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drawings/drawing7.xml" ContentType="application/vnd.openxmlformats-officedocument.drawing+xml"/>
  <Override PartName="/xl/comments7.xml" ContentType="application/vnd.openxmlformats-officedocument.spreadsheetml.comments+xml"/>
  <Override PartName="/xl/drawings/drawing8.xml" ContentType="application/vnd.openxmlformats-officedocument.drawing+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comments18.xml" ContentType="application/vnd.openxmlformats-officedocument.spreadsheetml.comments+xml"/>
  <Override PartName="/xl/comments19.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showInkAnnotation="0" codeName="DieseArbeitsmappe"/>
  <mc:AlternateContent xmlns:mc="http://schemas.openxmlformats.org/markup-compatibility/2006">
    <mc:Choice Requires="x15">
      <x15ac:absPath xmlns:x15ac="http://schemas.microsoft.com/office/spreadsheetml/2010/11/ac" url="C:\Users\Susanne\Desktop\M &amp; A\Seiden\"/>
    </mc:Choice>
  </mc:AlternateContent>
  <xr:revisionPtr revIDLastSave="0" documentId="8_{A6663779-E095-4198-B86D-6420AAEB6496}" xr6:coauthVersionLast="47" xr6:coauthVersionMax="47" xr10:uidLastSave="{00000000-0000-0000-0000-000000000000}"/>
  <bookViews>
    <workbookView xWindow="-120" yWindow="-120" windowWidth="29040" windowHeight="15840" tabRatio="879" firstSheet="7" activeTab="7" xr2:uid="{00000000-000D-0000-FFFF-FFFF00000000}"/>
  </bookViews>
  <sheets>
    <sheet name="Weberei 2013-2016" sheetId="1" state="hidden" r:id="rId1"/>
    <sheet name="Maschinenbelegung 2013" sheetId="2" state="hidden" r:id="rId2"/>
    <sheet name="Maschinenbelegung 2015 - 2016" sheetId="3" state="hidden" r:id="rId3"/>
    <sheet name="Maschinenbelegung 2017" sheetId="25" state="hidden" r:id="rId4"/>
    <sheet name="Maschinenbelegung 2018" sheetId="28" state="hidden" r:id="rId5"/>
    <sheet name="Maschinenbelegung 2019" sheetId="30" state="hidden" r:id="rId6"/>
    <sheet name="Maschinenbelegung 2020" sheetId="31" state="hidden" r:id="rId7"/>
    <sheet name="Kapazität" sheetId="29" r:id="rId8"/>
    <sheet name="Maschinenbelegung 2025" sheetId="34" r:id="rId9"/>
    <sheet name="Maschinenbelegung 2026" sheetId="48" r:id="rId10"/>
    <sheet name="J1 (J1)" sheetId="4" state="hidden" r:id="rId11"/>
    <sheet name="JM5 (J2)" sheetId="5" state="hidden" r:id="rId12"/>
    <sheet name="J11 (J3)" sheetId="6" state="hidden" r:id="rId13"/>
    <sheet name="J13 (J4)" sheetId="7" state="hidden" r:id="rId14"/>
    <sheet name="J16 (J5)" sheetId="8" state="hidden" r:id="rId15"/>
    <sheet name="L17 (42)" sheetId="10" state="hidden" r:id="rId16"/>
    <sheet name="L18 (43)" sheetId="11" state="hidden" r:id="rId17"/>
    <sheet name="L19 (44)" sheetId="12" state="hidden" r:id="rId18"/>
    <sheet name="L20 (45)" sheetId="13" state="hidden" r:id="rId19"/>
    <sheet name="G12 (49)" sheetId="15" state="hidden" r:id="rId20"/>
    <sheet name="G7 (50)" sheetId="16" state="hidden" r:id="rId21"/>
    <sheet name="G4 (53)" sheetId="17" state="hidden" r:id="rId22"/>
    <sheet name="G8 (54)" sheetId="18" state="hidden" r:id="rId23"/>
    <sheet name="G9 (55)" sheetId="19" state="hidden" r:id="rId24"/>
    <sheet name="G6 (56)" sheetId="20" state="hidden" r:id="rId25"/>
    <sheet name="G2 (58)" sheetId="21" state="hidden" r:id="rId26"/>
    <sheet name="G3 (59)" sheetId="22" state="hidden" r:id="rId27"/>
    <sheet name="Daten" sheetId="24" state="hidden" r:id="rId28"/>
    <sheet name="(41)" sheetId="9" state="hidden" r:id="rId29"/>
    <sheet name="(46)" sheetId="14" state="hidden" r:id="rId30"/>
    <sheet name="(60)" sheetId="23" state="hidden" r:id="rId31"/>
  </sheets>
  <definedNames>
    <definedName name="_xlnm._FilterDatabase" localSheetId="10" hidden="1">'J1 (J1)'!$C$1:$Q$436</definedName>
    <definedName name="_xlnm._FilterDatabase" localSheetId="0" hidden="1">'Weberei 2013-2016'!$A$5:$AP$1672</definedName>
    <definedName name="_xlnm.Print_Area" localSheetId="1">'Maschinenbelegung 2013'!$A$1:$AK$173</definedName>
    <definedName name="_xlnm.Print_Area" localSheetId="2">'Maschinenbelegung 2015 - 2016'!$A$65:$AI$95</definedName>
    <definedName name="Z_4952E460_A0CC_4193_B39B_FD9157215013_.wvu.FilterData" localSheetId="10" hidden="1">'J1 (J1)'!$C$1:$Q$436</definedName>
    <definedName name="Z_4952E460_A0CC_4193_B39B_FD9157215013_.wvu.FilterData" localSheetId="0" hidden="1">'Weberei 2013-2016'!$A$5:$S$554</definedName>
    <definedName name="Z_4952E460_A0CC_4193_B39B_FD9157215013_.wvu.PrintArea" localSheetId="7" hidden="1">Kapazität!#REF!</definedName>
    <definedName name="Z_4952E460_A0CC_4193_B39B_FD9157215013_.wvu.PrintArea" localSheetId="1" hidden="1">'Maschinenbelegung 2013'!$A$1:$AK$173</definedName>
    <definedName name="Z_4952E460_A0CC_4193_B39B_FD9157215013_.wvu.PrintArea" localSheetId="2" hidden="1">'Maschinenbelegung 2015 - 2016'!$A$65:$AI$95</definedName>
    <definedName name="Z_4952E460_A0CC_4193_B39B_FD9157215013_.wvu.PrintArea" localSheetId="3" hidden="1">'Maschinenbelegung 2017'!$A$61:$AI$91</definedName>
    <definedName name="Z_4952E460_A0CC_4193_B39B_FD9157215013_.wvu.PrintArea" localSheetId="4" hidden="1">'Maschinenbelegung 2018'!$A$61:$AI$91</definedName>
    <definedName name="Z_4952E460_A0CC_4193_B39B_FD9157215013_.wvu.PrintArea" localSheetId="5" hidden="1">'Maschinenbelegung 2019'!$A$61:$AI$91</definedName>
    <definedName name="Z_4952E460_A0CC_4193_B39B_FD9157215013_.wvu.PrintArea" localSheetId="6" hidden="1">'Maschinenbelegung 2020'!$A$61:$AI$91</definedName>
    <definedName name="Z_4952E460_A0CC_4193_B39B_FD9157215013_.wvu.PrintArea" localSheetId="9" hidden="1">'Maschinenbelegung 2026'!$A$61:$AI$91</definedName>
    <definedName name="Z_4952E460_A0CC_4193_B39B_FD9157215013_.wvu.Rows" localSheetId="14" hidden="1">'J16 (J5)'!$266:$266</definedName>
    <definedName name="Z_5EE8ACEB_D391_4612_92B6_7F7E727A8D99_.wvu.FilterData" localSheetId="10" hidden="1">'J1 (J1)'!$C$1:$Q$436</definedName>
    <definedName name="Z_5EE8ACEB_D391_4612_92B6_7F7E727A8D99_.wvu.FilterData" localSheetId="0" hidden="1">'Weberei 2013-2016'!$A$5:$AP$1473</definedName>
    <definedName name="Z_5EE8ACEB_D391_4612_92B6_7F7E727A8D99_.wvu.PrintArea" localSheetId="7" hidden="1">Kapazität!#REF!</definedName>
    <definedName name="Z_5EE8ACEB_D391_4612_92B6_7F7E727A8D99_.wvu.PrintArea" localSheetId="1" hidden="1">'Maschinenbelegung 2013'!$A$1:$AK$173</definedName>
    <definedName name="Z_5EE8ACEB_D391_4612_92B6_7F7E727A8D99_.wvu.PrintArea" localSheetId="2" hidden="1">'Maschinenbelegung 2015 - 2016'!$A$65:$AI$95</definedName>
    <definedName name="Z_5EE8ACEB_D391_4612_92B6_7F7E727A8D99_.wvu.PrintArea" localSheetId="3" hidden="1">'Maschinenbelegung 2017'!$A$61:$AI$91</definedName>
    <definedName name="Z_5EE8ACEB_D391_4612_92B6_7F7E727A8D99_.wvu.PrintArea" localSheetId="4" hidden="1">'Maschinenbelegung 2018'!$A$61:$AI$91</definedName>
    <definedName name="Z_5EE8ACEB_D391_4612_92B6_7F7E727A8D99_.wvu.PrintArea" localSheetId="5" hidden="1">'Maschinenbelegung 2019'!$A$61:$AI$91</definedName>
    <definedName name="Z_5EE8ACEB_D391_4612_92B6_7F7E727A8D99_.wvu.PrintArea" localSheetId="6" hidden="1">'Maschinenbelegung 2020'!$A$61:$AI$91</definedName>
    <definedName name="Z_5EE8ACEB_D391_4612_92B6_7F7E727A8D99_.wvu.PrintArea" localSheetId="9" hidden="1">'Maschinenbelegung 2026'!$A$61:$AI$91</definedName>
    <definedName name="Z_5EE8ACEB_D391_4612_92B6_7F7E727A8D99_.wvu.Rows" localSheetId="14" hidden="1">'J16 (J5)'!$266:$266</definedName>
    <definedName name="Z_698F4881_4298_4AB6_984E_F8B011B9F18F_.wvu.FilterData" localSheetId="10" hidden="1">'J1 (J1)'!$C$1:$Q$436</definedName>
    <definedName name="Z_698F4881_4298_4AB6_984E_F8B011B9F18F_.wvu.FilterData" localSheetId="0" hidden="1">'Weberei 2013-2016'!$A$5:$S$554</definedName>
    <definedName name="Z_698F4881_4298_4AB6_984E_F8B011B9F18F_.wvu.PrintArea" localSheetId="7" hidden="1">Kapazität!#REF!</definedName>
    <definedName name="Z_698F4881_4298_4AB6_984E_F8B011B9F18F_.wvu.PrintArea" localSheetId="1" hidden="1">'Maschinenbelegung 2013'!$A$1:$AK$173</definedName>
    <definedName name="Z_698F4881_4298_4AB6_984E_F8B011B9F18F_.wvu.PrintArea" localSheetId="2" hidden="1">'Maschinenbelegung 2015 - 2016'!$A$65:$AI$95</definedName>
    <definedName name="Z_698F4881_4298_4AB6_984E_F8B011B9F18F_.wvu.PrintArea" localSheetId="3" hidden="1">'Maschinenbelegung 2017'!$A$61:$AI$91</definedName>
    <definedName name="Z_698F4881_4298_4AB6_984E_F8B011B9F18F_.wvu.PrintArea" localSheetId="4" hidden="1">'Maschinenbelegung 2018'!$A$61:$AI$91</definedName>
    <definedName name="Z_698F4881_4298_4AB6_984E_F8B011B9F18F_.wvu.PrintArea" localSheetId="5" hidden="1">'Maschinenbelegung 2019'!$A$61:$AI$91</definedName>
    <definedName name="Z_698F4881_4298_4AB6_984E_F8B011B9F18F_.wvu.PrintArea" localSheetId="6" hidden="1">'Maschinenbelegung 2020'!$A$61:$AI$91</definedName>
    <definedName name="Z_698F4881_4298_4AB6_984E_F8B011B9F18F_.wvu.PrintArea" localSheetId="9" hidden="1">'Maschinenbelegung 2026'!$A$61:$AI$91</definedName>
    <definedName name="Z_698F4881_4298_4AB6_984E_F8B011B9F18F_.wvu.Rows" localSheetId="14" hidden="1">'J16 (J5)'!$266:$266</definedName>
    <definedName name="Z_7CF31FC0_A2A4_4688_92B7_9678E8764428_.wvu.FilterData" localSheetId="10" hidden="1">'J1 (J1)'!$C$1:$Q$436</definedName>
    <definedName name="Z_7CF31FC0_A2A4_4688_92B7_9678E8764428_.wvu.FilterData" localSheetId="0" hidden="1">'Weberei 2013-2016'!$A$5:$S$554</definedName>
    <definedName name="Z_7CF31FC0_A2A4_4688_92B7_9678E8764428_.wvu.PrintArea" localSheetId="7" hidden="1">Kapazität!#REF!</definedName>
    <definedName name="Z_7CF31FC0_A2A4_4688_92B7_9678E8764428_.wvu.PrintArea" localSheetId="1" hidden="1">'Maschinenbelegung 2013'!$A$1:$AK$173</definedName>
    <definedName name="Z_7CF31FC0_A2A4_4688_92B7_9678E8764428_.wvu.PrintArea" localSheetId="2" hidden="1">'Maschinenbelegung 2015 - 2016'!$A$65:$AI$95</definedName>
    <definedName name="Z_7CF31FC0_A2A4_4688_92B7_9678E8764428_.wvu.PrintArea" localSheetId="3" hidden="1">'Maschinenbelegung 2017'!$A$61:$AI$91</definedName>
    <definedName name="Z_7CF31FC0_A2A4_4688_92B7_9678E8764428_.wvu.PrintArea" localSheetId="4" hidden="1">'Maschinenbelegung 2018'!$A$61:$AI$91</definedName>
    <definedName name="Z_7CF31FC0_A2A4_4688_92B7_9678E8764428_.wvu.PrintArea" localSheetId="5" hidden="1">'Maschinenbelegung 2019'!$A$61:$AI$91</definedName>
    <definedName name="Z_7CF31FC0_A2A4_4688_92B7_9678E8764428_.wvu.PrintArea" localSheetId="6" hidden="1">'Maschinenbelegung 2020'!$A$61:$AI$91</definedName>
    <definedName name="Z_7CF31FC0_A2A4_4688_92B7_9678E8764428_.wvu.PrintArea" localSheetId="9" hidden="1">'Maschinenbelegung 2026'!$A$61:$AI$91</definedName>
    <definedName name="Z_7CF31FC0_A2A4_4688_92B7_9678E8764428_.wvu.Rows" localSheetId="14" hidden="1">'J16 (J5)'!$266:$266</definedName>
    <definedName name="Z_E87373D5_2DBC_4BB6_BBDE_73CF70111DDC_.wvu.FilterData" localSheetId="10" hidden="1">'J1 (J1)'!$C$1:$Q$436</definedName>
    <definedName name="Z_E87373D5_2DBC_4BB6_BBDE_73CF70111DDC_.wvu.FilterData" localSheetId="0" hidden="1">'Weberei 2013-2016'!$A$5:$S$554</definedName>
    <definedName name="Z_E87373D5_2DBC_4BB6_BBDE_73CF70111DDC_.wvu.PrintArea" localSheetId="7" hidden="1">Kapazität!#REF!</definedName>
    <definedName name="Z_E87373D5_2DBC_4BB6_BBDE_73CF70111DDC_.wvu.PrintArea" localSheetId="1" hidden="1">'Maschinenbelegung 2013'!$A$1:$AK$173</definedName>
    <definedName name="Z_E87373D5_2DBC_4BB6_BBDE_73CF70111DDC_.wvu.PrintArea" localSheetId="2" hidden="1">'Maschinenbelegung 2015 - 2016'!$A$65:$AI$95</definedName>
    <definedName name="Z_E87373D5_2DBC_4BB6_BBDE_73CF70111DDC_.wvu.PrintArea" localSheetId="3" hidden="1">'Maschinenbelegung 2017'!$A$61:$AI$91</definedName>
    <definedName name="Z_E87373D5_2DBC_4BB6_BBDE_73CF70111DDC_.wvu.PrintArea" localSheetId="4" hidden="1">'Maschinenbelegung 2018'!$A$61:$AI$91</definedName>
    <definedName name="Z_E87373D5_2DBC_4BB6_BBDE_73CF70111DDC_.wvu.PrintArea" localSheetId="5" hidden="1">'Maschinenbelegung 2019'!$A$61:$AI$91</definedName>
    <definedName name="Z_E87373D5_2DBC_4BB6_BBDE_73CF70111DDC_.wvu.PrintArea" localSheetId="6" hidden="1">'Maschinenbelegung 2020'!$A$61:$AI$91</definedName>
    <definedName name="Z_E87373D5_2DBC_4BB6_BBDE_73CF70111DDC_.wvu.PrintArea" localSheetId="9" hidden="1">'Maschinenbelegung 2026'!$A$61:$AI$91</definedName>
    <definedName name="Z_E87373D5_2DBC_4BB6_BBDE_73CF70111DDC_.wvu.Rows" localSheetId="14" hidden="1">'J16 (J5)'!$266:$266</definedName>
  </definedNames>
  <calcPr calcId="191029"/>
  <customWorkbookViews>
    <customWorkbookView name="Steven Müller - Persönliche Ansicht" guid="{4952E460-A0CC-4193-B39B-FD9157215013}" mergeInterval="0" personalView="1" maximized="1" xWindow="-8" yWindow="-8" windowWidth="1936" windowHeight="1056" tabRatio="683" activeSheetId="1"/>
    <customWorkbookView name="Veredler - Persönliche Ansicht" guid="{698F4881-4298-4AB6-984E-F8B011B9F18F}" mergeInterval="0" personalView="1" maximized="1" xWindow="-8" yWindow="-8" windowWidth="1296" windowHeight="1000" tabRatio="683" activeSheetId="3"/>
    <customWorkbookView name="Meister Produktion - Persönliche Ansicht" guid="{7CF31FC0-A2A4-4688-92B7-9678E8764428}" mergeInterval="0" personalView="1" maximized="1" xWindow="-8" yWindow="-8" windowWidth="1936" windowHeight="1056" tabRatio="683" activeSheetId="1"/>
    <customWorkbookView name="Frau Gerstenberger - Persönliche Ansicht" guid="{E87373D5-2DBC-4BB6-BBDE-73CF70111DDC}" mergeInterval="0" personalView="1" maximized="1" xWindow="-8" yWindow="-8" windowWidth="1696" windowHeight="1026" tabRatio="683" activeSheetId="1"/>
    <customWorkbookView name="Thomas Puggel - Persönliche Ansicht" guid="{5EE8ACEB-D391-4612-92B6-7F7E727A8D99}" mergeInterval="0" personalView="1" maximized="1" xWindow="-8" yWindow="-8" windowWidth="1936" windowHeight="1056" activeSheetId="3"/>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157" i="22" l="1"/>
  <c r="AC157" i="22"/>
  <c r="AA157" i="22"/>
  <c r="V157" i="22"/>
  <c r="AB157" i="22" s="1"/>
  <c r="AD157" i="22"/>
  <c r="AE156" i="22"/>
  <c r="AC156" i="22"/>
  <c r="AA156" i="22"/>
  <c r="V156" i="22"/>
  <c r="AB156" i="22"/>
  <c r="AE122" i="19"/>
  <c r="AC122" i="19"/>
  <c r="AA122" i="19"/>
  <c r="V122" i="19"/>
  <c r="AD122" i="19" s="1"/>
  <c r="AE121" i="19"/>
  <c r="AC121" i="19"/>
  <c r="AA121" i="19"/>
  <c r="V121" i="19"/>
  <c r="AB121" i="19"/>
  <c r="AE176" i="17"/>
  <c r="AD176" i="17"/>
  <c r="AC176" i="17"/>
  <c r="AB176" i="17"/>
  <c r="AA176" i="17"/>
  <c r="AE175" i="17"/>
  <c r="AD175" i="17"/>
  <c r="AC175" i="17"/>
  <c r="AB175" i="17"/>
  <c r="AA175" i="17"/>
  <c r="AE178" i="17"/>
  <c r="AD178" i="17"/>
  <c r="AC178" i="17"/>
  <c r="AB178" i="17"/>
  <c r="AA178" i="17"/>
  <c r="AE177" i="17"/>
  <c r="AD177" i="17"/>
  <c r="AC177" i="17"/>
  <c r="AB177" i="17"/>
  <c r="AA177" i="17"/>
  <c r="AE653" i="8"/>
  <c r="AA653" i="8"/>
  <c r="W653" i="8"/>
  <c r="AB653" i="8" s="1"/>
  <c r="AE652" i="8"/>
  <c r="AB652" i="8"/>
  <c r="AA652" i="8"/>
  <c r="W652" i="8"/>
  <c r="AE651" i="8"/>
  <c r="AB651" i="8"/>
  <c r="AA651" i="8"/>
  <c r="W651" i="8"/>
  <c r="AE677" i="7"/>
  <c r="AA677" i="7"/>
  <c r="W677" i="7"/>
  <c r="V677" i="7"/>
  <c r="AB677" i="7" s="1"/>
  <c r="AE676" i="7"/>
  <c r="AA676" i="7"/>
  <c r="W676" i="7"/>
  <c r="V676" i="7"/>
  <c r="AB676" i="7" s="1"/>
  <c r="AE679" i="7"/>
  <c r="AA679" i="7"/>
  <c r="W679" i="7"/>
  <c r="AB679" i="7" s="1"/>
  <c r="V679" i="7"/>
  <c r="AE678" i="7"/>
  <c r="AB678" i="7"/>
  <c r="AA678" i="7"/>
  <c r="W678" i="7"/>
  <c r="V678" i="7"/>
  <c r="AE574" i="6"/>
  <c r="AA574" i="6"/>
  <c r="W574" i="6"/>
  <c r="AB574" i="6"/>
  <c r="AE706" i="4"/>
  <c r="AB706" i="4"/>
  <c r="AA706" i="4"/>
  <c r="W706" i="4"/>
  <c r="AE705" i="4"/>
  <c r="AB705" i="4"/>
  <c r="AA705" i="4"/>
  <c r="W705" i="4"/>
  <c r="AE708" i="4"/>
  <c r="AB708" i="4"/>
  <c r="AA708" i="4"/>
  <c r="W708" i="4"/>
  <c r="AE707" i="4"/>
  <c r="AB707" i="4"/>
  <c r="AA707" i="4"/>
  <c r="W707" i="4"/>
  <c r="AE710" i="4"/>
  <c r="AA710" i="4"/>
  <c r="W710" i="4"/>
  <c r="AB710" i="4" s="1"/>
  <c r="AE709" i="4"/>
  <c r="AA709" i="4"/>
  <c r="W709" i="4"/>
  <c r="AB709" i="4" s="1"/>
  <c r="AE712" i="4"/>
  <c r="AB712" i="4"/>
  <c r="AA712" i="4"/>
  <c r="W712" i="4"/>
  <c r="AE711" i="4"/>
  <c r="AB711" i="4"/>
  <c r="AA711" i="4"/>
  <c r="W711" i="4"/>
  <c r="AE719" i="4"/>
  <c r="AA719" i="4"/>
  <c r="W719" i="4"/>
  <c r="AB719" i="4" s="1"/>
  <c r="AE718" i="4"/>
  <c r="AA718" i="4"/>
  <c r="W718" i="4"/>
  <c r="AB718" i="4" s="1"/>
  <c r="AE717" i="4"/>
  <c r="AA717" i="4"/>
  <c r="W717" i="4"/>
  <c r="AB717" i="4" s="1"/>
  <c r="AE716" i="4"/>
  <c r="AA716" i="4"/>
  <c r="W716" i="4"/>
  <c r="AB716" i="4" s="1"/>
  <c r="AE715" i="4"/>
  <c r="AA715" i="4"/>
  <c r="W715" i="4"/>
  <c r="AB715" i="4" s="1"/>
  <c r="AE714" i="4"/>
  <c r="AA714" i="4"/>
  <c r="W714" i="4"/>
  <c r="AB714" i="4" s="1"/>
  <c r="AE713" i="4"/>
  <c r="AA713" i="4"/>
  <c r="W713" i="4"/>
  <c r="AB713" i="4" s="1"/>
  <c r="AD156" i="22"/>
  <c r="AD121" i="19"/>
  <c r="AE61" i="20"/>
  <c r="AB61" i="20"/>
  <c r="AA61" i="20"/>
  <c r="AE119" i="19"/>
  <c r="AC119" i="19"/>
  <c r="AA119" i="19"/>
  <c r="V119" i="19"/>
  <c r="AB119" i="19"/>
  <c r="AE118" i="19"/>
  <c r="AC118" i="19"/>
  <c r="AA118" i="19"/>
  <c r="V118" i="19"/>
  <c r="AD118" i="19" s="1"/>
  <c r="AE117" i="19"/>
  <c r="AC117" i="19"/>
  <c r="AA117" i="19"/>
  <c r="V117" i="19"/>
  <c r="AD117" i="19"/>
  <c r="AE116" i="19"/>
  <c r="AC116" i="19"/>
  <c r="AA116" i="19"/>
  <c r="V116" i="19"/>
  <c r="AB116" i="19" s="1"/>
  <c r="AD116" i="19"/>
  <c r="AE115" i="19"/>
  <c r="AC115" i="19"/>
  <c r="AA115" i="19"/>
  <c r="V115" i="19"/>
  <c r="AD115" i="19" s="1"/>
  <c r="AE114" i="19"/>
  <c r="AC114" i="19"/>
  <c r="AB114" i="19"/>
  <c r="AA114" i="19"/>
  <c r="V114" i="19"/>
  <c r="AD114" i="19"/>
  <c r="AE178" i="18"/>
  <c r="AD178" i="18"/>
  <c r="AC178" i="18"/>
  <c r="AB178" i="18"/>
  <c r="AA178" i="18"/>
  <c r="AE177" i="18"/>
  <c r="AD177" i="18"/>
  <c r="AC177" i="18"/>
  <c r="AB177" i="18"/>
  <c r="AA177" i="18"/>
  <c r="AE176" i="18"/>
  <c r="AD176" i="18"/>
  <c r="AC176" i="18"/>
  <c r="AB176" i="18"/>
  <c r="AA176" i="18"/>
  <c r="AE175" i="18"/>
  <c r="AD175" i="18"/>
  <c r="AC175" i="18"/>
  <c r="AB175" i="18"/>
  <c r="AA175" i="18"/>
  <c r="AE180" i="18"/>
  <c r="AD180" i="18"/>
  <c r="AC180" i="18"/>
  <c r="AB180" i="18"/>
  <c r="AA180" i="18"/>
  <c r="AE179" i="18"/>
  <c r="AD179" i="18"/>
  <c r="AC179" i="18"/>
  <c r="AB179" i="18"/>
  <c r="AA179" i="18"/>
  <c r="AE174" i="17"/>
  <c r="AD174" i="17"/>
  <c r="AC174" i="17"/>
  <c r="AB174" i="17"/>
  <c r="AA174" i="17"/>
  <c r="AE173" i="17"/>
  <c r="AD173" i="17"/>
  <c r="AC173" i="17"/>
  <c r="AB173" i="17"/>
  <c r="AA173" i="17"/>
  <c r="AE142" i="13"/>
  <c r="AD142" i="13"/>
  <c r="AC142" i="13"/>
  <c r="AB142" i="13"/>
  <c r="AA142" i="13"/>
  <c r="AE141" i="13"/>
  <c r="AD141" i="13"/>
  <c r="AC141" i="13"/>
  <c r="AB141" i="13"/>
  <c r="AA141" i="13"/>
  <c r="AE648" i="8"/>
  <c r="AB648" i="8"/>
  <c r="AA648" i="8"/>
  <c r="W648" i="8"/>
  <c r="AE647" i="8"/>
  <c r="AB647" i="8"/>
  <c r="AA647" i="8"/>
  <c r="W647" i="8"/>
  <c r="AE646" i="8"/>
  <c r="AB646" i="8"/>
  <c r="AA646" i="8"/>
  <c r="W646" i="8"/>
  <c r="AE645" i="8"/>
  <c r="AB645" i="8"/>
  <c r="AA645" i="8"/>
  <c r="W645" i="8"/>
  <c r="AE644" i="8"/>
  <c r="AB644" i="8"/>
  <c r="AA644" i="8"/>
  <c r="W644" i="8"/>
  <c r="AE643" i="8"/>
  <c r="AB643" i="8"/>
  <c r="AA643" i="8"/>
  <c r="W643" i="8"/>
  <c r="AE642" i="8"/>
  <c r="AB642" i="8"/>
  <c r="AA642" i="8"/>
  <c r="W642" i="8"/>
  <c r="AE650" i="8"/>
  <c r="AB650" i="8"/>
  <c r="AA650" i="8"/>
  <c r="W650" i="8"/>
  <c r="AE649" i="8"/>
  <c r="AB649" i="8"/>
  <c r="AA649" i="8"/>
  <c r="W649" i="8"/>
  <c r="AE675" i="7"/>
  <c r="AA675" i="7"/>
  <c r="W675" i="7"/>
  <c r="AB675" i="7" s="1"/>
  <c r="V675" i="7"/>
  <c r="AE674" i="7"/>
  <c r="AA674" i="7"/>
  <c r="W674" i="7"/>
  <c r="V674" i="7"/>
  <c r="AB674" i="7" s="1"/>
  <c r="AE573" i="6"/>
  <c r="AA573" i="6"/>
  <c r="W573" i="6"/>
  <c r="AB573" i="6" s="1"/>
  <c r="AE572" i="6"/>
  <c r="AA572" i="6"/>
  <c r="W572" i="6"/>
  <c r="AB572" i="6" s="1"/>
  <c r="AE571" i="6"/>
  <c r="AA571" i="6"/>
  <c r="W571" i="6"/>
  <c r="AB571" i="6" s="1"/>
  <c r="AE704" i="4"/>
  <c r="AA704" i="4"/>
  <c r="W704" i="4"/>
  <c r="AB704" i="4"/>
  <c r="AE703" i="4"/>
  <c r="AA703" i="4"/>
  <c r="W703" i="4"/>
  <c r="AB703" i="4"/>
  <c r="AE702" i="4"/>
  <c r="AA702" i="4"/>
  <c r="W702" i="4"/>
  <c r="AB702" i="4"/>
  <c r="AE701" i="4"/>
  <c r="AA701" i="4"/>
  <c r="W701" i="4"/>
  <c r="AB701" i="4"/>
  <c r="AE700" i="4"/>
  <c r="AA700" i="4"/>
  <c r="W700" i="4"/>
  <c r="AB700" i="4" s="1"/>
  <c r="AE699" i="4"/>
  <c r="AA699" i="4"/>
  <c r="W699" i="4"/>
  <c r="AB699" i="4" s="1"/>
  <c r="AE698" i="4"/>
  <c r="AA698" i="4"/>
  <c r="W698" i="4"/>
  <c r="AB698" i="4" s="1"/>
  <c r="AE696" i="4"/>
  <c r="AA696" i="4"/>
  <c r="W696" i="4"/>
  <c r="AB696" i="4"/>
  <c r="AE695" i="4"/>
  <c r="AA695" i="4"/>
  <c r="W695" i="4"/>
  <c r="AB695" i="4"/>
  <c r="AE694" i="4"/>
  <c r="AA694" i="4"/>
  <c r="W694" i="4"/>
  <c r="AB694" i="4"/>
  <c r="AE693" i="4"/>
  <c r="AA693" i="4"/>
  <c r="W693" i="4"/>
  <c r="AB693" i="4" s="1"/>
  <c r="AE692" i="4"/>
  <c r="AA692" i="4"/>
  <c r="W692" i="4"/>
  <c r="AB692" i="4" s="1"/>
  <c r="AE691" i="4"/>
  <c r="AA691" i="4"/>
  <c r="W691" i="4"/>
  <c r="AB691" i="4" s="1"/>
  <c r="AE690" i="4"/>
  <c r="AA690" i="4"/>
  <c r="W690" i="4"/>
  <c r="AB690" i="4"/>
  <c r="AE689" i="4"/>
  <c r="AA689" i="4"/>
  <c r="W689" i="4"/>
  <c r="AB689" i="4"/>
  <c r="AE688" i="4"/>
  <c r="AA688" i="4"/>
  <c r="W688" i="4"/>
  <c r="AB688" i="4"/>
  <c r="AD119" i="19"/>
  <c r="AB117" i="19"/>
  <c r="AE167" i="21"/>
  <c r="AD167" i="21"/>
  <c r="AC167" i="21"/>
  <c r="AB167" i="21"/>
  <c r="AA167" i="21"/>
  <c r="AE166" i="21"/>
  <c r="AD166" i="21"/>
  <c r="AC166" i="21"/>
  <c r="AB166" i="21"/>
  <c r="AA166" i="21"/>
  <c r="AE165" i="21"/>
  <c r="AD165" i="21"/>
  <c r="AC165" i="21"/>
  <c r="AB165" i="21"/>
  <c r="AA165" i="21"/>
  <c r="AE164" i="21"/>
  <c r="AD164" i="21"/>
  <c r="AC164" i="21"/>
  <c r="AB164" i="21"/>
  <c r="AA164" i="21"/>
  <c r="AE59" i="20"/>
  <c r="AB59" i="20"/>
  <c r="AA59" i="20"/>
  <c r="AE60" i="20"/>
  <c r="AB60" i="20"/>
  <c r="AA60" i="20"/>
  <c r="AE111" i="19"/>
  <c r="AC111" i="19"/>
  <c r="AA111" i="19"/>
  <c r="V111" i="19"/>
  <c r="AB111" i="19" s="1"/>
  <c r="AE110" i="19"/>
  <c r="AC110" i="19"/>
  <c r="AB110" i="19"/>
  <c r="AA110" i="19"/>
  <c r="V110" i="19"/>
  <c r="AD110" i="19"/>
  <c r="AE109" i="19"/>
  <c r="AC109" i="19"/>
  <c r="AA109" i="19"/>
  <c r="V109" i="19"/>
  <c r="AD109" i="19"/>
  <c r="AE108" i="19"/>
  <c r="AC108" i="19"/>
  <c r="AB108" i="19"/>
  <c r="AA108" i="19"/>
  <c r="V108" i="19"/>
  <c r="AD108" i="19" s="1"/>
  <c r="AE113" i="19"/>
  <c r="AC113" i="19"/>
  <c r="AA113" i="19"/>
  <c r="V113" i="19"/>
  <c r="AD113" i="19"/>
  <c r="AE112" i="19"/>
  <c r="AC112" i="19"/>
  <c r="AA112" i="19"/>
  <c r="V112" i="19"/>
  <c r="AB112" i="19"/>
  <c r="AE173" i="18"/>
  <c r="AD173" i="18"/>
  <c r="AC173" i="18"/>
  <c r="AB173" i="18"/>
  <c r="AA173" i="18"/>
  <c r="AE172" i="18"/>
  <c r="AD172" i="18"/>
  <c r="AC172" i="18"/>
  <c r="AB172" i="18"/>
  <c r="AA172" i="18"/>
  <c r="AE171" i="17"/>
  <c r="AD171" i="17"/>
  <c r="AC171" i="17"/>
  <c r="AB171" i="17"/>
  <c r="AA171" i="17"/>
  <c r="AE170" i="17"/>
  <c r="AD170" i="17"/>
  <c r="AC170" i="17"/>
  <c r="AB170" i="17"/>
  <c r="AA170" i="17"/>
  <c r="AE169" i="17"/>
  <c r="AD169" i="17"/>
  <c r="AC169" i="17"/>
  <c r="AB169" i="17"/>
  <c r="AA169" i="17"/>
  <c r="AE168" i="17"/>
  <c r="AD168" i="17"/>
  <c r="AC168" i="17"/>
  <c r="AB168" i="17"/>
  <c r="AA168" i="17"/>
  <c r="AE125" i="16"/>
  <c r="AD125" i="16"/>
  <c r="AC125" i="16"/>
  <c r="AB125" i="16"/>
  <c r="AA125" i="16"/>
  <c r="AE124" i="16"/>
  <c r="AD124" i="16"/>
  <c r="AC124" i="16"/>
  <c r="AB124" i="16"/>
  <c r="AA124" i="16"/>
  <c r="AE219" i="15"/>
  <c r="AD219" i="15"/>
  <c r="AC219" i="15"/>
  <c r="AB219" i="15"/>
  <c r="AA219" i="15"/>
  <c r="AE221" i="15"/>
  <c r="AD221" i="15"/>
  <c r="AC221" i="15"/>
  <c r="AB221" i="15"/>
  <c r="AA221" i="15"/>
  <c r="AE220" i="15"/>
  <c r="AD220" i="15"/>
  <c r="AC220" i="15"/>
  <c r="AB220" i="15"/>
  <c r="AA220" i="15"/>
  <c r="AE140" i="13"/>
  <c r="AD140" i="13"/>
  <c r="AC140" i="13"/>
  <c r="AB140" i="13"/>
  <c r="AA140" i="13"/>
  <c r="AE139" i="13"/>
  <c r="AD139" i="13"/>
  <c r="AC139" i="13"/>
  <c r="AB139" i="13"/>
  <c r="AA139" i="13"/>
  <c r="AE138" i="13"/>
  <c r="AD138" i="13"/>
  <c r="AC138" i="13"/>
  <c r="AB138" i="13"/>
  <c r="AA138" i="13"/>
  <c r="AE137" i="13"/>
  <c r="AD137" i="13"/>
  <c r="AC137" i="13"/>
  <c r="AB137" i="13"/>
  <c r="AA137" i="13"/>
  <c r="AE136" i="13"/>
  <c r="AD136" i="13"/>
  <c r="AC136" i="13"/>
  <c r="AB136" i="13"/>
  <c r="AA136" i="13"/>
  <c r="AE135" i="13"/>
  <c r="AD135" i="13"/>
  <c r="AC135" i="13"/>
  <c r="AB135" i="13"/>
  <c r="AA135" i="13"/>
  <c r="AE276" i="12"/>
  <c r="AD276" i="12"/>
  <c r="AC276" i="12"/>
  <c r="AB276" i="12"/>
  <c r="AA276" i="12"/>
  <c r="AE275" i="12"/>
  <c r="AD275" i="12"/>
  <c r="AC275" i="12"/>
  <c r="AB275" i="12"/>
  <c r="AA275" i="12"/>
  <c r="AE274" i="12"/>
  <c r="AD274" i="12"/>
  <c r="AC274" i="12"/>
  <c r="AB274" i="12"/>
  <c r="AA274" i="12"/>
  <c r="AE273" i="12"/>
  <c r="AD273" i="12"/>
  <c r="AC273" i="12"/>
  <c r="AB273" i="12"/>
  <c r="AA273" i="12"/>
  <c r="AE184" i="11"/>
  <c r="AD184" i="11"/>
  <c r="AC184" i="11"/>
  <c r="AB184" i="11"/>
  <c r="AA184" i="11"/>
  <c r="AE183" i="11"/>
  <c r="AD183" i="11"/>
  <c r="AC183" i="11"/>
  <c r="AB183" i="11"/>
  <c r="AA183" i="11"/>
  <c r="AE211" i="10"/>
  <c r="AD211" i="10"/>
  <c r="AC211" i="10"/>
  <c r="AB211" i="10"/>
  <c r="AA211" i="10"/>
  <c r="AE210" i="10"/>
  <c r="AD210" i="10"/>
  <c r="AC210" i="10"/>
  <c r="AB210" i="10"/>
  <c r="AA210" i="10"/>
  <c r="AE641" i="8"/>
  <c r="AB641" i="8"/>
  <c r="AA641" i="8"/>
  <c r="W641" i="8"/>
  <c r="AE640" i="8"/>
  <c r="AB640" i="8"/>
  <c r="AA640" i="8"/>
  <c r="W640" i="8"/>
  <c r="AE639" i="8"/>
  <c r="AB639" i="8"/>
  <c r="AA639" i="8"/>
  <c r="W639" i="8"/>
  <c r="AE570" i="6"/>
  <c r="AA570" i="6"/>
  <c r="W570" i="6"/>
  <c r="AB570" i="6" s="1"/>
  <c r="AE569" i="6"/>
  <c r="AA569" i="6"/>
  <c r="W569" i="6"/>
  <c r="AB569" i="6" s="1"/>
  <c r="AE568" i="6"/>
  <c r="AA568" i="6"/>
  <c r="W568" i="6"/>
  <c r="AB568" i="6" s="1"/>
  <c r="AE567" i="6"/>
  <c r="AA567" i="6"/>
  <c r="W567" i="6"/>
  <c r="AB567" i="6" s="1"/>
  <c r="AE566" i="6"/>
  <c r="AA566" i="6"/>
  <c r="W566" i="6"/>
  <c r="AB566" i="6" s="1"/>
  <c r="AE685" i="4"/>
  <c r="AB685" i="4"/>
  <c r="AA685" i="4"/>
  <c r="W685" i="4"/>
  <c r="AE684" i="4"/>
  <c r="AB684" i="4"/>
  <c r="AA684" i="4"/>
  <c r="W684" i="4"/>
  <c r="AE683" i="4"/>
  <c r="AB683" i="4"/>
  <c r="AA683" i="4"/>
  <c r="W683" i="4"/>
  <c r="AE687" i="4"/>
  <c r="AA687" i="4"/>
  <c r="W687" i="4"/>
  <c r="AB687" i="4" s="1"/>
  <c r="AE686" i="4"/>
  <c r="AA686" i="4"/>
  <c r="W686" i="4"/>
  <c r="AB686" i="4" s="1"/>
  <c r="AB109" i="19"/>
  <c r="AD112" i="19"/>
  <c r="AB113" i="19"/>
  <c r="AE163" i="21"/>
  <c r="AD163" i="21"/>
  <c r="AC163" i="21"/>
  <c r="AB163" i="21"/>
  <c r="AA163" i="21"/>
  <c r="AE162" i="21"/>
  <c r="AD162" i="21"/>
  <c r="AC162" i="21"/>
  <c r="AB162" i="21"/>
  <c r="AA162" i="21"/>
  <c r="AE104" i="19"/>
  <c r="AC104" i="19"/>
  <c r="AA104" i="19"/>
  <c r="V104" i="19"/>
  <c r="AB104" i="19"/>
  <c r="AE103" i="19"/>
  <c r="AC103" i="19"/>
  <c r="AB103" i="19"/>
  <c r="AA103" i="19"/>
  <c r="V103" i="19"/>
  <c r="AD103" i="19"/>
  <c r="AE106" i="19"/>
  <c r="AC106" i="19"/>
  <c r="AA106" i="19"/>
  <c r="V106" i="19"/>
  <c r="AB106" i="19"/>
  <c r="AE105" i="19"/>
  <c r="AC105" i="19"/>
  <c r="AA105" i="19"/>
  <c r="V105" i="19"/>
  <c r="AE171" i="18"/>
  <c r="AD171" i="18"/>
  <c r="AC171" i="18"/>
  <c r="AB171" i="18"/>
  <c r="AA171" i="18"/>
  <c r="AE170" i="18"/>
  <c r="AD170" i="18"/>
  <c r="AC170" i="18"/>
  <c r="AB170" i="18"/>
  <c r="AA170" i="18"/>
  <c r="AE167" i="17"/>
  <c r="AD167" i="17"/>
  <c r="AC167" i="17"/>
  <c r="AB167" i="17"/>
  <c r="AA167" i="17"/>
  <c r="AE166" i="17"/>
  <c r="AD166" i="17"/>
  <c r="AC166" i="17"/>
  <c r="AB166" i="17"/>
  <c r="AA166" i="17"/>
  <c r="AE122" i="16"/>
  <c r="AD122" i="16"/>
  <c r="AC122" i="16"/>
  <c r="AB122" i="16"/>
  <c r="AA122" i="16"/>
  <c r="AE121" i="16"/>
  <c r="AD121" i="16"/>
  <c r="AC121" i="16"/>
  <c r="AB121" i="16"/>
  <c r="AA121" i="16"/>
  <c r="AE217" i="15"/>
  <c r="AD217" i="15"/>
  <c r="AC217" i="15"/>
  <c r="AB217" i="15"/>
  <c r="AA217" i="15"/>
  <c r="AE216" i="15"/>
  <c r="AD216" i="15"/>
  <c r="AC216" i="15"/>
  <c r="AB216" i="15"/>
  <c r="AA216" i="15"/>
  <c r="AE129" i="13"/>
  <c r="AD129" i="13"/>
  <c r="AC129" i="13"/>
  <c r="AB129" i="13"/>
  <c r="AA129" i="13"/>
  <c r="AE128" i="13"/>
  <c r="AD128" i="13"/>
  <c r="AC128" i="13"/>
  <c r="AB128" i="13"/>
  <c r="AA128" i="13"/>
  <c r="AE133" i="13"/>
  <c r="AD133" i="13"/>
  <c r="AC133" i="13"/>
  <c r="AB133" i="13"/>
  <c r="AA133" i="13"/>
  <c r="AE132" i="13"/>
  <c r="AD132" i="13"/>
  <c r="AC132" i="13"/>
  <c r="AB132" i="13"/>
  <c r="AA132" i="13"/>
  <c r="AE131" i="13"/>
  <c r="AD131" i="13"/>
  <c r="AC131" i="13"/>
  <c r="AB131" i="13"/>
  <c r="AA131" i="13"/>
  <c r="AE130" i="13"/>
  <c r="AD130" i="13"/>
  <c r="AC130" i="13"/>
  <c r="AB130" i="13"/>
  <c r="AA130" i="13"/>
  <c r="AE271" i="12"/>
  <c r="AD271" i="12"/>
  <c r="AC271" i="12"/>
  <c r="AB271" i="12"/>
  <c r="AA271" i="12"/>
  <c r="AE270" i="12"/>
  <c r="AD270" i="12"/>
  <c r="AC270" i="12"/>
  <c r="AB270" i="12"/>
  <c r="AA270" i="12"/>
  <c r="AE269" i="12"/>
  <c r="AD269" i="12"/>
  <c r="AC269" i="12"/>
  <c r="AB269" i="12"/>
  <c r="AA269" i="12"/>
  <c r="AE268" i="12"/>
  <c r="AD268" i="12"/>
  <c r="AC268" i="12"/>
  <c r="AB268" i="12"/>
  <c r="AA268" i="12"/>
  <c r="AE182" i="11"/>
  <c r="AD182" i="11"/>
  <c r="AC182" i="11"/>
  <c r="AB182" i="11"/>
  <c r="AA182" i="11"/>
  <c r="AE206" i="10"/>
  <c r="AD206" i="10"/>
  <c r="AC206" i="10"/>
  <c r="AB206" i="10"/>
  <c r="AA206" i="10"/>
  <c r="AE209" i="10"/>
  <c r="AD209" i="10"/>
  <c r="AC209" i="10"/>
  <c r="AB209" i="10"/>
  <c r="AA209" i="10"/>
  <c r="AE207" i="10"/>
  <c r="AD207" i="10"/>
  <c r="AC207" i="10"/>
  <c r="AB207" i="10"/>
  <c r="AA207" i="10"/>
  <c r="AE635" i="8"/>
  <c r="AA635" i="8"/>
  <c r="W635" i="8"/>
  <c r="AB635" i="8" s="1"/>
  <c r="AE638" i="8"/>
  <c r="AA638" i="8"/>
  <c r="W638" i="8"/>
  <c r="AB638" i="8" s="1"/>
  <c r="AE637" i="8"/>
  <c r="AA637" i="8"/>
  <c r="W637" i="8"/>
  <c r="AB637" i="8" s="1"/>
  <c r="AE673" i="7"/>
  <c r="AA673" i="7"/>
  <c r="W673" i="7"/>
  <c r="V673" i="7"/>
  <c r="AB673" i="7" s="1"/>
  <c r="AE672" i="7"/>
  <c r="AA672" i="7"/>
  <c r="W672" i="7"/>
  <c r="V672" i="7"/>
  <c r="AB672" i="7" s="1"/>
  <c r="AE671" i="7"/>
  <c r="AA671" i="7"/>
  <c r="W671" i="7"/>
  <c r="V671" i="7"/>
  <c r="AB671" i="7" s="1"/>
  <c r="AE670" i="7"/>
  <c r="AA670" i="7"/>
  <c r="W670" i="7"/>
  <c r="V670" i="7"/>
  <c r="AB670" i="7" s="1"/>
  <c r="AE669" i="7"/>
  <c r="AA669" i="7"/>
  <c r="W669" i="7"/>
  <c r="AB669" i="7" s="1"/>
  <c r="V669" i="7"/>
  <c r="AE668" i="7"/>
  <c r="AA668" i="7"/>
  <c r="W668" i="7"/>
  <c r="V668" i="7"/>
  <c r="AB668" i="7" s="1"/>
  <c r="AE563" i="6"/>
  <c r="AA563" i="6"/>
  <c r="W563" i="6"/>
  <c r="AB563" i="6" s="1"/>
  <c r="AE562" i="6"/>
  <c r="AA562" i="6"/>
  <c r="W562" i="6"/>
  <c r="AB562" i="6" s="1"/>
  <c r="AE561" i="6"/>
  <c r="AA561" i="6"/>
  <c r="W561" i="6"/>
  <c r="AB561" i="6" s="1"/>
  <c r="AE560" i="6"/>
  <c r="AA560" i="6"/>
  <c r="W560" i="6"/>
  <c r="AB560" i="6" s="1"/>
  <c r="AE565" i="6"/>
  <c r="AA565" i="6"/>
  <c r="W565" i="6"/>
  <c r="AB565" i="6" s="1"/>
  <c r="AE564" i="6"/>
  <c r="AA564" i="6"/>
  <c r="W564" i="6"/>
  <c r="AB564" i="6" s="1"/>
  <c r="AE682" i="4"/>
  <c r="AA682" i="4"/>
  <c r="W682" i="4"/>
  <c r="AB682" i="4"/>
  <c r="AE681" i="4"/>
  <c r="AA681" i="4"/>
  <c r="W681" i="4"/>
  <c r="AB681" i="4"/>
  <c r="AE161" i="21"/>
  <c r="AD161" i="21"/>
  <c r="AC161" i="21"/>
  <c r="AB161" i="21"/>
  <c r="AA161" i="21"/>
  <c r="AE160" i="21"/>
  <c r="AD160" i="21"/>
  <c r="AC160" i="21"/>
  <c r="AB160" i="21"/>
  <c r="AA160" i="21"/>
  <c r="AE159" i="21"/>
  <c r="AD159" i="21"/>
  <c r="AC159" i="21"/>
  <c r="AB159" i="21"/>
  <c r="AA159" i="21"/>
  <c r="AE158" i="21"/>
  <c r="AD158" i="21"/>
  <c r="AC158" i="21"/>
  <c r="AB158" i="21"/>
  <c r="AA158" i="21"/>
  <c r="AE102" i="19"/>
  <c r="AC102" i="19"/>
  <c r="AA102" i="19"/>
  <c r="V102" i="19"/>
  <c r="AD102" i="19" s="1"/>
  <c r="AE101" i="19"/>
  <c r="AC101" i="19"/>
  <c r="AA101" i="19"/>
  <c r="V101" i="19"/>
  <c r="AB101" i="19"/>
  <c r="AE169" i="18"/>
  <c r="AD169" i="18"/>
  <c r="AC169" i="18"/>
  <c r="AB169" i="18"/>
  <c r="AA169" i="18"/>
  <c r="AE168" i="18"/>
  <c r="AD168" i="18"/>
  <c r="AC168" i="18"/>
  <c r="AB168" i="18"/>
  <c r="AA168" i="18"/>
  <c r="AE165" i="17"/>
  <c r="AD165" i="17"/>
  <c r="AC165" i="17"/>
  <c r="AB165" i="17"/>
  <c r="AA165" i="17"/>
  <c r="AE164" i="17"/>
  <c r="AD164" i="17"/>
  <c r="AC164" i="17"/>
  <c r="AB164" i="17"/>
  <c r="AA164" i="17"/>
  <c r="AE163" i="17"/>
  <c r="AD163" i="17"/>
  <c r="AC163" i="17"/>
  <c r="AB163" i="17"/>
  <c r="AA163" i="17"/>
  <c r="AE162" i="17"/>
  <c r="AD162" i="17"/>
  <c r="AC162" i="17"/>
  <c r="AB162" i="17"/>
  <c r="AA162" i="17"/>
  <c r="AE120" i="16"/>
  <c r="AD120" i="16"/>
  <c r="AC120" i="16"/>
  <c r="AB120" i="16"/>
  <c r="AA120" i="16"/>
  <c r="AE215" i="15"/>
  <c r="AD215" i="15"/>
  <c r="AC215" i="15"/>
  <c r="AB215" i="15"/>
  <c r="AA215" i="15"/>
  <c r="AE214" i="15"/>
  <c r="AD214" i="15"/>
  <c r="AC214" i="15"/>
  <c r="AB214" i="15"/>
  <c r="AA214" i="15"/>
  <c r="AE127" i="13"/>
  <c r="AD127" i="13"/>
  <c r="AC127" i="13"/>
  <c r="AB127" i="13"/>
  <c r="AA127" i="13"/>
  <c r="AE126" i="13"/>
  <c r="AD126" i="13"/>
  <c r="AC126" i="13"/>
  <c r="AB126" i="13"/>
  <c r="AA126" i="13"/>
  <c r="AE267" i="12"/>
  <c r="AD267" i="12"/>
  <c r="AC267" i="12"/>
  <c r="AB267" i="12"/>
  <c r="AA267" i="12"/>
  <c r="AE266" i="12"/>
  <c r="AD266" i="12"/>
  <c r="AC266" i="12"/>
  <c r="AB266" i="12"/>
  <c r="AA266" i="12"/>
  <c r="AE265" i="12"/>
  <c r="AD265" i="12"/>
  <c r="AC265" i="12"/>
  <c r="AB265" i="12"/>
  <c r="AA265" i="12"/>
  <c r="AE264" i="12"/>
  <c r="AD264" i="12"/>
  <c r="AC264" i="12"/>
  <c r="AB264" i="12"/>
  <c r="AA264" i="12"/>
  <c r="AE205" i="10"/>
  <c r="AD205" i="10"/>
  <c r="AC205" i="10"/>
  <c r="AB205" i="10"/>
  <c r="AA205" i="10"/>
  <c r="AE634" i="8"/>
  <c r="AA634" i="8"/>
  <c r="W634" i="8"/>
  <c r="AB634" i="8" s="1"/>
  <c r="AE633" i="8"/>
  <c r="AA633" i="8"/>
  <c r="W633" i="8"/>
  <c r="AB633" i="8" s="1"/>
  <c r="AE660" i="7"/>
  <c r="AA660" i="7"/>
  <c r="W660" i="7"/>
  <c r="V660" i="7"/>
  <c r="AB660" i="7"/>
  <c r="AE662" i="7"/>
  <c r="AA662" i="7"/>
  <c r="W662" i="7"/>
  <c r="V662" i="7"/>
  <c r="AB662" i="7" s="1"/>
  <c r="AE661" i="7"/>
  <c r="AA661" i="7"/>
  <c r="W661" i="7"/>
  <c r="V661" i="7"/>
  <c r="AB661" i="7" s="1"/>
  <c r="AE664" i="7"/>
  <c r="AA664" i="7"/>
  <c r="W664" i="7"/>
  <c r="V664" i="7"/>
  <c r="AB664" i="7" s="1"/>
  <c r="AE663" i="7"/>
  <c r="AA663" i="7"/>
  <c r="W663" i="7"/>
  <c r="V663" i="7"/>
  <c r="AB663" i="7" s="1"/>
  <c r="AE667" i="7"/>
  <c r="AA667" i="7"/>
  <c r="W667" i="7"/>
  <c r="V667" i="7"/>
  <c r="AB667" i="7" s="1"/>
  <c r="AE666" i="7"/>
  <c r="AA666" i="7"/>
  <c r="W666" i="7"/>
  <c r="V666" i="7"/>
  <c r="AB666" i="7" s="1"/>
  <c r="AE665" i="7"/>
  <c r="AA665" i="7"/>
  <c r="W665" i="7"/>
  <c r="V665" i="7"/>
  <c r="AB665" i="7" s="1"/>
  <c r="AE559" i="6"/>
  <c r="AA559" i="6"/>
  <c r="W559" i="6"/>
  <c r="AB559" i="6" s="1"/>
  <c r="AE558" i="6"/>
  <c r="AA558" i="6"/>
  <c r="W558" i="6"/>
  <c r="AB558" i="6" s="1"/>
  <c r="AE680" i="4"/>
  <c r="AA680" i="4"/>
  <c r="W680" i="4"/>
  <c r="AB680" i="4" s="1"/>
  <c r="AE679" i="4"/>
  <c r="AA679" i="4"/>
  <c r="W679" i="4"/>
  <c r="AB679" i="4"/>
  <c r="AE156" i="21"/>
  <c r="AD156" i="21"/>
  <c r="AC156" i="21"/>
  <c r="AB156" i="21"/>
  <c r="AA156" i="21"/>
  <c r="AE155" i="21"/>
  <c r="AD155" i="21"/>
  <c r="AC155" i="21"/>
  <c r="AB155" i="21"/>
  <c r="AA155" i="21"/>
  <c r="AE58" i="20"/>
  <c r="AB58" i="20"/>
  <c r="AA58" i="20"/>
  <c r="AE100" i="19"/>
  <c r="AC100" i="19"/>
  <c r="AA100" i="19"/>
  <c r="V100" i="19"/>
  <c r="AD100" i="19" s="1"/>
  <c r="AE99" i="19"/>
  <c r="AC99" i="19"/>
  <c r="AA99" i="19"/>
  <c r="V99" i="19"/>
  <c r="AB99" i="19" s="1"/>
  <c r="AE167" i="18"/>
  <c r="AD167" i="18"/>
  <c r="AC167" i="18"/>
  <c r="AB167" i="18"/>
  <c r="AA167" i="18"/>
  <c r="AE166" i="18"/>
  <c r="AD166" i="18"/>
  <c r="AC166" i="18"/>
  <c r="AB166" i="18"/>
  <c r="AA166" i="18"/>
  <c r="AE119" i="16"/>
  <c r="AD119" i="16"/>
  <c r="AC119" i="16"/>
  <c r="AB119" i="16"/>
  <c r="AA119" i="16"/>
  <c r="AE213" i="15"/>
  <c r="AD213" i="15"/>
  <c r="AC213" i="15"/>
  <c r="AB213" i="15"/>
  <c r="AA213" i="15"/>
  <c r="AE125" i="13"/>
  <c r="AD125" i="13"/>
  <c r="AC125" i="13"/>
  <c r="AB125" i="13"/>
  <c r="AA125" i="13"/>
  <c r="AE124" i="13"/>
  <c r="AD124" i="13"/>
  <c r="AC124" i="13"/>
  <c r="AB124" i="13"/>
  <c r="AA124" i="13"/>
  <c r="AE123" i="13"/>
  <c r="AD123" i="13"/>
  <c r="AC123" i="13"/>
  <c r="AB123" i="13"/>
  <c r="AA123" i="13"/>
  <c r="AE122" i="13"/>
  <c r="AD122" i="13"/>
  <c r="AC122" i="13"/>
  <c r="AB122" i="13"/>
  <c r="AA122" i="13"/>
  <c r="AE263" i="12"/>
  <c r="AD263" i="12"/>
  <c r="AC263" i="12"/>
  <c r="AB263" i="12"/>
  <c r="AA263" i="12"/>
  <c r="AE262" i="12"/>
  <c r="AD262" i="12"/>
  <c r="AC262" i="12"/>
  <c r="AB262" i="12"/>
  <c r="AA262" i="12"/>
  <c r="AE181" i="11"/>
  <c r="AD181" i="11"/>
  <c r="AC181" i="11"/>
  <c r="AB181" i="11"/>
  <c r="AA181" i="11"/>
  <c r="AE180" i="11"/>
  <c r="AD180" i="11"/>
  <c r="AC180" i="11"/>
  <c r="AB180" i="11"/>
  <c r="AA180" i="11"/>
  <c r="AE204" i="10"/>
  <c r="AD204" i="10"/>
  <c r="AC204" i="10"/>
  <c r="AB204" i="10"/>
  <c r="AA204" i="10"/>
  <c r="AE632" i="8"/>
  <c r="AA632" i="8"/>
  <c r="W632" i="8"/>
  <c r="AB632" i="8"/>
  <c r="AE631" i="8"/>
  <c r="AA631" i="8"/>
  <c r="W631" i="8"/>
  <c r="AB631" i="8"/>
  <c r="V655" i="7"/>
  <c r="V656" i="7"/>
  <c r="V657" i="7"/>
  <c r="V658" i="7"/>
  <c r="AB658" i="7" s="1"/>
  <c r="V659" i="7"/>
  <c r="AB659" i="7" s="1"/>
  <c r="V654" i="7"/>
  <c r="AE659" i="7"/>
  <c r="AA659" i="7"/>
  <c r="W659" i="7"/>
  <c r="AE658" i="7"/>
  <c r="AA658" i="7"/>
  <c r="W658" i="7"/>
  <c r="AE657" i="7"/>
  <c r="AA657" i="7"/>
  <c r="W657" i="7"/>
  <c r="AE656" i="7"/>
  <c r="AA656" i="7"/>
  <c r="W656" i="7"/>
  <c r="AE655" i="7"/>
  <c r="AA655" i="7"/>
  <c r="W655" i="7"/>
  <c r="AE654" i="7"/>
  <c r="AA654" i="7"/>
  <c r="W654" i="7"/>
  <c r="AE557" i="6"/>
  <c r="AA557" i="6"/>
  <c r="W557" i="6"/>
  <c r="AB557" i="6" s="1"/>
  <c r="AE556" i="6"/>
  <c r="AA556" i="6"/>
  <c r="W556" i="6"/>
  <c r="AB556" i="6" s="1"/>
  <c r="AE555" i="6"/>
  <c r="AA555" i="6"/>
  <c r="W555" i="6"/>
  <c r="AB555" i="6" s="1"/>
  <c r="AE535" i="6"/>
  <c r="AE677" i="4"/>
  <c r="AA677" i="4"/>
  <c r="W677" i="4"/>
  <c r="AB677" i="4"/>
  <c r="AE676" i="4"/>
  <c r="AA676" i="4"/>
  <c r="W676" i="4"/>
  <c r="AB676" i="4"/>
  <c r="AE534" i="6"/>
  <c r="AE155" i="22"/>
  <c r="AC155" i="22"/>
  <c r="AA155" i="22"/>
  <c r="V155" i="22"/>
  <c r="AD155" i="22" s="1"/>
  <c r="AE154" i="21"/>
  <c r="AD154" i="21"/>
  <c r="AC154" i="21"/>
  <c r="AB154" i="21"/>
  <c r="AA154" i="21"/>
  <c r="AE153" i="21"/>
  <c r="AD153" i="21"/>
  <c r="AC153" i="21"/>
  <c r="AB153" i="21"/>
  <c r="AA153" i="21"/>
  <c r="AE152" i="21"/>
  <c r="AD152" i="21"/>
  <c r="AC152" i="21"/>
  <c r="AB152" i="21"/>
  <c r="AA152" i="21"/>
  <c r="AE151" i="21"/>
  <c r="AD151" i="21"/>
  <c r="AC151" i="21"/>
  <c r="AB151" i="21"/>
  <c r="AA151" i="21"/>
  <c r="AE98" i="19"/>
  <c r="AC98" i="19"/>
  <c r="AA98" i="19"/>
  <c r="V98" i="19"/>
  <c r="AE97" i="19"/>
  <c r="AC97" i="19"/>
  <c r="AA97" i="19"/>
  <c r="V97" i="19"/>
  <c r="AB97" i="19"/>
  <c r="AE165" i="18"/>
  <c r="AD165" i="18"/>
  <c r="AC165" i="18"/>
  <c r="AB165" i="18"/>
  <c r="AA165" i="18"/>
  <c r="AE164" i="18"/>
  <c r="AD164" i="18"/>
  <c r="AC164" i="18"/>
  <c r="AB164" i="18"/>
  <c r="AA164" i="18"/>
  <c r="AE161" i="17"/>
  <c r="AD161" i="17"/>
  <c r="AC161" i="17"/>
  <c r="AB161" i="17"/>
  <c r="AA161" i="17"/>
  <c r="AE160" i="17"/>
  <c r="AD160" i="17"/>
  <c r="AC160" i="17"/>
  <c r="AB160" i="17"/>
  <c r="AA160" i="17"/>
  <c r="AE118" i="16"/>
  <c r="AD118" i="16"/>
  <c r="AC118" i="16"/>
  <c r="AB118" i="16"/>
  <c r="AA118" i="16"/>
  <c r="AE117" i="16"/>
  <c r="AD117" i="16"/>
  <c r="AC117" i="16"/>
  <c r="AB117" i="16"/>
  <c r="AA117" i="16"/>
  <c r="AE212" i="15"/>
  <c r="AD212" i="15"/>
  <c r="AC212" i="15"/>
  <c r="AB212" i="15"/>
  <c r="AA212" i="15"/>
  <c r="AE211" i="15"/>
  <c r="AD211" i="15"/>
  <c r="AC211" i="15"/>
  <c r="AB211" i="15"/>
  <c r="AA211" i="15"/>
  <c r="AE120" i="13"/>
  <c r="AD120" i="13"/>
  <c r="AC120" i="13"/>
  <c r="AB120" i="13"/>
  <c r="AA120" i="13"/>
  <c r="AE119" i="13"/>
  <c r="AD119" i="13"/>
  <c r="AC119" i="13"/>
  <c r="AB119" i="13"/>
  <c r="AA119" i="13"/>
  <c r="AE261" i="12"/>
  <c r="AD261" i="12"/>
  <c r="AC261" i="12"/>
  <c r="AB261" i="12"/>
  <c r="AA261" i="12"/>
  <c r="AE260" i="12"/>
  <c r="AD260" i="12"/>
  <c r="AC260" i="12"/>
  <c r="AB260" i="12"/>
  <c r="AA260" i="12"/>
  <c r="AE258" i="12"/>
  <c r="AD258" i="12"/>
  <c r="AC258" i="12"/>
  <c r="AB258" i="12"/>
  <c r="AA258" i="12"/>
  <c r="AE257" i="12"/>
  <c r="AD257" i="12"/>
  <c r="AC257" i="12"/>
  <c r="AB257" i="12"/>
  <c r="AA257" i="12"/>
  <c r="AE256" i="12"/>
  <c r="AD256" i="12"/>
  <c r="AC256" i="12"/>
  <c r="AB256" i="12"/>
  <c r="AA256" i="12"/>
  <c r="AE255" i="12"/>
  <c r="AD255" i="12"/>
  <c r="AC255" i="12"/>
  <c r="AB255" i="12"/>
  <c r="AA255" i="12"/>
  <c r="AE178" i="11"/>
  <c r="AD178" i="11"/>
  <c r="AC178" i="11"/>
  <c r="AB178" i="11"/>
  <c r="AA178" i="11"/>
  <c r="AE203" i="10"/>
  <c r="AD203" i="10"/>
  <c r="AC203" i="10"/>
  <c r="AB203" i="10"/>
  <c r="AA203" i="10"/>
  <c r="AE202" i="10"/>
  <c r="AD202" i="10"/>
  <c r="AC202" i="10"/>
  <c r="AB202" i="10"/>
  <c r="AA202" i="10"/>
  <c r="AE624" i="8"/>
  <c r="AA624" i="8"/>
  <c r="W624" i="8"/>
  <c r="AB624" i="8" s="1"/>
  <c r="AE623" i="8"/>
  <c r="AA623" i="8"/>
  <c r="W623" i="8"/>
  <c r="AB623" i="8" s="1"/>
  <c r="AE626" i="8"/>
  <c r="AA626" i="8"/>
  <c r="W626" i="8"/>
  <c r="AB626" i="8" s="1"/>
  <c r="AE625" i="8"/>
  <c r="AA625" i="8"/>
  <c r="W625" i="8"/>
  <c r="AB625" i="8" s="1"/>
  <c r="AE630" i="8"/>
  <c r="AA630" i="8"/>
  <c r="W630" i="8"/>
  <c r="AB630" i="8" s="1"/>
  <c r="AE629" i="8"/>
  <c r="AA629" i="8"/>
  <c r="W629" i="8"/>
  <c r="AB629" i="8" s="1"/>
  <c r="AE628" i="8"/>
  <c r="AA628" i="8"/>
  <c r="W628" i="8"/>
  <c r="AB628" i="8" s="1"/>
  <c r="AE627" i="8"/>
  <c r="AA627" i="8"/>
  <c r="W627" i="8"/>
  <c r="AB627" i="8" s="1"/>
  <c r="AE547" i="6"/>
  <c r="V548" i="6"/>
  <c r="V537" i="6"/>
  <c r="V538" i="6"/>
  <c r="V539" i="6"/>
  <c r="V540" i="6"/>
  <c r="V541" i="6"/>
  <c r="AB541" i="6"/>
  <c r="V542" i="6"/>
  <c r="V543" i="6"/>
  <c r="V544" i="6"/>
  <c r="V545" i="6"/>
  <c r="AB545" i="6" s="1"/>
  <c r="V546" i="6"/>
  <c r="AB546" i="6" s="1"/>
  <c r="V547" i="6"/>
  <c r="V536" i="6"/>
  <c r="AE536" i="6"/>
  <c r="AA536" i="6"/>
  <c r="W536" i="6"/>
  <c r="AE537" i="6"/>
  <c r="AA537" i="6"/>
  <c r="W537" i="6"/>
  <c r="AE538" i="6"/>
  <c r="AA538" i="6"/>
  <c r="W538" i="6"/>
  <c r="AE539" i="6"/>
  <c r="AA539" i="6"/>
  <c r="W539" i="6"/>
  <c r="AB539" i="6" s="1"/>
  <c r="AE540" i="6"/>
  <c r="AA540" i="6"/>
  <c r="W540" i="6"/>
  <c r="AE541" i="6"/>
  <c r="AA541" i="6"/>
  <c r="W541" i="6"/>
  <c r="AE542" i="6"/>
  <c r="AA542" i="6"/>
  <c r="W542" i="6"/>
  <c r="AB542" i="6" s="1"/>
  <c r="AE543" i="6"/>
  <c r="AA543" i="6"/>
  <c r="W543" i="6"/>
  <c r="AE544" i="6"/>
  <c r="AA544" i="6"/>
  <c r="W544" i="6"/>
  <c r="AE545" i="6"/>
  <c r="AA545" i="6"/>
  <c r="W545" i="6"/>
  <c r="AE546" i="6"/>
  <c r="AA546" i="6"/>
  <c r="W546" i="6"/>
  <c r="AA547" i="6"/>
  <c r="W547" i="6"/>
  <c r="AB547" i="6" s="1"/>
  <c r="AE548" i="6"/>
  <c r="AA548" i="6"/>
  <c r="W548" i="6"/>
  <c r="AB548" i="6"/>
  <c r="AE549" i="6"/>
  <c r="AA549" i="6"/>
  <c r="W549" i="6"/>
  <c r="AB549" i="6"/>
  <c r="AE550" i="6"/>
  <c r="AA550" i="6"/>
  <c r="W550" i="6"/>
  <c r="AB550" i="6"/>
  <c r="AE551" i="6"/>
  <c r="AA551" i="6"/>
  <c r="W551" i="6"/>
  <c r="AB551" i="6"/>
  <c r="AE554" i="6"/>
  <c r="AA554" i="6"/>
  <c r="W554" i="6"/>
  <c r="AB554" i="6"/>
  <c r="AE553" i="6"/>
  <c r="AA553" i="6"/>
  <c r="W553" i="6"/>
  <c r="AB553" i="6"/>
  <c r="AE552" i="6"/>
  <c r="AA552" i="6"/>
  <c r="W552" i="6"/>
  <c r="AB552" i="6"/>
  <c r="AE670" i="4"/>
  <c r="AA670" i="4"/>
  <c r="W670" i="4"/>
  <c r="AB670" i="4"/>
  <c r="AE671" i="4"/>
  <c r="AA671" i="4"/>
  <c r="W671" i="4"/>
  <c r="AB671" i="4"/>
  <c r="AE672" i="4"/>
  <c r="AA672" i="4"/>
  <c r="W672" i="4"/>
  <c r="AB672" i="4"/>
  <c r="AE675" i="4"/>
  <c r="AA675" i="4"/>
  <c r="W675" i="4"/>
  <c r="AB675" i="4"/>
  <c r="AE674" i="4"/>
  <c r="AA674" i="4"/>
  <c r="W674" i="4"/>
  <c r="AB674" i="4"/>
  <c r="AE673" i="4"/>
  <c r="AA673" i="4"/>
  <c r="W673" i="4"/>
  <c r="AB673" i="4"/>
  <c r="D2" i="24"/>
  <c r="D3" i="24"/>
  <c r="D4" i="24"/>
  <c r="D5" i="24"/>
  <c r="D6" i="24"/>
  <c r="D7" i="24"/>
  <c r="D8" i="24"/>
  <c r="D9" i="24"/>
  <c r="D10" i="24"/>
  <c r="D11" i="24"/>
  <c r="D12" i="24"/>
  <c r="D13" i="24"/>
  <c r="D14" i="24"/>
  <c r="D15" i="24"/>
  <c r="D16" i="24"/>
  <c r="D17" i="24"/>
  <c r="D18" i="24"/>
  <c r="B34" i="24"/>
  <c r="B35" i="24"/>
  <c r="B36" i="24"/>
  <c r="B37" i="24"/>
  <c r="B38" i="24"/>
  <c r="B39" i="24"/>
  <c r="B40" i="24"/>
  <c r="B41" i="24"/>
  <c r="B42" i="24"/>
  <c r="B43" i="24"/>
  <c r="B44" i="24"/>
  <c r="B45" i="24"/>
  <c r="B46" i="24"/>
  <c r="B47" i="24"/>
  <c r="B48" i="24"/>
  <c r="B49" i="24"/>
  <c r="B50" i="24"/>
  <c r="B51" i="24"/>
  <c r="B56" i="24"/>
  <c r="B57" i="24"/>
  <c r="B58" i="24"/>
  <c r="B59" i="24"/>
  <c r="B60" i="24"/>
  <c r="B61" i="24"/>
  <c r="B62" i="24"/>
  <c r="B63" i="24"/>
  <c r="B64" i="24"/>
  <c r="B65" i="24"/>
  <c r="B66" i="24"/>
  <c r="B67" i="24"/>
  <c r="B68" i="24"/>
  <c r="R10" i="23"/>
  <c r="AA40" i="22"/>
  <c r="AB40" i="22"/>
  <c r="AE40" i="22"/>
  <c r="AA41" i="22"/>
  <c r="AB41" i="22"/>
  <c r="AE41" i="22"/>
  <c r="AA42" i="22"/>
  <c r="AB42" i="22"/>
  <c r="AE42" i="22"/>
  <c r="AA43" i="22"/>
  <c r="AB43" i="22"/>
  <c r="AE43" i="22"/>
  <c r="AA44" i="22"/>
  <c r="AB44" i="22"/>
  <c r="AE44" i="22"/>
  <c r="AA45" i="22"/>
  <c r="AB45" i="22"/>
  <c r="AE45" i="22"/>
  <c r="AA46" i="22"/>
  <c r="AB46" i="22"/>
  <c r="AE46" i="22"/>
  <c r="AA47" i="22"/>
  <c r="AB47" i="22"/>
  <c r="AE47" i="22"/>
  <c r="AA48" i="22"/>
  <c r="AB48" i="22"/>
  <c r="AE48" i="22"/>
  <c r="AA49" i="22"/>
  <c r="AB49" i="22"/>
  <c r="AE49" i="22"/>
  <c r="AA51" i="22"/>
  <c r="AB51" i="22"/>
  <c r="AE51" i="22"/>
  <c r="AA52" i="22"/>
  <c r="AB52" i="22"/>
  <c r="AE52" i="22"/>
  <c r="AA53" i="22"/>
  <c r="AB53" i="22"/>
  <c r="AE53" i="22"/>
  <c r="AA54" i="22"/>
  <c r="AB54" i="22"/>
  <c r="AE54" i="22"/>
  <c r="AA55" i="22"/>
  <c r="AB55" i="22"/>
  <c r="AE55" i="22"/>
  <c r="AA56" i="22"/>
  <c r="AB56" i="22"/>
  <c r="AE56" i="22"/>
  <c r="AA57" i="22"/>
  <c r="AB57" i="22"/>
  <c r="AE57" i="22"/>
  <c r="AA58" i="22"/>
  <c r="AB58" i="22"/>
  <c r="AE58" i="22"/>
  <c r="AA59" i="22"/>
  <c r="AB59" i="22"/>
  <c r="AE59" i="22"/>
  <c r="AA60" i="22"/>
  <c r="AB60" i="22"/>
  <c r="AE60" i="22"/>
  <c r="AA61" i="22"/>
  <c r="AB61" i="22"/>
  <c r="AE61" i="22"/>
  <c r="AA62" i="22"/>
  <c r="AB62" i="22"/>
  <c r="AE62" i="22"/>
  <c r="AA63" i="22"/>
  <c r="AB63" i="22"/>
  <c r="AE63" i="22"/>
  <c r="AA64" i="22"/>
  <c r="AB64" i="22"/>
  <c r="AE64" i="22"/>
  <c r="AA65" i="22"/>
  <c r="AB65" i="22"/>
  <c r="AE65" i="22"/>
  <c r="AF72" i="22"/>
  <c r="AF88" i="22" s="1"/>
  <c r="AF73" i="22"/>
  <c r="AF74" i="22"/>
  <c r="AF75" i="22"/>
  <c r="AF76" i="22"/>
  <c r="AF77" i="22"/>
  <c r="AF78" i="22"/>
  <c r="AF79" i="22"/>
  <c r="AF80" i="22"/>
  <c r="AF81" i="22"/>
  <c r="AF82" i="22"/>
  <c r="AF83" i="22"/>
  <c r="AF84" i="22"/>
  <c r="AF85" i="22"/>
  <c r="AF86" i="22"/>
  <c r="AF87" i="22"/>
  <c r="V89" i="22"/>
  <c r="AB89" i="22" s="1"/>
  <c r="AA89" i="22"/>
  <c r="AC89" i="22"/>
  <c r="AE89" i="22"/>
  <c r="V90" i="22"/>
  <c r="AB90" i="22"/>
  <c r="AA90" i="22"/>
  <c r="AC90" i="22"/>
  <c r="AE90" i="22"/>
  <c r="V91" i="22"/>
  <c r="AB91" i="22" s="1"/>
  <c r="AA91" i="22"/>
  <c r="AC91" i="22"/>
  <c r="AD91" i="22"/>
  <c r="AE91" i="22"/>
  <c r="V92" i="22"/>
  <c r="AB92" i="22"/>
  <c r="AA92" i="22"/>
  <c r="AC92" i="22"/>
  <c r="AE92" i="22"/>
  <c r="V93" i="22"/>
  <c r="AA93" i="22"/>
  <c r="AB93" i="22"/>
  <c r="AC93" i="22"/>
  <c r="AD93" i="22"/>
  <c r="AE93" i="22"/>
  <c r="V94" i="22"/>
  <c r="AB94" i="22" s="1"/>
  <c r="AA94" i="22"/>
  <c r="AC94" i="22"/>
  <c r="AE94" i="22"/>
  <c r="V96" i="22"/>
  <c r="AA96" i="22"/>
  <c r="AB96" i="22"/>
  <c r="AC96" i="22"/>
  <c r="AD96" i="22"/>
  <c r="AE96" i="22"/>
  <c r="V97" i="22"/>
  <c r="AA97" i="22"/>
  <c r="AC97" i="22"/>
  <c r="AE97" i="22"/>
  <c r="V98" i="22"/>
  <c r="AB98" i="22" s="1"/>
  <c r="AA98" i="22"/>
  <c r="AC98" i="22"/>
  <c r="AD98" i="22"/>
  <c r="AE98" i="22"/>
  <c r="V99" i="22"/>
  <c r="AB99" i="22"/>
  <c r="AA99" i="22"/>
  <c r="AC99" i="22"/>
  <c r="AE99" i="22"/>
  <c r="V101" i="22"/>
  <c r="AB101" i="22" s="1"/>
  <c r="AA101" i="22"/>
  <c r="AC101" i="22"/>
  <c r="AD101" i="22"/>
  <c r="AE101" i="22"/>
  <c r="V102" i="22"/>
  <c r="AB102" i="22"/>
  <c r="AA102" i="22"/>
  <c r="AC102" i="22"/>
  <c r="AE102" i="22"/>
  <c r="V103" i="22"/>
  <c r="AA103" i="22"/>
  <c r="AB103" i="22"/>
  <c r="AC103" i="22"/>
  <c r="AD103" i="22"/>
  <c r="AE103" i="22"/>
  <c r="AF103" i="22"/>
  <c r="R104" i="22"/>
  <c r="V105" i="22"/>
  <c r="AA105" i="22"/>
  <c r="AB105" i="22"/>
  <c r="AC105" i="22"/>
  <c r="AD105" i="22"/>
  <c r="AE105" i="22"/>
  <c r="V106" i="22"/>
  <c r="AA106" i="22"/>
  <c r="AC106" i="22"/>
  <c r="AE106" i="22"/>
  <c r="V107" i="22"/>
  <c r="AA107" i="22"/>
  <c r="AB107" i="22"/>
  <c r="AC107" i="22"/>
  <c r="AD107" i="22"/>
  <c r="AE107" i="22"/>
  <c r="V108" i="22"/>
  <c r="AA108" i="22"/>
  <c r="AC108" i="22"/>
  <c r="AE108" i="22"/>
  <c r="V109" i="22"/>
  <c r="AB109" i="22" s="1"/>
  <c r="AA109" i="22"/>
  <c r="AC109" i="22"/>
  <c r="AE109" i="22"/>
  <c r="V111" i="22"/>
  <c r="AB111" i="22"/>
  <c r="AA111" i="22"/>
  <c r="AC111" i="22"/>
  <c r="AE111" i="22"/>
  <c r="V112" i="22"/>
  <c r="AA112" i="22"/>
  <c r="AB112" i="22"/>
  <c r="AC112" i="22"/>
  <c r="AD112" i="22"/>
  <c r="AE112" i="22"/>
  <c r="V113" i="22"/>
  <c r="AB113" i="22" s="1"/>
  <c r="AA113" i="22"/>
  <c r="AC113" i="22"/>
  <c r="AE113" i="22"/>
  <c r="V114" i="22"/>
  <c r="AA114" i="22"/>
  <c r="AB114" i="22"/>
  <c r="AC114" i="22"/>
  <c r="AD114" i="22"/>
  <c r="AE114" i="22"/>
  <c r="V115" i="22"/>
  <c r="AB115" i="22" s="1"/>
  <c r="AA115" i="22"/>
  <c r="AC115" i="22"/>
  <c r="AD115" i="22"/>
  <c r="AE115" i="22"/>
  <c r="V116" i="22"/>
  <c r="AA116" i="22"/>
  <c r="AB116" i="22"/>
  <c r="AC116" i="22"/>
  <c r="AD116" i="22"/>
  <c r="AE116" i="22"/>
  <c r="V117" i="22"/>
  <c r="AD117" i="22" s="1"/>
  <c r="AA117" i="22"/>
  <c r="AC117" i="22"/>
  <c r="AE117" i="22"/>
  <c r="V118" i="22"/>
  <c r="AA118" i="22"/>
  <c r="AC118" i="22"/>
  <c r="AE118" i="22"/>
  <c r="V119" i="22"/>
  <c r="AB119" i="22"/>
  <c r="AA119" i="22"/>
  <c r="AC119" i="22"/>
  <c r="AE119" i="22"/>
  <c r="V121" i="22"/>
  <c r="AA121" i="22"/>
  <c r="AB121" i="22"/>
  <c r="AC121" i="22"/>
  <c r="AD121" i="22"/>
  <c r="AE121" i="22"/>
  <c r="V122" i="22"/>
  <c r="AB122" i="22" s="1"/>
  <c r="AA122" i="22"/>
  <c r="AC122" i="22"/>
  <c r="AE122" i="22"/>
  <c r="V123" i="22"/>
  <c r="AA123" i="22"/>
  <c r="AB123" i="22"/>
  <c r="AC123" i="22"/>
  <c r="AD123" i="22"/>
  <c r="AE123" i="22"/>
  <c r="V124" i="22"/>
  <c r="AB124" i="22" s="1"/>
  <c r="AA124" i="22"/>
  <c r="AC124" i="22"/>
  <c r="AD124" i="22"/>
  <c r="AE124" i="22"/>
  <c r="V125" i="22"/>
  <c r="AA125" i="22"/>
  <c r="AB125" i="22"/>
  <c r="AC125" i="22"/>
  <c r="AD125" i="22"/>
  <c r="AE125" i="22"/>
  <c r="V126" i="22"/>
  <c r="AB126" i="22" s="1"/>
  <c r="AA126" i="22"/>
  <c r="AC126" i="22"/>
  <c r="AE126" i="22"/>
  <c r="V127" i="22"/>
  <c r="AB127" i="22" s="1"/>
  <c r="AA127" i="22"/>
  <c r="AC127" i="22"/>
  <c r="AE127" i="22"/>
  <c r="V129" i="22"/>
  <c r="AB129" i="22"/>
  <c r="AA129" i="22"/>
  <c r="AC129" i="22"/>
  <c r="AE129" i="22"/>
  <c r="V130" i="22"/>
  <c r="AA130" i="22"/>
  <c r="AB130" i="22"/>
  <c r="AC130" i="22"/>
  <c r="AD130" i="22"/>
  <c r="AE130" i="22"/>
  <c r="V131" i="22"/>
  <c r="AB131" i="22" s="1"/>
  <c r="AA131" i="22"/>
  <c r="AC131" i="22"/>
  <c r="AE131" i="22"/>
  <c r="V132" i="22"/>
  <c r="AA132" i="22"/>
  <c r="AB132" i="22"/>
  <c r="AC132" i="22"/>
  <c r="AD132" i="22"/>
  <c r="AE132" i="22"/>
  <c r="V133" i="22"/>
  <c r="AB133" i="22" s="1"/>
  <c r="AA133" i="22"/>
  <c r="AC133" i="22"/>
  <c r="AE133" i="22"/>
  <c r="V135" i="22"/>
  <c r="AA135" i="22"/>
  <c r="AB135" i="22"/>
  <c r="AC135" i="22"/>
  <c r="AD135" i="22"/>
  <c r="AE135" i="22"/>
  <c r="V136" i="22"/>
  <c r="AA136" i="22"/>
  <c r="AC136" i="22"/>
  <c r="AE136" i="22"/>
  <c r="S137" i="22"/>
  <c r="AA137" i="22" s="1"/>
  <c r="V137" i="22"/>
  <c r="AB137" i="22" s="1"/>
  <c r="AC137" i="22"/>
  <c r="AE137" i="22"/>
  <c r="S138" i="22"/>
  <c r="V138" i="22"/>
  <c r="AA138" i="22"/>
  <c r="AB138" i="22"/>
  <c r="AC138" i="22"/>
  <c r="AD138" i="22"/>
  <c r="AE138" i="22"/>
  <c r="V139" i="22"/>
  <c r="AB139" i="22" s="1"/>
  <c r="AA139" i="22"/>
  <c r="AC139" i="22"/>
  <c r="AE139" i="22"/>
  <c r="V140" i="22"/>
  <c r="AA140" i="22"/>
  <c r="AB140" i="22"/>
  <c r="AC140" i="22"/>
  <c r="AD140" i="22"/>
  <c r="AE140" i="22"/>
  <c r="V141" i="22"/>
  <c r="AB141" i="22" s="1"/>
  <c r="AA141" i="22"/>
  <c r="AC141" i="22"/>
  <c r="AE141" i="22"/>
  <c r="V142" i="22"/>
  <c r="AA142" i="22"/>
  <c r="AB142" i="22"/>
  <c r="AC142" i="22"/>
  <c r="AD142" i="22"/>
  <c r="AE142" i="22"/>
  <c r="V143" i="22"/>
  <c r="AA143" i="22"/>
  <c r="AC143" i="22"/>
  <c r="AE143" i="22"/>
  <c r="V145" i="22"/>
  <c r="AB145" i="22" s="1"/>
  <c r="AA145" i="22"/>
  <c r="AC145" i="22"/>
  <c r="AD145" i="22"/>
  <c r="AE145" i="22"/>
  <c r="V146" i="22"/>
  <c r="AB146" i="22"/>
  <c r="AA146" i="22"/>
  <c r="AC146" i="22"/>
  <c r="AE146" i="22"/>
  <c r="V147" i="22"/>
  <c r="AA147" i="22"/>
  <c r="AB147" i="22"/>
  <c r="AC147" i="22"/>
  <c r="AD147" i="22"/>
  <c r="AE147" i="22"/>
  <c r="V148" i="22"/>
  <c r="AB148" i="22" s="1"/>
  <c r="AA148" i="22"/>
  <c r="AC148" i="22"/>
  <c r="AE148" i="22"/>
  <c r="V149" i="22"/>
  <c r="AA149" i="22"/>
  <c r="AB149" i="22"/>
  <c r="AC149" i="22"/>
  <c r="AD149" i="22"/>
  <c r="AE149" i="22"/>
  <c r="V150" i="22"/>
  <c r="AA150" i="22"/>
  <c r="AC150" i="22"/>
  <c r="AE150" i="22"/>
  <c r="V151" i="22"/>
  <c r="AA151" i="22"/>
  <c r="AB151" i="22"/>
  <c r="AC151" i="22"/>
  <c r="AD151" i="22"/>
  <c r="AE151" i="22"/>
  <c r="S152" i="22"/>
  <c r="AA152" i="22" s="1"/>
  <c r="V152" i="22"/>
  <c r="AB152" i="22"/>
  <c r="AC152" i="22"/>
  <c r="AD152" i="22"/>
  <c r="AE152" i="22"/>
  <c r="V153" i="22"/>
  <c r="AB153" i="22"/>
  <c r="AA153" i="22"/>
  <c r="AC153" i="22"/>
  <c r="AE153" i="22"/>
  <c r="AA21" i="21"/>
  <c r="AB21" i="21"/>
  <c r="AE21" i="21"/>
  <c r="AA23" i="21"/>
  <c r="AB23" i="21"/>
  <c r="AE23" i="21"/>
  <c r="AA24" i="21"/>
  <c r="AB24" i="21"/>
  <c r="AE24" i="21"/>
  <c r="AF27" i="21"/>
  <c r="AF28" i="21"/>
  <c r="AF29" i="21"/>
  <c r="AF30" i="21"/>
  <c r="AF31" i="21"/>
  <c r="AF32" i="21"/>
  <c r="AF33" i="21"/>
  <c r="AF34" i="21"/>
  <c r="AF35" i="21"/>
  <c r="AF36" i="21"/>
  <c r="AF37" i="21"/>
  <c r="AF38" i="21"/>
  <c r="AF39" i="21"/>
  <c r="AF40" i="21"/>
  <c r="AF41" i="21"/>
  <c r="AF42" i="21"/>
  <c r="AF43" i="21"/>
  <c r="AF44" i="21"/>
  <c r="AF45" i="21"/>
  <c r="AF46" i="21"/>
  <c r="AF47" i="21"/>
  <c r="AF48" i="21"/>
  <c r="AF49" i="21"/>
  <c r="AF50" i="21"/>
  <c r="AF51" i="21"/>
  <c r="AF52" i="21"/>
  <c r="AF53" i="21"/>
  <c r="AF54" i="21"/>
  <c r="AF55" i="21"/>
  <c r="AF56" i="21"/>
  <c r="J57" i="21"/>
  <c r="AF58" i="21"/>
  <c r="AF59" i="21"/>
  <c r="AF60" i="21"/>
  <c r="AF61" i="21"/>
  <c r="AF62" i="21"/>
  <c r="AF63" i="21"/>
  <c r="AF64" i="21"/>
  <c r="J65" i="21"/>
  <c r="J70" i="21" s="1"/>
  <c r="AA66" i="21"/>
  <c r="AB66" i="21"/>
  <c r="AE66" i="21"/>
  <c r="AA67" i="21"/>
  <c r="AB67" i="21"/>
  <c r="AE67" i="21"/>
  <c r="AA68" i="21"/>
  <c r="AB68" i="21"/>
  <c r="AE68" i="21"/>
  <c r="AA69" i="21"/>
  <c r="AB69" i="21"/>
  <c r="AE69" i="21"/>
  <c r="AA72" i="21"/>
  <c r="AB72" i="21"/>
  <c r="AE72" i="21"/>
  <c r="AF72" i="21"/>
  <c r="R76" i="21"/>
  <c r="AA77" i="21"/>
  <c r="AB77" i="21"/>
  <c r="AE77" i="21"/>
  <c r="AA78" i="21"/>
  <c r="AB78" i="21"/>
  <c r="AE78" i="21"/>
  <c r="AA80" i="21"/>
  <c r="AB80" i="21"/>
  <c r="AE80" i="21"/>
  <c r="AA81" i="21"/>
  <c r="AB81" i="21"/>
  <c r="AE81" i="21"/>
  <c r="AA82" i="21"/>
  <c r="AB82" i="21"/>
  <c r="AE82" i="21"/>
  <c r="AA83" i="21"/>
  <c r="AB83" i="21"/>
  <c r="AE83" i="21"/>
  <c r="AA84" i="21"/>
  <c r="AB84" i="21"/>
  <c r="AE84" i="21"/>
  <c r="AA85" i="21"/>
  <c r="AB85" i="21"/>
  <c r="AE85" i="21"/>
  <c r="AA86" i="21"/>
  <c r="AB86" i="21"/>
  <c r="AE86" i="21"/>
  <c r="AA87" i="21"/>
  <c r="AB87" i="21"/>
  <c r="AE87" i="21"/>
  <c r="AA88" i="21"/>
  <c r="AB88" i="21"/>
  <c r="AE88" i="21"/>
  <c r="AA89" i="21"/>
  <c r="AB89" i="21"/>
  <c r="AE89" i="21"/>
  <c r="AA90" i="21"/>
  <c r="AB90" i="21"/>
  <c r="AE90" i="21"/>
  <c r="AA91" i="21"/>
  <c r="AB91" i="21"/>
  <c r="AE91" i="21"/>
  <c r="AA93" i="21"/>
  <c r="AB93" i="21"/>
  <c r="AE93" i="21"/>
  <c r="AA94" i="21"/>
  <c r="AB94" i="21"/>
  <c r="AE94" i="21"/>
  <c r="AA95" i="21"/>
  <c r="AB95" i="21"/>
  <c r="AE95" i="21"/>
  <c r="AA96" i="21"/>
  <c r="AB96" i="21"/>
  <c r="AE96" i="21"/>
  <c r="AA97" i="21"/>
  <c r="AB97" i="21"/>
  <c r="AE97" i="21"/>
  <c r="AA99" i="21"/>
  <c r="AB99" i="21"/>
  <c r="AE99" i="21"/>
  <c r="AA100" i="21"/>
  <c r="AB100" i="21"/>
  <c r="AE100" i="21"/>
  <c r="AA101" i="21"/>
  <c r="AB101" i="21"/>
  <c r="AE101" i="21"/>
  <c r="AA102" i="21"/>
  <c r="AB102" i="21"/>
  <c r="AE102" i="21"/>
  <c r="AA103" i="21"/>
  <c r="AB103" i="21"/>
  <c r="AE103" i="21"/>
  <c r="AA104" i="21"/>
  <c r="AB104" i="21"/>
  <c r="AE104" i="21"/>
  <c r="AA105" i="21"/>
  <c r="AB105" i="21"/>
  <c r="AE105" i="21"/>
  <c r="AA111" i="21"/>
  <c r="AB111" i="21"/>
  <c r="AE111" i="21"/>
  <c r="AA112" i="21"/>
  <c r="AB112" i="21"/>
  <c r="AE112" i="21"/>
  <c r="AA113" i="21"/>
  <c r="AB113" i="21"/>
  <c r="AE113" i="21"/>
  <c r="AA115" i="21"/>
  <c r="AB115" i="21"/>
  <c r="AE115" i="21"/>
  <c r="AA116" i="21"/>
  <c r="AB116" i="21"/>
  <c r="AE116" i="21"/>
  <c r="AA117" i="21"/>
  <c r="AB117" i="21"/>
  <c r="AE117" i="21"/>
  <c r="AA118" i="21"/>
  <c r="AB118" i="21"/>
  <c r="AE118" i="21"/>
  <c r="AA119" i="21"/>
  <c r="AB119" i="21"/>
  <c r="AE119" i="21"/>
  <c r="AA120" i="21"/>
  <c r="AB120" i="21"/>
  <c r="AE120" i="21"/>
  <c r="AA121" i="21"/>
  <c r="AB121" i="21"/>
  <c r="AE121" i="21"/>
  <c r="AA122" i="21"/>
  <c r="AB122" i="21"/>
  <c r="AE122" i="21"/>
  <c r="AA124" i="21"/>
  <c r="AB124" i="21"/>
  <c r="AC124" i="21"/>
  <c r="AD124" i="21"/>
  <c r="AE124" i="21"/>
  <c r="AA125" i="21"/>
  <c r="AB125" i="21"/>
  <c r="AC125" i="21"/>
  <c r="AD125" i="21"/>
  <c r="AE125" i="21"/>
  <c r="AA126" i="21"/>
  <c r="AB126" i="21"/>
  <c r="AC126" i="21"/>
  <c r="AD126" i="21"/>
  <c r="AE126" i="21"/>
  <c r="AA127" i="21"/>
  <c r="AB127" i="21"/>
  <c r="AC127" i="21"/>
  <c r="AD127" i="21"/>
  <c r="AE127" i="21"/>
  <c r="AA128" i="21"/>
  <c r="AB128" i="21"/>
  <c r="AC128" i="21"/>
  <c r="AD128" i="21"/>
  <c r="AE128" i="21"/>
  <c r="AA129" i="21"/>
  <c r="AB129" i="21"/>
  <c r="AC129" i="21"/>
  <c r="AD129" i="21"/>
  <c r="AE129" i="21"/>
  <c r="AA130" i="21"/>
  <c r="AB130" i="21"/>
  <c r="AC130" i="21"/>
  <c r="AD130" i="21"/>
  <c r="AE130" i="21"/>
  <c r="AA131" i="21"/>
  <c r="AB131" i="21"/>
  <c r="AC131" i="21"/>
  <c r="AD131" i="21"/>
  <c r="AE131" i="21"/>
  <c r="AA132" i="21"/>
  <c r="AB132" i="21"/>
  <c r="AC132" i="21"/>
  <c r="AD132" i="21"/>
  <c r="AE132" i="21"/>
  <c r="AA133" i="21"/>
  <c r="AB133" i="21"/>
  <c r="AC133" i="21"/>
  <c r="AD133" i="21"/>
  <c r="AE133" i="21"/>
  <c r="AA135" i="21"/>
  <c r="AB135" i="21"/>
  <c r="AC135" i="21"/>
  <c r="AD135" i="21"/>
  <c r="AE135" i="21"/>
  <c r="AA136" i="21"/>
  <c r="AB136" i="21"/>
  <c r="AC136" i="21"/>
  <c r="AD136" i="21"/>
  <c r="AE136" i="21"/>
  <c r="AA137" i="21"/>
  <c r="AB137" i="21"/>
  <c r="AC137" i="21"/>
  <c r="AD137" i="21"/>
  <c r="AE137" i="21"/>
  <c r="AA138" i="21"/>
  <c r="AB138" i="21"/>
  <c r="AC138" i="21"/>
  <c r="AD138" i="21"/>
  <c r="AE138" i="21"/>
  <c r="AA139" i="21"/>
  <c r="AB139" i="21"/>
  <c r="AC139" i="21"/>
  <c r="AD139" i="21"/>
  <c r="AE139" i="21"/>
  <c r="AA140" i="21"/>
  <c r="AB140" i="21"/>
  <c r="AC140" i="21"/>
  <c r="AD140" i="21"/>
  <c r="AE140" i="21"/>
  <c r="AA141" i="21"/>
  <c r="AB141" i="21"/>
  <c r="AC141" i="21"/>
  <c r="AD141" i="21"/>
  <c r="AE141" i="21"/>
  <c r="AA142" i="21"/>
  <c r="AB142" i="21"/>
  <c r="AC142" i="21"/>
  <c r="AD142" i="21"/>
  <c r="AE142" i="21"/>
  <c r="AA143" i="21"/>
  <c r="AB143" i="21"/>
  <c r="AC143" i="21"/>
  <c r="AD143" i="21"/>
  <c r="AE143" i="21"/>
  <c r="AA144" i="21"/>
  <c r="AB144" i="21"/>
  <c r="AC144" i="21"/>
  <c r="AD144" i="21"/>
  <c r="AE144" i="21"/>
  <c r="AA145" i="21"/>
  <c r="AB145" i="21"/>
  <c r="AC145" i="21"/>
  <c r="AD145" i="21"/>
  <c r="AE145" i="21"/>
  <c r="AA146" i="21"/>
  <c r="AB146" i="21"/>
  <c r="AC146" i="21"/>
  <c r="AD146" i="21"/>
  <c r="AE146" i="21"/>
  <c r="AA147" i="21"/>
  <c r="AB147" i="21"/>
  <c r="AC147" i="21"/>
  <c r="AD147" i="21"/>
  <c r="AE147" i="21"/>
  <c r="AA148" i="21"/>
  <c r="AB148" i="21"/>
  <c r="AC148" i="21"/>
  <c r="AD148" i="21"/>
  <c r="AE148" i="21"/>
  <c r="AA149" i="21"/>
  <c r="AB149" i="21"/>
  <c r="AC149" i="21"/>
  <c r="AD149" i="21"/>
  <c r="AE149" i="21"/>
  <c r="AA150" i="21"/>
  <c r="AB150" i="21"/>
  <c r="AC150" i="21"/>
  <c r="AD150" i="21"/>
  <c r="AE150" i="21"/>
  <c r="AA7" i="20"/>
  <c r="AB7" i="20"/>
  <c r="AE7" i="20"/>
  <c r="AA8" i="20"/>
  <c r="AB8" i="20"/>
  <c r="AE8" i="20"/>
  <c r="AA9" i="20"/>
  <c r="AB9" i="20"/>
  <c r="AE9" i="20"/>
  <c r="AA10" i="20"/>
  <c r="AB10" i="20"/>
  <c r="AE10" i="20"/>
  <c r="AA11" i="20"/>
  <c r="AB11" i="20"/>
  <c r="AE11" i="20"/>
  <c r="AA12" i="20"/>
  <c r="AB12" i="20"/>
  <c r="AE12" i="20"/>
  <c r="AA13" i="20"/>
  <c r="AB13" i="20"/>
  <c r="AE13" i="20"/>
  <c r="AA18" i="20"/>
  <c r="AB18" i="20"/>
  <c r="AC18" i="20"/>
  <c r="AD18" i="20"/>
  <c r="AE18" i="20"/>
  <c r="AF18" i="20"/>
  <c r="AA23" i="20"/>
  <c r="AB23" i="20"/>
  <c r="AE23" i="20"/>
  <c r="AF23" i="20"/>
  <c r="R24" i="20"/>
  <c r="AA25" i="20"/>
  <c r="AB25" i="20"/>
  <c r="AE25" i="20"/>
  <c r="AF25" i="20"/>
  <c r="AA26" i="20"/>
  <c r="AB26" i="20"/>
  <c r="AE26" i="20"/>
  <c r="AA27" i="20"/>
  <c r="AB27" i="20"/>
  <c r="AE27" i="20"/>
  <c r="AA28" i="20"/>
  <c r="AB28" i="20"/>
  <c r="AE28" i="20"/>
  <c r="AA29" i="20"/>
  <c r="AB29" i="20"/>
  <c r="AE29" i="20"/>
  <c r="AA30" i="20"/>
  <c r="AB30" i="20"/>
  <c r="AE30" i="20"/>
  <c r="AA31" i="20"/>
  <c r="AB31" i="20"/>
  <c r="AE31" i="20"/>
  <c r="AA33" i="20"/>
  <c r="AB33" i="20"/>
  <c r="AE33" i="20"/>
  <c r="AA34" i="20"/>
  <c r="AB34" i="20"/>
  <c r="AE34" i="20"/>
  <c r="AA35" i="20"/>
  <c r="AB35" i="20"/>
  <c r="AE35" i="20"/>
  <c r="AA36" i="20"/>
  <c r="AB36" i="20"/>
  <c r="AE36" i="20"/>
  <c r="AA37" i="20"/>
  <c r="AB37" i="20"/>
  <c r="AE37" i="20"/>
  <c r="AA38" i="20"/>
  <c r="AB38" i="20"/>
  <c r="AE38" i="20"/>
  <c r="AF38" i="20"/>
  <c r="AA39" i="20"/>
  <c r="AB39" i="20"/>
  <c r="AE39" i="20"/>
  <c r="AA41" i="20"/>
  <c r="AB41" i="20"/>
  <c r="AE41" i="20"/>
  <c r="AA42" i="20"/>
  <c r="AB42" i="20"/>
  <c r="AE42" i="20"/>
  <c r="AB43" i="20"/>
  <c r="AA44" i="20"/>
  <c r="AB44" i="20"/>
  <c r="AE44" i="20"/>
  <c r="AA45" i="20"/>
  <c r="AB45" i="20"/>
  <c r="AE45" i="20"/>
  <c r="AA47" i="20"/>
  <c r="AB47" i="20"/>
  <c r="AE47" i="20"/>
  <c r="AA48" i="20"/>
  <c r="AB48" i="20"/>
  <c r="AE48" i="20"/>
  <c r="AA49" i="20"/>
  <c r="AB49" i="20"/>
  <c r="AE49" i="20"/>
  <c r="AA50" i="20"/>
  <c r="AB50" i="20"/>
  <c r="AE50" i="20"/>
  <c r="AA51" i="20"/>
  <c r="AB51" i="20"/>
  <c r="AE51" i="20"/>
  <c r="AA53" i="20"/>
  <c r="AB53" i="20"/>
  <c r="AE53" i="20"/>
  <c r="AA54" i="20"/>
  <c r="AB54" i="20"/>
  <c r="AE54" i="20"/>
  <c r="AA55" i="20"/>
  <c r="AB55" i="20"/>
  <c r="AE55" i="20"/>
  <c r="AA56" i="20"/>
  <c r="AB56" i="20"/>
  <c r="AE56" i="20"/>
  <c r="AA20" i="19"/>
  <c r="AB20" i="19"/>
  <c r="AE20" i="19"/>
  <c r="AA22" i="19"/>
  <c r="AB22" i="19"/>
  <c r="AE22" i="19"/>
  <c r="AA23" i="19"/>
  <c r="AB23" i="19"/>
  <c r="AE23" i="19"/>
  <c r="AA25" i="19"/>
  <c r="AB25" i="19"/>
  <c r="AE25" i="19"/>
  <c r="AA27" i="19"/>
  <c r="AB27" i="19"/>
  <c r="AE27" i="19"/>
  <c r="AA28" i="19"/>
  <c r="AB28" i="19"/>
  <c r="AE28" i="19"/>
  <c r="AA30" i="19"/>
  <c r="AB30" i="19"/>
  <c r="AE30" i="19"/>
  <c r="R33" i="19"/>
  <c r="R34" i="19"/>
  <c r="R35" i="19"/>
  <c r="R36" i="19"/>
  <c r="R37" i="19"/>
  <c r="R38" i="19"/>
  <c r="R39" i="19"/>
  <c r="R40" i="19"/>
  <c r="R41" i="19"/>
  <c r="R42" i="19"/>
  <c r="AA44" i="19"/>
  <c r="AB44" i="19"/>
  <c r="AE44" i="19"/>
  <c r="AA45" i="19"/>
  <c r="AB45" i="19"/>
  <c r="AE45" i="19"/>
  <c r="AA46" i="19"/>
  <c r="AB46" i="19"/>
  <c r="AE46" i="19"/>
  <c r="AA48" i="19"/>
  <c r="AB48" i="19"/>
  <c r="AE48" i="19"/>
  <c r="AA50" i="19"/>
  <c r="AB50" i="19"/>
  <c r="AE50" i="19"/>
  <c r="AA51" i="19"/>
  <c r="AB51" i="19"/>
  <c r="AE51" i="19"/>
  <c r="R52" i="19"/>
  <c r="AA54" i="19"/>
  <c r="AB54" i="19"/>
  <c r="AE54" i="19"/>
  <c r="AF54" i="19"/>
  <c r="V56" i="19"/>
  <c r="AB56" i="19" s="1"/>
  <c r="AA56" i="19"/>
  <c r="AC56" i="19"/>
  <c r="AE56" i="19"/>
  <c r="V57" i="19"/>
  <c r="AA57" i="19"/>
  <c r="AB57" i="19"/>
  <c r="AC57" i="19"/>
  <c r="AD57" i="19"/>
  <c r="AE57" i="19"/>
  <c r="V58" i="19"/>
  <c r="AB58" i="19" s="1"/>
  <c r="AA58" i="19"/>
  <c r="AC58" i="19"/>
  <c r="AE58" i="19"/>
  <c r="V59" i="19"/>
  <c r="AA59" i="19"/>
  <c r="AB59" i="19"/>
  <c r="AC59" i="19"/>
  <c r="AD59" i="19"/>
  <c r="AE59" i="19"/>
  <c r="V60" i="19"/>
  <c r="AB60" i="19" s="1"/>
  <c r="AA60" i="19"/>
  <c r="AC60" i="19"/>
  <c r="AD60" i="19"/>
  <c r="AE60" i="19"/>
  <c r="V61" i="19"/>
  <c r="AA61" i="19"/>
  <c r="AB61" i="19"/>
  <c r="AC61" i="19"/>
  <c r="AD61" i="19"/>
  <c r="AE61" i="19"/>
  <c r="V62" i="19"/>
  <c r="AA62" i="19"/>
  <c r="AC62" i="19"/>
  <c r="AE62" i="19"/>
  <c r="V63" i="19"/>
  <c r="AB63" i="19" s="1"/>
  <c r="AA63" i="19"/>
  <c r="AC63" i="19"/>
  <c r="AD63" i="19"/>
  <c r="AE63" i="19"/>
  <c r="V64" i="19"/>
  <c r="AB64" i="19" s="1"/>
  <c r="AA64" i="19"/>
  <c r="AC64" i="19"/>
  <c r="AE64" i="19"/>
  <c r="V65" i="19"/>
  <c r="AA65" i="19"/>
  <c r="AB65" i="19"/>
  <c r="AC65" i="19"/>
  <c r="AD65" i="19"/>
  <c r="AE65" i="19"/>
  <c r="V66" i="19"/>
  <c r="AB66" i="19" s="1"/>
  <c r="AA66" i="19"/>
  <c r="AC66" i="19"/>
  <c r="AE66" i="19"/>
  <c r="V67" i="19"/>
  <c r="AA67" i="19"/>
  <c r="AB67" i="19"/>
  <c r="AC67" i="19"/>
  <c r="AD67" i="19"/>
  <c r="AE67" i="19"/>
  <c r="V69" i="19"/>
  <c r="AB69" i="19" s="1"/>
  <c r="AA69" i="19"/>
  <c r="AC69" i="19"/>
  <c r="AD69" i="19"/>
  <c r="AE69" i="19"/>
  <c r="V70" i="19"/>
  <c r="AA70" i="19"/>
  <c r="AB70" i="19"/>
  <c r="AC70" i="19"/>
  <c r="AD70" i="19"/>
  <c r="AE70" i="19"/>
  <c r="V71" i="19"/>
  <c r="AA71" i="19"/>
  <c r="AC71" i="19"/>
  <c r="AE71" i="19"/>
  <c r="V72" i="19"/>
  <c r="AB72" i="19" s="1"/>
  <c r="AA72" i="19"/>
  <c r="AC72" i="19"/>
  <c r="AD72" i="19"/>
  <c r="AE72" i="19"/>
  <c r="V73" i="19"/>
  <c r="AB73" i="19" s="1"/>
  <c r="AA73" i="19"/>
  <c r="AC73" i="19"/>
  <c r="AE73" i="19"/>
  <c r="V74" i="19"/>
  <c r="AA74" i="19"/>
  <c r="AB74" i="19"/>
  <c r="AC74" i="19"/>
  <c r="AD74" i="19"/>
  <c r="AE74" i="19"/>
  <c r="V75" i="19"/>
  <c r="AB75" i="19" s="1"/>
  <c r="AA75" i="19"/>
  <c r="AC75" i="19"/>
  <c r="AE75" i="19"/>
  <c r="V76" i="19"/>
  <c r="AA76" i="19"/>
  <c r="AB76" i="19"/>
  <c r="AC76" i="19"/>
  <c r="AD76" i="19"/>
  <c r="AE76" i="19"/>
  <c r="V77" i="19"/>
  <c r="AB77" i="19" s="1"/>
  <c r="AA77" i="19"/>
  <c r="AC77" i="19"/>
  <c r="AD77" i="19"/>
  <c r="AE77" i="19"/>
  <c r="V78" i="19"/>
  <c r="AA78" i="19"/>
  <c r="AB78" i="19"/>
  <c r="AC78" i="19"/>
  <c r="AD78" i="19"/>
  <c r="AE78" i="19"/>
  <c r="V79" i="19"/>
  <c r="AA79" i="19"/>
  <c r="AC79" i="19"/>
  <c r="AE79" i="19"/>
  <c r="V80" i="19"/>
  <c r="AB80" i="19" s="1"/>
  <c r="AA80" i="19"/>
  <c r="AC80" i="19"/>
  <c r="AD80" i="19"/>
  <c r="AE80" i="19"/>
  <c r="V82" i="19"/>
  <c r="AB82" i="19" s="1"/>
  <c r="AA82" i="19"/>
  <c r="AC82" i="19"/>
  <c r="AE82" i="19"/>
  <c r="V83" i="19"/>
  <c r="AA83" i="19"/>
  <c r="AB83" i="19"/>
  <c r="AC83" i="19"/>
  <c r="AD83" i="19"/>
  <c r="AE83" i="19"/>
  <c r="V84" i="19"/>
  <c r="AB84" i="19" s="1"/>
  <c r="AA84" i="19"/>
  <c r="AC84" i="19"/>
  <c r="AE84" i="19"/>
  <c r="V85" i="19"/>
  <c r="AA85" i="19"/>
  <c r="AB85" i="19"/>
  <c r="AC85" i="19"/>
  <c r="AD85" i="19"/>
  <c r="AE85" i="19"/>
  <c r="V86" i="19"/>
  <c r="AB86" i="19" s="1"/>
  <c r="AA86" i="19"/>
  <c r="AC86" i="19"/>
  <c r="AD86" i="19"/>
  <c r="AE86" i="19"/>
  <c r="V87" i="19"/>
  <c r="AA87" i="19"/>
  <c r="AB87" i="19"/>
  <c r="AC87" i="19"/>
  <c r="AD87" i="19"/>
  <c r="AE87" i="19"/>
  <c r="V88" i="19"/>
  <c r="AA88" i="19"/>
  <c r="AC88" i="19"/>
  <c r="AE88" i="19"/>
  <c r="V89" i="19"/>
  <c r="AB89" i="19" s="1"/>
  <c r="AA89" i="19"/>
  <c r="AC89" i="19"/>
  <c r="AD89" i="19"/>
  <c r="AE89" i="19"/>
  <c r="V90" i="19"/>
  <c r="AB90" i="19" s="1"/>
  <c r="AA90" i="19"/>
  <c r="AC90" i="19"/>
  <c r="AE90" i="19"/>
  <c r="V91" i="19"/>
  <c r="AA91" i="19"/>
  <c r="AB91" i="19"/>
  <c r="AC91" i="19"/>
  <c r="AD91" i="19"/>
  <c r="AE91" i="19"/>
  <c r="V92" i="19"/>
  <c r="AB92" i="19" s="1"/>
  <c r="AA92" i="19"/>
  <c r="AC92" i="19"/>
  <c r="AE92" i="19"/>
  <c r="V93" i="19"/>
  <c r="AA93" i="19"/>
  <c r="AB93" i="19"/>
  <c r="AC93" i="19"/>
  <c r="AD93" i="19"/>
  <c r="AE93" i="19"/>
  <c r="V94" i="19"/>
  <c r="AB94" i="19" s="1"/>
  <c r="AA94" i="19"/>
  <c r="AC94" i="19"/>
  <c r="AD94" i="19"/>
  <c r="AE94" i="19"/>
  <c r="V95" i="19"/>
  <c r="AA95" i="19"/>
  <c r="AB95" i="19"/>
  <c r="AC95" i="19"/>
  <c r="AD95" i="19"/>
  <c r="AE95" i="19"/>
  <c r="AA10" i="18"/>
  <c r="AB10" i="18"/>
  <c r="AC10" i="18"/>
  <c r="AD10" i="18"/>
  <c r="AE10" i="18"/>
  <c r="AA11" i="18"/>
  <c r="AB11" i="18"/>
  <c r="AC11" i="18"/>
  <c r="AD11" i="18"/>
  <c r="AE11" i="18"/>
  <c r="AA12" i="18"/>
  <c r="AB12" i="18"/>
  <c r="AC12" i="18"/>
  <c r="AD12" i="18"/>
  <c r="AE12" i="18"/>
  <c r="AA13" i="18"/>
  <c r="AB13" i="18"/>
  <c r="AC13" i="18"/>
  <c r="AD13" i="18"/>
  <c r="AE13" i="18"/>
  <c r="AA14" i="18"/>
  <c r="AB14" i="18"/>
  <c r="AC14" i="18"/>
  <c r="AD14" i="18"/>
  <c r="AE14" i="18"/>
  <c r="AA15" i="18"/>
  <c r="AB15" i="18"/>
  <c r="AC15" i="18"/>
  <c r="AD15" i="18"/>
  <c r="AE15" i="18"/>
  <c r="AA16" i="18"/>
  <c r="AB16" i="18"/>
  <c r="AC16" i="18"/>
  <c r="AD16" i="18"/>
  <c r="AE16" i="18"/>
  <c r="AA17" i="18"/>
  <c r="AB17" i="18"/>
  <c r="AC17" i="18"/>
  <c r="AD17" i="18"/>
  <c r="AE17" i="18"/>
  <c r="AF19" i="18"/>
  <c r="AF20" i="18"/>
  <c r="AF21" i="18"/>
  <c r="AF22" i="18"/>
  <c r="AF23" i="18"/>
  <c r="AF24" i="18"/>
  <c r="AF25" i="18"/>
  <c r="AF26" i="18"/>
  <c r="AF27" i="18"/>
  <c r="AF28" i="18"/>
  <c r="AF29" i="18"/>
  <c r="AF30" i="18"/>
  <c r="AF31" i="18"/>
  <c r="AF32" i="18"/>
  <c r="AF33" i="18"/>
  <c r="AF34" i="18"/>
  <c r="AF35" i="18"/>
  <c r="AF36" i="18"/>
  <c r="AF37" i="18"/>
  <c r="AF38" i="18"/>
  <c r="AF39" i="18"/>
  <c r="AF40" i="18"/>
  <c r="AF41" i="18"/>
  <c r="AF42" i="18"/>
  <c r="AF43" i="18"/>
  <c r="AF44" i="18"/>
  <c r="AF45" i="18"/>
  <c r="AF46" i="18"/>
  <c r="AF47" i="18"/>
  <c r="AF48" i="18"/>
  <c r="AF49" i="18"/>
  <c r="AA51" i="18"/>
  <c r="AB51" i="18"/>
  <c r="AE51" i="18"/>
  <c r="AA52" i="18"/>
  <c r="AB52" i="18"/>
  <c r="AE52" i="18"/>
  <c r="AA53" i="18"/>
  <c r="AB53" i="18"/>
  <c r="AE53" i="18"/>
  <c r="AA57" i="18"/>
  <c r="AB57" i="18"/>
  <c r="AC57" i="18"/>
  <c r="AD57" i="18"/>
  <c r="AE57" i="18"/>
  <c r="AA60" i="18"/>
  <c r="AB60" i="18"/>
  <c r="AC60" i="18"/>
  <c r="AD60" i="18"/>
  <c r="AE60" i="18"/>
  <c r="AA61" i="18"/>
  <c r="AB61" i="18"/>
  <c r="AC61" i="18"/>
  <c r="AD61" i="18"/>
  <c r="AE61" i="18"/>
  <c r="AA62" i="18"/>
  <c r="AB62" i="18"/>
  <c r="AC62" i="18"/>
  <c r="AD62" i="18"/>
  <c r="AE62" i="18"/>
  <c r="AA63" i="18"/>
  <c r="AB63" i="18"/>
  <c r="AC63" i="18"/>
  <c r="AD63" i="18"/>
  <c r="AE63" i="18"/>
  <c r="AA64" i="18"/>
  <c r="AB64" i="18"/>
  <c r="AC64" i="18"/>
  <c r="AD64" i="18"/>
  <c r="AE64" i="18"/>
  <c r="AA65" i="18"/>
  <c r="AB65" i="18"/>
  <c r="AC65" i="18"/>
  <c r="AD65" i="18"/>
  <c r="AE65" i="18"/>
  <c r="AA66" i="18"/>
  <c r="AB66" i="18"/>
  <c r="AC66" i="18"/>
  <c r="AD66" i="18"/>
  <c r="AE66" i="18"/>
  <c r="AA68" i="18"/>
  <c r="AB68" i="18"/>
  <c r="AC68" i="18"/>
  <c r="AD68" i="18"/>
  <c r="AE68" i="18"/>
  <c r="AA69" i="18"/>
  <c r="AB69" i="18"/>
  <c r="AC69" i="18"/>
  <c r="AD69" i="18"/>
  <c r="AE69" i="18"/>
  <c r="AA70" i="18"/>
  <c r="AB70" i="18"/>
  <c r="AC70" i="18"/>
  <c r="AD70" i="18"/>
  <c r="AE70" i="18"/>
  <c r="AA71" i="18"/>
  <c r="AB71" i="18"/>
  <c r="AC71" i="18"/>
  <c r="AD71" i="18"/>
  <c r="AE71" i="18"/>
  <c r="AA73" i="18"/>
  <c r="AB73" i="18"/>
  <c r="AC73" i="18"/>
  <c r="AD73" i="18"/>
  <c r="AE73" i="18"/>
  <c r="AA74" i="18"/>
  <c r="AB74" i="18"/>
  <c r="AC74" i="18"/>
  <c r="AD74" i="18"/>
  <c r="AE74" i="18"/>
  <c r="AA75" i="18"/>
  <c r="AB75" i="18"/>
  <c r="AC75" i="18"/>
  <c r="AD75" i="18"/>
  <c r="AE75" i="18"/>
  <c r="AA76" i="18"/>
  <c r="AB76" i="18"/>
  <c r="AC76" i="18"/>
  <c r="AD76" i="18"/>
  <c r="AE76" i="18"/>
  <c r="AA77" i="18"/>
  <c r="AB77" i="18"/>
  <c r="AC77" i="18"/>
  <c r="AD77" i="18"/>
  <c r="AE77" i="18"/>
  <c r="AA78" i="18"/>
  <c r="AB78" i="18"/>
  <c r="AC78" i="18"/>
  <c r="AD78" i="18"/>
  <c r="AE78" i="18"/>
  <c r="AA80" i="18"/>
  <c r="AB80" i="18"/>
  <c r="AC80" i="18"/>
  <c r="AD80" i="18"/>
  <c r="AE80" i="18"/>
  <c r="AA81" i="18"/>
  <c r="AB81" i="18"/>
  <c r="AC81" i="18"/>
  <c r="AD81" i="18"/>
  <c r="AE81" i="18"/>
  <c r="AA84" i="18"/>
  <c r="AB84" i="18"/>
  <c r="AC84" i="18"/>
  <c r="AD84" i="18"/>
  <c r="AE84" i="18"/>
  <c r="AA85" i="18"/>
  <c r="AB85" i="18"/>
  <c r="AC85" i="18"/>
  <c r="AD85" i="18"/>
  <c r="AE85" i="18"/>
  <c r="AA86" i="18"/>
  <c r="AB86" i="18"/>
  <c r="AC86" i="18"/>
  <c r="AD86" i="18"/>
  <c r="AE86" i="18"/>
  <c r="AA87" i="18"/>
  <c r="AB87" i="18"/>
  <c r="AC87" i="18"/>
  <c r="AD87" i="18"/>
  <c r="AE87" i="18"/>
  <c r="AA88" i="18"/>
  <c r="AB88" i="18"/>
  <c r="AC88" i="18"/>
  <c r="AD88" i="18"/>
  <c r="AE88" i="18"/>
  <c r="AA89" i="18"/>
  <c r="AB89" i="18"/>
  <c r="AC89" i="18"/>
  <c r="AD89" i="18"/>
  <c r="AE89" i="18"/>
  <c r="AA90" i="18"/>
  <c r="AB90" i="18"/>
  <c r="AC90" i="18"/>
  <c r="AD90" i="18"/>
  <c r="AE90" i="18"/>
  <c r="AA91" i="18"/>
  <c r="AB91" i="18"/>
  <c r="AC91" i="18"/>
  <c r="AD91" i="18"/>
  <c r="AE91" i="18"/>
  <c r="AA92" i="18"/>
  <c r="AB92" i="18"/>
  <c r="AC92" i="18"/>
  <c r="AD92" i="18"/>
  <c r="AE92" i="18"/>
  <c r="AA93" i="18"/>
  <c r="AB93" i="18"/>
  <c r="AC93" i="18"/>
  <c r="AD93" i="18"/>
  <c r="AE93" i="18"/>
  <c r="AA94" i="18"/>
  <c r="AB94" i="18"/>
  <c r="AC94" i="18"/>
  <c r="AD94" i="18"/>
  <c r="AE94" i="18"/>
  <c r="AA96" i="18"/>
  <c r="AB96" i="18"/>
  <c r="AC96" i="18"/>
  <c r="AD96" i="18"/>
  <c r="AE96" i="18"/>
  <c r="AA97" i="18"/>
  <c r="AB97" i="18"/>
  <c r="AC97" i="18"/>
  <c r="AD97" i="18"/>
  <c r="AE97" i="18"/>
  <c r="AA98" i="18"/>
  <c r="AB98" i="18"/>
  <c r="AC98" i="18"/>
  <c r="AD98" i="18"/>
  <c r="AE98" i="18"/>
  <c r="AA99" i="18"/>
  <c r="AB99" i="18"/>
  <c r="AC99" i="18"/>
  <c r="AD99" i="18"/>
  <c r="AE99" i="18"/>
  <c r="AA100" i="18"/>
  <c r="AB100" i="18"/>
  <c r="AC100" i="18"/>
  <c r="AD100" i="18"/>
  <c r="AE100" i="18"/>
  <c r="AA101" i="18"/>
  <c r="AB101" i="18"/>
  <c r="AC101" i="18"/>
  <c r="AD101" i="18"/>
  <c r="AE101" i="18"/>
  <c r="AA102" i="18"/>
  <c r="AB102" i="18"/>
  <c r="AC102" i="18"/>
  <c r="AD102" i="18"/>
  <c r="AE102" i="18"/>
  <c r="AA103" i="18"/>
  <c r="AB103" i="18"/>
  <c r="AC103" i="18"/>
  <c r="AD103" i="18"/>
  <c r="AE103" i="18"/>
  <c r="AA104" i="18"/>
  <c r="AB104" i="18"/>
  <c r="AC104" i="18"/>
  <c r="AD104" i="18"/>
  <c r="AE104" i="18"/>
  <c r="AA105" i="18"/>
  <c r="AB105" i="18"/>
  <c r="AC105" i="18"/>
  <c r="AD105" i="18"/>
  <c r="AE105" i="18"/>
  <c r="AA106" i="18"/>
  <c r="AB106" i="18"/>
  <c r="AC106" i="18"/>
  <c r="AD106" i="18"/>
  <c r="AE106" i="18"/>
  <c r="AA107" i="18"/>
  <c r="AB107" i="18"/>
  <c r="AC107" i="18"/>
  <c r="AD107" i="18"/>
  <c r="AE107" i="18"/>
  <c r="AA108" i="18"/>
  <c r="AB108" i="18"/>
  <c r="AC108" i="18"/>
  <c r="AD108" i="18"/>
  <c r="AE108" i="18"/>
  <c r="AA109" i="18"/>
  <c r="AB109" i="18"/>
  <c r="AC109" i="18"/>
  <c r="AD109" i="18"/>
  <c r="AE109" i="18"/>
  <c r="AA110" i="18"/>
  <c r="AB110" i="18"/>
  <c r="AC110" i="18"/>
  <c r="AD110" i="18"/>
  <c r="AE110" i="18"/>
  <c r="AA111" i="18"/>
  <c r="AB111" i="18"/>
  <c r="AC111" i="18"/>
  <c r="AD111" i="18"/>
  <c r="AE111" i="18"/>
  <c r="AA112" i="18"/>
  <c r="AB112" i="18"/>
  <c r="AC112" i="18"/>
  <c r="AD112" i="18"/>
  <c r="AE112" i="18"/>
  <c r="AA113" i="18"/>
  <c r="AB113" i="18"/>
  <c r="AC113" i="18"/>
  <c r="AD113" i="18"/>
  <c r="AE113" i="18"/>
  <c r="AA114" i="18"/>
  <c r="AB114" i="18"/>
  <c r="AC114" i="18"/>
  <c r="AD114" i="18"/>
  <c r="AE114" i="18"/>
  <c r="AA115" i="18"/>
  <c r="AB115" i="18"/>
  <c r="AC115" i="18"/>
  <c r="AD115" i="18"/>
  <c r="AE115" i="18"/>
  <c r="AA116" i="18"/>
  <c r="AB116" i="18"/>
  <c r="AC116" i="18"/>
  <c r="AD116" i="18"/>
  <c r="AE116" i="18"/>
  <c r="AA117" i="18"/>
  <c r="AB117" i="18"/>
  <c r="AC117" i="18"/>
  <c r="AD117" i="18"/>
  <c r="AE117" i="18"/>
  <c r="AA119" i="18"/>
  <c r="AB119" i="18"/>
  <c r="AC119" i="18"/>
  <c r="AD119" i="18"/>
  <c r="AE119" i="18"/>
  <c r="AA120" i="18"/>
  <c r="AB120" i="18"/>
  <c r="AC120" i="18"/>
  <c r="AD120" i="18"/>
  <c r="AE120" i="18"/>
  <c r="AA121" i="18"/>
  <c r="AB121" i="18"/>
  <c r="AC121" i="18"/>
  <c r="AD121" i="18"/>
  <c r="AE121" i="18"/>
  <c r="AA122" i="18"/>
  <c r="AB122" i="18"/>
  <c r="AC122" i="18"/>
  <c r="AD122" i="18"/>
  <c r="AE122" i="18"/>
  <c r="AA125" i="18"/>
  <c r="AB125" i="18"/>
  <c r="AC125" i="18"/>
  <c r="AD125" i="18"/>
  <c r="AE125" i="18"/>
  <c r="AA126" i="18"/>
  <c r="AB126" i="18"/>
  <c r="AC126" i="18"/>
  <c r="AD126" i="18"/>
  <c r="AE126" i="18"/>
  <c r="AA127" i="18"/>
  <c r="AB127" i="18"/>
  <c r="AC127" i="18"/>
  <c r="AD127" i="18"/>
  <c r="AE127" i="18"/>
  <c r="AA128" i="18"/>
  <c r="AB128" i="18"/>
  <c r="AC128" i="18"/>
  <c r="AD128" i="18"/>
  <c r="AE128" i="18"/>
  <c r="AA129" i="18"/>
  <c r="AB129" i="18"/>
  <c r="AC129" i="18"/>
  <c r="AD129" i="18"/>
  <c r="AE129" i="18"/>
  <c r="AA130" i="18"/>
  <c r="AB130" i="18"/>
  <c r="AC130" i="18"/>
  <c r="AD130" i="18"/>
  <c r="AE130" i="18"/>
  <c r="AA131" i="18"/>
  <c r="AB131" i="18"/>
  <c r="AC131" i="18"/>
  <c r="AD131" i="18"/>
  <c r="AE131" i="18"/>
  <c r="AA132" i="18"/>
  <c r="AB132" i="18"/>
  <c r="AC132" i="18"/>
  <c r="AD132" i="18"/>
  <c r="AE132" i="18"/>
  <c r="AA133" i="18"/>
  <c r="AB133" i="18"/>
  <c r="AC133" i="18"/>
  <c r="AD133" i="18"/>
  <c r="AE133" i="18"/>
  <c r="AA134" i="18"/>
  <c r="AB134" i="18"/>
  <c r="AC134" i="18"/>
  <c r="AD134" i="18"/>
  <c r="AE134" i="18"/>
  <c r="AA135" i="18"/>
  <c r="AB135" i="18"/>
  <c r="AC135" i="18"/>
  <c r="AD135" i="18"/>
  <c r="AE135" i="18"/>
  <c r="AA136" i="18"/>
  <c r="AB136" i="18"/>
  <c r="AC136" i="18"/>
  <c r="AD136" i="18"/>
  <c r="AE136" i="18"/>
  <c r="AA138" i="18"/>
  <c r="AB138" i="18"/>
  <c r="AC138" i="18"/>
  <c r="AD138" i="18"/>
  <c r="AE138" i="18"/>
  <c r="AA139" i="18"/>
  <c r="AB139" i="18"/>
  <c r="AC139" i="18"/>
  <c r="AD139" i="18"/>
  <c r="AE139" i="18"/>
  <c r="AA140" i="18"/>
  <c r="AB140" i="18"/>
  <c r="AC140" i="18"/>
  <c r="AD140" i="18"/>
  <c r="AE140" i="18"/>
  <c r="AA141" i="18"/>
  <c r="AB141" i="18"/>
  <c r="AC141" i="18"/>
  <c r="AD141" i="18"/>
  <c r="AE141" i="18"/>
  <c r="AA142" i="18"/>
  <c r="AB142" i="18"/>
  <c r="AC142" i="18"/>
  <c r="AD142" i="18"/>
  <c r="AE142" i="18"/>
  <c r="AA143" i="18"/>
  <c r="AB143" i="18"/>
  <c r="AC143" i="18"/>
  <c r="AD143" i="18"/>
  <c r="AE143" i="18"/>
  <c r="AA144" i="18"/>
  <c r="AB144" i="18"/>
  <c r="AC144" i="18"/>
  <c r="AD144" i="18"/>
  <c r="AE144" i="18"/>
  <c r="AA145" i="18"/>
  <c r="AB145" i="18"/>
  <c r="AC145" i="18"/>
  <c r="AD145" i="18"/>
  <c r="AE145" i="18"/>
  <c r="AA146" i="18"/>
  <c r="AB146" i="18"/>
  <c r="AC146" i="18"/>
  <c r="AD146" i="18"/>
  <c r="AE146" i="18"/>
  <c r="AA147" i="18"/>
  <c r="AB147" i="18"/>
  <c r="AC147" i="18"/>
  <c r="AD147" i="18"/>
  <c r="AE147" i="18"/>
  <c r="AA149" i="18"/>
  <c r="AB149" i="18"/>
  <c r="AC149" i="18"/>
  <c r="AD149" i="18"/>
  <c r="AE149" i="18"/>
  <c r="AA150" i="18"/>
  <c r="AB150" i="18"/>
  <c r="AC150" i="18"/>
  <c r="AD150" i="18"/>
  <c r="AE150" i="18"/>
  <c r="AA151" i="18"/>
  <c r="AB151" i="18"/>
  <c r="AC151" i="18"/>
  <c r="AD151" i="18"/>
  <c r="AE151" i="18"/>
  <c r="AA152" i="18"/>
  <c r="AB152" i="18"/>
  <c r="AC152" i="18"/>
  <c r="AD152" i="18"/>
  <c r="AE152" i="18"/>
  <c r="AA153" i="18"/>
  <c r="AB153" i="18"/>
  <c r="AC153" i="18"/>
  <c r="AD153" i="18"/>
  <c r="AE153" i="18"/>
  <c r="AA154" i="18"/>
  <c r="AB154" i="18"/>
  <c r="AC154" i="18"/>
  <c r="AD154" i="18"/>
  <c r="AE154" i="18"/>
  <c r="AA155" i="18"/>
  <c r="AB155" i="18"/>
  <c r="AC155" i="18"/>
  <c r="AD155" i="18"/>
  <c r="AE155" i="18"/>
  <c r="AA156" i="18"/>
  <c r="AB156" i="18"/>
  <c r="AC156" i="18"/>
  <c r="AD156" i="18"/>
  <c r="AE156" i="18"/>
  <c r="AA157" i="18"/>
  <c r="AB157" i="18"/>
  <c r="AC157" i="18"/>
  <c r="AD157" i="18"/>
  <c r="AE157" i="18"/>
  <c r="AA158" i="18"/>
  <c r="AB158" i="18"/>
  <c r="AC158" i="18"/>
  <c r="AD158" i="18"/>
  <c r="AE158" i="18"/>
  <c r="AA159" i="18"/>
  <c r="AB159" i="18"/>
  <c r="AC159" i="18"/>
  <c r="AD159" i="18"/>
  <c r="AE159" i="18"/>
  <c r="AA160" i="18"/>
  <c r="AB160" i="18"/>
  <c r="AC160" i="18"/>
  <c r="AD160" i="18"/>
  <c r="AE160" i="18"/>
  <c r="AA162" i="18"/>
  <c r="AB162" i="18"/>
  <c r="AC162" i="18"/>
  <c r="AD162" i="18"/>
  <c r="AE162" i="18"/>
  <c r="AA163" i="18"/>
  <c r="AB163" i="18"/>
  <c r="AC163" i="18"/>
  <c r="AD163" i="18"/>
  <c r="AE163" i="18"/>
  <c r="AA40" i="17"/>
  <c r="AB40" i="17"/>
  <c r="AE40" i="17"/>
  <c r="AA41" i="17"/>
  <c r="AB41" i="17"/>
  <c r="AE41" i="17"/>
  <c r="AA42" i="17"/>
  <c r="AB42" i="17"/>
  <c r="AE42" i="17"/>
  <c r="AA44" i="17"/>
  <c r="AB44" i="17"/>
  <c r="AE44" i="17"/>
  <c r="AA46" i="17"/>
  <c r="AB46" i="17"/>
  <c r="AE46" i="17"/>
  <c r="AA47" i="17"/>
  <c r="AB47" i="17"/>
  <c r="AE47" i="17"/>
  <c r="AA48" i="17"/>
  <c r="AB48" i="17"/>
  <c r="AE48" i="17"/>
  <c r="AA49" i="17"/>
  <c r="AB49" i="17"/>
  <c r="AE49" i="17"/>
  <c r="AA50" i="17"/>
  <c r="AB50" i="17"/>
  <c r="AE50" i="17"/>
  <c r="AA51" i="17"/>
  <c r="AB51" i="17"/>
  <c r="AE51" i="17"/>
  <c r="AA53" i="17"/>
  <c r="AB53" i="17"/>
  <c r="AE53" i="17"/>
  <c r="AA54" i="17"/>
  <c r="AB54" i="17"/>
  <c r="AE54" i="17"/>
  <c r="AA55" i="17"/>
  <c r="AB55" i="17"/>
  <c r="AE55" i="17"/>
  <c r="AA56" i="17"/>
  <c r="AB56" i="17"/>
  <c r="AE56" i="17"/>
  <c r="AA57" i="17"/>
  <c r="AB57" i="17"/>
  <c r="AE57" i="17"/>
  <c r="AA58" i="17"/>
  <c r="AB58" i="17"/>
  <c r="AE58" i="17"/>
  <c r="AA59" i="17"/>
  <c r="AB59" i="17"/>
  <c r="AE59" i="17"/>
  <c r="AF61" i="17"/>
  <c r="AF62" i="17"/>
  <c r="AF63" i="17"/>
  <c r="AF64" i="17"/>
  <c r="AF76" i="17" s="1"/>
  <c r="AF65" i="17"/>
  <c r="AF66" i="17"/>
  <c r="AF67" i="17"/>
  <c r="AF68" i="17"/>
  <c r="AF69" i="17"/>
  <c r="AF70" i="17"/>
  <c r="AF71" i="17"/>
  <c r="AF72" i="17"/>
  <c r="AF73" i="17"/>
  <c r="AF74" i="17"/>
  <c r="AF75" i="17"/>
  <c r="AA77" i="17"/>
  <c r="AB77" i="17"/>
  <c r="AE77" i="17"/>
  <c r="AA78" i="17"/>
  <c r="AB78" i="17"/>
  <c r="AE78" i="17"/>
  <c r="AA79" i="17"/>
  <c r="AB79" i="17"/>
  <c r="AE79" i="17"/>
  <c r="AA80" i="17"/>
  <c r="AB80" i="17"/>
  <c r="AE80" i="17"/>
  <c r="AA81" i="17"/>
  <c r="AB81" i="17"/>
  <c r="AE81" i="17"/>
  <c r="AA84" i="17"/>
  <c r="AB84" i="17"/>
  <c r="AE84" i="17"/>
  <c r="AA85" i="17"/>
  <c r="AB85" i="17"/>
  <c r="AE85" i="17"/>
  <c r="AA87" i="17"/>
  <c r="AB87" i="17"/>
  <c r="AE87" i="17"/>
  <c r="AA88" i="17"/>
  <c r="AB88" i="17"/>
  <c r="AE88" i="17"/>
  <c r="AA89" i="17"/>
  <c r="AB89" i="17"/>
  <c r="AE89" i="17"/>
  <c r="AA90" i="17"/>
  <c r="AB90" i="17"/>
  <c r="AE90" i="17"/>
  <c r="AA91" i="17"/>
  <c r="AB91" i="17"/>
  <c r="AE91" i="17"/>
  <c r="R92" i="17"/>
  <c r="AA93" i="17"/>
  <c r="AB93" i="17"/>
  <c r="AE93" i="17"/>
  <c r="AF93" i="17"/>
  <c r="AA94" i="17"/>
  <c r="AB94" i="17"/>
  <c r="AE94" i="17"/>
  <c r="AA96" i="17"/>
  <c r="AB96" i="17"/>
  <c r="AE96" i="17"/>
  <c r="AA97" i="17"/>
  <c r="AB97" i="17"/>
  <c r="AE97" i="17"/>
  <c r="AA98" i="17"/>
  <c r="AB98" i="17"/>
  <c r="AE98" i="17"/>
  <c r="AA99" i="17"/>
  <c r="AB99" i="17"/>
  <c r="AE99" i="17"/>
  <c r="AA100" i="17"/>
  <c r="AB100" i="17"/>
  <c r="AE100" i="17"/>
  <c r="AA101" i="17"/>
  <c r="AB101" i="17"/>
  <c r="AE101" i="17"/>
  <c r="AA102" i="17"/>
  <c r="AB102" i="17"/>
  <c r="AE102" i="17"/>
  <c r="AA103" i="17"/>
  <c r="AB103" i="17"/>
  <c r="AE103" i="17"/>
  <c r="AA104" i="17"/>
  <c r="AB104" i="17"/>
  <c r="AE104" i="17"/>
  <c r="AB105" i="17"/>
  <c r="AB106" i="17"/>
  <c r="AB107" i="17"/>
  <c r="AB108" i="17"/>
  <c r="AB109" i="17"/>
  <c r="AB110" i="17"/>
  <c r="AB111" i="17"/>
  <c r="AB112" i="17"/>
  <c r="AA113" i="17"/>
  <c r="AB113" i="17"/>
  <c r="AE113" i="17"/>
  <c r="AA114" i="17"/>
  <c r="AB114" i="17"/>
  <c r="AE114" i="17"/>
  <c r="AA116" i="17"/>
  <c r="AB116" i="17"/>
  <c r="AE116" i="17"/>
  <c r="AA117" i="17"/>
  <c r="AB117" i="17"/>
  <c r="AE117" i="17"/>
  <c r="AA120" i="17"/>
  <c r="AB120" i="17"/>
  <c r="AE120" i="17"/>
  <c r="AA121" i="17"/>
  <c r="AB121" i="17"/>
  <c r="AE121" i="17"/>
  <c r="AA123" i="17"/>
  <c r="AB123" i="17"/>
  <c r="AE123" i="17"/>
  <c r="AA124" i="17"/>
  <c r="AB124" i="17"/>
  <c r="AE124" i="17"/>
  <c r="AA125" i="17"/>
  <c r="AB125" i="17"/>
  <c r="AE125" i="17"/>
  <c r="AA126" i="17"/>
  <c r="AB126" i="17"/>
  <c r="AE126" i="17"/>
  <c r="AA127" i="17"/>
  <c r="AB127" i="17"/>
  <c r="AE127" i="17"/>
  <c r="AA128" i="17"/>
  <c r="AB128" i="17"/>
  <c r="AE128" i="17"/>
  <c r="AA129" i="17"/>
  <c r="AB129" i="17"/>
  <c r="AE129" i="17"/>
  <c r="AA130" i="17"/>
  <c r="AB130" i="17"/>
  <c r="AE130" i="17"/>
  <c r="AA132" i="17"/>
  <c r="AB132" i="17"/>
  <c r="AE132" i="17"/>
  <c r="AA133" i="17"/>
  <c r="AB133" i="17"/>
  <c r="AE133" i="17"/>
  <c r="AA134" i="17"/>
  <c r="AB134" i="17"/>
  <c r="AE134" i="17"/>
  <c r="AA135" i="17"/>
  <c r="AB135" i="17"/>
  <c r="AE135" i="17"/>
  <c r="AA136" i="17"/>
  <c r="AB136" i="17"/>
  <c r="AE136" i="17"/>
  <c r="AA137" i="17"/>
  <c r="AB137" i="17"/>
  <c r="AE137" i="17"/>
  <c r="AA138" i="17"/>
  <c r="AB138" i="17"/>
  <c r="AE138" i="17"/>
  <c r="AA139" i="17"/>
  <c r="AB139" i="17"/>
  <c r="AE139" i="17"/>
  <c r="AA140" i="17"/>
  <c r="AB140" i="17"/>
  <c r="AE140" i="17"/>
  <c r="AA141" i="17"/>
  <c r="AB141" i="17"/>
  <c r="AE141" i="17"/>
  <c r="AA142" i="17"/>
  <c r="AB142" i="17"/>
  <c r="AE142" i="17"/>
  <c r="AA143" i="17"/>
  <c r="AB143" i="17"/>
  <c r="AE143" i="17"/>
  <c r="AA145" i="17"/>
  <c r="AB145" i="17"/>
  <c r="AC145" i="17"/>
  <c r="AD145" i="17"/>
  <c r="AE145" i="17"/>
  <c r="AA146" i="17"/>
  <c r="AB146" i="17"/>
  <c r="AC146" i="17"/>
  <c r="AD146" i="17"/>
  <c r="AE146" i="17"/>
  <c r="AA147" i="17"/>
  <c r="AB147" i="17"/>
  <c r="AC147" i="17"/>
  <c r="AD147" i="17"/>
  <c r="AE147" i="17"/>
  <c r="AA148" i="17"/>
  <c r="AB148" i="17"/>
  <c r="AC148" i="17"/>
  <c r="AD148" i="17"/>
  <c r="AE148" i="17"/>
  <c r="AA149" i="17"/>
  <c r="AB149" i="17"/>
  <c r="AC149" i="17"/>
  <c r="AD149" i="17"/>
  <c r="AE149" i="17"/>
  <c r="AA150" i="17"/>
  <c r="AB150" i="17"/>
  <c r="AC150" i="17"/>
  <c r="AD150" i="17"/>
  <c r="AE150" i="17"/>
  <c r="AA151" i="17"/>
  <c r="AB151" i="17"/>
  <c r="AC151" i="17"/>
  <c r="AD151" i="17"/>
  <c r="AE151" i="17"/>
  <c r="AA152" i="17"/>
  <c r="AB152" i="17"/>
  <c r="AC152" i="17"/>
  <c r="AD152" i="17"/>
  <c r="AE152" i="17"/>
  <c r="AA153" i="17"/>
  <c r="AB153" i="17"/>
  <c r="AC153" i="17"/>
  <c r="AD153" i="17"/>
  <c r="AE153" i="17"/>
  <c r="AA154" i="17"/>
  <c r="AB154" i="17"/>
  <c r="AC154" i="17"/>
  <c r="AD154" i="17"/>
  <c r="AE154" i="17"/>
  <c r="AA155" i="17"/>
  <c r="AB155" i="17"/>
  <c r="AC155" i="17"/>
  <c r="AD155" i="17"/>
  <c r="AE155" i="17"/>
  <c r="AA156" i="17"/>
  <c r="AB156" i="17"/>
  <c r="AC156" i="17"/>
  <c r="AD156" i="17"/>
  <c r="AE156" i="17"/>
  <c r="AA157" i="17"/>
  <c r="AB157" i="17"/>
  <c r="AC157" i="17"/>
  <c r="AD157" i="17"/>
  <c r="AE157" i="17"/>
  <c r="AA158" i="17"/>
  <c r="AB158" i="17"/>
  <c r="AC158" i="17"/>
  <c r="AD158" i="17"/>
  <c r="AE158" i="17"/>
  <c r="AE19" i="16"/>
  <c r="AE20" i="16"/>
  <c r="AE39" i="16" s="1"/>
  <c r="AE21" i="16"/>
  <c r="AE22" i="16"/>
  <c r="AE23" i="16"/>
  <c r="AE24" i="16"/>
  <c r="AE25" i="16"/>
  <c r="AE26" i="16"/>
  <c r="AE27" i="16"/>
  <c r="AE28" i="16"/>
  <c r="AE29" i="16"/>
  <c r="AE30" i="16"/>
  <c r="AE31" i="16"/>
  <c r="AE32" i="16"/>
  <c r="AE33" i="16"/>
  <c r="AE34" i="16"/>
  <c r="AE35" i="16"/>
  <c r="AE36" i="16"/>
  <c r="AE37" i="16"/>
  <c r="AE38" i="16"/>
  <c r="AA40" i="16"/>
  <c r="AB40" i="16"/>
  <c r="AC40" i="16"/>
  <c r="AD40" i="16"/>
  <c r="AE40" i="16"/>
  <c r="AA41" i="16"/>
  <c r="AB41" i="16"/>
  <c r="AC41" i="16"/>
  <c r="AD41" i="16"/>
  <c r="AE41" i="16"/>
  <c r="AA42" i="16"/>
  <c r="AB42" i="16"/>
  <c r="AC42" i="16"/>
  <c r="AD42" i="16"/>
  <c r="AE42" i="16"/>
  <c r="AA43" i="16"/>
  <c r="AB43" i="16"/>
  <c r="AC43" i="16"/>
  <c r="AD43" i="16"/>
  <c r="AE43" i="16"/>
  <c r="AA44" i="16"/>
  <c r="AB44" i="16"/>
  <c r="AC44" i="16"/>
  <c r="AD44" i="16"/>
  <c r="AE44" i="16"/>
  <c r="AA45" i="16"/>
  <c r="AB45" i="16"/>
  <c r="AC45" i="16"/>
  <c r="AD45" i="16"/>
  <c r="AE45" i="16"/>
  <c r="AA46" i="16"/>
  <c r="AB46" i="16"/>
  <c r="AC46" i="16"/>
  <c r="AD46" i="16"/>
  <c r="AE46" i="16"/>
  <c r="AA47" i="16"/>
  <c r="AB47" i="16"/>
  <c r="AC47" i="16"/>
  <c r="AD47" i="16"/>
  <c r="AE47" i="16"/>
  <c r="AA48" i="16"/>
  <c r="AB48" i="16"/>
  <c r="AC48" i="16"/>
  <c r="AD48" i="16"/>
  <c r="AE48" i="16"/>
  <c r="AA49" i="16"/>
  <c r="AB49" i="16"/>
  <c r="AC49" i="16"/>
  <c r="AD49" i="16"/>
  <c r="AE49" i="16"/>
  <c r="AA50" i="16"/>
  <c r="AB50" i="16"/>
  <c r="AC50" i="16"/>
  <c r="AD50" i="16"/>
  <c r="AE50" i="16"/>
  <c r="AA51" i="16"/>
  <c r="AB51" i="16"/>
  <c r="AC51" i="16"/>
  <c r="AD51" i="16"/>
  <c r="AE51" i="16"/>
  <c r="AA52" i="16"/>
  <c r="AB52" i="16"/>
  <c r="AC52" i="16"/>
  <c r="AD52" i="16"/>
  <c r="AE52" i="16"/>
  <c r="AA53" i="16"/>
  <c r="AB53" i="16"/>
  <c r="AC53" i="16"/>
  <c r="AD53" i="16"/>
  <c r="AE53" i="16"/>
  <c r="AA54" i="16"/>
  <c r="AB54" i="16"/>
  <c r="AC54" i="16"/>
  <c r="AD54" i="16"/>
  <c r="AE54" i="16"/>
  <c r="AA55" i="16"/>
  <c r="AB55" i="16"/>
  <c r="AC55" i="16"/>
  <c r="AD55" i="16"/>
  <c r="AE55" i="16"/>
  <c r="J56" i="16"/>
  <c r="AA58" i="16"/>
  <c r="AB58" i="16"/>
  <c r="AC58" i="16"/>
  <c r="AD58" i="16"/>
  <c r="AE58" i="16"/>
  <c r="AA59" i="16"/>
  <c r="AB59" i="16"/>
  <c r="AC59" i="16"/>
  <c r="AD59" i="16"/>
  <c r="AE59" i="16"/>
  <c r="AA60" i="16"/>
  <c r="AB60" i="16"/>
  <c r="AC60" i="16"/>
  <c r="AD60" i="16"/>
  <c r="AE60" i="16"/>
  <c r="AA61" i="16"/>
  <c r="AB61" i="16"/>
  <c r="AC61" i="16"/>
  <c r="AD61" i="16"/>
  <c r="AE61" i="16"/>
  <c r="AA62" i="16"/>
  <c r="AB62" i="16"/>
  <c r="AC62" i="16"/>
  <c r="AD62" i="16"/>
  <c r="AE62" i="16"/>
  <c r="AA63" i="16"/>
  <c r="AB63" i="16"/>
  <c r="AC63" i="16"/>
  <c r="AD63" i="16"/>
  <c r="AE63" i="16"/>
  <c r="AA64" i="16"/>
  <c r="AB64" i="16"/>
  <c r="AC64" i="16"/>
  <c r="AD64" i="16"/>
  <c r="AE64" i="16"/>
  <c r="AA65" i="16"/>
  <c r="AB65" i="16"/>
  <c r="AC65" i="16"/>
  <c r="AD65" i="16"/>
  <c r="AE65" i="16"/>
  <c r="AA66" i="16"/>
  <c r="AB66" i="16"/>
  <c r="AC66" i="16"/>
  <c r="AD66" i="16"/>
  <c r="AE66" i="16"/>
  <c r="AA67" i="16"/>
  <c r="AB67" i="16"/>
  <c r="AC67" i="16"/>
  <c r="AD67" i="16"/>
  <c r="AE67" i="16"/>
  <c r="AA68" i="16"/>
  <c r="AB68" i="16"/>
  <c r="AC68" i="16"/>
  <c r="AD68" i="16"/>
  <c r="AE68" i="16"/>
  <c r="AA70" i="16"/>
  <c r="AB70" i="16"/>
  <c r="AC70" i="16"/>
  <c r="AD70" i="16"/>
  <c r="AE70" i="16"/>
  <c r="AA71" i="16"/>
  <c r="AB71" i="16"/>
  <c r="AC71" i="16"/>
  <c r="AD71" i="16"/>
  <c r="AE71" i="16"/>
  <c r="AA72" i="16"/>
  <c r="AB72" i="16"/>
  <c r="AC72" i="16"/>
  <c r="AD72" i="16"/>
  <c r="AE72" i="16"/>
  <c r="AA73" i="16"/>
  <c r="AB73" i="16"/>
  <c r="AC73" i="16"/>
  <c r="AD73" i="16"/>
  <c r="AE73" i="16"/>
  <c r="AA74" i="16"/>
  <c r="AB74" i="16"/>
  <c r="AC74" i="16"/>
  <c r="AD74" i="16"/>
  <c r="AE74" i="16"/>
  <c r="AA75" i="16"/>
  <c r="AB75" i="16"/>
  <c r="AC75" i="16"/>
  <c r="AD75" i="16"/>
  <c r="AE75" i="16"/>
  <c r="AA76" i="16"/>
  <c r="AB76" i="16"/>
  <c r="AC76" i="16"/>
  <c r="AD76" i="16"/>
  <c r="AE76" i="16"/>
  <c r="AA77" i="16"/>
  <c r="AB77" i="16"/>
  <c r="AC77" i="16"/>
  <c r="AD77" i="16"/>
  <c r="AE77" i="16"/>
  <c r="AA78" i="16"/>
  <c r="AB78" i="16"/>
  <c r="AC78" i="16"/>
  <c r="AD78" i="16"/>
  <c r="AE78" i="16"/>
  <c r="AA79" i="16"/>
  <c r="AB79" i="16"/>
  <c r="AC79" i="16"/>
  <c r="AD79" i="16"/>
  <c r="AE79" i="16"/>
  <c r="AA80" i="16"/>
  <c r="AB80" i="16"/>
  <c r="AC80" i="16"/>
  <c r="AD80" i="16"/>
  <c r="AE80" i="16"/>
  <c r="AA81" i="16"/>
  <c r="AB81" i="16"/>
  <c r="AC81" i="16"/>
  <c r="AD81" i="16"/>
  <c r="AE81" i="16"/>
  <c r="R83" i="16"/>
  <c r="AA84" i="16"/>
  <c r="AB84" i="16"/>
  <c r="AC84" i="16"/>
  <c r="AD84" i="16"/>
  <c r="AE84" i="16"/>
  <c r="AF84" i="16"/>
  <c r="AA85" i="16"/>
  <c r="AB85" i="16"/>
  <c r="AC85" i="16"/>
  <c r="AD85" i="16"/>
  <c r="AE85" i="16"/>
  <c r="AA86" i="16"/>
  <c r="AB86" i="16"/>
  <c r="AC86" i="16"/>
  <c r="AD86" i="16"/>
  <c r="AE86" i="16"/>
  <c r="AA87" i="16"/>
  <c r="AB87" i="16"/>
  <c r="AC87" i="16"/>
  <c r="AD87" i="16"/>
  <c r="AE87" i="16"/>
  <c r="AA88" i="16"/>
  <c r="AB88" i="16"/>
  <c r="AC88" i="16"/>
  <c r="AD88" i="16"/>
  <c r="AE88" i="16"/>
  <c r="AA89" i="16"/>
  <c r="AB89" i="16"/>
  <c r="AC89" i="16"/>
  <c r="AD89" i="16"/>
  <c r="AE89" i="16"/>
  <c r="AA91" i="16"/>
  <c r="AB91" i="16"/>
  <c r="AC91" i="16"/>
  <c r="AD91" i="16"/>
  <c r="AE91" i="16"/>
  <c r="AA92" i="16"/>
  <c r="AB92" i="16"/>
  <c r="AC92" i="16"/>
  <c r="AD92" i="16"/>
  <c r="AE92" i="16"/>
  <c r="AA93" i="16"/>
  <c r="AB93" i="16"/>
  <c r="AC93" i="16"/>
  <c r="AD93" i="16"/>
  <c r="AE93" i="16"/>
  <c r="AA94" i="16"/>
  <c r="AB94" i="16"/>
  <c r="AC94" i="16"/>
  <c r="AD94" i="16"/>
  <c r="AE94" i="16"/>
  <c r="AA95" i="16"/>
  <c r="AB95" i="16"/>
  <c r="AC95" i="16"/>
  <c r="AD95" i="16"/>
  <c r="AE95" i="16"/>
  <c r="AA96" i="16"/>
  <c r="AB96" i="16"/>
  <c r="AC96" i="16"/>
  <c r="AD96" i="16"/>
  <c r="AE96" i="16"/>
  <c r="AA98" i="16"/>
  <c r="AB98" i="16"/>
  <c r="AC98" i="16"/>
  <c r="AD98" i="16"/>
  <c r="AE98" i="16"/>
  <c r="AA99" i="16"/>
  <c r="AB99" i="16"/>
  <c r="AC99" i="16"/>
  <c r="AD99" i="16"/>
  <c r="AE99" i="16"/>
  <c r="AA100" i="16"/>
  <c r="AB100" i="16"/>
  <c r="AC100" i="16"/>
  <c r="AD100" i="16"/>
  <c r="AE100" i="16"/>
  <c r="AA101" i="16"/>
  <c r="AB101" i="16"/>
  <c r="AC101" i="16"/>
  <c r="AD101" i="16"/>
  <c r="AE101" i="16"/>
  <c r="AA102" i="16"/>
  <c r="AB102" i="16"/>
  <c r="AC102" i="16"/>
  <c r="AD102" i="16"/>
  <c r="AE102" i="16"/>
  <c r="AA104" i="16"/>
  <c r="AB104" i="16"/>
  <c r="AC104" i="16"/>
  <c r="AD104" i="16"/>
  <c r="AE104" i="16"/>
  <c r="AA105" i="16"/>
  <c r="AB105" i="16"/>
  <c r="AC105" i="16"/>
  <c r="AD105" i="16"/>
  <c r="AE105" i="16"/>
  <c r="AA106" i="16"/>
  <c r="AB106" i="16"/>
  <c r="AC106" i="16"/>
  <c r="AD106" i="16"/>
  <c r="AE106" i="16"/>
  <c r="AA107" i="16"/>
  <c r="AB107" i="16"/>
  <c r="AC107" i="16"/>
  <c r="AD107" i="16"/>
  <c r="AE107" i="16"/>
  <c r="AA108" i="16"/>
  <c r="AB108" i="16"/>
  <c r="AC108" i="16"/>
  <c r="AD108" i="16"/>
  <c r="AE108" i="16"/>
  <c r="AA110" i="16"/>
  <c r="AB110" i="16"/>
  <c r="AC110" i="16"/>
  <c r="AD110" i="16"/>
  <c r="AE110" i="16"/>
  <c r="AA111" i="16"/>
  <c r="AB111" i="16"/>
  <c r="AC111" i="16"/>
  <c r="AD111" i="16"/>
  <c r="AE111" i="16"/>
  <c r="AA112" i="16"/>
  <c r="AB112" i="16"/>
  <c r="AC112" i="16"/>
  <c r="AD112" i="16"/>
  <c r="AE112" i="16"/>
  <c r="AA113" i="16"/>
  <c r="AB113" i="16"/>
  <c r="AC113" i="16"/>
  <c r="AD113" i="16"/>
  <c r="AE113" i="16"/>
  <c r="AA114" i="16"/>
  <c r="AB114" i="16"/>
  <c r="AC114" i="16"/>
  <c r="AD114" i="16"/>
  <c r="AE114" i="16"/>
  <c r="AA115" i="16"/>
  <c r="AB115" i="16"/>
  <c r="AC115" i="16"/>
  <c r="AD115" i="16"/>
  <c r="AE115" i="16"/>
  <c r="AA41" i="15"/>
  <c r="AB41" i="15"/>
  <c r="AC41" i="15"/>
  <c r="AD41" i="15"/>
  <c r="AE41" i="15"/>
  <c r="AA42" i="15"/>
  <c r="AB42" i="15"/>
  <c r="AC42" i="15"/>
  <c r="AD42" i="15"/>
  <c r="AE42" i="15"/>
  <c r="AA43" i="15"/>
  <c r="AB43" i="15"/>
  <c r="AC43" i="15"/>
  <c r="AD43" i="15"/>
  <c r="AE43" i="15"/>
  <c r="AA44" i="15"/>
  <c r="AB44" i="15"/>
  <c r="AC44" i="15"/>
  <c r="AD44" i="15"/>
  <c r="AE44" i="15"/>
  <c r="AA46" i="15"/>
  <c r="AB46" i="15"/>
  <c r="AC46" i="15"/>
  <c r="AD46" i="15"/>
  <c r="AE46" i="15"/>
  <c r="AA47" i="15"/>
  <c r="AB47" i="15"/>
  <c r="AC47" i="15"/>
  <c r="AD47" i="15"/>
  <c r="AE47" i="15"/>
  <c r="AA48" i="15"/>
  <c r="AB48" i="15"/>
  <c r="AC48" i="15"/>
  <c r="AD48" i="15"/>
  <c r="AE48" i="15"/>
  <c r="AA49" i="15"/>
  <c r="AB49" i="15"/>
  <c r="AC49" i="15"/>
  <c r="AD49" i="15"/>
  <c r="AE49" i="15"/>
  <c r="AA51" i="15"/>
  <c r="AB51" i="15"/>
  <c r="AC51" i="15"/>
  <c r="AD51" i="15"/>
  <c r="AE51" i="15"/>
  <c r="AA52" i="15"/>
  <c r="AB52" i="15"/>
  <c r="AC52" i="15"/>
  <c r="AD52" i="15"/>
  <c r="AE52" i="15"/>
  <c r="AA54" i="15"/>
  <c r="AB54" i="15"/>
  <c r="AE54" i="15"/>
  <c r="AA55" i="15"/>
  <c r="AB55" i="15"/>
  <c r="AE55" i="15"/>
  <c r="AF58" i="15"/>
  <c r="AF59" i="15"/>
  <c r="AA60" i="15"/>
  <c r="AB60" i="15"/>
  <c r="AE60" i="15"/>
  <c r="AF60" i="15"/>
  <c r="AA61" i="15"/>
  <c r="AB61" i="15"/>
  <c r="AE61" i="15"/>
  <c r="AF61" i="15"/>
  <c r="AA62" i="15"/>
  <c r="AB62" i="15"/>
  <c r="AE62" i="15"/>
  <c r="AF62" i="15"/>
  <c r="AF63" i="15"/>
  <c r="AF64" i="15"/>
  <c r="AF65" i="15"/>
  <c r="AF66" i="15"/>
  <c r="AF67" i="15"/>
  <c r="AF68" i="15"/>
  <c r="AF69" i="15"/>
  <c r="AF70" i="15"/>
  <c r="AF71" i="15"/>
  <c r="AF72" i="15"/>
  <c r="AF73" i="15"/>
  <c r="AF74" i="15"/>
  <c r="AF75" i="15"/>
  <c r="AF76" i="15"/>
  <c r="AF77" i="15"/>
  <c r="AF78" i="15"/>
  <c r="AF79" i="15"/>
  <c r="AF80" i="15"/>
  <c r="AF81" i="15"/>
  <c r="AF82" i="15"/>
  <c r="AF83" i="15"/>
  <c r="AF84" i="15"/>
  <c r="AF85" i="15"/>
  <c r="AF86" i="15"/>
  <c r="AF87" i="15"/>
  <c r="AF88" i="15"/>
  <c r="AF89" i="15"/>
  <c r="AF90" i="15"/>
  <c r="AF91" i="15"/>
  <c r="AF92" i="15"/>
  <c r="AF93" i="15"/>
  <c r="AF94" i="15"/>
  <c r="AA96" i="15"/>
  <c r="AB96" i="15"/>
  <c r="AE96" i="15"/>
  <c r="AA97" i="15"/>
  <c r="AB97" i="15"/>
  <c r="AE97" i="15"/>
  <c r="AA98" i="15"/>
  <c r="AB98" i="15"/>
  <c r="AE98" i="15"/>
  <c r="AA99" i="15"/>
  <c r="AB99" i="15"/>
  <c r="AC99" i="15"/>
  <c r="AD99" i="15"/>
  <c r="AE99" i="15"/>
  <c r="AA100" i="15"/>
  <c r="AB100" i="15"/>
  <c r="AC100" i="15"/>
  <c r="AD100" i="15"/>
  <c r="AE100" i="15"/>
  <c r="AA101" i="15"/>
  <c r="AB101" i="15"/>
  <c r="AC101" i="15"/>
  <c r="AD101" i="15"/>
  <c r="AE101" i="15"/>
  <c r="AA102" i="15"/>
  <c r="AB102" i="15"/>
  <c r="AC102" i="15"/>
  <c r="AD102" i="15"/>
  <c r="AE102" i="15"/>
  <c r="AA103" i="15"/>
  <c r="AB103" i="15"/>
  <c r="AC103" i="15"/>
  <c r="AD103" i="15"/>
  <c r="AE103" i="15"/>
  <c r="AA104" i="15"/>
  <c r="AB104" i="15"/>
  <c r="AC104" i="15"/>
  <c r="AD104" i="15"/>
  <c r="AE104" i="15"/>
  <c r="J105" i="15"/>
  <c r="AA107" i="15"/>
  <c r="AB107" i="15"/>
  <c r="AC107" i="15"/>
  <c r="AD107" i="15"/>
  <c r="AE107" i="15"/>
  <c r="AA108" i="15"/>
  <c r="AB108" i="15"/>
  <c r="AC108" i="15"/>
  <c r="AD108" i="15"/>
  <c r="AE108" i="15"/>
  <c r="AA109" i="15"/>
  <c r="AB109" i="15"/>
  <c r="AC109" i="15"/>
  <c r="AD109" i="15"/>
  <c r="AE109" i="15"/>
  <c r="AA110" i="15"/>
  <c r="AB110" i="15"/>
  <c r="AC110" i="15"/>
  <c r="AD110" i="15"/>
  <c r="AE110" i="15"/>
  <c r="AA111" i="15"/>
  <c r="AB111" i="15"/>
  <c r="AC111" i="15"/>
  <c r="AD111" i="15"/>
  <c r="AE111" i="15"/>
  <c r="AA112" i="15"/>
  <c r="AB112" i="15"/>
  <c r="AC112" i="15"/>
  <c r="AD112" i="15"/>
  <c r="AE112" i="15"/>
  <c r="AA113" i="15"/>
  <c r="AB113" i="15"/>
  <c r="AC113" i="15"/>
  <c r="AD113" i="15"/>
  <c r="AE113" i="15"/>
  <c r="J114" i="15"/>
  <c r="W121" i="15"/>
  <c r="AB121" i="15" s="1"/>
  <c r="AA121" i="15"/>
  <c r="AC121" i="15"/>
  <c r="AD121" i="15"/>
  <c r="AE121" i="15"/>
  <c r="W122" i="15"/>
  <c r="AB122" i="15"/>
  <c r="AA122" i="15"/>
  <c r="AC122" i="15"/>
  <c r="AD122" i="15"/>
  <c r="AE122" i="15"/>
  <c r="W123" i="15"/>
  <c r="AB123" i="15" s="1"/>
  <c r="AA123" i="15"/>
  <c r="AC123" i="15"/>
  <c r="AD123" i="15"/>
  <c r="AE123" i="15"/>
  <c r="W124" i="15"/>
  <c r="AB124" i="15"/>
  <c r="AA124" i="15"/>
  <c r="AC124" i="15"/>
  <c r="AD124" i="15"/>
  <c r="AE124" i="15"/>
  <c r="W125" i="15"/>
  <c r="AB125" i="15" s="1"/>
  <c r="AA125" i="15"/>
  <c r="AC125" i="15"/>
  <c r="AD125" i="15"/>
  <c r="AE125" i="15"/>
  <c r="AA127" i="15"/>
  <c r="AB127" i="15"/>
  <c r="AC127" i="15"/>
  <c r="AD127" i="15"/>
  <c r="AE127" i="15"/>
  <c r="AA128" i="15"/>
  <c r="AB128" i="15"/>
  <c r="AC128" i="15"/>
  <c r="AD128" i="15"/>
  <c r="AE128" i="15"/>
  <c r="AA129" i="15"/>
  <c r="AB129" i="15"/>
  <c r="AC129" i="15"/>
  <c r="AD129" i="15"/>
  <c r="AE129" i="15"/>
  <c r="AA130" i="15"/>
  <c r="AB130" i="15"/>
  <c r="AC130" i="15"/>
  <c r="AD130" i="15"/>
  <c r="AE130" i="15"/>
  <c r="AA131" i="15"/>
  <c r="AB131" i="15"/>
  <c r="AC131" i="15"/>
  <c r="AD131" i="15"/>
  <c r="AE131" i="15"/>
  <c r="AA132" i="15"/>
  <c r="AB132" i="15"/>
  <c r="AC132" i="15"/>
  <c r="AD132" i="15"/>
  <c r="AE132" i="15"/>
  <c r="AA133" i="15"/>
  <c r="AB133" i="15"/>
  <c r="AC133" i="15"/>
  <c r="AD133" i="15"/>
  <c r="AE133" i="15"/>
  <c r="AA134" i="15"/>
  <c r="AB134" i="15"/>
  <c r="AC134" i="15"/>
  <c r="AD134" i="15"/>
  <c r="AE134" i="15"/>
  <c r="AA135" i="15"/>
  <c r="AB135" i="15"/>
  <c r="AC135" i="15"/>
  <c r="AD135" i="15"/>
  <c r="AE135" i="15"/>
  <c r="AA138" i="15"/>
  <c r="AB138" i="15"/>
  <c r="AC138" i="15"/>
  <c r="AD138" i="15"/>
  <c r="AE138" i="15"/>
  <c r="R139" i="15"/>
  <c r="AA141" i="15"/>
  <c r="AB141" i="15"/>
  <c r="AC141" i="15"/>
  <c r="AD141" i="15"/>
  <c r="AE141" i="15"/>
  <c r="AA143" i="15"/>
  <c r="AB143" i="15"/>
  <c r="AC143" i="15"/>
  <c r="AD143" i="15"/>
  <c r="AE143" i="15"/>
  <c r="AA144" i="15"/>
  <c r="AB144" i="15"/>
  <c r="AC144" i="15"/>
  <c r="AD144" i="15"/>
  <c r="AE144" i="15"/>
  <c r="AA145" i="15"/>
  <c r="AB145" i="15"/>
  <c r="AC145" i="15"/>
  <c r="AD145" i="15"/>
  <c r="AE145" i="15"/>
  <c r="AA146" i="15"/>
  <c r="AB146" i="15"/>
  <c r="AC146" i="15"/>
  <c r="AD146" i="15"/>
  <c r="AE146" i="15"/>
  <c r="AA147" i="15"/>
  <c r="AB147" i="15"/>
  <c r="AC147" i="15"/>
  <c r="AD147" i="15"/>
  <c r="AE147" i="15"/>
  <c r="AA148" i="15"/>
  <c r="AB148" i="15"/>
  <c r="AC148" i="15"/>
  <c r="AD148" i="15"/>
  <c r="AE148" i="15"/>
  <c r="AA150" i="15"/>
  <c r="AB150" i="15"/>
  <c r="AC150" i="15"/>
  <c r="AD150" i="15"/>
  <c r="AE150" i="15"/>
  <c r="AA151" i="15"/>
  <c r="AB151" i="15"/>
  <c r="AC151" i="15"/>
  <c r="AD151" i="15"/>
  <c r="AE151" i="15"/>
  <c r="AA152" i="15"/>
  <c r="AB152" i="15"/>
  <c r="AC152" i="15"/>
  <c r="AD152" i="15"/>
  <c r="AE152" i="15"/>
  <c r="AA153" i="15"/>
  <c r="AB153" i="15"/>
  <c r="AC153" i="15"/>
  <c r="AD153" i="15"/>
  <c r="AE153" i="15"/>
  <c r="AA154" i="15"/>
  <c r="AB154" i="15"/>
  <c r="AC154" i="15"/>
  <c r="AD154" i="15"/>
  <c r="AE154" i="15"/>
  <c r="AA155" i="15"/>
  <c r="AB155" i="15"/>
  <c r="AC155" i="15"/>
  <c r="AD155" i="15"/>
  <c r="AE155" i="15"/>
  <c r="AA157" i="15"/>
  <c r="AB157" i="15"/>
  <c r="AC157" i="15"/>
  <c r="AD157" i="15"/>
  <c r="AE157" i="15"/>
  <c r="AA158" i="15"/>
  <c r="AB158" i="15"/>
  <c r="AC158" i="15"/>
  <c r="AD158" i="15"/>
  <c r="AE158" i="15"/>
  <c r="AA159" i="15"/>
  <c r="AB159" i="15"/>
  <c r="AC159" i="15"/>
  <c r="AD159" i="15"/>
  <c r="AE159" i="15"/>
  <c r="AA160" i="15"/>
  <c r="AB160" i="15"/>
  <c r="AC160" i="15"/>
  <c r="AD160" i="15"/>
  <c r="AE160" i="15"/>
  <c r="AA161" i="15"/>
  <c r="AB161" i="15"/>
  <c r="AC161" i="15"/>
  <c r="AD161" i="15"/>
  <c r="AE161" i="15"/>
  <c r="AA162" i="15"/>
  <c r="AB162" i="15"/>
  <c r="AC162" i="15"/>
  <c r="AD162" i="15"/>
  <c r="AE162" i="15"/>
  <c r="AA163" i="15"/>
  <c r="AB163" i="15"/>
  <c r="AC163" i="15"/>
  <c r="AD163" i="15"/>
  <c r="AE163" i="15"/>
  <c r="AA165" i="15"/>
  <c r="AB165" i="15"/>
  <c r="AC165" i="15"/>
  <c r="AD165" i="15"/>
  <c r="AE165" i="15"/>
  <c r="AA166" i="15"/>
  <c r="AB166" i="15"/>
  <c r="AC166" i="15"/>
  <c r="AD166" i="15"/>
  <c r="AE166" i="15"/>
  <c r="AA171" i="15"/>
  <c r="AB171" i="15"/>
  <c r="AC171" i="15"/>
  <c r="AD171" i="15"/>
  <c r="AE171" i="15"/>
  <c r="AA173" i="15"/>
  <c r="AB173" i="15"/>
  <c r="AC173" i="15"/>
  <c r="AD173" i="15"/>
  <c r="AE173" i="15"/>
  <c r="AA175" i="15"/>
  <c r="AB175" i="15"/>
  <c r="AC175" i="15"/>
  <c r="AD175" i="15"/>
  <c r="AE175" i="15"/>
  <c r="AA176" i="15"/>
  <c r="AB176" i="15"/>
  <c r="AC176" i="15"/>
  <c r="AD176" i="15"/>
  <c r="AE176" i="15"/>
  <c r="AA177" i="15"/>
  <c r="AB177" i="15"/>
  <c r="AC177" i="15"/>
  <c r="AD177" i="15"/>
  <c r="AE177" i="15"/>
  <c r="AA178" i="15"/>
  <c r="AB178" i="15"/>
  <c r="AC178" i="15"/>
  <c r="AD178" i="15"/>
  <c r="AE178" i="15"/>
  <c r="AA179" i="15"/>
  <c r="AB179" i="15"/>
  <c r="AC179" i="15"/>
  <c r="AD179" i="15"/>
  <c r="AE179" i="15"/>
  <c r="AA181" i="15"/>
  <c r="AB181" i="15"/>
  <c r="AC181" i="15"/>
  <c r="AD181" i="15"/>
  <c r="AE181" i="15"/>
  <c r="AA182" i="15"/>
  <c r="AB182" i="15"/>
  <c r="AC182" i="15"/>
  <c r="AD182" i="15"/>
  <c r="AE182" i="15"/>
  <c r="AA183" i="15"/>
  <c r="AB183" i="15"/>
  <c r="AC183" i="15"/>
  <c r="AD183" i="15"/>
  <c r="AE183" i="15"/>
  <c r="AA184" i="15"/>
  <c r="AB184" i="15"/>
  <c r="AC184" i="15"/>
  <c r="AD184" i="15"/>
  <c r="AE184" i="15"/>
  <c r="AA185" i="15"/>
  <c r="AB185" i="15"/>
  <c r="AC185" i="15"/>
  <c r="AD185" i="15"/>
  <c r="AE185" i="15"/>
  <c r="AA186" i="15"/>
  <c r="AB186" i="15"/>
  <c r="AC186" i="15"/>
  <c r="AD186" i="15"/>
  <c r="AE186" i="15"/>
  <c r="AA188" i="15"/>
  <c r="AB188" i="15"/>
  <c r="AC188" i="15"/>
  <c r="AD188" i="15"/>
  <c r="AE188" i="15"/>
  <c r="AA189" i="15"/>
  <c r="AB189" i="15"/>
  <c r="AC189" i="15"/>
  <c r="AD189" i="15"/>
  <c r="AE189" i="15"/>
  <c r="AA190" i="15"/>
  <c r="AB190" i="15"/>
  <c r="AC190" i="15"/>
  <c r="AD190" i="15"/>
  <c r="AE190" i="15"/>
  <c r="AA191" i="15"/>
  <c r="AB191" i="15"/>
  <c r="AC191" i="15"/>
  <c r="AD191" i="15"/>
  <c r="AE191" i="15"/>
  <c r="AA192" i="15"/>
  <c r="AB192" i="15"/>
  <c r="AC192" i="15"/>
  <c r="AD192" i="15"/>
  <c r="AE192" i="15"/>
  <c r="AA193" i="15"/>
  <c r="AB193" i="15"/>
  <c r="AC193" i="15"/>
  <c r="AD193" i="15"/>
  <c r="AE193" i="15"/>
  <c r="AA194" i="15"/>
  <c r="AB194" i="15"/>
  <c r="AC194" i="15"/>
  <c r="AD194" i="15"/>
  <c r="AE194" i="15"/>
  <c r="AA196" i="15"/>
  <c r="AB196" i="15"/>
  <c r="AC196" i="15"/>
  <c r="AD196" i="15"/>
  <c r="AE196" i="15"/>
  <c r="AA197" i="15"/>
  <c r="AB197" i="15"/>
  <c r="AC197" i="15"/>
  <c r="AD197" i="15"/>
  <c r="AE197" i="15"/>
  <c r="AA198" i="15"/>
  <c r="AB198" i="15"/>
  <c r="AC198" i="15"/>
  <c r="AD198" i="15"/>
  <c r="AE198" i="15"/>
  <c r="AA199" i="15"/>
  <c r="AB199" i="15"/>
  <c r="AC199" i="15"/>
  <c r="AD199" i="15"/>
  <c r="AE199" i="15"/>
  <c r="AA200" i="15"/>
  <c r="AB200" i="15"/>
  <c r="AC200" i="15"/>
  <c r="AD200" i="15"/>
  <c r="AE200" i="15"/>
  <c r="AA201" i="15"/>
  <c r="AB201" i="15"/>
  <c r="AC201" i="15"/>
  <c r="AD201" i="15"/>
  <c r="AE201" i="15"/>
  <c r="AA203" i="15"/>
  <c r="AB203" i="15"/>
  <c r="AC203" i="15"/>
  <c r="AD203" i="15"/>
  <c r="AE203" i="15"/>
  <c r="AA204" i="15"/>
  <c r="AB204" i="15"/>
  <c r="AC204" i="15"/>
  <c r="AD204" i="15"/>
  <c r="AE204" i="15"/>
  <c r="AA205" i="15"/>
  <c r="AB205" i="15"/>
  <c r="AC205" i="15"/>
  <c r="AD205" i="15"/>
  <c r="AE205" i="15"/>
  <c r="AA206" i="15"/>
  <c r="AB206" i="15"/>
  <c r="AC206" i="15"/>
  <c r="AD206" i="15"/>
  <c r="AE206" i="15"/>
  <c r="AA207" i="15"/>
  <c r="AB207" i="15"/>
  <c r="AC207" i="15"/>
  <c r="AD207" i="15"/>
  <c r="AE207" i="15"/>
  <c r="AA208" i="15"/>
  <c r="AB208" i="15"/>
  <c r="AC208" i="15"/>
  <c r="AD208" i="15"/>
  <c r="AE208" i="15"/>
  <c r="AA209" i="15"/>
  <c r="AB209" i="15"/>
  <c r="AC209" i="15"/>
  <c r="AD209" i="15"/>
  <c r="AE209" i="15"/>
  <c r="AA70" i="14"/>
  <c r="AB70" i="14"/>
  <c r="AC70" i="14"/>
  <c r="AD70" i="14"/>
  <c r="AE70" i="14"/>
  <c r="AA72" i="14"/>
  <c r="AB72" i="14"/>
  <c r="AC72" i="14"/>
  <c r="AD72" i="14"/>
  <c r="AE72" i="14"/>
  <c r="AA73" i="14"/>
  <c r="AB73" i="14"/>
  <c r="AC73" i="14"/>
  <c r="AD73" i="14"/>
  <c r="AE73" i="14"/>
  <c r="AA74" i="14"/>
  <c r="AB74" i="14"/>
  <c r="AC74" i="14"/>
  <c r="AD74" i="14"/>
  <c r="AE74" i="14"/>
  <c r="AA75" i="14"/>
  <c r="AB75" i="14"/>
  <c r="AC75" i="14"/>
  <c r="AD75" i="14"/>
  <c r="AE75" i="14"/>
  <c r="AA76" i="14"/>
  <c r="AB76" i="14"/>
  <c r="AC76" i="14"/>
  <c r="AD76" i="14"/>
  <c r="AE76" i="14"/>
  <c r="AA77" i="14"/>
  <c r="AB77" i="14"/>
  <c r="AC77" i="14"/>
  <c r="AD77" i="14"/>
  <c r="AE77" i="14"/>
  <c r="AA79" i="14"/>
  <c r="AB79" i="14"/>
  <c r="AC79" i="14"/>
  <c r="AD79" i="14"/>
  <c r="AE79" i="14"/>
  <c r="AA80" i="14"/>
  <c r="AB80" i="14"/>
  <c r="AC80" i="14"/>
  <c r="AD80" i="14"/>
  <c r="AE80" i="14"/>
  <c r="AA81" i="14"/>
  <c r="AB81" i="14"/>
  <c r="AC81" i="14"/>
  <c r="AD81" i="14"/>
  <c r="AE81" i="14"/>
  <c r="AA82" i="14"/>
  <c r="AB82" i="14"/>
  <c r="AC82" i="14"/>
  <c r="AD82" i="14"/>
  <c r="AE82" i="14"/>
  <c r="AA83" i="14"/>
  <c r="AB83" i="14"/>
  <c r="AC83" i="14"/>
  <c r="AD83" i="14"/>
  <c r="AE83" i="14"/>
  <c r="AA84" i="14"/>
  <c r="AB84" i="14"/>
  <c r="AC84" i="14"/>
  <c r="AD84" i="14"/>
  <c r="AE84" i="14"/>
  <c r="AA86" i="14"/>
  <c r="AB86" i="14"/>
  <c r="AC86" i="14"/>
  <c r="AD86" i="14"/>
  <c r="AE86" i="14"/>
  <c r="AA87" i="14"/>
  <c r="AB87" i="14"/>
  <c r="AC87" i="14"/>
  <c r="AD87" i="14"/>
  <c r="AE87" i="14"/>
  <c r="AA88" i="14"/>
  <c r="AB88" i="14"/>
  <c r="AC88" i="14"/>
  <c r="AD88" i="14"/>
  <c r="AE88" i="14"/>
  <c r="AA89" i="14"/>
  <c r="AB89" i="14"/>
  <c r="AC89" i="14"/>
  <c r="AD89" i="14"/>
  <c r="AE89" i="14"/>
  <c r="AA90" i="14"/>
  <c r="AB90" i="14"/>
  <c r="AC90" i="14"/>
  <c r="AD90" i="14"/>
  <c r="AE90" i="14"/>
  <c r="AA91" i="14"/>
  <c r="AB91" i="14"/>
  <c r="AC91" i="14"/>
  <c r="AD91" i="14"/>
  <c r="AE91" i="14"/>
  <c r="AA93" i="14"/>
  <c r="AB93" i="14"/>
  <c r="AC93" i="14"/>
  <c r="AD93" i="14"/>
  <c r="AE93" i="14"/>
  <c r="AA94" i="14"/>
  <c r="AB94" i="14"/>
  <c r="AC94" i="14"/>
  <c r="AD94" i="14"/>
  <c r="AE94" i="14"/>
  <c r="AA95" i="14"/>
  <c r="AB95" i="14"/>
  <c r="AC95" i="14"/>
  <c r="AD95" i="14"/>
  <c r="AE95" i="14"/>
  <c r="AA96" i="14"/>
  <c r="AB96" i="14"/>
  <c r="AC96" i="14"/>
  <c r="AD96" i="14"/>
  <c r="AE96" i="14"/>
  <c r="AA97" i="14"/>
  <c r="AB97" i="14"/>
  <c r="AC97" i="14"/>
  <c r="AD97" i="14"/>
  <c r="AE97" i="14"/>
  <c r="AA98" i="14"/>
  <c r="AB98" i="14"/>
  <c r="AC98" i="14"/>
  <c r="AD98" i="14"/>
  <c r="AE98" i="14"/>
  <c r="AA100" i="14"/>
  <c r="AB100" i="14"/>
  <c r="AC100" i="14"/>
  <c r="AD100" i="14"/>
  <c r="AE100" i="14"/>
  <c r="AA101" i="14"/>
  <c r="AB101" i="14"/>
  <c r="AC101" i="14"/>
  <c r="AD101" i="14"/>
  <c r="AE101" i="14"/>
  <c r="AA102" i="14"/>
  <c r="AB102" i="14"/>
  <c r="AC102" i="14"/>
  <c r="AD102" i="14"/>
  <c r="AE102" i="14"/>
  <c r="AA103" i="14"/>
  <c r="AB103" i="14"/>
  <c r="AC103" i="14"/>
  <c r="AD103" i="14"/>
  <c r="AE103" i="14"/>
  <c r="AA104" i="14"/>
  <c r="AB104" i="14"/>
  <c r="AC104" i="14"/>
  <c r="AD104" i="14"/>
  <c r="AE104" i="14"/>
  <c r="AA106" i="14"/>
  <c r="AB106" i="14"/>
  <c r="AC106" i="14"/>
  <c r="AD106" i="14"/>
  <c r="AE106" i="14"/>
  <c r="AA107" i="14"/>
  <c r="AB107" i="14"/>
  <c r="AC107" i="14"/>
  <c r="AD107" i="14"/>
  <c r="AE107" i="14"/>
  <c r="AA108" i="14"/>
  <c r="AB108" i="14"/>
  <c r="AC108" i="14"/>
  <c r="AD108" i="14"/>
  <c r="AE108" i="14"/>
  <c r="AA109" i="14"/>
  <c r="AB109" i="14"/>
  <c r="AC109" i="14"/>
  <c r="AD109" i="14"/>
  <c r="AE109" i="14"/>
  <c r="AA111" i="14"/>
  <c r="AB111" i="14"/>
  <c r="AC111" i="14"/>
  <c r="AD111" i="14"/>
  <c r="AE111" i="14"/>
  <c r="AE112" i="14"/>
  <c r="AF115" i="14"/>
  <c r="AF154" i="14" s="1"/>
  <c r="AF116" i="14"/>
  <c r="AA117" i="14"/>
  <c r="AB117" i="14"/>
  <c r="AC117" i="14"/>
  <c r="AD117" i="14"/>
  <c r="AE117" i="14"/>
  <c r="AF117" i="14"/>
  <c r="AA118" i="14"/>
  <c r="AB118" i="14"/>
  <c r="AC118" i="14"/>
  <c r="AD118" i="14"/>
  <c r="AE118" i="14"/>
  <c r="AF118" i="14"/>
  <c r="AF119" i="14"/>
  <c r="AF120" i="14"/>
  <c r="AF121" i="14"/>
  <c r="AF122" i="14"/>
  <c r="AF123" i="14"/>
  <c r="AF124" i="14"/>
  <c r="AF125" i="14"/>
  <c r="AF126" i="14"/>
  <c r="AF127" i="14"/>
  <c r="AF128" i="14"/>
  <c r="AF129" i="14"/>
  <c r="AF130" i="14"/>
  <c r="AF131" i="14"/>
  <c r="AF132" i="14"/>
  <c r="AF133" i="14"/>
  <c r="AF134" i="14"/>
  <c r="AF135" i="14"/>
  <c r="AF136" i="14"/>
  <c r="AF137" i="14"/>
  <c r="AF138" i="14"/>
  <c r="AF139" i="14"/>
  <c r="AF140" i="14"/>
  <c r="AF141" i="14"/>
  <c r="AF142" i="14"/>
  <c r="AF143" i="14"/>
  <c r="AF144" i="14"/>
  <c r="AF145" i="14"/>
  <c r="AF146" i="14"/>
  <c r="AF147" i="14"/>
  <c r="AF148" i="14"/>
  <c r="AF149" i="14"/>
  <c r="AF150" i="14"/>
  <c r="AF151" i="14"/>
  <c r="AF152" i="14"/>
  <c r="AF153" i="14"/>
  <c r="AA155" i="14"/>
  <c r="AB155" i="14"/>
  <c r="AC155" i="14"/>
  <c r="AD155" i="14"/>
  <c r="AE155" i="14"/>
  <c r="AA156" i="14"/>
  <c r="AB156" i="14"/>
  <c r="AC156" i="14"/>
  <c r="AD156" i="14"/>
  <c r="AE156" i="14"/>
  <c r="AA157" i="14"/>
  <c r="AB157" i="14"/>
  <c r="AC157" i="14"/>
  <c r="AD157" i="14"/>
  <c r="AE157" i="14"/>
  <c r="AA158" i="14"/>
  <c r="AB158" i="14"/>
  <c r="AC158" i="14"/>
  <c r="AD158" i="14"/>
  <c r="AE158" i="14"/>
  <c r="AA159" i="14"/>
  <c r="AB159" i="14"/>
  <c r="AC159" i="14"/>
  <c r="AD159" i="14"/>
  <c r="AE159" i="14"/>
  <c r="AA160" i="14"/>
  <c r="AB160" i="14"/>
  <c r="AC160" i="14"/>
  <c r="AD160" i="14"/>
  <c r="AE160" i="14"/>
  <c r="AA161" i="14"/>
  <c r="AB161" i="14"/>
  <c r="AC161" i="14"/>
  <c r="AD161" i="14"/>
  <c r="AE161" i="14"/>
  <c r="AA162" i="14"/>
  <c r="AB162" i="14"/>
  <c r="AC162" i="14"/>
  <c r="AD162" i="14"/>
  <c r="AE162" i="14"/>
  <c r="AA163" i="14"/>
  <c r="AB163" i="14"/>
  <c r="AC163" i="14"/>
  <c r="AD163" i="14"/>
  <c r="AE163" i="14"/>
  <c r="AA164" i="14"/>
  <c r="AB164" i="14"/>
  <c r="AC164" i="14"/>
  <c r="AD164" i="14"/>
  <c r="AE164" i="14"/>
  <c r="AA165" i="14"/>
  <c r="AB165" i="14"/>
  <c r="AC165" i="14"/>
  <c r="AD165" i="14"/>
  <c r="AE165" i="14"/>
  <c r="AA166" i="14"/>
  <c r="AB166" i="14"/>
  <c r="AC166" i="14"/>
  <c r="AD166" i="14"/>
  <c r="AE166" i="14"/>
  <c r="AA167" i="14"/>
  <c r="AB167" i="14"/>
  <c r="AC167" i="14"/>
  <c r="AD167" i="14"/>
  <c r="AE167" i="14"/>
  <c r="AA168" i="14"/>
  <c r="AB168" i="14"/>
  <c r="AC168" i="14"/>
  <c r="AD168" i="14"/>
  <c r="AE168" i="14"/>
  <c r="AA169" i="14"/>
  <c r="AB169" i="14"/>
  <c r="AC169" i="14"/>
  <c r="AD169" i="14"/>
  <c r="AE169" i="14"/>
  <c r="AA171" i="14"/>
  <c r="AB171" i="14"/>
  <c r="AC171" i="14"/>
  <c r="AD171" i="14"/>
  <c r="AE171" i="14"/>
  <c r="AA172" i="14"/>
  <c r="AB172" i="14"/>
  <c r="AC172" i="14"/>
  <c r="AD172" i="14"/>
  <c r="AE172" i="14"/>
  <c r="J173" i="14"/>
  <c r="R176" i="14"/>
  <c r="AA177" i="14"/>
  <c r="AB177" i="14"/>
  <c r="AC177" i="14"/>
  <c r="AD177" i="14"/>
  <c r="AE177" i="14"/>
  <c r="AF177" i="14"/>
  <c r="AA178" i="14"/>
  <c r="AB178" i="14"/>
  <c r="AC178" i="14"/>
  <c r="AD178" i="14"/>
  <c r="AE178" i="14"/>
  <c r="AA179" i="14"/>
  <c r="AB179" i="14"/>
  <c r="AC179" i="14"/>
  <c r="AD179" i="14"/>
  <c r="AE179" i="14"/>
  <c r="AA180" i="14"/>
  <c r="AB180" i="14"/>
  <c r="AC180" i="14"/>
  <c r="AD180" i="14"/>
  <c r="AE180" i="14"/>
  <c r="AA15" i="13"/>
  <c r="AB15" i="13"/>
  <c r="AC15" i="13"/>
  <c r="AD15" i="13"/>
  <c r="AE15" i="13"/>
  <c r="AA16" i="13"/>
  <c r="AB16" i="13"/>
  <c r="AC16" i="13"/>
  <c r="AD16" i="13"/>
  <c r="AE16" i="13"/>
  <c r="AA17" i="13"/>
  <c r="AB17" i="13"/>
  <c r="AC17" i="13"/>
  <c r="AD17" i="13"/>
  <c r="AE17" i="13"/>
  <c r="AA18" i="13"/>
  <c r="AB18" i="13"/>
  <c r="AC18" i="13"/>
  <c r="AD18" i="13"/>
  <c r="AE18" i="13"/>
  <c r="AA19" i="13"/>
  <c r="AB19" i="13"/>
  <c r="AC19" i="13"/>
  <c r="AD19" i="13"/>
  <c r="AE19" i="13"/>
  <c r="AA20" i="13"/>
  <c r="AB20" i="13"/>
  <c r="AC20" i="13"/>
  <c r="AD20" i="13"/>
  <c r="AE20" i="13"/>
  <c r="AA21" i="13"/>
  <c r="AB21" i="13"/>
  <c r="AC21" i="13"/>
  <c r="AD21" i="13"/>
  <c r="AE21" i="13"/>
  <c r="AA22" i="13"/>
  <c r="AB22" i="13"/>
  <c r="AC22" i="13"/>
  <c r="AD22" i="13"/>
  <c r="AE22" i="13"/>
  <c r="J23" i="13"/>
  <c r="AA25" i="13"/>
  <c r="AB25" i="13"/>
  <c r="AC25" i="13"/>
  <c r="AD25" i="13"/>
  <c r="AE25" i="13"/>
  <c r="AA26" i="13"/>
  <c r="AB26" i="13"/>
  <c r="AC26" i="13"/>
  <c r="AD26" i="13"/>
  <c r="AE26" i="13"/>
  <c r="J35" i="13"/>
  <c r="AA37" i="13"/>
  <c r="AB37" i="13"/>
  <c r="AC37" i="13"/>
  <c r="AD37" i="13"/>
  <c r="AE37" i="13"/>
  <c r="AA38" i="13"/>
  <c r="AB38" i="13"/>
  <c r="AC38" i="13"/>
  <c r="AD38" i="13"/>
  <c r="AE38" i="13"/>
  <c r="AA39" i="13"/>
  <c r="AB39" i="13"/>
  <c r="AC39" i="13"/>
  <c r="AD39" i="13"/>
  <c r="AE39" i="13"/>
  <c r="AA40" i="13"/>
  <c r="AB40" i="13"/>
  <c r="AC40" i="13"/>
  <c r="AD40" i="13"/>
  <c r="AE40" i="13"/>
  <c r="AA41" i="13"/>
  <c r="AB41" i="13"/>
  <c r="AC41" i="13"/>
  <c r="AD41" i="13"/>
  <c r="AE41" i="13"/>
  <c r="AA42" i="13"/>
  <c r="AB42" i="13"/>
  <c r="AC42" i="13"/>
  <c r="AD42" i="13"/>
  <c r="AE42" i="13"/>
  <c r="AA43" i="13"/>
  <c r="AB43" i="13"/>
  <c r="AC43" i="13"/>
  <c r="AD43" i="13"/>
  <c r="AE43" i="13"/>
  <c r="AA44" i="13"/>
  <c r="AB44" i="13"/>
  <c r="AC44" i="13"/>
  <c r="AD44" i="13"/>
  <c r="AE44" i="13"/>
  <c r="J47" i="13"/>
  <c r="P47" i="13" s="1"/>
  <c r="AA49" i="13"/>
  <c r="AB49" i="13"/>
  <c r="AC49" i="13"/>
  <c r="AD49" i="13"/>
  <c r="AE49" i="13"/>
  <c r="AA50" i="13"/>
  <c r="AB50" i="13"/>
  <c r="AC50" i="13"/>
  <c r="AD50" i="13"/>
  <c r="AE50" i="13"/>
  <c r="AA51" i="13"/>
  <c r="AB51" i="13"/>
  <c r="AC51" i="13"/>
  <c r="AD51" i="13"/>
  <c r="AE51" i="13"/>
  <c r="AA52" i="13"/>
  <c r="AB52" i="13"/>
  <c r="AC52" i="13"/>
  <c r="AD52" i="13"/>
  <c r="AE52" i="13"/>
  <c r="R53" i="13"/>
  <c r="AA54" i="13"/>
  <c r="AB54" i="13"/>
  <c r="AC54" i="13"/>
  <c r="AD54" i="13"/>
  <c r="AE54" i="13"/>
  <c r="AA55" i="13"/>
  <c r="AB55" i="13"/>
  <c r="AC55" i="13"/>
  <c r="AD55" i="13"/>
  <c r="AE55" i="13"/>
  <c r="AA56" i="13"/>
  <c r="AB56" i="13"/>
  <c r="AC56" i="13"/>
  <c r="AD56" i="13"/>
  <c r="AE56" i="13"/>
  <c r="AA57" i="13"/>
  <c r="AB57" i="13"/>
  <c r="AC57" i="13"/>
  <c r="AD57" i="13"/>
  <c r="AE57" i="13"/>
  <c r="AA58" i="13"/>
  <c r="AB58" i="13"/>
  <c r="AC58" i="13"/>
  <c r="AD58" i="13"/>
  <c r="AE58" i="13"/>
  <c r="AA59" i="13"/>
  <c r="AB59" i="13"/>
  <c r="AC59" i="13"/>
  <c r="AD59" i="13"/>
  <c r="AE59" i="13"/>
  <c r="J60" i="13"/>
  <c r="P60" i="13"/>
  <c r="AA62" i="13"/>
  <c r="AB62" i="13"/>
  <c r="AC62" i="13"/>
  <c r="AD62" i="13"/>
  <c r="AE62" i="13"/>
  <c r="AA63" i="13"/>
  <c r="AB63" i="13"/>
  <c r="AC63" i="13"/>
  <c r="AD63" i="13"/>
  <c r="AE63" i="13"/>
  <c r="AA64" i="13"/>
  <c r="AB64" i="13"/>
  <c r="AC64" i="13"/>
  <c r="AD64" i="13"/>
  <c r="AE64" i="13"/>
  <c r="AA65" i="13"/>
  <c r="AB65" i="13"/>
  <c r="AC65" i="13"/>
  <c r="AD65" i="13"/>
  <c r="AE65" i="13"/>
  <c r="AA66" i="13"/>
  <c r="AB66" i="13"/>
  <c r="AC66" i="13"/>
  <c r="AD66" i="13"/>
  <c r="AE66" i="13"/>
  <c r="AA67" i="13"/>
  <c r="AB67" i="13"/>
  <c r="AC67" i="13"/>
  <c r="AD67" i="13"/>
  <c r="AE67" i="13"/>
  <c r="AA68" i="13"/>
  <c r="AB68" i="13"/>
  <c r="AC68" i="13"/>
  <c r="AD68" i="13"/>
  <c r="AE68" i="13"/>
  <c r="AA69" i="13"/>
  <c r="AB69" i="13"/>
  <c r="AC69" i="13"/>
  <c r="AD69" i="13"/>
  <c r="AE69" i="13"/>
  <c r="AA70" i="13"/>
  <c r="AB70" i="13"/>
  <c r="AC70" i="13"/>
  <c r="AD70" i="13"/>
  <c r="AE70" i="13"/>
  <c r="AA71" i="13"/>
  <c r="AB71" i="13"/>
  <c r="AC71" i="13"/>
  <c r="AD71" i="13"/>
  <c r="AE71" i="13"/>
  <c r="AA72" i="13"/>
  <c r="AB72" i="13"/>
  <c r="AC72" i="13"/>
  <c r="AD72" i="13"/>
  <c r="AE72" i="13"/>
  <c r="AA73" i="13"/>
  <c r="AB73" i="13"/>
  <c r="AC73" i="13"/>
  <c r="AD73" i="13"/>
  <c r="AE73" i="13"/>
  <c r="AA75" i="13"/>
  <c r="AB75" i="13"/>
  <c r="AC75" i="13"/>
  <c r="AD75" i="13"/>
  <c r="AE75" i="13"/>
  <c r="AA76" i="13"/>
  <c r="AB76" i="13"/>
  <c r="AC76" i="13"/>
  <c r="AD76" i="13"/>
  <c r="AE76" i="13"/>
  <c r="AA77" i="13"/>
  <c r="AB77" i="13"/>
  <c r="AC77" i="13"/>
  <c r="AD77" i="13"/>
  <c r="AE77" i="13"/>
  <c r="AA78" i="13"/>
  <c r="AB78" i="13"/>
  <c r="AC78" i="13"/>
  <c r="AD78" i="13"/>
  <c r="AE78" i="13"/>
  <c r="AA79" i="13"/>
  <c r="AB79" i="13"/>
  <c r="AC79" i="13"/>
  <c r="AD79" i="13"/>
  <c r="AE79" i="13"/>
  <c r="AA80" i="13"/>
  <c r="AB80" i="13"/>
  <c r="AC80" i="13"/>
  <c r="AD80" i="13"/>
  <c r="AE80" i="13"/>
  <c r="AA81" i="13"/>
  <c r="AB81" i="13"/>
  <c r="AC81" i="13"/>
  <c r="AD81" i="13"/>
  <c r="AE81" i="13"/>
  <c r="AA82" i="13"/>
  <c r="AB82" i="13"/>
  <c r="AC82" i="13"/>
  <c r="AD82" i="13"/>
  <c r="AE82" i="13"/>
  <c r="AA83" i="13"/>
  <c r="AB83" i="13"/>
  <c r="AC83" i="13"/>
  <c r="AD83" i="13"/>
  <c r="AE83" i="13"/>
  <c r="AA84" i="13"/>
  <c r="AB84" i="13"/>
  <c r="AC84" i="13"/>
  <c r="AD84" i="13"/>
  <c r="AE84" i="13"/>
  <c r="AA86" i="13"/>
  <c r="AB86" i="13"/>
  <c r="AC86" i="13"/>
  <c r="AD86" i="13"/>
  <c r="AE86" i="13"/>
  <c r="AA87" i="13"/>
  <c r="AB87" i="13"/>
  <c r="AC87" i="13"/>
  <c r="AD87" i="13"/>
  <c r="AE87" i="13"/>
  <c r="AA88" i="13"/>
  <c r="AB88" i="13"/>
  <c r="AC88" i="13"/>
  <c r="AD88" i="13"/>
  <c r="AE88" i="13"/>
  <c r="AA89" i="13"/>
  <c r="AB89" i="13"/>
  <c r="AC89" i="13"/>
  <c r="AD89" i="13"/>
  <c r="AE89" i="13"/>
  <c r="AA90" i="13"/>
  <c r="AB90" i="13"/>
  <c r="AC90" i="13"/>
  <c r="AD90" i="13"/>
  <c r="AE90" i="13"/>
  <c r="AA91" i="13"/>
  <c r="AB91" i="13"/>
  <c r="AC91" i="13"/>
  <c r="AD91" i="13"/>
  <c r="AE91" i="13"/>
  <c r="AA92" i="13"/>
  <c r="AB92" i="13"/>
  <c r="AC92" i="13"/>
  <c r="AD92" i="13"/>
  <c r="AE92" i="13"/>
  <c r="AA93" i="13"/>
  <c r="AB93" i="13"/>
  <c r="AC93" i="13"/>
  <c r="AD93" i="13"/>
  <c r="AE93" i="13"/>
  <c r="AA94" i="13"/>
  <c r="AB94" i="13"/>
  <c r="AC94" i="13"/>
  <c r="AD94" i="13"/>
  <c r="AE94" i="13"/>
  <c r="AA95" i="13"/>
  <c r="AB95" i="13"/>
  <c r="AC95" i="13"/>
  <c r="AD95" i="13"/>
  <c r="AE95" i="13"/>
  <c r="AA96" i="13"/>
  <c r="AB96" i="13"/>
  <c r="AC96" i="13"/>
  <c r="AD96" i="13"/>
  <c r="AE96" i="13"/>
  <c r="AA98" i="13"/>
  <c r="AB98" i="13"/>
  <c r="AC98" i="13"/>
  <c r="AD98" i="13"/>
  <c r="AE98" i="13"/>
  <c r="AA99" i="13"/>
  <c r="AB99" i="13"/>
  <c r="AC99" i="13"/>
  <c r="AD99" i="13"/>
  <c r="AE99" i="13"/>
  <c r="AA100" i="13"/>
  <c r="AB100" i="13"/>
  <c r="AC100" i="13"/>
  <c r="AD100" i="13"/>
  <c r="AE100" i="13"/>
  <c r="AA101" i="13"/>
  <c r="AB101" i="13"/>
  <c r="AC101" i="13"/>
  <c r="AD101" i="13"/>
  <c r="AE101" i="13"/>
  <c r="AA102" i="13"/>
  <c r="AB102" i="13"/>
  <c r="AC102" i="13"/>
  <c r="AD102" i="13"/>
  <c r="AE102" i="13"/>
  <c r="AA103" i="13"/>
  <c r="AB103" i="13"/>
  <c r="AC103" i="13"/>
  <c r="AD103" i="13"/>
  <c r="AE103" i="13"/>
  <c r="AA104" i="13"/>
  <c r="AB104" i="13"/>
  <c r="AC104" i="13"/>
  <c r="AD104" i="13"/>
  <c r="AE104" i="13"/>
  <c r="AA105" i="13"/>
  <c r="AB105" i="13"/>
  <c r="AC105" i="13"/>
  <c r="AD105" i="13"/>
  <c r="AE105" i="13"/>
  <c r="AA107" i="13"/>
  <c r="AB107" i="13"/>
  <c r="AC107" i="13"/>
  <c r="AD107" i="13"/>
  <c r="AE107" i="13"/>
  <c r="AA108" i="13"/>
  <c r="AB108" i="13"/>
  <c r="AC108" i="13"/>
  <c r="AD108" i="13"/>
  <c r="AE108" i="13"/>
  <c r="AA109" i="13"/>
  <c r="AB109" i="13"/>
  <c r="AC109" i="13"/>
  <c r="AD109" i="13"/>
  <c r="AE109" i="13"/>
  <c r="AA110" i="13"/>
  <c r="AB110" i="13"/>
  <c r="AC110" i="13"/>
  <c r="AD110" i="13"/>
  <c r="AE110" i="13"/>
  <c r="AA111" i="13"/>
  <c r="AB111" i="13"/>
  <c r="AC111" i="13"/>
  <c r="AD111" i="13"/>
  <c r="AE111" i="13"/>
  <c r="AA112" i="13"/>
  <c r="AB112" i="13"/>
  <c r="AC112" i="13"/>
  <c r="AD112" i="13"/>
  <c r="AE112" i="13"/>
  <c r="AA113" i="13"/>
  <c r="AB113" i="13"/>
  <c r="AC113" i="13"/>
  <c r="AD113" i="13"/>
  <c r="AE113" i="13"/>
  <c r="AA114" i="13"/>
  <c r="AB114" i="13"/>
  <c r="AC114" i="13"/>
  <c r="AD114" i="13"/>
  <c r="AE114" i="13"/>
  <c r="AA115" i="13"/>
  <c r="AB115" i="13"/>
  <c r="AC115" i="13"/>
  <c r="AD115" i="13"/>
  <c r="AE115" i="13"/>
  <c r="AA116" i="13"/>
  <c r="AB116" i="13"/>
  <c r="AC116" i="13"/>
  <c r="AD116" i="13"/>
  <c r="AE116" i="13"/>
  <c r="AA117" i="13"/>
  <c r="AB117" i="13"/>
  <c r="AC117" i="13"/>
  <c r="AD117" i="13"/>
  <c r="AE117" i="13"/>
  <c r="AA118" i="13"/>
  <c r="AB118" i="13"/>
  <c r="AC118" i="13"/>
  <c r="AD118" i="13"/>
  <c r="AE118" i="13"/>
  <c r="AA49" i="12"/>
  <c r="AB49" i="12"/>
  <c r="AC49" i="12"/>
  <c r="AD49" i="12"/>
  <c r="AE49" i="12"/>
  <c r="AA50" i="12"/>
  <c r="AB50" i="12"/>
  <c r="AC50" i="12"/>
  <c r="AD50" i="12"/>
  <c r="AE50" i="12"/>
  <c r="AA51" i="12"/>
  <c r="AB51" i="12"/>
  <c r="AC51" i="12"/>
  <c r="AD51" i="12"/>
  <c r="AE51" i="12"/>
  <c r="AA52" i="12"/>
  <c r="AB52" i="12"/>
  <c r="AC52" i="12"/>
  <c r="AD52" i="12"/>
  <c r="AE52" i="12"/>
  <c r="AA53" i="12"/>
  <c r="AB53" i="12"/>
  <c r="AC53" i="12"/>
  <c r="AD53" i="12"/>
  <c r="AE53" i="12"/>
  <c r="AA55" i="12"/>
  <c r="AB55" i="12"/>
  <c r="AC55" i="12"/>
  <c r="AD55" i="12"/>
  <c r="AE55" i="12"/>
  <c r="AA56" i="12"/>
  <c r="AB56" i="12"/>
  <c r="AC56" i="12"/>
  <c r="AD56" i="12"/>
  <c r="AE56" i="12"/>
  <c r="AA57" i="12"/>
  <c r="AB57" i="12"/>
  <c r="AC57" i="12"/>
  <c r="AD57" i="12"/>
  <c r="AE57" i="12"/>
  <c r="AA58" i="12"/>
  <c r="AB58" i="12"/>
  <c r="AC58" i="12"/>
  <c r="AD58" i="12"/>
  <c r="AE58" i="12"/>
  <c r="AA59" i="12"/>
  <c r="AB59" i="12"/>
  <c r="AC59" i="12"/>
  <c r="AD59" i="12"/>
  <c r="AE59" i="12"/>
  <c r="AA61" i="12"/>
  <c r="AB61" i="12"/>
  <c r="AC61" i="12"/>
  <c r="AD61" i="12"/>
  <c r="AE61" i="12"/>
  <c r="AA62" i="12"/>
  <c r="AB62" i="12"/>
  <c r="AC62" i="12"/>
  <c r="AD62" i="12"/>
  <c r="AE62" i="12"/>
  <c r="AA63" i="12"/>
  <c r="AB63" i="12"/>
  <c r="AC63" i="12"/>
  <c r="AD63" i="12"/>
  <c r="AE63" i="12"/>
  <c r="AA64" i="12"/>
  <c r="AB64" i="12"/>
  <c r="AC64" i="12"/>
  <c r="AD64" i="12"/>
  <c r="AE64" i="12"/>
  <c r="AA65" i="12"/>
  <c r="AB65" i="12"/>
  <c r="AC65" i="12"/>
  <c r="AD65" i="12"/>
  <c r="AE65" i="12"/>
  <c r="AA66" i="12"/>
  <c r="AB66" i="12"/>
  <c r="AC66" i="12"/>
  <c r="AD66" i="12"/>
  <c r="AE66" i="12"/>
  <c r="AA67" i="12"/>
  <c r="AB67" i="12"/>
  <c r="AC67" i="12"/>
  <c r="AD67" i="12"/>
  <c r="AE67" i="12"/>
  <c r="AA69" i="12"/>
  <c r="AB69" i="12"/>
  <c r="AC69" i="12"/>
  <c r="AD69" i="12"/>
  <c r="AE69" i="12"/>
  <c r="AA70" i="12"/>
  <c r="AB70" i="12"/>
  <c r="AC70" i="12"/>
  <c r="AD70" i="12"/>
  <c r="AE70" i="12"/>
  <c r="AA71" i="12"/>
  <c r="AB71" i="12"/>
  <c r="AC71" i="12"/>
  <c r="AD71" i="12"/>
  <c r="AE71" i="12"/>
  <c r="AA72" i="12"/>
  <c r="AB72" i="12"/>
  <c r="AC72" i="12"/>
  <c r="AD72" i="12"/>
  <c r="AE72" i="12"/>
  <c r="AA74" i="12"/>
  <c r="AB74" i="12"/>
  <c r="AC74" i="12"/>
  <c r="AD74" i="12"/>
  <c r="AE74" i="12"/>
  <c r="AA75" i="12"/>
  <c r="AB75" i="12"/>
  <c r="AC75" i="12"/>
  <c r="AD75" i="12"/>
  <c r="AE75" i="12"/>
  <c r="AA76" i="12"/>
  <c r="AB76" i="12"/>
  <c r="AC76" i="12"/>
  <c r="AD76" i="12"/>
  <c r="AE76" i="12"/>
  <c r="AA77" i="12"/>
  <c r="AB77" i="12"/>
  <c r="AC77" i="12"/>
  <c r="AD77" i="12"/>
  <c r="AE77" i="12"/>
  <c r="AF79" i="12"/>
  <c r="AF80" i="12"/>
  <c r="AF81" i="12"/>
  <c r="AF82" i="12"/>
  <c r="AF83" i="12"/>
  <c r="AF84" i="12"/>
  <c r="AF85" i="12"/>
  <c r="AF86" i="12"/>
  <c r="AF87" i="12"/>
  <c r="AF88" i="12"/>
  <c r="AF89" i="12"/>
  <c r="AF90" i="12"/>
  <c r="AF91" i="12"/>
  <c r="AF92" i="12"/>
  <c r="AF93" i="12"/>
  <c r="AF94" i="12"/>
  <c r="AA96" i="12"/>
  <c r="AB96" i="12"/>
  <c r="AC96" i="12"/>
  <c r="AD96" i="12"/>
  <c r="AE96" i="12"/>
  <c r="AA97" i="12"/>
  <c r="AB97" i="12"/>
  <c r="AC97" i="12"/>
  <c r="AD97" i="12"/>
  <c r="AE97" i="12"/>
  <c r="AA98" i="12"/>
  <c r="AB98" i="12"/>
  <c r="AC98" i="12"/>
  <c r="AD98" i="12"/>
  <c r="AE98" i="12"/>
  <c r="AA99" i="12"/>
  <c r="AB99" i="12"/>
  <c r="AC99" i="12"/>
  <c r="AD99" i="12"/>
  <c r="AE99" i="12"/>
  <c r="AA100" i="12"/>
  <c r="AB100" i="12"/>
  <c r="AC100" i="12"/>
  <c r="AD100" i="12"/>
  <c r="AE100" i="12"/>
  <c r="J101" i="12"/>
  <c r="AA102" i="12"/>
  <c r="AB102" i="12"/>
  <c r="AC102" i="12"/>
  <c r="AD102" i="12"/>
  <c r="AE102" i="12"/>
  <c r="AA103" i="12"/>
  <c r="AB103" i="12"/>
  <c r="AC103" i="12"/>
  <c r="AD103" i="12"/>
  <c r="AE103" i="12"/>
  <c r="AA104" i="12"/>
  <c r="AB104" i="12"/>
  <c r="AC104" i="12"/>
  <c r="AD104" i="12"/>
  <c r="AE104" i="12"/>
  <c r="AA105" i="12"/>
  <c r="AB105" i="12"/>
  <c r="AC105" i="12"/>
  <c r="AD105" i="12"/>
  <c r="AE105" i="12"/>
  <c r="AA106" i="12"/>
  <c r="AB106" i="12"/>
  <c r="AC106" i="12"/>
  <c r="AD106" i="12"/>
  <c r="AE106" i="12"/>
  <c r="AA107" i="12"/>
  <c r="AB107" i="12"/>
  <c r="AC107" i="12"/>
  <c r="AD107" i="12"/>
  <c r="AE107" i="12"/>
  <c r="AA108" i="12"/>
  <c r="AB108" i="12"/>
  <c r="AC108" i="12"/>
  <c r="AD108" i="12"/>
  <c r="AE108" i="12"/>
  <c r="AA110" i="12"/>
  <c r="AB110" i="12"/>
  <c r="AC110" i="12"/>
  <c r="AD110" i="12"/>
  <c r="AE110" i="12"/>
  <c r="AA111" i="12"/>
  <c r="AB111" i="12"/>
  <c r="AC111" i="12"/>
  <c r="AD111" i="12"/>
  <c r="AE111" i="12"/>
  <c r="AA112" i="12"/>
  <c r="AB112" i="12"/>
  <c r="AC112" i="12"/>
  <c r="AD112" i="12"/>
  <c r="AE112" i="12"/>
  <c r="AA113" i="12"/>
  <c r="AB113" i="12"/>
  <c r="AC113" i="12"/>
  <c r="AD113" i="12"/>
  <c r="AE113" i="12"/>
  <c r="J114" i="12"/>
  <c r="AA115" i="12"/>
  <c r="AB115" i="12"/>
  <c r="AC115" i="12"/>
  <c r="AD115" i="12"/>
  <c r="AE115" i="12"/>
  <c r="AA116" i="12"/>
  <c r="AB116" i="12"/>
  <c r="AC116" i="12"/>
  <c r="AD116" i="12"/>
  <c r="AE116" i="12"/>
  <c r="AA117" i="12"/>
  <c r="AB117" i="12"/>
  <c r="AC117" i="12"/>
  <c r="AD117" i="12"/>
  <c r="AE117" i="12"/>
  <c r="AA118" i="12"/>
  <c r="AB118" i="12"/>
  <c r="AC118" i="12"/>
  <c r="AD118" i="12"/>
  <c r="AE118" i="12"/>
  <c r="AA119" i="12"/>
  <c r="AB119" i="12"/>
  <c r="AC119" i="12"/>
  <c r="AD119" i="12"/>
  <c r="AE119" i="12"/>
  <c r="AA120" i="12"/>
  <c r="AB120" i="12"/>
  <c r="AC120" i="12"/>
  <c r="AD120" i="12"/>
  <c r="AE120" i="12"/>
  <c r="J121" i="12"/>
  <c r="AA130" i="12"/>
  <c r="AB130" i="12"/>
  <c r="AC130" i="12"/>
  <c r="AD130" i="12"/>
  <c r="AE130" i="12"/>
  <c r="AA131" i="12"/>
  <c r="AB131" i="12"/>
  <c r="AC131" i="12"/>
  <c r="AD131" i="12"/>
  <c r="AE131" i="12"/>
  <c r="AA132" i="12"/>
  <c r="AB132" i="12"/>
  <c r="AC132" i="12"/>
  <c r="AD132" i="12"/>
  <c r="AE132" i="12"/>
  <c r="AA133" i="12"/>
  <c r="AB133" i="12"/>
  <c r="AC133" i="12"/>
  <c r="AD133" i="12"/>
  <c r="AE133" i="12"/>
  <c r="J134" i="12"/>
  <c r="AA136" i="12"/>
  <c r="AB136" i="12"/>
  <c r="AC136" i="12"/>
  <c r="AD136" i="12"/>
  <c r="AE136" i="12"/>
  <c r="AA137" i="12"/>
  <c r="AB137" i="12"/>
  <c r="AC137" i="12"/>
  <c r="AD137" i="12"/>
  <c r="AE137" i="12"/>
  <c r="AA138" i="12"/>
  <c r="AB138" i="12"/>
  <c r="AC138" i="12"/>
  <c r="AD138" i="12"/>
  <c r="AE138" i="12"/>
  <c r="AA139" i="12"/>
  <c r="AB139" i="12"/>
  <c r="AC139" i="12"/>
  <c r="AD139" i="12"/>
  <c r="AE139" i="12"/>
  <c r="AA140" i="12"/>
  <c r="AB140" i="12"/>
  <c r="AC140" i="12"/>
  <c r="AD140" i="12"/>
  <c r="AE140" i="12"/>
  <c r="AA141" i="12"/>
  <c r="AB141" i="12"/>
  <c r="AC141" i="12"/>
  <c r="AD141" i="12"/>
  <c r="AE141" i="12"/>
  <c r="AA142" i="12"/>
  <c r="AB142" i="12"/>
  <c r="AC142" i="12"/>
  <c r="AD142" i="12"/>
  <c r="AE142" i="12"/>
  <c r="R143" i="12"/>
  <c r="AA145" i="12"/>
  <c r="AB145" i="12"/>
  <c r="AC145" i="12"/>
  <c r="AD145" i="12"/>
  <c r="AE145" i="12"/>
  <c r="AA146" i="12"/>
  <c r="AB146" i="12"/>
  <c r="AC146" i="12"/>
  <c r="AD146" i="12"/>
  <c r="AE146" i="12"/>
  <c r="AA148" i="12"/>
  <c r="AB148" i="12"/>
  <c r="AC148" i="12"/>
  <c r="AD148" i="12"/>
  <c r="AE148" i="12"/>
  <c r="AA149" i="12"/>
  <c r="AB149" i="12"/>
  <c r="AC149" i="12"/>
  <c r="AD149" i="12"/>
  <c r="AE149" i="12"/>
  <c r="AA150" i="12"/>
  <c r="AB150" i="12"/>
  <c r="AC150" i="12"/>
  <c r="AD150" i="12"/>
  <c r="AE150" i="12"/>
  <c r="AA151" i="12"/>
  <c r="AB151" i="12"/>
  <c r="AC151" i="12"/>
  <c r="AD151" i="12"/>
  <c r="AE151" i="12"/>
  <c r="AA152" i="12"/>
  <c r="AB152" i="12"/>
  <c r="AC152" i="12"/>
  <c r="AD152" i="12"/>
  <c r="AE152" i="12"/>
  <c r="AA153" i="12"/>
  <c r="AB153" i="12"/>
  <c r="AC153" i="12"/>
  <c r="AD153" i="12"/>
  <c r="AE153" i="12"/>
  <c r="AA154" i="12"/>
  <c r="AB154" i="12"/>
  <c r="AC154" i="12"/>
  <c r="AD154" i="12"/>
  <c r="AE154" i="12"/>
  <c r="AA155" i="12"/>
  <c r="AB155" i="12"/>
  <c r="AC155" i="12"/>
  <c r="AD155" i="12"/>
  <c r="AE155" i="12"/>
  <c r="AA156" i="12"/>
  <c r="AB156" i="12"/>
  <c r="AC156" i="12"/>
  <c r="AD156" i="12"/>
  <c r="AE156" i="12"/>
  <c r="AA157" i="12"/>
  <c r="AB157" i="12"/>
  <c r="AC157" i="12"/>
  <c r="AD157" i="12"/>
  <c r="AE157" i="12"/>
  <c r="AA158" i="12"/>
  <c r="AB158" i="12"/>
  <c r="AC158" i="12"/>
  <c r="AD158" i="12"/>
  <c r="AE158" i="12"/>
  <c r="AA160" i="12"/>
  <c r="AB160" i="12"/>
  <c r="AC160" i="12"/>
  <c r="AD160" i="12"/>
  <c r="AE160" i="12"/>
  <c r="AA161" i="12"/>
  <c r="AB161" i="12"/>
  <c r="AC161" i="12"/>
  <c r="AD161" i="12"/>
  <c r="AE161" i="12"/>
  <c r="AA162" i="12"/>
  <c r="AB162" i="12"/>
  <c r="AC162" i="12"/>
  <c r="AD162" i="12"/>
  <c r="AE162" i="12"/>
  <c r="AA163" i="12"/>
  <c r="AB163" i="12"/>
  <c r="AC163" i="12"/>
  <c r="AD163" i="12"/>
  <c r="AE163" i="12"/>
  <c r="AA164" i="12"/>
  <c r="AB164" i="12"/>
  <c r="AC164" i="12"/>
  <c r="AD164" i="12"/>
  <c r="AE164" i="12"/>
  <c r="AA165" i="12"/>
  <c r="AB165" i="12"/>
  <c r="AC165" i="12"/>
  <c r="AD165" i="12"/>
  <c r="AE165" i="12"/>
  <c r="AA166" i="12"/>
  <c r="AB166" i="12"/>
  <c r="AC166" i="12"/>
  <c r="AD166" i="12"/>
  <c r="AE166" i="12"/>
  <c r="AA167" i="12"/>
  <c r="AB167" i="12"/>
  <c r="AC167" i="12"/>
  <c r="AD167" i="12"/>
  <c r="AE167" i="12"/>
  <c r="AA168" i="12"/>
  <c r="AB168" i="12"/>
  <c r="AC168" i="12"/>
  <c r="AD168" i="12"/>
  <c r="AE168" i="12"/>
  <c r="V169" i="12"/>
  <c r="AB169" i="12" s="1"/>
  <c r="AA169" i="12"/>
  <c r="AC169" i="12"/>
  <c r="AD169" i="12"/>
  <c r="AE169" i="12"/>
  <c r="AA170" i="12"/>
  <c r="AB170" i="12"/>
  <c r="AC170" i="12"/>
  <c r="AD170" i="12"/>
  <c r="AE170" i="12"/>
  <c r="AA171" i="12"/>
  <c r="AB171" i="12"/>
  <c r="AC171" i="12"/>
  <c r="AD171" i="12"/>
  <c r="AE171" i="12"/>
  <c r="AA172" i="12"/>
  <c r="AB172" i="12"/>
  <c r="AC172" i="12"/>
  <c r="AD172" i="12"/>
  <c r="AE172" i="12"/>
  <c r="AA173" i="12"/>
  <c r="AB173" i="12"/>
  <c r="AC173" i="12"/>
  <c r="AD173" i="12"/>
  <c r="AE173" i="12"/>
  <c r="AA175" i="12"/>
  <c r="AB175" i="12"/>
  <c r="AC175" i="12"/>
  <c r="AD175" i="12"/>
  <c r="AE175" i="12"/>
  <c r="AA176" i="12"/>
  <c r="AB176" i="12"/>
  <c r="AC176" i="12"/>
  <c r="AD176" i="12"/>
  <c r="AE176" i="12"/>
  <c r="AA185" i="12"/>
  <c r="AB185" i="12"/>
  <c r="AC185" i="12"/>
  <c r="AD185" i="12"/>
  <c r="AE185" i="12"/>
  <c r="AA186" i="12"/>
  <c r="AB186" i="12"/>
  <c r="AC186" i="12"/>
  <c r="AD186" i="12"/>
  <c r="AE186" i="12"/>
  <c r="AA187" i="12"/>
  <c r="AB187" i="12"/>
  <c r="AC187" i="12"/>
  <c r="AD187" i="12"/>
  <c r="AE187" i="12"/>
  <c r="AA188" i="12"/>
  <c r="AB188" i="12"/>
  <c r="AC188" i="12"/>
  <c r="AD188" i="12"/>
  <c r="AE188" i="12"/>
  <c r="AA190" i="12"/>
  <c r="AB190" i="12"/>
  <c r="AC190" i="12"/>
  <c r="AD190" i="12"/>
  <c r="AE190" i="12"/>
  <c r="AA191" i="12"/>
  <c r="AB191" i="12"/>
  <c r="AC191" i="12"/>
  <c r="AD191" i="12"/>
  <c r="AE191" i="12"/>
  <c r="AA192" i="12"/>
  <c r="AB192" i="12"/>
  <c r="AC192" i="12"/>
  <c r="AD192" i="12"/>
  <c r="AE192" i="12"/>
  <c r="AA193" i="12"/>
  <c r="AB193" i="12"/>
  <c r="AC193" i="12"/>
  <c r="AD193" i="12"/>
  <c r="AE193" i="12"/>
  <c r="AA194" i="12"/>
  <c r="AB194" i="12"/>
  <c r="AC194" i="12"/>
  <c r="AD194" i="12"/>
  <c r="AE194" i="12"/>
  <c r="AA195" i="12"/>
  <c r="AB195" i="12"/>
  <c r="AC195" i="12"/>
  <c r="AD195" i="12"/>
  <c r="AE195" i="12"/>
  <c r="AA196" i="12"/>
  <c r="AB196" i="12"/>
  <c r="AC196" i="12"/>
  <c r="AD196" i="12"/>
  <c r="AE196" i="12"/>
  <c r="AA197" i="12"/>
  <c r="AB197" i="12"/>
  <c r="AC197" i="12"/>
  <c r="AD197" i="12"/>
  <c r="AE197" i="12"/>
  <c r="AA198" i="12"/>
  <c r="AB198" i="12"/>
  <c r="AC198" i="12"/>
  <c r="AD198" i="12"/>
  <c r="AE198" i="12"/>
  <c r="AA199" i="12"/>
  <c r="AB199" i="12"/>
  <c r="AC199" i="12"/>
  <c r="AD199" i="12"/>
  <c r="AE199" i="12"/>
  <c r="AA200" i="12"/>
  <c r="AB200" i="12"/>
  <c r="AC200" i="12"/>
  <c r="AD200" i="12"/>
  <c r="AE200" i="12"/>
  <c r="AA202" i="12"/>
  <c r="AB202" i="12"/>
  <c r="AC202" i="12"/>
  <c r="AD202" i="12"/>
  <c r="AE202" i="12"/>
  <c r="AA203" i="12"/>
  <c r="AB203" i="12"/>
  <c r="AC203" i="12"/>
  <c r="AD203" i="12"/>
  <c r="AE203" i="12"/>
  <c r="AA204" i="12"/>
  <c r="AB204" i="12"/>
  <c r="AC204" i="12"/>
  <c r="AD204" i="12"/>
  <c r="AE204" i="12"/>
  <c r="AA205" i="12"/>
  <c r="AB205" i="12"/>
  <c r="AC205" i="12"/>
  <c r="AD205" i="12"/>
  <c r="AE205" i="12"/>
  <c r="AA206" i="12"/>
  <c r="AB206" i="12"/>
  <c r="AC206" i="12"/>
  <c r="AD206" i="12"/>
  <c r="AE206" i="12"/>
  <c r="AA207" i="12"/>
  <c r="AB207" i="12"/>
  <c r="AC207" i="12"/>
  <c r="AD207" i="12"/>
  <c r="AE207" i="12"/>
  <c r="AA208" i="12"/>
  <c r="AB208" i="12"/>
  <c r="AC208" i="12"/>
  <c r="AD208" i="12"/>
  <c r="AE208" i="12"/>
  <c r="AA209" i="12"/>
  <c r="AB209" i="12"/>
  <c r="AC209" i="12"/>
  <c r="AD209" i="12"/>
  <c r="AE209" i="12"/>
  <c r="AA210" i="12"/>
  <c r="AB210" i="12"/>
  <c r="AC210" i="12"/>
  <c r="AD210" i="12"/>
  <c r="AE210" i="12"/>
  <c r="AA211" i="12"/>
  <c r="AB211" i="12"/>
  <c r="AC211" i="12"/>
  <c r="AD211" i="12"/>
  <c r="AE211" i="12"/>
  <c r="AA213" i="12"/>
  <c r="AB213" i="12"/>
  <c r="AC213" i="12"/>
  <c r="AD213" i="12"/>
  <c r="AE213" i="12"/>
  <c r="AA214" i="12"/>
  <c r="AB214" i="12"/>
  <c r="AC214" i="12"/>
  <c r="AD214" i="12"/>
  <c r="AE214" i="12"/>
  <c r="AA215" i="12"/>
  <c r="AB215" i="12"/>
  <c r="AC215" i="12"/>
  <c r="AD215" i="12"/>
  <c r="AE215" i="12"/>
  <c r="AA216" i="12"/>
  <c r="AB216" i="12"/>
  <c r="AC216" i="12"/>
  <c r="AD216" i="12"/>
  <c r="AE216" i="12"/>
  <c r="AA218" i="12"/>
  <c r="AB218" i="12"/>
  <c r="AC218" i="12"/>
  <c r="AD218" i="12"/>
  <c r="AE218" i="12"/>
  <c r="AA219" i="12"/>
  <c r="AB219" i="12"/>
  <c r="AC219" i="12"/>
  <c r="AD219" i="12"/>
  <c r="AE219" i="12"/>
  <c r="AA220" i="12"/>
  <c r="AB220" i="12"/>
  <c r="AC220" i="12"/>
  <c r="AD220" i="12"/>
  <c r="AE220" i="12"/>
  <c r="AA221" i="12"/>
  <c r="AB221" i="12"/>
  <c r="AC221" i="12"/>
  <c r="AD221" i="12"/>
  <c r="AE221" i="12"/>
  <c r="AA222" i="12"/>
  <c r="AB222" i="12"/>
  <c r="AC222" i="12"/>
  <c r="AD222" i="12"/>
  <c r="AE222" i="12"/>
  <c r="AA223" i="12"/>
  <c r="AB223" i="12"/>
  <c r="AC223" i="12"/>
  <c r="AD223" i="12"/>
  <c r="AE223" i="12"/>
  <c r="AA224" i="12"/>
  <c r="AB224" i="12"/>
  <c r="AC224" i="12"/>
  <c r="AD224" i="12"/>
  <c r="AE224" i="12"/>
  <c r="AA225" i="12"/>
  <c r="AB225" i="12"/>
  <c r="AC225" i="12"/>
  <c r="AD225" i="12"/>
  <c r="AE225" i="12"/>
  <c r="AA226" i="12"/>
  <c r="AB226" i="12"/>
  <c r="AC226" i="12"/>
  <c r="AD226" i="12"/>
  <c r="AE226" i="12"/>
  <c r="AA227" i="12"/>
  <c r="AB227" i="12"/>
  <c r="AC227" i="12"/>
  <c r="AD227" i="12"/>
  <c r="AE227" i="12"/>
  <c r="AA228" i="12"/>
  <c r="AB228" i="12"/>
  <c r="AC228" i="12"/>
  <c r="AD228" i="12"/>
  <c r="AE228" i="12"/>
  <c r="AA229" i="12"/>
  <c r="AB229" i="12"/>
  <c r="AC229" i="12"/>
  <c r="AD229" i="12"/>
  <c r="AE229" i="12"/>
  <c r="AA230" i="12"/>
  <c r="AB230" i="12"/>
  <c r="AC230" i="12"/>
  <c r="AD230" i="12"/>
  <c r="AE230" i="12"/>
  <c r="AA231" i="12"/>
  <c r="AB231" i="12"/>
  <c r="AC231" i="12"/>
  <c r="AD231" i="12"/>
  <c r="AE231" i="12"/>
  <c r="AA232" i="12"/>
  <c r="AB232" i="12"/>
  <c r="AC232" i="12"/>
  <c r="AD232" i="12"/>
  <c r="AE232" i="12"/>
  <c r="AA233" i="12"/>
  <c r="AB233" i="12"/>
  <c r="AC233" i="12"/>
  <c r="AD233" i="12"/>
  <c r="AE233" i="12"/>
  <c r="AA234" i="12"/>
  <c r="AB234" i="12"/>
  <c r="AC234" i="12"/>
  <c r="AD234" i="12"/>
  <c r="AE234" i="12"/>
  <c r="AA235" i="12"/>
  <c r="AB235" i="12"/>
  <c r="AC235" i="12"/>
  <c r="AD235" i="12"/>
  <c r="AE235" i="12"/>
  <c r="AA236" i="12"/>
  <c r="AB236" i="12"/>
  <c r="AC236" i="12"/>
  <c r="AD236" i="12"/>
  <c r="AE236" i="12"/>
  <c r="AA238" i="12"/>
  <c r="AB238" i="12"/>
  <c r="AC238" i="12"/>
  <c r="AD238" i="12"/>
  <c r="AE238" i="12"/>
  <c r="AA239" i="12"/>
  <c r="AB239" i="12"/>
  <c r="AC239" i="12"/>
  <c r="AD239" i="12"/>
  <c r="AE239" i="12"/>
  <c r="AA240" i="12"/>
  <c r="AB240" i="12"/>
  <c r="AC240" i="12"/>
  <c r="AD240" i="12"/>
  <c r="AE240" i="12"/>
  <c r="AA241" i="12"/>
  <c r="AB241" i="12"/>
  <c r="AC241" i="12"/>
  <c r="AD241" i="12"/>
  <c r="AE241" i="12"/>
  <c r="AA242" i="12"/>
  <c r="AB242" i="12"/>
  <c r="AC242" i="12"/>
  <c r="AD242" i="12"/>
  <c r="AE242" i="12"/>
  <c r="AA243" i="12"/>
  <c r="AB243" i="12"/>
  <c r="AC243" i="12"/>
  <c r="AD243" i="12"/>
  <c r="AE243" i="12"/>
  <c r="AA244" i="12"/>
  <c r="AB244" i="12"/>
  <c r="AC244" i="12"/>
  <c r="AD244" i="12"/>
  <c r="AE244" i="12"/>
  <c r="AA245" i="12"/>
  <c r="AB245" i="12"/>
  <c r="AC245" i="12"/>
  <c r="AD245" i="12"/>
  <c r="AE245" i="12"/>
  <c r="AA247" i="12"/>
  <c r="AB247" i="12"/>
  <c r="AC247" i="12"/>
  <c r="AD247" i="12"/>
  <c r="AE247" i="12"/>
  <c r="AA248" i="12"/>
  <c r="AB248" i="12"/>
  <c r="AC248" i="12"/>
  <c r="AD248" i="12"/>
  <c r="AE248" i="12"/>
  <c r="AA249" i="12"/>
  <c r="AB249" i="12"/>
  <c r="AC249" i="12"/>
  <c r="AD249" i="12"/>
  <c r="AE249" i="12"/>
  <c r="AA250" i="12"/>
  <c r="AB250" i="12"/>
  <c r="AC250" i="12"/>
  <c r="AD250" i="12"/>
  <c r="AE250" i="12"/>
  <c r="AA251" i="12"/>
  <c r="AB251" i="12"/>
  <c r="AC251" i="12"/>
  <c r="AD251" i="12"/>
  <c r="AE251" i="12"/>
  <c r="AA252" i="12"/>
  <c r="AB252" i="12"/>
  <c r="AC252" i="12"/>
  <c r="AD252" i="12"/>
  <c r="AE252" i="12"/>
  <c r="AA253" i="12"/>
  <c r="AB253" i="12"/>
  <c r="AC253" i="12"/>
  <c r="AD253" i="12"/>
  <c r="AE253" i="12"/>
  <c r="AA254" i="12"/>
  <c r="AB254" i="12"/>
  <c r="AC254" i="12"/>
  <c r="AD254" i="12"/>
  <c r="AE254" i="12"/>
  <c r="AA34" i="11"/>
  <c r="AB34" i="11"/>
  <c r="AC34" i="11"/>
  <c r="AD34" i="11"/>
  <c r="AE34" i="11"/>
  <c r="AA36" i="11"/>
  <c r="AB36" i="11"/>
  <c r="AC36" i="11"/>
  <c r="AD36" i="11"/>
  <c r="AE36" i="11"/>
  <c r="AA37" i="11"/>
  <c r="AB37" i="11"/>
  <c r="AC37" i="11"/>
  <c r="AD37" i="11"/>
  <c r="AE37" i="11"/>
  <c r="AA38" i="11"/>
  <c r="AB38" i="11"/>
  <c r="AC38" i="11"/>
  <c r="AD38" i="11"/>
  <c r="AE38" i="11"/>
  <c r="AA39" i="11"/>
  <c r="AB39" i="11"/>
  <c r="AC39" i="11"/>
  <c r="AD39" i="11"/>
  <c r="AE39" i="11"/>
  <c r="AA40" i="11"/>
  <c r="AB40" i="11"/>
  <c r="AC40" i="11"/>
  <c r="AD40" i="11"/>
  <c r="AE40" i="11"/>
  <c r="AA42" i="11"/>
  <c r="AB42" i="11"/>
  <c r="AC42" i="11"/>
  <c r="AD42" i="11"/>
  <c r="AE42" i="11"/>
  <c r="AA43" i="11"/>
  <c r="AB43" i="11"/>
  <c r="AC43" i="11"/>
  <c r="AD43" i="11"/>
  <c r="AE43" i="11"/>
  <c r="AA44" i="11"/>
  <c r="AB44" i="11"/>
  <c r="AC44" i="11"/>
  <c r="AD44" i="11"/>
  <c r="AE44" i="11"/>
  <c r="AA46" i="11"/>
  <c r="AB46" i="11"/>
  <c r="AC46" i="11"/>
  <c r="AD46" i="11"/>
  <c r="AE46" i="11"/>
  <c r="AA47" i="11"/>
  <c r="AB47" i="11"/>
  <c r="AC47" i="11"/>
  <c r="AD47" i="11"/>
  <c r="AE47" i="11"/>
  <c r="AA48" i="11"/>
  <c r="AB48" i="11"/>
  <c r="AC48" i="11"/>
  <c r="AD48" i="11"/>
  <c r="AE48" i="11"/>
  <c r="AA49" i="11"/>
  <c r="AB49" i="11"/>
  <c r="AC49" i="11"/>
  <c r="AD49" i="11"/>
  <c r="AE49" i="11"/>
  <c r="AA50" i="11"/>
  <c r="AB50" i="11"/>
  <c r="AC50" i="11"/>
  <c r="AD50" i="11"/>
  <c r="AE50" i="11"/>
  <c r="AA52" i="11"/>
  <c r="AB52" i="11"/>
  <c r="AC52" i="11"/>
  <c r="AD52" i="11"/>
  <c r="AE52" i="11"/>
  <c r="AA53" i="11"/>
  <c r="AB53" i="11"/>
  <c r="AC53" i="11"/>
  <c r="AD53" i="11"/>
  <c r="AE53" i="11"/>
  <c r="AA54" i="11"/>
  <c r="AB54" i="11"/>
  <c r="AC54" i="11"/>
  <c r="AD54" i="11"/>
  <c r="AE54" i="11"/>
  <c r="AA55" i="11"/>
  <c r="AB55" i="11"/>
  <c r="AC55" i="11"/>
  <c r="AD55" i="11"/>
  <c r="AE55" i="11"/>
  <c r="AA56" i="11"/>
  <c r="AB56" i="11"/>
  <c r="AC56" i="11"/>
  <c r="AD56" i="11"/>
  <c r="AE56" i="11"/>
  <c r="AA58" i="11"/>
  <c r="AB58" i="11"/>
  <c r="AC58" i="11"/>
  <c r="AD58" i="11"/>
  <c r="AE58" i="11"/>
  <c r="AE59" i="11"/>
  <c r="AE60" i="11"/>
  <c r="AF61" i="11"/>
  <c r="AF62" i="11"/>
  <c r="AF63" i="11"/>
  <c r="AF78" i="11" s="1"/>
  <c r="AF64" i="11"/>
  <c r="AF65" i="11"/>
  <c r="AF66" i="11"/>
  <c r="AF67" i="11"/>
  <c r="AF68" i="11"/>
  <c r="AF69" i="11"/>
  <c r="AF70" i="11"/>
  <c r="AF71" i="11"/>
  <c r="AF72" i="11"/>
  <c r="AF73" i="11"/>
  <c r="AF74" i="11"/>
  <c r="AF75" i="11"/>
  <c r="AF76" i="11"/>
  <c r="AF77" i="11"/>
  <c r="AA79" i="11"/>
  <c r="AB79" i="11"/>
  <c r="AC79" i="11"/>
  <c r="AD79" i="11"/>
  <c r="AE79" i="11"/>
  <c r="AA82" i="11"/>
  <c r="AB82" i="11"/>
  <c r="AC82" i="11"/>
  <c r="AD82" i="11"/>
  <c r="AE82" i="11"/>
  <c r="AA83" i="11"/>
  <c r="AB83" i="11"/>
  <c r="AC83" i="11"/>
  <c r="AD83" i="11"/>
  <c r="AE83" i="11"/>
  <c r="AA84" i="11"/>
  <c r="AB84" i="11"/>
  <c r="AC84" i="11"/>
  <c r="AD84" i="11"/>
  <c r="AE84" i="11"/>
  <c r="AA85" i="11"/>
  <c r="AB85" i="11"/>
  <c r="AC85" i="11"/>
  <c r="AD85" i="11"/>
  <c r="AE85" i="11"/>
  <c r="AA86" i="11"/>
  <c r="AB86" i="11"/>
  <c r="AC86" i="11"/>
  <c r="AD86" i="11"/>
  <c r="AE86" i="11"/>
  <c r="J88" i="11"/>
  <c r="AA96" i="11"/>
  <c r="AB96" i="11"/>
  <c r="AC96" i="11"/>
  <c r="AD96" i="11"/>
  <c r="AE96" i="11"/>
  <c r="J97" i="11"/>
  <c r="AA102" i="11"/>
  <c r="AB102" i="11"/>
  <c r="AC102" i="11"/>
  <c r="AD102" i="11"/>
  <c r="AE102" i="11"/>
  <c r="AA103" i="11"/>
  <c r="AB103" i="11"/>
  <c r="AC103" i="11"/>
  <c r="AD103" i="11"/>
  <c r="AE103" i="11"/>
  <c r="AA104" i="11"/>
  <c r="AB104" i="11"/>
  <c r="AC104" i="11"/>
  <c r="AD104" i="11"/>
  <c r="AE104" i="11"/>
  <c r="AA105" i="11"/>
  <c r="AB105" i="11"/>
  <c r="AC105" i="11"/>
  <c r="AD105" i="11"/>
  <c r="AE105" i="11"/>
  <c r="AA106" i="11"/>
  <c r="AB106" i="11"/>
  <c r="AC106" i="11"/>
  <c r="AD106" i="11"/>
  <c r="AE106" i="11"/>
  <c r="AA107" i="11"/>
  <c r="AB107" i="11"/>
  <c r="AC107" i="11"/>
  <c r="AD107" i="11"/>
  <c r="AE107" i="11"/>
  <c r="J108" i="11"/>
  <c r="AA110" i="11"/>
  <c r="AB110" i="11"/>
  <c r="AC110" i="11"/>
  <c r="AD110" i="11"/>
  <c r="AE110" i="11"/>
  <c r="AA112" i="11"/>
  <c r="AB112" i="11"/>
  <c r="AC112" i="11"/>
  <c r="AD112" i="11"/>
  <c r="AE112" i="11"/>
  <c r="AA113" i="11"/>
  <c r="AB113" i="11"/>
  <c r="AC113" i="11"/>
  <c r="AD113" i="11"/>
  <c r="AE113" i="11"/>
  <c r="AA114" i="11"/>
  <c r="AB114" i="11"/>
  <c r="AC114" i="11"/>
  <c r="AD114" i="11"/>
  <c r="AE114" i="11"/>
  <c r="AA115" i="11"/>
  <c r="AB115" i="11"/>
  <c r="AC115" i="11"/>
  <c r="AD115" i="11"/>
  <c r="AE115" i="11"/>
  <c r="AA116" i="11"/>
  <c r="AB116" i="11"/>
  <c r="AC116" i="11"/>
  <c r="AD116" i="11"/>
  <c r="AE116" i="11"/>
  <c r="AA117" i="11"/>
  <c r="AB117" i="11"/>
  <c r="AC117" i="11"/>
  <c r="AD117" i="11"/>
  <c r="AE117" i="11"/>
  <c r="R118" i="11"/>
  <c r="AA120" i="11"/>
  <c r="AB120" i="11"/>
  <c r="AC120" i="11"/>
  <c r="AD120" i="11"/>
  <c r="AE120" i="11"/>
  <c r="AA123" i="11"/>
  <c r="AB123" i="11"/>
  <c r="AC123" i="11"/>
  <c r="AD123" i="11"/>
  <c r="AE123" i="11"/>
  <c r="AA124" i="11"/>
  <c r="AB124" i="11"/>
  <c r="AC124" i="11"/>
  <c r="AD124" i="11"/>
  <c r="AE124" i="11"/>
  <c r="AA125" i="11"/>
  <c r="AB125" i="11"/>
  <c r="AC125" i="11"/>
  <c r="AD125" i="11"/>
  <c r="AE125" i="11"/>
  <c r="AA126" i="11"/>
  <c r="AB126" i="11"/>
  <c r="AC126" i="11"/>
  <c r="AD126" i="11"/>
  <c r="AE126" i="11"/>
  <c r="AA127" i="11"/>
  <c r="AB127" i="11"/>
  <c r="AC127" i="11"/>
  <c r="AD127" i="11"/>
  <c r="AE127" i="11"/>
  <c r="AA129" i="11"/>
  <c r="AB129" i="11"/>
  <c r="AC129" i="11"/>
  <c r="AD129" i="11"/>
  <c r="AE129" i="11"/>
  <c r="AA130" i="11"/>
  <c r="AB130" i="11"/>
  <c r="AC130" i="11"/>
  <c r="AD130" i="11"/>
  <c r="AE130" i="11"/>
  <c r="AA131" i="11"/>
  <c r="AB131" i="11"/>
  <c r="AC131" i="11"/>
  <c r="AD131" i="11"/>
  <c r="AE131" i="11"/>
  <c r="AA132" i="11"/>
  <c r="AB132" i="11"/>
  <c r="AC132" i="11"/>
  <c r="AD132" i="11"/>
  <c r="AE132" i="11"/>
  <c r="AA133" i="11"/>
  <c r="AB133" i="11"/>
  <c r="AC133" i="11"/>
  <c r="AD133" i="11"/>
  <c r="AE133" i="11"/>
  <c r="AA134" i="11"/>
  <c r="AB134" i="11"/>
  <c r="AC134" i="11"/>
  <c r="AD134" i="11"/>
  <c r="AE134" i="11"/>
  <c r="AA135" i="11"/>
  <c r="AB135" i="11"/>
  <c r="AC135" i="11"/>
  <c r="AD135" i="11"/>
  <c r="AE135" i="11"/>
  <c r="AA137" i="11"/>
  <c r="AB137" i="11"/>
  <c r="AC137" i="11"/>
  <c r="AD137" i="11"/>
  <c r="AE137" i="11"/>
  <c r="AA138" i="11"/>
  <c r="AB138" i="11"/>
  <c r="AC138" i="11"/>
  <c r="AD138" i="11"/>
  <c r="AE138" i="11"/>
  <c r="AA139" i="11"/>
  <c r="AB139" i="11"/>
  <c r="AC139" i="11"/>
  <c r="AD139" i="11"/>
  <c r="AE139" i="11"/>
  <c r="AA140" i="11"/>
  <c r="AB140" i="11"/>
  <c r="AC140" i="11"/>
  <c r="AD140" i="11"/>
  <c r="AE140" i="11"/>
  <c r="AA141" i="11"/>
  <c r="AB141" i="11"/>
  <c r="AC141" i="11"/>
  <c r="AD141" i="11"/>
  <c r="AE141" i="11"/>
  <c r="AA143" i="11"/>
  <c r="AB143" i="11"/>
  <c r="AC143" i="11"/>
  <c r="AD143" i="11"/>
  <c r="AE143" i="11"/>
  <c r="AA144" i="11"/>
  <c r="AB144" i="11"/>
  <c r="AC144" i="11"/>
  <c r="AD144" i="11"/>
  <c r="AE144" i="11"/>
  <c r="AA145" i="11"/>
  <c r="AB145" i="11"/>
  <c r="AC145" i="11"/>
  <c r="AD145" i="11"/>
  <c r="AE145" i="11"/>
  <c r="AA146" i="11"/>
  <c r="AB146" i="11"/>
  <c r="AC146" i="11"/>
  <c r="AD146" i="11"/>
  <c r="AE146" i="11"/>
  <c r="AA147" i="11"/>
  <c r="AB147" i="11"/>
  <c r="AC147" i="11"/>
  <c r="AD147" i="11"/>
  <c r="AE147" i="11"/>
  <c r="AA148" i="11"/>
  <c r="AB148" i="11"/>
  <c r="AC148" i="11"/>
  <c r="AD148" i="11"/>
  <c r="AE148" i="11"/>
  <c r="AA149" i="11"/>
  <c r="AB149" i="11"/>
  <c r="AC149" i="11"/>
  <c r="AD149" i="11"/>
  <c r="AE149" i="11"/>
  <c r="AA151" i="11"/>
  <c r="AB151" i="11"/>
  <c r="AC151" i="11"/>
  <c r="AD151" i="11"/>
  <c r="AE151" i="11"/>
  <c r="AA152" i="11"/>
  <c r="AB152" i="11"/>
  <c r="AC152" i="11"/>
  <c r="AD152" i="11"/>
  <c r="AE152" i="11"/>
  <c r="AA153" i="11"/>
  <c r="AB153" i="11"/>
  <c r="AC153" i="11"/>
  <c r="AD153" i="11"/>
  <c r="AE153" i="11"/>
  <c r="AA154" i="11"/>
  <c r="AB154" i="11"/>
  <c r="AC154" i="11"/>
  <c r="AD154" i="11"/>
  <c r="AE154" i="11"/>
  <c r="AA155" i="11"/>
  <c r="AB155" i="11"/>
  <c r="AC155" i="11"/>
  <c r="AD155" i="11"/>
  <c r="AE155" i="11"/>
  <c r="AA156" i="11"/>
  <c r="AB156" i="11"/>
  <c r="AC156" i="11"/>
  <c r="AD156" i="11"/>
  <c r="AE156" i="11"/>
  <c r="AA157" i="11"/>
  <c r="AB157" i="11"/>
  <c r="AC157" i="11"/>
  <c r="AD157" i="11"/>
  <c r="AE157" i="11"/>
  <c r="AA158" i="11"/>
  <c r="AB158" i="11"/>
  <c r="AC158" i="11"/>
  <c r="AD158" i="11"/>
  <c r="AE158" i="11"/>
  <c r="AA159" i="11"/>
  <c r="AB159" i="11"/>
  <c r="AC159" i="11"/>
  <c r="AD159" i="11"/>
  <c r="AE159" i="11"/>
  <c r="AA160" i="11"/>
  <c r="AB160" i="11"/>
  <c r="AC160" i="11"/>
  <c r="AD160" i="11"/>
  <c r="AE160" i="11"/>
  <c r="AA162" i="11"/>
  <c r="AB162" i="11"/>
  <c r="AC162" i="11"/>
  <c r="AD162" i="11"/>
  <c r="AE162" i="11"/>
  <c r="AA163" i="11"/>
  <c r="AB163" i="11"/>
  <c r="AC163" i="11"/>
  <c r="AD163" i="11"/>
  <c r="AE163" i="11"/>
  <c r="AA164" i="11"/>
  <c r="AB164" i="11"/>
  <c r="AC164" i="11"/>
  <c r="AD164" i="11"/>
  <c r="AE164" i="11"/>
  <c r="AA165" i="11"/>
  <c r="AB165" i="11"/>
  <c r="AC165" i="11"/>
  <c r="AD165" i="11"/>
  <c r="AE165" i="11"/>
  <c r="AA167" i="11"/>
  <c r="AB167" i="11"/>
  <c r="AC167" i="11"/>
  <c r="AD167" i="11"/>
  <c r="AE167" i="11"/>
  <c r="AA168" i="11"/>
  <c r="AB168" i="11"/>
  <c r="AC168" i="11"/>
  <c r="AD168" i="11"/>
  <c r="AE168" i="11"/>
  <c r="AA169" i="11"/>
  <c r="AB169" i="11"/>
  <c r="AC169" i="11"/>
  <c r="AD169" i="11"/>
  <c r="AE169" i="11"/>
  <c r="AA170" i="11"/>
  <c r="AB170" i="11"/>
  <c r="AC170" i="11"/>
  <c r="AD170" i="11"/>
  <c r="AE170" i="11"/>
  <c r="AA171" i="11"/>
  <c r="AB171" i="11"/>
  <c r="AC171" i="11"/>
  <c r="AD171" i="11"/>
  <c r="AE171" i="11"/>
  <c r="AA172" i="11"/>
  <c r="AB172" i="11"/>
  <c r="AC172" i="11"/>
  <c r="AD172" i="11"/>
  <c r="AE172" i="11"/>
  <c r="AA174" i="11"/>
  <c r="AB174" i="11"/>
  <c r="AC174" i="11"/>
  <c r="AD174" i="11"/>
  <c r="AE174" i="11"/>
  <c r="AA175" i="11"/>
  <c r="AB175" i="11"/>
  <c r="AC175" i="11"/>
  <c r="AD175" i="11"/>
  <c r="AE175" i="11"/>
  <c r="AA176" i="11"/>
  <c r="AB176" i="11"/>
  <c r="AC176" i="11"/>
  <c r="AD176" i="11"/>
  <c r="AE176" i="11"/>
  <c r="AA177" i="11"/>
  <c r="AB177" i="11"/>
  <c r="AC177" i="11"/>
  <c r="AD177" i="11"/>
  <c r="AE177" i="11"/>
  <c r="AA11" i="10"/>
  <c r="AB11" i="10"/>
  <c r="AC11" i="10"/>
  <c r="AD11" i="10"/>
  <c r="AE11" i="10"/>
  <c r="AA12" i="10"/>
  <c r="AB12" i="10"/>
  <c r="AC12" i="10"/>
  <c r="AD12" i="10"/>
  <c r="AE12" i="10"/>
  <c r="AA13" i="10"/>
  <c r="AB13" i="10"/>
  <c r="AC13" i="10"/>
  <c r="AD13" i="10"/>
  <c r="AE13" i="10"/>
  <c r="AA15" i="10"/>
  <c r="AB15" i="10"/>
  <c r="AC15" i="10"/>
  <c r="AD15" i="10"/>
  <c r="AE15" i="10"/>
  <c r="AA16" i="10"/>
  <c r="AB16" i="10"/>
  <c r="AC16" i="10"/>
  <c r="AD16" i="10"/>
  <c r="AE16" i="10"/>
  <c r="AA17" i="10"/>
  <c r="AB17" i="10"/>
  <c r="AC17" i="10"/>
  <c r="AD17" i="10"/>
  <c r="AE17" i="10"/>
  <c r="AA18" i="10"/>
  <c r="AB18" i="10"/>
  <c r="AC18" i="10"/>
  <c r="AD18" i="10"/>
  <c r="AE18" i="10"/>
  <c r="AA19" i="10"/>
  <c r="AB19" i="10"/>
  <c r="AC19" i="10"/>
  <c r="AD19" i="10"/>
  <c r="AE19" i="10"/>
  <c r="AA21" i="10"/>
  <c r="AB21" i="10"/>
  <c r="AC21" i="10"/>
  <c r="AD21" i="10"/>
  <c r="AE21" i="10"/>
  <c r="AA22" i="10"/>
  <c r="AB22" i="10"/>
  <c r="AC22" i="10"/>
  <c r="AD22" i="10"/>
  <c r="AE22" i="10"/>
  <c r="AA23" i="10"/>
  <c r="AB23" i="10"/>
  <c r="AC23" i="10"/>
  <c r="AD23" i="10"/>
  <c r="AE23" i="10"/>
  <c r="AA24" i="10"/>
  <c r="AB24" i="10"/>
  <c r="AC24" i="10"/>
  <c r="AD24" i="10"/>
  <c r="AE24" i="10"/>
  <c r="AA25" i="10"/>
  <c r="AB25" i="10"/>
  <c r="AC25" i="10"/>
  <c r="AD25" i="10"/>
  <c r="AE25" i="10"/>
  <c r="AA26" i="10"/>
  <c r="AB26" i="10"/>
  <c r="AC26" i="10"/>
  <c r="AD26" i="10"/>
  <c r="AE26" i="10"/>
  <c r="AA27" i="10"/>
  <c r="AB27" i="10"/>
  <c r="AC27" i="10"/>
  <c r="AD27" i="10"/>
  <c r="AE27" i="10"/>
  <c r="AA28" i="10"/>
  <c r="AB28" i="10"/>
  <c r="AC28" i="10"/>
  <c r="AD28" i="10"/>
  <c r="AE28" i="10"/>
  <c r="AA29" i="10"/>
  <c r="AB29" i="10"/>
  <c r="AC29" i="10"/>
  <c r="AD29" i="10"/>
  <c r="AE29" i="10"/>
  <c r="AA31" i="10"/>
  <c r="AB31" i="10"/>
  <c r="AC31" i="10"/>
  <c r="AD31" i="10"/>
  <c r="AE31" i="10"/>
  <c r="AA32" i="10"/>
  <c r="AB32" i="10"/>
  <c r="AC32" i="10"/>
  <c r="AD32" i="10"/>
  <c r="AE32" i="10"/>
  <c r="AA34" i="10"/>
  <c r="AB34" i="10"/>
  <c r="AC34" i="10"/>
  <c r="AD34" i="10"/>
  <c r="AE34" i="10"/>
  <c r="AA35" i="10"/>
  <c r="AB35" i="10"/>
  <c r="AC35" i="10"/>
  <c r="AD35" i="10"/>
  <c r="AE35" i="10"/>
  <c r="AA36" i="10"/>
  <c r="AB36" i="10"/>
  <c r="AC36" i="10"/>
  <c r="AD36" i="10"/>
  <c r="AE36" i="10"/>
  <c r="AA37" i="10"/>
  <c r="AB37" i="10"/>
  <c r="AC37" i="10"/>
  <c r="AD37" i="10"/>
  <c r="AE37" i="10"/>
  <c r="AA39" i="10"/>
  <c r="AB39" i="10"/>
  <c r="AC39" i="10"/>
  <c r="AD39" i="10"/>
  <c r="AE39" i="10"/>
  <c r="AA40" i="10"/>
  <c r="AB40" i="10"/>
  <c r="AC40" i="10"/>
  <c r="AD40" i="10"/>
  <c r="AE40" i="10"/>
  <c r="AA41" i="10"/>
  <c r="AB41" i="10"/>
  <c r="AC41" i="10"/>
  <c r="AD41" i="10"/>
  <c r="AE41" i="10"/>
  <c r="AE42" i="10"/>
  <c r="AA46" i="10"/>
  <c r="AB46" i="10"/>
  <c r="AC46" i="10"/>
  <c r="AD46" i="10"/>
  <c r="AE46" i="10"/>
  <c r="AF46" i="10"/>
  <c r="AA47" i="10"/>
  <c r="AB47" i="10"/>
  <c r="AC47" i="10"/>
  <c r="AD47" i="10"/>
  <c r="AE47" i="10"/>
  <c r="AF47" i="10"/>
  <c r="AA48" i="10"/>
  <c r="AB48" i="10"/>
  <c r="AC48" i="10"/>
  <c r="AD48" i="10"/>
  <c r="AE48" i="10"/>
  <c r="AF48" i="10"/>
  <c r="AF49" i="10"/>
  <c r="AF50" i="10"/>
  <c r="AF51" i="10"/>
  <c r="AF52" i="10"/>
  <c r="AF53" i="10"/>
  <c r="AF54" i="10"/>
  <c r="AF55" i="10"/>
  <c r="AF56" i="10"/>
  <c r="AF57" i="10"/>
  <c r="AF58" i="10"/>
  <c r="AF59" i="10"/>
  <c r="AF60" i="10"/>
  <c r="AF61" i="10"/>
  <c r="AF62" i="10"/>
  <c r="AF63" i="10"/>
  <c r="AF64" i="10"/>
  <c r="AF65" i="10"/>
  <c r="AF66" i="10"/>
  <c r="AA68" i="10"/>
  <c r="AB68" i="10"/>
  <c r="AC68" i="10"/>
  <c r="AD68" i="10"/>
  <c r="AE68" i="10"/>
  <c r="AA69" i="10"/>
  <c r="AB69" i="10"/>
  <c r="AC69" i="10"/>
  <c r="AD69" i="10"/>
  <c r="AE69" i="10"/>
  <c r="AA70" i="10"/>
  <c r="AB70" i="10"/>
  <c r="AC70" i="10"/>
  <c r="AD70" i="10"/>
  <c r="AE70" i="10"/>
  <c r="AA71" i="10"/>
  <c r="AB71" i="10"/>
  <c r="AC71" i="10"/>
  <c r="AD71" i="10"/>
  <c r="AE71" i="10"/>
  <c r="AA72" i="10"/>
  <c r="AB72" i="10"/>
  <c r="AC72" i="10"/>
  <c r="AD72" i="10"/>
  <c r="AE72" i="10"/>
  <c r="AA73" i="10"/>
  <c r="AB73" i="10"/>
  <c r="AC73" i="10"/>
  <c r="AD73" i="10"/>
  <c r="AE73" i="10"/>
  <c r="AA74" i="10"/>
  <c r="AB74" i="10"/>
  <c r="AC74" i="10"/>
  <c r="AD74" i="10"/>
  <c r="AE74" i="10"/>
  <c r="AA75" i="10"/>
  <c r="AB75" i="10"/>
  <c r="AC75" i="10"/>
  <c r="AD75" i="10"/>
  <c r="AE75" i="10"/>
  <c r="AA76" i="10"/>
  <c r="AB76" i="10"/>
  <c r="AC76" i="10"/>
  <c r="AD76" i="10"/>
  <c r="AE76" i="10"/>
  <c r="AA77" i="10"/>
  <c r="AB77" i="10"/>
  <c r="AC77" i="10"/>
  <c r="AD77" i="10"/>
  <c r="AE77" i="10"/>
  <c r="AA78" i="10"/>
  <c r="AB78" i="10"/>
  <c r="AC78" i="10"/>
  <c r="AD78" i="10"/>
  <c r="AE78" i="10"/>
  <c r="AA79" i="10"/>
  <c r="AB79" i="10"/>
  <c r="AC79" i="10"/>
  <c r="AD79" i="10"/>
  <c r="AE79" i="10"/>
  <c r="AA80" i="10"/>
  <c r="AB80" i="10"/>
  <c r="AC80" i="10"/>
  <c r="AD80" i="10"/>
  <c r="AE80" i="10"/>
  <c r="AA81" i="10"/>
  <c r="AB81" i="10"/>
  <c r="AC81" i="10"/>
  <c r="AD81" i="10"/>
  <c r="AE81" i="10"/>
  <c r="AA82" i="10"/>
  <c r="AB82" i="10"/>
  <c r="AC82" i="10"/>
  <c r="AD82" i="10"/>
  <c r="AE82" i="10"/>
  <c r="AA83" i="10"/>
  <c r="AB83" i="10"/>
  <c r="AC83" i="10"/>
  <c r="AD83" i="10"/>
  <c r="AE83" i="10"/>
  <c r="AA84" i="10"/>
  <c r="AB84" i="10"/>
  <c r="AC84" i="10"/>
  <c r="AD84" i="10"/>
  <c r="AE84" i="10"/>
  <c r="AA85" i="10"/>
  <c r="AB85" i="10"/>
  <c r="AC85" i="10"/>
  <c r="AD85" i="10"/>
  <c r="AE85" i="10"/>
  <c r="AA86" i="10"/>
  <c r="AB86" i="10"/>
  <c r="AC86" i="10"/>
  <c r="AD86" i="10"/>
  <c r="AE86" i="10"/>
  <c r="J87" i="10"/>
  <c r="AA89" i="10"/>
  <c r="AB89" i="10"/>
  <c r="AC89" i="10"/>
  <c r="AD89" i="10"/>
  <c r="AE89" i="10"/>
  <c r="AA90" i="10"/>
  <c r="AB90" i="10"/>
  <c r="AC90" i="10"/>
  <c r="AD90" i="10"/>
  <c r="AE90" i="10"/>
  <c r="AA91" i="10"/>
  <c r="AB91" i="10"/>
  <c r="AC91" i="10"/>
  <c r="AD91" i="10"/>
  <c r="AE91" i="10"/>
  <c r="AA92" i="10"/>
  <c r="AB92" i="10"/>
  <c r="AC92" i="10"/>
  <c r="AD92" i="10"/>
  <c r="AE92" i="10"/>
  <c r="AA96" i="10"/>
  <c r="AB96" i="10"/>
  <c r="AC96" i="10"/>
  <c r="AD96" i="10"/>
  <c r="AE96" i="10"/>
  <c r="AA97" i="10"/>
  <c r="AB97" i="10"/>
  <c r="AC97" i="10"/>
  <c r="AD97" i="10"/>
  <c r="AE97" i="10"/>
  <c r="AA98" i="10"/>
  <c r="AB98" i="10"/>
  <c r="AC98" i="10"/>
  <c r="AD98" i="10"/>
  <c r="AE98" i="10"/>
  <c r="AA99" i="10"/>
  <c r="AB99" i="10"/>
  <c r="AC99" i="10"/>
  <c r="AD99" i="10"/>
  <c r="AE99" i="10"/>
  <c r="AA100" i="10"/>
  <c r="AB100" i="10"/>
  <c r="AC100" i="10"/>
  <c r="AD100" i="10"/>
  <c r="AE100" i="10"/>
  <c r="AA101" i="10"/>
  <c r="AB101" i="10"/>
  <c r="AC101" i="10"/>
  <c r="AD101" i="10"/>
  <c r="AE101" i="10"/>
  <c r="AA102" i="10"/>
  <c r="AB102" i="10"/>
  <c r="AC102" i="10"/>
  <c r="AD102" i="10"/>
  <c r="AE102" i="10"/>
  <c r="AA103" i="10"/>
  <c r="AB103" i="10"/>
  <c r="AC103" i="10"/>
  <c r="AD103" i="10"/>
  <c r="AE103" i="10"/>
  <c r="AA106" i="10"/>
  <c r="AB106" i="10"/>
  <c r="AC106" i="10"/>
  <c r="AD106" i="10"/>
  <c r="AE106" i="10"/>
  <c r="AA107" i="10"/>
  <c r="AB107" i="10"/>
  <c r="AC107" i="10"/>
  <c r="AD107" i="10"/>
  <c r="AE107" i="10"/>
  <c r="AA108" i="10"/>
  <c r="AB108" i="10"/>
  <c r="AC108" i="10"/>
  <c r="AD108" i="10"/>
  <c r="AE108" i="10"/>
  <c r="AA109" i="10"/>
  <c r="AB109" i="10"/>
  <c r="AC109" i="10"/>
  <c r="AD109" i="10"/>
  <c r="AE109" i="10"/>
  <c r="J110" i="10"/>
  <c r="AA112" i="10"/>
  <c r="AB112" i="10"/>
  <c r="AC112" i="10"/>
  <c r="AD112" i="10"/>
  <c r="AE112" i="10"/>
  <c r="AA113" i="10"/>
  <c r="AB113" i="10"/>
  <c r="AC113" i="10"/>
  <c r="AD113" i="10"/>
  <c r="AE113" i="10"/>
  <c r="AA114" i="10"/>
  <c r="AB114" i="10"/>
  <c r="AC114" i="10"/>
  <c r="AD114" i="10"/>
  <c r="AE114" i="10"/>
  <c r="AA115" i="10"/>
  <c r="AB115" i="10"/>
  <c r="AC115" i="10"/>
  <c r="AD115" i="10"/>
  <c r="AE115" i="10"/>
  <c r="AA116" i="10"/>
  <c r="AB116" i="10"/>
  <c r="AC116" i="10"/>
  <c r="AD116" i="10"/>
  <c r="AE116" i="10"/>
  <c r="AA117" i="10"/>
  <c r="AB117" i="10"/>
  <c r="AC117" i="10"/>
  <c r="AD117" i="10"/>
  <c r="AE117" i="10"/>
  <c r="AA118" i="10"/>
  <c r="AB118" i="10"/>
  <c r="AC118" i="10"/>
  <c r="AD118" i="10"/>
  <c r="AE118" i="10"/>
  <c r="AA122" i="10"/>
  <c r="AB122" i="10"/>
  <c r="AC122" i="10"/>
  <c r="AD122" i="10"/>
  <c r="AE122" i="10"/>
  <c r="AA123" i="10"/>
  <c r="AB123" i="10"/>
  <c r="AC123" i="10"/>
  <c r="AD123" i="10"/>
  <c r="AE123" i="10"/>
  <c r="AA124" i="10"/>
  <c r="AB124" i="10"/>
  <c r="AC124" i="10"/>
  <c r="AD124" i="10"/>
  <c r="AE124" i="10"/>
  <c r="AA125" i="10"/>
  <c r="AB125" i="10"/>
  <c r="AC125" i="10"/>
  <c r="AD125" i="10"/>
  <c r="AE125" i="10"/>
  <c r="AA126" i="10"/>
  <c r="AB126" i="10"/>
  <c r="AC126" i="10"/>
  <c r="AD126" i="10"/>
  <c r="AE126" i="10"/>
  <c r="AA127" i="10"/>
  <c r="AB127" i="10"/>
  <c r="AC127" i="10"/>
  <c r="AD127" i="10"/>
  <c r="AE127" i="10"/>
  <c r="AA128" i="10"/>
  <c r="AB128" i="10"/>
  <c r="AC128" i="10"/>
  <c r="AD128" i="10"/>
  <c r="AE128" i="10"/>
  <c r="AA129" i="10"/>
  <c r="AB129" i="10"/>
  <c r="AC129" i="10"/>
  <c r="AD129" i="10"/>
  <c r="AE129" i="10"/>
  <c r="AA130" i="10"/>
  <c r="AB130" i="10"/>
  <c r="AC130" i="10"/>
  <c r="AD130" i="10"/>
  <c r="AE130" i="10"/>
  <c r="AA131" i="10"/>
  <c r="AB131" i="10"/>
  <c r="AC131" i="10"/>
  <c r="AD131" i="10"/>
  <c r="AE131" i="10"/>
  <c r="AA132" i="10"/>
  <c r="AB132" i="10"/>
  <c r="AC132" i="10"/>
  <c r="AD132" i="10"/>
  <c r="AE132" i="10"/>
  <c r="AA133" i="10"/>
  <c r="AB133" i="10"/>
  <c r="AC133" i="10"/>
  <c r="AD133" i="10"/>
  <c r="AE133" i="10"/>
  <c r="AA134" i="10"/>
  <c r="AB134" i="10"/>
  <c r="AC134" i="10"/>
  <c r="AD134" i="10"/>
  <c r="AE134" i="10"/>
  <c r="AA135" i="10"/>
  <c r="AB135" i="10"/>
  <c r="AC135" i="10"/>
  <c r="AD135" i="10"/>
  <c r="AE135" i="10"/>
  <c r="AA137" i="10"/>
  <c r="AB137" i="10"/>
  <c r="AC137" i="10"/>
  <c r="AD137" i="10"/>
  <c r="AE137" i="10"/>
  <c r="AA138" i="10"/>
  <c r="AB138" i="10"/>
  <c r="AC138" i="10"/>
  <c r="AD138" i="10"/>
  <c r="AE138" i="10"/>
  <c r="AA139" i="10"/>
  <c r="AB139" i="10"/>
  <c r="AC139" i="10"/>
  <c r="AD139" i="10"/>
  <c r="AE139" i="10"/>
  <c r="AA140" i="10"/>
  <c r="AB140" i="10"/>
  <c r="AC140" i="10"/>
  <c r="AD140" i="10"/>
  <c r="AE140" i="10"/>
  <c r="AA141" i="10"/>
  <c r="AB141" i="10"/>
  <c r="AC141" i="10"/>
  <c r="AD141" i="10"/>
  <c r="AE141" i="10"/>
  <c r="AA142" i="10"/>
  <c r="AB142" i="10"/>
  <c r="AC142" i="10"/>
  <c r="AD142" i="10"/>
  <c r="AE142" i="10"/>
  <c r="AA143" i="10"/>
  <c r="AB143" i="10"/>
  <c r="AC143" i="10"/>
  <c r="AD143" i="10"/>
  <c r="AE143" i="10"/>
  <c r="AA145" i="10"/>
  <c r="AB145" i="10"/>
  <c r="AC145" i="10"/>
  <c r="AD145" i="10"/>
  <c r="AE145" i="10"/>
  <c r="AA146" i="10"/>
  <c r="AB146" i="10"/>
  <c r="AC146" i="10"/>
  <c r="AD146" i="10"/>
  <c r="AE146" i="10"/>
  <c r="AA147" i="10"/>
  <c r="AB147" i="10"/>
  <c r="AC147" i="10"/>
  <c r="AD147" i="10"/>
  <c r="AE147" i="10"/>
  <c r="AA148" i="10"/>
  <c r="AB148" i="10"/>
  <c r="AC148" i="10"/>
  <c r="AD148" i="10"/>
  <c r="AE148" i="10"/>
  <c r="AA149" i="10"/>
  <c r="AB149" i="10"/>
  <c r="AC149" i="10"/>
  <c r="AD149" i="10"/>
  <c r="AE149" i="10"/>
  <c r="AA150" i="10"/>
  <c r="AB150" i="10"/>
  <c r="AC150" i="10"/>
  <c r="AD150" i="10"/>
  <c r="AE150" i="10"/>
  <c r="AA151" i="10"/>
  <c r="AB151" i="10"/>
  <c r="AC151" i="10"/>
  <c r="AD151" i="10"/>
  <c r="AE151" i="10"/>
  <c r="AA152" i="10"/>
  <c r="AB152" i="10"/>
  <c r="AC152" i="10"/>
  <c r="AD152" i="10"/>
  <c r="AE152" i="10"/>
  <c r="AA156" i="10"/>
  <c r="AB156" i="10"/>
  <c r="AC156" i="10"/>
  <c r="AD156" i="10"/>
  <c r="AE156" i="10"/>
  <c r="AA158" i="10"/>
  <c r="AB158" i="10"/>
  <c r="AC158" i="10"/>
  <c r="AD158" i="10"/>
  <c r="AE158" i="10"/>
  <c r="AA159" i="10"/>
  <c r="AB159" i="10"/>
  <c r="AC159" i="10"/>
  <c r="AD159" i="10"/>
  <c r="AE159" i="10"/>
  <c r="AA160" i="10"/>
  <c r="AB160" i="10"/>
  <c r="AC160" i="10"/>
  <c r="AD160" i="10"/>
  <c r="AE160" i="10"/>
  <c r="AA161" i="10"/>
  <c r="AB161" i="10"/>
  <c r="AC161" i="10"/>
  <c r="AD161" i="10"/>
  <c r="AE161" i="10"/>
  <c r="AA162" i="10"/>
  <c r="AB162" i="10"/>
  <c r="AC162" i="10"/>
  <c r="AD162" i="10"/>
  <c r="AE162" i="10"/>
  <c r="AA164" i="10"/>
  <c r="AB164" i="10"/>
  <c r="AC164" i="10"/>
  <c r="AD164" i="10"/>
  <c r="AE164" i="10"/>
  <c r="AA165" i="10"/>
  <c r="AB165" i="10"/>
  <c r="AC165" i="10"/>
  <c r="AD165" i="10"/>
  <c r="AE165" i="10"/>
  <c r="AA166" i="10"/>
  <c r="AB166" i="10"/>
  <c r="AC166" i="10"/>
  <c r="AD166" i="10"/>
  <c r="AE166" i="10"/>
  <c r="AA167" i="10"/>
  <c r="AB167" i="10"/>
  <c r="AC167" i="10"/>
  <c r="AD167" i="10"/>
  <c r="AE167" i="10"/>
  <c r="AA168" i="10"/>
  <c r="AB168" i="10"/>
  <c r="AC168" i="10"/>
  <c r="AD168" i="10"/>
  <c r="AE168" i="10"/>
  <c r="AA170" i="10"/>
  <c r="AB170" i="10"/>
  <c r="AC170" i="10"/>
  <c r="AD170" i="10"/>
  <c r="AE170" i="10"/>
  <c r="AA171" i="10"/>
  <c r="AB171" i="10"/>
  <c r="AC171" i="10"/>
  <c r="AD171" i="10"/>
  <c r="AE171" i="10"/>
  <c r="AA172" i="10"/>
  <c r="AB172" i="10"/>
  <c r="AC172" i="10"/>
  <c r="AD172" i="10"/>
  <c r="AE172" i="10"/>
  <c r="AA173" i="10"/>
  <c r="AB173" i="10"/>
  <c r="AC173" i="10"/>
  <c r="AD173" i="10"/>
  <c r="AE173" i="10"/>
  <c r="AA174" i="10"/>
  <c r="AB174" i="10"/>
  <c r="AC174" i="10"/>
  <c r="AD174" i="10"/>
  <c r="AE174" i="10"/>
  <c r="AA175" i="10"/>
  <c r="AB175" i="10"/>
  <c r="AC175" i="10"/>
  <c r="AD175" i="10"/>
  <c r="AE175" i="10"/>
  <c r="AA176" i="10"/>
  <c r="AB176" i="10"/>
  <c r="AC176" i="10"/>
  <c r="AD176" i="10"/>
  <c r="AE176" i="10"/>
  <c r="AA178" i="10"/>
  <c r="AB178" i="10"/>
  <c r="AC178" i="10"/>
  <c r="AD178" i="10"/>
  <c r="AE178" i="10"/>
  <c r="AA179" i="10"/>
  <c r="AB179" i="10"/>
  <c r="AC179" i="10"/>
  <c r="AD179" i="10"/>
  <c r="AE179" i="10"/>
  <c r="AA180" i="10"/>
  <c r="AB180" i="10"/>
  <c r="AC180" i="10"/>
  <c r="AD180" i="10"/>
  <c r="AE180" i="10"/>
  <c r="AA181" i="10"/>
  <c r="AB181" i="10"/>
  <c r="AC181" i="10"/>
  <c r="AD181" i="10"/>
  <c r="AE181" i="10"/>
  <c r="AA182" i="10"/>
  <c r="AB182" i="10"/>
  <c r="AC182" i="10"/>
  <c r="AD182" i="10"/>
  <c r="AE182" i="10"/>
  <c r="AA184" i="10"/>
  <c r="AB184" i="10"/>
  <c r="AC184" i="10"/>
  <c r="AD184" i="10"/>
  <c r="AE184" i="10"/>
  <c r="AA185" i="10"/>
  <c r="AB185" i="10"/>
  <c r="AC185" i="10"/>
  <c r="AD185" i="10"/>
  <c r="AE185" i="10"/>
  <c r="AA186" i="10"/>
  <c r="AB186" i="10"/>
  <c r="AC186" i="10"/>
  <c r="AD186" i="10"/>
  <c r="AE186" i="10"/>
  <c r="AA187" i="10"/>
  <c r="AB187" i="10"/>
  <c r="AC187" i="10"/>
  <c r="AD187" i="10"/>
  <c r="AE187" i="10"/>
  <c r="AA189" i="10"/>
  <c r="AB189" i="10"/>
  <c r="AC189" i="10"/>
  <c r="AD189" i="10"/>
  <c r="AE189" i="10"/>
  <c r="AA190" i="10"/>
  <c r="AB190" i="10"/>
  <c r="AC190" i="10"/>
  <c r="AD190" i="10"/>
  <c r="AE190" i="10"/>
  <c r="AA191" i="10"/>
  <c r="AB191" i="10"/>
  <c r="AC191" i="10"/>
  <c r="AD191" i="10"/>
  <c r="AE191" i="10"/>
  <c r="AA192" i="10"/>
  <c r="AB192" i="10"/>
  <c r="AC192" i="10"/>
  <c r="AD192" i="10"/>
  <c r="AE192" i="10"/>
  <c r="AA193" i="10"/>
  <c r="AB193" i="10"/>
  <c r="AC193" i="10"/>
  <c r="AD193" i="10"/>
  <c r="AE193" i="10"/>
  <c r="AA194" i="10"/>
  <c r="AB194" i="10"/>
  <c r="AC194" i="10"/>
  <c r="AD194" i="10"/>
  <c r="AE194" i="10"/>
  <c r="AA196" i="10"/>
  <c r="AB196" i="10"/>
  <c r="AC196" i="10"/>
  <c r="AD196" i="10"/>
  <c r="AE196" i="10"/>
  <c r="AA197" i="10"/>
  <c r="AB197" i="10"/>
  <c r="AC197" i="10"/>
  <c r="AD197" i="10"/>
  <c r="AE197" i="10"/>
  <c r="AA198" i="10"/>
  <c r="AB198" i="10"/>
  <c r="AC198" i="10"/>
  <c r="AD198" i="10"/>
  <c r="AE198" i="10"/>
  <c r="AA199" i="10"/>
  <c r="AB199" i="10"/>
  <c r="AC199" i="10"/>
  <c r="AD199" i="10"/>
  <c r="AE199" i="10"/>
  <c r="AA200" i="10"/>
  <c r="AB200" i="10"/>
  <c r="AC200" i="10"/>
  <c r="AD200" i="10"/>
  <c r="AE200" i="10"/>
  <c r="AA59" i="9"/>
  <c r="AB59" i="9"/>
  <c r="AC59" i="9"/>
  <c r="AD59" i="9"/>
  <c r="AE59" i="9"/>
  <c r="AA60" i="9"/>
  <c r="AB60" i="9"/>
  <c r="AC60" i="9"/>
  <c r="AD60" i="9"/>
  <c r="AE60" i="9"/>
  <c r="AA61" i="9"/>
  <c r="AB61" i="9"/>
  <c r="AC61" i="9"/>
  <c r="AD61" i="9"/>
  <c r="AE61" i="9"/>
  <c r="AA62" i="9"/>
  <c r="AB62" i="9"/>
  <c r="AC62" i="9"/>
  <c r="AD62" i="9"/>
  <c r="AE62" i="9"/>
  <c r="AA63" i="9"/>
  <c r="AB63" i="9"/>
  <c r="AC63" i="9"/>
  <c r="AD63" i="9"/>
  <c r="AE63" i="9"/>
  <c r="AA64" i="9"/>
  <c r="AB64" i="9"/>
  <c r="AC64" i="9"/>
  <c r="AD64" i="9"/>
  <c r="AE64" i="9"/>
  <c r="AA65" i="9"/>
  <c r="AB65" i="9"/>
  <c r="AC65" i="9"/>
  <c r="AD65" i="9"/>
  <c r="AE65" i="9"/>
  <c r="AE66" i="9"/>
  <c r="AA67" i="9"/>
  <c r="AB67" i="9"/>
  <c r="AC67" i="9"/>
  <c r="AD67" i="9"/>
  <c r="AE67" i="9"/>
  <c r="AA68" i="9"/>
  <c r="AB68" i="9"/>
  <c r="AC68" i="9"/>
  <c r="AD68" i="9"/>
  <c r="AE68" i="9"/>
  <c r="AA69" i="9"/>
  <c r="AB69" i="9"/>
  <c r="AC69" i="9"/>
  <c r="AD69" i="9"/>
  <c r="AE69" i="9"/>
  <c r="AA70" i="9"/>
  <c r="AB70" i="9"/>
  <c r="AC70" i="9"/>
  <c r="AD70" i="9"/>
  <c r="AE70" i="9"/>
  <c r="AA71" i="9"/>
  <c r="AB71" i="9"/>
  <c r="AC71" i="9"/>
  <c r="AD71" i="9"/>
  <c r="AE71" i="9"/>
  <c r="AA73" i="9"/>
  <c r="AB73" i="9"/>
  <c r="AC73" i="9"/>
  <c r="AD73" i="9"/>
  <c r="AE73" i="9"/>
  <c r="AA74" i="9"/>
  <c r="AB74" i="9"/>
  <c r="AC74" i="9"/>
  <c r="AD74" i="9"/>
  <c r="AE74" i="9"/>
  <c r="AA75" i="9"/>
  <c r="AB75" i="9"/>
  <c r="AC75" i="9"/>
  <c r="AD75" i="9"/>
  <c r="AE75" i="9"/>
  <c r="AA76" i="9"/>
  <c r="AB76" i="9"/>
  <c r="AC76" i="9"/>
  <c r="AD76" i="9"/>
  <c r="AE76" i="9"/>
  <c r="AA77" i="9"/>
  <c r="AB77" i="9"/>
  <c r="AC77" i="9"/>
  <c r="AD77" i="9"/>
  <c r="AE77" i="9"/>
  <c r="AA78" i="9"/>
  <c r="AB78" i="9"/>
  <c r="AC78" i="9"/>
  <c r="AD78" i="9"/>
  <c r="AE78" i="9"/>
  <c r="AA80" i="9"/>
  <c r="AB80" i="9"/>
  <c r="AC80" i="9"/>
  <c r="AD80" i="9"/>
  <c r="AE80" i="9"/>
  <c r="AA81" i="9"/>
  <c r="AB81" i="9"/>
  <c r="AC81" i="9"/>
  <c r="AD81" i="9"/>
  <c r="AE81" i="9"/>
  <c r="AA82" i="9"/>
  <c r="AB82" i="9"/>
  <c r="AC82" i="9"/>
  <c r="AD82" i="9"/>
  <c r="AE82" i="9"/>
  <c r="AA83" i="9"/>
  <c r="AB83" i="9"/>
  <c r="AC83" i="9"/>
  <c r="AD83" i="9"/>
  <c r="AE83" i="9"/>
  <c r="AA84" i="9"/>
  <c r="AB84" i="9"/>
  <c r="AC84" i="9"/>
  <c r="AD84" i="9"/>
  <c r="AE84" i="9"/>
  <c r="AA85" i="9"/>
  <c r="AB85" i="9"/>
  <c r="AC85" i="9"/>
  <c r="AD85" i="9"/>
  <c r="AE85" i="9"/>
  <c r="AA87" i="9"/>
  <c r="AB87" i="9"/>
  <c r="AC87" i="9"/>
  <c r="AD87" i="9"/>
  <c r="AE87" i="9"/>
  <c r="AA88" i="9"/>
  <c r="AB88" i="9"/>
  <c r="AC88" i="9"/>
  <c r="AD88" i="9"/>
  <c r="AE88" i="9"/>
  <c r="AA89" i="9"/>
  <c r="AB89" i="9"/>
  <c r="AC89" i="9"/>
  <c r="AD89" i="9"/>
  <c r="AE89" i="9"/>
  <c r="AA90" i="9"/>
  <c r="AB90" i="9"/>
  <c r="AC90" i="9"/>
  <c r="AD90" i="9"/>
  <c r="AE90" i="9"/>
  <c r="AA91" i="9"/>
  <c r="AB91" i="9"/>
  <c r="AC91" i="9"/>
  <c r="AD91" i="9"/>
  <c r="AE91" i="9"/>
  <c r="AA93" i="9"/>
  <c r="AB93" i="9"/>
  <c r="AC93" i="9"/>
  <c r="AD93" i="9"/>
  <c r="AE93" i="9"/>
  <c r="AA94" i="9"/>
  <c r="AB94" i="9"/>
  <c r="AC94" i="9"/>
  <c r="AD94" i="9"/>
  <c r="AE94" i="9"/>
  <c r="AA95" i="9"/>
  <c r="AB95" i="9"/>
  <c r="AC95" i="9"/>
  <c r="AD95" i="9"/>
  <c r="AE95" i="9"/>
  <c r="AA96" i="9"/>
  <c r="AB96" i="9"/>
  <c r="AC96" i="9"/>
  <c r="AD96" i="9"/>
  <c r="AE96" i="9"/>
  <c r="AA97" i="9"/>
  <c r="AB97" i="9"/>
  <c r="AC97" i="9"/>
  <c r="AD97" i="9"/>
  <c r="AE97" i="9"/>
  <c r="AF99" i="9"/>
  <c r="AF100" i="9"/>
  <c r="AF101" i="9"/>
  <c r="AF102" i="9"/>
  <c r="AF120" i="9" s="1"/>
  <c r="AF103" i="9"/>
  <c r="AA104" i="9"/>
  <c r="AB104" i="9"/>
  <c r="AC104" i="9"/>
  <c r="AD104" i="9"/>
  <c r="AE104" i="9"/>
  <c r="AF104" i="9"/>
  <c r="AF105" i="9"/>
  <c r="AF106" i="9"/>
  <c r="AF107" i="9"/>
  <c r="AF108" i="9"/>
  <c r="AF109" i="9"/>
  <c r="AF110" i="9"/>
  <c r="AF111" i="9"/>
  <c r="AF112" i="9"/>
  <c r="AF113" i="9"/>
  <c r="AF114" i="9"/>
  <c r="AF115" i="9"/>
  <c r="AF116" i="9"/>
  <c r="AF117" i="9"/>
  <c r="AF118" i="9"/>
  <c r="AF119" i="9"/>
  <c r="AA122" i="9"/>
  <c r="AB122" i="9"/>
  <c r="AC122" i="9"/>
  <c r="AD122" i="9"/>
  <c r="AE122" i="9"/>
  <c r="AA123" i="9"/>
  <c r="AB123" i="9"/>
  <c r="AC123" i="9"/>
  <c r="AD123" i="9"/>
  <c r="AE123" i="9"/>
  <c r="AA124" i="9"/>
  <c r="AB124" i="9"/>
  <c r="AC124" i="9"/>
  <c r="AD124" i="9"/>
  <c r="AE124" i="9"/>
  <c r="AA125" i="9"/>
  <c r="AB125" i="9"/>
  <c r="AC125" i="9"/>
  <c r="AD125" i="9"/>
  <c r="AE125" i="9"/>
  <c r="AA126" i="9"/>
  <c r="AB126" i="9"/>
  <c r="AC126" i="9"/>
  <c r="AD126" i="9"/>
  <c r="AE126" i="9"/>
  <c r="AA127" i="9"/>
  <c r="AB127" i="9"/>
  <c r="AC127" i="9"/>
  <c r="AD127" i="9"/>
  <c r="AE127" i="9"/>
  <c r="AA128" i="9"/>
  <c r="AB128" i="9"/>
  <c r="AC128" i="9"/>
  <c r="AD128" i="9"/>
  <c r="AE128" i="9"/>
  <c r="AA129" i="9"/>
  <c r="AB129" i="9"/>
  <c r="AC129" i="9"/>
  <c r="AD129" i="9"/>
  <c r="AE129" i="9"/>
  <c r="AA130" i="9"/>
  <c r="AB130" i="9"/>
  <c r="AC130" i="9"/>
  <c r="AD130" i="9"/>
  <c r="AE130" i="9"/>
  <c r="AA131" i="9"/>
  <c r="AB131" i="9"/>
  <c r="AC131" i="9"/>
  <c r="AD131" i="9"/>
  <c r="AE131" i="9"/>
  <c r="AA132" i="9"/>
  <c r="AB132" i="9"/>
  <c r="AC132" i="9"/>
  <c r="AD132" i="9"/>
  <c r="AE132" i="9"/>
  <c r="AA133" i="9"/>
  <c r="AB133" i="9"/>
  <c r="AC133" i="9"/>
  <c r="AD133" i="9"/>
  <c r="AE133" i="9"/>
  <c r="AA134" i="9"/>
  <c r="AB134" i="9"/>
  <c r="AC134" i="9"/>
  <c r="AD134" i="9"/>
  <c r="AE134" i="9"/>
  <c r="AA135" i="9"/>
  <c r="AB135" i="9"/>
  <c r="AC135" i="9"/>
  <c r="AD135" i="9"/>
  <c r="AE135" i="9"/>
  <c r="AA136" i="9"/>
  <c r="AB136" i="9"/>
  <c r="AC136" i="9"/>
  <c r="AD136" i="9"/>
  <c r="AE136" i="9"/>
  <c r="AA137" i="9"/>
  <c r="AB137" i="9"/>
  <c r="AC137" i="9"/>
  <c r="AD137" i="9"/>
  <c r="AE137" i="9"/>
  <c r="AA138" i="9"/>
  <c r="AB138" i="9"/>
  <c r="AC138" i="9"/>
  <c r="AD138" i="9"/>
  <c r="AE138" i="9"/>
  <c r="AA139" i="9"/>
  <c r="AB139" i="9"/>
  <c r="AC139" i="9"/>
  <c r="AD139" i="9"/>
  <c r="AE139" i="9"/>
  <c r="AA140" i="9"/>
  <c r="AB140" i="9"/>
  <c r="AC140" i="9"/>
  <c r="AD140" i="9"/>
  <c r="AE140" i="9"/>
  <c r="AA141" i="9"/>
  <c r="AB141" i="9"/>
  <c r="AC141" i="9"/>
  <c r="AD141" i="9"/>
  <c r="AE141" i="9"/>
  <c r="AA142" i="9"/>
  <c r="AB142" i="9"/>
  <c r="AC142" i="9"/>
  <c r="AD142" i="9"/>
  <c r="AE142" i="9"/>
  <c r="AA143" i="9"/>
  <c r="AB143" i="9"/>
  <c r="AC143" i="9"/>
  <c r="AD143" i="9"/>
  <c r="AE143" i="9"/>
  <c r="J144" i="9"/>
  <c r="AA147" i="9"/>
  <c r="AB147" i="9"/>
  <c r="AC147" i="9"/>
  <c r="AD147" i="9"/>
  <c r="AE147" i="9"/>
  <c r="AA150" i="9"/>
  <c r="AB150" i="9"/>
  <c r="AC150" i="9"/>
  <c r="AD150" i="9"/>
  <c r="AE150" i="9"/>
  <c r="J152" i="9"/>
  <c r="R153" i="9"/>
  <c r="AA155" i="9"/>
  <c r="AB155" i="9"/>
  <c r="AC155" i="9"/>
  <c r="AD155" i="9"/>
  <c r="AE155" i="9"/>
  <c r="AA156" i="9"/>
  <c r="AB156" i="9"/>
  <c r="AC156" i="9"/>
  <c r="AD156" i="9"/>
  <c r="AE156" i="9"/>
  <c r="AA157" i="9"/>
  <c r="AB157" i="9"/>
  <c r="AC157" i="9"/>
  <c r="AD157" i="9"/>
  <c r="AE157" i="9"/>
  <c r="AA158" i="9"/>
  <c r="AB158" i="9"/>
  <c r="AC158" i="9"/>
  <c r="AD158" i="9"/>
  <c r="AE158" i="9"/>
  <c r="AA159" i="9"/>
  <c r="AB159" i="9"/>
  <c r="AC159" i="9"/>
  <c r="AD159" i="9"/>
  <c r="AE159" i="9"/>
  <c r="AA160" i="9"/>
  <c r="AB160" i="9"/>
  <c r="AC160" i="9"/>
  <c r="AD160" i="9"/>
  <c r="AE160" i="9"/>
  <c r="AA161" i="9"/>
  <c r="AB161" i="9"/>
  <c r="AC161" i="9"/>
  <c r="AD161" i="9"/>
  <c r="AE161" i="9"/>
  <c r="AA162" i="9"/>
  <c r="AB162" i="9"/>
  <c r="AC162" i="9"/>
  <c r="AD162" i="9"/>
  <c r="AE162" i="9"/>
  <c r="AA163" i="9"/>
  <c r="AB163" i="9"/>
  <c r="AC163" i="9"/>
  <c r="AD163" i="9"/>
  <c r="AE163" i="9"/>
  <c r="AA164" i="9"/>
  <c r="AB164" i="9"/>
  <c r="AC164" i="9"/>
  <c r="AD164" i="9"/>
  <c r="AE164" i="9"/>
  <c r="AA165" i="9"/>
  <c r="AB165" i="9"/>
  <c r="AC165" i="9"/>
  <c r="AD165" i="9"/>
  <c r="AE165" i="9"/>
  <c r="AA166" i="9"/>
  <c r="AB166" i="9"/>
  <c r="AC166" i="9"/>
  <c r="AD166" i="9"/>
  <c r="AE166" i="9"/>
  <c r="AA167" i="9"/>
  <c r="AB167" i="9"/>
  <c r="AC167" i="9"/>
  <c r="AD167" i="9"/>
  <c r="AE167" i="9"/>
  <c r="AA168" i="9"/>
  <c r="AB168" i="9"/>
  <c r="AC168" i="9"/>
  <c r="AD168" i="9"/>
  <c r="AE168" i="9"/>
  <c r="AA169" i="9"/>
  <c r="AB169" i="9"/>
  <c r="AC169" i="9"/>
  <c r="AD169" i="9"/>
  <c r="AE169" i="9"/>
  <c r="AA170" i="9"/>
  <c r="AB170" i="9"/>
  <c r="AC170" i="9"/>
  <c r="AD170" i="9"/>
  <c r="AE170" i="9"/>
  <c r="AA171" i="9"/>
  <c r="AB171" i="9"/>
  <c r="AC171" i="9"/>
  <c r="AD171" i="9"/>
  <c r="AE171" i="9"/>
  <c r="AA172" i="9"/>
  <c r="AB172" i="9"/>
  <c r="AC172" i="9"/>
  <c r="AD172" i="9"/>
  <c r="AE172" i="9"/>
  <c r="AA173" i="9"/>
  <c r="AB173" i="9"/>
  <c r="AC173" i="9"/>
  <c r="AD173" i="9"/>
  <c r="AE173" i="9"/>
  <c r="AA174" i="9"/>
  <c r="AB174" i="9"/>
  <c r="AC174" i="9"/>
  <c r="AD174" i="9"/>
  <c r="AE174" i="9"/>
  <c r="AA175" i="9"/>
  <c r="AB175" i="9"/>
  <c r="AC175" i="9"/>
  <c r="AD175" i="9"/>
  <c r="AE175" i="9"/>
  <c r="AA176" i="9"/>
  <c r="AB176" i="9"/>
  <c r="AC176" i="9"/>
  <c r="AD176" i="9"/>
  <c r="AE176" i="9"/>
  <c r="AA177" i="9"/>
  <c r="AB177" i="9"/>
  <c r="AC177" i="9"/>
  <c r="AD177" i="9"/>
  <c r="AE177" i="9"/>
  <c r="AA178" i="9"/>
  <c r="AB178" i="9"/>
  <c r="AC178" i="9"/>
  <c r="AD178" i="9"/>
  <c r="AE178" i="9"/>
  <c r="AA179" i="9"/>
  <c r="AB179" i="9"/>
  <c r="AC179" i="9"/>
  <c r="AD179" i="9"/>
  <c r="AE179" i="9"/>
  <c r="AD180" i="9"/>
  <c r="AE180" i="9"/>
  <c r="AA181" i="9"/>
  <c r="AB181" i="9"/>
  <c r="AC181" i="9"/>
  <c r="AD181" i="9"/>
  <c r="AE181" i="9"/>
  <c r="AA182" i="9"/>
  <c r="AB182" i="9"/>
  <c r="AC182" i="9"/>
  <c r="AD182" i="9"/>
  <c r="AE182" i="9"/>
  <c r="AA183" i="9"/>
  <c r="AB183" i="9"/>
  <c r="AC183" i="9"/>
  <c r="AD183" i="9"/>
  <c r="AE183" i="9"/>
  <c r="AA184" i="9"/>
  <c r="AB184" i="9"/>
  <c r="AC184" i="9"/>
  <c r="AD184" i="9"/>
  <c r="AE184" i="9"/>
  <c r="AA185" i="9"/>
  <c r="AB185" i="9"/>
  <c r="AC185" i="9"/>
  <c r="AD185" i="9"/>
  <c r="AE185" i="9"/>
  <c r="AA186" i="9"/>
  <c r="AB186" i="9"/>
  <c r="AC186" i="9"/>
  <c r="AD186" i="9"/>
  <c r="AE186" i="9"/>
  <c r="AA191" i="9"/>
  <c r="AB191" i="9"/>
  <c r="AC191" i="9"/>
  <c r="AD191" i="9"/>
  <c r="AE191" i="9"/>
  <c r="AA192" i="9"/>
  <c r="AB192" i="9"/>
  <c r="AC192" i="9"/>
  <c r="AD192" i="9"/>
  <c r="AE192" i="9"/>
  <c r="AA194" i="9"/>
  <c r="AB194" i="9"/>
  <c r="AC194" i="9"/>
  <c r="AD194" i="9"/>
  <c r="AE194" i="9"/>
  <c r="AA195" i="9"/>
  <c r="AB195" i="9"/>
  <c r="AC195" i="9"/>
  <c r="AD195" i="9"/>
  <c r="AE195" i="9"/>
  <c r="AA196" i="9"/>
  <c r="AB196" i="9"/>
  <c r="AC196" i="9"/>
  <c r="AD196" i="9"/>
  <c r="AE196" i="9"/>
  <c r="AA197" i="9"/>
  <c r="AB197" i="9"/>
  <c r="AC197" i="9"/>
  <c r="AD197" i="9"/>
  <c r="AE197" i="9"/>
  <c r="AA198" i="9"/>
  <c r="AB198" i="9"/>
  <c r="AC198" i="9"/>
  <c r="AD198" i="9"/>
  <c r="AE198" i="9"/>
  <c r="AA199" i="9"/>
  <c r="AB199" i="9"/>
  <c r="AC199" i="9"/>
  <c r="AD199" i="9"/>
  <c r="AE199" i="9"/>
  <c r="AA200" i="9"/>
  <c r="AB200" i="9"/>
  <c r="AC200" i="9"/>
  <c r="AD200" i="9"/>
  <c r="AE200" i="9"/>
  <c r="AA201" i="9"/>
  <c r="AB201" i="9"/>
  <c r="AC201" i="9"/>
  <c r="AD201" i="9"/>
  <c r="AE201" i="9"/>
  <c r="AA202" i="9"/>
  <c r="AB202" i="9"/>
  <c r="AC202" i="9"/>
  <c r="AD202" i="9"/>
  <c r="AE202" i="9"/>
  <c r="AA203" i="9"/>
  <c r="AB203" i="9"/>
  <c r="AC203" i="9"/>
  <c r="AD203" i="9"/>
  <c r="AE203" i="9"/>
  <c r="AA204" i="9"/>
  <c r="AB204" i="9"/>
  <c r="AC204" i="9"/>
  <c r="AD204" i="9"/>
  <c r="AE204" i="9"/>
  <c r="AA205" i="9"/>
  <c r="AB205" i="9"/>
  <c r="AC205" i="9"/>
  <c r="AD205" i="9"/>
  <c r="AE205" i="9"/>
  <c r="AA207" i="9"/>
  <c r="AB207" i="9"/>
  <c r="AC207" i="9"/>
  <c r="AD207" i="9"/>
  <c r="AE207" i="9"/>
  <c r="AA208" i="9"/>
  <c r="AB208" i="9"/>
  <c r="AC208" i="9"/>
  <c r="AD208" i="9"/>
  <c r="AE208" i="9"/>
  <c r="AA209" i="9"/>
  <c r="AB209" i="9"/>
  <c r="AC209" i="9"/>
  <c r="AD209" i="9"/>
  <c r="AE209" i="9"/>
  <c r="AA210" i="9"/>
  <c r="AB210" i="9"/>
  <c r="AC210" i="9"/>
  <c r="AD210" i="9"/>
  <c r="AE210" i="9"/>
  <c r="AA211" i="9"/>
  <c r="AB211" i="9"/>
  <c r="AC211" i="9"/>
  <c r="AD211" i="9"/>
  <c r="AE211" i="9"/>
  <c r="AA212" i="9"/>
  <c r="AB212" i="9"/>
  <c r="AC212" i="9"/>
  <c r="AD212" i="9"/>
  <c r="AE212" i="9"/>
  <c r="AA213" i="9"/>
  <c r="AB213" i="9"/>
  <c r="AC213" i="9"/>
  <c r="AD213" i="9"/>
  <c r="AE213" i="9"/>
  <c r="AA214" i="9"/>
  <c r="AB214" i="9"/>
  <c r="AC214" i="9"/>
  <c r="AD214" i="9"/>
  <c r="AE214" i="9"/>
  <c r="AA215" i="9"/>
  <c r="AB215" i="9"/>
  <c r="AC215" i="9"/>
  <c r="AD215" i="9"/>
  <c r="AE215" i="9"/>
  <c r="AA216" i="9"/>
  <c r="AB216" i="9"/>
  <c r="AC216" i="9"/>
  <c r="AD216" i="9"/>
  <c r="AE216" i="9"/>
  <c r="AA218" i="9"/>
  <c r="AB218" i="9"/>
  <c r="AC218" i="9"/>
  <c r="AD218" i="9"/>
  <c r="AE218" i="9"/>
  <c r="AA219" i="9"/>
  <c r="AB219" i="9"/>
  <c r="AC219" i="9"/>
  <c r="AD219" i="9"/>
  <c r="AE219" i="9"/>
  <c r="AA220" i="9"/>
  <c r="AB220" i="9"/>
  <c r="AC220" i="9"/>
  <c r="AD220" i="9"/>
  <c r="AE220" i="9"/>
  <c r="AA221" i="9"/>
  <c r="AB221" i="9"/>
  <c r="AC221" i="9"/>
  <c r="AD221" i="9"/>
  <c r="AE221" i="9"/>
  <c r="AA222" i="9"/>
  <c r="AB222" i="9"/>
  <c r="AC222" i="9"/>
  <c r="AD222" i="9"/>
  <c r="AE222" i="9"/>
  <c r="AA223" i="9"/>
  <c r="AB223" i="9"/>
  <c r="AC223" i="9"/>
  <c r="AD223" i="9"/>
  <c r="AE223" i="9"/>
  <c r="AA224" i="9"/>
  <c r="AB224" i="9"/>
  <c r="AC224" i="9"/>
  <c r="AD224" i="9"/>
  <c r="AE224" i="9"/>
  <c r="AA225" i="9"/>
  <c r="AB225" i="9"/>
  <c r="AC225" i="9"/>
  <c r="AD225" i="9"/>
  <c r="AE225" i="9"/>
  <c r="AA226" i="9"/>
  <c r="AB226" i="9"/>
  <c r="AC226" i="9"/>
  <c r="AD226" i="9"/>
  <c r="AE226" i="9"/>
  <c r="AA227" i="9"/>
  <c r="AB227" i="9"/>
  <c r="AC227" i="9"/>
  <c r="AD227" i="9"/>
  <c r="AE227" i="9"/>
  <c r="AA196" i="8"/>
  <c r="AB196" i="8"/>
  <c r="AE196" i="8"/>
  <c r="AA197" i="8"/>
  <c r="AB197" i="8"/>
  <c r="AE197" i="8"/>
  <c r="AA198" i="8"/>
  <c r="AB198" i="8"/>
  <c r="AE198" i="8"/>
  <c r="AA199" i="8"/>
  <c r="AB199" i="8"/>
  <c r="AE199" i="8"/>
  <c r="AA200" i="8"/>
  <c r="AB200" i="8"/>
  <c r="AE200" i="8"/>
  <c r="AA201" i="8"/>
  <c r="AB201" i="8"/>
  <c r="AE201" i="8"/>
  <c r="AA202" i="8"/>
  <c r="AB202" i="8"/>
  <c r="AE202" i="8"/>
  <c r="AA203" i="8"/>
  <c r="AB203" i="8"/>
  <c r="AE203" i="8"/>
  <c r="AA204" i="8"/>
  <c r="AB204" i="8"/>
  <c r="AE204" i="8"/>
  <c r="AA205" i="8"/>
  <c r="AB205" i="8"/>
  <c r="AE205" i="8"/>
  <c r="AA206" i="8"/>
  <c r="AB206" i="8"/>
  <c r="AE206" i="8"/>
  <c r="AA208" i="8"/>
  <c r="AB208" i="8"/>
  <c r="AE208" i="8"/>
  <c r="AA209" i="8"/>
  <c r="AB209" i="8"/>
  <c r="AE209" i="8"/>
  <c r="AA210" i="8"/>
  <c r="AB210" i="8"/>
  <c r="AE210" i="8"/>
  <c r="AA211" i="8"/>
  <c r="AB211" i="8"/>
  <c r="AE211" i="8"/>
  <c r="AA212" i="8"/>
  <c r="AB212" i="8"/>
  <c r="AE212" i="8"/>
  <c r="AA213" i="8"/>
  <c r="AB213" i="8"/>
  <c r="AE213" i="8"/>
  <c r="AA214" i="8"/>
  <c r="AB214" i="8"/>
  <c r="AE214" i="8"/>
  <c r="AA216" i="8"/>
  <c r="AB216" i="8"/>
  <c r="AE216" i="8"/>
  <c r="AA217" i="8"/>
  <c r="AB217" i="8"/>
  <c r="AE217" i="8"/>
  <c r="AA218" i="8"/>
  <c r="AB218" i="8"/>
  <c r="AE218" i="8"/>
  <c r="AA219" i="8"/>
  <c r="AB219" i="8"/>
  <c r="AE219" i="8"/>
  <c r="AA220" i="8"/>
  <c r="AB220" i="8"/>
  <c r="AE220" i="8"/>
  <c r="AA221" i="8"/>
  <c r="AB221" i="8"/>
  <c r="AE221" i="8"/>
  <c r="AA222" i="8"/>
  <c r="AB222" i="8"/>
  <c r="AE222" i="8"/>
  <c r="AA223" i="8"/>
  <c r="AB223" i="8"/>
  <c r="AE223" i="8"/>
  <c r="AA224" i="8"/>
  <c r="AB224" i="8"/>
  <c r="AE224" i="8"/>
  <c r="AA225" i="8"/>
  <c r="AB225" i="8"/>
  <c r="AE225" i="8"/>
  <c r="AA226" i="8"/>
  <c r="AB226" i="8"/>
  <c r="AE226" i="8"/>
  <c r="AA227" i="8"/>
  <c r="AB227" i="8"/>
  <c r="AE227" i="8"/>
  <c r="AA228" i="8"/>
  <c r="AB228" i="8"/>
  <c r="AE228" i="8"/>
  <c r="AA229" i="8"/>
  <c r="AB229" i="8"/>
  <c r="AE229" i="8"/>
  <c r="AA231" i="8"/>
  <c r="AB231" i="8"/>
  <c r="AE231" i="8"/>
  <c r="AA232" i="8"/>
  <c r="AB232" i="8"/>
  <c r="AE232" i="8"/>
  <c r="AA233" i="8"/>
  <c r="AB233" i="8"/>
  <c r="AE233" i="8"/>
  <c r="AA234" i="8"/>
  <c r="AB234" i="8"/>
  <c r="AE234" i="8"/>
  <c r="AA235" i="8"/>
  <c r="AB235" i="8"/>
  <c r="AE235" i="8"/>
  <c r="AA236" i="8"/>
  <c r="AB236" i="8"/>
  <c r="AE236" i="8"/>
  <c r="AA237" i="8"/>
  <c r="AB237" i="8"/>
  <c r="AE237" i="8"/>
  <c r="AA238" i="8"/>
  <c r="AB238" i="8"/>
  <c r="AE238" i="8"/>
  <c r="AA239" i="8"/>
  <c r="AB239" i="8"/>
  <c r="AE239" i="8"/>
  <c r="AA240" i="8"/>
  <c r="AB240" i="8"/>
  <c r="AE240" i="8"/>
  <c r="AA241" i="8"/>
  <c r="AB241" i="8"/>
  <c r="AE241" i="8"/>
  <c r="W242" i="8"/>
  <c r="AA242" i="8"/>
  <c r="AB242" i="8"/>
  <c r="AE242" i="8"/>
  <c r="W243" i="8"/>
  <c r="AA243" i="8"/>
  <c r="AB243" i="8"/>
  <c r="AE243" i="8"/>
  <c r="W244" i="8"/>
  <c r="AA244" i="8"/>
  <c r="AB244" i="8"/>
  <c r="AE244" i="8"/>
  <c r="W246" i="8"/>
  <c r="AA246" i="8"/>
  <c r="AB246" i="8"/>
  <c r="AE246" i="8"/>
  <c r="W247" i="8"/>
  <c r="AA247" i="8"/>
  <c r="AB247" i="8"/>
  <c r="AE247" i="8"/>
  <c r="W248" i="8"/>
  <c r="AA248" i="8"/>
  <c r="AB248" i="8"/>
  <c r="AE248" i="8"/>
  <c r="W249" i="8"/>
  <c r="AA249" i="8"/>
  <c r="AB249" i="8"/>
  <c r="AE249" i="8"/>
  <c r="W250" i="8"/>
  <c r="AA250" i="8"/>
  <c r="AB250" i="8"/>
  <c r="AE250" i="8"/>
  <c r="W251" i="8"/>
  <c r="AA251" i="8"/>
  <c r="AB251" i="8"/>
  <c r="AE251" i="8"/>
  <c r="W252" i="8"/>
  <c r="AA252" i="8"/>
  <c r="AB252" i="8"/>
  <c r="AE252" i="8"/>
  <c r="W253" i="8"/>
  <c r="AA253" i="8"/>
  <c r="AB253" i="8"/>
  <c r="AE253" i="8"/>
  <c r="W254" i="8"/>
  <c r="AA254" i="8"/>
  <c r="AB254" i="8"/>
  <c r="AE254" i="8"/>
  <c r="W255" i="8"/>
  <c r="AA255" i="8"/>
  <c r="AB255" i="8"/>
  <c r="AE255" i="8"/>
  <c r="W256" i="8"/>
  <c r="AA256" i="8"/>
  <c r="AB256" i="8"/>
  <c r="AE256" i="8"/>
  <c r="W257" i="8"/>
  <c r="AA257" i="8"/>
  <c r="AB257" i="8"/>
  <c r="AE257" i="8"/>
  <c r="W258" i="8"/>
  <c r="AA258" i="8"/>
  <c r="AB258" i="8"/>
  <c r="AE258" i="8"/>
  <c r="W259" i="8"/>
  <c r="AA259" i="8"/>
  <c r="AB259" i="8"/>
  <c r="AE259" i="8"/>
  <c r="W261" i="8"/>
  <c r="AA261" i="8"/>
  <c r="AB261" i="8"/>
  <c r="AE261" i="8"/>
  <c r="AE262" i="8"/>
  <c r="AE263" i="8"/>
  <c r="AE264" i="8"/>
  <c r="AE265" i="8"/>
  <c r="AF268" i="8"/>
  <c r="AF269" i="8"/>
  <c r="AF270" i="8"/>
  <c r="AF271" i="8"/>
  <c r="AF272" i="8"/>
  <c r="AF273" i="8"/>
  <c r="AF274" i="8"/>
  <c r="AF275" i="8"/>
  <c r="W276" i="8"/>
  <c r="AB276" i="8" s="1"/>
  <c r="AA276" i="8"/>
  <c r="AE276" i="8"/>
  <c r="AF276" i="8"/>
  <c r="W277" i="8"/>
  <c r="AA277" i="8"/>
  <c r="AB277" i="8"/>
  <c r="AE277" i="8"/>
  <c r="AF277" i="8"/>
  <c r="W278" i="8"/>
  <c r="AA278" i="8"/>
  <c r="AB278" i="8"/>
  <c r="AE278" i="8"/>
  <c r="AF278" i="8"/>
  <c r="W279" i="8"/>
  <c r="AB279" i="8" s="1"/>
  <c r="AA279" i="8"/>
  <c r="AE279" i="8"/>
  <c r="AF279" i="8"/>
  <c r="AE280" i="8"/>
  <c r="AF280" i="8"/>
  <c r="AE281" i="8"/>
  <c r="AF281" i="8"/>
  <c r="AE282" i="8"/>
  <c r="AF282" i="8"/>
  <c r="AE283" i="8"/>
  <c r="AF283" i="8"/>
  <c r="AE284" i="8"/>
  <c r="AF284" i="8"/>
  <c r="AE285" i="8"/>
  <c r="AF285" i="8"/>
  <c r="AE286" i="8"/>
  <c r="AF286" i="8"/>
  <c r="AE287" i="8"/>
  <c r="AF287" i="8"/>
  <c r="AE288" i="8"/>
  <c r="AF288" i="8"/>
  <c r="AE289" i="8"/>
  <c r="AF289" i="8"/>
  <c r="AE290" i="8"/>
  <c r="AF290" i="8"/>
  <c r="AE291" i="8"/>
  <c r="AF291" i="8"/>
  <c r="AE292" i="8"/>
  <c r="AF292" i="8"/>
  <c r="AE293" i="8"/>
  <c r="AF293" i="8"/>
  <c r="AE294" i="8"/>
  <c r="AF294" i="8"/>
  <c r="AE295" i="8"/>
  <c r="AF295" i="8"/>
  <c r="AE296" i="8"/>
  <c r="AF296" i="8"/>
  <c r="AE297" i="8"/>
  <c r="AF297" i="8"/>
  <c r="AE298" i="8"/>
  <c r="AF298" i="8"/>
  <c r="AE299" i="8"/>
  <c r="AF299" i="8"/>
  <c r="AE300" i="8"/>
  <c r="AF300" i="8"/>
  <c r="AE301" i="8"/>
  <c r="AF301" i="8"/>
  <c r="AE302" i="8"/>
  <c r="AF302" i="8"/>
  <c r="AF303" i="8"/>
  <c r="AF304" i="8"/>
  <c r="AF305" i="8"/>
  <c r="AF306" i="8"/>
  <c r="AF307" i="8"/>
  <c r="AF308" i="8"/>
  <c r="AF309" i="8"/>
  <c r="AF310" i="8"/>
  <c r="AF311" i="8"/>
  <c r="AF312" i="8"/>
  <c r="AF313" i="8"/>
  <c r="AF314" i="8"/>
  <c r="AF315" i="8"/>
  <c r="AF316" i="8"/>
  <c r="AF317" i="8"/>
  <c r="AF318" i="8"/>
  <c r="AF319" i="8"/>
  <c r="AF320" i="8"/>
  <c r="AF321" i="8"/>
  <c r="AF322" i="8"/>
  <c r="AF323" i="8"/>
  <c r="AF324" i="8"/>
  <c r="AF325" i="8"/>
  <c r="AF326" i="8"/>
  <c r="AF327" i="8"/>
  <c r="AF328" i="8"/>
  <c r="AF329" i="8"/>
  <c r="AF330" i="8"/>
  <c r="AF331" i="8"/>
  <c r="AF332" i="8"/>
  <c r="AF333" i="8"/>
  <c r="AF334" i="8"/>
  <c r="AF335" i="8"/>
  <c r="AF336" i="8"/>
  <c r="AF337" i="8"/>
  <c r="AF338" i="8"/>
  <c r="AF339" i="8"/>
  <c r="AF340" i="8"/>
  <c r="AF341" i="8"/>
  <c r="AF342" i="8"/>
  <c r="AF343" i="8"/>
  <c r="AF344" i="8"/>
  <c r="AF345" i="8"/>
  <c r="AF346" i="8"/>
  <c r="AF347" i="8"/>
  <c r="AF348" i="8"/>
  <c r="AF349" i="8"/>
  <c r="AF350" i="8"/>
  <c r="W352" i="8"/>
  <c r="AA352" i="8"/>
  <c r="AB352" i="8"/>
  <c r="AE352" i="8"/>
  <c r="W353" i="8"/>
  <c r="AA353" i="8"/>
  <c r="AB353" i="8"/>
  <c r="AE353" i="8"/>
  <c r="W354" i="8"/>
  <c r="AA354" i="8"/>
  <c r="AB354" i="8"/>
  <c r="AE354" i="8"/>
  <c r="W355" i="8"/>
  <c r="AA355" i="8"/>
  <c r="AB355" i="8"/>
  <c r="AE355" i="8"/>
  <c r="W356" i="8"/>
  <c r="AA356" i="8"/>
  <c r="AB356" i="8"/>
  <c r="AE356" i="8"/>
  <c r="W357" i="8"/>
  <c r="AA357" i="8"/>
  <c r="AB357" i="8"/>
  <c r="AE357" i="8"/>
  <c r="W358" i="8"/>
  <c r="AA358" i="8"/>
  <c r="AB358" i="8"/>
  <c r="AE358" i="8"/>
  <c r="W359" i="8"/>
  <c r="AA359" i="8"/>
  <c r="AB359" i="8"/>
  <c r="AE359" i="8"/>
  <c r="W360" i="8"/>
  <c r="AA360" i="8"/>
  <c r="AB360" i="8"/>
  <c r="AE360" i="8"/>
  <c r="W361" i="8"/>
  <c r="AA361" i="8"/>
  <c r="AB361" i="8"/>
  <c r="AE361" i="8"/>
  <c r="W362" i="8"/>
  <c r="AA362" i="8"/>
  <c r="AB362" i="8"/>
  <c r="AE362" i="8"/>
  <c r="W363" i="8"/>
  <c r="AA363" i="8"/>
  <c r="AB363" i="8"/>
  <c r="AE363" i="8"/>
  <c r="W364" i="8"/>
  <c r="AA364" i="8"/>
  <c r="AB364" i="8"/>
  <c r="AE364" i="8"/>
  <c r="W365" i="8"/>
  <c r="AA365" i="8"/>
  <c r="AB365" i="8"/>
  <c r="AE365" i="8"/>
  <c r="W366" i="8"/>
  <c r="AA366" i="8"/>
  <c r="AB366" i="8"/>
  <c r="AE366" i="8"/>
  <c r="W367" i="8"/>
  <c r="AA367" i="8"/>
  <c r="AB367" i="8"/>
  <c r="AE367" i="8"/>
  <c r="W368" i="8"/>
  <c r="AA368" i="8"/>
  <c r="AB368" i="8"/>
  <c r="AE368" i="8"/>
  <c r="W369" i="8"/>
  <c r="AA369" i="8"/>
  <c r="AB369" i="8"/>
  <c r="AE369" i="8"/>
  <c r="W370" i="8"/>
  <c r="AA370" i="8"/>
  <c r="AB370" i="8"/>
  <c r="AE370" i="8"/>
  <c r="W371" i="8"/>
  <c r="AA371" i="8"/>
  <c r="AB371" i="8"/>
  <c r="AE371" i="8"/>
  <c r="W372" i="8"/>
  <c r="AA372" i="8"/>
  <c r="AB372" i="8"/>
  <c r="AE372" i="8"/>
  <c r="W373" i="8"/>
  <c r="AA373" i="8"/>
  <c r="AB373" i="8"/>
  <c r="AE373" i="8"/>
  <c r="W374" i="8"/>
  <c r="AA374" i="8"/>
  <c r="AB374" i="8"/>
  <c r="AE374" i="8"/>
  <c r="W375" i="8"/>
  <c r="AA375" i="8"/>
  <c r="AB375" i="8"/>
  <c r="AE375" i="8"/>
  <c r="J376" i="8"/>
  <c r="W377" i="8"/>
  <c r="AB377" i="8" s="1"/>
  <c r="AA377" i="8"/>
  <c r="AE377" i="8"/>
  <c r="W378" i="8"/>
  <c r="AB378" i="8" s="1"/>
  <c r="AA378" i="8"/>
  <c r="AE378" i="8"/>
  <c r="W379" i="8"/>
  <c r="AB379" i="8" s="1"/>
  <c r="AA379" i="8"/>
  <c r="AE379" i="8"/>
  <c r="W380" i="8"/>
  <c r="AB380" i="8" s="1"/>
  <c r="AA380" i="8"/>
  <c r="AE380" i="8"/>
  <c r="W381" i="8"/>
  <c r="AB381" i="8" s="1"/>
  <c r="AA381" i="8"/>
  <c r="AE381" i="8"/>
  <c r="W382" i="8"/>
  <c r="AB382" i="8" s="1"/>
  <c r="AA382" i="8"/>
  <c r="AE382" i="8"/>
  <c r="W383" i="8"/>
  <c r="AB383" i="8" s="1"/>
  <c r="AA383" i="8"/>
  <c r="AE383" i="8"/>
  <c r="W384" i="8"/>
  <c r="AB384" i="8" s="1"/>
  <c r="AA384" i="8"/>
  <c r="AE384" i="8"/>
  <c r="W385" i="8"/>
  <c r="AB385" i="8" s="1"/>
  <c r="AA385" i="8"/>
  <c r="AE385" i="8"/>
  <c r="W386" i="8"/>
  <c r="AB386" i="8" s="1"/>
  <c r="AA386" i="8"/>
  <c r="AE386" i="8"/>
  <c r="W387" i="8"/>
  <c r="AB387" i="8" s="1"/>
  <c r="AA387" i="8"/>
  <c r="AE387" i="8"/>
  <c r="W388" i="8"/>
  <c r="AB388" i="8" s="1"/>
  <c r="AA388" i="8"/>
  <c r="AE388" i="8"/>
  <c r="W389" i="8"/>
  <c r="AB389" i="8" s="1"/>
  <c r="AA389" i="8"/>
  <c r="AE389" i="8"/>
  <c r="W390" i="8"/>
  <c r="AB390" i="8" s="1"/>
  <c r="AA390" i="8"/>
  <c r="AE390" i="8"/>
  <c r="W391" i="8"/>
  <c r="AB391" i="8" s="1"/>
  <c r="AA391" i="8"/>
  <c r="AE391" i="8"/>
  <c r="W392" i="8"/>
  <c r="AB392" i="8" s="1"/>
  <c r="AA392" i="8"/>
  <c r="AE392" i="8"/>
  <c r="W393" i="8"/>
  <c r="AB393" i="8" s="1"/>
  <c r="AA393" i="8"/>
  <c r="AE393" i="8"/>
  <c r="W394" i="8"/>
  <c r="AB394" i="8" s="1"/>
  <c r="AA394" i="8"/>
  <c r="AE394" i="8"/>
  <c r="W395" i="8"/>
  <c r="AB395" i="8" s="1"/>
  <c r="AA395" i="8"/>
  <c r="AE395" i="8"/>
  <c r="W396" i="8"/>
  <c r="AB396" i="8" s="1"/>
  <c r="AA396" i="8"/>
  <c r="AE396" i="8"/>
  <c r="W397" i="8"/>
  <c r="AB397" i="8" s="1"/>
  <c r="AA397" i="8"/>
  <c r="AE397" i="8"/>
  <c r="W398" i="8"/>
  <c r="AB398" i="8" s="1"/>
  <c r="AA398" i="8"/>
  <c r="AE398" i="8"/>
  <c r="W399" i="8"/>
  <c r="AB399" i="8" s="1"/>
  <c r="AA399" i="8"/>
  <c r="AE399" i="8"/>
  <c r="W400" i="8"/>
  <c r="AB400" i="8" s="1"/>
  <c r="AA400" i="8"/>
  <c r="AE400" i="8"/>
  <c r="W401" i="8"/>
  <c r="AB401" i="8" s="1"/>
  <c r="AA401" i="8"/>
  <c r="AE401" i="8"/>
  <c r="W402" i="8"/>
  <c r="AB402" i="8" s="1"/>
  <c r="AA402" i="8"/>
  <c r="AE402" i="8"/>
  <c r="W403" i="8"/>
  <c r="AB403" i="8" s="1"/>
  <c r="AA403" i="8"/>
  <c r="AE403" i="8"/>
  <c r="W404" i="8"/>
  <c r="AB404" i="8" s="1"/>
  <c r="AA404" i="8"/>
  <c r="AE404" i="8"/>
  <c r="W405" i="8"/>
  <c r="AB405" i="8" s="1"/>
  <c r="AA405" i="8"/>
  <c r="AE405" i="8"/>
  <c r="W406" i="8"/>
  <c r="AB406" i="8" s="1"/>
  <c r="AA406" i="8"/>
  <c r="AE406" i="8"/>
  <c r="W407" i="8"/>
  <c r="AB407" i="8" s="1"/>
  <c r="AA407" i="8"/>
  <c r="AE407" i="8"/>
  <c r="W408" i="8"/>
  <c r="AB408" i="8" s="1"/>
  <c r="AA408" i="8"/>
  <c r="AE408" i="8"/>
  <c r="J409" i="8"/>
  <c r="W410" i="8"/>
  <c r="AB410" i="8" s="1"/>
  <c r="AA410" i="8"/>
  <c r="AE410" i="8"/>
  <c r="W423" i="8"/>
  <c r="AB423" i="8" s="1"/>
  <c r="AA423" i="8"/>
  <c r="AE423" i="8"/>
  <c r="W424" i="8"/>
  <c r="AB424" i="8" s="1"/>
  <c r="AA424" i="8"/>
  <c r="AE424" i="8"/>
  <c r="W425" i="8"/>
  <c r="AB425" i="8" s="1"/>
  <c r="AA425" i="8"/>
  <c r="AE425" i="8"/>
  <c r="W426" i="8"/>
  <c r="AB426" i="8" s="1"/>
  <c r="AA426" i="8"/>
  <c r="AE426" i="8"/>
  <c r="W427" i="8"/>
  <c r="AB427" i="8" s="1"/>
  <c r="AA427" i="8"/>
  <c r="AE427" i="8"/>
  <c r="W428" i="8"/>
  <c r="AB428" i="8" s="1"/>
  <c r="AA428" i="8"/>
  <c r="AE428" i="8"/>
  <c r="W429" i="8"/>
  <c r="AB429" i="8" s="1"/>
  <c r="AA429" i="8"/>
  <c r="AE429" i="8"/>
  <c r="W430" i="8"/>
  <c r="AB430" i="8" s="1"/>
  <c r="AA430" i="8"/>
  <c r="AE430" i="8"/>
  <c r="W431" i="8"/>
  <c r="AB431" i="8" s="1"/>
  <c r="AA431" i="8"/>
  <c r="AE431" i="8"/>
  <c r="J432" i="8"/>
  <c r="W433" i="8"/>
  <c r="AB433" i="8"/>
  <c r="AA433" i="8"/>
  <c r="AE433" i="8"/>
  <c r="J434" i="8"/>
  <c r="W435" i="8"/>
  <c r="AB435" i="8" s="1"/>
  <c r="AA435" i="8"/>
  <c r="AE435" i="8"/>
  <c r="W436" i="8"/>
  <c r="AB436" i="8" s="1"/>
  <c r="AA436" i="8"/>
  <c r="AE436" i="8"/>
  <c r="W437" i="8"/>
  <c r="AB437" i="8" s="1"/>
  <c r="AA437" i="8"/>
  <c r="AE437" i="8"/>
  <c r="W438" i="8"/>
  <c r="AB438" i="8" s="1"/>
  <c r="AA438" i="8"/>
  <c r="AE438" i="8"/>
  <c r="W439" i="8"/>
  <c r="AB439" i="8" s="1"/>
  <c r="AA439" i="8"/>
  <c r="AE439" i="8"/>
  <c r="W440" i="8"/>
  <c r="AB440" i="8" s="1"/>
  <c r="AA440" i="8"/>
  <c r="AE440" i="8"/>
  <c r="W441" i="8"/>
  <c r="AB441" i="8" s="1"/>
  <c r="AA441" i="8"/>
  <c r="AE441" i="8"/>
  <c r="W442" i="8"/>
  <c r="AB442" i="8" s="1"/>
  <c r="AA442" i="8"/>
  <c r="AE442" i="8"/>
  <c r="W443" i="8"/>
  <c r="AB443" i="8" s="1"/>
  <c r="AA443" i="8"/>
  <c r="AE443" i="8"/>
  <c r="W444" i="8"/>
  <c r="AB444" i="8" s="1"/>
  <c r="AA444" i="8"/>
  <c r="AE444" i="8"/>
  <c r="J445" i="8"/>
  <c r="W447" i="8"/>
  <c r="AB447" i="8" s="1"/>
  <c r="AA447" i="8"/>
  <c r="AE447" i="8"/>
  <c r="W448" i="8"/>
  <c r="AB448" i="8" s="1"/>
  <c r="AA448" i="8"/>
  <c r="AE448" i="8"/>
  <c r="W449" i="8"/>
  <c r="AB449" i="8" s="1"/>
  <c r="AA449" i="8"/>
  <c r="AE449" i="8"/>
  <c r="W450" i="8"/>
  <c r="AB450" i="8" s="1"/>
  <c r="AA450" i="8"/>
  <c r="AE450" i="8"/>
  <c r="W451" i="8"/>
  <c r="AB451" i="8" s="1"/>
  <c r="AA451" i="8"/>
  <c r="AE451" i="8"/>
  <c r="J452" i="8"/>
  <c r="W453" i="8"/>
  <c r="AB453" i="8" s="1"/>
  <c r="AA453" i="8"/>
  <c r="AE453" i="8"/>
  <c r="W454" i="8"/>
  <c r="AB454" i="8" s="1"/>
  <c r="AA454" i="8"/>
  <c r="AE454" i="8"/>
  <c r="W455" i="8"/>
  <c r="AB455" i="8" s="1"/>
  <c r="AA455" i="8"/>
  <c r="AE455" i="8"/>
  <c r="W456" i="8"/>
  <c r="AB456" i="8" s="1"/>
  <c r="AA456" i="8"/>
  <c r="AE456" i="8"/>
  <c r="W457" i="8"/>
  <c r="AB457" i="8" s="1"/>
  <c r="AA457" i="8"/>
  <c r="AE457" i="8"/>
  <c r="W458" i="8"/>
  <c r="AB458" i="8" s="1"/>
  <c r="AA458" i="8"/>
  <c r="AE458" i="8"/>
  <c r="W459" i="8"/>
  <c r="AB459" i="8" s="1"/>
  <c r="AA459" i="8"/>
  <c r="AE459" i="8"/>
  <c r="W460" i="8"/>
  <c r="AB460" i="8" s="1"/>
  <c r="AA460" i="8"/>
  <c r="AE460" i="8"/>
  <c r="J461" i="8"/>
  <c r="J467" i="8"/>
  <c r="R468" i="8"/>
  <c r="W469" i="8"/>
  <c r="AB469" i="8" s="1"/>
  <c r="AA469" i="8"/>
  <c r="AE469" i="8"/>
  <c r="W470" i="8"/>
  <c r="AB470" i="8" s="1"/>
  <c r="AA470" i="8"/>
  <c r="AE470" i="8"/>
  <c r="W471" i="8"/>
  <c r="AB471" i="8" s="1"/>
  <c r="AA471" i="8"/>
  <c r="AE471" i="8"/>
  <c r="W472" i="8"/>
  <c r="AB472" i="8" s="1"/>
  <c r="AA472" i="8"/>
  <c r="AE472" i="8"/>
  <c r="J474" i="8"/>
  <c r="W475" i="8"/>
  <c r="AB475" i="8" s="1"/>
  <c r="AA475" i="8"/>
  <c r="AE475" i="8"/>
  <c r="W476" i="8"/>
  <c r="AB476" i="8" s="1"/>
  <c r="AA476" i="8"/>
  <c r="AE476" i="8"/>
  <c r="W477" i="8"/>
  <c r="AB477" i="8" s="1"/>
  <c r="AA477" i="8"/>
  <c r="AE477" i="8"/>
  <c r="W478" i="8"/>
  <c r="AB478" i="8" s="1"/>
  <c r="AA478" i="8"/>
  <c r="AE478" i="8"/>
  <c r="W479" i="8"/>
  <c r="AB479" i="8" s="1"/>
  <c r="AA479" i="8"/>
  <c r="AE479" i="8"/>
  <c r="W480" i="8"/>
  <c r="AB480" i="8" s="1"/>
  <c r="AA480" i="8"/>
  <c r="AE480" i="8"/>
  <c r="W481" i="8"/>
  <c r="AB481" i="8" s="1"/>
  <c r="AA481" i="8"/>
  <c r="AE481" i="8"/>
  <c r="W482" i="8"/>
  <c r="AB482" i="8" s="1"/>
  <c r="AA482" i="8"/>
  <c r="AE482" i="8"/>
  <c r="W483" i="8"/>
  <c r="AB483" i="8" s="1"/>
  <c r="AA483" i="8"/>
  <c r="AE483" i="8"/>
  <c r="J484" i="8"/>
  <c r="W485" i="8"/>
  <c r="AB485" i="8"/>
  <c r="AA485" i="8"/>
  <c r="AE485" i="8"/>
  <c r="W486" i="8"/>
  <c r="AB486" i="8"/>
  <c r="AA486" i="8"/>
  <c r="AE486" i="8"/>
  <c r="W487" i="8"/>
  <c r="AB487" i="8"/>
  <c r="AA487" i="8"/>
  <c r="AE487" i="8"/>
  <c r="W488" i="8"/>
  <c r="AB488" i="8"/>
  <c r="AA488" i="8"/>
  <c r="AE488" i="8"/>
  <c r="W489" i="8"/>
  <c r="AB489" i="8"/>
  <c r="AA489" i="8"/>
  <c r="AE489" i="8"/>
  <c r="W490" i="8"/>
  <c r="AB490" i="8"/>
  <c r="AA490" i="8"/>
  <c r="AE490" i="8"/>
  <c r="W491" i="8"/>
  <c r="AB491" i="8"/>
  <c r="AA491" i="8"/>
  <c r="AE491" i="8"/>
  <c r="W492" i="8"/>
  <c r="AB492" i="8"/>
  <c r="AA492" i="8"/>
  <c r="AE492" i="8"/>
  <c r="W493" i="8"/>
  <c r="AB493" i="8"/>
  <c r="AA493" i="8"/>
  <c r="AE493" i="8"/>
  <c r="W494" i="8"/>
  <c r="AB494" i="8"/>
  <c r="AA494" i="8"/>
  <c r="AE494" i="8"/>
  <c r="W495" i="8"/>
  <c r="AB495" i="8"/>
  <c r="AA495" i="8"/>
  <c r="AE495" i="8"/>
  <c r="W496" i="8"/>
  <c r="AB496" i="8"/>
  <c r="AA496" i="8"/>
  <c r="AE496" i="8"/>
  <c r="W497" i="8"/>
  <c r="AB497" i="8"/>
  <c r="AA497" i="8"/>
  <c r="AE497" i="8"/>
  <c r="W498" i="8"/>
  <c r="AB498" i="8"/>
  <c r="AA498" i="8"/>
  <c r="AE498" i="8"/>
  <c r="W499" i="8"/>
  <c r="AB499" i="8"/>
  <c r="AA499" i="8"/>
  <c r="AE499" i="8"/>
  <c r="W500" i="8"/>
  <c r="AB500" i="8"/>
  <c r="AA500" i="8"/>
  <c r="AE500" i="8"/>
  <c r="W501" i="8"/>
  <c r="AB501" i="8"/>
  <c r="AA501" i="8"/>
  <c r="AE501" i="8"/>
  <c r="W502" i="8"/>
  <c r="AB502" i="8"/>
  <c r="AA502" i="8"/>
  <c r="AE502" i="8"/>
  <c r="W503" i="8"/>
  <c r="AB503" i="8"/>
  <c r="AA503" i="8"/>
  <c r="AE503" i="8"/>
  <c r="W504" i="8"/>
  <c r="AB504" i="8"/>
  <c r="AA504" i="8"/>
  <c r="AE504" i="8"/>
  <c r="W505" i="8"/>
  <c r="AB505" i="8"/>
  <c r="AA505" i="8"/>
  <c r="AE505" i="8"/>
  <c r="W506" i="8"/>
  <c r="AB506" i="8"/>
  <c r="AA506" i="8"/>
  <c r="AE506" i="8"/>
  <c r="W507" i="8"/>
  <c r="AB507" i="8"/>
  <c r="AA507" i="8"/>
  <c r="AE507" i="8"/>
  <c r="W508" i="8"/>
  <c r="AB508" i="8"/>
  <c r="AA508" i="8"/>
  <c r="AE508" i="8"/>
  <c r="W509" i="8"/>
  <c r="AB509" i="8"/>
  <c r="AA509" i="8"/>
  <c r="AE509" i="8"/>
  <c r="W510" i="8"/>
  <c r="AB510" i="8"/>
  <c r="AA510" i="8"/>
  <c r="AE510" i="8"/>
  <c r="W511" i="8"/>
  <c r="AB511" i="8"/>
  <c r="AA511" i="8"/>
  <c r="AE511" i="8"/>
  <c r="W512" i="8"/>
  <c r="AB512" i="8"/>
  <c r="AA512" i="8"/>
  <c r="AE512" i="8"/>
  <c r="W513" i="8"/>
  <c r="AB513" i="8"/>
  <c r="AA513" i="8"/>
  <c r="AE513" i="8"/>
  <c r="W514" i="8"/>
  <c r="AB514" i="8"/>
  <c r="AA514" i="8"/>
  <c r="AE514" i="8"/>
  <c r="W515" i="8"/>
  <c r="AB515" i="8"/>
  <c r="AA515" i="8"/>
  <c r="AE515" i="8"/>
  <c r="W516" i="8"/>
  <c r="AB516" i="8"/>
  <c r="AA516" i="8"/>
  <c r="AE516" i="8"/>
  <c r="W517" i="8"/>
  <c r="AB517" i="8"/>
  <c r="AA517" i="8"/>
  <c r="AE517" i="8"/>
  <c r="W518" i="8"/>
  <c r="AB518" i="8"/>
  <c r="AA518" i="8"/>
  <c r="AE518" i="8"/>
  <c r="W519" i="8"/>
  <c r="AB519" i="8"/>
  <c r="AA519" i="8"/>
  <c r="AE519" i="8"/>
  <c r="W520" i="8"/>
  <c r="AB520" i="8"/>
  <c r="AA520" i="8"/>
  <c r="AE520" i="8"/>
  <c r="W521" i="8"/>
  <c r="AB521" i="8"/>
  <c r="AA521" i="8"/>
  <c r="AE521" i="8"/>
  <c r="W522" i="8"/>
  <c r="AB522" i="8"/>
  <c r="AA522" i="8"/>
  <c r="AE522" i="8"/>
  <c r="W523" i="8"/>
  <c r="AB523" i="8"/>
  <c r="AA523" i="8"/>
  <c r="AE523" i="8"/>
  <c r="W524" i="8"/>
  <c r="AB524" i="8"/>
  <c r="AA524" i="8"/>
  <c r="AE524" i="8"/>
  <c r="W525" i="8"/>
  <c r="AB525" i="8"/>
  <c r="AA525" i="8"/>
  <c r="AE525" i="8"/>
  <c r="W526" i="8"/>
  <c r="AB526" i="8"/>
  <c r="AA526" i="8"/>
  <c r="AE526" i="8"/>
  <c r="W527" i="8"/>
  <c r="AB527" i="8"/>
  <c r="AA527" i="8"/>
  <c r="AE527" i="8"/>
  <c r="W528" i="8"/>
  <c r="AB528" i="8"/>
  <c r="AA528" i="8"/>
  <c r="AE528" i="8"/>
  <c r="W529" i="8"/>
  <c r="AB529" i="8"/>
  <c r="AA529" i="8"/>
  <c r="AE529" i="8"/>
  <c r="W530" i="8"/>
  <c r="AB530" i="8"/>
  <c r="AA530" i="8"/>
  <c r="AE530" i="8"/>
  <c r="W531" i="8"/>
  <c r="AB531" i="8"/>
  <c r="AA531" i="8"/>
  <c r="AE531" i="8"/>
  <c r="W533" i="8"/>
  <c r="AB533" i="8"/>
  <c r="AA533" i="8"/>
  <c r="AE533" i="8"/>
  <c r="W534" i="8"/>
  <c r="AB534" i="8"/>
  <c r="AA534" i="8"/>
  <c r="AE534" i="8"/>
  <c r="W535" i="8"/>
  <c r="AB535" i="8"/>
  <c r="AA535" i="8"/>
  <c r="AE535" i="8"/>
  <c r="W536" i="8"/>
  <c r="AB536" i="8"/>
  <c r="AA536" i="8"/>
  <c r="AE536" i="8"/>
  <c r="W537" i="8"/>
  <c r="AB537" i="8"/>
  <c r="AA537" i="8"/>
  <c r="AE537" i="8"/>
  <c r="W538" i="8"/>
  <c r="AB538" i="8"/>
  <c r="AA538" i="8"/>
  <c r="AE538" i="8"/>
  <c r="W539" i="8"/>
  <c r="AB539" i="8"/>
  <c r="AA539" i="8"/>
  <c r="AE539" i="8"/>
  <c r="W540" i="8"/>
  <c r="AB540" i="8"/>
  <c r="AA540" i="8"/>
  <c r="AE540" i="8"/>
  <c r="W541" i="8"/>
  <c r="AB541" i="8"/>
  <c r="AA541" i="8"/>
  <c r="AE541" i="8"/>
  <c r="W542" i="8"/>
  <c r="AB542" i="8"/>
  <c r="AA542" i="8"/>
  <c r="AE542" i="8"/>
  <c r="W543" i="8"/>
  <c r="AB543" i="8"/>
  <c r="AA543" i="8"/>
  <c r="AE543" i="8"/>
  <c r="W544" i="8"/>
  <c r="AB544" i="8"/>
  <c r="AA544" i="8"/>
  <c r="AE544" i="8"/>
  <c r="W545" i="8"/>
  <c r="AB545" i="8"/>
  <c r="AA545" i="8"/>
  <c r="AE545" i="8"/>
  <c r="W546" i="8"/>
  <c r="AB546" i="8"/>
  <c r="AA546" i="8"/>
  <c r="AE546" i="8"/>
  <c r="W547" i="8"/>
  <c r="AB547" i="8"/>
  <c r="AA547" i="8"/>
  <c r="AE547" i="8"/>
  <c r="W548" i="8"/>
  <c r="AB548" i="8"/>
  <c r="AA548" i="8"/>
  <c r="AE548" i="8"/>
  <c r="W549" i="8"/>
  <c r="AB549" i="8"/>
  <c r="AA549" i="8"/>
  <c r="AE549" i="8"/>
  <c r="W550" i="8"/>
  <c r="AB550" i="8"/>
  <c r="AA550" i="8"/>
  <c r="AE550" i="8"/>
  <c r="W551" i="8"/>
  <c r="AB551" i="8"/>
  <c r="AA551" i="8"/>
  <c r="AE551" i="8"/>
  <c r="W552" i="8"/>
  <c r="AB552" i="8"/>
  <c r="AA552" i="8"/>
  <c r="AE552" i="8"/>
  <c r="W553" i="8"/>
  <c r="AB553" i="8"/>
  <c r="AA553" i="8"/>
  <c r="AE553" i="8"/>
  <c r="W558" i="8"/>
  <c r="AB558" i="8"/>
  <c r="AA558" i="8"/>
  <c r="AE558" i="8"/>
  <c r="W559" i="8"/>
  <c r="AB559" i="8"/>
  <c r="AA559" i="8"/>
  <c r="AE559" i="8"/>
  <c r="W560" i="8"/>
  <c r="AB560" i="8"/>
  <c r="AA560" i="8"/>
  <c r="AE560" i="8"/>
  <c r="W561" i="8"/>
  <c r="AB561" i="8"/>
  <c r="AA561" i="8"/>
  <c r="AE561" i="8"/>
  <c r="W563" i="8"/>
  <c r="AB563" i="8"/>
  <c r="AA563" i="8"/>
  <c r="AE563" i="8"/>
  <c r="W564" i="8"/>
  <c r="AB564" i="8"/>
  <c r="AA564" i="8"/>
  <c r="AE564" i="8"/>
  <c r="W565" i="8"/>
  <c r="AB565" i="8"/>
  <c r="AA565" i="8"/>
  <c r="AE565" i="8"/>
  <c r="W566" i="8"/>
  <c r="AB566" i="8"/>
  <c r="AA566" i="8"/>
  <c r="AE566" i="8"/>
  <c r="W567" i="8"/>
  <c r="AB567" i="8"/>
  <c r="AA567" i="8"/>
  <c r="AE567" i="8"/>
  <c r="W568" i="8"/>
  <c r="AB568" i="8"/>
  <c r="AA568" i="8"/>
  <c r="AE568" i="8"/>
  <c r="W569" i="8"/>
  <c r="AB569" i="8"/>
  <c r="AA569" i="8"/>
  <c r="AE569" i="8"/>
  <c r="W570" i="8"/>
  <c r="AB570" i="8"/>
  <c r="AA570" i="8"/>
  <c r="AE570" i="8"/>
  <c r="W571" i="8"/>
  <c r="AB571" i="8"/>
  <c r="AA571" i="8"/>
  <c r="AE571" i="8"/>
  <c r="W572" i="8"/>
  <c r="AB572" i="8"/>
  <c r="AA572" i="8"/>
  <c r="AE572" i="8"/>
  <c r="W573" i="8"/>
  <c r="AB573" i="8"/>
  <c r="AA573" i="8"/>
  <c r="AE573" i="8"/>
  <c r="W574" i="8"/>
  <c r="AB574" i="8"/>
  <c r="AA574" i="8"/>
  <c r="AE574" i="8"/>
  <c r="W576" i="8"/>
  <c r="AB576" i="8"/>
  <c r="AA576" i="8"/>
  <c r="AE576" i="8"/>
  <c r="W577" i="8"/>
  <c r="AB577" i="8"/>
  <c r="AA577" i="8"/>
  <c r="AE577" i="8"/>
  <c r="W578" i="8"/>
  <c r="AB578" i="8"/>
  <c r="AA578" i="8"/>
  <c r="AE578" i="8"/>
  <c r="W579" i="8"/>
  <c r="AB579" i="8"/>
  <c r="AA579" i="8"/>
  <c r="AE579" i="8"/>
  <c r="W580" i="8"/>
  <c r="AB580" i="8"/>
  <c r="AA580" i="8"/>
  <c r="AE580" i="8"/>
  <c r="W581" i="8"/>
  <c r="AB581" i="8"/>
  <c r="AA581" i="8"/>
  <c r="AE581" i="8"/>
  <c r="W582" i="8"/>
  <c r="AB582" i="8"/>
  <c r="AA582" i="8"/>
  <c r="AE582" i="8"/>
  <c r="W583" i="8"/>
  <c r="AB583" i="8"/>
  <c r="AA583" i="8"/>
  <c r="AE583" i="8"/>
  <c r="W584" i="8"/>
  <c r="AB584" i="8"/>
  <c r="AA584" i="8"/>
  <c r="AE584" i="8"/>
  <c r="W585" i="8"/>
  <c r="AB585" i="8"/>
  <c r="AA585" i="8"/>
  <c r="AE585" i="8"/>
  <c r="W586" i="8"/>
  <c r="AB586" i="8"/>
  <c r="AA586" i="8"/>
  <c r="AE586" i="8"/>
  <c r="W587" i="8"/>
  <c r="AB587" i="8"/>
  <c r="AA587" i="8"/>
  <c r="AE587" i="8"/>
  <c r="W588" i="8"/>
  <c r="AB588" i="8"/>
  <c r="AA588" i="8"/>
  <c r="AE588" i="8"/>
  <c r="W589" i="8"/>
  <c r="AB589" i="8"/>
  <c r="AA589" i="8"/>
  <c r="AE589" i="8"/>
  <c r="W590" i="8"/>
  <c r="AB590" i="8"/>
  <c r="AA590" i="8"/>
  <c r="AE590" i="8"/>
  <c r="W591" i="8"/>
  <c r="AB591" i="8"/>
  <c r="AA591" i="8"/>
  <c r="AE591" i="8"/>
  <c r="W592" i="8"/>
  <c r="AB592" i="8"/>
  <c r="AA592" i="8"/>
  <c r="AE592" i="8"/>
  <c r="W593" i="8"/>
  <c r="AB593" i="8"/>
  <c r="AA593" i="8"/>
  <c r="AE593" i="8"/>
  <c r="W594" i="8"/>
  <c r="AB594" i="8"/>
  <c r="AA594" i="8"/>
  <c r="AE594" i="8"/>
  <c r="W595" i="8"/>
  <c r="AB595" i="8"/>
  <c r="AA595" i="8"/>
  <c r="AE595" i="8"/>
  <c r="W597" i="8"/>
  <c r="AB597" i="8"/>
  <c r="AA597" i="8"/>
  <c r="AE597" i="8"/>
  <c r="W598" i="8"/>
  <c r="AB598" i="8"/>
  <c r="AA598" i="8"/>
  <c r="AE598" i="8"/>
  <c r="W599" i="8"/>
  <c r="AB599" i="8"/>
  <c r="AA599" i="8"/>
  <c r="AE599" i="8"/>
  <c r="W600" i="8"/>
  <c r="AB600" i="8"/>
  <c r="AA600" i="8"/>
  <c r="AE600" i="8"/>
  <c r="W601" i="8"/>
  <c r="AB601" i="8"/>
  <c r="AA601" i="8"/>
  <c r="AE601" i="8"/>
  <c r="W602" i="8"/>
  <c r="AB602" i="8"/>
  <c r="AA602" i="8"/>
  <c r="AE602" i="8"/>
  <c r="W603" i="8"/>
  <c r="AB603" i="8"/>
  <c r="AA603" i="8"/>
  <c r="AE603" i="8"/>
  <c r="W604" i="8"/>
  <c r="AB604" i="8"/>
  <c r="AA604" i="8"/>
  <c r="AE604" i="8"/>
  <c r="W605" i="8"/>
  <c r="AB605" i="8"/>
  <c r="AA605" i="8"/>
  <c r="AE605" i="8"/>
  <c r="W606" i="8"/>
  <c r="AB606" i="8"/>
  <c r="AA606" i="8"/>
  <c r="AE606" i="8"/>
  <c r="W607" i="8"/>
  <c r="AB607" i="8"/>
  <c r="AA607" i="8"/>
  <c r="AE607" i="8"/>
  <c r="W608" i="8"/>
  <c r="AB608" i="8"/>
  <c r="AA608" i="8"/>
  <c r="AE608" i="8"/>
  <c r="W609" i="8"/>
  <c r="AB609" i="8"/>
  <c r="AA609" i="8"/>
  <c r="AE609" i="8"/>
  <c r="W610" i="8"/>
  <c r="AB610" i="8"/>
  <c r="AA610" i="8"/>
  <c r="AE610" i="8"/>
  <c r="W611" i="8"/>
  <c r="AB611" i="8"/>
  <c r="AA611" i="8"/>
  <c r="AE611" i="8"/>
  <c r="W612" i="8"/>
  <c r="AB612" i="8"/>
  <c r="AA612" i="8"/>
  <c r="AE612" i="8"/>
  <c r="W613" i="8"/>
  <c r="AB613" i="8"/>
  <c r="AA613" i="8"/>
  <c r="AE613" i="8"/>
  <c r="W614" i="8"/>
  <c r="AB614" i="8"/>
  <c r="AA614" i="8"/>
  <c r="AE614" i="8"/>
  <c r="W615" i="8"/>
  <c r="AB615" i="8"/>
  <c r="AA615" i="8"/>
  <c r="AE615" i="8"/>
  <c r="W616" i="8"/>
  <c r="AB616" i="8"/>
  <c r="AA616" i="8"/>
  <c r="AE616" i="8"/>
  <c r="W617" i="8"/>
  <c r="AB617" i="8"/>
  <c r="AA617" i="8"/>
  <c r="AE617" i="8"/>
  <c r="W618" i="8"/>
  <c r="AB618" i="8"/>
  <c r="AA618" i="8"/>
  <c r="AE618" i="8"/>
  <c r="W619" i="8"/>
  <c r="AB619" i="8"/>
  <c r="AA619" i="8"/>
  <c r="AE619" i="8"/>
  <c r="W620" i="8"/>
  <c r="AB620" i="8"/>
  <c r="AA620" i="8"/>
  <c r="AE620" i="8"/>
  <c r="W621" i="8"/>
  <c r="AB621" i="8"/>
  <c r="AA621" i="8"/>
  <c r="AE621" i="8"/>
  <c r="W622" i="8"/>
  <c r="AB622" i="8"/>
  <c r="AA622" i="8"/>
  <c r="AE622" i="8"/>
  <c r="AA209" i="7"/>
  <c r="AB209" i="7"/>
  <c r="AE209" i="7"/>
  <c r="AA210" i="7"/>
  <c r="AB210" i="7"/>
  <c r="AE210" i="7"/>
  <c r="AA212" i="7"/>
  <c r="AB212" i="7"/>
  <c r="AE212" i="7"/>
  <c r="AA213" i="7"/>
  <c r="AB213" i="7"/>
  <c r="AE213" i="7"/>
  <c r="AA214" i="7"/>
  <c r="AB214" i="7"/>
  <c r="AE214" i="7"/>
  <c r="AA215" i="7"/>
  <c r="AB215" i="7"/>
  <c r="AE215" i="7"/>
  <c r="AA216" i="7"/>
  <c r="AB216" i="7"/>
  <c r="AE216" i="7"/>
  <c r="AA217" i="7"/>
  <c r="AB217" i="7"/>
  <c r="AE217" i="7"/>
  <c r="AA218" i="7"/>
  <c r="AB218" i="7"/>
  <c r="AE218" i="7"/>
  <c r="AA219" i="7"/>
  <c r="AB219" i="7"/>
  <c r="AE219" i="7"/>
  <c r="AA221" i="7"/>
  <c r="AB221" i="7"/>
  <c r="AE221" i="7"/>
  <c r="AA222" i="7"/>
  <c r="AB222" i="7"/>
  <c r="AE222" i="7"/>
  <c r="AA223" i="7"/>
  <c r="AB223" i="7"/>
  <c r="AE223" i="7"/>
  <c r="AA224" i="7"/>
  <c r="AB224" i="7"/>
  <c r="AE224" i="7"/>
  <c r="AA226" i="7"/>
  <c r="AB226" i="7"/>
  <c r="AE226" i="7"/>
  <c r="AA227" i="7"/>
  <c r="AB227" i="7"/>
  <c r="AE227" i="7"/>
  <c r="AA228" i="7"/>
  <c r="AB228" i="7"/>
  <c r="AE228" i="7"/>
  <c r="AA229" i="7"/>
  <c r="AB229" i="7"/>
  <c r="AE229" i="7"/>
  <c r="AA230" i="7"/>
  <c r="AB230" i="7"/>
  <c r="AE230" i="7"/>
  <c r="AA232" i="7"/>
  <c r="AB232" i="7"/>
  <c r="AE232" i="7"/>
  <c r="AA233" i="7"/>
  <c r="AB233" i="7"/>
  <c r="AE233" i="7"/>
  <c r="AA234" i="7"/>
  <c r="AB234" i="7"/>
  <c r="AE234" i="7"/>
  <c r="AA235" i="7"/>
  <c r="AB235" i="7"/>
  <c r="AE235" i="7"/>
  <c r="AA236" i="7"/>
  <c r="AB236" i="7"/>
  <c r="AE236" i="7"/>
  <c r="AA237" i="7"/>
  <c r="AB237" i="7"/>
  <c r="AE237" i="7"/>
  <c r="AA238" i="7"/>
  <c r="AB238" i="7"/>
  <c r="AE238" i="7"/>
  <c r="AA239" i="7"/>
  <c r="AB239" i="7"/>
  <c r="AE239" i="7"/>
  <c r="AA240" i="7"/>
  <c r="AB240" i="7"/>
  <c r="AE240" i="7"/>
  <c r="AA241" i="7"/>
  <c r="AB241" i="7"/>
  <c r="AE241" i="7"/>
  <c r="AA242" i="7"/>
  <c r="AB242" i="7"/>
  <c r="AE242" i="7"/>
  <c r="AA243" i="7"/>
  <c r="AB243" i="7"/>
  <c r="AE243" i="7"/>
  <c r="AA244" i="7"/>
  <c r="AB244" i="7"/>
  <c r="AE244" i="7"/>
  <c r="AA245" i="7"/>
  <c r="AB245" i="7"/>
  <c r="AE245" i="7"/>
  <c r="AA246" i="7"/>
  <c r="AB246" i="7"/>
  <c r="AE246" i="7"/>
  <c r="AA247" i="7"/>
  <c r="AB247" i="7"/>
  <c r="AE247" i="7"/>
  <c r="W249" i="7"/>
  <c r="AA249" i="7"/>
  <c r="AB249" i="7"/>
  <c r="AE249" i="7"/>
  <c r="W250" i="7"/>
  <c r="AA250" i="7"/>
  <c r="AB250" i="7"/>
  <c r="AE250" i="7"/>
  <c r="W251" i="7"/>
  <c r="AA251" i="7"/>
  <c r="AB251" i="7"/>
  <c r="AE251" i="7"/>
  <c r="W252" i="7"/>
  <c r="AA252" i="7"/>
  <c r="AB252" i="7"/>
  <c r="AE252" i="7"/>
  <c r="W253" i="7"/>
  <c r="AA253" i="7"/>
  <c r="AB253" i="7"/>
  <c r="AE253" i="7"/>
  <c r="W254" i="7"/>
  <c r="AA254" i="7"/>
  <c r="AB254" i="7"/>
  <c r="AE254" i="7"/>
  <c r="W255" i="7"/>
  <c r="AA255" i="7"/>
  <c r="AB255" i="7"/>
  <c r="AE255" i="7"/>
  <c r="W256" i="7"/>
  <c r="AA256" i="7"/>
  <c r="AB256" i="7"/>
  <c r="AE256" i="7"/>
  <c r="W257" i="7"/>
  <c r="AA257" i="7"/>
  <c r="AB257" i="7"/>
  <c r="AE257" i="7"/>
  <c r="W258" i="7"/>
  <c r="AA258" i="7"/>
  <c r="AB258" i="7"/>
  <c r="AE258" i="7"/>
  <c r="W259" i="7"/>
  <c r="AA259" i="7"/>
  <c r="AB259" i="7"/>
  <c r="AE259" i="7"/>
  <c r="W260" i="7"/>
  <c r="AA260" i="7"/>
  <c r="AB260" i="7"/>
  <c r="AE260" i="7"/>
  <c r="W261" i="7"/>
  <c r="AA261" i="7"/>
  <c r="AB261" i="7"/>
  <c r="AE261" i="7"/>
  <c r="W262" i="7"/>
  <c r="AA262" i="7"/>
  <c r="AB262" i="7"/>
  <c r="AE262" i="7"/>
  <c r="W263" i="7"/>
  <c r="AA263" i="7"/>
  <c r="AB263" i="7"/>
  <c r="AE263" i="7"/>
  <c r="W264" i="7"/>
  <c r="AA264" i="7"/>
  <c r="AB264" i="7"/>
  <c r="AE264" i="7"/>
  <c r="W265" i="7"/>
  <c r="AA265" i="7"/>
  <c r="AB265" i="7"/>
  <c r="AE265" i="7"/>
  <c r="W266" i="7"/>
  <c r="AA266" i="7"/>
  <c r="AB266" i="7"/>
  <c r="AE266" i="7"/>
  <c r="W267" i="7"/>
  <c r="AA267" i="7"/>
  <c r="AB267" i="7"/>
  <c r="AE267" i="7"/>
  <c r="W268" i="7"/>
  <c r="AA268" i="7"/>
  <c r="AB268" i="7"/>
  <c r="AE268" i="7"/>
  <c r="W269" i="7"/>
  <c r="AA269" i="7"/>
  <c r="AB269" i="7"/>
  <c r="AE269" i="7"/>
  <c r="W270" i="7"/>
  <c r="AA270" i="7"/>
  <c r="AB270" i="7"/>
  <c r="AE270" i="7"/>
  <c r="W271" i="7"/>
  <c r="AA271" i="7"/>
  <c r="AB271" i="7"/>
  <c r="AE271" i="7"/>
  <c r="W272" i="7"/>
  <c r="AA272" i="7"/>
  <c r="AB272" i="7"/>
  <c r="AE272" i="7"/>
  <c r="W274" i="7"/>
  <c r="AA274" i="7"/>
  <c r="AB274" i="7"/>
  <c r="AE274" i="7"/>
  <c r="W275" i="7"/>
  <c r="AA275" i="7"/>
  <c r="AB275" i="7"/>
  <c r="AE275" i="7"/>
  <c r="W276" i="7"/>
  <c r="AA276" i="7"/>
  <c r="AB276" i="7"/>
  <c r="AE276" i="7"/>
  <c r="AE277" i="7"/>
  <c r="AF281" i="7"/>
  <c r="AF282" i="7"/>
  <c r="AF387" i="7" s="1"/>
  <c r="AF283" i="7"/>
  <c r="AF284" i="7"/>
  <c r="AF285" i="7"/>
  <c r="AF286" i="7"/>
  <c r="AF287" i="7"/>
  <c r="AF288" i="7"/>
  <c r="AF289" i="7"/>
  <c r="AF290" i="7"/>
  <c r="AF291" i="7"/>
  <c r="AF292" i="7"/>
  <c r="AF293" i="7"/>
  <c r="AF294" i="7"/>
  <c r="AF295" i="7"/>
  <c r="W296" i="7"/>
  <c r="AA296" i="7"/>
  <c r="AB296" i="7"/>
  <c r="AE296" i="7"/>
  <c r="AF296" i="7"/>
  <c r="W297" i="7"/>
  <c r="AB297" i="7" s="1"/>
  <c r="AA297" i="7"/>
  <c r="AE297" i="7"/>
  <c r="AF297" i="7"/>
  <c r="W298" i="7"/>
  <c r="AB298" i="7" s="1"/>
  <c r="AA298" i="7"/>
  <c r="AE298" i="7"/>
  <c r="AF298" i="7"/>
  <c r="AF299" i="7"/>
  <c r="W300" i="7"/>
  <c r="AB300" i="7" s="1"/>
  <c r="AA300" i="7"/>
  <c r="AE300" i="7"/>
  <c r="AF300" i="7"/>
  <c r="W301" i="7"/>
  <c r="AB301" i="7" s="1"/>
  <c r="AA301" i="7"/>
  <c r="AE301" i="7"/>
  <c r="AF301" i="7"/>
  <c r="W302" i="7"/>
  <c r="AB302" i="7" s="1"/>
  <c r="AA302" i="7"/>
  <c r="AE302" i="7"/>
  <c r="AF302" i="7"/>
  <c r="W303" i="7"/>
  <c r="AA303" i="7"/>
  <c r="AB303" i="7"/>
  <c r="AE303" i="7"/>
  <c r="AF303" i="7"/>
  <c r="AE304" i="7"/>
  <c r="AF304" i="7"/>
  <c r="AE305" i="7"/>
  <c r="AF305" i="7"/>
  <c r="AF306" i="7"/>
  <c r="AF307" i="7"/>
  <c r="AF308" i="7"/>
  <c r="AF309" i="7"/>
  <c r="AF310" i="7"/>
  <c r="AF311" i="7"/>
  <c r="AF312" i="7"/>
  <c r="AF313" i="7"/>
  <c r="AF314" i="7"/>
  <c r="AF315" i="7"/>
  <c r="AF316" i="7"/>
  <c r="AF317" i="7"/>
  <c r="AF318" i="7"/>
  <c r="AF319" i="7"/>
  <c r="AF320" i="7"/>
  <c r="AF321" i="7"/>
  <c r="AF322" i="7"/>
  <c r="AF323" i="7"/>
  <c r="AF324" i="7"/>
  <c r="AF325" i="7"/>
  <c r="AF326" i="7"/>
  <c r="AF327" i="7"/>
  <c r="AF328" i="7"/>
  <c r="AF329" i="7"/>
  <c r="AF330" i="7"/>
  <c r="AF331" i="7"/>
  <c r="AF332" i="7"/>
  <c r="AF333" i="7"/>
  <c r="AF334" i="7"/>
  <c r="AF335" i="7"/>
  <c r="AF336" i="7"/>
  <c r="AF337" i="7"/>
  <c r="AF338" i="7"/>
  <c r="AF339" i="7"/>
  <c r="AF340" i="7"/>
  <c r="AF341" i="7"/>
  <c r="AF342" i="7"/>
  <c r="AF343" i="7"/>
  <c r="AF344" i="7"/>
  <c r="AF345" i="7"/>
  <c r="AF346" i="7"/>
  <c r="AF347" i="7"/>
  <c r="AF348" i="7"/>
  <c r="AF349" i="7"/>
  <c r="AF350" i="7"/>
  <c r="AF351" i="7"/>
  <c r="AF352" i="7"/>
  <c r="AF353" i="7"/>
  <c r="AF354" i="7"/>
  <c r="AF355" i="7"/>
  <c r="AF356" i="7"/>
  <c r="AF357" i="7"/>
  <c r="AF358" i="7"/>
  <c r="AF359" i="7"/>
  <c r="AF360" i="7"/>
  <c r="AF361" i="7"/>
  <c r="AF362" i="7"/>
  <c r="AF363" i="7"/>
  <c r="AF364" i="7"/>
  <c r="AF365" i="7"/>
  <c r="AF366" i="7"/>
  <c r="AF367" i="7"/>
  <c r="AF368" i="7"/>
  <c r="AF369" i="7"/>
  <c r="AF370" i="7"/>
  <c r="AF371" i="7"/>
  <c r="AF372" i="7"/>
  <c r="AF373" i="7"/>
  <c r="AF374" i="7"/>
  <c r="AF375" i="7"/>
  <c r="AF376" i="7"/>
  <c r="AF377" i="7"/>
  <c r="AF378" i="7"/>
  <c r="AF379" i="7"/>
  <c r="AF380" i="7"/>
  <c r="AF381" i="7"/>
  <c r="AF382" i="7"/>
  <c r="AF383" i="7"/>
  <c r="AF384" i="7"/>
  <c r="AF385" i="7"/>
  <c r="AF386" i="7"/>
  <c r="W388" i="7"/>
  <c r="AB388" i="7" s="1"/>
  <c r="AA388" i="7"/>
  <c r="AE388" i="7"/>
  <c r="W389" i="7"/>
  <c r="AB389" i="7" s="1"/>
  <c r="AA389" i="7"/>
  <c r="AE389" i="7"/>
  <c r="W390" i="7"/>
  <c r="AB390" i="7" s="1"/>
  <c r="AA390" i="7"/>
  <c r="AE390" i="7"/>
  <c r="W391" i="7"/>
  <c r="AB391" i="7" s="1"/>
  <c r="AA391" i="7"/>
  <c r="AE391" i="7"/>
  <c r="W392" i="7"/>
  <c r="AB392" i="7" s="1"/>
  <c r="AA392" i="7"/>
  <c r="AE392" i="7"/>
  <c r="W393" i="7"/>
  <c r="AB393" i="7" s="1"/>
  <c r="AA393" i="7"/>
  <c r="AE393" i="7"/>
  <c r="W394" i="7"/>
  <c r="AB394" i="7" s="1"/>
  <c r="AA394" i="7"/>
  <c r="AE394" i="7"/>
  <c r="W395" i="7"/>
  <c r="AB395" i="7" s="1"/>
  <c r="AA395" i="7"/>
  <c r="AE395" i="7"/>
  <c r="W396" i="7"/>
  <c r="AB396" i="7" s="1"/>
  <c r="AA396" i="7"/>
  <c r="AE396" i="7"/>
  <c r="W397" i="7"/>
  <c r="AB397" i="7" s="1"/>
  <c r="AA397" i="7"/>
  <c r="AE397" i="7"/>
  <c r="W398" i="7"/>
  <c r="AB398" i="7" s="1"/>
  <c r="AA398" i="7"/>
  <c r="AE398" i="7"/>
  <c r="W399" i="7"/>
  <c r="AB399" i="7" s="1"/>
  <c r="AA399" i="7"/>
  <c r="AE399" i="7"/>
  <c r="W400" i="7"/>
  <c r="AB400" i="7" s="1"/>
  <c r="AA400" i="7"/>
  <c r="AE400" i="7"/>
  <c r="W401" i="7"/>
  <c r="AB401" i="7" s="1"/>
  <c r="AA401" i="7"/>
  <c r="AE401" i="7"/>
  <c r="W402" i="7"/>
  <c r="AB402" i="7" s="1"/>
  <c r="AA402" i="7"/>
  <c r="AE402" i="7"/>
  <c r="W403" i="7"/>
  <c r="AB403" i="7" s="1"/>
  <c r="AA403" i="7"/>
  <c r="AE403" i="7"/>
  <c r="W404" i="7"/>
  <c r="AB404" i="7" s="1"/>
  <c r="AA404" i="7"/>
  <c r="AE404" i="7"/>
  <c r="W405" i="7"/>
  <c r="AB405" i="7" s="1"/>
  <c r="AA405" i="7"/>
  <c r="AE405" i="7"/>
  <c r="W406" i="7"/>
  <c r="AB406" i="7" s="1"/>
  <c r="AA406" i="7"/>
  <c r="AE406" i="7"/>
  <c r="W407" i="7"/>
  <c r="AB407" i="7" s="1"/>
  <c r="AA407" i="7"/>
  <c r="AE407" i="7"/>
  <c r="W408" i="7"/>
  <c r="AB408" i="7" s="1"/>
  <c r="AA408" i="7"/>
  <c r="AE408" i="7"/>
  <c r="W409" i="7"/>
  <c r="AB409" i="7" s="1"/>
  <c r="AA409" i="7"/>
  <c r="AE409" i="7"/>
  <c r="W410" i="7"/>
  <c r="AB410" i="7" s="1"/>
  <c r="AA410" i="7"/>
  <c r="AE410" i="7"/>
  <c r="W411" i="7"/>
  <c r="AB411" i="7" s="1"/>
  <c r="AA411" i="7"/>
  <c r="AE411" i="7"/>
  <c r="W412" i="7"/>
  <c r="AB412" i="7" s="1"/>
  <c r="AA412" i="7"/>
  <c r="AE412" i="7"/>
  <c r="W413" i="7"/>
  <c r="AB413" i="7" s="1"/>
  <c r="AA413" i="7"/>
  <c r="AE413" i="7"/>
  <c r="W414" i="7"/>
  <c r="AB414" i="7" s="1"/>
  <c r="AA414" i="7"/>
  <c r="AE414" i="7"/>
  <c r="W415" i="7"/>
  <c r="AB415" i="7" s="1"/>
  <c r="AA415" i="7"/>
  <c r="AE415" i="7"/>
  <c r="W416" i="7"/>
  <c r="AB416" i="7" s="1"/>
  <c r="AA416" i="7"/>
  <c r="AE416" i="7"/>
  <c r="W417" i="7"/>
  <c r="AB417" i="7" s="1"/>
  <c r="AA417" i="7"/>
  <c r="AE417" i="7"/>
  <c r="W418" i="7"/>
  <c r="AB418" i="7" s="1"/>
  <c r="AA418" i="7"/>
  <c r="AE418" i="7"/>
  <c r="W419" i="7"/>
  <c r="AB419" i="7" s="1"/>
  <c r="AA419" i="7"/>
  <c r="AE419" i="7"/>
  <c r="J420" i="7"/>
  <c r="W422" i="7"/>
  <c r="AB422" i="7" s="1"/>
  <c r="AA422" i="7"/>
  <c r="AE422" i="7"/>
  <c r="W423" i="7"/>
  <c r="AB423" i="7" s="1"/>
  <c r="AA423" i="7"/>
  <c r="AE423" i="7"/>
  <c r="W424" i="7"/>
  <c r="AB424" i="7" s="1"/>
  <c r="AA424" i="7"/>
  <c r="AE424" i="7"/>
  <c r="W425" i="7"/>
  <c r="AB425" i="7" s="1"/>
  <c r="AA425" i="7"/>
  <c r="AE425" i="7"/>
  <c r="W426" i="7"/>
  <c r="AB426" i="7" s="1"/>
  <c r="AA426" i="7"/>
  <c r="AE426" i="7"/>
  <c r="W427" i="7"/>
  <c r="AB427" i="7" s="1"/>
  <c r="AA427" i="7"/>
  <c r="AE427" i="7"/>
  <c r="W428" i="7"/>
  <c r="AB428" i="7" s="1"/>
  <c r="AA428" i="7"/>
  <c r="AE428" i="7"/>
  <c r="W429" i="7"/>
  <c r="AB429" i="7" s="1"/>
  <c r="AA429" i="7"/>
  <c r="AE429" i="7"/>
  <c r="W430" i="7"/>
  <c r="AB430" i="7" s="1"/>
  <c r="AA430" i="7"/>
  <c r="AE430" i="7"/>
  <c r="W431" i="7"/>
  <c r="AB431" i="7" s="1"/>
  <c r="AA431" i="7"/>
  <c r="AE431" i="7"/>
  <c r="W437" i="7"/>
  <c r="AB437" i="7" s="1"/>
  <c r="AA437" i="7"/>
  <c r="AE437" i="7"/>
  <c r="W438" i="7"/>
  <c r="AB438" i="7" s="1"/>
  <c r="AA438" i="7"/>
  <c r="AE438" i="7"/>
  <c r="W439" i="7"/>
  <c r="AB439" i="7" s="1"/>
  <c r="AA439" i="7"/>
  <c r="AE439" i="7"/>
  <c r="W440" i="7"/>
  <c r="AB440" i="7" s="1"/>
  <c r="AA440" i="7"/>
  <c r="AE440" i="7"/>
  <c r="W441" i="7"/>
  <c r="AB441" i="7" s="1"/>
  <c r="AA441" i="7"/>
  <c r="AE441" i="7"/>
  <c r="W442" i="7"/>
  <c r="AB442" i="7" s="1"/>
  <c r="AA442" i="7"/>
  <c r="AE442" i="7"/>
  <c r="W443" i="7"/>
  <c r="AB443" i="7" s="1"/>
  <c r="AA443" i="7"/>
  <c r="AE443" i="7"/>
  <c r="W444" i="7"/>
  <c r="AB444" i="7" s="1"/>
  <c r="AA444" i="7"/>
  <c r="AE444" i="7"/>
  <c r="W445" i="7"/>
  <c r="AB445" i="7" s="1"/>
  <c r="AA445" i="7"/>
  <c r="AE445" i="7"/>
  <c r="W446" i="7"/>
  <c r="AB446" i="7" s="1"/>
  <c r="AA446" i="7"/>
  <c r="AE446" i="7"/>
  <c r="J447" i="7"/>
  <c r="W448" i="7"/>
  <c r="AA448" i="7"/>
  <c r="AB448" i="7"/>
  <c r="AE448" i="7"/>
  <c r="W449" i="7"/>
  <c r="AA449" i="7"/>
  <c r="AB449" i="7"/>
  <c r="AE449" i="7"/>
  <c r="W450" i="7"/>
  <c r="AA450" i="7"/>
  <c r="AB450" i="7"/>
  <c r="AE450" i="7"/>
  <c r="W451" i="7"/>
  <c r="AA451" i="7"/>
  <c r="AB451" i="7"/>
  <c r="AE451" i="7"/>
  <c r="W452" i="7"/>
  <c r="AA452" i="7"/>
  <c r="AB452" i="7"/>
  <c r="AE452" i="7"/>
  <c r="W453" i="7"/>
  <c r="AA453" i="7"/>
  <c r="AB453" i="7"/>
  <c r="AE453" i="7"/>
  <c r="W454" i="7"/>
  <c r="AA454" i="7"/>
  <c r="AB454" i="7"/>
  <c r="AE454" i="7"/>
  <c r="J455" i="7"/>
  <c r="W456" i="7"/>
  <c r="AA456" i="7"/>
  <c r="AB456" i="7"/>
  <c r="AE456" i="7"/>
  <c r="W457" i="7"/>
  <c r="AA457" i="7"/>
  <c r="AB457" i="7"/>
  <c r="AE457" i="7"/>
  <c r="W458" i="7"/>
  <c r="AA458" i="7"/>
  <c r="AB458" i="7"/>
  <c r="AE458" i="7"/>
  <c r="W459" i="7"/>
  <c r="AA459" i="7"/>
  <c r="AB459" i="7"/>
  <c r="AE459" i="7"/>
  <c r="W460" i="7"/>
  <c r="AA460" i="7"/>
  <c r="AB460" i="7"/>
  <c r="AE460" i="7"/>
  <c r="W462" i="7"/>
  <c r="AA462" i="7"/>
  <c r="AB462" i="7"/>
  <c r="AE462" i="7"/>
  <c r="W463" i="7"/>
  <c r="AA463" i="7"/>
  <c r="AB463" i="7"/>
  <c r="AE463" i="7"/>
  <c r="J464" i="7"/>
  <c r="W465" i="7"/>
  <c r="AB465" i="7" s="1"/>
  <c r="AA465" i="7"/>
  <c r="AE465" i="7"/>
  <c r="W466" i="7"/>
  <c r="AB466" i="7" s="1"/>
  <c r="AA466" i="7"/>
  <c r="AE466" i="7"/>
  <c r="W467" i="7"/>
  <c r="AB467" i="7" s="1"/>
  <c r="AA467" i="7"/>
  <c r="AE467" i="7"/>
  <c r="W468" i="7"/>
  <c r="AB468" i="7" s="1"/>
  <c r="AA468" i="7"/>
  <c r="AE468" i="7"/>
  <c r="W469" i="7"/>
  <c r="AB469" i="7" s="1"/>
  <c r="AA469" i="7"/>
  <c r="AE469" i="7"/>
  <c r="J470" i="7"/>
  <c r="J474" i="7"/>
  <c r="R475" i="7"/>
  <c r="W476" i="7"/>
  <c r="AA476" i="7"/>
  <c r="AB476" i="7"/>
  <c r="AE476" i="7"/>
  <c r="W477" i="7"/>
  <c r="AA477" i="7"/>
  <c r="AB477" i="7"/>
  <c r="AE477" i="7"/>
  <c r="W478" i="7"/>
  <c r="AA478" i="7"/>
  <c r="AB478" i="7"/>
  <c r="AE478" i="7"/>
  <c r="J480" i="7"/>
  <c r="W481" i="7"/>
  <c r="AB481" i="7" s="1"/>
  <c r="AA481" i="7"/>
  <c r="AE481" i="7"/>
  <c r="W482" i="7"/>
  <c r="AB482" i="7" s="1"/>
  <c r="AA482" i="7"/>
  <c r="AE482" i="7"/>
  <c r="W483" i="7"/>
  <c r="AB483" i="7" s="1"/>
  <c r="AA483" i="7"/>
  <c r="AE483" i="7"/>
  <c r="W484" i="7"/>
  <c r="AB484" i="7" s="1"/>
  <c r="AA484" i="7"/>
  <c r="AE484" i="7"/>
  <c r="W485" i="7"/>
  <c r="AB485" i="7" s="1"/>
  <c r="AA485" i="7"/>
  <c r="AE485" i="7"/>
  <c r="W486" i="7"/>
  <c r="AB486" i="7" s="1"/>
  <c r="AA486" i="7"/>
  <c r="AE486" i="7"/>
  <c r="W487" i="7"/>
  <c r="AB487" i="7" s="1"/>
  <c r="AA487" i="7"/>
  <c r="AE487" i="7"/>
  <c r="J488" i="7"/>
  <c r="W490" i="7"/>
  <c r="AB490" i="7" s="1"/>
  <c r="AA490" i="7"/>
  <c r="AE490" i="7"/>
  <c r="W491" i="7"/>
  <c r="AB491" i="7" s="1"/>
  <c r="AA491" i="7"/>
  <c r="AE491" i="7"/>
  <c r="W492" i="7"/>
  <c r="AB492" i="7" s="1"/>
  <c r="AA492" i="7"/>
  <c r="AE492" i="7"/>
  <c r="W493" i="7"/>
  <c r="AB493" i="7" s="1"/>
  <c r="AA493" i="7"/>
  <c r="AE493" i="7"/>
  <c r="W494" i="7"/>
  <c r="AB494" i="7" s="1"/>
  <c r="AA494" i="7"/>
  <c r="AE494" i="7"/>
  <c r="W495" i="7"/>
  <c r="AB495" i="7" s="1"/>
  <c r="AA495" i="7"/>
  <c r="AE495" i="7"/>
  <c r="W496" i="7"/>
  <c r="AB496" i="7" s="1"/>
  <c r="AA496" i="7"/>
  <c r="AE496" i="7"/>
  <c r="W497" i="7"/>
  <c r="AB497" i="7" s="1"/>
  <c r="AA497" i="7"/>
  <c r="AE497" i="7"/>
  <c r="W498" i="7"/>
  <c r="AB498" i="7" s="1"/>
  <c r="AA498" i="7"/>
  <c r="AE498" i="7"/>
  <c r="W499" i="7"/>
  <c r="AB499" i="7" s="1"/>
  <c r="AA499" i="7"/>
  <c r="AE499" i="7"/>
  <c r="W500" i="7"/>
  <c r="AB500" i="7" s="1"/>
  <c r="AA500" i="7"/>
  <c r="AE500" i="7"/>
  <c r="W501" i="7"/>
  <c r="AB501" i="7" s="1"/>
  <c r="AA501" i="7"/>
  <c r="AE501" i="7"/>
  <c r="W502" i="7"/>
  <c r="AB502" i="7" s="1"/>
  <c r="AA502" i="7"/>
  <c r="AE502" i="7"/>
  <c r="W503" i="7"/>
  <c r="AB503" i="7" s="1"/>
  <c r="AA503" i="7"/>
  <c r="AE503" i="7"/>
  <c r="W504" i="7"/>
  <c r="AB504" i="7" s="1"/>
  <c r="AA504" i="7"/>
  <c r="AE504" i="7"/>
  <c r="W505" i="7"/>
  <c r="AB505" i="7" s="1"/>
  <c r="AA505" i="7"/>
  <c r="AE505" i="7"/>
  <c r="W506" i="7"/>
  <c r="AB506" i="7" s="1"/>
  <c r="AA506" i="7"/>
  <c r="AE506" i="7"/>
  <c r="W507" i="7"/>
  <c r="AB507" i="7" s="1"/>
  <c r="AA507" i="7"/>
  <c r="AE507" i="7"/>
  <c r="W508" i="7"/>
  <c r="AB508" i="7" s="1"/>
  <c r="AA508" i="7"/>
  <c r="AE508" i="7"/>
  <c r="W509" i="7"/>
  <c r="AB509" i="7" s="1"/>
  <c r="AA509" i="7"/>
  <c r="AE509" i="7"/>
  <c r="W510" i="7"/>
  <c r="AB510" i="7" s="1"/>
  <c r="AA510" i="7"/>
  <c r="AE510" i="7"/>
  <c r="W511" i="7"/>
  <c r="AB511" i="7" s="1"/>
  <c r="AA511" i="7"/>
  <c r="AE511" i="7"/>
  <c r="W512" i="7"/>
  <c r="AB512" i="7" s="1"/>
  <c r="AA512" i="7"/>
  <c r="AE512" i="7"/>
  <c r="W513" i="7"/>
  <c r="AB513" i="7" s="1"/>
  <c r="AA513" i="7"/>
  <c r="AE513" i="7"/>
  <c r="W514" i="7"/>
  <c r="AB514" i="7" s="1"/>
  <c r="AA514" i="7"/>
  <c r="AE514" i="7"/>
  <c r="W515" i="7"/>
  <c r="AB515" i="7" s="1"/>
  <c r="AA515" i="7"/>
  <c r="AE515" i="7"/>
  <c r="W516" i="7"/>
  <c r="AB516" i="7" s="1"/>
  <c r="AA516" i="7"/>
  <c r="AE516" i="7"/>
  <c r="W517" i="7"/>
  <c r="AB517" i="7" s="1"/>
  <c r="AA517" i="7"/>
  <c r="AE517" i="7"/>
  <c r="W518" i="7"/>
  <c r="AB518" i="7" s="1"/>
  <c r="AA518" i="7"/>
  <c r="AE518" i="7"/>
  <c r="W519" i="7"/>
  <c r="AB519" i="7" s="1"/>
  <c r="AA519" i="7"/>
  <c r="AE519" i="7"/>
  <c r="W520" i="7"/>
  <c r="AB520" i="7" s="1"/>
  <c r="AA520" i="7"/>
  <c r="AE520" i="7"/>
  <c r="W521" i="7"/>
  <c r="AB521" i="7" s="1"/>
  <c r="AA521" i="7"/>
  <c r="AE521" i="7"/>
  <c r="W522" i="7"/>
  <c r="AB522" i="7" s="1"/>
  <c r="AA522" i="7"/>
  <c r="AE522" i="7"/>
  <c r="W523" i="7"/>
  <c r="AB523" i="7" s="1"/>
  <c r="AA523" i="7"/>
  <c r="AE523" i="7"/>
  <c r="W524" i="7"/>
  <c r="AB524" i="7" s="1"/>
  <c r="AA524" i="7"/>
  <c r="AE524" i="7"/>
  <c r="W525" i="7"/>
  <c r="AB525" i="7" s="1"/>
  <c r="AA525" i="7"/>
  <c r="AE525" i="7"/>
  <c r="W526" i="7"/>
  <c r="AB526" i="7" s="1"/>
  <c r="AA526" i="7"/>
  <c r="AE526" i="7"/>
  <c r="W527" i="7"/>
  <c r="AB527" i="7" s="1"/>
  <c r="AA527" i="7"/>
  <c r="AE527" i="7"/>
  <c r="W528" i="7"/>
  <c r="AB528" i="7" s="1"/>
  <c r="AA528" i="7"/>
  <c r="AE528" i="7"/>
  <c r="W529" i="7"/>
  <c r="AB529" i="7" s="1"/>
  <c r="AA529" i="7"/>
  <c r="AE529" i="7"/>
  <c r="W530" i="7"/>
  <c r="AB530" i="7" s="1"/>
  <c r="AA530" i="7"/>
  <c r="AE530" i="7"/>
  <c r="W531" i="7"/>
  <c r="AB531" i="7" s="1"/>
  <c r="AA531" i="7"/>
  <c r="AE531" i="7"/>
  <c r="W532" i="7"/>
  <c r="AB532" i="7" s="1"/>
  <c r="AA532" i="7"/>
  <c r="AE532" i="7"/>
  <c r="W534" i="7"/>
  <c r="AB534" i="7" s="1"/>
  <c r="AA534" i="7"/>
  <c r="AE534" i="7"/>
  <c r="W535" i="7"/>
  <c r="AB535" i="7" s="1"/>
  <c r="AA535" i="7"/>
  <c r="AE535" i="7"/>
  <c r="W536" i="7"/>
  <c r="AB536" i="7" s="1"/>
  <c r="AA536" i="7"/>
  <c r="AE536" i="7"/>
  <c r="W537" i="7"/>
  <c r="AB537" i="7" s="1"/>
  <c r="AA537" i="7"/>
  <c r="AE537" i="7"/>
  <c r="W538" i="7"/>
  <c r="AB538" i="7" s="1"/>
  <c r="AA538" i="7"/>
  <c r="AE538" i="7"/>
  <c r="W539" i="7"/>
  <c r="AB539" i="7" s="1"/>
  <c r="AA539" i="7"/>
  <c r="AE539" i="7"/>
  <c r="W540" i="7"/>
  <c r="AB540" i="7" s="1"/>
  <c r="AA540" i="7"/>
  <c r="AE540" i="7"/>
  <c r="W541" i="7"/>
  <c r="AB541" i="7" s="1"/>
  <c r="AA541" i="7"/>
  <c r="AE541" i="7"/>
  <c r="W542" i="7"/>
  <c r="AB542" i="7" s="1"/>
  <c r="AA542" i="7"/>
  <c r="AE542" i="7"/>
  <c r="W543" i="7"/>
  <c r="AB543" i="7" s="1"/>
  <c r="AA543" i="7"/>
  <c r="AE543" i="7"/>
  <c r="W544" i="7"/>
  <c r="AB544" i="7" s="1"/>
  <c r="AA544" i="7"/>
  <c r="AE544" i="7"/>
  <c r="W545" i="7"/>
  <c r="AB545" i="7" s="1"/>
  <c r="AA545" i="7"/>
  <c r="AE545" i="7"/>
  <c r="W546" i="7"/>
  <c r="AB546" i="7" s="1"/>
  <c r="AA546" i="7"/>
  <c r="AE546" i="7"/>
  <c r="W547" i="7"/>
  <c r="AB547" i="7" s="1"/>
  <c r="AA547" i="7"/>
  <c r="AE547" i="7"/>
  <c r="W548" i="7"/>
  <c r="AB548" i="7" s="1"/>
  <c r="AA548" i="7"/>
  <c r="AE548" i="7"/>
  <c r="W549" i="7"/>
  <c r="AB549" i="7" s="1"/>
  <c r="AA549" i="7"/>
  <c r="AE549" i="7"/>
  <c r="W550" i="7"/>
  <c r="AB550" i="7" s="1"/>
  <c r="AA550" i="7"/>
  <c r="AE550" i="7"/>
  <c r="W551" i="7"/>
  <c r="AB551" i="7" s="1"/>
  <c r="AA551" i="7"/>
  <c r="AE551" i="7"/>
  <c r="W552" i="7"/>
  <c r="AB552" i="7" s="1"/>
  <c r="AA552" i="7"/>
  <c r="AE552" i="7"/>
  <c r="W553" i="7"/>
  <c r="AB553" i="7" s="1"/>
  <c r="AA553" i="7"/>
  <c r="AE553" i="7"/>
  <c r="W554" i="7"/>
  <c r="AB554" i="7" s="1"/>
  <c r="AA554" i="7"/>
  <c r="AE554" i="7"/>
  <c r="W555" i="7"/>
  <c r="AB555" i="7" s="1"/>
  <c r="AA555" i="7"/>
  <c r="AE555" i="7"/>
  <c r="W556" i="7"/>
  <c r="AB556" i="7" s="1"/>
  <c r="AA556" i="7"/>
  <c r="AE556" i="7"/>
  <c r="W557" i="7"/>
  <c r="AB557" i="7" s="1"/>
  <c r="AA557" i="7"/>
  <c r="AE557" i="7"/>
  <c r="W563" i="7"/>
  <c r="AB563" i="7" s="1"/>
  <c r="AA563" i="7"/>
  <c r="AE563" i="7"/>
  <c r="W572" i="7"/>
  <c r="AB572" i="7" s="1"/>
  <c r="AA572" i="7"/>
  <c r="AE572" i="7"/>
  <c r="W573" i="7"/>
  <c r="AB573" i="7" s="1"/>
  <c r="AA573" i="7"/>
  <c r="AE573" i="7"/>
  <c r="W574" i="7"/>
  <c r="AB574" i="7" s="1"/>
  <c r="AA574" i="7"/>
  <c r="AE574" i="7"/>
  <c r="W575" i="7"/>
  <c r="AB575" i="7" s="1"/>
  <c r="AA575" i="7"/>
  <c r="AE575" i="7"/>
  <c r="W576" i="7"/>
  <c r="AB576" i="7"/>
  <c r="AA576" i="7"/>
  <c r="AE576" i="7"/>
  <c r="W577" i="7"/>
  <c r="AB577" i="7"/>
  <c r="AA577" i="7"/>
  <c r="AE577" i="7"/>
  <c r="W578" i="7"/>
  <c r="AB578" i="7"/>
  <c r="AA578" i="7"/>
  <c r="AE578" i="7"/>
  <c r="W579" i="7"/>
  <c r="AB579" i="7"/>
  <c r="AA579" i="7"/>
  <c r="AE579" i="7"/>
  <c r="W580" i="7"/>
  <c r="AB580" i="7"/>
  <c r="AA580" i="7"/>
  <c r="AE580" i="7"/>
  <c r="W581" i="7"/>
  <c r="AB581" i="7"/>
  <c r="AA581" i="7"/>
  <c r="AE581" i="7"/>
  <c r="W582" i="7"/>
  <c r="AB582" i="7"/>
  <c r="AA582" i="7"/>
  <c r="AE582" i="7"/>
  <c r="W583" i="7"/>
  <c r="AB583" i="7"/>
  <c r="AA583" i="7"/>
  <c r="AE583" i="7"/>
  <c r="W585" i="7"/>
  <c r="AB585" i="7"/>
  <c r="AA585" i="7"/>
  <c r="AE585" i="7"/>
  <c r="W586" i="7"/>
  <c r="AB586" i="7"/>
  <c r="AA586" i="7"/>
  <c r="AE586" i="7"/>
  <c r="W587" i="7"/>
  <c r="AB587" i="7"/>
  <c r="AA587" i="7"/>
  <c r="AE587" i="7"/>
  <c r="W588" i="7"/>
  <c r="AB588" i="7"/>
  <c r="AA588" i="7"/>
  <c r="AE588" i="7"/>
  <c r="W589" i="7"/>
  <c r="AB589" i="7"/>
  <c r="AA589" i="7"/>
  <c r="AE589" i="7"/>
  <c r="W590" i="7"/>
  <c r="AB590" i="7"/>
  <c r="AA590" i="7"/>
  <c r="AE590" i="7"/>
  <c r="W591" i="7"/>
  <c r="AB591" i="7"/>
  <c r="AA591" i="7"/>
  <c r="AE591" i="7"/>
  <c r="W592" i="7"/>
  <c r="AB592" i="7"/>
  <c r="AA592" i="7"/>
  <c r="AE592" i="7"/>
  <c r="W593" i="7"/>
  <c r="AB593" i="7"/>
  <c r="AA593" i="7"/>
  <c r="AE593" i="7"/>
  <c r="W594" i="7"/>
  <c r="AB594" i="7"/>
  <c r="AA594" i="7"/>
  <c r="AE594" i="7"/>
  <c r="W595" i="7"/>
  <c r="AB595" i="7"/>
  <c r="AA595" i="7"/>
  <c r="AE595" i="7"/>
  <c r="W596" i="7"/>
  <c r="AB596" i="7"/>
  <c r="AA596" i="7"/>
  <c r="AE596" i="7"/>
  <c r="W597" i="7"/>
  <c r="AB597" i="7"/>
  <c r="AA597" i="7"/>
  <c r="AE597" i="7"/>
  <c r="W598" i="7"/>
  <c r="AB598" i="7"/>
  <c r="AA598" i="7"/>
  <c r="AE598" i="7"/>
  <c r="W599" i="7"/>
  <c r="AB599" i="7"/>
  <c r="AA599" i="7"/>
  <c r="AE599" i="7"/>
  <c r="W600" i="7"/>
  <c r="AB600" i="7"/>
  <c r="AA600" i="7"/>
  <c r="AE600" i="7"/>
  <c r="W601" i="7"/>
  <c r="AB601" i="7"/>
  <c r="AA601" i="7"/>
  <c r="AE601" i="7"/>
  <c r="W602" i="7"/>
  <c r="AB602" i="7"/>
  <c r="AA602" i="7"/>
  <c r="AE602" i="7"/>
  <c r="W603" i="7"/>
  <c r="AB603" i="7"/>
  <c r="AA603" i="7"/>
  <c r="AE603" i="7"/>
  <c r="W604" i="7"/>
  <c r="AB604" i="7"/>
  <c r="AA604" i="7"/>
  <c r="AE604" i="7"/>
  <c r="W605" i="7"/>
  <c r="AB605" i="7"/>
  <c r="AA605" i="7"/>
  <c r="AE605" i="7"/>
  <c r="W606" i="7"/>
  <c r="AB606" i="7"/>
  <c r="AA606" i="7"/>
  <c r="AE606" i="7"/>
  <c r="W607" i="7"/>
  <c r="AB607" i="7"/>
  <c r="AA607" i="7"/>
  <c r="AE607" i="7"/>
  <c r="W608" i="7"/>
  <c r="AB608" i="7"/>
  <c r="AA608" i="7"/>
  <c r="AE608" i="7"/>
  <c r="W609" i="7"/>
  <c r="AB609" i="7"/>
  <c r="AA609" i="7"/>
  <c r="AE609" i="7"/>
  <c r="W610" i="7"/>
  <c r="AB610" i="7"/>
  <c r="AA610" i="7"/>
  <c r="AE610" i="7"/>
  <c r="W611" i="7"/>
  <c r="AB611" i="7"/>
  <c r="AA611" i="7"/>
  <c r="AE611" i="7"/>
  <c r="W612" i="7"/>
  <c r="AB612" i="7"/>
  <c r="AA612" i="7"/>
  <c r="AE612" i="7"/>
  <c r="W613" i="7"/>
  <c r="AB613" i="7"/>
  <c r="AA613" i="7"/>
  <c r="AE613" i="7"/>
  <c r="W614" i="7"/>
  <c r="AB614" i="7"/>
  <c r="AA614" i="7"/>
  <c r="AE614" i="7"/>
  <c r="W615" i="7"/>
  <c r="AB615" i="7"/>
  <c r="AA615" i="7"/>
  <c r="AE615" i="7"/>
  <c r="W616" i="7"/>
  <c r="AB616" i="7"/>
  <c r="AA616" i="7"/>
  <c r="AE616" i="7"/>
  <c r="W617" i="7"/>
  <c r="AB617" i="7"/>
  <c r="AA617" i="7"/>
  <c r="AE617" i="7"/>
  <c r="W618" i="7"/>
  <c r="AB618" i="7"/>
  <c r="AA618" i="7"/>
  <c r="AE618" i="7"/>
  <c r="W619" i="7"/>
  <c r="AB619" i="7"/>
  <c r="AA619" i="7"/>
  <c r="AE619" i="7"/>
  <c r="W620" i="7"/>
  <c r="AB620" i="7"/>
  <c r="AA620" i="7"/>
  <c r="AE620" i="7"/>
  <c r="W621" i="7"/>
  <c r="AB621" i="7"/>
  <c r="AA621" i="7"/>
  <c r="AE621" i="7"/>
  <c r="W622" i="7"/>
  <c r="AB622" i="7"/>
  <c r="AA622" i="7"/>
  <c r="AE622" i="7"/>
  <c r="W623" i="7"/>
  <c r="AB623" i="7"/>
  <c r="AA623" i="7"/>
  <c r="AE623" i="7"/>
  <c r="W624" i="7"/>
  <c r="AB624" i="7"/>
  <c r="AA624" i="7"/>
  <c r="AE624" i="7"/>
  <c r="W625" i="7"/>
  <c r="AB625" i="7"/>
  <c r="AA625" i="7"/>
  <c r="AE625" i="7"/>
  <c r="W626" i="7"/>
  <c r="AB626" i="7"/>
  <c r="AA626" i="7"/>
  <c r="AE626" i="7"/>
  <c r="W627" i="7"/>
  <c r="AB627" i="7"/>
  <c r="AA627" i="7"/>
  <c r="AE627" i="7"/>
  <c r="W628" i="7"/>
  <c r="AB628" i="7"/>
  <c r="AA628" i="7"/>
  <c r="AE628" i="7"/>
  <c r="W629" i="7"/>
  <c r="AB629" i="7"/>
  <c r="AA629" i="7"/>
  <c r="AE629" i="7"/>
  <c r="W630" i="7"/>
  <c r="AB630" i="7"/>
  <c r="AA630" i="7"/>
  <c r="AE630" i="7"/>
  <c r="W631" i="7"/>
  <c r="AB631" i="7"/>
  <c r="AA631" i="7"/>
  <c r="AE631" i="7"/>
  <c r="W632" i="7"/>
  <c r="AB632" i="7"/>
  <c r="AA632" i="7"/>
  <c r="AE632" i="7"/>
  <c r="W633" i="7"/>
  <c r="AB633" i="7"/>
  <c r="AA633" i="7"/>
  <c r="AE633" i="7"/>
  <c r="W634" i="7"/>
  <c r="AB634" i="7"/>
  <c r="AA634" i="7"/>
  <c r="AE634" i="7"/>
  <c r="W635" i="7"/>
  <c r="AB635" i="7"/>
  <c r="AA635" i="7"/>
  <c r="AE635" i="7"/>
  <c r="W636" i="7"/>
  <c r="AB636" i="7"/>
  <c r="AA636" i="7"/>
  <c r="AE636" i="7"/>
  <c r="W637" i="7"/>
  <c r="AB637" i="7"/>
  <c r="AA637" i="7"/>
  <c r="AE637" i="7"/>
  <c r="W638" i="7"/>
  <c r="AB638" i="7"/>
  <c r="AA638" i="7"/>
  <c r="AE638" i="7"/>
  <c r="W639" i="7"/>
  <c r="AB639" i="7"/>
  <c r="AA639" i="7"/>
  <c r="AE639" i="7"/>
  <c r="W640" i="7"/>
  <c r="AB640" i="7"/>
  <c r="AA640" i="7"/>
  <c r="AE640" i="7"/>
  <c r="W641" i="7"/>
  <c r="AB641" i="7"/>
  <c r="AA641" i="7"/>
  <c r="AE641" i="7"/>
  <c r="W642" i="7"/>
  <c r="AB642" i="7"/>
  <c r="AA642" i="7"/>
  <c r="AE642" i="7"/>
  <c r="W643" i="7"/>
  <c r="AB643" i="7"/>
  <c r="AA643" i="7"/>
  <c r="AE643" i="7"/>
  <c r="W644" i="7"/>
  <c r="AB644" i="7"/>
  <c r="AA644" i="7"/>
  <c r="AE644" i="7"/>
  <c r="W645" i="7"/>
  <c r="AB645" i="7"/>
  <c r="AA645" i="7"/>
  <c r="AE645" i="7"/>
  <c r="W646" i="7"/>
  <c r="AB646" i="7"/>
  <c r="AA646" i="7"/>
  <c r="AE646" i="7"/>
  <c r="W647" i="7"/>
  <c r="AB647" i="7"/>
  <c r="AA647" i="7"/>
  <c r="AE647" i="7"/>
  <c r="W648" i="7"/>
  <c r="AB648" i="7"/>
  <c r="AA648" i="7"/>
  <c r="AE648" i="7"/>
  <c r="W649" i="7"/>
  <c r="AB649" i="7"/>
  <c r="AA649" i="7"/>
  <c r="AE649" i="7"/>
  <c r="W650" i="7"/>
  <c r="AB650" i="7"/>
  <c r="AA650" i="7"/>
  <c r="AE650" i="7"/>
  <c r="W651" i="7"/>
  <c r="AB651" i="7"/>
  <c r="AA651" i="7"/>
  <c r="AE651" i="7"/>
  <c r="W652" i="7"/>
  <c r="AB652" i="7"/>
  <c r="AA652" i="7"/>
  <c r="AE652" i="7"/>
  <c r="AA182" i="6"/>
  <c r="AB182" i="6"/>
  <c r="AE182" i="6"/>
  <c r="AA183" i="6"/>
  <c r="AB183" i="6"/>
  <c r="AE183" i="6"/>
  <c r="AA185" i="6"/>
  <c r="AB185" i="6"/>
  <c r="AE185" i="6"/>
  <c r="AA186" i="6"/>
  <c r="AB186" i="6"/>
  <c r="AE186" i="6"/>
  <c r="AA187" i="6"/>
  <c r="AB187" i="6"/>
  <c r="AE187" i="6"/>
  <c r="AA188" i="6"/>
  <c r="AB188" i="6"/>
  <c r="AE188" i="6"/>
  <c r="AA189" i="6"/>
  <c r="AB189" i="6"/>
  <c r="AE189" i="6"/>
  <c r="AA190" i="6"/>
  <c r="AB190" i="6"/>
  <c r="AE190" i="6"/>
  <c r="AA191" i="6"/>
  <c r="AB191" i="6"/>
  <c r="AE191" i="6"/>
  <c r="AA192" i="6"/>
  <c r="AB192" i="6"/>
  <c r="AE192" i="6"/>
  <c r="AA193" i="6"/>
  <c r="AB193" i="6"/>
  <c r="AE193" i="6"/>
  <c r="AA194" i="6"/>
  <c r="AB194" i="6"/>
  <c r="AE194" i="6"/>
  <c r="AA195" i="6"/>
  <c r="AB195" i="6"/>
  <c r="AE195" i="6"/>
  <c r="AA197" i="6"/>
  <c r="AB197" i="6"/>
  <c r="AE197" i="6"/>
  <c r="AA198" i="6"/>
  <c r="AB198" i="6"/>
  <c r="AE198" i="6"/>
  <c r="AA199" i="6"/>
  <c r="AB199" i="6"/>
  <c r="AE199" i="6"/>
  <c r="AA200" i="6"/>
  <c r="AB200" i="6"/>
  <c r="AE200" i="6"/>
  <c r="AA201" i="6"/>
  <c r="AB201" i="6"/>
  <c r="AE201" i="6"/>
  <c r="AA202" i="6"/>
  <c r="AB202" i="6"/>
  <c r="AE202" i="6"/>
  <c r="AA203" i="6"/>
  <c r="AB203" i="6"/>
  <c r="AE203" i="6"/>
  <c r="AA204" i="6"/>
  <c r="AB204" i="6"/>
  <c r="AE204" i="6"/>
  <c r="AA205" i="6"/>
  <c r="AB205" i="6"/>
  <c r="AE205" i="6"/>
  <c r="AA206" i="6"/>
  <c r="AB206" i="6"/>
  <c r="AE206" i="6"/>
  <c r="AA207" i="6"/>
  <c r="AB207" i="6"/>
  <c r="AE207" i="6"/>
  <c r="AA208" i="6"/>
  <c r="AB208" i="6"/>
  <c r="AE208" i="6"/>
  <c r="AA209" i="6"/>
  <c r="AB209" i="6"/>
  <c r="AE209" i="6"/>
  <c r="AA210" i="6"/>
  <c r="AB210" i="6"/>
  <c r="AE210" i="6"/>
  <c r="AA211" i="6"/>
  <c r="AB211" i="6"/>
  <c r="AE211" i="6"/>
  <c r="AA212" i="6"/>
  <c r="AB212" i="6"/>
  <c r="AE212" i="6"/>
  <c r="AA213" i="6"/>
  <c r="AB213" i="6"/>
  <c r="AE213" i="6"/>
  <c r="AA215" i="6"/>
  <c r="AB215" i="6"/>
  <c r="AE215" i="6"/>
  <c r="AA216" i="6"/>
  <c r="AB216" i="6"/>
  <c r="AE216" i="6"/>
  <c r="AA217" i="6"/>
  <c r="AB217" i="6"/>
  <c r="AE217" i="6"/>
  <c r="AA218" i="6"/>
  <c r="AB218" i="6"/>
  <c r="AE218" i="6"/>
  <c r="AA219" i="6"/>
  <c r="AB219" i="6"/>
  <c r="AE219" i="6"/>
  <c r="AA221" i="6"/>
  <c r="AB221" i="6"/>
  <c r="AE221" i="6"/>
  <c r="AA222" i="6"/>
  <c r="AB222" i="6"/>
  <c r="AE222" i="6"/>
  <c r="AA223" i="6"/>
  <c r="AB223" i="6"/>
  <c r="AE223" i="6"/>
  <c r="AA224" i="6"/>
  <c r="AB224" i="6"/>
  <c r="AE224" i="6"/>
  <c r="AA225" i="6"/>
  <c r="AB225" i="6"/>
  <c r="AE225" i="6"/>
  <c r="W227" i="6"/>
  <c r="AB227" i="6"/>
  <c r="AA227" i="6"/>
  <c r="AE227" i="6"/>
  <c r="W228" i="6"/>
  <c r="AB228" i="6"/>
  <c r="AA228" i="6"/>
  <c r="AE228" i="6"/>
  <c r="W229" i="6"/>
  <c r="AB229" i="6"/>
  <c r="AA229" i="6"/>
  <c r="AE229" i="6"/>
  <c r="W230" i="6"/>
  <c r="AB230" i="6"/>
  <c r="AA230" i="6"/>
  <c r="AE230" i="6"/>
  <c r="W231" i="6"/>
  <c r="AB231" i="6"/>
  <c r="AA231" i="6"/>
  <c r="AE231" i="6"/>
  <c r="W232" i="6"/>
  <c r="AB232" i="6"/>
  <c r="AA232" i="6"/>
  <c r="AE232" i="6"/>
  <c r="W233" i="6"/>
  <c r="AB233" i="6"/>
  <c r="AA233" i="6"/>
  <c r="AE233" i="6"/>
  <c r="W234" i="6"/>
  <c r="AB234" i="6"/>
  <c r="AA234" i="6"/>
  <c r="AE234" i="6"/>
  <c r="W235" i="6"/>
  <c r="AB235" i="6"/>
  <c r="AA235" i="6"/>
  <c r="AE235" i="6"/>
  <c r="W236" i="6"/>
  <c r="AB236" i="6"/>
  <c r="AA236" i="6"/>
  <c r="AE236" i="6"/>
  <c r="W237" i="6"/>
  <c r="AB237" i="6"/>
  <c r="AA237" i="6"/>
  <c r="AE237" i="6"/>
  <c r="AA239" i="6"/>
  <c r="AB239" i="6"/>
  <c r="AE239" i="6"/>
  <c r="W241" i="6"/>
  <c r="AB241" i="6" s="1"/>
  <c r="AA241" i="6"/>
  <c r="AE241" i="6"/>
  <c r="W242" i="6"/>
  <c r="AB242" i="6" s="1"/>
  <c r="AA242" i="6"/>
  <c r="AE242" i="6"/>
  <c r="W243" i="6"/>
  <c r="AB243" i="6" s="1"/>
  <c r="AA243" i="6"/>
  <c r="AE243" i="6"/>
  <c r="AE244" i="6"/>
  <c r="AE245" i="6"/>
  <c r="AF247" i="6"/>
  <c r="AF248" i="6"/>
  <c r="AF249" i="6"/>
  <c r="AF250" i="6"/>
  <c r="AF251" i="6"/>
  <c r="AF252" i="6"/>
  <c r="AF253" i="6"/>
  <c r="AF254" i="6"/>
  <c r="AF255" i="6"/>
  <c r="AF256" i="6"/>
  <c r="AF257" i="6"/>
  <c r="AF258" i="6"/>
  <c r="AF259" i="6"/>
  <c r="AF260" i="6"/>
  <c r="AF261" i="6"/>
  <c r="AF262" i="6"/>
  <c r="AF364" i="6" s="1"/>
  <c r="AF263" i="6"/>
  <c r="AF264" i="6"/>
  <c r="AF265" i="6"/>
  <c r="AF266" i="6"/>
  <c r="AF267" i="6"/>
  <c r="W268" i="6"/>
  <c r="AA268" i="6"/>
  <c r="AB268" i="6"/>
  <c r="AE268" i="6"/>
  <c r="AF268" i="6"/>
  <c r="W269" i="6"/>
  <c r="AB269" i="6"/>
  <c r="AA269" i="6"/>
  <c r="AE269" i="6"/>
  <c r="AF269" i="6"/>
  <c r="W270" i="6"/>
  <c r="AB270" i="6" s="1"/>
  <c r="AA270" i="6"/>
  <c r="AE270" i="6"/>
  <c r="AF270" i="6"/>
  <c r="W271" i="6"/>
  <c r="AB271" i="6" s="1"/>
  <c r="AA271" i="6"/>
  <c r="AE271" i="6"/>
  <c r="AF271" i="6"/>
  <c r="W272" i="6"/>
  <c r="AB272" i="6" s="1"/>
  <c r="AA272" i="6"/>
  <c r="AE272" i="6"/>
  <c r="AF272" i="6"/>
  <c r="W273" i="6"/>
  <c r="AB273" i="6"/>
  <c r="AA273" i="6"/>
  <c r="AE273" i="6"/>
  <c r="AF273" i="6"/>
  <c r="W274" i="6"/>
  <c r="AB274" i="6"/>
  <c r="AA274" i="6"/>
  <c r="AE274" i="6"/>
  <c r="AF274" i="6"/>
  <c r="W275" i="6"/>
  <c r="AB275" i="6" s="1"/>
  <c r="AA275" i="6"/>
  <c r="AE275" i="6"/>
  <c r="AF275" i="6"/>
  <c r="W276" i="6"/>
  <c r="AA276" i="6"/>
  <c r="AB276" i="6"/>
  <c r="AE276" i="6"/>
  <c r="AF276" i="6"/>
  <c r="W277" i="6"/>
  <c r="AB277" i="6"/>
  <c r="AA277" i="6"/>
  <c r="AE277" i="6"/>
  <c r="AF277" i="6"/>
  <c r="W278" i="6"/>
  <c r="AB278" i="6"/>
  <c r="AA278" i="6"/>
  <c r="AE278" i="6"/>
  <c r="AF278" i="6"/>
  <c r="W279" i="6"/>
  <c r="AB279" i="6" s="1"/>
  <c r="AA279" i="6"/>
  <c r="AE279" i="6"/>
  <c r="AF279" i="6"/>
  <c r="W280" i="6"/>
  <c r="AB280" i="6" s="1"/>
  <c r="AA280" i="6"/>
  <c r="AE280" i="6"/>
  <c r="AF280" i="6"/>
  <c r="W281" i="6"/>
  <c r="AB281" i="6"/>
  <c r="AA281" i="6"/>
  <c r="AE281" i="6"/>
  <c r="AF281" i="6"/>
  <c r="W282" i="6"/>
  <c r="AB282" i="6"/>
  <c r="AA282" i="6"/>
  <c r="AE282" i="6"/>
  <c r="AF282" i="6"/>
  <c r="W283" i="6"/>
  <c r="AB283" i="6"/>
  <c r="AA283" i="6"/>
  <c r="AE283" i="6"/>
  <c r="AF283" i="6"/>
  <c r="W284" i="6"/>
  <c r="AB284" i="6" s="1"/>
  <c r="AA284" i="6"/>
  <c r="AE284" i="6"/>
  <c r="AF284" i="6"/>
  <c r="AE285" i="6"/>
  <c r="AF285" i="6"/>
  <c r="AF286" i="6"/>
  <c r="AF287" i="6"/>
  <c r="AF288" i="6"/>
  <c r="AF289" i="6"/>
  <c r="AF290" i="6"/>
  <c r="AF291" i="6"/>
  <c r="AF292" i="6"/>
  <c r="AF293" i="6"/>
  <c r="AF294" i="6"/>
  <c r="AF295" i="6"/>
  <c r="AF296" i="6"/>
  <c r="AF297" i="6"/>
  <c r="AF298" i="6"/>
  <c r="AF299" i="6"/>
  <c r="AF300" i="6"/>
  <c r="AF301" i="6"/>
  <c r="AF302" i="6"/>
  <c r="AF303" i="6"/>
  <c r="AF304" i="6"/>
  <c r="AF305" i="6"/>
  <c r="AF306" i="6"/>
  <c r="AF307" i="6"/>
  <c r="AF308" i="6"/>
  <c r="AF309" i="6"/>
  <c r="AF310" i="6"/>
  <c r="AF311" i="6"/>
  <c r="AF312" i="6"/>
  <c r="AF313" i="6"/>
  <c r="AF314" i="6"/>
  <c r="AF315" i="6"/>
  <c r="AF316" i="6"/>
  <c r="AF317" i="6"/>
  <c r="AF318" i="6"/>
  <c r="AF319" i="6"/>
  <c r="AF320" i="6"/>
  <c r="AF321" i="6"/>
  <c r="AF322" i="6"/>
  <c r="AF323" i="6"/>
  <c r="AF324" i="6"/>
  <c r="AF325" i="6"/>
  <c r="AF326" i="6"/>
  <c r="AF327" i="6"/>
  <c r="AF328" i="6"/>
  <c r="AF329" i="6"/>
  <c r="AF330" i="6"/>
  <c r="AF331" i="6"/>
  <c r="AF332" i="6"/>
  <c r="AF333" i="6"/>
  <c r="AF334" i="6"/>
  <c r="AF335" i="6"/>
  <c r="AF336" i="6"/>
  <c r="AF337" i="6"/>
  <c r="AF338" i="6"/>
  <c r="AF339" i="6"/>
  <c r="AF340" i="6"/>
  <c r="AF341" i="6"/>
  <c r="AF342" i="6"/>
  <c r="AF343" i="6"/>
  <c r="AF344" i="6"/>
  <c r="AF345" i="6"/>
  <c r="AF346" i="6"/>
  <c r="AF347" i="6"/>
  <c r="AF348" i="6"/>
  <c r="AF349" i="6"/>
  <c r="AF350" i="6"/>
  <c r="AF351" i="6"/>
  <c r="AF352" i="6"/>
  <c r="AF353" i="6"/>
  <c r="AF354" i="6"/>
  <c r="AF355" i="6"/>
  <c r="AF356" i="6"/>
  <c r="AF357" i="6"/>
  <c r="AF358" i="6"/>
  <c r="AF359" i="6"/>
  <c r="AF360" i="6"/>
  <c r="AF361" i="6"/>
  <c r="J362" i="6"/>
  <c r="AF363" i="6"/>
  <c r="W365" i="6"/>
  <c r="AB365" i="6"/>
  <c r="AA365" i="6"/>
  <c r="AE365" i="6"/>
  <c r="W366" i="6"/>
  <c r="AB366" i="6"/>
  <c r="AA366" i="6"/>
  <c r="AE366" i="6"/>
  <c r="W367" i="6"/>
  <c r="AB367" i="6"/>
  <c r="AA367" i="6"/>
  <c r="AE367" i="6"/>
  <c r="W368" i="6"/>
  <c r="AB368" i="6"/>
  <c r="AA368" i="6"/>
  <c r="AE368" i="6"/>
  <c r="J369" i="6"/>
  <c r="W370" i="6"/>
  <c r="AB370" i="6"/>
  <c r="AA370" i="6"/>
  <c r="AE370" i="6"/>
  <c r="W371" i="6"/>
  <c r="AB371" i="6"/>
  <c r="AA371" i="6"/>
  <c r="AE371" i="6"/>
  <c r="W372" i="6"/>
  <c r="AB372" i="6"/>
  <c r="AA372" i="6"/>
  <c r="AE372" i="6"/>
  <c r="W377" i="6"/>
  <c r="AB377" i="6"/>
  <c r="AA377" i="6"/>
  <c r="AE377" i="6"/>
  <c r="W378" i="6"/>
  <c r="AB378" i="6"/>
  <c r="AA378" i="6"/>
  <c r="AE378" i="6"/>
  <c r="W379" i="6"/>
  <c r="AB379" i="6"/>
  <c r="AA379" i="6"/>
  <c r="AE379" i="6"/>
  <c r="W380" i="6"/>
  <c r="AB380" i="6"/>
  <c r="AA380" i="6"/>
  <c r="AE380" i="6"/>
  <c r="W381" i="6"/>
  <c r="AB381" i="6"/>
  <c r="AA381" i="6"/>
  <c r="AE381" i="6"/>
  <c r="W382" i="6"/>
  <c r="AB382" i="6"/>
  <c r="AA382" i="6"/>
  <c r="AE382" i="6"/>
  <c r="W383" i="6"/>
  <c r="AB383" i="6"/>
  <c r="AA383" i="6"/>
  <c r="AE383" i="6"/>
  <c r="W384" i="6"/>
  <c r="AB384" i="6"/>
  <c r="AA384" i="6"/>
  <c r="AE384" i="6"/>
  <c r="W385" i="6"/>
  <c r="AB385" i="6"/>
  <c r="AA385" i="6"/>
  <c r="AE385" i="6"/>
  <c r="J386" i="6"/>
  <c r="W387" i="6"/>
  <c r="AB387" i="6"/>
  <c r="AA387" i="6"/>
  <c r="AE387" i="6"/>
  <c r="W388" i="6"/>
  <c r="AB388" i="6"/>
  <c r="AA388" i="6"/>
  <c r="AE388" i="6"/>
  <c r="J389" i="6"/>
  <c r="W390" i="6"/>
  <c r="AB390" i="6" s="1"/>
  <c r="AA390" i="6"/>
  <c r="AE390" i="6"/>
  <c r="W391" i="6"/>
  <c r="AB391" i="6" s="1"/>
  <c r="AA391" i="6"/>
  <c r="AE391" i="6"/>
  <c r="W392" i="6"/>
  <c r="AB392" i="6" s="1"/>
  <c r="AA392" i="6"/>
  <c r="AE392" i="6"/>
  <c r="W393" i="6"/>
  <c r="AB393" i="6" s="1"/>
  <c r="AA393" i="6"/>
  <c r="AE393" i="6"/>
  <c r="W394" i="6"/>
  <c r="AB394" i="6" s="1"/>
  <c r="AA394" i="6"/>
  <c r="AE394" i="6"/>
  <c r="J395" i="6"/>
  <c r="W396" i="6"/>
  <c r="AB396" i="6"/>
  <c r="AA396" i="6"/>
  <c r="AE396" i="6"/>
  <c r="J397" i="6"/>
  <c r="W398" i="6"/>
  <c r="AB398" i="6" s="1"/>
  <c r="AA398" i="6"/>
  <c r="AE398" i="6"/>
  <c r="W399" i="6"/>
  <c r="AB399" i="6" s="1"/>
  <c r="AA399" i="6"/>
  <c r="AE399" i="6"/>
  <c r="W400" i="6"/>
  <c r="AB400" i="6" s="1"/>
  <c r="AA400" i="6"/>
  <c r="AE400" i="6"/>
  <c r="W401" i="6"/>
  <c r="AB401" i="6" s="1"/>
  <c r="AA401" i="6"/>
  <c r="AE401" i="6"/>
  <c r="W402" i="6"/>
  <c r="AB402" i="6" s="1"/>
  <c r="AA402" i="6"/>
  <c r="AE402" i="6"/>
  <c r="R405" i="6"/>
  <c r="W406" i="6"/>
  <c r="AB406" i="6"/>
  <c r="AA406" i="6"/>
  <c r="AE406" i="6"/>
  <c r="W410" i="6"/>
  <c r="AB410" i="6"/>
  <c r="AA410" i="6"/>
  <c r="AE410" i="6"/>
  <c r="W411" i="6"/>
  <c r="AB411" i="6"/>
  <c r="AA411" i="6"/>
  <c r="AE411" i="6"/>
  <c r="W412" i="6"/>
  <c r="AB412" i="6"/>
  <c r="AA412" i="6"/>
  <c r="AE412" i="6"/>
  <c r="W413" i="6"/>
  <c r="AB413" i="6"/>
  <c r="AA413" i="6"/>
  <c r="AE413" i="6"/>
  <c r="W414" i="6"/>
  <c r="AB414" i="6"/>
  <c r="AA414" i="6"/>
  <c r="AE414" i="6"/>
  <c r="W415" i="6"/>
  <c r="AB415" i="6"/>
  <c r="AA415" i="6"/>
  <c r="AE415" i="6"/>
  <c r="W416" i="6"/>
  <c r="AB416" i="6"/>
  <c r="AA416" i="6"/>
  <c r="AE416" i="6"/>
  <c r="W417" i="6"/>
  <c r="AB417" i="6"/>
  <c r="AA417" i="6"/>
  <c r="AE417" i="6"/>
  <c r="W418" i="6"/>
  <c r="AB418" i="6"/>
  <c r="AA418" i="6"/>
  <c r="AE418" i="6"/>
  <c r="W419" i="6"/>
  <c r="AB419" i="6"/>
  <c r="AA419" i="6"/>
  <c r="AE419" i="6"/>
  <c r="W420" i="6"/>
  <c r="AB420" i="6"/>
  <c r="AA420" i="6"/>
  <c r="AE420" i="6"/>
  <c r="W421" i="6"/>
  <c r="AB421" i="6"/>
  <c r="AA421" i="6"/>
  <c r="AE421" i="6"/>
  <c r="W422" i="6"/>
  <c r="AB422" i="6"/>
  <c r="AA422" i="6"/>
  <c r="AE422" i="6"/>
  <c r="W423" i="6"/>
  <c r="AB423" i="6"/>
  <c r="AA423" i="6"/>
  <c r="AE423" i="6"/>
  <c r="W424" i="6"/>
  <c r="AB424" i="6"/>
  <c r="AA424" i="6"/>
  <c r="AE424" i="6"/>
  <c r="W425" i="6"/>
  <c r="AB425" i="6"/>
  <c r="AA425" i="6"/>
  <c r="AE425" i="6"/>
  <c r="W426" i="6"/>
  <c r="AB426" i="6"/>
  <c r="AA426" i="6"/>
  <c r="AE426" i="6"/>
  <c r="W427" i="6"/>
  <c r="AB427" i="6"/>
  <c r="AA427" i="6"/>
  <c r="AE427" i="6"/>
  <c r="W428" i="6"/>
  <c r="AB428" i="6"/>
  <c r="AA428" i="6"/>
  <c r="AE428" i="6"/>
  <c r="W429" i="6"/>
  <c r="AB429" i="6"/>
  <c r="AA429" i="6"/>
  <c r="AE429" i="6"/>
  <c r="W430" i="6"/>
  <c r="AB430" i="6"/>
  <c r="AA430" i="6"/>
  <c r="AE430" i="6"/>
  <c r="W431" i="6"/>
  <c r="AB431" i="6"/>
  <c r="AA431" i="6"/>
  <c r="AE431" i="6"/>
  <c r="W432" i="6"/>
  <c r="AB432" i="6"/>
  <c r="AA432" i="6"/>
  <c r="AE432" i="6"/>
  <c r="W433" i="6"/>
  <c r="AB433" i="6"/>
  <c r="AA433" i="6"/>
  <c r="AE433" i="6"/>
  <c r="W434" i="6"/>
  <c r="AB434" i="6"/>
  <c r="AA434" i="6"/>
  <c r="AE434" i="6"/>
  <c r="W435" i="6"/>
  <c r="AB435" i="6"/>
  <c r="AA435" i="6"/>
  <c r="AE435" i="6"/>
  <c r="W436" i="6"/>
  <c r="AB436" i="6"/>
  <c r="AA436" i="6"/>
  <c r="AE436" i="6"/>
  <c r="W437" i="6"/>
  <c r="AB437" i="6"/>
  <c r="AA437" i="6"/>
  <c r="AE437" i="6"/>
  <c r="W438" i="6"/>
  <c r="AB438" i="6"/>
  <c r="AA438" i="6"/>
  <c r="AE438" i="6"/>
  <c r="W440" i="6"/>
  <c r="AB440" i="6"/>
  <c r="AA440" i="6"/>
  <c r="AE440" i="6"/>
  <c r="W441" i="6"/>
  <c r="AB441" i="6"/>
  <c r="AA441" i="6"/>
  <c r="AE441" i="6"/>
  <c r="W442" i="6"/>
  <c r="AB442" i="6"/>
  <c r="AA442" i="6"/>
  <c r="AE442" i="6"/>
  <c r="W443" i="6"/>
  <c r="AB443" i="6"/>
  <c r="AA443" i="6"/>
  <c r="AE443" i="6"/>
  <c r="W444" i="6"/>
  <c r="AB444" i="6"/>
  <c r="AA444" i="6"/>
  <c r="AE444" i="6"/>
  <c r="W445" i="6"/>
  <c r="AB445" i="6"/>
  <c r="AA445" i="6"/>
  <c r="AE445" i="6"/>
  <c r="W446" i="6"/>
  <c r="AB446" i="6"/>
  <c r="AA446" i="6"/>
  <c r="AE446" i="6"/>
  <c r="W447" i="6"/>
  <c r="AB447" i="6"/>
  <c r="AA447" i="6"/>
  <c r="AE447" i="6"/>
  <c r="W448" i="6"/>
  <c r="AB448" i="6"/>
  <c r="AA448" i="6"/>
  <c r="AE448" i="6"/>
  <c r="W449" i="6"/>
  <c r="AB449" i="6"/>
  <c r="AA449" i="6"/>
  <c r="AE449" i="6"/>
  <c r="W450" i="6"/>
  <c r="AB450" i="6" s="1"/>
  <c r="AA450" i="6"/>
  <c r="AE450" i="6"/>
  <c r="W451" i="6"/>
  <c r="AB451" i="6" s="1"/>
  <c r="AA451" i="6"/>
  <c r="AE451" i="6"/>
  <c r="W452" i="6"/>
  <c r="AB452" i="6" s="1"/>
  <c r="AA452" i="6"/>
  <c r="AE452" i="6"/>
  <c r="W453" i="6"/>
  <c r="AB453" i="6" s="1"/>
  <c r="AA453" i="6"/>
  <c r="AE453" i="6"/>
  <c r="W454" i="6"/>
  <c r="AB454" i="6" s="1"/>
  <c r="AA454" i="6"/>
  <c r="AE454" i="6"/>
  <c r="W455" i="6"/>
  <c r="AB455" i="6" s="1"/>
  <c r="AA455" i="6"/>
  <c r="AE455" i="6"/>
  <c r="W456" i="6"/>
  <c r="AB456" i="6" s="1"/>
  <c r="AA456" i="6"/>
  <c r="AE456" i="6"/>
  <c r="W457" i="6"/>
  <c r="AB457" i="6" s="1"/>
  <c r="AA457" i="6"/>
  <c r="AE457" i="6"/>
  <c r="W458" i="6"/>
  <c r="AB458" i="6" s="1"/>
  <c r="AA458" i="6"/>
  <c r="AE458" i="6"/>
  <c r="W459" i="6"/>
  <c r="AB459" i="6" s="1"/>
  <c r="AA459" i="6"/>
  <c r="AE459" i="6"/>
  <c r="W460" i="6"/>
  <c r="AB460" i="6" s="1"/>
  <c r="AA460" i="6"/>
  <c r="AE460" i="6"/>
  <c r="W461" i="6"/>
  <c r="AB461" i="6" s="1"/>
  <c r="AA461" i="6"/>
  <c r="AE461" i="6"/>
  <c r="W463" i="6"/>
  <c r="AB463" i="6" s="1"/>
  <c r="AA463" i="6"/>
  <c r="AE463" i="6"/>
  <c r="W464" i="6"/>
  <c r="AB464" i="6" s="1"/>
  <c r="AA464" i="6"/>
  <c r="AE464" i="6"/>
  <c r="W465" i="6"/>
  <c r="AB465" i="6" s="1"/>
  <c r="AA465" i="6"/>
  <c r="AE465" i="6"/>
  <c r="W467" i="6"/>
  <c r="AB467" i="6" s="1"/>
  <c r="AA467" i="6"/>
  <c r="AE467" i="6"/>
  <c r="W468" i="6"/>
  <c r="AB468" i="6" s="1"/>
  <c r="AA468" i="6"/>
  <c r="AE468" i="6"/>
  <c r="W469" i="6"/>
  <c r="AB469" i="6" s="1"/>
  <c r="AA469" i="6"/>
  <c r="AE469" i="6"/>
  <c r="W470" i="6"/>
  <c r="AB470" i="6" s="1"/>
  <c r="AA470" i="6"/>
  <c r="AE470" i="6"/>
  <c r="W471" i="6"/>
  <c r="AB471" i="6" s="1"/>
  <c r="AA471" i="6"/>
  <c r="AE471" i="6"/>
  <c r="W472" i="6"/>
  <c r="AB472" i="6" s="1"/>
  <c r="AA472" i="6"/>
  <c r="AE472" i="6"/>
  <c r="W473" i="6"/>
  <c r="AB473" i="6" s="1"/>
  <c r="AA473" i="6"/>
  <c r="AE473" i="6"/>
  <c r="W474" i="6"/>
  <c r="AB474" i="6" s="1"/>
  <c r="AA474" i="6"/>
  <c r="AE474" i="6"/>
  <c r="W475" i="6"/>
  <c r="AB475" i="6" s="1"/>
  <c r="AA475" i="6"/>
  <c r="AE475" i="6"/>
  <c r="W476" i="6"/>
  <c r="AB476" i="6" s="1"/>
  <c r="AA476" i="6"/>
  <c r="AE476" i="6"/>
  <c r="W477" i="6"/>
  <c r="AB477" i="6" s="1"/>
  <c r="AA477" i="6"/>
  <c r="AE477" i="6"/>
  <c r="W478" i="6"/>
  <c r="AB478" i="6" s="1"/>
  <c r="AA478" i="6"/>
  <c r="AE478" i="6"/>
  <c r="W480" i="6"/>
  <c r="AB480" i="6" s="1"/>
  <c r="AA480" i="6"/>
  <c r="AE480" i="6"/>
  <c r="W481" i="6"/>
  <c r="AB481" i="6" s="1"/>
  <c r="AA481" i="6"/>
  <c r="AE481" i="6"/>
  <c r="W482" i="6"/>
  <c r="AB482" i="6" s="1"/>
  <c r="AA482" i="6"/>
  <c r="AE482" i="6"/>
  <c r="W483" i="6"/>
  <c r="AB483" i="6" s="1"/>
  <c r="AA483" i="6"/>
  <c r="AE483" i="6"/>
  <c r="W484" i="6"/>
  <c r="AB484" i="6" s="1"/>
  <c r="AA484" i="6"/>
  <c r="AE484" i="6"/>
  <c r="W485" i="6"/>
  <c r="AB485" i="6" s="1"/>
  <c r="AA485" i="6"/>
  <c r="AE485" i="6"/>
  <c r="W486" i="6"/>
  <c r="AB486" i="6" s="1"/>
  <c r="AA486" i="6"/>
  <c r="AE486" i="6"/>
  <c r="W487" i="6"/>
  <c r="AB487" i="6" s="1"/>
  <c r="AA487" i="6"/>
  <c r="AE487" i="6"/>
  <c r="W488" i="6"/>
  <c r="AB488" i="6" s="1"/>
  <c r="AA488" i="6"/>
  <c r="AE488" i="6"/>
  <c r="W489" i="6"/>
  <c r="AB489" i="6" s="1"/>
  <c r="AA489" i="6"/>
  <c r="AE489" i="6"/>
  <c r="W490" i="6"/>
  <c r="AB490" i="6" s="1"/>
  <c r="AA490" i="6"/>
  <c r="AE490" i="6"/>
  <c r="W491" i="6"/>
  <c r="AB491" i="6" s="1"/>
  <c r="AA491" i="6"/>
  <c r="AE491" i="6"/>
  <c r="W492" i="6"/>
  <c r="AB492" i="6" s="1"/>
  <c r="AA492" i="6"/>
  <c r="AE492" i="6"/>
  <c r="W493" i="6"/>
  <c r="AB493" i="6" s="1"/>
  <c r="AA493" i="6"/>
  <c r="AE493" i="6"/>
  <c r="W494" i="6"/>
  <c r="AB494" i="6" s="1"/>
  <c r="AA494" i="6"/>
  <c r="AE494" i="6"/>
  <c r="W495" i="6"/>
  <c r="AB495" i="6" s="1"/>
  <c r="AA495" i="6"/>
  <c r="AE495" i="6"/>
  <c r="W496" i="6"/>
  <c r="AB496" i="6" s="1"/>
  <c r="AA496" i="6"/>
  <c r="AE496" i="6"/>
  <c r="W497" i="6"/>
  <c r="AB497" i="6" s="1"/>
  <c r="AA497" i="6"/>
  <c r="AE497" i="6"/>
  <c r="W498" i="6"/>
  <c r="AB498" i="6" s="1"/>
  <c r="AA498" i="6"/>
  <c r="AE498" i="6"/>
  <c r="W499" i="6"/>
  <c r="AB499" i="6" s="1"/>
  <c r="AA499" i="6"/>
  <c r="AE499" i="6"/>
  <c r="W500" i="6"/>
  <c r="AB500" i="6" s="1"/>
  <c r="AA500" i="6"/>
  <c r="AE500" i="6"/>
  <c r="W501" i="6"/>
  <c r="AB501" i="6" s="1"/>
  <c r="AA501" i="6"/>
  <c r="AE501" i="6"/>
  <c r="W502" i="6"/>
  <c r="AB502" i="6" s="1"/>
  <c r="AA502" i="6"/>
  <c r="AE502" i="6"/>
  <c r="W503" i="6"/>
  <c r="AB503" i="6" s="1"/>
  <c r="AA503" i="6"/>
  <c r="AE503" i="6"/>
  <c r="W504" i="6"/>
  <c r="AB504" i="6" s="1"/>
  <c r="AA504" i="6"/>
  <c r="AE504" i="6"/>
  <c r="W505" i="6"/>
  <c r="AB505" i="6" s="1"/>
  <c r="AA505" i="6"/>
  <c r="AE505" i="6"/>
  <c r="W506" i="6"/>
  <c r="AB506" i="6" s="1"/>
  <c r="AA506" i="6"/>
  <c r="AE506" i="6"/>
  <c r="W507" i="6"/>
  <c r="AB507" i="6" s="1"/>
  <c r="AA507" i="6"/>
  <c r="AE507" i="6"/>
  <c r="W508" i="6"/>
  <c r="AB508" i="6" s="1"/>
  <c r="AA508" i="6"/>
  <c r="AE508" i="6"/>
  <c r="W509" i="6"/>
  <c r="AB509" i="6" s="1"/>
  <c r="AA509" i="6"/>
  <c r="AE509" i="6"/>
  <c r="W510" i="6"/>
  <c r="AB510" i="6" s="1"/>
  <c r="AA510" i="6"/>
  <c r="AE510" i="6"/>
  <c r="W511" i="6"/>
  <c r="AB511" i="6" s="1"/>
  <c r="AA511" i="6"/>
  <c r="AE511" i="6"/>
  <c r="W512" i="6"/>
  <c r="AB512" i="6" s="1"/>
  <c r="AA512" i="6"/>
  <c r="AE512" i="6"/>
  <c r="W513" i="6"/>
  <c r="AB513" i="6" s="1"/>
  <c r="AA513" i="6"/>
  <c r="AE513" i="6"/>
  <c r="W514" i="6"/>
  <c r="AB514" i="6" s="1"/>
  <c r="AA514" i="6"/>
  <c r="AE514" i="6"/>
  <c r="W515" i="6"/>
  <c r="AB515" i="6" s="1"/>
  <c r="AA515" i="6"/>
  <c r="AE515" i="6"/>
  <c r="W516" i="6"/>
  <c r="AB516" i="6" s="1"/>
  <c r="AA516" i="6"/>
  <c r="AE516" i="6"/>
  <c r="W517" i="6"/>
  <c r="AB517" i="6" s="1"/>
  <c r="AA517" i="6"/>
  <c r="AE517" i="6"/>
  <c r="W518" i="6"/>
  <c r="AB518" i="6" s="1"/>
  <c r="AA518" i="6"/>
  <c r="AE518" i="6"/>
  <c r="W519" i="6"/>
  <c r="AB519" i="6" s="1"/>
  <c r="AA519" i="6"/>
  <c r="AE519" i="6"/>
  <c r="W520" i="6"/>
  <c r="AB520" i="6" s="1"/>
  <c r="AA520" i="6"/>
  <c r="AE520" i="6"/>
  <c r="W521" i="6"/>
  <c r="AB521" i="6" s="1"/>
  <c r="AA521" i="6"/>
  <c r="AE521" i="6"/>
  <c r="W522" i="6"/>
  <c r="AB522" i="6" s="1"/>
  <c r="AA522" i="6"/>
  <c r="AE522" i="6"/>
  <c r="W523" i="6"/>
  <c r="AB523" i="6" s="1"/>
  <c r="AA523" i="6"/>
  <c r="AE523" i="6"/>
  <c r="W524" i="6"/>
  <c r="AB524" i="6" s="1"/>
  <c r="AA524" i="6"/>
  <c r="AE524" i="6"/>
  <c r="W525" i="6"/>
  <c r="AB525" i="6" s="1"/>
  <c r="AA525" i="6"/>
  <c r="AE525" i="6"/>
  <c r="W526" i="6"/>
  <c r="AB526" i="6" s="1"/>
  <c r="AA526" i="6"/>
  <c r="AE526" i="6"/>
  <c r="W527" i="6"/>
  <c r="AB527" i="6" s="1"/>
  <c r="AA527" i="6"/>
  <c r="AE527" i="6"/>
  <c r="W528" i="6"/>
  <c r="AB528" i="6" s="1"/>
  <c r="AA528" i="6"/>
  <c r="AE528" i="6"/>
  <c r="W529" i="6"/>
  <c r="AB529" i="6" s="1"/>
  <c r="AA529" i="6"/>
  <c r="AE529" i="6"/>
  <c r="W530" i="6"/>
  <c r="AB530" i="6" s="1"/>
  <c r="AA530" i="6"/>
  <c r="AE530" i="6"/>
  <c r="W531" i="6"/>
  <c r="AB531" i="6" s="1"/>
  <c r="AA531" i="6"/>
  <c r="AE531" i="6"/>
  <c r="W532" i="6"/>
  <c r="AB532" i="6" s="1"/>
  <c r="AA532" i="6"/>
  <c r="AE532" i="6"/>
  <c r="W533" i="6"/>
  <c r="AB533" i="6" s="1"/>
  <c r="AA533" i="6"/>
  <c r="AE533" i="6"/>
  <c r="AA372" i="5"/>
  <c r="AB372" i="5"/>
  <c r="AE372" i="5"/>
  <c r="AA373" i="5"/>
  <c r="AB373" i="5"/>
  <c r="AE373" i="5"/>
  <c r="AA374" i="5"/>
  <c r="AB374" i="5"/>
  <c r="AE374" i="5"/>
  <c r="AA375" i="5"/>
  <c r="AB375" i="5"/>
  <c r="AE375" i="5"/>
  <c r="AA376" i="5"/>
  <c r="AB376" i="5"/>
  <c r="AE376" i="5"/>
  <c r="AA377" i="5"/>
  <c r="AB377" i="5"/>
  <c r="AE377" i="5"/>
  <c r="AA378" i="5"/>
  <c r="AB378" i="5"/>
  <c r="AE378" i="5"/>
  <c r="AA379" i="5"/>
  <c r="AB379" i="5"/>
  <c r="AE379" i="5"/>
  <c r="AA380" i="5"/>
  <c r="AB380" i="5"/>
  <c r="AE380" i="5"/>
  <c r="AA381" i="5"/>
  <c r="AB381" i="5"/>
  <c r="AE381" i="5"/>
  <c r="AA383" i="5"/>
  <c r="AB383" i="5"/>
  <c r="AE383" i="5"/>
  <c r="AA384" i="5"/>
  <c r="AB384" i="5"/>
  <c r="AE384" i="5"/>
  <c r="AA385" i="5"/>
  <c r="AB385" i="5"/>
  <c r="AE385" i="5"/>
  <c r="AA386" i="5"/>
  <c r="AB386" i="5"/>
  <c r="AE386" i="5"/>
  <c r="AA387" i="5"/>
  <c r="AB387" i="5"/>
  <c r="AE387" i="5"/>
  <c r="AA388" i="5"/>
  <c r="AB388" i="5"/>
  <c r="AE388" i="5"/>
  <c r="AA390" i="5"/>
  <c r="AB390" i="5"/>
  <c r="AE390" i="5"/>
  <c r="AA391" i="5"/>
  <c r="AB391" i="5"/>
  <c r="AE391" i="5"/>
  <c r="AA392" i="5"/>
  <c r="AB392" i="5"/>
  <c r="AE392" i="5"/>
  <c r="AA393" i="5"/>
  <c r="AB393" i="5"/>
  <c r="AE393" i="5"/>
  <c r="AA394" i="5"/>
  <c r="AB394" i="5"/>
  <c r="AE394" i="5"/>
  <c r="AA395" i="5"/>
  <c r="AB395" i="5"/>
  <c r="AE395" i="5"/>
  <c r="AA396" i="5"/>
  <c r="AB396" i="5"/>
  <c r="AE396" i="5"/>
  <c r="AA397" i="5"/>
  <c r="AB397" i="5"/>
  <c r="AE397" i="5"/>
  <c r="AA398" i="5"/>
  <c r="AB398" i="5"/>
  <c r="AE398" i="5"/>
  <c r="AA399" i="5"/>
  <c r="AB399" i="5"/>
  <c r="AE399" i="5"/>
  <c r="AA400" i="5"/>
  <c r="AB400" i="5"/>
  <c r="AE400" i="5"/>
  <c r="AA401" i="5"/>
  <c r="AB401" i="5"/>
  <c r="AE401" i="5"/>
  <c r="AA402" i="5"/>
  <c r="AB402" i="5"/>
  <c r="AE402" i="5"/>
  <c r="AA403" i="5"/>
  <c r="AB403" i="5"/>
  <c r="AE403" i="5"/>
  <c r="AA404" i="5"/>
  <c r="AB404" i="5"/>
  <c r="AE404" i="5"/>
  <c r="AA405" i="5"/>
  <c r="AB405" i="5"/>
  <c r="AE405" i="5"/>
  <c r="AA406" i="5"/>
  <c r="AB406" i="5"/>
  <c r="AE406" i="5"/>
  <c r="AA407" i="5"/>
  <c r="AB407" i="5"/>
  <c r="AE407" i="5"/>
  <c r="AA408" i="5"/>
  <c r="AB408" i="5"/>
  <c r="AE408" i="5"/>
  <c r="AA409" i="5"/>
  <c r="AB409" i="5"/>
  <c r="AE409" i="5"/>
  <c r="AA410" i="5"/>
  <c r="AB410" i="5"/>
  <c r="AE410" i="5"/>
  <c r="AA411" i="5"/>
  <c r="AB411" i="5"/>
  <c r="AE411" i="5"/>
  <c r="AA412" i="5"/>
  <c r="AB412" i="5"/>
  <c r="AE412" i="5"/>
  <c r="AA413" i="5"/>
  <c r="AB413" i="5"/>
  <c r="AE413" i="5"/>
  <c r="AA414" i="5"/>
  <c r="AB414" i="5"/>
  <c r="AE414" i="5"/>
  <c r="AA415" i="5"/>
  <c r="AB415" i="5"/>
  <c r="AE415" i="5"/>
  <c r="AA416" i="5"/>
  <c r="AB416" i="5"/>
  <c r="AE416" i="5"/>
  <c r="AA417" i="5"/>
  <c r="AB417" i="5"/>
  <c r="AE417" i="5"/>
  <c r="AA418" i="5"/>
  <c r="AB418" i="5"/>
  <c r="AE418" i="5"/>
  <c r="AA419" i="5"/>
  <c r="AB419" i="5"/>
  <c r="AE419" i="5"/>
  <c r="AA420" i="5"/>
  <c r="AB420" i="5"/>
  <c r="AE420" i="5"/>
  <c r="AA421" i="5"/>
  <c r="AB421" i="5"/>
  <c r="AE421" i="5"/>
  <c r="AA422" i="5"/>
  <c r="AB422" i="5"/>
  <c r="AE422" i="5"/>
  <c r="AA423" i="5"/>
  <c r="AB423" i="5"/>
  <c r="AE423" i="5"/>
  <c r="AA424" i="5"/>
  <c r="AB424" i="5"/>
  <c r="AE424" i="5"/>
  <c r="AA425" i="5"/>
  <c r="AB425" i="5"/>
  <c r="AE425" i="5"/>
  <c r="AA426" i="5"/>
  <c r="AB426" i="5"/>
  <c r="AE426" i="5"/>
  <c r="AA427" i="5"/>
  <c r="AB427" i="5"/>
  <c r="AE427" i="5"/>
  <c r="AA428" i="5"/>
  <c r="AB428" i="5"/>
  <c r="AE428" i="5"/>
  <c r="AA429" i="5"/>
  <c r="AB429" i="5"/>
  <c r="AE429" i="5"/>
  <c r="AA430" i="5"/>
  <c r="AB430" i="5"/>
  <c r="AE430" i="5"/>
  <c r="AA431" i="5"/>
  <c r="AB431" i="5"/>
  <c r="AE431" i="5"/>
  <c r="AA432" i="5"/>
  <c r="AB432" i="5"/>
  <c r="AE432" i="5"/>
  <c r="AA433" i="5"/>
  <c r="AB433" i="5"/>
  <c r="AE433" i="5"/>
  <c r="AA434" i="5"/>
  <c r="AB434" i="5"/>
  <c r="AE434" i="5"/>
  <c r="AA435" i="5"/>
  <c r="AB435" i="5"/>
  <c r="AE435" i="5"/>
  <c r="AA436" i="5"/>
  <c r="AB436" i="5"/>
  <c r="AE436" i="5"/>
  <c r="AA437" i="5"/>
  <c r="AB437" i="5"/>
  <c r="AE437" i="5"/>
  <c r="AA438" i="5"/>
  <c r="AB438" i="5"/>
  <c r="AE438" i="5"/>
  <c r="AA439" i="5"/>
  <c r="AB439" i="5"/>
  <c r="AE439" i="5"/>
  <c r="AA440" i="5"/>
  <c r="AB440" i="5"/>
  <c r="AE440" i="5"/>
  <c r="AA441" i="5"/>
  <c r="AB441" i="5"/>
  <c r="AE441" i="5"/>
  <c r="AA442" i="5"/>
  <c r="AB442" i="5"/>
  <c r="AE442" i="5"/>
  <c r="AA443" i="5"/>
  <c r="AB443" i="5"/>
  <c r="AE443" i="5"/>
  <c r="AA444" i="5"/>
  <c r="AB444" i="5"/>
  <c r="AE444" i="5"/>
  <c r="AA445" i="5"/>
  <c r="AB445" i="5"/>
  <c r="AE445" i="5"/>
  <c r="AA446" i="5"/>
  <c r="AB446" i="5"/>
  <c r="AE446" i="5"/>
  <c r="AA447" i="5"/>
  <c r="AB447" i="5"/>
  <c r="AE447" i="5"/>
  <c r="AA448" i="5"/>
  <c r="AB448" i="5"/>
  <c r="AE448" i="5"/>
  <c r="AA449" i="5"/>
  <c r="AB449" i="5"/>
  <c r="AE449" i="5"/>
  <c r="AA450" i="5"/>
  <c r="AB450" i="5"/>
  <c r="AE450" i="5"/>
  <c r="AA451" i="5"/>
  <c r="AB451" i="5"/>
  <c r="AE451" i="5"/>
  <c r="AA452" i="5"/>
  <c r="AB452" i="5"/>
  <c r="AE452" i="5"/>
  <c r="AA453" i="5"/>
  <c r="AB453" i="5"/>
  <c r="AE453" i="5"/>
  <c r="AA454" i="5"/>
  <c r="AB454" i="5"/>
  <c r="AE454" i="5"/>
  <c r="AA455" i="5"/>
  <c r="AB455" i="5"/>
  <c r="AE455" i="5"/>
  <c r="AA456" i="5"/>
  <c r="AB456" i="5"/>
  <c r="AE456" i="5"/>
  <c r="AA457" i="5"/>
  <c r="AB457" i="5"/>
  <c r="AE457" i="5"/>
  <c r="AA458" i="5"/>
  <c r="AB458" i="5"/>
  <c r="AE458" i="5"/>
  <c r="AA459" i="5"/>
  <c r="AB459" i="5"/>
  <c r="AE459" i="5"/>
  <c r="AA460" i="5"/>
  <c r="AB460" i="5"/>
  <c r="AE460" i="5"/>
  <c r="AA461" i="5"/>
  <c r="AB461" i="5"/>
  <c r="AE461" i="5"/>
  <c r="AA462" i="5"/>
  <c r="AB462" i="5"/>
  <c r="AE462" i="5"/>
  <c r="AA463" i="5"/>
  <c r="AB463" i="5"/>
  <c r="AE463" i="5"/>
  <c r="W465" i="5"/>
  <c r="AB465" i="5" s="1"/>
  <c r="AA465" i="5"/>
  <c r="AE465" i="5"/>
  <c r="W466" i="5"/>
  <c r="AB466" i="5" s="1"/>
  <c r="AA466" i="5"/>
  <c r="AE466" i="5"/>
  <c r="W467" i="5"/>
  <c r="AB467" i="5" s="1"/>
  <c r="AA467" i="5"/>
  <c r="AE467" i="5"/>
  <c r="W468" i="5"/>
  <c r="AB468" i="5" s="1"/>
  <c r="AA468" i="5"/>
  <c r="AE468" i="5"/>
  <c r="W469" i="5"/>
  <c r="AB469" i="5" s="1"/>
  <c r="AA469" i="5"/>
  <c r="AE469" i="5"/>
  <c r="W470" i="5"/>
  <c r="AB470" i="5" s="1"/>
  <c r="AA470" i="5"/>
  <c r="AE470" i="5"/>
  <c r="W471" i="5"/>
  <c r="AB471" i="5" s="1"/>
  <c r="AA471" i="5"/>
  <c r="AE471" i="5"/>
  <c r="W472" i="5"/>
  <c r="AB472" i="5" s="1"/>
  <c r="AA472" i="5"/>
  <c r="AE472" i="5"/>
  <c r="W473" i="5"/>
  <c r="AB473" i="5" s="1"/>
  <c r="AA473" i="5"/>
  <c r="AE473" i="5"/>
  <c r="W474" i="5"/>
  <c r="AB474" i="5" s="1"/>
  <c r="AA474" i="5"/>
  <c r="AE474" i="5"/>
  <c r="W476" i="5"/>
  <c r="AB476" i="5" s="1"/>
  <c r="AA476" i="5"/>
  <c r="AE476" i="5"/>
  <c r="W477" i="5"/>
  <c r="AB477" i="5" s="1"/>
  <c r="AA477" i="5"/>
  <c r="AE477" i="5"/>
  <c r="W478" i="5"/>
  <c r="AB478" i="5" s="1"/>
  <c r="AA478" i="5"/>
  <c r="AE478" i="5"/>
  <c r="W479" i="5"/>
  <c r="AB479" i="5" s="1"/>
  <c r="AA479" i="5"/>
  <c r="AE479" i="5"/>
  <c r="W480" i="5"/>
  <c r="AB480" i="5" s="1"/>
  <c r="AA480" i="5"/>
  <c r="AE480" i="5"/>
  <c r="W481" i="5"/>
  <c r="AB481" i="5" s="1"/>
  <c r="AA481" i="5"/>
  <c r="AE481" i="5"/>
  <c r="W482" i="5"/>
  <c r="AB482" i="5" s="1"/>
  <c r="AA482" i="5"/>
  <c r="AE482" i="5"/>
  <c r="W484" i="5"/>
  <c r="AB484" i="5" s="1"/>
  <c r="AA484" i="5"/>
  <c r="AE484" i="5"/>
  <c r="R487" i="5"/>
  <c r="R488" i="5"/>
  <c r="R489" i="5"/>
  <c r="R554" i="5" s="1"/>
  <c r="R490" i="5"/>
  <c r="R491" i="5"/>
  <c r="R492" i="5"/>
  <c r="R493" i="5"/>
  <c r="R494" i="5"/>
  <c r="R495" i="5"/>
  <c r="R496" i="5"/>
  <c r="R497" i="5"/>
  <c r="R498" i="5"/>
  <c r="R499" i="5"/>
  <c r="R500" i="5"/>
  <c r="R501" i="5"/>
  <c r="R502" i="5"/>
  <c r="R503" i="5"/>
  <c r="R504" i="5"/>
  <c r="R505" i="5"/>
  <c r="R506" i="5"/>
  <c r="R507" i="5"/>
  <c r="R508" i="5"/>
  <c r="R509" i="5"/>
  <c r="R510" i="5"/>
  <c r="R511" i="5"/>
  <c r="R512" i="5"/>
  <c r="R513" i="5"/>
  <c r="R514" i="5"/>
  <c r="R515" i="5"/>
  <c r="R516" i="5"/>
  <c r="R517" i="5"/>
  <c r="R518" i="5"/>
  <c r="R519" i="5"/>
  <c r="R520" i="5"/>
  <c r="R521" i="5"/>
  <c r="R522" i="5"/>
  <c r="R523" i="5"/>
  <c r="R524" i="5"/>
  <c r="R525" i="5"/>
  <c r="R526" i="5"/>
  <c r="R527" i="5"/>
  <c r="R528" i="5"/>
  <c r="R529" i="5"/>
  <c r="R530" i="5"/>
  <c r="R531" i="5"/>
  <c r="R532" i="5"/>
  <c r="R533" i="5"/>
  <c r="R534" i="5"/>
  <c r="R535" i="5"/>
  <c r="R536" i="5"/>
  <c r="R537" i="5"/>
  <c r="R538" i="5"/>
  <c r="R539" i="5"/>
  <c r="R540" i="5"/>
  <c r="R541" i="5"/>
  <c r="R542" i="5"/>
  <c r="R543" i="5"/>
  <c r="R544" i="5"/>
  <c r="R545" i="5"/>
  <c r="R546" i="5"/>
  <c r="R547" i="5"/>
  <c r="R548" i="5"/>
  <c r="R549" i="5"/>
  <c r="R550" i="5"/>
  <c r="R551" i="5"/>
  <c r="R552" i="5"/>
  <c r="R626" i="5" s="1"/>
  <c r="R553" i="5"/>
  <c r="W555" i="5"/>
  <c r="AB555" i="5"/>
  <c r="AA555" i="5"/>
  <c r="AE555" i="5"/>
  <c r="W556" i="5"/>
  <c r="AB556" i="5"/>
  <c r="AA556" i="5"/>
  <c r="AE556" i="5"/>
  <c r="W557" i="5"/>
  <c r="AB557" i="5"/>
  <c r="AA557" i="5"/>
  <c r="AE557" i="5"/>
  <c r="W558" i="5"/>
  <c r="AB558" i="5"/>
  <c r="AA558" i="5"/>
  <c r="AE558" i="5"/>
  <c r="W559" i="5"/>
  <c r="AB559" i="5"/>
  <c r="AA559" i="5"/>
  <c r="AE559" i="5"/>
  <c r="W560" i="5"/>
  <c r="AB560" i="5"/>
  <c r="AA560" i="5"/>
  <c r="AE560" i="5"/>
  <c r="W561" i="5"/>
  <c r="AB561" i="5"/>
  <c r="AA561" i="5"/>
  <c r="AE561" i="5"/>
  <c r="W562" i="5"/>
  <c r="AB562" i="5"/>
  <c r="AA562" i="5"/>
  <c r="AE562" i="5"/>
  <c r="W563" i="5"/>
  <c r="AB563" i="5"/>
  <c r="AA563" i="5"/>
  <c r="AE563" i="5"/>
  <c r="W564" i="5"/>
  <c r="AB564" i="5"/>
  <c r="AA564" i="5"/>
  <c r="AE564" i="5"/>
  <c r="W565" i="5"/>
  <c r="AA565" i="5"/>
  <c r="AB565" i="5"/>
  <c r="AE565" i="5"/>
  <c r="W567" i="5"/>
  <c r="AA567" i="5"/>
  <c r="AB567" i="5"/>
  <c r="AE567" i="5"/>
  <c r="W568" i="5"/>
  <c r="AA568" i="5"/>
  <c r="AB568" i="5"/>
  <c r="AE568" i="5"/>
  <c r="W569" i="5"/>
  <c r="AA569" i="5"/>
  <c r="AB569" i="5"/>
  <c r="AE569" i="5"/>
  <c r="W570" i="5"/>
  <c r="AA570" i="5"/>
  <c r="AB570" i="5"/>
  <c r="AE570" i="5"/>
  <c r="W571" i="5"/>
  <c r="AA571" i="5"/>
  <c r="AB571" i="5"/>
  <c r="AE571" i="5"/>
  <c r="W572" i="5"/>
  <c r="AA572" i="5"/>
  <c r="AB572" i="5"/>
  <c r="AE572" i="5"/>
  <c r="W573" i="5"/>
  <c r="AA573" i="5"/>
  <c r="AB573" i="5"/>
  <c r="AE573" i="5"/>
  <c r="W574" i="5"/>
  <c r="AA574" i="5"/>
  <c r="AB574" i="5"/>
  <c r="AE574" i="5"/>
  <c r="W575" i="5"/>
  <c r="AA575" i="5"/>
  <c r="AB575" i="5"/>
  <c r="AE575" i="5"/>
  <c r="W576" i="5"/>
  <c r="AA576" i="5"/>
  <c r="AB576" i="5"/>
  <c r="AE576" i="5"/>
  <c r="W577" i="5"/>
  <c r="AA577" i="5"/>
  <c r="AB577" i="5"/>
  <c r="AE577" i="5"/>
  <c r="W578" i="5"/>
  <c r="AA578" i="5"/>
  <c r="AB578" i="5"/>
  <c r="AE578" i="5"/>
  <c r="W579" i="5"/>
  <c r="AA579" i="5"/>
  <c r="AB579" i="5"/>
  <c r="AE579" i="5"/>
  <c r="W580" i="5"/>
  <c r="AA580" i="5"/>
  <c r="AB580" i="5"/>
  <c r="AE580" i="5"/>
  <c r="W581" i="5"/>
  <c r="AA581" i="5"/>
  <c r="AB581" i="5"/>
  <c r="AE581" i="5"/>
  <c r="W587" i="5"/>
  <c r="AA587" i="5"/>
  <c r="AB587" i="5"/>
  <c r="AE587" i="5"/>
  <c r="W588" i="5"/>
  <c r="AA588" i="5"/>
  <c r="AB588" i="5"/>
  <c r="AE588" i="5"/>
  <c r="W589" i="5"/>
  <c r="AA589" i="5"/>
  <c r="AB589" i="5"/>
  <c r="AE589" i="5"/>
  <c r="W590" i="5"/>
  <c r="AA590" i="5"/>
  <c r="AB590" i="5"/>
  <c r="AE590" i="5"/>
  <c r="W591" i="5"/>
  <c r="AA591" i="5"/>
  <c r="AB591" i="5"/>
  <c r="AE591" i="5"/>
  <c r="W592" i="5"/>
  <c r="AA592" i="5"/>
  <c r="AB592" i="5"/>
  <c r="AE592" i="5"/>
  <c r="W593" i="5"/>
  <c r="AA593" i="5"/>
  <c r="AB593" i="5"/>
  <c r="AE593" i="5"/>
  <c r="W594" i="5"/>
  <c r="AA594" i="5"/>
  <c r="AB594" i="5"/>
  <c r="AE594" i="5"/>
  <c r="W595" i="5"/>
  <c r="AA595" i="5"/>
  <c r="AB595" i="5"/>
  <c r="AE595" i="5"/>
  <c r="W596" i="5"/>
  <c r="AA596" i="5"/>
  <c r="AB596" i="5"/>
  <c r="AE596" i="5"/>
  <c r="J597" i="5"/>
  <c r="W598" i="5"/>
  <c r="AB598" i="5" s="1"/>
  <c r="AA598" i="5"/>
  <c r="AE598" i="5"/>
  <c r="J599" i="5"/>
  <c r="W600" i="5"/>
  <c r="AB600" i="5" s="1"/>
  <c r="AA600" i="5"/>
  <c r="AE600" i="5"/>
  <c r="W601" i="5"/>
  <c r="AB601" i="5" s="1"/>
  <c r="AA601" i="5"/>
  <c r="AE601" i="5"/>
  <c r="W602" i="5"/>
  <c r="AB602" i="5" s="1"/>
  <c r="AA602" i="5"/>
  <c r="AE602" i="5"/>
  <c r="W603" i="5"/>
  <c r="AB603" i="5" s="1"/>
  <c r="AA603" i="5"/>
  <c r="AE603" i="5"/>
  <c r="W604" i="5"/>
  <c r="AB604" i="5" s="1"/>
  <c r="AA604" i="5"/>
  <c r="AE604" i="5"/>
  <c r="W605" i="5"/>
  <c r="AB605" i="5" s="1"/>
  <c r="AA605" i="5"/>
  <c r="AE605" i="5"/>
  <c r="W606" i="5"/>
  <c r="AB606" i="5" s="1"/>
  <c r="AA606" i="5"/>
  <c r="AE606" i="5"/>
  <c r="J607" i="5"/>
  <c r="W608" i="5"/>
  <c r="AB608" i="5" s="1"/>
  <c r="AA608" i="5"/>
  <c r="AE608" i="5"/>
  <c r="W609" i="5"/>
  <c r="AB609" i="5" s="1"/>
  <c r="AA609" i="5"/>
  <c r="AE609" i="5"/>
  <c r="W610" i="5"/>
  <c r="AB610" i="5" s="1"/>
  <c r="AA610" i="5"/>
  <c r="AE610" i="5"/>
  <c r="W611" i="5"/>
  <c r="AB611" i="5" s="1"/>
  <c r="AA611" i="5"/>
  <c r="AE611" i="5"/>
  <c r="W612" i="5"/>
  <c r="AB612" i="5" s="1"/>
  <c r="AA612" i="5"/>
  <c r="AE612" i="5"/>
  <c r="J614" i="5"/>
  <c r="W616" i="5"/>
  <c r="AA616" i="5"/>
  <c r="AB616" i="5"/>
  <c r="AE616" i="5"/>
  <c r="J617" i="5"/>
  <c r="J625" i="5"/>
  <c r="W627" i="5"/>
  <c r="AB627" i="5" s="1"/>
  <c r="AA627" i="5"/>
  <c r="AE627" i="5"/>
  <c r="AF627" i="5"/>
  <c r="J628" i="5"/>
  <c r="W629" i="5"/>
  <c r="AA629" i="5"/>
  <c r="AB629" i="5"/>
  <c r="AE629" i="5"/>
  <c r="W630" i="5"/>
  <c r="AA630" i="5"/>
  <c r="AB630" i="5"/>
  <c r="AE630" i="5"/>
  <c r="W631" i="5"/>
  <c r="AA631" i="5"/>
  <c r="AB631" i="5"/>
  <c r="AE631" i="5"/>
  <c r="W632" i="5"/>
  <c r="AA632" i="5"/>
  <c r="AB632" i="5"/>
  <c r="AE632" i="5"/>
  <c r="W633" i="5"/>
  <c r="AA633" i="5"/>
  <c r="AB633" i="5"/>
  <c r="AE633" i="5"/>
  <c r="W634" i="5"/>
  <c r="AA634" i="5"/>
  <c r="AB634" i="5"/>
  <c r="AE634" i="5"/>
  <c r="W635" i="5"/>
  <c r="AA635" i="5"/>
  <c r="AB635" i="5"/>
  <c r="AE635" i="5"/>
  <c r="W636" i="5"/>
  <c r="AA636" i="5"/>
  <c r="AB636" i="5"/>
  <c r="AE636" i="5"/>
  <c r="W637" i="5"/>
  <c r="AA637" i="5"/>
  <c r="AB637" i="5"/>
  <c r="AE637" i="5"/>
  <c r="W638" i="5"/>
  <c r="AA638" i="5"/>
  <c r="AB638" i="5"/>
  <c r="AE638" i="5"/>
  <c r="W639" i="5"/>
  <c r="AA639" i="5"/>
  <c r="AB639" i="5"/>
  <c r="AE639" i="5"/>
  <c r="W640" i="5"/>
  <c r="AA640" i="5"/>
  <c r="AB640" i="5"/>
  <c r="AE640" i="5"/>
  <c r="W641" i="5"/>
  <c r="AA641" i="5"/>
  <c r="AB641" i="5"/>
  <c r="AE641" i="5"/>
  <c r="W642" i="5"/>
  <c r="AA642" i="5"/>
  <c r="AB642" i="5"/>
  <c r="AE642" i="5"/>
  <c r="W643" i="5"/>
  <c r="AA643" i="5"/>
  <c r="AB643" i="5"/>
  <c r="AE643" i="5"/>
  <c r="W644" i="5"/>
  <c r="AA644" i="5"/>
  <c r="AB644" i="5"/>
  <c r="AE644" i="5"/>
  <c r="W645" i="5"/>
  <c r="AA645" i="5"/>
  <c r="AB645" i="5"/>
  <c r="AE645" i="5"/>
  <c r="W646" i="5"/>
  <c r="AA646" i="5"/>
  <c r="AB646" i="5"/>
  <c r="AE646" i="5"/>
  <c r="W647" i="5"/>
  <c r="AA647" i="5"/>
  <c r="AB647" i="5"/>
  <c r="AE647" i="5"/>
  <c r="W648" i="5"/>
  <c r="AA648" i="5"/>
  <c r="AB648" i="5"/>
  <c r="AE648" i="5"/>
  <c r="W649" i="5"/>
  <c r="AA649" i="5"/>
  <c r="AB649" i="5"/>
  <c r="AE649" i="5"/>
  <c r="W650" i="5"/>
  <c r="AA650" i="5"/>
  <c r="AB650" i="5"/>
  <c r="AE650" i="5"/>
  <c r="W651" i="5"/>
  <c r="AA651" i="5"/>
  <c r="AB651" i="5"/>
  <c r="AE651" i="5"/>
  <c r="J652" i="5"/>
  <c r="W654" i="5"/>
  <c r="AB654" i="5"/>
  <c r="AA654" i="5"/>
  <c r="AE654" i="5"/>
  <c r="W655" i="5"/>
  <c r="AB655" i="5"/>
  <c r="AA655" i="5"/>
  <c r="AE655" i="5"/>
  <c r="W656" i="5"/>
  <c r="AB656" i="5"/>
  <c r="AA656" i="5"/>
  <c r="AE656" i="5"/>
  <c r="W657" i="5"/>
  <c r="AB657" i="5"/>
  <c r="AA657" i="5"/>
  <c r="AE657" i="5"/>
  <c r="W658" i="5"/>
  <c r="AB658" i="5"/>
  <c r="AA658" i="5"/>
  <c r="AE658" i="5"/>
  <c r="W659" i="5"/>
  <c r="AB659" i="5"/>
  <c r="AA659" i="5"/>
  <c r="AE659" i="5"/>
  <c r="W660" i="5"/>
  <c r="AB660" i="5"/>
  <c r="AA660" i="5"/>
  <c r="AE660" i="5"/>
  <c r="W661" i="5"/>
  <c r="AB661" i="5"/>
  <c r="AA661" i="5"/>
  <c r="AE661" i="5"/>
  <c r="W662" i="5"/>
  <c r="AB662" i="5"/>
  <c r="AA662" i="5"/>
  <c r="AE662" i="5"/>
  <c r="W663" i="5"/>
  <c r="AB663" i="5"/>
  <c r="AA663" i="5"/>
  <c r="AE663" i="5"/>
  <c r="W664" i="5"/>
  <c r="AB664" i="5"/>
  <c r="AA664" i="5"/>
  <c r="AE664" i="5"/>
  <c r="W665" i="5"/>
  <c r="AB665" i="5"/>
  <c r="AA665" i="5"/>
  <c r="AE665" i="5"/>
  <c r="W666" i="5"/>
  <c r="AB666" i="5"/>
  <c r="AA666" i="5"/>
  <c r="AE666" i="5"/>
  <c r="W667" i="5"/>
  <c r="AB667" i="5"/>
  <c r="AA667" i="5"/>
  <c r="AE667" i="5"/>
  <c r="W668" i="5"/>
  <c r="AB668" i="5"/>
  <c r="AA668" i="5"/>
  <c r="AE668" i="5"/>
  <c r="W669" i="5"/>
  <c r="AB669" i="5"/>
  <c r="AA669" i="5"/>
  <c r="AE669" i="5"/>
  <c r="W670" i="5"/>
  <c r="AB670" i="5"/>
  <c r="AA670" i="5"/>
  <c r="AE670" i="5"/>
  <c r="W671" i="5"/>
  <c r="AB671" i="5"/>
  <c r="AA671" i="5"/>
  <c r="AE671" i="5"/>
  <c r="W672" i="5"/>
  <c r="AB672" i="5"/>
  <c r="AA672" i="5"/>
  <c r="AE672" i="5"/>
  <c r="W673" i="5"/>
  <c r="AB673" i="5"/>
  <c r="AA673" i="5"/>
  <c r="AE673" i="5"/>
  <c r="W674" i="5"/>
  <c r="AB674" i="5"/>
  <c r="AA674" i="5"/>
  <c r="AE674" i="5"/>
  <c r="W675" i="5"/>
  <c r="AB675" i="5"/>
  <c r="AA675" i="5"/>
  <c r="AE675" i="5"/>
  <c r="W676" i="5"/>
  <c r="AB676" i="5"/>
  <c r="AA676" i="5"/>
  <c r="AE676" i="5"/>
  <c r="W677" i="5"/>
  <c r="AB677" i="5"/>
  <c r="AA677" i="5"/>
  <c r="AE677" i="5"/>
  <c r="W678" i="5"/>
  <c r="AB678" i="5"/>
  <c r="AA678" i="5"/>
  <c r="AE678" i="5"/>
  <c r="W679" i="5"/>
  <c r="AB679" i="5"/>
  <c r="AA679" i="5"/>
  <c r="AE679" i="5"/>
  <c r="W680" i="5"/>
  <c r="AB680" i="5"/>
  <c r="AA680" i="5"/>
  <c r="AE680" i="5"/>
  <c r="W681" i="5"/>
  <c r="AB681" i="5"/>
  <c r="AA681" i="5"/>
  <c r="AE681" i="5"/>
  <c r="W682" i="5"/>
  <c r="AB682" i="5"/>
  <c r="AA682" i="5"/>
  <c r="AE682" i="5"/>
  <c r="W683" i="5"/>
  <c r="AB683" i="5"/>
  <c r="AA683" i="5"/>
  <c r="AE683" i="5"/>
  <c r="W684" i="5"/>
  <c r="AB684" i="5"/>
  <c r="AA684" i="5"/>
  <c r="AE684" i="5"/>
  <c r="W685" i="5"/>
  <c r="AB685" i="5"/>
  <c r="AA685" i="5"/>
  <c r="AE685" i="5"/>
  <c r="W686" i="5"/>
  <c r="AB686" i="5"/>
  <c r="AA686" i="5"/>
  <c r="AE686" i="5"/>
  <c r="W687" i="5"/>
  <c r="AB687" i="5"/>
  <c r="AA687" i="5"/>
  <c r="AE687" i="5"/>
  <c r="W688" i="5"/>
  <c r="AB688" i="5"/>
  <c r="AA688" i="5"/>
  <c r="AE688" i="5"/>
  <c r="W689" i="5"/>
  <c r="AB689" i="5"/>
  <c r="AA689" i="5"/>
  <c r="AE689" i="5"/>
  <c r="W690" i="5"/>
  <c r="AB690" i="5"/>
  <c r="AA690" i="5"/>
  <c r="AE690" i="5"/>
  <c r="W691" i="5"/>
  <c r="AB691" i="5"/>
  <c r="AA691" i="5"/>
  <c r="AE691" i="5"/>
  <c r="W692" i="5"/>
  <c r="AB692" i="5"/>
  <c r="AA692" i="5"/>
  <c r="AE692" i="5"/>
  <c r="W693" i="5"/>
  <c r="AB693" i="5"/>
  <c r="AA693" i="5"/>
  <c r="AE693" i="5"/>
  <c r="W694" i="5"/>
  <c r="AB694" i="5"/>
  <c r="AA694" i="5"/>
  <c r="AE694" i="5"/>
  <c r="W695" i="5"/>
  <c r="AB695" i="5"/>
  <c r="AA695" i="5"/>
  <c r="AE695" i="5"/>
  <c r="W696" i="5"/>
  <c r="AB696" i="5"/>
  <c r="AA696" i="5"/>
  <c r="AE696" i="5"/>
  <c r="W697" i="5"/>
  <c r="AB697" i="5"/>
  <c r="AA697" i="5"/>
  <c r="AE697" i="5"/>
  <c r="W698" i="5"/>
  <c r="AB698" i="5"/>
  <c r="AA698" i="5"/>
  <c r="AE698" i="5"/>
  <c r="W699" i="5"/>
  <c r="AB699" i="5"/>
  <c r="AA699" i="5"/>
  <c r="AE699" i="5"/>
  <c r="W700" i="5"/>
  <c r="AB700" i="5"/>
  <c r="AA700" i="5"/>
  <c r="AE700" i="5"/>
  <c r="W701" i="5"/>
  <c r="AB701" i="5"/>
  <c r="AA701" i="5"/>
  <c r="AE701" i="5"/>
  <c r="W702" i="5"/>
  <c r="AB702" i="5"/>
  <c r="AA702" i="5"/>
  <c r="AE702" i="5"/>
  <c r="W703" i="5"/>
  <c r="AB703" i="5"/>
  <c r="AA703" i="5"/>
  <c r="AE703" i="5"/>
  <c r="W704" i="5"/>
  <c r="AB704" i="5"/>
  <c r="AA704" i="5"/>
  <c r="AE704" i="5"/>
  <c r="W705" i="5"/>
  <c r="AB705" i="5"/>
  <c r="AA705" i="5"/>
  <c r="AE705" i="5"/>
  <c r="W706" i="5"/>
  <c r="AB706" i="5"/>
  <c r="AA706" i="5"/>
  <c r="AE706" i="5"/>
  <c r="W707" i="5"/>
  <c r="AB707" i="5"/>
  <c r="AA707" i="5"/>
  <c r="AE707" i="5"/>
  <c r="W708" i="5"/>
  <c r="AB708" i="5"/>
  <c r="AA708" i="5"/>
  <c r="AE708" i="5"/>
  <c r="W709" i="5"/>
  <c r="AB709" i="5"/>
  <c r="AA709" i="5"/>
  <c r="AE709" i="5"/>
  <c r="W710" i="5"/>
  <c r="AB710" i="5"/>
  <c r="AA710" i="5"/>
  <c r="AE710" i="5"/>
  <c r="W711" i="5"/>
  <c r="AB711" i="5"/>
  <c r="AA711" i="5"/>
  <c r="AE711" i="5"/>
  <c r="W712" i="5"/>
  <c r="AB712" i="5"/>
  <c r="AA712" i="5"/>
  <c r="AE712" i="5"/>
  <c r="W713" i="5"/>
  <c r="AB713" i="5"/>
  <c r="AA713" i="5"/>
  <c r="AE713" i="5"/>
  <c r="W714" i="5"/>
  <c r="AB714" i="5"/>
  <c r="AA714" i="5"/>
  <c r="AE714" i="5"/>
  <c r="W715" i="5"/>
  <c r="AB715" i="5"/>
  <c r="AA715" i="5"/>
  <c r="AE715" i="5"/>
  <c r="W716" i="5"/>
  <c r="AB716" i="5"/>
  <c r="AA716" i="5"/>
  <c r="AE716" i="5"/>
  <c r="W717" i="5"/>
  <c r="AB717" i="5"/>
  <c r="AA717" i="5"/>
  <c r="AE717" i="5"/>
  <c r="W718" i="5"/>
  <c r="AB718" i="5"/>
  <c r="AA718" i="5"/>
  <c r="AE718" i="5"/>
  <c r="W719" i="5"/>
  <c r="AB719" i="5"/>
  <c r="AA719" i="5"/>
  <c r="AE719" i="5"/>
  <c r="W720" i="5"/>
  <c r="AB720" i="5"/>
  <c r="AA720" i="5"/>
  <c r="AE720" i="5"/>
  <c r="W721" i="5"/>
  <c r="AB721" i="5"/>
  <c r="AA721" i="5"/>
  <c r="AE721" i="5"/>
  <c r="W723" i="5"/>
  <c r="AB723" i="5"/>
  <c r="AA723" i="5"/>
  <c r="AE723" i="5"/>
  <c r="W724" i="5"/>
  <c r="AB724" i="5"/>
  <c r="AA724" i="5"/>
  <c r="AE724" i="5"/>
  <c r="W725" i="5"/>
  <c r="AB725" i="5"/>
  <c r="AA725" i="5"/>
  <c r="AE725" i="5"/>
  <c r="W726" i="5"/>
  <c r="AB726" i="5"/>
  <c r="AA726" i="5"/>
  <c r="AE726" i="5"/>
  <c r="W727" i="5"/>
  <c r="AB727" i="5"/>
  <c r="AA727" i="5"/>
  <c r="AE727" i="5"/>
  <c r="W728" i="5"/>
  <c r="AB728" i="5"/>
  <c r="AA728" i="5"/>
  <c r="AE728" i="5"/>
  <c r="W729" i="5"/>
  <c r="AB729" i="5"/>
  <c r="AA729" i="5"/>
  <c r="AE729" i="5"/>
  <c r="W730" i="5"/>
  <c r="AB730" i="5"/>
  <c r="AA730" i="5"/>
  <c r="AE730" i="5"/>
  <c r="W731" i="5"/>
  <c r="AB731" i="5"/>
  <c r="AA731" i="5"/>
  <c r="AE731" i="5"/>
  <c r="W732" i="5"/>
  <c r="AB732" i="5"/>
  <c r="AA732" i="5"/>
  <c r="AE732" i="5"/>
  <c r="W733" i="5"/>
  <c r="AB733" i="5"/>
  <c r="AA733" i="5"/>
  <c r="AE733" i="5"/>
  <c r="W734" i="5"/>
  <c r="AB734" i="5"/>
  <c r="AA734" i="5"/>
  <c r="AE734" i="5"/>
  <c r="W735" i="5"/>
  <c r="AB735" i="5"/>
  <c r="AA735" i="5"/>
  <c r="AE735" i="5"/>
  <c r="W736" i="5"/>
  <c r="AB736" i="5"/>
  <c r="AA736" i="5"/>
  <c r="AE736" i="5"/>
  <c r="W737" i="5"/>
  <c r="AB737" i="5"/>
  <c r="AA737" i="5"/>
  <c r="AE737" i="5"/>
  <c r="W738" i="5"/>
  <c r="AB738" i="5"/>
  <c r="AA738" i="5"/>
  <c r="AE738" i="5"/>
  <c r="W739" i="5"/>
  <c r="AB739" i="5"/>
  <c r="AA739" i="5"/>
  <c r="AE739" i="5"/>
  <c r="W740" i="5"/>
  <c r="AB740" i="5"/>
  <c r="AA740" i="5"/>
  <c r="AE740" i="5"/>
  <c r="W741" i="5"/>
  <c r="AB741" i="5"/>
  <c r="AA741" i="5"/>
  <c r="AE741" i="5"/>
  <c r="W742" i="5"/>
  <c r="AB742" i="5"/>
  <c r="AA742" i="5"/>
  <c r="AE742" i="5"/>
  <c r="AA743" i="5"/>
  <c r="AB743" i="5"/>
  <c r="AE743" i="5"/>
  <c r="W744" i="5"/>
  <c r="AA744" i="5"/>
  <c r="AB744" i="5"/>
  <c r="AE744" i="5"/>
  <c r="W745" i="5"/>
  <c r="AA745" i="5"/>
  <c r="AB745" i="5"/>
  <c r="AE745" i="5"/>
  <c r="W746" i="5"/>
  <c r="AA746" i="5"/>
  <c r="AB746" i="5"/>
  <c r="AE746" i="5"/>
  <c r="W747" i="5"/>
  <c r="AA747" i="5"/>
  <c r="AB747" i="5"/>
  <c r="AE747" i="5"/>
  <c r="W748" i="5"/>
  <c r="AA748" i="5"/>
  <c r="AB748" i="5"/>
  <c r="AE748" i="5"/>
  <c r="W749" i="5"/>
  <c r="AA749" i="5"/>
  <c r="AB749" i="5"/>
  <c r="AE749" i="5"/>
  <c r="W750" i="5"/>
  <c r="AA750" i="5"/>
  <c r="AB750" i="5"/>
  <c r="AE750" i="5"/>
  <c r="W751" i="5"/>
  <c r="AA751" i="5"/>
  <c r="AB751" i="5"/>
  <c r="AE751" i="5"/>
  <c r="W752" i="5"/>
  <c r="AA752" i="5"/>
  <c r="AB752" i="5"/>
  <c r="AE752" i="5"/>
  <c r="W753" i="5"/>
  <c r="AA753" i="5"/>
  <c r="AB753" i="5"/>
  <c r="AE753" i="5"/>
  <c r="W754" i="5"/>
  <c r="AA754" i="5"/>
  <c r="AB754" i="5"/>
  <c r="AE754" i="5"/>
  <c r="W755" i="5"/>
  <c r="AA755" i="5"/>
  <c r="AB755" i="5"/>
  <c r="AE755" i="5"/>
  <c r="W756" i="5"/>
  <c r="AA756" i="5"/>
  <c r="AB756" i="5"/>
  <c r="AE756" i="5"/>
  <c r="W757" i="5"/>
  <c r="AA757" i="5"/>
  <c r="AB757" i="5"/>
  <c r="AE757" i="5"/>
  <c r="W758" i="5"/>
  <c r="AA758" i="5"/>
  <c r="AB758" i="5"/>
  <c r="AE758" i="5"/>
  <c r="W759" i="5"/>
  <c r="AA759" i="5"/>
  <c r="AB759" i="5"/>
  <c r="W760" i="5"/>
  <c r="AA760" i="5"/>
  <c r="AB760" i="5"/>
  <c r="W761" i="5"/>
  <c r="AB761" i="5" s="1"/>
  <c r="AA761" i="5"/>
  <c r="AE761" i="5"/>
  <c r="W762" i="5"/>
  <c r="AB762" i="5" s="1"/>
  <c r="AA762" i="5"/>
  <c r="AE762" i="5"/>
  <c r="W763" i="5"/>
  <c r="AB763" i="5" s="1"/>
  <c r="AA763" i="5"/>
  <c r="AE763" i="5"/>
  <c r="W764" i="5"/>
  <c r="AB764" i="5" s="1"/>
  <c r="AA764" i="5"/>
  <c r="AE764" i="5"/>
  <c r="W768" i="5"/>
  <c r="AB768" i="5" s="1"/>
  <c r="AA768" i="5"/>
  <c r="AE768" i="5"/>
  <c r="W769" i="5"/>
  <c r="AB769" i="5" s="1"/>
  <c r="AA769" i="5"/>
  <c r="AE769" i="5"/>
  <c r="W770" i="5"/>
  <c r="AB770" i="5" s="1"/>
  <c r="AA770" i="5"/>
  <c r="AE770" i="5"/>
  <c r="W771" i="5"/>
  <c r="AB771" i="5" s="1"/>
  <c r="AA771" i="5"/>
  <c r="AE771" i="5"/>
  <c r="W772" i="5"/>
  <c r="AB772" i="5" s="1"/>
  <c r="AA772" i="5"/>
  <c r="AE772" i="5"/>
  <c r="W773" i="5"/>
  <c r="AB773" i="5" s="1"/>
  <c r="AA773" i="5"/>
  <c r="AE773" i="5"/>
  <c r="W774" i="5"/>
  <c r="AB774" i="5" s="1"/>
  <c r="AA774" i="5"/>
  <c r="AE774" i="5"/>
  <c r="W775" i="5"/>
  <c r="AB775" i="5" s="1"/>
  <c r="AA775" i="5"/>
  <c r="AE775" i="5"/>
  <c r="W776" i="5"/>
  <c r="AB776" i="5" s="1"/>
  <c r="AA776" i="5"/>
  <c r="AE776" i="5"/>
  <c r="W777" i="5"/>
  <c r="AB777" i="5" s="1"/>
  <c r="AA777" i="5"/>
  <c r="AE777" i="5"/>
  <c r="W778" i="5"/>
  <c r="AB778" i="5" s="1"/>
  <c r="AA778" i="5"/>
  <c r="AE778" i="5"/>
  <c r="W779" i="5"/>
  <c r="AB779" i="5" s="1"/>
  <c r="AA779" i="5"/>
  <c r="AE779" i="5"/>
  <c r="W780" i="5"/>
  <c r="AB780" i="5" s="1"/>
  <c r="AA780" i="5"/>
  <c r="AE780" i="5"/>
  <c r="W781" i="5"/>
  <c r="AB781" i="5" s="1"/>
  <c r="AA781" i="5"/>
  <c r="AE781" i="5"/>
  <c r="W782" i="5"/>
  <c r="AB782" i="5" s="1"/>
  <c r="AA782" i="5"/>
  <c r="AE782" i="5"/>
  <c r="W783" i="5"/>
  <c r="AB783" i="5" s="1"/>
  <c r="AA783" i="5"/>
  <c r="AE783" i="5"/>
  <c r="W784" i="5"/>
  <c r="AB784" i="5" s="1"/>
  <c r="AA784" i="5"/>
  <c r="AE784" i="5"/>
  <c r="W785" i="5"/>
  <c r="AB785" i="5" s="1"/>
  <c r="AA785" i="5"/>
  <c r="AE785" i="5"/>
  <c r="W786" i="5"/>
  <c r="AB786" i="5" s="1"/>
  <c r="AA786" i="5"/>
  <c r="AE786" i="5"/>
  <c r="W787" i="5"/>
  <c r="AB787" i="5" s="1"/>
  <c r="AA787" i="5"/>
  <c r="AE787" i="5"/>
  <c r="W789" i="5"/>
  <c r="AB789" i="5" s="1"/>
  <c r="AA789" i="5"/>
  <c r="AE789" i="5"/>
  <c r="W790" i="5"/>
  <c r="AB790" i="5" s="1"/>
  <c r="AA790" i="5"/>
  <c r="AE790" i="5"/>
  <c r="W791" i="5"/>
  <c r="AB791" i="5" s="1"/>
  <c r="AA791" i="5"/>
  <c r="AE791" i="5"/>
  <c r="W792" i="5"/>
  <c r="AB792" i="5" s="1"/>
  <c r="AA792" i="5"/>
  <c r="AE792" i="5"/>
  <c r="W793" i="5"/>
  <c r="AB793" i="5" s="1"/>
  <c r="AA793" i="5"/>
  <c r="AE793" i="5"/>
  <c r="W794" i="5"/>
  <c r="AB794" i="5" s="1"/>
  <c r="AA794" i="5"/>
  <c r="AE794" i="5"/>
  <c r="W795" i="5"/>
  <c r="AB795" i="5" s="1"/>
  <c r="AA795" i="5"/>
  <c r="AE795" i="5"/>
  <c r="W796" i="5"/>
  <c r="AB796" i="5" s="1"/>
  <c r="AA796" i="5"/>
  <c r="AE796" i="5"/>
  <c r="W797" i="5"/>
  <c r="AB797" i="5" s="1"/>
  <c r="AA797" i="5"/>
  <c r="AE797" i="5"/>
  <c r="W798" i="5"/>
  <c r="AB798" i="5" s="1"/>
  <c r="AA798" i="5"/>
  <c r="AE798" i="5"/>
  <c r="W799" i="5"/>
  <c r="AB799" i="5" s="1"/>
  <c r="AA799" i="5"/>
  <c r="AE799" i="5"/>
  <c r="W800" i="5"/>
  <c r="AB800" i="5" s="1"/>
  <c r="AA800" i="5"/>
  <c r="AE800" i="5"/>
  <c r="S801" i="5"/>
  <c r="AA801" i="5" s="1"/>
  <c r="W801" i="5"/>
  <c r="AB801" i="5"/>
  <c r="AE801" i="5"/>
  <c r="W802" i="5"/>
  <c r="AA802" i="5"/>
  <c r="AB802" i="5"/>
  <c r="AE802" i="5"/>
  <c r="W803" i="5"/>
  <c r="AA803" i="5"/>
  <c r="AB803" i="5"/>
  <c r="AE803" i="5"/>
  <c r="W804" i="5"/>
  <c r="AA804" i="5"/>
  <c r="AB804" i="5"/>
  <c r="AE804" i="5"/>
  <c r="W805" i="5"/>
  <c r="AA805" i="5"/>
  <c r="AB805" i="5"/>
  <c r="AE805" i="5"/>
  <c r="W806" i="5"/>
  <c r="AA806" i="5"/>
  <c r="AB806" i="5"/>
  <c r="AE806" i="5"/>
  <c r="W807" i="5"/>
  <c r="AA807" i="5"/>
  <c r="AB807" i="5"/>
  <c r="AE807" i="5"/>
  <c r="W808" i="5"/>
  <c r="AA808" i="5"/>
  <c r="AB808" i="5"/>
  <c r="AE808" i="5"/>
  <c r="W809" i="5"/>
  <c r="AA809" i="5"/>
  <c r="AB809" i="5"/>
  <c r="AE809" i="5"/>
  <c r="W810" i="5"/>
  <c r="AA810" i="5"/>
  <c r="AB810" i="5"/>
  <c r="AE810" i="5"/>
  <c r="W811" i="5"/>
  <c r="AA811" i="5"/>
  <c r="AB811" i="5"/>
  <c r="AE811" i="5"/>
  <c r="W812" i="5"/>
  <c r="AA812" i="5"/>
  <c r="AB812" i="5"/>
  <c r="AE812" i="5"/>
  <c r="W813" i="5"/>
  <c r="AA813" i="5"/>
  <c r="AB813" i="5"/>
  <c r="AE813" i="5"/>
  <c r="W814" i="5"/>
  <c r="AA814" i="5"/>
  <c r="AB814" i="5"/>
  <c r="AE814" i="5"/>
  <c r="W815" i="5"/>
  <c r="AA815" i="5"/>
  <c r="AB815" i="5"/>
  <c r="AE815" i="5"/>
  <c r="W816" i="5"/>
  <c r="AA816" i="5"/>
  <c r="AB816" i="5"/>
  <c r="AE816" i="5"/>
  <c r="W817" i="5"/>
  <c r="AA817" i="5"/>
  <c r="AB817" i="5"/>
  <c r="AE817" i="5"/>
  <c r="W818" i="5"/>
  <c r="AA818" i="5"/>
  <c r="AB818" i="5"/>
  <c r="AE818" i="5"/>
  <c r="W819" i="5"/>
  <c r="AA819" i="5"/>
  <c r="AB819" i="5"/>
  <c r="AE819" i="5"/>
  <c r="W820" i="5"/>
  <c r="AA820" i="5"/>
  <c r="AB820" i="5"/>
  <c r="AE820" i="5"/>
  <c r="W821" i="5"/>
  <c r="AA821" i="5"/>
  <c r="AB821" i="5"/>
  <c r="AE821" i="5"/>
  <c r="W822" i="5"/>
  <c r="AA822" i="5"/>
  <c r="AB822" i="5"/>
  <c r="AE822" i="5"/>
  <c r="W823" i="5"/>
  <c r="AA823" i="5"/>
  <c r="AB823" i="5"/>
  <c r="AE823" i="5"/>
  <c r="W824" i="5"/>
  <c r="AA824" i="5"/>
  <c r="AB824" i="5"/>
  <c r="AE824" i="5"/>
  <c r="W825" i="5"/>
  <c r="AA825" i="5"/>
  <c r="AB825" i="5"/>
  <c r="AE825" i="5"/>
  <c r="W826" i="5"/>
  <c r="AA826" i="5"/>
  <c r="AB826" i="5"/>
  <c r="AE826" i="5"/>
  <c r="W827" i="5"/>
  <c r="AA827" i="5"/>
  <c r="AB827" i="5"/>
  <c r="AE827" i="5"/>
  <c r="W828" i="5"/>
  <c r="AA828" i="5"/>
  <c r="AB828" i="5"/>
  <c r="AE828" i="5"/>
  <c r="W829" i="5"/>
  <c r="AA829" i="5"/>
  <c r="AB829" i="5"/>
  <c r="AE829" i="5"/>
  <c r="W830" i="5"/>
  <c r="AA830" i="5"/>
  <c r="AB830" i="5"/>
  <c r="AE830" i="5"/>
  <c r="W831" i="5"/>
  <c r="AA831" i="5"/>
  <c r="AB831" i="5"/>
  <c r="AE831" i="5"/>
  <c r="W832" i="5"/>
  <c r="AA832" i="5"/>
  <c r="AB832" i="5"/>
  <c r="AE832" i="5"/>
  <c r="W833" i="5"/>
  <c r="AA833" i="5"/>
  <c r="AB833" i="5"/>
  <c r="AE833" i="5"/>
  <c r="W834" i="5"/>
  <c r="AA834" i="5"/>
  <c r="AB834" i="5"/>
  <c r="AE834" i="5"/>
  <c r="W835" i="5"/>
  <c r="AA835" i="5"/>
  <c r="AB835" i="5"/>
  <c r="AE835" i="5"/>
  <c r="W836" i="5"/>
  <c r="AA836" i="5"/>
  <c r="AB836" i="5"/>
  <c r="AE836" i="5"/>
  <c r="W837" i="5"/>
  <c r="AA837" i="5"/>
  <c r="AB837" i="5"/>
  <c r="AE837" i="5"/>
  <c r="W838" i="5"/>
  <c r="AA838" i="5"/>
  <c r="AB838" i="5"/>
  <c r="AE838" i="5"/>
  <c r="W839" i="5"/>
  <c r="AA839" i="5"/>
  <c r="AB839" i="5"/>
  <c r="AE839" i="5"/>
  <c r="W840" i="5"/>
  <c r="AA840" i="5"/>
  <c r="AB840" i="5"/>
  <c r="AE840" i="5"/>
  <c r="W842" i="5"/>
  <c r="AA842" i="5"/>
  <c r="AB842" i="5"/>
  <c r="AE842" i="5"/>
  <c r="W843" i="5"/>
  <c r="AA843" i="5"/>
  <c r="AB843" i="5"/>
  <c r="AE843" i="5"/>
  <c r="W844" i="5"/>
  <c r="AA844" i="5"/>
  <c r="AB844" i="5"/>
  <c r="AE844" i="5"/>
  <c r="W845" i="5"/>
  <c r="AA845" i="5"/>
  <c r="AB845" i="5"/>
  <c r="AE845" i="5"/>
  <c r="W846" i="5"/>
  <c r="AA846" i="5"/>
  <c r="AB846" i="5"/>
  <c r="AE846" i="5"/>
  <c r="W847" i="5"/>
  <c r="AA847" i="5"/>
  <c r="AB847" i="5"/>
  <c r="AE847" i="5"/>
  <c r="W848" i="5"/>
  <c r="AA848" i="5"/>
  <c r="AB848" i="5"/>
  <c r="AE848" i="5"/>
  <c r="W849" i="5"/>
  <c r="AA849" i="5"/>
  <c r="AB849" i="5"/>
  <c r="AE849" i="5"/>
  <c r="W850" i="5"/>
  <c r="AA850" i="5"/>
  <c r="AB850" i="5"/>
  <c r="AE850" i="5"/>
  <c r="W851" i="5"/>
  <c r="AA851" i="5"/>
  <c r="AB851" i="5"/>
  <c r="AE851" i="5"/>
  <c r="W852" i="5"/>
  <c r="AA852" i="5"/>
  <c r="AB852" i="5"/>
  <c r="AE852" i="5"/>
  <c r="W853" i="5"/>
  <c r="AA853" i="5"/>
  <c r="AB853" i="5"/>
  <c r="AE853" i="5"/>
  <c r="W854" i="5"/>
  <c r="AA854" i="5"/>
  <c r="AB854" i="5"/>
  <c r="AE854" i="5"/>
  <c r="W855" i="5"/>
  <c r="AA855" i="5"/>
  <c r="AB855" i="5"/>
  <c r="AE855" i="5"/>
  <c r="W856" i="5"/>
  <c r="AA856" i="5"/>
  <c r="AB856" i="5"/>
  <c r="AE856" i="5"/>
  <c r="W857" i="5"/>
  <c r="AA857" i="5"/>
  <c r="AB857" i="5"/>
  <c r="AE857" i="5"/>
  <c r="W858" i="5"/>
  <c r="AA858" i="5"/>
  <c r="AB858" i="5"/>
  <c r="AE858" i="5"/>
  <c r="W859" i="5"/>
  <c r="AA859" i="5"/>
  <c r="AB859" i="5"/>
  <c r="AE859" i="5"/>
  <c r="W860" i="5"/>
  <c r="AA860" i="5"/>
  <c r="AB860" i="5"/>
  <c r="AE860" i="5"/>
  <c r="W861" i="5"/>
  <c r="AA861" i="5"/>
  <c r="AB861" i="5"/>
  <c r="AE861" i="5"/>
  <c r="W862" i="5"/>
  <c r="AA862" i="5"/>
  <c r="AB862" i="5"/>
  <c r="AE862" i="5"/>
  <c r="W863" i="5"/>
  <c r="AA863" i="5"/>
  <c r="AB863" i="5"/>
  <c r="AE863" i="5"/>
  <c r="W864" i="5"/>
  <c r="AA864" i="5"/>
  <c r="AB864" i="5"/>
  <c r="AE864" i="5"/>
  <c r="W865" i="5"/>
  <c r="AA865" i="5"/>
  <c r="AB865" i="5"/>
  <c r="AE865" i="5"/>
  <c r="W866" i="5"/>
  <c r="AA866" i="5"/>
  <c r="AB866" i="5"/>
  <c r="AE866" i="5"/>
  <c r="W867" i="5"/>
  <c r="AA867" i="5"/>
  <c r="AB867" i="5"/>
  <c r="AE867" i="5"/>
  <c r="W868" i="5"/>
  <c r="AA868" i="5"/>
  <c r="AB868" i="5"/>
  <c r="AE868" i="5"/>
  <c r="W869" i="5"/>
  <c r="AA869" i="5"/>
  <c r="AB869" i="5"/>
  <c r="AE869" i="5"/>
  <c r="W870" i="5"/>
  <c r="AA870" i="5"/>
  <c r="AB870" i="5"/>
  <c r="AE870" i="5"/>
  <c r="W871" i="5"/>
  <c r="AA871" i="5"/>
  <c r="AB871" i="5"/>
  <c r="AE871" i="5"/>
  <c r="W872" i="5"/>
  <c r="AA872" i="5"/>
  <c r="AB872" i="5"/>
  <c r="AE872" i="5"/>
  <c r="W873" i="5"/>
  <c r="AA873" i="5"/>
  <c r="AB873" i="5"/>
  <c r="AE873" i="5"/>
  <c r="W874" i="5"/>
  <c r="AA874" i="5"/>
  <c r="AB874" i="5"/>
  <c r="AE874" i="5"/>
  <c r="W875" i="5"/>
  <c r="AA875" i="5"/>
  <c r="AB875" i="5"/>
  <c r="AE875" i="5"/>
  <c r="W876" i="5"/>
  <c r="AA876" i="5"/>
  <c r="AB876" i="5"/>
  <c r="AE876" i="5"/>
  <c r="W877" i="5"/>
  <c r="AA877" i="5"/>
  <c r="AB877" i="5"/>
  <c r="AE877" i="5"/>
  <c r="W878" i="5"/>
  <c r="AA878" i="5"/>
  <c r="AB878" i="5"/>
  <c r="AE878" i="5"/>
  <c r="W879" i="5"/>
  <c r="AA879" i="5"/>
  <c r="AB879" i="5"/>
  <c r="AE879" i="5"/>
  <c r="W880" i="5"/>
  <c r="AA880" i="5"/>
  <c r="AB880" i="5"/>
  <c r="AE880" i="5"/>
  <c r="W881" i="5"/>
  <c r="AA881" i="5"/>
  <c r="AB881" i="5"/>
  <c r="AE881" i="5"/>
  <c r="W883" i="5"/>
  <c r="AA883" i="5"/>
  <c r="AB883" i="5"/>
  <c r="AE883" i="5"/>
  <c r="W884" i="5"/>
  <c r="AA884" i="5"/>
  <c r="AB884" i="5"/>
  <c r="AE884" i="5"/>
  <c r="W885" i="5"/>
  <c r="AA885" i="5"/>
  <c r="AB885" i="5"/>
  <c r="AE885" i="5"/>
  <c r="W886" i="5"/>
  <c r="AA886" i="5"/>
  <c r="AB886" i="5"/>
  <c r="AE886" i="5"/>
  <c r="W887" i="5"/>
  <c r="AA887" i="5"/>
  <c r="AB887" i="5"/>
  <c r="AE887" i="5"/>
  <c r="W888" i="5"/>
  <c r="AA888" i="5"/>
  <c r="AB888" i="5"/>
  <c r="AE888" i="5"/>
  <c r="W889" i="5"/>
  <c r="AA889" i="5"/>
  <c r="AB889" i="5"/>
  <c r="AE889" i="5"/>
  <c r="W890" i="5"/>
  <c r="AA890" i="5"/>
  <c r="AB890" i="5"/>
  <c r="AE890" i="5"/>
  <c r="W891" i="5"/>
  <c r="AA891" i="5"/>
  <c r="AB891" i="5"/>
  <c r="AE891" i="5"/>
  <c r="W892" i="5"/>
  <c r="AA892" i="5"/>
  <c r="AB892" i="5"/>
  <c r="AE892" i="5"/>
  <c r="W893" i="5"/>
  <c r="AA893" i="5"/>
  <c r="AB893" i="5"/>
  <c r="AE893" i="5"/>
  <c r="W894" i="5"/>
  <c r="AA894" i="5"/>
  <c r="AB894" i="5"/>
  <c r="AE894" i="5"/>
  <c r="W895" i="5"/>
  <c r="AA895" i="5"/>
  <c r="AB895" i="5"/>
  <c r="AE895" i="5"/>
  <c r="W896" i="5"/>
  <c r="AA896" i="5"/>
  <c r="AB896" i="5"/>
  <c r="AE896" i="5"/>
  <c r="W897" i="5"/>
  <c r="AA897" i="5"/>
  <c r="AB897" i="5"/>
  <c r="AE897" i="5"/>
  <c r="W898" i="5"/>
  <c r="AA898" i="5"/>
  <c r="AB898" i="5"/>
  <c r="AE898" i="5"/>
  <c r="W899" i="5"/>
  <c r="AA899" i="5"/>
  <c r="AB899" i="5"/>
  <c r="AE899" i="5"/>
  <c r="W900" i="5"/>
  <c r="AA900" i="5"/>
  <c r="AB900" i="5"/>
  <c r="AE900" i="5"/>
  <c r="W901" i="5"/>
  <c r="AA901" i="5"/>
  <c r="AB901" i="5"/>
  <c r="AE901" i="5"/>
  <c r="W902" i="5"/>
  <c r="AA902" i="5"/>
  <c r="AB902" i="5"/>
  <c r="AE902" i="5"/>
  <c r="W903" i="5"/>
  <c r="AA903" i="5"/>
  <c r="AB903" i="5"/>
  <c r="AE903" i="5"/>
  <c r="W904" i="5"/>
  <c r="AA904" i="5"/>
  <c r="AB904" i="5"/>
  <c r="AE904" i="5"/>
  <c r="W905" i="5"/>
  <c r="AA905" i="5"/>
  <c r="AB905" i="5"/>
  <c r="AE905" i="5"/>
  <c r="W906" i="5"/>
  <c r="AA906" i="5"/>
  <c r="AB906" i="5"/>
  <c r="AE906" i="5"/>
  <c r="W907" i="5"/>
  <c r="AA907" i="5"/>
  <c r="AB907" i="5"/>
  <c r="AE907" i="5"/>
  <c r="W908" i="5"/>
  <c r="AA908" i="5"/>
  <c r="AB908" i="5"/>
  <c r="AE908" i="5"/>
  <c r="W909" i="5"/>
  <c r="AA909" i="5"/>
  <c r="AB909" i="5"/>
  <c r="AE909" i="5"/>
  <c r="W910" i="5"/>
  <c r="AA910" i="5"/>
  <c r="AB910" i="5"/>
  <c r="AE910" i="5"/>
  <c r="W911" i="5"/>
  <c r="AA911" i="5"/>
  <c r="AB911" i="5"/>
  <c r="AE911" i="5"/>
  <c r="W912" i="5"/>
  <c r="AA912" i="5"/>
  <c r="AB912" i="5"/>
  <c r="AE912" i="5"/>
  <c r="W913" i="5"/>
  <c r="AA913" i="5"/>
  <c r="AB913" i="5"/>
  <c r="AE913" i="5"/>
  <c r="W914" i="5"/>
  <c r="AA914" i="5"/>
  <c r="AB914" i="5"/>
  <c r="AE914" i="5"/>
  <c r="W915" i="5"/>
  <c r="AA915" i="5"/>
  <c r="AB915" i="5"/>
  <c r="AE915" i="5"/>
  <c r="W916" i="5"/>
  <c r="AA916" i="5"/>
  <c r="AB916" i="5"/>
  <c r="AE916" i="5"/>
  <c r="W917" i="5"/>
  <c r="AA917" i="5"/>
  <c r="AB917" i="5"/>
  <c r="AE917" i="5"/>
  <c r="W918" i="5"/>
  <c r="AA918" i="5"/>
  <c r="AB918" i="5"/>
  <c r="AE918" i="5"/>
  <c r="W919" i="5"/>
  <c r="AA919" i="5"/>
  <c r="AB919" i="5"/>
  <c r="AE919" i="5"/>
  <c r="W920" i="5"/>
  <c r="AA920" i="5"/>
  <c r="AB920" i="5"/>
  <c r="AE920" i="5"/>
  <c r="W921" i="5"/>
  <c r="AA921" i="5"/>
  <c r="AB921" i="5"/>
  <c r="AE921" i="5"/>
  <c r="W922" i="5"/>
  <c r="AA922" i="5"/>
  <c r="AB922" i="5"/>
  <c r="AE922" i="5"/>
  <c r="W923" i="5"/>
  <c r="AA923" i="5"/>
  <c r="AB923" i="5"/>
  <c r="AE923" i="5"/>
  <c r="W924" i="5"/>
  <c r="AA924" i="5"/>
  <c r="AB924" i="5"/>
  <c r="AE924" i="5"/>
  <c r="W925" i="5"/>
  <c r="AA925" i="5"/>
  <c r="AB925" i="5"/>
  <c r="AE925" i="5"/>
  <c r="W926" i="5"/>
  <c r="AA926" i="5"/>
  <c r="AB926" i="5"/>
  <c r="AE926" i="5"/>
  <c r="W927" i="5"/>
  <c r="AA927" i="5"/>
  <c r="AB927" i="5"/>
  <c r="AE927" i="5"/>
  <c r="W928" i="5"/>
  <c r="AA928" i="5"/>
  <c r="AB928" i="5"/>
  <c r="AE928" i="5"/>
  <c r="W929" i="5"/>
  <c r="AA929" i="5"/>
  <c r="AB929" i="5"/>
  <c r="AE929" i="5"/>
  <c r="W930" i="5"/>
  <c r="AA930" i="5"/>
  <c r="AB930" i="5"/>
  <c r="AE930" i="5"/>
  <c r="W931" i="5"/>
  <c r="AA931" i="5"/>
  <c r="AB931" i="5"/>
  <c r="AE931" i="5"/>
  <c r="W932" i="5"/>
  <c r="AA932" i="5"/>
  <c r="AB932" i="5"/>
  <c r="AE932" i="5"/>
  <c r="W933" i="5"/>
  <c r="AA933" i="5"/>
  <c r="AB933" i="5"/>
  <c r="AE933" i="5"/>
  <c r="W934" i="5"/>
  <c r="AA934" i="5"/>
  <c r="AB934" i="5"/>
  <c r="AE934" i="5"/>
  <c r="W935" i="5"/>
  <c r="AA935" i="5"/>
  <c r="AB935" i="5"/>
  <c r="AE935" i="5"/>
  <c r="W936" i="5"/>
  <c r="AA936" i="5"/>
  <c r="AB936" i="5"/>
  <c r="AE936" i="5"/>
  <c r="W937" i="5"/>
  <c r="AA937" i="5"/>
  <c r="AB937" i="5"/>
  <c r="AE937" i="5"/>
  <c r="W938" i="5"/>
  <c r="AA938" i="5"/>
  <c r="AB938" i="5"/>
  <c r="AE938" i="5"/>
  <c r="W939" i="5"/>
  <c r="AA939" i="5"/>
  <c r="AB939" i="5"/>
  <c r="AE939" i="5"/>
  <c r="W940" i="5"/>
  <c r="AA940" i="5"/>
  <c r="AB940" i="5"/>
  <c r="AE940" i="5"/>
  <c r="W941" i="5"/>
  <c r="AA941" i="5"/>
  <c r="AB941" i="5"/>
  <c r="AE941" i="5"/>
  <c r="W942" i="5"/>
  <c r="AA942" i="5"/>
  <c r="AB942" i="5"/>
  <c r="AE942" i="5"/>
  <c r="W943" i="5"/>
  <c r="AA943" i="5"/>
  <c r="AB943" i="5"/>
  <c r="AE943" i="5"/>
  <c r="W944" i="5"/>
  <c r="AA944" i="5"/>
  <c r="AB944" i="5"/>
  <c r="AE944" i="5"/>
  <c r="W945" i="5"/>
  <c r="AA945" i="5"/>
  <c r="AB945" i="5"/>
  <c r="AE945" i="5"/>
  <c r="AA258" i="4"/>
  <c r="AB258" i="4"/>
  <c r="AE258" i="4"/>
  <c r="AA259" i="4"/>
  <c r="AB259" i="4"/>
  <c r="AE259" i="4"/>
  <c r="AA260" i="4"/>
  <c r="AB260" i="4"/>
  <c r="AE260" i="4"/>
  <c r="AA261" i="4"/>
  <c r="AB261" i="4"/>
  <c r="AE261" i="4"/>
  <c r="AA262" i="4"/>
  <c r="AB262" i="4"/>
  <c r="AE262" i="4"/>
  <c r="AA263" i="4"/>
  <c r="AB263" i="4"/>
  <c r="AE263" i="4"/>
  <c r="AA264" i="4"/>
  <c r="AB264" i="4"/>
  <c r="AE264" i="4"/>
  <c r="AA265" i="4"/>
  <c r="AB265" i="4"/>
  <c r="AE265" i="4"/>
  <c r="AA266" i="4"/>
  <c r="AB266" i="4"/>
  <c r="AE266" i="4"/>
  <c r="AA268" i="4"/>
  <c r="AB268" i="4"/>
  <c r="AE268" i="4"/>
  <c r="AA269" i="4"/>
  <c r="AB269" i="4"/>
  <c r="AE269" i="4"/>
  <c r="AA270" i="4"/>
  <c r="AB270" i="4"/>
  <c r="AE270" i="4"/>
  <c r="AA271" i="4"/>
  <c r="AB271" i="4"/>
  <c r="AE271" i="4"/>
  <c r="AA272" i="4"/>
  <c r="AB272" i="4"/>
  <c r="AE272" i="4"/>
  <c r="AA273" i="4"/>
  <c r="AB273" i="4"/>
  <c r="AE273" i="4"/>
  <c r="AA274" i="4"/>
  <c r="AB274" i="4"/>
  <c r="AE274" i="4"/>
  <c r="AA275" i="4"/>
  <c r="AB275" i="4"/>
  <c r="AE275" i="4"/>
  <c r="AA276" i="4"/>
  <c r="AB276" i="4"/>
  <c r="AE276" i="4"/>
  <c r="AA277" i="4"/>
  <c r="AB277" i="4"/>
  <c r="AE277" i="4"/>
  <c r="AA278" i="4"/>
  <c r="AB278" i="4"/>
  <c r="AE278" i="4"/>
  <c r="AA280" i="4"/>
  <c r="AB280" i="4"/>
  <c r="AE280" i="4"/>
  <c r="AA281" i="4"/>
  <c r="AB281" i="4"/>
  <c r="AE281" i="4"/>
  <c r="AA282" i="4"/>
  <c r="AB282" i="4"/>
  <c r="AE282" i="4"/>
  <c r="AA283" i="4"/>
  <c r="AB283" i="4"/>
  <c r="AE283" i="4"/>
  <c r="AA284" i="4"/>
  <c r="AB284" i="4"/>
  <c r="AE284" i="4"/>
  <c r="AA285" i="4"/>
  <c r="AB285" i="4"/>
  <c r="AE285" i="4"/>
  <c r="AA286" i="4"/>
  <c r="AB286" i="4"/>
  <c r="AE286" i="4"/>
  <c r="AA287" i="4"/>
  <c r="AB287" i="4"/>
  <c r="AE287" i="4"/>
  <c r="AA288" i="4"/>
  <c r="AB288" i="4"/>
  <c r="AE288" i="4"/>
  <c r="AA289" i="4"/>
  <c r="AB289" i="4"/>
  <c r="AE289" i="4"/>
  <c r="AA290" i="4"/>
  <c r="AB290" i="4"/>
  <c r="AE290" i="4"/>
  <c r="AA291" i="4"/>
  <c r="AB291" i="4"/>
  <c r="AE291" i="4"/>
  <c r="AA292" i="4"/>
  <c r="AB292" i="4"/>
  <c r="AE292" i="4"/>
  <c r="AA293" i="4"/>
  <c r="AB293" i="4"/>
  <c r="AE293" i="4"/>
  <c r="AA294" i="4"/>
  <c r="AB294" i="4"/>
  <c r="AE294" i="4"/>
  <c r="AA295" i="4"/>
  <c r="AB295" i="4"/>
  <c r="AE295" i="4"/>
  <c r="W297" i="4"/>
  <c r="AA297" i="4"/>
  <c r="AB297" i="4"/>
  <c r="AE297" i="4"/>
  <c r="W298" i="4"/>
  <c r="AA298" i="4"/>
  <c r="AB298" i="4"/>
  <c r="AE298" i="4"/>
  <c r="W299" i="4"/>
  <c r="AA299" i="4"/>
  <c r="AB299" i="4"/>
  <c r="AE299" i="4"/>
  <c r="W300" i="4"/>
  <c r="AA300" i="4"/>
  <c r="AB300" i="4"/>
  <c r="AE300" i="4"/>
  <c r="W301" i="4"/>
  <c r="AA301" i="4"/>
  <c r="AB301" i="4"/>
  <c r="AE301" i="4"/>
  <c r="W302" i="4"/>
  <c r="AA302" i="4"/>
  <c r="AB302" i="4"/>
  <c r="AE302" i="4"/>
  <c r="W303" i="4"/>
  <c r="AA303" i="4"/>
  <c r="AB303" i="4"/>
  <c r="AE303" i="4"/>
  <c r="W304" i="4"/>
  <c r="AA304" i="4"/>
  <c r="AB304" i="4"/>
  <c r="AE304" i="4"/>
  <c r="W305" i="4"/>
  <c r="AA305" i="4"/>
  <c r="AB305" i="4"/>
  <c r="AE305" i="4"/>
  <c r="W306" i="4"/>
  <c r="AA306" i="4"/>
  <c r="AB306" i="4"/>
  <c r="AE306" i="4"/>
  <c r="W307" i="4"/>
  <c r="AA307" i="4"/>
  <c r="AB307" i="4"/>
  <c r="AE307" i="4"/>
  <c r="W308" i="4"/>
  <c r="AA308" i="4"/>
  <c r="AB308" i="4"/>
  <c r="AE308" i="4"/>
  <c r="W309" i="4"/>
  <c r="AA309" i="4"/>
  <c r="AB309" i="4"/>
  <c r="AE309" i="4"/>
  <c r="W310" i="4"/>
  <c r="AA310" i="4"/>
  <c r="AB310" i="4"/>
  <c r="AE310" i="4"/>
  <c r="W311" i="4"/>
  <c r="AA311" i="4"/>
  <c r="AB311" i="4"/>
  <c r="AE311" i="4"/>
  <c r="W312" i="4"/>
  <c r="AA312" i="4"/>
  <c r="AB312" i="4"/>
  <c r="AE312" i="4"/>
  <c r="J313" i="4"/>
  <c r="R317" i="4"/>
  <c r="R318" i="4"/>
  <c r="R319" i="4"/>
  <c r="R320" i="4"/>
  <c r="R321" i="4"/>
  <c r="R322" i="4"/>
  <c r="R323" i="4"/>
  <c r="R324" i="4"/>
  <c r="R325" i="4"/>
  <c r="R326" i="4"/>
  <c r="R327" i="4"/>
  <c r="R328" i="4"/>
  <c r="R329" i="4"/>
  <c r="R330" i="4"/>
  <c r="R331" i="4"/>
  <c r="R332" i="4"/>
  <c r="R333" i="4"/>
  <c r="R334" i="4"/>
  <c r="R395" i="4" s="1"/>
  <c r="R335" i="4"/>
  <c r="R336" i="4"/>
  <c r="R337" i="4"/>
  <c r="R338" i="4"/>
  <c r="R339" i="4"/>
  <c r="R340" i="4"/>
  <c r="R341" i="4"/>
  <c r="R342" i="4"/>
  <c r="R343" i="4"/>
  <c r="R344" i="4"/>
  <c r="R345" i="4"/>
  <c r="R346" i="4"/>
  <c r="R347" i="4"/>
  <c r="R348" i="4"/>
  <c r="R349" i="4"/>
  <c r="R350" i="4"/>
  <c r="R351" i="4"/>
  <c r="R352" i="4"/>
  <c r="R353" i="4"/>
  <c r="R354" i="4"/>
  <c r="R355" i="4"/>
  <c r="R356" i="4"/>
  <c r="R357" i="4"/>
  <c r="R358" i="4"/>
  <c r="R359" i="4"/>
  <c r="R360" i="4"/>
  <c r="R361" i="4"/>
  <c r="R362" i="4"/>
  <c r="R363" i="4"/>
  <c r="R364" i="4"/>
  <c r="R365" i="4"/>
  <c r="R366" i="4"/>
  <c r="R367" i="4"/>
  <c r="R368" i="4"/>
  <c r="R369" i="4"/>
  <c r="R370" i="4"/>
  <c r="R371" i="4"/>
  <c r="R372" i="4"/>
  <c r="R373" i="4"/>
  <c r="R374" i="4"/>
  <c r="R375" i="4"/>
  <c r="R376" i="4"/>
  <c r="R377" i="4"/>
  <c r="R378" i="4"/>
  <c r="R379" i="4"/>
  <c r="R380" i="4"/>
  <c r="R381" i="4"/>
  <c r="R382" i="4"/>
  <c r="R383" i="4"/>
  <c r="R384" i="4"/>
  <c r="R385" i="4"/>
  <c r="R386" i="4"/>
  <c r="R387" i="4"/>
  <c r="R388" i="4"/>
  <c r="R389" i="4"/>
  <c r="R390" i="4"/>
  <c r="R391" i="4"/>
  <c r="R392" i="4"/>
  <c r="R393" i="4"/>
  <c r="R394" i="4"/>
  <c r="W396" i="4"/>
  <c r="AA396" i="4"/>
  <c r="AB396" i="4"/>
  <c r="AE396" i="4"/>
  <c r="W397" i="4"/>
  <c r="AA397" i="4"/>
  <c r="AB397" i="4"/>
  <c r="AE397" i="4"/>
  <c r="W398" i="4"/>
  <c r="AA398" i="4"/>
  <c r="AB398" i="4"/>
  <c r="AE398" i="4"/>
  <c r="W399" i="4"/>
  <c r="AA399" i="4"/>
  <c r="AB399" i="4"/>
  <c r="AE399" i="4"/>
  <c r="W400" i="4"/>
  <c r="AA400" i="4"/>
  <c r="AB400" i="4"/>
  <c r="AE400" i="4"/>
  <c r="W401" i="4"/>
  <c r="AA401" i="4"/>
  <c r="AB401" i="4"/>
  <c r="AE401" i="4"/>
  <c r="W402" i="4"/>
  <c r="AA402" i="4"/>
  <c r="AB402" i="4"/>
  <c r="AE402" i="4"/>
  <c r="W403" i="4"/>
  <c r="AA403" i="4"/>
  <c r="AB403" i="4"/>
  <c r="AE403" i="4"/>
  <c r="W404" i="4"/>
  <c r="AA404" i="4"/>
  <c r="AB404" i="4"/>
  <c r="AE404" i="4"/>
  <c r="W405" i="4"/>
  <c r="AA405" i="4"/>
  <c r="AB405" i="4"/>
  <c r="AE405" i="4"/>
  <c r="W406" i="4"/>
  <c r="AA406" i="4"/>
  <c r="AB406" i="4"/>
  <c r="AE406" i="4"/>
  <c r="W408" i="4"/>
  <c r="AA408" i="4"/>
  <c r="AB408" i="4"/>
  <c r="AE408" i="4"/>
  <c r="W409" i="4"/>
  <c r="AA409" i="4"/>
  <c r="AB409" i="4"/>
  <c r="AE409" i="4"/>
  <c r="W410" i="4"/>
  <c r="AA410" i="4"/>
  <c r="AB410" i="4"/>
  <c r="AE410" i="4"/>
  <c r="AE412" i="4"/>
  <c r="W413" i="4"/>
  <c r="AB413" i="4"/>
  <c r="AA413" i="4"/>
  <c r="AE413" i="4"/>
  <c r="W414" i="4"/>
  <c r="AB414" i="4"/>
  <c r="AA414" i="4"/>
  <c r="AE414" i="4"/>
  <c r="W415" i="4"/>
  <c r="AB415" i="4"/>
  <c r="AA415" i="4"/>
  <c r="AE415" i="4"/>
  <c r="W416" i="4"/>
  <c r="AB416" i="4"/>
  <c r="AA416" i="4"/>
  <c r="AE416" i="4"/>
  <c r="W417" i="4"/>
  <c r="AB417" i="4"/>
  <c r="AA417" i="4"/>
  <c r="AE417" i="4"/>
  <c r="W418" i="4"/>
  <c r="AB418" i="4"/>
  <c r="AA418" i="4"/>
  <c r="AE418" i="4"/>
  <c r="W419" i="4"/>
  <c r="AB419" i="4"/>
  <c r="AA419" i="4"/>
  <c r="AE419" i="4"/>
  <c r="W420" i="4"/>
  <c r="AB420" i="4"/>
  <c r="AA420" i="4"/>
  <c r="AE420" i="4"/>
  <c r="W421" i="4"/>
  <c r="AB421" i="4"/>
  <c r="AA421" i="4"/>
  <c r="AE421" i="4"/>
  <c r="W422" i="4"/>
  <c r="AB422" i="4"/>
  <c r="AA422" i="4"/>
  <c r="AE422" i="4"/>
  <c r="W423" i="4"/>
  <c r="AB423" i="4"/>
  <c r="AA423" i="4"/>
  <c r="AE423" i="4"/>
  <c r="W424" i="4"/>
  <c r="AB424" i="4"/>
  <c r="AA424" i="4"/>
  <c r="AE424" i="4"/>
  <c r="W425" i="4"/>
  <c r="AB425" i="4"/>
  <c r="AA425" i="4"/>
  <c r="AE425" i="4"/>
  <c r="W426" i="4"/>
  <c r="AB426" i="4"/>
  <c r="AA426" i="4"/>
  <c r="AE426" i="4"/>
  <c r="W427" i="4"/>
  <c r="AB427" i="4"/>
  <c r="AA427" i="4"/>
  <c r="AE427" i="4"/>
  <c r="W428" i="4"/>
  <c r="AB428" i="4"/>
  <c r="AA428" i="4"/>
  <c r="AE428" i="4"/>
  <c r="W429" i="4"/>
  <c r="AB429" i="4"/>
  <c r="AA429" i="4"/>
  <c r="AE429" i="4"/>
  <c r="W430" i="4"/>
  <c r="AB430" i="4"/>
  <c r="AA430" i="4"/>
  <c r="AE430" i="4"/>
  <c r="W431" i="4"/>
  <c r="AB431" i="4"/>
  <c r="AA431" i="4"/>
  <c r="AE431" i="4"/>
  <c r="W432" i="4"/>
  <c r="AB432" i="4"/>
  <c r="AA432" i="4"/>
  <c r="AE432" i="4"/>
  <c r="W433" i="4"/>
  <c r="AB433" i="4"/>
  <c r="AA433" i="4"/>
  <c r="AE433" i="4"/>
  <c r="W434" i="4"/>
  <c r="AB434" i="4"/>
  <c r="AA434" i="4"/>
  <c r="AE434" i="4"/>
  <c r="W435" i="4"/>
  <c r="AB435" i="4"/>
  <c r="AA435" i="4"/>
  <c r="AE435" i="4"/>
  <c r="W436" i="4"/>
  <c r="AB436" i="4"/>
  <c r="AA436" i="4"/>
  <c r="AE436" i="4"/>
  <c r="J437" i="4"/>
  <c r="W438" i="4"/>
  <c r="AB438" i="4"/>
  <c r="AA438" i="4"/>
  <c r="AE438" i="4"/>
  <c r="J439" i="4"/>
  <c r="W441" i="4"/>
  <c r="AB441" i="4" s="1"/>
  <c r="AA441" i="4"/>
  <c r="AE441" i="4"/>
  <c r="W442" i="4"/>
  <c r="AB442" i="4" s="1"/>
  <c r="AA442" i="4"/>
  <c r="AE442" i="4"/>
  <c r="W443" i="4"/>
  <c r="AB443" i="4" s="1"/>
  <c r="AA443" i="4"/>
  <c r="AE443" i="4"/>
  <c r="W444" i="4"/>
  <c r="AB444" i="4" s="1"/>
  <c r="AA444" i="4"/>
  <c r="AE444" i="4"/>
  <c r="W445" i="4"/>
  <c r="AB445" i="4" s="1"/>
  <c r="AA445" i="4"/>
  <c r="AE445" i="4"/>
  <c r="W446" i="4"/>
  <c r="AB446" i="4" s="1"/>
  <c r="AA446" i="4"/>
  <c r="AE446" i="4"/>
  <c r="W447" i="4"/>
  <c r="AB447" i="4" s="1"/>
  <c r="AA447" i="4"/>
  <c r="AE447" i="4"/>
  <c r="W448" i="4"/>
  <c r="AB448" i="4" s="1"/>
  <c r="AA448" i="4"/>
  <c r="AE448" i="4"/>
  <c r="J449" i="4"/>
  <c r="W450" i="4"/>
  <c r="AA450" i="4"/>
  <c r="AB450" i="4"/>
  <c r="AE450" i="4"/>
  <c r="W451" i="4"/>
  <c r="AA451" i="4"/>
  <c r="AB451" i="4"/>
  <c r="AE451" i="4"/>
  <c r="W452" i="4"/>
  <c r="AA452" i="4"/>
  <c r="AB452" i="4"/>
  <c r="AE452" i="4"/>
  <c r="W453" i="4"/>
  <c r="AA453" i="4"/>
  <c r="AB453" i="4"/>
  <c r="AE453" i="4"/>
  <c r="W454" i="4"/>
  <c r="AA454" i="4"/>
  <c r="AB454" i="4"/>
  <c r="AE454" i="4"/>
  <c r="W455" i="4"/>
  <c r="AA455" i="4"/>
  <c r="AB455" i="4"/>
  <c r="AE455" i="4"/>
  <c r="W456" i="4"/>
  <c r="AA456" i="4"/>
  <c r="AB456" i="4"/>
  <c r="AE456" i="4"/>
  <c r="W457" i="4"/>
  <c r="AA457" i="4"/>
  <c r="AB457" i="4"/>
  <c r="AE457" i="4"/>
  <c r="J458" i="4"/>
  <c r="W459" i="4"/>
  <c r="AB459" i="4"/>
  <c r="AA459" i="4"/>
  <c r="AE459" i="4"/>
  <c r="W460" i="4"/>
  <c r="AB460" i="4"/>
  <c r="AA460" i="4"/>
  <c r="AE460" i="4"/>
  <c r="W461" i="4"/>
  <c r="AB461" i="4"/>
  <c r="AA461" i="4"/>
  <c r="AE461" i="4"/>
  <c r="W462" i="4"/>
  <c r="AB462" i="4"/>
  <c r="AA462" i="4"/>
  <c r="AE462" i="4"/>
  <c r="W463" i="4"/>
  <c r="AB463" i="4"/>
  <c r="AA463" i="4"/>
  <c r="AE463" i="4"/>
  <c r="W464" i="4"/>
  <c r="AB464" i="4"/>
  <c r="AA464" i="4"/>
  <c r="AE464" i="4"/>
  <c r="W465" i="4"/>
  <c r="AB465" i="4"/>
  <c r="AA465" i="4"/>
  <c r="AE465" i="4"/>
  <c r="W466" i="4"/>
  <c r="AB466" i="4"/>
  <c r="AA466" i="4"/>
  <c r="AE466" i="4"/>
  <c r="W467" i="4"/>
  <c r="AB467" i="4"/>
  <c r="AA467" i="4"/>
  <c r="AE467" i="4"/>
  <c r="W468" i="4"/>
  <c r="AB468" i="4"/>
  <c r="AA468" i="4"/>
  <c r="AE468" i="4"/>
  <c r="W469" i="4"/>
  <c r="AB469" i="4"/>
  <c r="AA469" i="4"/>
  <c r="AE469" i="4"/>
  <c r="J470" i="4"/>
  <c r="W471" i="4"/>
  <c r="AB471" i="4"/>
  <c r="AA471" i="4"/>
  <c r="AE471" i="4"/>
  <c r="W472" i="4"/>
  <c r="AB472" i="4"/>
  <c r="AA472" i="4"/>
  <c r="AE472" i="4"/>
  <c r="W473" i="4"/>
  <c r="AB473" i="4"/>
  <c r="AA473" i="4"/>
  <c r="AE473" i="4"/>
  <c r="W474" i="4"/>
  <c r="AB474" i="4"/>
  <c r="AA474" i="4"/>
  <c r="AE474" i="4"/>
  <c r="W475" i="4"/>
  <c r="AB475" i="4"/>
  <c r="AA475" i="4"/>
  <c r="AE475" i="4"/>
  <c r="W476" i="4"/>
  <c r="AB476" i="4"/>
  <c r="AA476" i="4"/>
  <c r="AE476" i="4"/>
  <c r="W477" i="4"/>
  <c r="AB477" i="4"/>
  <c r="AA477" i="4"/>
  <c r="AE477" i="4"/>
  <c r="W478" i="4"/>
  <c r="AB478" i="4"/>
  <c r="AA478" i="4"/>
  <c r="AE478" i="4"/>
  <c r="J479" i="4"/>
  <c r="W481" i="4"/>
  <c r="AB481" i="4" s="1"/>
  <c r="AA481" i="4"/>
  <c r="AE481" i="4"/>
  <c r="W482" i="4"/>
  <c r="AB482" i="4" s="1"/>
  <c r="AA482" i="4"/>
  <c r="AE482" i="4"/>
  <c r="W483" i="4"/>
  <c r="AB483" i="4" s="1"/>
  <c r="AA483" i="4"/>
  <c r="AE483" i="4"/>
  <c r="AF483" i="4"/>
  <c r="W484" i="4"/>
  <c r="AA484" i="4"/>
  <c r="AB484" i="4"/>
  <c r="AE484" i="4"/>
  <c r="W485" i="4"/>
  <c r="AA485" i="4"/>
  <c r="AB485" i="4"/>
  <c r="AE485" i="4"/>
  <c r="W486" i="4"/>
  <c r="AA486" i="4"/>
  <c r="AB486" i="4"/>
  <c r="AE486" i="4"/>
  <c r="W494" i="4"/>
  <c r="AA494" i="4"/>
  <c r="AB494" i="4"/>
  <c r="AE494" i="4"/>
  <c r="W495" i="4"/>
  <c r="AA495" i="4"/>
  <c r="AB495" i="4"/>
  <c r="AE495" i="4"/>
  <c r="W496" i="4"/>
  <c r="AA496" i="4"/>
  <c r="AB496" i="4"/>
  <c r="AE496" i="4"/>
  <c r="W497" i="4"/>
  <c r="AA497" i="4"/>
  <c r="AB497" i="4"/>
  <c r="AE497" i="4"/>
  <c r="W498" i="4"/>
  <c r="AA498" i="4"/>
  <c r="AB498" i="4"/>
  <c r="AE498" i="4"/>
  <c r="W499" i="4"/>
  <c r="AA499" i="4"/>
  <c r="AB499" i="4"/>
  <c r="AE499" i="4"/>
  <c r="W500" i="4"/>
  <c r="AA500" i="4"/>
  <c r="AB500" i="4"/>
  <c r="AE500" i="4"/>
  <c r="W501" i="4"/>
  <c r="AA501" i="4"/>
  <c r="AB501" i="4"/>
  <c r="AE501" i="4"/>
  <c r="W502" i="4"/>
  <c r="AA502" i="4"/>
  <c r="AB502" i="4"/>
  <c r="AE502" i="4"/>
  <c r="W503" i="4"/>
  <c r="AA503" i="4"/>
  <c r="AB503" i="4"/>
  <c r="AE503" i="4"/>
  <c r="W504" i="4"/>
  <c r="AA504" i="4"/>
  <c r="AB504" i="4"/>
  <c r="AE504" i="4"/>
  <c r="W505" i="4"/>
  <c r="AA505" i="4"/>
  <c r="AB505" i="4"/>
  <c r="AE505" i="4"/>
  <c r="W506" i="4"/>
  <c r="AA506" i="4"/>
  <c r="AB506" i="4"/>
  <c r="AE506" i="4"/>
  <c r="W507" i="4"/>
  <c r="AA507" i="4"/>
  <c r="AB507" i="4"/>
  <c r="AE507" i="4"/>
  <c r="W508" i="4"/>
  <c r="AA508" i="4"/>
  <c r="AB508" i="4"/>
  <c r="AE508" i="4"/>
  <c r="W509" i="4"/>
  <c r="AA509" i="4"/>
  <c r="AB509" i="4"/>
  <c r="AE509" i="4"/>
  <c r="W510" i="4"/>
  <c r="AA510" i="4"/>
  <c r="AB510" i="4"/>
  <c r="AE510" i="4"/>
  <c r="W511" i="4"/>
  <c r="AA511" i="4"/>
  <c r="AB511" i="4"/>
  <c r="AE511" i="4"/>
  <c r="W512" i="4"/>
  <c r="AA512" i="4"/>
  <c r="AB512" i="4"/>
  <c r="AE512" i="4"/>
  <c r="W514" i="4"/>
  <c r="AA514" i="4"/>
  <c r="AB514" i="4"/>
  <c r="AE514" i="4"/>
  <c r="W515" i="4"/>
  <c r="AA515" i="4"/>
  <c r="AB515" i="4"/>
  <c r="AE515" i="4"/>
  <c r="W516" i="4"/>
  <c r="AA516" i="4"/>
  <c r="AB516" i="4"/>
  <c r="AE516" i="4"/>
  <c r="W517" i="4"/>
  <c r="AA517" i="4"/>
  <c r="AB517" i="4"/>
  <c r="AE517" i="4"/>
  <c r="W518" i="4"/>
  <c r="AA518" i="4"/>
  <c r="AB518" i="4"/>
  <c r="AE518" i="4"/>
  <c r="W519" i="4"/>
  <c r="AA519" i="4"/>
  <c r="AB519" i="4"/>
  <c r="AE519" i="4"/>
  <c r="W520" i="4"/>
  <c r="AA520" i="4"/>
  <c r="AB520" i="4"/>
  <c r="AE520" i="4"/>
  <c r="W521" i="4"/>
  <c r="AA521" i="4"/>
  <c r="AB521" i="4"/>
  <c r="AE521" i="4"/>
  <c r="W522" i="4"/>
  <c r="AA522" i="4"/>
  <c r="AB522" i="4"/>
  <c r="AE522" i="4"/>
  <c r="W523" i="4"/>
  <c r="AA523" i="4"/>
  <c r="AB523" i="4"/>
  <c r="AE523" i="4"/>
  <c r="W524" i="4"/>
  <c r="AA524" i="4"/>
  <c r="AB524" i="4"/>
  <c r="AE524" i="4"/>
  <c r="W525" i="4"/>
  <c r="AA525" i="4"/>
  <c r="AB525" i="4"/>
  <c r="AE525" i="4"/>
  <c r="W526" i="4"/>
  <c r="AA526" i="4"/>
  <c r="AB526" i="4"/>
  <c r="AE526" i="4"/>
  <c r="W527" i="4"/>
  <c r="AA527" i="4"/>
  <c r="AB527" i="4"/>
  <c r="AE527" i="4"/>
  <c r="W528" i="4"/>
  <c r="AA528" i="4"/>
  <c r="AB528" i="4"/>
  <c r="AE528" i="4"/>
  <c r="W529" i="4"/>
  <c r="AA529" i="4"/>
  <c r="AB529" i="4"/>
  <c r="AE529" i="4"/>
  <c r="W530" i="4"/>
  <c r="AA530" i="4"/>
  <c r="AB530" i="4"/>
  <c r="AE530" i="4"/>
  <c r="W531" i="4"/>
  <c r="AA531" i="4"/>
  <c r="AB531" i="4"/>
  <c r="AE531" i="4"/>
  <c r="W532" i="4"/>
  <c r="AA532" i="4"/>
  <c r="AB532" i="4"/>
  <c r="AE532" i="4"/>
  <c r="W533" i="4"/>
  <c r="AA533" i="4"/>
  <c r="AB533" i="4"/>
  <c r="AE533" i="4"/>
  <c r="W534" i="4"/>
  <c r="AA534" i="4"/>
  <c r="AB534" i="4"/>
  <c r="AE534" i="4"/>
  <c r="W535" i="4"/>
  <c r="AA535" i="4"/>
  <c r="AB535" i="4"/>
  <c r="AE535" i="4"/>
  <c r="W536" i="4"/>
  <c r="AA536" i="4"/>
  <c r="AB536" i="4"/>
  <c r="AE536" i="4"/>
  <c r="W537" i="4"/>
  <c r="AA537" i="4"/>
  <c r="AB537" i="4"/>
  <c r="AE537" i="4"/>
  <c r="W538" i="4"/>
  <c r="AA538" i="4"/>
  <c r="AB538" i="4"/>
  <c r="AE538" i="4"/>
  <c r="W539" i="4"/>
  <c r="AA539" i="4"/>
  <c r="AB539" i="4"/>
  <c r="AE539" i="4"/>
  <c r="W540" i="4"/>
  <c r="AA540" i="4"/>
  <c r="AB540" i="4"/>
  <c r="AE540" i="4"/>
  <c r="W541" i="4"/>
  <c r="AA541" i="4"/>
  <c r="AB541" i="4"/>
  <c r="AE541" i="4"/>
  <c r="W542" i="4"/>
  <c r="AA542" i="4"/>
  <c r="AB542" i="4"/>
  <c r="AE542" i="4"/>
  <c r="W543" i="4"/>
  <c r="AA543" i="4"/>
  <c r="AB543" i="4"/>
  <c r="AE543" i="4"/>
  <c r="W544" i="4"/>
  <c r="AA544" i="4"/>
  <c r="AB544" i="4"/>
  <c r="AE544" i="4"/>
  <c r="W545" i="4"/>
  <c r="AA545" i="4"/>
  <c r="AB545" i="4"/>
  <c r="AE545" i="4"/>
  <c r="W546" i="4"/>
  <c r="AA546" i="4"/>
  <c r="AB546" i="4"/>
  <c r="AE546" i="4"/>
  <c r="W547" i="4"/>
  <c r="AA547" i="4"/>
  <c r="AB547" i="4"/>
  <c r="AE547" i="4"/>
  <c r="W548" i="4"/>
  <c r="AA548" i="4"/>
  <c r="AB548" i="4"/>
  <c r="AE548" i="4"/>
  <c r="W549" i="4"/>
  <c r="AA549" i="4"/>
  <c r="AB549" i="4"/>
  <c r="AE549" i="4"/>
  <c r="W550" i="4"/>
  <c r="AA550" i="4"/>
  <c r="AB550" i="4"/>
  <c r="AE550" i="4"/>
  <c r="W551" i="4"/>
  <c r="AA551" i="4"/>
  <c r="AB551" i="4"/>
  <c r="AE551" i="4"/>
  <c r="W552" i="4"/>
  <c r="AA552" i="4"/>
  <c r="AB552" i="4"/>
  <c r="AE552" i="4"/>
  <c r="W553" i="4"/>
  <c r="AA553" i="4"/>
  <c r="AB553" i="4"/>
  <c r="AE553" i="4"/>
  <c r="W554" i="4"/>
  <c r="AA554" i="4"/>
  <c r="AB554" i="4"/>
  <c r="AE554" i="4"/>
  <c r="W555" i="4"/>
  <c r="AA555" i="4"/>
  <c r="AB555" i="4"/>
  <c r="AE555" i="4"/>
  <c r="W556" i="4"/>
  <c r="AA556" i="4"/>
  <c r="AB556" i="4"/>
  <c r="AE556" i="4"/>
  <c r="W557" i="4"/>
  <c r="AA557" i="4"/>
  <c r="AB557" i="4"/>
  <c r="AE557" i="4"/>
  <c r="W558" i="4"/>
  <c r="AA558" i="4"/>
  <c r="AB558" i="4"/>
  <c r="AE558" i="4"/>
  <c r="AA559" i="4"/>
  <c r="AB559" i="4"/>
  <c r="AE559" i="4"/>
  <c r="AA560" i="4"/>
  <c r="AB560" i="4"/>
  <c r="AE560" i="4"/>
  <c r="W561" i="4"/>
  <c r="AB561" i="4"/>
  <c r="AA561" i="4"/>
  <c r="AE561" i="4"/>
  <c r="W562" i="4"/>
  <c r="AB562" i="4"/>
  <c r="AA562" i="4"/>
  <c r="AE562" i="4"/>
  <c r="W563" i="4"/>
  <c r="AB563" i="4"/>
  <c r="AA563" i="4"/>
  <c r="AE563" i="4"/>
  <c r="W564" i="4"/>
  <c r="AB564" i="4"/>
  <c r="AA564" i="4"/>
  <c r="AE564" i="4"/>
  <c r="W565" i="4"/>
  <c r="AB565" i="4"/>
  <c r="AA565" i="4"/>
  <c r="AE565" i="4"/>
  <c r="W566" i="4"/>
  <c r="AB566" i="4"/>
  <c r="AA566" i="4"/>
  <c r="AE566" i="4"/>
  <c r="W567" i="4"/>
  <c r="AB567" i="4"/>
  <c r="AA567" i="4"/>
  <c r="AE567" i="4"/>
  <c r="W568" i="4"/>
  <c r="AB568" i="4"/>
  <c r="AA568" i="4"/>
  <c r="AE568" i="4"/>
  <c r="W569" i="4"/>
  <c r="AB569" i="4"/>
  <c r="AA569" i="4"/>
  <c r="AE569" i="4"/>
  <c r="W570" i="4"/>
  <c r="AB570" i="4"/>
  <c r="AA570" i="4"/>
  <c r="AE570" i="4"/>
  <c r="W571" i="4"/>
  <c r="AB571" i="4"/>
  <c r="AA571" i="4"/>
  <c r="AE571" i="4"/>
  <c r="W572" i="4"/>
  <c r="AB572" i="4"/>
  <c r="AA572" i="4"/>
  <c r="AE572" i="4"/>
  <c r="W573" i="4"/>
  <c r="AB573" i="4"/>
  <c r="AA573" i="4"/>
  <c r="AE573" i="4"/>
  <c r="W574" i="4"/>
  <c r="AB574" i="4"/>
  <c r="AA574" i="4"/>
  <c r="AE574" i="4"/>
  <c r="W575" i="4"/>
  <c r="AB575" i="4"/>
  <c r="AA575" i="4"/>
  <c r="AE575" i="4"/>
  <c r="W576" i="4"/>
  <c r="AB576" i="4"/>
  <c r="AA576" i="4"/>
  <c r="AE576" i="4"/>
  <c r="W577" i="4"/>
  <c r="AB577" i="4"/>
  <c r="AA577" i="4"/>
  <c r="AE577" i="4"/>
  <c r="W578" i="4"/>
  <c r="AB578" i="4"/>
  <c r="AA578" i="4"/>
  <c r="AE578" i="4"/>
  <c r="W579" i="4"/>
  <c r="AB579" i="4"/>
  <c r="AA579" i="4"/>
  <c r="AE579" i="4"/>
  <c r="W580" i="4"/>
  <c r="AB580" i="4"/>
  <c r="AA580" i="4"/>
  <c r="AE580" i="4"/>
  <c r="W581" i="4"/>
  <c r="AB581" i="4"/>
  <c r="AA581" i="4"/>
  <c r="AE581" i="4"/>
  <c r="W582" i="4"/>
  <c r="AB582" i="4"/>
  <c r="AA582" i="4"/>
  <c r="AE582" i="4"/>
  <c r="W583" i="4"/>
  <c r="AB583" i="4"/>
  <c r="AA583" i="4"/>
  <c r="AE583" i="4"/>
  <c r="W584" i="4"/>
  <c r="AB584" i="4"/>
  <c r="AA584" i="4"/>
  <c r="AE584" i="4"/>
  <c r="W585" i="4"/>
  <c r="AB585" i="4"/>
  <c r="AA585" i="4"/>
  <c r="AE585" i="4"/>
  <c r="W586" i="4"/>
  <c r="AB586" i="4"/>
  <c r="AA586" i="4"/>
  <c r="AE586" i="4"/>
  <c r="W587" i="4"/>
  <c r="AB587" i="4"/>
  <c r="AA587" i="4"/>
  <c r="AE587" i="4"/>
  <c r="W588" i="4"/>
  <c r="AB588" i="4"/>
  <c r="AA588" i="4"/>
  <c r="AE588" i="4"/>
  <c r="W589" i="4"/>
  <c r="AB589" i="4"/>
  <c r="AA589" i="4"/>
  <c r="AE589" i="4"/>
  <c r="W590" i="4"/>
  <c r="AB590" i="4"/>
  <c r="AA590" i="4"/>
  <c r="AE590" i="4"/>
  <c r="W598" i="4"/>
  <c r="AB598" i="4"/>
  <c r="AA598" i="4"/>
  <c r="AE598" i="4"/>
  <c r="W599" i="4"/>
  <c r="AB599" i="4"/>
  <c r="AA599" i="4"/>
  <c r="AE599" i="4"/>
  <c r="W600" i="4"/>
  <c r="AB600" i="4"/>
  <c r="AA600" i="4"/>
  <c r="AE600" i="4"/>
  <c r="W601" i="4"/>
  <c r="AB601" i="4"/>
  <c r="AA601" i="4"/>
  <c r="AE601" i="4"/>
  <c r="W602" i="4"/>
  <c r="AB602" i="4"/>
  <c r="AA602" i="4"/>
  <c r="AE602" i="4"/>
  <c r="W603" i="4"/>
  <c r="AB603" i="4"/>
  <c r="AA603" i="4"/>
  <c r="AE603" i="4"/>
  <c r="W604" i="4"/>
  <c r="AB604" i="4"/>
  <c r="AA604" i="4"/>
  <c r="AE604" i="4"/>
  <c r="W605" i="4"/>
  <c r="AB605" i="4"/>
  <c r="AA605" i="4"/>
  <c r="AE605" i="4"/>
  <c r="W606" i="4"/>
  <c r="AB606" i="4"/>
  <c r="AA606" i="4"/>
  <c r="AE606" i="4"/>
  <c r="W607" i="4"/>
  <c r="AB607" i="4"/>
  <c r="AA607" i="4"/>
  <c r="AE607" i="4"/>
  <c r="W608" i="4"/>
  <c r="AB608" i="4"/>
  <c r="AA608" i="4"/>
  <c r="AE608" i="4"/>
  <c r="W609" i="4"/>
  <c r="AB609" i="4"/>
  <c r="AA609" i="4"/>
  <c r="AE609" i="4"/>
  <c r="W610" i="4"/>
  <c r="AB610" i="4"/>
  <c r="AA610" i="4"/>
  <c r="AE610" i="4"/>
  <c r="W611" i="4"/>
  <c r="AB611" i="4"/>
  <c r="AA611" i="4"/>
  <c r="AE611" i="4"/>
  <c r="W612" i="4"/>
  <c r="AB612" i="4"/>
  <c r="AA612" i="4"/>
  <c r="AE612" i="4"/>
  <c r="W613" i="4"/>
  <c r="AB613" i="4"/>
  <c r="AA613" i="4"/>
  <c r="AE613" i="4"/>
  <c r="W614" i="4"/>
  <c r="AB614" i="4"/>
  <c r="AA614" i="4"/>
  <c r="AE614" i="4"/>
  <c r="W615" i="4"/>
  <c r="AB615" i="4"/>
  <c r="AA615" i="4"/>
  <c r="AE615" i="4"/>
  <c r="W616" i="4"/>
  <c r="AB616" i="4"/>
  <c r="AA616" i="4"/>
  <c r="AE616" i="4"/>
  <c r="W617" i="4"/>
  <c r="AB617" i="4"/>
  <c r="AA617" i="4"/>
  <c r="AE617" i="4"/>
  <c r="W618" i="4"/>
  <c r="AB618" i="4"/>
  <c r="AA618" i="4"/>
  <c r="AE618" i="4"/>
  <c r="W619" i="4"/>
  <c r="AB619" i="4"/>
  <c r="AA619" i="4"/>
  <c r="AE619" i="4"/>
  <c r="W620" i="4"/>
  <c r="AB620" i="4"/>
  <c r="AA620" i="4"/>
  <c r="AE620" i="4"/>
  <c r="W621" i="4"/>
  <c r="AB621" i="4"/>
  <c r="AA621" i="4"/>
  <c r="AE621" i="4"/>
  <c r="W622" i="4"/>
  <c r="AB622" i="4"/>
  <c r="AA622" i="4"/>
  <c r="AE622" i="4"/>
  <c r="W623" i="4"/>
  <c r="AB623" i="4"/>
  <c r="AA623" i="4"/>
  <c r="AE623" i="4"/>
  <c r="W624" i="4"/>
  <c r="AB624" i="4"/>
  <c r="AA624" i="4"/>
  <c r="AE624" i="4"/>
  <c r="W625" i="4"/>
  <c r="AB625" i="4"/>
  <c r="AA625" i="4"/>
  <c r="AE625" i="4"/>
  <c r="W626" i="4"/>
  <c r="AB626" i="4"/>
  <c r="AA626" i="4"/>
  <c r="AE626" i="4"/>
  <c r="W627" i="4"/>
  <c r="AB627" i="4"/>
  <c r="AA627" i="4"/>
  <c r="AE627" i="4"/>
  <c r="W628" i="4"/>
  <c r="AB628" i="4"/>
  <c r="AA628" i="4"/>
  <c r="AE628" i="4"/>
  <c r="W629" i="4"/>
  <c r="AB629" i="4"/>
  <c r="AA629" i="4"/>
  <c r="AE629" i="4"/>
  <c r="W630" i="4"/>
  <c r="AB630" i="4"/>
  <c r="AA630" i="4"/>
  <c r="AE630" i="4"/>
  <c r="W631" i="4"/>
  <c r="AB631" i="4"/>
  <c r="AA631" i="4"/>
  <c r="AE631" i="4"/>
  <c r="W632" i="4"/>
  <c r="AB632" i="4"/>
  <c r="AA632" i="4"/>
  <c r="AE632" i="4"/>
  <c r="W633" i="4"/>
  <c r="AB633" i="4"/>
  <c r="AA633" i="4"/>
  <c r="AE633" i="4"/>
  <c r="W635" i="4"/>
  <c r="AB635" i="4"/>
  <c r="AA635" i="4"/>
  <c r="AE635" i="4"/>
  <c r="W636" i="4"/>
  <c r="AB636" i="4"/>
  <c r="AA636" i="4"/>
  <c r="AE636" i="4"/>
  <c r="W637" i="4"/>
  <c r="AB637" i="4"/>
  <c r="AA637" i="4"/>
  <c r="AE637" i="4"/>
  <c r="W638" i="4"/>
  <c r="AB638" i="4"/>
  <c r="AA638" i="4"/>
  <c r="AE638" i="4"/>
  <c r="W639" i="4"/>
  <c r="AB639" i="4"/>
  <c r="AA639" i="4"/>
  <c r="AE639" i="4"/>
  <c r="W640" i="4"/>
  <c r="AB640" i="4"/>
  <c r="AA640" i="4"/>
  <c r="AE640" i="4"/>
  <c r="W641" i="4"/>
  <c r="AB641" i="4"/>
  <c r="AA641" i="4"/>
  <c r="AE641" i="4"/>
  <c r="W642" i="4"/>
  <c r="AB642" i="4"/>
  <c r="AA642" i="4"/>
  <c r="AE642" i="4"/>
  <c r="W643" i="4"/>
  <c r="AB643" i="4"/>
  <c r="AA643" i="4"/>
  <c r="AE643" i="4"/>
  <c r="W644" i="4"/>
  <c r="AB644" i="4"/>
  <c r="AA644" i="4"/>
  <c r="AE644" i="4"/>
  <c r="W645" i="4"/>
  <c r="AB645" i="4"/>
  <c r="AA645" i="4"/>
  <c r="AE645" i="4"/>
  <c r="W646" i="4"/>
  <c r="AB646" i="4"/>
  <c r="AA646" i="4"/>
  <c r="AE646" i="4"/>
  <c r="W647" i="4"/>
  <c r="AB647" i="4"/>
  <c r="AA647" i="4"/>
  <c r="AE647" i="4"/>
  <c r="W648" i="4"/>
  <c r="AB648" i="4"/>
  <c r="AA648" i="4"/>
  <c r="AE648" i="4"/>
  <c r="W649" i="4"/>
  <c r="AB649" i="4"/>
  <c r="AA649" i="4"/>
  <c r="AE649" i="4"/>
  <c r="W650" i="4"/>
  <c r="AB650" i="4"/>
  <c r="AA650" i="4"/>
  <c r="AE650" i="4"/>
  <c r="W651" i="4"/>
  <c r="AB651" i="4"/>
  <c r="AA651" i="4"/>
  <c r="AE651" i="4"/>
  <c r="W652" i="4"/>
  <c r="AB652" i="4"/>
  <c r="AA652" i="4"/>
  <c r="AE652" i="4"/>
  <c r="W653" i="4"/>
  <c r="AB653" i="4"/>
  <c r="AA653" i="4"/>
  <c r="AE653" i="4"/>
  <c r="W654" i="4"/>
  <c r="AB654" i="4"/>
  <c r="AA654" i="4"/>
  <c r="AE654" i="4"/>
  <c r="W655" i="4"/>
  <c r="AB655" i="4"/>
  <c r="AA655" i="4"/>
  <c r="AE655" i="4"/>
  <c r="W656" i="4"/>
  <c r="AB656" i="4"/>
  <c r="AA656" i="4"/>
  <c r="AE656" i="4"/>
  <c r="W657" i="4"/>
  <c r="AB657" i="4"/>
  <c r="AA657" i="4"/>
  <c r="AE657" i="4"/>
  <c r="W658" i="4"/>
  <c r="AB658" i="4"/>
  <c r="AA658" i="4"/>
  <c r="AE658" i="4"/>
  <c r="W659" i="4"/>
  <c r="AB659" i="4"/>
  <c r="AA659" i="4"/>
  <c r="AE659" i="4"/>
  <c r="W660" i="4"/>
  <c r="AB660" i="4"/>
  <c r="AA660" i="4"/>
  <c r="AE660" i="4"/>
  <c r="W661" i="4"/>
  <c r="AB661" i="4"/>
  <c r="AA661" i="4"/>
  <c r="AE661" i="4"/>
  <c r="W662" i="4"/>
  <c r="AB662" i="4"/>
  <c r="AA662" i="4"/>
  <c r="AE662" i="4"/>
  <c r="W664" i="4"/>
  <c r="AB664" i="4"/>
  <c r="AA664" i="4"/>
  <c r="AE664" i="4"/>
  <c r="W665" i="4"/>
  <c r="AB665" i="4"/>
  <c r="AA665" i="4"/>
  <c r="AE665" i="4"/>
  <c r="W666" i="4"/>
  <c r="AB666" i="4"/>
  <c r="AA666" i="4"/>
  <c r="AE666" i="4"/>
  <c r="W667" i="4"/>
  <c r="AB667" i="4"/>
  <c r="AA667" i="4"/>
  <c r="AE667" i="4"/>
  <c r="W668" i="4"/>
  <c r="AB668" i="4"/>
  <c r="AA668" i="4"/>
  <c r="AE668" i="4"/>
  <c r="W669" i="4"/>
  <c r="AB669" i="4"/>
  <c r="AA669" i="4"/>
  <c r="AE669" i="4"/>
  <c r="F20" i="3"/>
  <c r="J150" i="2"/>
  <c r="J152" i="2"/>
  <c r="AD97" i="19"/>
  <c r="AD99" i="19"/>
  <c r="AB543" i="6"/>
  <c r="AB536" i="6"/>
  <c r="AB544" i="6"/>
  <c r="AB540" i="6"/>
  <c r="AB537" i="6"/>
  <c r="AB538" i="6"/>
  <c r="AD101" i="19"/>
  <c r="AD104" i="19"/>
  <c r="AD106" i="19"/>
  <c r="AF351" i="8"/>
  <c r="AB62" i="19"/>
  <c r="AD62" i="19"/>
  <c r="AD126" i="22"/>
  <c r="AB655" i="7"/>
  <c r="AB71" i="19"/>
  <c r="AD71" i="19"/>
  <c r="AB136" i="22"/>
  <c r="AD136" i="22"/>
  <c r="AB97" i="22"/>
  <c r="AD97" i="22"/>
  <c r="AB88" i="19"/>
  <c r="AD88" i="19"/>
  <c r="AB117" i="22"/>
  <c r="AB79" i="19"/>
  <c r="AD79" i="19"/>
  <c r="AB143" i="22"/>
  <c r="AD143" i="22"/>
  <c r="AB108" i="22"/>
  <c r="AD108" i="22"/>
  <c r="AD92" i="19"/>
  <c r="AD84" i="19"/>
  <c r="AD75" i="19"/>
  <c r="AD66" i="19"/>
  <c r="AD58" i="19"/>
  <c r="AD153" i="22"/>
  <c r="AD148" i="22"/>
  <c r="AD139" i="22"/>
  <c r="AD137" i="22"/>
  <c r="AD131" i="22"/>
  <c r="AD122" i="22"/>
  <c r="AD113" i="22"/>
  <c r="AD102" i="22"/>
  <c r="AD92" i="22"/>
  <c r="AB654" i="7"/>
  <c r="AB656" i="7"/>
  <c r="AB98" i="19"/>
  <c r="AD98" i="19"/>
  <c r="AB105" i="19"/>
  <c r="AD105" i="19"/>
  <c r="AF67" i="10"/>
  <c r="AD90" i="19"/>
  <c r="AD82" i="19"/>
  <c r="AD73" i="19"/>
  <c r="AD64" i="19"/>
  <c r="AD56" i="19"/>
  <c r="AD146" i="22"/>
  <c r="AD129" i="22"/>
  <c r="AD119" i="22"/>
  <c r="AD111" i="22"/>
  <c r="AD99" i="22"/>
  <c r="AD90" i="22"/>
  <c r="AB657" i="7"/>
  <c r="AF95" i="15" l="1"/>
  <c r="AB118" i="22"/>
  <c r="AD118" i="22"/>
  <c r="AD127" i="22"/>
  <c r="AD89" i="22"/>
  <c r="AB106" i="22"/>
  <c r="AD106" i="22"/>
  <c r="AF50" i="18"/>
  <c r="AB150" i="22"/>
  <c r="AD150" i="22"/>
  <c r="AF65" i="21"/>
  <c r="AF95" i="12"/>
  <c r="AD141" i="22"/>
  <c r="AD133" i="22"/>
  <c r="AD109" i="22"/>
  <c r="AD94" i="22"/>
  <c r="AB155" i="22"/>
  <c r="AB100" i="19"/>
  <c r="AB102" i="19"/>
  <c r="AD111" i="19"/>
  <c r="AB118" i="19"/>
  <c r="AB115" i="19"/>
  <c r="AB122" i="1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Thomas Puggel</author>
  </authors>
  <commentList>
    <comment ref="J705" authorId="0" shapeId="0" xr:uid="{00000000-0006-0000-0000-000001000000}">
      <text>
        <r>
          <rPr>
            <b/>
            <sz val="9"/>
            <color indexed="81"/>
            <rFont val="Segoe UI"/>
            <family val="2"/>
          </rPr>
          <t>Thomas Puggel:</t>
        </r>
        <r>
          <rPr>
            <sz val="9"/>
            <color indexed="81"/>
            <rFont val="Segoe UI"/>
            <family val="2"/>
          </rPr>
          <t xml:space="preserve">
Nicht mehr nachvolziehbar.
MA-Liste auch leer.
</t>
        </r>
      </text>
    </comment>
    <comment ref="J706" authorId="0" shapeId="0" xr:uid="{00000000-0006-0000-0000-000002000000}">
      <text>
        <r>
          <rPr>
            <b/>
            <sz val="9"/>
            <color indexed="81"/>
            <rFont val="Segoe UI"/>
            <family val="2"/>
          </rPr>
          <t>Thomas Puggel:</t>
        </r>
        <r>
          <rPr>
            <sz val="9"/>
            <color indexed="81"/>
            <rFont val="Segoe UI"/>
            <family val="2"/>
          </rPr>
          <t xml:space="preserve">
Nicht mehr nachvollziehbar.
Liste auch leer.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puggel</author>
  </authors>
  <commentList>
    <comment ref="AG6" authorId="0" shapeId="0" xr:uid="{00000000-0006-0000-0100-000001000000}">
      <text>
        <r>
          <rPr>
            <b/>
            <sz val="9"/>
            <color indexed="81"/>
            <rFont val="Segoe UI"/>
            <family val="2"/>
          </rPr>
          <t>puggel:</t>
        </r>
        <r>
          <rPr>
            <sz val="9"/>
            <color indexed="81"/>
            <rFont val="Segoe UI"/>
            <family val="2"/>
          </rPr>
          <t xml:space="preserve">
</t>
        </r>
      </text>
    </comment>
    <comment ref="Q29" authorId="0" shapeId="0" xr:uid="{00000000-0006-0000-0100-000002000000}">
      <text>
        <r>
          <rPr>
            <b/>
            <sz val="9"/>
            <color indexed="81"/>
            <rFont val="Segoe UI"/>
            <family val="2"/>
          </rPr>
          <t>puggel:</t>
        </r>
        <r>
          <rPr>
            <sz val="9"/>
            <color indexed="81"/>
            <rFont val="Segoe UI"/>
            <family val="2"/>
          </rPr>
          <t xml:space="preserve">
32x2 m</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Meister Produktion</author>
  </authors>
  <commentList>
    <comment ref="AA456" authorId="0" shapeId="0" xr:uid="{00000000-0006-0000-0200-000001000000}">
      <text>
        <r>
          <rPr>
            <b/>
            <sz val="9"/>
            <color indexed="81"/>
            <rFont val="Segoe UI"/>
            <family val="2"/>
          </rPr>
          <t xml:space="preserve">Meister Produkti
</t>
        </r>
      </text>
    </comment>
    <comment ref="AE456" authorId="0" shapeId="0" xr:uid="{00000000-0006-0000-0200-000002000000}">
      <text>
        <r>
          <rPr>
            <b/>
            <sz val="9"/>
            <color indexed="81"/>
            <rFont val="Segoe UI"/>
            <family val="2"/>
          </rPr>
          <t xml:space="preserve">Meister Produkti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Meister Produktion</author>
  </authors>
  <commentList>
    <comment ref="AA452" authorId="0" shapeId="0" xr:uid="{00000000-0006-0000-0300-000001000000}">
      <text>
        <r>
          <rPr>
            <b/>
            <sz val="9"/>
            <color indexed="81"/>
            <rFont val="Segoe UI"/>
            <family val="2"/>
          </rPr>
          <t xml:space="preserve">Meister Produkti
</t>
        </r>
      </text>
    </comment>
    <comment ref="AE452" authorId="0" shapeId="0" xr:uid="{00000000-0006-0000-0300-000002000000}">
      <text>
        <r>
          <rPr>
            <b/>
            <sz val="9"/>
            <color indexed="81"/>
            <rFont val="Segoe UI"/>
            <family val="2"/>
          </rPr>
          <t xml:space="preserve">Meister Produkti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Meister Produktion</author>
  </authors>
  <commentList>
    <comment ref="AA452" authorId="0" shapeId="0" xr:uid="{00000000-0006-0000-0400-000001000000}">
      <text>
        <r>
          <rPr>
            <b/>
            <sz val="9"/>
            <color indexed="81"/>
            <rFont val="Segoe UI"/>
            <family val="2"/>
          </rPr>
          <t xml:space="preserve">Meister Produkti
</t>
        </r>
      </text>
    </comment>
    <comment ref="AE452" authorId="0" shapeId="0" xr:uid="{00000000-0006-0000-0400-000002000000}">
      <text>
        <r>
          <rPr>
            <b/>
            <sz val="9"/>
            <color indexed="81"/>
            <rFont val="Segoe UI"/>
            <family val="2"/>
          </rPr>
          <t xml:space="preserve">Meister Produkti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Meister Produktion</author>
  </authors>
  <commentList>
    <comment ref="AA452" authorId="0" shapeId="0" xr:uid="{00000000-0006-0000-0500-000001000000}">
      <text>
        <r>
          <rPr>
            <b/>
            <sz val="9"/>
            <color indexed="81"/>
            <rFont val="Segoe UI"/>
            <family val="2"/>
          </rPr>
          <t xml:space="preserve">Meister Produkti
</t>
        </r>
      </text>
    </comment>
    <comment ref="AE452" authorId="0" shapeId="0" xr:uid="{00000000-0006-0000-0500-000002000000}">
      <text>
        <r>
          <rPr>
            <b/>
            <sz val="9"/>
            <color indexed="81"/>
            <rFont val="Segoe UI"/>
            <family val="2"/>
          </rPr>
          <t xml:space="preserve">Meister Produkti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Thomas Puggel</author>
    <author>Meister Produktion</author>
  </authors>
  <commentList>
    <comment ref="AB142" authorId="0" shapeId="0" xr:uid="{00000000-0006-0000-0600-000001000000}">
      <text>
        <r>
          <rPr>
            <b/>
            <sz val="9"/>
            <color indexed="81"/>
            <rFont val="Segoe UI"/>
            <family val="2"/>
          </rPr>
          <t>Thomas Puggel:</t>
        </r>
        <r>
          <rPr>
            <sz val="9"/>
            <color indexed="81"/>
            <rFont val="Segoe UI"/>
            <family val="2"/>
          </rPr>
          <t xml:space="preserve">
Kurzarbeit</t>
        </r>
      </text>
    </comment>
    <comment ref="AA452" authorId="1" shapeId="0" xr:uid="{00000000-0006-0000-0600-000002000000}">
      <text>
        <r>
          <rPr>
            <b/>
            <sz val="9"/>
            <color indexed="81"/>
            <rFont val="Segoe UI"/>
            <family val="2"/>
          </rPr>
          <t xml:space="preserve">Meister Produkti
</t>
        </r>
      </text>
    </comment>
    <comment ref="AE452" authorId="1" shapeId="0" xr:uid="{00000000-0006-0000-0600-000003000000}">
      <text>
        <r>
          <rPr>
            <b/>
            <sz val="9"/>
            <color indexed="81"/>
            <rFont val="Segoe UI"/>
            <family val="2"/>
          </rPr>
          <t xml:space="preserve">Meister Produkti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Meister Produktion</author>
  </authors>
  <commentList>
    <comment ref="AA452" authorId="0" shapeId="0" xr:uid="{00000000-0006-0000-0900-000001000000}">
      <text>
        <r>
          <rPr>
            <b/>
            <sz val="9"/>
            <color indexed="81"/>
            <rFont val="Segoe UI"/>
            <family val="2"/>
          </rPr>
          <t xml:space="preserve">Meister Produkti
</t>
        </r>
      </text>
    </comment>
    <comment ref="AE452" authorId="0" shapeId="0" xr:uid="{00000000-0006-0000-0900-000002000000}">
      <text>
        <r>
          <rPr>
            <b/>
            <sz val="9"/>
            <color indexed="81"/>
            <rFont val="Segoe UI"/>
            <family val="2"/>
          </rPr>
          <t xml:space="preserve">Meister Produkti
</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meister</author>
    <author>Frau Gerstenberger</author>
  </authors>
  <commentList>
    <comment ref="C413" authorId="0" shapeId="0" xr:uid="{00000000-0006-0000-0A00-000001000000}">
      <text>
        <r>
          <rPr>
            <b/>
            <sz val="9"/>
            <color indexed="81"/>
            <rFont val="Segoe UI"/>
            <family val="2"/>
          </rPr>
          <t>meister-David:
ein paar Stücken wurden übersprungen da fehler vorgefallen ist</t>
        </r>
        <r>
          <rPr>
            <sz val="9"/>
            <color indexed="81"/>
            <rFont val="Segoe UI"/>
            <family val="2"/>
          </rPr>
          <t xml:space="preserve">
</t>
        </r>
      </text>
    </comment>
    <comment ref="D640" authorId="1" shapeId="0" xr:uid="{00000000-0006-0000-0A00-000002000000}">
      <text>
        <r>
          <rPr>
            <b/>
            <sz val="9"/>
            <color indexed="81"/>
            <rFont val="Segoe UI"/>
            <family val="2"/>
          </rPr>
          <t>Frau Gerstenberger:</t>
        </r>
        <r>
          <rPr>
            <sz val="9"/>
            <color indexed="81"/>
            <rFont val="Segoe UI"/>
            <family val="2"/>
          </rPr>
          <t xml:space="preserve">
Musteraufträge wurden zusammengefasst</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roehrchen</author>
  </authors>
  <commentList>
    <comment ref="F590" authorId="0" shapeId="0" xr:uid="{00000000-0006-0000-0B00-000001000000}">
      <text>
        <r>
          <rPr>
            <sz val="9"/>
            <color indexed="81"/>
            <rFont val="Segoe UI"/>
            <family val="2"/>
          </rPr>
          <t xml:space="preserve">
Achtung mit Atlas 1/4 statt Atlas 4/1 gewebt</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Thomas Puggel</author>
    <author>Frau Gerstenberger</author>
  </authors>
  <commentList>
    <comment ref="A452" authorId="0" shapeId="0" xr:uid="{00000000-0006-0000-0C00-000001000000}">
      <text>
        <r>
          <rPr>
            <b/>
            <sz val="9"/>
            <color indexed="81"/>
            <rFont val="Segoe UI"/>
            <family val="2"/>
          </rPr>
          <t>Thomas Puggel:</t>
        </r>
        <r>
          <rPr>
            <sz val="9"/>
            <color indexed="81"/>
            <rFont val="Segoe UI"/>
            <family val="2"/>
          </rPr>
          <t xml:space="preserve">
Abbruch wegen Modulfehler</t>
        </r>
      </text>
    </comment>
    <comment ref="D518" authorId="1" shapeId="0" xr:uid="{00000000-0006-0000-0C00-000002000000}">
      <text>
        <r>
          <rPr>
            <b/>
            <sz val="9"/>
            <color indexed="81"/>
            <rFont val="Segoe UI"/>
            <family val="2"/>
          </rPr>
          <t>Frau Gerstenberger:</t>
        </r>
        <r>
          <rPr>
            <sz val="9"/>
            <color indexed="81"/>
            <rFont val="Segoe UI"/>
            <family val="2"/>
          </rPr>
          <t xml:space="preserve">
gemäß Rückmeldung von Steven ist dies richtig so
</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roehrchen</author>
    <author>Thomas Puggel</author>
  </authors>
  <commentList>
    <comment ref="A482" authorId="0" shapeId="0" xr:uid="{00000000-0006-0000-0D00-000001000000}">
      <text>
        <r>
          <rPr>
            <b/>
            <sz val="9"/>
            <color indexed="81"/>
            <rFont val="Segoe UI"/>
            <family val="2"/>
          </rPr>
          <t>roehrchen:</t>
        </r>
        <r>
          <rPr>
            <sz val="9"/>
            <color indexed="81"/>
            <rFont val="Segoe UI"/>
            <family val="2"/>
          </rPr>
          <t xml:space="preserve">
Unterauftrag 330 lfm</t>
        </r>
      </text>
    </comment>
    <comment ref="A543" authorId="1" shapeId="0" xr:uid="{00000000-0006-0000-0D00-000002000000}">
      <text>
        <r>
          <rPr>
            <b/>
            <sz val="9"/>
            <color indexed="81"/>
            <rFont val="Segoe UI"/>
            <family val="2"/>
          </rPr>
          <t>Thomas Puggel:</t>
        </r>
        <r>
          <rPr>
            <sz val="9"/>
            <color indexed="81"/>
            <rFont val="Segoe UI"/>
            <family val="2"/>
          </rPr>
          <t xml:space="preserve">
10 m falsches Schußmat.</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roehrchen</author>
  </authors>
  <commentList>
    <comment ref="A475" authorId="0" shapeId="0" xr:uid="{00000000-0006-0000-0E00-000001000000}">
      <text>
        <r>
          <rPr>
            <b/>
            <sz val="9"/>
            <color indexed="81"/>
            <rFont val="Segoe UI"/>
            <family val="2"/>
          </rPr>
          <t>roehrchen:</t>
        </r>
        <r>
          <rPr>
            <sz val="9"/>
            <color indexed="81"/>
            <rFont val="Segoe UI"/>
            <family val="2"/>
          </rPr>
          <t xml:space="preserve">
Unterauftrag 330 lfm</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roehrchen</author>
  </authors>
  <commentList>
    <comment ref="F106" authorId="0" shapeId="0" xr:uid="{00000000-0006-0000-0F00-000001000000}">
      <text>
        <r>
          <rPr>
            <b/>
            <sz val="9"/>
            <color indexed="81"/>
            <rFont val="Segoe UI"/>
            <family val="2"/>
          </rPr>
          <t>roehrchen:</t>
        </r>
        <r>
          <rPr>
            <sz val="9"/>
            <color indexed="81"/>
            <rFont val="Segoe UI"/>
            <family val="2"/>
          </rPr>
          <t xml:space="preserve">
Veredlungsauftrag von
Christiane
Raumittel + Rauen 
wird 137970</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Admin</author>
  </authors>
  <commentList>
    <comment ref="J85" authorId="0" shapeId="0" xr:uid="{00000000-0006-0000-1000-000001000000}">
      <text>
        <r>
          <rPr>
            <b/>
            <sz val="9"/>
            <color indexed="81"/>
            <rFont val="Segoe UI"/>
            <family val="2"/>
          </rPr>
          <t>Admin:</t>
        </r>
        <r>
          <rPr>
            <sz val="9"/>
            <color indexed="81"/>
            <rFont val="Segoe UI"/>
            <family val="2"/>
          </rPr>
          <t xml:space="preserve">
Überproduktion
</t>
        </r>
      </text>
    </comment>
    <comment ref="J86" authorId="0" shapeId="0" xr:uid="{00000000-0006-0000-1000-000002000000}">
      <text>
        <r>
          <rPr>
            <b/>
            <sz val="9"/>
            <color indexed="81"/>
            <rFont val="Segoe UI"/>
            <family val="2"/>
          </rPr>
          <t>Admin:</t>
        </r>
        <r>
          <rPr>
            <sz val="9"/>
            <color indexed="81"/>
            <rFont val="Segoe UI"/>
            <family val="2"/>
          </rPr>
          <t xml:space="preserve">
Überproduktion
</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meister</author>
  </authors>
  <commentList>
    <comment ref="O15" authorId="0" shapeId="0" xr:uid="{00000000-0006-0000-1200-000001000000}">
      <text>
        <r>
          <rPr>
            <b/>
            <sz val="9"/>
            <color indexed="81"/>
            <rFont val="Segoe UI"/>
            <family val="2"/>
          </rPr>
          <t>meister:</t>
        </r>
        <r>
          <rPr>
            <sz val="9"/>
            <color indexed="81"/>
            <rFont val="Segoe UI"/>
            <family val="2"/>
          </rPr>
          <t xml:space="preserve">
Beltron-Muster
</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roehrchen</author>
  </authors>
  <commentList>
    <comment ref="F39" authorId="0" shapeId="0" xr:uid="{00000000-0006-0000-1600-000001000000}">
      <text>
        <r>
          <rPr>
            <b/>
            <sz val="9"/>
            <color indexed="81"/>
            <rFont val="Segoe UI"/>
            <family val="2"/>
          </rPr>
          <t>roehrchen:</t>
        </r>
        <r>
          <rPr>
            <sz val="9"/>
            <color indexed="81"/>
            <rFont val="Segoe UI"/>
            <family val="2"/>
          </rPr>
          <t xml:space="preserve">
</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roehrchen</author>
  </authors>
  <commentList>
    <comment ref="F94" authorId="0" shapeId="0" xr:uid="{00000000-0006-0000-1A00-000001000000}">
      <text>
        <r>
          <rPr>
            <b/>
            <sz val="9"/>
            <color indexed="81"/>
            <rFont val="Segoe UI"/>
            <family val="2"/>
          </rPr>
          <t>roehrchen:</t>
        </r>
        <r>
          <rPr>
            <sz val="9"/>
            <color indexed="81"/>
            <rFont val="Segoe UI"/>
            <family val="2"/>
          </rPr>
          <t xml:space="preserve">
Kette mit PES 84f144</t>
        </r>
      </text>
    </comment>
  </commentList>
</comments>
</file>

<file path=xl/comments19.xml><?xml version="1.0" encoding="utf-8"?>
<comments xmlns="http://schemas.openxmlformats.org/spreadsheetml/2006/main" xmlns:mc="http://schemas.openxmlformats.org/markup-compatibility/2006" xmlns:xr="http://schemas.microsoft.com/office/spreadsheetml/2014/revision" mc:Ignorable="xr">
  <authors>
    <author>roehrchen</author>
  </authors>
  <commentList>
    <comment ref="T139" authorId="0" shapeId="0" xr:uid="{00000000-0006-0000-1C00-000001000000}">
      <text>
        <r>
          <rPr>
            <sz val="9"/>
            <color indexed="81"/>
            <rFont val="Segoe UI"/>
            <family val="2"/>
          </rPr>
          <t xml:space="preserve">
</t>
        </r>
        <r>
          <rPr>
            <sz val="9"/>
            <color indexed="81"/>
            <rFont val="Segoe UI"/>
            <family val="2"/>
          </rPr>
          <t>Auftrag nur im 'Büro</t>
        </r>
      </text>
    </comment>
    <comment ref="AE139" authorId="0" shapeId="0" xr:uid="{00000000-0006-0000-1C00-000002000000}">
      <text>
        <r>
          <rPr>
            <sz val="9"/>
            <color indexed="81"/>
            <rFont val="Segoe UI"/>
            <family val="2"/>
          </rPr>
          <t>soll 7350 lfm werden</t>
        </r>
        <r>
          <rPr>
            <sz val="9"/>
            <color indexed="81"/>
            <rFont val="Segoe UI"/>
            <family val="2"/>
          </rPr>
          <t xml:space="preserve">
</t>
        </r>
      </text>
    </comment>
  </commentList>
</comments>
</file>

<file path=xl/sharedStrings.xml><?xml version="1.0" encoding="utf-8"?>
<sst xmlns="http://schemas.openxmlformats.org/spreadsheetml/2006/main" count="71196" uniqueCount="9177">
  <si>
    <t>Artikel 541</t>
  </si>
  <si>
    <t>2102592/1</t>
  </si>
  <si>
    <t>Grege40/44</t>
  </si>
  <si>
    <t>Grege44/44</t>
  </si>
  <si>
    <t>0445</t>
  </si>
  <si>
    <t>2001762/1</t>
  </si>
  <si>
    <t>337807-195</t>
  </si>
  <si>
    <t>900</t>
  </si>
  <si>
    <t>PA 78f24</t>
  </si>
  <si>
    <t>0496</t>
  </si>
  <si>
    <t>2100311/1</t>
  </si>
  <si>
    <t>2101689/1</t>
  </si>
  <si>
    <t>PES HAT 550f96</t>
  </si>
  <si>
    <t>Kettwechsel siehe 6.2.13</t>
  </si>
  <si>
    <t>doch einmal 2011 und 2012</t>
  </si>
  <si>
    <t>0598</t>
  </si>
  <si>
    <t>MA16.2_12</t>
  </si>
  <si>
    <t>Bourette 30/1 hellgrau</t>
  </si>
  <si>
    <t>hier stimmt doch was nicht !?</t>
  </si>
  <si>
    <t>660349-291/00-33</t>
  </si>
  <si>
    <t>2100499/1</t>
  </si>
  <si>
    <t>645319-858/00-837</t>
  </si>
  <si>
    <t>654349-695/00-837</t>
  </si>
  <si>
    <t>645319-868/00-837</t>
  </si>
  <si>
    <t>645319-837/00-837</t>
  </si>
  <si>
    <t>645319-864</t>
  </si>
  <si>
    <t>645319-858</t>
  </si>
  <si>
    <t>645319-859</t>
  </si>
  <si>
    <t>645319-502</t>
  </si>
  <si>
    <t>645319-695</t>
  </si>
  <si>
    <t>645319-866</t>
  </si>
  <si>
    <t>645319-861</t>
  </si>
  <si>
    <t>645319-862</t>
  </si>
  <si>
    <t>645319-863a</t>
  </si>
  <si>
    <t>645319-863b</t>
  </si>
  <si>
    <t>645319-868</t>
  </si>
  <si>
    <t>645319-867</t>
  </si>
  <si>
    <t>645319-837</t>
  </si>
  <si>
    <t>645319-830</t>
  </si>
  <si>
    <t>2100493/1</t>
  </si>
  <si>
    <t>645319-864/00-528</t>
  </si>
  <si>
    <t>654349-695/00-39</t>
  </si>
  <si>
    <t>645319-864/00-39</t>
  </si>
  <si>
    <t>645319-863a/00-39</t>
  </si>
  <si>
    <t>645319-866/00-39</t>
  </si>
  <si>
    <t>645319-867/00-39</t>
  </si>
  <si>
    <t>645319-859/00-261</t>
  </si>
  <si>
    <t>645319-861/00-261</t>
  </si>
  <si>
    <t>645319-862/00-261</t>
  </si>
  <si>
    <t>645319-868/00-261</t>
  </si>
  <si>
    <t>645319-866/00-261</t>
  </si>
  <si>
    <t>645319-867/00-261</t>
  </si>
  <si>
    <t>645319-830/00-261</t>
  </si>
  <si>
    <t>645319-863a/00-393</t>
  </si>
  <si>
    <t>645319-864/00-393</t>
  </si>
  <si>
    <t>645319-502/00-393</t>
  </si>
  <si>
    <t>645319-860/00-393</t>
  </si>
  <si>
    <t>645319-860/00-258</t>
  </si>
  <si>
    <t>645319-858/00-199</t>
  </si>
  <si>
    <t>645319-502/00-199</t>
  </si>
  <si>
    <t>645319-861/00-199</t>
  </si>
  <si>
    <t>645319-868/00-199</t>
  </si>
  <si>
    <t>645319-866/00-199</t>
  </si>
  <si>
    <t>645319-867/00-199</t>
  </si>
  <si>
    <t>645319-830/00-199</t>
  </si>
  <si>
    <t>645319-867/00-264</t>
  </si>
  <si>
    <t>011/09</t>
  </si>
  <si>
    <t>2001726/1</t>
  </si>
  <si>
    <t>236312-34</t>
  </si>
  <si>
    <t>P.-Spulen</t>
  </si>
  <si>
    <t>2001798/2</t>
  </si>
  <si>
    <t>2001703/1</t>
  </si>
  <si>
    <t>246312-41</t>
  </si>
  <si>
    <t>2001784/1</t>
  </si>
  <si>
    <t>015/09</t>
  </si>
  <si>
    <t>2001819/1</t>
  </si>
  <si>
    <t>2001872/1</t>
  </si>
  <si>
    <t>2001881/1</t>
  </si>
  <si>
    <t>2001902/1</t>
  </si>
  <si>
    <t>2001773/1</t>
  </si>
  <si>
    <t>2001932/2</t>
  </si>
  <si>
    <t>28.1</t>
  </si>
  <si>
    <t>2001934/3</t>
  </si>
  <si>
    <t>245312-51/00-810</t>
  </si>
  <si>
    <t>670319-822/110-...</t>
  </si>
  <si>
    <t>649349-545</t>
  </si>
  <si>
    <t>654349-565</t>
  </si>
  <si>
    <t>2002038/1</t>
  </si>
  <si>
    <t>0457</t>
  </si>
  <si>
    <t>2002212/1</t>
  </si>
  <si>
    <t>2002219/1</t>
  </si>
  <si>
    <t>2002215/1</t>
  </si>
  <si>
    <t>2002185/1</t>
  </si>
  <si>
    <t>626219-545</t>
  </si>
  <si>
    <t>236312-62</t>
  </si>
  <si>
    <t>2002249/1</t>
  </si>
  <si>
    <t>2002211/1</t>
  </si>
  <si>
    <t>2002301/1</t>
  </si>
  <si>
    <t>654349-193</t>
  </si>
  <si>
    <t>2002286/2</t>
  </si>
  <si>
    <t>645319-853/00-33</t>
  </si>
  <si>
    <t>2002292/2</t>
  </si>
  <si>
    <t>650819-617/00-190</t>
  </si>
  <si>
    <t>2002362/1</t>
  </si>
  <si>
    <t>645349-61</t>
  </si>
  <si>
    <t>2002343/1</t>
  </si>
  <si>
    <t>2002384/1</t>
  </si>
  <si>
    <t>2002396/2</t>
  </si>
  <si>
    <t>645319-852/00-33</t>
  </si>
  <si>
    <t>17.1</t>
  </si>
  <si>
    <t>Viskose</t>
  </si>
  <si>
    <t>Viskose 60/1</t>
  </si>
  <si>
    <t>2002397/1</t>
  </si>
  <si>
    <t>0468</t>
  </si>
  <si>
    <t>2002427/2</t>
  </si>
  <si>
    <t>2100015/1</t>
  </si>
  <si>
    <t>645319-823</t>
  </si>
  <si>
    <t>2100042/1</t>
  </si>
  <si>
    <t>2100074/1</t>
  </si>
  <si>
    <t>645319-468</t>
  </si>
  <si>
    <t>2100059/1</t>
  </si>
  <si>
    <t>2100032/1</t>
  </si>
  <si>
    <t>232312/00-39</t>
  </si>
  <si>
    <t>640549-623 DS</t>
  </si>
  <si>
    <t>2100078/2</t>
  </si>
  <si>
    <t>2100090/1</t>
  </si>
  <si>
    <t>2100135/1</t>
  </si>
  <si>
    <t>A54349-18</t>
  </si>
  <si>
    <t>2100226/1</t>
  </si>
  <si>
    <t>654349/469</t>
  </si>
  <si>
    <t>2000247/1</t>
  </si>
  <si>
    <t>645319-854</t>
  </si>
  <si>
    <t>646819-620</t>
  </si>
  <si>
    <t>0488</t>
  </si>
  <si>
    <t>2100216/1</t>
  </si>
  <si>
    <t>2100329/2</t>
  </si>
  <si>
    <t>2100274/2</t>
  </si>
  <si>
    <t>2100403/1</t>
  </si>
  <si>
    <t>2100275/2</t>
  </si>
  <si>
    <t>0503 ( CH )</t>
  </si>
  <si>
    <t>2100509/1</t>
  </si>
  <si>
    <t>645319-859/00-33</t>
  </si>
  <si>
    <t>645319-861/00-33</t>
  </si>
  <si>
    <t>65319-863a/00-33</t>
  </si>
  <si>
    <t>645319/863b/00-33</t>
  </si>
  <si>
    <t>2100553/1</t>
  </si>
  <si>
    <t>663319-651/110-855</t>
  </si>
  <si>
    <t>663319-658/110-930</t>
  </si>
  <si>
    <t>663319-658/110-927</t>
  </si>
  <si>
    <t>663319-658/110-921</t>
  </si>
  <si>
    <t>663319-658/110-762</t>
  </si>
  <si>
    <t>663319-657/110-518</t>
  </si>
  <si>
    <t>535-02/08</t>
  </si>
  <si>
    <t>225302-63/00-657</t>
  </si>
  <si>
    <t>Bourett black</t>
  </si>
  <si>
    <t>535-01/08</t>
  </si>
  <si>
    <t>225302-51/00-657</t>
  </si>
  <si>
    <t>534/08</t>
  </si>
  <si>
    <t>225302/00-657</t>
  </si>
  <si>
    <t>516-03/08</t>
  </si>
  <si>
    <t>663319-563/110-758</t>
  </si>
  <si>
    <t>516-04/08</t>
  </si>
  <si>
    <t>564/08</t>
  </si>
  <si>
    <t>515-03/08</t>
  </si>
  <si>
    <t>580/08</t>
  </si>
  <si>
    <t>568-05/08</t>
  </si>
  <si>
    <t>645319-674/00-393</t>
  </si>
  <si>
    <t>567-05/08</t>
  </si>
  <si>
    <t>645319-675/00-393</t>
  </si>
  <si>
    <t>567-04/08</t>
  </si>
  <si>
    <t>645319-675/00-333</t>
  </si>
  <si>
    <t>568-04/08</t>
  </si>
  <si>
    <t>645319-674/00-333</t>
  </si>
  <si>
    <t>567/08</t>
  </si>
  <si>
    <t>645319-675/00-117</t>
  </si>
  <si>
    <t>568-03/08</t>
  </si>
  <si>
    <t>645319-674/00-117</t>
  </si>
  <si>
    <t>568-02/08</t>
  </si>
  <si>
    <t>645319-674/00-555</t>
  </si>
  <si>
    <t>567-02/08</t>
  </si>
  <si>
    <t>645319-675/00-555</t>
  </si>
  <si>
    <t>571/08</t>
  </si>
  <si>
    <t>573/08</t>
  </si>
  <si>
    <t>572/08</t>
  </si>
  <si>
    <t>6456319-470/00-33</t>
  </si>
  <si>
    <t>574/08</t>
  </si>
  <si>
    <t>528-01/08</t>
  </si>
  <si>
    <t>0405</t>
  </si>
  <si>
    <t>625-07/08</t>
  </si>
  <si>
    <t>663319-677/00-981</t>
  </si>
  <si>
    <t>645319-625/00-258</t>
  </si>
  <si>
    <t>645319-646/00-258</t>
  </si>
  <si>
    <t>645319-616/00-258</t>
  </si>
  <si>
    <t>625-01/08</t>
  </si>
  <si>
    <t>663319-678/110-972</t>
  </si>
  <si>
    <t>625-02/08</t>
  </si>
  <si>
    <t>663319-678/110-975</t>
  </si>
  <si>
    <t>625-04/08</t>
  </si>
  <si>
    <t>663319-678/110-912</t>
  </si>
  <si>
    <t>625-06/08</t>
  </si>
  <si>
    <t>663319-678/110-904</t>
  </si>
  <si>
    <t>625-08/08</t>
  </si>
  <si>
    <t>663319-678/110-981</t>
  </si>
  <si>
    <t>625-05/08</t>
  </si>
  <si>
    <t>663319-677/110-909</t>
  </si>
  <si>
    <t>625-03/08</t>
  </si>
  <si>
    <t>663319-677/110-912</t>
  </si>
  <si>
    <t>619/08</t>
  </si>
  <si>
    <t>A50119-26</t>
  </si>
  <si>
    <t>Tramme 20/22x4</t>
  </si>
  <si>
    <t>509-03/08</t>
  </si>
  <si>
    <t>640-01/08</t>
  </si>
  <si>
    <t>645319-681</t>
  </si>
  <si>
    <t>640-02/08</t>
  </si>
  <si>
    <t>639-04/08</t>
  </si>
  <si>
    <t>Micro Modal back</t>
  </si>
  <si>
    <t>639-03/08</t>
  </si>
  <si>
    <t>650819-469/00-33</t>
  </si>
  <si>
    <t>638/08</t>
  </si>
  <si>
    <t>649-02/08</t>
  </si>
  <si>
    <t>657-03/08</t>
  </si>
  <si>
    <t>657-02/08</t>
  </si>
  <si>
    <t>657-01/08</t>
  </si>
  <si>
    <t>566-05/08</t>
  </si>
  <si>
    <t>645319-579/00-330</t>
  </si>
  <si>
    <t>664-02/08</t>
  </si>
  <si>
    <t>659-01/08</t>
  </si>
  <si>
    <t>669-03/08</t>
  </si>
  <si>
    <t>637-03/08</t>
  </si>
  <si>
    <t>673-04/08</t>
  </si>
  <si>
    <t>678/08</t>
  </si>
  <si>
    <t>2000350/1</t>
  </si>
  <si>
    <t>650719-743/00-720</t>
  </si>
  <si>
    <t>PES 167f36 marron</t>
  </si>
  <si>
    <t>0431</t>
  </si>
  <si>
    <t>2001711/1</t>
  </si>
  <si>
    <t>2001680/3</t>
  </si>
  <si>
    <t>245319-41/00-39</t>
  </si>
  <si>
    <t>2102516/1</t>
  </si>
  <si>
    <t>A62549-19</t>
  </si>
  <si>
    <t>2102557/4</t>
  </si>
  <si>
    <t>Schappe120/2 azur</t>
  </si>
  <si>
    <t>210257/2</t>
  </si>
  <si>
    <t>2102573/1</t>
  </si>
  <si>
    <t>6/01</t>
  </si>
  <si>
    <t>636019-377</t>
  </si>
  <si>
    <t>510-01/08</t>
  </si>
  <si>
    <t>510-02/08</t>
  </si>
  <si>
    <t>510-04/08</t>
  </si>
  <si>
    <t>650819-450</t>
  </si>
  <si>
    <t>510-03/08</t>
  </si>
  <si>
    <t>650819-476</t>
  </si>
  <si>
    <t>518/08</t>
  </si>
  <si>
    <t>523-03/08</t>
  </si>
  <si>
    <t>11.08.</t>
  </si>
  <si>
    <t>533-02/08</t>
  </si>
  <si>
    <t>645319-621/00-330</t>
  </si>
  <si>
    <t>645319-634/00-264</t>
  </si>
  <si>
    <t>645319-634/-561</t>
  </si>
  <si>
    <t>645319-649/00-837</t>
  </si>
  <si>
    <t>533-03/08</t>
  </si>
  <si>
    <t>645319-470/00-39</t>
  </si>
  <si>
    <t>663319-651/110-738</t>
  </si>
  <si>
    <t>663319-658/110-924</t>
  </si>
  <si>
    <t>663319-657/110-915</t>
  </si>
  <si>
    <t>663319-657/110-912</t>
  </si>
  <si>
    <t>645319-625/00-842</t>
  </si>
  <si>
    <t>645319625/00-33</t>
  </si>
  <si>
    <t>538/08</t>
  </si>
  <si>
    <t>645319-672/00-393</t>
  </si>
  <si>
    <t>543/08</t>
  </si>
  <si>
    <t>645319-673/00-393</t>
  </si>
  <si>
    <t>544/08</t>
  </si>
  <si>
    <t>645319-673/00-249</t>
  </si>
  <si>
    <t>539/08</t>
  </si>
  <si>
    <t>645319-672/00-249</t>
  </si>
  <si>
    <t>540/08</t>
  </si>
  <si>
    <t>645319-672/00-33</t>
  </si>
  <si>
    <t>012/09</t>
  </si>
  <si>
    <t>2001741/1</t>
  </si>
  <si>
    <t>2001798/1</t>
  </si>
  <si>
    <t>2001821/4</t>
  </si>
  <si>
    <t>246342-63</t>
  </si>
  <si>
    <t>2001821/3</t>
  </si>
  <si>
    <t>646049-47</t>
  </si>
  <si>
    <t>2001829-1</t>
  </si>
  <si>
    <t>645559-397</t>
  </si>
  <si>
    <t>645319-809/170-094</t>
  </si>
  <si>
    <t>645319-809/170-097</t>
  </si>
  <si>
    <t>645319-809/170-100</t>
  </si>
  <si>
    <t>2001851/1</t>
  </si>
  <si>
    <t>2001851/3</t>
  </si>
  <si>
    <t>21.1</t>
  </si>
  <si>
    <t>2001874/1</t>
  </si>
  <si>
    <t>650819-617/00-264</t>
  </si>
  <si>
    <t>650349-466 V1</t>
  </si>
  <si>
    <t>650349-466 V2</t>
  </si>
  <si>
    <t>650349-466 V3</t>
  </si>
  <si>
    <t>2001892/1</t>
  </si>
  <si>
    <t>2001991/1</t>
  </si>
  <si>
    <t>0450</t>
  </si>
  <si>
    <t>2001972/5</t>
  </si>
  <si>
    <t>2001972/6</t>
  </si>
  <si>
    <t>654349-466 V3</t>
  </si>
  <si>
    <t>2001972/7</t>
  </si>
  <si>
    <t>2001972/9</t>
  </si>
  <si>
    <t>650819/582</t>
  </si>
  <si>
    <t>650814/582</t>
  </si>
  <si>
    <t>2101611/1</t>
  </si>
  <si>
    <t>0585</t>
  </si>
  <si>
    <t>2101665/1</t>
  </si>
  <si>
    <t>wurde nicht gelistet</t>
  </si>
  <si>
    <t>2101584/1</t>
  </si>
  <si>
    <t>2101668/1</t>
  </si>
  <si>
    <t>2101668/2</t>
  </si>
  <si>
    <t>2101710/1</t>
  </si>
  <si>
    <t>2101666/1</t>
  </si>
  <si>
    <t>2101701/1</t>
  </si>
  <si>
    <t>662549-544</t>
  </si>
  <si>
    <t>2101760/1</t>
  </si>
  <si>
    <t>645319-739</t>
  </si>
  <si>
    <t>2101778/1</t>
  </si>
  <si>
    <t>2101818/2</t>
  </si>
  <si>
    <t>2101762/2</t>
  </si>
  <si>
    <t>2101831/1</t>
  </si>
  <si>
    <t>654349-861</t>
  </si>
  <si>
    <t>2101860/1</t>
  </si>
  <si>
    <t>650819-666</t>
  </si>
  <si>
    <t>2101850/1</t>
  </si>
  <si>
    <t>2101789/1</t>
  </si>
  <si>
    <t>2101788/2</t>
  </si>
  <si>
    <t>0603</t>
  </si>
  <si>
    <t>2101862/1</t>
  </si>
  <si>
    <t>2101899/1</t>
  </si>
  <si>
    <t>2101961/1</t>
  </si>
  <si>
    <t>2101965/1</t>
  </si>
  <si>
    <t>2101985/1</t>
  </si>
  <si>
    <t>2101947/1</t>
  </si>
  <si>
    <t>2102008/1</t>
  </si>
  <si>
    <t>2102022/1</t>
  </si>
  <si>
    <t>2102022/2</t>
  </si>
  <si>
    <t>654344-709</t>
  </si>
  <si>
    <t>2102033/1</t>
  </si>
  <si>
    <t>2100819/1</t>
  </si>
  <si>
    <t>663319-563</t>
  </si>
  <si>
    <t>2100731/1</t>
  </si>
  <si>
    <t>2100832/1</t>
  </si>
  <si>
    <t>645519-861/00-261</t>
  </si>
  <si>
    <t>2100832/2</t>
  </si>
  <si>
    <t>2100838/5</t>
  </si>
  <si>
    <t>645519-867/00-261</t>
  </si>
  <si>
    <t>2100806/1</t>
  </si>
  <si>
    <t>2100808/1</t>
  </si>
  <si>
    <t>0524</t>
  </si>
  <si>
    <t>2100695/2</t>
  </si>
  <si>
    <t>Micro Modal 100/1 farbig</t>
  </si>
  <si>
    <t>2100808/2</t>
  </si>
  <si>
    <t>2100653/3</t>
  </si>
  <si>
    <t>2100849/4</t>
  </si>
  <si>
    <t>2100855/2</t>
  </si>
  <si>
    <t>2100849/2</t>
  </si>
  <si>
    <t>636019-854</t>
  </si>
  <si>
    <t>2100909/1</t>
  </si>
  <si>
    <t>2100919/1</t>
  </si>
  <si>
    <t>2100763/2</t>
  </si>
  <si>
    <t>2100849/1</t>
  </si>
  <si>
    <t>2100653/1</t>
  </si>
  <si>
    <t>2100849/3</t>
  </si>
  <si>
    <t>2100653/2</t>
  </si>
  <si>
    <t>2100827/1</t>
  </si>
  <si>
    <t>645319-695/00-561</t>
  </si>
  <si>
    <t>2100827/2</t>
  </si>
  <si>
    <t>0542</t>
  </si>
  <si>
    <t>2100887/1</t>
  </si>
  <si>
    <t>2100845/1</t>
  </si>
  <si>
    <t>Krepp 20/22x4</t>
  </si>
  <si>
    <t>2100949/1</t>
  </si>
  <si>
    <t>2100586/5</t>
  </si>
  <si>
    <t>663319-857A/110-391</t>
  </si>
  <si>
    <t>2100986/4</t>
  </si>
  <si>
    <t>2100986/2</t>
  </si>
  <si>
    <t>663319-865A/110-388</t>
  </si>
  <si>
    <t>2100986/6</t>
  </si>
  <si>
    <t>663319-857/1102-391</t>
  </si>
  <si>
    <t>2100986/1</t>
  </si>
  <si>
    <t>663319/865/110-388</t>
  </si>
  <si>
    <t>Wulfert</t>
  </si>
  <si>
    <t>2101128/16</t>
  </si>
  <si>
    <t>2101128/17</t>
  </si>
  <si>
    <t>2101128/15</t>
  </si>
  <si>
    <t>2101128/14</t>
  </si>
  <si>
    <t>2101128/19</t>
  </si>
  <si>
    <t>236312/00-199</t>
  </si>
  <si>
    <t>136312/00-39</t>
  </si>
  <si>
    <t>2101128/12</t>
  </si>
  <si>
    <t>2101128/18</t>
  </si>
  <si>
    <t>21001128/10</t>
  </si>
  <si>
    <t>2101128/11</t>
  </si>
  <si>
    <t>2101128/6</t>
  </si>
  <si>
    <t>2101115/1</t>
  </si>
  <si>
    <t>2101118/1</t>
  </si>
  <si>
    <t>246342 gebleicht</t>
  </si>
  <si>
    <t>0559</t>
  </si>
  <si>
    <t>2101167/2</t>
  </si>
  <si>
    <t>2109187/1</t>
  </si>
  <si>
    <t>2101187/2</t>
  </si>
  <si>
    <t>2101167/4</t>
  </si>
  <si>
    <t>650819/303</t>
  </si>
  <si>
    <t>2101236/1</t>
  </si>
  <si>
    <t>224212/00-531</t>
  </si>
  <si>
    <t>2101234/1</t>
  </si>
  <si>
    <t>645319-877/00-33</t>
  </si>
  <si>
    <t>2101184/7</t>
  </si>
  <si>
    <t>663319/844/110-413</t>
  </si>
  <si>
    <t>2101263/3</t>
  </si>
  <si>
    <t>645519/877/00-33</t>
  </si>
  <si>
    <t>2101187/5</t>
  </si>
  <si>
    <t>663319-857/110-370</t>
  </si>
  <si>
    <t>2101187/6</t>
  </si>
  <si>
    <t>663319-857/7/110-370</t>
  </si>
  <si>
    <t>2101270/1</t>
  </si>
  <si>
    <t>2101239/4</t>
  </si>
  <si>
    <t>66319/857A/110-385</t>
  </si>
  <si>
    <t>2101239/3</t>
  </si>
  <si>
    <t>663319/875/110-382</t>
  </si>
  <si>
    <t>2103354/1</t>
  </si>
  <si>
    <t>Marcel Jonk</t>
  </si>
  <si>
    <t>KW 29/14</t>
  </si>
  <si>
    <t>KW 30/14</t>
  </si>
  <si>
    <t>KW 31/14</t>
  </si>
  <si>
    <t>KW 32/14</t>
  </si>
  <si>
    <t>KW 33/14</t>
  </si>
  <si>
    <t>KW 34/14</t>
  </si>
  <si>
    <t>KW 35/14</t>
  </si>
  <si>
    <t>KW 36/14</t>
  </si>
  <si>
    <t>KW 37/14</t>
  </si>
  <si>
    <t>KW 38/14</t>
  </si>
  <si>
    <t>KW 39/14</t>
  </si>
  <si>
    <t>KW 40/14</t>
  </si>
  <si>
    <t>KW 41/14</t>
  </si>
  <si>
    <t>2100056/1</t>
  </si>
  <si>
    <t>2100026/3</t>
  </si>
  <si>
    <t>2100056/2</t>
  </si>
  <si>
    <t>2100055/1</t>
  </si>
  <si>
    <t>21002402/1</t>
  </si>
  <si>
    <t>0478</t>
  </si>
  <si>
    <t>2100193/1</t>
  </si>
  <si>
    <t>1478</t>
  </si>
  <si>
    <t>2100160/1</t>
  </si>
  <si>
    <t>2100207/2</t>
  </si>
  <si>
    <t>2100114/2</t>
  </si>
  <si>
    <t>645319-837/00-264</t>
  </si>
  <si>
    <t>0492</t>
  </si>
  <si>
    <t>2100365/1</t>
  </si>
  <si>
    <t>662549-695</t>
  </si>
  <si>
    <t>2100399/1</t>
  </si>
  <si>
    <t>0500</t>
  </si>
  <si>
    <t>2100458/1</t>
  </si>
  <si>
    <t>654349-695</t>
  </si>
  <si>
    <t>2100526/1</t>
  </si>
  <si>
    <t>2100536/1</t>
  </si>
  <si>
    <t>0511</t>
  </si>
  <si>
    <t>2100607/1</t>
  </si>
  <si>
    <t>2100612/8</t>
  </si>
  <si>
    <t>2100567/1</t>
  </si>
  <si>
    <t>645319-613</t>
  </si>
  <si>
    <t>2100596/1</t>
  </si>
  <si>
    <t>645319-718</t>
  </si>
  <si>
    <t>2100619/1</t>
  </si>
  <si>
    <t>2100523/1</t>
  </si>
  <si>
    <t>2100523/2</t>
  </si>
  <si>
    <t>645319-291/00-33</t>
  </si>
  <si>
    <t>2100055/2</t>
  </si>
  <si>
    <t>645319-834/00-261</t>
  </si>
  <si>
    <t>2100530/2</t>
  </si>
  <si>
    <t>663319-821/110-049</t>
  </si>
  <si>
    <t>2100530/3</t>
  </si>
  <si>
    <t>2100530/4</t>
  </si>
  <si>
    <t>2100530/6</t>
  </si>
  <si>
    <t>2100694/4</t>
  </si>
  <si>
    <t>2100694/6</t>
  </si>
  <si>
    <t>0524 ( CH )</t>
  </si>
  <si>
    <t>0676</t>
  </si>
  <si>
    <t>Piorex 2103327/1 654349-217</t>
  </si>
  <si>
    <t>Piorex 2103328/1 654349-217</t>
  </si>
  <si>
    <t>2103327/1</t>
  </si>
  <si>
    <t>100583</t>
  </si>
  <si>
    <t>Piorex</t>
  </si>
  <si>
    <t>2103328/1</t>
  </si>
  <si>
    <t xml:space="preserve">Billerbeck SCH 2103298/1 249342 </t>
  </si>
  <si>
    <t>2103306/1 654349-709</t>
  </si>
  <si>
    <t>Paradies 2103284/1  654349-221</t>
  </si>
  <si>
    <t>2103277/1  262542-11</t>
  </si>
  <si>
    <t>SK Natur</t>
  </si>
  <si>
    <t>Dandy 2103323/7 654349-831</t>
  </si>
  <si>
    <t>Dandy 2103323/3 238372</t>
  </si>
  <si>
    <t>Dandy 2103323/2 2103323/4 2103323/5</t>
  </si>
  <si>
    <t>Dandy 2103264/18 645319-1080/00-135</t>
  </si>
  <si>
    <t>2102299/1</t>
  </si>
  <si>
    <t>2102245/2</t>
  </si>
  <si>
    <t>645319-1069</t>
  </si>
  <si>
    <t>2102242/5</t>
  </si>
  <si>
    <t>236312 / 0039</t>
  </si>
  <si>
    <t>645319-1057</t>
  </si>
  <si>
    <t>2102196/3</t>
  </si>
  <si>
    <t>663319/1020/110344</t>
  </si>
  <si>
    <t>654349-1060</t>
  </si>
  <si>
    <t>Kageyama</t>
  </si>
  <si>
    <t>26 02</t>
  </si>
  <si>
    <t>27 01</t>
  </si>
  <si>
    <t>Schappe 140/2   Trudel</t>
  </si>
  <si>
    <t>27 02</t>
  </si>
  <si>
    <t>28 01</t>
  </si>
  <si>
    <t xml:space="preserve">Schappe 140/2   Trudel </t>
  </si>
  <si>
    <t>28 02</t>
  </si>
  <si>
    <t>29/01</t>
  </si>
  <si>
    <t>29/02</t>
  </si>
  <si>
    <t>2103136/3</t>
  </si>
  <si>
    <t>30/01</t>
  </si>
  <si>
    <t>Hangzhou Rose</t>
  </si>
  <si>
    <t>30/02</t>
  </si>
  <si>
    <t>MA 11_13</t>
  </si>
  <si>
    <t>32/01</t>
  </si>
  <si>
    <t>32/02</t>
  </si>
  <si>
    <t>MA 06_13</t>
  </si>
  <si>
    <t>33/01</t>
  </si>
  <si>
    <t>662849-1060-62</t>
  </si>
  <si>
    <t>33/02</t>
  </si>
  <si>
    <t>2103211/1</t>
  </si>
  <si>
    <t>34/01</t>
  </si>
  <si>
    <t>663319-1123/170-485</t>
  </si>
  <si>
    <t>Curt Bauer</t>
  </si>
  <si>
    <t>S120/2iron/dessertflower/ash</t>
  </si>
  <si>
    <t>34/02</t>
  </si>
  <si>
    <t>35/01</t>
  </si>
  <si>
    <t>35/02</t>
  </si>
  <si>
    <t>MA 12_13</t>
  </si>
  <si>
    <t>36/01</t>
  </si>
  <si>
    <t>654349/831-54 5 bdg</t>
  </si>
  <si>
    <t>36/02</t>
  </si>
  <si>
    <t>2103214/1</t>
  </si>
  <si>
    <t>37/01</t>
  </si>
  <si>
    <t>37/02</t>
  </si>
  <si>
    <t>MA 13_12.2</t>
  </si>
  <si>
    <t>38/01</t>
  </si>
  <si>
    <t>654349/841-54-2</t>
  </si>
  <si>
    <t>38/02</t>
  </si>
  <si>
    <t>MA 13 _12.1</t>
  </si>
  <si>
    <t>39/01</t>
  </si>
  <si>
    <t>645349/841-54-1</t>
  </si>
  <si>
    <t>39/02</t>
  </si>
  <si>
    <t>M13-12.3</t>
  </si>
  <si>
    <t>40/01</t>
  </si>
  <si>
    <t>Sch120/2new wheat, marine, carmine</t>
  </si>
  <si>
    <t>2103085/3</t>
  </si>
  <si>
    <t>102020</t>
  </si>
  <si>
    <t>663319-1089/170-323</t>
  </si>
  <si>
    <t>Yves Delome</t>
  </si>
  <si>
    <t>Sch120/2 goldmetallic,iron, ivory</t>
  </si>
  <si>
    <t>2103106/1</t>
  </si>
  <si>
    <t>TANDEM</t>
  </si>
  <si>
    <t>Sch120/2 bright red violett, khaki, goldm.</t>
  </si>
  <si>
    <t>2103106/2</t>
  </si>
  <si>
    <t>2103105/12</t>
  </si>
  <si>
    <t>2103077/2</t>
  </si>
  <si>
    <t>Konf/Boss for</t>
  </si>
  <si>
    <t>2103077/1</t>
  </si>
  <si>
    <t>645319-1090/00-101</t>
  </si>
  <si>
    <t>2103077/3</t>
  </si>
  <si>
    <t>11A</t>
  </si>
  <si>
    <t>102001</t>
  </si>
  <si>
    <t>11B</t>
  </si>
  <si>
    <t>2103127/1</t>
  </si>
  <si>
    <t>102037</t>
  </si>
  <si>
    <t>645319-1065</t>
  </si>
  <si>
    <t>2103127/3</t>
  </si>
  <si>
    <t>2103160/1</t>
  </si>
  <si>
    <t>102049</t>
  </si>
  <si>
    <t>645319-1063/00-39</t>
  </si>
  <si>
    <t>Hunan mine</t>
  </si>
  <si>
    <t>0,25</t>
  </si>
  <si>
    <t>2103127/6</t>
  </si>
  <si>
    <t>645319-1102/00-135</t>
  </si>
  <si>
    <t>Schappe120/2mariene</t>
  </si>
  <si>
    <t>2103127/2</t>
  </si>
  <si>
    <t>645319-1065/00-101</t>
  </si>
  <si>
    <t>Rojal H&amp;S</t>
  </si>
  <si>
    <t>2102985/2</t>
  </si>
  <si>
    <t>Daunenstep</t>
  </si>
  <si>
    <t>2103136/2</t>
  </si>
  <si>
    <t>2103175/1</t>
  </si>
  <si>
    <t>102051</t>
  </si>
  <si>
    <t>Billerbeck Sch</t>
  </si>
  <si>
    <t>2103181/9</t>
  </si>
  <si>
    <t>102056</t>
  </si>
  <si>
    <t>645319-546/00-264</t>
  </si>
  <si>
    <t>18/02</t>
  </si>
  <si>
    <t>2103053/1</t>
  </si>
  <si>
    <t>645319-1059a/</t>
  </si>
  <si>
    <t>7,5</t>
  </si>
  <si>
    <t>2103127/4</t>
  </si>
  <si>
    <t>645319-1050/00-33</t>
  </si>
  <si>
    <t>2103129/1</t>
  </si>
  <si>
    <t>663319-1085/110-434</t>
  </si>
  <si>
    <t>Textil Ornaments</t>
  </si>
  <si>
    <t>S120/2 cedar/strawberry ice/ivory</t>
  </si>
  <si>
    <t>2103129/2</t>
  </si>
  <si>
    <t>663319-1085/170-445</t>
  </si>
  <si>
    <t>Shanghai Konglong</t>
  </si>
  <si>
    <t>S120/2cedar/ribbonred/citronelle</t>
  </si>
  <si>
    <t>2103246/1</t>
  </si>
  <si>
    <t>102062</t>
  </si>
  <si>
    <t>654119-546</t>
  </si>
  <si>
    <t>Vorproduktion Lager</t>
  </si>
  <si>
    <t>Trame</t>
  </si>
  <si>
    <t>2103029/2</t>
  </si>
  <si>
    <t>J3zu J4</t>
  </si>
  <si>
    <t>102010</t>
  </si>
  <si>
    <t>663319-1096A/170-353</t>
  </si>
  <si>
    <t>Summe 02/ 13</t>
  </si>
  <si>
    <t>Kettwechsel BR 40/44 1356 u. 1357 Partie ?   3.800 m</t>
  </si>
  <si>
    <t>2103105/11</t>
  </si>
  <si>
    <t>645319-1059/00-33</t>
  </si>
  <si>
    <t>SleepArt</t>
  </si>
  <si>
    <t>2103105/5</t>
  </si>
  <si>
    <t>663319-356/170-427</t>
  </si>
  <si>
    <t>Sch120/2 cedar, goldmetallic, carmine</t>
  </si>
  <si>
    <t>2103105/3</t>
  </si>
  <si>
    <t>663319-356/170-386</t>
  </si>
  <si>
    <t>245312-44/186-810</t>
  </si>
  <si>
    <t>29</t>
  </si>
  <si>
    <t>236312/00-39</t>
  </si>
  <si>
    <t>30</t>
  </si>
  <si>
    <t>236312/00-261</t>
  </si>
  <si>
    <t>236312/00-264</t>
  </si>
  <si>
    <t>498-02/08</t>
  </si>
  <si>
    <t>14.07.</t>
  </si>
  <si>
    <t>505-01/08</t>
  </si>
  <si>
    <t>680349-244/100-831</t>
  </si>
  <si>
    <t>Krauß</t>
  </si>
  <si>
    <t>18.07.</t>
  </si>
  <si>
    <t>484-03/08</t>
  </si>
  <si>
    <t>250812-41/00-33</t>
  </si>
  <si>
    <t>Micro Modal black</t>
  </si>
  <si>
    <t>19.07.</t>
  </si>
  <si>
    <t>499/08</t>
  </si>
  <si>
    <t>654349-536</t>
  </si>
  <si>
    <t>Spangenberg</t>
  </si>
  <si>
    <t>23.07.</t>
  </si>
  <si>
    <t>25.07.</t>
  </si>
  <si>
    <t>510-05/08</t>
  </si>
  <si>
    <t>650819-222</t>
  </si>
  <si>
    <t>Micro Modal</t>
  </si>
  <si>
    <t>504-01/08</t>
  </si>
  <si>
    <t>239512-41</t>
  </si>
  <si>
    <t>15.08.</t>
  </si>
  <si>
    <t>524-01/08</t>
  </si>
  <si>
    <t>645319-545/00-33</t>
  </si>
  <si>
    <t>20.08.</t>
  </si>
  <si>
    <t>532-03/08</t>
  </si>
  <si>
    <t>645319-18</t>
  </si>
  <si>
    <t>532-04/08</t>
  </si>
  <si>
    <t>654349-18</t>
  </si>
  <si>
    <t>Puggel</t>
  </si>
  <si>
    <t>43</t>
  </si>
  <si>
    <t>598-02/08</t>
  </si>
  <si>
    <t>654319-709</t>
  </si>
  <si>
    <t>0402</t>
  </si>
  <si>
    <t>498/08</t>
  </si>
  <si>
    <t>Seidel</t>
  </si>
  <si>
    <t>22.08.</t>
  </si>
  <si>
    <t>484-06/08</t>
  </si>
  <si>
    <t>585-02/08</t>
  </si>
  <si>
    <t>645319-475</t>
  </si>
  <si>
    <t>538-01/08</t>
  </si>
  <si>
    <t>636019-539</t>
  </si>
  <si>
    <t>Paradies 2103411/1 654349-221 330,-</t>
  </si>
  <si>
    <t>Paradies 2103411/2 654349-222 220,-</t>
  </si>
  <si>
    <t>236312 - 00-561</t>
  </si>
  <si>
    <t>S 120/2  black berry</t>
  </si>
  <si>
    <t>2102572/3</t>
  </si>
  <si>
    <t>MA 12_12</t>
  </si>
  <si>
    <t>246342 A4/1</t>
  </si>
  <si>
    <t>MA 11_12</t>
  </si>
  <si>
    <t>246342 A7/1</t>
  </si>
  <si>
    <t>2102590/1</t>
  </si>
  <si>
    <t>Schappe 120/2 goldmetalic</t>
  </si>
  <si>
    <t>2102557/1</t>
  </si>
  <si>
    <t>2102635/2</t>
  </si>
  <si>
    <t>Schappe120/2khaki</t>
  </si>
  <si>
    <t>2102695/7</t>
  </si>
  <si>
    <t>2102695/4</t>
  </si>
  <si>
    <t>2102609/3</t>
  </si>
  <si>
    <t>663319-873A/110-473</t>
  </si>
  <si>
    <t>2102705/1</t>
  </si>
  <si>
    <t>645319 - 1084</t>
  </si>
  <si>
    <t>A36019 - 06</t>
  </si>
  <si>
    <t>Tussah  120/2</t>
  </si>
  <si>
    <t>2102635/1</t>
  </si>
  <si>
    <t>663319-1020</t>
  </si>
  <si>
    <t>Schappe 120/2 citronelle, khaki, ribbon red</t>
  </si>
  <si>
    <t>2102749/2</t>
  </si>
  <si>
    <t>645319 - 1054</t>
  </si>
  <si>
    <t>2102749/3</t>
  </si>
  <si>
    <t>663319-1020/110-344</t>
  </si>
  <si>
    <t>Schappe 120/2 khaki, ribbon red, citronelle</t>
  </si>
  <si>
    <t>Kettwechsel  BR 40/44 1340 u.1341  0653 Partie 12025    3.500 m</t>
  </si>
  <si>
    <t>0653</t>
  </si>
  <si>
    <t>2102770/1</t>
  </si>
  <si>
    <t>650319-1034/1000-53</t>
  </si>
  <si>
    <t>2102722/2</t>
  </si>
  <si>
    <t>663319-8841/110-413</t>
  </si>
  <si>
    <t>MA16.1_12</t>
  </si>
  <si>
    <t>2102856/1</t>
  </si>
  <si>
    <t>654349 - 347</t>
  </si>
  <si>
    <t>2102841/4</t>
  </si>
  <si>
    <t>2102841/3</t>
  </si>
  <si>
    <t>2102962/1</t>
  </si>
  <si>
    <t>101699</t>
  </si>
  <si>
    <t>2102927/4</t>
  </si>
  <si>
    <t>586-04/08</t>
  </si>
  <si>
    <t>626219-735/00-531</t>
  </si>
  <si>
    <t>407-02/08</t>
  </si>
  <si>
    <t>645319-585/00-33</t>
  </si>
  <si>
    <t>599/08</t>
  </si>
  <si>
    <t>663319-606/110-876</t>
  </si>
  <si>
    <t>663319-606/110-879</t>
  </si>
  <si>
    <t>663319-606/110-882</t>
  </si>
  <si>
    <t>663319-606/110-897</t>
  </si>
  <si>
    <t>663319-606/110-888</t>
  </si>
  <si>
    <t>663319-606/110-891</t>
  </si>
  <si>
    <t>663319-606/110-894</t>
  </si>
  <si>
    <t>613-01/08</t>
  </si>
  <si>
    <t>645319-631/00-33</t>
  </si>
  <si>
    <t>645319-631/00-840</t>
  </si>
  <si>
    <t>645319-631/00-135</t>
  </si>
  <si>
    <t>645319-631/00-837</t>
  </si>
  <si>
    <t>645319-631/00-39</t>
  </si>
  <si>
    <t>645319-631/00-834</t>
  </si>
  <si>
    <t>645319-631/00-258</t>
  </si>
  <si>
    <t>613-02/08</t>
  </si>
  <si>
    <t>645319-631/00-561</t>
  </si>
  <si>
    <t>645319-631/00-555</t>
  </si>
  <si>
    <t>645319-631/00-528</t>
  </si>
  <si>
    <t>636019-545</t>
  </si>
  <si>
    <t>0388/23</t>
  </si>
  <si>
    <t>0388/24</t>
  </si>
  <si>
    <t>645319-645/00-555</t>
  </si>
  <si>
    <t>0388/25</t>
  </si>
  <si>
    <t>645319-645/00-117</t>
  </si>
  <si>
    <t>0388/26</t>
  </si>
  <si>
    <t>645319-645/00-330</t>
  </si>
  <si>
    <t>0388/27</t>
  </si>
  <si>
    <t>645319-645/00-393</t>
  </si>
  <si>
    <t>0388/28</t>
  </si>
  <si>
    <t>236312/00-117</t>
  </si>
  <si>
    <t>0388/29</t>
  </si>
  <si>
    <t>236312/00-555</t>
  </si>
  <si>
    <t>0388/30</t>
  </si>
  <si>
    <t>0388/31</t>
  </si>
  <si>
    <t>0388/32</t>
  </si>
  <si>
    <t>638419-612</t>
  </si>
  <si>
    <t>0388/33</t>
  </si>
  <si>
    <t>638419-613</t>
  </si>
  <si>
    <t>0388/34</t>
  </si>
  <si>
    <t>0388/35</t>
  </si>
  <si>
    <t>0388/36</t>
  </si>
  <si>
    <t>0388/37</t>
  </si>
  <si>
    <t>0388/38</t>
  </si>
  <si>
    <t>0388/39</t>
  </si>
  <si>
    <t>0389/40</t>
  </si>
  <si>
    <t>0401/01</t>
  </si>
  <si>
    <t>660219-244/100-864</t>
  </si>
  <si>
    <t>Viskose 50/2 bunt</t>
  </si>
  <si>
    <t>25</t>
  </si>
  <si>
    <t>245312-135</t>
  </si>
  <si>
    <t>Tamme</t>
  </si>
  <si>
    <t>07.07.</t>
  </si>
  <si>
    <t>26</t>
  </si>
  <si>
    <t>245312-44/186-585</t>
  </si>
  <si>
    <t>27</t>
  </si>
  <si>
    <t>245312-44/186-807</t>
  </si>
  <si>
    <t>28</t>
  </si>
  <si>
    <t>Seidenkette Schlichte Cola Resina nur für Allergo verwenden</t>
  </si>
  <si>
    <t>0641</t>
  </si>
  <si>
    <t>2102507/1</t>
  </si>
  <si>
    <t>2102611/1</t>
  </si>
  <si>
    <t>Kettwechsel  37692/1  0649  P1757/11  keine Partie  3.900 m Schlichte Filasint 3923</t>
  </si>
  <si>
    <t>0649</t>
  </si>
  <si>
    <t>2102554/1</t>
  </si>
  <si>
    <t>137970  NT</t>
  </si>
  <si>
    <t>PES 78f68CS+Beltron</t>
  </si>
  <si>
    <t>137970 - NT</t>
  </si>
  <si>
    <t>2102454/1</t>
  </si>
  <si>
    <t>Kettwechsel  37750/4 0634 keine Partie  1.100 m war mal abgeschnitten</t>
  </si>
  <si>
    <t>645319-631/00-264</t>
  </si>
  <si>
    <t>645319-631/00-843</t>
  </si>
  <si>
    <t>645319-631/00-333</t>
  </si>
  <si>
    <t>645319-631/00-846</t>
  </si>
  <si>
    <t>31</t>
  </si>
  <si>
    <t>645319-631/00-330</t>
  </si>
  <si>
    <t>32</t>
  </si>
  <si>
    <t>645319-631/00-393</t>
  </si>
  <si>
    <t>33</t>
  </si>
  <si>
    <t>645319-631/00-261</t>
  </si>
  <si>
    <t>34</t>
  </si>
  <si>
    <t>613-03/08</t>
  </si>
  <si>
    <t>645319-631/00-270</t>
  </si>
  <si>
    <t>35</t>
  </si>
  <si>
    <t>602/08</t>
  </si>
  <si>
    <t>663319-622/110-963</t>
  </si>
  <si>
    <t>36</t>
  </si>
  <si>
    <t>663319-622/110-966</t>
  </si>
  <si>
    <t>37</t>
  </si>
  <si>
    <t>645319-646/00-135</t>
  </si>
  <si>
    <t>63</t>
  </si>
  <si>
    <t>645319-646/00-837</t>
  </si>
  <si>
    <t>64</t>
  </si>
  <si>
    <t>645319-646/00-39</t>
  </si>
  <si>
    <t>65</t>
  </si>
  <si>
    <t>645319-646/00-834</t>
  </si>
  <si>
    <t>66</t>
  </si>
  <si>
    <t>615-02/08</t>
  </si>
  <si>
    <t>645319-646/00-561</t>
  </si>
  <si>
    <t>67</t>
  </si>
  <si>
    <t>645319-646/00-555</t>
  </si>
  <si>
    <t>68</t>
  </si>
  <si>
    <t>645319-646/00-528</t>
  </si>
  <si>
    <t>69</t>
  </si>
  <si>
    <t>645319-646/00-843</t>
  </si>
  <si>
    <t>70</t>
  </si>
  <si>
    <t>645319-579/00-333</t>
  </si>
  <si>
    <t>566-03/08</t>
  </si>
  <si>
    <t>565-01/08</t>
  </si>
  <si>
    <t>645319-580/00-333</t>
  </si>
  <si>
    <t>2100722/1</t>
  </si>
  <si>
    <t>0522</t>
  </si>
  <si>
    <t>663319-659/110-987</t>
  </si>
  <si>
    <t>669-02/08</t>
  </si>
  <si>
    <t>2101166/1</t>
  </si>
  <si>
    <t>645319/860/101-763</t>
  </si>
  <si>
    <t>2101219/2</t>
  </si>
  <si>
    <t>2101219/4</t>
  </si>
  <si>
    <t>645319-863d</t>
  </si>
  <si>
    <t>2101219/5</t>
  </si>
  <si>
    <t>2101219/7</t>
  </si>
  <si>
    <t>2101220/2</t>
  </si>
  <si>
    <t>2101227/2</t>
  </si>
  <si>
    <t>2101233/1</t>
  </si>
  <si>
    <t>645519-855/00-261</t>
  </si>
  <si>
    <t>2101245/1</t>
  </si>
  <si>
    <t>645319-855/00-261</t>
  </si>
  <si>
    <t>2101217/5</t>
  </si>
  <si>
    <t>236512/00-33</t>
  </si>
  <si>
    <t>2101217/1</t>
  </si>
  <si>
    <t>645519-833/00-33</t>
  </si>
  <si>
    <t>2101217/3</t>
  </si>
  <si>
    <t>1145</t>
  </si>
  <si>
    <t>645319-861/marine</t>
  </si>
  <si>
    <t>2101202/1</t>
  </si>
  <si>
    <t>654349/877</t>
  </si>
  <si>
    <t>2101219/1</t>
  </si>
  <si>
    <t>663319-999/110-128</t>
  </si>
  <si>
    <t>2001923/1</t>
  </si>
  <si>
    <t>2001930/2</t>
  </si>
  <si>
    <t>645319-689</t>
  </si>
  <si>
    <t>2001909/2</t>
  </si>
  <si>
    <t xml:space="preserve">BW Kette </t>
  </si>
  <si>
    <t>0465</t>
  </si>
  <si>
    <t>2002344/1</t>
  </si>
  <si>
    <t>2002409/1</t>
  </si>
  <si>
    <t>2002416/1</t>
  </si>
  <si>
    <t>2002416/5</t>
  </si>
  <si>
    <t>650819-566/00-190</t>
  </si>
  <si>
    <t>28/02</t>
  </si>
  <si>
    <t>645319-581/00-333</t>
  </si>
  <si>
    <t>645319-581/00-330</t>
  </si>
  <si>
    <t>645319-581/00-273</t>
  </si>
  <si>
    <t>27/01</t>
  </si>
  <si>
    <t>27/02</t>
  </si>
  <si>
    <t>Dandy 2103299/3 650319-1034/100-53</t>
  </si>
  <si>
    <t>645519-833/00-135</t>
  </si>
  <si>
    <t>2101217/4</t>
  </si>
  <si>
    <t>645519-843/00-135</t>
  </si>
  <si>
    <t>2101217/8</t>
  </si>
  <si>
    <t>672519-572/100-422</t>
  </si>
  <si>
    <t>2101217/7</t>
  </si>
  <si>
    <t>672519-572/100-777</t>
  </si>
  <si>
    <t>2101256/1</t>
  </si>
  <si>
    <t>672519/572-100431</t>
  </si>
  <si>
    <t>2101259/1</t>
  </si>
  <si>
    <t>2101264/1</t>
  </si>
  <si>
    <t>654519/1002/100- ?</t>
  </si>
  <si>
    <t>2101265/1</t>
  </si>
  <si>
    <t>64519/885/00-264</t>
  </si>
  <si>
    <t>2101272/1</t>
  </si>
  <si>
    <t>2101202/2</t>
  </si>
  <si>
    <t>654349/860/00-258</t>
  </si>
  <si>
    <t>2101214/3</t>
  </si>
  <si>
    <t>645319-880/0039</t>
  </si>
  <si>
    <t>2101167/6</t>
  </si>
  <si>
    <t>0564</t>
  </si>
  <si>
    <t>650819/304</t>
  </si>
  <si>
    <t>2101184/3</t>
  </si>
  <si>
    <t>645319-880-039</t>
  </si>
  <si>
    <t>2101184/5</t>
  </si>
  <si>
    <t>645319/883/00-258</t>
  </si>
  <si>
    <t>645319/880/00-258</t>
  </si>
  <si>
    <t>2101349/1</t>
  </si>
  <si>
    <t>645319/860/00-258</t>
  </si>
  <si>
    <t>2101224/1</t>
  </si>
  <si>
    <t>645519-887B/170-425</t>
  </si>
  <si>
    <t>2101187/3</t>
  </si>
  <si>
    <t>2101187/4</t>
  </si>
  <si>
    <t>Naturtex 2103340/1 262549-698, 2103340/2 262542-51</t>
  </si>
  <si>
    <t>21033401/1</t>
  </si>
  <si>
    <t>101457</t>
  </si>
  <si>
    <t>Naturtex</t>
  </si>
  <si>
    <t>262542-51</t>
  </si>
  <si>
    <t>650719/743/00-720</t>
  </si>
  <si>
    <t>PES 167/36</t>
  </si>
  <si>
    <t>2101050/2</t>
  </si>
  <si>
    <t>663319/563/110-741</t>
  </si>
  <si>
    <t>2101050/1</t>
  </si>
  <si>
    <t>663319/563/110-738</t>
  </si>
  <si>
    <t>2101115/2</t>
  </si>
  <si>
    <t>245212/41/00-258</t>
  </si>
  <si>
    <t>2101127/1</t>
  </si>
  <si>
    <t>626214/735/00-531</t>
  </si>
  <si>
    <t>626219/735/00-531</t>
  </si>
  <si>
    <t>0558</t>
  </si>
  <si>
    <t>21011186/1</t>
  </si>
  <si>
    <t>645319/879/00-261</t>
  </si>
  <si>
    <t>2101186/2</t>
  </si>
  <si>
    <t>2101184/1</t>
  </si>
  <si>
    <t>2101184/2</t>
  </si>
  <si>
    <t>645319-878</t>
  </si>
  <si>
    <t>2101189/1</t>
  </si>
  <si>
    <t>Krepp S+Z 20/22 x 4</t>
  </si>
  <si>
    <t>2101223/3</t>
  </si>
  <si>
    <t>645319-882/00-561</t>
  </si>
  <si>
    <t>2101235/5</t>
  </si>
  <si>
    <t>2101263/1</t>
  </si>
  <si>
    <t>645519-877/00-843</t>
  </si>
  <si>
    <t>2101223/4</t>
  </si>
  <si>
    <t>663319/856/110-391</t>
  </si>
  <si>
    <t>2101270/2</t>
  </si>
  <si>
    <t>2101202/3</t>
  </si>
  <si>
    <t>2101180/2</t>
  </si>
  <si>
    <t>645319/863A/00-834</t>
  </si>
  <si>
    <t>645319/839/00-33</t>
  </si>
  <si>
    <t>622530/00-657</t>
  </si>
  <si>
    <t>Bombette 30/1</t>
  </si>
  <si>
    <t>2101295/1</t>
  </si>
  <si>
    <t>645519-972/00-33</t>
  </si>
  <si>
    <t>2101180/4</t>
  </si>
  <si>
    <t>645319-878/00-834</t>
  </si>
  <si>
    <t>2101187/7</t>
  </si>
  <si>
    <t>2101293/1</t>
  </si>
  <si>
    <t>2101293/2</t>
  </si>
  <si>
    <t>2101287/1</t>
  </si>
  <si>
    <t>2101234/2</t>
  </si>
  <si>
    <t>645319-877/00-196</t>
  </si>
  <si>
    <t>2100 ?</t>
  </si>
  <si>
    <t>2101223/5</t>
  </si>
  <si>
    <t>645319-855/00-199</t>
  </si>
  <si>
    <t>0569</t>
  </si>
  <si>
    <t>2101390/1</t>
  </si>
  <si>
    <t>2101232/1</t>
  </si>
  <si>
    <t>2101326/1</t>
  </si>
  <si>
    <t>645319/545</t>
  </si>
  <si>
    <t>2101352/4</t>
  </si>
  <si>
    <t>645319-863A/00-135</t>
  </si>
  <si>
    <t>2101352/3</t>
  </si>
  <si>
    <t>2101352/1</t>
  </si>
  <si>
    <t>2101235/4</t>
  </si>
  <si>
    <t>645319-832/00-261</t>
  </si>
  <si>
    <t>645319-863A/00-261</t>
  </si>
  <si>
    <t>2101461/1</t>
  </si>
  <si>
    <t>649349/545    (54)</t>
  </si>
  <si>
    <t>645319...</t>
  </si>
  <si>
    <t>2101390/7</t>
  </si>
  <si>
    <t>0577</t>
  </si>
  <si>
    <t>2101549/1</t>
  </si>
  <si>
    <t>2101578/1</t>
  </si>
  <si>
    <t>2101636/1</t>
  </si>
  <si>
    <t>636019/859</t>
  </si>
  <si>
    <t>2101660/1</t>
  </si>
  <si>
    <t>0590</t>
  </si>
  <si>
    <t>2101736/1</t>
  </si>
  <si>
    <t>646511-681</t>
  </si>
  <si>
    <t>2101686/2</t>
  </si>
  <si>
    <t>2101801/1</t>
  </si>
  <si>
    <t>2101836/1</t>
  </si>
  <si>
    <t>2101836/2</t>
  </si>
  <si>
    <t>2101691/1</t>
  </si>
  <si>
    <t>645319-1014/00-843</t>
  </si>
  <si>
    <t>2101752/2</t>
  </si>
  <si>
    <t>2101846/1</t>
  </si>
  <si>
    <t>2101863/1</t>
  </si>
  <si>
    <t>650819/666</t>
  </si>
  <si>
    <t>0608</t>
  </si>
  <si>
    <t>2102032/2</t>
  </si>
  <si>
    <t>2102026/2</t>
  </si>
  <si>
    <t>2102051/1</t>
  </si>
  <si>
    <t>236312/00_261</t>
  </si>
  <si>
    <t>2103340/2</t>
  </si>
  <si>
    <t>100442</t>
  </si>
  <si>
    <t>645319-535/00-33</t>
  </si>
  <si>
    <t>008/09</t>
  </si>
  <si>
    <t>663319-563/110-738</t>
  </si>
  <si>
    <t>2001424/1</t>
  </si>
  <si>
    <t>654349-466</t>
  </si>
  <si>
    <t>2001835/1</t>
  </si>
  <si>
    <t>654559-397</t>
  </si>
  <si>
    <t>2001833/1</t>
  </si>
  <si>
    <t>654349-61</t>
  </si>
  <si>
    <t>2001785/1</t>
  </si>
  <si>
    <t>2001845/1</t>
  </si>
  <si>
    <t>662549-270</t>
  </si>
  <si>
    <t>2001862/1</t>
  </si>
  <si>
    <t>2001866/1</t>
  </si>
  <si>
    <t>236312-51</t>
  </si>
  <si>
    <t>2001872/2</t>
  </si>
  <si>
    <t>0449</t>
  </si>
  <si>
    <t>2001911/1</t>
  </si>
  <si>
    <t>654349-711</t>
  </si>
  <si>
    <t>2001926/1</t>
  </si>
  <si>
    <t>645319-64</t>
  </si>
  <si>
    <t>2001930/1</t>
  </si>
  <si>
    <t>245312-41/00-39</t>
  </si>
  <si>
    <t>2001945/1</t>
  </si>
  <si>
    <t>2001957/1</t>
  </si>
  <si>
    <t>654349-602</t>
  </si>
  <si>
    <t>662849-602</t>
  </si>
  <si>
    <t>2001957/2</t>
  </si>
  <si>
    <t>662549-602</t>
  </si>
  <si>
    <t>Rühlemann</t>
  </si>
  <si>
    <t>2001979/1</t>
  </si>
  <si>
    <t>645319-545</t>
  </si>
  <si>
    <t>2001996/1</t>
  </si>
  <si>
    <t>645349-569</t>
  </si>
  <si>
    <t>2002039/1</t>
  </si>
  <si>
    <t>2002037/1</t>
  </si>
  <si>
    <t>654319/430</t>
  </si>
  <si>
    <t>2002061/1</t>
  </si>
  <si>
    <t>654349-217</t>
  </si>
  <si>
    <t>6543149-430</t>
  </si>
  <si>
    <t>2002083/1</t>
  </si>
  <si>
    <t>2002150/1</t>
  </si>
  <si>
    <t>2002198/1</t>
  </si>
  <si>
    <t>772319-227/110/108</t>
  </si>
  <si>
    <t>772319-226/110-108</t>
  </si>
  <si>
    <t>2002214/1</t>
  </si>
  <si>
    <t>645319-545/00-135</t>
  </si>
  <si>
    <t>200214/2</t>
  </si>
  <si>
    <t>645319-545/00-333</t>
  </si>
  <si>
    <t>663319-622/110-184</t>
  </si>
  <si>
    <t>663319-686/110-184</t>
  </si>
  <si>
    <t>2002250/12</t>
  </si>
  <si>
    <t>645319-838/00-39</t>
  </si>
  <si>
    <t>2002250/5</t>
  </si>
  <si>
    <t>645319-545/00-39</t>
  </si>
  <si>
    <t>645319-836/00-843</t>
  </si>
  <si>
    <t>645319-835/00-843</t>
  </si>
  <si>
    <t>645319-835/00-264</t>
  </si>
  <si>
    <t>2002250/7</t>
  </si>
  <si>
    <t>245312-41/00-264</t>
  </si>
  <si>
    <t>2002250/9</t>
  </si>
  <si>
    <t>645319-470/00-264</t>
  </si>
  <si>
    <t>2002250/10</t>
  </si>
  <si>
    <t>663319-563/110-747</t>
  </si>
  <si>
    <t>2002250/11</t>
  </si>
  <si>
    <t>2002250/3</t>
  </si>
  <si>
    <t>663319-999/100-46</t>
  </si>
  <si>
    <t>645319-836/00-261</t>
  </si>
  <si>
    <t>2002250/13</t>
  </si>
  <si>
    <t>645319-829/00-261</t>
  </si>
  <si>
    <t>2002250/6</t>
  </si>
  <si>
    <t>245312-41/00-33</t>
  </si>
  <si>
    <t>2002250/8</t>
  </si>
  <si>
    <t>645319-470/00-33</t>
  </si>
  <si>
    <t>2002250/1</t>
  </si>
  <si>
    <t>636019-852</t>
  </si>
  <si>
    <t>2002250/2</t>
  </si>
  <si>
    <t>636019-853</t>
  </si>
  <si>
    <t>FüZu HiHo</t>
  </si>
  <si>
    <t>645319-581/00-33</t>
  </si>
  <si>
    <t>Schappe 120/2 HiHo</t>
  </si>
  <si>
    <t>650819-581/00-264</t>
  </si>
  <si>
    <t>Micro Modal 100/1 iron</t>
  </si>
  <si>
    <t>0462</t>
  </si>
  <si>
    <t>2002284/1</t>
  </si>
  <si>
    <t>662549-546</t>
  </si>
  <si>
    <t>2002292/1</t>
  </si>
  <si>
    <t>646519-601</t>
  </si>
  <si>
    <t>2002302/1</t>
  </si>
  <si>
    <t>654349-384</t>
  </si>
  <si>
    <t>2002316/1</t>
  </si>
  <si>
    <t>2002338/1</t>
  </si>
  <si>
    <t>645319-581/00-39</t>
  </si>
  <si>
    <t>2002363/4</t>
  </si>
  <si>
    <t>238312/00-39</t>
  </si>
  <si>
    <t>2002363/3</t>
  </si>
  <si>
    <t>645319-824/00-39</t>
  </si>
  <si>
    <t>2002363/2</t>
  </si>
  <si>
    <t>645319-829</t>
  </si>
  <si>
    <t>2002363/1</t>
  </si>
  <si>
    <t>666-16/08</t>
  </si>
  <si>
    <t>238312/00-393</t>
  </si>
  <si>
    <t>92</t>
  </si>
  <si>
    <t>666-15/08</t>
  </si>
  <si>
    <t>238312/00-330</t>
  </si>
  <si>
    <t>93</t>
  </si>
  <si>
    <t>666-18/08</t>
  </si>
  <si>
    <t>238312/00-270</t>
  </si>
  <si>
    <t>94</t>
  </si>
  <si>
    <t>666-11/08</t>
  </si>
  <si>
    <t>238312/00-528</t>
  </si>
  <si>
    <t>95</t>
  </si>
  <si>
    <t>666-12/08</t>
  </si>
  <si>
    <t>238312/00-843</t>
  </si>
  <si>
    <t>96</t>
  </si>
  <si>
    <t>666-13/08</t>
  </si>
  <si>
    <t>238312/00-333</t>
  </si>
  <si>
    <t>97</t>
  </si>
  <si>
    <t>666-14/08</t>
  </si>
  <si>
    <t>238312/00-846</t>
  </si>
  <si>
    <t>98</t>
  </si>
  <si>
    <t>666-08/08</t>
  </si>
  <si>
    <t>238312/00-264</t>
  </si>
  <si>
    <t>99</t>
  </si>
  <si>
    <t>666-02/08</t>
  </si>
  <si>
    <t>238312/00-840</t>
  </si>
  <si>
    <t>100</t>
  </si>
  <si>
    <t>666-01/08</t>
  </si>
  <si>
    <t>238312/00-33</t>
  </si>
  <si>
    <t>101</t>
  </si>
  <si>
    <t>670-16/08</t>
  </si>
  <si>
    <t>645319-662/00-561</t>
  </si>
  <si>
    <t>102</t>
  </si>
  <si>
    <t>670-17/08</t>
  </si>
  <si>
    <t>645319-663/00-561</t>
  </si>
  <si>
    <t>103</t>
  </si>
  <si>
    <t>670-22/08</t>
  </si>
  <si>
    <t>645319-649/00-555</t>
  </si>
  <si>
    <t>104</t>
  </si>
  <si>
    <t>670-24/08</t>
  </si>
  <si>
    <t>645319-633/00-555</t>
  </si>
  <si>
    <t>105</t>
  </si>
  <si>
    <t>670-23/08</t>
  </si>
  <si>
    <t>645319-632/00-555</t>
  </si>
  <si>
    <t>106</t>
  </si>
  <si>
    <t>670-18/08</t>
  </si>
  <si>
    <t>645319-627/00-843</t>
  </si>
  <si>
    <t>107</t>
  </si>
  <si>
    <t>670-21/08</t>
  </si>
  <si>
    <t>645319-628/00-843</t>
  </si>
  <si>
    <t>108</t>
  </si>
  <si>
    <t>670-20/08</t>
  </si>
  <si>
    <t>645319-540/00-843</t>
  </si>
  <si>
    <t>109</t>
  </si>
  <si>
    <t>670-19/08</t>
  </si>
  <si>
    <t>645319-616/00-843</t>
  </si>
  <si>
    <t>110</t>
  </si>
  <si>
    <t>670-25/08</t>
  </si>
  <si>
    <t>645319-655/00-333</t>
  </si>
  <si>
    <t>111</t>
  </si>
  <si>
    <t>670-26/08</t>
  </si>
  <si>
    <t>645319-638/00-270</t>
  </si>
  <si>
    <t>112</t>
  </si>
  <si>
    <t>670-28/08</t>
  </si>
  <si>
    <t>663319-622/110-990</t>
  </si>
  <si>
    <t>113</t>
  </si>
  <si>
    <t>670-12/08</t>
  </si>
  <si>
    <t>663319-643/110-990</t>
  </si>
  <si>
    <t>114</t>
  </si>
  <si>
    <t>670-11/08</t>
  </si>
  <si>
    <t>663319-686/110-990</t>
  </si>
  <si>
    <t>115</t>
  </si>
  <si>
    <t>239512-63</t>
  </si>
  <si>
    <t>116</t>
  </si>
  <si>
    <t>658-01/08</t>
  </si>
  <si>
    <t>662549-524</t>
  </si>
  <si>
    <t>117</t>
  </si>
  <si>
    <t>688/08</t>
  </si>
  <si>
    <t>654349-430</t>
  </si>
  <si>
    <t>118</t>
  </si>
  <si>
    <t>240542-11</t>
  </si>
  <si>
    <t>119</t>
  </si>
  <si>
    <t>695/08</t>
  </si>
  <si>
    <t>640549-01</t>
  </si>
  <si>
    <t>120</t>
  </si>
  <si>
    <t>693/08</t>
  </si>
  <si>
    <t>121</t>
  </si>
  <si>
    <t>0416</t>
  </si>
  <si>
    <t>650819-582</t>
  </si>
  <si>
    <t>Micro Modal 100/1</t>
  </si>
  <si>
    <t>700/08</t>
  </si>
  <si>
    <t>654349-815</t>
  </si>
  <si>
    <t>2001648/2</t>
  </si>
  <si>
    <t>246342-41</t>
  </si>
  <si>
    <t>2001655/1</t>
  </si>
  <si>
    <t>662849-531</t>
  </si>
  <si>
    <t>2001662/2</t>
  </si>
  <si>
    <t>654319-635</t>
  </si>
  <si>
    <t>05-1</t>
  </si>
  <si>
    <t>Muster</t>
  </si>
  <si>
    <t>656349-466</t>
  </si>
  <si>
    <t>2001662/1</t>
  </si>
  <si>
    <t>662549-698</t>
  </si>
  <si>
    <t>Schappe 120/2khaki, ribb.</t>
  </si>
  <si>
    <t>2102293/5</t>
  </si>
  <si>
    <t>645319/1000170443</t>
  </si>
  <si>
    <t>Schappe120/2 4-Farbig</t>
  </si>
  <si>
    <t>2102304/3</t>
  </si>
  <si>
    <t>645319-1000/170443</t>
  </si>
  <si>
    <t>Schappe 120/2 4-Farbig</t>
  </si>
  <si>
    <t>2102304/5</t>
  </si>
  <si>
    <t>645319/1000170569</t>
  </si>
  <si>
    <t>MA6 12</t>
  </si>
  <si>
    <t>6543491060-54</t>
  </si>
  <si>
    <t>MA7 12</t>
  </si>
  <si>
    <t>6543491064-54</t>
  </si>
  <si>
    <t>MA8 12</t>
  </si>
  <si>
    <t>662549530-62</t>
  </si>
  <si>
    <t>MA9 12</t>
  </si>
  <si>
    <t>654349530-54</t>
  </si>
  <si>
    <t>Kettwechsel  40/44 1329 u.1330  0637 Partie 1114/1117    3.800 m</t>
  </si>
  <si>
    <t>0637</t>
  </si>
  <si>
    <t>2102304/6</t>
  </si>
  <si>
    <t>Schappe 120/2 ivory</t>
  </si>
  <si>
    <t>2102304/8</t>
  </si>
  <si>
    <t>Schappe120/2granate</t>
  </si>
  <si>
    <t>2102378/1</t>
  </si>
  <si>
    <t>Schappe 120/2 bright red violet</t>
  </si>
  <si>
    <t>2102137/1</t>
  </si>
  <si>
    <t>236312/00-535</t>
  </si>
  <si>
    <t>Schappe 120/2 deep mahogany</t>
  </si>
  <si>
    <t>2102487/1</t>
  </si>
  <si>
    <t>2102483/1</t>
  </si>
  <si>
    <t>S 120/2  deep mahagoni</t>
  </si>
  <si>
    <t>2102503/1</t>
  </si>
  <si>
    <t>2102515/2</t>
  </si>
  <si>
    <t>640549-623DS</t>
  </si>
  <si>
    <t>2102544/1</t>
  </si>
  <si>
    <t>645319-1044/00-616</t>
  </si>
  <si>
    <t>2102535/1</t>
  </si>
  <si>
    <t>2102542/2</t>
  </si>
  <si>
    <t>2102534/1</t>
  </si>
  <si>
    <t>2102600/1</t>
  </si>
  <si>
    <t>2102607/2</t>
  </si>
  <si>
    <t>2102557/2</t>
  </si>
  <si>
    <t>Schappe120/2brihgtredviolet</t>
  </si>
  <si>
    <t>2102572/5</t>
  </si>
  <si>
    <t>2102661/1</t>
  </si>
  <si>
    <t>2102587/1</t>
  </si>
  <si>
    <t>236312 / 00 - 258</t>
  </si>
  <si>
    <t>236312/00 - 199</t>
  </si>
  <si>
    <t>Schappe 120/2 bright red violett</t>
  </si>
  <si>
    <t>2102616/1</t>
  </si>
  <si>
    <t>236312/0-199</t>
  </si>
  <si>
    <t>663319-8737110-473</t>
  </si>
  <si>
    <t>Schappe!20/2</t>
  </si>
  <si>
    <t>2102705/2</t>
  </si>
  <si>
    <t>Sch 120/2 desert flower,citronelle</t>
  </si>
  <si>
    <t>2102739/1</t>
  </si>
  <si>
    <t>236312-00-39</t>
  </si>
  <si>
    <t>2102740/1</t>
  </si>
  <si>
    <t>Kettwechsel  CH TSA 40/44 1342 u.1343  0656 Partie 103104    3.400 m</t>
  </si>
  <si>
    <t>0656</t>
  </si>
  <si>
    <t>Tussah120/2</t>
  </si>
  <si>
    <t>A 36019 - 06</t>
  </si>
  <si>
    <t>2102749/1</t>
  </si>
  <si>
    <t>2102798/1</t>
  </si>
  <si>
    <t>Viskose 50/2 rohweiss</t>
  </si>
  <si>
    <t>2102735/1</t>
  </si>
  <si>
    <t>650319-1067/170-121</t>
  </si>
  <si>
    <t>Schappe120/2 gold,iron</t>
  </si>
  <si>
    <t>2102810/1</t>
  </si>
  <si>
    <t>Schappe120/2driedherb/strawberryice/ivory</t>
  </si>
  <si>
    <t>6.11,2012</t>
  </si>
  <si>
    <t>Krepp 20/22 x 4</t>
  </si>
  <si>
    <t>2102821/1</t>
  </si>
  <si>
    <t>2102841/1</t>
  </si>
  <si>
    <t>Schappe120/"GOLDMET</t>
  </si>
  <si>
    <t>2102856/2</t>
  </si>
  <si>
    <t>2103273/1</t>
  </si>
  <si>
    <t>200024</t>
  </si>
  <si>
    <t>240</t>
  </si>
  <si>
    <t>2101752/1</t>
  </si>
  <si>
    <t>654319-347</t>
  </si>
  <si>
    <t>2101731/1</t>
  </si>
  <si>
    <t>2101818/1</t>
  </si>
  <si>
    <t>645319-521</t>
  </si>
  <si>
    <t>2101831/2</t>
  </si>
  <si>
    <t>645349-521</t>
  </si>
  <si>
    <t>2101752/3</t>
  </si>
  <si>
    <t>2101797/1</t>
  </si>
  <si>
    <t>645519-1028/00-264</t>
  </si>
  <si>
    <t>BW 135/2</t>
  </si>
  <si>
    <t>2101797/2</t>
  </si>
  <si>
    <t>645519-1029/00-264</t>
  </si>
  <si>
    <t>2101898/2</t>
  </si>
  <si>
    <t>2101930/1</t>
  </si>
  <si>
    <t>2101950/1</t>
  </si>
  <si>
    <t>655349-1030</t>
  </si>
  <si>
    <t>2101931/1</t>
  </si>
  <si>
    <t>0606</t>
  </si>
  <si>
    <t>2101984/1</t>
  </si>
  <si>
    <t>2102025/1</t>
  </si>
  <si>
    <t>645319-1054</t>
  </si>
  <si>
    <t>2102027/1</t>
  </si>
  <si>
    <t>2102057/2</t>
  </si>
  <si>
    <t>650319-1056-33</t>
  </si>
  <si>
    <t>2102057/1</t>
  </si>
  <si>
    <t>650319-1056/00-837</t>
  </si>
  <si>
    <t>2102057/3</t>
  </si>
  <si>
    <t>650319-1056/00-843</t>
  </si>
  <si>
    <t>Jahreswechsel 2012</t>
  </si>
  <si>
    <t>2102066/1</t>
  </si>
  <si>
    <t>2102084/1</t>
  </si>
  <si>
    <t>654349_831</t>
  </si>
  <si>
    <t>2102088/1</t>
  </si>
  <si>
    <t>655349 - 1030</t>
  </si>
  <si>
    <t>2102089/1</t>
  </si>
  <si>
    <t>654349/217</t>
  </si>
  <si>
    <t>2102085/1</t>
  </si>
  <si>
    <t>2102062/1</t>
  </si>
  <si>
    <t>645519/1028</t>
  </si>
  <si>
    <t>BW 68/1 iron</t>
  </si>
  <si>
    <t>2102062/2</t>
  </si>
  <si>
    <t>645519/1029/00264</t>
  </si>
  <si>
    <t>2102124/4</t>
  </si>
  <si>
    <t>656349/466</t>
  </si>
  <si>
    <t>2102147/1</t>
  </si>
  <si>
    <t>645319-546</t>
  </si>
  <si>
    <t>210214/1</t>
  </si>
  <si>
    <t>0617</t>
  </si>
  <si>
    <t>2102033/4</t>
  </si>
  <si>
    <t>626219-735/00-645</t>
  </si>
  <si>
    <t>Viskose 50/2 wedgewood</t>
  </si>
  <si>
    <t>2102124/1</t>
  </si>
  <si>
    <t xml:space="preserve">Schappe 140/2  </t>
  </si>
  <si>
    <t>2102033/3</t>
  </si>
  <si>
    <t>626219-735/00-699</t>
  </si>
  <si>
    <t>Viskose 50/2 strawberry ice</t>
  </si>
  <si>
    <t>2103085/1</t>
  </si>
  <si>
    <t>663319-1089/110-304</t>
  </si>
  <si>
    <t>2103093/1</t>
  </si>
  <si>
    <t>101983</t>
  </si>
  <si>
    <t>645319-1084</t>
  </si>
  <si>
    <t>Konf./NOS</t>
  </si>
  <si>
    <t>Sch 140/2</t>
  </si>
  <si>
    <t>2103096/1</t>
  </si>
  <si>
    <t>101712</t>
  </si>
  <si>
    <t>645319-863 a</t>
  </si>
  <si>
    <t>Summe 2/ 12</t>
  </si>
  <si>
    <t>2103097/1</t>
  </si>
  <si>
    <t>656</t>
  </si>
  <si>
    <t>31 A</t>
  </si>
  <si>
    <t>Sch120/2 iron, cedar,citronelle</t>
  </si>
  <si>
    <t>2103085/6</t>
  </si>
  <si>
    <t>102023</t>
  </si>
  <si>
    <t>663319-1089A/170-248</t>
  </si>
  <si>
    <t>2103106/4</t>
  </si>
  <si>
    <t>102021</t>
  </si>
  <si>
    <t>663319-1089A/170-323</t>
  </si>
  <si>
    <t>Sch120/2 goldmetallic, iron, ivory</t>
  </si>
  <si>
    <t>2103106/3</t>
  </si>
  <si>
    <t>o668</t>
  </si>
  <si>
    <t>2103105/7</t>
  </si>
  <si>
    <t>07 01</t>
  </si>
  <si>
    <t>663319-356/170-309</t>
  </si>
  <si>
    <t xml:space="preserve">1 </t>
  </si>
  <si>
    <t>Sch 120/2 cedar, new wheat, iron</t>
  </si>
  <si>
    <t>2103105/8</t>
  </si>
  <si>
    <t>102033</t>
  </si>
  <si>
    <t>PES 167 f 272</t>
  </si>
  <si>
    <t>2103259/1 662549-831</t>
  </si>
  <si>
    <t>Allergo</t>
  </si>
  <si>
    <t>KW 23/13</t>
  </si>
  <si>
    <t>Trame 39/41x2</t>
  </si>
  <si>
    <t>2103099/1 654349-536</t>
  </si>
  <si>
    <t>2103249/1 654349-711</t>
  </si>
  <si>
    <t>2103302/1</t>
  </si>
  <si>
    <t>Kettwechsel</t>
  </si>
  <si>
    <t>Roh-breite</t>
  </si>
  <si>
    <t>Abalon  2103275/2</t>
  </si>
  <si>
    <t>Luolai 2103308/1  645319-1059a/00-264</t>
  </si>
  <si>
    <t>Monat</t>
  </si>
  <si>
    <t>Tag</t>
  </si>
  <si>
    <t>PA 20f20</t>
  </si>
  <si>
    <t>Breite cm</t>
  </si>
  <si>
    <t>CW Muster</t>
  </si>
  <si>
    <t>Paradies VP 2103272/1 654349-831</t>
  </si>
  <si>
    <t xml:space="preserve"> Rosetown  2103135/2 654349-468</t>
  </si>
  <si>
    <t>Tussah 120/2</t>
  </si>
  <si>
    <t>662549-831</t>
  </si>
  <si>
    <t>zweifarbig</t>
  </si>
  <si>
    <t>gesamt</t>
  </si>
  <si>
    <t>Farbe 1</t>
  </si>
  <si>
    <t>Farbe 2</t>
  </si>
  <si>
    <t>Farbe 3</t>
  </si>
  <si>
    <t>dreifarbig</t>
  </si>
  <si>
    <t>Artikel (neu)</t>
  </si>
  <si>
    <t>Grege 39/41</t>
  </si>
  <si>
    <t>Micromodal 100/1</t>
  </si>
  <si>
    <t>2103246/1 654119-546</t>
  </si>
  <si>
    <t>MA 50</t>
  </si>
  <si>
    <r>
      <t xml:space="preserve">MA 46 </t>
    </r>
    <r>
      <rPr>
        <sz val="7"/>
        <rFont val="Arial"/>
        <family val="2"/>
      </rPr>
      <t>1x12.048 F.</t>
    </r>
  </si>
  <si>
    <t>Stück Nr.</t>
  </si>
  <si>
    <t>Kett Nr.</t>
  </si>
  <si>
    <t xml:space="preserve">Name </t>
  </si>
  <si>
    <t>Datum</t>
  </si>
  <si>
    <t>BW 68/1</t>
  </si>
  <si>
    <t>SK Zweifärber</t>
  </si>
  <si>
    <t>SK Dreifärber</t>
  </si>
  <si>
    <t>SK Einfärber</t>
  </si>
  <si>
    <t>KW 24/13</t>
  </si>
  <si>
    <t>KW 25/13</t>
  </si>
  <si>
    <t>KW 26/13</t>
  </si>
  <si>
    <t>KW 27/13</t>
  </si>
  <si>
    <t>KW 28/13</t>
  </si>
  <si>
    <t>KW 29/13</t>
  </si>
  <si>
    <t>KW 30/13</t>
  </si>
  <si>
    <t>KW 31/13</t>
  </si>
  <si>
    <t>KW 32/13</t>
  </si>
  <si>
    <t>KW 33/13</t>
  </si>
  <si>
    <t>KW 34/13</t>
  </si>
  <si>
    <t>KW 35/13</t>
  </si>
  <si>
    <t>KW 36/13</t>
  </si>
  <si>
    <t>KW 37/13</t>
  </si>
  <si>
    <t>KW 38/13</t>
  </si>
  <si>
    <t>KW 39/13</t>
  </si>
  <si>
    <t>KW 40/13</t>
  </si>
  <si>
    <t>KW 41/13</t>
  </si>
  <si>
    <t>KW 42/13</t>
  </si>
  <si>
    <t>KW 43/13</t>
  </si>
  <si>
    <t>KW 44/13</t>
  </si>
  <si>
    <t>KW 45/13</t>
  </si>
  <si>
    <t>KW 46/13</t>
  </si>
  <si>
    <t>KW 47/13</t>
  </si>
  <si>
    <t>KW 48/13</t>
  </si>
  <si>
    <t>KW 49/13</t>
  </si>
  <si>
    <t>KW 50/13</t>
  </si>
  <si>
    <t>KW 51/13</t>
  </si>
  <si>
    <t>KW 52/13</t>
  </si>
  <si>
    <t>1. Weihnachtsfeiertag</t>
  </si>
  <si>
    <t>2. Weihnachtsfeiertag</t>
  </si>
  <si>
    <t>Bus und Beettag</t>
  </si>
  <si>
    <t>Tag der deutschen Einheit</t>
  </si>
  <si>
    <t>2103227/4 663319-1123A/170-485 iron, desert flower, ash</t>
  </si>
  <si>
    <t>2103230/2 645319-1090/00-101 ash</t>
  </si>
  <si>
    <t>2103230/1 236312/00-101 ash</t>
  </si>
  <si>
    <t>2103033/1 645319-1065/00-561 blackberry</t>
  </si>
  <si>
    <t>PES50f68</t>
  </si>
  <si>
    <t>2102040/1</t>
  </si>
  <si>
    <t>,PES83f144+Beltron</t>
  </si>
  <si>
    <t>Kettwechsel  37701/1</t>
  </si>
  <si>
    <t>0625</t>
  </si>
  <si>
    <t>PES83f7144Beltron</t>
  </si>
  <si>
    <t>PES 83f144+Beltron</t>
  </si>
  <si>
    <t>Antex PES 84f144+Beltron</t>
  </si>
  <si>
    <t>geliefert 1960m</t>
  </si>
  <si>
    <t>Kettwechsel 37712/1  0628 Partie 080598  4.500 m</t>
  </si>
  <si>
    <t>0628</t>
  </si>
  <si>
    <t>2102152/1</t>
  </si>
  <si>
    <t>Einarbeitung 5,33</t>
  </si>
  <si>
    <t>Kettwechsel 37712/2  0638  Partie 12048 4.400 m</t>
  </si>
  <si>
    <t>0638</t>
  </si>
  <si>
    <t>133973 Dastex mit 33 S/cm</t>
  </si>
  <si>
    <t>Geschirr rauß weiter mit Kette auf Ma 42</t>
  </si>
  <si>
    <t>136913 als 133973 geschickt</t>
  </si>
  <si>
    <t>Einarbeitung 6,5 %</t>
  </si>
  <si>
    <t>Kettwechsel 37821/1  0646 Partie 083001  6.000 m Schlichte Wisester N100 8%</t>
  </si>
  <si>
    <t>fast voll</t>
  </si>
  <si>
    <t>auftrag da</t>
  </si>
  <si>
    <t>noch brauch ?</t>
  </si>
  <si>
    <t>0646</t>
  </si>
  <si>
    <t>PES 84f144 + Bel</t>
  </si>
  <si>
    <t>PES 84f144+bel</t>
  </si>
  <si>
    <t>Einarbeitung 8 %</t>
  </si>
  <si>
    <t>Kettwechsel 37824/1  0652 Partie 083001  6.000 m Schlichte Wisester N100 8%</t>
  </si>
  <si>
    <t>0652</t>
  </si>
  <si>
    <t>Blatt Neu Okt. 2012</t>
  </si>
  <si>
    <t>2103038/1</t>
  </si>
  <si>
    <t>Ma 43</t>
  </si>
  <si>
    <t>200106</t>
  </si>
  <si>
    <t>Elastica</t>
  </si>
  <si>
    <t>0599</t>
  </si>
  <si>
    <t>0671</t>
  </si>
  <si>
    <t>PES 84 f 144 +Beltron</t>
  </si>
  <si>
    <t>2103255/1</t>
  </si>
  <si>
    <t>Dastex</t>
  </si>
  <si>
    <t>0386</t>
  </si>
  <si>
    <t>0403</t>
  </si>
  <si>
    <t>0413</t>
  </si>
  <si>
    <t>0421</t>
  </si>
  <si>
    <t>0429</t>
  </si>
  <si>
    <t>0435</t>
  </si>
  <si>
    <t>0441</t>
  </si>
  <si>
    <t>0464</t>
  </si>
  <si>
    <t>0473</t>
  </si>
  <si>
    <t>137/170</t>
  </si>
  <si>
    <t>0486</t>
  </si>
  <si>
    <t>0520</t>
  </si>
  <si>
    <t>PES 84f144 + Betron</t>
  </si>
  <si>
    <t>0525</t>
  </si>
  <si>
    <t>0537</t>
  </si>
  <si>
    <t>150/150</t>
  </si>
  <si>
    <t>0549</t>
  </si>
  <si>
    <t>0566</t>
  </si>
  <si>
    <t>2101737/1</t>
  </si>
  <si>
    <t>0607</t>
  </si>
  <si>
    <t>2101902/1</t>
  </si>
  <si>
    <t>2 x</t>
  </si>
  <si>
    <t>0621</t>
  </si>
  <si>
    <t>Pugel</t>
  </si>
  <si>
    <t>Kettwechsel 4500 m</t>
  </si>
  <si>
    <t>0626</t>
  </si>
  <si>
    <t>pes 84f144+beltron</t>
  </si>
  <si>
    <t>2102029/2</t>
  </si>
  <si>
    <t>PES84f144 + Beltron</t>
  </si>
  <si>
    <t>Schappe120/2/3Farben</t>
  </si>
  <si>
    <t>MA1-12</t>
  </si>
  <si>
    <t>645319/EH1000</t>
  </si>
  <si>
    <t>Schappe120/2/khaki</t>
  </si>
  <si>
    <t>2102295/2</t>
  </si>
  <si>
    <t>645319-1053/00-616</t>
  </si>
  <si>
    <t>2102347/6</t>
  </si>
  <si>
    <t>Schappe120/2 ash</t>
  </si>
  <si>
    <t>2102347/5</t>
  </si>
  <si>
    <t>2102266/1</t>
  </si>
  <si>
    <t>2102383/1</t>
  </si>
  <si>
    <t>MA 4_12</t>
  </si>
  <si>
    <t>654349-1064/54</t>
  </si>
  <si>
    <t>MA 5_12</t>
  </si>
  <si>
    <t>654349-1064a/54</t>
  </si>
  <si>
    <t>Summe</t>
  </si>
  <si>
    <t>2.5.12</t>
  </si>
  <si>
    <t>Kettwechsel 3.800</t>
  </si>
  <si>
    <t>0631</t>
  </si>
  <si>
    <t>2102381/1</t>
  </si>
  <si>
    <t>2102364/2</t>
  </si>
  <si>
    <t>645319/932/00834</t>
  </si>
  <si>
    <t>Schappe120/2   khaki</t>
  </si>
  <si>
    <t>2102380/1</t>
  </si>
  <si>
    <t>Schappe120/2  new wheat</t>
  </si>
  <si>
    <t>2102409/1</t>
  </si>
  <si>
    <t>2102137/2</t>
  </si>
  <si>
    <t>650319-1034/170-53</t>
  </si>
  <si>
    <t>0392/22</t>
  </si>
  <si>
    <t>495-03/08</t>
  </si>
  <si>
    <t>645319-545/00-264</t>
  </si>
  <si>
    <t>0383/23</t>
  </si>
  <si>
    <t>370/08</t>
  </si>
  <si>
    <t>0383/24</t>
  </si>
  <si>
    <t>0392/25</t>
  </si>
  <si>
    <t>373/08</t>
  </si>
  <si>
    <t>11.07.</t>
  </si>
  <si>
    <t>0392/26</t>
  </si>
  <si>
    <t>501-01/08</t>
  </si>
  <si>
    <t>245312-170/00-33</t>
  </si>
  <si>
    <t>0392/27</t>
  </si>
  <si>
    <t>501-03/08</t>
  </si>
  <si>
    <t>245312-160/185-810</t>
  </si>
  <si>
    <t>0392/28</t>
  </si>
  <si>
    <t>495-16/08</t>
  </si>
  <si>
    <t>663319-563/100-747</t>
  </si>
  <si>
    <t>0392/29</t>
  </si>
  <si>
    <t>495-18/08</t>
  </si>
  <si>
    <t>0392/30</t>
  </si>
  <si>
    <t>M003/08</t>
  </si>
  <si>
    <t>0392/31</t>
  </si>
  <si>
    <t>645319-644/00-258</t>
  </si>
  <si>
    <t>0392/32</t>
  </si>
  <si>
    <t>645319-644/00-843</t>
  </si>
  <si>
    <t>0392/33</t>
  </si>
  <si>
    <t>645319-644/00-837</t>
  </si>
  <si>
    <t>0392/34</t>
  </si>
  <si>
    <t>645319-666/00-39</t>
  </si>
  <si>
    <t>0392/35</t>
  </si>
  <si>
    <t>645319-666/00-261</t>
  </si>
  <si>
    <t>0392/36</t>
  </si>
  <si>
    <t>645319-666/00-555</t>
  </si>
  <si>
    <t>12.07.</t>
  </si>
  <si>
    <t>0392/37</t>
  </si>
  <si>
    <t>645319-666a/00-39</t>
  </si>
  <si>
    <t>0392/38</t>
  </si>
  <si>
    <t>645319-666a/00-261</t>
  </si>
  <si>
    <t>0392-39</t>
  </si>
  <si>
    <t>645319-666a/00-555</t>
  </si>
  <si>
    <t>0392/40</t>
  </si>
  <si>
    <t>0392/41</t>
  </si>
  <si>
    <t>0392/42</t>
  </si>
  <si>
    <t>0392/43</t>
  </si>
  <si>
    <t>0392/44</t>
  </si>
  <si>
    <t>645319-649/00-561</t>
  </si>
  <si>
    <t>0392/45</t>
  </si>
  <si>
    <t>645319-649/00-264</t>
  </si>
  <si>
    <t>0932/46</t>
  </si>
  <si>
    <t>645319-649/00-261</t>
  </si>
  <si>
    <t>0392/47</t>
  </si>
  <si>
    <t>645319-649/00-135</t>
  </si>
  <si>
    <t>0392/48</t>
  </si>
  <si>
    <t>645319-622/00-561</t>
  </si>
  <si>
    <t>0392/49</t>
  </si>
  <si>
    <t>0392/50</t>
  </si>
  <si>
    <t>645319-608/00-561</t>
  </si>
  <si>
    <t>0392/51</t>
  </si>
  <si>
    <t>645319-655/00-561</t>
  </si>
  <si>
    <t>0392/52</t>
  </si>
  <si>
    <t>Im Januar wurde kein Stück ausgeschnitten. gez. Schießer</t>
  </si>
  <si>
    <t>0555</t>
  </si>
  <si>
    <t>2101089/1</t>
  </si>
  <si>
    <t>136970/315</t>
  </si>
  <si>
    <t>2101084/1</t>
  </si>
  <si>
    <t>0571</t>
  </si>
  <si>
    <t>2101054/1</t>
  </si>
  <si>
    <t>2101595/1</t>
  </si>
  <si>
    <t>0198</t>
  </si>
  <si>
    <t>2102038/1</t>
  </si>
  <si>
    <t>2102045/1</t>
  </si>
  <si>
    <t>PES 167f 36</t>
  </si>
  <si>
    <t>212082/2</t>
  </si>
  <si>
    <t>PES167f36</t>
  </si>
  <si>
    <t>0615</t>
  </si>
  <si>
    <t>2103334/1</t>
  </si>
  <si>
    <t>2103334/1 238312</t>
  </si>
  <si>
    <t>Billerbeck 2103333/1 654349-430</t>
  </si>
  <si>
    <t>01/02</t>
  </si>
  <si>
    <t>13.052013</t>
  </si>
  <si>
    <t>2103259/1</t>
  </si>
  <si>
    <t>02/01</t>
  </si>
  <si>
    <t>662549-831-62</t>
  </si>
  <si>
    <t>Naturtex Wool</t>
  </si>
  <si>
    <t>02/02</t>
  </si>
  <si>
    <t>2103251/1</t>
  </si>
  <si>
    <t>662549-1054/62</t>
  </si>
  <si>
    <t>2103272/1</t>
  </si>
  <si>
    <t>04/01</t>
  </si>
  <si>
    <t>04/02</t>
  </si>
  <si>
    <t>MA-13-16</t>
  </si>
  <si>
    <t>Fertig</t>
  </si>
  <si>
    <t>06/01</t>
  </si>
  <si>
    <t>101849</t>
  </si>
  <si>
    <t>654349-1030-54</t>
  </si>
  <si>
    <t>165</t>
  </si>
  <si>
    <t>Downright</t>
  </si>
  <si>
    <t>06/02</t>
  </si>
  <si>
    <t>01/01</t>
  </si>
  <si>
    <t>13.05.2013</t>
  </si>
  <si>
    <t>54/02</t>
  </si>
  <si>
    <t>54/01</t>
  </si>
  <si>
    <t>645319-673/00-33</t>
  </si>
  <si>
    <t>662/08</t>
  </si>
  <si>
    <t>645319-621/00-33</t>
  </si>
  <si>
    <t>645319-318/00-33</t>
  </si>
  <si>
    <t>653/08</t>
  </si>
  <si>
    <t>650719-743/00-840</t>
  </si>
  <si>
    <t>PES 167f48 maron</t>
  </si>
  <si>
    <t>652/08</t>
  </si>
  <si>
    <t>648-01/08</t>
  </si>
  <si>
    <t>626219-671</t>
  </si>
  <si>
    <t>664-01/08</t>
  </si>
  <si>
    <t>673-01/08</t>
  </si>
  <si>
    <t>645319-610</t>
  </si>
  <si>
    <t>663319-536/00-738</t>
  </si>
  <si>
    <t>671-04/08</t>
  </si>
  <si>
    <t>645319-613/00-270</t>
  </si>
  <si>
    <t>682/08</t>
  </si>
  <si>
    <t>236312/00-333</t>
  </si>
  <si>
    <t>673-03/08</t>
  </si>
  <si>
    <t>686-01/08</t>
  </si>
  <si>
    <t>650819-637</t>
  </si>
  <si>
    <t>0417</t>
  </si>
  <si>
    <t>689/08</t>
  </si>
  <si>
    <t>639-05/08</t>
  </si>
  <si>
    <t>250812/00-33</t>
  </si>
  <si>
    <t>669-04/08</t>
  </si>
  <si>
    <t>663319-659/110-993</t>
  </si>
  <si>
    <t>Schappe  / Tussah</t>
  </si>
  <si>
    <t>698/08</t>
  </si>
  <si>
    <t>645319-697/00-33</t>
  </si>
  <si>
    <t>2001640/1</t>
  </si>
  <si>
    <t>003/09</t>
  </si>
  <si>
    <t>645319-476</t>
  </si>
  <si>
    <t>005/09</t>
  </si>
  <si>
    <t>007/09</t>
  </si>
  <si>
    <t>645319-621/00-264</t>
  </si>
  <si>
    <t>2001396/8</t>
  </si>
  <si>
    <t>2001680/2</t>
  </si>
  <si>
    <t>2001710/1</t>
  </si>
  <si>
    <t>2001707/3</t>
  </si>
  <si>
    <t>2001634/1</t>
  </si>
  <si>
    <t>18-32</t>
  </si>
  <si>
    <t>33-35</t>
  </si>
  <si>
    <t>636019-521</t>
  </si>
  <si>
    <t>650819-521</t>
  </si>
  <si>
    <t>646519-521</t>
  </si>
  <si>
    <t>014/09</t>
  </si>
  <si>
    <t>654349-816/00-33</t>
  </si>
  <si>
    <t>2001782/1</t>
  </si>
  <si>
    <t>2001707/5</t>
  </si>
  <si>
    <t>636019-612</t>
  </si>
  <si>
    <t>2001783/1</t>
  </si>
  <si>
    <t>2001825/1</t>
  </si>
  <si>
    <t>645319-621/00-843</t>
  </si>
  <si>
    <t>017/09</t>
  </si>
  <si>
    <t>2001844/3</t>
  </si>
  <si>
    <t>2001844/6</t>
  </si>
  <si>
    <t>645319-540/00-264</t>
  </si>
  <si>
    <t>2001637/3</t>
  </si>
  <si>
    <t>2001844/4</t>
  </si>
  <si>
    <t>2001844/2</t>
  </si>
  <si>
    <t>0422</t>
  </si>
  <si>
    <t>2001903/1</t>
  </si>
  <si>
    <t>663319-999/110-049</t>
  </si>
  <si>
    <t>2001860/3</t>
  </si>
  <si>
    <t>645319-638/00-837</t>
  </si>
  <si>
    <t>2001912/1</t>
  </si>
  <si>
    <t>645319-488</t>
  </si>
  <si>
    <t>2001889/1</t>
  </si>
  <si>
    <t>2001925/1</t>
  </si>
  <si>
    <t>2001943/2</t>
  </si>
  <si>
    <t>2001905/2</t>
  </si>
  <si>
    <t>2001921/3</t>
  </si>
  <si>
    <t>2001898/1</t>
  </si>
  <si>
    <t>663319-563/110-582</t>
  </si>
  <si>
    <t>2001971/1</t>
  </si>
  <si>
    <t>2001921/4</t>
  </si>
  <si>
    <t>2001969/2</t>
  </si>
  <si>
    <t>645319-817</t>
  </si>
  <si>
    <t>2001969/3</t>
  </si>
  <si>
    <t>645319-818</t>
  </si>
  <si>
    <t>2001969/4</t>
  </si>
  <si>
    <t>645319-832</t>
  </si>
  <si>
    <t>2001914/1</t>
  </si>
  <si>
    <t>6454319-587/00-261</t>
  </si>
  <si>
    <t>0454</t>
  </si>
  <si>
    <t>2001994/1</t>
  </si>
  <si>
    <t>2002030/1</t>
  </si>
  <si>
    <t>645319-1080/00-135</t>
  </si>
  <si>
    <t>2103264/10</t>
  </si>
  <si>
    <t>101718</t>
  </si>
  <si>
    <t>636019-864</t>
  </si>
  <si>
    <t>2103264/12</t>
  </si>
  <si>
    <t>20</t>
  </si>
  <si>
    <t>21</t>
  </si>
  <si>
    <t>22</t>
  </si>
  <si>
    <t>23</t>
  </si>
  <si>
    <t>690819-244/100-861</t>
  </si>
  <si>
    <t>Micro Modal bunt</t>
  </si>
  <si>
    <t>Troche</t>
  </si>
  <si>
    <t>05.07.</t>
  </si>
  <si>
    <t>24</t>
  </si>
  <si>
    <t>0683</t>
  </si>
  <si>
    <t>Dykon 2103359/1 654349-1048</t>
  </si>
  <si>
    <t>NOS 2103360/1 650319-1082/170-23</t>
  </si>
  <si>
    <t>Muster Dastex LW 1/1</t>
  </si>
  <si>
    <t>PE 200 CS</t>
  </si>
  <si>
    <t>Muster Dastex K 3/2</t>
  </si>
  <si>
    <t>Muster Hr. Bollmann</t>
  </si>
  <si>
    <t>PES 78/66 Nanofeel</t>
  </si>
  <si>
    <t>137900 NT</t>
  </si>
  <si>
    <t>0446</t>
  </si>
  <si>
    <t>0461</t>
  </si>
  <si>
    <t>PES 78f68 antib. + Beltron</t>
  </si>
  <si>
    <t>0480</t>
  </si>
  <si>
    <t>PES 83f72 + Beltron</t>
  </si>
  <si>
    <t>PES 83f72</t>
  </si>
  <si>
    <t>137900NT</t>
  </si>
  <si>
    <t>0490</t>
  </si>
  <si>
    <t>PES 78f68</t>
  </si>
  <si>
    <t>0494</t>
  </si>
  <si>
    <t>137970NT</t>
  </si>
  <si>
    <t>PES 83f72CS + Beltron</t>
  </si>
  <si>
    <t>0532</t>
  </si>
  <si>
    <t>2100713/1</t>
  </si>
  <si>
    <t>0554</t>
  </si>
  <si>
    <t>2100984/1</t>
  </si>
  <si>
    <t>2101118/2</t>
  </si>
  <si>
    <t>2101147/1</t>
  </si>
  <si>
    <t>2101179/1</t>
  </si>
  <si>
    <t>Krepp 20/22 x4</t>
  </si>
  <si>
    <t>2100928/2</t>
  </si>
  <si>
    <t>245312/41/00-39</t>
  </si>
  <si>
    <t xml:space="preserve">Schappe 120/2 </t>
  </si>
  <si>
    <t>2101075/1</t>
  </si>
  <si>
    <t>Krepp s+z 20/22 x4</t>
  </si>
  <si>
    <t>0565</t>
  </si>
  <si>
    <t>2101253/1</t>
  </si>
  <si>
    <t>2100833/1</t>
  </si>
  <si>
    <t>Trame 20/22 x 4</t>
  </si>
  <si>
    <t>2101436/1</t>
  </si>
  <si>
    <t>0576</t>
  </si>
  <si>
    <t>2101415/1</t>
  </si>
  <si>
    <t>2101538/1</t>
  </si>
  <si>
    <t>0579</t>
  </si>
  <si>
    <t>2101551/1</t>
  </si>
  <si>
    <t>21011687/1</t>
  </si>
  <si>
    <t>236313/00-270</t>
  </si>
  <si>
    <t>2101677/1</t>
  </si>
  <si>
    <t>0589</t>
  </si>
  <si>
    <t>2101719/1</t>
  </si>
  <si>
    <t>Krepp S-Z</t>
  </si>
  <si>
    <t>2101751/1</t>
  </si>
  <si>
    <t>2101766/1</t>
  </si>
  <si>
    <t>2101759/1</t>
  </si>
  <si>
    <t>0602</t>
  </si>
  <si>
    <t>210840/1</t>
  </si>
  <si>
    <t>2101840/1</t>
  </si>
  <si>
    <t>2101954/1</t>
  </si>
  <si>
    <t>2101978/1</t>
  </si>
  <si>
    <t>2102065/1</t>
  </si>
  <si>
    <t>0616</t>
  </si>
  <si>
    <t>663319-622/110-849</t>
  </si>
  <si>
    <t>38</t>
  </si>
  <si>
    <t>663319-643/110-963</t>
  </si>
  <si>
    <t>39</t>
  </si>
  <si>
    <t>663319-643/110-966</t>
  </si>
  <si>
    <t>40</t>
  </si>
  <si>
    <t>663319-643/110-849</t>
  </si>
  <si>
    <t>41</t>
  </si>
  <si>
    <t>645319-644/00-393</t>
  </si>
  <si>
    <t>42</t>
  </si>
  <si>
    <t>645319-644/00-249</t>
  </si>
  <si>
    <t>614-01/08</t>
  </si>
  <si>
    <t>645319-625/00-33</t>
  </si>
  <si>
    <t>44</t>
  </si>
  <si>
    <t>645319-625/00-840</t>
  </si>
  <si>
    <t>45</t>
  </si>
  <si>
    <t>645319-625/00-135</t>
  </si>
  <si>
    <t>46</t>
  </si>
  <si>
    <t>645319-625/00-837</t>
  </si>
  <si>
    <t>47</t>
  </si>
  <si>
    <t>645319-625/00-39</t>
  </si>
  <si>
    <t>48</t>
  </si>
  <si>
    <t>645319-625/00-834</t>
  </si>
  <si>
    <t>49</t>
  </si>
  <si>
    <t>614-02/08</t>
  </si>
  <si>
    <t>645319-625/00-561</t>
  </si>
  <si>
    <t>50</t>
  </si>
  <si>
    <t>645319-625/00-555</t>
  </si>
  <si>
    <t>51</t>
  </si>
  <si>
    <t>645319-625/00-528</t>
  </si>
  <si>
    <t>52</t>
  </si>
  <si>
    <t>645319-625/00-843</t>
  </si>
  <si>
    <t>53</t>
  </si>
  <si>
    <t>645319-625/00-333</t>
  </si>
  <si>
    <t>54</t>
  </si>
  <si>
    <t>2103283/1</t>
  </si>
  <si>
    <t>Protex Gmbh</t>
  </si>
  <si>
    <t>0614</t>
  </si>
  <si>
    <t>2102012/1</t>
  </si>
  <si>
    <t>116700HT</t>
  </si>
  <si>
    <t>550F96 DTE</t>
  </si>
  <si>
    <t>16,01,12</t>
  </si>
  <si>
    <t>PES 550f96</t>
  </si>
  <si>
    <t>PES550f96HT</t>
  </si>
  <si>
    <t>2102013/1</t>
  </si>
  <si>
    <t>PES 550f96 DTE</t>
  </si>
  <si>
    <t>PES 550f96 HT</t>
  </si>
  <si>
    <t>116700 HT</t>
  </si>
  <si>
    <t>PES 550f96 HAT</t>
  </si>
  <si>
    <t>Kettwechsel 3200 lfm</t>
  </si>
  <si>
    <t>0640</t>
  </si>
  <si>
    <t>2102277/1</t>
  </si>
  <si>
    <t>PES550f96 DTE</t>
  </si>
  <si>
    <t>0647</t>
  </si>
  <si>
    <t>PES550f96DTE</t>
  </si>
  <si>
    <t>PES 550f97</t>
  </si>
  <si>
    <t>PES 550f98</t>
  </si>
  <si>
    <t>116700  HAT</t>
  </si>
  <si>
    <t>Pan Pacific</t>
  </si>
  <si>
    <t>153</t>
  </si>
  <si>
    <t>645319-613/00-840</t>
  </si>
  <si>
    <t>154</t>
  </si>
  <si>
    <t>612-01/08</t>
  </si>
  <si>
    <t>645319-620/00-843</t>
  </si>
  <si>
    <t>155</t>
  </si>
  <si>
    <t>645319-620/00-846</t>
  </si>
  <si>
    <t>156</t>
  </si>
  <si>
    <t>645319-620/00-840</t>
  </si>
  <si>
    <t>157</t>
  </si>
  <si>
    <t>645319-620/00-837</t>
  </si>
  <si>
    <t>158</t>
  </si>
  <si>
    <t>645319-620/00-270</t>
  </si>
  <si>
    <t>159</t>
  </si>
  <si>
    <t>645319-620/00-261</t>
  </si>
  <si>
    <t>645319-620/00-39</t>
  </si>
  <si>
    <t>161</t>
  </si>
  <si>
    <t>645319-620/00-33</t>
  </si>
  <si>
    <t>645319-620/00-264</t>
  </si>
  <si>
    <t>163</t>
  </si>
  <si>
    <t>612-02/08</t>
  </si>
  <si>
    <t>645319-620/00-834</t>
  </si>
  <si>
    <t>164</t>
  </si>
  <si>
    <t>245312-165/00-33</t>
  </si>
  <si>
    <t>504-4/08</t>
  </si>
  <si>
    <t>509/08</t>
  </si>
  <si>
    <t>514/08</t>
  </si>
  <si>
    <t>531/08</t>
  </si>
  <si>
    <t>0344</t>
  </si>
  <si>
    <t>504-04/08</t>
  </si>
  <si>
    <t>605/08</t>
  </si>
  <si>
    <t>589-01/08</t>
  </si>
  <si>
    <t>603/08</t>
  </si>
  <si>
    <t>611/08</t>
  </si>
  <si>
    <t>Chenille 8/1</t>
  </si>
  <si>
    <t>471-01/08</t>
  </si>
  <si>
    <t>624-02/08</t>
  </si>
  <si>
    <t>262544-11</t>
  </si>
  <si>
    <t>624-01/08</t>
  </si>
  <si>
    <t>246242-64</t>
  </si>
  <si>
    <t>0411</t>
  </si>
  <si>
    <t>2001604/1</t>
  </si>
  <si>
    <t>2001664/1</t>
  </si>
  <si>
    <t>0432</t>
  </si>
  <si>
    <t>2001803/1</t>
  </si>
  <si>
    <t>2001803/2</t>
  </si>
  <si>
    <t>2001816/1</t>
  </si>
  <si>
    <t>2001975/1</t>
  </si>
  <si>
    <t>0487</t>
  </si>
  <si>
    <t>2100345/1</t>
  </si>
  <si>
    <t>0501</t>
  </si>
  <si>
    <t>2100370/1</t>
  </si>
  <si>
    <t>0515</t>
  </si>
  <si>
    <t>2100667/1</t>
  </si>
  <si>
    <t>236312/34</t>
  </si>
  <si>
    <t>2100400/1</t>
  </si>
  <si>
    <t>2100442/1</t>
  </si>
  <si>
    <t>2100764/1</t>
  </si>
  <si>
    <t>0535</t>
  </si>
  <si>
    <t>2100912/1</t>
  </si>
  <si>
    <t>2100857/1</t>
  </si>
  <si>
    <t>2100917/1</t>
  </si>
  <si>
    <t>2100690/1</t>
  </si>
  <si>
    <t>2101016/1</t>
  </si>
  <si>
    <t>0583</t>
  </si>
  <si>
    <t xml:space="preserve">St. Geneve 2103395/2 </t>
  </si>
  <si>
    <t>645319-682/00-33 55,-</t>
  </si>
  <si>
    <t>Brinkhaus 2103403/1 250102 660,-</t>
  </si>
  <si>
    <t>148</t>
  </si>
  <si>
    <t>645319-615/00-270</t>
  </si>
  <si>
    <t>149</t>
  </si>
  <si>
    <t>645319-615/00-261</t>
  </si>
  <si>
    <t>150</t>
  </si>
  <si>
    <t>645319-615/00-39</t>
  </si>
  <si>
    <t>151</t>
  </si>
  <si>
    <t>645319-615/00-33</t>
  </si>
  <si>
    <t>152</t>
  </si>
  <si>
    <t>608/08</t>
  </si>
  <si>
    <t>645319-613/00-846</t>
  </si>
  <si>
    <t>2103355/1</t>
  </si>
  <si>
    <t>0392/119</t>
  </si>
  <si>
    <t>582/08</t>
  </si>
  <si>
    <t>236412-41</t>
  </si>
  <si>
    <t>Flachs</t>
  </si>
  <si>
    <t>0392/120</t>
  </si>
  <si>
    <t>0392/121</t>
  </si>
  <si>
    <t>645319-626</t>
  </si>
  <si>
    <t>0392/122</t>
  </si>
  <si>
    <t>122</t>
  </si>
  <si>
    <t>560/08</t>
  </si>
  <si>
    <t>0392/123</t>
  </si>
  <si>
    <t>123</t>
  </si>
  <si>
    <t>561/08</t>
  </si>
  <si>
    <t>650819-469</t>
  </si>
  <si>
    <t>0392/124</t>
  </si>
  <si>
    <t>124</t>
  </si>
  <si>
    <t>0392/125</t>
  </si>
  <si>
    <t>125</t>
  </si>
  <si>
    <t>645319-632</t>
  </si>
  <si>
    <t>0392/126</t>
  </si>
  <si>
    <t>126</t>
  </si>
  <si>
    <t>645319-633</t>
  </si>
  <si>
    <t>19.08.</t>
  </si>
  <si>
    <t>0392/127</t>
  </si>
  <si>
    <t>127</t>
  </si>
  <si>
    <t>645319-620/00-258</t>
  </si>
  <si>
    <t>645319-620/00-561</t>
  </si>
  <si>
    <t>166</t>
  </si>
  <si>
    <t>645319-620/00-555</t>
  </si>
  <si>
    <t>167</t>
  </si>
  <si>
    <t>174</t>
  </si>
  <si>
    <t>616-02/08</t>
  </si>
  <si>
    <t>645319-616/00-264</t>
  </si>
  <si>
    <t>175</t>
  </si>
  <si>
    <t>645319-616/00-561</t>
  </si>
  <si>
    <t>176</t>
  </si>
  <si>
    <t>645319-616/00-555</t>
  </si>
  <si>
    <t>177</t>
  </si>
  <si>
    <t>645319-616/00-528</t>
  </si>
  <si>
    <t>178</t>
  </si>
  <si>
    <t>645316-616/00-843</t>
  </si>
  <si>
    <t>179</t>
  </si>
  <si>
    <t>645319-616/00-333</t>
  </si>
  <si>
    <t>180</t>
  </si>
  <si>
    <t>181</t>
  </si>
  <si>
    <t>607/08</t>
  </si>
  <si>
    <t>645319-612/00-843</t>
  </si>
  <si>
    <t>182</t>
  </si>
  <si>
    <t>645319-612/00-846</t>
  </si>
  <si>
    <t>2101896/1</t>
  </si>
  <si>
    <t>2101973/1</t>
  </si>
  <si>
    <t>2102017/1</t>
  </si>
  <si>
    <t>2102046/1</t>
  </si>
  <si>
    <t>645519/887B/170-419</t>
  </si>
  <si>
    <t>2101351/2</t>
  </si>
  <si>
    <t>2101343/1</t>
  </si>
  <si>
    <t>645319-545 Alpha</t>
  </si>
  <si>
    <t>645319-634/00-561</t>
  </si>
  <si>
    <t>2101390/3</t>
  </si>
  <si>
    <t>645319-860</t>
  </si>
  <si>
    <t>2101390/5</t>
  </si>
  <si>
    <t>645319-735/101-385</t>
  </si>
  <si>
    <t>2101273/1</t>
  </si>
  <si>
    <t>2101238/2</t>
  </si>
  <si>
    <t>645319-871/00-264</t>
  </si>
  <si>
    <t>183</t>
  </si>
  <si>
    <t>645319-612/00-840</t>
  </si>
  <si>
    <t>184</t>
  </si>
  <si>
    <t xml:space="preserve">Kettwechsel 1352 + 1353  0663 BR40/44 Stränge Partie RG 12079   1.000 m </t>
  </si>
  <si>
    <t>MA 10/1_13</t>
  </si>
  <si>
    <t>0663</t>
  </si>
  <si>
    <t>xxx</t>
  </si>
  <si>
    <t>test SR</t>
  </si>
  <si>
    <t>MA 10/2_13</t>
  </si>
  <si>
    <t>645319-646/00-846</t>
  </si>
  <si>
    <t>72</t>
  </si>
  <si>
    <t>PES 255x2</t>
  </si>
  <si>
    <t>2103380/1</t>
  </si>
  <si>
    <t>Paradies 2103380/1 654349-718-54 440,-</t>
  </si>
  <si>
    <t>Schappe 140/2 doppelt gereinigt</t>
  </si>
  <si>
    <t>Dorbena 2103370/1 654349-347 550,-</t>
  </si>
  <si>
    <t>2103370/1</t>
  </si>
  <si>
    <t>100328</t>
  </si>
  <si>
    <t>Dorbena</t>
  </si>
  <si>
    <t>645319-616/00-135</t>
  </si>
  <si>
    <t>193</t>
  </si>
  <si>
    <t>645319-616/00-837</t>
  </si>
  <si>
    <t>194</t>
  </si>
  <si>
    <t>645319-616/00-39</t>
  </si>
  <si>
    <t>195</t>
  </si>
  <si>
    <t>645319-616/00-834</t>
  </si>
  <si>
    <t>196</t>
  </si>
  <si>
    <t>604/08</t>
  </si>
  <si>
    <t>645319-539</t>
  </si>
  <si>
    <t>197</t>
  </si>
  <si>
    <t>617/08</t>
  </si>
  <si>
    <t>645319-634</t>
  </si>
  <si>
    <t>198</t>
  </si>
  <si>
    <t>618/08</t>
  </si>
  <si>
    <t>645319-669</t>
  </si>
  <si>
    <t>199</t>
  </si>
  <si>
    <t>609/08</t>
  </si>
  <si>
    <t>200</t>
  </si>
  <si>
    <t>201</t>
  </si>
  <si>
    <t>202</t>
  </si>
  <si>
    <t>203</t>
  </si>
  <si>
    <t>622/08</t>
  </si>
  <si>
    <t>636019-552</t>
  </si>
  <si>
    <t>204</t>
  </si>
  <si>
    <t>627/08</t>
  </si>
  <si>
    <t>Flachs gebleicht 33/1</t>
  </si>
  <si>
    <t>205</t>
  </si>
  <si>
    <t>Flachs gekocht 33/1</t>
  </si>
  <si>
    <t>206</t>
  </si>
  <si>
    <t>0408</t>
  </si>
  <si>
    <t>634-02/08</t>
  </si>
  <si>
    <t>638119-254</t>
  </si>
  <si>
    <t>640119-254</t>
  </si>
  <si>
    <t>642119-254</t>
  </si>
  <si>
    <t>634-01/08</t>
  </si>
  <si>
    <t>637/08</t>
  </si>
  <si>
    <t>226212-51/00-531</t>
  </si>
  <si>
    <t>635-03/08</t>
  </si>
  <si>
    <t>635-04/08</t>
  </si>
  <si>
    <t>645319-570//00-33</t>
  </si>
  <si>
    <t>620/08</t>
  </si>
  <si>
    <t>644-02/08</t>
  </si>
  <si>
    <t>626219-686/00-531</t>
  </si>
  <si>
    <t>631/08</t>
  </si>
  <si>
    <t>246242-62</t>
  </si>
  <si>
    <t>Schappe / Tussah</t>
  </si>
  <si>
    <t>632-01/08</t>
  </si>
  <si>
    <t>668849-466</t>
  </si>
  <si>
    <t>632/08</t>
  </si>
  <si>
    <t>646/08</t>
  </si>
  <si>
    <t>666-06/08</t>
  </si>
  <si>
    <t>238312/00-834</t>
  </si>
  <si>
    <t>666-07/08</t>
  </si>
  <si>
    <t>238312/00-258</t>
  </si>
  <si>
    <t>666-09/08</t>
  </si>
  <si>
    <t>238312/00-561</t>
  </si>
  <si>
    <t>666-10/08</t>
  </si>
  <si>
    <t>238312/00-555</t>
  </si>
  <si>
    <t>666-05/08</t>
  </si>
  <si>
    <t>666-04/08</t>
  </si>
  <si>
    <t>238312/00-837</t>
  </si>
  <si>
    <t>666-03/08</t>
  </si>
  <si>
    <t>238312/00-135</t>
  </si>
  <si>
    <t>670-14/08</t>
  </si>
  <si>
    <t>670-04/08</t>
  </si>
  <si>
    <t>2103275/2</t>
  </si>
  <si>
    <t>ABALON</t>
  </si>
  <si>
    <t>CW01/13</t>
  </si>
  <si>
    <t>Tencel 100/1 Borckenstein</t>
  </si>
  <si>
    <t>CW 03/13</t>
  </si>
  <si>
    <t>Tence 100/1 Feldkirch</t>
  </si>
  <si>
    <t>CW 04/13</t>
  </si>
  <si>
    <t>CW 02/13</t>
  </si>
  <si>
    <t>0353</t>
  </si>
  <si>
    <t>167/08</t>
  </si>
  <si>
    <t>129750</t>
  </si>
  <si>
    <t>867</t>
  </si>
  <si>
    <t>0447</t>
  </si>
  <si>
    <t>0509</t>
  </si>
  <si>
    <t>0531</t>
  </si>
  <si>
    <t>2100604/1</t>
  </si>
  <si>
    <t>133708-LT</t>
  </si>
  <si>
    <t>PES 200f136</t>
  </si>
  <si>
    <t>2100742/1</t>
  </si>
  <si>
    <t>PES 200f136 + Beltron</t>
  </si>
  <si>
    <t>2100605/1</t>
  </si>
  <si>
    <t>0517</t>
  </si>
  <si>
    <t>133708 LT op.w.</t>
  </si>
  <si>
    <t>2101262/2</t>
  </si>
  <si>
    <t>2001655/3</t>
  </si>
  <si>
    <t>645319-521/00-135</t>
  </si>
  <si>
    <t>009/09</t>
  </si>
  <si>
    <t>MA16.3_12</t>
  </si>
  <si>
    <t>Bourette 30/1 dunkelgrau</t>
  </si>
  <si>
    <t>Kettwechsel  10.400 Fd. 1331     0665 RG 12007  CH 40/44</t>
  </si>
  <si>
    <t>2103005/1</t>
  </si>
  <si>
    <t>0665</t>
  </si>
  <si>
    <t>500035</t>
  </si>
  <si>
    <t xml:space="preserve"> 55f72 Ghezzi</t>
  </si>
  <si>
    <t>4/01</t>
  </si>
  <si>
    <t>5/01</t>
  </si>
  <si>
    <t>23.05.213</t>
  </si>
  <si>
    <t>0381</t>
  </si>
  <si>
    <t>-</t>
  </si>
  <si>
    <t>0396</t>
  </si>
  <si>
    <t>0427</t>
  </si>
  <si>
    <t>0460</t>
  </si>
  <si>
    <t>PES 83f42</t>
  </si>
  <si>
    <t>0573</t>
  </si>
  <si>
    <t>2101321/1</t>
  </si>
  <si>
    <t>2101444/1</t>
  </si>
  <si>
    <t>2101530/1</t>
  </si>
  <si>
    <t>2101552/3</t>
  </si>
  <si>
    <t>2101575/1</t>
  </si>
  <si>
    <t>2101535/1</t>
  </si>
  <si>
    <t>2101232/7</t>
  </si>
  <si>
    <t>2101603/5</t>
  </si>
  <si>
    <t>2101627/3</t>
  </si>
  <si>
    <t>Krepp 2022x4</t>
  </si>
  <si>
    <t>0588</t>
  </si>
  <si>
    <t>2101232/8</t>
  </si>
  <si>
    <t>2101721/1</t>
  </si>
  <si>
    <t>2101718/1</t>
  </si>
  <si>
    <t>236512/00-264</t>
  </si>
  <si>
    <t>2101746/1</t>
  </si>
  <si>
    <t>2101762/1</t>
  </si>
  <si>
    <t>2101770/1</t>
  </si>
  <si>
    <t>2101825/1</t>
  </si>
  <si>
    <t>2101845/1</t>
  </si>
  <si>
    <t>2101866/1</t>
  </si>
  <si>
    <t>2101829/1</t>
  </si>
  <si>
    <t>2101896/3</t>
  </si>
  <si>
    <t>2101896/2</t>
  </si>
  <si>
    <t>0605</t>
  </si>
  <si>
    <t>2101966/1</t>
  </si>
  <si>
    <t>2101885/1</t>
  </si>
  <si>
    <t>2102003/1</t>
  </si>
  <si>
    <t>2101885/3</t>
  </si>
  <si>
    <t>2102023/1</t>
  </si>
  <si>
    <t>2102695/6</t>
  </si>
  <si>
    <t>2102695/8</t>
  </si>
  <si>
    <t>245319 - 139</t>
  </si>
  <si>
    <t xml:space="preserve">Kettwechsel 1346 u. 1347  0658 Partie RG 12055 BR 40/44 1500 m </t>
  </si>
  <si>
    <t>0658</t>
  </si>
  <si>
    <t>2102827/2</t>
  </si>
  <si>
    <t>254342-141</t>
  </si>
  <si>
    <t>2102905/1</t>
  </si>
  <si>
    <t>2102927/1</t>
  </si>
  <si>
    <t>101989</t>
  </si>
  <si>
    <t>2102927/2</t>
  </si>
  <si>
    <t>101996</t>
  </si>
  <si>
    <t>245312-139</t>
  </si>
  <si>
    <t>Korrekturkonstante 6917</t>
  </si>
  <si>
    <t>2103043/1</t>
  </si>
  <si>
    <t>101829</t>
  </si>
  <si>
    <t>7A</t>
  </si>
  <si>
    <t>2103143/1</t>
  </si>
  <si>
    <t>M58</t>
  </si>
  <si>
    <t>2103156/1</t>
  </si>
  <si>
    <t>09/01</t>
  </si>
  <si>
    <t>245319-139</t>
  </si>
  <si>
    <t>2103181/5</t>
  </si>
  <si>
    <t>10/1</t>
  </si>
  <si>
    <t>100225</t>
  </si>
  <si>
    <t>236312/00-558</t>
  </si>
  <si>
    <t>1,25</t>
  </si>
  <si>
    <t>10/2</t>
  </si>
  <si>
    <t>2103181/2</t>
  </si>
  <si>
    <t>100224</t>
  </si>
  <si>
    <t>Schappe 120/2 blackberry</t>
  </si>
  <si>
    <t>2103181/3</t>
  </si>
  <si>
    <t>12/01</t>
  </si>
  <si>
    <t>100226</t>
  </si>
  <si>
    <t>12/02</t>
  </si>
  <si>
    <t>2103181/6</t>
  </si>
  <si>
    <t>102052</t>
  </si>
  <si>
    <t>236312/00-193</t>
  </si>
  <si>
    <t>Schappe 120/2 dried herb</t>
  </si>
  <si>
    <t>13/02</t>
  </si>
  <si>
    <t>2103198/1</t>
  </si>
  <si>
    <t>0670</t>
  </si>
  <si>
    <t>2103230/1</t>
  </si>
  <si>
    <t>236312/0-101</t>
  </si>
  <si>
    <t>2103293/1</t>
  </si>
  <si>
    <t>Timirel</t>
  </si>
  <si>
    <t>0352</t>
  </si>
  <si>
    <t>484-02/08</t>
  </si>
  <si>
    <t>530/08</t>
  </si>
  <si>
    <t>529/08</t>
  </si>
  <si>
    <t>516-02/08</t>
  </si>
  <si>
    <t>484-05/08</t>
  </si>
  <si>
    <t>515-01/08</t>
  </si>
  <si>
    <t>516-01/08</t>
  </si>
  <si>
    <t>569/08</t>
  </si>
  <si>
    <t>570/08</t>
  </si>
  <si>
    <t>485-12/08</t>
  </si>
  <si>
    <t>0410</t>
  </si>
  <si>
    <t>647-01/08</t>
  </si>
  <si>
    <t>645/08</t>
  </si>
  <si>
    <t>589-02/08</t>
  </si>
  <si>
    <t>665-01/08</t>
  </si>
  <si>
    <t>665-02/08</t>
  </si>
  <si>
    <t>648-02/08</t>
  </si>
  <si>
    <t>673-02/08</t>
  </si>
  <si>
    <t>690/08</t>
  </si>
  <si>
    <t>691/08</t>
  </si>
  <si>
    <t>0436</t>
  </si>
  <si>
    <t>0483</t>
  </si>
  <si>
    <t>2100204/1</t>
  </si>
  <si>
    <t>PES 340f68</t>
  </si>
  <si>
    <t>2100186/1</t>
  </si>
  <si>
    <t>PES 167/272</t>
  </si>
  <si>
    <t>0497</t>
  </si>
  <si>
    <t>muster</t>
  </si>
  <si>
    <t>PES 170 ME</t>
  </si>
  <si>
    <t>115900/00-373</t>
  </si>
  <si>
    <t>115900/00-...</t>
  </si>
  <si>
    <t>118900/00-373</t>
  </si>
  <si>
    <t>0540</t>
  </si>
  <si>
    <t>restliche angaben fehlen</t>
  </si>
  <si>
    <t>210097/1</t>
  </si>
  <si>
    <t>2101042/1</t>
  </si>
  <si>
    <t>115900/00-202</t>
  </si>
  <si>
    <t>2101055/1</t>
  </si>
  <si>
    <t>0560</t>
  </si>
  <si>
    <t>2101267/1</t>
  </si>
  <si>
    <t>Konf/Cuddledown</t>
  </si>
  <si>
    <t>31B</t>
  </si>
  <si>
    <t>09/02</t>
  </si>
  <si>
    <t>2100694/7</t>
  </si>
  <si>
    <t>650819-620/00-33</t>
  </si>
  <si>
    <t>Micro Modal 100/1 black</t>
  </si>
  <si>
    <t>2100759/7</t>
  </si>
  <si>
    <t>2100739/1</t>
  </si>
  <si>
    <t>626219-739/00-531</t>
  </si>
  <si>
    <t>626219-735</t>
  </si>
  <si>
    <t>Schießer</t>
  </si>
  <si>
    <t>0523</t>
  </si>
  <si>
    <t>2100759/1</t>
  </si>
  <si>
    <t>2100831/1</t>
  </si>
  <si>
    <t>2100839/2</t>
  </si>
  <si>
    <t>2100560/1</t>
  </si>
  <si>
    <t>646519-831</t>
  </si>
  <si>
    <t>2100932/1</t>
  </si>
  <si>
    <t>645519-831/00-261</t>
  </si>
  <si>
    <t>0546</t>
  </si>
  <si>
    <t>662549/696</t>
  </si>
  <si>
    <t>Jahreswechsel 2011</t>
  </si>
  <si>
    <t>Tschuß</t>
  </si>
  <si>
    <t>2100839/1</t>
  </si>
  <si>
    <t>2100853/1</t>
  </si>
  <si>
    <t>0553</t>
  </si>
  <si>
    <t>210132/1</t>
  </si>
  <si>
    <t>626219/753/00-531</t>
  </si>
  <si>
    <t>2101129/4</t>
  </si>
  <si>
    <t>2101120/5</t>
  </si>
  <si>
    <t>662549-861</t>
  </si>
  <si>
    <t>2101123/1</t>
  </si>
  <si>
    <t>2101003/1</t>
  </si>
  <si>
    <t>2100983/1</t>
  </si>
  <si>
    <t>654349/602</t>
  </si>
  <si>
    <t>2101086/1</t>
  </si>
  <si>
    <t>654349/676</t>
  </si>
  <si>
    <t>2100900/1</t>
  </si>
  <si>
    <t>Schape 140/2</t>
  </si>
  <si>
    <t>2101129/2</t>
  </si>
  <si>
    <t>654349/831</t>
  </si>
  <si>
    <t>2101227/1</t>
  </si>
  <si>
    <t>2101129/3</t>
  </si>
  <si>
    <t>654349/861</t>
  </si>
  <si>
    <t>2101193/1</t>
  </si>
  <si>
    <t>670549/384</t>
  </si>
  <si>
    <t>2101159/1</t>
  </si>
  <si>
    <t>2101282/1</t>
  </si>
  <si>
    <t>0562</t>
  </si>
  <si>
    <t>2101244/1</t>
  </si>
  <si>
    <t>663319/685/110-428</t>
  </si>
  <si>
    <t>2101316/1</t>
  </si>
  <si>
    <t>245312/41</t>
  </si>
  <si>
    <t>2101274/1</t>
  </si>
  <si>
    <t>2101332/1</t>
  </si>
  <si>
    <t>654349/521</t>
  </si>
  <si>
    <t>2101350/1</t>
  </si>
  <si>
    <t>2100900/2</t>
  </si>
  <si>
    <t>2101364/2</t>
  </si>
  <si>
    <t>2101167/5</t>
  </si>
  <si>
    <t>650819-620 Berit</t>
  </si>
  <si>
    <t>2101167/3</t>
  </si>
  <si>
    <t>650819-304 Chiana</t>
  </si>
  <si>
    <t>2100998/1</t>
  </si>
  <si>
    <t>2101426/1</t>
  </si>
  <si>
    <t>654349-1025</t>
  </si>
  <si>
    <t>2101401/2</t>
  </si>
  <si>
    <t>645319-882</t>
  </si>
  <si>
    <t>2101329/1</t>
  </si>
  <si>
    <t>654349-862A/00-834</t>
  </si>
  <si>
    <t>2101331/1</t>
  </si>
  <si>
    <t>663319-884/110-413</t>
  </si>
  <si>
    <t>2101240/1</t>
  </si>
  <si>
    <t>0572</t>
  </si>
  <si>
    <t>2101437/1</t>
  </si>
  <si>
    <t>2101446/1</t>
  </si>
  <si>
    <t>2101446/2</t>
  </si>
  <si>
    <t>654349-521</t>
  </si>
  <si>
    <t>2101241/1</t>
  </si>
  <si>
    <t>2101467/1</t>
  </si>
  <si>
    <t>654349-874/00-561</t>
  </si>
  <si>
    <t>2101509/1</t>
  </si>
  <si>
    <t>2101649/2</t>
  </si>
  <si>
    <t>2101541/2</t>
  </si>
  <si>
    <t>667849-270</t>
  </si>
  <si>
    <t>2101479/1</t>
  </si>
  <si>
    <t>2101242/1</t>
  </si>
  <si>
    <t>2101536/1</t>
  </si>
  <si>
    <t>0582</t>
  </si>
  <si>
    <t>2101613/1</t>
  </si>
  <si>
    <t>654349/542</t>
  </si>
  <si>
    <t>2101616/2</t>
  </si>
  <si>
    <t>662549/698</t>
  </si>
  <si>
    <t>Röhrchen</t>
  </si>
  <si>
    <t>2101693/1</t>
  </si>
  <si>
    <t>2101682/1</t>
  </si>
  <si>
    <t>654349-883</t>
  </si>
  <si>
    <t>2101685/1</t>
  </si>
  <si>
    <t>2101729/1</t>
  </si>
  <si>
    <t>Rote Schrift = gestoppt</t>
  </si>
  <si>
    <t>Schappe 120/2 ivory azur</t>
  </si>
  <si>
    <t>2102637/1</t>
  </si>
  <si>
    <t>Schappe 120/2 azur, cortez</t>
  </si>
  <si>
    <t>2102667/1</t>
  </si>
  <si>
    <t>645319-1062/00101</t>
  </si>
  <si>
    <t>Sch 120/2 ash</t>
  </si>
  <si>
    <t>2102749/4</t>
  </si>
  <si>
    <t>650319-1028/170-23</t>
  </si>
  <si>
    <t>Schappe 120/2 ivory, azur</t>
  </si>
  <si>
    <t>2102748/2-4</t>
  </si>
  <si>
    <t>2102748/1-5</t>
  </si>
  <si>
    <t xml:space="preserve">2102762/1  </t>
  </si>
  <si>
    <t>645319 - 436</t>
  </si>
  <si>
    <t xml:space="preserve"> Radeke</t>
  </si>
  <si>
    <t>2102441/1</t>
  </si>
  <si>
    <t>nachgetr. Röhrchen</t>
  </si>
  <si>
    <t xml:space="preserve">Kettwechsel 1348+1349  0660 PartieRG 12055  3.800 m </t>
  </si>
  <si>
    <t>Schießer/Flach</t>
  </si>
  <si>
    <t>2102795/1</t>
  </si>
  <si>
    <t>2102891/1</t>
  </si>
  <si>
    <t>2102841/5</t>
  </si>
  <si>
    <t>663319 - 1068/110-952</t>
  </si>
  <si>
    <t>S120/2 khaki/ribbon red/ goldm.</t>
  </si>
  <si>
    <t>MA 18.2 12</t>
  </si>
  <si>
    <t>4;5</t>
  </si>
  <si>
    <t>Schappe120/2 pinie</t>
  </si>
  <si>
    <t>MA.19.12</t>
  </si>
  <si>
    <t>645319-1050</t>
  </si>
  <si>
    <t>9</t>
  </si>
  <si>
    <t>Summe 01/ 12</t>
  </si>
  <si>
    <t>2103019/1</t>
  </si>
  <si>
    <t>10 A</t>
  </si>
  <si>
    <t>102007</t>
  </si>
  <si>
    <t>645319-601</t>
  </si>
  <si>
    <t>Dorbena AG</t>
  </si>
  <si>
    <t>10 B</t>
  </si>
  <si>
    <t>2103019/2</t>
  </si>
  <si>
    <t>11 A</t>
  </si>
  <si>
    <t>102008</t>
  </si>
  <si>
    <t>645319-347</t>
  </si>
  <si>
    <t>11 B</t>
  </si>
  <si>
    <t>Korrekturkonstante 7263</t>
  </si>
  <si>
    <t>2103047/1</t>
  </si>
  <si>
    <t>12 A</t>
  </si>
  <si>
    <t>102003</t>
  </si>
  <si>
    <t>654349-426-54</t>
  </si>
  <si>
    <t>12 B</t>
  </si>
  <si>
    <t>2103064/1</t>
  </si>
  <si>
    <t>13A</t>
  </si>
  <si>
    <t>Konfektion/NOS</t>
  </si>
  <si>
    <t>13B</t>
  </si>
  <si>
    <t>2103066/1</t>
  </si>
  <si>
    <t>14A</t>
  </si>
  <si>
    <t>654349-1064/00-258</t>
  </si>
  <si>
    <t>5,5</t>
  </si>
  <si>
    <t>Schappe 120/2    cedar</t>
  </si>
  <si>
    <t>14B</t>
  </si>
  <si>
    <t>MA 04_13</t>
  </si>
  <si>
    <t>15A</t>
  </si>
  <si>
    <t>5-bindig</t>
  </si>
  <si>
    <t>654349-1030/54</t>
  </si>
  <si>
    <t>Schappe  140/2</t>
  </si>
  <si>
    <t>15B</t>
  </si>
  <si>
    <t>Kettwechsel  37750/5  0629  Partie 080598  6300 m</t>
  </si>
  <si>
    <t>0629</t>
  </si>
  <si>
    <t>Pes84f144+Beltron</t>
  </si>
  <si>
    <t>schießer</t>
  </si>
  <si>
    <t>2101040/1</t>
  </si>
  <si>
    <t>PES84f144+beltron</t>
  </si>
  <si>
    <t>Kettwechsel  37821/2 0642  Partie 083001  6000 m Schlichte Wisester N100  8%</t>
  </si>
  <si>
    <t>0642</t>
  </si>
  <si>
    <t>2102475/1</t>
  </si>
  <si>
    <t>Pes 84f144 + beltron</t>
  </si>
  <si>
    <t>2102586/1</t>
  </si>
  <si>
    <t>133973 Kat blau</t>
  </si>
  <si>
    <t>Pes78f36/0+Beltron</t>
  </si>
  <si>
    <t>NOS 2103355/1 246342</t>
  </si>
  <si>
    <t>654349-1048-54</t>
  </si>
  <si>
    <t>654349-831-54</t>
  </si>
  <si>
    <t>U 01/13</t>
  </si>
  <si>
    <t>07/01</t>
  </si>
  <si>
    <t>654349-1060/54</t>
  </si>
  <si>
    <t>07/02</t>
  </si>
  <si>
    <t>U 02/13</t>
  </si>
  <si>
    <t>08/01</t>
  </si>
  <si>
    <t>Scha. 120/2  marime</t>
  </si>
  <si>
    <t>08/02</t>
  </si>
  <si>
    <t>0392/01</t>
  </si>
  <si>
    <t>26.06.</t>
  </si>
  <si>
    <t>0392/02</t>
  </si>
  <si>
    <t>476/08</t>
  </si>
  <si>
    <t>28.06.</t>
  </si>
  <si>
    <t>0392/03</t>
  </si>
  <si>
    <t>477/08</t>
  </si>
  <si>
    <t>640549-623</t>
  </si>
  <si>
    <t>0392/04</t>
  </si>
  <si>
    <t>478/08</t>
  </si>
  <si>
    <t>654349-468</t>
  </si>
  <si>
    <t>30.06.</t>
  </si>
  <si>
    <t>0392/05</t>
  </si>
  <si>
    <t>431/08</t>
  </si>
  <si>
    <t>645319-570/00-33</t>
  </si>
  <si>
    <t>01.07.</t>
  </si>
  <si>
    <t>0392/06</t>
  </si>
  <si>
    <t>432/08</t>
  </si>
  <si>
    <t>645319-569/00-33</t>
  </si>
  <si>
    <t>02.07.</t>
  </si>
  <si>
    <t>0392/07</t>
  </si>
  <si>
    <t>484-01/08</t>
  </si>
  <si>
    <t>226212-41/00-531</t>
  </si>
  <si>
    <t>0392/08</t>
  </si>
  <si>
    <t>487/08</t>
  </si>
  <si>
    <t>0392/09</t>
  </si>
  <si>
    <t>480/08</t>
  </si>
  <si>
    <t>246212-62</t>
  </si>
  <si>
    <t>09.07.</t>
  </si>
  <si>
    <t>0392/10</t>
  </si>
  <si>
    <t>384/08</t>
  </si>
  <si>
    <t>645319-462</t>
  </si>
  <si>
    <t>0392/11</t>
  </si>
  <si>
    <t>495-07/08</t>
  </si>
  <si>
    <t>0392/12</t>
  </si>
  <si>
    <t>495-04/08</t>
  </si>
  <si>
    <t>645319-377</t>
  </si>
  <si>
    <t>0392/13</t>
  </si>
  <si>
    <t>495-08/08</t>
  </si>
  <si>
    <t>645319-562</t>
  </si>
  <si>
    <t>0392/14</t>
  </si>
  <si>
    <t>495-11/08</t>
  </si>
  <si>
    <t>0392/15</t>
  </si>
  <si>
    <t>245312-41/00-261</t>
  </si>
  <si>
    <t>0392/16</t>
  </si>
  <si>
    <t>495-10/08</t>
  </si>
  <si>
    <t>245312-41/00-258</t>
  </si>
  <si>
    <t>0392/17</t>
  </si>
  <si>
    <t>495-01/08</t>
  </si>
  <si>
    <t>0392/18</t>
  </si>
  <si>
    <t>495-13/08</t>
  </si>
  <si>
    <t>645319-540/00-261</t>
  </si>
  <si>
    <t>10.07.</t>
  </si>
  <si>
    <t>0392/19</t>
  </si>
  <si>
    <t>495-05/08</t>
  </si>
  <si>
    <t>645319-545/00-261</t>
  </si>
  <si>
    <t>0392/20</t>
  </si>
  <si>
    <t>495-06/08</t>
  </si>
  <si>
    <t>645319-545/00-258</t>
  </si>
  <si>
    <t>0392/21</t>
  </si>
  <si>
    <t>495-15/08</t>
  </si>
  <si>
    <t>Kein Strom</t>
  </si>
  <si>
    <t>Duschvorhang</t>
  </si>
  <si>
    <t>656349-1030</t>
  </si>
  <si>
    <t>Viscose 50/2</t>
  </si>
  <si>
    <t>656349/1030</t>
  </si>
  <si>
    <t>2102347/1</t>
  </si>
  <si>
    <t>645319/1062/00/393</t>
  </si>
  <si>
    <t>Schappe120/2Goldmet</t>
  </si>
  <si>
    <t xml:space="preserve">Seidel </t>
  </si>
  <si>
    <t xml:space="preserve">2102347/8 </t>
  </si>
  <si>
    <t>236312/00393</t>
  </si>
  <si>
    <t>2102349/4</t>
  </si>
  <si>
    <t>663319-1068A/110-</t>
  </si>
  <si>
    <t>Schappe120/2</t>
  </si>
  <si>
    <t>2102349/3</t>
  </si>
  <si>
    <t>663319-1068/110-952</t>
  </si>
  <si>
    <t>MA 3_12</t>
  </si>
  <si>
    <t>645319 - 1073</t>
  </si>
  <si>
    <t>Schappe 120/2 pinie</t>
  </si>
  <si>
    <t>2102346/1</t>
  </si>
  <si>
    <t>654349 - 547</t>
  </si>
  <si>
    <t>2102417/2</t>
  </si>
  <si>
    <t>645319 - 521</t>
  </si>
  <si>
    <t>2102447/1</t>
  </si>
  <si>
    <t>663319-356A/170-309</t>
  </si>
  <si>
    <t>Sch 120/2  cedar, new wheat, iron</t>
  </si>
  <si>
    <t>2103105/9</t>
  </si>
  <si>
    <t>09 01</t>
  </si>
  <si>
    <t>101909</t>
  </si>
  <si>
    <t>Schappe 120/2  iron</t>
  </si>
  <si>
    <t>2121.03.2013</t>
  </si>
  <si>
    <t>2103105/10</t>
  </si>
  <si>
    <t>10/01</t>
  </si>
  <si>
    <t>Ma 09 13</t>
  </si>
  <si>
    <t>11/01</t>
  </si>
  <si>
    <t>663319-1123/170-458</t>
  </si>
  <si>
    <t>Schappe120/2iron/dessert flower/ash</t>
  </si>
  <si>
    <t>11/02</t>
  </si>
  <si>
    <t>2103127/5</t>
  </si>
  <si>
    <t>12 01</t>
  </si>
  <si>
    <t>102041</t>
  </si>
  <si>
    <t>645319-1102</t>
  </si>
  <si>
    <t>2103203/2</t>
  </si>
  <si>
    <t>Schappe 120/2 goldmetallic</t>
  </si>
  <si>
    <t>14/01</t>
  </si>
  <si>
    <t>2103243/2</t>
  </si>
  <si>
    <t>15/01</t>
  </si>
  <si>
    <t>2103249/1</t>
  </si>
  <si>
    <t>100336</t>
  </si>
  <si>
    <t>08.05.2013</t>
  </si>
  <si>
    <t>663319-1068A/170-952</t>
  </si>
  <si>
    <t>Sch.120/2 khaki, ribbon red, goldm.</t>
  </si>
  <si>
    <t>2103230/2</t>
  </si>
  <si>
    <t>Schußtiter Dtex</t>
  </si>
  <si>
    <t>Schußtiter Dtex 2</t>
  </si>
  <si>
    <t>Ketttiter Dtex</t>
  </si>
  <si>
    <t>Ketttiter 2 Dtex</t>
  </si>
  <si>
    <t>0374</t>
  </si>
  <si>
    <t>PES 84f144 + Beltron</t>
  </si>
  <si>
    <t>0397</t>
  </si>
  <si>
    <t>170/130</t>
  </si>
  <si>
    <t>0414</t>
  </si>
  <si>
    <t>0423</t>
  </si>
  <si>
    <t>0430</t>
  </si>
  <si>
    <t>0439</t>
  </si>
  <si>
    <t>0444</t>
  </si>
  <si>
    <t>0451</t>
  </si>
  <si>
    <t>0466</t>
  </si>
  <si>
    <t>0472</t>
  </si>
  <si>
    <t>PES 84f144</t>
  </si>
  <si>
    <t>0482</t>
  </si>
  <si>
    <t>0493</t>
  </si>
  <si>
    <t>0506</t>
  </si>
  <si>
    <t>0512</t>
  </si>
  <si>
    <t>0521</t>
  </si>
  <si>
    <t>0529</t>
  </si>
  <si>
    <t>0548</t>
  </si>
  <si>
    <t>0556</t>
  </si>
  <si>
    <t>PES 78f68 + Beltron</t>
  </si>
  <si>
    <t>0563</t>
  </si>
  <si>
    <t>0600</t>
  </si>
  <si>
    <t>2101902/2</t>
  </si>
  <si>
    <t>PES 84f 144 + Beltron</t>
  </si>
  <si>
    <t>2102030/1</t>
  </si>
  <si>
    <t>0610</t>
  </si>
  <si>
    <t>PES 83 f 144 + Beltron</t>
  </si>
  <si>
    <t>PES83f144+Beltron</t>
  </si>
  <si>
    <t>PES 83f144 + Beltron</t>
  </si>
  <si>
    <t>0618</t>
  </si>
  <si>
    <t>210230/1</t>
  </si>
  <si>
    <t xml:space="preserve">Kettwechsel </t>
  </si>
  <si>
    <t>0623</t>
  </si>
  <si>
    <t>PES83f144 + Beltron</t>
  </si>
  <si>
    <t>2102020/1</t>
  </si>
  <si>
    <t>PES  84f144+Beltron</t>
  </si>
  <si>
    <t>Geschirrwechsel alle 4 - 5 Ketten</t>
  </si>
  <si>
    <t>Kettwechsel 37696/5 u.37696/6  0630 Partie 080598   4.500 m</t>
  </si>
  <si>
    <t>0630</t>
  </si>
  <si>
    <t>2102029/1</t>
  </si>
  <si>
    <t>PES 84f144+Beltron</t>
  </si>
  <si>
    <t>Inventur Rö</t>
  </si>
  <si>
    <t>Kettwechsel 37822/1 &amp; 37822/2  0657 Partie 083001 5.500 m Wisester N100 6,5 %</t>
  </si>
  <si>
    <t>0377</t>
  </si>
  <si>
    <t>506/08</t>
  </si>
  <si>
    <t>PES 50f88</t>
  </si>
  <si>
    <t>507/08</t>
  </si>
  <si>
    <t>0471</t>
  </si>
  <si>
    <t>0507</t>
  </si>
  <si>
    <t>0518</t>
  </si>
  <si>
    <t>136900-315</t>
  </si>
  <si>
    <t>0527</t>
  </si>
  <si>
    <t>0530</t>
  </si>
  <si>
    <t>2100758/1</t>
  </si>
  <si>
    <t>136900/03</t>
  </si>
  <si>
    <t>PES 167f272</t>
  </si>
  <si>
    <t>0539</t>
  </si>
  <si>
    <t xml:space="preserve">Januar </t>
  </si>
  <si>
    <t>???</t>
  </si>
  <si>
    <t>24A</t>
  </si>
  <si>
    <t>102048</t>
  </si>
  <si>
    <t>645319-61</t>
  </si>
  <si>
    <t>Billerbeck Schweiz</t>
  </si>
  <si>
    <t>24B</t>
  </si>
  <si>
    <t>25/01</t>
  </si>
  <si>
    <t>654349-639</t>
  </si>
  <si>
    <t>25/02</t>
  </si>
  <si>
    <t>26 01</t>
  </si>
  <si>
    <t>102050</t>
  </si>
  <si>
    <t>2102461/1</t>
  </si>
  <si>
    <t>662549/861</t>
  </si>
  <si>
    <t>BW100/1</t>
  </si>
  <si>
    <t>2102459/1</t>
  </si>
  <si>
    <t>2102460/1</t>
  </si>
  <si>
    <t>2102574/2</t>
  </si>
  <si>
    <t>Summe Juli 12</t>
  </si>
  <si>
    <t>2102486/1</t>
  </si>
  <si>
    <t>654349 - 521</t>
  </si>
  <si>
    <t>Summe 08/ 12</t>
  </si>
  <si>
    <t>Kettwechsel 1333 u. 1334 0648 PartieRG12007 3.5000 m CH 40/44 Orginal</t>
  </si>
  <si>
    <t>0648</t>
  </si>
  <si>
    <t>662549 - 861</t>
  </si>
  <si>
    <t>2102670/1</t>
  </si>
  <si>
    <t>654349-1082-54/00-616</t>
  </si>
  <si>
    <t>2102462/1</t>
  </si>
  <si>
    <t>2102463/1</t>
  </si>
  <si>
    <t>5</t>
  </si>
  <si>
    <t>2102683/2</t>
  </si>
  <si>
    <t>Krepp 20/22x4 S/Z</t>
  </si>
  <si>
    <t>2102667/2</t>
  </si>
  <si>
    <t>645319-1062/00-101</t>
  </si>
  <si>
    <t>2102719/1</t>
  </si>
  <si>
    <t>2102693/1</t>
  </si>
  <si>
    <t>Summe 09/ 12</t>
  </si>
  <si>
    <t>2102697/4</t>
  </si>
  <si>
    <t>2102717/1</t>
  </si>
  <si>
    <t>654349 - 1048</t>
  </si>
  <si>
    <t>2102697/2</t>
  </si>
  <si>
    <t>2102776/1</t>
  </si>
  <si>
    <t>654349-192</t>
  </si>
  <si>
    <t>2102769/1</t>
  </si>
  <si>
    <t>Summe 10/ 12</t>
  </si>
  <si>
    <t>2102825/1</t>
  </si>
  <si>
    <t>645319 - 737</t>
  </si>
  <si>
    <t>2102819/1</t>
  </si>
  <si>
    <t>654349 - 831/54</t>
  </si>
  <si>
    <t>MA17.2_12</t>
  </si>
  <si>
    <t>654349 - 737 / 54 a</t>
  </si>
  <si>
    <t>MA17.3_12</t>
  </si>
  <si>
    <t>654349 - 737 / 54 b</t>
  </si>
  <si>
    <t>MA17.4_12</t>
  </si>
  <si>
    <t>654349 - 737 / 54 c</t>
  </si>
  <si>
    <t>2102827/1</t>
  </si>
  <si>
    <t>654349-476/54</t>
  </si>
  <si>
    <t>2102840/1</t>
  </si>
  <si>
    <t>645319-1062/00-393</t>
  </si>
  <si>
    <t>Schappe120/2 goldmetalic</t>
  </si>
  <si>
    <t>2102851/1</t>
  </si>
  <si>
    <t>236312/00-393</t>
  </si>
  <si>
    <t>2102851/2</t>
  </si>
  <si>
    <t>Schappe120/2ash</t>
  </si>
  <si>
    <t>2102780/1</t>
  </si>
  <si>
    <t>Schappe12/2ash</t>
  </si>
  <si>
    <t>Summe 11/ 12</t>
  </si>
  <si>
    <t>2102894/1</t>
  </si>
  <si>
    <t>2102894/2</t>
  </si>
  <si>
    <t>654349-222</t>
  </si>
  <si>
    <t>2102912/1</t>
  </si>
  <si>
    <t>A5439-18</t>
  </si>
  <si>
    <t>MA20-12</t>
  </si>
  <si>
    <t>654349 426-54</t>
  </si>
  <si>
    <t>MA13,112</t>
  </si>
  <si>
    <t>654349,654359/436-54</t>
  </si>
  <si>
    <t>MA18.1-12</t>
  </si>
  <si>
    <t>654349-841-54</t>
  </si>
  <si>
    <t>2102943/1</t>
  </si>
  <si>
    <t>Bw100/1</t>
  </si>
  <si>
    <t>2102841/6</t>
  </si>
  <si>
    <t>663319-1068A/110-952</t>
  </si>
  <si>
    <t>Schappe120/2khaki,ribbon red,goldmet.</t>
  </si>
  <si>
    <t>Summe 12/ 12</t>
  </si>
  <si>
    <t>102067</t>
  </si>
  <si>
    <t>645319-1094/00-101</t>
  </si>
  <si>
    <t>2103264/16</t>
  </si>
  <si>
    <t>101993</t>
  </si>
  <si>
    <t>236312/00-101</t>
  </si>
  <si>
    <t>0675</t>
  </si>
  <si>
    <t>172</t>
  </si>
  <si>
    <t>PES84f144+Beltron</t>
  </si>
  <si>
    <t>21203329/1</t>
  </si>
  <si>
    <t>C.W. Kunde</t>
  </si>
  <si>
    <t>0664</t>
  </si>
  <si>
    <t>03/01</t>
  </si>
  <si>
    <t>Antex GmbH</t>
  </si>
  <si>
    <t>BW  100/1</t>
  </si>
  <si>
    <t>03/02</t>
  </si>
  <si>
    <t>21/01</t>
  </si>
  <si>
    <t>Konfektion</t>
  </si>
  <si>
    <t>Schappe140/2</t>
  </si>
  <si>
    <t>21/02</t>
  </si>
  <si>
    <t>31/01</t>
  </si>
  <si>
    <t>31/02</t>
  </si>
  <si>
    <t>2103284/1</t>
  </si>
  <si>
    <t>51/01</t>
  </si>
  <si>
    <t>654349-221</t>
  </si>
  <si>
    <t>Paradies GmbH</t>
  </si>
  <si>
    <t>51/02</t>
  </si>
  <si>
    <t>2103198/2</t>
  </si>
  <si>
    <t>48/01</t>
  </si>
  <si>
    <t>Kagajama 2103357/1 654349-1060/00-616</t>
  </si>
  <si>
    <t>Kageyama 2103357/2 654349-1060/00-135</t>
  </si>
  <si>
    <t>2103357/1</t>
  </si>
  <si>
    <t>102077</t>
  </si>
  <si>
    <t>654349-1060/00-616</t>
  </si>
  <si>
    <t>Kagayama</t>
  </si>
  <si>
    <t>Schappe 120/2 maroon</t>
  </si>
  <si>
    <t>2103357/2</t>
  </si>
  <si>
    <t>102076</t>
  </si>
  <si>
    <t>654349-1060/00-135</t>
  </si>
  <si>
    <t>Schappe 120/2 marine</t>
  </si>
  <si>
    <t>2103360/1</t>
  </si>
  <si>
    <t>101979</t>
  </si>
  <si>
    <t>Einarbeitung 9,29 %</t>
  </si>
  <si>
    <t>Kettwechsel 37753/2 &amp; 37753/1  0644 Partie 080598 4.700 m Wisester N100 6,5 %</t>
  </si>
  <si>
    <t>0644</t>
  </si>
  <si>
    <t>Einarbeitung in %</t>
  </si>
  <si>
    <t>0657</t>
  </si>
  <si>
    <t>09..11.2012</t>
  </si>
  <si>
    <t>200005</t>
  </si>
  <si>
    <t>4a</t>
  </si>
  <si>
    <t>4b</t>
  </si>
  <si>
    <t>2102981/1</t>
  </si>
  <si>
    <t>05a</t>
  </si>
  <si>
    <t>200095</t>
  </si>
  <si>
    <t>136950 FC</t>
  </si>
  <si>
    <t>248</t>
  </si>
  <si>
    <t>1250</t>
  </si>
  <si>
    <t>Kyburz</t>
  </si>
  <si>
    <t>2102981/2</t>
  </si>
  <si>
    <t>06 A</t>
  </si>
  <si>
    <t>200100</t>
  </si>
  <si>
    <t>713</t>
  </si>
  <si>
    <t>Kyburz bfb</t>
  </si>
  <si>
    <t>0385</t>
  </si>
  <si>
    <t>0399</t>
  </si>
  <si>
    <t>0406</t>
  </si>
  <si>
    <t>0412</t>
  </si>
  <si>
    <t>655/08</t>
  </si>
  <si>
    <t>0419</t>
  </si>
  <si>
    <t>0426</t>
  </si>
  <si>
    <t>127900/01</t>
  </si>
  <si>
    <t>PES 200f288 + Beltron</t>
  </si>
  <si>
    <t>0434</t>
  </si>
  <si>
    <t>0440</t>
  </si>
  <si>
    <t>0448</t>
  </si>
  <si>
    <t>0456</t>
  </si>
  <si>
    <t>0463</t>
  </si>
  <si>
    <t>0470</t>
  </si>
  <si>
    <t>0481</t>
  </si>
  <si>
    <t>0489</t>
  </si>
  <si>
    <t>0495</t>
  </si>
  <si>
    <t>0516</t>
  </si>
  <si>
    <t>0528</t>
  </si>
  <si>
    <t>0538</t>
  </si>
  <si>
    <t>0547</t>
  </si>
  <si>
    <t>0557</t>
  </si>
  <si>
    <t>2101090/1</t>
  </si>
  <si>
    <t>2101257/1</t>
  </si>
  <si>
    <t>0567</t>
  </si>
  <si>
    <t>2101362/1</t>
  </si>
  <si>
    <t>2101480/1</t>
  </si>
  <si>
    <t>0586</t>
  </si>
  <si>
    <t>2101681/1</t>
  </si>
  <si>
    <t>2101727/1</t>
  </si>
  <si>
    <t>0596</t>
  </si>
  <si>
    <t>2101805/1</t>
  </si>
  <si>
    <t>2101900/1</t>
  </si>
  <si>
    <t>2101900/2</t>
  </si>
  <si>
    <t>0609</t>
  </si>
  <si>
    <t>2102039/1</t>
  </si>
  <si>
    <t>2102077/1</t>
  </si>
  <si>
    <t>PES 167/272FR+Beltron</t>
  </si>
  <si>
    <t>PES83f144+ B</t>
  </si>
  <si>
    <t>0620</t>
  </si>
  <si>
    <t>2102255/1</t>
  </si>
  <si>
    <t>133973-KAT MUSTER</t>
  </si>
  <si>
    <t>KAT  PES 78/72,1 round+Beltron</t>
  </si>
  <si>
    <t>Kettwechsel TEST</t>
  </si>
  <si>
    <t>Test</t>
  </si>
  <si>
    <t>0380</t>
  </si>
  <si>
    <t>0394</t>
  </si>
  <si>
    <t>0205</t>
  </si>
  <si>
    <t>628-01/08</t>
  </si>
  <si>
    <t>142776 Bdg 221</t>
  </si>
  <si>
    <t>PES 167f48</t>
  </si>
  <si>
    <t>142776 K3/2Z</t>
  </si>
  <si>
    <t>0420</t>
  </si>
  <si>
    <t>0437</t>
  </si>
  <si>
    <t>PES 83f72 + Belton</t>
  </si>
  <si>
    <t>0392/80</t>
  </si>
  <si>
    <t>2102067/1</t>
  </si>
  <si>
    <t>kette alle</t>
  </si>
  <si>
    <t xml:space="preserve">Kettwechsel   0662 keine Partie  5.000 m </t>
  </si>
  <si>
    <t>18.1. Flach/Schießer</t>
  </si>
  <si>
    <t>2102973/3</t>
  </si>
  <si>
    <t>Ma 49</t>
  </si>
  <si>
    <t>0662</t>
  </si>
  <si>
    <t>200161</t>
  </si>
  <si>
    <t>WZB</t>
  </si>
  <si>
    <t>PES 78f68Cs UE PL c-3%+Beltron</t>
  </si>
  <si>
    <t>29:01:2013</t>
  </si>
  <si>
    <t xml:space="preserve">Korrekturkonstante 7082 </t>
  </si>
  <si>
    <t>02 A</t>
  </si>
  <si>
    <t>670</t>
  </si>
  <si>
    <t>2102973/4</t>
  </si>
  <si>
    <t>Ma49</t>
  </si>
  <si>
    <t>PES78f68CsUEPLo3%Beltron</t>
  </si>
  <si>
    <t>0669</t>
  </si>
  <si>
    <t>0391</t>
  </si>
  <si>
    <t>GW</t>
  </si>
  <si>
    <t>0296</t>
  </si>
  <si>
    <t>130907-250</t>
  </si>
  <si>
    <t>130907-205</t>
  </si>
  <si>
    <t>PES 167f272 + Bel</t>
  </si>
  <si>
    <t>0418</t>
  </si>
  <si>
    <t>2101296/1</t>
  </si>
  <si>
    <t>128903/1</t>
  </si>
  <si>
    <t>0584</t>
  </si>
  <si>
    <t>2101541/1</t>
  </si>
  <si>
    <t>133970/03</t>
  </si>
  <si>
    <t>2101641/1</t>
  </si>
  <si>
    <t>550 dtex extra brilliante + Beltron</t>
  </si>
  <si>
    <t>2101678/1</t>
  </si>
  <si>
    <t>0595</t>
  </si>
  <si>
    <t>2101812/1</t>
  </si>
  <si>
    <t>Viskose 50/2 + Beltron</t>
  </si>
  <si>
    <t>2101771/1</t>
  </si>
  <si>
    <t>2101806/1</t>
  </si>
  <si>
    <t>2101823/2</t>
  </si>
  <si>
    <t>Viskose 34/1</t>
  </si>
  <si>
    <t>2101918/1</t>
  </si>
  <si>
    <t>2101914/1</t>
  </si>
  <si>
    <t>extra brillante 550</t>
  </si>
  <si>
    <t>2103345/1</t>
  </si>
  <si>
    <t>102075</t>
  </si>
  <si>
    <t>662849-1060-62a</t>
  </si>
  <si>
    <t>136970 (200247)</t>
  </si>
  <si>
    <t>PES 167f288</t>
  </si>
  <si>
    <t>2102394/1</t>
  </si>
  <si>
    <t>Kettwechsel  37750/4 0634 keine Partie  3.900 m</t>
  </si>
  <si>
    <t>0634</t>
  </si>
  <si>
    <t>Kette abgeschnitten Restmeter 1.100</t>
  </si>
  <si>
    <t>610/08</t>
  </si>
  <si>
    <t>652149-521</t>
  </si>
  <si>
    <t>144</t>
  </si>
  <si>
    <t>645319-615/00-843</t>
  </si>
  <si>
    <t>645319-615/00-846</t>
  </si>
  <si>
    <t>146</t>
  </si>
  <si>
    <t>645319-615/00-840</t>
  </si>
  <si>
    <t>147</t>
  </si>
  <si>
    <t>645319-615/00-837</t>
  </si>
  <si>
    <t>0392/83</t>
  </si>
  <si>
    <t>520-10/08</t>
  </si>
  <si>
    <t>654349-627/00-135</t>
  </si>
  <si>
    <t>0392/84</t>
  </si>
  <si>
    <t>520-09/08</t>
  </si>
  <si>
    <t>654349-628/00-135</t>
  </si>
  <si>
    <t>0392/85</t>
  </si>
  <si>
    <t>508/08</t>
  </si>
  <si>
    <t>0392/86</t>
  </si>
  <si>
    <t>381/08</t>
  </si>
  <si>
    <t>654349-734</t>
  </si>
  <si>
    <t>24.07.</t>
  </si>
  <si>
    <t>0392/87</t>
  </si>
  <si>
    <t>503/08</t>
  </si>
  <si>
    <t>0392/88</t>
  </si>
  <si>
    <t>474-03/08</t>
  </si>
  <si>
    <t>28.07.</t>
  </si>
  <si>
    <t>0392/89</t>
  </si>
  <si>
    <t>13.08.</t>
  </si>
  <si>
    <t>0392/90</t>
  </si>
  <si>
    <t>533-01/08</t>
  </si>
  <si>
    <t>645319-621</t>
  </si>
  <si>
    <t>0392/91</t>
  </si>
  <si>
    <t>645319-641</t>
  </si>
  <si>
    <t>0392/92</t>
  </si>
  <si>
    <t>645319-607</t>
  </si>
  <si>
    <t>14.08.</t>
  </si>
  <si>
    <t>0392/93</t>
  </si>
  <si>
    <t>645319-638</t>
  </si>
  <si>
    <t>0392/94</t>
  </si>
  <si>
    <t>645319-470</t>
  </si>
  <si>
    <t>0392/95</t>
  </si>
  <si>
    <t>533-04/08</t>
  </si>
  <si>
    <t>645319-640</t>
  </si>
  <si>
    <t>0392/96</t>
  </si>
  <si>
    <t>645319-642</t>
  </si>
  <si>
    <t>0392/97</t>
  </si>
  <si>
    <t>645319-664</t>
  </si>
  <si>
    <t>0392/98</t>
  </si>
  <si>
    <t>645319-637</t>
  </si>
  <si>
    <t>0392/99</t>
  </si>
  <si>
    <t>645319-639</t>
  </si>
  <si>
    <t>0392/100</t>
  </si>
  <si>
    <t>645319-636</t>
  </si>
  <si>
    <t>0392/101</t>
  </si>
  <si>
    <t>137970-NT</t>
  </si>
  <si>
    <t>PES 83f72-1CS+Beltron</t>
  </si>
  <si>
    <t>Kettwechsel 37591/1</t>
  </si>
  <si>
    <t>0627</t>
  </si>
  <si>
    <t>MA 2_12</t>
  </si>
  <si>
    <t>PES167/288+Beltron</t>
  </si>
  <si>
    <t>136970 (200190)</t>
  </si>
  <si>
    <t>2102371/1</t>
  </si>
  <si>
    <t>663319-650/110-942</t>
  </si>
  <si>
    <t>2100401/2</t>
  </si>
  <si>
    <t>2100322/3</t>
  </si>
  <si>
    <t>645319-621/00-249</t>
  </si>
  <si>
    <t>2100404/3</t>
  </si>
  <si>
    <t>2100401/1</t>
  </si>
  <si>
    <t>645319-637/00-264</t>
  </si>
  <si>
    <t>2100404/9</t>
  </si>
  <si>
    <t>2100459/1</t>
  </si>
  <si>
    <t>645319-809/170-94</t>
  </si>
  <si>
    <t>2100532/1</t>
  </si>
  <si>
    <t>2100473/1</t>
  </si>
  <si>
    <t>663317-900/110-046</t>
  </si>
  <si>
    <t>663319-800/110-171</t>
  </si>
  <si>
    <t>schappe 120/2</t>
  </si>
  <si>
    <t>2100488/1</t>
  </si>
  <si>
    <t>2100443/1</t>
  </si>
  <si>
    <t>645319-432</t>
  </si>
  <si>
    <t>654319-432</t>
  </si>
  <si>
    <t>2100589/1</t>
  </si>
  <si>
    <t>2100589/</t>
  </si>
  <si>
    <t>0510</t>
  </si>
  <si>
    <t>2100594/1</t>
  </si>
  <si>
    <t>2100678/1</t>
  </si>
  <si>
    <t>2100614/6</t>
  </si>
  <si>
    <t>0522 ( CH )</t>
  </si>
  <si>
    <t>2100569/4</t>
  </si>
  <si>
    <t>663319-800A/110-046</t>
  </si>
  <si>
    <t>2100569/6</t>
  </si>
  <si>
    <t>663319-801/110-046</t>
  </si>
  <si>
    <t>2100694/8</t>
  </si>
  <si>
    <t>2100821/1</t>
  </si>
  <si>
    <t>2100699/1</t>
  </si>
  <si>
    <t>2100695/1</t>
  </si>
  <si>
    <t>2100670/1</t>
  </si>
  <si>
    <t>2100670/2</t>
  </si>
  <si>
    <t>645319-646</t>
  </si>
  <si>
    <t>0392/102</t>
  </si>
  <si>
    <t>645319-647</t>
  </si>
  <si>
    <t>0392/103</t>
  </si>
  <si>
    <t>645319-644</t>
  </si>
  <si>
    <t>0392/104</t>
  </si>
  <si>
    <t>541/08</t>
  </si>
  <si>
    <t>645319-673</t>
  </si>
  <si>
    <t>0392/105</t>
  </si>
  <si>
    <t>537/08</t>
  </si>
  <si>
    <t>645319-672</t>
  </si>
  <si>
    <t>0392/106</t>
  </si>
  <si>
    <t>645319-620/00-528</t>
  </si>
  <si>
    <t>168</t>
  </si>
  <si>
    <t>645319-620/00-330</t>
  </si>
  <si>
    <t>169</t>
  </si>
  <si>
    <t>645319-620/00-393</t>
  </si>
  <si>
    <t>170</t>
  </si>
  <si>
    <t>616-03/08</t>
  </si>
  <si>
    <t>645319-616/00-303</t>
  </si>
  <si>
    <t>171</t>
  </si>
  <si>
    <t>645319-616/00-393</t>
  </si>
  <si>
    <t>645319-616/00-261</t>
  </si>
  <si>
    <t>173</t>
  </si>
  <si>
    <t>645319-616/00-270</t>
  </si>
  <si>
    <t>2103283/1 Duschvorhang</t>
  </si>
  <si>
    <t>645319-535</t>
  </si>
  <si>
    <t>138</t>
  </si>
  <si>
    <t>585-01/08</t>
  </si>
  <si>
    <t>645319-276/00-264</t>
  </si>
  <si>
    <t>139</t>
  </si>
  <si>
    <t>586-06/08</t>
  </si>
  <si>
    <t>141</t>
  </si>
  <si>
    <t>598/08</t>
  </si>
  <si>
    <t>236312/00-561</t>
  </si>
  <si>
    <t>142</t>
  </si>
  <si>
    <t>143</t>
  </si>
  <si>
    <t>2103333/1</t>
  </si>
  <si>
    <t>100034</t>
  </si>
  <si>
    <t>663319/865A/110-379</t>
  </si>
  <si>
    <t>2101248/1</t>
  </si>
  <si>
    <t>2101128/4</t>
  </si>
  <si>
    <t>645319-863A</t>
  </si>
  <si>
    <t>2101128/5</t>
  </si>
  <si>
    <t>6345319-804</t>
  </si>
  <si>
    <t>2101128/2</t>
  </si>
  <si>
    <t>645319-880</t>
  </si>
  <si>
    <t>645319-627</t>
  </si>
  <si>
    <t>0392/128</t>
  </si>
  <si>
    <t>128</t>
  </si>
  <si>
    <t>645319-628</t>
  </si>
  <si>
    <t>0392/129</t>
  </si>
  <si>
    <t>129</t>
  </si>
  <si>
    <t>536-02/08</t>
  </si>
  <si>
    <t>A45319-17</t>
  </si>
  <si>
    <t>0392/130</t>
  </si>
  <si>
    <t>130</t>
  </si>
  <si>
    <t>532-01/08</t>
  </si>
  <si>
    <t>0392/131</t>
  </si>
  <si>
    <t>131</t>
  </si>
  <si>
    <t>532-02/08</t>
  </si>
  <si>
    <t>0392</t>
  </si>
  <si>
    <t>132</t>
  </si>
  <si>
    <t>133</t>
  </si>
  <si>
    <t>134</t>
  </si>
  <si>
    <t>135</t>
  </si>
  <si>
    <t>596/08</t>
  </si>
  <si>
    <t>136</t>
  </si>
  <si>
    <t>590-01/08</t>
  </si>
  <si>
    <t>137</t>
  </si>
  <si>
    <t>590-02/08</t>
  </si>
  <si>
    <t>645319-612/00-837</t>
  </si>
  <si>
    <t>185</t>
  </si>
  <si>
    <t>645319-612/00-270</t>
  </si>
  <si>
    <t>186</t>
  </si>
  <si>
    <t>645319-612/00-33</t>
  </si>
  <si>
    <t>187</t>
  </si>
  <si>
    <t>645319-612/00-261</t>
  </si>
  <si>
    <t>188</t>
  </si>
  <si>
    <t>645319-612/00-39</t>
  </si>
  <si>
    <t>189</t>
  </si>
  <si>
    <t>645319-612/00-264</t>
  </si>
  <si>
    <t>190</t>
  </si>
  <si>
    <t>616-01/08</t>
  </si>
  <si>
    <t>645319-616/00-33</t>
  </si>
  <si>
    <t>191</t>
  </si>
  <si>
    <t>645319-616/00-840</t>
  </si>
  <si>
    <t>192</t>
  </si>
  <si>
    <t>2101379/1</t>
  </si>
  <si>
    <t>645519-843/00-33</t>
  </si>
  <si>
    <t>2101217/6</t>
  </si>
  <si>
    <t>236512/00-135</t>
  </si>
  <si>
    <t>2101217/2</t>
  </si>
  <si>
    <t>2101235/6</t>
  </si>
  <si>
    <t>NOS 2103379/1 654349-831 220,-</t>
  </si>
  <si>
    <t>2103379/1</t>
  </si>
  <si>
    <t>663319-652A/110-954</t>
  </si>
  <si>
    <t>2101390/6</t>
  </si>
  <si>
    <t>2101276/3</t>
  </si>
  <si>
    <t>2101512/2</t>
  </si>
  <si>
    <t>645319-636/00-561</t>
  </si>
  <si>
    <t>2101539/1</t>
  </si>
  <si>
    <t>645319-552</t>
  </si>
  <si>
    <t>2101517/1</t>
  </si>
  <si>
    <t>Schappe 210/1</t>
  </si>
  <si>
    <t>2101517/2</t>
  </si>
  <si>
    <t>2101576/1</t>
  </si>
  <si>
    <t>654349-1030</t>
  </si>
  <si>
    <t>2101552/2</t>
  </si>
  <si>
    <t>550 dtex estra bwillante + Beltron</t>
  </si>
  <si>
    <t>2101262/1</t>
  </si>
  <si>
    <t>PES 167f36 + Beltron</t>
  </si>
  <si>
    <t>2101400/1</t>
  </si>
  <si>
    <t>PES 550 extra brilliante</t>
  </si>
  <si>
    <t>2101409/1</t>
  </si>
  <si>
    <t>136970-03flieder MFC 120/1</t>
  </si>
  <si>
    <t>Rörchen</t>
  </si>
  <si>
    <t>0580</t>
  </si>
  <si>
    <t>2101612/1</t>
  </si>
  <si>
    <t>2101679/4</t>
  </si>
  <si>
    <t>2101679/2</t>
  </si>
  <si>
    <t>142788 SAN</t>
  </si>
  <si>
    <t>2101679/1</t>
  </si>
  <si>
    <t>142708 FR</t>
  </si>
  <si>
    <t>2101680/1</t>
  </si>
  <si>
    <t>PES 83f13</t>
  </si>
  <si>
    <t>2101679/3</t>
  </si>
  <si>
    <t>2101756/1</t>
  </si>
  <si>
    <t>0597</t>
  </si>
  <si>
    <t>2101823/1</t>
  </si>
  <si>
    <t>2101849/2</t>
  </si>
  <si>
    <t>142708  i-R</t>
  </si>
  <si>
    <t>PES 167f272 i-R</t>
  </si>
  <si>
    <t>2101868/1</t>
  </si>
  <si>
    <t>PES 40/2</t>
  </si>
  <si>
    <t>2101868/2</t>
  </si>
  <si>
    <t>138703-LT</t>
  </si>
  <si>
    <t>PES 490f288</t>
  </si>
  <si>
    <t>2101868/3</t>
  </si>
  <si>
    <t>PES/ BW 40/1</t>
  </si>
  <si>
    <t>2101849/1</t>
  </si>
  <si>
    <t>0212171/2</t>
  </si>
  <si>
    <t>PES 525f144lipton</t>
  </si>
  <si>
    <t>PES-Gewebe !!!</t>
  </si>
  <si>
    <t>2102171/1</t>
  </si>
  <si>
    <t>PES 525f144mint</t>
  </si>
  <si>
    <t>2102356/1</t>
  </si>
  <si>
    <t>180/165</t>
  </si>
  <si>
    <t>PES 84f 144</t>
  </si>
  <si>
    <t>PES  84f 144</t>
  </si>
  <si>
    <t xml:space="preserve">PES 84f144 </t>
  </si>
  <si>
    <t>Geschirrumbau auf 12048 Fd PES 84f144 + Beltron</t>
  </si>
  <si>
    <t>Kettwechsel 37750/1 u. 37750/2 0643 Partie 080598 3.810 m Schlichte Wisester N100 6,5 %</t>
  </si>
  <si>
    <t>0643</t>
  </si>
  <si>
    <t>2102585/1</t>
  </si>
  <si>
    <t>Pes 84f144 + Beltron</t>
  </si>
  <si>
    <t>Kettwechsel Pl004+Pl005 0659 3.800  Schießer/Flach von Trütschler BASF</t>
  </si>
  <si>
    <t>0659</t>
  </si>
  <si>
    <t>1a</t>
  </si>
  <si>
    <t>84f144+Beltron</t>
  </si>
  <si>
    <t>1b</t>
  </si>
  <si>
    <t>2102254/2</t>
  </si>
  <si>
    <t>2a</t>
  </si>
  <si>
    <t>2b</t>
  </si>
  <si>
    <t>Vorprod.</t>
  </si>
  <si>
    <t>0301</t>
  </si>
  <si>
    <t>200190</t>
  </si>
  <si>
    <t>Hiekscher</t>
  </si>
  <si>
    <t>0302</t>
  </si>
  <si>
    <t>05 A</t>
  </si>
  <si>
    <t>05 B</t>
  </si>
  <si>
    <t>Korrekturkonstante 6971</t>
  </si>
  <si>
    <t>Vorprod. ( 2102030/2 )</t>
  </si>
  <si>
    <t>604</t>
  </si>
  <si>
    <t>0382</t>
  </si>
  <si>
    <t>BR 39/41</t>
  </si>
  <si>
    <t>002/08</t>
  </si>
  <si>
    <t>0425</t>
  </si>
  <si>
    <t>255312-305</t>
  </si>
  <si>
    <t>2001778/1</t>
  </si>
  <si>
    <t>0452</t>
  </si>
  <si>
    <t>0498</t>
  </si>
  <si>
    <t>0519</t>
  </si>
  <si>
    <t>0541</t>
  </si>
  <si>
    <t>0575</t>
  </si>
  <si>
    <t>2101459/1</t>
  </si>
  <si>
    <t>2101453/1</t>
  </si>
  <si>
    <t>2101600/1</t>
  </si>
  <si>
    <t>PES 50f68</t>
  </si>
  <si>
    <t>2101662/1</t>
  </si>
  <si>
    <t>0594</t>
  </si>
  <si>
    <t>2101662/2</t>
  </si>
  <si>
    <t>PES 50f65</t>
  </si>
  <si>
    <t>0613</t>
  </si>
  <si>
    <t>2102108/1</t>
  </si>
  <si>
    <t>PES50f88</t>
  </si>
  <si>
    <t>2101269/1</t>
  </si>
  <si>
    <t>PES 500f166</t>
  </si>
  <si>
    <t>2101525/1</t>
  </si>
  <si>
    <t>118900/00-202fe</t>
  </si>
  <si>
    <t>2101529/1</t>
  </si>
  <si>
    <t>0593</t>
  </si>
  <si>
    <t>2101799/1</t>
  </si>
  <si>
    <t>PES 167f212</t>
  </si>
  <si>
    <t>2101822/1</t>
  </si>
  <si>
    <t>PES 167f36</t>
  </si>
  <si>
    <t>2100274/1</t>
  </si>
  <si>
    <t>654349-635</t>
  </si>
  <si>
    <t>Arnold</t>
  </si>
  <si>
    <t>2100352/1</t>
  </si>
  <si>
    <t>2100271/1</t>
  </si>
  <si>
    <t>2100375/1</t>
  </si>
  <si>
    <t>2100275/1</t>
  </si>
  <si>
    <t>0504 ( CH )</t>
  </si>
  <si>
    <t>2100457/1</t>
  </si>
  <si>
    <t>654349-458</t>
  </si>
  <si>
    <t>2100472/1</t>
  </si>
  <si>
    <t>654349-640</t>
  </si>
  <si>
    <t>662549-640</t>
  </si>
  <si>
    <t>640549-640</t>
  </si>
  <si>
    <t>2100489/1</t>
  </si>
  <si>
    <t>654349-633</t>
  </si>
  <si>
    <t>2100493/2</t>
  </si>
  <si>
    <t>654349-347</t>
  </si>
  <si>
    <t>2100564/1</t>
  </si>
  <si>
    <t>Prelle</t>
  </si>
  <si>
    <t>670549-695</t>
  </si>
  <si>
    <t>2100540/1</t>
  </si>
  <si>
    <t>A54349-16</t>
  </si>
  <si>
    <t>2100606/1</t>
  </si>
  <si>
    <t>11/12</t>
  </si>
  <si>
    <t>2100591/1</t>
  </si>
  <si>
    <t>2100612/1</t>
  </si>
  <si>
    <t>650819-304</t>
  </si>
  <si>
    <t>2100612/3</t>
  </si>
  <si>
    <t>650819-620</t>
  </si>
  <si>
    <t>2100568/1</t>
  </si>
  <si>
    <t>670549-695 (62)</t>
  </si>
  <si>
    <t>2100652/2</t>
  </si>
  <si>
    <t>0523 ( CH )</t>
  </si>
  <si>
    <t>2100694/3</t>
  </si>
  <si>
    <t>2100701/1</t>
  </si>
  <si>
    <t>663319-563/110-741</t>
  </si>
  <si>
    <t>2100804/1</t>
  </si>
  <si>
    <t>654349-546</t>
  </si>
  <si>
    <t>2100796/1</t>
  </si>
  <si>
    <t>654349-867</t>
  </si>
  <si>
    <t>2100796/2</t>
  </si>
  <si>
    <t>654349-754</t>
  </si>
  <si>
    <t>NOS 2103404/1 654349-1048 330,-</t>
  </si>
  <si>
    <t>2103404/1</t>
  </si>
  <si>
    <t>645319-502/00-264</t>
  </si>
  <si>
    <t>645319-866/00-264</t>
  </si>
  <si>
    <t>645319-862/00-135</t>
  </si>
  <si>
    <t>645319-857/00-370</t>
  </si>
  <si>
    <t>663319-856/110-364</t>
  </si>
  <si>
    <t>663319-865/110-375</t>
  </si>
  <si>
    <t>663319-865/110-379</t>
  </si>
  <si>
    <t>663319-865/110-388</t>
  </si>
  <si>
    <t>663319-865/110-382</t>
  </si>
  <si>
    <t>663319-857/110-382</t>
  </si>
  <si>
    <t>663319-855/110-385</t>
  </si>
  <si>
    <t>663319-855/110-370</t>
  </si>
  <si>
    <t>663319-857/110-394</t>
  </si>
  <si>
    <t>663319-856/110-391</t>
  </si>
  <si>
    <t>663319-857/110-391</t>
  </si>
  <si>
    <t>654349-836/00-261</t>
  </si>
  <si>
    <t>645319-666/00-846</t>
  </si>
  <si>
    <t>2100575/1</t>
  </si>
  <si>
    <t>654349-547</t>
  </si>
  <si>
    <t>0514 ( CH )</t>
  </si>
  <si>
    <t>2100460/1</t>
  </si>
  <si>
    <t>645319-459</t>
  </si>
  <si>
    <t>2100623/1</t>
  </si>
  <si>
    <t>654319-545</t>
  </si>
  <si>
    <t>2100652/1</t>
  </si>
  <si>
    <t>2100612/7+2100694/1</t>
  </si>
  <si>
    <t>2100632/1</t>
  </si>
  <si>
    <t>654349-586</t>
  </si>
  <si>
    <t>2100694/5</t>
  </si>
  <si>
    <t>2100612/5</t>
  </si>
  <si>
    <t>micro Modal 100/1</t>
  </si>
  <si>
    <t>0533</t>
  </si>
  <si>
    <t>2100898/1</t>
  </si>
  <si>
    <t>2100914/1</t>
  </si>
  <si>
    <t>2100693/1</t>
  </si>
  <si>
    <t>2100928/1</t>
  </si>
  <si>
    <t>2100649/1</t>
  </si>
  <si>
    <t>2100980/1</t>
  </si>
  <si>
    <t>2100997/1</t>
  </si>
  <si>
    <t>246342/41</t>
  </si>
  <si>
    <t>654349/635</t>
  </si>
  <si>
    <t>650/819-582</t>
  </si>
  <si>
    <t>0550</t>
  </si>
  <si>
    <t>654349/221</t>
  </si>
  <si>
    <t>2101126/1</t>
  </si>
  <si>
    <t>2101129/1</t>
  </si>
  <si>
    <t>2101157/1</t>
  </si>
  <si>
    <t>640549/623DS</t>
  </si>
  <si>
    <t>2100964/1</t>
  </si>
  <si>
    <t>2101167/1</t>
  </si>
  <si>
    <t>2101351/1</t>
  </si>
  <si>
    <t>645519/887B/170-425</t>
  </si>
  <si>
    <t>2101248/2</t>
  </si>
  <si>
    <t>645519-887B/170-419</t>
  </si>
  <si>
    <t>2101325/2</t>
  </si>
  <si>
    <t>645319-470/00-258</t>
  </si>
  <si>
    <t>2101364/3</t>
  </si>
  <si>
    <t>645319-422</t>
  </si>
  <si>
    <t>2100649/2</t>
  </si>
  <si>
    <t>?</t>
  </si>
  <si>
    <t>0570</t>
  </si>
  <si>
    <t>2101235/1</t>
  </si>
  <si>
    <t>2101441/1</t>
  </si>
  <si>
    <t>2101479/2</t>
  </si>
  <si>
    <t>2101364/1</t>
  </si>
  <si>
    <t>245312-41/200-810</t>
  </si>
  <si>
    <t>2101503/1</t>
  </si>
  <si>
    <t>2101455/2</t>
  </si>
  <si>
    <t>663319-884/110-037</t>
  </si>
  <si>
    <t>2101276/4</t>
  </si>
  <si>
    <t>2101276/2</t>
  </si>
  <si>
    <t>626219-735/00-69a</t>
  </si>
  <si>
    <t>2102082/1</t>
  </si>
  <si>
    <t>PES167f288</t>
  </si>
  <si>
    <t>2102214/1</t>
  </si>
  <si>
    <t>koch</t>
  </si>
  <si>
    <t>5000 lfm</t>
  </si>
  <si>
    <t>"Wisester"</t>
  </si>
  <si>
    <t>??</t>
  </si>
  <si>
    <t>0632</t>
  </si>
  <si>
    <t>2102309/1</t>
  </si>
  <si>
    <t>PES 500f 116</t>
  </si>
  <si>
    <t>115900/ 00 202</t>
  </si>
  <si>
    <t>115900 / 00 202</t>
  </si>
  <si>
    <t>PES 84f145</t>
  </si>
  <si>
    <t>2102822/1</t>
  </si>
  <si>
    <t>130370LW</t>
  </si>
  <si>
    <t>2102998/1</t>
  </si>
  <si>
    <t>200180</t>
  </si>
  <si>
    <t>115900/00 202</t>
  </si>
  <si>
    <t>220</t>
  </si>
  <si>
    <t>Protex GmbH</t>
  </si>
  <si>
    <t>PES 500F116 farbnr.430209</t>
  </si>
  <si>
    <t>586-01/08</t>
  </si>
  <si>
    <t>342</t>
  </si>
  <si>
    <t>593/08</t>
  </si>
  <si>
    <t>621/08</t>
  </si>
  <si>
    <t>je nach Bestückung der Webmaschine gelten Formeln, daher noch keine Eingetragen</t>
  </si>
  <si>
    <t>626219/735/00/531</t>
  </si>
  <si>
    <t>2102090/1</t>
  </si>
  <si>
    <t>654349/61</t>
  </si>
  <si>
    <t>2102144/1</t>
  </si>
  <si>
    <t>2102153/1</t>
  </si>
  <si>
    <t>645319-409</t>
  </si>
  <si>
    <t>626219-735/00531</t>
  </si>
  <si>
    <t>2102081/1</t>
  </si>
  <si>
    <t>654349/347</t>
  </si>
  <si>
    <t xml:space="preserve">Schappe 140/2 </t>
  </si>
  <si>
    <t xml:space="preserve">Schappe140/2 </t>
  </si>
  <si>
    <t>2101811/1</t>
  </si>
  <si>
    <t>2102230/1</t>
  </si>
  <si>
    <t>645319-222</t>
  </si>
  <si>
    <t>1.4.12</t>
  </si>
  <si>
    <t>Kette von J3</t>
  </si>
  <si>
    <t>0612</t>
  </si>
  <si>
    <t>2102242/1</t>
  </si>
  <si>
    <t>663319/1007-110-337</t>
  </si>
  <si>
    <t>Sch 120/2 bright red v/strawb ice/khaki</t>
  </si>
  <si>
    <t>2102310/1</t>
  </si>
  <si>
    <t>a36019-06</t>
  </si>
  <si>
    <t>tussah120/2</t>
  </si>
  <si>
    <t>2102347/2</t>
  </si>
  <si>
    <t>645319/1062/00393</t>
  </si>
  <si>
    <t>Schappe120/2goldmet</t>
  </si>
  <si>
    <t>2102347/3</t>
  </si>
  <si>
    <t>Schappe120/2goldmea</t>
  </si>
  <si>
    <t>2102196/1</t>
  </si>
  <si>
    <t>650319/1005/100/566</t>
  </si>
  <si>
    <t>Schappe120/2azur/cortez</t>
  </si>
  <si>
    <t>650319-1005/100-566</t>
  </si>
  <si>
    <t>schappen 120/2</t>
  </si>
  <si>
    <t>puggel</t>
  </si>
  <si>
    <t>2102349/1</t>
  </si>
  <si>
    <t>Schappe 120/2 3färber</t>
  </si>
  <si>
    <t>2102349/2</t>
  </si>
  <si>
    <t>Schappe 120/2 3-färber</t>
  </si>
  <si>
    <t>2102352/2</t>
  </si>
  <si>
    <t>654349/536</t>
  </si>
  <si>
    <t>2102035/2</t>
  </si>
  <si>
    <t>2102212/1</t>
  </si>
  <si>
    <t>654349 - 885</t>
  </si>
  <si>
    <t>schappe 140/2</t>
  </si>
  <si>
    <t>654349-885</t>
  </si>
  <si>
    <t>2102253/1</t>
  </si>
  <si>
    <t>2102433/1</t>
  </si>
  <si>
    <t>2102432/1</t>
  </si>
  <si>
    <t>falsche breiten</t>
  </si>
  <si>
    <t>160/140</t>
  </si>
  <si>
    <t>MA 10_12</t>
  </si>
  <si>
    <t>662549-1087 / 62</t>
  </si>
  <si>
    <t>20.6.12</t>
  </si>
  <si>
    <t>Kettwechsel Chima 40/44 TSA 1337 u.1338  0639 Partie 1200243/1200244    3.300 m</t>
  </si>
  <si>
    <t>0639</t>
  </si>
  <si>
    <t>MA 05_13</t>
  </si>
  <si>
    <t>16A</t>
  </si>
  <si>
    <t>654349-1054/54</t>
  </si>
  <si>
    <t>16B</t>
  </si>
  <si>
    <t>MA 05.1- 13</t>
  </si>
  <si>
    <t>17A</t>
  </si>
  <si>
    <t>662549-1054-62</t>
  </si>
  <si>
    <t>17B</t>
  </si>
  <si>
    <t>MA 03_13</t>
  </si>
  <si>
    <t>18A</t>
  </si>
  <si>
    <t>645349-835</t>
  </si>
  <si>
    <t>18B</t>
  </si>
  <si>
    <t>MA 02_13</t>
  </si>
  <si>
    <t>19A</t>
  </si>
  <si>
    <t>650349-1100/170-448</t>
  </si>
  <si>
    <t>6</t>
  </si>
  <si>
    <t>2102233/1</t>
  </si>
  <si>
    <t>unbekannt</t>
  </si>
  <si>
    <t>2102215/1</t>
  </si>
  <si>
    <t>MUS</t>
  </si>
  <si>
    <t>2102300/1</t>
  </si>
  <si>
    <t>654349/638</t>
  </si>
  <si>
    <t>2102311/1</t>
  </si>
  <si>
    <t>656344-1030</t>
  </si>
  <si>
    <t>2102300/3</t>
  </si>
  <si>
    <t>654349-885/ 00587</t>
  </si>
  <si>
    <t>Schappe 120/2 plomo</t>
  </si>
  <si>
    <t>2102300/2</t>
  </si>
  <si>
    <t>654349-1069/ 00837</t>
  </si>
  <si>
    <t>2102324/1</t>
  </si>
  <si>
    <t>654349/222</t>
  </si>
  <si>
    <t>Kettwechsen</t>
  </si>
  <si>
    <t>2103414/1</t>
  </si>
  <si>
    <t>2103414/2</t>
  </si>
  <si>
    <t>100253</t>
  </si>
  <si>
    <t>Dorbena 2103414/1 246342 220,-</t>
  </si>
  <si>
    <t>Dorbena 2103414/2 246342 110,-</t>
  </si>
  <si>
    <t>Schappe 140/2 CLF</t>
  </si>
  <si>
    <t>226212/00-531</t>
  </si>
  <si>
    <t>2102578/2</t>
  </si>
  <si>
    <t>645319-1069/00-616</t>
  </si>
  <si>
    <t>S120/2 new wheat</t>
  </si>
  <si>
    <t>2102572/4</t>
  </si>
  <si>
    <t>636019 - 864</t>
  </si>
  <si>
    <t>2102574/1</t>
  </si>
  <si>
    <t>2102587/2</t>
  </si>
  <si>
    <t>Schappe120/2goldmet.</t>
  </si>
  <si>
    <t>2102547/1</t>
  </si>
  <si>
    <t>645319-1073</t>
  </si>
  <si>
    <t>Summe 07/ 12</t>
  </si>
  <si>
    <t>2102662/1</t>
  </si>
  <si>
    <t>131/171</t>
  </si>
  <si>
    <t>Micromodal100/0</t>
  </si>
  <si>
    <t>2102688/1</t>
  </si>
  <si>
    <t>645319 - 832</t>
  </si>
  <si>
    <t>2102633/1</t>
  </si>
  <si>
    <t>663319 - 563/110-738</t>
  </si>
  <si>
    <t>S 120/2 natur, strawberry ice, cedar</t>
  </si>
  <si>
    <t>2102695/2</t>
  </si>
  <si>
    <t>2102704/1</t>
  </si>
  <si>
    <t>2102695/3</t>
  </si>
  <si>
    <t>650319-1082/170-23</t>
  </si>
  <si>
    <t>Gebroeders Jonk 2103354/1 246342</t>
  </si>
  <si>
    <t>2101167/9</t>
  </si>
  <si>
    <t>650819/620</t>
  </si>
  <si>
    <t>21012335/3</t>
  </si>
  <si>
    <t>645319-1001</t>
  </si>
  <si>
    <t>2101184/4</t>
  </si>
  <si>
    <t>0568</t>
  </si>
  <si>
    <t>2101335/1</t>
  </si>
  <si>
    <t>2101336/1</t>
  </si>
  <si>
    <t>2101390/2</t>
  </si>
  <si>
    <t>645319/880/00-39</t>
  </si>
  <si>
    <t>2101390/8</t>
  </si>
  <si>
    <t>263312/00-39</t>
  </si>
  <si>
    <t>2101184/8</t>
  </si>
  <si>
    <t>663319-884A/110-413</t>
  </si>
  <si>
    <t>2101331/2</t>
  </si>
  <si>
    <t>663319-884A/110-155</t>
  </si>
  <si>
    <t>2101235/2</t>
  </si>
  <si>
    <t>645319-930/00-135</t>
  </si>
  <si>
    <t>2101442/1</t>
  </si>
  <si>
    <t>2101238/1</t>
  </si>
  <si>
    <t>2101232/2</t>
  </si>
  <si>
    <t>2101496/1</t>
  </si>
  <si>
    <t>2101390/4</t>
  </si>
  <si>
    <t>2101510/1</t>
  </si>
  <si>
    <t>654349/522</t>
  </si>
  <si>
    <t>0578</t>
  </si>
  <si>
    <t>2101535/2</t>
  </si>
  <si>
    <t>2101579/2</t>
  </si>
  <si>
    <t>A36019-06</t>
  </si>
  <si>
    <t>2101578/2</t>
  </si>
  <si>
    <t>654349/2</t>
  </si>
  <si>
    <t>2101602/1</t>
  </si>
  <si>
    <t>2101606/1</t>
  </si>
  <si>
    <t>645319-1004/00-39</t>
  </si>
  <si>
    <t>2101552/1</t>
  </si>
  <si>
    <t>2101616/3</t>
  </si>
  <si>
    <t>2101603/4</t>
  </si>
  <si>
    <t>645319-882A/00-33</t>
  </si>
  <si>
    <t>2101603/2</t>
  </si>
  <si>
    <t>663319-1010/110-539</t>
  </si>
  <si>
    <t>2101603/1</t>
  </si>
  <si>
    <t>2101603/3</t>
  </si>
  <si>
    <t>663319-999/110-539</t>
  </si>
  <si>
    <t>0591</t>
  </si>
  <si>
    <t>2101686/1</t>
  </si>
  <si>
    <t>2101750/1</t>
  </si>
  <si>
    <t>654341-536</t>
  </si>
  <si>
    <t>2101784/1</t>
  </si>
  <si>
    <t>655349/1030</t>
  </si>
  <si>
    <t>2101597/15</t>
  </si>
  <si>
    <t>625319-852/00-33</t>
  </si>
  <si>
    <t>2101597/8</t>
  </si>
  <si>
    <t>2101839/5</t>
  </si>
  <si>
    <t>2101839/2</t>
  </si>
  <si>
    <t>663319-1007/110-337</t>
  </si>
  <si>
    <t>2101839/3</t>
  </si>
  <si>
    <t>663319-1007A/110-337</t>
  </si>
  <si>
    <t>0601</t>
  </si>
  <si>
    <t>2101800/1</t>
  </si>
  <si>
    <t>2101839/1</t>
  </si>
  <si>
    <t>2101839/4</t>
  </si>
  <si>
    <t>650319-1005/110-557</t>
  </si>
  <si>
    <t>BW 80/2</t>
  </si>
  <si>
    <t>2101798/2</t>
  </si>
  <si>
    <t>2101888/1</t>
  </si>
  <si>
    <t>2101935/1</t>
  </si>
  <si>
    <t>645519-887b/170-414</t>
  </si>
  <si>
    <t>2101935/2</t>
  </si>
  <si>
    <t>645519-857B/170-425</t>
  </si>
  <si>
    <t>2101946/1</t>
  </si>
  <si>
    <t>645519-1052</t>
  </si>
  <si>
    <t>Schappe bunt</t>
  </si>
  <si>
    <t>626299-735/00-531</t>
  </si>
  <si>
    <t>645519/1024 00 264</t>
  </si>
  <si>
    <t>2102002/1</t>
  </si>
  <si>
    <t>645519-887b</t>
  </si>
  <si>
    <t>2101968/1</t>
  </si>
  <si>
    <t>646519-837</t>
  </si>
  <si>
    <t>2102026/1</t>
  </si>
  <si>
    <t>viskose 50/2</t>
  </si>
  <si>
    <t>Kettwechsel CH 40/44</t>
  </si>
  <si>
    <t>0619</t>
  </si>
  <si>
    <t>2102211/1</t>
  </si>
  <si>
    <t>655319-1030</t>
  </si>
  <si>
    <t>645319-1053/00-264</t>
  </si>
  <si>
    <t>2102256/1</t>
  </si>
  <si>
    <t>645319-1057/00-837</t>
  </si>
  <si>
    <t>2102229/2</t>
  </si>
  <si>
    <t>645319-1053/00-66</t>
  </si>
  <si>
    <t>2102229/1</t>
  </si>
  <si>
    <t>645319-1053</t>
  </si>
  <si>
    <t>2102184/3</t>
  </si>
  <si>
    <t>655349-1004</t>
  </si>
  <si>
    <t>2102295/1</t>
  </si>
  <si>
    <t>Schappe 120/2 strawberry ice/ash</t>
  </si>
  <si>
    <t>19B</t>
  </si>
  <si>
    <t>Versuch M.Röhrchen</t>
  </si>
  <si>
    <t>20A</t>
  </si>
  <si>
    <t>PL Seidenweberei</t>
  </si>
  <si>
    <t>Schappe 120/2 natur</t>
  </si>
  <si>
    <t>20B</t>
  </si>
  <si>
    <t>Summe 02/ 12</t>
  </si>
  <si>
    <t>von Sebastian</t>
  </si>
  <si>
    <t xml:space="preserve">Musteraufträge azur black </t>
  </si>
  <si>
    <t>Schappe120/2 natur</t>
  </si>
  <si>
    <t>Schappe 120/2natur</t>
  </si>
  <si>
    <t>22A</t>
  </si>
  <si>
    <t>MA 06 13</t>
  </si>
  <si>
    <t>Modal 100/1</t>
  </si>
  <si>
    <t>22B</t>
  </si>
  <si>
    <t>23A</t>
  </si>
  <si>
    <t>23B</t>
  </si>
  <si>
    <t>KW 42/14</t>
  </si>
  <si>
    <t>KW 43/14</t>
  </si>
  <si>
    <t>KW 44/14</t>
  </si>
  <si>
    <t>KW 45/14</t>
  </si>
  <si>
    <t>KW 46/14</t>
  </si>
  <si>
    <t>KW 47/14</t>
  </si>
  <si>
    <t>KW 48/14</t>
  </si>
  <si>
    <t>KW 49/14</t>
  </si>
  <si>
    <t>KW 50/14</t>
  </si>
  <si>
    <t>KW 51/14</t>
  </si>
  <si>
    <t>KW 52/14</t>
  </si>
  <si>
    <t>KW 01/15</t>
  </si>
  <si>
    <t>KW 02/15</t>
  </si>
  <si>
    <t>KW 03/15</t>
  </si>
  <si>
    <t>Karfreitag</t>
  </si>
  <si>
    <t>Ostermontag</t>
  </si>
  <si>
    <t>Pfingstmontag</t>
  </si>
  <si>
    <t>Tag der Deutschen Einheit</t>
  </si>
  <si>
    <t>Reformationstag</t>
  </si>
  <si>
    <t>Bus u. Bettag</t>
  </si>
  <si>
    <t>1. Weihnachtstag</t>
  </si>
  <si>
    <t>2. Weihnachtstag</t>
  </si>
  <si>
    <t>Paradies 2103284/2 654349-718-54</t>
  </si>
  <si>
    <t>NOS 2103318/2 654349-1048</t>
  </si>
  <si>
    <t>NOS 2103316/2 246342</t>
  </si>
  <si>
    <t>NOS 2103316/1 654349-476-54</t>
  </si>
  <si>
    <t>NOS 2103318/1 238312</t>
  </si>
  <si>
    <t>Bahnen</t>
  </si>
  <si>
    <t>2103318/2</t>
  </si>
  <si>
    <t>101906</t>
  </si>
  <si>
    <t>160</t>
  </si>
  <si>
    <t>NOS</t>
  </si>
  <si>
    <t>4</t>
  </si>
  <si>
    <t>2103316/2</t>
  </si>
  <si>
    <t>100026</t>
  </si>
  <si>
    <t>2,5</t>
  </si>
  <si>
    <t>2103305/1</t>
  </si>
  <si>
    <t>102073</t>
  </si>
  <si>
    <t>645319-1076/00-616</t>
  </si>
  <si>
    <t>Billerbeck</t>
  </si>
  <si>
    <t>Schappe 120/2 new wheat</t>
  </si>
  <si>
    <t>2103284/2</t>
  </si>
  <si>
    <t>102058</t>
  </si>
  <si>
    <t>654349-718-54</t>
  </si>
  <si>
    <t>Paradies</t>
  </si>
  <si>
    <t>3,5</t>
  </si>
  <si>
    <t>2103316/1</t>
  </si>
  <si>
    <t>101991</t>
  </si>
  <si>
    <t>654349-476-54</t>
  </si>
  <si>
    <t>3</t>
  </si>
  <si>
    <t>2103305/2</t>
  </si>
  <si>
    <t>102074</t>
  </si>
  <si>
    <t>645319-1076/00-101</t>
  </si>
  <si>
    <t>Schappe 120/2 ash</t>
  </si>
  <si>
    <t>2103308/1</t>
  </si>
  <si>
    <t>102013</t>
  </si>
  <si>
    <t>645319-1059a/00-264</t>
  </si>
  <si>
    <t>280</t>
  </si>
  <si>
    <t>Luolai Hometextile</t>
  </si>
  <si>
    <t>7</t>
  </si>
  <si>
    <t>Schappe 120/2 iron</t>
  </si>
  <si>
    <t>101902</t>
  </si>
  <si>
    <t>650319-1034/100-53</t>
  </si>
  <si>
    <t>Dandy</t>
  </si>
  <si>
    <t>Schappe 120/2 black, deep mahagony</t>
  </si>
  <si>
    <t>2103310/1</t>
  </si>
  <si>
    <t>140</t>
  </si>
  <si>
    <t>Nibico</t>
  </si>
  <si>
    <t>2103318/1</t>
  </si>
  <si>
    <t>100025</t>
  </si>
  <si>
    <t>2</t>
  </si>
  <si>
    <t>2103306/1</t>
  </si>
  <si>
    <t>654349-709</t>
  </si>
  <si>
    <t>145</t>
  </si>
  <si>
    <t>2103277/1</t>
  </si>
  <si>
    <t>262542-11</t>
  </si>
  <si>
    <t>15</t>
  </si>
  <si>
    <t>Veredlung</t>
  </si>
  <si>
    <t>Warenschau</t>
  </si>
  <si>
    <t>PSW</t>
  </si>
  <si>
    <t>Koller</t>
  </si>
  <si>
    <t>gewünscht lfm</t>
  </si>
  <si>
    <t>gewebte lfm</t>
  </si>
  <si>
    <t>Schuss cm</t>
  </si>
  <si>
    <t>Schuß bedarf       Kg</t>
  </si>
  <si>
    <t>je 15</t>
  </si>
  <si>
    <t>x</t>
  </si>
  <si>
    <t>Dandy 2103264/11 645319-1094</t>
  </si>
  <si>
    <t>Dandy 2103323/6 654349-1048</t>
  </si>
  <si>
    <t>Jahreswechsel 2013</t>
  </si>
  <si>
    <t>36a</t>
  </si>
  <si>
    <t>101888</t>
  </si>
  <si>
    <t>162</t>
  </si>
  <si>
    <t>Sanders</t>
  </si>
  <si>
    <t>8</t>
  </si>
  <si>
    <t>36 b</t>
  </si>
  <si>
    <t>2102966/1</t>
  </si>
  <si>
    <t>37a</t>
  </si>
  <si>
    <t>100192</t>
  </si>
  <si>
    <t>645319-436</t>
  </si>
  <si>
    <t>billerbeck Schweiz</t>
  </si>
  <si>
    <t>Schappe 140/2 natur</t>
  </si>
  <si>
    <t>37b</t>
  </si>
  <si>
    <t>2102994/1</t>
  </si>
  <si>
    <t>J1 zu J2</t>
  </si>
  <si>
    <t>38 A</t>
  </si>
  <si>
    <t>38 B</t>
  </si>
  <si>
    <t>Korrekturkonstante 7356</t>
  </si>
  <si>
    <t>KW10</t>
  </si>
  <si>
    <t>MA 07 .1-13</t>
  </si>
  <si>
    <t>41A</t>
  </si>
  <si>
    <t>645319-831-45-2</t>
  </si>
  <si>
    <t>Schappe120/2azur</t>
  </si>
  <si>
    <t>2103099/1</t>
  </si>
  <si>
    <t>41B</t>
  </si>
  <si>
    <t>42A</t>
  </si>
  <si>
    <t>645319-831.45-2</t>
  </si>
  <si>
    <t>Schappe120/2black</t>
  </si>
  <si>
    <t>Ma 07.2-13</t>
  </si>
  <si>
    <t>42B</t>
  </si>
  <si>
    <t>2103117/1</t>
  </si>
  <si>
    <t>43A</t>
  </si>
  <si>
    <t>101703</t>
  </si>
  <si>
    <t>SCH 140/2</t>
  </si>
  <si>
    <t>43B</t>
  </si>
  <si>
    <t>1A</t>
  </si>
  <si>
    <t>1B</t>
  </si>
  <si>
    <t>2A</t>
  </si>
  <si>
    <t>102047</t>
  </si>
  <si>
    <t>645319-837/00-39</t>
  </si>
  <si>
    <t>Westwing Home</t>
  </si>
  <si>
    <t>Schappe 120/2 azur</t>
  </si>
  <si>
    <t>2B</t>
  </si>
  <si>
    <t>3A</t>
  </si>
  <si>
    <t>101526</t>
  </si>
  <si>
    <t>3B</t>
  </si>
  <si>
    <t>4 01</t>
  </si>
  <si>
    <t>101720</t>
  </si>
  <si>
    <t>4 02</t>
  </si>
  <si>
    <t>2103169/1</t>
  </si>
  <si>
    <t>0611</t>
  </si>
  <si>
    <t>05/01</t>
  </si>
  <si>
    <t>Hanover Direkt</t>
  </si>
  <si>
    <t>Schappe140/2 natur</t>
  </si>
  <si>
    <t>05/02</t>
  </si>
  <si>
    <t>2103133/1</t>
  </si>
  <si>
    <t>626-01/08</t>
  </si>
  <si>
    <t>626-02/08</t>
  </si>
  <si>
    <t>645319-540/00-33</t>
  </si>
  <si>
    <t>626-03/08</t>
  </si>
  <si>
    <t>245319-41/00-33</t>
  </si>
  <si>
    <t>635-06/08</t>
  </si>
  <si>
    <t>635-05/08</t>
  </si>
  <si>
    <t>645319-571/00-33</t>
  </si>
  <si>
    <t>647-02/08</t>
  </si>
  <si>
    <t>649-03/08</t>
  </si>
  <si>
    <t>646519-851</t>
  </si>
  <si>
    <t>2002048/1</t>
  </si>
  <si>
    <t>Muster Sommerkollektion</t>
  </si>
  <si>
    <t>2002185/2</t>
  </si>
  <si>
    <t>626219-546</t>
  </si>
  <si>
    <t>2002010/1</t>
  </si>
  <si>
    <t>649349-470/00-39</t>
  </si>
  <si>
    <t>2002241/1</t>
  </si>
  <si>
    <t>2002190/1</t>
  </si>
  <si>
    <t>2002266/1</t>
  </si>
  <si>
    <t>2002281/1</t>
  </si>
  <si>
    <t>663319-821/110-942</t>
  </si>
  <si>
    <t>645349-695</t>
  </si>
  <si>
    <t>2002309/1</t>
  </si>
  <si>
    <t>649349-545-54a</t>
  </si>
  <si>
    <t>2002203/1</t>
  </si>
  <si>
    <t>0467</t>
  </si>
  <si>
    <t>2002344/2</t>
  </si>
  <si>
    <t>663319-999/110-942</t>
  </si>
  <si>
    <t>2002196/16</t>
  </si>
  <si>
    <t>2002283/1</t>
  </si>
  <si>
    <t>645319-18/00-33</t>
  </si>
  <si>
    <t>645319-656/00-561</t>
  </si>
  <si>
    <t>0392/53</t>
  </si>
  <si>
    <t>0392/54</t>
  </si>
  <si>
    <t>645319-665/00-561</t>
  </si>
  <si>
    <t>0392/55</t>
  </si>
  <si>
    <t>645319-634a/00-561</t>
  </si>
  <si>
    <t>0392/56</t>
  </si>
  <si>
    <t>645319-636a/00-561</t>
  </si>
  <si>
    <t>0392/57</t>
  </si>
  <si>
    <t>645319-669/00-561</t>
  </si>
  <si>
    <t>0392/58</t>
  </si>
  <si>
    <t>645319-638/00-561</t>
  </si>
  <si>
    <t>0392/59</t>
  </si>
  <si>
    <t>645319-650/110-...</t>
  </si>
  <si>
    <t>0392/60</t>
  </si>
  <si>
    <t>0392/61</t>
  </si>
  <si>
    <t>0392/62</t>
  </si>
  <si>
    <t>0392/63</t>
  </si>
  <si>
    <t>0392/64</t>
  </si>
  <si>
    <t>M004/08</t>
  </si>
  <si>
    <t>663319-652a/110-...</t>
  </si>
  <si>
    <t>0392/65</t>
  </si>
  <si>
    <t>Kettwechsel 37819/1 u. 37819/2 0645 Partie 078736 5.000 m Wisester N100 8 %</t>
  </si>
  <si>
    <t>0645</t>
  </si>
  <si>
    <t>PES 84f142</t>
  </si>
  <si>
    <t>PES 84f143</t>
  </si>
  <si>
    <t xml:space="preserve"> </t>
  </si>
  <si>
    <t>0387</t>
  </si>
  <si>
    <t>0404</t>
  </si>
  <si>
    <t>326/07</t>
  </si>
  <si>
    <t>0624</t>
  </si>
  <si>
    <t>2102254/1</t>
  </si>
  <si>
    <t>172/126</t>
  </si>
  <si>
    <t>Kettwechsel 37751/1 u. 37751/2 Partie 080598  4650 m</t>
  </si>
  <si>
    <t>0633</t>
  </si>
  <si>
    <t>03.05.2013</t>
  </si>
  <si>
    <t>2103227/4</t>
  </si>
  <si>
    <t>663319-1123A/170-</t>
  </si>
  <si>
    <t>120/2iron,desert flower,ash</t>
  </si>
  <si>
    <t>667</t>
  </si>
  <si>
    <t>663319-1068A/110.952</t>
  </si>
  <si>
    <t>Sch.120/2khaki/ribbonred/goldmet.</t>
  </si>
  <si>
    <t>27/1</t>
  </si>
  <si>
    <t>28/01</t>
  </si>
  <si>
    <t>2103299/2</t>
  </si>
  <si>
    <t>TSchuß</t>
  </si>
  <si>
    <t>0388/01</t>
  </si>
  <si>
    <t>0388/02</t>
  </si>
  <si>
    <t>0388/03</t>
  </si>
  <si>
    <t>0388/04</t>
  </si>
  <si>
    <t>0388/05</t>
  </si>
  <si>
    <t>0388/06</t>
  </si>
  <si>
    <t>0388/07</t>
  </si>
  <si>
    <t>0388/08</t>
  </si>
  <si>
    <t>0388/09</t>
  </si>
  <si>
    <t>0388/10</t>
  </si>
  <si>
    <t>0388/11</t>
  </si>
  <si>
    <t>0388/12</t>
  </si>
  <si>
    <t>0388/13</t>
  </si>
  <si>
    <t>0388/14</t>
  </si>
  <si>
    <t>0388/15</t>
  </si>
  <si>
    <t>0388/16</t>
  </si>
  <si>
    <t>0388/17</t>
  </si>
  <si>
    <t>0388/18</t>
  </si>
  <si>
    <t>636019-563</t>
  </si>
  <si>
    <t>06.07.</t>
  </si>
  <si>
    <t>0388/19</t>
  </si>
  <si>
    <t>636019-540</t>
  </si>
  <si>
    <t>0388/20</t>
  </si>
  <si>
    <t>236012-41</t>
  </si>
  <si>
    <t>0388/21</t>
  </si>
  <si>
    <t>636019-535</t>
  </si>
  <si>
    <t>0388/22</t>
  </si>
  <si>
    <t>2002396/1</t>
  </si>
  <si>
    <t>2002404/2</t>
  </si>
  <si>
    <t>2002416/2</t>
  </si>
  <si>
    <t>663319-821/110-33</t>
  </si>
  <si>
    <t>2002416/3</t>
  </si>
  <si>
    <t>650819-581/00-33</t>
  </si>
  <si>
    <t>2002416/4</t>
  </si>
  <si>
    <t>650819-581/00-190</t>
  </si>
  <si>
    <t>238810/00-190</t>
  </si>
  <si>
    <t>645319-581/00-252</t>
  </si>
  <si>
    <t>645319-581/00-117</t>
  </si>
  <si>
    <t>645319-581/00-267</t>
  </si>
  <si>
    <t>645319-581/00-123</t>
  </si>
  <si>
    <t>645319-581/00-258</t>
  </si>
  <si>
    <t>645319-581/00-255</t>
  </si>
  <si>
    <t>645319-581/00-120</t>
  </si>
  <si>
    <t>236312/00-843</t>
  </si>
  <si>
    <t>246342/00-39</t>
  </si>
  <si>
    <t>0474</t>
  </si>
  <si>
    <t>2100039/1</t>
  </si>
  <si>
    <t>520-04/08</t>
  </si>
  <si>
    <t>236312/00-330</t>
  </si>
  <si>
    <t>0392/81</t>
  </si>
  <si>
    <t>520-11/08</t>
  </si>
  <si>
    <t>654349-614/00-330</t>
  </si>
  <si>
    <t>0392/82</t>
  </si>
  <si>
    <t>520-12/08</t>
  </si>
  <si>
    <t>654349-609/100-330</t>
  </si>
  <si>
    <t>0684</t>
  </si>
  <si>
    <t>10/02</t>
  </si>
  <si>
    <t>2103411/2</t>
  </si>
  <si>
    <t>100089</t>
  </si>
  <si>
    <t>0685</t>
  </si>
  <si>
    <t>115900/00202</t>
  </si>
  <si>
    <t>PES500f116</t>
  </si>
  <si>
    <t>505-02/08</t>
  </si>
  <si>
    <t>680349-244</t>
  </si>
  <si>
    <t>2100024/1</t>
  </si>
  <si>
    <t>663319-813/110-013</t>
  </si>
  <si>
    <t>2100026/1u.2100056/1</t>
  </si>
  <si>
    <t>21000024/1</t>
  </si>
  <si>
    <t>663319-813a/110-013</t>
  </si>
  <si>
    <t>2100114/4</t>
  </si>
  <si>
    <t>2100114/1</t>
  </si>
  <si>
    <t>0479</t>
  </si>
  <si>
    <t>210014/1</t>
  </si>
  <si>
    <t>2100114/5</t>
  </si>
  <si>
    <t>645319-690</t>
  </si>
  <si>
    <t>2100114/3</t>
  </si>
  <si>
    <t>645319-838a/00-261</t>
  </si>
  <si>
    <t>645319-837/00-261</t>
  </si>
  <si>
    <t>645319-838a/00-39</t>
  </si>
  <si>
    <t>2100235/2</t>
  </si>
  <si>
    <t>645319-829/00-196</t>
  </si>
  <si>
    <t>2100302/1</t>
  </si>
  <si>
    <t>2100208/1</t>
  </si>
  <si>
    <t>2100208/2</t>
  </si>
  <si>
    <t>645319-839</t>
  </si>
  <si>
    <t>0499</t>
  </si>
  <si>
    <t>2100335/1</t>
  </si>
  <si>
    <t>663319-652b/110-128</t>
  </si>
  <si>
    <t>2100322/1</t>
  </si>
  <si>
    <t>0392/66</t>
  </si>
  <si>
    <t>0392/67</t>
  </si>
  <si>
    <t>0392/68</t>
  </si>
  <si>
    <t>0392/69</t>
  </si>
  <si>
    <t>0392/70</t>
  </si>
  <si>
    <t>663319-657/110-...</t>
  </si>
  <si>
    <t>0392/71</t>
  </si>
  <si>
    <t>505-2/08</t>
  </si>
  <si>
    <t>680349-244 streifen</t>
  </si>
  <si>
    <t>0392/72</t>
  </si>
  <si>
    <t>517/08</t>
  </si>
  <si>
    <t>645319-670/110-867</t>
  </si>
  <si>
    <t>0392/73</t>
  </si>
  <si>
    <t>520-03/08</t>
  </si>
  <si>
    <t>236312/00-249</t>
  </si>
  <si>
    <t>0392/74</t>
  </si>
  <si>
    <t>520-01/08</t>
  </si>
  <si>
    <t>645319-636/00-249</t>
  </si>
  <si>
    <t>0392/75</t>
  </si>
  <si>
    <t>520-08/08</t>
  </si>
  <si>
    <t>645319-615/00-249</t>
  </si>
  <si>
    <t>0392/76</t>
  </si>
  <si>
    <t>520-07/08</t>
  </si>
  <si>
    <t>645319-634/00-249</t>
  </si>
  <si>
    <t>0392/77</t>
  </si>
  <si>
    <t>520-02/08</t>
  </si>
  <si>
    <t>0392/78</t>
  </si>
  <si>
    <t>520-05/08</t>
  </si>
  <si>
    <t>645319-615/00-330</t>
  </si>
  <si>
    <t>0392/79</t>
  </si>
  <si>
    <t>520-06/08</t>
  </si>
  <si>
    <t>645319-6345/00-330</t>
  </si>
  <si>
    <t>645319-675</t>
  </si>
  <si>
    <t>2100322/2</t>
  </si>
  <si>
    <t>236312/00-528</t>
  </si>
  <si>
    <t>2100322/4</t>
  </si>
  <si>
    <t>0674</t>
  </si>
  <si>
    <t>0401/02</t>
  </si>
  <si>
    <t>0401/03</t>
  </si>
  <si>
    <t>0401/04</t>
  </si>
  <si>
    <t>0401</t>
  </si>
  <si>
    <t>512/08</t>
  </si>
  <si>
    <t>528-02/08</t>
  </si>
  <si>
    <t>565-02/08</t>
  </si>
  <si>
    <t>645319-580/00-117</t>
  </si>
  <si>
    <t>566-04/08</t>
  </si>
  <si>
    <t>645319-579/00-117</t>
  </si>
  <si>
    <t>563-03/08</t>
  </si>
  <si>
    <t>645319-580/00-330</t>
  </si>
  <si>
    <t>565-05/08</t>
  </si>
  <si>
    <t>645319-580/00-393</t>
  </si>
  <si>
    <t>566-01/08</t>
  </si>
  <si>
    <t>645319-579/00-393</t>
  </si>
  <si>
    <t>565-04/08</t>
  </si>
  <si>
    <t>645319-580/00-555</t>
  </si>
  <si>
    <t>566-02/08</t>
  </si>
  <si>
    <t>645319-579/00-555</t>
  </si>
  <si>
    <t>559/08</t>
  </si>
  <si>
    <t>645319-540/00-555</t>
  </si>
  <si>
    <t>547/08</t>
  </si>
  <si>
    <t>663319-564/110-765</t>
  </si>
  <si>
    <t>555/08</t>
  </si>
  <si>
    <t>663319-564/110-762</t>
  </si>
  <si>
    <t>523-02/08</t>
  </si>
  <si>
    <t>645319-674</t>
  </si>
  <si>
    <t>523-04/08</t>
  </si>
  <si>
    <t>0679</t>
  </si>
  <si>
    <t>0677</t>
  </si>
  <si>
    <t>Kett + Geschirrwechsel 120/120</t>
  </si>
  <si>
    <t>Pan Pacific 2103345/1 662849-1062A-62 110.-m</t>
  </si>
  <si>
    <t>645319-625/00-846</t>
  </si>
  <si>
    <t>55</t>
  </si>
  <si>
    <t>614-03/08</t>
  </si>
  <si>
    <t>645319-625/00-330</t>
  </si>
  <si>
    <t>56</t>
  </si>
  <si>
    <t>645319-625/00-393</t>
  </si>
  <si>
    <t>57</t>
  </si>
  <si>
    <t>645319-625/00-261</t>
  </si>
  <si>
    <t>58</t>
  </si>
  <si>
    <t>645319-625/00-270</t>
  </si>
  <si>
    <t>59</t>
  </si>
  <si>
    <t>645319-625/00-264</t>
  </si>
  <si>
    <t>60</t>
  </si>
  <si>
    <t>615-01/08</t>
  </si>
  <si>
    <t>645319-646/00-33</t>
  </si>
  <si>
    <t>61</t>
  </si>
  <si>
    <t>645319-646/00-840</t>
  </si>
  <si>
    <t>62</t>
  </si>
  <si>
    <t>533-05/08</t>
  </si>
  <si>
    <t>645319-619</t>
  </si>
  <si>
    <t>0392/107</t>
  </si>
  <si>
    <t>533-08/08</t>
  </si>
  <si>
    <t>645319-650</t>
  </si>
  <si>
    <t>0392/108</t>
  </si>
  <si>
    <t>645319-666</t>
  </si>
  <si>
    <t>0392/109</t>
  </si>
  <si>
    <t>645319-666a</t>
  </si>
  <si>
    <t>16.08.</t>
  </si>
  <si>
    <t>0392/110</t>
  </si>
  <si>
    <t>645319-631</t>
  </si>
  <si>
    <t>0392/111</t>
  </si>
  <si>
    <t>645319-655</t>
  </si>
  <si>
    <t>0392/112</t>
  </si>
  <si>
    <t>645319-656</t>
  </si>
  <si>
    <t>0392/113</t>
  </si>
  <si>
    <t>645319-654</t>
  </si>
  <si>
    <t>0392/114</t>
  </si>
  <si>
    <t>645319-629</t>
  </si>
  <si>
    <t>0392/115</t>
  </si>
  <si>
    <t>18.08.</t>
  </si>
  <si>
    <t>0392/116</t>
  </si>
  <si>
    <t>533-06/08</t>
  </si>
  <si>
    <t>645319-630</t>
  </si>
  <si>
    <t>0392/117</t>
  </si>
  <si>
    <t>645319-624</t>
  </si>
  <si>
    <t>0392/118</t>
  </si>
  <si>
    <t>645319-625</t>
  </si>
  <si>
    <t>2101128/8</t>
  </si>
  <si>
    <t>645319-831/00-33</t>
  </si>
  <si>
    <t>2101128/9</t>
  </si>
  <si>
    <t>645319-863A/00-199</t>
  </si>
  <si>
    <t>2101132/2</t>
  </si>
  <si>
    <t>226219-735/00-531</t>
  </si>
  <si>
    <t>2101134/2</t>
  </si>
  <si>
    <t>2101128/3</t>
  </si>
  <si>
    <t>645319-831</t>
  </si>
  <si>
    <t>2101128/1</t>
  </si>
  <si>
    <t>645319/860</t>
  </si>
  <si>
    <t>645319-880/00-39</t>
  </si>
  <si>
    <t>623-01/08</t>
  </si>
  <si>
    <t>630-02/08</t>
  </si>
  <si>
    <t>645319-383</t>
  </si>
  <si>
    <t>630-04/08</t>
  </si>
  <si>
    <t>645319-608</t>
  </si>
  <si>
    <t>630-05/08</t>
  </si>
  <si>
    <t>630-01/08</t>
  </si>
  <si>
    <t>630-06/08</t>
  </si>
  <si>
    <t>630-03/08</t>
  </si>
  <si>
    <t>630-07/08</t>
  </si>
  <si>
    <t>0409</t>
  </si>
  <si>
    <t>639-01/08</t>
  </si>
  <si>
    <t>639-02/08</t>
  </si>
  <si>
    <t>649-04/08</t>
  </si>
  <si>
    <t>645319-544/00-270</t>
  </si>
  <si>
    <t>649-01/08</t>
  </si>
  <si>
    <t>669-01/08</t>
  </si>
  <si>
    <t>663319-659/110-984</t>
  </si>
  <si>
    <t>669/08</t>
  </si>
  <si>
    <t>2101579/1</t>
  </si>
  <si>
    <t>636019-11</t>
  </si>
  <si>
    <t>0581</t>
  </si>
  <si>
    <t>2101503/2</t>
  </si>
  <si>
    <t>2101624/1</t>
  </si>
  <si>
    <t>2101634/1</t>
  </si>
  <si>
    <t>645519-887B-170-425</t>
  </si>
  <si>
    <t>2101616/1</t>
  </si>
  <si>
    <t>2101622/1</t>
  </si>
  <si>
    <t>654349/1030</t>
  </si>
  <si>
    <t>2101665/2</t>
  </si>
  <si>
    <t>2101665/3</t>
  </si>
  <si>
    <t>2101668/3</t>
  </si>
  <si>
    <t>2101668/4</t>
  </si>
  <si>
    <t>645319-1019/00842</t>
  </si>
  <si>
    <t>0592</t>
  </si>
  <si>
    <t>2101710/2</t>
  </si>
  <si>
    <t>2101701/2</t>
  </si>
  <si>
    <t>2101701/3</t>
  </si>
  <si>
    <t>BW Metro 100/1</t>
  </si>
  <si>
    <t>2101789/2</t>
  </si>
  <si>
    <t>2101830/1</t>
  </si>
  <si>
    <t>645319-869</t>
  </si>
  <si>
    <t>2101801/1-B</t>
  </si>
  <si>
    <t>2101824/1</t>
  </si>
  <si>
    <t>2101752/4</t>
  </si>
  <si>
    <t>2101885/2</t>
  </si>
  <si>
    <t>2101862/2</t>
  </si>
  <si>
    <t>2101861/1</t>
  </si>
  <si>
    <t>2101/861/1</t>
  </si>
  <si>
    <t>2101931/2</t>
  </si>
  <si>
    <t>63/50</t>
  </si>
  <si>
    <t>2101798/1</t>
  </si>
  <si>
    <t>2102083/2</t>
  </si>
  <si>
    <t>646519/544</t>
  </si>
  <si>
    <t>2102048/1</t>
  </si>
  <si>
    <t>656519-681</t>
  </si>
  <si>
    <t>2102033/2</t>
  </si>
  <si>
    <t>626219/735/00531</t>
  </si>
  <si>
    <t>2102137/5</t>
  </si>
  <si>
    <t>645319-1055</t>
  </si>
  <si>
    <t>2102137/7</t>
  </si>
  <si>
    <t>654649/1048</t>
  </si>
  <si>
    <t>2102127/5</t>
  </si>
  <si>
    <t>645319/277/0033</t>
  </si>
  <si>
    <t>Schappe120/2 black</t>
  </si>
  <si>
    <t>2102127/4</t>
  </si>
  <si>
    <t>Kettwechsel  40/44 1335 u.1336  0637 Partie 1200201/1200202    3.300 m</t>
  </si>
  <si>
    <t>0636</t>
  </si>
  <si>
    <t>2102521/1</t>
  </si>
  <si>
    <t>2102536/1</t>
  </si>
  <si>
    <t>662549-19</t>
  </si>
  <si>
    <t>2102515/3</t>
  </si>
  <si>
    <t>2102578/1</t>
  </si>
  <si>
    <t>2102591/2</t>
  </si>
  <si>
    <t>236312/00-196</t>
  </si>
  <si>
    <t>Schappe120/2 ribbon red</t>
  </si>
  <si>
    <t>2102157/1</t>
  </si>
  <si>
    <t>2102557/3</t>
  </si>
  <si>
    <t>663319-1010/110-536</t>
  </si>
  <si>
    <t xml:space="preserve">Schappe120/2 </t>
  </si>
  <si>
    <t>236312-/00-39</t>
  </si>
  <si>
    <t>2102658/1</t>
  </si>
  <si>
    <t>0363</t>
  </si>
  <si>
    <t>130/170</t>
  </si>
  <si>
    <t>2102634/1</t>
  </si>
  <si>
    <t>236312/00-616</t>
  </si>
  <si>
    <t>Schappe120/2new wheat</t>
  </si>
  <si>
    <t>2102684/1</t>
  </si>
  <si>
    <t>2102685/1</t>
  </si>
  <si>
    <t>14/09/212</t>
  </si>
  <si>
    <t>2102609/2</t>
  </si>
  <si>
    <t>663319-873/110-473</t>
  </si>
  <si>
    <t>Sch 120/2 cedar,brightredviolet,strawberry ice</t>
  </si>
  <si>
    <t>2102722/1</t>
  </si>
  <si>
    <t>645319 - 883/00-258</t>
  </si>
  <si>
    <t>2102722/3</t>
  </si>
  <si>
    <t>663319-884a/110-413</t>
  </si>
  <si>
    <t>Schappe120/2dried herb/strawberry ice/ivory</t>
  </si>
  <si>
    <t>2102829/1</t>
  </si>
  <si>
    <t>650319-1072/170-59</t>
  </si>
  <si>
    <t>schappe 120/2 Desert Flower, Citonelle</t>
  </si>
  <si>
    <t>2102635/3</t>
  </si>
  <si>
    <t>236321 / 00-258</t>
  </si>
  <si>
    <t>Schappe 120/2   cedar</t>
  </si>
  <si>
    <t>2102878/1</t>
  </si>
  <si>
    <t>2102892/1</t>
  </si>
  <si>
    <t>236312/00-313</t>
  </si>
  <si>
    <t>Schappe 120/2 desert flower</t>
  </si>
  <si>
    <t>2103020/3</t>
  </si>
  <si>
    <t>25 A</t>
  </si>
  <si>
    <t>abweben</t>
  </si>
  <si>
    <t>Summe 1/ 12</t>
  </si>
  <si>
    <t>Kettwechsel BR 40/44 1350 u. 1351  0664 Partie     3.300 m</t>
  </si>
  <si>
    <t>Korrekturkonstante 7005</t>
  </si>
  <si>
    <t>2103009/3</t>
  </si>
  <si>
    <t>01A</t>
  </si>
  <si>
    <t>330</t>
  </si>
  <si>
    <t>2102828/1 zu J3</t>
  </si>
  <si>
    <t>02A</t>
  </si>
  <si>
    <t>100181</t>
  </si>
  <si>
    <t>645319-638/00-39</t>
  </si>
  <si>
    <t>670-02/08</t>
  </si>
  <si>
    <t>645319-621/00-39</t>
  </si>
  <si>
    <t>670-01/08</t>
  </si>
  <si>
    <t>645319-621/00-837</t>
  </si>
  <si>
    <t>670-03/08</t>
  </si>
  <si>
    <t>645319-639/00-837</t>
  </si>
  <si>
    <t>670-07/08</t>
  </si>
  <si>
    <t>236312/00-837</t>
  </si>
  <si>
    <t>670-15/08</t>
  </si>
  <si>
    <t>670-06/08</t>
  </si>
  <si>
    <t>645319-637/00-261</t>
  </si>
  <si>
    <t>670-27/08</t>
  </si>
  <si>
    <t>645319-615/00-258</t>
  </si>
  <si>
    <t>670-05/08</t>
  </si>
  <si>
    <t>670-08/08</t>
  </si>
  <si>
    <t>236312/00-270</t>
  </si>
  <si>
    <t>670-10/08</t>
  </si>
  <si>
    <t>663319-685/110-936</t>
  </si>
  <si>
    <t>670-09/08</t>
  </si>
  <si>
    <t>663319-686/110-936</t>
  </si>
  <si>
    <t>676/08</t>
  </si>
  <si>
    <t>645319-927/00-33</t>
  </si>
  <si>
    <t>643319-928/00-33</t>
  </si>
  <si>
    <t>668/08</t>
  </si>
  <si>
    <t>628319-31/00-33</t>
  </si>
  <si>
    <t>667/08</t>
  </si>
  <si>
    <t>245312-151</t>
  </si>
  <si>
    <t>680/08</t>
  </si>
  <si>
    <t>662549-545</t>
  </si>
  <si>
    <t>681/08</t>
  </si>
  <si>
    <t>645319-540</t>
  </si>
  <si>
    <t>681-02/08</t>
  </si>
  <si>
    <t>645319-521/00-393</t>
  </si>
  <si>
    <t>681-03/08</t>
  </si>
  <si>
    <t>673/08</t>
  </si>
  <si>
    <t>684/08</t>
  </si>
  <si>
    <t>236312-41</t>
  </si>
  <si>
    <t>Leinen gekocht Nm33</t>
  </si>
  <si>
    <t>685/08</t>
  </si>
  <si>
    <t>694-01/08</t>
  </si>
  <si>
    <t>654349-545</t>
  </si>
  <si>
    <t>694-02/08</t>
  </si>
  <si>
    <t>645319-464</t>
  </si>
  <si>
    <t>643/08</t>
  </si>
  <si>
    <t>692/08</t>
  </si>
  <si>
    <t>Schappe natur / black</t>
  </si>
  <si>
    <t>2001648/1</t>
  </si>
  <si>
    <t>646049-18</t>
  </si>
  <si>
    <t>2001636/1</t>
  </si>
  <si>
    <t>0312</t>
  </si>
  <si>
    <t>2001655/2</t>
  </si>
  <si>
    <t>2001680/1</t>
  </si>
  <si>
    <t>245312-41</t>
  </si>
  <si>
    <t>645319-430</t>
  </si>
  <si>
    <t>010/09</t>
  </si>
  <si>
    <t>699-1/08</t>
  </si>
  <si>
    <t>680349-244STR</t>
  </si>
  <si>
    <t>0433</t>
  </si>
  <si>
    <t>699-2/08</t>
  </si>
  <si>
    <t>646349-521/00-135</t>
  </si>
  <si>
    <t>2102083/3</t>
  </si>
  <si>
    <t>663319/563/110/738</t>
  </si>
  <si>
    <t>Schappe 120/2natur,cedar,strawb.</t>
  </si>
  <si>
    <t>2102034/2</t>
  </si>
  <si>
    <t>Krepp S+Z 20/22x4</t>
  </si>
  <si>
    <t>3102032/1</t>
  </si>
  <si>
    <t>Schappe 120/2 gold</t>
  </si>
  <si>
    <t>2102107/1</t>
  </si>
  <si>
    <t>2102116/1</t>
  </si>
  <si>
    <t>645319/832</t>
  </si>
  <si>
    <t>20.01,12</t>
  </si>
  <si>
    <t>2102083/1</t>
  </si>
  <si>
    <t>645519/1004/0039</t>
  </si>
  <si>
    <t>BW135/1 azur</t>
  </si>
  <si>
    <t>2102127/1</t>
  </si>
  <si>
    <t>2102173/1</t>
  </si>
  <si>
    <t>645319/831</t>
  </si>
  <si>
    <t>2102173/2</t>
  </si>
  <si>
    <t>2102173/3</t>
  </si>
  <si>
    <t>645319/864</t>
  </si>
  <si>
    <t>2102183/1</t>
  </si>
  <si>
    <t>645319-1059</t>
  </si>
  <si>
    <t>2102183/2</t>
  </si>
  <si>
    <t>645319-1059/00-264</t>
  </si>
  <si>
    <t>21012184/1</t>
  </si>
  <si>
    <t>645319/1004</t>
  </si>
  <si>
    <t>2102184/2</t>
  </si>
  <si>
    <t>2102190/1</t>
  </si>
  <si>
    <t>2102218/1</t>
  </si>
  <si>
    <t>BR 40/44</t>
  </si>
  <si>
    <t>Kettwechsel 13.3.2012</t>
  </si>
  <si>
    <t>0622</t>
  </si>
  <si>
    <t>2102263/1</t>
  </si>
  <si>
    <t>236312/0039</t>
  </si>
  <si>
    <t>Schappe 120/2azur</t>
  </si>
  <si>
    <t>2102242/3</t>
  </si>
  <si>
    <t>645319/0039</t>
  </si>
  <si>
    <t>2102242/4</t>
  </si>
  <si>
    <t>645319-1004</t>
  </si>
  <si>
    <t>2102196/2</t>
  </si>
  <si>
    <t>663319-1009</t>
  </si>
  <si>
    <t>2102242/2</t>
  </si>
  <si>
    <t>11.2.20113</t>
  </si>
  <si>
    <t>2102988/1</t>
  </si>
  <si>
    <t>03A</t>
  </si>
  <si>
    <t>2103076/1</t>
  </si>
  <si>
    <t>102017</t>
  </si>
  <si>
    <t>645319-1090/00-4101</t>
  </si>
  <si>
    <t>Konf/Bodd for</t>
  </si>
  <si>
    <t>19.02,2013</t>
  </si>
  <si>
    <t>2103079/1</t>
  </si>
  <si>
    <t>101701</t>
  </si>
  <si>
    <t>663319-857/170-391</t>
  </si>
  <si>
    <t xml:space="preserve">Bossfor </t>
  </si>
  <si>
    <t>Sch120/2 Bright red Violett,cedar,iron</t>
  </si>
  <si>
    <t>2103029/1</t>
  </si>
  <si>
    <t>102009</t>
  </si>
  <si>
    <t>663319-1096/170-353</t>
  </si>
  <si>
    <t>Konfektion /Bossfor</t>
  </si>
  <si>
    <t>Sch120/2 bright red Violet,khaki,goldmettalic</t>
  </si>
  <si>
    <t>101158</t>
  </si>
  <si>
    <t>Luolai</t>
  </si>
  <si>
    <t>Sch140/2</t>
  </si>
  <si>
    <t>muß Antje noch in ihre Liste übernehmen!</t>
  </si>
  <si>
    <t>2103136/1</t>
  </si>
  <si>
    <t>Rose Town</t>
  </si>
  <si>
    <t>2103143/2</t>
  </si>
  <si>
    <t>101522</t>
  </si>
  <si>
    <t>Eke Tekstil</t>
  </si>
  <si>
    <t>2103143/3</t>
  </si>
  <si>
    <t>101521</t>
  </si>
  <si>
    <t>2103127/8</t>
  </si>
  <si>
    <t>13/01</t>
  </si>
  <si>
    <t>663319-1089/170-304</t>
  </si>
  <si>
    <t>Royal H&amp;S</t>
  </si>
  <si>
    <t>Schappe120/2iron/granate/strawberry ice</t>
  </si>
  <si>
    <t>2103127/7</t>
  </si>
  <si>
    <t>J5zu J3</t>
  </si>
  <si>
    <t>101978</t>
  </si>
  <si>
    <t>2103181-1</t>
  </si>
  <si>
    <t>15/1</t>
  </si>
  <si>
    <t>102053</t>
  </si>
  <si>
    <t>645319-809/170-487</t>
  </si>
  <si>
    <t>Westwing</t>
  </si>
  <si>
    <t>2,75</t>
  </si>
  <si>
    <t>15/2</t>
  </si>
  <si>
    <t>2103181/8</t>
  </si>
  <si>
    <t>16/01</t>
  </si>
  <si>
    <t>102055</t>
  </si>
  <si>
    <t>645319-546/00-117</t>
  </si>
  <si>
    <t>Schappe 120/2 caramel</t>
  </si>
  <si>
    <t>16/02</t>
  </si>
  <si>
    <t>2103181/7</t>
  </si>
  <si>
    <t>17/01</t>
  </si>
  <si>
    <t>102054</t>
  </si>
  <si>
    <t>645319-546/00-55</t>
  </si>
  <si>
    <t>Schappe 120/2 regal orchid</t>
  </si>
  <si>
    <t>17/02</t>
  </si>
  <si>
    <t>2103203/1</t>
  </si>
  <si>
    <t>18/01</t>
  </si>
  <si>
    <t>Schappe 120/2 ash 101</t>
  </si>
  <si>
    <t>2103203/3</t>
  </si>
  <si>
    <t>19/01</t>
  </si>
  <si>
    <t>663319-1068/170-952</t>
  </si>
  <si>
    <t>S120/2khaki/ribbonred/goldmet.</t>
  </si>
  <si>
    <t>2103135/1</t>
  </si>
  <si>
    <t>20/01</t>
  </si>
  <si>
    <t>2103243/1</t>
  </si>
  <si>
    <t>22/01</t>
  </si>
  <si>
    <t>2103085/7</t>
  </si>
  <si>
    <t>23/01</t>
  </si>
  <si>
    <t>650319-1092/170-350</t>
  </si>
  <si>
    <t>Yves Delorme</t>
  </si>
  <si>
    <t>Sch. 120/2  marine/new wheat</t>
  </si>
  <si>
    <t>2103033/1</t>
  </si>
  <si>
    <t>24/01</t>
  </si>
  <si>
    <t>645319-1065/00-561</t>
  </si>
  <si>
    <t>Home Textile</t>
  </si>
  <si>
    <t>Sch. 120/2 blackberry</t>
  </si>
  <si>
    <t>2103227/2</t>
  </si>
  <si>
    <t>Sch.120/2 iron, desert flower,ash</t>
  </si>
  <si>
    <t>2103135/2</t>
  </si>
  <si>
    <t>26/01</t>
  </si>
  <si>
    <t>Viscose50/2</t>
  </si>
  <si>
    <t>2103298/1</t>
  </si>
  <si>
    <t>0379</t>
  </si>
  <si>
    <t>407/08</t>
  </si>
  <si>
    <t>479/08</t>
  </si>
  <si>
    <t>0395</t>
  </si>
  <si>
    <t>2002349-1</t>
  </si>
  <si>
    <t>2002391/1</t>
  </si>
  <si>
    <t>2002388/1</t>
  </si>
  <si>
    <t>654349-676</t>
  </si>
  <si>
    <t>2002331/1</t>
  </si>
  <si>
    <t>2002403/1</t>
  </si>
  <si>
    <t>645319-355</t>
  </si>
  <si>
    <t>2002417/1</t>
  </si>
  <si>
    <t>636019-62</t>
  </si>
  <si>
    <t>2002427/1</t>
  </si>
  <si>
    <t>2002428/1</t>
  </si>
  <si>
    <t>650819-673</t>
  </si>
  <si>
    <t>2100037/1</t>
  </si>
  <si>
    <t>0475</t>
  </si>
  <si>
    <t>2100078/1</t>
  </si>
  <si>
    <t>2100103/1</t>
  </si>
  <si>
    <t>2100089/1</t>
  </si>
  <si>
    <t>258842-44</t>
  </si>
  <si>
    <t>Jahreswechsel 2010</t>
  </si>
  <si>
    <t>Januar</t>
  </si>
  <si>
    <t>2100090/2</t>
  </si>
  <si>
    <t>2100171/1</t>
  </si>
  <si>
    <t>2100054/1</t>
  </si>
  <si>
    <t>2100220/1</t>
  </si>
  <si>
    <t>654349-254</t>
  </si>
  <si>
    <t>PES 167f48 marron</t>
  </si>
  <si>
    <t>2100220/2</t>
  </si>
  <si>
    <t>2100206/1</t>
  </si>
  <si>
    <t>645319-408</t>
  </si>
  <si>
    <t>645319-620</t>
  </si>
  <si>
    <t>0485</t>
  </si>
  <si>
    <t>2100237/1</t>
  </si>
  <si>
    <t>2100248/1</t>
  </si>
  <si>
    <t>670549-384</t>
  </si>
  <si>
    <t>schappe120/2</t>
  </si>
  <si>
    <t>345319-1062/00-393</t>
  </si>
  <si>
    <t>2102258/1</t>
  </si>
  <si>
    <t>663319-1011/110-166</t>
  </si>
  <si>
    <t>2102293/1</t>
  </si>
  <si>
    <t>650319/100/95</t>
  </si>
  <si>
    <t>650319/170/95</t>
  </si>
  <si>
    <t xml:space="preserve">SChappe120/2 </t>
  </si>
  <si>
    <t>2102293/3</t>
  </si>
  <si>
    <t>650319/1034/170041</t>
  </si>
  <si>
    <t>Schappe120/2azur/ash</t>
  </si>
  <si>
    <t>2102293/6</t>
  </si>
  <si>
    <t>645319/1000/170449</t>
  </si>
  <si>
    <t>Schappe120/2/4-Färber</t>
  </si>
  <si>
    <t>645319-682/00-33</t>
  </si>
  <si>
    <t>2102352/1</t>
  </si>
  <si>
    <t>2102364/1</t>
  </si>
  <si>
    <t>645319/931/00834</t>
  </si>
  <si>
    <t xml:space="preserve">Schappe140 /2 khaki  </t>
  </si>
  <si>
    <t>2102293/4</t>
  </si>
  <si>
    <t>650319/103417053</t>
  </si>
  <si>
    <t>Schappe140/2 deepmaha</t>
  </si>
  <si>
    <t>2102304/4</t>
  </si>
  <si>
    <t>236312 / 00-535</t>
  </si>
  <si>
    <t>Schappe 120/2 deep ma.</t>
  </si>
  <si>
    <t>2102349/5</t>
  </si>
  <si>
    <t>542/08</t>
  </si>
  <si>
    <t>536-03/08</t>
  </si>
  <si>
    <t>536/08</t>
  </si>
  <si>
    <t>533-07/08</t>
  </si>
  <si>
    <t>663319-651</t>
  </si>
  <si>
    <t>645319-470/00-261</t>
  </si>
  <si>
    <t>663319-651/110-858</t>
  </si>
  <si>
    <t>654349 - 602</t>
  </si>
  <si>
    <t>2102852/4</t>
  </si>
  <si>
    <t>Schappe120/2 goldmetallic</t>
  </si>
  <si>
    <t>2102852/1</t>
  </si>
  <si>
    <t>2102852/3</t>
  </si>
  <si>
    <t>2102852/2</t>
  </si>
  <si>
    <t>Schappe 120/2  ash</t>
  </si>
  <si>
    <t>2102927/3</t>
  </si>
  <si>
    <t xml:space="preserve">Schießer </t>
  </si>
  <si>
    <t>2102988/2</t>
  </si>
  <si>
    <t>2103003/1</t>
  </si>
  <si>
    <t>21 a</t>
  </si>
  <si>
    <t>Bossfor Ltd.</t>
  </si>
  <si>
    <t>21 b</t>
  </si>
  <si>
    <t>Korrekturkonstante 7040</t>
  </si>
  <si>
    <t>209</t>
  </si>
  <si>
    <t xml:space="preserve">2102828/1 </t>
  </si>
  <si>
    <t>2102986/3</t>
  </si>
  <si>
    <t>101984</t>
  </si>
  <si>
    <t>Schappe 120/2  desert flower,citronelle</t>
  </si>
  <si>
    <t>2103085/8</t>
  </si>
  <si>
    <t>102025</t>
  </si>
  <si>
    <t>650319-1092/170-86</t>
  </si>
  <si>
    <t>Sch120/2 deep mahogonie, new wheat</t>
  </si>
  <si>
    <t>2103085/4</t>
  </si>
  <si>
    <t>663319-1089A/110-323</t>
  </si>
  <si>
    <t>Schappe120/2goldmet.,iron,ivory</t>
  </si>
  <si>
    <t>663319-1089A/110-304</t>
  </si>
  <si>
    <t>Schappe120/2iron,granate,strawberry</t>
  </si>
  <si>
    <t>Koller Urlaub</t>
  </si>
  <si>
    <t>PES 83 f 144</t>
  </si>
  <si>
    <t>654349-1048</t>
  </si>
  <si>
    <t>Kunde</t>
  </si>
  <si>
    <t>AT</t>
  </si>
  <si>
    <t>MA</t>
  </si>
  <si>
    <r>
      <rPr>
        <b/>
        <sz val="10"/>
        <rFont val="Arial"/>
        <family val="2"/>
      </rPr>
      <t>min-1</t>
    </r>
  </si>
  <si>
    <t>NE%</t>
  </si>
  <si>
    <r>
      <rPr>
        <b/>
        <sz val="10"/>
        <rFont val="Arial"/>
        <family val="2"/>
      </rPr>
      <t>min-1 mit NE</t>
    </r>
  </si>
  <si>
    <t>Schussmat.</t>
  </si>
  <si>
    <t>Schussber.</t>
  </si>
  <si>
    <t>J1</t>
  </si>
  <si>
    <t>Crepe 20/22x4</t>
  </si>
  <si>
    <t>J2</t>
  </si>
  <si>
    <t>2103299/1</t>
  </si>
  <si>
    <t>2103299/2 238312</t>
  </si>
  <si>
    <t>Breite</t>
  </si>
  <si>
    <t>Brückentag</t>
  </si>
  <si>
    <t>J4 140/280</t>
  </si>
  <si>
    <t>Nibico 2103310/1 654349-1048</t>
  </si>
  <si>
    <t>Billerbeck 2103305/1 645319-1076/00-616</t>
  </si>
  <si>
    <t>Billerbeck 2103305/2 645319-1076/00-101</t>
  </si>
  <si>
    <t>PES 78 f 68 CS UE</t>
  </si>
  <si>
    <t>PES83f72-1CS</t>
  </si>
  <si>
    <t>res. Dandy</t>
  </si>
  <si>
    <t>khaky, ribbon red, goldmet</t>
  </si>
  <si>
    <t>KW 01/14</t>
  </si>
  <si>
    <t>KW 02/14</t>
  </si>
  <si>
    <t>KW 03/14</t>
  </si>
  <si>
    <t>KW 04/14</t>
  </si>
  <si>
    <t>KW 05/14</t>
  </si>
  <si>
    <t>Neujahr</t>
  </si>
  <si>
    <t>PES 500f116</t>
  </si>
  <si>
    <t>2103251/2</t>
  </si>
  <si>
    <t>662549-1054</t>
  </si>
  <si>
    <t>2103251/1 662549-1054</t>
  </si>
  <si>
    <t>PES 50 f 68</t>
  </si>
  <si>
    <t>PES 550 f 96</t>
  </si>
  <si>
    <t>res. SR</t>
  </si>
  <si>
    <t>res. Pan Pacific</t>
  </si>
  <si>
    <t>Schappe 140/2</t>
  </si>
  <si>
    <t>BW 100/1</t>
  </si>
  <si>
    <t>KW</t>
  </si>
  <si>
    <t>KW 18/13</t>
  </si>
  <si>
    <t>KW 19/13</t>
  </si>
  <si>
    <t>KW 20/13</t>
  </si>
  <si>
    <t>KW 21/13</t>
  </si>
  <si>
    <t>KW 22/13</t>
  </si>
  <si>
    <t>J1 165</t>
  </si>
  <si>
    <t>J2 165</t>
  </si>
  <si>
    <t>J3 140/280</t>
  </si>
  <si>
    <t>J4 140/180</t>
  </si>
  <si>
    <t>J5 140/280</t>
  </si>
  <si>
    <t>41 Allergo 150/150</t>
  </si>
  <si>
    <t>42 Allergo 160</t>
  </si>
  <si>
    <t>43 Allergo 160</t>
  </si>
  <si>
    <t>44 Alergo 120/120</t>
  </si>
  <si>
    <t>45 Allergo 120/160</t>
  </si>
  <si>
    <t>49 Allergo 160</t>
  </si>
  <si>
    <t>53 165</t>
  </si>
  <si>
    <t>54 Allergo 170/170</t>
  </si>
  <si>
    <t>56 Schreibband</t>
  </si>
  <si>
    <t>58 140/280</t>
  </si>
  <si>
    <t>1. Mai</t>
  </si>
  <si>
    <t>Himmelfahrt</t>
  </si>
  <si>
    <t>Pfingsten</t>
  </si>
  <si>
    <t>2103243/3 654349-521</t>
  </si>
  <si>
    <t>2103243/2 645319-1084</t>
  </si>
  <si>
    <t>2103243/1 645319-1054</t>
  </si>
  <si>
    <t>2103135/1 654349-639</t>
  </si>
  <si>
    <t>2103133/1 654349-1030</t>
  </si>
  <si>
    <t>136900</t>
  </si>
  <si>
    <t>Reihen</t>
  </si>
  <si>
    <t>PA Musterkette</t>
  </si>
  <si>
    <t>4772</t>
  </si>
  <si>
    <t>2103260/1</t>
  </si>
  <si>
    <t>BW 135/1</t>
  </si>
  <si>
    <t>Schappe 210/2</t>
  </si>
  <si>
    <t>PES 50 f 88</t>
  </si>
  <si>
    <t>BW 85/1</t>
  </si>
  <si>
    <t>Viskose 50/2</t>
  </si>
  <si>
    <t>Bourette 30/1</t>
  </si>
  <si>
    <t>PES 84 f 144</t>
  </si>
  <si>
    <t>2001972/10</t>
  </si>
  <si>
    <t>2001972/4</t>
  </si>
  <si>
    <t>2001972/8</t>
  </si>
  <si>
    <t>662549/270</t>
  </si>
  <si>
    <t>2001972/2</t>
  </si>
  <si>
    <t>650819-469/00-264</t>
  </si>
  <si>
    <t>2001972/1</t>
  </si>
  <si>
    <t>2002022/1</t>
  </si>
  <si>
    <t>2002022/2</t>
  </si>
  <si>
    <t>0459</t>
  </si>
  <si>
    <t>2002245/3</t>
  </si>
  <si>
    <t>2002324/2</t>
  </si>
  <si>
    <t>2002324/1</t>
  </si>
  <si>
    <t>2002325/1</t>
  </si>
  <si>
    <t>2002245/8</t>
  </si>
  <si>
    <t>636019-610</t>
  </si>
  <si>
    <t>2002357/1</t>
  </si>
  <si>
    <t>2002396/3</t>
  </si>
  <si>
    <t>2002245/5</t>
  </si>
  <si>
    <t>663319-800/110-046</t>
  </si>
  <si>
    <t>2002245/6</t>
  </si>
  <si>
    <t>0469</t>
  </si>
  <si>
    <t>2100005/2</t>
  </si>
  <si>
    <t>2100005/1</t>
  </si>
  <si>
    <t>2002402/1</t>
  </si>
  <si>
    <t>645319-587/00-261</t>
  </si>
  <si>
    <t>2100032/2</t>
  </si>
  <si>
    <t>2100033/1</t>
  </si>
  <si>
    <t>2103402/1</t>
  </si>
  <si>
    <t>100675</t>
  </si>
  <si>
    <t>Brinkhaus</t>
  </si>
  <si>
    <t>2103403/1</t>
  </si>
  <si>
    <t>100273</t>
  </si>
  <si>
    <t>Brinkhaus 2103402/1 656349-466 660,-</t>
  </si>
  <si>
    <t>2103105/1</t>
  </si>
  <si>
    <t>663319-356/170-400</t>
  </si>
  <si>
    <t>Sleep Art</t>
  </si>
  <si>
    <t>S120/2 new wheat, blackberry, regal orchid</t>
  </si>
  <si>
    <t>2103105/2</t>
  </si>
  <si>
    <t>663319-356A/170-400</t>
  </si>
  <si>
    <t>Sch120/2new wheat, blackberry, regal orchid</t>
  </si>
  <si>
    <t>2103105/6</t>
  </si>
  <si>
    <t>2103105/4</t>
  </si>
  <si>
    <t>663319-356A/170-386</t>
  </si>
  <si>
    <t>Sch 120/2 new wheat, marine, carmine</t>
  </si>
  <si>
    <t>2103075/10</t>
  </si>
  <si>
    <t>102016</t>
  </si>
  <si>
    <t>645319-192/00-33</t>
  </si>
  <si>
    <t>BOSS For</t>
  </si>
  <si>
    <t>Sch 120/2 black</t>
  </si>
  <si>
    <t>2103105/13</t>
  </si>
  <si>
    <t>102035</t>
  </si>
  <si>
    <t>2103085/5</t>
  </si>
  <si>
    <t>668</t>
  </si>
  <si>
    <t>102022</t>
  </si>
  <si>
    <t>663319-1089/170-248</t>
  </si>
  <si>
    <t>2103203/4</t>
  </si>
  <si>
    <t>C. Bauer  2103227/1 663319-1123/170-485 iron, desert flower, ash</t>
  </si>
  <si>
    <t>C. Bauer  2103227/3 663631-1123A/170-485 iron, desert flower, ash</t>
  </si>
  <si>
    <t>C. Bauer  2103227/2 663319-1123/170-485 iron, desert flower, ash</t>
  </si>
  <si>
    <t>Artikel</t>
  </si>
  <si>
    <t>Ma Nr</t>
  </si>
  <si>
    <t>Schappe 120/2</t>
  </si>
  <si>
    <t>Trame 20/22x4</t>
  </si>
  <si>
    <t>J3</t>
  </si>
  <si>
    <t>J4</t>
  </si>
  <si>
    <t>J5</t>
  </si>
  <si>
    <t>Beltron</t>
  </si>
  <si>
    <t>KW 07/14</t>
  </si>
  <si>
    <t>KW 06/14</t>
  </si>
  <si>
    <t>KW 08/14</t>
  </si>
  <si>
    <t>KW 09/14</t>
  </si>
  <si>
    <t>KW 10/14</t>
  </si>
  <si>
    <t>KW 11/14</t>
  </si>
  <si>
    <t>KW 12/14</t>
  </si>
  <si>
    <t>KW 13/14</t>
  </si>
  <si>
    <t>KW 14/14</t>
  </si>
  <si>
    <t>KW 15/14</t>
  </si>
  <si>
    <t>KW 16/14</t>
  </si>
  <si>
    <t>KW 17/14</t>
  </si>
  <si>
    <t>KW 18/14</t>
  </si>
  <si>
    <t>KW 19/14</t>
  </si>
  <si>
    <t>KW 20/14</t>
  </si>
  <si>
    <t>KW 21/14</t>
  </si>
  <si>
    <t>KW 22/14</t>
  </si>
  <si>
    <t>KW 23/14</t>
  </si>
  <si>
    <t>KW 24/14</t>
  </si>
  <si>
    <t>KW 25/14</t>
  </si>
  <si>
    <t>KW 26/14</t>
  </si>
  <si>
    <t>KW 27/14</t>
  </si>
  <si>
    <t>KW 28/14</t>
  </si>
  <si>
    <t>Karo 16 statt Karo 18</t>
  </si>
  <si>
    <t>2102470/1</t>
  </si>
  <si>
    <t>2102543/1</t>
  </si>
  <si>
    <t>2102584/1</t>
  </si>
  <si>
    <t>Kettwechsel  Testkette Schlichte BASF</t>
  </si>
  <si>
    <t>0651</t>
  </si>
  <si>
    <t>MA14-12</t>
  </si>
  <si>
    <t>136750 zu  137970 lt Veredlungsauftag</t>
  </si>
  <si>
    <t>PES84f144</t>
  </si>
  <si>
    <t>MA-12</t>
  </si>
  <si>
    <t>Kettwechsel  37824/3 0654  Partie 083001  6000 m Schlichte Wisester N100  8%</t>
  </si>
  <si>
    <t>0654</t>
  </si>
  <si>
    <t>2102702/1</t>
  </si>
  <si>
    <t>Geschirrwechsel</t>
  </si>
  <si>
    <t>Kettwechsel  37824/2  0661  Partie238312 Wisester N100 8%</t>
  </si>
  <si>
    <t>2102030/2</t>
  </si>
  <si>
    <t>0661</t>
  </si>
  <si>
    <t>2102999/1</t>
  </si>
  <si>
    <t>Ma 42</t>
  </si>
  <si>
    <t>Dastex Reinraumzubehör</t>
  </si>
  <si>
    <t>PES 84 f 144 dtex  +B</t>
  </si>
  <si>
    <t>04A</t>
  </si>
  <si>
    <t>1500000</t>
  </si>
  <si>
    <t>903</t>
  </si>
  <si>
    <t>05A</t>
  </si>
  <si>
    <t>6A</t>
  </si>
  <si>
    <t>200025</t>
  </si>
  <si>
    <t>750</t>
  </si>
  <si>
    <t xml:space="preserve">Kettwechsel  Tenzler Basf7-8% KNr. 43     0666  Partie  Arbeistnummer 40857   </t>
  </si>
  <si>
    <t>20.2. Flach/Schießer</t>
  </si>
  <si>
    <t>0666</t>
  </si>
  <si>
    <t>Koch</t>
  </si>
  <si>
    <t>alt Rohbr.Breite</t>
  </si>
  <si>
    <t>0393</t>
  </si>
  <si>
    <t>0415</t>
  </si>
  <si>
    <t>0428</t>
  </si>
  <si>
    <t>0438</t>
  </si>
  <si>
    <t>0443</t>
  </si>
  <si>
    <t>0455</t>
  </si>
  <si>
    <t>2002173/1</t>
  </si>
  <si>
    <t>0476</t>
  </si>
  <si>
    <t>0484</t>
  </si>
  <si>
    <t>0505</t>
  </si>
  <si>
    <t>0526</t>
  </si>
  <si>
    <t>2100942/1</t>
  </si>
  <si>
    <t>0544</t>
  </si>
  <si>
    <t>0551</t>
  </si>
  <si>
    <t>0561</t>
  </si>
  <si>
    <t>0587</t>
  </si>
  <si>
    <t>2101669/1</t>
  </si>
  <si>
    <t>Puggekl</t>
  </si>
  <si>
    <t>654349-841-54-3</t>
  </si>
  <si>
    <t>40/02</t>
  </si>
  <si>
    <t>41/01</t>
  </si>
  <si>
    <t>654349-1030-54-2</t>
  </si>
  <si>
    <t>41/02</t>
  </si>
  <si>
    <t>2103237/1</t>
  </si>
  <si>
    <t>42/01</t>
  </si>
  <si>
    <t>42/02</t>
  </si>
  <si>
    <t>Ma06.-13</t>
  </si>
  <si>
    <t>43/01</t>
  </si>
  <si>
    <t>662849-1060/62</t>
  </si>
  <si>
    <t>4,5</t>
  </si>
  <si>
    <t>Micromadal</t>
  </si>
  <si>
    <t>29.04.2013</t>
  </si>
  <si>
    <t>43/02</t>
  </si>
  <si>
    <t>2103243/3</t>
  </si>
  <si>
    <t>44/01</t>
  </si>
  <si>
    <t>02.05.2013</t>
  </si>
  <si>
    <t>44/02</t>
  </si>
  <si>
    <t>MA 13_13</t>
  </si>
  <si>
    <t>45/01</t>
  </si>
  <si>
    <t>654349-1113/54</t>
  </si>
  <si>
    <t>45/02</t>
  </si>
  <si>
    <t>MA 13_13.1</t>
  </si>
  <si>
    <t>46/01</t>
  </si>
  <si>
    <t>654349-1118/54</t>
  </si>
  <si>
    <t>46/02</t>
  </si>
  <si>
    <t>Ma 13_14</t>
  </si>
  <si>
    <t>47/01</t>
  </si>
  <si>
    <t>auf Anweisung abgebr.</t>
  </si>
  <si>
    <t>Schappe 70/1</t>
  </si>
  <si>
    <t>47/02</t>
  </si>
  <si>
    <t>2103227/3</t>
  </si>
  <si>
    <t>49/01</t>
  </si>
  <si>
    <t>663319-1123A/170-485</t>
  </si>
  <si>
    <t>Sch. 120/2 iron, desert flower, ash</t>
  </si>
  <si>
    <t>49/02</t>
  </si>
  <si>
    <t>2103227/1</t>
  </si>
  <si>
    <t>50/01</t>
  </si>
  <si>
    <t>Sch.120/2iron,desert flower,ash</t>
  </si>
  <si>
    <t>50/02</t>
  </si>
  <si>
    <t>0383</t>
  </si>
  <si>
    <t>474-06/08</t>
  </si>
  <si>
    <t>484-04/08</t>
  </si>
  <si>
    <t>08.07.</t>
  </si>
  <si>
    <t>498-03/08</t>
  </si>
  <si>
    <t>645319-332</t>
  </si>
  <si>
    <t>504-02/08</t>
  </si>
  <si>
    <t>15.07.</t>
  </si>
  <si>
    <t>0398</t>
  </si>
  <si>
    <t>504-03/08</t>
  </si>
  <si>
    <t>17.07.</t>
  </si>
  <si>
    <t>21.07.</t>
  </si>
  <si>
    <t>513-01/08</t>
  </si>
  <si>
    <t>645319-462/00-33</t>
  </si>
  <si>
    <t>12.08.</t>
  </si>
  <si>
    <t>519/08</t>
  </si>
  <si>
    <t>636019-257</t>
  </si>
  <si>
    <t>523-01/08</t>
  </si>
  <si>
    <t>636019-604</t>
  </si>
  <si>
    <t>485-03/08</t>
  </si>
  <si>
    <t>636019-605</t>
  </si>
  <si>
    <t>542-02/08</t>
  </si>
  <si>
    <t>546/08</t>
  </si>
  <si>
    <t>645319-534</t>
  </si>
  <si>
    <t>548/08</t>
  </si>
  <si>
    <t>549/08</t>
  </si>
  <si>
    <t>645319-10</t>
  </si>
  <si>
    <t>21.08.</t>
  </si>
  <si>
    <t>550/08</t>
  </si>
  <si>
    <t>558/08</t>
  </si>
  <si>
    <t>236319-34</t>
  </si>
  <si>
    <t>597/08</t>
  </si>
  <si>
    <t>645319-463</t>
  </si>
  <si>
    <t>553/08</t>
  </si>
  <si>
    <t>23.08.</t>
  </si>
  <si>
    <t>554/08</t>
  </si>
  <si>
    <t>636019-534</t>
  </si>
  <si>
    <t>576/08</t>
  </si>
  <si>
    <t>575/08</t>
  </si>
  <si>
    <t>577/08</t>
  </si>
  <si>
    <t>578/08</t>
  </si>
  <si>
    <t>579/08</t>
  </si>
  <si>
    <t>586-02/08</t>
  </si>
  <si>
    <t>586-05/08</t>
  </si>
  <si>
    <t>586-03/08</t>
  </si>
  <si>
    <t>0407</t>
  </si>
  <si>
    <t>594/08</t>
  </si>
  <si>
    <t>654349-756</t>
  </si>
  <si>
    <t>623-02/08</t>
  </si>
  <si>
    <t>623-03/08</t>
  </si>
  <si>
    <t>64519-637</t>
  </si>
  <si>
    <t>644-01/08</t>
  </si>
  <si>
    <t>407-04/08</t>
  </si>
  <si>
    <t>0678</t>
  </si>
  <si>
    <t>14/02</t>
  </si>
  <si>
    <t>KK:Billerbeck</t>
  </si>
  <si>
    <t>k.k.Billerbeck</t>
  </si>
  <si>
    <t>Schappe120/2 new wheat</t>
  </si>
  <si>
    <t>Bedding World</t>
  </si>
  <si>
    <t>Sch 120/2 new wheat</t>
  </si>
  <si>
    <t>2103012/2</t>
  </si>
  <si>
    <t>2103020/1</t>
  </si>
  <si>
    <t>100800</t>
  </si>
  <si>
    <t>23612/00-39</t>
  </si>
  <si>
    <t>Sch 120/ 2 azur</t>
  </si>
  <si>
    <t>2103395/3</t>
  </si>
  <si>
    <t>0682</t>
  </si>
  <si>
    <t>St.Geneve</t>
  </si>
  <si>
    <t>2103395/1</t>
  </si>
  <si>
    <t>2103395/2</t>
  </si>
  <si>
    <t>101954</t>
  </si>
  <si>
    <t>St. Geneve 2103395/1 236312/00-33 110,-</t>
  </si>
  <si>
    <t>St. Geneve 2103395/3 238312 165,-</t>
  </si>
  <si>
    <t>Kettwechsel BR 40/44 SOL</t>
  </si>
  <si>
    <t>650319-1034/170-44</t>
  </si>
  <si>
    <t>Schappe 120/2 iron, ash</t>
  </si>
  <si>
    <t>160/143</t>
  </si>
  <si>
    <t>2102429/1</t>
  </si>
  <si>
    <t>2102480/1</t>
  </si>
  <si>
    <t>2102572/2</t>
  </si>
  <si>
    <t>2102591/1</t>
  </si>
  <si>
    <t>PES55f72</t>
  </si>
  <si>
    <t>2102380/2</t>
  </si>
  <si>
    <t>2102431/1</t>
  </si>
  <si>
    <t>236312 / 00-258</t>
  </si>
  <si>
    <t>2102349/6</t>
  </si>
  <si>
    <t>Sch.120/2khaki,ribbon red,goldm.</t>
  </si>
  <si>
    <t>S120/2khaki,ribbon red, goldme</t>
  </si>
  <si>
    <t>2102304/7</t>
  </si>
  <si>
    <t>663319-865/110-376</t>
  </si>
  <si>
    <t>Schappe 120/2 iron,cortez,brightred violett</t>
  </si>
  <si>
    <t>2102293/2</t>
  </si>
  <si>
    <t>2103299/3</t>
  </si>
  <si>
    <t>2103393/1</t>
  </si>
  <si>
    <t>2103393/2</t>
  </si>
  <si>
    <t>2103264/14</t>
  </si>
  <si>
    <t>102083</t>
  </si>
  <si>
    <t>663319-873/110-479</t>
  </si>
  <si>
    <t>Schappe 120/2 cedar, azur, ivory</t>
  </si>
  <si>
    <t>je 12</t>
  </si>
  <si>
    <t>101974</t>
  </si>
  <si>
    <t>Schappe 120/2 cedar, bright red violet, strawberry ice</t>
  </si>
  <si>
    <t>102084</t>
  </si>
  <si>
    <t>663319-1122/170-3020</t>
  </si>
  <si>
    <t>Schappe 120/2 regal orchid, khaki, goldmetallic</t>
  </si>
  <si>
    <t>2103393/3</t>
  </si>
  <si>
    <t>Dandy 2103393/3 645319-1094 88,-</t>
  </si>
  <si>
    <t>Dandy 2103264/16 663319-1122/170-3020 110,-</t>
  </si>
  <si>
    <t>Dandy 2103264/15 663319-873/110-473 110,-</t>
  </si>
  <si>
    <t>Dandy 2103264/14 663319-873/110-479 110,-</t>
  </si>
  <si>
    <t>Dandy 2103264/13 650319-1108/170-2001 110,-</t>
  </si>
  <si>
    <t>2103264/12 650319-1108/170-2004 110,-</t>
  </si>
  <si>
    <t>Dandy 2103393/2 654349-831 55,-</t>
  </si>
  <si>
    <t>Dandy 2103393/1 654349-1048 55,-</t>
  </si>
  <si>
    <t>Einarbeitung 8,28 %</t>
  </si>
  <si>
    <t>Kettwechsel 37751/3+37751/4 Partie 080598 4.650 m</t>
  </si>
  <si>
    <t>0635</t>
  </si>
  <si>
    <t>PES 84f144+beltron</t>
  </si>
  <si>
    <t xml:space="preserve">Summe </t>
  </si>
  <si>
    <t>Einarbeitung  9,57 %</t>
  </si>
  <si>
    <t>Dandy 2103264/15 650319-1034/100-53</t>
  </si>
  <si>
    <t>Dandy 2103264/10 636019-864</t>
  </si>
  <si>
    <t>Dandy 2103264/13 645319-1094/00-33</t>
  </si>
  <si>
    <t>Dandy 2103264/12 645319-1094/00-101</t>
  </si>
  <si>
    <t>reihen, Blattstechen, lammelenstecken</t>
  </si>
  <si>
    <t>C.W. Kunde 2103329/1 246342</t>
  </si>
  <si>
    <t>0672</t>
  </si>
  <si>
    <t>Radeke</t>
  </si>
  <si>
    <t>0660</t>
  </si>
  <si>
    <t>52/01</t>
  </si>
  <si>
    <t>Hielscher</t>
  </si>
  <si>
    <t>52/02</t>
  </si>
  <si>
    <t>53/01</t>
  </si>
  <si>
    <t>53/02</t>
  </si>
  <si>
    <t>0667</t>
  </si>
  <si>
    <t>2103264/11</t>
  </si>
  <si>
    <t>0673</t>
  </si>
  <si>
    <t>102066</t>
  </si>
  <si>
    <t>645319-1094</t>
  </si>
  <si>
    <t>Rittweg</t>
  </si>
  <si>
    <t>2103323/5</t>
  </si>
  <si>
    <t>100350</t>
  </si>
  <si>
    <t>236312/00-135</t>
  </si>
  <si>
    <t>0,5</t>
  </si>
  <si>
    <t>Schappe 120/2 mariene</t>
  </si>
  <si>
    <t>2103323/4</t>
  </si>
  <si>
    <t>100290</t>
  </si>
  <si>
    <t>236312/00-258</t>
  </si>
  <si>
    <t>Schappe 120/2 cedar</t>
  </si>
  <si>
    <t>2103323/2</t>
  </si>
  <si>
    <t>100414</t>
  </si>
  <si>
    <t>236312/00-33</t>
  </si>
  <si>
    <t>Schappe 120/2 black</t>
  </si>
  <si>
    <t>2103323/3</t>
  </si>
  <si>
    <t>0668</t>
  </si>
  <si>
    <t>101987</t>
  </si>
  <si>
    <t>1</t>
  </si>
  <si>
    <t>2103323/6</t>
  </si>
  <si>
    <t>102072</t>
  </si>
  <si>
    <t>1,5</t>
  </si>
  <si>
    <t>2103323/7</t>
  </si>
  <si>
    <t>102002</t>
  </si>
  <si>
    <t>654349-831</t>
  </si>
  <si>
    <t>2103264/15</t>
  </si>
  <si>
    <t>je 10</t>
  </si>
  <si>
    <t>2103264/13</t>
  </si>
  <si>
    <t>102068</t>
  </si>
  <si>
    <t>645319-1094/00-33</t>
  </si>
  <si>
    <t>2103264/18</t>
  </si>
  <si>
    <t>102071</t>
  </si>
  <si>
    <t>Konfekt./NOS</t>
  </si>
  <si>
    <t>2102986/2</t>
  </si>
  <si>
    <t>12a</t>
  </si>
  <si>
    <t>100937</t>
  </si>
  <si>
    <t>Sch120/2 natur,azur,cortez</t>
  </si>
  <si>
    <t>Korrekturkonstante 7304</t>
  </si>
  <si>
    <t>Summe 01/ 13</t>
  </si>
  <si>
    <t>2103009/2</t>
  </si>
  <si>
    <t>13 A</t>
  </si>
  <si>
    <t>303</t>
  </si>
  <si>
    <t>Natutex Wool</t>
  </si>
  <si>
    <t>2103054/1</t>
  </si>
  <si>
    <t>15 A</t>
  </si>
  <si>
    <t>645319-1059A /00-264</t>
  </si>
  <si>
    <t>2103012/1</t>
  </si>
  <si>
    <t>101919</t>
  </si>
  <si>
    <t>2103359/1</t>
  </si>
  <si>
    <t>101883</t>
  </si>
  <si>
    <t>DyKon</t>
  </si>
  <si>
    <t>8,5</t>
  </si>
  <si>
    <t>654349-831/54</t>
  </si>
  <si>
    <t>Grege 40/44</t>
  </si>
  <si>
    <t>48/02</t>
  </si>
  <si>
    <t>PA AuftragsNr.</t>
  </si>
  <si>
    <t>Ma Nr.</t>
  </si>
  <si>
    <t>Kett Nr</t>
  </si>
  <si>
    <t>Stk. Nr</t>
  </si>
  <si>
    <t>Auftags Nummer</t>
  </si>
  <si>
    <t>Rohbreite</t>
  </si>
  <si>
    <t>Anzahl Stücke</t>
  </si>
  <si>
    <t>gefertigt lfm</t>
  </si>
  <si>
    <t>Schuß cm</t>
  </si>
  <si>
    <t>ge-wünscht lfm</t>
  </si>
  <si>
    <t>Schußmaterial</t>
  </si>
  <si>
    <t>Name</t>
  </si>
  <si>
    <t>Schußbreite</t>
  </si>
  <si>
    <t>Schußtiter Nm</t>
  </si>
  <si>
    <t>Schußmaterial 2</t>
  </si>
  <si>
    <t>Schußtiter 2</t>
  </si>
  <si>
    <t>Kettfäden</t>
  </si>
  <si>
    <t>Ketttiter den</t>
  </si>
  <si>
    <t>Kettmaterial</t>
  </si>
  <si>
    <t>Ketttiter 2</t>
  </si>
  <si>
    <t>Kettmaterial 2</t>
  </si>
  <si>
    <t>Verbrauch Schuß</t>
  </si>
  <si>
    <t>Verbrauch Kette</t>
  </si>
  <si>
    <t>Verbrauch Kette Beltron</t>
  </si>
  <si>
    <t>Verbrauch Schuß Beltron</t>
  </si>
  <si>
    <t>m²</t>
  </si>
  <si>
    <t>T-Schuß</t>
  </si>
  <si>
    <t>0390</t>
  </si>
  <si>
    <t>01</t>
  </si>
  <si>
    <t>02</t>
  </si>
  <si>
    <t>03</t>
  </si>
  <si>
    <t>04</t>
  </si>
  <si>
    <t>05</t>
  </si>
  <si>
    <t>06</t>
  </si>
  <si>
    <t>07</t>
  </si>
  <si>
    <t>08</t>
  </si>
  <si>
    <t>09</t>
  </si>
  <si>
    <t>10</t>
  </si>
  <si>
    <t>11</t>
  </si>
  <si>
    <t>12</t>
  </si>
  <si>
    <t>13</t>
  </si>
  <si>
    <t>14</t>
  </si>
  <si>
    <t>16</t>
  </si>
  <si>
    <t>17</t>
  </si>
  <si>
    <t>18</t>
  </si>
  <si>
    <t>19</t>
  </si>
  <si>
    <t>0536</t>
  </si>
  <si>
    <t>div.</t>
  </si>
  <si>
    <t>0543</t>
  </si>
  <si>
    <t>2100941/1</t>
  </si>
  <si>
    <t>2100981/1</t>
  </si>
  <si>
    <t>2100983/2</t>
  </si>
  <si>
    <t>2100996/1</t>
  </si>
  <si>
    <t>645319/711</t>
  </si>
  <si>
    <t>2101059/1</t>
  </si>
  <si>
    <t>2100986/3</t>
  </si>
  <si>
    <t>66319/865/110-388</t>
  </si>
  <si>
    <t>645319/470/00-135</t>
  </si>
  <si>
    <t>2101110/1</t>
  </si>
  <si>
    <t>645319/545/00-39</t>
  </si>
  <si>
    <t>Schappe  120/2</t>
  </si>
  <si>
    <t>2101100/1</t>
  </si>
  <si>
    <t>645319/866/00-264</t>
  </si>
  <si>
    <t>210115/3</t>
  </si>
  <si>
    <t>0552</t>
  </si>
  <si>
    <t>2101128/7</t>
  </si>
  <si>
    <t>2103385/1</t>
  </si>
  <si>
    <t>102078</t>
  </si>
  <si>
    <t>2103385/2</t>
  </si>
  <si>
    <t>654119-831</t>
  </si>
  <si>
    <t>654119-545</t>
  </si>
  <si>
    <t>2103385/3</t>
  </si>
  <si>
    <t>102080</t>
  </si>
  <si>
    <t>654119-860</t>
  </si>
  <si>
    <t>NOS 2103385/1 654119-831 110,-</t>
  </si>
  <si>
    <t>NOS 2103385/2 654119-545 110,-</t>
  </si>
  <si>
    <t>NOS 2103385/3 654119-860 110,-</t>
  </si>
  <si>
    <t>PES 550f96  DTE</t>
  </si>
  <si>
    <t>PES 550f99</t>
  </si>
  <si>
    <t>Abgewebt</t>
  </si>
  <si>
    <t>0334</t>
  </si>
  <si>
    <t>482/08</t>
  </si>
  <si>
    <t>481/08</t>
  </si>
  <si>
    <t>494/08</t>
  </si>
  <si>
    <t>Seide/Mohair 44/1</t>
  </si>
  <si>
    <t>501-2/08</t>
  </si>
  <si>
    <t>568-01/08</t>
  </si>
  <si>
    <t>645319-674/00-330</t>
  </si>
  <si>
    <t>567-01/08</t>
  </si>
  <si>
    <t>645319-675/00-330</t>
  </si>
  <si>
    <t>595/08</t>
  </si>
  <si>
    <t>551/08</t>
  </si>
  <si>
    <t>245312-51/200-810</t>
  </si>
  <si>
    <t>552/08</t>
  </si>
  <si>
    <t>245312-41/200-807</t>
  </si>
  <si>
    <t>556/08</t>
  </si>
  <si>
    <t>557/08</t>
  </si>
  <si>
    <t>245312-51/200-585</t>
  </si>
  <si>
    <t>545/08</t>
  </si>
  <si>
    <t>525/08</t>
  </si>
  <si>
    <t>591/08</t>
  </si>
  <si>
    <t>645319-261</t>
  </si>
  <si>
    <t>626219-755/00-699</t>
  </si>
  <si>
    <t>2101169/1</t>
  </si>
  <si>
    <t>626219-755/00-645</t>
  </si>
  <si>
    <t>2101160/1</t>
  </si>
  <si>
    <t>645519-887P/170-419</t>
  </si>
  <si>
    <t>2101160/2</t>
  </si>
  <si>
    <t>210201/1</t>
  </si>
  <si>
    <t>645319-877/00-261</t>
  </si>
  <si>
    <t>2101216/1</t>
  </si>
  <si>
    <t>654349-59/00-261</t>
  </si>
  <si>
    <t>2101180/1</t>
  </si>
  <si>
    <t>645319-863A/00-33</t>
  </si>
  <si>
    <t>2101180/3</t>
  </si>
  <si>
    <t>645319-839/00-33</t>
  </si>
  <si>
    <t>2101220/1</t>
  </si>
  <si>
    <t>669-4/08</t>
  </si>
  <si>
    <t>0424</t>
  </si>
  <si>
    <t>2001680/4</t>
  </si>
  <si>
    <t>006/09</t>
  </si>
  <si>
    <t>004/09</t>
  </si>
  <si>
    <t>645719-699/00-780</t>
  </si>
  <si>
    <t>2001710/2</t>
  </si>
  <si>
    <t>2001639/1</t>
  </si>
  <si>
    <t>2001724/1</t>
  </si>
  <si>
    <t>2001732/1</t>
  </si>
  <si>
    <t>2001745/1</t>
  </si>
  <si>
    <t>2001745/2</t>
  </si>
  <si>
    <t>663319-535/110-747</t>
  </si>
  <si>
    <t>2001734/1</t>
  </si>
  <si>
    <t>0442</t>
  </si>
  <si>
    <t>016/09</t>
  </si>
  <si>
    <t>2001844/1</t>
  </si>
  <si>
    <t>2001844/5</t>
  </si>
  <si>
    <t>2001860/1</t>
  </si>
  <si>
    <t>2001837/1</t>
  </si>
  <si>
    <t>2001886/1</t>
  </si>
  <si>
    <t>663319-652/110-128</t>
  </si>
  <si>
    <t>2001886/2</t>
  </si>
  <si>
    <t>663319-652A/110-128</t>
  </si>
  <si>
    <t>645319-581/00-270</t>
  </si>
  <si>
    <t>645319-581/00-261</t>
  </si>
  <si>
    <t>645319-581/00-528</t>
  </si>
  <si>
    <t>2100002/1</t>
  </si>
  <si>
    <t>645319-535/00-261</t>
  </si>
  <si>
    <t>645319-535/00-264</t>
  </si>
  <si>
    <t>645319-535/00-258</t>
  </si>
  <si>
    <t>2100053/3</t>
  </si>
  <si>
    <t>2100057/1</t>
  </si>
  <si>
    <t>2100066/1</t>
  </si>
  <si>
    <t>2100067/1</t>
  </si>
  <si>
    <t>2100026/1</t>
  </si>
  <si>
    <t>2100045/1</t>
  </si>
  <si>
    <t>Plauenbild</t>
  </si>
  <si>
    <t>2100093/2</t>
  </si>
  <si>
    <t>654549-376/00-220</t>
  </si>
  <si>
    <t>BW 100/1 gefärbt</t>
  </si>
  <si>
    <t>2100098/1</t>
  </si>
  <si>
    <t>654359-833</t>
  </si>
  <si>
    <t>0477</t>
  </si>
  <si>
    <t>2100203/1</t>
  </si>
  <si>
    <t>645319-834/00-264</t>
  </si>
  <si>
    <t>2100224/1</t>
  </si>
  <si>
    <t>2100229/1</t>
  </si>
  <si>
    <t>2100194/2</t>
  </si>
  <si>
    <t>0491</t>
  </si>
  <si>
    <t>2100344/1</t>
  </si>
  <si>
    <t>Hilscher</t>
  </si>
  <si>
    <t>2100329/1</t>
  </si>
  <si>
    <t>2100279/1</t>
  </si>
  <si>
    <t>2100369/1</t>
  </si>
  <si>
    <t>245312/00-39</t>
  </si>
  <si>
    <t>0502</t>
  </si>
  <si>
    <t>2100404/6</t>
  </si>
  <si>
    <t>645319-841</t>
  </si>
  <si>
    <t>2100404/2</t>
  </si>
  <si>
    <t>2100404/8</t>
  </si>
  <si>
    <t>645319-836/00-33</t>
  </si>
  <si>
    <t>2100428/1</t>
  </si>
  <si>
    <t>2100404/7</t>
  </si>
  <si>
    <t>645319-834/00-393</t>
  </si>
  <si>
    <t>2100526/2</t>
  </si>
  <si>
    <t>2100465/1</t>
  </si>
  <si>
    <t>2100524/1</t>
  </si>
  <si>
    <t>245312/41/00-33</t>
  </si>
  <si>
    <t>2100612/4</t>
  </si>
  <si>
    <t>0513</t>
  </si>
  <si>
    <t>2100530/1</t>
  </si>
  <si>
    <t>2100530/5</t>
  </si>
  <si>
    <t>645319-840/00-33</t>
  </si>
  <si>
    <t>2100612/2</t>
  </si>
  <si>
    <t>2100473/2</t>
  </si>
  <si>
    <t>Schappe 120/2 + 140/2</t>
  </si>
  <si>
    <t>2100438/1</t>
  </si>
  <si>
    <t>654349-863/00-261</t>
  </si>
  <si>
    <t>2100643/1</t>
  </si>
  <si>
    <t>2100694/2</t>
  </si>
  <si>
    <t>2100596/2</t>
  </si>
  <si>
    <t>Schappe 120/2+140/2</t>
  </si>
  <si>
    <t>2100596/3</t>
  </si>
  <si>
    <t>2100612/6</t>
  </si>
  <si>
    <t>0534</t>
  </si>
  <si>
    <t>2100837/1</t>
  </si>
  <si>
    <t>626219-735/00-</t>
  </si>
  <si>
    <t>2100897/1</t>
  </si>
  <si>
    <t>2100948/1</t>
  </si>
  <si>
    <t>2100560/2</t>
  </si>
  <si>
    <t>2100949/5</t>
  </si>
  <si>
    <t>645319-470/00-834</t>
  </si>
  <si>
    <t>645319-470/00-561</t>
  </si>
  <si>
    <t>2100949/2</t>
  </si>
  <si>
    <t>2100941/6</t>
  </si>
  <si>
    <t>236312/00-834</t>
  </si>
  <si>
    <t>0545</t>
  </si>
  <si>
    <t>2101006/1</t>
  </si>
  <si>
    <t>2100941/2</t>
  </si>
  <si>
    <t>2101049/1</t>
  </si>
  <si>
    <t>210165/1</t>
  </si>
  <si>
    <t>2101621/1</t>
  </si>
  <si>
    <t>2101627/2</t>
  </si>
  <si>
    <t>2101667/1</t>
  </si>
  <si>
    <t>2101781/1</t>
  </si>
  <si>
    <t>2101802/1</t>
  </si>
  <si>
    <t>0604</t>
  </si>
  <si>
    <t>683/08</t>
  </si>
  <si>
    <t>2103118/1</t>
  </si>
  <si>
    <t>0681</t>
  </si>
  <si>
    <t>200001</t>
  </si>
  <si>
    <t>137900-NT</t>
  </si>
  <si>
    <t>PES 78f68 CS</t>
  </si>
  <si>
    <t>2102034/1</t>
  </si>
  <si>
    <t>2102097/1</t>
  </si>
  <si>
    <t>20/22x4</t>
  </si>
  <si>
    <t>2102150/1</t>
  </si>
  <si>
    <t>2102218/2</t>
  </si>
  <si>
    <t>2102347/7</t>
  </si>
  <si>
    <t>236312/00101</t>
  </si>
  <si>
    <t>2102441/2</t>
  </si>
  <si>
    <t>kettwechsel 0655</t>
  </si>
  <si>
    <t>0655</t>
  </si>
  <si>
    <t>2102734/1</t>
  </si>
  <si>
    <t>2102697/3</t>
  </si>
  <si>
    <t>2102736/1</t>
  </si>
  <si>
    <t>2102944/1</t>
  </si>
  <si>
    <t>06 B</t>
  </si>
  <si>
    <t>Billerbeck 2103371/1 654349-831 165,-</t>
  </si>
  <si>
    <t>2103371/1</t>
  </si>
  <si>
    <t>101960</t>
  </si>
  <si>
    <t>MA 10/3_13</t>
  </si>
  <si>
    <t>2103213/1</t>
  </si>
  <si>
    <t>01/o1</t>
  </si>
  <si>
    <t>645319-646/00-333</t>
  </si>
  <si>
    <t>71</t>
  </si>
  <si>
    <t>645319-646/00-264</t>
  </si>
  <si>
    <t>73</t>
  </si>
  <si>
    <t>615-03/08</t>
  </si>
  <si>
    <t>645319-646/00-330</t>
  </si>
  <si>
    <t>74</t>
  </si>
  <si>
    <t>645319-646/00-393</t>
  </si>
  <si>
    <t>75</t>
  </si>
  <si>
    <t>645319-646/00-261</t>
  </si>
  <si>
    <t>76</t>
  </si>
  <si>
    <t>645319-646/00-270</t>
  </si>
  <si>
    <t>77</t>
  </si>
  <si>
    <t>606/08</t>
  </si>
  <si>
    <t>645319-615/00-264</t>
  </si>
  <si>
    <t>78</t>
  </si>
  <si>
    <t>600-01/08</t>
  </si>
  <si>
    <t>626219-556/00-639</t>
  </si>
  <si>
    <t>Viskose 50/2 dunkelbraun</t>
  </si>
  <si>
    <t>79</t>
  </si>
  <si>
    <t>600-02/08</t>
  </si>
  <si>
    <t>626219-425/00-639</t>
  </si>
  <si>
    <t>80</t>
  </si>
  <si>
    <t>601/08</t>
  </si>
  <si>
    <t>654349-545/00-33</t>
  </si>
  <si>
    <t>81</t>
  </si>
  <si>
    <t>82</t>
  </si>
  <si>
    <t>83</t>
  </si>
  <si>
    <t>635-01/08</t>
  </si>
  <si>
    <t>645319-568/00-33</t>
  </si>
  <si>
    <t>84</t>
  </si>
  <si>
    <t>635-02/08</t>
  </si>
  <si>
    <t>85</t>
  </si>
  <si>
    <t>635-07/08</t>
  </si>
  <si>
    <t>672319-244/100-423</t>
  </si>
  <si>
    <t>Schappe 120/2 und 140/2</t>
  </si>
  <si>
    <t>86</t>
  </si>
  <si>
    <t>642/08</t>
  </si>
  <si>
    <t>645319-411</t>
  </si>
  <si>
    <t>87</t>
  </si>
  <si>
    <t>644-03/08</t>
  </si>
  <si>
    <t>626219-668/00-531</t>
  </si>
  <si>
    <t>88</t>
  </si>
  <si>
    <t>661-01/08</t>
  </si>
  <si>
    <t>628319-682/00-39</t>
  </si>
  <si>
    <t>89</t>
  </si>
  <si>
    <t>661-02/08</t>
  </si>
  <si>
    <t>628319-682/00-33</t>
  </si>
  <si>
    <t>90</t>
  </si>
  <si>
    <t>666-17/08</t>
  </si>
  <si>
    <t>238312/00-261</t>
  </si>
  <si>
    <t>91</t>
  </si>
  <si>
    <t>2103428/1</t>
  </si>
  <si>
    <t>Naturtex 2103428/1 262542-51 220,-</t>
  </si>
  <si>
    <t>Rep. Blatt + Greifer</t>
  </si>
  <si>
    <t>0686</t>
  </si>
  <si>
    <t>PES78f68CS+Beltron</t>
  </si>
  <si>
    <t>Kabel J3 &lt;&gt; J2</t>
  </si>
  <si>
    <t>0687</t>
  </si>
  <si>
    <t>2103429/1</t>
  </si>
  <si>
    <t>101704</t>
  </si>
  <si>
    <t>Memo´s</t>
  </si>
  <si>
    <t>Memo´s 2103429/1 654349-709 715,-</t>
  </si>
  <si>
    <t>9,5</t>
  </si>
  <si>
    <t>2103348/1</t>
  </si>
  <si>
    <t>2103434/1</t>
  </si>
  <si>
    <t>Texcon</t>
  </si>
  <si>
    <t>Dastex 133913</t>
  </si>
  <si>
    <t>Texcon 133913</t>
  </si>
  <si>
    <t>2103432/1</t>
  </si>
  <si>
    <t>100858</t>
  </si>
  <si>
    <t>Billerbeck 2103432/1 645319-545 55,-</t>
  </si>
  <si>
    <t>2103411/1</t>
  </si>
  <si>
    <t>100090</t>
  </si>
  <si>
    <t>2103443/1</t>
  </si>
  <si>
    <t>102085</t>
  </si>
  <si>
    <t>645319-1120/00-101</t>
  </si>
  <si>
    <t>NOS 2103443/3</t>
  </si>
  <si>
    <t>636019-864 110,-</t>
  </si>
  <si>
    <t>NOS 2103443/4 236312/00-313 110,-</t>
  </si>
  <si>
    <t>2103443/2</t>
  </si>
  <si>
    <t>102086</t>
  </si>
  <si>
    <t>650319-1121/170-2126</t>
  </si>
  <si>
    <t>Schappe120/2 blackberry,strawberry ice</t>
  </si>
  <si>
    <t>345319-545</t>
  </si>
  <si>
    <t>2103451/1</t>
  </si>
  <si>
    <t>NOS 2103451/1 238312 110,-</t>
  </si>
  <si>
    <t>NOS 2103451/2 238312 220,-</t>
  </si>
  <si>
    <t>NOS 2103451/3 236312 110,-</t>
  </si>
  <si>
    <t>NOS 2103451/5 650319-1034/100-53</t>
  </si>
  <si>
    <t>NOS 2103451/4 650319-1072/170-59</t>
  </si>
  <si>
    <t>NOS 2103451/6 245312/139 110,-</t>
  </si>
  <si>
    <t>Hannover Direct 2103450/1 646519-681 242,-</t>
  </si>
  <si>
    <t>0680</t>
  </si>
  <si>
    <t>Schappe140/02</t>
  </si>
  <si>
    <t>21103451/2</t>
  </si>
  <si>
    <t>101990</t>
  </si>
  <si>
    <t>2103451/7</t>
  </si>
  <si>
    <t>101980</t>
  </si>
  <si>
    <t>2103451/3</t>
  </si>
  <si>
    <t>2103451/6</t>
  </si>
  <si>
    <t>101981</t>
  </si>
  <si>
    <t>2103450/1</t>
  </si>
  <si>
    <t>101396</t>
  </si>
  <si>
    <t>646519-681</t>
  </si>
  <si>
    <t>Hannover Direct</t>
  </si>
  <si>
    <t>2103451/4</t>
  </si>
  <si>
    <t>Schappe 120/2 dersert flower, citronelle</t>
  </si>
  <si>
    <t>2103451/5</t>
  </si>
  <si>
    <t>kettwechsel</t>
  </si>
  <si>
    <t>Hannover Direct 2103450/1 646519-681 242</t>
  </si>
  <si>
    <t>2103443/3</t>
  </si>
  <si>
    <t>2103443/4</t>
  </si>
  <si>
    <t>101997</t>
  </si>
  <si>
    <t>Schappe 120/2 dersert flower</t>
  </si>
  <si>
    <t>Martha Bohn 2103381/1 130370 550,-</t>
  </si>
  <si>
    <t>2103381/1</t>
  </si>
  <si>
    <t>200252</t>
  </si>
  <si>
    <t>Martha Bohn</t>
  </si>
  <si>
    <t>2103456/1</t>
  </si>
  <si>
    <t>102045</t>
  </si>
  <si>
    <t>2103456/2</t>
  </si>
  <si>
    <t>102046</t>
  </si>
  <si>
    <t>Rose Town 2103456/1 654349-639 220,-</t>
  </si>
  <si>
    <t>Rose Town 2103456/2 654349-468 220,-</t>
  </si>
  <si>
    <t>0688</t>
  </si>
  <si>
    <t>Schappe120/2cedar brigthredvioletstrawberryice</t>
  </si>
  <si>
    <t>modulfehler</t>
  </si>
  <si>
    <t>fremdfaser</t>
  </si>
  <si>
    <t>2103460/1</t>
  </si>
  <si>
    <t>100355</t>
  </si>
  <si>
    <t>6543149-547</t>
  </si>
  <si>
    <t>2103457/1</t>
  </si>
  <si>
    <r>
      <t xml:space="preserve">Schappe 120/2 </t>
    </r>
    <r>
      <rPr>
        <b/>
        <sz val="9"/>
        <color indexed="17"/>
        <rFont val="Arial"/>
        <family val="2"/>
      </rPr>
      <t>black</t>
    </r>
    <r>
      <rPr>
        <sz val="9"/>
        <rFont val="Arial"/>
        <family val="2"/>
      </rPr>
      <t>/deep mahagony</t>
    </r>
  </si>
  <si>
    <t>Burati / Caskami</t>
  </si>
  <si>
    <t>NOS 2103457/1 246342 660,-</t>
  </si>
  <si>
    <t>Daunenstep 2103460/1 654349-574 110,-</t>
  </si>
  <si>
    <t>abgebrochen</t>
  </si>
  <si>
    <t>1001</t>
  </si>
  <si>
    <t>AD 01/13</t>
  </si>
  <si>
    <t>645349 - 1132-54</t>
  </si>
  <si>
    <t>Minardi</t>
  </si>
  <si>
    <t>Schappe 140/2 Trudel</t>
  </si>
  <si>
    <t>TP01/13</t>
  </si>
  <si>
    <t>Schappe140/2 Cascami</t>
  </si>
  <si>
    <t>TP02/13</t>
  </si>
  <si>
    <t>15/02</t>
  </si>
  <si>
    <t>Schappe 140/2 Buratti</t>
  </si>
  <si>
    <t>2103496/1</t>
  </si>
  <si>
    <t>200146</t>
  </si>
  <si>
    <t>220-240</t>
  </si>
  <si>
    <t>NOS 2103451/7 245312/39 110,-</t>
  </si>
  <si>
    <t>dandy 2103264/14 663319-873/110-479</t>
  </si>
  <si>
    <t>2103495/1</t>
  </si>
  <si>
    <t>100030</t>
  </si>
  <si>
    <t>Qults of Denmark</t>
  </si>
  <si>
    <t>Rep. Kupplung</t>
  </si>
  <si>
    <t>2103494/1</t>
  </si>
  <si>
    <t>Schappe140/2Buratti</t>
  </si>
  <si>
    <t>Müller</t>
  </si>
  <si>
    <t>2103507/1</t>
  </si>
  <si>
    <t>101855</t>
  </si>
  <si>
    <t>Albis Bettwaren</t>
  </si>
  <si>
    <t>2103507/1 654349-521 110,-</t>
  </si>
  <si>
    <t>2103499/1</t>
  </si>
  <si>
    <t>Mendale 2103499/1 645319-1063/00-39 440,-</t>
  </si>
  <si>
    <t>Human Mendales</t>
  </si>
  <si>
    <t>2103512/1</t>
  </si>
  <si>
    <t>NOS 2103512/1 654349-831 330,-</t>
  </si>
  <si>
    <t>NOS 2103513/1 238312 330,-</t>
  </si>
  <si>
    <t>2103513/1</t>
  </si>
  <si>
    <t>2103513/2</t>
  </si>
  <si>
    <t>Schappe 120/2 azur Silk Road (blutet aus)</t>
  </si>
  <si>
    <t>19/02</t>
  </si>
  <si>
    <t>Rep. Blatt</t>
  </si>
  <si>
    <t>Modulfehler Gesperrt</t>
  </si>
  <si>
    <t>2103514/1</t>
  </si>
  <si>
    <t>102087</t>
  </si>
  <si>
    <t>Tenzel 100/1</t>
  </si>
  <si>
    <t>2103514/2</t>
  </si>
  <si>
    <t>102089</t>
  </si>
  <si>
    <t>646519-871</t>
  </si>
  <si>
    <t>2103514/3</t>
  </si>
  <si>
    <t>102090</t>
  </si>
  <si>
    <t>102088</t>
  </si>
  <si>
    <t>2103514/4</t>
  </si>
  <si>
    <t>662549-1113</t>
  </si>
  <si>
    <t>2103514/5</t>
  </si>
  <si>
    <t>102092</t>
  </si>
  <si>
    <t>662549-1064</t>
  </si>
  <si>
    <t>^^^^^^^^^^^^^^^^^^^^^^^^^^^^^^^^^^^^^^^^^^^^^^^^^^^^^^^^^^^^^^^^^^^^^^^^^^^^^^^^^^</t>
  </si>
  <si>
    <t>^6</t>
  </si>
  <si>
    <t>SCHAPPE120/2Dessert flower/citronelle</t>
  </si>
  <si>
    <t>2103523/1</t>
  </si>
  <si>
    <t>2103523/2</t>
  </si>
  <si>
    <t>2103523/3</t>
  </si>
  <si>
    <t>2103523/4</t>
  </si>
  <si>
    <t>2103523/5</t>
  </si>
  <si>
    <t>2103523/6</t>
  </si>
  <si>
    <t>2103523/7</t>
  </si>
  <si>
    <t>102093</t>
  </si>
  <si>
    <t>650319-1008/170-2002</t>
  </si>
  <si>
    <t>Y. Delorme</t>
  </si>
  <si>
    <t>Schappe 120/2 blackberry, khaki</t>
  </si>
  <si>
    <t>je 2,5</t>
  </si>
  <si>
    <t>102082</t>
  </si>
  <si>
    <t>650319-1108/170-2001</t>
  </si>
  <si>
    <t>Schappe 120/2 marine, iron</t>
  </si>
  <si>
    <t>102094</t>
  </si>
  <si>
    <t>645319-1120</t>
  </si>
  <si>
    <t>102095</t>
  </si>
  <si>
    <t>663319-1117/170-3019</t>
  </si>
  <si>
    <t>Schappe 120/2 iron, new wheat, ivory</t>
  </si>
  <si>
    <t>je 1,5</t>
  </si>
  <si>
    <t>102096</t>
  </si>
  <si>
    <t>663319-1117/170-3016</t>
  </si>
  <si>
    <t>Schappe 120/2 str. ice, ash, new wheat</t>
  </si>
  <si>
    <t>102097</t>
  </si>
  <si>
    <t>645319-1090</t>
  </si>
  <si>
    <t>Y. Delorme 2103523/1-7 div. Kurzst.</t>
  </si>
  <si>
    <t>NOS 2103513/2 236312/00-39 Silk Road</t>
  </si>
  <si>
    <t xml:space="preserve">NOS 2103514/1-5 div. Tenzel </t>
  </si>
  <si>
    <t xml:space="preserve">Musterkollegtion </t>
  </si>
  <si>
    <t>Musterkollegtion</t>
  </si>
  <si>
    <t>Diverse Muster</t>
  </si>
  <si>
    <t>45-63</t>
  </si>
  <si>
    <t>je 3,5</t>
  </si>
  <si>
    <t>Messe</t>
  </si>
  <si>
    <t xml:space="preserve">div. Schappe </t>
  </si>
  <si>
    <t>2103532/1</t>
  </si>
  <si>
    <t>NOS 2103532/1 654349-521  550,-</t>
  </si>
  <si>
    <t>2103520/2</t>
  </si>
  <si>
    <t>100035</t>
  </si>
  <si>
    <t>2103520/2 654349-347 550,-</t>
  </si>
  <si>
    <t>2103537/1</t>
  </si>
  <si>
    <t>s</t>
  </si>
  <si>
    <t>KE</t>
  </si>
  <si>
    <t>2103546/1</t>
  </si>
  <si>
    <t>102098</t>
  </si>
  <si>
    <t>654349-1132/00-270</t>
  </si>
  <si>
    <t>Minardi 2103546/1 654349-1132/00-270 420,-</t>
  </si>
  <si>
    <t>Hanover Direct 2103548/1 654349-635 1540-,</t>
  </si>
  <si>
    <t>2103548/1</t>
  </si>
  <si>
    <t>100980</t>
  </si>
  <si>
    <t>Rep.</t>
  </si>
  <si>
    <t>2103550/2</t>
  </si>
  <si>
    <t>101949</t>
  </si>
  <si>
    <t>Schappe 120/2 khaki, ribbon red, goldmetallic</t>
  </si>
  <si>
    <t>je 17</t>
  </si>
  <si>
    <t>2103550/1</t>
  </si>
  <si>
    <t>101938</t>
  </si>
  <si>
    <t>je 13</t>
  </si>
  <si>
    <t>C. Bauer 2103550/1 663319-1068/110-952 121,-</t>
  </si>
  <si>
    <t>C.Bauer 2103550/2 663319-1068A/110-952 150,-</t>
  </si>
  <si>
    <t>KW Kette bestellt</t>
  </si>
  <si>
    <t>0691</t>
  </si>
  <si>
    <t>2103567/01</t>
  </si>
  <si>
    <t>PES50/f72</t>
  </si>
  <si>
    <t>28.10.20134</t>
  </si>
  <si>
    <t>20/02</t>
  </si>
  <si>
    <t>Riittweg</t>
  </si>
  <si>
    <t>100012</t>
  </si>
  <si>
    <t>2103598/1</t>
  </si>
  <si>
    <t>2103597/1</t>
  </si>
  <si>
    <t>0690</t>
  </si>
  <si>
    <t>0693</t>
  </si>
  <si>
    <t>0692</t>
  </si>
  <si>
    <t>NOS 2103537/1 238312 330,-</t>
  </si>
  <si>
    <t>0694</t>
  </si>
  <si>
    <t>1369*00</t>
  </si>
  <si>
    <t>Hannover Direct 2103548/1654349-635 110,-</t>
  </si>
  <si>
    <t>Paradies 2103597/1 100012 - 254102</t>
  </si>
  <si>
    <t xml:space="preserve">Paradies 2103597/1 100012 - 254102 </t>
  </si>
  <si>
    <t>Dastex 2103348/1 200025 - 133913 - Ges. 1100,-</t>
  </si>
  <si>
    <t>2103612/2</t>
  </si>
  <si>
    <t>2103613/1</t>
  </si>
  <si>
    <t>2103578/1</t>
  </si>
  <si>
    <t>NOS 2103612/2 100026</t>
  </si>
  <si>
    <t>Billerbeck 2103578/1 100192</t>
  </si>
  <si>
    <r>
      <t xml:space="preserve">Billerbeck 2103578/1 100192 - </t>
    </r>
    <r>
      <rPr>
        <b/>
        <sz val="8"/>
        <rFont val="Arial"/>
        <family val="2"/>
      </rPr>
      <t>lfm ges. 220,-</t>
    </r>
  </si>
  <si>
    <t>Billerbeck 2103613/1 101829</t>
  </si>
  <si>
    <t>22/02</t>
  </si>
  <si>
    <t>Paradies 2103597/1 100012 - 254102 -Ges. lfm. 2x 1100,-</t>
  </si>
  <si>
    <t>2103611/1</t>
  </si>
  <si>
    <t>650319-170-23</t>
  </si>
  <si>
    <t>Schappe 140/2 -Ivory, Azur</t>
  </si>
  <si>
    <t>je 45</t>
  </si>
  <si>
    <t>2103613/2</t>
  </si>
  <si>
    <t>101681</t>
  </si>
  <si>
    <t>2103612/1</t>
  </si>
  <si>
    <t>2103628/1</t>
  </si>
  <si>
    <t>16/1</t>
  </si>
  <si>
    <t>16/2</t>
  </si>
  <si>
    <t>2103628/2</t>
  </si>
  <si>
    <t>NOS 2103628/1 101978 - 645319-1054</t>
  </si>
  <si>
    <t>Billerbeck 2103333/1 100034 - 645319</t>
  </si>
  <si>
    <t>Dastex 2103348/1 200025 - 133913</t>
  </si>
  <si>
    <r>
      <t xml:space="preserve">NOS 2103628/1 101978 - 645319-1054 </t>
    </r>
    <r>
      <rPr>
        <b/>
        <sz val="9"/>
        <rFont val="Arial"/>
        <family val="2"/>
      </rPr>
      <t>lfm. 110,-</t>
    </r>
  </si>
  <si>
    <t>Kett-Warten</t>
  </si>
  <si>
    <t>21.11,.2013</t>
  </si>
  <si>
    <t>Andrehen / Anweben</t>
  </si>
  <si>
    <t xml:space="preserve">Billerbeck 2103613/2 101681 - 250102 </t>
  </si>
  <si>
    <t>101962</t>
  </si>
  <si>
    <t>NOS 2103644/1 101962 - 238372</t>
  </si>
  <si>
    <t>Kettwarten</t>
  </si>
  <si>
    <t>2103644/1</t>
  </si>
  <si>
    <t>2103642/1</t>
  </si>
  <si>
    <t>100879</t>
  </si>
  <si>
    <t>NOS 2103642/1 100879 - 654349-711 lfm/ges.. 220,-</t>
  </si>
  <si>
    <t>0695</t>
  </si>
  <si>
    <r>
      <t xml:space="preserve">Nibico 2103639/1 101268 - 236312/00-561 lfm.ges. </t>
    </r>
    <r>
      <rPr>
        <b/>
        <sz val="9"/>
        <color indexed="8"/>
        <rFont val="Arial"/>
        <family val="2"/>
      </rPr>
      <t>55,-</t>
    </r>
  </si>
  <si>
    <r>
      <rPr>
        <b/>
        <sz val="10"/>
        <color indexed="9"/>
        <rFont val="Arial"/>
        <family val="2"/>
      </rPr>
      <t xml:space="preserve">Boss for </t>
    </r>
    <r>
      <rPr>
        <sz val="10"/>
        <color indexed="9"/>
        <rFont val="Arial"/>
        <family val="2"/>
      </rPr>
      <t xml:space="preserve">2103633/4 102093 - 650319-1108/170-2002 lfm. </t>
    </r>
    <r>
      <rPr>
        <b/>
        <sz val="10"/>
        <color indexed="9"/>
        <rFont val="Arial"/>
        <family val="2"/>
      </rPr>
      <t>205,-</t>
    </r>
  </si>
  <si>
    <r>
      <rPr>
        <b/>
        <sz val="8"/>
        <color indexed="8"/>
        <rFont val="Arial"/>
        <family val="2"/>
      </rPr>
      <t>Boss for</t>
    </r>
    <r>
      <rPr>
        <sz val="8"/>
        <color indexed="8"/>
        <rFont val="Arial"/>
        <family val="2"/>
      </rPr>
      <t xml:space="preserve"> 2103633/6 101559 - 236312/00-843 lfm. </t>
    </r>
    <r>
      <rPr>
        <b/>
        <sz val="10"/>
        <color indexed="8"/>
        <rFont val="Arial"/>
        <family val="2"/>
      </rPr>
      <t>160,-</t>
    </r>
  </si>
  <si>
    <t>Mustern</t>
  </si>
  <si>
    <r>
      <rPr>
        <b/>
        <sz val="10"/>
        <rFont val="Arial"/>
        <family val="2"/>
      </rPr>
      <t xml:space="preserve">Boss for </t>
    </r>
    <r>
      <rPr>
        <sz val="10"/>
        <rFont val="Arial"/>
        <family val="2"/>
      </rPr>
      <t>2103633/1 102104 - 663319-1117/1703019</t>
    </r>
  </si>
  <si>
    <t>2103651/1</t>
  </si>
  <si>
    <r>
      <rPr>
        <b/>
        <sz val="10"/>
        <rFont val="Arial"/>
        <family val="2"/>
      </rPr>
      <t xml:space="preserve">Brinkhaus </t>
    </r>
    <r>
      <rPr>
        <sz val="10"/>
        <rFont val="Arial"/>
        <family val="2"/>
      </rPr>
      <t>2103651/1 100675 - 656349-466</t>
    </r>
  </si>
  <si>
    <t>0689</t>
  </si>
  <si>
    <t>23/02</t>
  </si>
  <si>
    <t>Boss for &gt;</t>
  </si>
  <si>
    <r>
      <rPr>
        <b/>
        <sz val="10"/>
        <color indexed="8"/>
        <rFont val="Arial"/>
        <family val="2"/>
      </rPr>
      <t>NOS</t>
    </r>
    <r>
      <rPr>
        <sz val="10"/>
        <color indexed="8"/>
        <rFont val="Arial"/>
        <family val="2"/>
      </rPr>
      <t xml:space="preserve"> 2103628/2 101983 - 645319-1084</t>
    </r>
    <r>
      <rPr>
        <b/>
        <sz val="10"/>
        <color indexed="8"/>
        <rFont val="Arial"/>
        <family val="2"/>
      </rPr>
      <t xml:space="preserve"> lfm. 50,-</t>
    </r>
  </si>
  <si>
    <r>
      <rPr>
        <b/>
        <sz val="8"/>
        <rFont val="Arial"/>
        <family val="2"/>
      </rPr>
      <t>Boss for</t>
    </r>
    <r>
      <rPr>
        <sz val="8"/>
        <rFont val="Arial"/>
        <family val="2"/>
      </rPr>
      <t xml:space="preserve"> 2103633/2 102099 - 663319-1117/170-3019</t>
    </r>
  </si>
  <si>
    <t>662549-698 Paris Seide-BW</t>
  </si>
  <si>
    <r>
      <rPr>
        <b/>
        <sz val="8"/>
        <color indexed="9"/>
        <rFont val="Arial"/>
        <family val="2"/>
      </rPr>
      <t>Boss for</t>
    </r>
    <r>
      <rPr>
        <sz val="8"/>
        <color indexed="9"/>
        <rFont val="Arial"/>
        <family val="2"/>
      </rPr>
      <t xml:space="preserve"> 2103633/4 102093 - 650319-1108/170-2002</t>
    </r>
  </si>
  <si>
    <r>
      <rPr>
        <b/>
        <sz val="10"/>
        <color indexed="8"/>
        <rFont val="Arial"/>
        <family val="2"/>
      </rPr>
      <t>NOS</t>
    </r>
    <r>
      <rPr>
        <sz val="10"/>
        <color indexed="8"/>
        <rFont val="Arial"/>
        <family val="2"/>
      </rPr>
      <t xml:space="preserve"> 2103612/1 100181 - 236012  lf.ges. </t>
    </r>
    <r>
      <rPr>
        <b/>
        <sz val="10"/>
        <color indexed="8"/>
        <rFont val="Arial"/>
        <family val="2"/>
      </rPr>
      <t>330,-</t>
    </r>
  </si>
  <si>
    <t>NOS 2103612/1 100181 - 236012</t>
  </si>
  <si>
    <r>
      <rPr>
        <b/>
        <sz val="10"/>
        <rFont val="Arial"/>
        <family val="2"/>
      </rPr>
      <t>Boss for</t>
    </r>
    <r>
      <rPr>
        <sz val="10"/>
        <rFont val="Arial"/>
        <family val="2"/>
      </rPr>
      <t xml:space="preserve"> 2103633/2 102099 - 663319-1117/170-3019 lfm. </t>
    </r>
    <r>
      <rPr>
        <b/>
        <sz val="10"/>
        <rFont val="Arial"/>
        <family val="2"/>
      </rPr>
      <t>625,-</t>
    </r>
  </si>
  <si>
    <r>
      <rPr>
        <b/>
        <sz val="8"/>
        <color indexed="8"/>
        <rFont val="Arial"/>
        <family val="2"/>
      </rPr>
      <t>Boss for</t>
    </r>
    <r>
      <rPr>
        <sz val="8"/>
        <color indexed="8"/>
        <rFont val="Arial"/>
        <family val="2"/>
      </rPr>
      <t xml:space="preserve"> 2103633/1 102104 - 663319-1117/1703019</t>
    </r>
  </si>
  <si>
    <r>
      <rPr>
        <b/>
        <sz val="8"/>
        <color indexed="8"/>
        <rFont val="Arial"/>
        <family val="2"/>
      </rPr>
      <t>Boss for</t>
    </r>
    <r>
      <rPr>
        <sz val="8"/>
        <color indexed="8"/>
        <rFont val="Arial"/>
        <family val="2"/>
      </rPr>
      <t xml:space="preserve"> 2103633/1 102104 - 663319-1117/1703019 </t>
    </r>
    <r>
      <rPr>
        <b/>
        <sz val="8"/>
        <color indexed="8"/>
        <rFont val="Arial"/>
        <family val="2"/>
      </rPr>
      <t>210,-</t>
    </r>
  </si>
  <si>
    <r>
      <rPr>
        <b/>
        <sz val="9"/>
        <color indexed="8"/>
        <rFont val="Arial"/>
        <family val="2"/>
      </rPr>
      <t xml:space="preserve"> NOS </t>
    </r>
    <r>
      <rPr>
        <sz val="9"/>
        <color indexed="8"/>
        <rFont val="Arial"/>
        <family val="2"/>
      </rPr>
      <t xml:space="preserve">2103611/1 101979 - 650319-1082/170-23 </t>
    </r>
    <r>
      <rPr>
        <b/>
        <sz val="9"/>
        <color indexed="8"/>
        <rFont val="Arial"/>
        <family val="2"/>
      </rPr>
      <t>330,-</t>
    </r>
  </si>
  <si>
    <r>
      <rPr>
        <b/>
        <sz val="10"/>
        <color indexed="8"/>
        <rFont val="Arial"/>
        <family val="2"/>
      </rPr>
      <t xml:space="preserve"> NOS</t>
    </r>
    <r>
      <rPr>
        <sz val="10"/>
        <color indexed="8"/>
        <rFont val="Arial"/>
        <family val="2"/>
      </rPr>
      <t xml:space="preserve"> 2103611/1 101979 - 650319-1082/170-23</t>
    </r>
  </si>
  <si>
    <t>2103639/1</t>
  </si>
  <si>
    <t>101268</t>
  </si>
  <si>
    <t>Blackberry-561</t>
  </si>
  <si>
    <t>2103633/2</t>
  </si>
  <si>
    <t>102099</t>
  </si>
  <si>
    <t>2x 140</t>
  </si>
  <si>
    <t>Boss for</t>
  </si>
  <si>
    <t>a=iron, b=new wheat, c=ivory</t>
  </si>
  <si>
    <t>je 37</t>
  </si>
  <si>
    <t>2103648/3</t>
  </si>
  <si>
    <t>102106</t>
  </si>
  <si>
    <t>654349-1118-54</t>
  </si>
  <si>
    <t>Naturtex /Lager</t>
  </si>
  <si>
    <t>2103648/2</t>
  </si>
  <si>
    <t>2103649/01</t>
  </si>
  <si>
    <t>2103649/1</t>
  </si>
  <si>
    <t>102107</t>
  </si>
  <si>
    <t>645319-1142</t>
  </si>
  <si>
    <t>2103652/1</t>
  </si>
  <si>
    <t>102108</t>
  </si>
  <si>
    <t>645319-1143</t>
  </si>
  <si>
    <t>2103653/1</t>
  </si>
  <si>
    <t>102109</t>
  </si>
  <si>
    <t>662549-698-62</t>
  </si>
  <si>
    <t>2103633/1</t>
  </si>
  <si>
    <t>102104</t>
  </si>
  <si>
    <t>je 24,5</t>
  </si>
  <si>
    <t>2103633/5</t>
  </si>
  <si>
    <t>102105</t>
  </si>
  <si>
    <t>650319-1108/170-2002</t>
  </si>
  <si>
    <t>a= blackberry b= khaki</t>
  </si>
  <si>
    <t>je 22</t>
  </si>
  <si>
    <t>2103633/6</t>
  </si>
  <si>
    <t>101559</t>
  </si>
  <si>
    <t>2103633/4</t>
  </si>
  <si>
    <t>Nm 120/2 granate 843</t>
  </si>
  <si>
    <t>a=blackberry b=khaki</t>
  </si>
  <si>
    <t>je 29</t>
  </si>
  <si>
    <t>2103633/3</t>
  </si>
  <si>
    <t>100598</t>
  </si>
  <si>
    <t>cortez 261</t>
  </si>
  <si>
    <t>2103657/1</t>
  </si>
  <si>
    <t xml:space="preserve">NOS 2103657/1 101720 654349-831 </t>
  </si>
  <si>
    <t>28:11:2013</t>
  </si>
  <si>
    <t>Jigger</t>
  </si>
  <si>
    <t>Filzk.</t>
  </si>
  <si>
    <t>40T kal.</t>
  </si>
  <si>
    <t>Lager</t>
  </si>
  <si>
    <t>2103659/1</t>
  </si>
  <si>
    <t xml:space="preserve">NOS 2103659/1 100025 238312 </t>
  </si>
  <si>
    <t>654349-709 50m 152</t>
  </si>
  <si>
    <t>NOS 2103666/1 101902 - 650319-1034/170-53</t>
  </si>
  <si>
    <t>2103666/1</t>
  </si>
  <si>
    <t>a= black 33 b= deep mahogany</t>
  </si>
  <si>
    <t>je 36</t>
  </si>
  <si>
    <t>136900 3059 120</t>
  </si>
  <si>
    <t>0696</t>
  </si>
  <si>
    <t>0697</t>
  </si>
  <si>
    <r>
      <rPr>
        <b/>
        <sz val="10"/>
        <rFont val="Arial"/>
        <family val="2"/>
      </rPr>
      <t>Brinkhaus</t>
    </r>
    <r>
      <rPr>
        <sz val="10"/>
        <rFont val="Arial"/>
        <family val="2"/>
      </rPr>
      <t xml:space="preserve"> 2103651/1 100675 - 656349-466 </t>
    </r>
  </si>
  <si>
    <t>2103671/1</t>
  </si>
  <si>
    <t>100217</t>
  </si>
  <si>
    <t>Aro Artländer</t>
  </si>
  <si>
    <r>
      <rPr>
        <b/>
        <sz val="9"/>
        <color indexed="8"/>
        <rFont val="Arial"/>
        <family val="2"/>
      </rPr>
      <t>Aro Artländer</t>
    </r>
    <r>
      <rPr>
        <sz val="9"/>
        <color indexed="8"/>
        <rFont val="Arial"/>
        <family val="2"/>
      </rPr>
      <t xml:space="preserve"> 2103671/1 100217 - 654349-61</t>
    </r>
  </si>
  <si>
    <t>MESSEMUSTER !!!</t>
  </si>
  <si>
    <t>Brinkhaus 2103651/1 100675 - 656349-466 lfm.ges. 660,-</t>
  </si>
  <si>
    <t>Rep. Warten</t>
  </si>
  <si>
    <t>2103660/1</t>
  </si>
  <si>
    <r>
      <rPr>
        <b/>
        <sz val="8"/>
        <rFont val="Arial"/>
        <family val="2"/>
      </rPr>
      <t>Brinkhaus</t>
    </r>
    <r>
      <rPr>
        <sz val="8"/>
        <rFont val="Arial"/>
        <family val="2"/>
      </rPr>
      <t xml:space="preserve"> 2103660/1 100366 - 670549-384</t>
    </r>
  </si>
  <si>
    <r>
      <rPr>
        <b/>
        <sz val="10"/>
        <rFont val="Arial"/>
        <family val="2"/>
      </rPr>
      <t>Brinkhaus</t>
    </r>
    <r>
      <rPr>
        <sz val="10"/>
        <rFont val="Arial"/>
        <family val="2"/>
      </rPr>
      <t xml:space="preserve"> 2103660/1 100366 - 670549-384</t>
    </r>
  </si>
  <si>
    <t>136900 160 3300m</t>
  </si>
  <si>
    <t xml:space="preserve">NOS 2103642/1 100879 - 654349-711 lfm/ges.. 220,- </t>
  </si>
  <si>
    <t>NOS 2103642/1 100879 - 654349-711 lfm/ges.. 220,-  Muster</t>
  </si>
  <si>
    <t>136900 3600m 120</t>
  </si>
  <si>
    <t>2103567/1</t>
  </si>
  <si>
    <t>2103633/01</t>
  </si>
  <si>
    <t>Schappe120/2 iron,new wheat,ivory</t>
  </si>
  <si>
    <t>Schuss Warten</t>
  </si>
  <si>
    <t>Boss for 2103633/5 102105 - 650319-1108/170-2002 lfm ges. 320,-</t>
  </si>
  <si>
    <t xml:space="preserve"> NOS 2103611/1 101979 - 650319-1082/170-23</t>
  </si>
  <si>
    <t>136900 3000m 160</t>
  </si>
  <si>
    <t>Aro Artländer 2103671/1 100217 - 654349-61 lfm ges. 600,-</t>
  </si>
  <si>
    <t>Brinkhaus 100366</t>
  </si>
  <si>
    <t>24/02</t>
  </si>
  <si>
    <t>100366</t>
  </si>
  <si>
    <r>
      <t>PA Nr. / Musterlasche vorhanden (</t>
    </r>
    <r>
      <rPr>
        <b/>
        <sz val="9"/>
        <rFont val="Arial"/>
        <family val="2"/>
      </rPr>
      <t xml:space="preserve"> x </t>
    </r>
    <r>
      <rPr>
        <sz val="9"/>
        <rFont val="Arial"/>
        <family val="2"/>
      </rPr>
      <t>)</t>
    </r>
  </si>
  <si>
    <t>4772 2373m 165</t>
  </si>
  <si>
    <t>654349-61  550m 160</t>
  </si>
  <si>
    <t>136900 600m 160</t>
  </si>
  <si>
    <t>136900 900m 120</t>
  </si>
  <si>
    <t>136900 900m 160</t>
  </si>
  <si>
    <r>
      <rPr>
        <b/>
        <sz val="10"/>
        <rFont val="Arial"/>
        <family val="2"/>
      </rPr>
      <t>Boss for</t>
    </r>
    <r>
      <rPr>
        <sz val="10"/>
        <rFont val="Arial"/>
        <family val="2"/>
      </rPr>
      <t xml:space="preserve"> 2103633/2 102099 - 663319-1117/170-3019</t>
    </r>
  </si>
  <si>
    <r>
      <t xml:space="preserve">Boss for 2103633/5 102105 - 650319-1108/170-2002 lfm ges. </t>
    </r>
    <r>
      <rPr>
        <b/>
        <sz val="8"/>
        <rFont val="Arial"/>
        <family val="2"/>
      </rPr>
      <t>320,-</t>
    </r>
  </si>
  <si>
    <t>Monteur</t>
  </si>
  <si>
    <t>Rep.Warten</t>
  </si>
  <si>
    <r>
      <rPr>
        <b/>
        <sz val="5"/>
        <rFont val="Arial"/>
        <family val="2"/>
      </rPr>
      <t>Boss fo</t>
    </r>
    <r>
      <rPr>
        <sz val="5"/>
        <rFont val="Arial"/>
        <family val="2"/>
      </rPr>
      <t xml:space="preserve">r 2103633/3 100598 - 236312/00-261 lfm </t>
    </r>
    <r>
      <rPr>
        <b/>
        <sz val="5"/>
        <rFont val="Arial"/>
        <family val="2"/>
      </rPr>
      <t>160,-</t>
    </r>
  </si>
  <si>
    <t>136900 3600m 150</t>
  </si>
  <si>
    <r>
      <rPr>
        <b/>
        <sz val="8"/>
        <rFont val="Arial"/>
        <family val="2"/>
      </rPr>
      <t xml:space="preserve">Boss for </t>
    </r>
    <r>
      <rPr>
        <sz val="8"/>
        <rFont val="Arial"/>
        <family val="2"/>
      </rPr>
      <t>2103633/1 102104 - 663319-1117/1703019</t>
    </r>
  </si>
  <si>
    <t>Minardi 2103692/1 102098 654349-1132/00-270</t>
  </si>
  <si>
    <t>2103692/1</t>
  </si>
  <si>
    <t>Ivory 270</t>
  </si>
  <si>
    <t>^205</t>
  </si>
  <si>
    <t>2103622/1</t>
  </si>
  <si>
    <t>2103621/1</t>
  </si>
  <si>
    <t>102100</t>
  </si>
  <si>
    <t>650319-1128/170-2032</t>
  </si>
  <si>
    <t>Schappe120/2iron,goldmet.</t>
  </si>
  <si>
    <t>Schappe120/2iron.goldmet.</t>
  </si>
  <si>
    <t>2103621/2</t>
  </si>
  <si>
    <t>2103621/3</t>
  </si>
  <si>
    <t>2103621/4</t>
  </si>
  <si>
    <t>102101</t>
  </si>
  <si>
    <t>102102</t>
  </si>
  <si>
    <t>102103</t>
  </si>
  <si>
    <t>650319-1135/170-2009</t>
  </si>
  <si>
    <t>650319-1130/170-2040</t>
  </si>
  <si>
    <t>650319-1128/170-2044</t>
  </si>
  <si>
    <t>Schappe120/2iron,azur</t>
  </si>
  <si>
    <t>iron,azur</t>
  </si>
  <si>
    <t>ribbon red,khaki</t>
  </si>
  <si>
    <t>iron,new wheat</t>
  </si>
  <si>
    <t>26/02</t>
  </si>
  <si>
    <t>Aro Artländer 2103671/1 100217 - 654349-61</t>
  </si>
  <si>
    <t>2103671/1 100217 - 654349-61</t>
  </si>
  <si>
    <r>
      <t xml:space="preserve">Minardi 2103692/1 102098 654349-1132/00-270 </t>
    </r>
    <r>
      <rPr>
        <b/>
        <sz val="8"/>
        <rFont val="Arial"/>
        <family val="2"/>
      </rPr>
      <t>132,-</t>
    </r>
  </si>
  <si>
    <t>Schappe120/2ivory/azur</t>
  </si>
  <si>
    <t>136900 alergo 120 3600 m</t>
  </si>
  <si>
    <t>21034297/1 101704 buratti 46m</t>
  </si>
  <si>
    <t>0698</t>
  </si>
  <si>
    <t>670519-384</t>
  </si>
  <si>
    <t>4772 schreiband 3041m</t>
  </si>
  <si>
    <t xml:space="preserve">4772 schreiband 3041m                                                                                                           </t>
  </si>
  <si>
    <t>Schappe120/2Black,Deep mahagony</t>
  </si>
  <si>
    <r>
      <rPr>
        <b/>
        <sz val="8"/>
        <rFont val="Arial"/>
        <family val="2"/>
      </rPr>
      <t>Boss for</t>
    </r>
    <r>
      <rPr>
        <sz val="8"/>
        <rFont val="Arial"/>
        <family val="2"/>
      </rPr>
      <t xml:space="preserve"> 2103633/2 102099 - 663319-1117/170-3019 lfm.</t>
    </r>
    <r>
      <rPr>
        <b/>
        <sz val="8"/>
        <rFont val="Arial"/>
        <family val="2"/>
      </rPr>
      <t xml:space="preserve"> 625,-</t>
    </r>
  </si>
  <si>
    <r>
      <rPr>
        <b/>
        <sz val="8"/>
        <color indexed="8"/>
        <rFont val="Arial"/>
        <family val="2"/>
      </rPr>
      <t xml:space="preserve"> NOS</t>
    </r>
    <r>
      <rPr>
        <sz val="8"/>
        <color indexed="8"/>
        <rFont val="Arial"/>
        <family val="2"/>
      </rPr>
      <t xml:space="preserve"> 2103611/1 101979 - 650319-1082/170-23 </t>
    </r>
    <r>
      <rPr>
        <b/>
        <sz val="8"/>
        <color indexed="8"/>
        <rFont val="Arial"/>
        <family val="2"/>
      </rPr>
      <t>330,-</t>
    </r>
  </si>
  <si>
    <r>
      <t>NOS 2103666/1 101902 - 650319-1034/170-53</t>
    </r>
    <r>
      <rPr>
        <b/>
        <sz val="9"/>
        <color indexed="8"/>
        <rFont val="Arial"/>
        <family val="2"/>
      </rPr>
      <t xml:space="preserve"> 170,-</t>
    </r>
  </si>
  <si>
    <t>Schuss - Warten</t>
  </si>
  <si>
    <t>Abarbeiten / Putzen / Andrehen / Anweben</t>
  </si>
  <si>
    <t>2103721/1</t>
  </si>
  <si>
    <t>101988</t>
  </si>
  <si>
    <t>Schappe 140/2 ribbon red</t>
  </si>
  <si>
    <t>2103721/1 101988 - 238372</t>
  </si>
  <si>
    <r>
      <t xml:space="preserve">2103721/1 101988 - 238372 - </t>
    </r>
    <r>
      <rPr>
        <b/>
        <sz val="10"/>
        <color indexed="8"/>
        <rFont val="Arial"/>
        <family val="2"/>
      </rPr>
      <t>275,-</t>
    </r>
  </si>
  <si>
    <t>Dess 1142+1143</t>
  </si>
  <si>
    <t>Schappe120 Bunt</t>
  </si>
  <si>
    <t>0699</t>
  </si>
  <si>
    <r>
      <t xml:space="preserve">Naturtex, Versuch </t>
    </r>
    <r>
      <rPr>
        <b/>
        <sz val="8"/>
        <rFont val="Arial"/>
        <family val="2"/>
      </rPr>
      <t>6,60,-</t>
    </r>
  </si>
  <si>
    <t>Kette alle</t>
  </si>
  <si>
    <t>0700</t>
  </si>
  <si>
    <t>2103742/1</t>
  </si>
  <si>
    <t>Brinkhaus PL</t>
  </si>
  <si>
    <t>Brinkhaus 2103742/1 100273 - 250102</t>
  </si>
  <si>
    <t>Schappe120/2 Bunt</t>
  </si>
  <si>
    <t>2103744/1</t>
  </si>
  <si>
    <t>101995</t>
  </si>
  <si>
    <t>645379-1054</t>
  </si>
  <si>
    <t>Nobile Silk Ltd. China</t>
  </si>
  <si>
    <t>2103743/1</t>
  </si>
  <si>
    <t>100193</t>
  </si>
  <si>
    <t>2103744/1 101995 - 645379-1054</t>
  </si>
  <si>
    <r>
      <t xml:space="preserve">2103744/1 101995 - 645379-1054 lfm. </t>
    </r>
    <r>
      <rPr>
        <b/>
        <sz val="11"/>
        <rFont val="Arial"/>
        <family val="2"/>
      </rPr>
      <t>275,-</t>
    </r>
  </si>
  <si>
    <t>2103750/3</t>
  </si>
  <si>
    <t>2103750/3 100193 645319-436</t>
  </si>
  <si>
    <r>
      <t xml:space="preserve">Brinkhaus 2103660/1 100366 - 670549-384 lfm.ges. </t>
    </r>
    <r>
      <rPr>
        <b/>
        <sz val="10"/>
        <rFont val="Arial"/>
        <family val="2"/>
      </rPr>
      <t>660,-</t>
    </r>
  </si>
  <si>
    <t>2103750/1</t>
  </si>
  <si>
    <t>101870</t>
  </si>
  <si>
    <t xml:space="preserve">2103750/1 101870 249342 </t>
  </si>
  <si>
    <t>2103750/2</t>
  </si>
  <si>
    <r>
      <t>2103750/</t>
    </r>
    <r>
      <rPr>
        <b/>
        <sz val="10"/>
        <rFont val="Arial"/>
        <family val="2"/>
      </rPr>
      <t>2</t>
    </r>
    <r>
      <rPr>
        <sz val="10"/>
        <rFont val="Arial"/>
        <family val="2"/>
      </rPr>
      <t xml:space="preserve"> 101870 249342 </t>
    </r>
    <r>
      <rPr>
        <b/>
        <sz val="10"/>
        <rFont val="Arial"/>
        <family val="2"/>
      </rPr>
      <t>140,-</t>
    </r>
  </si>
  <si>
    <t>2103750/5</t>
  </si>
  <si>
    <t>0701</t>
  </si>
  <si>
    <t>2103726/1</t>
  </si>
  <si>
    <t>102122</t>
  </si>
  <si>
    <t>654349-833-54</t>
  </si>
  <si>
    <t>Schappe140/2 Buratti</t>
  </si>
  <si>
    <t>136900 alergo 120 3606 m</t>
  </si>
  <si>
    <t>Brinkhaus 2103660/1 100366 - 670549-384 lfm.ges. 660,-Brinkhaus 100366 90m</t>
  </si>
  <si>
    <t>136900 alergo 170 2890m</t>
  </si>
  <si>
    <t>Boss for 2103633/4 102093 - 650319-1108/170-2002 lfm. 320lfm-///Boss for 2103633/2 102099 - 663319-1117/170-3019 lfm. 625,-///Muster bunt</t>
  </si>
  <si>
    <t>2103743/1 100193 lfm. 175,-</t>
  </si>
  <si>
    <t>2103709/1</t>
  </si>
  <si>
    <r>
      <t xml:space="preserve">2103750/3 100193 645319-436 </t>
    </r>
    <r>
      <rPr>
        <b/>
        <sz val="10"/>
        <color indexed="9"/>
        <rFont val="Arial"/>
        <family val="2"/>
      </rPr>
      <t>150,-</t>
    </r>
  </si>
  <si>
    <t>2103709/1 102013 645319-1059a</t>
  </si>
  <si>
    <t>2103764/1</t>
  </si>
  <si>
    <t>102147</t>
  </si>
  <si>
    <t>2x140</t>
  </si>
  <si>
    <t>Kruchen</t>
  </si>
  <si>
    <t>Schappe 140/2 Silk Road</t>
  </si>
  <si>
    <t>0702</t>
  </si>
  <si>
    <r>
      <t xml:space="preserve">2103750/1 101870 249342 </t>
    </r>
    <r>
      <rPr>
        <b/>
        <sz val="8"/>
        <rFont val="Arial"/>
        <family val="2"/>
      </rPr>
      <t>140,-</t>
    </r>
  </si>
  <si>
    <r>
      <t xml:space="preserve">2103750/5 100192 645319-436 </t>
    </r>
    <r>
      <rPr>
        <b/>
        <sz val="7"/>
        <rFont val="Arial"/>
        <family val="2"/>
      </rPr>
      <t>110,-</t>
    </r>
  </si>
  <si>
    <r>
      <rPr>
        <sz val="10"/>
        <color indexed="8"/>
        <rFont val="Arial"/>
        <family val="2"/>
      </rPr>
      <t>2103709/1 102013 645319-1059a</t>
    </r>
    <r>
      <rPr>
        <b/>
        <sz val="10"/>
        <color indexed="8"/>
        <rFont val="Arial"/>
        <family val="2"/>
      </rPr>
      <t xml:space="preserve"> 210,-</t>
    </r>
  </si>
  <si>
    <t>2103768/1 100035 654349-347</t>
  </si>
  <si>
    <t>2103768/1</t>
  </si>
  <si>
    <t>C.Fischbacher</t>
  </si>
  <si>
    <t>0703</t>
  </si>
  <si>
    <t>2103773/1</t>
  </si>
  <si>
    <t>102148</t>
  </si>
  <si>
    <t>654349-2004</t>
  </si>
  <si>
    <t>2103772/1</t>
  </si>
  <si>
    <t>Noble Silk Ltd. China</t>
  </si>
  <si>
    <t>2103772/1 101983 645319-1084</t>
  </si>
  <si>
    <r>
      <t xml:space="preserve">2103772/1 101983 645319-1084 </t>
    </r>
    <r>
      <rPr>
        <b/>
        <sz val="10"/>
        <rFont val="Arial"/>
        <family val="2"/>
      </rPr>
      <t>275,-</t>
    </r>
  </si>
  <si>
    <r>
      <rPr>
        <b/>
        <sz val="8"/>
        <color indexed="8"/>
        <rFont val="Arial"/>
        <family val="2"/>
      </rPr>
      <t xml:space="preserve"> Noble Silk </t>
    </r>
    <r>
      <rPr>
        <sz val="8"/>
        <color indexed="8"/>
        <rFont val="Arial"/>
        <family val="2"/>
      </rPr>
      <t xml:space="preserve">2103611/1 101979 - 650319-1082/170-23 </t>
    </r>
    <r>
      <rPr>
        <b/>
        <sz val="8"/>
        <color indexed="8"/>
        <rFont val="Arial"/>
        <family val="2"/>
      </rPr>
      <t>183,-</t>
    </r>
  </si>
  <si>
    <r>
      <rPr>
        <b/>
        <sz val="9"/>
        <color indexed="8"/>
        <rFont val="Arial"/>
        <family val="2"/>
      </rPr>
      <t xml:space="preserve"> Noble Silk </t>
    </r>
    <r>
      <rPr>
        <sz val="9"/>
        <color indexed="8"/>
        <rFont val="Arial"/>
        <family val="2"/>
      </rPr>
      <t xml:space="preserve">2103611/1 101979 - 650319-1082/170-23 </t>
    </r>
  </si>
  <si>
    <t>2103775/1</t>
  </si>
  <si>
    <t>100827</t>
  </si>
  <si>
    <r>
      <t xml:space="preserve">2103775/1 100827 654349-545 </t>
    </r>
    <r>
      <rPr>
        <b/>
        <sz val="10"/>
        <rFont val="Arial"/>
        <family val="2"/>
      </rPr>
      <t>220,-</t>
    </r>
  </si>
  <si>
    <t>2103775/1 100827 654349-545</t>
  </si>
  <si>
    <r>
      <t xml:space="preserve">Dorbena / Paisley 2004 </t>
    </r>
    <r>
      <rPr>
        <b/>
        <sz val="7"/>
        <rFont val="Arial"/>
        <family val="2"/>
      </rPr>
      <t>22,-</t>
    </r>
  </si>
  <si>
    <t>2103780/1</t>
  </si>
  <si>
    <t xml:space="preserve">2103780/1 101991 654349-476-54 </t>
  </si>
  <si>
    <r>
      <t xml:space="preserve">2103780/1 101991 654349-476-54  </t>
    </r>
    <r>
      <rPr>
        <b/>
        <sz val="11"/>
        <rFont val="Arial"/>
        <family val="2"/>
      </rPr>
      <t>550,-</t>
    </r>
  </si>
  <si>
    <t>0704</t>
  </si>
  <si>
    <t>14/01/02</t>
  </si>
  <si>
    <t>654349-859</t>
  </si>
  <si>
    <t>Kruchen 2103764/1 102147 654349-859</t>
  </si>
  <si>
    <t>2103793/1</t>
  </si>
  <si>
    <t>Silk Noble</t>
  </si>
  <si>
    <t>Silk Noble 2103793/1 654349-831 330,-m</t>
  </si>
  <si>
    <t>warten auf caskami</t>
  </si>
  <si>
    <t>Rep. Blattstreifen</t>
  </si>
  <si>
    <t>Silk Noble 2103793/1 654349-831</t>
  </si>
  <si>
    <t>2103805/1</t>
  </si>
  <si>
    <t>100888</t>
  </si>
  <si>
    <r>
      <t xml:space="preserve">2103805/1 100888 662549-524 lfm. </t>
    </r>
    <r>
      <rPr>
        <b/>
        <sz val="10"/>
        <color indexed="9"/>
        <rFont val="Arial"/>
        <family val="2"/>
      </rPr>
      <t>160,-</t>
    </r>
  </si>
  <si>
    <t>2103776/1 102085 - 645319-1120/00-1101</t>
  </si>
  <si>
    <t>2103776/1</t>
  </si>
  <si>
    <t>645319-1120/00-1101</t>
  </si>
  <si>
    <t>136900 alergo 150 3758m</t>
  </si>
  <si>
    <t>2103750/5 100192 645319-436 110,- //2103750/1 101870 249342 140,-//2103750/2 101870 249342 140,-//Naturtex, Versuch 6,60,-//Dorbena / Paisley 2004 22,-///2103775/1 100827 654349-545 220,-//2103780/1 101991 654349-476-54  550,-   (gesamt: 1188,6 m)</t>
  </si>
  <si>
    <t>136900 alergo 120 3610m</t>
  </si>
  <si>
    <t>grege40/44</t>
  </si>
  <si>
    <r>
      <t xml:space="preserve">2103794/2 102150 - 246512 </t>
    </r>
    <r>
      <rPr>
        <b/>
        <sz val="14"/>
        <color indexed="9"/>
        <rFont val="Arial"/>
        <family val="2"/>
      </rPr>
      <t>150,-</t>
    </r>
  </si>
  <si>
    <r>
      <t xml:space="preserve">2103794/1 102149 - 646519-871 </t>
    </r>
    <r>
      <rPr>
        <b/>
        <sz val="12"/>
        <color indexed="8"/>
        <rFont val="Arial"/>
        <family val="2"/>
      </rPr>
      <t>150,-</t>
    </r>
  </si>
  <si>
    <t>2103794/1</t>
  </si>
  <si>
    <t>2103794/2</t>
  </si>
  <si>
    <t>102149</t>
  </si>
  <si>
    <t>Nobel Silk China</t>
  </si>
  <si>
    <t>102150</t>
  </si>
  <si>
    <t>Umbau</t>
  </si>
  <si>
    <t>2103810/1</t>
  </si>
  <si>
    <t>Joutsen</t>
  </si>
  <si>
    <r>
      <t xml:space="preserve">Silk Noble 2103793/1 654349-831 </t>
    </r>
    <r>
      <rPr>
        <b/>
        <sz val="7"/>
        <rFont val="Arial"/>
        <family val="2"/>
      </rPr>
      <t>330,-</t>
    </r>
  </si>
  <si>
    <r>
      <t xml:space="preserve">2103810/1 102050 - 654349-1060 </t>
    </r>
    <r>
      <rPr>
        <b/>
        <sz val="8"/>
        <color indexed="8"/>
        <rFont val="Arial"/>
        <family val="2"/>
      </rPr>
      <t>330,-</t>
    </r>
  </si>
  <si>
    <r>
      <t xml:space="preserve">2103805/1 100888 662549-524 lfm. </t>
    </r>
    <r>
      <rPr>
        <b/>
        <sz val="8"/>
        <color indexed="9"/>
        <rFont val="Arial"/>
        <family val="2"/>
      </rPr>
      <t>160,-</t>
    </r>
  </si>
  <si>
    <t>2103816/1</t>
  </si>
  <si>
    <t>102151</t>
  </si>
  <si>
    <t>650319-1108/170-2003</t>
  </si>
  <si>
    <t>Zheijiang</t>
  </si>
  <si>
    <t>Schappe 120/2 marine &amp; bright red violet</t>
  </si>
  <si>
    <t>je 45kg</t>
  </si>
  <si>
    <r>
      <t xml:space="preserve">Brinkhaus 2103742/1 100273 - 250102 </t>
    </r>
    <r>
      <rPr>
        <b/>
        <sz val="11"/>
        <color indexed="8"/>
        <rFont val="Arial"/>
        <family val="2"/>
      </rPr>
      <t>460,-</t>
    </r>
  </si>
  <si>
    <r>
      <t xml:space="preserve">2103810/1 102050 - 654349-1060 </t>
    </r>
    <r>
      <rPr>
        <b/>
        <sz val="11"/>
        <color indexed="8"/>
        <rFont val="Arial"/>
        <family val="2"/>
      </rPr>
      <t>360,-</t>
    </r>
  </si>
  <si>
    <t>0705</t>
  </si>
  <si>
    <t xml:space="preserve">2103821/1 654349-831 </t>
  </si>
  <si>
    <r>
      <t xml:space="preserve">2103821/1 654349-831  </t>
    </r>
    <r>
      <rPr>
        <b/>
        <sz val="11"/>
        <rFont val="Arial"/>
        <family val="2"/>
      </rPr>
      <t>110,-</t>
    </r>
  </si>
  <si>
    <t>2103821/1</t>
  </si>
  <si>
    <t>Schappe 140/2 Cascami</t>
  </si>
  <si>
    <t>654349-831 natur</t>
  </si>
  <si>
    <t>2103820/1</t>
  </si>
  <si>
    <t>102154</t>
  </si>
  <si>
    <t>646519-1058 Tencel</t>
  </si>
  <si>
    <t>Tencel 100/1</t>
  </si>
  <si>
    <t>Hunan Mine</t>
  </si>
  <si>
    <t>2103831/2</t>
  </si>
  <si>
    <t>102157</t>
  </si>
  <si>
    <t>645319-1142/00-117</t>
  </si>
  <si>
    <t>Mendale Home</t>
  </si>
  <si>
    <t>4772 900m</t>
  </si>
  <si>
    <t>2103750/5 100192 645319-436 110,- //2103750/1 101870 249342 140,-//2103750/2 101870 249342 140,-//Naturtex, Versuch 6,60,-//Dorbena / Paisley 2004 22,-</t>
  </si>
  <si>
    <t>Brinkhaus 2103742/1 100273 - 250102 460,-Brinkhaus 2103742/1 100273 - 250102 90,</t>
  </si>
  <si>
    <t>Schappe140/2Cascami</t>
  </si>
  <si>
    <t>2103831/2 645319-1142/00-117</t>
  </si>
  <si>
    <t>2103831/1 645349-690 11,-</t>
  </si>
  <si>
    <t>2103831/1</t>
  </si>
  <si>
    <t>101588</t>
  </si>
  <si>
    <t>2103843/1</t>
  </si>
  <si>
    <t>100166</t>
  </si>
  <si>
    <t>2103776/1 645319-1120/00-1101</t>
  </si>
  <si>
    <r>
      <t xml:space="preserve">2103776/1 645319-1120/00-1101 </t>
    </r>
    <r>
      <rPr>
        <b/>
        <sz val="10"/>
        <color indexed="9"/>
        <rFont val="Arial"/>
        <family val="2"/>
      </rPr>
      <t>275,-</t>
    </r>
  </si>
  <si>
    <t xml:space="preserve">2103816/1 650319-1108/170-2003 </t>
  </si>
  <si>
    <t>2103768/1 654349-347</t>
  </si>
  <si>
    <r>
      <t xml:space="preserve">Brinkhaus 2103742/1 250102 </t>
    </r>
    <r>
      <rPr>
        <b/>
        <sz val="11"/>
        <color indexed="8"/>
        <rFont val="Arial"/>
        <family val="2"/>
      </rPr>
      <t>90,-</t>
    </r>
  </si>
  <si>
    <t>136900 1800 150</t>
  </si>
  <si>
    <t>2103810/1 102050 - 654349-1060 360,-2103805/1 100888 662549-524 lfm. 160,- Silk Noble 2103793/1 654349-831 330,-m</t>
  </si>
  <si>
    <t>2103843/1 238312</t>
  </si>
  <si>
    <t>136900 900 120</t>
  </si>
  <si>
    <t>136900 900 160</t>
  </si>
  <si>
    <t>2103846/1</t>
  </si>
  <si>
    <t>200257</t>
  </si>
  <si>
    <t>BAP</t>
  </si>
  <si>
    <r>
      <rPr>
        <b/>
        <sz val="16"/>
        <rFont val="Arial"/>
        <family val="2"/>
      </rPr>
      <t>BAP</t>
    </r>
    <r>
      <rPr>
        <sz val="16"/>
        <rFont val="Arial"/>
        <family val="2"/>
      </rPr>
      <t xml:space="preserve"> 2103846 - 136750</t>
    </r>
  </si>
  <si>
    <t>0706</t>
  </si>
  <si>
    <t>0707</t>
  </si>
  <si>
    <t>21034297/1 101704 buratti 46m 654349-859 275m</t>
  </si>
  <si>
    <t>BFB      240er</t>
  </si>
  <si>
    <r>
      <t xml:space="preserve">BFB  240er </t>
    </r>
    <r>
      <rPr>
        <b/>
        <sz val="11"/>
        <rFont val="Arial"/>
        <family val="2"/>
      </rPr>
      <t>1000,-</t>
    </r>
  </si>
  <si>
    <t xml:space="preserve">Abarbeiten / Putzen </t>
  </si>
  <si>
    <r>
      <t xml:space="preserve">2103843- 238312 </t>
    </r>
    <r>
      <rPr>
        <b/>
        <sz val="10"/>
        <color indexed="8"/>
        <rFont val="Arial"/>
        <family val="2"/>
      </rPr>
      <t>165,-</t>
    </r>
  </si>
  <si>
    <r>
      <rPr>
        <b/>
        <sz val="14"/>
        <rFont val="Arial"/>
        <family val="2"/>
      </rPr>
      <t>Dorbena</t>
    </r>
    <r>
      <rPr>
        <sz val="14"/>
        <rFont val="Arial"/>
        <family val="2"/>
      </rPr>
      <t xml:space="preserve"> 2103768/1 654349-347</t>
    </r>
  </si>
  <si>
    <r>
      <rPr>
        <b/>
        <sz val="12"/>
        <color indexed="9"/>
        <rFont val="Arial"/>
        <family val="2"/>
      </rPr>
      <t xml:space="preserve">Zheijiang </t>
    </r>
    <r>
      <rPr>
        <sz val="12"/>
        <color indexed="9"/>
        <rFont val="Arial"/>
        <family val="2"/>
      </rPr>
      <t xml:space="preserve">2103816/1 1108/170-2003 </t>
    </r>
    <r>
      <rPr>
        <b/>
        <sz val="12"/>
        <color indexed="9"/>
        <rFont val="Arial"/>
        <family val="2"/>
      </rPr>
      <t>330,-</t>
    </r>
  </si>
  <si>
    <t>Schappe120/2brightredviolet,marine</t>
  </si>
  <si>
    <t>2103317/4</t>
  </si>
  <si>
    <t>84F144+B</t>
  </si>
  <si>
    <t>Schuss-Material / Lieferant</t>
  </si>
  <si>
    <r>
      <rPr>
        <b/>
        <sz val="12"/>
        <rFont val="Arial"/>
        <family val="2"/>
      </rPr>
      <t>Dastex</t>
    </r>
    <r>
      <rPr>
        <sz val="12"/>
        <rFont val="Arial"/>
        <family val="2"/>
      </rPr>
      <t xml:space="preserve"> 2103856/1 200025 - 133913</t>
    </r>
  </si>
  <si>
    <t>Schappe 120/2 -Ivory, Azur</t>
  </si>
  <si>
    <t>grege40/44 (TSA-Muster)</t>
  </si>
  <si>
    <t>0708</t>
  </si>
  <si>
    <t xml:space="preserve">Dorbena / C. Fischbacher 2103768/2 347 </t>
  </si>
  <si>
    <r>
      <rPr>
        <b/>
        <sz val="10"/>
        <color indexed="9"/>
        <rFont val="Arial"/>
        <family val="2"/>
      </rPr>
      <t xml:space="preserve"> NS.China</t>
    </r>
    <r>
      <rPr>
        <sz val="10"/>
        <color indexed="9"/>
        <rFont val="Arial"/>
        <family val="2"/>
      </rPr>
      <t xml:space="preserve"> 2103776/1 1120/00-1101 </t>
    </r>
    <r>
      <rPr>
        <b/>
        <sz val="10"/>
        <color indexed="9"/>
        <rFont val="Arial"/>
        <family val="2"/>
      </rPr>
      <t>52</t>
    </r>
    <r>
      <rPr>
        <b/>
        <sz val="10"/>
        <color indexed="9"/>
        <rFont val="Arial"/>
        <family val="2"/>
      </rPr>
      <t>,-</t>
    </r>
  </si>
  <si>
    <t>2103768/2</t>
  </si>
  <si>
    <t>2103813/1</t>
  </si>
  <si>
    <t>Schappe120/2citronelle/dessertflower/beerli</t>
  </si>
  <si>
    <t>alergo 136900 3000m 120</t>
  </si>
  <si>
    <t>0709</t>
  </si>
  <si>
    <t>Naturtex 6,60,-</t>
  </si>
  <si>
    <t>2103838/1</t>
  </si>
  <si>
    <t>2103823/1</t>
  </si>
  <si>
    <t>GinMing</t>
  </si>
  <si>
    <t xml:space="preserve">Dorbena / C. Fischbacher 2103768/2 654349 - 347 </t>
  </si>
  <si>
    <t>2103870/1</t>
  </si>
  <si>
    <t>2103870/2</t>
  </si>
  <si>
    <r>
      <rPr>
        <b/>
        <sz val="11"/>
        <color indexed="9"/>
        <rFont val="Arial"/>
        <family val="2"/>
      </rPr>
      <t>Protex</t>
    </r>
    <r>
      <rPr>
        <sz val="11"/>
        <color indexed="9"/>
        <rFont val="Arial"/>
        <family val="2"/>
      </rPr>
      <t xml:space="preserve"> 2103870/2 115900/00202</t>
    </r>
  </si>
  <si>
    <t>Schappe140/2 Buratti bei 43 Meter SOL (rote Spulen) bei 100,- SPA</t>
  </si>
  <si>
    <r>
      <rPr>
        <b/>
        <sz val="10"/>
        <rFont val="Arial"/>
        <family val="2"/>
      </rPr>
      <t>NS.China</t>
    </r>
    <r>
      <rPr>
        <sz val="10"/>
        <rFont val="Arial"/>
        <family val="2"/>
      </rPr>
      <t xml:space="preserve"> 2103813/3 -101 </t>
    </r>
    <r>
      <rPr>
        <b/>
        <sz val="10"/>
        <rFont val="Arial"/>
        <family val="2"/>
      </rPr>
      <t>275,-</t>
    </r>
  </si>
  <si>
    <r>
      <rPr>
        <b/>
        <sz val="12"/>
        <rFont val="Arial"/>
        <family val="2"/>
      </rPr>
      <t>NS.China</t>
    </r>
    <r>
      <rPr>
        <sz val="12"/>
        <rFont val="Arial"/>
        <family val="2"/>
      </rPr>
      <t xml:space="preserve"> 2103813/3 236312/00-101</t>
    </r>
  </si>
  <si>
    <t>alergo 136900 3583m 170</t>
  </si>
  <si>
    <t>alergo 136900 3600m 150</t>
  </si>
  <si>
    <t>2103879/1</t>
  </si>
  <si>
    <t>102160</t>
  </si>
  <si>
    <t>645319-1106/00-1616</t>
  </si>
  <si>
    <t>0710</t>
  </si>
  <si>
    <r>
      <rPr>
        <b/>
        <sz val="8"/>
        <rFont val="Arial"/>
        <family val="2"/>
      </rPr>
      <t>Dorbena</t>
    </r>
    <r>
      <rPr>
        <sz val="8"/>
        <rFont val="Arial"/>
        <family val="2"/>
      </rPr>
      <t xml:space="preserve"> 2103768/1 654349-347</t>
    </r>
  </si>
  <si>
    <t>2103876/1</t>
  </si>
  <si>
    <t>Schappe140/2silkrod</t>
  </si>
  <si>
    <t>2103813/3</t>
  </si>
  <si>
    <t>0711</t>
  </si>
  <si>
    <r>
      <t>Luolai 2103879/1 1106/00-1616</t>
    </r>
    <r>
      <rPr>
        <b/>
        <sz val="7"/>
        <rFont val="Arial"/>
        <family val="2"/>
      </rPr>
      <t xml:space="preserve"> 16,5,-</t>
    </r>
  </si>
  <si>
    <r>
      <rPr>
        <b/>
        <sz val="10"/>
        <rFont val="Arial"/>
        <family val="2"/>
      </rPr>
      <t>Billerbeck</t>
    </r>
    <r>
      <rPr>
        <sz val="10"/>
        <rFont val="Arial"/>
        <family val="2"/>
      </rPr>
      <t xml:space="preserve"> 2103876/1 249342</t>
    </r>
  </si>
  <si>
    <r>
      <t xml:space="preserve">Memo´s </t>
    </r>
    <r>
      <rPr>
        <sz val="14"/>
        <color indexed="8"/>
        <rFont val="Arial"/>
        <family val="2"/>
      </rPr>
      <t xml:space="preserve">2103838/1 654349 - 709 </t>
    </r>
    <r>
      <rPr>
        <b/>
        <sz val="14"/>
        <color indexed="8"/>
        <rFont val="Arial"/>
        <family val="2"/>
      </rPr>
      <t>550,-</t>
    </r>
  </si>
  <si>
    <r>
      <t xml:space="preserve">Memo´s </t>
    </r>
    <r>
      <rPr>
        <sz val="10"/>
        <color indexed="8"/>
        <rFont val="Arial"/>
        <family val="2"/>
      </rPr>
      <t>2103838/1 654349 - 709</t>
    </r>
    <r>
      <rPr>
        <b/>
        <sz val="10"/>
        <color indexed="8"/>
        <rFont val="Arial"/>
        <family val="2"/>
      </rPr>
      <t xml:space="preserve"> </t>
    </r>
  </si>
  <si>
    <r>
      <t xml:space="preserve">BFB  240er </t>
    </r>
    <r>
      <rPr>
        <b/>
        <sz val="11"/>
        <rFont val="Arial"/>
        <family val="2"/>
      </rPr>
      <t>800,-</t>
    </r>
  </si>
  <si>
    <r>
      <t xml:space="preserve">BFB  240er </t>
    </r>
    <r>
      <rPr>
        <b/>
        <sz val="11"/>
        <rFont val="Arial"/>
        <family val="2"/>
      </rPr>
      <t>300,-</t>
    </r>
  </si>
  <si>
    <r>
      <rPr>
        <b/>
        <sz val="11"/>
        <rFont val="Arial"/>
        <family val="2"/>
      </rPr>
      <t>Billerbeck</t>
    </r>
    <r>
      <rPr>
        <sz val="11"/>
        <rFont val="Arial"/>
        <family val="2"/>
      </rPr>
      <t xml:space="preserve"> 2103876/1 249342</t>
    </r>
  </si>
  <si>
    <r>
      <rPr>
        <b/>
        <sz val="12"/>
        <color indexed="9"/>
        <rFont val="Arial"/>
        <family val="2"/>
      </rPr>
      <t>NS.China</t>
    </r>
    <r>
      <rPr>
        <sz val="12"/>
        <color indexed="9"/>
        <rFont val="Arial"/>
        <family val="2"/>
      </rPr>
      <t xml:space="preserve"> 2103813/1 650319-1072/170-59  </t>
    </r>
    <r>
      <rPr>
        <b/>
        <sz val="12"/>
        <color indexed="9"/>
        <rFont val="Arial"/>
        <family val="2"/>
      </rPr>
      <t>243,-</t>
    </r>
  </si>
  <si>
    <r>
      <rPr>
        <b/>
        <sz val="11"/>
        <color indexed="9"/>
        <rFont val="Arial"/>
        <family val="2"/>
      </rPr>
      <t xml:space="preserve"> Ging Ming </t>
    </r>
    <r>
      <rPr>
        <sz val="11"/>
        <color indexed="9"/>
        <rFont val="Arial"/>
        <family val="2"/>
      </rPr>
      <t>2103823/1 646519 - 871</t>
    </r>
  </si>
  <si>
    <t>Blackberry - Tenzel</t>
  </si>
  <si>
    <r>
      <rPr>
        <b/>
        <sz val="11"/>
        <rFont val="Arial"/>
        <family val="2"/>
      </rPr>
      <t>Baku</t>
    </r>
    <r>
      <rPr>
        <sz val="11"/>
        <rFont val="Arial"/>
        <family val="2"/>
      </rPr>
      <t xml:space="preserve">  </t>
    </r>
    <r>
      <rPr>
        <b/>
        <sz val="11"/>
        <rFont val="Arial"/>
        <family val="2"/>
      </rPr>
      <t>30,-</t>
    </r>
  </si>
  <si>
    <t>Schappe140/2 CJF</t>
  </si>
  <si>
    <r>
      <rPr>
        <b/>
        <sz val="10"/>
        <rFont val="Arial"/>
        <family val="2"/>
      </rPr>
      <t>Dorbena</t>
    </r>
    <r>
      <rPr>
        <sz val="10"/>
        <rFont val="Arial"/>
        <family val="2"/>
      </rPr>
      <t xml:space="preserve"> / C. Fischbacher 2103768/2 654349 - 347 </t>
    </r>
    <r>
      <rPr>
        <b/>
        <sz val="10"/>
        <rFont val="Arial"/>
        <family val="2"/>
      </rPr>
      <t>1 100,-</t>
    </r>
  </si>
  <si>
    <t>2103890/1</t>
  </si>
  <si>
    <t>Schappe 140/2 SOL SPA &amp; Cascami</t>
  </si>
  <si>
    <t>cascami Schappe140/2</t>
  </si>
  <si>
    <r>
      <rPr>
        <b/>
        <sz val="10"/>
        <color indexed="9"/>
        <rFont val="Arial"/>
        <family val="2"/>
      </rPr>
      <t xml:space="preserve"> Ging Ming </t>
    </r>
    <r>
      <rPr>
        <sz val="10"/>
        <color indexed="9"/>
        <rFont val="Arial"/>
        <family val="2"/>
      </rPr>
      <t xml:space="preserve">2103823/1 646519 - 871 - </t>
    </r>
    <r>
      <rPr>
        <b/>
        <sz val="10"/>
        <color indexed="9"/>
        <rFont val="Arial"/>
        <family val="2"/>
      </rPr>
      <t>220,-</t>
    </r>
  </si>
  <si>
    <t>2103840/1</t>
  </si>
  <si>
    <t>102158</t>
  </si>
  <si>
    <t>646519-1121</t>
  </si>
  <si>
    <t>Pico</t>
  </si>
  <si>
    <t>Pico 2103840/1 646519-1121</t>
  </si>
  <si>
    <r>
      <rPr>
        <b/>
        <sz val="11"/>
        <rFont val="Arial"/>
        <family val="2"/>
      </rPr>
      <t>Pico</t>
    </r>
    <r>
      <rPr>
        <sz val="11"/>
        <rFont val="Arial"/>
        <family val="2"/>
      </rPr>
      <t xml:space="preserve"> 2103840/2 646519-884</t>
    </r>
  </si>
  <si>
    <t>2103840/2</t>
  </si>
  <si>
    <t>646519-884</t>
  </si>
  <si>
    <t>alergo 136900 170 3600m</t>
  </si>
  <si>
    <t>Memo´s 2103838/1 654349 - 709 550,-  Naturtex 6,60,-</t>
  </si>
  <si>
    <r>
      <rPr>
        <b/>
        <sz val="10"/>
        <rFont val="Arial"/>
        <family val="2"/>
      </rPr>
      <t>NS.China</t>
    </r>
    <r>
      <rPr>
        <sz val="10"/>
        <rFont val="Arial"/>
        <family val="2"/>
      </rPr>
      <t xml:space="preserve"> 2103813/2 1121/170-2126 1121</t>
    </r>
  </si>
  <si>
    <r>
      <rPr>
        <b/>
        <sz val="10"/>
        <rFont val="Arial"/>
        <family val="2"/>
      </rPr>
      <t>BAP</t>
    </r>
    <r>
      <rPr>
        <sz val="10"/>
        <rFont val="Arial"/>
        <family val="2"/>
      </rPr>
      <t xml:space="preserve"> 2103846 - 136750</t>
    </r>
  </si>
  <si>
    <t>Schappe120/2 iron,goldmetallic</t>
  </si>
  <si>
    <t>Yves Delome Baku</t>
  </si>
  <si>
    <t>Schappe120/2blackberry,strawberry ice</t>
  </si>
  <si>
    <t>0713</t>
  </si>
  <si>
    <r>
      <rPr>
        <b/>
        <sz val="10"/>
        <color indexed="9"/>
        <rFont val="Arial"/>
        <family val="2"/>
      </rPr>
      <t>Billerbeck</t>
    </r>
    <r>
      <rPr>
        <sz val="10"/>
        <color indexed="9"/>
        <rFont val="Arial"/>
        <family val="2"/>
      </rPr>
      <t xml:space="preserve"> 2103890/1 645319-545 </t>
    </r>
    <r>
      <rPr>
        <b/>
        <sz val="10"/>
        <color indexed="9"/>
        <rFont val="Arial"/>
        <family val="2"/>
      </rPr>
      <t>115,-</t>
    </r>
  </si>
  <si>
    <r>
      <rPr>
        <b/>
        <sz val="11"/>
        <color indexed="9"/>
        <rFont val="Arial"/>
        <family val="2"/>
      </rPr>
      <t>Protex</t>
    </r>
    <r>
      <rPr>
        <sz val="11"/>
        <color indexed="9"/>
        <rFont val="Arial"/>
        <family val="2"/>
      </rPr>
      <t xml:space="preserve"> 2103870/2 115900/00202   </t>
    </r>
  </si>
  <si>
    <t>alergo 136900 150er 3600m</t>
  </si>
  <si>
    <t>4772 Schreibband 1800m</t>
  </si>
  <si>
    <t>102159</t>
  </si>
  <si>
    <t>Dorbena / C. Fischbacher 2103768/2 654349 - 1100m,2103843- 238312 330,-</t>
  </si>
  <si>
    <t>alergo 136900 130er 600m</t>
  </si>
  <si>
    <r>
      <rPr>
        <b/>
        <sz val="11"/>
        <rFont val="Arial"/>
        <family val="2"/>
      </rPr>
      <t>Billerbeck</t>
    </r>
    <r>
      <rPr>
        <sz val="11"/>
        <rFont val="Arial"/>
        <family val="2"/>
      </rPr>
      <t xml:space="preserve"> 2103876/1  </t>
    </r>
    <r>
      <rPr>
        <b/>
        <sz val="11"/>
        <rFont val="Arial"/>
        <family val="2"/>
      </rPr>
      <t>275,-</t>
    </r>
  </si>
  <si>
    <r>
      <t xml:space="preserve">Pico 2103840/1 1121 </t>
    </r>
    <r>
      <rPr>
        <b/>
        <sz val="10"/>
        <color indexed="9"/>
        <rFont val="Arial"/>
        <family val="2"/>
      </rPr>
      <t>280,-</t>
    </r>
  </si>
  <si>
    <t>2103910/1</t>
  </si>
  <si>
    <t>Schappe 140/2 SPA &amp; CJF</t>
  </si>
  <si>
    <r>
      <rPr>
        <b/>
        <sz val="16"/>
        <color indexed="9"/>
        <rFont val="Arial"/>
        <family val="2"/>
      </rPr>
      <t>NS.China</t>
    </r>
    <r>
      <rPr>
        <sz val="16"/>
        <color indexed="9"/>
        <rFont val="Arial"/>
        <family val="2"/>
      </rPr>
      <t xml:space="preserve"> 2103910/1 246342 </t>
    </r>
  </si>
  <si>
    <r>
      <rPr>
        <b/>
        <sz val="11"/>
        <rFont val="Arial"/>
        <family val="2"/>
      </rPr>
      <t>NS.China</t>
    </r>
    <r>
      <rPr>
        <sz val="11"/>
        <rFont val="Arial"/>
        <family val="2"/>
      </rPr>
      <t xml:space="preserve"> 2103813/2 650319-1121/170-2126 1121 </t>
    </r>
    <r>
      <rPr>
        <b/>
        <sz val="11"/>
        <rFont val="Arial"/>
        <family val="2"/>
      </rPr>
      <t>275,-</t>
    </r>
  </si>
  <si>
    <t>2103916/2</t>
  </si>
  <si>
    <t>654319-831</t>
  </si>
  <si>
    <t>Schappe 140/2 CJF</t>
  </si>
  <si>
    <r>
      <rPr>
        <b/>
        <sz val="10"/>
        <rFont val="Arial"/>
        <family val="2"/>
      </rPr>
      <t>Pico</t>
    </r>
    <r>
      <rPr>
        <sz val="10"/>
        <rFont val="Arial"/>
        <family val="2"/>
      </rPr>
      <t xml:space="preserve"> 2103840/2 646519-884 </t>
    </r>
    <r>
      <rPr>
        <b/>
        <sz val="10"/>
        <rFont val="Arial"/>
        <family val="2"/>
      </rPr>
      <t>ca. 110,-</t>
    </r>
  </si>
  <si>
    <t>2103916/2 654349-831 DD</t>
  </si>
  <si>
    <r>
      <rPr>
        <b/>
        <sz val="14"/>
        <rFont val="Arial"/>
        <family val="2"/>
      </rPr>
      <t>Naturtex</t>
    </r>
    <r>
      <rPr>
        <sz val="14"/>
        <rFont val="Arial"/>
        <family val="2"/>
      </rPr>
      <t xml:space="preserve"> 2103916/2 654349-831 DD</t>
    </r>
  </si>
  <si>
    <r>
      <rPr>
        <b/>
        <sz val="14"/>
        <color indexed="8"/>
        <rFont val="Arial"/>
        <family val="2"/>
      </rPr>
      <t>Naturtex</t>
    </r>
    <r>
      <rPr>
        <sz val="14"/>
        <color indexed="8"/>
        <rFont val="Arial"/>
        <family val="2"/>
      </rPr>
      <t xml:space="preserve"> 2103916/3 654349-430</t>
    </r>
  </si>
  <si>
    <r>
      <rPr>
        <b/>
        <sz val="11"/>
        <color indexed="8"/>
        <rFont val="Arial"/>
        <family val="2"/>
      </rPr>
      <t>Naturtex</t>
    </r>
    <r>
      <rPr>
        <sz val="11"/>
        <color indexed="8"/>
        <rFont val="Arial"/>
        <family val="2"/>
      </rPr>
      <t xml:space="preserve"> 2103916/3 654349-430 </t>
    </r>
    <r>
      <rPr>
        <b/>
        <sz val="11"/>
        <color indexed="8"/>
        <rFont val="Arial"/>
        <family val="2"/>
      </rPr>
      <t>440,-</t>
    </r>
  </si>
  <si>
    <r>
      <rPr>
        <b/>
        <sz val="11"/>
        <color indexed="8"/>
        <rFont val="Arial"/>
        <family val="2"/>
      </rPr>
      <t>Naturtex</t>
    </r>
    <r>
      <rPr>
        <sz val="11"/>
        <color indexed="8"/>
        <rFont val="Arial"/>
        <family val="2"/>
      </rPr>
      <t xml:space="preserve"> 2103916/1 654349-833</t>
    </r>
  </si>
  <si>
    <t>2103916/1</t>
  </si>
  <si>
    <t>102161</t>
  </si>
  <si>
    <t>2103916/3</t>
  </si>
  <si>
    <t>100182</t>
  </si>
  <si>
    <t>654349-430-54</t>
  </si>
  <si>
    <t>2103917/1</t>
  </si>
  <si>
    <t>NS.China</t>
  </si>
  <si>
    <t>Schappe 140/2 - Silk Road</t>
  </si>
  <si>
    <t>2103917/2</t>
  </si>
  <si>
    <r>
      <t xml:space="preserve">NS. China </t>
    </r>
    <r>
      <rPr>
        <sz val="12"/>
        <color indexed="9"/>
        <rFont val="Arial"/>
        <family val="2"/>
      </rPr>
      <t xml:space="preserve">2103917/1 645319-1084 </t>
    </r>
    <r>
      <rPr>
        <b/>
        <sz val="12"/>
        <color indexed="9"/>
        <rFont val="Arial"/>
        <family val="2"/>
      </rPr>
      <t>110,-</t>
    </r>
  </si>
  <si>
    <r>
      <t xml:space="preserve">NS.China </t>
    </r>
    <r>
      <rPr>
        <sz val="8"/>
        <rFont val="Arial"/>
        <family val="2"/>
      </rPr>
      <t>2103917/2 645319-1054</t>
    </r>
  </si>
  <si>
    <r>
      <rPr>
        <b/>
        <sz val="8"/>
        <color indexed="8"/>
        <rFont val="Arial"/>
        <family val="2"/>
      </rPr>
      <t>Naturtex</t>
    </r>
    <r>
      <rPr>
        <sz val="8"/>
        <color indexed="8"/>
        <rFont val="Arial"/>
        <family val="2"/>
      </rPr>
      <t xml:space="preserve"> 2103916/3 654349-430</t>
    </r>
  </si>
  <si>
    <t>Abarbeiten</t>
  </si>
  <si>
    <t>2103813/2</t>
  </si>
  <si>
    <t>BAP 2103846/1 - 136750 3800m+ Muster 30m</t>
  </si>
  <si>
    <t>alergo 136900 150er 2400m</t>
  </si>
  <si>
    <t>136900 Allergo 170er 2700m</t>
  </si>
  <si>
    <t xml:space="preserve">Memo´s 2103838/1 654349 - 709 550,- </t>
  </si>
  <si>
    <t>Rauhma.</t>
  </si>
  <si>
    <r>
      <rPr>
        <b/>
        <sz val="10"/>
        <rFont val="Arial"/>
        <family val="2"/>
      </rPr>
      <t>Pico</t>
    </r>
    <r>
      <rPr>
        <sz val="10"/>
        <rFont val="Arial"/>
        <family val="2"/>
      </rPr>
      <t xml:space="preserve"> 2103840/2 646519-884 </t>
    </r>
    <r>
      <rPr>
        <b/>
        <sz val="10"/>
        <rFont val="Arial"/>
        <family val="2"/>
      </rPr>
      <t>ca. 170,-</t>
    </r>
  </si>
  <si>
    <t>136900 Allergo 170er 3600m</t>
  </si>
  <si>
    <t xml:space="preserve"> Andrehen / Anweben</t>
  </si>
  <si>
    <t>alergo 136900 150er 3400m</t>
  </si>
  <si>
    <t>BAP 2103846/1 - 136750 3800m</t>
  </si>
  <si>
    <t>2103927/1</t>
  </si>
  <si>
    <t>Brinkhaus Polen</t>
  </si>
  <si>
    <t>0714</t>
  </si>
  <si>
    <r>
      <rPr>
        <b/>
        <sz val="10"/>
        <rFont val="Arial"/>
        <family val="2"/>
      </rPr>
      <t>Luolai</t>
    </r>
    <r>
      <rPr>
        <sz val="10"/>
        <rFont val="Arial"/>
        <family val="2"/>
      </rPr>
      <t xml:space="preserve"> 2103908/1 1106</t>
    </r>
  </si>
  <si>
    <r>
      <rPr>
        <b/>
        <sz val="12"/>
        <color indexed="9"/>
        <rFont val="Arial"/>
        <family val="2"/>
      </rPr>
      <t>NS.China</t>
    </r>
    <r>
      <rPr>
        <sz val="12"/>
        <color indexed="9"/>
        <rFont val="Arial"/>
        <family val="2"/>
      </rPr>
      <t xml:space="preserve"> 2103910/1 246342 </t>
    </r>
    <r>
      <rPr>
        <b/>
        <sz val="12"/>
        <color indexed="9"/>
        <rFont val="Arial"/>
        <family val="2"/>
      </rPr>
      <t>560,- + x,-</t>
    </r>
  </si>
  <si>
    <r>
      <rPr>
        <b/>
        <sz val="14"/>
        <rFont val="Arial"/>
        <family val="2"/>
      </rPr>
      <t>Naturtex</t>
    </r>
    <r>
      <rPr>
        <sz val="14"/>
        <rFont val="Arial"/>
        <family val="2"/>
      </rPr>
      <t xml:space="preserve"> 2103916/2 654349-831 DD </t>
    </r>
  </si>
  <si>
    <r>
      <rPr>
        <b/>
        <sz val="11"/>
        <color indexed="9"/>
        <rFont val="Arial"/>
        <family val="2"/>
      </rPr>
      <t>Brinkhaus</t>
    </r>
    <r>
      <rPr>
        <sz val="11"/>
        <color indexed="9"/>
        <rFont val="Arial"/>
        <family val="2"/>
      </rPr>
      <t xml:space="preserve"> 2103927/1 250102 Krepp</t>
    </r>
  </si>
  <si>
    <t>alergo 136900 130er 3600m</t>
  </si>
  <si>
    <r>
      <t xml:space="preserve">NS.China </t>
    </r>
    <r>
      <rPr>
        <sz val="10"/>
        <rFont val="Arial"/>
        <family val="2"/>
      </rPr>
      <t xml:space="preserve">2103917/2 645319-1054 </t>
    </r>
    <r>
      <rPr>
        <b/>
        <sz val="10"/>
        <rFont val="Arial"/>
        <family val="2"/>
      </rPr>
      <t>200,-</t>
    </r>
  </si>
  <si>
    <t>2103937/2</t>
  </si>
  <si>
    <t>102163</t>
  </si>
  <si>
    <t>654349-1054-54</t>
  </si>
  <si>
    <t>Hefel Textil</t>
  </si>
  <si>
    <r>
      <rPr>
        <b/>
        <sz val="10"/>
        <color indexed="9"/>
        <rFont val="Arial"/>
        <family val="2"/>
      </rPr>
      <t>Hefel</t>
    </r>
    <r>
      <rPr>
        <sz val="10"/>
        <color indexed="9"/>
        <rFont val="Arial"/>
        <family val="2"/>
      </rPr>
      <t xml:space="preserve"> 2103937/2 654349-1054 </t>
    </r>
    <r>
      <rPr>
        <b/>
        <sz val="10"/>
        <color indexed="9"/>
        <rFont val="Arial"/>
        <family val="2"/>
      </rPr>
      <t>140,-</t>
    </r>
  </si>
  <si>
    <r>
      <rPr>
        <b/>
        <sz val="14"/>
        <color indexed="9"/>
        <rFont val="Arial"/>
        <family val="2"/>
      </rPr>
      <t>Protex</t>
    </r>
    <r>
      <rPr>
        <sz val="14"/>
        <color indexed="9"/>
        <rFont val="Arial"/>
        <family val="2"/>
      </rPr>
      <t xml:space="preserve"> 2103870/2 115900/00202   </t>
    </r>
    <r>
      <rPr>
        <b/>
        <sz val="14"/>
        <color indexed="9"/>
        <rFont val="Arial"/>
        <family val="2"/>
      </rPr>
      <t>1 100,-</t>
    </r>
  </si>
  <si>
    <t>0712</t>
  </si>
  <si>
    <t>Buratti Schappe140/2</t>
  </si>
  <si>
    <t>0715</t>
  </si>
  <si>
    <t>Kett-warten</t>
  </si>
  <si>
    <t xml:space="preserve"> Andrehen/ Anweben</t>
  </si>
  <si>
    <r>
      <rPr>
        <b/>
        <sz val="8"/>
        <color indexed="9"/>
        <rFont val="Arial"/>
        <family val="2"/>
      </rPr>
      <t>Protex</t>
    </r>
    <r>
      <rPr>
        <sz val="8"/>
        <color indexed="9"/>
        <rFont val="Arial"/>
        <family val="2"/>
      </rPr>
      <t xml:space="preserve"> 2103870/2 115900/00202</t>
    </r>
  </si>
  <si>
    <r>
      <rPr>
        <b/>
        <sz val="10"/>
        <color indexed="9"/>
        <rFont val="Arial"/>
        <family val="2"/>
      </rPr>
      <t>Brinkhaus</t>
    </r>
    <r>
      <rPr>
        <sz val="10"/>
        <color indexed="9"/>
        <rFont val="Arial"/>
        <family val="2"/>
      </rPr>
      <t xml:space="preserve"> 2103927/1 250102 Krepp</t>
    </r>
  </si>
  <si>
    <r>
      <rPr>
        <b/>
        <sz val="8"/>
        <color indexed="9"/>
        <rFont val="Arial"/>
        <family val="2"/>
      </rPr>
      <t>Brinkhaus</t>
    </r>
    <r>
      <rPr>
        <sz val="8"/>
        <color indexed="9"/>
        <rFont val="Arial"/>
        <family val="2"/>
      </rPr>
      <t xml:space="preserve"> 2103927/1 250102 Krepp</t>
    </r>
  </si>
  <si>
    <r>
      <rPr>
        <b/>
        <sz val="8"/>
        <color indexed="9"/>
        <rFont val="Arial"/>
        <family val="2"/>
      </rPr>
      <t>Hefel</t>
    </r>
    <r>
      <rPr>
        <sz val="8"/>
        <color indexed="9"/>
        <rFont val="Arial"/>
        <family val="2"/>
      </rPr>
      <t xml:space="preserve"> 2103937/2 654349-1054 </t>
    </r>
    <r>
      <rPr>
        <b/>
        <sz val="8"/>
        <color indexed="9"/>
        <rFont val="Arial"/>
        <family val="2"/>
      </rPr>
      <t>140,-</t>
    </r>
  </si>
  <si>
    <t>136900 alergo 170er 903m Fleckenbehandlung</t>
  </si>
  <si>
    <t>2103899/1</t>
  </si>
  <si>
    <t>0716</t>
  </si>
  <si>
    <t>wzb</t>
  </si>
  <si>
    <t>PES83f72+Beltron</t>
  </si>
  <si>
    <t>29.04.20214</t>
  </si>
  <si>
    <t>Tenzel-Versuch</t>
  </si>
  <si>
    <t>Naturtex 833 Muster</t>
  </si>
  <si>
    <t>2103941/1</t>
  </si>
  <si>
    <t>NS.China 2103910/1 246342 712,Hefel 2103937/2 654349-1054 140,Hefel 2103937/2 654349-1054 150</t>
  </si>
  <si>
    <t>Defekt</t>
  </si>
  <si>
    <r>
      <rPr>
        <b/>
        <sz val="11"/>
        <rFont val="Arial"/>
        <family val="2"/>
      </rPr>
      <t>Naturtex</t>
    </r>
    <r>
      <rPr>
        <sz val="11"/>
        <rFont val="Arial"/>
        <family val="2"/>
      </rPr>
      <t xml:space="preserve"> 2103916/2 654349-831 DD </t>
    </r>
    <r>
      <rPr>
        <b/>
        <sz val="11"/>
        <rFont val="Arial"/>
        <family val="2"/>
      </rPr>
      <t>420,-</t>
    </r>
  </si>
  <si>
    <t>2103908/1</t>
  </si>
  <si>
    <t>0717</t>
  </si>
  <si>
    <t>645319-1109/00-1616</t>
  </si>
  <si>
    <t>Schappe120/2new wheat/Beerli</t>
  </si>
  <si>
    <t>schappe140/2CJF</t>
  </si>
  <si>
    <t>0718</t>
  </si>
  <si>
    <t>0719</t>
  </si>
  <si>
    <r>
      <rPr>
        <b/>
        <sz val="10"/>
        <rFont val="Arial"/>
        <family val="2"/>
      </rPr>
      <t>Luolai</t>
    </r>
    <r>
      <rPr>
        <sz val="10"/>
        <rFont val="Arial"/>
        <family val="2"/>
      </rPr>
      <t xml:space="preserve"> 2103908/1 1106 </t>
    </r>
    <r>
      <rPr>
        <b/>
        <sz val="10"/>
        <rFont val="Arial"/>
        <family val="2"/>
      </rPr>
      <t>110,-</t>
    </r>
  </si>
  <si>
    <r>
      <rPr>
        <b/>
        <sz val="10"/>
        <color indexed="9"/>
        <rFont val="Arial"/>
        <family val="2"/>
      </rPr>
      <t>Brinkhaus</t>
    </r>
    <r>
      <rPr>
        <sz val="10"/>
        <color indexed="9"/>
        <rFont val="Arial"/>
        <family val="2"/>
      </rPr>
      <t xml:space="preserve"> 2103927/1 250102 Krepp </t>
    </r>
    <r>
      <rPr>
        <b/>
        <sz val="10"/>
        <color indexed="9"/>
        <rFont val="Arial"/>
        <family val="2"/>
      </rPr>
      <t>ca.</t>
    </r>
    <r>
      <rPr>
        <sz val="10"/>
        <color indexed="9"/>
        <rFont val="Arial"/>
        <family val="2"/>
      </rPr>
      <t xml:space="preserve"> </t>
    </r>
    <r>
      <rPr>
        <b/>
        <sz val="10"/>
        <color indexed="9"/>
        <rFont val="Arial"/>
        <family val="2"/>
      </rPr>
      <t>150,-</t>
    </r>
  </si>
  <si>
    <r>
      <rPr>
        <b/>
        <sz val="10"/>
        <color indexed="9"/>
        <rFont val="Arial"/>
        <family val="2"/>
      </rPr>
      <t>Brinkhaus</t>
    </r>
    <r>
      <rPr>
        <sz val="10"/>
        <color indexed="9"/>
        <rFont val="Arial"/>
        <family val="2"/>
      </rPr>
      <t xml:space="preserve"> 2103927/1 250102 Krepp</t>
    </r>
    <r>
      <rPr>
        <sz val="10"/>
        <color indexed="9"/>
        <rFont val="Arial"/>
        <family val="2"/>
      </rPr>
      <t xml:space="preserve"> </t>
    </r>
    <r>
      <rPr>
        <b/>
        <sz val="10"/>
        <color indexed="9"/>
        <rFont val="Arial"/>
        <family val="2"/>
      </rPr>
      <t>370,-</t>
    </r>
  </si>
  <si>
    <r>
      <rPr>
        <b/>
        <sz val="10"/>
        <color indexed="9"/>
        <rFont val="Arial"/>
        <family val="2"/>
      </rPr>
      <t>Brinkhaus</t>
    </r>
    <r>
      <rPr>
        <sz val="10"/>
        <color indexed="9"/>
        <rFont val="Arial"/>
        <family val="2"/>
      </rPr>
      <t xml:space="preserve"> 2103927/1 250102 Krepp </t>
    </r>
    <r>
      <rPr>
        <b/>
        <sz val="10"/>
        <color indexed="9"/>
        <rFont val="Arial"/>
        <family val="2"/>
      </rPr>
      <t>min</t>
    </r>
    <r>
      <rPr>
        <sz val="10"/>
        <color indexed="9"/>
        <rFont val="Arial"/>
        <family val="2"/>
      </rPr>
      <t xml:space="preserve">. </t>
    </r>
    <r>
      <rPr>
        <b/>
        <sz val="10"/>
        <color indexed="9"/>
        <rFont val="Arial"/>
        <family val="2"/>
      </rPr>
      <t>370,-</t>
    </r>
  </si>
  <si>
    <t>2103916/4</t>
  </si>
  <si>
    <t>102162</t>
  </si>
  <si>
    <t>654349-833-54-8B</t>
  </si>
  <si>
    <t>Ritweg</t>
  </si>
  <si>
    <r>
      <rPr>
        <b/>
        <sz val="8"/>
        <color indexed="9"/>
        <rFont val="Arial"/>
        <family val="2"/>
      </rPr>
      <t>Brinkhaus</t>
    </r>
    <r>
      <rPr>
        <sz val="8"/>
        <color indexed="9"/>
        <rFont val="Arial"/>
        <family val="2"/>
      </rPr>
      <t xml:space="preserve"> 2103927/1 250102 Krepp 1100m</t>
    </r>
  </si>
  <si>
    <r>
      <rPr>
        <b/>
        <sz val="10"/>
        <color indexed="9"/>
        <rFont val="Arial"/>
        <family val="2"/>
      </rPr>
      <t>Brinkhaus</t>
    </r>
    <r>
      <rPr>
        <sz val="10"/>
        <color indexed="9"/>
        <rFont val="Arial"/>
        <family val="2"/>
      </rPr>
      <t xml:space="preserve"> 2103927/1 250102 Krepp 1100m</t>
    </r>
  </si>
  <si>
    <r>
      <rPr>
        <b/>
        <sz val="11"/>
        <rFont val="Arial"/>
        <family val="2"/>
      </rPr>
      <t xml:space="preserve">53             </t>
    </r>
    <r>
      <rPr>
        <sz val="10"/>
        <rFont val="Arial"/>
        <family val="2"/>
      </rPr>
      <t>2x 165/330</t>
    </r>
  </si>
  <si>
    <r>
      <rPr>
        <b/>
        <sz val="11"/>
        <rFont val="Arial"/>
        <family val="2"/>
      </rPr>
      <t>54</t>
    </r>
    <r>
      <rPr>
        <sz val="10"/>
        <rFont val="Arial"/>
        <family val="2"/>
      </rPr>
      <t xml:space="preserve">                      170/170</t>
    </r>
  </si>
  <si>
    <r>
      <rPr>
        <b/>
        <sz val="11"/>
        <rFont val="Arial"/>
        <family val="2"/>
      </rPr>
      <t>56</t>
    </r>
    <r>
      <rPr>
        <sz val="10"/>
        <rFont val="Arial"/>
        <family val="2"/>
      </rPr>
      <t xml:space="preserve"> Schreibband</t>
    </r>
  </si>
  <si>
    <r>
      <rPr>
        <b/>
        <sz val="11"/>
        <rFont val="Arial"/>
        <family val="2"/>
      </rPr>
      <t xml:space="preserve">58   </t>
    </r>
    <r>
      <rPr>
        <sz val="10"/>
        <rFont val="Arial"/>
        <family val="2"/>
      </rPr>
      <t xml:space="preserve">                  140/280</t>
    </r>
  </si>
  <si>
    <r>
      <t xml:space="preserve"> 50                   </t>
    </r>
    <r>
      <rPr>
        <sz val="10"/>
        <rFont val="Arial"/>
        <family val="2"/>
      </rPr>
      <t>165</t>
    </r>
  </si>
  <si>
    <r>
      <t xml:space="preserve">55              </t>
    </r>
    <r>
      <rPr>
        <sz val="11"/>
        <rFont val="Arial"/>
        <family val="2"/>
      </rPr>
      <t xml:space="preserve">  165/330</t>
    </r>
  </si>
  <si>
    <r>
      <rPr>
        <b/>
        <sz val="11"/>
        <rFont val="Arial"/>
        <family val="2"/>
      </rPr>
      <t xml:space="preserve">45       </t>
    </r>
    <r>
      <rPr>
        <sz val="10"/>
        <rFont val="Arial"/>
        <family val="2"/>
      </rPr>
      <t xml:space="preserve">               150/300</t>
    </r>
  </si>
  <si>
    <r>
      <rPr>
        <b/>
        <sz val="11"/>
        <rFont val="Arial"/>
        <family val="2"/>
      </rPr>
      <t xml:space="preserve">44     </t>
    </r>
    <r>
      <rPr>
        <sz val="10"/>
        <rFont val="Arial"/>
        <family val="2"/>
      </rPr>
      <t xml:space="preserve">                  120/240</t>
    </r>
  </si>
  <si>
    <r>
      <rPr>
        <b/>
        <sz val="11"/>
        <rFont val="Arial"/>
        <family val="2"/>
      </rPr>
      <t>41</t>
    </r>
    <r>
      <rPr>
        <sz val="10"/>
        <rFont val="Arial"/>
        <family val="2"/>
      </rPr>
      <t xml:space="preserve">                   150/300</t>
    </r>
  </si>
  <si>
    <r>
      <rPr>
        <b/>
        <sz val="11"/>
        <rFont val="Arial"/>
        <family val="2"/>
      </rPr>
      <t xml:space="preserve">J5              </t>
    </r>
    <r>
      <rPr>
        <sz val="10"/>
        <rFont val="Arial"/>
        <family val="2"/>
      </rPr>
      <t>140/280</t>
    </r>
  </si>
  <si>
    <r>
      <rPr>
        <b/>
        <sz val="11"/>
        <rFont val="Arial"/>
        <family val="2"/>
      </rPr>
      <t xml:space="preserve">J4              </t>
    </r>
    <r>
      <rPr>
        <sz val="10"/>
        <rFont val="Arial"/>
        <family val="2"/>
      </rPr>
      <t xml:space="preserve"> 140/180</t>
    </r>
  </si>
  <si>
    <r>
      <rPr>
        <b/>
        <sz val="11"/>
        <rFont val="Arial"/>
        <family val="2"/>
      </rPr>
      <t xml:space="preserve">J3             </t>
    </r>
    <r>
      <rPr>
        <sz val="10"/>
        <rFont val="Arial"/>
        <family val="2"/>
      </rPr>
      <t xml:space="preserve"> 140/280</t>
    </r>
  </si>
  <si>
    <r>
      <rPr>
        <b/>
        <sz val="11"/>
        <rFont val="Arial"/>
        <family val="2"/>
      </rPr>
      <t>J2</t>
    </r>
    <r>
      <rPr>
        <sz val="10"/>
        <rFont val="Arial"/>
        <family val="2"/>
      </rPr>
      <t xml:space="preserve">                        165/330</t>
    </r>
  </si>
  <si>
    <r>
      <rPr>
        <b/>
        <sz val="11"/>
        <rFont val="Arial"/>
        <family val="2"/>
      </rPr>
      <t xml:space="preserve">J1             </t>
    </r>
    <r>
      <rPr>
        <sz val="10"/>
        <rFont val="Arial"/>
        <family val="2"/>
      </rPr>
      <t>165/330</t>
    </r>
  </si>
  <si>
    <r>
      <rPr>
        <b/>
        <sz val="11"/>
        <rFont val="Arial"/>
        <family val="2"/>
      </rPr>
      <t>42</t>
    </r>
    <r>
      <rPr>
        <sz val="10"/>
        <rFont val="Arial"/>
        <family val="2"/>
      </rPr>
      <t xml:space="preserve">                   170</t>
    </r>
  </si>
  <si>
    <r>
      <rPr>
        <b/>
        <sz val="11"/>
        <rFont val="Arial"/>
        <family val="2"/>
      </rPr>
      <t xml:space="preserve">43  </t>
    </r>
    <r>
      <rPr>
        <sz val="10"/>
        <rFont val="Arial"/>
        <family val="2"/>
      </rPr>
      <t xml:space="preserve">                170</t>
    </r>
  </si>
  <si>
    <r>
      <rPr>
        <b/>
        <sz val="11"/>
        <rFont val="Arial"/>
        <family val="2"/>
      </rPr>
      <t>46</t>
    </r>
    <r>
      <rPr>
        <sz val="11"/>
        <rFont val="Arial"/>
        <family val="2"/>
      </rPr>
      <t xml:space="preserve">  </t>
    </r>
    <r>
      <rPr>
        <sz val="10"/>
        <rFont val="Arial"/>
        <family val="2"/>
      </rPr>
      <t xml:space="preserve">            </t>
    </r>
    <r>
      <rPr>
        <sz val="11"/>
        <rFont val="Arial"/>
        <family val="2"/>
      </rPr>
      <t xml:space="preserve">  170</t>
    </r>
  </si>
  <si>
    <r>
      <rPr>
        <b/>
        <sz val="11"/>
        <rFont val="Arial"/>
        <family val="2"/>
      </rPr>
      <t xml:space="preserve">49           </t>
    </r>
    <r>
      <rPr>
        <sz val="10"/>
        <rFont val="Arial"/>
        <family val="2"/>
      </rPr>
      <t xml:space="preserve">  170</t>
    </r>
  </si>
  <si>
    <t>2103795/1</t>
  </si>
  <si>
    <t>21038/1</t>
  </si>
  <si>
    <r>
      <rPr>
        <b/>
        <sz val="14"/>
        <color indexed="9"/>
        <rFont val="Arial"/>
        <family val="2"/>
      </rPr>
      <t>Protex</t>
    </r>
    <r>
      <rPr>
        <sz val="14"/>
        <color indexed="9"/>
        <rFont val="Arial"/>
        <family val="2"/>
      </rPr>
      <t xml:space="preserve"> 2103870/2 115900/00202   </t>
    </r>
  </si>
  <si>
    <t>2103951/1</t>
  </si>
  <si>
    <r>
      <rPr>
        <b/>
        <sz val="12"/>
        <rFont val="Arial"/>
        <family val="2"/>
      </rPr>
      <t>Texcon</t>
    </r>
    <r>
      <rPr>
        <sz val="10"/>
        <rFont val="Arial"/>
        <family val="2"/>
      </rPr>
      <t xml:space="preserve"> 2103856/1 200025 - 133913</t>
    </r>
  </si>
  <si>
    <r>
      <rPr>
        <b/>
        <sz val="12"/>
        <rFont val="Arial"/>
        <family val="2"/>
      </rPr>
      <t>Texcon</t>
    </r>
    <r>
      <rPr>
        <sz val="12"/>
        <rFont val="Arial"/>
        <family val="2"/>
      </rPr>
      <t xml:space="preserve"> 2103856/1 200025 - 133913</t>
    </r>
  </si>
  <si>
    <t>2103956/1</t>
  </si>
  <si>
    <t>Martha Bohn KG</t>
  </si>
  <si>
    <t>Martha Bohn 2103956/1 130370</t>
  </si>
  <si>
    <r>
      <rPr>
        <b/>
        <sz val="14"/>
        <rFont val="Arial"/>
        <family val="2"/>
      </rPr>
      <t>BFB</t>
    </r>
    <r>
      <rPr>
        <sz val="11"/>
        <rFont val="Arial"/>
        <family val="2"/>
      </rPr>
      <t xml:space="preserve">    240er     136900</t>
    </r>
  </si>
  <si>
    <t>2103957/1</t>
  </si>
  <si>
    <t>Sanders GmbH</t>
  </si>
  <si>
    <t>2103957/2</t>
  </si>
  <si>
    <t>Sanders 2103957/1 260502         BW 100/1</t>
  </si>
  <si>
    <t>Sanders 2103957/1 260502  BW 100/1</t>
  </si>
  <si>
    <t>Naturtex 833 Muster 22m</t>
  </si>
  <si>
    <t>0720</t>
  </si>
  <si>
    <r>
      <rPr>
        <b/>
        <sz val="12"/>
        <color indexed="8"/>
        <rFont val="Arial"/>
        <family val="2"/>
      </rPr>
      <t>Naturtex</t>
    </r>
    <r>
      <rPr>
        <sz val="12"/>
        <color indexed="8"/>
        <rFont val="Arial"/>
        <family val="2"/>
      </rPr>
      <t xml:space="preserve"> 2103916/3 654349-430 </t>
    </r>
  </si>
  <si>
    <t>4772 Schreibband 900m</t>
  </si>
  <si>
    <t>0721</t>
  </si>
  <si>
    <r>
      <rPr>
        <b/>
        <sz val="12"/>
        <color indexed="8"/>
        <rFont val="Arial"/>
        <family val="2"/>
      </rPr>
      <t>Naturtex</t>
    </r>
    <r>
      <rPr>
        <sz val="12"/>
        <color indexed="8"/>
        <rFont val="Arial"/>
        <family val="2"/>
      </rPr>
      <t xml:space="preserve"> 2103916/1 654349-833 </t>
    </r>
    <r>
      <rPr>
        <b/>
        <sz val="12"/>
        <color indexed="8"/>
        <rFont val="Arial"/>
        <family val="2"/>
      </rPr>
      <t>245,-</t>
    </r>
  </si>
  <si>
    <t>2103965/1</t>
  </si>
  <si>
    <t>Tencel 85/1</t>
  </si>
  <si>
    <t>Tencel 85/1 Versuch</t>
  </si>
  <si>
    <t>NS.China 2103962/1 654349-426</t>
  </si>
  <si>
    <t>2103962/1</t>
  </si>
  <si>
    <t xml:space="preserve">Alergo  136900 172er 1806m </t>
  </si>
  <si>
    <t>4772 Schreibband 1496m</t>
  </si>
  <si>
    <t>BAP 136750 170er 2980m</t>
  </si>
  <si>
    <r>
      <t xml:space="preserve">Sanders 2103957/1 260502  BW 100/1   </t>
    </r>
    <r>
      <rPr>
        <sz val="14"/>
        <color indexed="9"/>
        <rFont val="Arial"/>
        <family val="2"/>
      </rPr>
      <t xml:space="preserve"> </t>
    </r>
    <r>
      <rPr>
        <b/>
        <sz val="14"/>
        <color indexed="9"/>
        <rFont val="Arial"/>
        <family val="2"/>
      </rPr>
      <t>560,-</t>
    </r>
  </si>
  <si>
    <t>2103973/1</t>
  </si>
  <si>
    <t>BAP 136750 170er 3180m</t>
  </si>
  <si>
    <t>Rauhen</t>
  </si>
  <si>
    <t>2103970/2</t>
  </si>
  <si>
    <t>Dastex 2103856/1 200025 - 133913</t>
  </si>
  <si>
    <r>
      <t xml:space="preserve">Martha Bohn 2103956/1 130370 ca. </t>
    </r>
    <r>
      <rPr>
        <b/>
        <sz val="16"/>
        <color indexed="9"/>
        <rFont val="Arial"/>
        <family val="2"/>
      </rPr>
      <t>550,-</t>
    </r>
  </si>
  <si>
    <r>
      <t xml:space="preserve">Sanders 2103957/1 260502  BW 100/1        </t>
    </r>
    <r>
      <rPr>
        <b/>
        <sz val="9"/>
        <color indexed="9"/>
        <rFont val="Arial"/>
        <family val="2"/>
      </rPr>
      <t>540,-</t>
    </r>
  </si>
  <si>
    <t xml:space="preserve">NS.China 2103962/1 654349-426 </t>
  </si>
  <si>
    <r>
      <t xml:space="preserve">NS.China 2103962/1 654349-426 </t>
    </r>
    <r>
      <rPr>
        <b/>
        <sz val="10"/>
        <color indexed="9"/>
        <rFont val="Arial"/>
        <family val="2"/>
      </rPr>
      <t>550,-</t>
    </r>
  </si>
  <si>
    <t>2103980/1</t>
  </si>
  <si>
    <t>100134</t>
  </si>
  <si>
    <t>Schönberg Marujyu</t>
  </si>
  <si>
    <t>Cascami Schappe 140/2 ab26mBuratti</t>
  </si>
  <si>
    <t>2103873/1</t>
  </si>
  <si>
    <t>4772 Schreibband 2396m</t>
  </si>
  <si>
    <t>Sanders 2103957/1 260502         BW 100/1 1050m</t>
  </si>
  <si>
    <t>2103986/1</t>
  </si>
  <si>
    <t xml:space="preserve">Cascami Schappe 140/2 </t>
  </si>
  <si>
    <t>0722</t>
  </si>
  <si>
    <t>Muster  ca 250m</t>
  </si>
  <si>
    <t>136900 3612m 150</t>
  </si>
  <si>
    <t>Schappe140/2Silkroad</t>
  </si>
  <si>
    <t>136900 3612m 170</t>
  </si>
  <si>
    <t>Muster Bunt tencel 250m</t>
  </si>
  <si>
    <t>Muster bunt ca 250m</t>
  </si>
  <si>
    <t>cascamischappe140/2</t>
  </si>
  <si>
    <t>2104000/1</t>
  </si>
  <si>
    <t>662549-1113Tencel</t>
  </si>
  <si>
    <t>2104000/2</t>
  </si>
  <si>
    <t>102170</t>
  </si>
  <si>
    <t>662549-1058-62Tencel</t>
  </si>
  <si>
    <r>
      <t xml:space="preserve">Billerbeck 436  </t>
    </r>
    <r>
      <rPr>
        <b/>
        <sz val="10"/>
        <color indexed="8"/>
        <rFont val="Arial"/>
        <family val="2"/>
      </rPr>
      <t>110,-</t>
    </r>
  </si>
  <si>
    <t xml:space="preserve">Billerbeck 436  </t>
  </si>
  <si>
    <t>2104006/1</t>
  </si>
  <si>
    <t>2105012/1</t>
  </si>
  <si>
    <t>102171</t>
  </si>
  <si>
    <t>260542Tenc</t>
  </si>
  <si>
    <t xml:space="preserve">Brinkhaus </t>
  </si>
  <si>
    <t>2104010/1</t>
  </si>
  <si>
    <t>Tencelmuster 2104000 + 2104012</t>
  </si>
  <si>
    <t>Alergo 150er 1806m</t>
  </si>
  <si>
    <t>Naturtex 833 Muster 22m 172er</t>
  </si>
  <si>
    <t>Muster Natur 172er</t>
  </si>
  <si>
    <t xml:space="preserve">Martha Bohn 2103956/1 130370 </t>
  </si>
  <si>
    <r>
      <t xml:space="preserve">NS.China 2103973/1 Atlas 4/1 </t>
    </r>
    <r>
      <rPr>
        <b/>
        <sz val="12"/>
        <color indexed="9"/>
        <rFont val="Arial"/>
        <family val="2"/>
      </rPr>
      <t>215</t>
    </r>
    <r>
      <rPr>
        <b/>
        <sz val="12"/>
        <color indexed="9"/>
        <rFont val="Arial"/>
        <family val="2"/>
      </rPr>
      <t>,-</t>
    </r>
  </si>
  <si>
    <r>
      <t xml:space="preserve">NS.China 2103973/1 Atlas 4/1 </t>
    </r>
    <r>
      <rPr>
        <b/>
        <sz val="12"/>
        <color indexed="9"/>
        <rFont val="Arial"/>
        <family val="2"/>
      </rPr>
      <t>60</t>
    </r>
    <r>
      <rPr>
        <b/>
        <sz val="12"/>
        <color indexed="9"/>
        <rFont val="Arial"/>
        <family val="2"/>
      </rPr>
      <t>,-</t>
    </r>
  </si>
  <si>
    <t xml:space="preserve">Naturtex 2104006/1 645319-1106/00-1616 </t>
  </si>
  <si>
    <t>Boss for 2104010/1 246342</t>
  </si>
  <si>
    <t>200259</t>
  </si>
  <si>
    <t>Cozy Down</t>
  </si>
  <si>
    <t>2103856/1</t>
  </si>
  <si>
    <r>
      <rPr>
        <b/>
        <sz val="12"/>
        <color indexed="8"/>
        <rFont val="Arial"/>
        <family val="2"/>
      </rPr>
      <t>Schönberg</t>
    </r>
    <r>
      <rPr>
        <sz val="12"/>
        <color indexed="8"/>
        <rFont val="Arial"/>
        <family val="2"/>
      </rPr>
      <t xml:space="preserve"> 2103980/1 645319-64  </t>
    </r>
    <r>
      <rPr>
        <b/>
        <sz val="12"/>
        <color indexed="8"/>
        <rFont val="Arial"/>
        <family val="2"/>
      </rPr>
      <t>260,-</t>
    </r>
  </si>
  <si>
    <t>2104027/1</t>
  </si>
  <si>
    <t>SilkRoad Schappe 140/2</t>
  </si>
  <si>
    <t>NS. China 2104027/1 654349-831</t>
  </si>
  <si>
    <t>2104023/1</t>
  </si>
  <si>
    <t xml:space="preserve">Alergo  136900 172er 5330m </t>
  </si>
  <si>
    <t>Billerbeck 436  110,-</t>
  </si>
  <si>
    <r>
      <rPr>
        <b/>
        <sz val="10"/>
        <rFont val="Arial"/>
        <family val="2"/>
      </rPr>
      <t>Dastex</t>
    </r>
    <r>
      <rPr>
        <sz val="10"/>
        <rFont val="Arial"/>
        <family val="2"/>
      </rPr>
      <t xml:space="preserve"> 2103856/1 200025 - 133913</t>
    </r>
  </si>
  <si>
    <t>003/01</t>
  </si>
  <si>
    <t>2103895/1</t>
  </si>
  <si>
    <t>2104031/1</t>
  </si>
  <si>
    <t>102173</t>
  </si>
  <si>
    <t>645319-2010-45</t>
  </si>
  <si>
    <t>Traumina</t>
  </si>
  <si>
    <t>0724</t>
  </si>
  <si>
    <t>645319.1106/1616</t>
  </si>
  <si>
    <t>Schappe120/2beerlinew wheat</t>
  </si>
  <si>
    <t>2104034/1</t>
  </si>
  <si>
    <t>102174</t>
  </si>
  <si>
    <t>Billerbeck CH</t>
  </si>
  <si>
    <t>Schappe 140/2 SilkRoad</t>
  </si>
  <si>
    <r>
      <rPr>
        <b/>
        <sz val="11"/>
        <rFont val="Arial"/>
        <family val="2"/>
      </rPr>
      <t xml:space="preserve">J4              </t>
    </r>
    <r>
      <rPr>
        <sz val="10"/>
        <rFont val="Arial"/>
        <family val="2"/>
      </rPr>
      <t xml:space="preserve"> 140/280</t>
    </r>
  </si>
  <si>
    <r>
      <rPr>
        <b/>
        <sz val="11"/>
        <rFont val="Arial"/>
        <family val="2"/>
      </rPr>
      <t>Billerbeck CH</t>
    </r>
    <r>
      <rPr>
        <sz val="11"/>
        <rFont val="Arial"/>
        <family val="2"/>
      </rPr>
      <t xml:space="preserve"> 2104034/1 654349-476 </t>
    </r>
  </si>
  <si>
    <t>0725</t>
  </si>
  <si>
    <r>
      <t xml:space="preserve">Naturtex 2104006/1 645319-1106/00-1616 </t>
    </r>
    <r>
      <rPr>
        <b/>
        <sz val="11"/>
        <rFont val="Arial"/>
        <family val="2"/>
      </rPr>
      <t>275,-</t>
    </r>
  </si>
  <si>
    <t xml:space="preserve">NS. China 2104027/1 654349-831 </t>
  </si>
  <si>
    <r>
      <rPr>
        <b/>
        <sz val="14"/>
        <color indexed="8"/>
        <rFont val="Arial"/>
        <family val="2"/>
      </rPr>
      <t>NOS</t>
    </r>
    <r>
      <rPr>
        <sz val="14"/>
        <color indexed="8"/>
        <rFont val="Arial"/>
        <family val="2"/>
      </rPr>
      <t xml:space="preserve"> 2104045/2 636019-864 Tussah </t>
    </r>
    <r>
      <rPr>
        <b/>
        <sz val="14"/>
        <color indexed="8"/>
        <rFont val="Arial"/>
        <family val="2"/>
      </rPr>
      <t>170,-</t>
    </r>
  </si>
  <si>
    <r>
      <rPr>
        <b/>
        <sz val="14"/>
        <color indexed="8"/>
        <rFont val="Arial"/>
        <family val="2"/>
      </rPr>
      <t>NOS</t>
    </r>
    <r>
      <rPr>
        <sz val="14"/>
        <color indexed="8"/>
        <rFont val="Arial"/>
        <family val="2"/>
      </rPr>
      <t xml:space="preserve"> 2104045/1 Tussah </t>
    </r>
    <r>
      <rPr>
        <b/>
        <sz val="14"/>
        <color indexed="8"/>
        <rFont val="Arial"/>
        <family val="2"/>
      </rPr>
      <t>115,-</t>
    </r>
  </si>
  <si>
    <r>
      <rPr>
        <b/>
        <sz val="14"/>
        <color indexed="9"/>
        <rFont val="Arial"/>
        <family val="2"/>
      </rPr>
      <t>Protex</t>
    </r>
    <r>
      <rPr>
        <sz val="14"/>
        <color indexed="9"/>
        <rFont val="Arial"/>
        <family val="2"/>
      </rPr>
      <t xml:space="preserve"> 2104043/1 Duschvorhang</t>
    </r>
  </si>
  <si>
    <r>
      <rPr>
        <b/>
        <sz val="14"/>
        <color indexed="9"/>
        <rFont val="Arial"/>
        <family val="2"/>
      </rPr>
      <t>Protex</t>
    </r>
    <r>
      <rPr>
        <sz val="14"/>
        <color indexed="9"/>
        <rFont val="Arial"/>
        <family val="2"/>
      </rPr>
      <t xml:space="preserve"> 2104043/1 Duschvorhang </t>
    </r>
  </si>
  <si>
    <r>
      <rPr>
        <b/>
        <sz val="14"/>
        <color indexed="9"/>
        <rFont val="Arial"/>
        <family val="2"/>
      </rPr>
      <t>Protex</t>
    </r>
    <r>
      <rPr>
        <sz val="14"/>
        <color indexed="9"/>
        <rFont val="Arial"/>
        <family val="2"/>
      </rPr>
      <t xml:space="preserve"> 2104043/1 Duschvorhang 2. </t>
    </r>
    <r>
      <rPr>
        <b/>
        <sz val="14"/>
        <color indexed="9"/>
        <rFont val="Arial"/>
        <family val="2"/>
      </rPr>
      <t>1 100,-</t>
    </r>
  </si>
  <si>
    <t>500F116</t>
  </si>
  <si>
    <t>2104043/1</t>
  </si>
  <si>
    <t>2104045/2</t>
  </si>
  <si>
    <t>2104045/1</t>
  </si>
  <si>
    <t>2104049/1</t>
  </si>
  <si>
    <t>Royal Bedding</t>
  </si>
  <si>
    <t>Royal Bedding 2104049/1 654349-521</t>
  </si>
  <si>
    <t>Musterwebungen</t>
  </si>
  <si>
    <t>Schappe Natur und Bunt</t>
  </si>
  <si>
    <t>0726</t>
  </si>
  <si>
    <t>Krepp-Versuch</t>
  </si>
  <si>
    <r>
      <t xml:space="preserve">NS. China 2104027/1 654349-831 </t>
    </r>
    <r>
      <rPr>
        <b/>
        <sz val="12"/>
        <rFont val="Arial"/>
        <family val="2"/>
      </rPr>
      <t>550,-</t>
    </r>
  </si>
  <si>
    <t>Warten auf Disk</t>
  </si>
  <si>
    <t>2104052/1</t>
  </si>
  <si>
    <t>101628</t>
  </si>
  <si>
    <t>Schappe 120/2 cortez</t>
  </si>
  <si>
    <t>2104054/1</t>
  </si>
  <si>
    <r>
      <rPr>
        <b/>
        <sz val="14"/>
        <rFont val="Arial"/>
        <family val="2"/>
      </rPr>
      <t>Zheijang</t>
    </r>
    <r>
      <rPr>
        <sz val="14"/>
        <rFont val="Arial"/>
        <family val="2"/>
      </rPr>
      <t xml:space="preserve"> 2104052/1 645319-834</t>
    </r>
  </si>
  <si>
    <r>
      <rPr>
        <b/>
        <sz val="14"/>
        <rFont val="Arial"/>
        <family val="2"/>
      </rPr>
      <t>Zheijang</t>
    </r>
    <r>
      <rPr>
        <sz val="14"/>
        <rFont val="Arial"/>
        <family val="2"/>
      </rPr>
      <t xml:space="preserve"> 2104052/1 645319-834 </t>
    </r>
    <r>
      <rPr>
        <b/>
        <sz val="14"/>
        <rFont val="Arial"/>
        <family val="2"/>
      </rPr>
      <t>410,-</t>
    </r>
  </si>
  <si>
    <t>Umbau / Andrehen / Anweben</t>
  </si>
  <si>
    <t>0727</t>
  </si>
  <si>
    <r>
      <rPr>
        <b/>
        <sz val="10"/>
        <rFont val="Arial"/>
        <family val="2"/>
      </rPr>
      <t>Billerbeck CH</t>
    </r>
    <r>
      <rPr>
        <sz val="10"/>
        <rFont val="Arial"/>
        <family val="2"/>
      </rPr>
      <t xml:space="preserve"> 2104034/1 654349-476 </t>
    </r>
    <r>
      <rPr>
        <b/>
        <sz val="10"/>
        <rFont val="Arial"/>
        <family val="2"/>
      </rPr>
      <t>135,-</t>
    </r>
  </si>
  <si>
    <t>Allergo 120 1060lfm</t>
  </si>
  <si>
    <t>NS.China 2103962/1 654349-426 550,-Tencelmuster 2104000 + 2104012Naturtex 833 Muster 22m 172erBillerbeck 436  110,-</t>
  </si>
  <si>
    <t xml:space="preserve">133950 170  1150lfm,  Allergo 170er 136900 2638m </t>
  </si>
  <si>
    <r>
      <rPr>
        <b/>
        <sz val="11"/>
        <color indexed="9"/>
        <rFont val="Arial"/>
        <family val="2"/>
      </rPr>
      <t>Royal Bedding</t>
    </r>
    <r>
      <rPr>
        <sz val="11"/>
        <color indexed="9"/>
        <rFont val="Arial"/>
        <family val="2"/>
      </rPr>
      <t xml:space="preserve"> 2104049/1 654349-521    </t>
    </r>
    <r>
      <rPr>
        <b/>
        <sz val="11"/>
        <color indexed="9"/>
        <rFont val="Arial"/>
        <family val="2"/>
      </rPr>
      <t>550,-</t>
    </r>
  </si>
  <si>
    <r>
      <rPr>
        <b/>
        <sz val="12"/>
        <color indexed="9"/>
        <rFont val="Arial"/>
        <family val="2"/>
      </rPr>
      <t>Royal Bedding</t>
    </r>
    <r>
      <rPr>
        <sz val="12"/>
        <color indexed="9"/>
        <rFont val="Arial"/>
        <family val="2"/>
      </rPr>
      <t xml:space="preserve"> 2104049/1 654349-521    </t>
    </r>
  </si>
  <si>
    <r>
      <t>Royal Bedding</t>
    </r>
    <r>
      <rPr>
        <sz val="12"/>
        <color indexed="9"/>
        <rFont val="Arial"/>
        <family val="2"/>
      </rPr>
      <t xml:space="preserve"> 2104049/1 654349-521    </t>
    </r>
  </si>
  <si>
    <t>Schappe140/2Silk Road</t>
  </si>
  <si>
    <t>654349-2012-54</t>
  </si>
  <si>
    <t>102175</t>
  </si>
  <si>
    <t>654349-2013-54</t>
  </si>
  <si>
    <t>Lasche</t>
  </si>
  <si>
    <t>Schappe140/2cascami</t>
  </si>
  <si>
    <r>
      <t xml:space="preserve">Boss for 2104010/1 246342 </t>
    </r>
    <r>
      <rPr>
        <b/>
        <sz val="14"/>
        <color indexed="8"/>
        <rFont val="Arial"/>
        <family val="2"/>
      </rPr>
      <t>850,-</t>
    </r>
  </si>
  <si>
    <t>Rauhm.</t>
  </si>
  <si>
    <t>Alergo 150er 3600m</t>
  </si>
  <si>
    <t xml:space="preserve">133950 170  1150lfm </t>
  </si>
  <si>
    <t>101998</t>
  </si>
  <si>
    <t>Musteraufträge</t>
  </si>
  <si>
    <t>2104072/1-4</t>
  </si>
  <si>
    <t>2104073/1</t>
  </si>
  <si>
    <r>
      <rPr>
        <b/>
        <sz val="14"/>
        <color indexed="9"/>
        <rFont val="Arial"/>
        <family val="2"/>
      </rPr>
      <t>Royal Bedding</t>
    </r>
    <r>
      <rPr>
        <sz val="14"/>
        <color indexed="9"/>
        <rFont val="Arial"/>
        <family val="2"/>
      </rPr>
      <t xml:space="preserve"> 2104073/1 645379 - 1054 </t>
    </r>
  </si>
  <si>
    <r>
      <rPr>
        <b/>
        <sz val="12"/>
        <color indexed="9"/>
        <rFont val="Arial"/>
        <family val="2"/>
      </rPr>
      <t>Royal Bedding</t>
    </r>
    <r>
      <rPr>
        <sz val="12"/>
        <color indexed="9"/>
        <rFont val="Arial"/>
        <family val="2"/>
      </rPr>
      <t xml:space="preserve"> 2104073/1 1054 </t>
    </r>
    <r>
      <rPr>
        <b/>
        <sz val="12"/>
        <color indexed="9"/>
        <rFont val="Arial"/>
        <family val="2"/>
      </rPr>
      <t>250,-</t>
    </r>
  </si>
  <si>
    <r>
      <rPr>
        <b/>
        <sz val="11"/>
        <color indexed="9"/>
        <rFont val="Arial"/>
        <family val="2"/>
      </rPr>
      <t>Royal Bedding</t>
    </r>
    <r>
      <rPr>
        <sz val="11"/>
        <color indexed="9"/>
        <rFont val="Arial"/>
        <family val="2"/>
      </rPr>
      <t xml:space="preserve"> 1054 </t>
    </r>
    <r>
      <rPr>
        <b/>
        <sz val="11"/>
        <color indexed="9"/>
        <rFont val="Arial"/>
        <family val="2"/>
      </rPr>
      <t>50,-</t>
    </r>
  </si>
  <si>
    <r>
      <rPr>
        <b/>
        <sz val="11"/>
        <rFont val="Arial"/>
        <family val="2"/>
      </rPr>
      <t>Royal Bedding</t>
    </r>
    <r>
      <rPr>
        <sz val="11"/>
        <rFont val="Arial"/>
        <family val="2"/>
      </rPr>
      <t xml:space="preserve"> 2104069/1 Atlas 4/1 </t>
    </r>
    <r>
      <rPr>
        <b/>
        <sz val="11"/>
        <rFont val="Arial"/>
        <family val="2"/>
      </rPr>
      <t>100,-</t>
    </r>
  </si>
  <si>
    <r>
      <rPr>
        <b/>
        <sz val="14"/>
        <rFont val="Arial"/>
        <family val="2"/>
      </rPr>
      <t>Royal Bedding</t>
    </r>
    <r>
      <rPr>
        <sz val="14"/>
        <rFont val="Arial"/>
        <family val="2"/>
      </rPr>
      <t xml:space="preserve"> 2104069/1 Atlas 4/1 </t>
    </r>
    <r>
      <rPr>
        <b/>
        <sz val="14"/>
        <rFont val="Arial"/>
        <family val="2"/>
      </rPr>
      <t>180,-</t>
    </r>
  </si>
  <si>
    <t>2104069/1</t>
  </si>
  <si>
    <t>214075/1</t>
  </si>
  <si>
    <t>Krepp20/22x4 2800 S+Z</t>
  </si>
  <si>
    <t>2104071/1</t>
  </si>
  <si>
    <r>
      <t xml:space="preserve">Billerbeck CH </t>
    </r>
    <r>
      <rPr>
        <sz val="12"/>
        <color indexed="9"/>
        <rFont val="Arial"/>
        <family val="2"/>
      </rPr>
      <t>436</t>
    </r>
    <r>
      <rPr>
        <b/>
        <sz val="12"/>
        <color indexed="9"/>
        <rFont val="Arial"/>
        <family val="2"/>
      </rPr>
      <t xml:space="preserve"> 110,-</t>
    </r>
  </si>
  <si>
    <t>Schappe140/2 SP7 premium</t>
  </si>
  <si>
    <t xml:space="preserve">Alergo  136900 172er 4347m </t>
  </si>
  <si>
    <t>136´950 250 990lfm</t>
  </si>
  <si>
    <t>Schappe140/2SP7</t>
  </si>
  <si>
    <t>Alergo 150er 3612m</t>
  </si>
  <si>
    <t>Alergo 150er 5918m</t>
  </si>
  <si>
    <t>Krepp-Versuch+muster cw</t>
  </si>
  <si>
    <t>0729</t>
  </si>
  <si>
    <t>13790NT</t>
  </si>
  <si>
    <t>Bambus Muster</t>
  </si>
  <si>
    <t>Bambus</t>
  </si>
  <si>
    <t>MR, VH, SM</t>
  </si>
  <si>
    <t>2104086/1</t>
  </si>
  <si>
    <t xml:space="preserve">Jousten </t>
  </si>
  <si>
    <r>
      <t>Jousten</t>
    </r>
    <r>
      <rPr>
        <sz val="14"/>
        <color indexed="9"/>
        <rFont val="Arial"/>
        <family val="2"/>
      </rPr>
      <t xml:space="preserve"> 2104086 654349-1060</t>
    </r>
    <r>
      <rPr>
        <b/>
        <sz val="14"/>
        <color indexed="9"/>
        <rFont val="Arial"/>
        <family val="2"/>
      </rPr>
      <t xml:space="preserve"> 270,-</t>
    </r>
  </si>
  <si>
    <r>
      <t xml:space="preserve">Jousten </t>
    </r>
    <r>
      <rPr>
        <sz val="14"/>
        <color indexed="9"/>
        <rFont val="Arial"/>
        <family val="2"/>
      </rPr>
      <t>2104086 654349-1060</t>
    </r>
  </si>
  <si>
    <t>Schappe140/2SP7(sol)</t>
  </si>
  <si>
    <t>Schappe140/2SP/(Sol)</t>
  </si>
  <si>
    <t>0728</t>
  </si>
  <si>
    <t>Pes 83/72+Beltron</t>
  </si>
  <si>
    <t>4772 Schreibband 3596m</t>
  </si>
  <si>
    <t>Boss for 2104010/1 246342 850lfm+Muster+Billerbeck CH 436 110,-+Royal Bedding 2104049/1 654349-521    550,-</t>
  </si>
  <si>
    <t>136900 3445lfm 170</t>
  </si>
  <si>
    <t>VH/MR/TP/SM</t>
  </si>
  <si>
    <r>
      <rPr>
        <b/>
        <sz val="14"/>
        <rFont val="Arial"/>
        <family val="2"/>
      </rPr>
      <t>Luolai</t>
    </r>
    <r>
      <rPr>
        <sz val="14"/>
        <rFont val="Arial"/>
        <family val="2"/>
      </rPr>
      <t xml:space="preserve"> 2104054 645319-1059a </t>
    </r>
    <r>
      <rPr>
        <b/>
        <sz val="14"/>
        <rFont val="Arial"/>
        <family val="2"/>
      </rPr>
      <t>175,-</t>
    </r>
  </si>
  <si>
    <t>2104094/1</t>
  </si>
  <si>
    <r>
      <rPr>
        <b/>
        <sz val="11"/>
        <color indexed="8"/>
        <rFont val="Arial"/>
        <family val="2"/>
      </rPr>
      <t>Konglong</t>
    </r>
    <r>
      <rPr>
        <sz val="11"/>
        <color indexed="8"/>
        <rFont val="Arial"/>
        <family val="2"/>
      </rPr>
      <t xml:space="preserve"> 2104094/1 1128 </t>
    </r>
    <r>
      <rPr>
        <b/>
        <sz val="11"/>
        <color indexed="8"/>
        <rFont val="Arial"/>
        <family val="2"/>
      </rPr>
      <t>110,-</t>
    </r>
  </si>
  <si>
    <t>schappe120/2ironongetta,goldmet.silkroad</t>
  </si>
  <si>
    <t xml:space="preserve">Alergo  136900 172er 903m </t>
  </si>
  <si>
    <t>250102 Muster 24lfm</t>
  </si>
  <si>
    <t>Anweben</t>
  </si>
  <si>
    <t>2104098/1</t>
  </si>
  <si>
    <t>2104098/2</t>
  </si>
  <si>
    <t>2104098/3</t>
  </si>
  <si>
    <t>102183</t>
  </si>
  <si>
    <t>645319-1122</t>
  </si>
  <si>
    <t>Schappe 140/2 SP7 SOL</t>
  </si>
  <si>
    <t>102181</t>
  </si>
  <si>
    <t>645319-682</t>
  </si>
  <si>
    <t>101898</t>
  </si>
  <si>
    <t>645319-277</t>
  </si>
  <si>
    <r>
      <rPr>
        <b/>
        <sz val="12"/>
        <color indexed="8"/>
        <rFont val="Arial"/>
        <family val="2"/>
      </rPr>
      <t>Royal Bedding</t>
    </r>
    <r>
      <rPr>
        <sz val="12"/>
        <color indexed="8"/>
        <rFont val="Arial"/>
        <family val="2"/>
      </rPr>
      <t xml:space="preserve"> 2104098/1-3 277,682, 1122 ges. </t>
    </r>
    <r>
      <rPr>
        <b/>
        <sz val="12"/>
        <color indexed="8"/>
        <rFont val="Arial"/>
        <family val="2"/>
      </rPr>
      <t>137,50,-</t>
    </r>
  </si>
  <si>
    <r>
      <rPr>
        <b/>
        <sz val="12"/>
        <color indexed="8"/>
        <rFont val="Arial"/>
        <family val="2"/>
      </rPr>
      <t>Konglong</t>
    </r>
    <r>
      <rPr>
        <sz val="12"/>
        <color indexed="8"/>
        <rFont val="Arial"/>
        <family val="2"/>
      </rPr>
      <t xml:space="preserve"> 2104094/1 1128</t>
    </r>
  </si>
  <si>
    <t>0730</t>
  </si>
  <si>
    <t>2104099/1</t>
  </si>
  <si>
    <t>Tencel85/1</t>
  </si>
  <si>
    <r>
      <rPr>
        <b/>
        <sz val="11"/>
        <rFont val="Arial"/>
        <family val="2"/>
      </rPr>
      <t xml:space="preserve">Brinkhaus PL </t>
    </r>
    <r>
      <rPr>
        <sz val="11"/>
        <rFont val="Arial"/>
        <family val="2"/>
      </rPr>
      <t xml:space="preserve">2104099/1 260542 </t>
    </r>
    <r>
      <rPr>
        <b/>
        <sz val="11"/>
        <rFont val="Arial"/>
        <family val="2"/>
      </rPr>
      <t>200,-</t>
    </r>
  </si>
  <si>
    <t>2104098/6</t>
  </si>
  <si>
    <t>100769</t>
  </si>
  <si>
    <r>
      <rPr>
        <b/>
        <sz val="11"/>
        <color indexed="8"/>
        <rFont val="Arial"/>
        <family val="2"/>
      </rPr>
      <t>Royal Bedding</t>
    </r>
    <r>
      <rPr>
        <sz val="11"/>
        <color indexed="8"/>
        <rFont val="Arial"/>
        <family val="2"/>
      </rPr>
      <t xml:space="preserve"> 2104098/6 </t>
    </r>
    <r>
      <rPr>
        <b/>
        <sz val="11"/>
        <color indexed="8"/>
        <rFont val="Arial"/>
        <family val="2"/>
      </rPr>
      <t>25,-</t>
    </r>
  </si>
  <si>
    <t>2104101/1</t>
  </si>
  <si>
    <t>102184</t>
  </si>
  <si>
    <t xml:space="preserve">Schappe 140/2 SOL  </t>
  </si>
  <si>
    <r>
      <rPr>
        <b/>
        <sz val="10"/>
        <color indexed="9"/>
        <rFont val="Arial"/>
        <family val="2"/>
      </rPr>
      <t>Naturtex</t>
    </r>
    <r>
      <rPr>
        <sz val="10"/>
        <color indexed="9"/>
        <rFont val="Arial"/>
        <family val="2"/>
      </rPr>
      <t xml:space="preserve"> 2104101/1 645319-432 </t>
    </r>
    <r>
      <rPr>
        <b/>
        <sz val="10"/>
        <color indexed="9"/>
        <rFont val="Arial"/>
        <family val="2"/>
      </rPr>
      <t>80,-</t>
    </r>
  </si>
  <si>
    <t>Hielscher &amp; Müller</t>
  </si>
  <si>
    <t>Putzen / Andrehen / Anweben</t>
  </si>
  <si>
    <t>136900 3612lfm 150</t>
  </si>
  <si>
    <t>2104098/4</t>
  </si>
  <si>
    <t>2104098/5</t>
  </si>
  <si>
    <t>102182</t>
  </si>
  <si>
    <t>102180</t>
  </si>
  <si>
    <t>645319-277/00-264</t>
  </si>
  <si>
    <t>645319-682/00-264</t>
  </si>
  <si>
    <t>30 +</t>
  </si>
  <si>
    <t>Royal Bedding 15,-</t>
  </si>
  <si>
    <t>0731</t>
  </si>
  <si>
    <t>Allergo - Muster 1</t>
  </si>
  <si>
    <t>Allergo - Muster 2</t>
  </si>
  <si>
    <r>
      <t xml:space="preserve">PES </t>
    </r>
    <r>
      <rPr>
        <sz val="9"/>
        <color indexed="10"/>
        <rFont val="Arial"/>
        <family val="2"/>
      </rPr>
      <t>100/116/1</t>
    </r>
    <r>
      <rPr>
        <sz val="9"/>
        <rFont val="Arial"/>
        <family val="2"/>
      </rPr>
      <t>+Beltron</t>
    </r>
  </si>
  <si>
    <r>
      <t xml:space="preserve">PES </t>
    </r>
    <r>
      <rPr>
        <sz val="9"/>
        <color indexed="10"/>
        <rFont val="Arial"/>
        <family val="2"/>
      </rPr>
      <t>120/300-1</t>
    </r>
    <r>
      <rPr>
        <sz val="9"/>
        <rFont val="Arial"/>
        <family val="2"/>
      </rPr>
      <t>+Beltron</t>
    </r>
  </si>
  <si>
    <r>
      <rPr>
        <b/>
        <sz val="10"/>
        <color indexed="8"/>
        <rFont val="Arial"/>
        <family val="2"/>
      </rPr>
      <t>Royal Bedding</t>
    </r>
    <r>
      <rPr>
        <sz val="10"/>
        <color indexed="8"/>
        <rFont val="Arial"/>
        <family val="2"/>
      </rPr>
      <t xml:space="preserve"> 2104098/4-6 277, 682 ges.</t>
    </r>
    <r>
      <rPr>
        <b/>
        <sz val="10"/>
        <color indexed="8"/>
        <rFont val="Arial"/>
        <family val="2"/>
      </rPr>
      <t xml:space="preserve"> 55,-</t>
    </r>
  </si>
  <si>
    <t>Rauenma.</t>
  </si>
  <si>
    <t>13.08.20141</t>
  </si>
  <si>
    <t>650319-1120 &amp; 1119 &amp; 1089</t>
  </si>
  <si>
    <t>Tencel 85/1 ash, strawberry ice, cedar</t>
  </si>
  <si>
    <r>
      <rPr>
        <b/>
        <sz val="11"/>
        <color indexed="9"/>
        <rFont val="Arial"/>
        <family val="2"/>
      </rPr>
      <t xml:space="preserve">Muster </t>
    </r>
    <r>
      <rPr>
        <sz val="11"/>
        <color indexed="9"/>
        <rFont val="Arial"/>
        <family val="2"/>
      </rPr>
      <t xml:space="preserve">Tencel 85/1 bunt </t>
    </r>
    <r>
      <rPr>
        <b/>
        <sz val="11"/>
        <color indexed="9"/>
        <rFont val="Arial"/>
        <family val="2"/>
      </rPr>
      <t>25,-</t>
    </r>
  </si>
  <si>
    <t>Abarbeiten / Putzen</t>
  </si>
  <si>
    <t>70&amp;75&amp;80</t>
  </si>
  <si>
    <t>Mendel</t>
  </si>
  <si>
    <t>662549-1058-70-80 Tencel</t>
  </si>
  <si>
    <t>Tencel Versuch</t>
  </si>
  <si>
    <t>Hielscer</t>
  </si>
  <si>
    <t>0723</t>
  </si>
  <si>
    <t>Naturtex 2104101/1 645319-432 80,-+Muster bambus+Brinkhaus PL 2104099/1 260542 200,-+Jousten 2104086 654349-1060 270,-+Tencel Versuch</t>
  </si>
  <si>
    <t>136900 3612lfm 150er</t>
  </si>
  <si>
    <r>
      <rPr>
        <b/>
        <sz val="14"/>
        <color indexed="9"/>
        <rFont val="Arial"/>
        <family val="2"/>
      </rPr>
      <t>Protex</t>
    </r>
    <r>
      <rPr>
        <sz val="14"/>
        <color indexed="9"/>
        <rFont val="Arial"/>
        <family val="2"/>
      </rPr>
      <t xml:space="preserve">  1.      </t>
    </r>
    <r>
      <rPr>
        <b/>
        <sz val="14"/>
        <color indexed="9"/>
        <rFont val="Arial"/>
        <family val="2"/>
      </rPr>
      <t>1 100,-</t>
    </r>
  </si>
  <si>
    <t>2104115/1</t>
  </si>
  <si>
    <t>4772 Schreibband 4046m</t>
  </si>
  <si>
    <t>2104108/1</t>
  </si>
  <si>
    <t>102185</t>
  </si>
  <si>
    <t>663319-1089/170-3040</t>
  </si>
  <si>
    <t>Esma Bedding</t>
  </si>
  <si>
    <t>2104108/2</t>
  </si>
  <si>
    <t>102186</t>
  </si>
  <si>
    <t>650319-1119/170-2053</t>
  </si>
  <si>
    <t>0732</t>
  </si>
  <si>
    <t>Abarbeiten / Reinigungsintervall</t>
  </si>
  <si>
    <t>Reinigungsintervall</t>
  </si>
  <si>
    <r>
      <t xml:space="preserve">Texcon </t>
    </r>
    <r>
      <rPr>
        <sz val="14"/>
        <color indexed="8"/>
        <rFont val="Arial"/>
        <family val="2"/>
      </rPr>
      <t>Köper 2/1</t>
    </r>
  </si>
  <si>
    <r>
      <t xml:space="preserve">Texcon </t>
    </r>
    <r>
      <rPr>
        <sz val="14"/>
        <color indexed="8"/>
        <rFont val="Arial"/>
        <family val="2"/>
      </rPr>
      <t xml:space="preserve">Köper 2/1   </t>
    </r>
    <r>
      <rPr>
        <b/>
        <sz val="14"/>
        <color indexed="8"/>
        <rFont val="Arial"/>
        <family val="2"/>
      </rPr>
      <t xml:space="preserve"> 1. 900,-</t>
    </r>
  </si>
  <si>
    <t xml:space="preserve">Umbau </t>
  </si>
  <si>
    <r>
      <rPr>
        <b/>
        <sz val="14"/>
        <color indexed="9"/>
        <rFont val="Arial"/>
        <family val="2"/>
      </rPr>
      <t>Martha Bohn KG</t>
    </r>
    <r>
      <rPr>
        <sz val="14"/>
        <color indexed="9"/>
        <rFont val="Arial"/>
        <family val="2"/>
      </rPr>
      <t xml:space="preserve"> 130370</t>
    </r>
  </si>
  <si>
    <r>
      <rPr>
        <b/>
        <sz val="14"/>
        <color indexed="9"/>
        <rFont val="Arial"/>
        <family val="2"/>
      </rPr>
      <t xml:space="preserve">Martha Bohn KG </t>
    </r>
    <r>
      <rPr>
        <sz val="14"/>
        <color indexed="9"/>
        <rFont val="Arial"/>
        <family val="2"/>
      </rPr>
      <t xml:space="preserve">130370   </t>
    </r>
    <r>
      <rPr>
        <b/>
        <sz val="14"/>
        <color indexed="9"/>
        <rFont val="Arial"/>
        <family val="2"/>
      </rPr>
      <t>1. 550,-</t>
    </r>
  </si>
  <si>
    <t>hielscher</t>
  </si>
  <si>
    <t>0733</t>
  </si>
  <si>
    <t>136900 150 3630lfm</t>
  </si>
  <si>
    <t>Allergo 120 2470lfm</t>
  </si>
  <si>
    <t>2104128/1</t>
  </si>
  <si>
    <t>2104142/1</t>
  </si>
  <si>
    <t>102172</t>
  </si>
  <si>
    <t>260542 TENC rohweiß</t>
  </si>
  <si>
    <t>Brinkhaus Polska</t>
  </si>
  <si>
    <t>85/1 Tencel</t>
  </si>
  <si>
    <t>136900 150er 3606lfm</t>
  </si>
  <si>
    <t>2104141/1</t>
  </si>
  <si>
    <t>245312-139 natur</t>
  </si>
  <si>
    <t>Schappe 140/2 SP7</t>
  </si>
  <si>
    <r>
      <rPr>
        <b/>
        <sz val="11"/>
        <color indexed="9"/>
        <rFont val="Arial"/>
        <family val="2"/>
      </rPr>
      <t xml:space="preserve"> Royal Bedding</t>
    </r>
    <r>
      <rPr>
        <sz val="11"/>
        <color indexed="9"/>
        <rFont val="Arial"/>
        <family val="2"/>
      </rPr>
      <t xml:space="preserve"> 2104141/1 Design 139</t>
    </r>
  </si>
  <si>
    <r>
      <rPr>
        <b/>
        <sz val="12"/>
        <color indexed="8"/>
        <rFont val="Arial"/>
        <family val="2"/>
      </rPr>
      <t>Brinkhaus</t>
    </r>
    <r>
      <rPr>
        <sz val="12"/>
        <color indexed="8"/>
        <rFont val="Arial"/>
        <family val="2"/>
      </rPr>
      <t xml:space="preserve">  2104142/1 Atlas 4/1</t>
    </r>
  </si>
  <si>
    <t>Paradies 100585 186,5 m</t>
  </si>
  <si>
    <t>0734</t>
  </si>
  <si>
    <t>Paradies 100585 859.2m</t>
  </si>
  <si>
    <t>2104157/1</t>
  </si>
  <si>
    <t>Schappe 140/2 SOL</t>
  </si>
  <si>
    <r>
      <t>Billerbeck CH</t>
    </r>
    <r>
      <rPr>
        <sz val="14"/>
        <color indexed="9"/>
        <rFont val="Arial"/>
        <family val="2"/>
      </rPr>
      <t xml:space="preserve"> 2104157/1 Atlas 4/1 </t>
    </r>
    <r>
      <rPr>
        <b/>
        <sz val="14"/>
        <color indexed="9"/>
        <rFont val="Arial"/>
        <family val="2"/>
      </rPr>
      <t>110,-</t>
    </r>
  </si>
  <si>
    <t>2104154/2</t>
  </si>
  <si>
    <t>101585</t>
  </si>
  <si>
    <t>Baku</t>
  </si>
  <si>
    <t>2104154/3</t>
  </si>
  <si>
    <t>100644</t>
  </si>
  <si>
    <t>102190</t>
  </si>
  <si>
    <t>2104154/1</t>
  </si>
  <si>
    <t>102188</t>
  </si>
  <si>
    <t>Schappe 120/2 cortez Ongetta</t>
  </si>
  <si>
    <t>2104154/6</t>
  </si>
  <si>
    <t>645319-1119/170-2053</t>
  </si>
  <si>
    <t>Schappe 120/2 cedar, desert flower Ongetta</t>
  </si>
  <si>
    <r>
      <t xml:space="preserve">Baku </t>
    </r>
    <r>
      <rPr>
        <sz val="10"/>
        <color indexed="8"/>
        <rFont val="Arial"/>
        <family val="2"/>
      </rPr>
      <t xml:space="preserve">2104154/1, 6 Design 829, 1119 </t>
    </r>
    <r>
      <rPr>
        <b/>
        <sz val="10"/>
        <color indexed="8"/>
        <rFont val="Arial"/>
        <family val="2"/>
      </rPr>
      <t>48,-</t>
    </r>
  </si>
  <si>
    <t>2104154/4</t>
  </si>
  <si>
    <t>Schappe 120/2 iron Ongetta</t>
  </si>
  <si>
    <t>je 2,8</t>
  </si>
  <si>
    <t>2104154/5</t>
  </si>
  <si>
    <t>102189</t>
  </si>
  <si>
    <t>663319-846/110-235</t>
  </si>
  <si>
    <t>Schappe 120/2 azur, ivory, cedar Ongetta</t>
  </si>
  <si>
    <t>je 2,6</t>
  </si>
  <si>
    <t>2104154/8</t>
  </si>
  <si>
    <t>Schappe 120/2 goldmetallic, ivory, iron Ongetta</t>
  </si>
  <si>
    <r>
      <rPr>
        <sz val="12"/>
        <color indexed="8"/>
        <rFont val="Arial"/>
        <family val="2"/>
      </rPr>
      <t xml:space="preserve">2104154/2,3,7 </t>
    </r>
    <r>
      <rPr>
        <b/>
        <sz val="12"/>
        <color indexed="8"/>
        <rFont val="Arial"/>
        <family val="2"/>
      </rPr>
      <t xml:space="preserve">Baku </t>
    </r>
    <r>
      <rPr>
        <sz val="12"/>
        <color indexed="8"/>
        <rFont val="Arial"/>
        <family val="2"/>
      </rPr>
      <t xml:space="preserve">829, 546, 536 </t>
    </r>
    <r>
      <rPr>
        <b/>
        <sz val="12"/>
        <color indexed="8"/>
        <rFont val="Arial"/>
        <family val="2"/>
      </rPr>
      <t>84,-</t>
    </r>
  </si>
  <si>
    <r>
      <rPr>
        <b/>
        <sz val="11"/>
        <color indexed="9"/>
        <rFont val="Arial"/>
        <family val="2"/>
      </rPr>
      <t xml:space="preserve"> Royal Bedding</t>
    </r>
    <r>
      <rPr>
        <sz val="11"/>
        <color indexed="9"/>
        <rFont val="Arial"/>
        <family val="2"/>
      </rPr>
      <t xml:space="preserve"> 2104141/1 Design 139  </t>
    </r>
    <r>
      <rPr>
        <b/>
        <sz val="11"/>
        <color indexed="9"/>
        <rFont val="Arial"/>
        <family val="2"/>
      </rPr>
      <t>110,-</t>
    </r>
  </si>
  <si>
    <r>
      <rPr>
        <b/>
        <sz val="11"/>
        <color indexed="8"/>
        <rFont val="Arial"/>
        <family val="2"/>
      </rPr>
      <t>Brinkhaus</t>
    </r>
    <r>
      <rPr>
        <sz val="11"/>
        <color indexed="8"/>
        <rFont val="Arial"/>
        <family val="2"/>
      </rPr>
      <t xml:space="preserve">  2104142/1 Atlas 4/1 </t>
    </r>
    <r>
      <rPr>
        <b/>
        <sz val="11"/>
        <color indexed="8"/>
        <rFont val="Arial"/>
        <family val="2"/>
      </rPr>
      <t xml:space="preserve"> 220,-</t>
    </r>
  </si>
  <si>
    <t>2104166/1</t>
  </si>
  <si>
    <t>Global Bedding</t>
  </si>
  <si>
    <t>Schappe 120/1 iron, ivory, goldmetallic Ongetta</t>
  </si>
  <si>
    <t>Alergo 150er 2322lfm</t>
  </si>
  <si>
    <t>136900 172er 903lfm</t>
  </si>
  <si>
    <t>Brinkhaus  2104142/1 Atlas 4/1  220,-</t>
  </si>
  <si>
    <t>2103899/01</t>
  </si>
  <si>
    <r>
      <t xml:space="preserve">Texcon </t>
    </r>
    <r>
      <rPr>
        <sz val="14"/>
        <color indexed="8"/>
        <rFont val="Arial"/>
        <family val="2"/>
      </rPr>
      <t xml:space="preserve">Köper 2/1   </t>
    </r>
    <r>
      <rPr>
        <b/>
        <sz val="14"/>
        <color indexed="8"/>
        <rFont val="Arial"/>
        <family val="2"/>
      </rPr>
      <t xml:space="preserve">550,- </t>
    </r>
  </si>
  <si>
    <t>2104154/9</t>
  </si>
  <si>
    <t>wird als DD gewebt wie Diskette &gt; E-Mail von AD 25.09</t>
  </si>
  <si>
    <t>2104173/1</t>
  </si>
  <si>
    <t>654349-1060-54</t>
  </si>
  <si>
    <t>Jousten Design 1060</t>
  </si>
  <si>
    <r>
      <rPr>
        <b/>
        <sz val="11"/>
        <color indexed="9"/>
        <rFont val="Arial"/>
        <family val="2"/>
      </rPr>
      <t>Esma Bedding</t>
    </r>
    <r>
      <rPr>
        <sz val="11"/>
        <color indexed="9"/>
        <rFont val="Arial"/>
        <family val="2"/>
      </rPr>
      <t xml:space="preserve"> 2104108/1 1089</t>
    </r>
    <r>
      <rPr>
        <b/>
        <sz val="11"/>
        <color indexed="9"/>
        <rFont val="Arial"/>
        <family val="2"/>
      </rPr>
      <t xml:space="preserve"> 110,-</t>
    </r>
  </si>
  <si>
    <r>
      <rPr>
        <b/>
        <sz val="14"/>
        <color indexed="9"/>
        <rFont val="Arial"/>
        <family val="2"/>
      </rPr>
      <t xml:space="preserve">Martha Bohn KG </t>
    </r>
    <r>
      <rPr>
        <sz val="14"/>
        <color indexed="9"/>
        <rFont val="Arial"/>
        <family val="2"/>
      </rPr>
      <t xml:space="preserve">130370  </t>
    </r>
  </si>
  <si>
    <t>Rüst-Reinigungsintervall</t>
  </si>
  <si>
    <r>
      <rPr>
        <b/>
        <sz val="14"/>
        <color indexed="9"/>
        <rFont val="Arial"/>
        <family val="2"/>
      </rPr>
      <t>Protex</t>
    </r>
    <r>
      <rPr>
        <sz val="14"/>
        <color indexed="9"/>
        <rFont val="Arial"/>
        <family val="2"/>
      </rPr>
      <t xml:space="preserve"> 2104043/1 Duschvorhang </t>
    </r>
  </si>
  <si>
    <r>
      <t xml:space="preserve">662549- 698-62 Paris </t>
    </r>
    <r>
      <rPr>
        <b/>
        <sz val="18"/>
        <color indexed="9"/>
        <rFont val="Arial"/>
        <family val="2"/>
      </rPr>
      <t>100,-</t>
    </r>
  </si>
  <si>
    <t>Protex Gmbh - 3.Teilmenge</t>
  </si>
  <si>
    <t>2104174/1</t>
  </si>
  <si>
    <r>
      <t xml:space="preserve">Naturtex new wehat </t>
    </r>
    <r>
      <rPr>
        <b/>
        <sz val="16"/>
        <color indexed="8"/>
        <rFont val="Arial"/>
        <family val="2"/>
      </rPr>
      <t>145,-</t>
    </r>
  </si>
  <si>
    <t>2104167/1</t>
  </si>
  <si>
    <t>102191</t>
  </si>
  <si>
    <t>645319-462/00-135</t>
  </si>
  <si>
    <t>Schappe 120/2 marine von Beerli</t>
  </si>
  <si>
    <t>2104167/2</t>
  </si>
  <si>
    <r>
      <rPr>
        <b/>
        <sz val="11"/>
        <rFont val="Arial"/>
        <family val="2"/>
      </rPr>
      <t>Nibico</t>
    </r>
    <r>
      <rPr>
        <sz val="11"/>
        <rFont val="Arial"/>
        <family val="2"/>
      </rPr>
      <t xml:space="preserve">  Atlas 4/1  goldmetallic</t>
    </r>
  </si>
  <si>
    <r>
      <rPr>
        <b/>
        <sz val="12"/>
        <rFont val="Arial"/>
        <family val="2"/>
      </rPr>
      <t>Nibico</t>
    </r>
    <r>
      <rPr>
        <sz val="12"/>
        <rFont val="Arial"/>
        <family val="2"/>
      </rPr>
      <t xml:space="preserve"> marine Design 426</t>
    </r>
  </si>
  <si>
    <r>
      <t xml:space="preserve">Nibico </t>
    </r>
    <r>
      <rPr>
        <sz val="14"/>
        <rFont val="Arial"/>
        <family val="2"/>
      </rPr>
      <t xml:space="preserve">marine Design 426  </t>
    </r>
    <r>
      <rPr>
        <b/>
        <sz val="14"/>
        <rFont val="Arial"/>
        <family val="2"/>
      </rPr>
      <t>175,-</t>
    </r>
  </si>
  <si>
    <t>2104167/4</t>
  </si>
  <si>
    <t>100349</t>
  </si>
  <si>
    <t>Schappe 120/2 goldmetallic von Beerli</t>
  </si>
  <si>
    <r>
      <t xml:space="preserve">Nibico </t>
    </r>
    <r>
      <rPr>
        <sz val="10"/>
        <rFont val="Arial"/>
        <family val="2"/>
      </rPr>
      <t>goldmetallic</t>
    </r>
    <r>
      <rPr>
        <b/>
        <sz val="10"/>
        <rFont val="Arial"/>
        <family val="2"/>
      </rPr>
      <t xml:space="preserve"> </t>
    </r>
    <r>
      <rPr>
        <sz val="10"/>
        <rFont val="Arial"/>
        <family val="2"/>
      </rPr>
      <t>Design 1137</t>
    </r>
  </si>
  <si>
    <r>
      <t>Nibico</t>
    </r>
    <r>
      <rPr>
        <sz val="12"/>
        <color indexed="8"/>
        <rFont val="Arial"/>
        <family val="2"/>
      </rPr>
      <t xml:space="preserve"> goldmetallic Design 1137   </t>
    </r>
    <r>
      <rPr>
        <b/>
        <sz val="12"/>
        <color indexed="8"/>
        <rFont val="Arial"/>
        <family val="2"/>
      </rPr>
      <t>175,-</t>
    </r>
  </si>
  <si>
    <t>2104167/3</t>
  </si>
  <si>
    <t>102192</t>
  </si>
  <si>
    <t>645319-1137700-393</t>
  </si>
  <si>
    <r>
      <rPr>
        <b/>
        <sz val="14"/>
        <rFont val="Arial"/>
        <family val="2"/>
      </rPr>
      <t>Texcon</t>
    </r>
    <r>
      <rPr>
        <sz val="14"/>
        <rFont val="Arial"/>
        <family val="2"/>
      </rPr>
      <t xml:space="preserve"> Köper 2/1  </t>
    </r>
    <r>
      <rPr>
        <b/>
        <sz val="14"/>
        <rFont val="Arial"/>
        <family val="2"/>
      </rPr>
      <t>350,-</t>
    </r>
  </si>
  <si>
    <t>Um-bau</t>
  </si>
  <si>
    <t>Schappe 120/2 new wheat von Beerli</t>
  </si>
  <si>
    <t>Auftrag geteilt &gt; AD übernimmt volle Haftung</t>
  </si>
  <si>
    <t>136900 172er 3759lfm</t>
  </si>
  <si>
    <r>
      <rPr>
        <b/>
        <sz val="12"/>
        <color indexed="9"/>
        <rFont val="Arial"/>
        <family val="2"/>
      </rPr>
      <t>Esma Bedding</t>
    </r>
    <r>
      <rPr>
        <sz val="12"/>
        <color indexed="9"/>
        <rFont val="Arial"/>
        <family val="2"/>
      </rPr>
      <t xml:space="preserve"> 2104108/2 1119</t>
    </r>
    <r>
      <rPr>
        <b/>
        <sz val="12"/>
        <color indexed="9"/>
        <rFont val="Arial"/>
        <family val="2"/>
      </rPr>
      <t xml:space="preserve"> 110,-</t>
    </r>
  </si>
  <si>
    <r>
      <rPr>
        <b/>
        <sz val="11"/>
        <color indexed="9"/>
        <rFont val="Arial"/>
        <family val="2"/>
      </rPr>
      <t>Esma Bedding</t>
    </r>
    <r>
      <rPr>
        <sz val="11"/>
        <color indexed="9"/>
        <rFont val="Arial"/>
        <family val="2"/>
      </rPr>
      <t xml:space="preserve"> 2104108/1 1089</t>
    </r>
    <r>
      <rPr>
        <b/>
        <sz val="11"/>
        <color indexed="9"/>
        <rFont val="Arial"/>
        <family val="2"/>
      </rPr>
      <t xml:space="preserve"> </t>
    </r>
  </si>
  <si>
    <r>
      <rPr>
        <b/>
        <sz val="10"/>
        <color indexed="9"/>
        <rFont val="Arial"/>
        <family val="2"/>
      </rPr>
      <t xml:space="preserve">Esma </t>
    </r>
    <r>
      <rPr>
        <sz val="10"/>
        <color indexed="9"/>
        <rFont val="Arial"/>
        <family val="2"/>
      </rPr>
      <t>1089</t>
    </r>
  </si>
  <si>
    <r>
      <rPr>
        <b/>
        <sz val="10"/>
        <color indexed="9"/>
        <rFont val="Arial"/>
        <family val="2"/>
      </rPr>
      <t xml:space="preserve">M.Bohn KG </t>
    </r>
    <r>
      <rPr>
        <sz val="10"/>
        <color indexed="9"/>
        <rFont val="Arial"/>
        <family val="2"/>
      </rPr>
      <t>130370</t>
    </r>
    <r>
      <rPr>
        <b/>
        <sz val="14"/>
        <color indexed="9"/>
        <rFont val="Arial"/>
        <family val="2"/>
      </rPr>
      <t/>
    </r>
  </si>
  <si>
    <r>
      <rPr>
        <b/>
        <sz val="14"/>
        <color indexed="9"/>
        <rFont val="Arial"/>
        <family val="2"/>
      </rPr>
      <t>Protex</t>
    </r>
    <r>
      <rPr>
        <sz val="14"/>
        <color indexed="9"/>
        <rFont val="Arial"/>
        <family val="2"/>
      </rPr>
      <t xml:space="preserve"> 2104043/1 Duschvorhang   3. Teilmenge</t>
    </r>
  </si>
  <si>
    <t>Alergo 150er 2492lfm</t>
  </si>
  <si>
    <t>2104187/1</t>
  </si>
  <si>
    <t>101032</t>
  </si>
  <si>
    <t>645319-542</t>
  </si>
  <si>
    <t>Novem</t>
  </si>
  <si>
    <t>Novem 542</t>
  </si>
  <si>
    <t>Schappe 120/1 cedar Silk Road, desert flower Ongetta</t>
  </si>
  <si>
    <t>2104182/1</t>
  </si>
  <si>
    <t>102194</t>
  </si>
  <si>
    <t>663319-1116/170-3014</t>
  </si>
  <si>
    <t>Atelier</t>
  </si>
  <si>
    <t>je 3</t>
  </si>
  <si>
    <t>Schappe 120/2 marine, citronelle je von Beerli, black von Ongetta</t>
  </si>
  <si>
    <t>2104189/1</t>
  </si>
  <si>
    <t>Schappe 120/2 blackberry von Silk Road</t>
  </si>
  <si>
    <t>2 bis 3</t>
  </si>
  <si>
    <r>
      <rPr>
        <b/>
        <sz val="11"/>
        <rFont val="Arial"/>
        <family val="2"/>
      </rPr>
      <t>Nibico</t>
    </r>
    <r>
      <rPr>
        <sz val="11"/>
        <rFont val="Arial"/>
        <family val="2"/>
      </rPr>
      <t xml:space="preserve"> Atlas 4/1 black-berry  </t>
    </r>
    <r>
      <rPr>
        <b/>
        <sz val="11"/>
        <rFont val="Arial"/>
        <family val="2"/>
      </rPr>
      <t>8,-</t>
    </r>
  </si>
  <si>
    <r>
      <rPr>
        <b/>
        <sz val="9"/>
        <rFont val="Arial"/>
        <family val="2"/>
      </rPr>
      <t>AD</t>
    </r>
    <r>
      <rPr>
        <sz val="9"/>
        <rFont val="Arial"/>
        <family val="2"/>
      </rPr>
      <t xml:space="preserve"> - Kontrolle</t>
    </r>
  </si>
  <si>
    <t>Brinkhaus  2104142/1 Atlas 4/1  220,-,Jousten Design 1060,Billerbeck CH 2104157/1 Atlas 4/1 110,-</t>
  </si>
  <si>
    <t>2104190/1</t>
  </si>
  <si>
    <t>101510</t>
  </si>
  <si>
    <t>2104190/4</t>
  </si>
  <si>
    <t>102198</t>
  </si>
  <si>
    <t>2104190/3</t>
  </si>
  <si>
    <t>102197</t>
  </si>
  <si>
    <t>Schappe 120/2 black von Ongetta</t>
  </si>
  <si>
    <r>
      <rPr>
        <b/>
        <sz val="10"/>
        <rFont val="Arial"/>
        <family val="2"/>
      </rPr>
      <t>Billerbeck CH</t>
    </r>
    <r>
      <rPr>
        <sz val="10"/>
        <rFont val="Arial"/>
        <family val="2"/>
      </rPr>
      <t xml:space="preserve"> 2104190/1, 4 blackberry </t>
    </r>
    <r>
      <rPr>
        <b/>
        <sz val="10"/>
        <rFont val="Arial"/>
        <family val="2"/>
      </rPr>
      <t>15,-</t>
    </r>
  </si>
  <si>
    <r>
      <rPr>
        <b/>
        <sz val="10"/>
        <rFont val="Arial"/>
        <family val="2"/>
      </rPr>
      <t>Billerbeck CH</t>
    </r>
    <r>
      <rPr>
        <sz val="10"/>
        <rFont val="Arial"/>
        <family val="2"/>
      </rPr>
      <t xml:space="preserve"> 2104190/3 black </t>
    </r>
    <r>
      <rPr>
        <b/>
        <sz val="10"/>
        <rFont val="Arial"/>
        <family val="2"/>
      </rPr>
      <t>10,-</t>
    </r>
  </si>
  <si>
    <t>0736</t>
  </si>
  <si>
    <t>0735</t>
  </si>
  <si>
    <t>Div. Muster</t>
  </si>
  <si>
    <t>div</t>
  </si>
  <si>
    <t>Deponie</t>
  </si>
  <si>
    <t>div. PES</t>
  </si>
  <si>
    <t>Billerbeck CH 2104157/1 Atlas 4/1 110,</t>
  </si>
  <si>
    <t>Allergo 120er 3674lfm</t>
  </si>
  <si>
    <t>45/50/62</t>
  </si>
  <si>
    <r>
      <t>Sanders</t>
    </r>
    <r>
      <rPr>
        <sz val="16"/>
        <rFont val="Arial"/>
        <family val="2"/>
      </rPr>
      <t xml:space="preserve"> 258842-44 </t>
    </r>
  </si>
  <si>
    <r>
      <rPr>
        <b/>
        <sz val="14"/>
        <rFont val="Arial"/>
        <family val="2"/>
      </rPr>
      <t>Nibico</t>
    </r>
    <r>
      <rPr>
        <sz val="14"/>
        <rFont val="Arial"/>
        <family val="2"/>
      </rPr>
      <t xml:space="preserve"> Atlas 4/1 Marine </t>
    </r>
    <r>
      <rPr>
        <b/>
        <sz val="14"/>
        <rFont val="Arial"/>
        <family val="2"/>
      </rPr>
      <t>175,-</t>
    </r>
  </si>
  <si>
    <t>2104178/1</t>
  </si>
  <si>
    <t>100374</t>
  </si>
  <si>
    <t>Gebr. Sanders</t>
  </si>
  <si>
    <t>Mikromodal Nm 100/1</t>
  </si>
  <si>
    <r>
      <t>Sanders</t>
    </r>
    <r>
      <rPr>
        <sz val="16"/>
        <rFont val="Arial"/>
        <family val="2"/>
      </rPr>
      <t xml:space="preserve"> 258842-44 </t>
    </r>
    <r>
      <rPr>
        <b/>
        <sz val="16"/>
        <rFont val="Arial"/>
        <family val="2"/>
      </rPr>
      <t>390,-</t>
    </r>
  </si>
  <si>
    <t>2104180/1</t>
  </si>
  <si>
    <t>102193</t>
  </si>
  <si>
    <t>645319-2008/00-39</t>
  </si>
  <si>
    <t>2104205/3</t>
  </si>
  <si>
    <t>Schappe 120/2 azur von Beerli</t>
  </si>
  <si>
    <t>Schappe 120/2 iron von Beerli</t>
  </si>
  <si>
    <t>2104205/1</t>
  </si>
  <si>
    <t>2104205/2</t>
  </si>
  <si>
    <t>Muster Natur</t>
  </si>
  <si>
    <t>Muster Bunt</t>
  </si>
  <si>
    <r>
      <rPr>
        <b/>
        <sz val="16"/>
        <rFont val="Arial"/>
        <family val="2"/>
      </rPr>
      <t>Nibico</t>
    </r>
    <r>
      <rPr>
        <sz val="16"/>
        <rFont val="Arial"/>
        <family val="2"/>
      </rPr>
      <t xml:space="preserve"> 2104208/1 654349-545 </t>
    </r>
    <r>
      <rPr>
        <b/>
        <sz val="16"/>
        <rFont val="Arial"/>
        <family val="2"/>
      </rPr>
      <t>220,-</t>
    </r>
  </si>
  <si>
    <t>2104208/1</t>
  </si>
  <si>
    <t>16-42</t>
  </si>
  <si>
    <t>75x2</t>
  </si>
  <si>
    <t>wurde am 22.10 von CS storniert</t>
  </si>
  <si>
    <t>Puggel, Rittweg</t>
  </si>
  <si>
    <t>Vertrieb</t>
  </si>
  <si>
    <t>45 &amp; 54</t>
  </si>
  <si>
    <t>Schappe 140/ von Silk Road, Tencel 85/1</t>
  </si>
  <si>
    <r>
      <rPr>
        <b/>
        <sz val="10"/>
        <rFont val="Arial"/>
        <family val="2"/>
      </rPr>
      <t>Global Bedding</t>
    </r>
    <r>
      <rPr>
        <sz val="10"/>
        <rFont val="Arial"/>
        <family val="2"/>
      </rPr>
      <t xml:space="preserve">  Atlas 4/1 &amp; 277 &amp; 682 iron</t>
    </r>
    <r>
      <rPr>
        <b/>
        <sz val="10"/>
        <rFont val="Arial"/>
        <family val="2"/>
      </rPr>
      <t xml:space="preserve"> 165,-</t>
    </r>
  </si>
  <si>
    <r>
      <rPr>
        <b/>
        <sz val="9"/>
        <color indexed="9"/>
        <rFont val="Arial"/>
        <family val="2"/>
      </rPr>
      <t>Atelier</t>
    </r>
    <r>
      <rPr>
        <sz val="9"/>
        <color indexed="9"/>
        <rFont val="Arial"/>
        <family val="2"/>
      </rPr>
      <t xml:space="preserve"> Design 1116 </t>
    </r>
    <r>
      <rPr>
        <b/>
        <sz val="9"/>
        <color indexed="9"/>
        <rFont val="Arial"/>
        <family val="2"/>
      </rPr>
      <t>22,-</t>
    </r>
  </si>
  <si>
    <r>
      <rPr>
        <b/>
        <sz val="7"/>
        <rFont val="Arial"/>
        <family val="2"/>
      </rPr>
      <t>Baku</t>
    </r>
    <r>
      <rPr>
        <sz val="7"/>
        <rFont val="Arial"/>
        <family val="2"/>
      </rPr>
      <t xml:space="preserve"> 2104154/5, 8 Design 1089, 846  </t>
    </r>
    <r>
      <rPr>
        <b/>
        <sz val="7"/>
        <rFont val="Arial"/>
        <family val="2"/>
      </rPr>
      <t>48,-</t>
    </r>
  </si>
  <si>
    <r>
      <t xml:space="preserve">Nibico  </t>
    </r>
    <r>
      <rPr>
        <sz val="7"/>
        <rFont val="Arial"/>
        <family val="2"/>
      </rPr>
      <t xml:space="preserve">Atlas 4/1  goldmetallic </t>
    </r>
    <r>
      <rPr>
        <b/>
        <sz val="7"/>
        <rFont val="Arial"/>
        <family val="2"/>
      </rPr>
      <t xml:space="preserve"> 175,-</t>
    </r>
  </si>
  <si>
    <t>Brink-haus 2008 &amp; Global Bedding  Design 277 iron  30,-</t>
  </si>
  <si>
    <r>
      <rPr>
        <b/>
        <sz val="7"/>
        <rFont val="Arial"/>
        <family val="2"/>
      </rPr>
      <t>Baku</t>
    </r>
    <r>
      <rPr>
        <sz val="7"/>
        <rFont val="Arial"/>
        <family val="2"/>
      </rPr>
      <t xml:space="preserve"> 2104154/4 Design 1059 </t>
    </r>
    <r>
      <rPr>
        <b/>
        <sz val="7"/>
        <rFont val="Arial"/>
        <family val="2"/>
      </rPr>
      <t>24,-</t>
    </r>
  </si>
  <si>
    <t>Schappe 120/2 iron von Bereli</t>
  </si>
  <si>
    <t>Allergo 120er 3612lfm</t>
  </si>
  <si>
    <t>Allergo 120 1204lfm</t>
  </si>
  <si>
    <t>2104219/1</t>
  </si>
  <si>
    <t>2104219/4</t>
  </si>
  <si>
    <t>2104219/2</t>
  </si>
  <si>
    <t>2104219/3</t>
  </si>
  <si>
    <r>
      <t>Global Bedding</t>
    </r>
    <r>
      <rPr>
        <sz val="11"/>
        <color indexed="9"/>
        <rFont val="Arial"/>
        <family val="2"/>
      </rPr>
      <t xml:space="preserve"> 2104219/1,2,3,4  Design Atlas $71,277,682,1122 ges. </t>
    </r>
    <r>
      <rPr>
        <b/>
        <sz val="11"/>
        <color indexed="9"/>
        <rFont val="Arial"/>
        <family val="2"/>
      </rPr>
      <t>240,-</t>
    </r>
  </si>
  <si>
    <t>Jahreswechsel 2014</t>
  </si>
  <si>
    <t>Schreibband</t>
  </si>
  <si>
    <t>2104240/1</t>
  </si>
  <si>
    <t>100198</t>
  </si>
  <si>
    <t>Sleepwell Kaufmann</t>
  </si>
  <si>
    <r>
      <rPr>
        <b/>
        <sz val="14"/>
        <rFont val="Arial"/>
        <family val="2"/>
      </rPr>
      <t>Nibico</t>
    </r>
    <r>
      <rPr>
        <sz val="14"/>
        <rFont val="Arial"/>
        <family val="2"/>
      </rPr>
      <t xml:space="preserve"> 2104208/1 654349-545 </t>
    </r>
    <r>
      <rPr>
        <b/>
        <sz val="14"/>
        <rFont val="Arial"/>
        <family val="2"/>
      </rPr>
      <t>220,-</t>
    </r>
  </si>
  <si>
    <t>2104246/1</t>
  </si>
  <si>
    <t>102207</t>
  </si>
  <si>
    <t>654349-2008</t>
  </si>
  <si>
    <t>Schappe 120/2 bunt</t>
  </si>
  <si>
    <t>Muster Natur 150,-Sanders 258842-44 390,-Novem 542Nibico 2104208/1 654349-545 220,-</t>
  </si>
  <si>
    <t>136900 170er 3550lfm</t>
  </si>
  <si>
    <t>4772 1000 lfm</t>
  </si>
  <si>
    <t>2104257/1</t>
  </si>
  <si>
    <t>9x2</t>
  </si>
  <si>
    <t>Naturtex 2104257/1 662549-698-62 275,- geteilt (J5)</t>
  </si>
  <si>
    <t>Naturtex 2104257/1 662549-698-62 275,- geteilt (J3)</t>
  </si>
  <si>
    <t>2104265/2</t>
  </si>
  <si>
    <t>Boss For</t>
  </si>
  <si>
    <t>Schappe 120/2 blackberry (Beerli), khaki (Silkroad)</t>
  </si>
  <si>
    <t>2104265/3</t>
  </si>
  <si>
    <t>Schappe 120/2 iron, new wheat, ivory Beerli</t>
  </si>
  <si>
    <t>je 5</t>
  </si>
  <si>
    <t>2104265/1</t>
  </si>
  <si>
    <t>102208</t>
  </si>
  <si>
    <r>
      <t xml:space="preserve">55              </t>
    </r>
    <r>
      <rPr>
        <sz val="11"/>
        <rFont val="Arial"/>
        <family val="2"/>
      </rPr>
      <t xml:space="preserve">  120/240</t>
    </r>
  </si>
  <si>
    <t>2104272/1</t>
  </si>
  <si>
    <t>2104272/2</t>
  </si>
  <si>
    <t>2104272/3</t>
  </si>
  <si>
    <t>2104272/4</t>
  </si>
  <si>
    <t>2104272/5</t>
  </si>
  <si>
    <t>2104272/6</t>
  </si>
  <si>
    <t>2104272/7</t>
  </si>
  <si>
    <t>2104272/8</t>
  </si>
  <si>
    <t>2104272/9</t>
  </si>
  <si>
    <t>2104272/10</t>
  </si>
  <si>
    <t>101566</t>
  </si>
  <si>
    <t>645319-198/00-616</t>
  </si>
  <si>
    <t>Schappe 120/2 new wheat SilkRoad</t>
  </si>
  <si>
    <t>101567</t>
  </si>
  <si>
    <t>645319-1019/00-616</t>
  </si>
  <si>
    <t>102211</t>
  </si>
  <si>
    <t>645319-432/00-840</t>
  </si>
  <si>
    <t>Schappe 120/2 marron Beerli</t>
  </si>
  <si>
    <t>102210</t>
  </si>
  <si>
    <t>645319-877/00-840</t>
  </si>
  <si>
    <t>102212</t>
  </si>
  <si>
    <t>645319-863a/00-558</t>
  </si>
  <si>
    <t>Schappe 120/2 pinie Beerli</t>
  </si>
  <si>
    <t>102213</t>
  </si>
  <si>
    <t>645319-695/00-558</t>
  </si>
  <si>
    <t>102214</t>
  </si>
  <si>
    <t>645319-493/00-101</t>
  </si>
  <si>
    <t>Schappe 120/2 ash SilkRoad</t>
  </si>
  <si>
    <t>102215</t>
  </si>
  <si>
    <t>645319-493/00-117</t>
  </si>
  <si>
    <t>Schappe 120/2 caramell Beerli</t>
  </si>
  <si>
    <t>102216</t>
  </si>
  <si>
    <t>645319-545/00-840</t>
  </si>
  <si>
    <t>102217</t>
  </si>
  <si>
    <t>645319-1040/00-101</t>
  </si>
  <si>
    <t>102209</t>
  </si>
  <si>
    <t>Schappe 120/2 azur Beerli</t>
  </si>
  <si>
    <t>2104271/1</t>
  </si>
  <si>
    <t>2104268/1</t>
  </si>
  <si>
    <t>Schappe 140/2  SOL SP7</t>
  </si>
  <si>
    <t>Ritttweg</t>
  </si>
  <si>
    <t>Messemuster</t>
  </si>
  <si>
    <t>Schappe 120/2 div. Farben</t>
  </si>
  <si>
    <t>2104217/1-6</t>
  </si>
  <si>
    <t>120-125</t>
  </si>
  <si>
    <t>654349-2008/00-div</t>
  </si>
  <si>
    <t>billerbeck</t>
  </si>
  <si>
    <t>46-119</t>
  </si>
  <si>
    <t>Messemuster-Tencel</t>
  </si>
  <si>
    <t>126-131</t>
  </si>
  <si>
    <t>50+46</t>
  </si>
  <si>
    <t>Tencel 85/1  marine,goldmetalic</t>
  </si>
  <si>
    <t>Tencel 85/1 marine,goldmetalic</t>
  </si>
  <si>
    <t>Messemuster -Tencel</t>
  </si>
  <si>
    <t>132/01</t>
  </si>
  <si>
    <t>132/02</t>
  </si>
  <si>
    <r>
      <rPr>
        <b/>
        <sz val="11"/>
        <rFont val="Arial"/>
        <family val="2"/>
      </rPr>
      <t>Brinkhaus</t>
    </r>
    <r>
      <rPr>
        <sz val="11"/>
        <rFont val="Arial"/>
        <family val="2"/>
      </rPr>
      <t xml:space="preserve"> 2104268/1 656349-466</t>
    </r>
  </si>
  <si>
    <r>
      <rPr>
        <b/>
        <sz val="14"/>
        <rFont val="Arial"/>
        <family val="2"/>
      </rPr>
      <t>Brinkhaus</t>
    </r>
    <r>
      <rPr>
        <sz val="14"/>
        <rFont val="Arial"/>
        <family val="2"/>
      </rPr>
      <t xml:space="preserve"> 2104268/1 656349-466</t>
    </r>
  </si>
  <si>
    <t>2104272/ 1 &amp; 2</t>
  </si>
  <si>
    <t>2104272/ 3 &amp; 4</t>
  </si>
  <si>
    <t>2104272/ 5</t>
  </si>
  <si>
    <t>2104272/ 6 &amp; 7</t>
  </si>
  <si>
    <r>
      <t xml:space="preserve">Naturtex 2104257/1 662549-698-62 </t>
    </r>
    <r>
      <rPr>
        <b/>
        <sz val="11"/>
        <color indexed="8"/>
        <rFont val="Arial"/>
        <family val="2"/>
      </rPr>
      <t>137,5,-</t>
    </r>
    <r>
      <rPr>
        <sz val="11"/>
        <color indexed="8"/>
        <rFont val="Arial"/>
        <family val="2"/>
      </rPr>
      <t xml:space="preserve"> geteilt (J5)</t>
    </r>
  </si>
  <si>
    <r>
      <rPr>
        <b/>
        <sz val="10"/>
        <rFont val="Arial"/>
        <family val="2"/>
      </rPr>
      <t>Boss For</t>
    </r>
    <r>
      <rPr>
        <sz val="10"/>
        <rFont val="Arial"/>
        <family val="2"/>
      </rPr>
      <t xml:space="preserve"> 650319-1108/170-2002</t>
    </r>
    <r>
      <rPr>
        <b/>
        <sz val="10"/>
        <rFont val="Arial"/>
        <family val="2"/>
      </rPr>
      <t xml:space="preserve"> 110,-</t>
    </r>
  </si>
  <si>
    <r>
      <rPr>
        <b/>
        <sz val="10"/>
        <color indexed="8"/>
        <rFont val="Arial"/>
        <family val="2"/>
      </rPr>
      <t xml:space="preserve">Boss For </t>
    </r>
    <r>
      <rPr>
        <sz val="10"/>
        <color indexed="8"/>
        <rFont val="Arial"/>
        <family val="2"/>
      </rPr>
      <t xml:space="preserve">2104265/3 663319-1117/170-3019 </t>
    </r>
    <r>
      <rPr>
        <b/>
        <sz val="10"/>
        <color indexed="8"/>
        <rFont val="Arial"/>
        <family val="2"/>
      </rPr>
      <t>44,-</t>
    </r>
  </si>
  <si>
    <t>Storniert</t>
  </si>
  <si>
    <t>133/01</t>
  </si>
  <si>
    <t>133/02</t>
  </si>
  <si>
    <t>Muster Bunt,Billerbeck CH 2104190/1, 4 blackberry 15,-, Billerbeck CH 2104190/3 black 10,-</t>
  </si>
  <si>
    <t>Div. Muster bunt</t>
  </si>
  <si>
    <r>
      <rPr>
        <b/>
        <sz val="10"/>
        <color indexed="8"/>
        <rFont val="Arial"/>
        <family val="2"/>
      </rPr>
      <t xml:space="preserve">Naturtex </t>
    </r>
    <r>
      <rPr>
        <sz val="10"/>
        <color indexed="8"/>
        <rFont val="Arial"/>
        <family val="2"/>
      </rPr>
      <t xml:space="preserve">2104257/1 662549-698-62 </t>
    </r>
    <r>
      <rPr>
        <b/>
        <sz val="10"/>
        <color indexed="8"/>
        <rFont val="Arial"/>
        <family val="2"/>
      </rPr>
      <t>275,-</t>
    </r>
    <r>
      <rPr>
        <sz val="10"/>
        <color indexed="8"/>
        <rFont val="Arial"/>
        <family val="2"/>
      </rPr>
      <t xml:space="preserve"> geteilt (J3)</t>
    </r>
  </si>
  <si>
    <t>Brinkhaus 2104180</t>
  </si>
  <si>
    <t>Warten auf Allergo-Freigabe</t>
  </si>
  <si>
    <t>KW 04/15</t>
  </si>
  <si>
    <t>KW 05/15</t>
  </si>
  <si>
    <t>KW 06/15</t>
  </si>
  <si>
    <t>KW 07/15</t>
  </si>
  <si>
    <t>KW 08/15</t>
  </si>
  <si>
    <r>
      <rPr>
        <b/>
        <sz val="11"/>
        <rFont val="Arial"/>
        <family val="2"/>
      </rPr>
      <t>42</t>
    </r>
    <r>
      <rPr>
        <sz val="11"/>
        <rFont val="Arial"/>
        <family val="2"/>
      </rPr>
      <t xml:space="preserve">                   170</t>
    </r>
  </si>
  <si>
    <r>
      <rPr>
        <b/>
        <sz val="11"/>
        <rFont val="Arial"/>
        <family val="2"/>
      </rPr>
      <t xml:space="preserve">43  </t>
    </r>
    <r>
      <rPr>
        <sz val="11"/>
        <rFont val="Arial"/>
        <family val="2"/>
      </rPr>
      <t xml:space="preserve">                170</t>
    </r>
  </si>
  <si>
    <r>
      <rPr>
        <b/>
        <sz val="11"/>
        <rFont val="Arial"/>
        <family val="2"/>
      </rPr>
      <t xml:space="preserve">44     </t>
    </r>
    <r>
      <rPr>
        <sz val="11"/>
        <rFont val="Arial"/>
        <family val="2"/>
      </rPr>
      <t xml:space="preserve">                  120/240</t>
    </r>
  </si>
  <si>
    <r>
      <rPr>
        <b/>
        <sz val="11"/>
        <rFont val="Arial"/>
        <family val="2"/>
      </rPr>
      <t xml:space="preserve">45       </t>
    </r>
    <r>
      <rPr>
        <sz val="11"/>
        <rFont val="Arial"/>
        <family val="2"/>
      </rPr>
      <t xml:space="preserve">               150/300</t>
    </r>
  </si>
  <si>
    <r>
      <rPr>
        <b/>
        <sz val="11"/>
        <rFont val="Arial"/>
        <family val="2"/>
      </rPr>
      <t xml:space="preserve">49           </t>
    </r>
    <r>
      <rPr>
        <sz val="11"/>
        <rFont val="Arial"/>
        <family val="2"/>
      </rPr>
      <t xml:space="preserve">  170</t>
    </r>
  </si>
  <si>
    <r>
      <t xml:space="preserve"> 50                   </t>
    </r>
    <r>
      <rPr>
        <sz val="11"/>
        <rFont val="Arial"/>
        <family val="2"/>
      </rPr>
      <t>165</t>
    </r>
  </si>
  <si>
    <r>
      <rPr>
        <b/>
        <sz val="11"/>
        <rFont val="Arial"/>
        <family val="2"/>
      </rPr>
      <t xml:space="preserve">53             </t>
    </r>
    <r>
      <rPr>
        <sz val="11"/>
        <rFont val="Arial"/>
        <family val="2"/>
      </rPr>
      <t>2x 165/330</t>
    </r>
  </si>
  <si>
    <r>
      <rPr>
        <b/>
        <sz val="11"/>
        <rFont val="Arial"/>
        <family val="2"/>
      </rPr>
      <t>54</t>
    </r>
    <r>
      <rPr>
        <sz val="11"/>
        <rFont val="Arial"/>
        <family val="2"/>
      </rPr>
      <t xml:space="preserve">                      170/170</t>
    </r>
  </si>
  <si>
    <r>
      <rPr>
        <b/>
        <sz val="11"/>
        <rFont val="Arial"/>
        <family val="2"/>
      </rPr>
      <t xml:space="preserve">58   </t>
    </r>
    <r>
      <rPr>
        <sz val="11"/>
        <rFont val="Arial"/>
        <family val="2"/>
      </rPr>
      <t xml:space="preserve">                  140/280</t>
    </r>
  </si>
  <si>
    <r>
      <rPr>
        <b/>
        <sz val="11"/>
        <rFont val="Arial"/>
        <family val="2"/>
      </rPr>
      <t>56</t>
    </r>
    <r>
      <rPr>
        <sz val="11"/>
        <rFont val="Arial"/>
        <family val="2"/>
      </rPr>
      <t xml:space="preserve"> Schreib-band</t>
    </r>
  </si>
  <si>
    <t>Tencel Ver-such</t>
  </si>
  <si>
    <r>
      <rPr>
        <b/>
        <sz val="10"/>
        <color indexed="9"/>
        <rFont val="Arial"/>
        <family val="2"/>
      </rPr>
      <t xml:space="preserve">SK </t>
    </r>
    <r>
      <rPr>
        <sz val="10"/>
        <color indexed="9"/>
        <rFont val="Arial"/>
        <family val="2"/>
      </rPr>
      <t xml:space="preserve">709  </t>
    </r>
    <r>
      <rPr>
        <b/>
        <sz val="10"/>
        <color indexed="9"/>
        <rFont val="Arial"/>
        <family val="2"/>
      </rPr>
      <t xml:space="preserve"> 60,-</t>
    </r>
  </si>
  <si>
    <t>0738</t>
  </si>
  <si>
    <t>0739</t>
  </si>
  <si>
    <t>Allergo 120 3612lfm</t>
  </si>
  <si>
    <t>0740</t>
  </si>
  <si>
    <t>Muster Tencel</t>
  </si>
  <si>
    <t>01+02</t>
  </si>
  <si>
    <t>646519-884 Tencel</t>
  </si>
  <si>
    <t>85/1 A100 Tencel</t>
  </si>
  <si>
    <r>
      <rPr>
        <b/>
        <sz val="10"/>
        <rFont val="Arial"/>
        <family val="2"/>
      </rPr>
      <t>Brinkhaus</t>
    </r>
    <r>
      <rPr>
        <sz val="10"/>
        <rFont val="Arial"/>
        <family val="2"/>
      </rPr>
      <t xml:space="preserve"> 2104268/1 656349-466 </t>
    </r>
    <r>
      <rPr>
        <b/>
        <sz val="10"/>
        <rFont val="Arial"/>
        <family val="2"/>
      </rPr>
      <t>660,-</t>
    </r>
  </si>
  <si>
    <t>2104272/ 8 &amp; 9 &amp; 10</t>
  </si>
  <si>
    <t>646519-1121 Tencel</t>
  </si>
  <si>
    <t>85//1A100 Tencel</t>
  </si>
  <si>
    <t>0741</t>
  </si>
  <si>
    <t>136/01</t>
  </si>
  <si>
    <t>136/02</t>
  </si>
  <si>
    <t>Cozy down 136950 1200lfm</t>
  </si>
  <si>
    <t>136700 300lfm</t>
  </si>
  <si>
    <t>Brinkhaus 2104268/1 656349-466 660,-Tencel Ver-suchSK 709   60,-</t>
  </si>
  <si>
    <t>Schappe 120/2 ash Ongetta</t>
  </si>
  <si>
    <r>
      <rPr>
        <b/>
        <sz val="11"/>
        <color indexed="8"/>
        <rFont val="Arial"/>
        <family val="2"/>
      </rPr>
      <t>Global Badding</t>
    </r>
    <r>
      <rPr>
        <sz val="11"/>
        <color indexed="8"/>
        <rFont val="Arial"/>
        <family val="2"/>
      </rPr>
      <t xml:space="preserve"> 2104271/1 645319-1120/00-1101 </t>
    </r>
    <r>
      <rPr>
        <b/>
        <sz val="11"/>
        <color indexed="8"/>
        <rFont val="Arial"/>
        <family val="2"/>
      </rPr>
      <t>110,-</t>
    </r>
  </si>
  <si>
    <t>Warten auf Freigabe</t>
  </si>
  <si>
    <r>
      <rPr>
        <b/>
        <sz val="9"/>
        <color indexed="8"/>
        <rFont val="Arial"/>
        <family val="2"/>
      </rPr>
      <t>Global Badding</t>
    </r>
    <r>
      <rPr>
        <sz val="9"/>
        <color indexed="8"/>
        <rFont val="Arial"/>
        <family val="2"/>
      </rPr>
      <t xml:space="preserve"> 645319-1120/00-1101</t>
    </r>
  </si>
  <si>
    <r>
      <rPr>
        <b/>
        <sz val="11"/>
        <color indexed="8"/>
        <rFont val="Arial"/>
        <family val="2"/>
      </rPr>
      <t>Boss For</t>
    </r>
    <r>
      <rPr>
        <sz val="11"/>
        <color indexed="8"/>
        <rFont val="Arial"/>
        <family val="2"/>
      </rPr>
      <t xml:space="preserve"> 2104265/1 645319-852/00-33 </t>
    </r>
    <r>
      <rPr>
        <b/>
        <sz val="11"/>
        <color indexed="8"/>
        <rFont val="Arial"/>
        <family val="2"/>
      </rPr>
      <t>110,-</t>
    </r>
  </si>
  <si>
    <r>
      <rPr>
        <b/>
        <sz val="11"/>
        <color indexed="8"/>
        <rFont val="Arial"/>
        <family val="2"/>
      </rPr>
      <t>Boss For</t>
    </r>
    <r>
      <rPr>
        <sz val="11"/>
        <color indexed="8"/>
        <rFont val="Arial"/>
        <family val="2"/>
      </rPr>
      <t xml:space="preserve"> 2104265/1 645319-852/00-33</t>
    </r>
  </si>
  <si>
    <t>2104318/1</t>
  </si>
  <si>
    <t>2104318/2</t>
  </si>
  <si>
    <t>2104318/3</t>
  </si>
  <si>
    <t>Krepp 20/22x4 2800 S+Z</t>
  </si>
  <si>
    <t>je 30</t>
  </si>
  <si>
    <t xml:space="preserve">J3 </t>
  </si>
  <si>
    <t>102219</t>
  </si>
  <si>
    <t>Abbau</t>
  </si>
  <si>
    <t>Vor-bereitung</t>
  </si>
  <si>
    <r>
      <t xml:space="preserve">Billerbeck </t>
    </r>
    <r>
      <rPr>
        <sz val="10"/>
        <rFont val="Arial"/>
        <family val="2"/>
      </rPr>
      <t>2104318/2 250102 Krepp</t>
    </r>
  </si>
  <si>
    <t xml:space="preserve">Billerbeck 2104318/1 645319-436 </t>
  </si>
  <si>
    <r>
      <rPr>
        <b/>
        <sz val="14"/>
        <rFont val="Arial"/>
        <family val="2"/>
      </rPr>
      <t>Billerbeck</t>
    </r>
    <r>
      <rPr>
        <sz val="14"/>
        <rFont val="Arial"/>
        <family val="2"/>
      </rPr>
      <t xml:space="preserve"> 2104318/1 645319-436 </t>
    </r>
    <r>
      <rPr>
        <b/>
        <sz val="14"/>
        <rFont val="Arial"/>
        <family val="2"/>
      </rPr>
      <t>110,-</t>
    </r>
  </si>
  <si>
    <t>2104335/2</t>
  </si>
  <si>
    <t>102221</t>
  </si>
  <si>
    <t>654119-886 natur</t>
  </si>
  <si>
    <t>NEUE KETTE  ?    Antje</t>
  </si>
  <si>
    <t>2104335/1</t>
  </si>
  <si>
    <t>102220</t>
  </si>
  <si>
    <t>2104335/3</t>
  </si>
  <si>
    <t>102222</t>
  </si>
  <si>
    <t>654119-18 natur</t>
  </si>
  <si>
    <t>2104335/4</t>
  </si>
  <si>
    <t>102223</t>
  </si>
  <si>
    <t>654119-860 natur</t>
  </si>
  <si>
    <t>2104335/5</t>
  </si>
  <si>
    <t>102224</t>
  </si>
  <si>
    <t>654119-869 natur</t>
  </si>
  <si>
    <t>2104335/6</t>
  </si>
  <si>
    <t>102225</t>
  </si>
  <si>
    <t>654119-1094 natur</t>
  </si>
  <si>
    <t>2104335/7</t>
  </si>
  <si>
    <t>102226</t>
  </si>
  <si>
    <t>654199- 535 natur</t>
  </si>
  <si>
    <t>2104335/8</t>
  </si>
  <si>
    <t>102227</t>
  </si>
  <si>
    <t>654119-555 natur</t>
  </si>
  <si>
    <t>2104335/9</t>
  </si>
  <si>
    <t>102228</t>
  </si>
  <si>
    <t>654119-835 natur</t>
  </si>
  <si>
    <t>2104335/2 654119-886 280 50,- NOS</t>
  </si>
  <si>
    <t>2104335/1 654119-376 280 50,- NOS</t>
  </si>
  <si>
    <t>2104335/3 654119-18 280 50,- NOS</t>
  </si>
  <si>
    <t>2104335/4 654119-860 280 50,- NOS</t>
  </si>
  <si>
    <t>0742</t>
  </si>
  <si>
    <t>137/01</t>
  </si>
  <si>
    <t>137/02</t>
  </si>
  <si>
    <t>2104345/1</t>
  </si>
  <si>
    <t>Allergo 170er 2633lfm</t>
  </si>
  <si>
    <t>654119-376 natur</t>
  </si>
  <si>
    <t>2104196/1</t>
  </si>
  <si>
    <t>102218</t>
  </si>
  <si>
    <t>650319-5011/170-2057</t>
  </si>
  <si>
    <t>Mirace</t>
  </si>
  <si>
    <t>Schappe120/2 azur,bright red violet</t>
  </si>
  <si>
    <t>Alergo 150er 1976lfm</t>
  </si>
  <si>
    <t>2104364/1</t>
  </si>
  <si>
    <t>2104375/3</t>
  </si>
  <si>
    <t>138/01</t>
  </si>
  <si>
    <t>102233</t>
  </si>
  <si>
    <t>654349-2016</t>
  </si>
  <si>
    <t>Kauffmann,Memos</t>
  </si>
  <si>
    <t>Schappe140/2 SOL</t>
  </si>
  <si>
    <t>138/02</t>
  </si>
  <si>
    <t>2104378/1</t>
  </si>
  <si>
    <t>Hanover Direct</t>
  </si>
  <si>
    <t>2104375/1</t>
  </si>
  <si>
    <t>2104375/2</t>
  </si>
  <si>
    <t>139/01</t>
  </si>
  <si>
    <t>139/02</t>
  </si>
  <si>
    <r>
      <rPr>
        <b/>
        <sz val="14"/>
        <rFont val="Arial"/>
        <family val="2"/>
      </rPr>
      <t>NOS</t>
    </r>
    <r>
      <rPr>
        <sz val="14"/>
        <rFont val="Arial"/>
        <family val="2"/>
      </rPr>
      <t xml:space="preserve"> 2104335/5 &amp; 6 &amp; 8 654119-869, 1094, 535</t>
    </r>
    <r>
      <rPr>
        <b/>
        <sz val="14"/>
        <rFont val="Arial"/>
        <family val="2"/>
      </rPr>
      <t xml:space="preserve"> 150,-</t>
    </r>
  </si>
  <si>
    <t>Um-lagerung</t>
  </si>
  <si>
    <t>2104361/1</t>
  </si>
  <si>
    <t>101873</t>
  </si>
  <si>
    <t>2104361/2</t>
  </si>
  <si>
    <t>101914</t>
  </si>
  <si>
    <t>663319-1020/170-344</t>
  </si>
  <si>
    <t>2104361/3</t>
  </si>
  <si>
    <t>101968</t>
  </si>
  <si>
    <t>4772 1001 lfm</t>
  </si>
  <si>
    <t>Alergo 120er 1712lfm</t>
  </si>
  <si>
    <t>650319-5011/170-2057 160 110lfm</t>
  </si>
  <si>
    <t>Hanover Direct 635 55,-</t>
  </si>
  <si>
    <r>
      <t xml:space="preserve">2104375/3-2016 </t>
    </r>
    <r>
      <rPr>
        <b/>
        <sz val="10"/>
        <rFont val="Arial"/>
        <family val="2"/>
      </rPr>
      <t xml:space="preserve">22,- </t>
    </r>
  </si>
  <si>
    <r>
      <rPr>
        <b/>
        <sz val="14"/>
        <color indexed="8"/>
        <rFont val="Arial"/>
        <family val="2"/>
      </rPr>
      <t>Nibico</t>
    </r>
    <r>
      <rPr>
        <sz val="14"/>
        <color indexed="8"/>
        <rFont val="Arial"/>
        <family val="2"/>
      </rPr>
      <t xml:space="preserve"> 2104361/1 663319-1007/110-337 </t>
    </r>
    <r>
      <rPr>
        <b/>
        <sz val="14"/>
        <color indexed="8"/>
        <rFont val="Arial"/>
        <family val="2"/>
      </rPr>
      <t>110,-</t>
    </r>
  </si>
  <si>
    <r>
      <rPr>
        <b/>
        <sz val="14"/>
        <color indexed="8"/>
        <rFont val="Arial"/>
        <family val="2"/>
      </rPr>
      <t>Nibico</t>
    </r>
    <r>
      <rPr>
        <sz val="14"/>
        <color indexed="8"/>
        <rFont val="Arial"/>
        <family val="2"/>
      </rPr>
      <t xml:space="preserve"> 2104361/2 663319-1020/170-344 </t>
    </r>
    <r>
      <rPr>
        <b/>
        <sz val="14"/>
        <color indexed="8"/>
        <rFont val="Arial"/>
        <family val="2"/>
      </rPr>
      <t>110,-</t>
    </r>
  </si>
  <si>
    <t>290</t>
  </si>
  <si>
    <t>Willy Koller</t>
  </si>
  <si>
    <t>PES 55 F 72</t>
  </si>
  <si>
    <t>Vorläufer</t>
  </si>
  <si>
    <r>
      <rPr>
        <b/>
        <sz val="10"/>
        <rFont val="Arial"/>
        <family val="2"/>
      </rPr>
      <t xml:space="preserve">NOS </t>
    </r>
    <r>
      <rPr>
        <sz val="10"/>
        <rFont val="Arial"/>
        <family val="2"/>
      </rPr>
      <t xml:space="preserve">2104375/2 654349-709 </t>
    </r>
    <r>
      <rPr>
        <b/>
        <sz val="10"/>
        <rFont val="Arial"/>
        <family val="2"/>
      </rPr>
      <t>110,-</t>
    </r>
  </si>
  <si>
    <t>Anntian Studio</t>
  </si>
  <si>
    <t>2104388/1</t>
  </si>
  <si>
    <t>2104388/2</t>
  </si>
  <si>
    <t>102234</t>
  </si>
  <si>
    <t>663319-5012/170-3052</t>
  </si>
  <si>
    <t>black, terracotta, goldmetallic</t>
  </si>
  <si>
    <t>je 0,25</t>
  </si>
  <si>
    <t>102235</t>
  </si>
  <si>
    <t>663319-5012/170-3053</t>
  </si>
  <si>
    <t>black, terracotta Beerli, goldmetallic Ongetta</t>
  </si>
  <si>
    <t>140/01</t>
  </si>
  <si>
    <t>140/02</t>
  </si>
  <si>
    <t>PESf144+Beltron</t>
  </si>
  <si>
    <t>Alergo 150er 1526lfm</t>
  </si>
  <si>
    <t>141/01</t>
  </si>
  <si>
    <t>141/02</t>
  </si>
  <si>
    <t>KW 09/15</t>
  </si>
  <si>
    <t>KW 10/15</t>
  </si>
  <si>
    <t>KW 11/15</t>
  </si>
  <si>
    <t>KW 12/15</t>
  </si>
  <si>
    <t>KW 13/15</t>
  </si>
  <si>
    <t>KW 14/15</t>
  </si>
  <si>
    <t>JM</t>
  </si>
  <si>
    <t>KW 15/15</t>
  </si>
  <si>
    <t>KW 16/15</t>
  </si>
  <si>
    <t>KW 17/15</t>
  </si>
  <si>
    <t>KW 18/15</t>
  </si>
  <si>
    <r>
      <rPr>
        <b/>
        <sz val="11"/>
        <rFont val="Arial"/>
        <family val="2"/>
      </rPr>
      <t xml:space="preserve">J3             </t>
    </r>
    <r>
      <rPr>
        <sz val="11"/>
        <rFont val="Arial"/>
        <family val="2"/>
      </rPr>
      <t xml:space="preserve"> 280</t>
    </r>
  </si>
  <si>
    <r>
      <rPr>
        <b/>
        <sz val="11"/>
        <rFont val="Arial"/>
        <family val="2"/>
      </rPr>
      <t xml:space="preserve">J4              </t>
    </r>
    <r>
      <rPr>
        <sz val="11"/>
        <rFont val="Arial"/>
        <family val="2"/>
      </rPr>
      <t xml:space="preserve"> 280</t>
    </r>
  </si>
  <si>
    <r>
      <rPr>
        <b/>
        <sz val="11"/>
        <rFont val="Arial"/>
        <family val="2"/>
      </rPr>
      <t>J2</t>
    </r>
    <r>
      <rPr>
        <sz val="11"/>
        <rFont val="Arial"/>
        <family val="2"/>
      </rPr>
      <t xml:space="preserve">                      2x 165</t>
    </r>
  </si>
  <si>
    <r>
      <rPr>
        <b/>
        <sz val="11"/>
        <rFont val="Arial"/>
        <family val="2"/>
      </rPr>
      <t xml:space="preserve">45       </t>
    </r>
    <r>
      <rPr>
        <sz val="11"/>
        <rFont val="Arial"/>
        <family val="2"/>
      </rPr>
      <t xml:space="preserve">               2x 150</t>
    </r>
  </si>
  <si>
    <r>
      <rPr>
        <b/>
        <sz val="11"/>
        <rFont val="Arial"/>
        <family val="2"/>
      </rPr>
      <t xml:space="preserve">53             </t>
    </r>
    <r>
      <rPr>
        <sz val="11"/>
        <rFont val="Arial"/>
        <family val="2"/>
      </rPr>
      <t>2x 165</t>
    </r>
  </si>
  <si>
    <r>
      <rPr>
        <b/>
        <sz val="11"/>
        <rFont val="Arial"/>
        <family val="2"/>
      </rPr>
      <t>54</t>
    </r>
    <r>
      <rPr>
        <sz val="11"/>
        <rFont val="Arial"/>
        <family val="2"/>
      </rPr>
      <t xml:space="preserve">                   2x 170</t>
    </r>
  </si>
  <si>
    <r>
      <t xml:space="preserve">55              </t>
    </r>
    <r>
      <rPr>
        <sz val="11"/>
        <rFont val="Arial"/>
        <family val="2"/>
      </rPr>
      <t xml:space="preserve">  2x 165</t>
    </r>
  </si>
  <si>
    <r>
      <rPr>
        <b/>
        <sz val="11"/>
        <rFont val="Arial"/>
        <family val="2"/>
      </rPr>
      <t xml:space="preserve">58   </t>
    </r>
    <r>
      <rPr>
        <sz val="11"/>
        <rFont val="Arial"/>
        <family val="2"/>
      </rPr>
      <t xml:space="preserve">                  280</t>
    </r>
  </si>
  <si>
    <r>
      <t xml:space="preserve">59          </t>
    </r>
    <r>
      <rPr>
        <sz val="11"/>
        <rFont val="Arial"/>
        <family val="2"/>
      </rPr>
      <t xml:space="preserve">  240</t>
    </r>
  </si>
  <si>
    <t>J4               280</t>
  </si>
  <si>
    <t>CW</t>
  </si>
  <si>
    <t>Tencel 85/1 A100</t>
  </si>
  <si>
    <r>
      <rPr>
        <b/>
        <sz val="12"/>
        <color indexed="9"/>
        <rFont val="Arial"/>
        <family val="2"/>
      </rPr>
      <t>Billerbeck</t>
    </r>
    <r>
      <rPr>
        <sz val="12"/>
        <color indexed="9"/>
        <rFont val="Arial"/>
        <family val="2"/>
      </rPr>
      <t xml:space="preserve"> 2104318/3 654349-545 </t>
    </r>
    <r>
      <rPr>
        <b/>
        <sz val="12"/>
        <color indexed="9"/>
        <rFont val="Arial"/>
        <family val="2"/>
      </rPr>
      <t>175,-</t>
    </r>
  </si>
  <si>
    <t>Tencel - Muster</t>
  </si>
  <si>
    <r>
      <rPr>
        <b/>
        <sz val="14"/>
        <color indexed="8"/>
        <rFont val="Arial"/>
        <family val="2"/>
      </rPr>
      <t>NOS</t>
    </r>
    <r>
      <rPr>
        <sz val="14"/>
        <color indexed="8"/>
        <rFont val="Arial"/>
        <family val="2"/>
      </rPr>
      <t xml:space="preserve"> 2104375/1 246342</t>
    </r>
    <r>
      <rPr>
        <b/>
        <sz val="14"/>
        <color indexed="8"/>
        <rFont val="Arial"/>
        <family val="2"/>
      </rPr>
      <t xml:space="preserve"> 200,-</t>
    </r>
  </si>
  <si>
    <t>142/01</t>
  </si>
  <si>
    <t>142/02</t>
  </si>
  <si>
    <t>2104375/3-2016 22,- Hanover Direct 635 55,-NOS 2104375/2 654349-709 110,-Tencel - MusterNOS 2104375/1 246342 200,-</t>
  </si>
  <si>
    <t>2104398/1</t>
  </si>
  <si>
    <t>Schappe  120/2 black,terracotta,goldmetallic (ongetta)</t>
  </si>
  <si>
    <t>je 0,3</t>
  </si>
  <si>
    <t>2104398/2</t>
  </si>
  <si>
    <t>Schappe 120/2 black,cortez (ongetta) 140/2 natur (silk road)</t>
  </si>
  <si>
    <t>143/01</t>
  </si>
  <si>
    <t>143/02</t>
  </si>
  <si>
    <t>144/01</t>
  </si>
  <si>
    <t>144/02</t>
  </si>
  <si>
    <t>2104336/1</t>
  </si>
  <si>
    <t>Schappe 120/2 blackbeery</t>
  </si>
  <si>
    <t>2104400/1</t>
  </si>
  <si>
    <t>645349-831</t>
  </si>
  <si>
    <t>Schappe 140/2 (SOL)</t>
  </si>
  <si>
    <r>
      <t xml:space="preserve">global bedding </t>
    </r>
    <r>
      <rPr>
        <sz val="10"/>
        <rFont val="Arial"/>
        <family val="2"/>
      </rPr>
      <t xml:space="preserve">2104400/1  645349-831 </t>
    </r>
    <r>
      <rPr>
        <b/>
        <sz val="10"/>
        <rFont val="Arial"/>
        <family val="2"/>
      </rPr>
      <t xml:space="preserve"> 110,-</t>
    </r>
  </si>
  <si>
    <t>145/01</t>
  </si>
  <si>
    <t>145/02</t>
  </si>
  <si>
    <t>134/01+02</t>
  </si>
  <si>
    <t>135/01+02</t>
  </si>
  <si>
    <t>Allergo 170er 1806lfm</t>
  </si>
  <si>
    <t>2104404/1</t>
  </si>
  <si>
    <t>260542TENC</t>
  </si>
  <si>
    <t>15.01..2015</t>
  </si>
  <si>
    <t>246342 Dornier 205lfm</t>
  </si>
  <si>
    <t xml:space="preserve">Brinkhaus Pl 2104404/1 260542 TENC </t>
  </si>
  <si>
    <r>
      <t xml:space="preserve">Brinkhaus Pl 2104404/1 260542 TENC </t>
    </r>
    <r>
      <rPr>
        <b/>
        <sz val="14"/>
        <rFont val="Arial"/>
        <family val="2"/>
      </rPr>
      <t xml:space="preserve"> 550,-</t>
    </r>
  </si>
  <si>
    <r>
      <t xml:space="preserve">Billerbeck </t>
    </r>
    <r>
      <rPr>
        <sz val="12"/>
        <rFont val="Arial"/>
        <family val="2"/>
      </rPr>
      <t xml:space="preserve">2104318/2 250102 Krepp </t>
    </r>
    <r>
      <rPr>
        <b/>
        <sz val="12"/>
        <rFont val="Arial"/>
        <family val="2"/>
      </rPr>
      <t>135,-</t>
    </r>
  </si>
  <si>
    <r>
      <rPr>
        <b/>
        <sz val="10"/>
        <rFont val="Arial"/>
        <family val="2"/>
      </rPr>
      <t>Nibico</t>
    </r>
    <r>
      <rPr>
        <sz val="10"/>
        <rFont val="Arial"/>
        <family val="2"/>
      </rPr>
      <t xml:space="preserve"> 2104336/1 236312/561 </t>
    </r>
    <r>
      <rPr>
        <b/>
        <sz val="10"/>
        <rFont val="Arial"/>
        <family val="2"/>
      </rPr>
      <t>55,-</t>
    </r>
  </si>
  <si>
    <r>
      <rPr>
        <b/>
        <sz val="12"/>
        <rFont val="Arial"/>
        <family val="2"/>
      </rPr>
      <t>NOS</t>
    </r>
    <r>
      <rPr>
        <sz val="12"/>
        <rFont val="Arial"/>
        <family val="2"/>
      </rPr>
      <t xml:space="preserve"> 2104335/8 &amp; 9 654119-555, 835 </t>
    </r>
    <r>
      <rPr>
        <b/>
        <sz val="12"/>
        <rFont val="Arial"/>
        <family val="2"/>
      </rPr>
      <t>100,-</t>
    </r>
  </si>
  <si>
    <t>Tencelmuster</t>
  </si>
  <si>
    <t>146-150/1</t>
  </si>
  <si>
    <t>146-150/2</t>
  </si>
  <si>
    <t>BFB</t>
  </si>
  <si>
    <t>Schappe 120/2 khaki (Beerli), ribbon red (Ongetta), citronelle</t>
  </si>
  <si>
    <t>Schappe 120/2 bright red violet, str. ice (Ongetta), khaki (beerli)</t>
  </si>
  <si>
    <r>
      <rPr>
        <b/>
        <sz val="12"/>
        <rFont val="Arial"/>
        <family val="2"/>
      </rPr>
      <t>Nibico</t>
    </r>
    <r>
      <rPr>
        <sz val="12"/>
        <rFont val="Arial"/>
        <family val="2"/>
      </rPr>
      <t xml:space="preserve"> 2104361/3 663319-1010/110-536</t>
    </r>
  </si>
  <si>
    <t>2104412/1</t>
  </si>
  <si>
    <t>Schappe 120/2 iron  (Beerli)</t>
  </si>
  <si>
    <t>Schappe 120/2 iron (Beerli)</t>
  </si>
  <si>
    <r>
      <rPr>
        <b/>
        <sz val="10"/>
        <rFont val="Arial"/>
        <family val="2"/>
      </rPr>
      <t>Global Bedding</t>
    </r>
    <r>
      <rPr>
        <sz val="10"/>
        <rFont val="Arial"/>
        <family val="2"/>
      </rPr>
      <t xml:space="preserve"> 2104412/1 Nahla 80,-</t>
    </r>
  </si>
  <si>
    <r>
      <rPr>
        <b/>
        <sz val="9"/>
        <color indexed="8"/>
        <rFont val="Arial"/>
        <family val="2"/>
      </rPr>
      <t>Global Bedding</t>
    </r>
    <r>
      <rPr>
        <sz val="9"/>
        <color indexed="8"/>
        <rFont val="Arial"/>
        <family val="2"/>
      </rPr>
      <t xml:space="preserve"> 645319-277 Niva </t>
    </r>
    <r>
      <rPr>
        <b/>
        <sz val="9"/>
        <color indexed="8"/>
        <rFont val="Arial"/>
        <family val="2"/>
      </rPr>
      <t>80,-</t>
    </r>
  </si>
  <si>
    <t>136900 120er 3316lfm</t>
  </si>
  <si>
    <t>2104417/1</t>
  </si>
  <si>
    <t>102236</t>
  </si>
  <si>
    <t>654349-2023-54</t>
  </si>
  <si>
    <r>
      <rPr>
        <b/>
        <sz val="10"/>
        <rFont val="Arial"/>
        <family val="2"/>
      </rPr>
      <t>Billerbeck</t>
    </r>
    <r>
      <rPr>
        <sz val="10"/>
        <rFont val="Arial"/>
        <family val="2"/>
      </rPr>
      <t xml:space="preserve"> 2104417/1 654349-2023-54</t>
    </r>
    <r>
      <rPr>
        <b/>
        <sz val="10"/>
        <rFont val="Arial"/>
        <family val="2"/>
      </rPr>
      <t xml:space="preserve"> 55,-</t>
    </r>
  </si>
  <si>
    <t xml:space="preserve">Schappe 140/2 (SOL) </t>
  </si>
  <si>
    <t>2104417/2</t>
  </si>
  <si>
    <t>102237</t>
  </si>
  <si>
    <t>654349-1107-54</t>
  </si>
  <si>
    <t>151/01</t>
  </si>
  <si>
    <t>151/02</t>
  </si>
  <si>
    <t>Schappe 120/2 goldmet.(Beerli),str. ice (Ongetta), azur (Beerli)</t>
  </si>
  <si>
    <t>152/01</t>
  </si>
  <si>
    <t>152/02</t>
  </si>
  <si>
    <r>
      <t xml:space="preserve">Dastex 133913    </t>
    </r>
    <r>
      <rPr>
        <b/>
        <sz val="14"/>
        <rFont val="Arial"/>
        <family val="2"/>
      </rPr>
      <t>2.750,-</t>
    </r>
  </si>
  <si>
    <t>2104432/1</t>
  </si>
  <si>
    <t>4772 2187 lfm</t>
  </si>
  <si>
    <t>2104439/1</t>
  </si>
  <si>
    <t>102238</t>
  </si>
  <si>
    <t>654349-1120</t>
  </si>
  <si>
    <t>153/01</t>
  </si>
  <si>
    <t>153/02</t>
  </si>
  <si>
    <t>2104441/1</t>
  </si>
  <si>
    <t>654349-635 (8 bindig)</t>
  </si>
  <si>
    <t>Muster (Hanover D)</t>
  </si>
  <si>
    <t>154/02</t>
  </si>
  <si>
    <t>154/01</t>
  </si>
  <si>
    <t>Alergo 150er 3330lfm</t>
  </si>
  <si>
    <t>0773</t>
  </si>
  <si>
    <t>2104408/1</t>
  </si>
  <si>
    <t>Schappe 120/2 new wheat (Beerli)</t>
  </si>
  <si>
    <r>
      <t xml:space="preserve">Yasuto </t>
    </r>
    <r>
      <rPr>
        <sz val="11"/>
        <rFont val="Arial"/>
        <family val="2"/>
      </rPr>
      <t xml:space="preserve">2104408/1 645319-1076/00-616 new wheat </t>
    </r>
    <r>
      <rPr>
        <b/>
        <sz val="11"/>
        <rFont val="Arial"/>
        <family val="2"/>
      </rPr>
      <t>330,-</t>
    </r>
  </si>
  <si>
    <t>Billerbeck Japan</t>
  </si>
  <si>
    <t>2104444/1</t>
  </si>
  <si>
    <t>Brinkhaus Pl 2104404/1 260542 TENC  550,-Billerbeck 2104417/2 654349-1107-54  55,-Billerbeck 2104417/1 654349-2023-54 55,-Tencel - Muster,Musterglobal bedding 2104400/1  645349-831  110,-246342 Dornier 205lfm</t>
  </si>
  <si>
    <t>2104450/1</t>
  </si>
  <si>
    <t>102231</t>
  </si>
  <si>
    <t>654349-2021</t>
  </si>
  <si>
    <t>2104450/2</t>
  </si>
  <si>
    <t>2104450/3</t>
  </si>
  <si>
    <t>102240</t>
  </si>
  <si>
    <t>662549-5001Tencel</t>
  </si>
  <si>
    <t>Muster 2104450/1,2104450/2, 2104450/3</t>
  </si>
  <si>
    <t>155/01</t>
  </si>
  <si>
    <t>155/02</t>
  </si>
  <si>
    <t>156/01</t>
  </si>
  <si>
    <t>156/02</t>
  </si>
  <si>
    <t>2104447/1</t>
  </si>
  <si>
    <t>Yuro Fabric</t>
  </si>
  <si>
    <t>157/01</t>
  </si>
  <si>
    <t>157/02</t>
  </si>
  <si>
    <r>
      <rPr>
        <b/>
        <sz val="14"/>
        <rFont val="Arial"/>
        <family val="2"/>
      </rPr>
      <t>Nibico</t>
    </r>
    <r>
      <rPr>
        <sz val="14"/>
        <rFont val="Arial"/>
        <family val="2"/>
      </rPr>
      <t xml:space="preserve"> 2104361/3 </t>
    </r>
    <r>
      <rPr>
        <b/>
        <sz val="14"/>
        <rFont val="Arial"/>
        <family val="2"/>
      </rPr>
      <t>110,-</t>
    </r>
  </si>
  <si>
    <t xml:space="preserve">Tussah 120/2  Buratti </t>
  </si>
  <si>
    <t>2104453/1</t>
  </si>
  <si>
    <t>Schappe 140/2  (Silkroud ) ,(SOL)</t>
  </si>
  <si>
    <t xml:space="preserve">NOS 2104453/1 Helios </t>
  </si>
  <si>
    <r>
      <rPr>
        <b/>
        <sz val="16"/>
        <rFont val="Arial"/>
        <family val="2"/>
      </rPr>
      <t xml:space="preserve">NOS </t>
    </r>
    <r>
      <rPr>
        <sz val="16"/>
        <rFont val="Arial"/>
        <family val="2"/>
      </rPr>
      <t xml:space="preserve">2104453/1 Helios </t>
    </r>
    <r>
      <rPr>
        <b/>
        <sz val="16"/>
        <rFont val="Arial"/>
        <family val="2"/>
      </rPr>
      <t>770,-</t>
    </r>
  </si>
  <si>
    <t>2104369/1</t>
  </si>
  <si>
    <t>158/01</t>
  </si>
  <si>
    <t>158/02</t>
  </si>
  <si>
    <t>2104370/1</t>
  </si>
  <si>
    <r>
      <rPr>
        <b/>
        <sz val="10"/>
        <color indexed="9"/>
        <rFont val="Arial"/>
        <family val="2"/>
      </rPr>
      <t>Billerbeck</t>
    </r>
    <r>
      <rPr>
        <sz val="10"/>
        <color indexed="9"/>
        <rFont val="Arial"/>
        <family val="2"/>
      </rPr>
      <t xml:space="preserve"> 2104417/2 654349-1107-54 </t>
    </r>
    <r>
      <rPr>
        <b/>
        <sz val="10"/>
        <color indexed="9"/>
        <rFont val="Arial"/>
        <family val="2"/>
      </rPr>
      <t xml:space="preserve"> 55,-</t>
    </r>
  </si>
  <si>
    <r>
      <rPr>
        <b/>
        <sz val="11"/>
        <color indexed="9"/>
        <rFont val="Arial"/>
        <family val="2"/>
      </rPr>
      <t>Yuro Fabric</t>
    </r>
    <r>
      <rPr>
        <sz val="11"/>
        <color indexed="9"/>
        <rFont val="Arial"/>
        <family val="2"/>
      </rPr>
      <t xml:space="preserve"> 2104447/1 636019-864 Tussah</t>
    </r>
  </si>
  <si>
    <t>Allergo 170er 3608lfm</t>
  </si>
  <si>
    <t xml:space="preserve">H.Direct 2104369/1 635 Atlas 7/1 </t>
  </si>
  <si>
    <t>2104459/1</t>
  </si>
  <si>
    <t>Alergo 120er 3610lfm</t>
  </si>
  <si>
    <t>2104468/1</t>
  </si>
  <si>
    <t>102243</t>
  </si>
  <si>
    <t>645319-2008/00-834</t>
  </si>
  <si>
    <t>Schappe 120/2 Khaki Silk Road</t>
  </si>
  <si>
    <t>Schappe 120/2 iron Beerli</t>
  </si>
  <si>
    <t>2104468/5</t>
  </si>
  <si>
    <t>102247</t>
  </si>
  <si>
    <t>645319-2000/00-313</t>
  </si>
  <si>
    <t>Schappe 120/2 desert flower (Silk Road)</t>
  </si>
  <si>
    <t>2104468/7</t>
  </si>
  <si>
    <t>102249</t>
  </si>
  <si>
    <t>654349-730</t>
  </si>
  <si>
    <t>2104475/1</t>
  </si>
  <si>
    <t>101711</t>
  </si>
  <si>
    <r>
      <rPr>
        <b/>
        <sz val="10"/>
        <color indexed="9"/>
        <rFont val="Arial"/>
        <family val="2"/>
      </rPr>
      <t xml:space="preserve">Boss for </t>
    </r>
    <r>
      <rPr>
        <sz val="10"/>
        <color indexed="9"/>
        <rFont val="Arial"/>
        <family val="2"/>
      </rPr>
      <t xml:space="preserve"> 2000 desert flower &amp; 2008 khaki  </t>
    </r>
    <r>
      <rPr>
        <b/>
        <sz val="10"/>
        <color indexed="9"/>
        <rFont val="Arial"/>
        <family val="2"/>
      </rPr>
      <t>47,-</t>
    </r>
  </si>
  <si>
    <r>
      <rPr>
        <b/>
        <sz val="11"/>
        <color indexed="9"/>
        <rFont val="Arial"/>
        <family val="2"/>
      </rPr>
      <t>Yuro Fabric</t>
    </r>
    <r>
      <rPr>
        <sz val="11"/>
        <color indexed="9"/>
        <rFont val="Arial"/>
        <family val="2"/>
      </rPr>
      <t xml:space="preserve"> 2104447/1 636019-864 Tussah </t>
    </r>
    <r>
      <rPr>
        <b/>
        <sz val="11"/>
        <color indexed="9"/>
        <rFont val="Arial"/>
        <family val="2"/>
      </rPr>
      <t xml:space="preserve">  175,-</t>
    </r>
  </si>
  <si>
    <r>
      <rPr>
        <b/>
        <sz val="10"/>
        <color indexed="9"/>
        <rFont val="Arial"/>
        <family val="2"/>
      </rPr>
      <t>Boss for</t>
    </r>
    <r>
      <rPr>
        <sz val="10"/>
        <color indexed="9"/>
        <rFont val="Arial"/>
        <family val="2"/>
      </rPr>
      <t xml:space="preserve"> Design 831 &amp; 730  = </t>
    </r>
    <r>
      <rPr>
        <b/>
        <sz val="10"/>
        <color indexed="9"/>
        <rFont val="Arial"/>
        <family val="2"/>
      </rPr>
      <t>57,50 lfm</t>
    </r>
  </si>
  <si>
    <t>Alergo 150er 3008lfm</t>
  </si>
  <si>
    <t>Alergo 120er 3608lfm</t>
  </si>
  <si>
    <t>BFB 4000lfm</t>
  </si>
  <si>
    <t xml:space="preserve">H.Direct </t>
  </si>
  <si>
    <t>Allergo 170er 3612lfm</t>
  </si>
  <si>
    <t>Alergo 150er 3810lfm</t>
  </si>
  <si>
    <t>0745</t>
  </si>
  <si>
    <t>0744</t>
  </si>
  <si>
    <t>2104468/6</t>
  </si>
  <si>
    <t>102248</t>
  </si>
  <si>
    <t>645319-2001/00-101</t>
  </si>
  <si>
    <t>Italdizain</t>
  </si>
  <si>
    <t>2104468/2</t>
  </si>
  <si>
    <t>102244</t>
  </si>
  <si>
    <t>645319-2008/00-264</t>
  </si>
  <si>
    <t>102246</t>
  </si>
  <si>
    <t>650319-2019/170-2061</t>
  </si>
  <si>
    <t>Schappe 120/2 blackberry, iron</t>
  </si>
  <si>
    <t>102245</t>
  </si>
  <si>
    <t>650319-2019/170-2004</t>
  </si>
  <si>
    <t>Schappe 120/2 iron, goldmetallic</t>
  </si>
  <si>
    <t>KW 19/15</t>
  </si>
  <si>
    <t>KW 20/15</t>
  </si>
  <si>
    <t>KW 21/15</t>
  </si>
  <si>
    <t>KW 22/15</t>
  </si>
  <si>
    <t>KW 23/15</t>
  </si>
  <si>
    <t>0746</t>
  </si>
  <si>
    <t>0747</t>
  </si>
  <si>
    <t>0748</t>
  </si>
  <si>
    <t>0749</t>
  </si>
  <si>
    <t>2104495/1</t>
  </si>
  <si>
    <t>Schappe 120/2 desert flower (Beerli)</t>
  </si>
  <si>
    <r>
      <t xml:space="preserve">H.Direct 2104369/1 635 Atlas 7/1 </t>
    </r>
    <r>
      <rPr>
        <b/>
        <sz val="14"/>
        <rFont val="Arial"/>
        <family val="2"/>
      </rPr>
      <t xml:space="preserve"> 520,-</t>
    </r>
  </si>
  <si>
    <r>
      <rPr>
        <b/>
        <sz val="10"/>
        <rFont val="Arial"/>
        <family val="2"/>
      </rPr>
      <t xml:space="preserve">Yuro Fabric </t>
    </r>
    <r>
      <rPr>
        <sz val="10"/>
        <rFont val="Arial"/>
        <family val="2"/>
      </rPr>
      <t xml:space="preserve">2104459/1               Helios iron   </t>
    </r>
  </si>
  <si>
    <r>
      <rPr>
        <b/>
        <sz val="11"/>
        <color indexed="8"/>
        <rFont val="Arial"/>
        <family val="2"/>
      </rPr>
      <t xml:space="preserve">Italdizain </t>
    </r>
    <r>
      <rPr>
        <sz val="11"/>
        <color indexed="8"/>
        <rFont val="Arial"/>
        <family val="2"/>
      </rPr>
      <t xml:space="preserve">2104468/2 &amp; 3 &amp; 4   iron  </t>
    </r>
    <r>
      <rPr>
        <b/>
        <sz val="11"/>
        <color indexed="8"/>
        <rFont val="Arial"/>
        <family val="2"/>
      </rPr>
      <t>70,-</t>
    </r>
  </si>
  <si>
    <t>0726 C</t>
  </si>
  <si>
    <r>
      <rPr>
        <b/>
        <sz val="11"/>
        <color indexed="43"/>
        <rFont val="Arial"/>
        <family val="2"/>
      </rPr>
      <t>Italdizain</t>
    </r>
    <r>
      <rPr>
        <sz val="11"/>
        <color indexed="43"/>
        <rFont val="Arial"/>
        <family val="2"/>
      </rPr>
      <t xml:space="preserve"> 2104468/6 ash </t>
    </r>
    <r>
      <rPr>
        <b/>
        <sz val="11"/>
        <color indexed="43"/>
        <rFont val="Arial"/>
        <family val="2"/>
      </rPr>
      <t>23,-</t>
    </r>
  </si>
  <si>
    <t>2104464/1</t>
  </si>
  <si>
    <t>102241</t>
  </si>
  <si>
    <t>663319-1107/170-3001</t>
  </si>
  <si>
    <t>Mendale</t>
  </si>
  <si>
    <t>Schappe 120/2 marine, khaki, bright red violet je von Beerli</t>
  </si>
  <si>
    <t>Allergo 170er 3562lfm</t>
  </si>
  <si>
    <r>
      <rPr>
        <b/>
        <sz val="10"/>
        <rFont val="Arial"/>
        <family val="2"/>
      </rPr>
      <t xml:space="preserve">Yuro Fabric </t>
    </r>
    <r>
      <rPr>
        <sz val="10"/>
        <rFont val="Arial"/>
        <family val="2"/>
      </rPr>
      <t xml:space="preserve">2104495/1  Helios desert flower  </t>
    </r>
    <r>
      <rPr>
        <b/>
        <sz val="10"/>
        <rFont val="Arial"/>
        <family val="2"/>
      </rPr>
      <t xml:space="preserve"> 110,-</t>
    </r>
  </si>
  <si>
    <t>H.Direct 2104369/1 635 Atlas 7/1 2. Teilmenge</t>
  </si>
  <si>
    <r>
      <rPr>
        <b/>
        <sz val="12"/>
        <color indexed="9"/>
        <rFont val="Arial"/>
        <family val="2"/>
      </rPr>
      <t xml:space="preserve"> Mendale</t>
    </r>
    <r>
      <rPr>
        <sz val="12"/>
        <color indexed="9"/>
        <rFont val="Arial"/>
        <family val="2"/>
      </rPr>
      <t xml:space="preserve"> 2104464/1 663319-1107/170-3001</t>
    </r>
    <r>
      <rPr>
        <sz val="14"/>
        <color indexed="9"/>
        <rFont val="Arial"/>
        <family val="2"/>
      </rPr>
      <t xml:space="preserve">  </t>
    </r>
    <r>
      <rPr>
        <b/>
        <sz val="14"/>
        <color indexed="9"/>
        <rFont val="Arial"/>
        <family val="2"/>
      </rPr>
      <t>110,-</t>
    </r>
  </si>
  <si>
    <r>
      <t xml:space="preserve">Hunan Mendale </t>
    </r>
    <r>
      <rPr>
        <sz val="11"/>
        <color indexed="8"/>
        <rFont val="Arial"/>
        <family val="2"/>
      </rPr>
      <t xml:space="preserve">2104464/2 </t>
    </r>
    <r>
      <rPr>
        <b/>
        <sz val="11"/>
        <color indexed="8"/>
        <rFont val="Arial"/>
        <family val="2"/>
      </rPr>
      <t>10,-</t>
    </r>
  </si>
  <si>
    <t>2104464/2</t>
  </si>
  <si>
    <t>102251</t>
  </si>
  <si>
    <t>663319-1107/170-3003</t>
  </si>
  <si>
    <t>Hunan Mendale Home</t>
  </si>
  <si>
    <t>Schappe 120/2 citronelle, goldmetallic, desert flower</t>
  </si>
  <si>
    <t xml:space="preserve">Jousten 2104506/1 654349-1060  </t>
  </si>
  <si>
    <r>
      <t xml:space="preserve">Jousten 2104506/1 654349-1060  </t>
    </r>
    <r>
      <rPr>
        <b/>
        <sz val="10"/>
        <rFont val="Arial"/>
        <family val="2"/>
      </rPr>
      <t>280,-</t>
    </r>
  </si>
  <si>
    <r>
      <rPr>
        <b/>
        <sz val="11"/>
        <rFont val="Arial"/>
        <family val="2"/>
      </rPr>
      <t xml:space="preserve">Yuro Fabric </t>
    </r>
    <r>
      <rPr>
        <sz val="11"/>
        <rFont val="Arial"/>
        <family val="2"/>
      </rPr>
      <t xml:space="preserve">2104459/1  Helios iron  </t>
    </r>
    <r>
      <rPr>
        <b/>
        <sz val="11"/>
        <rFont val="Arial"/>
        <family val="2"/>
      </rPr>
      <t>135,-</t>
    </r>
  </si>
  <si>
    <t>Alergo 150er 1804lfm</t>
  </si>
  <si>
    <t>2104506/1</t>
  </si>
  <si>
    <t>2104507/1</t>
  </si>
  <si>
    <t>2104510/1</t>
  </si>
  <si>
    <t>Schappe 120/2 ash von Beerli</t>
  </si>
  <si>
    <t>2104468/4</t>
  </si>
  <si>
    <r>
      <t xml:space="preserve">H.Direct 2104369/1 635 Atlas 7/1 1. Teilmenge </t>
    </r>
    <r>
      <rPr>
        <b/>
        <sz val="10"/>
        <rFont val="Arial"/>
        <family val="2"/>
      </rPr>
      <t>830,-</t>
    </r>
  </si>
  <si>
    <r>
      <rPr>
        <b/>
        <sz val="12"/>
        <rFont val="Arial"/>
        <family val="2"/>
      </rPr>
      <t>Mendale</t>
    </r>
    <r>
      <rPr>
        <sz val="12"/>
        <rFont val="Arial"/>
        <family val="2"/>
      </rPr>
      <t xml:space="preserve"> 1058 BW </t>
    </r>
    <r>
      <rPr>
        <b/>
        <sz val="12"/>
        <rFont val="Arial"/>
        <family val="2"/>
      </rPr>
      <t>48,-</t>
    </r>
  </si>
  <si>
    <r>
      <t xml:space="preserve">Yuro Fabric </t>
    </r>
    <r>
      <rPr>
        <sz val="14"/>
        <rFont val="Arial"/>
        <family val="2"/>
      </rPr>
      <t xml:space="preserve">2104507/1 645319-1122 </t>
    </r>
    <r>
      <rPr>
        <b/>
        <sz val="14"/>
        <rFont val="Arial"/>
        <family val="2"/>
      </rPr>
      <t>110,-</t>
    </r>
  </si>
  <si>
    <t>Warten auf Kette</t>
  </si>
  <si>
    <t>2104513/1</t>
  </si>
  <si>
    <t>102252</t>
  </si>
  <si>
    <t>662549-1058-62</t>
  </si>
  <si>
    <t>2104468/3</t>
  </si>
  <si>
    <t>2104513/2</t>
  </si>
  <si>
    <t>102253</t>
  </si>
  <si>
    <t>670549-1058-70</t>
  </si>
  <si>
    <t>Reinigungs- und Wartungsintervall</t>
  </si>
  <si>
    <t>20.03,2015</t>
  </si>
  <si>
    <t>H.Direct 2104369/1 635 Atlas 7/11. Teilmenge 830,- ,Muster 2104450/1,2104450/2, 2104450/3Mendale 1058 BW 48,-</t>
  </si>
  <si>
    <t>Allergo 170er 2111lfm</t>
  </si>
  <si>
    <t>Alergo 120er 3292lfm</t>
  </si>
  <si>
    <t>2104523/1</t>
  </si>
  <si>
    <r>
      <t xml:space="preserve">Yuro Fabric </t>
    </r>
    <r>
      <rPr>
        <sz val="10"/>
        <rFont val="Arial"/>
        <family val="2"/>
      </rPr>
      <t>2104510/1 645319-112 ash</t>
    </r>
    <r>
      <rPr>
        <b/>
        <sz val="10"/>
        <rFont val="Arial"/>
        <family val="2"/>
      </rPr>
      <t xml:space="preserve">  60,-</t>
    </r>
  </si>
  <si>
    <r>
      <t xml:space="preserve">Yuro Fabric </t>
    </r>
    <r>
      <rPr>
        <sz val="10"/>
        <rFont val="Arial"/>
        <family val="2"/>
      </rPr>
      <t>2104510/1 645319-112 ash</t>
    </r>
    <r>
      <rPr>
        <b/>
        <sz val="10"/>
        <rFont val="Arial"/>
        <family val="2"/>
      </rPr>
      <t xml:space="preserve">  50,-</t>
    </r>
  </si>
  <si>
    <t>Aro Artländer 2104526/1 654349-61</t>
  </si>
  <si>
    <r>
      <rPr>
        <b/>
        <sz val="10"/>
        <rFont val="Arial"/>
        <family val="2"/>
      </rPr>
      <t>Aro Artländer</t>
    </r>
    <r>
      <rPr>
        <sz val="10"/>
        <rFont val="Arial"/>
        <family val="2"/>
      </rPr>
      <t xml:space="preserve"> 2104526/1 654349-61</t>
    </r>
  </si>
  <si>
    <t>2104528/1</t>
  </si>
  <si>
    <r>
      <rPr>
        <b/>
        <sz val="14"/>
        <color indexed="9"/>
        <rFont val="Arial"/>
        <family val="2"/>
      </rPr>
      <t>Brinkhaus PL</t>
    </r>
    <r>
      <rPr>
        <sz val="14"/>
        <color indexed="9"/>
        <rFont val="Arial"/>
        <family val="2"/>
      </rPr>
      <t xml:space="preserve"> 2104528/1 Helios Tencel</t>
    </r>
  </si>
  <si>
    <t>0751</t>
  </si>
  <si>
    <r>
      <t>Aro Artländer 2104526/1 654349-61</t>
    </r>
    <r>
      <rPr>
        <b/>
        <sz val="14"/>
        <rFont val="Arial"/>
        <family val="2"/>
      </rPr>
      <t xml:space="preserve">  550,-</t>
    </r>
  </si>
  <si>
    <t>Artländer    61 Muster</t>
  </si>
  <si>
    <t>0752</t>
  </si>
  <si>
    <t>4772 3167lfm</t>
  </si>
  <si>
    <t>0753</t>
  </si>
  <si>
    <t>IBN</t>
  </si>
  <si>
    <t>J1 Luft  160</t>
  </si>
  <si>
    <r>
      <rPr>
        <b/>
        <sz val="11"/>
        <rFont val="Arial"/>
        <family val="2"/>
      </rPr>
      <t xml:space="preserve">J3              </t>
    </r>
    <r>
      <rPr>
        <sz val="11"/>
        <rFont val="Arial"/>
        <family val="2"/>
      </rPr>
      <t xml:space="preserve"> </t>
    </r>
    <r>
      <rPr>
        <b/>
        <sz val="11"/>
        <rFont val="Arial"/>
        <family val="2"/>
      </rPr>
      <t>280</t>
    </r>
  </si>
  <si>
    <t>J5 Luft    280</t>
  </si>
  <si>
    <t>Abarbeiten-Putzen-Andrehen</t>
  </si>
  <si>
    <r>
      <t xml:space="preserve"> 50                   </t>
    </r>
    <r>
      <rPr>
        <sz val="11"/>
        <rFont val="Arial"/>
        <family val="2"/>
      </rPr>
      <t>170</t>
    </r>
  </si>
  <si>
    <r>
      <t xml:space="preserve">53            </t>
    </r>
    <r>
      <rPr>
        <sz val="11"/>
        <rFont val="Arial"/>
        <family val="2"/>
      </rPr>
      <t xml:space="preserve"> 170/170</t>
    </r>
  </si>
  <si>
    <r>
      <rPr>
        <b/>
        <sz val="11"/>
        <rFont val="Arial"/>
        <family val="2"/>
      </rPr>
      <t xml:space="preserve">58   </t>
    </r>
    <r>
      <rPr>
        <sz val="11"/>
        <rFont val="Arial"/>
        <family val="2"/>
      </rPr>
      <t xml:space="preserve">                  170/170</t>
    </r>
  </si>
  <si>
    <r>
      <t xml:space="preserve">59        </t>
    </r>
    <r>
      <rPr>
        <sz val="11"/>
        <rFont val="Arial"/>
        <family val="2"/>
      </rPr>
      <t>240</t>
    </r>
  </si>
  <si>
    <r>
      <t xml:space="preserve">55              </t>
    </r>
    <r>
      <rPr>
        <sz val="11"/>
        <rFont val="Arial"/>
        <family val="2"/>
      </rPr>
      <t xml:space="preserve">  120/120</t>
    </r>
  </si>
  <si>
    <t>KW 24/15</t>
  </si>
  <si>
    <t>KW 25/15</t>
  </si>
  <si>
    <t>KW 26/15</t>
  </si>
  <si>
    <t>KW 27/15</t>
  </si>
  <si>
    <t>KW 28/15</t>
  </si>
  <si>
    <t>2104548/1</t>
  </si>
  <si>
    <t>Tussah 120/2 Buratti</t>
  </si>
  <si>
    <r>
      <rPr>
        <b/>
        <sz val="10"/>
        <rFont val="Arial"/>
        <family val="2"/>
      </rPr>
      <t xml:space="preserve">Youro Fabric </t>
    </r>
    <r>
      <rPr>
        <sz val="10"/>
        <rFont val="Arial"/>
        <family val="2"/>
      </rPr>
      <t xml:space="preserve">Tussah </t>
    </r>
    <r>
      <rPr>
        <b/>
        <sz val="10"/>
        <rFont val="Arial"/>
        <family val="2"/>
      </rPr>
      <t>60,-</t>
    </r>
  </si>
  <si>
    <t>Allergo 170er 3315 lfm</t>
  </si>
  <si>
    <r>
      <t>Aro Artländer 2104526/1 654349-61</t>
    </r>
    <r>
      <rPr>
        <b/>
        <sz val="10"/>
        <rFont val="Arial"/>
        <family val="2"/>
      </rPr>
      <t xml:space="preserve">  550,-</t>
    </r>
  </si>
  <si>
    <r>
      <rPr>
        <b/>
        <sz val="12"/>
        <color indexed="9"/>
        <rFont val="Arial"/>
        <family val="2"/>
      </rPr>
      <t>Brinkhaus PL</t>
    </r>
    <r>
      <rPr>
        <sz val="12"/>
        <color indexed="9"/>
        <rFont val="Arial"/>
        <family val="2"/>
      </rPr>
      <t xml:space="preserve"> 2104528/1 Helios Tencel  ca.</t>
    </r>
    <r>
      <rPr>
        <b/>
        <sz val="12"/>
        <color indexed="9"/>
        <rFont val="Arial"/>
        <family val="2"/>
      </rPr>
      <t xml:space="preserve"> 350,-</t>
    </r>
  </si>
  <si>
    <t>2104554/1</t>
  </si>
  <si>
    <r>
      <rPr>
        <b/>
        <sz val="16"/>
        <color indexed="9"/>
        <rFont val="Arial"/>
        <family val="2"/>
      </rPr>
      <t>Naturtex</t>
    </r>
    <r>
      <rPr>
        <sz val="16"/>
        <color indexed="9"/>
        <rFont val="Arial"/>
        <family val="2"/>
      </rPr>
      <t xml:space="preserve"> 662549-698</t>
    </r>
  </si>
  <si>
    <r>
      <rPr>
        <b/>
        <sz val="16"/>
        <color indexed="9"/>
        <rFont val="Arial"/>
        <family val="2"/>
      </rPr>
      <t>Naturtex</t>
    </r>
    <r>
      <rPr>
        <sz val="16"/>
        <color indexed="9"/>
        <rFont val="Arial"/>
        <family val="2"/>
      </rPr>
      <t xml:space="preserve"> 662549-698  </t>
    </r>
    <r>
      <rPr>
        <b/>
        <sz val="16"/>
        <color indexed="9"/>
        <rFont val="Arial"/>
        <family val="2"/>
      </rPr>
      <t>375,-</t>
    </r>
  </si>
  <si>
    <r>
      <rPr>
        <b/>
        <sz val="14"/>
        <rFont val="Arial"/>
        <family val="2"/>
      </rPr>
      <t xml:space="preserve">Konglong </t>
    </r>
    <r>
      <rPr>
        <sz val="14"/>
        <rFont val="Arial"/>
        <family val="2"/>
      </rPr>
      <t xml:space="preserve"> 2104539/1 650319-1005/100-566</t>
    </r>
  </si>
  <si>
    <t>2104539/1</t>
  </si>
  <si>
    <t>101913</t>
  </si>
  <si>
    <t>65039-1005/100-566</t>
  </si>
  <si>
    <t>Konglong</t>
  </si>
  <si>
    <t>Schappe 120/2 cortez azur (Beerli)</t>
  </si>
  <si>
    <r>
      <rPr>
        <b/>
        <sz val="10"/>
        <rFont val="Arial"/>
        <family val="2"/>
      </rPr>
      <t xml:space="preserve">Konglong </t>
    </r>
    <r>
      <rPr>
        <sz val="10"/>
        <rFont val="Arial"/>
        <family val="2"/>
      </rPr>
      <t>2104539/2 663319-2020/170-3045</t>
    </r>
  </si>
  <si>
    <r>
      <rPr>
        <b/>
        <sz val="10"/>
        <rFont val="Arial"/>
        <family val="2"/>
      </rPr>
      <t xml:space="preserve">Konglong </t>
    </r>
    <r>
      <rPr>
        <sz val="10"/>
        <rFont val="Arial"/>
        <family val="2"/>
      </rPr>
      <t xml:space="preserve">2104539/2 663319-2020/170-3045 </t>
    </r>
    <r>
      <rPr>
        <b/>
        <sz val="10"/>
        <rFont val="Arial"/>
        <family val="2"/>
      </rPr>
      <t>110,-</t>
    </r>
  </si>
  <si>
    <t>102257</t>
  </si>
  <si>
    <t>663319-2020/170-3045</t>
  </si>
  <si>
    <t>Schappe 120/2 khaki, granate, goldmetallic je Beerli</t>
  </si>
  <si>
    <t>Alergo 120er 3614 lfm</t>
  </si>
  <si>
    <r>
      <t>Aro Artländer 2104526/1 654349-61</t>
    </r>
    <r>
      <rPr>
        <b/>
        <sz val="10"/>
        <rFont val="Arial"/>
        <family val="2"/>
      </rPr>
      <t xml:space="preserve">  550,-Brinkhaus PL 2104528/1 Helios Tencel  ca. 350,-</t>
    </r>
  </si>
  <si>
    <t>2104550/1</t>
  </si>
  <si>
    <t>0754</t>
  </si>
  <si>
    <t>2104550/2</t>
  </si>
  <si>
    <t>2104558/1</t>
  </si>
  <si>
    <t>200265</t>
  </si>
  <si>
    <t>118900/1-7173-3-0003</t>
  </si>
  <si>
    <t>Protex</t>
  </si>
  <si>
    <t>PES 167/48-3</t>
  </si>
  <si>
    <t>pratesi_quad</t>
  </si>
  <si>
    <t>pratesi_lang_test</t>
  </si>
  <si>
    <t>Alergo 150er 3608lfm</t>
  </si>
  <si>
    <t>Allergo 170er 2004lfm</t>
  </si>
  <si>
    <t>Alergo 120er 6394lfm</t>
  </si>
  <si>
    <t>2104539/2</t>
  </si>
  <si>
    <t>0755</t>
  </si>
  <si>
    <t>0756</t>
  </si>
  <si>
    <t>0757</t>
  </si>
  <si>
    <t>Kettwechsen Neue Maschine</t>
  </si>
  <si>
    <r>
      <rPr>
        <b/>
        <sz val="14"/>
        <rFont val="Arial"/>
        <family val="2"/>
      </rPr>
      <t>BAP</t>
    </r>
    <r>
      <rPr>
        <sz val="14"/>
        <rFont val="Arial"/>
        <family val="2"/>
      </rPr>
      <t xml:space="preserve">  136750</t>
    </r>
  </si>
  <si>
    <t>2104462/1</t>
  </si>
  <si>
    <t>200243</t>
  </si>
  <si>
    <r>
      <t>Aro Artländer 2104526/1 654349-61</t>
    </r>
    <r>
      <rPr>
        <b/>
        <sz val="10"/>
        <rFont val="Arial"/>
        <family val="2"/>
      </rPr>
      <t xml:space="preserve">  550,</t>
    </r>
  </si>
  <si>
    <r>
      <rPr>
        <b/>
        <sz val="10"/>
        <rFont val="Arial"/>
        <family val="2"/>
      </rPr>
      <t>Brinkhaus PL</t>
    </r>
    <r>
      <rPr>
        <sz val="10"/>
        <rFont val="Arial"/>
        <family val="2"/>
      </rPr>
      <t xml:space="preserve">  2104528/1  Helios Tencel  </t>
    </r>
    <r>
      <rPr>
        <b/>
        <sz val="10"/>
        <rFont val="Arial"/>
        <family val="2"/>
      </rPr>
      <t>150,-</t>
    </r>
  </si>
  <si>
    <t>2104583/1</t>
  </si>
  <si>
    <t>120/2 new wheat (Beerli)</t>
  </si>
  <si>
    <r>
      <rPr>
        <b/>
        <sz val="14"/>
        <rFont val="Arial"/>
        <family val="2"/>
      </rPr>
      <t xml:space="preserve">Luolai </t>
    </r>
    <r>
      <rPr>
        <sz val="14"/>
        <rFont val="Arial"/>
        <family val="2"/>
      </rPr>
      <t xml:space="preserve">2104583/1 645319-1106  </t>
    </r>
    <r>
      <rPr>
        <b/>
        <sz val="14"/>
        <rFont val="Arial"/>
        <family val="2"/>
      </rPr>
      <t>110,-</t>
    </r>
  </si>
  <si>
    <t>Mustern, ca. 300,-</t>
  </si>
  <si>
    <t>Protex 2104562/1  118900</t>
  </si>
  <si>
    <t>2104562/1</t>
  </si>
  <si>
    <t>PES 167/48-3 perla &amp; weiß</t>
  </si>
  <si>
    <t>2104576/1</t>
  </si>
  <si>
    <t>Schappe 120/2 ivory (Beerli)</t>
  </si>
  <si>
    <r>
      <t xml:space="preserve">Minardi </t>
    </r>
    <r>
      <rPr>
        <sz val="14"/>
        <rFont val="Arial"/>
        <family val="2"/>
      </rPr>
      <t>2104576/1  654349-1132 ivory</t>
    </r>
    <r>
      <rPr>
        <b/>
        <sz val="14"/>
        <rFont val="Arial"/>
        <family val="2"/>
      </rPr>
      <t xml:space="preserve">  110,-</t>
    </r>
  </si>
  <si>
    <t>Alergo 120er3608 lfm</t>
  </si>
  <si>
    <r>
      <rPr>
        <b/>
        <sz val="10"/>
        <rFont val="Arial"/>
        <family val="2"/>
      </rPr>
      <t>Konglong</t>
    </r>
    <r>
      <rPr>
        <sz val="10"/>
        <rFont val="Arial"/>
        <family val="2"/>
      </rPr>
      <t xml:space="preserve">  2104539/1 650319-1005/100-566 </t>
    </r>
    <r>
      <rPr>
        <b/>
        <sz val="10"/>
        <rFont val="Arial"/>
        <family val="2"/>
      </rPr>
      <t xml:space="preserve"> 175,-</t>
    </r>
  </si>
  <si>
    <r>
      <rPr>
        <b/>
        <sz val="14"/>
        <rFont val="Arial"/>
        <family val="2"/>
      </rPr>
      <t>Naturtex</t>
    </r>
    <r>
      <rPr>
        <sz val="14"/>
        <rFont val="Arial"/>
        <family val="2"/>
      </rPr>
      <t xml:space="preserve"> 2104574/1 654349-833</t>
    </r>
  </si>
  <si>
    <r>
      <rPr>
        <b/>
        <sz val="12"/>
        <rFont val="Arial"/>
        <family val="2"/>
      </rPr>
      <t>Naturtex</t>
    </r>
    <r>
      <rPr>
        <sz val="12"/>
        <rFont val="Arial"/>
        <family val="2"/>
      </rPr>
      <t xml:space="preserve"> 2104574/1 654349-833</t>
    </r>
  </si>
  <si>
    <r>
      <rPr>
        <b/>
        <sz val="11"/>
        <rFont val="Arial"/>
        <family val="2"/>
      </rPr>
      <t xml:space="preserve">Naturtex </t>
    </r>
    <r>
      <rPr>
        <sz val="11"/>
        <rFont val="Arial"/>
        <family val="2"/>
      </rPr>
      <t>2104574/1 654349-833</t>
    </r>
  </si>
  <si>
    <t>2104574/1</t>
  </si>
  <si>
    <t>654349-833-54-8B NT</t>
  </si>
  <si>
    <t xml:space="preserve">280 </t>
  </si>
  <si>
    <r>
      <rPr>
        <b/>
        <sz val="11"/>
        <rFont val="Arial"/>
        <family val="2"/>
      </rPr>
      <t>Naturtex</t>
    </r>
    <r>
      <rPr>
        <sz val="11"/>
        <rFont val="Arial"/>
        <family val="2"/>
      </rPr>
      <t xml:space="preserve"> 2104574/1 654349-833   </t>
    </r>
    <r>
      <rPr>
        <b/>
        <sz val="11"/>
        <rFont val="Arial"/>
        <family val="2"/>
      </rPr>
      <t>415,-</t>
    </r>
  </si>
  <si>
    <t>OBB  Trame  33,-</t>
  </si>
  <si>
    <t>2104590/1</t>
  </si>
  <si>
    <t>OBB</t>
  </si>
  <si>
    <t>Trame 20/22 x4 (PSW)</t>
  </si>
  <si>
    <t>0750</t>
  </si>
  <si>
    <t>im Mai 2015 Maschine verkauft</t>
  </si>
  <si>
    <t>DS + SM</t>
  </si>
  <si>
    <t>Alergo 150er 3306lfm</t>
  </si>
  <si>
    <t>Sxchappe 120/2 blackberry (Beerli)</t>
  </si>
  <si>
    <t>Schappe 120/2 azur (Beerli)</t>
  </si>
  <si>
    <t>2104599/2</t>
  </si>
  <si>
    <t>2104599/1</t>
  </si>
  <si>
    <r>
      <rPr>
        <b/>
        <sz val="12"/>
        <color indexed="9"/>
        <rFont val="Arial"/>
        <family val="2"/>
      </rPr>
      <t>Nibico</t>
    </r>
    <r>
      <rPr>
        <sz val="12"/>
        <color indexed="9"/>
        <rFont val="Arial"/>
        <family val="2"/>
      </rPr>
      <t xml:space="preserve"> Helios blackberry</t>
    </r>
  </si>
  <si>
    <r>
      <rPr>
        <b/>
        <sz val="16"/>
        <color indexed="9"/>
        <rFont val="Arial"/>
        <family val="2"/>
      </rPr>
      <t>Nibico</t>
    </r>
    <r>
      <rPr>
        <sz val="16"/>
        <color indexed="9"/>
        <rFont val="Arial"/>
        <family val="2"/>
      </rPr>
      <t xml:space="preserve"> Helios blackberry </t>
    </r>
    <r>
      <rPr>
        <b/>
        <sz val="16"/>
        <color indexed="9"/>
        <rFont val="Arial"/>
        <family val="2"/>
      </rPr>
      <t xml:space="preserve"> 220,-</t>
    </r>
  </si>
  <si>
    <t>Krepp Muster</t>
  </si>
  <si>
    <t>645319-5019</t>
  </si>
  <si>
    <t>0,1</t>
  </si>
  <si>
    <t>654319-5019</t>
  </si>
  <si>
    <t>H.Direct 2104369/1 635 Atlas 7/1 2. TeilmengeBrinkhaus PL  2104528/1  Helios Tencel  150,-</t>
  </si>
  <si>
    <r>
      <t xml:space="preserve">Krepp Muster  </t>
    </r>
    <r>
      <rPr>
        <b/>
        <sz val="11"/>
        <color indexed="9"/>
        <rFont val="Arial"/>
        <family val="2"/>
      </rPr>
      <t>50,-</t>
    </r>
  </si>
  <si>
    <t>Anntian  5012</t>
  </si>
  <si>
    <r>
      <rPr>
        <b/>
        <sz val="11"/>
        <rFont val="Arial"/>
        <family val="2"/>
      </rPr>
      <t>H.Direct</t>
    </r>
    <r>
      <rPr>
        <sz val="11"/>
        <rFont val="Arial"/>
        <family val="2"/>
      </rPr>
      <t xml:space="preserve">             2. Teilmenge</t>
    </r>
  </si>
  <si>
    <r>
      <t xml:space="preserve">J1 Luft  </t>
    </r>
    <r>
      <rPr>
        <sz val="12"/>
        <rFont val="Arial"/>
        <family val="2"/>
      </rPr>
      <t>170</t>
    </r>
  </si>
  <si>
    <r>
      <t xml:space="preserve">J5 Luft  </t>
    </r>
    <r>
      <rPr>
        <sz val="14"/>
        <rFont val="Arial"/>
        <family val="2"/>
      </rPr>
      <t xml:space="preserve">  </t>
    </r>
    <r>
      <rPr>
        <sz val="12"/>
        <rFont val="Arial"/>
        <family val="2"/>
      </rPr>
      <t>280</t>
    </r>
  </si>
  <si>
    <r>
      <t xml:space="preserve">J4            </t>
    </r>
    <r>
      <rPr>
        <b/>
        <sz val="12"/>
        <rFont val="Arial"/>
        <family val="2"/>
      </rPr>
      <t xml:space="preserve"> </t>
    </r>
    <r>
      <rPr>
        <sz val="12"/>
        <rFont val="Arial"/>
        <family val="2"/>
      </rPr>
      <t xml:space="preserve">  280</t>
    </r>
  </si>
  <si>
    <r>
      <rPr>
        <b/>
        <sz val="14"/>
        <rFont val="Arial"/>
        <family val="2"/>
      </rPr>
      <t xml:space="preserve">J3    </t>
    </r>
    <r>
      <rPr>
        <b/>
        <sz val="11"/>
        <rFont val="Arial"/>
        <family val="2"/>
      </rPr>
      <t xml:space="preserve">          </t>
    </r>
    <r>
      <rPr>
        <sz val="11"/>
        <rFont val="Arial"/>
        <family val="2"/>
      </rPr>
      <t xml:space="preserve"> 280</t>
    </r>
  </si>
  <si>
    <t>KW 29/15</t>
  </si>
  <si>
    <t>KW 30/15</t>
  </si>
  <si>
    <t>KW 31/15</t>
  </si>
  <si>
    <t>KW 32/15</t>
  </si>
  <si>
    <t>KW 33/15</t>
  </si>
  <si>
    <t>KW 34/15</t>
  </si>
  <si>
    <t>KW 35/15</t>
  </si>
  <si>
    <t>KW 36/15</t>
  </si>
  <si>
    <t>KW 37/15</t>
  </si>
  <si>
    <t>KW 38/15</t>
  </si>
  <si>
    <t>KW 39/15</t>
  </si>
  <si>
    <t>KW 40/15</t>
  </si>
  <si>
    <t>KW 41/15</t>
  </si>
  <si>
    <t>KW 42/15</t>
  </si>
  <si>
    <t>KW 43/15</t>
  </si>
  <si>
    <t>KW 44/15</t>
  </si>
  <si>
    <t>KW 45/15</t>
  </si>
  <si>
    <t>KW 46/15</t>
  </si>
  <si>
    <t>KW 47/15</t>
  </si>
  <si>
    <t>KW 48/15</t>
  </si>
  <si>
    <t>KW 49/15</t>
  </si>
  <si>
    <t>KW 50/15</t>
  </si>
  <si>
    <t>KW 51/15</t>
  </si>
  <si>
    <t>KW 52/15</t>
  </si>
  <si>
    <t>Muster Feldkirch</t>
  </si>
  <si>
    <t>2104613/2</t>
  </si>
  <si>
    <t>102264</t>
  </si>
  <si>
    <t>645319-884</t>
  </si>
  <si>
    <r>
      <rPr>
        <b/>
        <sz val="14"/>
        <rFont val="Arial"/>
        <family val="2"/>
      </rPr>
      <t>Pico</t>
    </r>
    <r>
      <rPr>
        <sz val="14"/>
        <rFont val="Arial"/>
        <family val="2"/>
      </rPr>
      <t xml:space="preserve"> 2104613/2 645319- 884 </t>
    </r>
    <r>
      <rPr>
        <b/>
        <sz val="14"/>
        <rFont val="Arial"/>
        <family val="2"/>
      </rPr>
      <t xml:space="preserve"> 110,- </t>
    </r>
  </si>
  <si>
    <t>2104613/1</t>
  </si>
  <si>
    <t>102262</t>
  </si>
  <si>
    <t>645319-1121</t>
  </si>
  <si>
    <r>
      <rPr>
        <b/>
        <sz val="12"/>
        <rFont val="Arial"/>
        <family val="2"/>
      </rPr>
      <t>Nibico</t>
    </r>
    <r>
      <rPr>
        <sz val="12"/>
        <rFont val="Arial"/>
        <family val="2"/>
      </rPr>
      <t xml:space="preserve"> Helios azur - Auftrag gestoppt (nach 50,-), wegen der Qualität des Schussmat.</t>
    </r>
  </si>
  <si>
    <t>0758</t>
  </si>
  <si>
    <t>238812</t>
  </si>
  <si>
    <t>Tencel 85/1 Natur (Feldkirch)</t>
  </si>
  <si>
    <t>650819</t>
  </si>
  <si>
    <t>2104588/3</t>
  </si>
  <si>
    <t>Schappe 120/2 black (Ongetta), teracotta und goldmetallic von Beerli</t>
  </si>
  <si>
    <t>je 0,5</t>
  </si>
  <si>
    <t>2104588/4</t>
  </si>
  <si>
    <t xml:space="preserve">Muster Sommerkollektion </t>
  </si>
  <si>
    <t>2104622/1</t>
  </si>
  <si>
    <t>Schappe 140/2 G2 China</t>
  </si>
  <si>
    <t>Allergo 170er 3104lfm</t>
  </si>
  <si>
    <r>
      <rPr>
        <b/>
        <sz val="12"/>
        <rFont val="Arial"/>
        <family val="2"/>
      </rPr>
      <t>Pico</t>
    </r>
    <r>
      <rPr>
        <sz val="12"/>
        <rFont val="Arial"/>
        <family val="2"/>
      </rPr>
      <t xml:space="preserve"> 2104613/1 645319- 1121 </t>
    </r>
    <r>
      <rPr>
        <b/>
        <sz val="12"/>
        <rFont val="Arial"/>
        <family val="2"/>
      </rPr>
      <t xml:space="preserve"> 110,- </t>
    </r>
  </si>
  <si>
    <r>
      <rPr>
        <b/>
        <sz val="16"/>
        <rFont val="Arial"/>
        <family val="2"/>
      </rPr>
      <t>Nibico</t>
    </r>
    <r>
      <rPr>
        <sz val="16"/>
        <rFont val="Arial"/>
        <family val="2"/>
      </rPr>
      <t xml:space="preserve"> Helios azur</t>
    </r>
    <r>
      <rPr>
        <b/>
        <sz val="16"/>
        <rFont val="Arial"/>
        <family val="2"/>
      </rPr>
      <t xml:space="preserve">  220,-</t>
    </r>
  </si>
  <si>
    <t>2104633/1</t>
  </si>
  <si>
    <t>Schappe iron (Beerli)</t>
  </si>
  <si>
    <t>2104633/2</t>
  </si>
  <si>
    <r>
      <t xml:space="preserve">Yuro Fabric 277  </t>
    </r>
    <r>
      <rPr>
        <b/>
        <sz val="9"/>
        <rFont val="Arial"/>
        <family val="2"/>
      </rPr>
      <t>55,-</t>
    </r>
  </si>
  <si>
    <r>
      <t xml:space="preserve">Yuro Fabric 2682  </t>
    </r>
    <r>
      <rPr>
        <b/>
        <sz val="8"/>
        <rFont val="Arial"/>
        <family val="2"/>
      </rPr>
      <t>55,-</t>
    </r>
  </si>
  <si>
    <t>Alergo 150er 3610lfm</t>
  </si>
  <si>
    <t>Allergo 170er 5379lfm</t>
  </si>
  <si>
    <t>Alergo 120er 5194lfm</t>
  </si>
  <si>
    <t>Muster Krepp</t>
  </si>
  <si>
    <t>50-60</t>
  </si>
  <si>
    <t>je 1</t>
  </si>
  <si>
    <t>Schappe 120/2 black (Ongetta), cortez  (Beerli), Natur (SOL)</t>
  </si>
  <si>
    <r>
      <t>Muster Helios mit G2 China</t>
    </r>
    <r>
      <rPr>
        <b/>
        <sz val="11"/>
        <color indexed="9"/>
        <rFont val="Arial"/>
        <family val="2"/>
      </rPr>
      <t xml:space="preserve"> 100,-</t>
    </r>
  </si>
  <si>
    <t>2104629/1</t>
  </si>
  <si>
    <t>Schappe 140/2 (Cascami)</t>
  </si>
  <si>
    <r>
      <rPr>
        <b/>
        <sz val="12"/>
        <color indexed="9"/>
        <rFont val="Arial"/>
        <family val="2"/>
      </rPr>
      <t>Brinkhaus PL</t>
    </r>
    <r>
      <rPr>
        <sz val="12"/>
        <color indexed="9"/>
        <rFont val="Arial"/>
        <family val="2"/>
      </rPr>
      <t xml:space="preserve"> 2104629/1 646349-466</t>
    </r>
  </si>
  <si>
    <r>
      <rPr>
        <b/>
        <sz val="12"/>
        <color indexed="9"/>
        <rFont val="Arial"/>
        <family val="2"/>
      </rPr>
      <t>Brinkhaus PL</t>
    </r>
    <r>
      <rPr>
        <sz val="12"/>
        <color indexed="9"/>
        <rFont val="Arial"/>
        <family val="2"/>
      </rPr>
      <t xml:space="preserve"> 2104629/1 646349-466 </t>
    </r>
    <r>
      <rPr>
        <b/>
        <sz val="12"/>
        <color indexed="9"/>
        <rFont val="Arial"/>
        <family val="2"/>
      </rPr>
      <t xml:space="preserve"> 660,-</t>
    </r>
  </si>
  <si>
    <t>40,42,44,46</t>
  </si>
  <si>
    <t>CW/SG</t>
  </si>
  <si>
    <t>238312/00-…</t>
  </si>
  <si>
    <t>Schappe 120/2 dried herb Beerli</t>
  </si>
  <si>
    <t>Kett-warten für WZB</t>
  </si>
  <si>
    <t>2104627/1</t>
  </si>
  <si>
    <t>Schappe 120/2 ash (Ongettag &amp; Beerli)</t>
  </si>
  <si>
    <t>Schappe 120/2 azur (Ongetta)</t>
  </si>
  <si>
    <t>WZB 137970-NT</t>
  </si>
  <si>
    <t>Neue Maschine</t>
  </si>
  <si>
    <t>2104642/1</t>
  </si>
  <si>
    <t>Nibico 2104642/1 654349-545</t>
  </si>
  <si>
    <r>
      <rPr>
        <b/>
        <sz val="12"/>
        <color indexed="9"/>
        <rFont val="Arial"/>
        <family val="2"/>
      </rPr>
      <t>Nibico</t>
    </r>
    <r>
      <rPr>
        <sz val="12"/>
        <color indexed="9"/>
        <rFont val="Arial"/>
        <family val="2"/>
      </rPr>
      <t xml:space="preserve"> 2104642/1 654349-545 </t>
    </r>
    <r>
      <rPr>
        <b/>
        <sz val="12"/>
        <color indexed="9"/>
        <rFont val="Arial"/>
        <family val="2"/>
      </rPr>
      <t>160,-</t>
    </r>
  </si>
  <si>
    <r>
      <rPr>
        <b/>
        <sz val="16"/>
        <rFont val="Arial"/>
        <family val="2"/>
      </rPr>
      <t>Nibico</t>
    </r>
    <r>
      <rPr>
        <sz val="16"/>
        <rFont val="Arial"/>
        <family val="2"/>
      </rPr>
      <t xml:space="preserve"> Helios azur</t>
    </r>
    <r>
      <rPr>
        <b/>
        <sz val="16"/>
        <rFont val="Arial"/>
        <family val="2"/>
      </rPr>
      <t xml:space="preserve">  </t>
    </r>
  </si>
  <si>
    <r>
      <rPr>
        <b/>
        <sz val="10"/>
        <rFont val="Arial"/>
        <family val="2"/>
      </rPr>
      <t>Yuro Fabric</t>
    </r>
    <r>
      <rPr>
        <sz val="10"/>
        <rFont val="Arial"/>
        <family val="2"/>
      </rPr>
      <t xml:space="preserve"> 2104644/1 654349-831</t>
    </r>
  </si>
  <si>
    <r>
      <rPr>
        <b/>
        <sz val="14"/>
        <rFont val="Arial"/>
        <family val="2"/>
      </rPr>
      <t>Yuro Fabric</t>
    </r>
    <r>
      <rPr>
        <sz val="14"/>
        <rFont val="Arial"/>
        <family val="2"/>
      </rPr>
      <t xml:space="preserve"> 2104644/1 654349-831  </t>
    </r>
    <r>
      <rPr>
        <b/>
        <sz val="14"/>
        <rFont val="Arial"/>
        <family val="2"/>
      </rPr>
      <t>330,-</t>
    </r>
  </si>
  <si>
    <t>Kett- und Material - Wechsel</t>
  </si>
  <si>
    <t>6-16/01</t>
  </si>
  <si>
    <t>08 -76</t>
  </si>
  <si>
    <t>Alergo 120er 3612lfm</t>
  </si>
  <si>
    <t>2104588/1</t>
  </si>
  <si>
    <t>2104588/2</t>
  </si>
  <si>
    <t>77/01</t>
  </si>
  <si>
    <t>77/02</t>
  </si>
  <si>
    <t>78/01</t>
  </si>
  <si>
    <t>78/02</t>
  </si>
  <si>
    <t>79/01</t>
  </si>
  <si>
    <t>79/02</t>
  </si>
  <si>
    <t>Riitweg</t>
  </si>
  <si>
    <t>DS/SM</t>
  </si>
  <si>
    <t xml:space="preserve">                                                                                                                                                                                                                                                                                                                                                                                                                                                                                                                                                                                                                                                                                                                                                                                                                                                                                                                                                                                                                                                                                                                                                                                                                                                                                                                                                                                                                                                                                                                                                                                                                                                                                                                                                                                                                                                                                                                                                                                                                                                                                                                                                                                                                                                                                                                                                                                                                                                                                                                                                                                                                                                                                                                                                                                                                                                                                                                                                                                                                                                                                                                                                                                                  </t>
  </si>
  <si>
    <t>2104666/1</t>
  </si>
  <si>
    <t>2104665/1</t>
  </si>
  <si>
    <t>102269</t>
  </si>
  <si>
    <t>654349-61/00-616</t>
  </si>
  <si>
    <r>
      <rPr>
        <b/>
        <sz val="14"/>
        <rFont val="Arial"/>
        <family val="2"/>
      </rPr>
      <t>Aro Artländer</t>
    </r>
    <r>
      <rPr>
        <sz val="14"/>
        <rFont val="Arial"/>
        <family val="2"/>
      </rPr>
      <t xml:space="preserve"> 2104665/1  654349-61 new wheat   </t>
    </r>
    <r>
      <rPr>
        <b/>
        <sz val="14"/>
        <rFont val="Arial"/>
        <family val="2"/>
      </rPr>
      <t>180,-</t>
    </r>
  </si>
  <si>
    <r>
      <rPr>
        <b/>
        <sz val="14"/>
        <color indexed="9"/>
        <rFont val="Arial"/>
        <family val="2"/>
      </rPr>
      <t>Naturtex</t>
    </r>
    <r>
      <rPr>
        <sz val="14"/>
        <color indexed="9"/>
        <rFont val="Arial"/>
        <family val="2"/>
      </rPr>
      <t xml:space="preserve"> 2104666/1 662549-698-62</t>
    </r>
  </si>
  <si>
    <t>80/01</t>
  </si>
  <si>
    <t>80/02</t>
  </si>
  <si>
    <t>Allergo 170er 3620lfm</t>
  </si>
  <si>
    <r>
      <rPr>
        <b/>
        <sz val="9"/>
        <rFont val="Arial"/>
        <family val="2"/>
      </rPr>
      <t>Yuro Fabric</t>
    </r>
    <r>
      <rPr>
        <sz val="9"/>
        <rFont val="Arial"/>
        <family val="2"/>
      </rPr>
      <t xml:space="preserve"> 2104627/1 645319-1120 ash  </t>
    </r>
    <r>
      <rPr>
        <b/>
        <sz val="9"/>
        <rFont val="Arial"/>
        <family val="2"/>
      </rPr>
      <t>275,-</t>
    </r>
  </si>
  <si>
    <t>2104644/1</t>
  </si>
  <si>
    <t>TF</t>
  </si>
  <si>
    <t>Schappe 120/2, black (Beerli), new wheat, ash je Ongetta</t>
  </si>
  <si>
    <t>0759</t>
  </si>
  <si>
    <r>
      <rPr>
        <b/>
        <sz val="12"/>
        <color indexed="9"/>
        <rFont val="Arial"/>
        <family val="2"/>
      </rPr>
      <t>Naturtex</t>
    </r>
    <r>
      <rPr>
        <sz val="12"/>
        <color indexed="9"/>
        <rFont val="Arial"/>
        <family val="2"/>
      </rPr>
      <t xml:space="preserve"> 2104666/1 662549-698-62 </t>
    </r>
    <r>
      <rPr>
        <b/>
        <sz val="12"/>
        <color indexed="9"/>
        <rFont val="Arial"/>
        <family val="2"/>
      </rPr>
      <t xml:space="preserve"> 160,-</t>
    </r>
  </si>
  <si>
    <r>
      <rPr>
        <b/>
        <sz val="14"/>
        <rFont val="Arial"/>
        <family val="2"/>
      </rPr>
      <t>BAP</t>
    </r>
    <r>
      <rPr>
        <sz val="14"/>
        <rFont val="Arial"/>
        <family val="2"/>
      </rPr>
      <t xml:space="preserve">  136750 </t>
    </r>
    <r>
      <rPr>
        <b/>
        <sz val="14"/>
        <rFont val="Arial"/>
        <family val="2"/>
      </rPr>
      <t>3.300,-</t>
    </r>
  </si>
  <si>
    <t>Nibico 2104642/1 654349-545 160,-Muster FeldkirchMuster Helios mit G2 China 100,-Brinkhaus PL 2104629/1 646349-466  660,-</t>
  </si>
  <si>
    <t>4772 1200lfm</t>
  </si>
  <si>
    <r>
      <rPr>
        <b/>
        <sz val="11"/>
        <rFont val="Arial"/>
        <family val="2"/>
      </rPr>
      <t>Yuro Fabric</t>
    </r>
    <r>
      <rPr>
        <sz val="11"/>
        <rFont val="Arial"/>
        <family val="2"/>
      </rPr>
      <t xml:space="preserve"> 2104627/1 645319-1120 ash </t>
    </r>
  </si>
  <si>
    <r>
      <rPr>
        <b/>
        <sz val="10"/>
        <color indexed="9"/>
        <rFont val="Arial"/>
        <family val="2"/>
      </rPr>
      <t>Naturtex</t>
    </r>
    <r>
      <rPr>
        <sz val="10"/>
        <color indexed="9"/>
        <rFont val="Arial"/>
        <family val="2"/>
      </rPr>
      <t xml:space="preserve"> 2104666/1 662549-698-62  </t>
    </r>
    <r>
      <rPr>
        <b/>
        <sz val="10"/>
        <color indexed="9"/>
        <rFont val="Arial"/>
        <family val="2"/>
      </rPr>
      <t>140,-</t>
    </r>
  </si>
  <si>
    <r>
      <rPr>
        <b/>
        <sz val="8"/>
        <rFont val="Arial"/>
        <family val="2"/>
      </rPr>
      <t>Aro Artländer</t>
    </r>
    <r>
      <rPr>
        <sz val="8"/>
        <rFont val="Arial"/>
        <family val="2"/>
      </rPr>
      <t xml:space="preserve"> 2104665/1  654349-61 new wheat   </t>
    </r>
    <r>
      <rPr>
        <b/>
        <sz val="8"/>
        <rFont val="Arial"/>
        <family val="2"/>
      </rPr>
      <t>180,-</t>
    </r>
  </si>
  <si>
    <t>2104673/1</t>
  </si>
  <si>
    <t>Cascami Rollenware</t>
  </si>
  <si>
    <t>2104678/1</t>
  </si>
  <si>
    <t>Alergo 150er3608 lfm</t>
  </si>
  <si>
    <t>Alergo 150er 3608 lfm</t>
  </si>
  <si>
    <t>BAP  136750 2204lfm</t>
  </si>
  <si>
    <t>0760</t>
  </si>
  <si>
    <t>Alergo</t>
  </si>
  <si>
    <r>
      <rPr>
        <b/>
        <sz val="12"/>
        <rFont val="Arial"/>
        <family val="2"/>
      </rPr>
      <t>Nibico</t>
    </r>
    <r>
      <rPr>
        <sz val="12"/>
        <rFont val="Arial"/>
        <family val="2"/>
      </rPr>
      <t xml:space="preserve"> 2104678/1 654349-545 </t>
    </r>
    <r>
      <rPr>
        <b/>
        <sz val="12"/>
        <rFont val="Arial"/>
        <family val="2"/>
      </rPr>
      <t>110,-</t>
    </r>
  </si>
  <si>
    <r>
      <rPr>
        <b/>
        <sz val="10"/>
        <rFont val="Arial"/>
        <family val="2"/>
      </rPr>
      <t>Aro Artländer</t>
    </r>
    <r>
      <rPr>
        <sz val="10"/>
        <rFont val="Arial"/>
        <family val="2"/>
      </rPr>
      <t xml:space="preserve"> 2104665/1  654349-61 new wheat   </t>
    </r>
    <r>
      <rPr>
        <b/>
        <sz val="10"/>
        <rFont val="Arial"/>
        <family val="2"/>
      </rPr>
      <t>180,-</t>
    </r>
  </si>
  <si>
    <r>
      <t xml:space="preserve">Cascami Rollenware </t>
    </r>
    <r>
      <rPr>
        <sz val="10"/>
        <color indexed="8"/>
        <rFont val="Arial"/>
        <family val="2"/>
      </rPr>
      <t>2104673/1 238312</t>
    </r>
    <r>
      <rPr>
        <b/>
        <sz val="10"/>
        <color indexed="8"/>
        <rFont val="Arial"/>
        <family val="2"/>
      </rPr>
      <t xml:space="preserve"> 220,-</t>
    </r>
  </si>
  <si>
    <t>2104685/3</t>
  </si>
  <si>
    <t>2104685/1</t>
  </si>
  <si>
    <t xml:space="preserve"> 645319-1120/00-101 ash </t>
  </si>
  <si>
    <t>2104685/2</t>
  </si>
  <si>
    <t>636019-864 ecru</t>
  </si>
  <si>
    <t>81/01</t>
  </si>
  <si>
    <t>81/02</t>
  </si>
  <si>
    <t>82/01</t>
  </si>
  <si>
    <t>82/02</t>
  </si>
  <si>
    <t>83/01</t>
  </si>
  <si>
    <t>83/02</t>
  </si>
  <si>
    <r>
      <rPr>
        <b/>
        <sz val="10"/>
        <color indexed="9"/>
        <rFont val="Arial"/>
        <family val="2"/>
      </rPr>
      <t>Yuro Fabric</t>
    </r>
    <r>
      <rPr>
        <sz val="10"/>
        <color indexed="9"/>
        <rFont val="Arial"/>
        <family val="2"/>
      </rPr>
      <t xml:space="preserve"> 2104685/2 636019-864 ecru </t>
    </r>
    <r>
      <rPr>
        <b/>
        <sz val="10"/>
        <color indexed="9"/>
        <rFont val="Arial"/>
        <family val="2"/>
      </rPr>
      <t>60,-</t>
    </r>
  </si>
  <si>
    <t>0761</t>
  </si>
  <si>
    <t>2104692/1</t>
  </si>
  <si>
    <t>84/01</t>
  </si>
  <si>
    <t>84/02</t>
  </si>
  <si>
    <r>
      <t>Yuro Fabric</t>
    </r>
    <r>
      <rPr>
        <sz val="10"/>
        <rFont val="Arial"/>
        <family val="2"/>
      </rPr>
      <t xml:space="preserve"> 2104692/1 246342</t>
    </r>
    <r>
      <rPr>
        <b/>
        <sz val="10"/>
        <rFont val="Arial"/>
        <family val="2"/>
      </rPr>
      <t xml:space="preserve"> 110,-</t>
    </r>
  </si>
  <si>
    <t>2104695/1</t>
  </si>
  <si>
    <r>
      <rPr>
        <b/>
        <sz val="10"/>
        <rFont val="Arial"/>
        <family val="2"/>
      </rPr>
      <t>Yuro Fabric</t>
    </r>
    <r>
      <rPr>
        <sz val="10"/>
        <rFont val="Arial"/>
        <family val="2"/>
      </rPr>
      <t xml:space="preserve"> 2104644/1 654349-831 330lfm Nibico 2104678/1 654349-545 110,-Yuro Fabric 2104692/1 246342 110,-</t>
    </r>
  </si>
  <si>
    <r>
      <rPr>
        <b/>
        <sz val="10"/>
        <rFont val="Arial"/>
        <family val="2"/>
      </rPr>
      <t>Yuro Fabric</t>
    </r>
    <r>
      <rPr>
        <sz val="10"/>
        <rFont val="Arial"/>
        <family val="2"/>
      </rPr>
      <t xml:space="preserve"> 2104644/1 654349-831Nibico 2104678/1 654349-545 110,-Yuro Fabric 2104692/1 246342 110,-</t>
    </r>
  </si>
  <si>
    <r>
      <t>Nibico 2104678/1 654349-545 110,-</t>
    </r>
    <r>
      <rPr>
        <b/>
        <sz val="10"/>
        <rFont val="Arial"/>
        <family val="2"/>
      </rPr>
      <t>Yuro Fabric</t>
    </r>
    <r>
      <rPr>
        <sz val="10"/>
        <rFont val="Arial"/>
        <family val="2"/>
      </rPr>
      <t xml:space="preserve"> 2104644/1 654349-831Yuro Fabric 2104692/1 246342 110,-</t>
    </r>
  </si>
  <si>
    <t>Alergo 120er 3254lfm</t>
  </si>
  <si>
    <t>2104585/2</t>
  </si>
  <si>
    <t>0762</t>
  </si>
  <si>
    <t>PES 78/68+Beltron</t>
  </si>
  <si>
    <r>
      <rPr>
        <b/>
        <sz val="14"/>
        <rFont val="Arial"/>
        <family val="2"/>
      </rPr>
      <t>Yuro Fabric</t>
    </r>
    <r>
      <rPr>
        <sz val="14"/>
        <rFont val="Arial"/>
        <family val="2"/>
      </rPr>
      <t xml:space="preserve"> 2104695/1 654349-521 </t>
    </r>
    <r>
      <rPr>
        <b/>
        <sz val="14"/>
        <rFont val="Arial"/>
        <family val="2"/>
      </rPr>
      <t>330,-</t>
    </r>
  </si>
  <si>
    <r>
      <t xml:space="preserve">Yuro Fabric </t>
    </r>
    <r>
      <rPr>
        <sz val="12"/>
        <color indexed="9"/>
        <rFont val="Arial"/>
        <family val="2"/>
      </rPr>
      <t>2104685/3 236012</t>
    </r>
    <r>
      <rPr>
        <b/>
        <sz val="12"/>
        <color indexed="9"/>
        <rFont val="Arial"/>
        <family val="2"/>
      </rPr>
      <t xml:space="preserve"> Tussah 53,-</t>
    </r>
  </si>
  <si>
    <r>
      <t xml:space="preserve">Yuro Fabric </t>
    </r>
    <r>
      <rPr>
        <sz val="9"/>
        <color indexed="9"/>
        <rFont val="Arial"/>
        <family val="2"/>
      </rPr>
      <t xml:space="preserve">2104685/3 Tussah </t>
    </r>
    <r>
      <rPr>
        <b/>
        <sz val="9"/>
        <color indexed="9"/>
        <rFont val="Arial"/>
        <family val="2"/>
      </rPr>
      <t>25,-</t>
    </r>
  </si>
  <si>
    <r>
      <t xml:space="preserve">Yuro Fabric Tussah </t>
    </r>
    <r>
      <rPr>
        <b/>
        <sz val="7"/>
        <color indexed="9"/>
        <rFont val="Arial"/>
        <family val="2"/>
      </rPr>
      <t>32,-</t>
    </r>
  </si>
  <si>
    <r>
      <rPr>
        <b/>
        <sz val="10"/>
        <rFont val="Arial"/>
        <family val="2"/>
      </rPr>
      <t xml:space="preserve">Yuro Fabric </t>
    </r>
    <r>
      <rPr>
        <sz val="10"/>
        <rFont val="Arial"/>
        <family val="2"/>
      </rPr>
      <t xml:space="preserve">2104695/1 654349-521 </t>
    </r>
  </si>
  <si>
    <t>2104585/1</t>
  </si>
  <si>
    <t>0763</t>
  </si>
  <si>
    <t>Allergo 170er 3596 lfm</t>
  </si>
  <si>
    <t>246342 Bedrucktes 32,15lfm</t>
  </si>
  <si>
    <t>2104722/1</t>
  </si>
  <si>
    <t>Alergo 150er 2374lfm</t>
  </si>
  <si>
    <t>Allergo 170er 4314lfm</t>
  </si>
  <si>
    <t>PES 167 f 48 -3</t>
  </si>
  <si>
    <t>2104726/1</t>
  </si>
  <si>
    <t>Schappe Natur 140/2 (Cascami)</t>
  </si>
  <si>
    <t>2104719/1 -11</t>
  </si>
  <si>
    <t>139, 277, 682, 1054, 1084, 1122</t>
  </si>
  <si>
    <t>2104721/1 -11</t>
  </si>
  <si>
    <t>141, 426, 476, 521, 831, 1048</t>
  </si>
  <si>
    <t>Schappe Natur 140/2 (SOL)</t>
  </si>
  <si>
    <r>
      <t xml:space="preserve">NOS FD &amp; DD  </t>
    </r>
    <r>
      <rPr>
        <b/>
        <sz val="14"/>
        <color indexed="9"/>
        <rFont val="Arial"/>
        <family val="2"/>
      </rPr>
      <t>264,-</t>
    </r>
  </si>
  <si>
    <t xml:space="preserve">NOS FD &amp; DD  </t>
  </si>
  <si>
    <t>2104718/1 - 11</t>
  </si>
  <si>
    <t>2104719/2 -12</t>
  </si>
  <si>
    <t>2104721/2 -12</t>
  </si>
  <si>
    <t>2104718/2 - 12</t>
  </si>
  <si>
    <t>crepe_test_02-07</t>
  </si>
  <si>
    <t>crepe_test_06_X</t>
  </si>
  <si>
    <t>Alergo 120er 3856lfm</t>
  </si>
  <si>
    <t>Allergo 170er 3612 lfm</t>
  </si>
  <si>
    <r>
      <rPr>
        <b/>
        <sz val="11"/>
        <rFont val="Arial"/>
        <family val="2"/>
      </rPr>
      <t>Yuro Fabric</t>
    </r>
    <r>
      <rPr>
        <sz val="11"/>
        <rFont val="Arial"/>
        <family val="2"/>
      </rPr>
      <t xml:space="preserve"> 2104726/1 Helios  </t>
    </r>
    <r>
      <rPr>
        <b/>
        <sz val="11"/>
        <rFont val="Arial"/>
        <family val="2"/>
      </rPr>
      <t>220,-</t>
    </r>
  </si>
  <si>
    <r>
      <rPr>
        <b/>
        <sz val="10"/>
        <rFont val="Arial"/>
        <family val="2"/>
      </rPr>
      <t>Yuro Fabric</t>
    </r>
    <r>
      <rPr>
        <sz val="10"/>
        <rFont val="Arial"/>
        <family val="2"/>
      </rPr>
      <t xml:space="preserve"> 2104627/1 645319-1120 </t>
    </r>
    <r>
      <rPr>
        <b/>
        <sz val="10"/>
        <rFont val="Arial"/>
        <family val="2"/>
      </rPr>
      <t xml:space="preserve"> 98,-</t>
    </r>
  </si>
  <si>
    <r>
      <rPr>
        <b/>
        <sz val="10"/>
        <rFont val="Arial"/>
        <family val="2"/>
      </rPr>
      <t>Yuro Fabric</t>
    </r>
    <r>
      <rPr>
        <sz val="10"/>
        <rFont val="Arial"/>
        <family val="2"/>
      </rPr>
      <t xml:space="preserve"> 2104627/1 645319-1120 ash  </t>
    </r>
    <r>
      <rPr>
        <b/>
        <sz val="10"/>
        <rFont val="Arial"/>
        <family val="2"/>
      </rPr>
      <t>126,-</t>
    </r>
  </si>
  <si>
    <t>HR</t>
  </si>
  <si>
    <t>Schappe 120/2, black (Beerli)</t>
  </si>
  <si>
    <t>645319-003 Reichtag</t>
  </si>
  <si>
    <t>Billerbeck Trame</t>
  </si>
  <si>
    <t>Muster 03</t>
  </si>
  <si>
    <t>102271</t>
  </si>
  <si>
    <t>Trame 20/22 x4 (Trudel)</t>
  </si>
  <si>
    <t>650719-5020_50</t>
  </si>
  <si>
    <t>PES 167f…farbig grün</t>
  </si>
  <si>
    <t>PES 167f…farbig iron</t>
  </si>
  <si>
    <t>PES 167f…farbig schwarz</t>
  </si>
  <si>
    <t>2104716/1</t>
  </si>
  <si>
    <t>2104741/1</t>
  </si>
  <si>
    <t>Schappe 120/2 ash (Ongetta)</t>
  </si>
  <si>
    <t>200715-3</t>
  </si>
  <si>
    <t>CW Billerbeck</t>
  </si>
  <si>
    <t>200715-4</t>
  </si>
  <si>
    <t>2104744/1</t>
  </si>
  <si>
    <t>Lück GmbH</t>
  </si>
  <si>
    <t>Schappe 120/2 Ash (Beerli)</t>
  </si>
  <si>
    <t>BAP  136750 3707lfm</t>
  </si>
  <si>
    <r>
      <t>Paradies</t>
    </r>
    <r>
      <rPr>
        <sz val="14"/>
        <rFont val="Arial"/>
        <family val="2"/>
      </rPr>
      <t xml:space="preserve"> 2104743/2 254102  Trame</t>
    </r>
  </si>
  <si>
    <r>
      <t>Paradies</t>
    </r>
    <r>
      <rPr>
        <sz val="14"/>
        <rFont val="Arial"/>
        <family val="2"/>
      </rPr>
      <t xml:space="preserve"> 2104743/1 254102  Trame</t>
    </r>
  </si>
  <si>
    <t>2104743/1</t>
  </si>
  <si>
    <t>2104743/2</t>
  </si>
  <si>
    <t>Schappe 120/2 ash (Beerli)</t>
  </si>
  <si>
    <r>
      <t xml:space="preserve">Yuro Fabric </t>
    </r>
    <r>
      <rPr>
        <sz val="10"/>
        <rFont val="Arial"/>
        <family val="2"/>
      </rPr>
      <t>2104747 645319-1120 ash</t>
    </r>
    <r>
      <rPr>
        <b/>
        <sz val="10"/>
        <rFont val="Arial"/>
        <family val="2"/>
      </rPr>
      <t xml:space="preserve"> 55,-</t>
    </r>
  </si>
  <si>
    <r>
      <rPr>
        <b/>
        <sz val="10"/>
        <rFont val="Arial"/>
        <family val="2"/>
      </rPr>
      <t>Youro Fabric</t>
    </r>
    <r>
      <rPr>
        <sz val="10"/>
        <rFont val="Arial"/>
        <family val="2"/>
      </rPr>
      <t xml:space="preserve"> 2104747/2 236312 ash</t>
    </r>
    <r>
      <rPr>
        <b/>
        <sz val="10"/>
        <rFont val="Arial"/>
        <family val="2"/>
      </rPr>
      <t xml:space="preserve">  55,-</t>
    </r>
  </si>
  <si>
    <t>0764</t>
  </si>
  <si>
    <t>2104750/2</t>
  </si>
  <si>
    <t>102282</t>
  </si>
  <si>
    <t>645319-2005/00-616</t>
  </si>
  <si>
    <t>Yasuto Matsumoto</t>
  </si>
  <si>
    <t>2104750/3</t>
  </si>
  <si>
    <t>645319-2005/00-101</t>
  </si>
  <si>
    <t>102283</t>
  </si>
  <si>
    <r>
      <t xml:space="preserve">Yasuto Matsumoto </t>
    </r>
    <r>
      <rPr>
        <sz val="14"/>
        <color indexed="9"/>
        <rFont val="Arial"/>
        <family val="2"/>
      </rPr>
      <t xml:space="preserve">2104750/2 645319-2005 new wheat </t>
    </r>
    <r>
      <rPr>
        <b/>
        <sz val="14"/>
        <color indexed="9"/>
        <rFont val="Arial"/>
        <family val="2"/>
      </rPr>
      <t xml:space="preserve"> 275,-</t>
    </r>
  </si>
  <si>
    <r>
      <t>Lück GmbH</t>
    </r>
    <r>
      <rPr>
        <sz val="10"/>
        <rFont val="Arial"/>
        <family val="2"/>
      </rPr>
      <t xml:space="preserve"> 2104744/1 645319-2008/00-39 azur</t>
    </r>
    <r>
      <rPr>
        <b/>
        <sz val="10"/>
        <rFont val="Arial"/>
        <family val="2"/>
      </rPr>
      <t xml:space="preserve"> 9,-</t>
    </r>
  </si>
  <si>
    <t>2104750/1</t>
  </si>
  <si>
    <t>102281</t>
  </si>
  <si>
    <t>645319-2005/00-843</t>
  </si>
  <si>
    <t>Schappe 120/2 granate (Beerli)</t>
  </si>
  <si>
    <t>85/01</t>
  </si>
  <si>
    <t>85/02</t>
  </si>
  <si>
    <r>
      <t xml:space="preserve">Brinkhaus </t>
    </r>
    <r>
      <rPr>
        <sz val="11"/>
        <rFont val="Arial"/>
        <family val="2"/>
      </rPr>
      <t>2104741/1 645319-1120 ash</t>
    </r>
  </si>
  <si>
    <t>0765</t>
  </si>
  <si>
    <r>
      <t xml:space="preserve">Yasuto Matsumoto </t>
    </r>
    <r>
      <rPr>
        <sz val="10"/>
        <color indexed="9"/>
        <rFont val="Arial"/>
        <family val="2"/>
      </rPr>
      <t>2104750/2 645319-2005 new wheat</t>
    </r>
  </si>
  <si>
    <t>Muster Glattgarn</t>
  </si>
  <si>
    <t>2104747/1</t>
  </si>
  <si>
    <t>2104747/2</t>
  </si>
  <si>
    <t>2104720/1 -11</t>
  </si>
  <si>
    <t>86/01</t>
  </si>
  <si>
    <t>86/02</t>
  </si>
  <si>
    <r>
      <t xml:space="preserve">Brinkhaus </t>
    </r>
    <r>
      <rPr>
        <sz val="14"/>
        <rFont val="Arial"/>
        <family val="2"/>
      </rPr>
      <t xml:space="preserve">2104741/1 645319-1120 ash  </t>
    </r>
    <r>
      <rPr>
        <b/>
        <sz val="14"/>
        <rFont val="Arial"/>
        <family val="2"/>
      </rPr>
      <t>220,-</t>
    </r>
  </si>
  <si>
    <t>Allergo 170er 5241lfm</t>
  </si>
  <si>
    <t>Alergo 120er 1200lfm</t>
  </si>
  <si>
    <t>4772 2191lfm</t>
  </si>
  <si>
    <t>NOS FD &amp; DD  264,-Yuro Fabric 2104726/1 Helios  220,-Yuro Fabric 2104695/1 654349-521 330,-</t>
  </si>
  <si>
    <t>0766</t>
  </si>
  <si>
    <t>Sumida 254102 1000lfm</t>
  </si>
  <si>
    <t>Kofektion</t>
  </si>
  <si>
    <t>Alergo 150er 2488lfm</t>
  </si>
  <si>
    <t>11-16</t>
  </si>
  <si>
    <t>17-22</t>
  </si>
  <si>
    <t>Kessel ausser Betrieb</t>
  </si>
  <si>
    <t>540,-</t>
  </si>
  <si>
    <r>
      <t>Paradies</t>
    </r>
    <r>
      <rPr>
        <sz val="14"/>
        <rFont val="Arial"/>
        <family val="2"/>
      </rPr>
      <t xml:space="preserve"> 2104743/1 254102  Trame </t>
    </r>
    <r>
      <rPr>
        <b/>
        <sz val="14"/>
        <rFont val="Arial"/>
        <family val="2"/>
      </rPr>
      <t>560,-</t>
    </r>
    <r>
      <rPr>
        <sz val="14"/>
        <rFont val="Arial"/>
        <family val="2"/>
      </rPr>
      <t xml:space="preserve"> = </t>
    </r>
    <r>
      <rPr>
        <b/>
        <sz val="14"/>
        <rFont val="Arial"/>
        <family val="2"/>
      </rPr>
      <t>1.100,-</t>
    </r>
  </si>
  <si>
    <t>G2</t>
  </si>
  <si>
    <t>G4</t>
  </si>
  <si>
    <t>G7</t>
  </si>
  <si>
    <t>Muster für MJ</t>
  </si>
  <si>
    <t>Muster für CS</t>
  </si>
  <si>
    <t>Alergo 150er 3600lfm</t>
  </si>
  <si>
    <t>) 170er Allergo  + BAP Artikel 136750   ca. 3.800,-</t>
  </si>
  <si>
    <t>-Billerbeck ash + new wheat-Auftrag + Musteraufträge 160er Seide   ca. 580,-</t>
  </si>
  <si>
    <t xml:space="preserve"> Billerbeck granate – Aufträge   275,</t>
  </si>
  <si>
    <t>2104776/1</t>
  </si>
  <si>
    <t>0767</t>
  </si>
  <si>
    <t>142708-SAN</t>
  </si>
  <si>
    <t>PES 78/68-2</t>
  </si>
  <si>
    <t>Muster für CS &amp; CW</t>
  </si>
  <si>
    <r>
      <t>Paradies</t>
    </r>
    <r>
      <rPr>
        <sz val="8"/>
        <rFont val="Arial"/>
        <family val="2"/>
      </rPr>
      <t xml:space="preserve"> 2104743/1 254102  Trame</t>
    </r>
  </si>
  <si>
    <t>) 170er Allergo  + BAP Artikel 136750   ca. 3.800,-+ Muster</t>
  </si>
  <si>
    <r>
      <rPr>
        <b/>
        <sz val="14"/>
        <rFont val="Arial"/>
        <family val="2"/>
      </rPr>
      <t>BAP</t>
    </r>
    <r>
      <rPr>
        <sz val="14"/>
        <rFont val="Arial"/>
        <family val="2"/>
      </rPr>
      <t xml:space="preserve">  136750 1208lfm</t>
    </r>
  </si>
  <si>
    <t>L18</t>
  </si>
  <si>
    <t>0768</t>
  </si>
  <si>
    <t>CS</t>
  </si>
  <si>
    <t xml:space="preserve">BFB </t>
  </si>
  <si>
    <t>PES 84f144 + PES/PA silber</t>
  </si>
  <si>
    <t>136900 BFB 1</t>
  </si>
  <si>
    <t>136900 BFB2</t>
  </si>
  <si>
    <t>PES 78f48 + Beltron</t>
  </si>
  <si>
    <t>23-28</t>
  </si>
  <si>
    <t>J16</t>
  </si>
  <si>
    <t>0769</t>
  </si>
  <si>
    <t>J13</t>
  </si>
  <si>
    <t>650709-5020</t>
  </si>
  <si>
    <t>WIFA</t>
  </si>
  <si>
    <t>PES167f34-1CS green</t>
  </si>
  <si>
    <r>
      <t xml:space="preserve">NOS FD &amp; DD  </t>
    </r>
    <r>
      <rPr>
        <b/>
        <sz val="14"/>
        <color indexed="9"/>
        <rFont val="Arial"/>
        <family val="2"/>
      </rPr>
      <t xml:space="preserve">264,- </t>
    </r>
  </si>
  <si>
    <t>G9</t>
  </si>
  <si>
    <t>150000</t>
  </si>
  <si>
    <t>G3</t>
  </si>
  <si>
    <t>PES 78f48 -2</t>
  </si>
  <si>
    <t>Tilo</t>
  </si>
  <si>
    <t>755</t>
  </si>
  <si>
    <t>29-34</t>
  </si>
  <si>
    <t>6005021-62BW</t>
  </si>
  <si>
    <t>Pratesi</t>
  </si>
  <si>
    <t>3601</t>
  </si>
  <si>
    <t>Allergo 170er 4527lfm</t>
  </si>
  <si>
    <t>L19</t>
  </si>
  <si>
    <t>L20</t>
  </si>
  <si>
    <r>
      <t xml:space="preserve">Brinkhaus PL  </t>
    </r>
    <r>
      <rPr>
        <sz val="10"/>
        <rFont val="Arial"/>
        <family val="2"/>
      </rPr>
      <t xml:space="preserve">2104778/1 645319-1120 ash </t>
    </r>
  </si>
  <si>
    <t>L16</t>
  </si>
  <si>
    <t>Alergo 120er 3578lfm</t>
  </si>
  <si>
    <t>L17</t>
  </si>
  <si>
    <t>Alergo 120er 3758lfm</t>
  </si>
  <si>
    <t>Muster für SG</t>
  </si>
  <si>
    <t>Muster für AD</t>
  </si>
  <si>
    <r>
      <t xml:space="preserve">Yuro Fabric </t>
    </r>
    <r>
      <rPr>
        <sz val="12"/>
        <rFont val="Arial"/>
        <family val="2"/>
      </rPr>
      <t>2104685/1 &amp; 27/1 645319-1120 ash</t>
    </r>
    <r>
      <rPr>
        <b/>
        <sz val="12"/>
        <rFont val="Arial"/>
        <family val="2"/>
      </rPr>
      <t xml:space="preserve"> 160,-</t>
    </r>
  </si>
  <si>
    <t>BW Design 5021</t>
  </si>
  <si>
    <r>
      <t>NOS</t>
    </r>
    <r>
      <rPr>
        <sz val="9"/>
        <rFont val="Arial"/>
        <family val="2"/>
      </rPr>
      <t xml:space="preserve"> 2104788/1 645319-2033/00-4728 orient blu </t>
    </r>
    <r>
      <rPr>
        <b/>
        <sz val="9"/>
        <rFont val="Arial"/>
        <family val="2"/>
      </rPr>
      <t>55,-</t>
    </r>
  </si>
  <si>
    <r>
      <t>NOS</t>
    </r>
    <r>
      <rPr>
        <sz val="9"/>
        <rFont val="Arial"/>
        <family val="2"/>
      </rPr>
      <t xml:space="preserve"> 2104788/2 236312/00-4728 orient blu </t>
    </r>
    <r>
      <rPr>
        <b/>
        <sz val="9"/>
        <rFont val="Arial"/>
        <family val="2"/>
      </rPr>
      <t>55,-</t>
    </r>
  </si>
  <si>
    <r>
      <t>NOS</t>
    </r>
    <r>
      <rPr>
        <sz val="10"/>
        <rFont val="Arial"/>
        <family val="2"/>
      </rPr>
      <t xml:space="preserve"> 2104789/1 236312/00-843  </t>
    </r>
    <r>
      <rPr>
        <b/>
        <sz val="10"/>
        <rFont val="Arial"/>
        <family val="2"/>
      </rPr>
      <t>27,5,-</t>
    </r>
  </si>
  <si>
    <t>654319-277</t>
  </si>
  <si>
    <t>Modal 85/1 Natur (Feldkirch)</t>
  </si>
  <si>
    <t>2104778/1</t>
  </si>
  <si>
    <t>Schappe 120/02 ash</t>
  </si>
  <si>
    <r>
      <rPr>
        <b/>
        <sz val="10"/>
        <color indexed="9"/>
        <rFont val="Arial"/>
        <family val="2"/>
      </rPr>
      <t>NOS</t>
    </r>
    <r>
      <rPr>
        <sz val="10"/>
        <color indexed="9"/>
        <rFont val="Arial"/>
        <family val="2"/>
      </rPr>
      <t xml:space="preserve"> 2104801/01  645319-2036  </t>
    </r>
    <r>
      <rPr>
        <b/>
        <sz val="10"/>
        <color indexed="9"/>
        <rFont val="Arial"/>
        <family val="2"/>
      </rPr>
      <t>25,-</t>
    </r>
  </si>
  <si>
    <t>2104801/1</t>
  </si>
  <si>
    <t>J11</t>
  </si>
  <si>
    <t>102290</t>
  </si>
  <si>
    <t>645319-2036</t>
  </si>
  <si>
    <t>G12</t>
  </si>
  <si>
    <t>645319-2035/00-583</t>
  </si>
  <si>
    <t>Kollektion</t>
  </si>
  <si>
    <t>2104788/1</t>
  </si>
  <si>
    <t>102285</t>
  </si>
  <si>
    <t>645319-2033/00-4728</t>
  </si>
  <si>
    <t>Schappe 120/2 orient blue</t>
  </si>
  <si>
    <r>
      <t>Paradies</t>
    </r>
    <r>
      <rPr>
        <sz val="14"/>
        <rFont val="Arial"/>
        <family val="2"/>
      </rPr>
      <t xml:space="preserve"> 2104743/2 254102  Trame  </t>
    </r>
  </si>
  <si>
    <r>
      <t xml:space="preserve">Paradies </t>
    </r>
    <r>
      <rPr>
        <sz val="14"/>
        <rFont val="Arial"/>
        <family val="2"/>
      </rPr>
      <t xml:space="preserve">2104743/2 254102  Trame  </t>
    </r>
    <r>
      <rPr>
        <b/>
        <sz val="14"/>
        <rFont val="Arial"/>
        <family val="2"/>
      </rPr>
      <t>1100,-</t>
    </r>
  </si>
  <si>
    <r>
      <t xml:space="preserve">Brinkhaus PL  </t>
    </r>
    <r>
      <rPr>
        <sz val="10"/>
        <rFont val="Arial"/>
        <family val="2"/>
      </rPr>
      <t>2104778/1 645319-1120 ash</t>
    </r>
    <r>
      <rPr>
        <b/>
        <sz val="10"/>
        <rFont val="Arial"/>
        <family val="2"/>
      </rPr>
      <t xml:space="preserve"> 220,-</t>
    </r>
  </si>
  <si>
    <t>JM5</t>
  </si>
  <si>
    <t>87/01</t>
  </si>
  <si>
    <t>87/02</t>
  </si>
  <si>
    <t>2104789/3</t>
  </si>
  <si>
    <t>102288</t>
  </si>
  <si>
    <t>662549-5021</t>
  </si>
  <si>
    <t>88/01</t>
  </si>
  <si>
    <t>646519-2028</t>
  </si>
  <si>
    <t>SG</t>
  </si>
  <si>
    <t>88/02</t>
  </si>
  <si>
    <t>89/01</t>
  </si>
  <si>
    <t>646519-2025</t>
  </si>
  <si>
    <t>89/02</t>
  </si>
  <si>
    <t>G8</t>
  </si>
  <si>
    <t>G6</t>
  </si>
  <si>
    <t>90/01</t>
  </si>
  <si>
    <t>Touchee</t>
  </si>
  <si>
    <t>Schappe 120/2 orient blue, ash</t>
  </si>
  <si>
    <t>90/02</t>
  </si>
  <si>
    <t>91/01</t>
  </si>
  <si>
    <t>650319-2030/170-2066</t>
  </si>
  <si>
    <t>645319-2031/00-101</t>
  </si>
  <si>
    <r>
      <rPr>
        <b/>
        <sz val="14"/>
        <rFont val="Arial"/>
        <family val="2"/>
      </rPr>
      <t xml:space="preserve">J11    </t>
    </r>
    <r>
      <rPr>
        <b/>
        <sz val="11"/>
        <rFont val="Arial"/>
        <family val="2"/>
      </rPr>
      <t xml:space="preserve">          </t>
    </r>
    <r>
      <rPr>
        <sz val="11"/>
        <rFont val="Arial"/>
        <family val="2"/>
      </rPr>
      <t xml:space="preserve"> 280</t>
    </r>
  </si>
  <si>
    <r>
      <t xml:space="preserve">J13            </t>
    </r>
    <r>
      <rPr>
        <b/>
        <sz val="12"/>
        <rFont val="Arial"/>
        <family val="2"/>
      </rPr>
      <t xml:space="preserve"> </t>
    </r>
    <r>
      <rPr>
        <sz val="12"/>
        <rFont val="Arial"/>
        <family val="2"/>
      </rPr>
      <t xml:space="preserve">  280</t>
    </r>
  </si>
  <si>
    <r>
      <rPr>
        <b/>
        <sz val="11"/>
        <rFont val="Arial"/>
        <family val="2"/>
      </rPr>
      <t>L17</t>
    </r>
    <r>
      <rPr>
        <sz val="11"/>
        <rFont val="Arial"/>
        <family val="2"/>
      </rPr>
      <t xml:space="preserve">                   170</t>
    </r>
  </si>
  <si>
    <r>
      <rPr>
        <b/>
        <sz val="11"/>
        <rFont val="Arial"/>
        <family val="2"/>
      </rPr>
      <t xml:space="preserve">L18 </t>
    </r>
    <r>
      <rPr>
        <sz val="11"/>
        <rFont val="Arial"/>
        <family val="2"/>
      </rPr>
      <t xml:space="preserve">                170</t>
    </r>
  </si>
  <si>
    <r>
      <t xml:space="preserve">J16 Luft  </t>
    </r>
    <r>
      <rPr>
        <sz val="14"/>
        <rFont val="Arial"/>
        <family val="2"/>
      </rPr>
      <t xml:space="preserve">  280</t>
    </r>
  </si>
  <si>
    <r>
      <rPr>
        <b/>
        <sz val="11"/>
        <rFont val="Arial"/>
        <family val="2"/>
      </rPr>
      <t xml:space="preserve">L19  </t>
    </r>
    <r>
      <rPr>
        <sz val="11"/>
        <rFont val="Arial"/>
        <family val="2"/>
      </rPr>
      <t xml:space="preserve">                  120/240</t>
    </r>
  </si>
  <si>
    <r>
      <rPr>
        <b/>
        <sz val="11"/>
        <rFont val="Arial"/>
        <family val="2"/>
      </rPr>
      <t xml:space="preserve">L20       </t>
    </r>
    <r>
      <rPr>
        <sz val="11"/>
        <rFont val="Arial"/>
        <family val="2"/>
      </rPr>
      <t xml:space="preserve">               150/300</t>
    </r>
  </si>
  <si>
    <r>
      <t xml:space="preserve">G7                   </t>
    </r>
    <r>
      <rPr>
        <sz val="11"/>
        <rFont val="Arial"/>
        <family val="2"/>
      </rPr>
      <t>170</t>
    </r>
  </si>
  <si>
    <r>
      <t xml:space="preserve">G4            </t>
    </r>
    <r>
      <rPr>
        <sz val="11"/>
        <rFont val="Arial"/>
        <family val="2"/>
      </rPr>
      <t xml:space="preserve"> 170/170</t>
    </r>
  </si>
  <si>
    <r>
      <rPr>
        <b/>
        <sz val="11"/>
        <rFont val="Arial"/>
        <family val="2"/>
      </rPr>
      <t>G8</t>
    </r>
    <r>
      <rPr>
        <sz val="11"/>
        <rFont val="Arial"/>
        <family val="2"/>
      </rPr>
      <t xml:space="preserve">                      170/170</t>
    </r>
  </si>
  <si>
    <r>
      <t xml:space="preserve">G9    </t>
    </r>
    <r>
      <rPr>
        <sz val="11"/>
        <rFont val="Arial"/>
        <family val="2"/>
      </rPr>
      <t>170/170</t>
    </r>
  </si>
  <si>
    <r>
      <rPr>
        <b/>
        <sz val="11"/>
        <rFont val="Arial"/>
        <family val="2"/>
      </rPr>
      <t>G6</t>
    </r>
    <r>
      <rPr>
        <sz val="11"/>
        <rFont val="Arial"/>
        <family val="2"/>
      </rPr>
      <t xml:space="preserve"> Schreib-band</t>
    </r>
  </si>
  <si>
    <r>
      <rPr>
        <b/>
        <sz val="11"/>
        <rFont val="Arial"/>
        <family val="2"/>
      </rPr>
      <t xml:space="preserve">G2   </t>
    </r>
    <r>
      <rPr>
        <sz val="11"/>
        <rFont val="Arial"/>
        <family val="2"/>
      </rPr>
      <t xml:space="preserve">                  170/170</t>
    </r>
  </si>
  <si>
    <r>
      <rPr>
        <b/>
        <sz val="11"/>
        <rFont val="Arial"/>
        <family val="2"/>
      </rPr>
      <t xml:space="preserve">G12           </t>
    </r>
    <r>
      <rPr>
        <sz val="11"/>
        <rFont val="Arial"/>
        <family val="2"/>
      </rPr>
      <t xml:space="preserve">  170</t>
    </r>
  </si>
  <si>
    <t>Krepp-Muster</t>
  </si>
  <si>
    <t>92/01</t>
  </si>
  <si>
    <t>645319-2032/00-33</t>
  </si>
  <si>
    <t>Schappe 120/2 black (ongetta)</t>
  </si>
  <si>
    <t>92/02</t>
  </si>
  <si>
    <t>93/01</t>
  </si>
  <si>
    <t>93/02</t>
  </si>
  <si>
    <t>0770</t>
  </si>
  <si>
    <r>
      <t xml:space="preserve">G3            </t>
    </r>
    <r>
      <rPr>
        <sz val="11"/>
        <rFont val="Arial"/>
        <family val="2"/>
      </rPr>
      <t>240</t>
    </r>
  </si>
  <si>
    <t>0</t>
  </si>
  <si>
    <t>) 170er Allergo  + BAP Artikel 136750   ca. 3.800,</t>
  </si>
  <si>
    <t>Muster-Kollektion</t>
  </si>
  <si>
    <t>2104789/2</t>
  </si>
  <si>
    <t>2104827/1</t>
  </si>
  <si>
    <t>102287</t>
  </si>
  <si>
    <t>645319-2036/00-843</t>
  </si>
  <si>
    <r>
      <t>NOS</t>
    </r>
    <r>
      <rPr>
        <sz val="10"/>
        <rFont val="Arial"/>
        <family val="2"/>
      </rPr>
      <t xml:space="preserve"> 2104827/1 645319-2036/00-843  </t>
    </r>
    <r>
      <rPr>
        <b/>
        <sz val="10"/>
        <rFont val="Arial"/>
        <family val="2"/>
      </rPr>
      <t>27,5,-</t>
    </r>
  </si>
  <si>
    <t>Muster AD</t>
  </si>
  <si>
    <t>2104788/2</t>
  </si>
  <si>
    <t>102286</t>
  </si>
  <si>
    <t>236312/00-4728</t>
  </si>
  <si>
    <t>Schappe 120/2 orient blue (Beerli)</t>
  </si>
  <si>
    <t>645319-2034/00-558</t>
  </si>
  <si>
    <t>650319-2034/170-…</t>
  </si>
  <si>
    <t>Schappe 120/2 azur, new wheat</t>
  </si>
  <si>
    <t>94/1</t>
  </si>
  <si>
    <t>94/2</t>
  </si>
  <si>
    <r>
      <t xml:space="preserve">NOS </t>
    </r>
    <r>
      <rPr>
        <sz val="12"/>
        <rFont val="Arial"/>
        <family val="2"/>
      </rPr>
      <t>2104854/1 645319-1120 ash</t>
    </r>
  </si>
  <si>
    <t>49-59</t>
  </si>
  <si>
    <t>45/50</t>
  </si>
  <si>
    <t>AD</t>
  </si>
  <si>
    <t xml:space="preserve">Schappe </t>
  </si>
  <si>
    <t>2104854/1</t>
  </si>
  <si>
    <t>Alergo 120er 3612 lfm</t>
  </si>
  <si>
    <t>0771</t>
  </si>
  <si>
    <r>
      <t xml:space="preserve">Yasuto Matsumoto </t>
    </r>
    <r>
      <rPr>
        <sz val="12"/>
        <color indexed="9"/>
        <rFont val="Arial"/>
        <family val="2"/>
      </rPr>
      <t xml:space="preserve">2104750/3 645319-2005 ash </t>
    </r>
    <r>
      <rPr>
        <b/>
        <sz val="12"/>
        <color indexed="9"/>
        <rFont val="Arial"/>
        <family val="2"/>
      </rPr>
      <t>275,-</t>
    </r>
  </si>
  <si>
    <r>
      <t xml:space="preserve">Yasuto Matsumoto </t>
    </r>
    <r>
      <rPr>
        <sz val="12"/>
        <color indexed="9"/>
        <rFont val="Arial"/>
        <family val="2"/>
      </rPr>
      <t xml:space="preserve">2104750/1 645319-2005 granate </t>
    </r>
    <r>
      <rPr>
        <b/>
        <sz val="12"/>
        <color indexed="9"/>
        <rFont val="Arial"/>
        <family val="2"/>
      </rPr>
      <t>275,-</t>
    </r>
  </si>
  <si>
    <r>
      <t>Paradies</t>
    </r>
    <r>
      <rPr>
        <sz val="11"/>
        <rFont val="Arial"/>
        <family val="2"/>
      </rPr>
      <t xml:space="preserve"> 2104743/1 254102  Trame  </t>
    </r>
    <r>
      <rPr>
        <b/>
        <sz val="11"/>
        <rFont val="Arial"/>
        <family val="2"/>
      </rPr>
      <t>850,-</t>
    </r>
    <r>
      <rPr>
        <sz val="11"/>
        <rFont val="Arial"/>
        <family val="2"/>
      </rPr>
      <t xml:space="preserve">  &gt; rest 250,-</t>
    </r>
  </si>
  <si>
    <r>
      <rPr>
        <b/>
        <sz val="14"/>
        <rFont val="Arial"/>
        <family val="2"/>
      </rPr>
      <t>NOS</t>
    </r>
    <r>
      <rPr>
        <sz val="14"/>
        <rFont val="Arial"/>
        <family val="2"/>
      </rPr>
      <t xml:space="preserve"> 246342 Helios </t>
    </r>
  </si>
  <si>
    <r>
      <rPr>
        <b/>
        <sz val="14"/>
        <rFont val="Arial"/>
        <family val="2"/>
      </rPr>
      <t>Billerbeck CH</t>
    </r>
    <r>
      <rPr>
        <sz val="14"/>
        <rFont val="Arial"/>
        <family val="2"/>
      </rPr>
      <t xml:space="preserve">  2104862/1  249342  Helios</t>
    </r>
  </si>
  <si>
    <t>1 bis 3</t>
  </si>
  <si>
    <t>24510… K2/1, K3/1, A3/1</t>
  </si>
  <si>
    <t>94/01</t>
  </si>
  <si>
    <t>CW &amp;SG</t>
  </si>
  <si>
    <t>94/02</t>
  </si>
  <si>
    <t>95/01</t>
  </si>
  <si>
    <t>2104837/1</t>
  </si>
  <si>
    <t>95/02</t>
  </si>
  <si>
    <t>2104862/1</t>
  </si>
  <si>
    <r>
      <t xml:space="preserve">NOS </t>
    </r>
    <r>
      <rPr>
        <sz val="10"/>
        <rFont val="Arial"/>
        <family val="2"/>
      </rPr>
      <t xml:space="preserve">2104854/1 645319-1120 ash </t>
    </r>
    <r>
      <rPr>
        <b/>
        <sz val="10"/>
        <rFont val="Arial"/>
        <family val="2"/>
      </rPr>
      <t xml:space="preserve"> 125,-</t>
    </r>
  </si>
  <si>
    <r>
      <t xml:space="preserve">Billerbeck CH </t>
    </r>
    <r>
      <rPr>
        <sz val="10"/>
        <color indexed="9"/>
        <rFont val="Arial"/>
        <family val="2"/>
      </rPr>
      <t>2104862/2  645319-436</t>
    </r>
    <r>
      <rPr>
        <b/>
        <sz val="10"/>
        <color indexed="9"/>
        <rFont val="Arial"/>
        <family val="2"/>
      </rPr>
      <t xml:space="preserve">  110,-</t>
    </r>
  </si>
  <si>
    <r>
      <rPr>
        <b/>
        <sz val="10"/>
        <rFont val="Arial"/>
        <family val="2"/>
      </rPr>
      <t>Billerbeck CH</t>
    </r>
    <r>
      <rPr>
        <sz val="10"/>
        <rFont val="Arial"/>
        <family val="2"/>
      </rPr>
      <t xml:space="preserve">  2104862/3  250102  Helios Krepp </t>
    </r>
    <r>
      <rPr>
        <b/>
        <sz val="10"/>
        <rFont val="Arial"/>
        <family val="2"/>
      </rPr>
      <t xml:space="preserve"> 110,-</t>
    </r>
  </si>
  <si>
    <r>
      <t>Paradies</t>
    </r>
    <r>
      <rPr>
        <sz val="10"/>
        <rFont val="Arial"/>
        <family val="2"/>
      </rPr>
      <t xml:space="preserve"> 2104743/1 254102  Trame  rest </t>
    </r>
    <r>
      <rPr>
        <b/>
        <sz val="10"/>
        <rFont val="Arial"/>
        <family val="2"/>
      </rPr>
      <t>250,-</t>
    </r>
  </si>
  <si>
    <r>
      <t>Paradies</t>
    </r>
    <r>
      <rPr>
        <sz val="14"/>
        <rFont val="Arial"/>
        <family val="2"/>
      </rPr>
      <t xml:space="preserve"> 2104743/1 254102  Trame </t>
    </r>
  </si>
  <si>
    <r>
      <rPr>
        <b/>
        <sz val="14"/>
        <color indexed="9"/>
        <rFont val="Arial"/>
        <family val="2"/>
      </rPr>
      <t xml:space="preserve">Paradies </t>
    </r>
    <r>
      <rPr>
        <sz val="14"/>
        <color indexed="9"/>
        <rFont val="Arial"/>
        <family val="2"/>
      </rPr>
      <t xml:space="preserve">2104867/1 654349-221 </t>
    </r>
  </si>
  <si>
    <t>2104854/2</t>
  </si>
  <si>
    <r>
      <rPr>
        <b/>
        <sz val="12"/>
        <rFont val="Arial"/>
        <family val="2"/>
      </rPr>
      <t xml:space="preserve">NOS </t>
    </r>
    <r>
      <rPr>
        <sz val="12"/>
        <rFont val="Arial"/>
        <family val="2"/>
      </rPr>
      <t xml:space="preserve">246342 Helios </t>
    </r>
    <r>
      <rPr>
        <b/>
        <sz val="12"/>
        <rFont val="Arial"/>
        <family val="2"/>
      </rPr>
      <t>330,-</t>
    </r>
  </si>
  <si>
    <r>
      <rPr>
        <b/>
        <sz val="14"/>
        <rFont val="Arial"/>
        <family val="2"/>
      </rPr>
      <t>BAP</t>
    </r>
    <r>
      <rPr>
        <sz val="14"/>
        <rFont val="Arial"/>
        <family val="2"/>
      </rPr>
      <t xml:space="preserve">  136750 3605lfm</t>
    </r>
  </si>
  <si>
    <t>Um-rüsten</t>
  </si>
  <si>
    <t>Muster MJ</t>
  </si>
  <si>
    <r>
      <rPr>
        <b/>
        <sz val="10"/>
        <rFont val="Arial"/>
        <family val="2"/>
      </rPr>
      <t>Yuro Fabric</t>
    </r>
    <r>
      <rPr>
        <sz val="10"/>
        <rFont val="Arial"/>
        <family val="2"/>
      </rPr>
      <t xml:space="preserve"> 2104882/3  645319-1122  </t>
    </r>
    <r>
      <rPr>
        <b/>
        <sz val="10"/>
        <rFont val="Arial"/>
        <family val="2"/>
      </rPr>
      <t>55,-</t>
    </r>
  </si>
  <si>
    <t>2104882/3</t>
  </si>
  <si>
    <t>2104862/3</t>
  </si>
  <si>
    <t>Alergo 120er 6214lfm</t>
  </si>
  <si>
    <t>Allergo 170er 3116lfm</t>
  </si>
  <si>
    <r>
      <rPr>
        <b/>
        <sz val="10"/>
        <color indexed="9"/>
        <rFont val="Arial"/>
        <family val="2"/>
      </rPr>
      <t>Yuro Fabric</t>
    </r>
    <r>
      <rPr>
        <sz val="10"/>
        <color indexed="9"/>
        <rFont val="Arial"/>
        <family val="2"/>
      </rPr>
      <t xml:space="preserve">  2104882/4 654349-831  </t>
    </r>
  </si>
  <si>
    <t>Luxurcess 2104888/1-4</t>
  </si>
  <si>
    <t>2104890/1</t>
  </si>
  <si>
    <t>101844</t>
  </si>
  <si>
    <t>2104888/3</t>
  </si>
  <si>
    <t>60/01</t>
  </si>
  <si>
    <t>645319-5024/00-261</t>
  </si>
  <si>
    <t>2104888/4</t>
  </si>
  <si>
    <t>645319-5025/00-261</t>
  </si>
  <si>
    <t>Muster SG &amp; AD</t>
  </si>
  <si>
    <r>
      <rPr>
        <b/>
        <sz val="11"/>
        <rFont val="Arial"/>
        <family val="2"/>
      </rPr>
      <t>Yuro Fabric</t>
    </r>
    <r>
      <rPr>
        <sz val="11"/>
        <rFont val="Arial"/>
        <family val="2"/>
      </rPr>
      <t xml:space="preserve"> 2104882/1  238312 </t>
    </r>
  </si>
  <si>
    <r>
      <rPr>
        <b/>
        <sz val="10"/>
        <rFont val="Arial"/>
        <family val="2"/>
      </rPr>
      <t xml:space="preserve">Minardi </t>
    </r>
    <r>
      <rPr>
        <sz val="10"/>
        <rFont val="Arial"/>
        <family val="2"/>
      </rPr>
      <t xml:space="preserve">2104890/1 654349-1025 </t>
    </r>
    <r>
      <rPr>
        <b/>
        <sz val="10"/>
        <rFont val="Arial"/>
        <family val="2"/>
      </rPr>
      <t>110,-</t>
    </r>
  </si>
  <si>
    <r>
      <rPr>
        <b/>
        <sz val="10"/>
        <rFont val="Arial"/>
        <family val="2"/>
      </rPr>
      <t>Minardi</t>
    </r>
    <r>
      <rPr>
        <sz val="10"/>
        <rFont val="Arial"/>
        <family val="2"/>
      </rPr>
      <t xml:space="preserve"> 2104890/1 654349-1025</t>
    </r>
  </si>
  <si>
    <t>2104888/2</t>
  </si>
  <si>
    <t>102293</t>
  </si>
  <si>
    <t>102295</t>
  </si>
  <si>
    <t>645319-5025/00-33</t>
  </si>
  <si>
    <t>Schappe 120/2 black Ongetta</t>
  </si>
  <si>
    <t>2104888/1</t>
  </si>
  <si>
    <t>102292</t>
  </si>
  <si>
    <t>645319-5024/00-33</t>
  </si>
  <si>
    <t>2104882/2</t>
  </si>
  <si>
    <t>0772</t>
  </si>
  <si>
    <t xml:space="preserve">Paradies </t>
  </si>
  <si>
    <t>2104867/1</t>
  </si>
  <si>
    <t xml:space="preserve"> 654349-221 </t>
  </si>
  <si>
    <t xml:space="preserve">Rep Jacquard </t>
  </si>
  <si>
    <t>Oraven 133913 (wird für Dastex verwendet)</t>
  </si>
  <si>
    <t>Oraven 133913 (wird für Dastex verwendet) 1650,-</t>
  </si>
  <si>
    <t>Dastex 133913 (Kette abweben und mit Oraven versenden)</t>
  </si>
  <si>
    <t>Alergo 150er 3610 lfm</t>
  </si>
  <si>
    <t>Alergo 150er 1806lfm</t>
  </si>
  <si>
    <t>Allergo 150er 3610 lfm</t>
  </si>
  <si>
    <t>2104882/1</t>
  </si>
  <si>
    <t>Muster Kollektion</t>
  </si>
  <si>
    <t>Minardi 5</t>
  </si>
  <si>
    <t>96/01</t>
  </si>
  <si>
    <t>96/02</t>
  </si>
  <si>
    <t>Minardi 4</t>
  </si>
  <si>
    <t>97/01</t>
  </si>
  <si>
    <t>649349-5022</t>
  </si>
  <si>
    <t>97/02</t>
  </si>
  <si>
    <t>Minardi 6</t>
  </si>
  <si>
    <t>98/01</t>
  </si>
  <si>
    <t>649349-5023</t>
  </si>
  <si>
    <t>98/02</t>
  </si>
  <si>
    <t>99-104/01</t>
  </si>
  <si>
    <t>Vierfärber</t>
  </si>
  <si>
    <t>99-104/02</t>
  </si>
  <si>
    <t>105-113/01</t>
  </si>
  <si>
    <t>Dreifärber</t>
  </si>
  <si>
    <t>105-113/02</t>
  </si>
  <si>
    <t>Paradies 2104867/1 654349-221</t>
  </si>
  <si>
    <t>0774</t>
  </si>
  <si>
    <t>0776</t>
  </si>
  <si>
    <t>0775</t>
  </si>
  <si>
    <t>Naturtexmuster 2104919/1,3,4,5 bunt</t>
  </si>
  <si>
    <t>Muster Naturtex 2104919/2 Natur</t>
  </si>
  <si>
    <t>Allergo 170er3762,5 lfm</t>
  </si>
  <si>
    <t>Allergo 170er 3762,5 lfm</t>
  </si>
  <si>
    <t>2104889/1</t>
  </si>
  <si>
    <r>
      <rPr>
        <b/>
        <sz val="10"/>
        <color indexed="9"/>
        <rFont val="Arial"/>
        <family val="2"/>
      </rPr>
      <t xml:space="preserve">Paradies </t>
    </r>
    <r>
      <rPr>
        <sz val="10"/>
        <color indexed="9"/>
        <rFont val="Arial"/>
        <family val="2"/>
      </rPr>
      <t xml:space="preserve">2104867/1 654349-221  </t>
    </r>
    <r>
      <rPr>
        <b/>
        <sz val="10"/>
        <color indexed="9"/>
        <rFont val="Arial"/>
        <family val="2"/>
      </rPr>
      <t>330,-</t>
    </r>
  </si>
  <si>
    <r>
      <rPr>
        <b/>
        <sz val="10"/>
        <rFont val="Arial"/>
        <family val="2"/>
      </rPr>
      <t>Naturtex</t>
    </r>
    <r>
      <rPr>
        <sz val="10"/>
        <rFont val="Arial"/>
        <family val="2"/>
      </rPr>
      <t xml:space="preserve"> 2104889/1 662549-698 </t>
    </r>
    <r>
      <rPr>
        <b/>
        <sz val="10"/>
        <rFont val="Arial"/>
        <family val="2"/>
      </rPr>
      <t>110,-</t>
    </r>
  </si>
  <si>
    <r>
      <rPr>
        <b/>
        <sz val="11"/>
        <rFont val="Arial"/>
        <family val="2"/>
      </rPr>
      <t>Yuro Fabric</t>
    </r>
    <r>
      <rPr>
        <sz val="11"/>
        <rFont val="Arial"/>
        <family val="2"/>
      </rPr>
      <t xml:space="preserve"> 2104882/1  238312 </t>
    </r>
    <r>
      <rPr>
        <b/>
        <sz val="11"/>
        <rFont val="Arial"/>
        <family val="2"/>
      </rPr>
      <t>220,-</t>
    </r>
  </si>
  <si>
    <r>
      <t xml:space="preserve">Yuro Fabric </t>
    </r>
    <r>
      <rPr>
        <sz val="10"/>
        <rFont val="Arial"/>
        <family val="2"/>
      </rPr>
      <t xml:space="preserve">2104854/1 645319-1120 ash  </t>
    </r>
    <r>
      <rPr>
        <b/>
        <sz val="10"/>
        <rFont val="Arial"/>
        <family val="2"/>
      </rPr>
      <t>115,-</t>
    </r>
  </si>
  <si>
    <r>
      <rPr>
        <b/>
        <sz val="14"/>
        <rFont val="Arial"/>
        <family val="2"/>
      </rPr>
      <t>BAP</t>
    </r>
    <r>
      <rPr>
        <sz val="14"/>
        <rFont val="Arial"/>
        <family val="2"/>
      </rPr>
      <t xml:space="preserve">  136750 4119lfm</t>
    </r>
  </si>
  <si>
    <t>Häussling 2104934/1 654349-521 55,-m</t>
  </si>
  <si>
    <t>2104934/1</t>
  </si>
  <si>
    <t>Heinrich Häussling</t>
  </si>
  <si>
    <t>Naturtex 2104889/1 662549-698 110,-mNOS 246342 Helios 330,-+Muster</t>
  </si>
  <si>
    <t>2104919/1</t>
  </si>
  <si>
    <t>2104919/3</t>
  </si>
  <si>
    <t>2104919/5</t>
  </si>
  <si>
    <t>2104919/4</t>
  </si>
  <si>
    <t>24/1 - 83/1</t>
  </si>
  <si>
    <t>24/2-83/2</t>
  </si>
  <si>
    <t>645319-718/00-4728</t>
  </si>
  <si>
    <t>Schappe 120/2 khaki, ribbon red, azar</t>
  </si>
  <si>
    <t>645319-5004/00-616</t>
  </si>
  <si>
    <t>645319-2001/00-616</t>
  </si>
  <si>
    <t>663319-5018/170-3054</t>
  </si>
  <si>
    <t>Alllergo</t>
  </si>
  <si>
    <t>Modal 85/1</t>
  </si>
  <si>
    <t>2104919/2</t>
  </si>
  <si>
    <t>645519-2036/00843</t>
  </si>
  <si>
    <t>BW 135/2 granate</t>
  </si>
  <si>
    <t>2104916/1</t>
  </si>
  <si>
    <t>0777</t>
  </si>
  <si>
    <t>Allergo 120er 3608lfm</t>
  </si>
  <si>
    <t>Allergo 120er3608 lfm</t>
  </si>
  <si>
    <t>Allergo 120er 3608 lfm</t>
  </si>
  <si>
    <t>2104882/4</t>
  </si>
  <si>
    <t>Umbau auf 2 x 170er</t>
  </si>
  <si>
    <t>0778</t>
  </si>
  <si>
    <t>Schappe140/2 sol</t>
  </si>
  <si>
    <t>Natur-Muster</t>
  </si>
  <si>
    <t>0779</t>
  </si>
  <si>
    <t>250</t>
  </si>
  <si>
    <t>2104936/1</t>
  </si>
  <si>
    <t>SWC</t>
  </si>
  <si>
    <t>2104968/3</t>
  </si>
  <si>
    <t>2104968/1</t>
  </si>
  <si>
    <t>Schappe 120/2 ash Beerli</t>
  </si>
  <si>
    <t>Touchee 2104975/1 645319-2032 23,-m</t>
  </si>
  <si>
    <t>Touchee 2104975/2 650319-2031/170-2078 25,-m</t>
  </si>
  <si>
    <t>0780</t>
  </si>
  <si>
    <t>2104975/1</t>
  </si>
  <si>
    <t>102304</t>
  </si>
  <si>
    <t>Schappe 120/2 black (Beerli)</t>
  </si>
  <si>
    <t>21049/68</t>
  </si>
  <si>
    <t>2104975/3</t>
  </si>
  <si>
    <t>102306</t>
  </si>
  <si>
    <t>650319-2030/170-2024</t>
  </si>
  <si>
    <t>Schappe 120/2 marine, ash (Beerli)</t>
  </si>
  <si>
    <t>0781</t>
  </si>
  <si>
    <t>2104968/2</t>
  </si>
  <si>
    <t>Schappe120/2 desert flower</t>
  </si>
  <si>
    <t>2104975/2</t>
  </si>
  <si>
    <t>102305</t>
  </si>
  <si>
    <t>650319-2031/170-2078</t>
  </si>
  <si>
    <t>Schappe120/2 black,goldmetallic</t>
  </si>
  <si>
    <t>Allergo 120er 7400lfm</t>
  </si>
  <si>
    <t>2104976/2</t>
  </si>
  <si>
    <t>Rep. Jacquard</t>
  </si>
  <si>
    <r>
      <rPr>
        <b/>
        <sz val="11"/>
        <rFont val="Arial"/>
        <family val="2"/>
      </rPr>
      <t xml:space="preserve">Yuro Fabric </t>
    </r>
    <r>
      <rPr>
        <sz val="11"/>
        <rFont val="Arial"/>
        <family val="2"/>
      </rPr>
      <t xml:space="preserve">2104882/2  236312 iron </t>
    </r>
    <r>
      <rPr>
        <b/>
        <sz val="11"/>
        <rFont val="Arial"/>
        <family val="2"/>
      </rPr>
      <t xml:space="preserve"> 60,-</t>
    </r>
  </si>
  <si>
    <r>
      <rPr>
        <b/>
        <sz val="10"/>
        <rFont val="Arial"/>
        <family val="2"/>
      </rPr>
      <t xml:space="preserve">Yuro Fabric </t>
    </r>
    <r>
      <rPr>
        <sz val="10"/>
        <rFont val="Arial"/>
        <family val="2"/>
      </rPr>
      <t xml:space="preserve">2104882/2  236312 iron </t>
    </r>
  </si>
  <si>
    <r>
      <rPr>
        <b/>
        <sz val="11"/>
        <rFont val="Arial"/>
        <family val="2"/>
      </rPr>
      <t>Billerbeck CH</t>
    </r>
    <r>
      <rPr>
        <sz val="11"/>
        <rFont val="Arial"/>
        <family val="2"/>
      </rPr>
      <t xml:space="preserve">  2104862/1  249342  Helios</t>
    </r>
    <r>
      <rPr>
        <b/>
        <sz val="11"/>
        <rFont val="Arial"/>
        <family val="2"/>
      </rPr>
      <t xml:space="preserve">  275,-</t>
    </r>
  </si>
  <si>
    <r>
      <rPr>
        <b/>
        <sz val="11"/>
        <color indexed="9"/>
        <rFont val="Arial"/>
        <family val="2"/>
      </rPr>
      <t>Yuro Fabric</t>
    </r>
    <r>
      <rPr>
        <sz val="11"/>
        <color indexed="9"/>
        <rFont val="Arial"/>
        <family val="2"/>
      </rPr>
      <t xml:space="preserve">  2104882/4 654349-831  </t>
    </r>
    <r>
      <rPr>
        <b/>
        <sz val="11"/>
        <color indexed="9"/>
        <rFont val="Arial"/>
        <family val="2"/>
      </rPr>
      <t>220,-</t>
    </r>
  </si>
  <si>
    <t xml:space="preserve">SWC 2104936/1 654349-521 </t>
  </si>
  <si>
    <r>
      <rPr>
        <b/>
        <sz val="12"/>
        <rFont val="Arial"/>
        <family val="2"/>
      </rPr>
      <t>NOS</t>
    </r>
    <r>
      <rPr>
        <sz val="12"/>
        <rFont val="Arial"/>
        <family val="2"/>
      </rPr>
      <t xml:space="preserve"> 2104968/4 236312/00-264 iron </t>
    </r>
    <r>
      <rPr>
        <b/>
        <sz val="12"/>
        <rFont val="Arial"/>
        <family val="2"/>
      </rPr>
      <t>110,-</t>
    </r>
  </si>
  <si>
    <r>
      <t xml:space="preserve">Touchee 2104975/3 650319-2030/170-2024 </t>
    </r>
    <r>
      <rPr>
        <b/>
        <sz val="10"/>
        <rFont val="Arial"/>
        <family val="2"/>
      </rPr>
      <t>19,-</t>
    </r>
  </si>
  <si>
    <r>
      <rPr>
        <b/>
        <sz val="10"/>
        <rFont val="Arial"/>
        <family val="2"/>
      </rPr>
      <t>NOS</t>
    </r>
    <r>
      <rPr>
        <sz val="10"/>
        <rFont val="Arial"/>
        <family val="2"/>
      </rPr>
      <t xml:space="preserve"> 2104968/3 245312-139 </t>
    </r>
    <r>
      <rPr>
        <b/>
        <sz val="10"/>
        <rFont val="Arial"/>
        <family val="2"/>
      </rPr>
      <t>55,-</t>
    </r>
  </si>
  <si>
    <r>
      <t>Muster Artnr.: 115900  für NOS</t>
    </r>
    <r>
      <rPr>
        <b/>
        <sz val="12"/>
        <rFont val="Arial"/>
        <family val="2"/>
      </rPr>
      <t xml:space="preserve">  50,-</t>
    </r>
  </si>
  <si>
    <r>
      <rPr>
        <b/>
        <sz val="10"/>
        <rFont val="Arial"/>
        <family val="2"/>
      </rPr>
      <t xml:space="preserve">NOS </t>
    </r>
    <r>
      <rPr>
        <sz val="10"/>
        <rFont val="Arial"/>
        <family val="2"/>
      </rPr>
      <t xml:space="preserve">2104968/2 236312 oriental blue </t>
    </r>
  </si>
  <si>
    <r>
      <rPr>
        <b/>
        <sz val="10"/>
        <rFont val="Arial"/>
        <family val="2"/>
      </rPr>
      <t xml:space="preserve">NOS </t>
    </r>
    <r>
      <rPr>
        <sz val="10"/>
        <rFont val="Arial"/>
        <family val="2"/>
      </rPr>
      <t xml:space="preserve">2104968/2 236312 oriental blue </t>
    </r>
    <r>
      <rPr>
        <b/>
        <sz val="10"/>
        <rFont val="Arial"/>
        <family val="2"/>
      </rPr>
      <t>110,-</t>
    </r>
  </si>
  <si>
    <t>2104920/2</t>
  </si>
  <si>
    <t>Schappe120/2 oriental blue (Beerli)</t>
  </si>
  <si>
    <t>2104988/1</t>
  </si>
  <si>
    <t>102307</t>
  </si>
  <si>
    <t>663319-2042a/110-3064</t>
  </si>
  <si>
    <t>Schappe120/2 black,goldmetallic,magenta</t>
  </si>
  <si>
    <t>NOS 204920/2 Helios desdert flower 55,-</t>
  </si>
  <si>
    <r>
      <t xml:space="preserve">NOS 214920/1  Helios ash </t>
    </r>
    <r>
      <rPr>
        <b/>
        <sz val="8"/>
        <rFont val="Arial"/>
        <family val="2"/>
      </rPr>
      <t>55,-</t>
    </r>
  </si>
  <si>
    <t>2014993/1</t>
  </si>
  <si>
    <t>102308</t>
  </si>
  <si>
    <t>645319-2043a</t>
  </si>
  <si>
    <t>2104920/1</t>
  </si>
  <si>
    <t>102303</t>
  </si>
  <si>
    <t>Allergo 170er 2974 lfm</t>
  </si>
  <si>
    <t>KW 53/15</t>
  </si>
  <si>
    <t>KW 01/16</t>
  </si>
  <si>
    <t>KW 02/16</t>
  </si>
  <si>
    <t>KW 03/16</t>
  </si>
  <si>
    <t>KW 04/16</t>
  </si>
  <si>
    <t>KW 05/16</t>
  </si>
  <si>
    <t>KW 06/16</t>
  </si>
  <si>
    <t>KW 07/16</t>
  </si>
  <si>
    <t>KW 08/16</t>
  </si>
  <si>
    <t>KW 09/16</t>
  </si>
  <si>
    <t>KW 10/16</t>
  </si>
  <si>
    <t>Sleepwell kauffmann 2105007/1 654349-709, 110,-Yuro Fabric  2104882/4 654349-831 220  SWC 2104936/1 654349-521 150</t>
  </si>
  <si>
    <r>
      <rPr>
        <b/>
        <sz val="10"/>
        <color indexed="9"/>
        <rFont val="Arial"/>
        <family val="2"/>
      </rPr>
      <t>Yuro Fabric</t>
    </r>
    <r>
      <rPr>
        <sz val="10"/>
        <color indexed="9"/>
        <rFont val="Arial"/>
        <family val="2"/>
      </rPr>
      <t xml:space="preserve">  2104882/4 654349-831  220lfm</t>
    </r>
  </si>
  <si>
    <t>2105007/1</t>
  </si>
  <si>
    <t>Allergo 150er 1352lfm</t>
  </si>
  <si>
    <t>Allergo 170er 6320lfm</t>
  </si>
  <si>
    <r>
      <rPr>
        <b/>
        <sz val="10"/>
        <rFont val="Arial"/>
        <family val="2"/>
      </rPr>
      <t>S. Kauffmann</t>
    </r>
    <r>
      <rPr>
        <sz val="10"/>
        <rFont val="Arial"/>
        <family val="2"/>
      </rPr>
      <t xml:space="preserve"> 2105007/1 654349-709, </t>
    </r>
    <r>
      <rPr>
        <b/>
        <sz val="10"/>
        <rFont val="Arial"/>
        <family val="2"/>
      </rPr>
      <t>110,-</t>
    </r>
  </si>
  <si>
    <r>
      <rPr>
        <b/>
        <sz val="10"/>
        <rFont val="Arial"/>
        <family val="2"/>
      </rPr>
      <t>SWC</t>
    </r>
    <r>
      <rPr>
        <sz val="10"/>
        <rFont val="Arial"/>
        <family val="2"/>
      </rPr>
      <t xml:space="preserve"> 2104936/1 654349-521 </t>
    </r>
    <r>
      <rPr>
        <b/>
        <sz val="10"/>
        <color indexed="10"/>
        <rFont val="Arial"/>
        <family val="2"/>
      </rPr>
      <t>(bei 150mt. beenden) dann Auftrag 2105007/1 110mt. dazwischen schieben und beides umgehnd in die Veredlung und mit Auftrag Yuro Fabric  2104882/4 654349-831  ausrüsten (ca. 480mt.). LT KW 52 WS</t>
    </r>
  </si>
  <si>
    <r>
      <t xml:space="preserve">Touchee 2042a  </t>
    </r>
    <r>
      <rPr>
        <b/>
        <sz val="9"/>
        <rFont val="Arial"/>
        <family val="2"/>
      </rPr>
      <t>18,-</t>
    </r>
  </si>
  <si>
    <r>
      <t>Touchee 2043a</t>
    </r>
    <r>
      <rPr>
        <b/>
        <sz val="9"/>
        <rFont val="Arial"/>
        <family val="2"/>
      </rPr>
      <t xml:space="preserve">  25,-</t>
    </r>
  </si>
  <si>
    <r>
      <rPr>
        <b/>
        <sz val="10"/>
        <rFont val="Arial"/>
        <family val="2"/>
      </rPr>
      <t xml:space="preserve">SWC </t>
    </r>
    <r>
      <rPr>
        <sz val="10"/>
        <rFont val="Arial"/>
        <family val="2"/>
      </rPr>
      <t xml:space="preserve">2104968/1 645319-2033 oriental blue </t>
    </r>
    <r>
      <rPr>
        <b/>
        <sz val="10"/>
        <rFont val="Arial"/>
        <family val="2"/>
      </rPr>
      <t>110,-</t>
    </r>
  </si>
  <si>
    <t>AD Muster Krepp</t>
  </si>
  <si>
    <r>
      <rPr>
        <b/>
        <sz val="14"/>
        <rFont val="Arial"/>
        <family val="2"/>
      </rPr>
      <t xml:space="preserve">SWC </t>
    </r>
    <r>
      <rPr>
        <sz val="14"/>
        <rFont val="Arial"/>
        <family val="2"/>
      </rPr>
      <t xml:space="preserve">2104936/1 654349-521 </t>
    </r>
    <r>
      <rPr>
        <b/>
        <sz val="14"/>
        <rFont val="Arial"/>
        <family val="2"/>
      </rPr>
      <t xml:space="preserve"> 180,-</t>
    </r>
  </si>
  <si>
    <r>
      <rPr>
        <b/>
        <sz val="14"/>
        <rFont val="Arial"/>
        <family val="2"/>
      </rPr>
      <t>SWC</t>
    </r>
    <r>
      <rPr>
        <sz val="14"/>
        <rFont val="Arial"/>
        <family val="2"/>
      </rPr>
      <t xml:space="preserve"> 2104995/1 246342 </t>
    </r>
  </si>
  <si>
    <r>
      <rPr>
        <b/>
        <sz val="10"/>
        <rFont val="Arial"/>
        <family val="2"/>
      </rPr>
      <t>SWC</t>
    </r>
    <r>
      <rPr>
        <sz val="10"/>
        <rFont val="Arial"/>
        <family val="2"/>
      </rPr>
      <t xml:space="preserve"> 2104995/1 246342 </t>
    </r>
  </si>
  <si>
    <r>
      <rPr>
        <b/>
        <sz val="14"/>
        <rFont val="Arial"/>
        <family val="2"/>
      </rPr>
      <t>SWC</t>
    </r>
    <r>
      <rPr>
        <sz val="14"/>
        <rFont val="Arial"/>
        <family val="2"/>
      </rPr>
      <t xml:space="preserve"> 2104995/2 662549-5021 BW</t>
    </r>
  </si>
  <si>
    <r>
      <rPr>
        <b/>
        <sz val="10"/>
        <rFont val="Arial"/>
        <family val="2"/>
      </rPr>
      <t>SWC</t>
    </r>
    <r>
      <rPr>
        <sz val="10"/>
        <rFont val="Arial"/>
        <family val="2"/>
      </rPr>
      <t xml:space="preserve"> 2104995/2 662549-5021  BW  </t>
    </r>
    <r>
      <rPr>
        <b/>
        <sz val="10"/>
        <rFont val="Arial"/>
        <family val="2"/>
      </rPr>
      <t>220,-</t>
    </r>
  </si>
  <si>
    <r>
      <rPr>
        <b/>
        <sz val="10"/>
        <color indexed="9"/>
        <rFont val="Arial"/>
        <family val="2"/>
      </rPr>
      <t xml:space="preserve">Brinkhaus </t>
    </r>
    <r>
      <rPr>
        <sz val="10"/>
        <color indexed="9"/>
        <rFont val="Arial"/>
        <family val="2"/>
      </rPr>
      <t xml:space="preserve">2105014/1 645319-546 </t>
    </r>
    <r>
      <rPr>
        <b/>
        <sz val="10"/>
        <color indexed="9"/>
        <rFont val="Arial"/>
        <family val="2"/>
      </rPr>
      <t>110,-</t>
    </r>
  </si>
  <si>
    <t>2104958/1</t>
  </si>
  <si>
    <t>102311</t>
  </si>
  <si>
    <t>654349-2044/00-270</t>
  </si>
  <si>
    <t>2104976/1</t>
  </si>
  <si>
    <t>Schuss-warten</t>
  </si>
  <si>
    <r>
      <rPr>
        <b/>
        <sz val="10"/>
        <color indexed="9"/>
        <rFont val="Arial"/>
        <family val="2"/>
      </rPr>
      <t>SWC</t>
    </r>
    <r>
      <rPr>
        <sz val="10"/>
        <color indexed="9"/>
        <rFont val="Arial"/>
        <family val="2"/>
      </rPr>
      <t xml:space="preserve"> 2104996/2 240512/00 BW-granate  </t>
    </r>
    <r>
      <rPr>
        <b/>
        <sz val="10"/>
        <color indexed="9"/>
        <rFont val="Arial"/>
        <family val="2"/>
      </rPr>
      <t>110,-</t>
    </r>
  </si>
  <si>
    <r>
      <rPr>
        <b/>
        <sz val="10"/>
        <rFont val="Arial"/>
        <family val="2"/>
      </rPr>
      <t>S. Kauffmann</t>
    </r>
    <r>
      <rPr>
        <sz val="10"/>
        <rFont val="Arial"/>
        <family val="2"/>
      </rPr>
      <t xml:space="preserve"> 2105007/1 654349-709, </t>
    </r>
  </si>
  <si>
    <t>2105019/1</t>
  </si>
  <si>
    <t>55/01</t>
  </si>
  <si>
    <t>Schappe140/2 ( cascami )</t>
  </si>
  <si>
    <t>Allergo 120er 3588 lfm</t>
  </si>
  <si>
    <t>Dusch-vorhang</t>
  </si>
  <si>
    <t>Seide</t>
  </si>
  <si>
    <t xml:space="preserve">Legende: </t>
  </si>
  <si>
    <t>Wartungs-arbeiten</t>
  </si>
  <si>
    <t>Warten auf Rep. Freigabe</t>
  </si>
  <si>
    <t>KW 11/16</t>
  </si>
  <si>
    <t>KW 12/16</t>
  </si>
  <si>
    <t>KW 13/16</t>
  </si>
  <si>
    <t>KW 14/16</t>
  </si>
  <si>
    <t>KW 15/16</t>
  </si>
  <si>
    <t>KW 16/16</t>
  </si>
  <si>
    <t>KW 17/16</t>
  </si>
  <si>
    <t>KW 18/16</t>
  </si>
  <si>
    <t>KW 19/16</t>
  </si>
  <si>
    <t>KW 20/16</t>
  </si>
  <si>
    <t>KW 21/16</t>
  </si>
  <si>
    <t>KW 22/16</t>
  </si>
  <si>
    <t>KW 23/16</t>
  </si>
  <si>
    <t>KW 24/16</t>
  </si>
  <si>
    <t>KW 25/16</t>
  </si>
  <si>
    <t>KW 26/16</t>
  </si>
  <si>
    <t>KW 27/16</t>
  </si>
  <si>
    <t>KW 28/16</t>
  </si>
  <si>
    <t>KW 29/16</t>
  </si>
  <si>
    <t>KW 30/16</t>
  </si>
  <si>
    <t>Wartungsintervall</t>
  </si>
  <si>
    <t>Wartungs- intervall</t>
  </si>
  <si>
    <t>Musterkollektion 1. Lauf</t>
  </si>
  <si>
    <t>2104995/2</t>
  </si>
  <si>
    <t>0782</t>
  </si>
  <si>
    <t>662549-5021 natur</t>
  </si>
  <si>
    <t>Baumwolle 85/1</t>
  </si>
  <si>
    <t>2104996/1</t>
  </si>
  <si>
    <t>102309</t>
  </si>
  <si>
    <t>645519-2036/00-843</t>
  </si>
  <si>
    <t>Baumwolle 135/2</t>
  </si>
  <si>
    <r>
      <rPr>
        <b/>
        <sz val="14"/>
        <rFont val="Arial"/>
        <family val="2"/>
      </rPr>
      <t>BAP</t>
    </r>
    <r>
      <rPr>
        <sz val="14"/>
        <rFont val="Arial"/>
        <family val="2"/>
      </rPr>
      <t xml:space="preserve">  136750 3609lfm</t>
    </r>
  </si>
  <si>
    <r>
      <rPr>
        <b/>
        <sz val="14"/>
        <rFont val="Arial"/>
        <family val="2"/>
      </rPr>
      <t>BAP</t>
    </r>
    <r>
      <rPr>
        <sz val="14"/>
        <rFont val="Arial"/>
        <family val="2"/>
      </rPr>
      <t xml:space="preserve">  136750  3609lfm</t>
    </r>
  </si>
  <si>
    <t>2104996/2</t>
  </si>
  <si>
    <t>56/01</t>
  </si>
  <si>
    <t>102310</t>
  </si>
  <si>
    <t>240512/00-843</t>
  </si>
  <si>
    <t>2104995/1</t>
  </si>
  <si>
    <t>0783</t>
  </si>
  <si>
    <t xml:space="preserve">                                                                                                                                                                                                                                                                                                                                                                                                                                                                                                                                                                                                                                                                                                                                                                                                                                                                                                                                                                                                                                                                                                                                                                                                                                                                                                                                                                                                                                                                                                                                                                                                                                                                                                                                                                                                                                                                                                                                                                                                                                                                                                                                                                                                                                                                                                                                                                                                                                                                                                                                                                                                                                                                                                                                                                                                                                                                                                                                                                                                                                                                                                                                                                                                                                                                                                                                                                                                                                                                                                                                                                                                                                                                                                                                                                                                                                                                                                                                                                                                                                                                                         </t>
  </si>
  <si>
    <r>
      <rPr>
        <b/>
        <sz val="12"/>
        <rFont val="Arial"/>
        <family val="2"/>
      </rPr>
      <t xml:space="preserve">Minardi </t>
    </r>
    <r>
      <rPr>
        <sz val="12"/>
        <rFont val="Arial"/>
        <family val="2"/>
      </rPr>
      <t xml:space="preserve">2104958/1 654349-2044-54/00-270  </t>
    </r>
    <r>
      <rPr>
        <b/>
        <sz val="12"/>
        <rFont val="Arial"/>
        <family val="2"/>
      </rPr>
      <t>110,-</t>
    </r>
  </si>
  <si>
    <r>
      <rPr>
        <b/>
        <sz val="12"/>
        <rFont val="Arial"/>
        <family val="2"/>
      </rPr>
      <t>SWC</t>
    </r>
    <r>
      <rPr>
        <sz val="12"/>
        <rFont val="Arial"/>
        <family val="2"/>
      </rPr>
      <t xml:space="preserve"> 2104996/1 645519-2036 BW-granate</t>
    </r>
  </si>
  <si>
    <r>
      <rPr>
        <b/>
        <sz val="10"/>
        <rFont val="Arial"/>
        <family val="2"/>
      </rPr>
      <t>SWC</t>
    </r>
    <r>
      <rPr>
        <sz val="10"/>
        <rFont val="Arial"/>
        <family val="2"/>
      </rPr>
      <t xml:space="preserve"> 2104996/1 645519-2036 BW-granate  </t>
    </r>
    <r>
      <rPr>
        <b/>
        <sz val="10"/>
        <rFont val="Arial"/>
        <family val="2"/>
      </rPr>
      <t>110,-</t>
    </r>
  </si>
  <si>
    <r>
      <rPr>
        <b/>
        <sz val="14"/>
        <rFont val="Arial"/>
        <family val="2"/>
      </rPr>
      <t>Naturtex</t>
    </r>
    <r>
      <rPr>
        <sz val="14"/>
        <rFont val="Arial"/>
        <family val="2"/>
      </rPr>
      <t xml:space="preserve"> 2105019/1 654349-833-54-8B  </t>
    </r>
    <r>
      <rPr>
        <b/>
        <sz val="14"/>
        <rFont val="Arial"/>
        <family val="2"/>
      </rPr>
      <t>110,-</t>
    </r>
  </si>
  <si>
    <t>2105014/1</t>
  </si>
  <si>
    <t>100581</t>
  </si>
  <si>
    <t>0784</t>
  </si>
  <si>
    <t>Fürstenzug  15,-</t>
  </si>
  <si>
    <r>
      <rPr>
        <b/>
        <sz val="8"/>
        <rFont val="Arial"/>
        <family val="2"/>
      </rPr>
      <t>SWC</t>
    </r>
    <r>
      <rPr>
        <sz val="8"/>
        <rFont val="Arial"/>
        <family val="2"/>
      </rPr>
      <t xml:space="preserve"> 2104995/1 246342 </t>
    </r>
  </si>
  <si>
    <t>2105032/1</t>
  </si>
  <si>
    <t>102313</t>
  </si>
  <si>
    <t>645319-581/00-33 black</t>
  </si>
  <si>
    <r>
      <rPr>
        <b/>
        <sz val="12"/>
        <rFont val="Arial"/>
        <family val="2"/>
      </rPr>
      <t xml:space="preserve">NOS </t>
    </r>
    <r>
      <rPr>
        <sz val="12"/>
        <rFont val="Arial"/>
        <family val="2"/>
      </rPr>
      <t>2105038/2  654349-426 DD</t>
    </r>
    <r>
      <rPr>
        <b/>
        <sz val="12"/>
        <rFont val="Arial"/>
        <family val="2"/>
      </rPr>
      <t xml:space="preserve">  110,-</t>
    </r>
  </si>
  <si>
    <t>I N V E N T U R</t>
  </si>
  <si>
    <t>NOS 2105038/1  654349-521 DD</t>
  </si>
  <si>
    <r>
      <t xml:space="preserve">J13            </t>
    </r>
    <r>
      <rPr>
        <b/>
        <sz val="12"/>
        <rFont val="Arial"/>
        <family val="2"/>
      </rPr>
      <t xml:space="preserve"> </t>
    </r>
    <r>
      <rPr>
        <sz val="12"/>
        <rFont val="Arial"/>
        <family val="2"/>
      </rPr>
      <t xml:space="preserve">  2x 170</t>
    </r>
  </si>
  <si>
    <r>
      <rPr>
        <b/>
        <sz val="14"/>
        <color indexed="9"/>
        <rFont val="Arial"/>
        <family val="2"/>
      </rPr>
      <t xml:space="preserve">Hanover Direct </t>
    </r>
    <r>
      <rPr>
        <sz val="14"/>
        <color indexed="9"/>
        <rFont val="Arial"/>
        <family val="2"/>
      </rPr>
      <t xml:space="preserve"> 654349-635 DD</t>
    </r>
  </si>
  <si>
    <t>Allergo 170er 10733lfm</t>
  </si>
  <si>
    <r>
      <rPr>
        <b/>
        <sz val="14"/>
        <rFont val="Arial"/>
        <family val="2"/>
      </rPr>
      <t>BAP</t>
    </r>
    <r>
      <rPr>
        <sz val="14"/>
        <rFont val="Arial"/>
        <family val="2"/>
      </rPr>
      <t xml:space="preserve">  136750  514lfm</t>
    </r>
  </si>
  <si>
    <t>4772 1395lfm</t>
  </si>
  <si>
    <r>
      <rPr>
        <b/>
        <sz val="10"/>
        <rFont val="Arial"/>
        <family val="2"/>
      </rPr>
      <t>SWC</t>
    </r>
    <r>
      <rPr>
        <sz val="10"/>
        <rFont val="Arial"/>
        <family val="2"/>
      </rPr>
      <t xml:space="preserve"> 2104995/1 246342  94lfm</t>
    </r>
  </si>
  <si>
    <r>
      <rPr>
        <b/>
        <sz val="14"/>
        <rFont val="Arial"/>
        <family val="2"/>
      </rPr>
      <t xml:space="preserve">SWC </t>
    </r>
    <r>
      <rPr>
        <sz val="14"/>
        <rFont val="Arial"/>
        <family val="2"/>
      </rPr>
      <t>2104995/1  246342</t>
    </r>
    <r>
      <rPr>
        <b/>
        <sz val="14"/>
        <rFont val="Arial"/>
        <family val="2"/>
      </rPr>
      <t xml:space="preserve">  550,-</t>
    </r>
  </si>
  <si>
    <r>
      <rPr>
        <b/>
        <sz val="14"/>
        <rFont val="Arial"/>
        <family val="2"/>
      </rPr>
      <t xml:space="preserve">NOS </t>
    </r>
    <r>
      <rPr>
        <sz val="14"/>
        <rFont val="Arial"/>
        <family val="2"/>
      </rPr>
      <t xml:space="preserve">2105038/1  654349-521 DD  </t>
    </r>
    <r>
      <rPr>
        <b/>
        <sz val="14"/>
        <rFont val="Arial"/>
        <family val="2"/>
      </rPr>
      <t>220,-</t>
    </r>
  </si>
  <si>
    <t>2105038/2</t>
  </si>
  <si>
    <t>2105038/1</t>
  </si>
  <si>
    <t>Schappe 140/2 SOL SP7</t>
  </si>
  <si>
    <t>Allergo 120er 8622lfm</t>
  </si>
  <si>
    <t>Allergo 150er 4960lfm</t>
  </si>
  <si>
    <t>Kettwechsel und Breitenänderung</t>
  </si>
  <si>
    <t>21/1-23/01</t>
  </si>
  <si>
    <t>Allergo 120er 3658lfm</t>
  </si>
  <si>
    <t>Brinkhaus 2105014/1 645319-546 110,-NOS 2105038/2  654349-426 DD  110,-NOS 2105038/1  654349-521 DD  220,-SWC 2104995/1 246342  94lfmSWC 2104995/2 662549-5021  BW  220,-SWC 2104995/1  246342  550,-</t>
  </si>
  <si>
    <r>
      <rPr>
        <b/>
        <sz val="10"/>
        <color indexed="9"/>
        <rFont val="Arial"/>
        <family val="2"/>
      </rPr>
      <t xml:space="preserve">Hanover Direct </t>
    </r>
    <r>
      <rPr>
        <sz val="10"/>
        <color indexed="9"/>
        <rFont val="Arial"/>
        <family val="2"/>
      </rPr>
      <t xml:space="preserve"> 654349-635 DD</t>
    </r>
  </si>
  <si>
    <t>2105036/1</t>
  </si>
  <si>
    <t>21/02-23/02</t>
  </si>
  <si>
    <t>99-106</t>
  </si>
  <si>
    <r>
      <rPr>
        <b/>
        <sz val="14"/>
        <rFont val="Arial"/>
        <family val="2"/>
      </rPr>
      <t>Kyburz</t>
    </r>
    <r>
      <rPr>
        <sz val="14"/>
        <rFont val="Arial"/>
        <family val="2"/>
      </rPr>
      <t xml:space="preserve"> 2105067/2  645319-49  </t>
    </r>
    <r>
      <rPr>
        <b/>
        <sz val="14"/>
        <rFont val="Arial"/>
        <family val="2"/>
      </rPr>
      <t>110,-</t>
    </r>
  </si>
  <si>
    <t>2105067/2</t>
  </si>
  <si>
    <t>57/01</t>
  </si>
  <si>
    <t>100013</t>
  </si>
  <si>
    <t>645319-49</t>
  </si>
  <si>
    <t>2105078/1</t>
  </si>
  <si>
    <t>107/01</t>
  </si>
  <si>
    <t>101454</t>
  </si>
  <si>
    <t>Baumwolle 100/1</t>
  </si>
  <si>
    <t>55,-</t>
  </si>
  <si>
    <t>2105078/1   246512</t>
  </si>
  <si>
    <r>
      <t xml:space="preserve">Muster AD,  Crepé Köper 2/1  </t>
    </r>
    <r>
      <rPr>
        <b/>
        <sz val="11"/>
        <rFont val="Arial"/>
        <family val="2"/>
      </rPr>
      <t>2x 15,-</t>
    </r>
  </si>
  <si>
    <t>Köper 2/1</t>
  </si>
  <si>
    <t>Annett</t>
  </si>
  <si>
    <t>Köper 3/1</t>
  </si>
  <si>
    <t>SWC  2105095/7  654349-521</t>
  </si>
  <si>
    <r>
      <t xml:space="preserve">SWC  2105095/7  654349-521 </t>
    </r>
    <r>
      <rPr>
        <b/>
        <sz val="14"/>
        <rFont val="Arial"/>
        <family val="2"/>
      </rPr>
      <t xml:space="preserve"> 220,-</t>
    </r>
  </si>
  <si>
    <t>2105095/7</t>
  </si>
  <si>
    <r>
      <rPr>
        <b/>
        <sz val="14"/>
        <rFont val="Arial"/>
        <family val="2"/>
      </rPr>
      <t>SWC</t>
    </r>
    <r>
      <rPr>
        <sz val="14"/>
        <rFont val="Arial"/>
        <family val="2"/>
      </rPr>
      <t xml:space="preserve">  2105095/1  Helios Natur</t>
    </r>
  </si>
  <si>
    <t>Allergo 150er 3610lfm</t>
  </si>
  <si>
    <t>58/01</t>
  </si>
  <si>
    <t>Schappe 120/2 oriental blue</t>
  </si>
  <si>
    <r>
      <rPr>
        <b/>
        <sz val="14"/>
        <color indexed="9"/>
        <rFont val="Arial"/>
        <family val="2"/>
      </rPr>
      <t xml:space="preserve">Hanover Direct </t>
    </r>
    <r>
      <rPr>
        <sz val="14"/>
        <color indexed="9"/>
        <rFont val="Arial"/>
        <family val="2"/>
      </rPr>
      <t xml:space="preserve"> 654349-635 DD </t>
    </r>
    <r>
      <rPr>
        <b/>
        <sz val="14"/>
        <color indexed="9"/>
        <rFont val="Arial"/>
        <family val="2"/>
      </rPr>
      <t xml:space="preserve"> 1.Teilmenge</t>
    </r>
  </si>
  <si>
    <r>
      <rPr>
        <b/>
        <sz val="12"/>
        <color indexed="9"/>
        <rFont val="Arial"/>
        <family val="2"/>
      </rPr>
      <t xml:space="preserve">Hanover Direct </t>
    </r>
    <r>
      <rPr>
        <sz val="12"/>
        <color indexed="9"/>
        <rFont val="Arial"/>
        <family val="2"/>
      </rPr>
      <t xml:space="preserve"> 654349-635  DD  </t>
    </r>
    <r>
      <rPr>
        <b/>
        <sz val="12"/>
        <color indexed="9"/>
        <rFont val="Arial"/>
        <family val="2"/>
      </rPr>
      <t>935,-</t>
    </r>
  </si>
  <si>
    <r>
      <rPr>
        <b/>
        <sz val="12"/>
        <color indexed="9"/>
        <rFont val="Arial"/>
        <family val="2"/>
      </rPr>
      <t xml:space="preserve">Joutsen Oü </t>
    </r>
    <r>
      <rPr>
        <sz val="12"/>
        <color indexed="9"/>
        <rFont val="Arial"/>
        <family val="2"/>
      </rPr>
      <t xml:space="preserve"> 2105104/1 654349-2016</t>
    </r>
  </si>
  <si>
    <r>
      <rPr>
        <b/>
        <sz val="14"/>
        <color indexed="9"/>
        <rFont val="Arial"/>
        <family val="2"/>
      </rPr>
      <t xml:space="preserve">Joutsen Oü </t>
    </r>
    <r>
      <rPr>
        <sz val="14"/>
        <color indexed="9"/>
        <rFont val="Arial"/>
        <family val="2"/>
      </rPr>
      <t xml:space="preserve"> 2105104/1 654349-2016  </t>
    </r>
    <r>
      <rPr>
        <b/>
        <sz val="14"/>
        <color indexed="9"/>
        <rFont val="Arial"/>
        <family val="2"/>
      </rPr>
      <t>550,-</t>
    </r>
  </si>
  <si>
    <r>
      <rPr>
        <b/>
        <sz val="10"/>
        <rFont val="Arial"/>
        <family val="2"/>
      </rPr>
      <t xml:space="preserve">Joutsen Oü </t>
    </r>
    <r>
      <rPr>
        <sz val="10"/>
        <rFont val="Arial"/>
        <family val="2"/>
      </rPr>
      <t xml:space="preserve"> 2105104/2 654349-1060</t>
    </r>
  </si>
  <si>
    <t>2105104/2</t>
  </si>
  <si>
    <t>Joutsen Oü</t>
  </si>
  <si>
    <t>Schappe 140/2 SOL + Cascami</t>
  </si>
  <si>
    <t>Dastex 133913             1. Auftrag 2016</t>
  </si>
  <si>
    <t>Wartungs-intervall</t>
  </si>
  <si>
    <t>Dastex 133913                                      1. Auftrag 2016</t>
  </si>
  <si>
    <r>
      <t xml:space="preserve">G9    </t>
    </r>
    <r>
      <rPr>
        <sz val="11"/>
        <rFont val="Arial"/>
        <family val="2"/>
      </rPr>
      <t>120/120</t>
    </r>
  </si>
  <si>
    <r>
      <t>SWC</t>
    </r>
    <r>
      <rPr>
        <sz val="11"/>
        <rFont val="Arial"/>
        <family val="2"/>
      </rPr>
      <t xml:space="preserve"> 2105120/3  654349-831</t>
    </r>
  </si>
  <si>
    <r>
      <rPr>
        <b/>
        <sz val="14"/>
        <rFont val="Arial"/>
        <family val="2"/>
      </rPr>
      <t>SWC</t>
    </r>
    <r>
      <rPr>
        <sz val="14"/>
        <rFont val="Arial"/>
        <family val="2"/>
      </rPr>
      <t xml:space="preserve"> 2105120/2  654349-426 </t>
    </r>
    <r>
      <rPr>
        <b/>
        <sz val="14"/>
        <rFont val="Arial"/>
        <family val="2"/>
      </rPr>
      <t xml:space="preserve"> 220,-</t>
    </r>
  </si>
  <si>
    <t>2105125/1</t>
  </si>
  <si>
    <r>
      <rPr>
        <b/>
        <sz val="10"/>
        <color indexed="9"/>
        <rFont val="Arial"/>
        <family val="2"/>
      </rPr>
      <t>SWC</t>
    </r>
    <r>
      <rPr>
        <sz val="10"/>
        <color indexed="9"/>
        <rFont val="Arial"/>
        <family val="2"/>
      </rPr>
      <t xml:space="preserve">  2105095/2  Helios oriental blue</t>
    </r>
    <r>
      <rPr>
        <b/>
        <sz val="10"/>
        <color indexed="9"/>
        <rFont val="Arial"/>
        <family val="2"/>
      </rPr>
      <t xml:space="preserve">  55,-</t>
    </r>
  </si>
  <si>
    <t>Allergo 160er  3207lfm</t>
  </si>
  <si>
    <t>Warten auf Schuss-material</t>
  </si>
  <si>
    <t>Allergo 150er 6766lfm</t>
  </si>
  <si>
    <t>Allergo 120er 9180 lfm</t>
  </si>
  <si>
    <t>Allergo 170er 12688lfm</t>
  </si>
  <si>
    <t>2105110/3</t>
  </si>
  <si>
    <t>2105104/1</t>
  </si>
  <si>
    <r>
      <rPr>
        <b/>
        <sz val="11"/>
        <rFont val="Arial"/>
        <family val="2"/>
      </rPr>
      <t xml:space="preserve">Joutsen Oü </t>
    </r>
    <r>
      <rPr>
        <sz val="11"/>
        <rFont val="Arial"/>
        <family val="2"/>
      </rPr>
      <t xml:space="preserve"> 2105104/2 654349-1060  </t>
    </r>
    <r>
      <rPr>
        <b/>
        <sz val="11"/>
        <rFont val="Arial"/>
        <family val="2"/>
      </rPr>
      <t>275,-</t>
    </r>
  </si>
  <si>
    <r>
      <t xml:space="preserve">Naturtex </t>
    </r>
    <r>
      <rPr>
        <sz val="14"/>
        <color indexed="9"/>
        <rFont val="Arial"/>
        <family val="2"/>
      </rPr>
      <t xml:space="preserve"> 2105110/3 654349-831</t>
    </r>
  </si>
  <si>
    <t>2105095/1</t>
  </si>
  <si>
    <t>59/01</t>
  </si>
  <si>
    <t>Ersatzteil-Warten</t>
  </si>
  <si>
    <t>PES 84/144+Beltron</t>
  </si>
  <si>
    <r>
      <t>Naturtex</t>
    </r>
    <r>
      <rPr>
        <sz val="10"/>
        <color indexed="9"/>
        <rFont val="Arial"/>
        <family val="2"/>
      </rPr>
      <t xml:space="preserve">  2105110/3 654349-831  </t>
    </r>
    <r>
      <rPr>
        <b/>
        <sz val="10"/>
        <color indexed="9"/>
        <rFont val="Arial"/>
        <family val="2"/>
      </rPr>
      <t>220,-</t>
    </r>
  </si>
  <si>
    <r>
      <t>SWC</t>
    </r>
    <r>
      <rPr>
        <sz val="10"/>
        <rFont val="Arial"/>
        <family val="2"/>
      </rPr>
      <t xml:space="preserve"> 2105120/3  654349-831  </t>
    </r>
    <r>
      <rPr>
        <b/>
        <sz val="10"/>
        <rFont val="Arial"/>
        <family val="2"/>
      </rPr>
      <t>330,-</t>
    </r>
  </si>
  <si>
    <r>
      <rPr>
        <b/>
        <sz val="10"/>
        <rFont val="Arial"/>
        <family val="2"/>
      </rPr>
      <t>SWC</t>
    </r>
    <r>
      <rPr>
        <sz val="10"/>
        <rFont val="Arial"/>
        <family val="2"/>
      </rPr>
      <t xml:space="preserve">  2105095/1  Helios Natur  </t>
    </r>
  </si>
  <si>
    <r>
      <rPr>
        <b/>
        <sz val="11"/>
        <rFont val="Arial"/>
        <family val="2"/>
      </rPr>
      <t>SWC</t>
    </r>
    <r>
      <rPr>
        <sz val="11"/>
        <rFont val="Arial"/>
        <family val="2"/>
      </rPr>
      <t xml:space="preserve">  </t>
    </r>
    <r>
      <rPr>
        <b/>
        <sz val="11"/>
        <rFont val="Arial"/>
        <family val="2"/>
      </rPr>
      <t>220,-</t>
    </r>
  </si>
  <si>
    <t>Dastex 133913  2. Auftrag 2016  (2105145/1)</t>
  </si>
  <si>
    <t>2105145/1</t>
  </si>
  <si>
    <t>J 11</t>
  </si>
  <si>
    <t>108/01</t>
  </si>
  <si>
    <t>0785</t>
  </si>
  <si>
    <t>Schappe 140/02 SOL</t>
  </si>
  <si>
    <t>2105120/3</t>
  </si>
  <si>
    <r>
      <t xml:space="preserve">Billerbeck CH </t>
    </r>
    <r>
      <rPr>
        <sz val="10"/>
        <rFont val="Arial"/>
        <family val="2"/>
      </rPr>
      <t>2105156/1  645319-545</t>
    </r>
    <r>
      <rPr>
        <b/>
        <sz val="10"/>
        <rFont val="Arial"/>
        <family val="2"/>
      </rPr>
      <t xml:space="preserve">  110,-</t>
    </r>
  </si>
  <si>
    <t>2105156/1</t>
  </si>
  <si>
    <t>109/01</t>
  </si>
  <si>
    <t>0786</t>
  </si>
  <si>
    <r>
      <rPr>
        <b/>
        <sz val="10"/>
        <rFont val="Arial"/>
        <family val="2"/>
      </rPr>
      <t>Billerbeck CH</t>
    </r>
    <r>
      <rPr>
        <sz val="10"/>
        <rFont val="Arial"/>
        <family val="2"/>
      </rPr>
      <t xml:space="preserve"> 2105145/1  645319-436  </t>
    </r>
    <r>
      <rPr>
        <b/>
        <sz val="10"/>
        <rFont val="Arial"/>
        <family val="2"/>
      </rPr>
      <t>110,-</t>
    </r>
  </si>
  <si>
    <r>
      <rPr>
        <b/>
        <sz val="8"/>
        <color indexed="9"/>
        <rFont val="Arial"/>
        <family val="2"/>
      </rPr>
      <t xml:space="preserve">Centa-Star </t>
    </r>
    <r>
      <rPr>
        <sz val="8"/>
        <color indexed="9"/>
        <rFont val="Arial"/>
        <family val="2"/>
      </rPr>
      <t>D.1120  11,-</t>
    </r>
  </si>
  <si>
    <r>
      <rPr>
        <b/>
        <sz val="8"/>
        <rFont val="Arial"/>
        <family val="2"/>
      </rPr>
      <t>SWC</t>
    </r>
    <r>
      <rPr>
        <sz val="8"/>
        <rFont val="Arial"/>
        <family val="2"/>
      </rPr>
      <t xml:space="preserve"> 2105095/3  240512/00-843  </t>
    </r>
    <r>
      <rPr>
        <b/>
        <sz val="8"/>
        <rFont val="Arial"/>
        <family val="2"/>
      </rPr>
      <t>55,-</t>
    </r>
  </si>
  <si>
    <r>
      <rPr>
        <b/>
        <sz val="10"/>
        <rFont val="Arial"/>
        <family val="2"/>
      </rPr>
      <t>SWC</t>
    </r>
    <r>
      <rPr>
        <sz val="10"/>
        <rFont val="Arial"/>
        <family val="2"/>
      </rPr>
      <t xml:space="preserve"> 2105095/6  645519-2036/00-843 </t>
    </r>
    <r>
      <rPr>
        <b/>
        <sz val="10"/>
        <rFont val="Arial"/>
        <family val="2"/>
      </rPr>
      <t xml:space="preserve"> 110,-</t>
    </r>
  </si>
  <si>
    <r>
      <rPr>
        <b/>
        <sz val="10"/>
        <rFont val="Arial"/>
        <family val="2"/>
      </rPr>
      <t>SWC</t>
    </r>
    <r>
      <rPr>
        <sz val="10"/>
        <rFont val="Arial"/>
        <family val="2"/>
      </rPr>
      <t xml:space="preserve">  2105095/4  645319-682/00-264  iron  </t>
    </r>
    <r>
      <rPr>
        <b/>
        <sz val="10"/>
        <rFont val="Arial"/>
        <family val="2"/>
      </rPr>
      <t>110,-</t>
    </r>
  </si>
  <si>
    <t>2105147/1</t>
  </si>
  <si>
    <t>Allergo 120er 3612 lfm</t>
  </si>
  <si>
    <t>Allergo 170er3866 lfm</t>
  </si>
  <si>
    <t>Allergo 170er 3866lfm</t>
  </si>
  <si>
    <t>Allergo 120er 3610 lfm</t>
  </si>
  <si>
    <r>
      <t xml:space="preserve">SWC  </t>
    </r>
    <r>
      <rPr>
        <sz val="14"/>
        <color indexed="9"/>
        <rFont val="Arial"/>
        <family val="2"/>
      </rPr>
      <t xml:space="preserve">2105095/5  645319-2033/00-4728 oriental blue </t>
    </r>
    <r>
      <rPr>
        <b/>
        <sz val="14"/>
        <color indexed="9"/>
        <rFont val="Arial"/>
        <family val="2"/>
      </rPr>
      <t>110,-</t>
    </r>
  </si>
  <si>
    <r>
      <t xml:space="preserve">SWC  </t>
    </r>
    <r>
      <rPr>
        <sz val="8"/>
        <color indexed="9"/>
        <rFont val="Arial"/>
        <family val="2"/>
      </rPr>
      <t xml:space="preserve">2105120/1  645319-2033/00-4728 oriental blue  </t>
    </r>
    <r>
      <rPr>
        <b/>
        <sz val="8"/>
        <color indexed="9"/>
        <rFont val="Arial"/>
        <family val="2"/>
      </rPr>
      <t>110,-</t>
    </r>
  </si>
  <si>
    <t>0787</t>
  </si>
  <si>
    <t>2105120/1</t>
  </si>
  <si>
    <t>Schappe 120/2 orintal blue (Beerli)</t>
  </si>
  <si>
    <t>2105120/2</t>
  </si>
  <si>
    <t>654349-426</t>
  </si>
  <si>
    <t>2105163/1</t>
  </si>
  <si>
    <t>110/01</t>
  </si>
  <si>
    <t>Centa Star</t>
  </si>
  <si>
    <t>2105164/2</t>
  </si>
  <si>
    <t>111/01</t>
  </si>
  <si>
    <t>645319-1084/00-535</t>
  </si>
  <si>
    <t>Schappe 120/2 deep mahogany (Beerli)</t>
  </si>
  <si>
    <t>2105164/1</t>
  </si>
  <si>
    <t>112/01</t>
  </si>
  <si>
    <t>Schappe 120/2 iron, goldmetallic (Beerli)</t>
  </si>
  <si>
    <r>
      <rPr>
        <b/>
        <sz val="8"/>
        <rFont val="Arial"/>
        <family val="2"/>
      </rPr>
      <t xml:space="preserve">Sleepwell Kaufmann </t>
    </r>
    <r>
      <rPr>
        <sz val="8"/>
        <rFont val="Arial"/>
        <family val="2"/>
      </rPr>
      <t xml:space="preserve">Design 1084 &amp; 2019  </t>
    </r>
    <r>
      <rPr>
        <b/>
        <sz val="8"/>
        <rFont val="Arial"/>
        <family val="2"/>
      </rPr>
      <t>22,-</t>
    </r>
  </si>
  <si>
    <t>Naturtex  2105110/3 654349-831  220,-SWC  2105095/7  654349-521  220,-Joutsen Oü  2105104/2 654349-1060 275lfm  Joutsen Oü  2105104/1 654349-2016  550,-</t>
  </si>
  <si>
    <t>Naturtex  2105110/3 654349-831  220,-SWC  2105095/7  654349-521  220,-Joutsen Oü  2105104/2 654349-1060 275lfm Joutsen Oü  2105104/1 654349-2016  550,-</t>
  </si>
  <si>
    <t>Allergo 120er lfm</t>
  </si>
  <si>
    <r>
      <rPr>
        <b/>
        <sz val="12"/>
        <color indexed="9"/>
        <rFont val="Arial"/>
        <family val="2"/>
      </rPr>
      <t xml:space="preserve">Hanover Direct </t>
    </r>
    <r>
      <rPr>
        <sz val="12"/>
        <color indexed="9"/>
        <rFont val="Arial"/>
        <family val="2"/>
      </rPr>
      <t xml:space="preserve"> 654349-635  DD  </t>
    </r>
    <r>
      <rPr>
        <b/>
        <sz val="12"/>
        <color indexed="9"/>
        <rFont val="Arial"/>
        <family val="2"/>
      </rPr>
      <t>935,-SWC 2105120/3  654349-831  330,-SWC 2105120/2  654349-426  220,-</t>
    </r>
  </si>
  <si>
    <t>Allergo 150er lfm</t>
  </si>
  <si>
    <t>0789</t>
  </si>
  <si>
    <t>0788</t>
  </si>
  <si>
    <t>2105095/3</t>
  </si>
  <si>
    <t>113/01</t>
  </si>
  <si>
    <t>0790</t>
  </si>
  <si>
    <t>0791</t>
  </si>
  <si>
    <t>2105095/6</t>
  </si>
  <si>
    <t>114/01</t>
  </si>
  <si>
    <t>2105183/1</t>
  </si>
  <si>
    <t>2105183/1 654349-2016 77,-m</t>
  </si>
  <si>
    <t>SWC 2105095/6  645519-2036/00-843  110,-</t>
  </si>
  <si>
    <r>
      <rPr>
        <b/>
        <sz val="12"/>
        <color indexed="9"/>
        <rFont val="Arial"/>
        <family val="2"/>
      </rPr>
      <t xml:space="preserve">Hanover Direct </t>
    </r>
    <r>
      <rPr>
        <sz val="12"/>
        <color indexed="9"/>
        <rFont val="Arial"/>
        <family val="2"/>
      </rPr>
      <t xml:space="preserve"> 654349-635  DD  </t>
    </r>
    <r>
      <rPr>
        <b/>
        <sz val="12"/>
        <color indexed="9"/>
        <rFont val="Arial"/>
        <family val="2"/>
      </rPr>
      <t>935,-SWC 2105120/3  654349-831  330,-SWC 2105120/2  654349-426  220 ;2105183/1 654349-2016 77,-m</t>
    </r>
  </si>
  <si>
    <t>Naturtex  2105110/3 654349-831  220,-</t>
  </si>
  <si>
    <t>SWC  2105095/7  654349-521  220,-Joutsen Oü  2105104/2 654349-1060 275lfm  Joutsen Oü  2105104/1 654349-2016  550,-</t>
  </si>
  <si>
    <t>2105095/4</t>
  </si>
  <si>
    <t>2105188/1</t>
  </si>
  <si>
    <t>115/01</t>
  </si>
  <si>
    <t>Muster CS</t>
  </si>
  <si>
    <r>
      <t xml:space="preserve">2105188/1 </t>
    </r>
    <r>
      <rPr>
        <b/>
        <sz val="8"/>
        <rFont val="Arial"/>
        <family val="2"/>
      </rPr>
      <t xml:space="preserve">Billerbeck CH </t>
    </r>
    <r>
      <rPr>
        <sz val="8"/>
        <rFont val="Arial"/>
        <family val="2"/>
      </rPr>
      <t xml:space="preserve"> 245106 Köper 3/1 </t>
    </r>
    <r>
      <rPr>
        <b/>
        <sz val="8"/>
        <rFont val="Arial"/>
        <family val="2"/>
      </rPr>
      <t xml:space="preserve"> 12,-  &amp;  2105189/1 Billerbeck CH  245103 Köper 2/1  11,-  </t>
    </r>
  </si>
  <si>
    <t>2105189/1</t>
  </si>
  <si>
    <t>116/01</t>
  </si>
  <si>
    <t>2105147/1d</t>
  </si>
  <si>
    <t>Novel GmbH</t>
  </si>
  <si>
    <t>Kundenmaterial PA - metallisiert</t>
  </si>
  <si>
    <t>2105147/1b</t>
  </si>
  <si>
    <r>
      <rPr>
        <b/>
        <sz val="12"/>
        <color indexed="9"/>
        <rFont val="Arial"/>
        <family val="2"/>
      </rPr>
      <t xml:space="preserve">Hanover Direct </t>
    </r>
    <r>
      <rPr>
        <sz val="12"/>
        <color indexed="9"/>
        <rFont val="Arial"/>
        <family val="2"/>
      </rPr>
      <t xml:space="preserve"> 654349-635  DD  </t>
    </r>
    <r>
      <rPr>
        <b/>
        <sz val="12"/>
        <color indexed="9"/>
        <rFont val="Arial"/>
        <family val="2"/>
      </rPr>
      <t>935,-SWC 2105120/3  654349-831  330,-SWC 2105120/2  654349-426  220 trocken gefahren und SWC  2105095/7  654349-521  220,-Joutsen Oü  2105104/2 654349-1060 275lfm  Joutsen Oü  2105104/1 654349-2016  550,- ;2105183/1 654349-2016 77,-m daunendicht</t>
    </r>
  </si>
  <si>
    <t>2105174/1</t>
  </si>
  <si>
    <t>Öl-Wechsel</t>
  </si>
  <si>
    <t>2105174/2</t>
  </si>
  <si>
    <t>01/07</t>
  </si>
  <si>
    <t>2105183/1 654349-2016 70,-</t>
  </si>
  <si>
    <t>2105079/1</t>
  </si>
  <si>
    <r>
      <rPr>
        <b/>
        <sz val="11"/>
        <rFont val="Arial"/>
        <family val="2"/>
      </rPr>
      <t xml:space="preserve">Dorbena </t>
    </r>
    <r>
      <rPr>
        <sz val="11"/>
        <rFont val="Arial"/>
        <family val="2"/>
      </rPr>
      <t xml:space="preserve">2105174/1  654349-602  </t>
    </r>
    <r>
      <rPr>
        <b/>
        <sz val="11"/>
        <rFont val="Arial"/>
        <family val="2"/>
      </rPr>
      <t>300,-</t>
    </r>
  </si>
  <si>
    <r>
      <rPr>
        <b/>
        <sz val="11"/>
        <rFont val="Arial"/>
        <family val="2"/>
      </rPr>
      <t xml:space="preserve">Dorbena </t>
    </r>
    <r>
      <rPr>
        <sz val="11"/>
        <rFont val="Arial"/>
        <family val="2"/>
      </rPr>
      <t xml:space="preserve">2105174/2  654349-602 </t>
    </r>
    <r>
      <rPr>
        <b/>
        <sz val="11"/>
        <rFont val="Arial"/>
        <family val="2"/>
      </rPr>
      <t xml:space="preserve"> 500,-</t>
    </r>
  </si>
  <si>
    <t>2104313/1</t>
  </si>
  <si>
    <t>4772 2895lfm</t>
  </si>
  <si>
    <t>4772 0,- lfm</t>
  </si>
  <si>
    <t>2105213/1</t>
  </si>
  <si>
    <t>117/01</t>
  </si>
  <si>
    <t>650319-1108/170-2004</t>
  </si>
  <si>
    <t>Schappe 120/2 iron,goldmetallic ( Beerli )</t>
  </si>
  <si>
    <t>2104310/1</t>
  </si>
  <si>
    <t>Öl-Wechsel und Wartungsintervall</t>
  </si>
  <si>
    <t>2105218/2</t>
  </si>
  <si>
    <t>Schönberg</t>
  </si>
  <si>
    <t xml:space="preserve">Schappe 140/2 Natur SOL </t>
  </si>
  <si>
    <t>2105218/1</t>
  </si>
  <si>
    <r>
      <rPr>
        <b/>
        <sz val="9"/>
        <rFont val="Arial"/>
        <family val="2"/>
      </rPr>
      <t xml:space="preserve">Schönberg </t>
    </r>
    <r>
      <rPr>
        <sz val="9"/>
        <rFont val="Arial"/>
        <family val="2"/>
      </rPr>
      <t xml:space="preserve">2105218/1  645319-64  </t>
    </r>
    <r>
      <rPr>
        <b/>
        <sz val="9"/>
        <rFont val="Arial"/>
        <family val="2"/>
      </rPr>
      <t>110,-</t>
    </r>
  </si>
  <si>
    <r>
      <rPr>
        <b/>
        <sz val="10"/>
        <rFont val="Arial"/>
        <family val="2"/>
      </rPr>
      <t xml:space="preserve">Schönberg </t>
    </r>
    <r>
      <rPr>
        <sz val="10"/>
        <rFont val="Arial"/>
        <family val="2"/>
      </rPr>
      <t xml:space="preserve">2105218/2  645319-1120 </t>
    </r>
    <r>
      <rPr>
        <b/>
        <sz val="10"/>
        <rFont val="Arial"/>
        <family val="2"/>
      </rPr>
      <t>11,-</t>
    </r>
  </si>
  <si>
    <t>Allergo 150er 7.694 lfm</t>
  </si>
  <si>
    <t>Allergo 170er 11.561 lfm</t>
  </si>
  <si>
    <t>Allergo 120er 10.488 lfm</t>
  </si>
  <si>
    <r>
      <t>Naturtex</t>
    </r>
    <r>
      <rPr>
        <sz val="9"/>
        <rFont val="Arial"/>
        <family val="2"/>
      </rPr>
      <t xml:space="preserve"> 2105213/1  650319-1108/170-2004 </t>
    </r>
    <r>
      <rPr>
        <b/>
        <sz val="9"/>
        <rFont val="Arial"/>
        <family val="2"/>
      </rPr>
      <t xml:space="preserve"> 55,-</t>
    </r>
  </si>
  <si>
    <r>
      <rPr>
        <b/>
        <sz val="11"/>
        <rFont val="Arial"/>
        <family val="2"/>
      </rPr>
      <t xml:space="preserve">Dorbena </t>
    </r>
    <r>
      <rPr>
        <sz val="11"/>
        <rFont val="Arial"/>
        <family val="2"/>
      </rPr>
      <t xml:space="preserve">2105227/1  250102  </t>
    </r>
    <r>
      <rPr>
        <b/>
        <sz val="11"/>
        <rFont val="Arial"/>
        <family val="2"/>
      </rPr>
      <t>55,-</t>
    </r>
  </si>
  <si>
    <t>2105227/1</t>
  </si>
  <si>
    <t>118/1</t>
  </si>
  <si>
    <r>
      <t xml:space="preserve">SWC </t>
    </r>
    <r>
      <rPr>
        <sz val="9"/>
        <color indexed="13"/>
        <rFont val="Arial"/>
        <family val="2"/>
      </rPr>
      <t>2105232/1 645319-545</t>
    </r>
    <r>
      <rPr>
        <b/>
        <sz val="9"/>
        <color indexed="13"/>
        <rFont val="Arial"/>
        <family val="2"/>
      </rPr>
      <t xml:space="preserve">  33,-</t>
    </r>
  </si>
  <si>
    <t>2105232/1</t>
  </si>
  <si>
    <t>Allergo 3612 120er</t>
  </si>
  <si>
    <t>Allergo 3612lfm 120er</t>
  </si>
  <si>
    <t>Allergo 120er 8080 lfm</t>
  </si>
  <si>
    <t>4772 580lfm</t>
  </si>
  <si>
    <t>0793</t>
  </si>
  <si>
    <t>118/01</t>
  </si>
  <si>
    <t>Warten auf Produktionsfreigabe von SM</t>
  </si>
  <si>
    <t>Allergo 170er 8851 lfm</t>
  </si>
  <si>
    <t>Allergo3612 lfm 150er</t>
  </si>
  <si>
    <t>Allergo 3612lfm 150er</t>
  </si>
  <si>
    <t>Allergo 150er 5888 lfm</t>
  </si>
  <si>
    <t>Allergo 150er3610 lfm</t>
  </si>
  <si>
    <t>Allergo 170er  3612lfm</t>
  </si>
  <si>
    <r>
      <rPr>
        <b/>
        <sz val="16"/>
        <color indexed="9"/>
        <rFont val="Arial"/>
        <family val="2"/>
      </rPr>
      <t>SWC</t>
    </r>
    <r>
      <rPr>
        <sz val="16"/>
        <color indexed="9"/>
        <rFont val="Arial"/>
        <family val="2"/>
      </rPr>
      <t xml:space="preserve"> 2105263/1  238312  </t>
    </r>
    <r>
      <rPr>
        <b/>
        <sz val="16"/>
        <color indexed="9"/>
        <rFont val="Arial"/>
        <family val="2"/>
      </rPr>
      <t>220,-</t>
    </r>
  </si>
  <si>
    <r>
      <rPr>
        <b/>
        <sz val="14"/>
        <color indexed="9"/>
        <rFont val="Arial"/>
        <family val="2"/>
      </rPr>
      <t>SWC</t>
    </r>
    <r>
      <rPr>
        <sz val="14"/>
        <color indexed="9"/>
        <rFont val="Arial"/>
        <family val="2"/>
      </rPr>
      <t xml:space="preserve"> 2105265/1  246512  </t>
    </r>
    <r>
      <rPr>
        <b/>
        <sz val="14"/>
        <color indexed="9"/>
        <rFont val="Arial"/>
        <family val="2"/>
      </rPr>
      <t>165,-</t>
    </r>
  </si>
  <si>
    <t>2105265/1</t>
  </si>
  <si>
    <t>119/01</t>
  </si>
  <si>
    <r>
      <rPr>
        <b/>
        <sz val="14"/>
        <rFont val="Arial"/>
        <family val="2"/>
      </rPr>
      <t xml:space="preserve">SWC </t>
    </r>
    <r>
      <rPr>
        <sz val="14"/>
        <rFont val="Arial"/>
        <family val="2"/>
      </rPr>
      <t xml:space="preserve">2105266/1 645319-2045  </t>
    </r>
    <r>
      <rPr>
        <b/>
        <sz val="14"/>
        <rFont val="Arial"/>
        <family val="2"/>
      </rPr>
      <t>5,5</t>
    </r>
  </si>
  <si>
    <t>2105266/1</t>
  </si>
  <si>
    <t>645319-2045</t>
  </si>
  <si>
    <t>2104916/1b</t>
  </si>
  <si>
    <t>0792</t>
  </si>
  <si>
    <t>PES 83f72NT</t>
  </si>
  <si>
    <r>
      <rPr>
        <b/>
        <sz val="12"/>
        <rFont val="Arial"/>
        <family val="2"/>
      </rPr>
      <t>Nae Wae</t>
    </r>
    <r>
      <rPr>
        <sz val="12"/>
        <rFont val="Arial"/>
        <family val="2"/>
      </rPr>
      <t xml:space="preserve"> 2105274/1 654349-2016 goldmetallic </t>
    </r>
    <r>
      <rPr>
        <b/>
        <sz val="12"/>
        <rFont val="Arial"/>
        <family val="2"/>
      </rPr>
      <t xml:space="preserve"> 55,-</t>
    </r>
  </si>
  <si>
    <t>MA-Einstellung</t>
  </si>
  <si>
    <r>
      <rPr>
        <b/>
        <sz val="10"/>
        <rFont val="Arial"/>
        <family val="2"/>
      </rPr>
      <t>Billerbeck CH</t>
    </r>
    <r>
      <rPr>
        <sz val="10"/>
        <rFont val="Arial"/>
        <family val="2"/>
      </rPr>
      <t xml:space="preserve"> 2105272/1  250102 Krepp  </t>
    </r>
    <r>
      <rPr>
        <b/>
        <sz val="10"/>
        <rFont val="Arial"/>
        <family val="2"/>
      </rPr>
      <t>110,-</t>
    </r>
  </si>
  <si>
    <r>
      <rPr>
        <b/>
        <sz val="10"/>
        <rFont val="Arial"/>
        <family val="2"/>
      </rPr>
      <t>Nae Wae</t>
    </r>
    <r>
      <rPr>
        <sz val="10"/>
        <rFont val="Arial"/>
        <family val="2"/>
      </rPr>
      <t xml:space="preserve"> 2105274/2 654349-2016 orient blue ca. </t>
    </r>
    <r>
      <rPr>
        <b/>
        <sz val="10"/>
        <rFont val="Arial"/>
        <family val="2"/>
      </rPr>
      <t xml:space="preserve"> 45,-</t>
    </r>
  </si>
  <si>
    <r>
      <rPr>
        <b/>
        <sz val="10"/>
        <rFont val="Arial"/>
        <family val="2"/>
      </rPr>
      <t>Nae Wae</t>
    </r>
    <r>
      <rPr>
        <sz val="10"/>
        <rFont val="Arial"/>
        <family val="2"/>
      </rPr>
      <t xml:space="preserve"> 2105274/2 654349-2016 orient blue ca. </t>
    </r>
    <r>
      <rPr>
        <b/>
        <sz val="10"/>
        <rFont val="Arial"/>
        <family val="2"/>
      </rPr>
      <t xml:space="preserve"> 45,-Nae Wae 2105274/1 654349-2016 goldmetallic  55,-</t>
    </r>
  </si>
  <si>
    <t>2105221/1</t>
  </si>
  <si>
    <t>645319-1110</t>
  </si>
  <si>
    <t>2105274/1</t>
  </si>
  <si>
    <t>654349-2016/00-393</t>
  </si>
  <si>
    <t>Nae Wae Co.Ltd</t>
  </si>
  <si>
    <t>Schappe 120/2 gooldmetallic ( Beerli )</t>
  </si>
  <si>
    <t>2105274/2</t>
  </si>
  <si>
    <t>654349-2016/00-4728</t>
  </si>
  <si>
    <t>Allergo 170er  lfm</t>
  </si>
  <si>
    <r>
      <rPr>
        <b/>
        <sz val="12"/>
        <color theme="0"/>
        <rFont val="Arial"/>
        <family val="2"/>
      </rPr>
      <t xml:space="preserve">SWC </t>
    </r>
    <r>
      <rPr>
        <sz val="12"/>
        <color theme="0"/>
        <rFont val="Arial"/>
        <family val="2"/>
      </rPr>
      <t xml:space="preserve">2105207/2  654349-831 </t>
    </r>
    <r>
      <rPr>
        <b/>
        <sz val="12"/>
        <color theme="0"/>
        <rFont val="Arial"/>
        <family val="2"/>
      </rPr>
      <t xml:space="preserve"> 220,-</t>
    </r>
  </si>
  <si>
    <t>Muster!</t>
  </si>
  <si>
    <t>645349-5026</t>
  </si>
  <si>
    <t>650349-5026</t>
  </si>
  <si>
    <t>2105279/2</t>
  </si>
  <si>
    <t>2105271/1</t>
  </si>
  <si>
    <t>120/01</t>
  </si>
  <si>
    <t>210496/8</t>
  </si>
  <si>
    <r>
      <rPr>
        <b/>
        <sz val="10"/>
        <rFont val="Arial"/>
        <family val="2"/>
      </rPr>
      <t>Pico</t>
    </r>
    <r>
      <rPr>
        <sz val="10"/>
        <rFont val="Arial"/>
        <family val="2"/>
      </rPr>
      <t xml:space="preserve"> 2105286/1&amp;2 Design 5028 &amp; 5029 </t>
    </r>
    <r>
      <rPr>
        <b/>
        <sz val="10"/>
        <rFont val="Arial"/>
        <family val="2"/>
      </rPr>
      <t>je 3,30,-</t>
    </r>
  </si>
  <si>
    <t>2105286/1</t>
  </si>
  <si>
    <t>645319-5028</t>
  </si>
  <si>
    <r>
      <rPr>
        <b/>
        <sz val="9"/>
        <color indexed="9"/>
        <rFont val="Arial"/>
        <family val="2"/>
      </rPr>
      <t xml:space="preserve">Pico </t>
    </r>
    <r>
      <rPr>
        <sz val="9"/>
        <color indexed="9"/>
        <rFont val="Arial"/>
        <family val="2"/>
      </rPr>
      <t xml:space="preserve">2105221/2 645319-1122  </t>
    </r>
    <r>
      <rPr>
        <b/>
        <sz val="9"/>
        <color indexed="9"/>
        <rFont val="Arial"/>
        <family val="2"/>
      </rPr>
      <t>138,-</t>
    </r>
  </si>
  <si>
    <r>
      <t xml:space="preserve">Billerbeck CH </t>
    </r>
    <r>
      <rPr>
        <sz val="9"/>
        <rFont val="Arial"/>
        <family val="2"/>
      </rPr>
      <t xml:space="preserve">2105288/1 654349-545 </t>
    </r>
    <r>
      <rPr>
        <b/>
        <sz val="9"/>
        <rFont val="Arial"/>
        <family val="2"/>
      </rPr>
      <t xml:space="preserve"> 110,- </t>
    </r>
  </si>
  <si>
    <t>2105286/2</t>
  </si>
  <si>
    <t>645319-5029</t>
  </si>
  <si>
    <t>2105221/2</t>
  </si>
  <si>
    <r>
      <rPr>
        <b/>
        <sz val="11"/>
        <rFont val="Arial"/>
        <family val="2"/>
      </rPr>
      <t>Billerbeck CH</t>
    </r>
    <r>
      <rPr>
        <sz val="11"/>
        <rFont val="Arial"/>
        <family val="2"/>
      </rPr>
      <t xml:space="preserve">  2105271/1  654349-831  </t>
    </r>
    <r>
      <rPr>
        <b/>
        <sz val="11"/>
        <rFont val="Arial"/>
        <family val="2"/>
      </rPr>
      <t>110,-</t>
    </r>
  </si>
  <si>
    <r>
      <t xml:space="preserve">Billerbeck CH </t>
    </r>
    <r>
      <rPr>
        <sz val="9"/>
        <rFont val="Arial"/>
        <family val="2"/>
      </rPr>
      <t>2105288/1 654349-545</t>
    </r>
  </si>
  <si>
    <r>
      <rPr>
        <b/>
        <sz val="9"/>
        <color theme="0"/>
        <rFont val="Arial"/>
        <family val="2"/>
      </rPr>
      <t>SWC</t>
    </r>
    <r>
      <rPr>
        <sz val="9"/>
        <color theme="0"/>
        <rFont val="Arial"/>
        <family val="2"/>
      </rPr>
      <t xml:space="preserve"> 2105279/2  654349-426 </t>
    </r>
    <r>
      <rPr>
        <b/>
        <sz val="9"/>
        <color theme="0"/>
        <rFont val="Arial"/>
        <family val="2"/>
      </rPr>
      <t>110,-</t>
    </r>
  </si>
  <si>
    <r>
      <rPr>
        <b/>
        <sz val="9"/>
        <rFont val="Arial"/>
        <family val="2"/>
      </rPr>
      <t>Billerbeck CH</t>
    </r>
    <r>
      <rPr>
        <sz val="9"/>
        <rFont val="Arial"/>
        <family val="2"/>
      </rPr>
      <t xml:space="preserve"> 2105272/1  250102 Krepp  </t>
    </r>
    <r>
      <rPr>
        <b/>
        <sz val="9"/>
        <rFont val="Arial"/>
        <family val="2"/>
      </rPr>
      <t>110,-</t>
    </r>
  </si>
  <si>
    <t>2105272/1</t>
  </si>
  <si>
    <r>
      <rPr>
        <b/>
        <sz val="12"/>
        <rFont val="Arial"/>
        <family val="2"/>
      </rPr>
      <t>Naturtex</t>
    </r>
    <r>
      <rPr>
        <sz val="12"/>
        <rFont val="Arial"/>
        <family val="2"/>
      </rPr>
      <t xml:space="preserve">  2105258/1  662549-698  </t>
    </r>
    <r>
      <rPr>
        <b/>
        <sz val="12"/>
        <rFont val="Arial"/>
        <family val="2"/>
      </rPr>
      <t>275,-</t>
    </r>
  </si>
  <si>
    <t>0795</t>
  </si>
  <si>
    <t>2105288/1</t>
  </si>
  <si>
    <t>121/01</t>
  </si>
  <si>
    <t>2105290/1</t>
  </si>
  <si>
    <t>A45319-26</t>
  </si>
  <si>
    <r>
      <t>Pico 2105221/1 645319-1110</t>
    </r>
    <r>
      <rPr>
        <b/>
        <sz val="11"/>
        <color indexed="9"/>
        <rFont val="Arial"/>
        <family val="2"/>
      </rPr>
      <t xml:space="preserve"> 138,-</t>
    </r>
  </si>
  <si>
    <r>
      <rPr>
        <b/>
        <sz val="10"/>
        <color theme="0"/>
        <rFont val="Arial"/>
        <family val="2"/>
      </rPr>
      <t>Pico</t>
    </r>
    <r>
      <rPr>
        <sz val="10"/>
        <color theme="0"/>
        <rFont val="Arial"/>
        <family val="2"/>
      </rPr>
      <t xml:space="preserve"> 2105290/1 Design 26  </t>
    </r>
    <r>
      <rPr>
        <b/>
        <sz val="10"/>
        <color theme="0"/>
        <rFont val="Arial"/>
        <family val="2"/>
      </rPr>
      <t>4,-</t>
    </r>
    <r>
      <rPr>
        <sz val="10"/>
        <color theme="0"/>
        <rFont val="Arial"/>
        <family val="2"/>
      </rPr>
      <t>,</t>
    </r>
    <r>
      <rPr>
        <b/>
        <sz val="10"/>
        <color theme="0"/>
        <rFont val="Arial"/>
        <family val="2"/>
      </rPr>
      <t xml:space="preserve"> Pöffen </t>
    </r>
    <r>
      <rPr>
        <sz val="10"/>
        <color theme="0"/>
        <rFont val="Arial"/>
        <family val="2"/>
      </rPr>
      <t>2105293/1&amp;2 Design 1065 &amp; 1120 ash  je</t>
    </r>
    <r>
      <rPr>
        <b/>
        <sz val="10"/>
        <color theme="0"/>
        <rFont val="Arial"/>
        <family val="2"/>
      </rPr>
      <t xml:space="preserve"> 12,-</t>
    </r>
  </si>
  <si>
    <t>2105293/2</t>
  </si>
  <si>
    <t>654349-1065/00-101</t>
  </si>
  <si>
    <t>Pöffen</t>
  </si>
  <si>
    <t>Schappe 120/2 ash  Ongetta</t>
  </si>
  <si>
    <t>2105293/1</t>
  </si>
  <si>
    <t>654349-1120/00-101</t>
  </si>
  <si>
    <t>2105263/1</t>
  </si>
  <si>
    <t>Allergo 150er 7694 lfm</t>
  </si>
  <si>
    <t>4772 1002lfm</t>
  </si>
  <si>
    <t>2105258/1</t>
  </si>
  <si>
    <r>
      <rPr>
        <b/>
        <sz val="12"/>
        <rFont val="Arial"/>
        <family val="2"/>
      </rPr>
      <t>Naturtex</t>
    </r>
    <r>
      <rPr>
        <sz val="12"/>
        <rFont val="Arial"/>
        <family val="2"/>
      </rPr>
      <t xml:space="preserve">  2105258/1  662549-698  </t>
    </r>
  </si>
  <si>
    <t>Bedruckte Ware paradies 1400lfm</t>
  </si>
  <si>
    <r>
      <rPr>
        <b/>
        <sz val="11"/>
        <rFont val="Arial"/>
        <family val="2"/>
      </rPr>
      <t>SWC</t>
    </r>
    <r>
      <rPr>
        <sz val="11"/>
        <rFont val="Arial"/>
        <family val="2"/>
      </rPr>
      <t xml:space="preserve"> 2105279/1 246342  Helios  </t>
    </r>
    <r>
      <rPr>
        <b/>
        <sz val="11"/>
        <rFont val="Arial"/>
        <family val="2"/>
      </rPr>
      <t>440,-</t>
    </r>
  </si>
  <si>
    <r>
      <rPr>
        <b/>
        <sz val="12"/>
        <rFont val="Arial"/>
        <family val="2"/>
      </rPr>
      <t>SWC</t>
    </r>
    <r>
      <rPr>
        <sz val="12"/>
        <rFont val="Arial"/>
        <family val="2"/>
      </rPr>
      <t xml:space="preserve"> 2105279/1 246342  Helios</t>
    </r>
  </si>
  <si>
    <t>Nachausrüstung 136900 150 3612</t>
  </si>
  <si>
    <t>Nachausrüstung 136900 150 3610</t>
  </si>
  <si>
    <t>Nachausrüstung 136900 120 3612</t>
  </si>
  <si>
    <t>Nachausrüstung 136900 170 3612</t>
  </si>
  <si>
    <r>
      <rPr>
        <b/>
        <sz val="16"/>
        <rFont val="Arial"/>
        <family val="2"/>
      </rPr>
      <t xml:space="preserve">SWC </t>
    </r>
    <r>
      <rPr>
        <sz val="16"/>
        <rFont val="Arial"/>
        <family val="2"/>
      </rPr>
      <t xml:space="preserve">2105207/1  654349-426  </t>
    </r>
    <r>
      <rPr>
        <b/>
        <sz val="16"/>
        <rFont val="Arial"/>
        <family val="2"/>
      </rPr>
      <t>425,-SWC 2105279/2  654349-426 110,-Naturtex  2105258/1  662549-698  275</t>
    </r>
  </si>
  <si>
    <t>SWC 2105207/2  654349-831  220,-SWC 2105279/1 246342  Helios  440,-</t>
  </si>
  <si>
    <r>
      <rPr>
        <b/>
        <sz val="16"/>
        <rFont val="Arial"/>
        <family val="2"/>
      </rPr>
      <t xml:space="preserve">SWC </t>
    </r>
    <r>
      <rPr>
        <sz val="16"/>
        <rFont val="Arial"/>
        <family val="2"/>
      </rPr>
      <t xml:space="preserve">2105207/1  654349-426  </t>
    </r>
    <r>
      <rPr>
        <b/>
        <sz val="16"/>
        <rFont val="Arial"/>
        <family val="2"/>
      </rPr>
      <t>425,-SWC 2105279/2  654349-426 110,--Naturtex  2105258/1  662549-698  275</t>
    </r>
  </si>
  <si>
    <t>,-SWC 2105207/2  654349-831  220,-SWC 2105279/1 246342  Helios  440,-</t>
  </si>
  <si>
    <t>2105207/1</t>
  </si>
  <si>
    <t>0796</t>
  </si>
  <si>
    <t>SWC &amp; Naturtex</t>
  </si>
  <si>
    <t>SWC 2105207/1  654349-426 425,-</t>
  </si>
  <si>
    <t>Billerbech CH 2105308/1 654349-476 55,-m</t>
  </si>
  <si>
    <t>2105308/1</t>
  </si>
  <si>
    <t>Billerbeck Schweiz AG</t>
  </si>
  <si>
    <t>2105207/2</t>
  </si>
  <si>
    <t>2105279/1</t>
  </si>
  <si>
    <t>Bedruckte Ware paradies 967,1lfm</t>
  </si>
  <si>
    <t>2105314/2</t>
  </si>
  <si>
    <t>A45319-15</t>
  </si>
  <si>
    <t>654349-5001</t>
  </si>
  <si>
    <t>2105314/3</t>
  </si>
  <si>
    <t>2105314/4</t>
  </si>
  <si>
    <t>2105314/5</t>
  </si>
  <si>
    <t>645319-5034</t>
  </si>
  <si>
    <t>2104314/1</t>
  </si>
  <si>
    <t>645319-542/00-39</t>
  </si>
  <si>
    <t>Muster für ChinaKunden</t>
  </si>
  <si>
    <t>0797</t>
  </si>
  <si>
    <t>2105321/1</t>
  </si>
  <si>
    <t>PES 167f48 perla ,weiß</t>
  </si>
  <si>
    <t>09-16/01</t>
  </si>
  <si>
    <t>Divers</t>
  </si>
  <si>
    <t>2105325/1</t>
  </si>
  <si>
    <t>645319-5034/00/101</t>
  </si>
  <si>
    <t>PES 83f73</t>
  </si>
  <si>
    <t>PES 83f74</t>
  </si>
  <si>
    <t>PES 83f75</t>
  </si>
  <si>
    <t>PES 83f76</t>
  </si>
  <si>
    <t>PES 83f77</t>
  </si>
  <si>
    <t>18-19/01</t>
  </si>
  <si>
    <t>Rittwreg</t>
  </si>
  <si>
    <t>2105322/1</t>
  </si>
  <si>
    <t>2104916/2</t>
  </si>
  <si>
    <t xml:space="preserve">Rep. Elektronik </t>
  </si>
  <si>
    <t xml:space="preserve">Rep.  Elektronik </t>
  </si>
  <si>
    <t>21-23/01</t>
  </si>
  <si>
    <t>50/45</t>
  </si>
  <si>
    <t>Schappe 120/2 pinee, new wheat</t>
  </si>
  <si>
    <r>
      <rPr>
        <b/>
        <sz val="9"/>
        <rFont val="Arial"/>
        <family val="2"/>
      </rPr>
      <t xml:space="preserve">Protex </t>
    </r>
    <r>
      <rPr>
        <sz val="9"/>
        <rFont val="Arial"/>
        <family val="2"/>
      </rPr>
      <t>2105321/1 118900/1-7173-3-0003</t>
    </r>
  </si>
  <si>
    <r>
      <rPr>
        <b/>
        <sz val="12"/>
        <rFont val="Arial"/>
        <family val="2"/>
      </rPr>
      <t xml:space="preserve">Protex </t>
    </r>
    <r>
      <rPr>
        <sz val="12"/>
        <rFont val="Arial"/>
        <family val="2"/>
      </rPr>
      <t>2105321/1 118900/1-7173-3-0003</t>
    </r>
  </si>
  <si>
    <r>
      <rPr>
        <b/>
        <sz val="10"/>
        <rFont val="Arial"/>
        <family val="2"/>
      </rPr>
      <t xml:space="preserve">Protex </t>
    </r>
    <r>
      <rPr>
        <sz val="10"/>
        <rFont val="Arial"/>
        <family val="2"/>
      </rPr>
      <t>2105321/1 118900/1-7173-3-0003</t>
    </r>
    <r>
      <rPr>
        <b/>
        <sz val="10"/>
        <rFont val="Arial"/>
        <family val="2"/>
      </rPr>
      <t xml:space="preserve">  1.320,-</t>
    </r>
  </si>
  <si>
    <t>2105335/1</t>
  </si>
  <si>
    <t>24-27/01</t>
  </si>
  <si>
    <t>Modul-Wechsel</t>
  </si>
  <si>
    <t>KW 31/16</t>
  </si>
  <si>
    <t>KW 32/16</t>
  </si>
  <si>
    <t>KW 33/16</t>
  </si>
  <si>
    <t>KW 34/16</t>
  </si>
  <si>
    <t>KW 35/16</t>
  </si>
  <si>
    <t>KW 36/16</t>
  </si>
  <si>
    <t>KW 37/16</t>
  </si>
  <si>
    <t>KW 38/16</t>
  </si>
  <si>
    <t>KW 39/16</t>
  </si>
  <si>
    <t>KW 40/16</t>
  </si>
  <si>
    <t>KW 41/16</t>
  </si>
  <si>
    <t>KW 42/16</t>
  </si>
  <si>
    <t>KW 43/16</t>
  </si>
  <si>
    <t>KW 44/16</t>
  </si>
  <si>
    <t>KW 45/16</t>
  </si>
  <si>
    <t>KW 46/16</t>
  </si>
  <si>
    <t>KW 47/16</t>
  </si>
  <si>
    <t>KW 48/16</t>
  </si>
  <si>
    <t>KW 49/16</t>
  </si>
  <si>
    <t>KW 50/16</t>
  </si>
  <si>
    <t>KW 51/16</t>
  </si>
  <si>
    <t>KW 52/16</t>
  </si>
  <si>
    <t>KW 1/17</t>
  </si>
  <si>
    <t>KW 2/17</t>
  </si>
  <si>
    <t>KW 3/7</t>
  </si>
  <si>
    <t>28-32/01</t>
  </si>
  <si>
    <t>Muster TF</t>
  </si>
  <si>
    <r>
      <rPr>
        <b/>
        <sz val="14"/>
        <color theme="0"/>
        <rFont val="Arial"/>
        <family val="2"/>
      </rPr>
      <t xml:space="preserve">Billerbeck CH </t>
    </r>
    <r>
      <rPr>
        <sz val="14"/>
        <color theme="0"/>
        <rFont val="Arial"/>
        <family val="2"/>
      </rPr>
      <t xml:space="preserve"> 2105340/1 250102</t>
    </r>
  </si>
  <si>
    <r>
      <rPr>
        <b/>
        <sz val="11"/>
        <color theme="0"/>
        <rFont val="Arial"/>
        <family val="2"/>
      </rPr>
      <t xml:space="preserve">Billerbeck CH </t>
    </r>
    <r>
      <rPr>
        <sz val="11"/>
        <color theme="0"/>
        <rFont val="Arial"/>
        <family val="2"/>
      </rPr>
      <t xml:space="preserve"> 2105340/1 250102  </t>
    </r>
    <r>
      <rPr>
        <b/>
        <sz val="11"/>
        <color theme="0"/>
        <rFont val="Arial"/>
        <family val="2"/>
      </rPr>
      <t>330,-</t>
    </r>
  </si>
  <si>
    <t>2105343/1</t>
  </si>
  <si>
    <t xml:space="preserve">Schappe 120/2 ash </t>
  </si>
  <si>
    <t xml:space="preserve">Brinkhaus PL 2105343/1  645319-1120 ash </t>
  </si>
  <si>
    <t>2105345/1</t>
  </si>
  <si>
    <t>A45319-02</t>
  </si>
  <si>
    <t>34-35/01</t>
  </si>
  <si>
    <t>50/54</t>
  </si>
  <si>
    <t>2105340/1</t>
  </si>
  <si>
    <t>Allergo 120er 12270 lfm</t>
  </si>
  <si>
    <t>Allergo 120er  lfm</t>
  </si>
  <si>
    <r>
      <t xml:space="preserve">Sleepwell Kauffmann 709  </t>
    </r>
    <r>
      <rPr>
        <b/>
        <sz val="10"/>
        <rFont val="Arial"/>
        <family val="2"/>
      </rPr>
      <t>120,-</t>
    </r>
  </si>
  <si>
    <r>
      <rPr>
        <b/>
        <sz val="10"/>
        <color theme="0"/>
        <rFont val="Arial"/>
        <family val="2"/>
      </rPr>
      <t xml:space="preserve">Billerbeck CH </t>
    </r>
    <r>
      <rPr>
        <sz val="10"/>
        <color theme="0"/>
        <rFont val="Arial"/>
        <family val="2"/>
      </rPr>
      <t xml:space="preserve"> 2105340/1 250102  </t>
    </r>
    <r>
      <rPr>
        <b/>
        <sz val="10"/>
        <color theme="0"/>
        <rFont val="Arial"/>
        <family val="2"/>
      </rPr>
      <t>330,-</t>
    </r>
  </si>
  <si>
    <r>
      <rPr>
        <b/>
        <sz val="11"/>
        <rFont val="Arial"/>
        <family val="2"/>
      </rPr>
      <t xml:space="preserve">Brinkhaus PL </t>
    </r>
    <r>
      <rPr>
        <sz val="11"/>
        <rFont val="Arial"/>
        <family val="2"/>
      </rPr>
      <t>1120 ash</t>
    </r>
    <r>
      <rPr>
        <b/>
        <sz val="11"/>
        <rFont val="Arial"/>
        <family val="2"/>
      </rPr>
      <t xml:space="preserve"> 330,-</t>
    </r>
  </si>
  <si>
    <r>
      <rPr>
        <b/>
        <sz val="11"/>
        <rFont val="Arial"/>
        <family val="2"/>
      </rPr>
      <t xml:space="preserve">Brinkhaus PL </t>
    </r>
    <r>
      <rPr>
        <sz val="11"/>
        <rFont val="Arial"/>
        <family val="2"/>
      </rPr>
      <t>2105343/1  645319-1120 ash</t>
    </r>
    <r>
      <rPr>
        <b/>
        <sz val="11"/>
        <rFont val="Arial"/>
        <family val="2"/>
      </rPr>
      <t xml:space="preserve"> </t>
    </r>
  </si>
  <si>
    <t>37-40/01</t>
  </si>
  <si>
    <t>2105353/1</t>
  </si>
  <si>
    <t>654349-5044</t>
  </si>
  <si>
    <t>2105348/1</t>
  </si>
  <si>
    <t>2105347/1</t>
  </si>
  <si>
    <r>
      <rPr>
        <b/>
        <sz val="11"/>
        <rFont val="Arial"/>
        <family val="2"/>
      </rPr>
      <t>SWC &amp; AD</t>
    </r>
    <r>
      <rPr>
        <sz val="11"/>
        <rFont val="Arial"/>
        <family val="2"/>
      </rPr>
      <t xml:space="preserve">  5044  </t>
    </r>
    <r>
      <rPr>
        <b/>
        <sz val="11"/>
        <rFont val="Arial"/>
        <family val="2"/>
      </rPr>
      <t>6,- &gt; H.Direct Design 635 Versuch ca. 30,-  &gt; Muster für AD  Design 5038 &amp; 5039 je 5,-</t>
    </r>
  </si>
  <si>
    <r>
      <rPr>
        <b/>
        <sz val="9"/>
        <color theme="0"/>
        <rFont val="Arial"/>
        <family val="2"/>
      </rPr>
      <t xml:space="preserve">SWC </t>
    </r>
    <r>
      <rPr>
        <sz val="9"/>
        <color theme="0"/>
        <rFont val="Arial"/>
        <family val="2"/>
      </rPr>
      <t xml:space="preserve">2105363/1  645319-5035B blackberry  </t>
    </r>
    <r>
      <rPr>
        <b/>
        <sz val="9"/>
        <color theme="0"/>
        <rFont val="Arial"/>
        <family val="2"/>
      </rPr>
      <t>55,-</t>
    </r>
  </si>
  <si>
    <r>
      <rPr>
        <b/>
        <sz val="12"/>
        <rFont val="Arial"/>
        <family val="2"/>
      </rPr>
      <t xml:space="preserve">SWC </t>
    </r>
    <r>
      <rPr>
        <sz val="12"/>
        <rFont val="Arial"/>
        <family val="2"/>
      </rPr>
      <t>2105364/1 239512-41 BW 100/1</t>
    </r>
  </si>
  <si>
    <t>2105363/1</t>
  </si>
  <si>
    <t>645319-5035b/00-561</t>
  </si>
  <si>
    <t>Schappe 120/2 blackberry Beerli</t>
  </si>
  <si>
    <t>654349-635 8bindig</t>
  </si>
  <si>
    <t>45-47/01</t>
  </si>
  <si>
    <r>
      <t xml:space="preserve">Nibico </t>
    </r>
    <r>
      <rPr>
        <sz val="9"/>
        <rFont val="Arial"/>
        <family val="2"/>
      </rPr>
      <t xml:space="preserve">2105369/1 654349-545 </t>
    </r>
    <r>
      <rPr>
        <b/>
        <sz val="9"/>
        <rFont val="Arial"/>
        <family val="2"/>
      </rPr>
      <t xml:space="preserve"> 110,-</t>
    </r>
  </si>
  <si>
    <t>2105364/1</t>
  </si>
  <si>
    <t>123/01</t>
  </si>
  <si>
    <t>2105369/1</t>
  </si>
  <si>
    <r>
      <rPr>
        <b/>
        <sz val="9"/>
        <rFont val="Arial"/>
        <family val="2"/>
      </rPr>
      <t xml:space="preserve">Suzhou </t>
    </r>
    <r>
      <rPr>
        <sz val="9"/>
        <rFont val="Arial"/>
        <family val="2"/>
      </rPr>
      <t xml:space="preserve">2105352/1 654349-885  </t>
    </r>
    <r>
      <rPr>
        <b/>
        <sz val="9"/>
        <rFont val="Arial"/>
        <family val="2"/>
      </rPr>
      <t>150,-</t>
    </r>
  </si>
  <si>
    <r>
      <rPr>
        <b/>
        <sz val="11"/>
        <rFont val="Arial"/>
        <family val="2"/>
      </rPr>
      <t>SWC &amp; AD</t>
    </r>
    <r>
      <rPr>
        <sz val="11"/>
        <rFont val="Arial"/>
        <family val="2"/>
      </rPr>
      <t xml:space="preserve">  5044  </t>
    </r>
    <r>
      <rPr>
        <b/>
        <sz val="11"/>
        <rFont val="Arial"/>
        <family val="2"/>
      </rPr>
      <t>6,- &gt; H.Direct Design 635 Versuch ca. 30,-  &gt; Muster für AD  Design 5038 &amp; 5039 je 5,-Sleepwell Kauffmann 709  120,-Suzhou 2105352/1 654349-885  150,-Nibico 2105369/1 654349-545  110,-</t>
    </r>
  </si>
  <si>
    <t>Allergo 120er  3610lfm</t>
  </si>
  <si>
    <r>
      <t xml:space="preserve">Nibico </t>
    </r>
    <r>
      <rPr>
        <sz val="10"/>
        <rFont val="Arial"/>
        <family val="2"/>
      </rPr>
      <t>2105369/1 654349-545</t>
    </r>
  </si>
  <si>
    <t>Allergo 120er 3324 lfm</t>
  </si>
  <si>
    <t>Allergo 120er  3324lfm</t>
  </si>
  <si>
    <t>Allergo 120er3324 lfm</t>
  </si>
  <si>
    <t>122/01</t>
  </si>
  <si>
    <r>
      <rPr>
        <b/>
        <sz val="11"/>
        <color indexed="9"/>
        <rFont val="Arial"/>
        <family val="2"/>
      </rPr>
      <t xml:space="preserve">Pico </t>
    </r>
    <r>
      <rPr>
        <sz val="11"/>
        <color indexed="9"/>
        <rFont val="Arial"/>
        <family val="2"/>
      </rPr>
      <t xml:space="preserve">2105279/1 645319-1122  </t>
    </r>
  </si>
  <si>
    <t>2105379/1</t>
  </si>
  <si>
    <t>Allergo 120er 3162 lfm</t>
  </si>
  <si>
    <t>Muster Seide-Elasthan</t>
  </si>
  <si>
    <t>Es fehlen die Stücken 21 - 23 !?</t>
  </si>
  <si>
    <t>LG Antje   03.06.2016</t>
  </si>
  <si>
    <t>Es fehlt das Stück 13 !?</t>
  </si>
  <si>
    <r>
      <rPr>
        <b/>
        <sz val="11"/>
        <color indexed="9"/>
        <rFont val="Arial"/>
        <family val="2"/>
      </rPr>
      <t xml:space="preserve">Pico </t>
    </r>
    <r>
      <rPr>
        <sz val="11"/>
        <color indexed="9"/>
        <rFont val="Arial"/>
        <family val="2"/>
      </rPr>
      <t xml:space="preserve">2105279/1 645319-1122  </t>
    </r>
    <r>
      <rPr>
        <b/>
        <sz val="11"/>
        <color indexed="9"/>
        <rFont val="Arial"/>
        <family val="2"/>
      </rPr>
      <t>138,-</t>
    </r>
  </si>
  <si>
    <r>
      <rPr>
        <b/>
        <sz val="12"/>
        <rFont val="Arial"/>
        <family val="2"/>
      </rPr>
      <t xml:space="preserve">SWC </t>
    </r>
    <r>
      <rPr>
        <sz val="12"/>
        <rFont val="Arial"/>
        <family val="2"/>
      </rPr>
      <t xml:space="preserve">2105364/1 239512-41 BW 100/1 </t>
    </r>
    <r>
      <rPr>
        <b/>
        <sz val="12"/>
        <rFont val="Arial"/>
        <family val="2"/>
      </rPr>
      <t xml:space="preserve"> 111,-</t>
    </r>
  </si>
  <si>
    <t>48-49/01</t>
  </si>
  <si>
    <r>
      <rPr>
        <b/>
        <sz val="14"/>
        <rFont val="Arial"/>
        <family val="2"/>
      </rPr>
      <t>Brinkhaus</t>
    </r>
    <r>
      <rPr>
        <sz val="14"/>
        <rFont val="Arial"/>
        <family val="2"/>
      </rPr>
      <t xml:space="preserve"> 2105384/1  656349-466</t>
    </r>
  </si>
  <si>
    <r>
      <rPr>
        <b/>
        <sz val="14"/>
        <rFont val="Arial"/>
        <family val="2"/>
      </rPr>
      <t>Brinkhaus</t>
    </r>
    <r>
      <rPr>
        <sz val="14"/>
        <rFont val="Arial"/>
        <family val="2"/>
      </rPr>
      <t xml:space="preserve"> 2105384/1  656349-466 </t>
    </r>
    <r>
      <rPr>
        <b/>
        <sz val="14"/>
        <rFont val="Arial"/>
        <family val="2"/>
      </rPr>
      <t xml:space="preserve"> 660,-</t>
    </r>
  </si>
  <si>
    <t>reserviert für AD &gt; Auftrag Design 1120 für Poffen 130,- ash)</t>
  </si>
  <si>
    <t>reserviert für AD &gt; Auftrag Design 1065 für Poffen, 170,- black</t>
  </si>
  <si>
    <r>
      <rPr>
        <b/>
        <sz val="12"/>
        <rFont val="Arial"/>
        <family val="2"/>
      </rPr>
      <t>SWC</t>
    </r>
    <r>
      <rPr>
        <sz val="12"/>
        <rFont val="Arial"/>
        <family val="2"/>
      </rPr>
      <t xml:space="preserve"> 2105389/1  246342  Helios</t>
    </r>
    <r>
      <rPr>
        <b/>
        <sz val="12"/>
        <rFont val="Arial"/>
        <family val="2"/>
      </rPr>
      <t xml:space="preserve">  220,-</t>
    </r>
  </si>
  <si>
    <r>
      <t xml:space="preserve">SWC </t>
    </r>
    <r>
      <rPr>
        <sz val="11"/>
        <rFont val="Arial"/>
        <family val="2"/>
      </rPr>
      <t>2105389/2 636019-864 Tussah</t>
    </r>
  </si>
  <si>
    <t>Abarbeiten / Putzen  / Andrehen / Anweben</t>
  </si>
  <si>
    <r>
      <t xml:space="preserve">SWC </t>
    </r>
    <r>
      <rPr>
        <sz val="12"/>
        <rFont val="Arial"/>
        <family val="2"/>
      </rPr>
      <t>2105389/3 236012 Tussah</t>
    </r>
    <r>
      <rPr>
        <b/>
        <sz val="12"/>
        <rFont val="Arial"/>
        <family val="2"/>
      </rPr>
      <t xml:space="preserve">  135,-</t>
    </r>
  </si>
  <si>
    <r>
      <rPr>
        <b/>
        <sz val="11"/>
        <color theme="0"/>
        <rFont val="Arial"/>
        <family val="2"/>
      </rPr>
      <t xml:space="preserve">SWC </t>
    </r>
    <r>
      <rPr>
        <sz val="11"/>
        <color theme="0"/>
        <rFont val="Arial"/>
        <family val="2"/>
      </rPr>
      <t xml:space="preserve">2105390/1 &amp; 2  Helios &amp; 5035  gesamt ca. </t>
    </r>
    <r>
      <rPr>
        <b/>
        <sz val="11"/>
        <color theme="0"/>
        <rFont val="Arial"/>
        <family val="2"/>
      </rPr>
      <t>50,-</t>
    </r>
  </si>
  <si>
    <r>
      <rPr>
        <b/>
        <sz val="10"/>
        <rFont val="Arial"/>
        <family val="2"/>
      </rPr>
      <t>Muster AD und SWC</t>
    </r>
    <r>
      <rPr>
        <sz val="10"/>
        <rFont val="Arial"/>
        <family val="2"/>
      </rPr>
      <t xml:space="preserve"> 645319-2052-45 Granada
645319-535-45 Eden
645319-2047-45 Scarlett
645319-2051-45 Soraya
645319-5047-45 noch ohne Namen
ca. </t>
    </r>
    <r>
      <rPr>
        <b/>
        <sz val="10"/>
        <rFont val="Arial"/>
        <family val="2"/>
      </rPr>
      <t>25,-</t>
    </r>
  </si>
  <si>
    <r>
      <t xml:space="preserve">Kunming </t>
    </r>
    <r>
      <rPr>
        <sz val="11"/>
        <rFont val="Arial"/>
        <family val="2"/>
      </rPr>
      <t xml:space="preserve">2105391/1  236312 granate Helios  ca. </t>
    </r>
    <r>
      <rPr>
        <b/>
        <sz val="11"/>
        <rFont val="Arial"/>
        <family val="2"/>
      </rPr>
      <t>120,-</t>
    </r>
  </si>
  <si>
    <r>
      <rPr>
        <b/>
        <sz val="11"/>
        <rFont val="Arial"/>
        <family val="2"/>
      </rPr>
      <t>SWC</t>
    </r>
    <r>
      <rPr>
        <sz val="11"/>
        <rFont val="Arial"/>
        <family val="2"/>
      </rPr>
      <t xml:space="preserve"> 2105389/1  246342  Helios</t>
    </r>
    <r>
      <rPr>
        <b/>
        <sz val="11"/>
        <rFont val="Arial"/>
        <family val="2"/>
      </rPr>
      <t xml:space="preserve">  220,-</t>
    </r>
  </si>
  <si>
    <r>
      <t xml:space="preserve">Kunming </t>
    </r>
    <r>
      <rPr>
        <sz val="11"/>
        <rFont val="Arial"/>
        <family val="2"/>
      </rPr>
      <t xml:space="preserve">2105391/1  236312 granate Helios  ca. </t>
    </r>
    <r>
      <rPr>
        <b/>
        <sz val="11"/>
        <rFont val="Arial"/>
        <family val="2"/>
      </rPr>
      <t>120,-Muster AD und SWC 645319-2052-45 Granada
645319-535-45 Eden
645319-2047-45 Scarlett
645319-2051-45 Soraya
645319-5047-45 noch ohne Namen
ca. 25,-</t>
    </r>
  </si>
  <si>
    <r>
      <rPr>
        <b/>
        <sz val="14"/>
        <rFont val="Arial"/>
        <family val="2"/>
      </rPr>
      <t>Brinkhaus</t>
    </r>
    <r>
      <rPr>
        <sz val="14"/>
        <rFont val="Arial"/>
        <family val="2"/>
      </rPr>
      <t xml:space="preserve"> 2105384/1  656349-466 </t>
    </r>
    <r>
      <rPr>
        <b/>
        <sz val="14"/>
        <rFont val="Arial"/>
        <family val="2"/>
      </rPr>
      <t xml:space="preserve"> 660,-SWC 2105388/1 645319-735  5,-</t>
    </r>
  </si>
  <si>
    <r>
      <rPr>
        <b/>
        <sz val="8"/>
        <color theme="0"/>
        <rFont val="Arial"/>
        <family val="2"/>
      </rPr>
      <t xml:space="preserve">SWC </t>
    </r>
    <r>
      <rPr>
        <sz val="8"/>
        <color theme="0"/>
        <rFont val="Arial"/>
        <family val="2"/>
      </rPr>
      <t xml:space="preserve">2105388/1 645319-735 </t>
    </r>
    <r>
      <rPr>
        <b/>
        <sz val="8"/>
        <color theme="0"/>
        <rFont val="Arial"/>
        <family val="2"/>
      </rPr>
      <t xml:space="preserve"> 5,- </t>
    </r>
    <r>
      <rPr>
        <sz val="8"/>
        <color theme="0"/>
        <rFont val="Arial"/>
        <family val="2"/>
      </rPr>
      <t xml:space="preserve">2105398/1 654349-2053 </t>
    </r>
    <r>
      <rPr>
        <b/>
        <sz val="8"/>
        <color theme="0"/>
        <rFont val="Arial"/>
        <family val="2"/>
      </rPr>
      <t>6,-</t>
    </r>
  </si>
  <si>
    <r>
      <rPr>
        <b/>
        <sz val="11"/>
        <rFont val="Arial"/>
        <family val="2"/>
      </rPr>
      <t>Kunming</t>
    </r>
    <r>
      <rPr>
        <sz val="11"/>
        <rFont val="Arial"/>
        <family val="2"/>
      </rPr>
      <t xml:space="preserve"> 645319-735 Alinor  </t>
    </r>
    <r>
      <rPr>
        <b/>
        <sz val="11"/>
        <rFont val="Arial"/>
        <family val="2"/>
      </rPr>
      <t>376,-</t>
    </r>
  </si>
  <si>
    <r>
      <rPr>
        <b/>
        <sz val="10"/>
        <rFont val="Arial"/>
        <family val="2"/>
      </rPr>
      <t xml:space="preserve">Kunming </t>
    </r>
    <r>
      <rPr>
        <sz val="10"/>
        <rFont val="Arial"/>
        <family val="2"/>
      </rPr>
      <t xml:space="preserve">236312 Helios ash  </t>
    </r>
    <r>
      <rPr>
        <b/>
        <sz val="10"/>
        <rFont val="Arial"/>
        <family val="2"/>
      </rPr>
      <t>248,-</t>
    </r>
  </si>
  <si>
    <t>sunset Aufträge ca. 60,-</t>
  </si>
  <si>
    <r>
      <rPr>
        <b/>
        <sz val="14"/>
        <rFont val="Arial"/>
        <family val="2"/>
      </rPr>
      <t>Brinkhaus</t>
    </r>
    <r>
      <rPr>
        <sz val="14"/>
        <rFont val="Arial"/>
        <family val="2"/>
      </rPr>
      <t xml:space="preserve"> 2105384/1  656349-466 </t>
    </r>
    <r>
      <rPr>
        <b/>
        <sz val="14"/>
        <rFont val="Arial"/>
        <family val="2"/>
      </rPr>
      <t xml:space="preserve"> 660,-SWC 2105388/1 645319-735  5,-SWC 2105388/1 645319-735  5,- 2105398/1 654349-2053 6,-</t>
    </r>
  </si>
  <si>
    <t>Allergo 150er  3612lfm</t>
  </si>
  <si>
    <t>Allergo 150er 4082 lfm</t>
  </si>
  <si>
    <t>Allergo 170er 5239 lfm</t>
  </si>
  <si>
    <r>
      <t xml:space="preserve">SWC </t>
    </r>
    <r>
      <rPr>
        <sz val="9"/>
        <rFont val="Arial"/>
        <family val="2"/>
      </rPr>
      <t>2105389/2 636019-864 Tussah</t>
    </r>
    <r>
      <rPr>
        <b/>
        <sz val="9"/>
        <rFont val="Arial"/>
        <family val="2"/>
      </rPr>
      <t xml:space="preserve">  135,-</t>
    </r>
  </si>
  <si>
    <r>
      <rPr>
        <b/>
        <sz val="12"/>
        <rFont val="Arial"/>
        <family val="2"/>
      </rPr>
      <t xml:space="preserve">SWC </t>
    </r>
    <r>
      <rPr>
        <sz val="12"/>
        <rFont val="Arial"/>
        <family val="2"/>
      </rPr>
      <t>2105347/1  645319-1120 ash</t>
    </r>
    <r>
      <rPr>
        <b/>
        <sz val="12"/>
        <rFont val="Arial"/>
        <family val="2"/>
      </rPr>
      <t xml:space="preserve"> ca. 220,-</t>
    </r>
  </si>
  <si>
    <t>4772 2062lfm</t>
  </si>
  <si>
    <t>Kaufmann 2105407/2 654349-709 28,-m</t>
  </si>
  <si>
    <t>Brinkhaus PL 2105404/1 260542Tenc 330,-m</t>
  </si>
  <si>
    <r>
      <rPr>
        <b/>
        <sz val="10"/>
        <rFont val="Arial"/>
        <family val="2"/>
      </rPr>
      <t>Kunming</t>
    </r>
    <r>
      <rPr>
        <sz val="10"/>
        <rFont val="Arial"/>
        <family val="2"/>
      </rPr>
      <t xml:space="preserve"> 645319-882a/00-33 Eileen in black  </t>
    </r>
    <r>
      <rPr>
        <b/>
        <sz val="10"/>
        <rFont val="Arial"/>
        <family val="2"/>
      </rPr>
      <t xml:space="preserve"> 650,-</t>
    </r>
  </si>
  <si>
    <t>Allergo 150er 2278 lfm</t>
  </si>
  <si>
    <t>Allergo 170er 1627 lfm</t>
  </si>
  <si>
    <t>Allergo 150er 3612 lfm</t>
  </si>
  <si>
    <t>Allergo 150er  3610lfm</t>
  </si>
  <si>
    <r>
      <rPr>
        <b/>
        <sz val="11"/>
        <rFont val="Arial"/>
        <family val="2"/>
      </rPr>
      <t>SWC</t>
    </r>
    <r>
      <rPr>
        <sz val="11"/>
        <rFont val="Arial"/>
        <family val="2"/>
      </rPr>
      <t xml:space="preserve"> 2105389/1  246342  Helios</t>
    </r>
    <r>
      <rPr>
        <b/>
        <sz val="11"/>
        <rFont val="Arial"/>
        <family val="2"/>
      </rPr>
      <t xml:space="preserve">  220,-+Tencel</t>
    </r>
  </si>
  <si>
    <t>645319-1084/00-535 deep mahogany  121lfm</t>
  </si>
  <si>
    <r>
      <rPr>
        <b/>
        <sz val="11"/>
        <rFont val="Arial"/>
        <family val="2"/>
      </rPr>
      <t>SWC</t>
    </r>
    <r>
      <rPr>
        <sz val="11"/>
        <rFont val="Arial"/>
        <family val="2"/>
      </rPr>
      <t xml:space="preserve"> 2105389/1  246342  Helios</t>
    </r>
    <r>
      <rPr>
        <b/>
        <sz val="11"/>
        <rFont val="Arial"/>
        <family val="2"/>
      </rPr>
      <t xml:space="preserve">  220,-+Tencel 310lfm</t>
    </r>
  </si>
  <si>
    <t>Billerbeck+muster</t>
  </si>
  <si>
    <t>Muster Dresden</t>
  </si>
  <si>
    <r>
      <rPr>
        <b/>
        <sz val="10"/>
        <rFont val="Arial"/>
        <family val="2"/>
      </rPr>
      <t>Kaufmann</t>
    </r>
    <r>
      <rPr>
        <sz val="10"/>
        <rFont val="Arial"/>
        <family val="2"/>
      </rPr>
      <t xml:space="preserve"> 2105407/3 645319-1084/00-535 </t>
    </r>
    <r>
      <rPr>
        <b/>
        <sz val="10"/>
        <rFont val="Arial"/>
        <family val="2"/>
      </rPr>
      <t>121,-</t>
    </r>
  </si>
  <si>
    <r>
      <rPr>
        <b/>
        <sz val="11"/>
        <rFont val="Arial"/>
        <family val="2"/>
      </rPr>
      <t xml:space="preserve">Kaufmann </t>
    </r>
    <r>
      <rPr>
        <sz val="11"/>
        <rFont val="Arial"/>
        <family val="2"/>
      </rPr>
      <t xml:space="preserve">2105407/1 650349-2019/170-2004 </t>
    </r>
    <r>
      <rPr>
        <b/>
        <sz val="11"/>
        <rFont val="Arial"/>
        <family val="2"/>
      </rPr>
      <t>165,-</t>
    </r>
  </si>
  <si>
    <t>Muster-kollektion 1. Lauf</t>
  </si>
  <si>
    <t>Prüfung - Helios weben</t>
  </si>
  <si>
    <r>
      <t xml:space="preserve">Minardi </t>
    </r>
    <r>
      <rPr>
        <sz val="9"/>
        <rFont val="Arial"/>
        <family val="2"/>
      </rPr>
      <t>2105458/1 654349-2060</t>
    </r>
    <r>
      <rPr>
        <b/>
        <sz val="9"/>
        <rFont val="Arial"/>
        <family val="2"/>
      </rPr>
      <t xml:space="preserve"> 55,-</t>
    </r>
  </si>
  <si>
    <r>
      <t xml:space="preserve">Minardi </t>
    </r>
    <r>
      <rPr>
        <sz val="9"/>
        <rFont val="Arial"/>
        <family val="2"/>
      </rPr>
      <t>2105449/1 654349-2044</t>
    </r>
    <r>
      <rPr>
        <b/>
        <sz val="9"/>
        <rFont val="Arial"/>
        <family val="2"/>
      </rPr>
      <t xml:space="preserve"> 33,-</t>
    </r>
  </si>
  <si>
    <r>
      <rPr>
        <b/>
        <sz val="9"/>
        <rFont val="Arial"/>
        <family val="2"/>
      </rPr>
      <t xml:space="preserve">SWC </t>
    </r>
    <r>
      <rPr>
        <sz val="9"/>
        <rFont val="Arial"/>
        <family val="2"/>
      </rPr>
      <t xml:space="preserve">2105389/2 636019-864 Tussah  </t>
    </r>
  </si>
  <si>
    <r>
      <rPr>
        <b/>
        <sz val="12"/>
        <rFont val="Arial"/>
        <family val="2"/>
      </rPr>
      <t xml:space="preserve">SWC </t>
    </r>
    <r>
      <rPr>
        <sz val="12"/>
        <rFont val="Arial"/>
        <family val="2"/>
      </rPr>
      <t xml:space="preserve">2105389/2 636019-864 Tussah  </t>
    </r>
    <r>
      <rPr>
        <b/>
        <sz val="12"/>
        <rFont val="Arial"/>
        <family val="2"/>
      </rPr>
      <t>132,-</t>
    </r>
  </si>
  <si>
    <t>Allergo 120er 4808 lfm</t>
  </si>
  <si>
    <t>Kessel außer Betrieb</t>
  </si>
  <si>
    <r>
      <rPr>
        <b/>
        <sz val="16"/>
        <color theme="0"/>
        <rFont val="Arial"/>
        <family val="2"/>
      </rPr>
      <t xml:space="preserve">SWC </t>
    </r>
    <r>
      <rPr>
        <sz val="16"/>
        <color theme="0"/>
        <rFont val="Arial"/>
        <family val="2"/>
      </rPr>
      <t>2105474/1  238312  Helios</t>
    </r>
  </si>
  <si>
    <t>reserviert für AD &gt; Auftrag Design 5028 für Poffen 130,- ash)</t>
  </si>
  <si>
    <r>
      <rPr>
        <b/>
        <sz val="10"/>
        <rFont val="Arial"/>
        <family val="2"/>
      </rPr>
      <t>SWC</t>
    </r>
    <r>
      <rPr>
        <sz val="10"/>
        <rFont val="Arial"/>
        <family val="2"/>
      </rPr>
      <t xml:space="preserve"> 2105476/1 654349-2016 orient blue  </t>
    </r>
    <r>
      <rPr>
        <b/>
        <sz val="10"/>
        <rFont val="Arial"/>
        <family val="2"/>
      </rPr>
      <t>110,-</t>
    </r>
  </si>
  <si>
    <t>Musterkollektion 1. LaufSWC 2105476/1 654349-2016 orient blue  110,-Muster Dresden</t>
  </si>
  <si>
    <t>Wartungsintervall+</t>
  </si>
  <si>
    <r>
      <rPr>
        <b/>
        <sz val="11"/>
        <color theme="0"/>
        <rFont val="Arial"/>
        <family val="2"/>
      </rPr>
      <t xml:space="preserve">SWC </t>
    </r>
    <r>
      <rPr>
        <sz val="11"/>
        <color theme="0"/>
        <rFont val="Arial"/>
        <family val="2"/>
      </rPr>
      <t xml:space="preserve"> Helios</t>
    </r>
    <r>
      <rPr>
        <b/>
        <sz val="11"/>
        <color theme="0"/>
        <rFont val="Arial"/>
        <family val="2"/>
      </rPr>
      <t xml:space="preserve">  275,-</t>
    </r>
  </si>
  <si>
    <r>
      <rPr>
        <b/>
        <sz val="16"/>
        <color theme="0"/>
        <rFont val="Arial"/>
        <family val="2"/>
      </rPr>
      <t xml:space="preserve">SWC </t>
    </r>
    <r>
      <rPr>
        <sz val="16"/>
        <color theme="0"/>
        <rFont val="Arial"/>
        <family val="2"/>
      </rPr>
      <t>2105474/1  238312  Helios</t>
    </r>
    <r>
      <rPr>
        <b/>
        <sz val="16"/>
        <color theme="0"/>
        <rFont val="Arial"/>
        <family val="2"/>
      </rPr>
      <t xml:space="preserve"> </t>
    </r>
  </si>
  <si>
    <r>
      <rPr>
        <b/>
        <sz val="11"/>
        <color theme="0"/>
        <rFont val="Arial"/>
        <family val="2"/>
      </rPr>
      <t xml:space="preserve">SWC </t>
    </r>
    <r>
      <rPr>
        <sz val="11"/>
        <color theme="0"/>
        <rFont val="Arial"/>
        <family val="2"/>
      </rPr>
      <t xml:space="preserve"> Helios</t>
    </r>
    <r>
      <rPr>
        <b/>
        <sz val="11"/>
        <color theme="0"/>
        <rFont val="Arial"/>
        <family val="2"/>
      </rPr>
      <t xml:space="preserve">  95,-</t>
    </r>
  </si>
  <si>
    <t>Putzen</t>
  </si>
  <si>
    <t>Modulwechsel</t>
  </si>
  <si>
    <r>
      <rPr>
        <b/>
        <sz val="9"/>
        <color theme="0"/>
        <rFont val="Arial"/>
        <family val="2"/>
      </rPr>
      <t xml:space="preserve">SWC </t>
    </r>
    <r>
      <rPr>
        <sz val="9"/>
        <color theme="0"/>
        <rFont val="Arial"/>
        <family val="2"/>
      </rPr>
      <t xml:space="preserve">2105494/1 654349-545  </t>
    </r>
    <r>
      <rPr>
        <b/>
        <sz val="9"/>
        <color theme="0"/>
        <rFont val="Arial"/>
        <family val="2"/>
      </rPr>
      <t>110,-</t>
    </r>
  </si>
  <si>
    <t>Allergo 120er 3572 lfm</t>
  </si>
  <si>
    <t>Paradies bedruckt 200lfm???</t>
  </si>
  <si>
    <t>Muster Seide-Elastan</t>
  </si>
  <si>
    <r>
      <rPr>
        <b/>
        <sz val="8"/>
        <rFont val="Arial"/>
        <family val="2"/>
      </rPr>
      <t xml:space="preserve">SWC </t>
    </r>
    <r>
      <rPr>
        <sz val="8"/>
        <rFont val="Arial"/>
        <family val="2"/>
      </rPr>
      <t xml:space="preserve">2105502/1 654349-5047  </t>
    </r>
    <r>
      <rPr>
        <b/>
        <sz val="8"/>
        <rFont val="Arial"/>
        <family val="2"/>
      </rPr>
      <t>110,-</t>
    </r>
  </si>
  <si>
    <r>
      <rPr>
        <b/>
        <sz val="9"/>
        <rFont val="Arial"/>
        <family val="2"/>
      </rPr>
      <t xml:space="preserve">SWC </t>
    </r>
    <r>
      <rPr>
        <sz val="9"/>
        <rFont val="Arial"/>
        <family val="2"/>
      </rPr>
      <t xml:space="preserve">2105502/1 654349-5047  </t>
    </r>
    <r>
      <rPr>
        <b/>
        <sz val="9"/>
        <rFont val="Arial"/>
        <family val="2"/>
      </rPr>
      <t>110,-</t>
    </r>
  </si>
  <si>
    <r>
      <rPr>
        <b/>
        <sz val="9"/>
        <rFont val="Arial"/>
        <family val="2"/>
      </rPr>
      <t xml:space="preserve">SWC </t>
    </r>
    <r>
      <rPr>
        <sz val="9"/>
        <rFont val="Arial"/>
        <family val="2"/>
      </rPr>
      <t>2105502/2 645319-2059</t>
    </r>
  </si>
  <si>
    <r>
      <rPr>
        <b/>
        <sz val="9"/>
        <color theme="0"/>
        <rFont val="Arial"/>
        <family val="2"/>
      </rPr>
      <t>SWC</t>
    </r>
    <r>
      <rPr>
        <sz val="9"/>
        <color theme="0"/>
        <rFont val="Arial"/>
        <family val="2"/>
      </rPr>
      <t xml:space="preserve"> 2105510/2 Helios blackberry  </t>
    </r>
    <r>
      <rPr>
        <b/>
        <sz val="9"/>
        <color theme="0"/>
        <rFont val="Arial"/>
        <family val="2"/>
      </rPr>
      <t>55,-</t>
    </r>
  </si>
  <si>
    <r>
      <rPr>
        <b/>
        <sz val="10"/>
        <rFont val="Arial"/>
        <family val="2"/>
      </rPr>
      <t xml:space="preserve">Jousten Oü </t>
    </r>
    <r>
      <rPr>
        <sz val="10"/>
        <rFont val="Arial"/>
        <family val="2"/>
      </rPr>
      <t>2105506/1 654349-1060 550  SWC 2105502/1 654349-5047  110,-SWC  Helios  95,-SWC 2105494/1 654349-545  110,-</t>
    </r>
  </si>
  <si>
    <r>
      <rPr>
        <b/>
        <sz val="12"/>
        <rFont val="Arial"/>
        <family val="2"/>
      </rPr>
      <t xml:space="preserve">SWC </t>
    </r>
    <r>
      <rPr>
        <sz val="12"/>
        <rFont val="Arial"/>
        <family val="2"/>
      </rPr>
      <t xml:space="preserve">2105502/2 645319-2059 </t>
    </r>
    <r>
      <rPr>
        <b/>
        <sz val="12"/>
        <rFont val="Arial"/>
        <family val="2"/>
      </rPr>
      <t>110,-</t>
    </r>
  </si>
  <si>
    <t>4772 600lfm</t>
  </si>
  <si>
    <t>Allergo 170er+136700 725+1204 lfm</t>
  </si>
  <si>
    <r>
      <rPr>
        <b/>
        <sz val="11"/>
        <rFont val="Arial"/>
        <family val="2"/>
      </rPr>
      <t xml:space="preserve">Jousten Oü </t>
    </r>
    <r>
      <rPr>
        <sz val="11"/>
        <rFont val="Arial"/>
        <family val="2"/>
      </rPr>
      <t xml:space="preserve">2105506/1 654349-1060 </t>
    </r>
  </si>
  <si>
    <t>Allergo 150er 3268 lfm</t>
  </si>
  <si>
    <t>Nachbehandler ca 100lfm</t>
  </si>
  <si>
    <t>Allergo 120er 3357 lfm</t>
  </si>
  <si>
    <t>Allergo 120er 903 lfm</t>
  </si>
  <si>
    <r>
      <rPr>
        <b/>
        <sz val="14"/>
        <color theme="0"/>
        <rFont val="Arial"/>
        <family val="2"/>
      </rPr>
      <t xml:space="preserve">Hanover Direct </t>
    </r>
    <r>
      <rPr>
        <sz val="14"/>
        <color theme="0"/>
        <rFont val="Arial"/>
        <family val="2"/>
      </rPr>
      <t>2105516/1  654349-635</t>
    </r>
  </si>
  <si>
    <r>
      <rPr>
        <b/>
        <sz val="14"/>
        <color theme="0"/>
        <rFont val="Arial"/>
        <family val="2"/>
      </rPr>
      <t>Hanover Direct</t>
    </r>
    <r>
      <rPr>
        <sz val="14"/>
        <color theme="0"/>
        <rFont val="Arial"/>
        <family val="2"/>
      </rPr>
      <t xml:space="preserve"> 2105516/1  654349-635</t>
    </r>
  </si>
  <si>
    <r>
      <rPr>
        <b/>
        <sz val="11"/>
        <color theme="0"/>
        <rFont val="Arial"/>
        <family val="2"/>
      </rPr>
      <t xml:space="preserve">Hanover Direct </t>
    </r>
    <r>
      <rPr>
        <sz val="11"/>
        <color theme="0"/>
        <rFont val="Arial"/>
        <family val="2"/>
      </rPr>
      <t>2105516/1  654349-635</t>
    </r>
  </si>
  <si>
    <r>
      <rPr>
        <b/>
        <sz val="11"/>
        <rFont val="Arial"/>
        <family val="2"/>
      </rPr>
      <t xml:space="preserve">Jousten Oü </t>
    </r>
    <r>
      <rPr>
        <sz val="11"/>
        <rFont val="Arial"/>
        <family val="2"/>
      </rPr>
      <t xml:space="preserve">2105506/1 654349-1060 </t>
    </r>
    <r>
      <rPr>
        <b/>
        <sz val="11"/>
        <rFont val="Arial"/>
        <family val="2"/>
      </rPr>
      <t>520,-</t>
    </r>
  </si>
  <si>
    <t>Jousten 30,-</t>
  </si>
  <si>
    <t>136700 170er 1204 lfm</t>
  </si>
  <si>
    <t>Allergo 170er 725 lfm</t>
  </si>
  <si>
    <r>
      <rPr>
        <b/>
        <sz val="11"/>
        <rFont val="Arial"/>
        <family val="2"/>
      </rPr>
      <t xml:space="preserve">Minardi </t>
    </r>
    <r>
      <rPr>
        <b/>
        <sz val="11"/>
        <rFont val="Arial"/>
        <family val="2"/>
      </rPr>
      <t>55,-</t>
    </r>
  </si>
  <si>
    <r>
      <rPr>
        <b/>
        <sz val="11"/>
        <rFont val="Arial"/>
        <family val="2"/>
      </rPr>
      <t xml:space="preserve">Minardi </t>
    </r>
    <r>
      <rPr>
        <sz val="11"/>
        <rFont val="Arial"/>
        <family val="2"/>
      </rPr>
      <t xml:space="preserve">2105538/1  654349-2060 </t>
    </r>
  </si>
  <si>
    <r>
      <rPr>
        <b/>
        <sz val="9"/>
        <rFont val="Arial"/>
        <family val="2"/>
      </rPr>
      <t xml:space="preserve">Nibico </t>
    </r>
    <r>
      <rPr>
        <sz val="9"/>
        <rFont val="Arial"/>
        <family val="2"/>
      </rPr>
      <t xml:space="preserve">2105545/1 654349-545  </t>
    </r>
    <r>
      <rPr>
        <b/>
        <sz val="9"/>
        <rFont val="Arial"/>
        <family val="2"/>
      </rPr>
      <t>110,-</t>
    </r>
  </si>
  <si>
    <r>
      <rPr>
        <b/>
        <sz val="11"/>
        <rFont val="Arial"/>
        <family val="2"/>
      </rPr>
      <t xml:space="preserve">Brinkhaus </t>
    </r>
    <r>
      <rPr>
        <sz val="11"/>
        <rFont val="Arial"/>
        <family val="2"/>
      </rPr>
      <t xml:space="preserve">2105525/1 260542 Tencel Helios </t>
    </r>
  </si>
  <si>
    <r>
      <rPr>
        <b/>
        <sz val="11"/>
        <color theme="0"/>
        <rFont val="Arial"/>
        <family val="2"/>
      </rPr>
      <t xml:space="preserve">Hanover Direct </t>
    </r>
    <r>
      <rPr>
        <sz val="11"/>
        <color theme="0"/>
        <rFont val="Arial"/>
        <family val="2"/>
      </rPr>
      <t>2105541/1  662549-698  BW</t>
    </r>
  </si>
  <si>
    <r>
      <rPr>
        <b/>
        <sz val="14"/>
        <color theme="0"/>
        <rFont val="Arial"/>
        <family val="2"/>
      </rPr>
      <t xml:space="preserve">Hanover Direct </t>
    </r>
    <r>
      <rPr>
        <sz val="14"/>
        <color theme="0"/>
        <rFont val="Arial"/>
        <family val="2"/>
      </rPr>
      <t xml:space="preserve">2105516/2  654349-635  </t>
    </r>
  </si>
  <si>
    <r>
      <rPr>
        <b/>
        <sz val="10"/>
        <rFont val="Arial"/>
        <family val="2"/>
      </rPr>
      <t>Royal H&amp;S</t>
    </r>
    <r>
      <rPr>
        <sz val="10"/>
        <rFont val="Arial"/>
        <family val="2"/>
      </rPr>
      <t xml:space="preserve"> 2105513/1 645319-682 iron  </t>
    </r>
    <r>
      <rPr>
        <b/>
        <sz val="10"/>
        <rFont val="Arial"/>
        <family val="2"/>
      </rPr>
      <t>110,-</t>
    </r>
  </si>
  <si>
    <r>
      <rPr>
        <b/>
        <sz val="11"/>
        <color theme="0"/>
        <rFont val="Arial"/>
        <family val="2"/>
      </rPr>
      <t>Hanover Direct</t>
    </r>
    <r>
      <rPr>
        <sz val="11"/>
        <color theme="0"/>
        <rFont val="Arial"/>
        <family val="2"/>
      </rPr>
      <t xml:space="preserve"> 2105516/1  654349-635  </t>
    </r>
    <r>
      <rPr>
        <b/>
        <sz val="11"/>
        <color theme="0"/>
        <rFont val="Arial"/>
        <family val="2"/>
      </rPr>
      <t>770,-</t>
    </r>
  </si>
  <si>
    <t>Allergo 120er 2709 lfm</t>
  </si>
  <si>
    <r>
      <rPr>
        <b/>
        <sz val="10"/>
        <color theme="0"/>
        <rFont val="Arial"/>
        <family val="2"/>
      </rPr>
      <t xml:space="preserve">Hanover Direct </t>
    </r>
    <r>
      <rPr>
        <sz val="10"/>
        <color theme="0"/>
        <rFont val="Arial"/>
        <family val="2"/>
      </rPr>
      <t xml:space="preserve">2105516/1  654349-635  </t>
    </r>
    <r>
      <rPr>
        <b/>
        <sz val="10"/>
        <color theme="0"/>
        <rFont val="Arial"/>
        <family val="2"/>
      </rPr>
      <t>330,-</t>
    </r>
  </si>
  <si>
    <r>
      <rPr>
        <b/>
        <sz val="9"/>
        <rFont val="Arial"/>
        <family val="2"/>
      </rPr>
      <t xml:space="preserve">Nibico </t>
    </r>
    <r>
      <rPr>
        <sz val="9"/>
        <rFont val="Arial"/>
        <family val="2"/>
      </rPr>
      <t>545</t>
    </r>
  </si>
  <si>
    <r>
      <rPr>
        <b/>
        <sz val="12"/>
        <rFont val="Arial"/>
        <family val="2"/>
      </rPr>
      <t>Royal H&amp;S</t>
    </r>
    <r>
      <rPr>
        <sz val="12"/>
        <rFont val="Arial"/>
        <family val="2"/>
      </rPr>
      <t xml:space="preserve"> 2105513/2  Helios iron </t>
    </r>
    <r>
      <rPr>
        <b/>
        <sz val="12"/>
        <rFont val="Arial"/>
        <family val="2"/>
      </rPr>
      <t xml:space="preserve"> 110,-</t>
    </r>
  </si>
  <si>
    <r>
      <rPr>
        <b/>
        <sz val="10"/>
        <rFont val="Arial"/>
        <family val="2"/>
      </rPr>
      <t xml:space="preserve">SWC </t>
    </r>
    <r>
      <rPr>
        <sz val="10"/>
        <rFont val="Arial"/>
        <family val="2"/>
      </rPr>
      <t xml:space="preserve">2105510/1 645319-2054 desert flower, ash  </t>
    </r>
    <r>
      <rPr>
        <b/>
        <sz val="10"/>
        <rFont val="Arial"/>
        <family val="2"/>
      </rPr>
      <t>55,-</t>
    </r>
  </si>
  <si>
    <r>
      <rPr>
        <b/>
        <sz val="10"/>
        <rFont val="Arial"/>
        <family val="2"/>
      </rPr>
      <t xml:space="preserve">SWC </t>
    </r>
    <r>
      <rPr>
        <sz val="10"/>
        <rFont val="Arial"/>
        <family val="2"/>
      </rPr>
      <t xml:space="preserve">2105510/4 helios sunset  </t>
    </r>
    <r>
      <rPr>
        <b/>
        <sz val="10"/>
        <rFont val="Arial"/>
        <family val="2"/>
      </rPr>
      <t>55,-</t>
    </r>
  </si>
  <si>
    <r>
      <rPr>
        <b/>
        <sz val="10"/>
        <rFont val="Arial"/>
        <family val="2"/>
      </rPr>
      <t xml:space="preserve">SWC </t>
    </r>
    <r>
      <rPr>
        <sz val="10"/>
        <rFont val="Arial"/>
        <family val="2"/>
      </rPr>
      <t xml:space="preserve">2105510/3 645319-5035 sunset  </t>
    </r>
    <r>
      <rPr>
        <b/>
        <sz val="10"/>
        <rFont val="Arial"/>
        <family val="2"/>
      </rPr>
      <t>55,-</t>
    </r>
  </si>
  <si>
    <t>Modul-wechsel</t>
  </si>
  <si>
    <t xml:space="preserve">Reparatur Stäubli </t>
  </si>
  <si>
    <r>
      <rPr>
        <b/>
        <sz val="10"/>
        <rFont val="Arial"/>
        <family val="2"/>
      </rPr>
      <t>Brinkhaus</t>
    </r>
    <r>
      <rPr>
        <sz val="10"/>
        <rFont val="Arial"/>
        <family val="2"/>
      </rPr>
      <t xml:space="preserve"> Tencel  </t>
    </r>
    <r>
      <rPr>
        <b/>
        <sz val="10"/>
        <rFont val="Arial"/>
        <family val="2"/>
      </rPr>
      <t>ca. 420,-</t>
    </r>
  </si>
  <si>
    <r>
      <rPr>
        <b/>
        <sz val="9"/>
        <rFont val="Arial"/>
        <family val="2"/>
      </rPr>
      <t xml:space="preserve">Nibico </t>
    </r>
    <r>
      <rPr>
        <sz val="9"/>
        <rFont val="Arial"/>
        <family val="2"/>
      </rPr>
      <t xml:space="preserve">2105545/1 654349-545  </t>
    </r>
    <r>
      <rPr>
        <b/>
        <sz val="9"/>
        <rFont val="Arial"/>
        <family val="2"/>
      </rPr>
      <t>110,-Hanover Direct 2105516/1  654349-635  330,-Hanover Direct 2105516/1  654349-635  770,-+Muster BW+654349- 545 121lfm</t>
    </r>
  </si>
  <si>
    <r>
      <rPr>
        <b/>
        <sz val="9"/>
        <rFont val="Arial"/>
        <family val="2"/>
      </rPr>
      <t xml:space="preserve">Nibico </t>
    </r>
    <r>
      <rPr>
        <sz val="9"/>
        <rFont val="Arial"/>
        <family val="2"/>
      </rPr>
      <t xml:space="preserve">2105545/1 654349-545  </t>
    </r>
    <r>
      <rPr>
        <b/>
        <sz val="9"/>
        <rFont val="Arial"/>
        <family val="2"/>
      </rPr>
      <t>110,-Hanover Direct 2105516/1  654349-635  330,-Hanover Direct 2105516/1  654349-635  770,-+Muster BW +654349- 545 121lfm</t>
    </r>
  </si>
  <si>
    <r>
      <rPr>
        <b/>
        <sz val="10"/>
        <rFont val="Arial"/>
        <family val="2"/>
      </rPr>
      <t>SWC</t>
    </r>
    <r>
      <rPr>
        <sz val="10"/>
        <rFont val="Arial"/>
        <family val="2"/>
      </rPr>
      <t xml:space="preserve">2105563/1 236312/00-101 </t>
    </r>
  </si>
  <si>
    <t>AD Muster 698</t>
  </si>
  <si>
    <r>
      <t xml:space="preserve">SWC 2105563/2 645319-5035/00-561 </t>
    </r>
    <r>
      <rPr>
        <b/>
        <sz val="9"/>
        <color theme="0"/>
        <rFont val="Arial"/>
        <family val="2"/>
      </rPr>
      <t>50,-m</t>
    </r>
  </si>
  <si>
    <r>
      <rPr>
        <b/>
        <sz val="9"/>
        <color theme="0"/>
        <rFont val="Arial"/>
        <family val="2"/>
      </rPr>
      <t xml:space="preserve">SWC </t>
    </r>
    <r>
      <rPr>
        <sz val="9"/>
        <color theme="0"/>
        <rFont val="Arial"/>
        <family val="2"/>
      </rPr>
      <t xml:space="preserve">2105563/2 645319-5035/00-561  </t>
    </r>
    <r>
      <rPr>
        <b/>
        <sz val="9"/>
        <color theme="0"/>
        <rFont val="Arial"/>
        <family val="2"/>
      </rPr>
      <t>55,-</t>
    </r>
  </si>
  <si>
    <r>
      <rPr>
        <b/>
        <sz val="10"/>
        <color theme="0"/>
        <rFont val="Arial"/>
        <family val="2"/>
      </rPr>
      <t>Protex</t>
    </r>
    <r>
      <rPr>
        <sz val="10"/>
        <color theme="0"/>
        <rFont val="Arial"/>
        <family val="2"/>
      </rPr>
      <t xml:space="preserve">  118900/1-7173-3-0003</t>
    </r>
  </si>
  <si>
    <r>
      <rPr>
        <b/>
        <sz val="12"/>
        <color theme="0"/>
        <rFont val="Arial"/>
        <family val="2"/>
      </rPr>
      <t>Protex</t>
    </r>
    <r>
      <rPr>
        <sz val="12"/>
        <color theme="0"/>
        <rFont val="Arial"/>
        <family val="2"/>
      </rPr>
      <t xml:space="preserve">  118900/1-7173-3-0003</t>
    </r>
  </si>
  <si>
    <r>
      <t>SWC</t>
    </r>
    <r>
      <rPr>
        <sz val="10"/>
        <rFont val="Arial"/>
        <family val="2"/>
      </rPr>
      <t xml:space="preserve"> 2105573/1 Helios</t>
    </r>
  </si>
  <si>
    <t>Abarbeiten / Putzen / Andrehen</t>
  </si>
  <si>
    <r>
      <rPr>
        <b/>
        <sz val="10"/>
        <rFont val="Arial"/>
        <family val="2"/>
      </rPr>
      <t>SWC</t>
    </r>
    <r>
      <rPr>
        <sz val="10"/>
        <rFont val="Arial"/>
        <family val="2"/>
      </rPr>
      <t xml:space="preserve">2105563/1 236312/00-101   ash  </t>
    </r>
    <r>
      <rPr>
        <b/>
        <sz val="10"/>
        <rFont val="Arial"/>
        <family val="2"/>
      </rPr>
      <t>100,-</t>
    </r>
  </si>
  <si>
    <t>TF Muster</t>
  </si>
  <si>
    <t>136750 2408lfm</t>
  </si>
  <si>
    <r>
      <rPr>
        <b/>
        <sz val="11"/>
        <rFont val="Arial"/>
        <family val="2"/>
      </rPr>
      <t xml:space="preserve">Brinkhaus </t>
    </r>
    <r>
      <rPr>
        <sz val="11"/>
        <rFont val="Arial"/>
        <family val="2"/>
      </rPr>
      <t xml:space="preserve">2105525/1 260542 Tencel Helios  </t>
    </r>
    <r>
      <rPr>
        <b/>
        <sz val="11"/>
        <rFont val="Arial"/>
        <family val="2"/>
      </rPr>
      <t>405,-</t>
    </r>
  </si>
  <si>
    <r>
      <rPr>
        <b/>
        <sz val="12"/>
        <color theme="0"/>
        <rFont val="Arial"/>
        <family val="2"/>
      </rPr>
      <t>Protex</t>
    </r>
    <r>
      <rPr>
        <sz val="12"/>
        <color theme="0"/>
        <rFont val="Arial"/>
        <family val="2"/>
      </rPr>
      <t xml:space="preserve">  118900/1-7173-3-0003 </t>
    </r>
    <r>
      <rPr>
        <b/>
        <sz val="12"/>
        <color theme="0"/>
        <rFont val="Arial"/>
        <family val="2"/>
      </rPr>
      <t xml:space="preserve"> 500,-</t>
    </r>
  </si>
  <si>
    <r>
      <t xml:space="preserve">SWC </t>
    </r>
    <r>
      <rPr>
        <sz val="14"/>
        <rFont val="Arial"/>
        <family val="2"/>
      </rPr>
      <t>2105573/1 Helios</t>
    </r>
    <r>
      <rPr>
        <b/>
        <sz val="14"/>
        <rFont val="Arial"/>
        <family val="2"/>
      </rPr>
      <t xml:space="preserve">  275,-</t>
    </r>
  </si>
  <si>
    <r>
      <rPr>
        <b/>
        <sz val="10"/>
        <rFont val="Arial"/>
        <family val="2"/>
      </rPr>
      <t xml:space="preserve">NOS </t>
    </r>
    <r>
      <rPr>
        <sz val="10"/>
        <rFont val="Arial"/>
        <family val="2"/>
      </rPr>
      <t xml:space="preserve"> Viskose-Tencel- Schappe bunt Aufträge für SL &amp; SG  </t>
    </r>
  </si>
  <si>
    <r>
      <rPr>
        <b/>
        <sz val="11"/>
        <rFont val="Arial"/>
        <family val="2"/>
      </rPr>
      <t xml:space="preserve">NOS </t>
    </r>
    <r>
      <rPr>
        <sz val="11"/>
        <rFont val="Arial"/>
        <family val="2"/>
      </rPr>
      <t xml:space="preserve"> </t>
    </r>
    <r>
      <rPr>
        <b/>
        <sz val="11"/>
        <rFont val="Arial"/>
        <family val="2"/>
      </rPr>
      <t>ca. 160,-</t>
    </r>
  </si>
  <si>
    <r>
      <rPr>
        <b/>
        <sz val="10"/>
        <color theme="0"/>
        <rFont val="Arial"/>
        <family val="2"/>
      </rPr>
      <t>Protex</t>
    </r>
    <r>
      <rPr>
        <sz val="10"/>
        <color theme="0"/>
        <rFont val="Arial"/>
        <family val="2"/>
      </rPr>
      <t xml:space="preserve">  118900/1-7173-3-0003         </t>
    </r>
    <r>
      <rPr>
        <sz val="10"/>
        <color rgb="FFFF0000"/>
        <rFont val="Arial"/>
        <family val="2"/>
      </rPr>
      <t xml:space="preserve"> </t>
    </r>
    <r>
      <rPr>
        <b/>
        <sz val="10"/>
        <color rgb="FFFF0000"/>
        <rFont val="Arial"/>
        <family val="2"/>
      </rPr>
      <t>2.</t>
    </r>
    <r>
      <rPr>
        <b/>
        <sz val="10"/>
        <color theme="0"/>
        <rFont val="Arial"/>
        <family val="2"/>
      </rPr>
      <t xml:space="preserve">  500,-</t>
    </r>
  </si>
  <si>
    <t>Tovaletto 2105605/1 663319-564/110-753 17,-m</t>
  </si>
  <si>
    <t>Muster  AD</t>
  </si>
  <si>
    <t>Tovaletto 2105605/1 663319-564/110-753</t>
  </si>
  <si>
    <t>Muster für Frau Löffler</t>
  </si>
  <si>
    <r>
      <rPr>
        <b/>
        <sz val="10"/>
        <rFont val="Arial"/>
        <family val="2"/>
      </rPr>
      <t xml:space="preserve">SWC </t>
    </r>
    <r>
      <rPr>
        <sz val="10"/>
        <rFont val="Arial"/>
        <family val="2"/>
      </rPr>
      <t xml:space="preserve"> Viskose-Tencel- Schappe bunt Aufträge für SL &amp; SG  </t>
    </r>
  </si>
  <si>
    <r>
      <rPr>
        <b/>
        <sz val="11"/>
        <color theme="0"/>
        <rFont val="Arial"/>
        <family val="2"/>
      </rPr>
      <t xml:space="preserve">Hanover Direct </t>
    </r>
    <r>
      <rPr>
        <sz val="11"/>
        <color theme="0"/>
        <rFont val="Arial"/>
        <family val="2"/>
      </rPr>
      <t xml:space="preserve">2105541/1  662549-698  BW </t>
    </r>
  </si>
  <si>
    <r>
      <rPr>
        <b/>
        <sz val="11"/>
        <color theme="0"/>
        <rFont val="Arial"/>
        <family val="2"/>
      </rPr>
      <t xml:space="preserve">Hanover Direct </t>
    </r>
    <r>
      <rPr>
        <sz val="11"/>
        <color theme="0"/>
        <rFont val="Arial"/>
        <family val="2"/>
      </rPr>
      <t xml:space="preserve">2105541/1  662549-698  BW </t>
    </r>
    <r>
      <rPr>
        <b/>
        <sz val="11"/>
        <color theme="0"/>
        <rFont val="Arial"/>
        <family val="2"/>
      </rPr>
      <t xml:space="preserve"> 1.  550,-</t>
    </r>
  </si>
  <si>
    <t>Muster Löffler</t>
  </si>
  <si>
    <t>BW Material-test</t>
  </si>
  <si>
    <r>
      <t xml:space="preserve">Dorbena </t>
    </r>
    <r>
      <rPr>
        <sz val="12"/>
        <rFont val="Arial"/>
        <family val="2"/>
      </rPr>
      <t>2105612/1  250102</t>
    </r>
    <r>
      <rPr>
        <b/>
        <sz val="12"/>
        <rFont val="Arial"/>
        <family val="2"/>
      </rPr>
      <t xml:space="preserve">  Krepp</t>
    </r>
  </si>
  <si>
    <r>
      <rPr>
        <b/>
        <sz val="11"/>
        <color theme="0"/>
        <rFont val="Arial"/>
        <family val="2"/>
      </rPr>
      <t>Protex</t>
    </r>
    <r>
      <rPr>
        <sz val="11"/>
        <color theme="0"/>
        <rFont val="Arial"/>
        <family val="2"/>
      </rPr>
      <t xml:space="preserve">  118900/1-7173-3-0003                        </t>
    </r>
    <r>
      <rPr>
        <b/>
        <sz val="11"/>
        <color rgb="FFFF0000"/>
        <rFont val="Arial"/>
        <family val="2"/>
      </rPr>
      <t>3.</t>
    </r>
    <r>
      <rPr>
        <b/>
        <sz val="11"/>
        <color theme="0"/>
        <rFont val="Arial"/>
        <family val="2"/>
      </rPr>
      <t xml:space="preserve">  500,-</t>
    </r>
  </si>
  <si>
    <r>
      <rPr>
        <b/>
        <sz val="16"/>
        <rFont val="Arial"/>
        <family val="2"/>
      </rPr>
      <t>SWC</t>
    </r>
    <r>
      <rPr>
        <sz val="16"/>
        <rFont val="Arial"/>
        <family val="2"/>
      </rPr>
      <t xml:space="preserve">  2105540/1  654349-521</t>
    </r>
  </si>
  <si>
    <t>136750 3096lfm</t>
  </si>
  <si>
    <r>
      <rPr>
        <b/>
        <sz val="10"/>
        <rFont val="Arial"/>
        <family val="2"/>
      </rPr>
      <t xml:space="preserve">SWC </t>
    </r>
    <r>
      <rPr>
        <sz val="10"/>
        <rFont val="Arial"/>
        <family val="2"/>
      </rPr>
      <t xml:space="preserve"> Viskose-Tencel- Schappe bunt Aufträge für SL &amp; SG    Muster AD Muster für Frau Löffler</t>
    </r>
  </si>
  <si>
    <r>
      <rPr>
        <b/>
        <sz val="10"/>
        <rFont val="Arial"/>
        <family val="2"/>
      </rPr>
      <t xml:space="preserve">SWC </t>
    </r>
    <r>
      <rPr>
        <sz val="10"/>
        <rFont val="Arial"/>
        <family val="2"/>
      </rPr>
      <t xml:space="preserve"> Viskose-Tencel- Schappe bunt Aufträge für SL &amp; SG  Muster AD Muster für Frau Löffler</t>
    </r>
  </si>
  <si>
    <r>
      <rPr>
        <b/>
        <sz val="11"/>
        <rFont val="Arial"/>
        <family val="2"/>
      </rPr>
      <t xml:space="preserve">SWC </t>
    </r>
    <r>
      <rPr>
        <sz val="11"/>
        <rFont val="Arial"/>
        <family val="2"/>
      </rPr>
      <t xml:space="preserve"> </t>
    </r>
    <r>
      <rPr>
        <b/>
        <sz val="11"/>
        <rFont val="Arial"/>
        <family val="2"/>
      </rPr>
      <t>ca. 180,-</t>
    </r>
  </si>
  <si>
    <r>
      <t xml:space="preserve">Dorbena </t>
    </r>
    <r>
      <rPr>
        <sz val="12"/>
        <rFont val="Arial"/>
        <family val="2"/>
      </rPr>
      <t>2105612/1  250102</t>
    </r>
    <r>
      <rPr>
        <b/>
        <sz val="12"/>
        <rFont val="Arial"/>
        <family val="2"/>
      </rPr>
      <t xml:space="preserve">  Krepp  105,-</t>
    </r>
  </si>
  <si>
    <t>Web-versuch TP</t>
  </si>
  <si>
    <r>
      <t>SWC</t>
    </r>
    <r>
      <rPr>
        <sz val="10"/>
        <color theme="0"/>
        <rFont val="Arial"/>
        <family val="2"/>
      </rPr>
      <t xml:space="preserve"> 2105623/1  645319-1054 black</t>
    </r>
  </si>
  <si>
    <r>
      <t xml:space="preserve">Muster für CB, Design 5029 &amp; Naturtex  ca. </t>
    </r>
    <r>
      <rPr>
        <b/>
        <sz val="10"/>
        <rFont val="Arial"/>
        <family val="2"/>
      </rPr>
      <t>60,-</t>
    </r>
  </si>
  <si>
    <r>
      <rPr>
        <b/>
        <sz val="14"/>
        <color theme="0"/>
        <rFont val="Arial"/>
        <family val="2"/>
      </rPr>
      <t>Protex</t>
    </r>
    <r>
      <rPr>
        <sz val="14"/>
        <color theme="0"/>
        <rFont val="Arial"/>
        <family val="2"/>
      </rPr>
      <t xml:space="preserve"> </t>
    </r>
    <r>
      <rPr>
        <b/>
        <sz val="14"/>
        <color theme="0"/>
        <rFont val="Arial"/>
        <family val="2"/>
      </rPr>
      <t xml:space="preserve"> Gesamt.: ca. 1.860,-</t>
    </r>
  </si>
  <si>
    <r>
      <t>SWC</t>
    </r>
    <r>
      <rPr>
        <sz val="10"/>
        <color theme="0"/>
        <rFont val="Arial"/>
        <family val="2"/>
      </rPr>
      <t xml:space="preserve"> 2105623/1  645319-1054 black  </t>
    </r>
    <r>
      <rPr>
        <b/>
        <sz val="10"/>
        <color theme="0"/>
        <rFont val="Arial"/>
        <family val="2"/>
      </rPr>
      <t>105,-</t>
    </r>
  </si>
  <si>
    <t>136950 2000lfm nachbehandlung</t>
  </si>
  <si>
    <r>
      <t xml:space="preserve">Brinkhaus </t>
    </r>
    <r>
      <rPr>
        <sz val="10"/>
        <rFont val="Arial"/>
        <family val="2"/>
      </rPr>
      <t xml:space="preserve">2105642/1  645319-546  </t>
    </r>
    <r>
      <rPr>
        <b/>
        <sz val="10"/>
        <rFont val="Arial"/>
        <family val="2"/>
      </rPr>
      <t xml:space="preserve"> 110,-</t>
    </r>
  </si>
  <si>
    <r>
      <rPr>
        <b/>
        <sz val="14"/>
        <rFont val="Arial"/>
        <family val="2"/>
      </rPr>
      <t>SWC</t>
    </r>
    <r>
      <rPr>
        <sz val="14"/>
        <rFont val="Arial"/>
        <family val="2"/>
      </rPr>
      <t xml:space="preserve">  2105540/1  654349-521  </t>
    </r>
    <r>
      <rPr>
        <b/>
        <sz val="14"/>
        <rFont val="Arial"/>
        <family val="2"/>
      </rPr>
      <t>330,-</t>
    </r>
  </si>
  <si>
    <r>
      <rPr>
        <b/>
        <sz val="10"/>
        <color theme="0"/>
        <rFont val="Arial"/>
        <family val="2"/>
      </rPr>
      <t xml:space="preserve">Hanover Direct </t>
    </r>
    <r>
      <rPr>
        <sz val="10"/>
        <color theme="0"/>
        <rFont val="Arial"/>
        <family val="2"/>
      </rPr>
      <t>2105541/1  662549-698  BW</t>
    </r>
  </si>
  <si>
    <r>
      <rPr>
        <b/>
        <sz val="12"/>
        <rFont val="Arial"/>
        <family val="2"/>
      </rPr>
      <t>Brinkhaus</t>
    </r>
    <r>
      <rPr>
        <sz val="12"/>
        <rFont val="Arial"/>
        <family val="2"/>
      </rPr>
      <t xml:space="preserve"> 2105642/2 250102  Krepp</t>
    </r>
  </si>
  <si>
    <r>
      <rPr>
        <b/>
        <sz val="11"/>
        <rFont val="Arial"/>
        <family val="2"/>
      </rPr>
      <t>Brinkhaus</t>
    </r>
    <r>
      <rPr>
        <sz val="11"/>
        <rFont val="Arial"/>
        <family val="2"/>
      </rPr>
      <t xml:space="preserve"> 2105642/2 250102  Krepp  </t>
    </r>
    <r>
      <rPr>
        <b/>
        <sz val="11"/>
        <rFont val="Arial"/>
        <family val="2"/>
      </rPr>
      <t>275,-</t>
    </r>
  </si>
  <si>
    <r>
      <rPr>
        <b/>
        <sz val="11"/>
        <color theme="0"/>
        <rFont val="Arial"/>
        <family val="2"/>
      </rPr>
      <t>SWC</t>
    </r>
    <r>
      <rPr>
        <sz val="11"/>
        <color theme="0"/>
        <rFont val="Arial"/>
        <family val="2"/>
      </rPr>
      <t xml:space="preserve">  2105646/1 645319-2059  </t>
    </r>
    <r>
      <rPr>
        <b/>
        <sz val="11"/>
        <color theme="0"/>
        <rFont val="Arial"/>
        <family val="2"/>
      </rPr>
      <t>110,-</t>
    </r>
  </si>
  <si>
    <r>
      <rPr>
        <b/>
        <sz val="8"/>
        <color theme="0"/>
        <rFont val="Arial"/>
        <family val="2"/>
      </rPr>
      <t>SWC</t>
    </r>
    <r>
      <rPr>
        <sz val="8"/>
        <color theme="0"/>
        <rFont val="Arial"/>
        <family val="2"/>
      </rPr>
      <t xml:space="preserve">  2105646/1 645319-2059</t>
    </r>
  </si>
  <si>
    <t>Muster 145560 10lfm</t>
  </si>
  <si>
    <r>
      <rPr>
        <b/>
        <sz val="10"/>
        <rFont val="Arial"/>
        <family val="2"/>
      </rPr>
      <t xml:space="preserve">St. Geneve </t>
    </r>
    <r>
      <rPr>
        <sz val="10"/>
        <rFont val="Arial"/>
        <family val="2"/>
      </rPr>
      <t xml:space="preserve">2105649/2 238312 Helios  </t>
    </r>
    <r>
      <rPr>
        <b/>
        <sz val="10"/>
        <rFont val="Arial"/>
        <family val="2"/>
      </rPr>
      <t>110,-</t>
    </r>
  </si>
  <si>
    <r>
      <rPr>
        <b/>
        <sz val="12"/>
        <rFont val="Arial"/>
        <family val="2"/>
      </rPr>
      <t xml:space="preserve">ARO Artländer </t>
    </r>
    <r>
      <rPr>
        <sz val="12"/>
        <rFont val="Arial"/>
        <family val="2"/>
      </rPr>
      <t xml:space="preserve">2105654/1 654349-61  </t>
    </r>
  </si>
  <si>
    <r>
      <rPr>
        <b/>
        <sz val="14"/>
        <color theme="0"/>
        <rFont val="Arial"/>
        <family val="2"/>
      </rPr>
      <t xml:space="preserve">SWC </t>
    </r>
    <r>
      <rPr>
        <sz val="14"/>
        <color theme="0"/>
        <rFont val="Arial"/>
        <family val="2"/>
      </rPr>
      <t>2105646/2  636019-864  Tussah</t>
    </r>
  </si>
  <si>
    <r>
      <rPr>
        <b/>
        <sz val="14"/>
        <color theme="0"/>
        <rFont val="Arial"/>
        <family val="2"/>
      </rPr>
      <t xml:space="preserve">SWC </t>
    </r>
    <r>
      <rPr>
        <sz val="14"/>
        <color theme="0"/>
        <rFont val="Arial"/>
        <family val="2"/>
      </rPr>
      <t xml:space="preserve">2105646/2  636019-864 Tussah </t>
    </r>
    <r>
      <rPr>
        <b/>
        <sz val="14"/>
        <color theme="0"/>
        <rFont val="Arial"/>
        <family val="2"/>
      </rPr>
      <t xml:space="preserve"> 220,-</t>
    </r>
  </si>
  <si>
    <r>
      <t xml:space="preserve">Dorbena </t>
    </r>
    <r>
      <rPr>
        <sz val="10"/>
        <rFont val="Arial"/>
        <family val="2"/>
      </rPr>
      <t>2105670/1  250102</t>
    </r>
    <r>
      <rPr>
        <b/>
        <sz val="10"/>
        <rFont val="Arial"/>
        <family val="2"/>
      </rPr>
      <t xml:space="preserve">  Krepp</t>
    </r>
  </si>
  <si>
    <r>
      <t xml:space="preserve">Dorbena </t>
    </r>
    <r>
      <rPr>
        <sz val="12"/>
        <rFont val="Arial"/>
        <family val="2"/>
      </rPr>
      <t>Krepp</t>
    </r>
    <r>
      <rPr>
        <b/>
        <sz val="12"/>
        <rFont val="Arial"/>
        <family val="2"/>
      </rPr>
      <t xml:space="preserve">  275,-</t>
    </r>
  </si>
  <si>
    <t>H.-Direct 1.100,-</t>
  </si>
  <si>
    <r>
      <rPr>
        <b/>
        <sz val="12"/>
        <color theme="0"/>
        <rFont val="Arial"/>
        <family val="2"/>
      </rPr>
      <t xml:space="preserve">Hanover Direct </t>
    </r>
    <r>
      <rPr>
        <sz val="12"/>
        <color theme="0"/>
        <rFont val="Arial"/>
        <family val="2"/>
      </rPr>
      <t xml:space="preserve">2105516/2  654349-635 </t>
    </r>
  </si>
  <si>
    <r>
      <rPr>
        <b/>
        <sz val="10"/>
        <rFont val="Arial"/>
        <family val="2"/>
      </rPr>
      <t>Brinkhaus</t>
    </r>
    <r>
      <rPr>
        <sz val="10"/>
        <rFont val="Arial"/>
        <family val="2"/>
      </rPr>
      <t xml:space="preserve"> 2105642/2 250102  Krepp  </t>
    </r>
    <r>
      <rPr>
        <b/>
        <sz val="10"/>
        <rFont val="Arial"/>
        <family val="2"/>
      </rPr>
      <t>335,-</t>
    </r>
  </si>
  <si>
    <r>
      <rPr>
        <b/>
        <sz val="9"/>
        <rFont val="Arial"/>
        <family val="2"/>
      </rPr>
      <t xml:space="preserve">ARO Artländer </t>
    </r>
    <r>
      <rPr>
        <sz val="9"/>
        <rFont val="Arial"/>
        <family val="2"/>
      </rPr>
      <t xml:space="preserve">2105654/1 654349-61  </t>
    </r>
    <r>
      <rPr>
        <b/>
        <sz val="9"/>
        <rFont val="Arial"/>
        <family val="2"/>
      </rPr>
      <t xml:space="preserve"> 275,-</t>
    </r>
  </si>
  <si>
    <r>
      <t xml:space="preserve">Brinkhaus </t>
    </r>
    <r>
      <rPr>
        <sz val="10"/>
        <rFont val="Arial"/>
        <family val="2"/>
      </rPr>
      <t xml:space="preserve">2105676/1  645319-546  </t>
    </r>
    <r>
      <rPr>
        <b/>
        <sz val="10"/>
        <rFont val="Arial"/>
        <family val="2"/>
      </rPr>
      <t xml:space="preserve"> 99,-</t>
    </r>
  </si>
  <si>
    <r>
      <rPr>
        <b/>
        <sz val="14"/>
        <color theme="0"/>
        <rFont val="Arial"/>
        <family val="2"/>
      </rPr>
      <t xml:space="preserve">Hanover Direct </t>
    </r>
    <r>
      <rPr>
        <sz val="14"/>
        <color theme="0"/>
        <rFont val="Arial"/>
        <family val="2"/>
      </rPr>
      <t xml:space="preserve">2105516/2  654349-635 1100,-  </t>
    </r>
  </si>
  <si>
    <t>4772 2097,5lfm</t>
  </si>
  <si>
    <r>
      <t xml:space="preserve">Brinkhaus </t>
    </r>
    <r>
      <rPr>
        <sz val="10"/>
        <rFont val="Arial"/>
        <family val="2"/>
      </rPr>
      <t xml:space="preserve">2105676/1  645319-546  </t>
    </r>
    <r>
      <rPr>
        <b/>
        <sz val="10"/>
        <rFont val="Arial"/>
        <family val="2"/>
      </rPr>
      <t>66,-</t>
    </r>
  </si>
  <si>
    <r>
      <t xml:space="preserve">Dorbena </t>
    </r>
    <r>
      <rPr>
        <sz val="8"/>
        <rFont val="Arial"/>
        <family val="2"/>
      </rPr>
      <t>Krepp</t>
    </r>
    <r>
      <rPr>
        <b/>
        <sz val="8"/>
        <rFont val="Arial"/>
        <family val="2"/>
      </rPr>
      <t xml:space="preserve"> </t>
    </r>
  </si>
  <si>
    <r>
      <rPr>
        <b/>
        <sz val="10"/>
        <rFont val="Arial"/>
        <family val="2"/>
      </rPr>
      <t xml:space="preserve">Brink-haus </t>
    </r>
    <r>
      <rPr>
        <sz val="10"/>
        <rFont val="Arial"/>
        <family val="2"/>
      </rPr>
      <t xml:space="preserve">2105688/3 645319-1039 </t>
    </r>
    <r>
      <rPr>
        <b/>
        <sz val="10"/>
        <rFont val="Arial"/>
        <family val="2"/>
      </rPr>
      <t>15,-</t>
    </r>
  </si>
  <si>
    <r>
      <rPr>
        <b/>
        <sz val="10"/>
        <rFont val="Arial"/>
        <family val="2"/>
      </rPr>
      <t xml:space="preserve">Brink-haus </t>
    </r>
    <r>
      <rPr>
        <sz val="10"/>
        <rFont val="Arial"/>
        <family val="2"/>
      </rPr>
      <t>2105688/1 &amp; 2 2029 black; 2029 ash  30</t>
    </r>
    <r>
      <rPr>
        <b/>
        <sz val="10"/>
        <rFont val="Arial"/>
        <family val="2"/>
      </rPr>
      <t>,-</t>
    </r>
  </si>
  <si>
    <r>
      <t xml:space="preserve">St. Geneve </t>
    </r>
    <r>
      <rPr>
        <sz val="10"/>
        <rFont val="Arial"/>
        <family val="2"/>
      </rPr>
      <t xml:space="preserve">2105649/1 654349-831  </t>
    </r>
    <r>
      <rPr>
        <b/>
        <sz val="10"/>
        <rFont val="Arial"/>
        <family val="2"/>
      </rPr>
      <t>220,-</t>
    </r>
  </si>
  <si>
    <r>
      <rPr>
        <b/>
        <sz val="9"/>
        <color theme="0"/>
        <rFont val="Arial"/>
        <family val="2"/>
      </rPr>
      <t xml:space="preserve">Hanover Direct </t>
    </r>
    <r>
      <rPr>
        <sz val="9"/>
        <color theme="0"/>
        <rFont val="Arial"/>
        <family val="2"/>
      </rPr>
      <t xml:space="preserve">2105541/1  662549-698  BW </t>
    </r>
    <r>
      <rPr>
        <b/>
        <sz val="9"/>
        <color theme="0"/>
        <rFont val="Arial"/>
        <family val="2"/>
      </rPr>
      <t xml:space="preserve"> 2.  550,-</t>
    </r>
  </si>
  <si>
    <r>
      <t xml:space="preserve">St. Geneve </t>
    </r>
    <r>
      <rPr>
        <sz val="10"/>
        <rFont val="Arial"/>
        <family val="2"/>
      </rPr>
      <t xml:space="preserve">2105649/1 654349-831  </t>
    </r>
    <r>
      <rPr>
        <b/>
        <sz val="10"/>
        <rFont val="Arial"/>
        <family val="2"/>
      </rPr>
      <t>220,-  SWC 2105680/1  654349-5047  220,-  Brinkhaus 2105525/1 260542 Tencel Helios  110,-</t>
    </r>
  </si>
  <si>
    <t xml:space="preserve">  SWC  2105540/1  654349-521  330,-ARO Artländer 2105654/1 654349-61   275,-Brinkhaus 2105642/1  645319-546   110,- Unbekannter Kunde 2105676/1a 645319-546  99,-</t>
  </si>
  <si>
    <r>
      <rPr>
        <b/>
        <sz val="10"/>
        <rFont val="Arial"/>
        <family val="2"/>
      </rPr>
      <t xml:space="preserve">Brink-haus </t>
    </r>
    <r>
      <rPr>
        <sz val="10"/>
        <rFont val="Arial"/>
        <family val="2"/>
      </rPr>
      <t xml:space="preserve">2105688/1 &amp; 2 2029 black; 2029 &amp; 5047 ash  </t>
    </r>
    <r>
      <rPr>
        <b/>
        <sz val="10"/>
        <rFont val="Arial"/>
        <family val="2"/>
      </rPr>
      <t>45,-</t>
    </r>
  </si>
  <si>
    <r>
      <rPr>
        <b/>
        <sz val="10"/>
        <rFont val="Arial"/>
        <family val="2"/>
      </rPr>
      <t xml:space="preserve">SWC </t>
    </r>
    <r>
      <rPr>
        <sz val="10"/>
        <rFont val="Arial"/>
        <family val="2"/>
      </rPr>
      <t xml:space="preserve">2105680/1  654349-5047 </t>
    </r>
  </si>
  <si>
    <r>
      <rPr>
        <b/>
        <sz val="11"/>
        <rFont val="Arial"/>
        <family val="2"/>
      </rPr>
      <t xml:space="preserve">SWC </t>
    </r>
    <r>
      <rPr>
        <sz val="11"/>
        <rFont val="Arial"/>
        <family val="2"/>
      </rPr>
      <t xml:space="preserve"> </t>
    </r>
    <r>
      <rPr>
        <b/>
        <sz val="11"/>
        <rFont val="Arial"/>
        <family val="2"/>
      </rPr>
      <t>220,-</t>
    </r>
  </si>
  <si>
    <r>
      <rPr>
        <b/>
        <sz val="11"/>
        <color theme="0"/>
        <rFont val="Arial"/>
        <family val="2"/>
      </rPr>
      <t xml:space="preserve">Hanover Direct </t>
    </r>
    <r>
      <rPr>
        <sz val="11"/>
        <color theme="0"/>
        <rFont val="Arial"/>
        <family val="2"/>
      </rPr>
      <t xml:space="preserve">2105541/1  662549-698  BW  </t>
    </r>
    <r>
      <rPr>
        <b/>
        <sz val="11"/>
        <color theme="0"/>
        <rFont val="Arial"/>
        <family val="2"/>
      </rPr>
      <t>550,-</t>
    </r>
  </si>
  <si>
    <r>
      <rPr>
        <b/>
        <sz val="10"/>
        <rFont val="Arial"/>
        <family val="2"/>
      </rPr>
      <t xml:space="preserve">Brinkhaus </t>
    </r>
    <r>
      <rPr>
        <sz val="10"/>
        <rFont val="Arial"/>
        <family val="2"/>
      </rPr>
      <t xml:space="preserve">2105525/1 260542 Tencel Helios  </t>
    </r>
    <r>
      <rPr>
        <b/>
        <sz val="10"/>
        <rFont val="Arial"/>
        <family val="2"/>
      </rPr>
      <t>110,-</t>
    </r>
  </si>
  <si>
    <r>
      <rPr>
        <b/>
        <sz val="10"/>
        <color theme="0"/>
        <rFont val="Arial"/>
        <family val="2"/>
      </rPr>
      <t xml:space="preserve">SWC </t>
    </r>
    <r>
      <rPr>
        <sz val="10"/>
        <color theme="0"/>
        <rFont val="Arial"/>
        <family val="2"/>
      </rPr>
      <t>2105681/1  645319-2054/170-2089</t>
    </r>
  </si>
  <si>
    <t>SWC 110,-</t>
  </si>
  <si>
    <r>
      <rPr>
        <b/>
        <sz val="14"/>
        <color theme="0"/>
        <rFont val="Arial"/>
        <family val="2"/>
      </rPr>
      <t xml:space="preserve">Hanover Direct </t>
    </r>
    <r>
      <rPr>
        <sz val="14"/>
        <color theme="0"/>
        <rFont val="Arial"/>
        <family val="2"/>
      </rPr>
      <t xml:space="preserve">2105516/2  654349-635 1100,- </t>
    </r>
  </si>
  <si>
    <t>SWC 2105716/1 645319-1122 132,-</t>
  </si>
  <si>
    <t>SWC 2105716/2 645319-2059 132,-</t>
  </si>
  <si>
    <t>Konfektion 2105710/1 645319-5035/00-852 132,-</t>
  </si>
  <si>
    <t>Konfektion 2105710/2 236312/00-852 132,-</t>
  </si>
  <si>
    <t>Brinkhaus 2105711/1 260542Tenc 550,-</t>
  </si>
  <si>
    <t>Protex 2105713/1 118900/1-7173-3-0003 3300,-</t>
  </si>
  <si>
    <r>
      <rPr>
        <b/>
        <sz val="11"/>
        <color theme="0"/>
        <rFont val="Arial"/>
        <family val="2"/>
      </rPr>
      <t xml:space="preserve">Hanover Direct </t>
    </r>
    <r>
      <rPr>
        <sz val="11"/>
        <color theme="0"/>
        <rFont val="Arial"/>
        <family val="2"/>
      </rPr>
      <t>2105541/1  662549-698  BW 550 teil 1</t>
    </r>
  </si>
  <si>
    <t>KW 01/17</t>
  </si>
  <si>
    <t>KW 02/17</t>
  </si>
  <si>
    <t>KW 03/17</t>
  </si>
  <si>
    <t>KW 04/17</t>
  </si>
  <si>
    <t>KW 05/17</t>
  </si>
  <si>
    <t>JM5 165x2</t>
  </si>
  <si>
    <t>J11 280</t>
  </si>
  <si>
    <t>J13 165x2</t>
  </si>
  <si>
    <t>J16 280</t>
  </si>
  <si>
    <t>G2 165x2</t>
  </si>
  <si>
    <t>G3 230</t>
  </si>
  <si>
    <t>G4 165x2</t>
  </si>
  <si>
    <t>G6 165</t>
  </si>
  <si>
    <t>G7 165</t>
  </si>
  <si>
    <t>G8 165x2</t>
  </si>
  <si>
    <t>G9 120x2</t>
  </si>
  <si>
    <t>G12 165</t>
  </si>
  <si>
    <t>L17 165</t>
  </si>
  <si>
    <t>L18 165</t>
  </si>
  <si>
    <t>L19 120x2</t>
  </si>
  <si>
    <t>L20 150x2</t>
  </si>
  <si>
    <t>40T Kal.</t>
  </si>
  <si>
    <t>KW 06/17</t>
  </si>
  <si>
    <t>KW 07/17</t>
  </si>
  <si>
    <t>KW 08/17</t>
  </si>
  <si>
    <t>KW 09/17</t>
  </si>
  <si>
    <t>KW 10/17</t>
  </si>
  <si>
    <t>KW 11/17</t>
  </si>
  <si>
    <t>KW 12/17</t>
  </si>
  <si>
    <t>KW 13/17</t>
  </si>
  <si>
    <t>KW 14/17</t>
  </si>
  <si>
    <t>KW 15/17</t>
  </si>
  <si>
    <t>KW 16/17</t>
  </si>
  <si>
    <t>KW 17/17</t>
  </si>
  <si>
    <t>KW 18/17</t>
  </si>
  <si>
    <t>KW 19/17</t>
  </si>
  <si>
    <t>KW 20/17</t>
  </si>
  <si>
    <t>KW 21/17</t>
  </si>
  <si>
    <t>KW 22/17</t>
  </si>
  <si>
    <t>KW 23/17</t>
  </si>
  <si>
    <t>KW 24/17</t>
  </si>
  <si>
    <t>KW 25/17</t>
  </si>
  <si>
    <t>KW 26/17</t>
  </si>
  <si>
    <t>KW 27/17</t>
  </si>
  <si>
    <t>KW 28/17</t>
  </si>
  <si>
    <t>KW 29/17</t>
  </si>
  <si>
    <t>KW 30/17</t>
  </si>
  <si>
    <t>KW 31/17</t>
  </si>
  <si>
    <t>KW 32/17</t>
  </si>
  <si>
    <t>KW 33/17</t>
  </si>
  <si>
    <t>KW 34/17</t>
  </si>
  <si>
    <t>KW 35/17</t>
  </si>
  <si>
    <t>KW 36/17</t>
  </si>
  <si>
    <t>KW 37/17</t>
  </si>
  <si>
    <t>KW 38/17</t>
  </si>
  <si>
    <t>KW 39/17</t>
  </si>
  <si>
    <t>KW 40/17</t>
  </si>
  <si>
    <t>KW 41/17</t>
  </si>
  <si>
    <t>KW 42/17</t>
  </si>
  <si>
    <t>KW 43/17</t>
  </si>
  <si>
    <t>KW 44/17</t>
  </si>
  <si>
    <t>KW 45/17</t>
  </si>
  <si>
    <t>KW 46/17</t>
  </si>
  <si>
    <t>KW 47/17</t>
  </si>
  <si>
    <t>KW 48/17</t>
  </si>
  <si>
    <t>KW 49/17</t>
  </si>
  <si>
    <t>KW 50/17</t>
  </si>
  <si>
    <t>KW 51/17</t>
  </si>
  <si>
    <t>KW 52/17</t>
  </si>
  <si>
    <t>KW 01/18</t>
  </si>
  <si>
    <t>KW 02/18</t>
  </si>
  <si>
    <t>KW 03/18</t>
  </si>
  <si>
    <t>Erster Mai</t>
  </si>
  <si>
    <t>Christi Himmelfahrt</t>
  </si>
  <si>
    <t>Bus- und Bettag</t>
  </si>
  <si>
    <t>Erster Weihnachtsfeiertag</t>
  </si>
  <si>
    <t>Zweiter Weihnachtsfeiertag</t>
  </si>
  <si>
    <r>
      <rPr>
        <b/>
        <sz val="10"/>
        <rFont val="Arial"/>
        <family val="2"/>
      </rPr>
      <t xml:space="preserve">Hanover Direct </t>
    </r>
    <r>
      <rPr>
        <sz val="10"/>
        <rFont val="Arial"/>
        <family val="2"/>
      </rPr>
      <t>2105541/1  662549-698  BW 550,-m</t>
    </r>
  </si>
  <si>
    <t>4772 3007,5lfm</t>
  </si>
  <si>
    <t>Naturtex 2105775/1 662549-698 121,-m</t>
  </si>
  <si>
    <t>Naturtex 2105778/1 654349-831 39,-m</t>
  </si>
  <si>
    <t>Naturtex 2105778/2</t>
  </si>
  <si>
    <t>Natutex 2105778/3 654349-536 132,-m</t>
  </si>
  <si>
    <t>Konfektinon 2105710/1 645319-5035/00-852 132,-m</t>
  </si>
  <si>
    <t>Naturtex 2105776/1 55,-m</t>
  </si>
  <si>
    <t>Naturtex 2105777/1 77,-m</t>
  </si>
  <si>
    <t>SWC 2105646/2  636019-864 Tussah  220,-</t>
  </si>
  <si>
    <t>Naturtex 2105775/2 662549-698 143,-m</t>
  </si>
  <si>
    <t>Naturtex 2105776/2 662549-698 88,-m</t>
  </si>
  <si>
    <t>Naturtex 2105777/2 662549-698 127,-m</t>
  </si>
  <si>
    <t>Seventh 2105789/1 254142 275,-m</t>
  </si>
  <si>
    <t>Shanghai 2105800/1 645319-1059/00-33 110,-m</t>
  </si>
  <si>
    <t>SWC 2105812/1 662549-5021 220,-m</t>
  </si>
  <si>
    <t>SWC 2105812/2 654349-2016/00-4728 220,-m</t>
  </si>
  <si>
    <t>Naturtex 662549-698 253,-m + SWC 662549-5021 220,-m</t>
  </si>
  <si>
    <t>Musterauftrag  56--2 2017/M    3 2017  672319-1005/00-33       4 2017  672319-1004/00-33     2m,-</t>
  </si>
  <si>
    <t>Billerbeck 2105827/1 645319-5047/00-101 22,-m</t>
  </si>
  <si>
    <t>Nae Wae 2105822/1 654349-1054/00-33 110,-m</t>
  </si>
  <si>
    <t>SWC 2105831/1 645319-581/00-33 25,-m</t>
  </si>
  <si>
    <t>Billerbeck 2105849/1 645319-436 110,-m</t>
  </si>
  <si>
    <t>Konfektion 2105854/1  645319-5035/00-561  110,-</t>
  </si>
  <si>
    <t>sleepwell 2105861/1  654349-2049/00-33 66,-</t>
  </si>
  <si>
    <t>SWC 2105812/2 654349-2016/00-4728 220,-m    Nae Wae 2105822/1 654349-1054/00-33 110,-m</t>
  </si>
  <si>
    <t>Minardi 2105857/1 654349-2060 110,-m</t>
  </si>
  <si>
    <t>Nibico 2105851/1 645319-1054/00-33 110,-m</t>
  </si>
  <si>
    <t>Nibico 2105851/2 236312/00-33 220,-m</t>
  </si>
  <si>
    <t>NOS 2105854/2 236312/00-561 110,-m</t>
  </si>
  <si>
    <t>Naturtex 645319-1120/00-101 200,-m</t>
  </si>
  <si>
    <t>Naturtex 645319-1120/00-101 300,-m</t>
  </si>
  <si>
    <t>NOS 2105863/1 246342 220,-m</t>
  </si>
  <si>
    <t xml:space="preserve">NOS 2105863/2 654319-476 110,-m </t>
  </si>
  <si>
    <t>Konfektion 645319-2054/170-2089 165,-m</t>
  </si>
  <si>
    <t xml:space="preserve">NOS 2105879/1 654349-831 100,- </t>
  </si>
  <si>
    <t>NOS 2105903/1 246342 330,-m</t>
  </si>
  <si>
    <t>Naturtex 645319-1022/00-101 250,-m</t>
  </si>
  <si>
    <t>2105915/1 136750 5500,-m</t>
  </si>
  <si>
    <t>Billerbeck 2105914/1 645319-436 110,-m</t>
  </si>
  <si>
    <t>Billerbeck 2105914/2 250102 110,-m</t>
  </si>
  <si>
    <t>Naturtex 645319-1120/00-101 250,-m</t>
  </si>
  <si>
    <t>Naturtex 645319-1020/00-101 110,-m</t>
  </si>
  <si>
    <t>Naturtex 645319-1020/00-101 150,-m</t>
  </si>
  <si>
    <t>Naturtex 645319-1120/00-101</t>
  </si>
  <si>
    <t>Konfektion 2105917/1  654349-1054 109,-</t>
  </si>
  <si>
    <t>Vorproduktion 2105916/1 133913 440,-m</t>
  </si>
  <si>
    <t>Warten auf Schuss</t>
  </si>
  <si>
    <t xml:space="preserve">NOS 2105911/1 654349-635 66,-m </t>
  </si>
  <si>
    <t>NOS 2105903/1 246342 330,-m  Konfektion 2105917/1  654349-1054 109,- NOS 2105911/1 654349-635 66,-m</t>
  </si>
  <si>
    <t>Naturtex 2 x 12,- bund</t>
  </si>
  <si>
    <t>NOS 2105958/2 654349-5047 110,-m</t>
  </si>
  <si>
    <t>Muster 236312/00-33 10,-</t>
  </si>
  <si>
    <t>Pöffen 2105961/1 654349-5028/00-101 264,-m</t>
  </si>
  <si>
    <t>Pöffen 2105961/2 654349-1065/00-33 182,-m</t>
  </si>
  <si>
    <t>NOS 2105967/1 654349-831 330,-m</t>
  </si>
  <si>
    <t>NOS 2105958/1 246342 330-,m</t>
  </si>
  <si>
    <t>Billerbeck 2106001/1 249342 110,-m</t>
  </si>
  <si>
    <t>Billerbeck 110-,m +NOS 770,-m DD</t>
  </si>
  <si>
    <t>Billerbeck 110,-m +NOS 770,-m DD</t>
  </si>
  <si>
    <t>2106012/2 Doppleface</t>
  </si>
  <si>
    <t>136900 für Rauhmaschinentest 200,-m</t>
  </si>
  <si>
    <t>NOS 2106021/1 236312/00-101 110,-m</t>
  </si>
  <si>
    <t>NOS 2106035/1 246342 330,-m</t>
  </si>
  <si>
    <t>NOS 2106035/2 654349-521 330,-m</t>
  </si>
  <si>
    <t>BW Muster</t>
  </si>
  <si>
    <t>QoD</t>
  </si>
  <si>
    <t>4774</t>
  </si>
  <si>
    <t>Natutex 646519-426 250,-m</t>
  </si>
  <si>
    <t>260542Tevc</t>
  </si>
  <si>
    <t>260542tenc</t>
  </si>
  <si>
    <t>210611/1 136950 1100,-m</t>
  </si>
  <si>
    <t>Naturtex 2106125/2 645319-1063/00-616 132,-m</t>
  </si>
  <si>
    <t>Naturtex 2106125/1 645319-637 264,-m</t>
  </si>
  <si>
    <t>SWC 2106141/5 645319-2035/00-264 33,-m</t>
  </si>
  <si>
    <t>SWC 2106141/1 + 2106141/2 + 2106141/3</t>
  </si>
  <si>
    <t>SWC 2106141/7 236312/00-619 20,-m</t>
  </si>
  <si>
    <t>SWC 2106141/6 645319-2065/00-619</t>
  </si>
  <si>
    <t>Brinkhaus 2106175/1 656349-466 330,-m</t>
  </si>
  <si>
    <t xml:space="preserve">Naturtax 2106179/2 </t>
  </si>
  <si>
    <t>Naturtex 2106179/2 645319-1063/00-616</t>
  </si>
  <si>
    <t>SWC 2106141/4 636019-2063 70,-m, 2106141/3 5,-m, 2106141/2 5,-m, 2106141/1 5,-m</t>
  </si>
  <si>
    <t>Sleepwell 2106191/1 650319-2019/170-2004 33,-m</t>
  </si>
  <si>
    <t>SWC 2106133/1 645319-1084/00-535 39,-m</t>
  </si>
  <si>
    <t>SWC 2106157/1 645319-2066/00-619 25,-m</t>
  </si>
  <si>
    <t>Joutsen 2106194/1 654349-1060 500,-m</t>
  </si>
  <si>
    <t>Betriebsurlaub</t>
  </si>
  <si>
    <t>Naturtex 2106179/1 645319-637 462,-m</t>
  </si>
  <si>
    <t>Mustern/Kurzauifträge</t>
  </si>
  <si>
    <t>Pöffen 2106249/1 654349-5028/00-101</t>
  </si>
  <si>
    <t>Billerbeck 2106250/1 250102 110,-m</t>
  </si>
  <si>
    <t>SWC 2106258/1</t>
  </si>
  <si>
    <t>Protex 2000,-m</t>
  </si>
  <si>
    <t>Marta Bohn 500,-m</t>
  </si>
  <si>
    <t>Naturtex 2106247/3 645319-5047/00-313 ca. 150,-m</t>
  </si>
  <si>
    <t>Billerbeck 2106272/1 645319-5047/00-101 20,-m</t>
  </si>
  <si>
    <t>Minardi 2106295/1 654349-2060 110,-m</t>
  </si>
  <si>
    <t>KW 1</t>
  </si>
  <si>
    <t>KW 2</t>
  </si>
  <si>
    <t>KW 3</t>
  </si>
  <si>
    <t>KW 4</t>
  </si>
  <si>
    <t>KW 5</t>
  </si>
  <si>
    <t>KW 6</t>
  </si>
  <si>
    <t>KW 7</t>
  </si>
  <si>
    <t>KW 8</t>
  </si>
  <si>
    <t>KW 9</t>
  </si>
  <si>
    <t>KW 10</t>
  </si>
  <si>
    <t>KW 11</t>
  </si>
  <si>
    <t>KW 12</t>
  </si>
  <si>
    <t>KW 13</t>
  </si>
  <si>
    <t>KW 14</t>
  </si>
  <si>
    <t>KW 15</t>
  </si>
  <si>
    <t>KW 16</t>
  </si>
  <si>
    <t>KW 18</t>
  </si>
  <si>
    <t>KW 19</t>
  </si>
  <si>
    <t>KW 20</t>
  </si>
  <si>
    <t>KW 25</t>
  </si>
  <si>
    <t>KW 26</t>
  </si>
  <si>
    <t>KW 27</t>
  </si>
  <si>
    <t>KW 28</t>
  </si>
  <si>
    <t>KW 29</t>
  </si>
  <si>
    <t>KW 33</t>
  </si>
  <si>
    <t>KW 34</t>
  </si>
  <si>
    <t>KW 35</t>
  </si>
  <si>
    <t>KW 36</t>
  </si>
  <si>
    <t>KW 37</t>
  </si>
  <si>
    <t>KW 38</t>
  </si>
  <si>
    <t>KW 39</t>
  </si>
  <si>
    <t>KW 40</t>
  </si>
  <si>
    <t>KW 41</t>
  </si>
  <si>
    <t>KW 42</t>
  </si>
  <si>
    <t>KW 43</t>
  </si>
  <si>
    <t>KW 44</t>
  </si>
  <si>
    <t>KW 45</t>
  </si>
  <si>
    <t>KW 46</t>
  </si>
  <si>
    <t>KW 47</t>
  </si>
  <si>
    <t>KW 48</t>
  </si>
  <si>
    <t>KW 49</t>
  </si>
  <si>
    <t>KW 50</t>
  </si>
  <si>
    <t>KW 51</t>
  </si>
  <si>
    <t>KW 52</t>
  </si>
  <si>
    <t>Tag der Arbeit</t>
  </si>
  <si>
    <t>Bus &amp; Bettag</t>
  </si>
  <si>
    <t>SWC 2106141/8 646519-666A 110,-m</t>
  </si>
  <si>
    <t>Umbau auf 4772</t>
  </si>
  <si>
    <t>Billerbeck 2106314/1</t>
  </si>
  <si>
    <t>Brinkhaus 2106329/1 250102 275,-m</t>
  </si>
  <si>
    <t>Naturtex 2106333/1 654349-833 110,-m</t>
  </si>
  <si>
    <t>Artländer 2106352/1 654349-61 440,-m</t>
  </si>
  <si>
    <t>Zweifärbernachwebung 650349-2019/170-2004 30,-m</t>
  </si>
  <si>
    <t>Brinkhaus 2106373/3 645319-1122/00-101 80,-m</t>
  </si>
  <si>
    <t>SWC 2106375/1  654349-831 220,-m</t>
  </si>
  <si>
    <t>SWC 2106375/4 236312/00-33 110,-m</t>
  </si>
  <si>
    <t>SWC 2106375/2 238312 220,-m</t>
  </si>
  <si>
    <t xml:space="preserve">Brimkhaus 2106373/4 645319-1122/00-101 190,-m </t>
  </si>
  <si>
    <t>SWC 2106375/3 645319-1122/00/101 220,-m</t>
  </si>
  <si>
    <t>Bertriebsruhe</t>
  </si>
  <si>
    <t>SWC 2106388/1 645319-2035/00-264 110,-m</t>
  </si>
  <si>
    <t>SWC 2106412/1 645319-5089/00-135 22,-m</t>
  </si>
  <si>
    <t>SWC 2106412/2 645319-5084/00-135 110,-m</t>
  </si>
  <si>
    <t>SWC 2106412/3 236312/00-135 110,-m</t>
  </si>
  <si>
    <t>SWC 2106441/3 236312/00-619 110,-</t>
  </si>
  <si>
    <t>SWC 2106441/2 645319-2066/00-619 55,-</t>
  </si>
  <si>
    <t>SWC 2106452/1 645319-1054/00-33 110,-</t>
  </si>
  <si>
    <t>SWC Rest 2106452/1</t>
  </si>
  <si>
    <t>SWC 2106469/1 654349-831 220,-m</t>
  </si>
  <si>
    <t>SWC 2106469/2 654349-521 110,-m</t>
  </si>
  <si>
    <t>Rep. Walze, Warenbaumaufhängung</t>
  </si>
  <si>
    <t>Urlaub</t>
  </si>
  <si>
    <t>SWC 2106229/1 236312/00-101 100,-m</t>
  </si>
  <si>
    <t>SWC 2106529/2 236312/00-264 110,-m</t>
  </si>
  <si>
    <t>SWC 2106529/3 654349-476 110,-m</t>
  </si>
  <si>
    <t>Dorbena 2106580/1 654349-602 330,-m</t>
  </si>
  <si>
    <t>SWC 2106441/1 645319-2065/00-619 77,-m</t>
  </si>
  <si>
    <t>Dorbena 2106580/2 654349/602 165--m</t>
  </si>
  <si>
    <t>SWC 2106597/1 654349-5063 220,-m</t>
  </si>
  <si>
    <t>Paradies 900,-m</t>
  </si>
  <si>
    <t>Seide DD ca. 1100,-m</t>
  </si>
  <si>
    <t>SWC 2106604/1 654349-2016/00-4728</t>
  </si>
  <si>
    <t>Billerbeck 2106569/1 645319-2054/100-2066 110,-m</t>
  </si>
  <si>
    <t>Billerbeck 2106569/2</t>
  </si>
  <si>
    <t>Brinkhaus 2106609/1 645319-5081/00-101 17,-m</t>
  </si>
  <si>
    <t>Hanover Direckt 2106624/1 654349-635  550,-m</t>
  </si>
  <si>
    <t xml:space="preserve">Hanover Direct </t>
  </si>
  <si>
    <t>Royalcover 2106627/1 645319-5090/00-616 372,-m</t>
  </si>
  <si>
    <t>Billerbeck 2106634/1 645319-5047/00-101 55,-m</t>
  </si>
  <si>
    <t>Hanover 2106640/1 654349-635 825,-m</t>
  </si>
  <si>
    <t>Hanover 2106640/2 659549-698 550,-m</t>
  </si>
  <si>
    <t>Hanover 2106640/4 659549-698 550,-m</t>
  </si>
  <si>
    <t>Hanover 2106640/3 654349-635 825,-m</t>
  </si>
  <si>
    <t>4xOBB</t>
  </si>
  <si>
    <t>Dorbena 2106656/2 654349-347 275,-m</t>
  </si>
  <si>
    <t>Dorbena 2106656/1 654349-347 275,-m</t>
  </si>
  <si>
    <t>Naturtex 2106696/1 645319-5084/00-619 17,-m</t>
  </si>
  <si>
    <t>Billerbeck 2106682/1 250102 110,-m</t>
  </si>
  <si>
    <t>Billerbeck 2106682/2 654349-545 110,-m</t>
  </si>
  <si>
    <t>Brinkhaus 2106704/1 645319-546 110,-m</t>
  </si>
  <si>
    <t>SWC 2106660/1 636019-2063 110,-m</t>
  </si>
  <si>
    <t>SWC 2106660/4 645319-5084/00-135 55,-m</t>
  </si>
  <si>
    <t>Minardi 2106730/1 654349-2060 110,-m</t>
  </si>
  <si>
    <t>SWC 2106755/1 645319-1120/00-101 220,-m</t>
  </si>
  <si>
    <t xml:space="preserve">Paradies 2106770/1 254102 1650,-m </t>
  </si>
  <si>
    <t>Paradies 2106770/1</t>
  </si>
  <si>
    <t>SWC 2106767/1 654349-521 ca. 230,-m Nachwebeung</t>
  </si>
  <si>
    <t>Billerbeck 2106776/1 654349-545 110,-m</t>
  </si>
  <si>
    <t>Billerbech 110,-m</t>
  </si>
  <si>
    <t>Billerbeck 2106776/1 654349-545 165,-m</t>
  </si>
  <si>
    <t>SWC 2106767/1 654349-521 ca. 38,-m vorab</t>
  </si>
  <si>
    <t>Billerbeck 2106817/1 654349-831 110,-m</t>
  </si>
  <si>
    <t xml:space="preserve">Protex Duschvorhang </t>
  </si>
  <si>
    <t>Naturtex 2106808/2 262542-51 66,-m</t>
  </si>
  <si>
    <t>Naturtex 2106808/1</t>
  </si>
  <si>
    <t>654349-521 132,- m</t>
  </si>
  <si>
    <t>Protex Duschvorhang     Donnerstag 490,-m fertig</t>
  </si>
  <si>
    <t>Naturtex 2106866/1 645319-831 165,-m</t>
  </si>
  <si>
    <t>Naturtex 2106866/2 645319-536 143,-m</t>
  </si>
  <si>
    <t>Billerbeck 249342</t>
  </si>
  <si>
    <t>Brinkhaus 250102</t>
  </si>
  <si>
    <t>Brinkhaus 260542</t>
  </si>
  <si>
    <t>SWC 2106892/1 650319-1108/170-2002 17,-m</t>
  </si>
  <si>
    <t>SWC 2106976/1 645319-1122 55,-m</t>
  </si>
  <si>
    <t>55,-m</t>
  </si>
  <si>
    <t>SWC 2106854/1 238312 Restmeter ca. 180,-m</t>
  </si>
  <si>
    <t>SWC 2106976/3 645319-2035/00-264 55,-m</t>
  </si>
  <si>
    <t>SWC 2106976/5 645319-2065/00-619 50,-m</t>
  </si>
  <si>
    <t>SWC 2106976/4 645319-2066/00-619 50,-m</t>
  </si>
  <si>
    <t>SWC 2106976/2 6453219-2033/00-4728 100,-m</t>
  </si>
  <si>
    <t>Ceha5 2107005/1 654349-192 110,-m</t>
  </si>
  <si>
    <t>Billerbeck 2107009/2 250102 110,-m</t>
  </si>
  <si>
    <t>Billerbeck 2107009/1 645319-436 110,-m</t>
  </si>
  <si>
    <t>Miprowell 2106971/1 136950-1 1100,-m</t>
  </si>
  <si>
    <t>Joutsen 2106919/1 654349-709 330,-m</t>
  </si>
  <si>
    <t>Royalcover 2107025/1 645319-2072/00-264 13,-m</t>
  </si>
  <si>
    <r>
      <t xml:space="preserve">136750 </t>
    </r>
    <r>
      <rPr>
        <sz val="12"/>
        <rFont val="Arial"/>
        <family val="2"/>
      </rPr>
      <t>70,-m/Schicht</t>
    </r>
  </si>
  <si>
    <r>
      <rPr>
        <b/>
        <sz val="11"/>
        <rFont val="Arial"/>
        <family val="2"/>
      </rPr>
      <t>136750</t>
    </r>
    <r>
      <rPr>
        <sz val="11"/>
        <rFont val="Arial"/>
        <family val="2"/>
      </rPr>
      <t xml:space="preserve"> 70,-m/Schicht</t>
    </r>
  </si>
  <si>
    <r>
      <rPr>
        <b/>
        <sz val="12"/>
        <rFont val="Arial"/>
        <family val="2"/>
      </rPr>
      <t>136750</t>
    </r>
    <r>
      <rPr>
        <sz val="12"/>
        <rFont val="Arial"/>
        <family val="2"/>
      </rPr>
      <t xml:space="preserve"> 70,-m/Schicht</t>
    </r>
  </si>
  <si>
    <r>
      <rPr>
        <b/>
        <sz val="14"/>
        <rFont val="Arial"/>
        <family val="2"/>
      </rPr>
      <t>WZB</t>
    </r>
    <r>
      <rPr>
        <sz val="14"/>
        <rFont val="Arial"/>
        <family val="2"/>
      </rPr>
      <t xml:space="preserve"> 55,-m/Schicht</t>
    </r>
  </si>
  <si>
    <r>
      <t xml:space="preserve">4774 </t>
    </r>
    <r>
      <rPr>
        <sz val="12"/>
        <rFont val="Arial"/>
        <family val="2"/>
      </rPr>
      <t>18,-m/Schicht</t>
    </r>
  </si>
  <si>
    <r>
      <rPr>
        <b/>
        <sz val="12"/>
        <rFont val="Arial"/>
        <family val="2"/>
      </rPr>
      <t>4774</t>
    </r>
    <r>
      <rPr>
        <sz val="12"/>
        <rFont val="Arial"/>
        <family val="2"/>
      </rPr>
      <t xml:space="preserve"> 18,-m/Schicht</t>
    </r>
  </si>
  <si>
    <r>
      <rPr>
        <b/>
        <sz val="12"/>
        <rFont val="Arial"/>
        <family val="2"/>
      </rPr>
      <t xml:space="preserve">4774 </t>
    </r>
    <r>
      <rPr>
        <sz val="12"/>
        <rFont val="Arial"/>
        <family val="2"/>
      </rPr>
      <t>18,-m/Schicht</t>
    </r>
  </si>
  <si>
    <t>Fürstenzug</t>
  </si>
  <si>
    <t>Minardi 2107047/1 654349-2060 110,-m</t>
  </si>
  <si>
    <t>Hanover Direct 2107067/1 654349-635 1100,-m</t>
  </si>
  <si>
    <t>Kettwachsel</t>
  </si>
  <si>
    <t>Hanover Direct 2107067/1 654349-635 1650,-m</t>
  </si>
  <si>
    <t>Tovaletto 2107057/1 236312/00-393 22,-m</t>
  </si>
  <si>
    <t>SWC 2107134/1 363019-2063 110,-m</t>
  </si>
  <si>
    <t>Royal Cover 645319-7072/00-161  338,-</t>
  </si>
  <si>
    <r>
      <t xml:space="preserve">136750 </t>
    </r>
    <r>
      <rPr>
        <sz val="12"/>
        <rFont val="Arial"/>
        <family val="2"/>
      </rPr>
      <t>30,-m/Schicht</t>
    </r>
  </si>
  <si>
    <r>
      <rPr>
        <b/>
        <sz val="12"/>
        <rFont val="Arial"/>
        <family val="2"/>
      </rPr>
      <t>136750</t>
    </r>
    <r>
      <rPr>
        <sz val="12"/>
        <rFont val="Arial"/>
        <family val="2"/>
      </rPr>
      <t xml:space="preserve"> 30,-m/Schicht</t>
    </r>
  </si>
  <si>
    <r>
      <rPr>
        <b/>
        <sz val="11"/>
        <rFont val="Arial"/>
        <family val="2"/>
      </rPr>
      <t>136750</t>
    </r>
    <r>
      <rPr>
        <sz val="11"/>
        <rFont val="Arial"/>
        <family val="2"/>
      </rPr>
      <t xml:space="preserve"> 30,-m/Schicht</t>
    </r>
  </si>
  <si>
    <t>Royalcover 2106966/1 645319-2072/00-616 372,-m</t>
  </si>
  <si>
    <t>SWC 2107230/5 645319-5084/00-135 138,-m</t>
  </si>
  <si>
    <t>SWC 2107230/5</t>
  </si>
  <si>
    <t>SWC 2107230/1 236312/00-313 110,-m</t>
  </si>
  <si>
    <t>SWC 2107230/2 236312/00-619 138,-m</t>
  </si>
  <si>
    <t>SWC 2107230/6 645319-2065/00-619 138,-m</t>
  </si>
  <si>
    <t>SWC 2107230/4 645319-2035/00-264 110,-m</t>
  </si>
  <si>
    <t>Reperatur JQ</t>
  </si>
  <si>
    <t>Protex Duschvorhang</t>
  </si>
  <si>
    <t>Hanover 2107273/1 654349-635 165,-m</t>
  </si>
  <si>
    <r>
      <rPr>
        <b/>
        <sz val="12"/>
        <rFont val="Arial"/>
        <family val="2"/>
      </rPr>
      <t xml:space="preserve">136950 </t>
    </r>
    <r>
      <rPr>
        <sz val="12"/>
        <rFont val="Arial"/>
        <family val="2"/>
      </rPr>
      <t>70,-m/Schicht</t>
    </r>
  </si>
  <si>
    <r>
      <rPr>
        <b/>
        <sz val="11"/>
        <rFont val="Arial"/>
        <family val="2"/>
      </rPr>
      <t xml:space="preserve">136950 </t>
    </r>
    <r>
      <rPr>
        <sz val="11"/>
        <rFont val="Arial"/>
        <family val="2"/>
      </rPr>
      <t>70,-m/Schicht</t>
    </r>
  </si>
  <si>
    <t>SWC/Minardi 2107296/1 654349-2060 110,-m</t>
  </si>
  <si>
    <t>Naturtex 2107260/1 645319-5064/00-33 407,-m</t>
  </si>
  <si>
    <t>Naturtex 2107260/2  645319-5099/00-616 165,-m</t>
  </si>
  <si>
    <t xml:space="preserve">Naturtex  2107260/3 645319-1063/00-616 </t>
  </si>
  <si>
    <t>Naturtex 2107260/4 636019-2063 110,-m</t>
  </si>
  <si>
    <t>Naturtex 2107321/1 646519-426 110,-m</t>
  </si>
  <si>
    <t>Muster Messe Paris</t>
  </si>
  <si>
    <r>
      <t xml:space="preserve">KW 17 </t>
    </r>
    <r>
      <rPr>
        <b/>
        <sz val="12"/>
        <rFont val="Arial"/>
        <family val="2"/>
      </rPr>
      <t>(Zweischichtig)</t>
    </r>
  </si>
  <si>
    <t>Billerbeck 2107353/1 249342 110,-m</t>
  </si>
  <si>
    <t>Billerbeck 2107353/2 250102 110,-m</t>
  </si>
  <si>
    <t>Naturtex Muster</t>
  </si>
  <si>
    <t>Billerbeck 2107400/1 654349-476 55,-m</t>
  </si>
  <si>
    <t>Brinkhaus 2107372/1 250102 660-m</t>
  </si>
  <si>
    <t>Brinkhaus 2107405/1 656349-466 660,-m</t>
  </si>
  <si>
    <r>
      <rPr>
        <b/>
        <sz val="12"/>
        <rFont val="Arial"/>
        <family val="2"/>
      </rPr>
      <t>Protex Duschvorhang</t>
    </r>
    <r>
      <rPr>
        <sz val="12"/>
        <rFont val="Arial"/>
        <family val="2"/>
      </rPr>
      <t xml:space="preserve"> 54,-m/Schicht</t>
    </r>
  </si>
  <si>
    <r>
      <rPr>
        <b/>
        <sz val="12"/>
        <rFont val="Arial"/>
        <family val="2"/>
      </rPr>
      <t>WZB</t>
    </r>
    <r>
      <rPr>
        <sz val="12"/>
        <rFont val="Arial"/>
        <family val="2"/>
      </rPr>
      <t xml:space="preserve"> 50,-m/Schicht</t>
    </r>
  </si>
  <si>
    <r>
      <rPr>
        <b/>
        <sz val="14"/>
        <rFont val="Arial"/>
        <family val="2"/>
      </rPr>
      <t>WZB</t>
    </r>
    <r>
      <rPr>
        <sz val="14"/>
        <rFont val="Arial"/>
        <family val="2"/>
      </rPr>
      <t xml:space="preserve"> 50,-m/Schicht</t>
    </r>
  </si>
  <si>
    <r>
      <t>KW 21</t>
    </r>
    <r>
      <rPr>
        <b/>
        <sz val="14"/>
        <rFont val="Arial"/>
        <family val="2"/>
      </rPr>
      <t xml:space="preserve"> (dreischichtig)</t>
    </r>
  </si>
  <si>
    <r>
      <t>KW 22</t>
    </r>
    <r>
      <rPr>
        <b/>
        <sz val="14"/>
        <rFont val="Arial"/>
        <family val="2"/>
      </rPr>
      <t xml:space="preserve"> (dreischichtig)</t>
    </r>
  </si>
  <si>
    <r>
      <t>KW 23</t>
    </r>
    <r>
      <rPr>
        <b/>
        <sz val="14"/>
        <rFont val="Arial"/>
        <family val="2"/>
      </rPr>
      <t xml:space="preserve"> (dreischichtig)</t>
    </r>
  </si>
  <si>
    <t>Nibico 2107448/1 236312/00-135 165,-m</t>
  </si>
  <si>
    <t>Hanover Direct 2107463/1 654349-635 1100,-m</t>
  </si>
  <si>
    <t>Kuans Living Muster</t>
  </si>
  <si>
    <r>
      <t xml:space="preserve">KW 24 </t>
    </r>
    <r>
      <rPr>
        <b/>
        <sz val="14"/>
        <rFont val="Arial"/>
        <family val="2"/>
      </rPr>
      <t>(zweischichtig)</t>
    </r>
  </si>
  <si>
    <t>Brinkhaus 2107431/1 645319-1120/00-101 165,-m</t>
  </si>
  <si>
    <t>SWC 2107431/1 645319-1120/00-101 55,-m</t>
  </si>
  <si>
    <t>Naturtex 2107515/1 662549-698 110,-m</t>
  </si>
  <si>
    <t>Naturtex 2107515/1 110,-m</t>
  </si>
  <si>
    <t>Naturtex 2107515/2 662549-698 110,-m</t>
  </si>
  <si>
    <t>Billerbeck 2107517/1 645319-436 110,-m</t>
  </si>
  <si>
    <t>Konfektion 2107519/1 654349-545 250,-m</t>
  </si>
  <si>
    <t>Konfektion 2107519/1</t>
  </si>
  <si>
    <t>Konfektion 2107519/1 135,-m</t>
  </si>
  <si>
    <t>Rep. Wickelgetriebe</t>
  </si>
  <si>
    <r>
      <t xml:space="preserve">KW 32 </t>
    </r>
    <r>
      <rPr>
        <b/>
        <sz val="14"/>
        <rFont val="Arial"/>
        <family val="2"/>
      </rPr>
      <t>Betriebsruhe</t>
    </r>
  </si>
  <si>
    <r>
      <t xml:space="preserve">KW 31 </t>
    </r>
    <r>
      <rPr>
        <b/>
        <sz val="14"/>
        <rFont val="Arial"/>
        <family val="2"/>
      </rPr>
      <t>Betriebsruhe</t>
    </r>
  </si>
  <si>
    <t>KW 17</t>
  </si>
  <si>
    <t>KW 22</t>
  </si>
  <si>
    <t>KW 24</t>
  </si>
  <si>
    <t>KW 31</t>
  </si>
  <si>
    <t>KW 32</t>
  </si>
  <si>
    <t>Buß &amp;  Bettag</t>
  </si>
  <si>
    <t>Naturtex 21075559/1 645319-5099/00-616 275,-m</t>
  </si>
  <si>
    <t>Vorprod. 250102 110,-m</t>
  </si>
  <si>
    <t>SWC 2107604/1 654349-831 220,-m</t>
  </si>
  <si>
    <t>Joutsen 2107624/1 654349-5038 55,-m</t>
  </si>
  <si>
    <t>Blattstechen</t>
  </si>
  <si>
    <r>
      <t>KW 30</t>
    </r>
    <r>
      <rPr>
        <b/>
        <sz val="14"/>
        <rFont val="Arial"/>
        <family val="2"/>
      </rPr>
      <t xml:space="preserve"> </t>
    </r>
  </si>
  <si>
    <r>
      <t xml:space="preserve">KW 33 </t>
    </r>
    <r>
      <rPr>
        <b/>
        <sz val="14"/>
        <rFont val="Arial"/>
        <family val="2"/>
      </rPr>
      <t>(dreischichtig)</t>
    </r>
  </si>
  <si>
    <r>
      <t xml:space="preserve">KW 36 </t>
    </r>
    <r>
      <rPr>
        <b/>
        <sz val="14"/>
        <rFont val="Arial"/>
        <family val="2"/>
      </rPr>
      <t>(zweischichtig)</t>
    </r>
  </si>
  <si>
    <r>
      <t xml:space="preserve">KW 37 </t>
    </r>
    <r>
      <rPr>
        <b/>
        <sz val="14"/>
        <rFont val="Arial"/>
        <family val="2"/>
      </rPr>
      <t>(zweischichtig)</t>
    </r>
  </si>
  <si>
    <r>
      <t xml:space="preserve">KW 38 </t>
    </r>
    <r>
      <rPr>
        <b/>
        <sz val="14"/>
        <rFont val="Arial"/>
        <family val="2"/>
      </rPr>
      <t>(zweischichtig)</t>
    </r>
  </si>
  <si>
    <r>
      <t xml:space="preserve">KW 39 </t>
    </r>
    <r>
      <rPr>
        <b/>
        <sz val="14"/>
        <rFont val="Arial"/>
        <family val="2"/>
      </rPr>
      <t>(zweischichtig)</t>
    </r>
  </si>
  <si>
    <t>Cozy Down 2107652/2 654349-521 220,-m</t>
  </si>
  <si>
    <t>Cozy Down 2105652/2</t>
  </si>
  <si>
    <t>SWC 2107682/1 645319-5132 110,-m</t>
  </si>
  <si>
    <r>
      <t xml:space="preserve">KW 34 </t>
    </r>
    <r>
      <rPr>
        <b/>
        <sz val="14"/>
        <rFont val="Arial"/>
        <family val="2"/>
      </rPr>
      <t>(dreischichtig)</t>
    </r>
  </si>
  <si>
    <r>
      <t xml:space="preserve">KW 35 </t>
    </r>
    <r>
      <rPr>
        <b/>
        <sz val="14"/>
        <rFont val="Arial"/>
        <family val="2"/>
      </rPr>
      <t>(dreischichtig)</t>
    </r>
  </si>
  <si>
    <t>Zimmerli 2107721/1 - /3 330,-m</t>
  </si>
  <si>
    <t>Albis 2107805/1 654349-521 110,-m</t>
  </si>
  <si>
    <t>SWC 2107807/1 238312 220,-m</t>
  </si>
  <si>
    <t>SWC 2107807/2 654349-5113 110,-m</t>
  </si>
  <si>
    <t>Billerbeck 2107709/1 250102 550,-m</t>
  </si>
  <si>
    <t>Billerbeck 2107795/1 250102 220,-m</t>
  </si>
  <si>
    <t>SWC 2107816/1 654349-5133/00-393 44,-m</t>
  </si>
  <si>
    <t>SWC 2107827/1 645319-5114/00-834 55,-m</t>
  </si>
  <si>
    <t>SWC 2107827/2 236312/00-834 55,-m</t>
  </si>
  <si>
    <t>SWC 2107827/3 645319-5096/00-101 110,-m</t>
  </si>
  <si>
    <t>SWC 2107827/4 236312/00-313 110,-m</t>
  </si>
  <si>
    <t>Dorbena 2107833/1 654349-602 440,-m</t>
  </si>
  <si>
    <t>Konfektion 2107851/1 654349-2060 110,-m</t>
  </si>
  <si>
    <t>SWC 2107848/1 645319-5064/00-33 110,-m</t>
  </si>
  <si>
    <t>Hanover Direct 2107849/1 659549-698 1320,-m</t>
  </si>
  <si>
    <t xml:space="preserve">Brinkhaus 2107853/2 250102 </t>
  </si>
  <si>
    <r>
      <t xml:space="preserve">KW 40 </t>
    </r>
    <r>
      <rPr>
        <b/>
        <sz val="14"/>
        <rFont val="Arial"/>
        <family val="2"/>
      </rPr>
      <t>(zweischichtig)</t>
    </r>
  </si>
  <si>
    <t>Muster + Kurzafträge</t>
  </si>
  <si>
    <t>Hanover Direct 654349-635</t>
  </si>
  <si>
    <t>Rep. Module</t>
  </si>
  <si>
    <t>Hanover Direct 654349-636</t>
  </si>
  <si>
    <t>Allergo 125er 125,-m/Schicht</t>
  </si>
  <si>
    <t>Joutsen 2108282/1 654349-709 275,-m</t>
  </si>
  <si>
    <t>Joutsen 2108282/2 654349-1060 275,-m</t>
  </si>
  <si>
    <t>Billerbeck 2108256/1 654349-545 220,-m</t>
  </si>
  <si>
    <t>Dorbena 2108253/1b 654349-347 242,-m</t>
  </si>
  <si>
    <t>Dorbena 2108253/1a 654349-347 330,-m</t>
  </si>
  <si>
    <t>SWC 2108262/1 236312/00-834 55,-m</t>
  </si>
  <si>
    <t>Billerbeck 2108256/2  249342 275,-m</t>
  </si>
  <si>
    <r>
      <t xml:space="preserve">KW 2 </t>
    </r>
    <r>
      <rPr>
        <b/>
        <sz val="14"/>
        <rFont val="Arial"/>
        <family val="2"/>
      </rPr>
      <t>zweischichtig</t>
    </r>
  </si>
  <si>
    <r>
      <t>KW 4</t>
    </r>
    <r>
      <rPr>
        <b/>
        <sz val="14"/>
        <rFont val="Arial"/>
        <family val="2"/>
      </rPr>
      <t xml:space="preserve"> zweischichtig</t>
    </r>
  </si>
  <si>
    <t>SWC 2108353/2 645319-5096/00-101 55,-m</t>
  </si>
  <si>
    <t>Billerbeck 2108358/1 645319-436 165,-m</t>
  </si>
  <si>
    <t>Billerbeck 2108357/1 654349-545 275,-m</t>
  </si>
  <si>
    <t>Billerbeck 2108355/1 645319-2054/100-2066 110,-m</t>
  </si>
  <si>
    <t>Billerbeck 2108354/1 645319-436 110,-m</t>
  </si>
  <si>
    <t>Billerbeck 2108354/2 250102 275,-m</t>
  </si>
  <si>
    <t>Billerbeck 2105358/2 250102 275,-m</t>
  </si>
  <si>
    <t>Billerbeck 2108356/1 249342 110,-m</t>
  </si>
  <si>
    <t>SWC 2108353/1 236312/00-101 165,-m</t>
  </si>
  <si>
    <r>
      <t xml:space="preserve">KW 5 </t>
    </r>
    <r>
      <rPr>
        <b/>
        <sz val="14"/>
        <rFont val="Arial"/>
        <family val="2"/>
      </rPr>
      <t>zweischichtig</t>
    </r>
  </si>
  <si>
    <r>
      <t>KW 6</t>
    </r>
    <r>
      <rPr>
        <b/>
        <sz val="14"/>
        <rFont val="Arial"/>
        <family val="2"/>
      </rPr>
      <t xml:space="preserve"> zweischichtig</t>
    </r>
  </si>
  <si>
    <t>Kurzaufträge bund</t>
  </si>
  <si>
    <t>Dorbena 2108253/1b 654349-347 550,-m</t>
  </si>
  <si>
    <t>Dorbena 2108253/1a 654349-347 550,-m</t>
  </si>
  <si>
    <t>Sanders 2108047/1</t>
  </si>
  <si>
    <t>SWC 2108402/2 236312/00-4728 55,-m</t>
  </si>
  <si>
    <t>SWC 2108401/1 236312/00-33 110,-m</t>
  </si>
  <si>
    <t>SWC 2108025/1 238312 110,-m</t>
  </si>
  <si>
    <t>SWC 2108402/3 645319-2033/00-4728 55,-m</t>
  </si>
  <si>
    <t>Sanders 2108392/3 645319-2054/100-2066 28,-m</t>
  </si>
  <si>
    <t>Rojal Cover 2108372/1 645319-1059/00-616 275,-m</t>
  </si>
  <si>
    <t>SWC 2108428/1 654349-5113 110,-m</t>
  </si>
  <si>
    <t>Allergo 170er 32,-m/Schicht</t>
  </si>
  <si>
    <t>Sanders 2108392/3</t>
  </si>
  <si>
    <t>NaeWae 2108424/2 654349-2080/00-616 110,-m</t>
  </si>
  <si>
    <t>Showa Nishi 2108387/2 645319-2005/00-616 99,-m</t>
  </si>
  <si>
    <t>NaeWae 2108424/1 654349-5114/00-834 110,-m</t>
  </si>
  <si>
    <t>Allergo 170er 50,-m/Schicht</t>
  </si>
  <si>
    <t>SWC 2108440/1 650349-5133/00-393 100,-,</t>
  </si>
  <si>
    <t>Minardi 2108457/1 654349-2060 110,-m</t>
  </si>
  <si>
    <t>Billerbeck Alphanachwebung</t>
  </si>
  <si>
    <t>SWC 2108518/1 246342 220,-m</t>
  </si>
  <si>
    <t>SWC 2108518/2 654349-521 110,-m</t>
  </si>
  <si>
    <t>SWC 2108402/1 236312/00-33 110,-m</t>
  </si>
  <si>
    <t>Billerbeck Alpha 55,-m</t>
  </si>
  <si>
    <t>Nae Wae 2108424/1  654349-5114/00-834 110,-m</t>
  </si>
  <si>
    <t>Brinkhaus 2108550/1 656349-466 550,-</t>
  </si>
  <si>
    <t>Billerbeck 2108570/1 250102 110,-m</t>
  </si>
  <si>
    <t>Dorbena 2108281/1 654349-347 330,-m</t>
  </si>
  <si>
    <t>Rep Module + Warenabzugsmotor</t>
  </si>
  <si>
    <t>Allergo 145er 125,-m/Schicht</t>
  </si>
  <si>
    <t>Brinkhaus 2108615/1 260542 1100,-m</t>
  </si>
  <si>
    <t>KW 20 zweischichtig</t>
  </si>
  <si>
    <t>SWC 238312 220,-m</t>
  </si>
  <si>
    <t>KW 21 zweischichtig</t>
  </si>
  <si>
    <t>Billerbeck 2108636/1 249342 110,-m</t>
  </si>
  <si>
    <t>Nibico 2108660/1 654349-545 110,-m</t>
  </si>
  <si>
    <t>Muster 8--11 2019/M</t>
  </si>
  <si>
    <t>Luna Home 2108646/4 645319-1122 55,-m</t>
  </si>
  <si>
    <t>Ege 2108667/1 17,-m</t>
  </si>
  <si>
    <t>Minardi 2108666/1 654349-2060 110,-m</t>
  </si>
  <si>
    <t>Luna Home 2108646/3 645319-831 55,-m</t>
  </si>
  <si>
    <t>SWC 2108664/2 236012 22,-m</t>
  </si>
  <si>
    <t>SWC 2108664/1 236312/00-264 110,-m</t>
  </si>
  <si>
    <t>SWC 2108706/1 654349-545 220,-m</t>
  </si>
  <si>
    <t>Protex 2108714/1  118706/07-2091</t>
  </si>
  <si>
    <r>
      <rPr>
        <b/>
        <sz val="12"/>
        <rFont val="Arial"/>
        <family val="2"/>
      </rPr>
      <t>4775</t>
    </r>
    <r>
      <rPr>
        <sz val="12"/>
        <rFont val="Arial"/>
        <family val="2"/>
      </rPr>
      <t xml:space="preserve"> 18,-m/Schicht</t>
    </r>
  </si>
  <si>
    <t>SWC 2108725/1 246342 220,-m</t>
  </si>
  <si>
    <t>SWC 2108725/2 238312 220,-m</t>
  </si>
  <si>
    <t>KW 23 zweischichtig</t>
  </si>
  <si>
    <t>KW 25 zweischichtig</t>
  </si>
  <si>
    <t>Rep, Warenabzug</t>
  </si>
  <si>
    <t>KW 30 Reparaturwoche</t>
  </si>
  <si>
    <t>Luna Home 2108646/1 53,-m</t>
  </si>
  <si>
    <t>Abzugswalze  zu Sauer (neu beschichten)</t>
  </si>
  <si>
    <t>Dorbena 2108781/1 654349-602 60,-m</t>
  </si>
  <si>
    <t>Dorbena 2108781/1 654349-602 270,-m</t>
  </si>
  <si>
    <t>SWC 2108774/2 645319-2066/00-619 44</t>
  </si>
  <si>
    <t>SWC 2108774/1 64519-2065/00-619 44,-m</t>
  </si>
  <si>
    <t>Naturtex Nachwebung</t>
  </si>
  <si>
    <t>SWC 2108776/1 645519-270/00-261 100,-m</t>
  </si>
  <si>
    <t>SWC mauve-Aufträge</t>
  </si>
  <si>
    <t>SWC 2108807/1 236312/00-101 110,-m</t>
  </si>
  <si>
    <t>SWC2108867/1 50,-m</t>
  </si>
  <si>
    <t>AS 2108867/2 10,-m</t>
  </si>
  <si>
    <t>2108864/1 2108864/2</t>
  </si>
  <si>
    <t xml:space="preserve">SWC 2108807/1  ash 110,- </t>
  </si>
  <si>
    <t xml:space="preserve">           </t>
  </si>
  <si>
    <t>SWC2108864/2 6453319-5157/00-561 22,-m</t>
  </si>
  <si>
    <t>SWC2108909/2 236312/00-4922 22,-m</t>
  </si>
  <si>
    <t>SWC 2108564/1  645319-5064/00-33 110,-m</t>
  </si>
  <si>
    <t>SWC 2108564/1</t>
  </si>
  <si>
    <t>SWC 2108909/1 645319-5162/100-2103 22,-m</t>
  </si>
  <si>
    <t>Zimmerli 645379-5139 737,-m</t>
  </si>
  <si>
    <t>Zimmerli 645379-5138 187,-m</t>
  </si>
  <si>
    <t>Dorbena 250102 260,-m</t>
  </si>
  <si>
    <t>Dorbena 250102  286,-m</t>
  </si>
  <si>
    <t>SWC 2108934/1 u. /2 orient blue</t>
  </si>
  <si>
    <r>
      <rPr>
        <b/>
        <sz val="12"/>
        <rFont val="Arial"/>
        <family val="2"/>
      </rPr>
      <t>WZB</t>
    </r>
    <r>
      <rPr>
        <sz val="12"/>
        <rFont val="Arial"/>
        <family val="2"/>
      </rPr>
      <t xml:space="preserve"> 50,-m/Schicht Testkette</t>
    </r>
  </si>
  <si>
    <r>
      <rPr>
        <b/>
        <sz val="12"/>
        <rFont val="Arial"/>
        <family val="2"/>
      </rPr>
      <t>4775</t>
    </r>
    <r>
      <rPr>
        <sz val="12"/>
        <rFont val="Arial"/>
        <family val="2"/>
      </rPr>
      <t xml:space="preserve"> 18,-m/Schicht Testkette</t>
    </r>
  </si>
  <si>
    <t>4775 18,-m/Schicht Testkette</t>
  </si>
  <si>
    <t>KW 21</t>
  </si>
  <si>
    <t>KW 23</t>
  </si>
  <si>
    <t>KW 30</t>
  </si>
  <si>
    <t>KW 53</t>
  </si>
  <si>
    <t>Buß und Bettag</t>
  </si>
  <si>
    <t>SWC 2108987/1 636019-5167 50,-m</t>
  </si>
  <si>
    <t>KW 34 zweischichtig</t>
  </si>
  <si>
    <t>KW 35 zweischichtig</t>
  </si>
  <si>
    <t>KW 36 zweischichtig</t>
  </si>
  <si>
    <t>136750 170er 32,-m/Schicht</t>
  </si>
  <si>
    <t>136950 170er 32,-m/Schicht</t>
  </si>
  <si>
    <t>136750 170er 70,-m/Schicht</t>
  </si>
  <si>
    <t>136950 170er 70,-m/Schicht</t>
  </si>
  <si>
    <t>SWC 2109027/1 654349-831 220,-m</t>
  </si>
  <si>
    <t>SWC 2109038/1 645319-2059 110,-m</t>
  </si>
  <si>
    <t>SWC 2109059/1 236312/00-4922 83,-m</t>
  </si>
  <si>
    <t>SWC 2109059/2 236312/00-1612 83,-m</t>
  </si>
  <si>
    <t>SWC 2109059/3 645319-5162/100-2103 83,-m</t>
  </si>
  <si>
    <t>SWC 2109059/4 645319-5154/00-1612 83,-m</t>
  </si>
  <si>
    <t>SWC Bund</t>
  </si>
  <si>
    <t>Nae Wae 2109097/1 650349-5096/00-101 100,-m</t>
  </si>
  <si>
    <t>SWC 2109099/1 654349-744 110,-m</t>
  </si>
  <si>
    <t>Naturtex 2109098/1 645319-5151 11,-m</t>
  </si>
  <si>
    <t>Hungary</t>
  </si>
  <si>
    <t>SWC 654349-831 55,-m</t>
  </si>
  <si>
    <t>Brinkhaus 2109181/1 645319-546 275,-m</t>
  </si>
  <si>
    <t>Protex 2109187/1 1500,-m</t>
  </si>
  <si>
    <t>SWC 2109190/1-2 Tussah</t>
  </si>
  <si>
    <t>Kettwechsel / Rep Walze</t>
  </si>
  <si>
    <t>SWC 2109203/1 236312/00-561 100,-m</t>
  </si>
  <si>
    <t>SWC 2109203/3 645319-5172/00-561 50,-m</t>
  </si>
  <si>
    <t>SWC 2109203/2 645319-5170/00-561 50,-m</t>
  </si>
  <si>
    <t>Dorit DD</t>
  </si>
  <si>
    <t>SWC 2109223/1 236312 220,-m</t>
  </si>
  <si>
    <t>Downright 2109230/1 654349-1030 275,-m</t>
  </si>
  <si>
    <t>NaeWae Nachwebung</t>
  </si>
  <si>
    <t>Minardi 2109289/1 654349-2060 110,-m</t>
  </si>
  <si>
    <t>SWC 2109299/1 654349-831 110,-m</t>
  </si>
  <si>
    <t>Pöffen 2109310/1</t>
  </si>
  <si>
    <t>Pöffen 2109310/3</t>
  </si>
  <si>
    <t>Dorbena 2109329/1 654349-347 550,-m</t>
  </si>
  <si>
    <t>Dorbena 2109335/1 654349-347 550,-m</t>
  </si>
  <si>
    <t>Billerbeck 2109341/1 250102 550,-m</t>
  </si>
  <si>
    <t>Billerbeck 2109336/1 654349-831 110,-m</t>
  </si>
  <si>
    <t>Garnaufarbeitung 2109288/1 645519-270/00-261 110,-m</t>
  </si>
  <si>
    <t>Allergo 145er 125,-m/Schicht Testkette</t>
  </si>
  <si>
    <t>SWC 2109303/1 645319-2033/00-4728 88,-m</t>
  </si>
  <si>
    <t>SWC 2109303/2 236312/00-4728 44,-m</t>
  </si>
  <si>
    <t>Allergo 125er 125,-m/Schicht 2108096/1 Q1 6250,-m</t>
  </si>
  <si>
    <t>Allergo 145er 125,-m/Schicht  2108096/2 Q1 5000,-m</t>
  </si>
  <si>
    <t>Allergo 170er 50,-m/Schicht 2108096/3 Q1 1667,-m</t>
  </si>
  <si>
    <t>Allergo 170er 50,-m/Schicht 2108096/3 Q2 1667,-m</t>
  </si>
  <si>
    <t>Allergo 170er 32,-m/Schicht 2108096/3 Q1 1667,-m</t>
  </si>
  <si>
    <t xml:space="preserve">Anntian </t>
  </si>
  <si>
    <t>SWC 2109422/1 654349-521 220,-m</t>
  </si>
  <si>
    <t>Reparatur</t>
  </si>
  <si>
    <t>SWC 2109303/2 236312/00-4728</t>
  </si>
  <si>
    <t>Vorproduktion 2109475/1 652349-2029/00-33 110,-m</t>
  </si>
  <si>
    <t>Vorproduktion 2109492/1 654349-5063</t>
  </si>
  <si>
    <t>Bubble Bee 2109500/1 u. /2</t>
  </si>
  <si>
    <t>SWC 2109513/1 654349-5113 110,-m</t>
  </si>
  <si>
    <t>SWC 2109536/1 A45619-06 Orientel 110,-m</t>
  </si>
  <si>
    <t>SWC 2108502/2 645319-2035/00-264 110,-m</t>
  </si>
  <si>
    <t>SWC 2109626/1 654349-831 83,-m</t>
  </si>
  <si>
    <t>Downright 2109579/1 654349-1030 550,-m</t>
  </si>
  <si>
    <t>SWC 2109502/1  236012 220,-m</t>
  </si>
  <si>
    <r>
      <rPr>
        <b/>
        <sz val="11"/>
        <rFont val="Arial"/>
        <family val="2"/>
      </rPr>
      <t>WZB</t>
    </r>
    <r>
      <rPr>
        <sz val="11"/>
        <rFont val="Arial"/>
        <family val="2"/>
      </rPr>
      <t xml:space="preserve"> 50,-m/Schicht</t>
    </r>
  </si>
  <si>
    <r>
      <rPr>
        <b/>
        <sz val="11"/>
        <rFont val="Arial"/>
        <family val="2"/>
      </rPr>
      <t>4774</t>
    </r>
    <r>
      <rPr>
        <sz val="11"/>
        <rFont val="Arial"/>
        <family val="2"/>
      </rPr>
      <t xml:space="preserve"> 18,-m/Schicht</t>
    </r>
  </si>
  <si>
    <t xml:space="preserve">136950 170er 70,-m/Schicht Testkette </t>
  </si>
  <si>
    <t>Allergo 125er 125,-m/Schicht 2108096/1 Q2 6250,-m</t>
  </si>
  <si>
    <t>Allergo 145er 125,-m/Schicht  2108096/2 Q2 5000,-m</t>
  </si>
  <si>
    <t>Allergo 170er 32,-m/Schicht 2108096/3 Q2 1667,-m</t>
  </si>
  <si>
    <t xml:space="preserve">2400m 170er Allergo + 1000m 136750 </t>
  </si>
  <si>
    <t>Jigger 1 Partie</t>
  </si>
  <si>
    <t>2400 170er Allergo weich</t>
  </si>
  <si>
    <t>1000 m 136750</t>
  </si>
  <si>
    <t>SWC 2109841/1 636019-2063 55,-m</t>
  </si>
  <si>
    <t>SWC 2109864/1 645319-5182/110-3072 55,-m</t>
  </si>
  <si>
    <t>SWC 2109881/1 246342 220,-m</t>
  </si>
  <si>
    <t>Teppich Hopf 2109879/1 645319-18/00-33 55,-m</t>
  </si>
  <si>
    <t>Nibiko 2109887/1 654349-545 187,-m</t>
  </si>
  <si>
    <t>Shanghai 2109901/1 238312 73,-m</t>
  </si>
  <si>
    <t>Shanghai 2109901/2 645319-666 39,-m</t>
  </si>
  <si>
    <t>SWC 2109907/1 238312 55,-m</t>
  </si>
  <si>
    <t>Muster DD/FD</t>
  </si>
  <si>
    <t>Jungmichel Gewebe 136970/03</t>
  </si>
  <si>
    <t>Billerbech 2109952/1 645319-5047/00-101 55,-m</t>
  </si>
  <si>
    <t>SWC 2109953/1 236312/00-101 75,-m</t>
  </si>
  <si>
    <t>SWC 2110008/1 645319-5176 51,-m</t>
  </si>
  <si>
    <t>SWC 2110008/2 645319-2091/00-619 51,-m</t>
  </si>
  <si>
    <t>SWC 2110008/3 645319-5179/00-264 51,-m</t>
  </si>
  <si>
    <t>SWC 2110008/4 645319-5180/00-264 21,-m</t>
  </si>
  <si>
    <t>Protex 1100,-m</t>
  </si>
  <si>
    <t>Allergo 125er 125,-m/Schicht 2108096/1 Q3 6250,-m</t>
  </si>
  <si>
    <t>SWC 2110021/1 654349-831 110,-m</t>
  </si>
  <si>
    <t>SWC 2110021/1 654349-831  110,-m</t>
  </si>
  <si>
    <t>SWC 2110021/2 654349-5063 40,-m</t>
  </si>
  <si>
    <t>Downright 2110031/1 654349-1030 550,-m</t>
  </si>
  <si>
    <t>Brinkhaus 2110041/1 260542 550,-m</t>
  </si>
  <si>
    <t xml:space="preserve">KW </t>
  </si>
  <si>
    <t>Billerbeck 2110143/1 249342 165,-m</t>
  </si>
  <si>
    <t>Billerbeck 2110143/2 249342 100,-m</t>
  </si>
  <si>
    <t>Bubble Bee</t>
  </si>
  <si>
    <t>SWC 2110008/6</t>
  </si>
  <si>
    <t>645319-5132 55,-m</t>
  </si>
  <si>
    <t>SWC 2110267/1 645319-5182/110-3074 44,-m</t>
  </si>
  <si>
    <t>SWC iron</t>
  </si>
  <si>
    <t>Fürstenzug - marine</t>
  </si>
  <si>
    <t>Furstenzug - black</t>
  </si>
  <si>
    <t>SWC 2110338/3 238312 110,-m</t>
  </si>
  <si>
    <t>SWC 2110341/2 636019-2063 55,-m</t>
  </si>
  <si>
    <t>SWC 2110349/1 238312 110,-m</t>
  </si>
  <si>
    <t>SWC 2110355/2</t>
  </si>
  <si>
    <t>SWC 2110355/1</t>
  </si>
  <si>
    <t>Anschüsse</t>
  </si>
  <si>
    <t>Dorbena 2110405/1 654349-602 550,-m</t>
  </si>
  <si>
    <t>SWC 2110338/4 645319-5183/00-33 50,-m</t>
  </si>
  <si>
    <r>
      <rPr>
        <b/>
        <sz val="11"/>
        <rFont val="Arial"/>
        <family val="2"/>
      </rPr>
      <t>4774</t>
    </r>
    <r>
      <rPr>
        <sz val="11"/>
        <rFont val="Arial"/>
        <family val="2"/>
      </rPr>
      <t xml:space="preserve"> Problemkette</t>
    </r>
  </si>
  <si>
    <t>Allergo 145er 125,-m/Schicht  2108096/2 Q4 5000,-m</t>
  </si>
  <si>
    <t>Allergo 125er 125,-m/Schicht 2108096/1 Q4 5250,-m</t>
  </si>
  <si>
    <t>Mandy 9,-m</t>
  </si>
  <si>
    <t>Allergo 170er 50,-m/Schicht 2108096/3 Q4</t>
  </si>
  <si>
    <t>SWC 2110349/2 654349-5190 55,-m</t>
  </si>
  <si>
    <t>SWC 2110514/1 652349-2084/00-264 33,-m</t>
  </si>
  <si>
    <t>SWC 2110514/2 652349-2084/00619 33,-m</t>
  </si>
  <si>
    <t>Muster 28--4 2020/M</t>
  </si>
  <si>
    <t>BB 2110560/1 249342 55,-m</t>
  </si>
  <si>
    <t>BB 2110560/2 238312 110,-m</t>
  </si>
  <si>
    <t xml:space="preserve">BB 2110560/2  </t>
  </si>
  <si>
    <t>Muster 134/135 2020 M</t>
  </si>
  <si>
    <t>Allergo 170 er</t>
  </si>
  <si>
    <t>Allergo 170 er + BAP</t>
  </si>
  <si>
    <t>2110630/1 6654349-5063 55,-m</t>
  </si>
  <si>
    <t>2116060/1 645319-5183/00-33 11,-m</t>
  </si>
  <si>
    <t>Muster 30--7 2020 21,-m</t>
  </si>
  <si>
    <t>2110637/2 645319-831 25,-m</t>
  </si>
  <si>
    <t xml:space="preserve">2110637/3 654349-831 50,-m </t>
  </si>
  <si>
    <t xml:space="preserve">2110637/1 645319-831 30,-m </t>
  </si>
  <si>
    <t>2110667/2-4 3x20,-m</t>
  </si>
  <si>
    <t>2110683/1 654349-831 110,-m</t>
  </si>
  <si>
    <t>2110683/5 236312/00-33 55,-m</t>
  </si>
  <si>
    <r>
      <rPr>
        <sz val="12"/>
        <rFont val="Arial"/>
        <family val="2"/>
      </rPr>
      <t>Protex 100,-m</t>
    </r>
    <r>
      <rPr>
        <sz val="10"/>
        <rFont val="Arial"/>
        <family val="2"/>
      </rPr>
      <t xml:space="preserve">  </t>
    </r>
  </si>
  <si>
    <t>2110602/1 654349-1030 1100,-m</t>
  </si>
  <si>
    <t>Allergo 140 er</t>
  </si>
  <si>
    <t>Allergo 120 er</t>
  </si>
  <si>
    <t>Buntes 160 er</t>
  </si>
  <si>
    <t>2110683/4 236012 165,-m</t>
  </si>
  <si>
    <t>2110668/1  645319-1120/00-101   250,-m</t>
  </si>
  <si>
    <t>2110560/3  246342   110,-m</t>
  </si>
  <si>
    <t>2110560/3  246342  110,-m</t>
  </si>
  <si>
    <t>2110704/1  250102  110,-m</t>
  </si>
  <si>
    <t>2110704/2 250102  440,-m</t>
  </si>
  <si>
    <t>2110349/1  654349-5133   110,-m</t>
  </si>
  <si>
    <t>2110734/1   645319-436   110,-m</t>
  </si>
  <si>
    <t>2110734/2   645319-436    165,-m</t>
  </si>
  <si>
    <t xml:space="preserve">2110734/2  645319-436   165,-m </t>
  </si>
  <si>
    <t>2110727/2   652349-2029/00-33    110,-m</t>
  </si>
  <si>
    <t>2110704/2   250102   440,-m</t>
  </si>
  <si>
    <t>Natur 160 er</t>
  </si>
  <si>
    <t>2110683/3   636019-5167  55,-m</t>
  </si>
  <si>
    <t>2110781/1   654349/1060    550,-m</t>
  </si>
  <si>
    <t>2110781/1   654349-1060   550,-m</t>
  </si>
  <si>
    <t>2110602/1   654349-1030   1100,-m</t>
  </si>
  <si>
    <t>2110704/2  250102   440,-m</t>
  </si>
  <si>
    <t>2110785/1   654349-831    110,-m</t>
  </si>
  <si>
    <t>2110810/1  645319-5176   72,-m</t>
  </si>
  <si>
    <t>2110810/2  238372  72,-m</t>
  </si>
  <si>
    <t>Anschüsse Muster</t>
  </si>
  <si>
    <t>136750    70,-m/ Schicht</t>
  </si>
  <si>
    <t>Raumaschine</t>
  </si>
  <si>
    <t>Schärerei</t>
  </si>
  <si>
    <t>BAP 900,-m</t>
  </si>
  <si>
    <t>Tencel</t>
  </si>
  <si>
    <t>Allegra</t>
  </si>
  <si>
    <t>WZB 55,-m / Schicht</t>
  </si>
  <si>
    <t>andrehen</t>
  </si>
  <si>
    <t>Lamellen stecken</t>
  </si>
  <si>
    <t>J 1 schären</t>
  </si>
  <si>
    <t>warten auf Schuß</t>
  </si>
  <si>
    <t>J 11 schären</t>
  </si>
  <si>
    <t xml:space="preserve">Kaputte Kette </t>
  </si>
  <si>
    <t>Naturpartie</t>
  </si>
  <si>
    <t>Paradies 2200,-m</t>
  </si>
  <si>
    <t>anweben</t>
  </si>
  <si>
    <t xml:space="preserve">Paradies 2200,-m </t>
  </si>
  <si>
    <t>Blatt stechen</t>
  </si>
  <si>
    <t>Buntpartie</t>
  </si>
  <si>
    <t>Natur</t>
  </si>
  <si>
    <t>warten auf 140/2</t>
  </si>
  <si>
    <t>4772   18,-m/Schicht</t>
  </si>
  <si>
    <t xml:space="preserve">Buntpartie </t>
  </si>
  <si>
    <t>MUSTER</t>
  </si>
  <si>
    <t>Krepp</t>
  </si>
  <si>
    <t>Gatter aufsetzen</t>
  </si>
  <si>
    <t xml:space="preserve">2115077/1    Laia  110,-m </t>
  </si>
  <si>
    <t xml:space="preserve">Pepita    55,-m </t>
  </si>
  <si>
    <t>BW</t>
  </si>
  <si>
    <t>Bunt/Paradies</t>
  </si>
  <si>
    <t>330,-m Kette</t>
  </si>
  <si>
    <t>380,-m Kette</t>
  </si>
  <si>
    <t>2200,-m Kette</t>
  </si>
  <si>
    <t>620,-m Kette</t>
  </si>
  <si>
    <t>J 16  schären</t>
  </si>
  <si>
    <t xml:space="preserve">2115109/1   246342   330,-  </t>
  </si>
  <si>
    <t xml:space="preserve">Tencel  250,-m </t>
  </si>
  <si>
    <t>360,-m Kette</t>
  </si>
  <si>
    <t>2x80,-m Kette</t>
  </si>
  <si>
    <t xml:space="preserve">Tencel  200,-m </t>
  </si>
  <si>
    <t>Paisley 110,-</t>
  </si>
  <si>
    <t>Tencel + Natur</t>
  </si>
  <si>
    <t>Baumwolle Laia</t>
  </si>
  <si>
    <t>einhängen</t>
  </si>
  <si>
    <t>4772    18,-m/Schicht</t>
  </si>
  <si>
    <t>Rohware iron + ash</t>
  </si>
  <si>
    <t>Kette J 13  schären</t>
  </si>
  <si>
    <t>246342  20,-m</t>
  </si>
  <si>
    <t>Paradies  uni</t>
  </si>
  <si>
    <t>Paradies uni</t>
  </si>
  <si>
    <t>Paradies Blume</t>
  </si>
  <si>
    <t>Bw Laia+ Natur+Tencel</t>
  </si>
  <si>
    <t>Tencel 100,-</t>
  </si>
  <si>
    <t>putzen</t>
  </si>
  <si>
    <t>reindrehen + anweben</t>
  </si>
  <si>
    <t>BAP 500,-m</t>
  </si>
  <si>
    <t>Rauhmaschine</t>
  </si>
  <si>
    <t>BW / Net</t>
  </si>
  <si>
    <t>Paisley</t>
  </si>
  <si>
    <t>WZB  55,-m /Schicht</t>
  </si>
  <si>
    <t>noch 2x 260,-m Kette</t>
  </si>
  <si>
    <t>Tencel 2P. + Paisley</t>
  </si>
  <si>
    <t xml:space="preserve">Tencel 2P. + Paisley </t>
  </si>
  <si>
    <t xml:space="preserve">Alpha  30,-m </t>
  </si>
  <si>
    <t>Seidengemisch Bett 1?</t>
  </si>
  <si>
    <t>warten auf Freigabe Kunde</t>
  </si>
  <si>
    <t>2115322/1  654349-545  55,-</t>
  </si>
  <si>
    <t>2115330/1  654349-5144 10,-</t>
  </si>
  <si>
    <t xml:space="preserve">250182 Krepp 300,-m </t>
  </si>
  <si>
    <t>30,-m Cannes+60,-Gloria</t>
  </si>
  <si>
    <r>
      <t xml:space="preserve">Visions 280,-m </t>
    </r>
    <r>
      <rPr>
        <b/>
        <sz val="14"/>
        <color theme="2" tint="-0.499984740745262"/>
        <rFont val="Arial"/>
        <family val="2"/>
      </rPr>
      <t>(330m)</t>
    </r>
  </si>
  <si>
    <r>
      <t>Visions 50,-m</t>
    </r>
    <r>
      <rPr>
        <b/>
        <sz val="14"/>
        <color theme="2" tint="-0.499984740745262"/>
        <rFont val="Arial"/>
        <family val="2"/>
      </rPr>
      <t xml:space="preserve"> (330m)</t>
    </r>
  </si>
  <si>
    <r>
      <t xml:space="preserve">Visions 280,-m </t>
    </r>
    <r>
      <rPr>
        <b/>
        <sz val="14"/>
        <color theme="2" tint="-0.499984740745262"/>
        <rFont val="Arial"/>
        <family val="2"/>
      </rPr>
      <t>(300m)</t>
    </r>
  </si>
  <si>
    <r>
      <t xml:space="preserve">Minardi 300,-m </t>
    </r>
    <r>
      <rPr>
        <b/>
        <sz val="16"/>
        <color theme="2" tint="-0.499984740745262"/>
        <rFont val="Arial"/>
        <family val="2"/>
      </rPr>
      <t>(600m)</t>
    </r>
  </si>
  <si>
    <r>
      <t xml:space="preserve">Minardi  40,-m Net </t>
    </r>
    <r>
      <rPr>
        <b/>
        <sz val="16"/>
        <color theme="2" tint="-0.499984740745262"/>
        <rFont val="Arial"/>
        <family val="2"/>
      </rPr>
      <t>(600m)</t>
    </r>
  </si>
  <si>
    <r>
      <t xml:space="preserve">Minardi  110,-m Net </t>
    </r>
    <r>
      <rPr>
        <b/>
        <sz val="16"/>
        <color theme="2" tint="-0.499984740745262"/>
        <rFont val="Arial"/>
        <family val="2"/>
      </rPr>
      <t>(600m)</t>
    </r>
  </si>
  <si>
    <r>
      <t xml:space="preserve">Minardi 330,-m </t>
    </r>
    <r>
      <rPr>
        <b/>
        <sz val="16"/>
        <color theme="2" tint="-0.499984740745262"/>
        <rFont val="Arial"/>
        <family val="2"/>
      </rPr>
      <t xml:space="preserve">(600m)  </t>
    </r>
    <r>
      <rPr>
        <b/>
        <sz val="16"/>
        <color theme="5" tint="-0.249977111117893"/>
        <rFont val="Arial"/>
        <family val="2"/>
      </rPr>
      <t>180m 1.L</t>
    </r>
  </si>
  <si>
    <t>180m Net RW</t>
  </si>
  <si>
    <t>630,-m Kette</t>
  </si>
  <si>
    <r>
      <t xml:space="preserve">KW </t>
    </r>
    <r>
      <rPr>
        <b/>
        <sz val="11"/>
        <color theme="0"/>
        <rFont val="Arial"/>
        <family val="2"/>
      </rPr>
      <t>(fehlender Trafo)</t>
    </r>
  </si>
  <si>
    <t>440,-m Kette</t>
  </si>
  <si>
    <r>
      <t xml:space="preserve">Visions 280,-m </t>
    </r>
    <r>
      <rPr>
        <b/>
        <sz val="11"/>
        <color theme="2" tint="-0.499984740745262"/>
        <rFont val="Arial"/>
        <family val="2"/>
      </rPr>
      <t>(330m)</t>
    </r>
  </si>
  <si>
    <t>andrehen+ Bolzen</t>
  </si>
  <si>
    <t>250182   60,-m NW Flecken</t>
  </si>
  <si>
    <r>
      <t>Minardi  300,-m</t>
    </r>
    <r>
      <rPr>
        <b/>
        <sz val="12"/>
        <color theme="2" tint="-0.499984740745262"/>
        <rFont val="Arial"/>
        <family val="2"/>
      </rPr>
      <t xml:space="preserve"> (600m) </t>
    </r>
    <r>
      <rPr>
        <b/>
        <sz val="12"/>
        <color rgb="FFC00000"/>
        <rFont val="Arial"/>
        <family val="2"/>
      </rPr>
      <t>Breithalterstab</t>
    </r>
  </si>
  <si>
    <t xml:space="preserve">Muster ZLT </t>
  </si>
  <si>
    <t>Rep. Öl in Maschine</t>
  </si>
  <si>
    <t xml:space="preserve">CozyDown 1100,-m </t>
  </si>
  <si>
    <r>
      <t>Minardi  300,-m</t>
    </r>
    <r>
      <rPr>
        <b/>
        <sz val="12"/>
        <color theme="2" tint="-0.499984740745262"/>
        <rFont val="Arial"/>
        <family val="2"/>
      </rPr>
      <t xml:space="preserve"> (600m) </t>
    </r>
  </si>
  <si>
    <t>KW + andrehen</t>
  </si>
  <si>
    <t>Brinkhaus Krepp 330,-</t>
  </si>
  <si>
    <t>Brinkhaus Krepp 330,-m</t>
  </si>
  <si>
    <t xml:space="preserve">Brinkhaus Krepp 330,-m </t>
  </si>
  <si>
    <t xml:space="preserve">330,-m Hanover </t>
  </si>
  <si>
    <t>Aufsatz Grege</t>
  </si>
  <si>
    <t xml:space="preserve">Trafo kaputt </t>
  </si>
  <si>
    <t>Trafo kaputt / Kettwechsel</t>
  </si>
  <si>
    <t>Reihen / Blatt stechen</t>
  </si>
  <si>
    <t xml:space="preserve">238312  220,-m </t>
  </si>
  <si>
    <t>Fischbacher neues Design 400,-</t>
  </si>
  <si>
    <t>Hanover + Helios dd</t>
  </si>
  <si>
    <t>H+H</t>
  </si>
  <si>
    <t>Paradies Anfang KW 26 weben  J 13   38 T   105kg</t>
  </si>
  <si>
    <t>Allegra 2x23m</t>
  </si>
  <si>
    <t>Fäden weg</t>
  </si>
  <si>
    <t>Fäden einziehen / warten auf Schuß</t>
  </si>
  <si>
    <t>ab KW 21 Rest Hanover 770,-m weben 105kg  J1 21T</t>
  </si>
  <si>
    <t>Reparatur Breithalter</t>
  </si>
  <si>
    <t>warten auf Garn</t>
  </si>
  <si>
    <t>Helios dd 2115449/1  110,-m</t>
  </si>
  <si>
    <t>Kettwechsel/ streifige Ware</t>
  </si>
  <si>
    <t>Muster deep mahogany</t>
  </si>
  <si>
    <t>Minardi 110,- Net</t>
  </si>
  <si>
    <t>BAP von L18</t>
  </si>
  <si>
    <t xml:space="preserve">Kessel </t>
  </si>
  <si>
    <t xml:space="preserve">30,-m Alpha </t>
  </si>
  <si>
    <t>KW 20  (2 Schichten)</t>
  </si>
  <si>
    <t>KW 21 (1,5 Schichten)</t>
  </si>
  <si>
    <t>150,-m Kette</t>
  </si>
  <si>
    <t>150,-m Hanover Direct/ 21 kg/21T</t>
  </si>
  <si>
    <t>2x350,-m Kette</t>
  </si>
  <si>
    <t>2x 350,- Kette</t>
  </si>
  <si>
    <t>Breithalter einbauen</t>
  </si>
  <si>
    <t>Ongetta Garn in KW 23 anliefern/ Rücksprache mit Antje</t>
  </si>
  <si>
    <t>150,-m Hanover Direct/ 21 kg/8T</t>
  </si>
  <si>
    <r>
      <t xml:space="preserve">KW 31 </t>
    </r>
    <r>
      <rPr>
        <sz val="11"/>
        <rFont val="Arial"/>
        <family val="2"/>
      </rPr>
      <t>(DS + UFUrlaub)</t>
    </r>
  </si>
  <si>
    <r>
      <t>KW 32</t>
    </r>
    <r>
      <rPr>
        <sz val="11"/>
        <rFont val="Arial"/>
        <family val="2"/>
      </rPr>
      <t xml:space="preserve"> (DS + UF Urlaub)</t>
    </r>
  </si>
  <si>
    <t>Muster BW für Bett1</t>
  </si>
  <si>
    <t>Fischbacher neues Design 100,-</t>
  </si>
  <si>
    <t>Fischbacher neues Design (5273)   340,-</t>
  </si>
  <si>
    <t>Fischbacher neues Design 340,-</t>
  </si>
  <si>
    <t>Stränge winden</t>
  </si>
  <si>
    <t>110,- M Laia Studio K</t>
  </si>
  <si>
    <t>Viskose Test</t>
  </si>
  <si>
    <t>Kettwechsel streifige Ware</t>
  </si>
  <si>
    <r>
      <t>KW 24</t>
    </r>
    <r>
      <rPr>
        <sz val="10"/>
        <rFont val="Arial"/>
        <family val="2"/>
      </rPr>
      <t xml:space="preserve">  (Philipp Schule+ Jörg krank)</t>
    </r>
  </si>
  <si>
    <r>
      <t xml:space="preserve">KW 23 </t>
    </r>
    <r>
      <rPr>
        <sz val="10"/>
        <rFont val="Arial"/>
        <family val="2"/>
      </rPr>
      <t>(Philipp Urlaub+Jörg krank)</t>
    </r>
  </si>
  <si>
    <r>
      <t>KW 25</t>
    </r>
    <r>
      <rPr>
        <sz val="10"/>
        <rFont val="Arial"/>
        <family val="2"/>
      </rPr>
      <t xml:space="preserve">  ( Philipp Schule+Jörg krank)</t>
    </r>
  </si>
  <si>
    <r>
      <t>KW 26</t>
    </r>
    <r>
      <rPr>
        <sz val="10"/>
        <rFont val="Arial"/>
        <family val="2"/>
      </rPr>
      <t>(Philipp Schule+Jörg krank)</t>
    </r>
  </si>
  <si>
    <t xml:space="preserve"> ab KW 23 neuer Aufsatz Gregespulen</t>
  </si>
  <si>
    <t xml:space="preserve">50,-m Allegra + 50,-m Helios+ Jupiter </t>
  </si>
  <si>
    <t>2115642/1  Adele   20,-m</t>
  </si>
  <si>
    <t>BW Muster für Bett 1</t>
  </si>
  <si>
    <t>2115646/1  645319-5150/110-3089   30,-</t>
  </si>
  <si>
    <t xml:space="preserve">Stränge winden </t>
  </si>
  <si>
    <t>Stränge winden + J 1 Schären (600,-m)</t>
  </si>
  <si>
    <t>Stränge winden + J 11 schären (600,-m)</t>
  </si>
  <si>
    <t>neue Kette 600,-m</t>
  </si>
  <si>
    <t>Stillstand (ganze Weberei)</t>
  </si>
  <si>
    <t>Naturpartie  Helios, Alpha, HD 1.T</t>
  </si>
  <si>
    <t>Naturpartie Helos, Alpha, HD 1.T</t>
  </si>
  <si>
    <t>16./17.06. gatter bestücken,   18./19.06. J 1 schären    20.06. J 1 putzen</t>
  </si>
  <si>
    <t>23./24.06. L 18 putzen   25.06. andrehen   26.06. reinschaffen + anweben</t>
  </si>
  <si>
    <t>23.06 J 1 andrehen  24.06  reinschaffen+ anweben</t>
  </si>
  <si>
    <r>
      <t xml:space="preserve">KW 29 </t>
    </r>
    <r>
      <rPr>
        <sz val="11"/>
        <rFont val="Arial"/>
        <family val="2"/>
      </rPr>
      <t>(PR + SW Urlaub)</t>
    </r>
  </si>
  <si>
    <r>
      <t>KW 30</t>
    </r>
    <r>
      <rPr>
        <sz val="11"/>
        <rFont val="Arial"/>
        <family val="2"/>
      </rPr>
      <t xml:space="preserve"> (UF +PR + SW Urlaub)</t>
    </r>
  </si>
  <si>
    <t>420,-m Rest Hanover  2.T</t>
  </si>
  <si>
    <t>420,-m Rest Hanover 2.T</t>
  </si>
  <si>
    <t>Muster Natur + bunt</t>
  </si>
  <si>
    <t xml:space="preserve">KW Putzen  </t>
  </si>
  <si>
    <t>Paradies 2x290m</t>
  </si>
  <si>
    <t>Paradies  2x290m</t>
  </si>
  <si>
    <t>190 m Restkette</t>
  </si>
  <si>
    <t>2115646/3   236312/00-619  55,-m</t>
  </si>
  <si>
    <t>Restkette 190,-m (reserviert für 150,-m Stückfärber)</t>
  </si>
  <si>
    <t xml:space="preserve">warten auf Schuß   </t>
  </si>
  <si>
    <t>Alea 20,-m Restwebung</t>
  </si>
  <si>
    <t>waten auf Schuß</t>
  </si>
  <si>
    <t>andrehen + reinschaffen</t>
  </si>
  <si>
    <r>
      <t xml:space="preserve">KW 28 </t>
    </r>
    <r>
      <rPr>
        <sz val="10"/>
        <rFont val="Arial"/>
        <family val="2"/>
      </rPr>
      <t>(David Urlaub+ Jörg krank)</t>
    </r>
  </si>
  <si>
    <t xml:space="preserve">Krepp 250,-m </t>
  </si>
  <si>
    <t xml:space="preserve">Lyra  20,-m </t>
  </si>
  <si>
    <t>Hanover Nachwebung</t>
  </si>
  <si>
    <t xml:space="preserve">300,-m Rest Hanover  </t>
  </si>
  <si>
    <t>300,- Hanover</t>
  </si>
  <si>
    <t>Paradies  1100,-m</t>
  </si>
  <si>
    <t>Paradies  2x290,-m</t>
  </si>
  <si>
    <t>Helios iron  40,-m</t>
  </si>
  <si>
    <r>
      <t xml:space="preserve">KW 33 </t>
    </r>
    <r>
      <rPr>
        <sz val="20"/>
        <rFont val="Arial"/>
        <family val="2"/>
      </rPr>
      <t xml:space="preserve"> </t>
    </r>
  </si>
  <si>
    <t xml:space="preserve">Kettmeter            160,-m </t>
  </si>
  <si>
    <t xml:space="preserve">Kettmeter                   600,-m </t>
  </si>
  <si>
    <t>100,-m Alpha   30,-m gewebt</t>
  </si>
  <si>
    <t>Stränge winden/ Schreibbandkette schären</t>
  </si>
  <si>
    <t xml:space="preserve">Fürstenzugschal 8,- </t>
  </si>
  <si>
    <t>300,-Hanover (Nachbehandlung)</t>
  </si>
  <si>
    <t>andrehen + anweben</t>
  </si>
  <si>
    <t>Restkette 2x 20,-m</t>
  </si>
  <si>
    <t>L18 bei 320,-m ausschneiden</t>
  </si>
  <si>
    <t>Kette für J 1 schären</t>
  </si>
  <si>
    <t>Tussah Hazel 100,-</t>
  </si>
  <si>
    <t>Stillstand</t>
  </si>
  <si>
    <t>Stillstand (750,-m Kette)</t>
  </si>
  <si>
    <t>Stillstand (900,-mKette)</t>
  </si>
  <si>
    <t>640,-m Kette                         (220,-m breit)</t>
  </si>
  <si>
    <t>2x 30,-m für Versuche</t>
  </si>
  <si>
    <t>Paradies Druck</t>
  </si>
  <si>
    <t xml:space="preserve">Stillstand </t>
  </si>
  <si>
    <t>,</t>
  </si>
  <si>
    <t xml:space="preserve">Schreibband 1000,-m </t>
  </si>
  <si>
    <t>Belmonte pinie</t>
  </si>
  <si>
    <t>Helios pinie</t>
  </si>
  <si>
    <t>100,-m Adele</t>
  </si>
  <si>
    <t xml:space="preserve">KW 42 Schußgarn alle </t>
  </si>
  <si>
    <t>2115934/1   100,-m Adele</t>
  </si>
  <si>
    <t xml:space="preserve">100,-m Alpha  </t>
  </si>
  <si>
    <t>Dorbena Paisley 300,-m</t>
  </si>
  <si>
    <t>Dorbena Paisley 250,-m</t>
  </si>
  <si>
    <t>2115926/1  645319-1054  Galaxia  10,-m Zwischenprüfung</t>
  </si>
  <si>
    <t>60 m Dorit</t>
  </si>
  <si>
    <t xml:space="preserve">238312 noir </t>
  </si>
  <si>
    <t>238312  natur</t>
  </si>
  <si>
    <t>254349-2060  110,-m</t>
  </si>
  <si>
    <t xml:space="preserve">654349-5144   110,-m </t>
  </si>
  <si>
    <t xml:space="preserve">654349-5133  110,- </t>
  </si>
  <si>
    <t>654349-5063  55,-</t>
  </si>
  <si>
    <t>654349-831  55,-m</t>
  </si>
  <si>
    <t xml:space="preserve">645349-546    Aneissa 330,-m </t>
  </si>
  <si>
    <t xml:space="preserve">645s349-546    Aneissa 330,-m </t>
  </si>
  <si>
    <t>Testkette WZB G 12 schären</t>
  </si>
  <si>
    <t>evtl. Chinese 250,-m</t>
  </si>
  <si>
    <t>J 13 schären</t>
  </si>
  <si>
    <t xml:space="preserve">J 16 schären </t>
  </si>
  <si>
    <t>J 16 + J 11 schären</t>
  </si>
  <si>
    <t>evtl. 100m 246342</t>
  </si>
  <si>
    <t>Restkette 280,-m</t>
  </si>
  <si>
    <t xml:space="preserve">evtl.10,-m + 55,-m Luolai Princess </t>
  </si>
  <si>
    <t>evtl. 10,-m + 110,-m Luolai Princess</t>
  </si>
  <si>
    <t xml:space="preserve">evtl. 10,-m + 220,-m Luolai Princess </t>
  </si>
  <si>
    <t xml:space="preserve">Restkette 180,-m </t>
  </si>
  <si>
    <t xml:space="preserve">Luolai Princess 220,-m </t>
  </si>
  <si>
    <t xml:space="preserve">Mitte Januar neuer Aufsatz Konen 300 kg </t>
  </si>
  <si>
    <t>Kapazität</t>
  </si>
  <si>
    <t>gegenwärtige Nutzung</t>
  </si>
  <si>
    <t>Maschinenart</t>
  </si>
  <si>
    <t>Luft-Webmaschine</t>
  </si>
  <si>
    <t>Seidengewebe</t>
  </si>
  <si>
    <t>als Ersatzteillager</t>
  </si>
  <si>
    <t>Luft-Jacquard-Webmaschine</t>
  </si>
  <si>
    <t>Jacquard-Webmaschine</t>
  </si>
  <si>
    <t>Schreibbandgewebe</t>
  </si>
  <si>
    <t>Schaft-Webmaschine</t>
  </si>
  <si>
    <t>Polyestergewebe</t>
  </si>
  <si>
    <t>für Verkauf geplant</t>
  </si>
  <si>
    <t>Filzkalander</t>
  </si>
  <si>
    <t>Jigger (automatisch)</t>
  </si>
  <si>
    <t>Jigger (manuell)</t>
  </si>
  <si>
    <t>vorrangig Seidengewebe</t>
  </si>
  <si>
    <t>Friktionskalander</t>
  </si>
  <si>
    <t>Schmirgelmaschine</t>
  </si>
  <si>
    <t>280 cm Breite</t>
  </si>
  <si>
    <t>160 cm Breite</t>
  </si>
  <si>
    <t>Übersicht Produktionsmaschinenpark</t>
  </si>
  <si>
    <t>ca. 40 m/Schicht</t>
  </si>
  <si>
    <t>18 m/Schicht</t>
  </si>
  <si>
    <t>70 m/Schicht</t>
  </si>
  <si>
    <t>55 m/Schicht</t>
  </si>
  <si>
    <t>36 m/Schicht</t>
  </si>
  <si>
    <t>ca. 20 m/Schicht</t>
  </si>
  <si>
    <t>ca. 30 m/Schicht</t>
  </si>
  <si>
    <t>alle Gewebe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</si>
</sst>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_-* #,##0.00\ &quot;DM&quot;_-;\-* #,##0.00\ &quot;DM&quot;_-;_-* &quot;-&quot;??\ &quot;DM&quot;_-;_-@_-"/>
    <numFmt numFmtId="165" formatCode="_-* #,##0.00\ _D_M_-;\-* #,##0.00\ _D_M_-;_-* &quot;-&quot;??\ _D_M_-;_-@_-"/>
    <numFmt numFmtId="166" formatCode="dd/mm/yy"/>
    <numFmt numFmtId="167" formatCode="0.0"/>
    <numFmt numFmtId="168" formatCode="_-* #,##0.0\ _D_M_-;\-* #,##0.0\ _D_M_-;_-* &quot;-&quot;??\ _D_M_-;_-@_-"/>
    <numFmt numFmtId="169" formatCode="_-* #,##0\ _D_M_-;\-* #,##0\ _D_M_-;_-* &quot;-&quot;??\ _D_M_-;_-@_-"/>
  </numFmts>
  <fonts count="214" x14ac:knownFonts="1">
    <font>
      <sz val="10"/>
      <name val="Arial"/>
    </font>
    <font>
      <sz val="10"/>
      <name val="Arial"/>
      <family val="2"/>
    </font>
    <font>
      <sz val="8"/>
      <name val="Arial"/>
      <family val="2"/>
    </font>
    <font>
      <sz val="7"/>
      <name val="Arial"/>
      <family val="2"/>
    </font>
    <font>
      <sz val="10"/>
      <name val="Arial"/>
      <family val="2"/>
    </font>
    <font>
      <b/>
      <sz val="10"/>
      <name val="Arial"/>
      <family val="2"/>
    </font>
    <font>
      <sz val="6"/>
      <name val="Arial"/>
      <family val="2"/>
    </font>
    <font>
      <sz val="8"/>
      <color indexed="8"/>
      <name val="Arial"/>
      <family val="2"/>
    </font>
    <font>
      <i/>
      <sz val="10"/>
      <name val="Arial"/>
      <family val="2"/>
    </font>
    <font>
      <b/>
      <sz val="8"/>
      <color indexed="10"/>
      <name val="Arial"/>
      <family val="2"/>
    </font>
    <font>
      <sz val="9"/>
      <name val="Arial"/>
      <family val="2"/>
    </font>
    <font>
      <sz val="7"/>
      <color indexed="8"/>
      <name val="Arial"/>
      <family val="2"/>
    </font>
    <font>
      <b/>
      <sz val="8"/>
      <name val="Arial"/>
      <family val="2"/>
    </font>
    <font>
      <sz val="8"/>
      <color indexed="10"/>
      <name val="Arial"/>
      <family val="2"/>
    </font>
    <font>
      <b/>
      <sz val="12"/>
      <color indexed="10"/>
      <name val="Arial"/>
      <family val="2"/>
    </font>
    <font>
      <i/>
      <sz val="7"/>
      <name val="Arial"/>
      <family val="2"/>
    </font>
    <font>
      <sz val="9"/>
      <color indexed="8"/>
      <name val="Arial"/>
      <family val="2"/>
    </font>
    <font>
      <sz val="8"/>
      <name val="Arial"/>
      <family val="2"/>
    </font>
    <font>
      <sz val="10"/>
      <color indexed="8"/>
      <name val="Arial"/>
      <family val="2"/>
    </font>
    <font>
      <sz val="8"/>
      <name val="Arial"/>
      <family val="2"/>
    </font>
    <font>
      <b/>
      <sz val="18"/>
      <name val="Arial"/>
      <family val="2"/>
    </font>
    <font>
      <b/>
      <sz val="18"/>
      <color indexed="8"/>
      <name val="Arial"/>
      <family val="2"/>
    </font>
    <font>
      <sz val="8"/>
      <color indexed="8"/>
      <name val="Arial"/>
      <family val="2"/>
    </font>
    <font>
      <b/>
      <sz val="18"/>
      <name val="Arial"/>
      <family val="2"/>
    </font>
    <font>
      <sz val="8"/>
      <color indexed="10"/>
      <name val="Arial"/>
      <family val="2"/>
    </font>
    <font>
      <b/>
      <sz val="8"/>
      <name val="Arial"/>
      <family val="2"/>
    </font>
    <font>
      <i/>
      <sz val="8"/>
      <name val="Arial"/>
      <family val="2"/>
    </font>
    <font>
      <i/>
      <sz val="8"/>
      <name val="Arial"/>
      <family val="2"/>
    </font>
    <font>
      <sz val="11"/>
      <color indexed="8"/>
      <name val="Calibri"/>
      <family val="2"/>
    </font>
    <font>
      <sz val="9"/>
      <name val="Arial"/>
      <family val="2"/>
    </font>
    <font>
      <sz val="10"/>
      <color indexed="10"/>
      <name val="Arial"/>
      <family val="2"/>
    </font>
    <font>
      <u/>
      <sz val="10"/>
      <name val="Arial"/>
      <family val="2"/>
    </font>
    <font>
      <u/>
      <sz val="10"/>
      <name val="Arial"/>
      <family val="2"/>
    </font>
    <font>
      <u/>
      <sz val="8"/>
      <name val="Arial"/>
      <family val="2"/>
    </font>
    <font>
      <u/>
      <sz val="8"/>
      <name val="Arial"/>
      <family val="2"/>
    </font>
    <font>
      <u/>
      <sz val="9"/>
      <name val="Arial"/>
      <family val="2"/>
    </font>
    <font>
      <u/>
      <sz val="8"/>
      <color indexed="8"/>
      <name val="Arial"/>
      <family val="2"/>
    </font>
    <font>
      <u/>
      <sz val="10"/>
      <color indexed="8"/>
      <name val="Arial"/>
      <family val="2"/>
    </font>
    <font>
      <u/>
      <sz val="8"/>
      <color indexed="8"/>
      <name val="Arial"/>
      <family val="2"/>
    </font>
    <font>
      <b/>
      <sz val="9"/>
      <name val="Arial"/>
      <family val="2"/>
    </font>
    <font>
      <sz val="10"/>
      <color indexed="53"/>
      <name val="Arial"/>
      <family val="2"/>
    </font>
    <font>
      <b/>
      <i/>
      <sz val="10"/>
      <color indexed="53"/>
      <name val="Arial"/>
      <family val="2"/>
    </font>
    <font>
      <b/>
      <i/>
      <sz val="10"/>
      <color indexed="10"/>
      <name val="Arial"/>
      <family val="2"/>
    </font>
    <font>
      <sz val="10"/>
      <color indexed="23"/>
      <name val="Arial"/>
      <family val="2"/>
    </font>
    <font>
      <b/>
      <sz val="9"/>
      <color indexed="11"/>
      <name val="Arial"/>
      <family val="2"/>
    </font>
    <font>
      <b/>
      <sz val="16"/>
      <name val="Arial"/>
      <family val="2"/>
    </font>
    <font>
      <b/>
      <sz val="10"/>
      <color indexed="8"/>
      <name val="Arial"/>
      <family val="2"/>
    </font>
    <font>
      <sz val="4"/>
      <name val="Arial"/>
      <family val="2"/>
    </font>
    <font>
      <sz val="9"/>
      <color indexed="10"/>
      <name val="Arial"/>
      <family val="2"/>
    </font>
    <font>
      <sz val="9"/>
      <color indexed="23"/>
      <name val="Arial"/>
      <family val="2"/>
    </font>
    <font>
      <sz val="10"/>
      <color indexed="41"/>
      <name val="Arial"/>
      <family val="2"/>
    </font>
    <font>
      <u/>
      <sz val="9"/>
      <name val="Arial"/>
      <family val="2"/>
    </font>
    <font>
      <sz val="14"/>
      <name val="Arial"/>
      <family val="2"/>
    </font>
    <font>
      <b/>
      <u/>
      <sz val="14"/>
      <color indexed="10"/>
      <name val="Arial"/>
      <family val="2"/>
    </font>
    <font>
      <u/>
      <sz val="7"/>
      <name val="Arial"/>
      <family val="2"/>
    </font>
    <font>
      <u/>
      <sz val="10"/>
      <color indexed="8"/>
      <name val="Arial"/>
      <family val="2"/>
    </font>
    <font>
      <b/>
      <sz val="9"/>
      <color indexed="17"/>
      <name val="Arial"/>
      <family val="2"/>
    </font>
    <font>
      <sz val="11"/>
      <name val="Arial"/>
      <family val="2"/>
    </font>
    <font>
      <sz val="11"/>
      <color indexed="8"/>
      <name val="Arial"/>
      <family val="2"/>
    </font>
    <font>
      <sz val="5"/>
      <name val="Arial"/>
      <family val="2"/>
    </font>
    <font>
      <sz val="12"/>
      <color indexed="8"/>
      <name val="Arial"/>
      <family val="2"/>
    </font>
    <font>
      <b/>
      <sz val="10"/>
      <color indexed="9"/>
      <name val="Arial"/>
      <family val="2"/>
    </font>
    <font>
      <b/>
      <sz val="9"/>
      <color indexed="8"/>
      <name val="Arial"/>
      <family val="2"/>
    </font>
    <font>
      <sz val="10"/>
      <color indexed="9"/>
      <name val="Arial"/>
      <family val="2"/>
    </font>
    <font>
      <b/>
      <sz val="8"/>
      <color indexed="8"/>
      <name val="Arial"/>
      <family val="2"/>
    </font>
    <font>
      <sz val="8"/>
      <color indexed="9"/>
      <name val="Arial"/>
      <family val="2"/>
    </font>
    <font>
      <b/>
      <sz val="8"/>
      <color indexed="9"/>
      <name val="Arial"/>
      <family val="2"/>
    </font>
    <font>
      <b/>
      <sz val="5"/>
      <name val="Arial"/>
      <family val="2"/>
    </font>
    <font>
      <b/>
      <sz val="11"/>
      <name val="Arial"/>
      <family val="2"/>
    </font>
    <font>
      <b/>
      <sz val="7"/>
      <name val="Arial"/>
      <family val="2"/>
    </font>
    <font>
      <b/>
      <sz val="11"/>
      <color indexed="8"/>
      <name val="Arial"/>
      <family val="2"/>
    </font>
    <font>
      <b/>
      <sz val="14"/>
      <color indexed="9"/>
      <name val="Arial"/>
      <family val="2"/>
    </font>
    <font>
      <b/>
      <sz val="12"/>
      <color indexed="8"/>
      <name val="Arial"/>
      <family val="2"/>
    </font>
    <font>
      <sz val="12"/>
      <name val="Arial"/>
      <family val="2"/>
    </font>
    <font>
      <b/>
      <sz val="12"/>
      <name val="Arial"/>
      <family val="2"/>
    </font>
    <font>
      <sz val="16"/>
      <name val="Arial"/>
      <family val="2"/>
    </font>
    <font>
      <sz val="14"/>
      <color indexed="8"/>
      <name val="Arial"/>
      <family val="2"/>
    </font>
    <font>
      <b/>
      <sz val="12"/>
      <color indexed="9"/>
      <name val="Arial"/>
      <family val="2"/>
    </font>
    <font>
      <sz val="12"/>
      <color indexed="9"/>
      <name val="Arial"/>
      <family val="2"/>
    </font>
    <font>
      <b/>
      <sz val="14"/>
      <name val="Arial"/>
      <family val="2"/>
    </font>
    <font>
      <sz val="11"/>
      <color indexed="9"/>
      <name val="Arial"/>
      <family val="2"/>
    </font>
    <font>
      <b/>
      <sz val="11"/>
      <color indexed="9"/>
      <name val="Arial"/>
      <family val="2"/>
    </font>
    <font>
      <b/>
      <sz val="14"/>
      <color indexed="8"/>
      <name val="Arial"/>
      <family val="2"/>
    </font>
    <font>
      <sz val="14"/>
      <color indexed="9"/>
      <name val="Arial"/>
      <family val="2"/>
    </font>
    <font>
      <sz val="16"/>
      <color indexed="9"/>
      <name val="Arial"/>
      <family val="2"/>
    </font>
    <font>
      <b/>
      <sz val="16"/>
      <color indexed="9"/>
      <name val="Arial"/>
      <family val="2"/>
    </font>
    <font>
      <b/>
      <sz val="9"/>
      <color indexed="9"/>
      <name val="Arial"/>
      <family val="2"/>
    </font>
    <font>
      <sz val="20"/>
      <name val="Arial"/>
      <family val="2"/>
    </font>
    <font>
      <sz val="18"/>
      <name val="Arial"/>
      <family val="2"/>
    </font>
    <font>
      <b/>
      <sz val="16"/>
      <color indexed="8"/>
      <name val="Arial"/>
      <family val="2"/>
    </font>
    <font>
      <sz val="16"/>
      <color indexed="8"/>
      <name val="Arial"/>
      <family val="2"/>
    </font>
    <font>
      <b/>
      <sz val="18"/>
      <color indexed="9"/>
      <name val="Arial"/>
      <family val="2"/>
    </font>
    <font>
      <sz val="9"/>
      <color indexed="9"/>
      <name val="Arial"/>
      <family val="2"/>
    </font>
    <font>
      <b/>
      <sz val="11"/>
      <color indexed="43"/>
      <name val="Arial"/>
      <family val="2"/>
    </font>
    <font>
      <sz val="11"/>
      <color indexed="43"/>
      <name val="Arial"/>
      <family val="2"/>
    </font>
    <font>
      <b/>
      <sz val="26"/>
      <name val="Arial"/>
      <family val="2"/>
    </font>
    <font>
      <sz val="20"/>
      <color indexed="8"/>
      <name val="Arial"/>
      <family val="2"/>
    </font>
    <font>
      <b/>
      <sz val="7"/>
      <color indexed="9"/>
      <name val="Arial"/>
      <family val="2"/>
    </font>
    <font>
      <sz val="11"/>
      <name val="Calibri"/>
      <family val="2"/>
    </font>
    <font>
      <b/>
      <sz val="10"/>
      <color indexed="10"/>
      <name val="Arial"/>
      <family val="2"/>
    </font>
    <font>
      <sz val="9"/>
      <color indexed="81"/>
      <name val="Segoe UI"/>
      <family val="2"/>
    </font>
    <font>
      <b/>
      <sz val="9"/>
      <color indexed="81"/>
      <name val="Segoe UI"/>
      <family val="2"/>
    </font>
    <font>
      <b/>
      <u/>
      <sz val="12"/>
      <name val="Arial"/>
      <family val="2"/>
    </font>
    <font>
      <sz val="9"/>
      <color indexed="10"/>
      <name val="Arial"/>
      <family val="2"/>
    </font>
    <font>
      <sz val="7"/>
      <color indexed="11"/>
      <name val="Arial"/>
      <family val="2"/>
    </font>
    <font>
      <sz val="8"/>
      <color indexed="10"/>
      <name val="Arial"/>
      <family val="2"/>
    </font>
    <font>
      <sz val="8"/>
      <color indexed="9"/>
      <name val="Arial"/>
      <family val="2"/>
    </font>
    <font>
      <sz val="9"/>
      <color indexed="8"/>
      <name val="Arial"/>
      <family val="2"/>
    </font>
    <font>
      <b/>
      <sz val="10"/>
      <color indexed="22"/>
      <name val="Arial"/>
      <family val="2"/>
    </font>
    <font>
      <b/>
      <sz val="10"/>
      <color indexed="9"/>
      <name val="Arial"/>
      <family val="2"/>
    </font>
    <font>
      <sz val="10"/>
      <color indexed="8"/>
      <name val="Arial"/>
      <family val="2"/>
    </font>
    <font>
      <sz val="10"/>
      <color indexed="10"/>
      <name val="Arial"/>
      <family val="2"/>
    </font>
    <font>
      <sz val="9"/>
      <color indexed="9"/>
      <name val="Arial"/>
      <family val="2"/>
    </font>
    <font>
      <b/>
      <sz val="9"/>
      <color indexed="10"/>
      <name val="Arial"/>
      <family val="2"/>
    </font>
    <font>
      <sz val="11"/>
      <color indexed="9"/>
      <name val="Arial"/>
      <family val="2"/>
    </font>
    <font>
      <sz val="8"/>
      <color indexed="8"/>
      <name val="Arial"/>
      <family val="2"/>
    </font>
    <font>
      <b/>
      <sz val="9"/>
      <color indexed="9"/>
      <name val="Arial"/>
      <family val="2"/>
    </font>
    <font>
      <b/>
      <sz val="12"/>
      <color indexed="9"/>
      <name val="Arial"/>
      <family val="2"/>
    </font>
    <font>
      <sz val="18"/>
      <color indexed="9"/>
      <name val="Arial"/>
      <family val="2"/>
    </font>
    <font>
      <sz val="10"/>
      <color indexed="9"/>
      <name val="Arial"/>
      <family val="2"/>
    </font>
    <font>
      <b/>
      <sz val="12"/>
      <color indexed="8"/>
      <name val="Arial"/>
      <family val="2"/>
    </font>
    <font>
      <sz val="14"/>
      <color indexed="9"/>
      <name val="Arial"/>
      <family val="2"/>
    </font>
    <font>
      <sz val="9"/>
      <color indexed="17"/>
      <name val="Arial"/>
      <family val="2"/>
    </font>
    <font>
      <b/>
      <sz val="14"/>
      <color indexed="9"/>
      <name val="Arial"/>
      <family val="2"/>
    </font>
    <font>
      <sz val="7"/>
      <color indexed="9"/>
      <name val="Arial"/>
      <family val="2"/>
    </font>
    <font>
      <sz val="18"/>
      <color indexed="8"/>
      <name val="Arial"/>
      <family val="2"/>
    </font>
    <font>
      <sz val="16"/>
      <color indexed="9"/>
      <name val="Arial"/>
      <family val="2"/>
    </font>
    <font>
      <b/>
      <sz val="16"/>
      <color indexed="9"/>
      <name val="Arial"/>
      <family val="2"/>
    </font>
    <font>
      <sz val="12"/>
      <color indexed="9"/>
      <name val="Arial"/>
      <family val="2"/>
    </font>
    <font>
      <sz val="11"/>
      <color indexed="10"/>
      <name val="Arial"/>
      <family val="2"/>
    </font>
    <font>
      <b/>
      <sz val="10"/>
      <color indexed="10"/>
      <name val="Arial"/>
      <family val="2"/>
    </font>
    <font>
      <b/>
      <sz val="16"/>
      <color indexed="10"/>
      <name val="Arial"/>
      <family val="2"/>
    </font>
    <font>
      <b/>
      <sz val="12"/>
      <color indexed="13"/>
      <name val="Arial"/>
      <family val="2"/>
    </font>
    <font>
      <b/>
      <sz val="11"/>
      <color indexed="8"/>
      <name val="Arial"/>
      <family val="2"/>
    </font>
    <font>
      <b/>
      <sz val="11"/>
      <color indexed="9"/>
      <name val="Arial"/>
      <family val="2"/>
    </font>
    <font>
      <b/>
      <sz val="14"/>
      <color indexed="13"/>
      <name val="Arial"/>
      <family val="2"/>
    </font>
    <font>
      <b/>
      <sz val="10"/>
      <color indexed="8"/>
      <name val="Arial"/>
      <family val="2"/>
    </font>
    <font>
      <sz val="28"/>
      <color indexed="9"/>
      <name val="Arial"/>
      <family val="2"/>
    </font>
    <font>
      <sz val="24"/>
      <color indexed="9"/>
      <name val="Arial"/>
      <family val="2"/>
    </font>
    <font>
      <b/>
      <sz val="18"/>
      <color indexed="8"/>
      <name val="Arial"/>
      <family val="2"/>
    </font>
    <font>
      <b/>
      <sz val="16"/>
      <color indexed="8"/>
      <name val="Arial"/>
      <family val="2"/>
    </font>
    <font>
      <sz val="11"/>
      <color indexed="8"/>
      <name val="Arial"/>
      <family val="2"/>
    </font>
    <font>
      <sz val="14"/>
      <color indexed="8"/>
      <name val="Arial"/>
      <family val="2"/>
    </font>
    <font>
      <b/>
      <sz val="20"/>
      <color indexed="8"/>
      <name val="Arial"/>
      <family val="2"/>
    </font>
    <font>
      <b/>
      <sz val="14"/>
      <color indexed="8"/>
      <name val="Arial"/>
      <family val="2"/>
    </font>
    <font>
      <b/>
      <sz val="20"/>
      <color indexed="9"/>
      <name val="Arial"/>
      <family val="2"/>
    </font>
    <font>
      <sz val="12"/>
      <color indexed="8"/>
      <name val="Arial"/>
      <family val="2"/>
    </font>
    <font>
      <sz val="11"/>
      <color indexed="43"/>
      <name val="Arial"/>
      <family val="2"/>
    </font>
    <font>
      <sz val="12"/>
      <color indexed="13"/>
      <name val="Arial"/>
      <family val="2"/>
    </font>
    <font>
      <b/>
      <sz val="26"/>
      <color indexed="9"/>
      <name val="Arial"/>
      <family val="2"/>
    </font>
    <font>
      <b/>
      <sz val="8"/>
      <color indexed="9"/>
      <name val="Arial"/>
      <family val="2"/>
    </font>
    <font>
      <b/>
      <sz val="9"/>
      <color indexed="13"/>
      <name val="Arial"/>
      <family val="2"/>
    </font>
    <font>
      <sz val="9"/>
      <color indexed="13"/>
      <name val="Arial"/>
      <family val="2"/>
    </font>
    <font>
      <sz val="14"/>
      <color indexed="9"/>
      <name val="Arial"/>
      <family val="2"/>
    </font>
    <font>
      <sz val="16"/>
      <color indexed="9"/>
      <name val="Arial"/>
      <family val="2"/>
    </font>
    <font>
      <sz val="18"/>
      <color indexed="9"/>
      <name val="Arial"/>
      <family val="2"/>
    </font>
    <font>
      <sz val="11"/>
      <color indexed="22"/>
      <name val="Arial"/>
      <family val="2"/>
    </font>
    <font>
      <b/>
      <sz val="11"/>
      <color indexed="9"/>
      <name val="Arial"/>
      <family val="2"/>
    </font>
    <font>
      <b/>
      <sz val="12"/>
      <color indexed="9"/>
      <name val="Arial"/>
      <family val="2"/>
    </font>
    <font>
      <sz val="10"/>
      <color indexed="9"/>
      <name val="Arial"/>
      <family val="2"/>
    </font>
    <font>
      <sz val="11"/>
      <color rgb="FF006100"/>
      <name val="Calibri"/>
      <family val="2"/>
      <scheme val="minor"/>
    </font>
    <font>
      <b/>
      <sz val="14"/>
      <color theme="0"/>
      <name val="Arial"/>
      <family val="2"/>
    </font>
    <font>
      <sz val="12"/>
      <color theme="0"/>
      <name val="Arial"/>
      <family val="2"/>
    </font>
    <font>
      <b/>
      <sz val="12"/>
      <color theme="0"/>
      <name val="Arial"/>
      <family val="2"/>
    </font>
    <font>
      <sz val="9"/>
      <color theme="0"/>
      <name val="Arial"/>
      <family val="2"/>
    </font>
    <font>
      <b/>
      <sz val="9"/>
      <color theme="0"/>
      <name val="Arial"/>
      <family val="2"/>
    </font>
    <font>
      <sz val="10"/>
      <color theme="0"/>
      <name val="Arial"/>
      <family val="2"/>
    </font>
    <font>
      <b/>
      <sz val="10"/>
      <color theme="0"/>
      <name val="Arial"/>
      <family val="2"/>
    </font>
    <font>
      <sz val="10"/>
      <color rgb="FFFF0000"/>
      <name val="Arial"/>
      <family val="2"/>
    </font>
    <font>
      <sz val="16"/>
      <color theme="0"/>
      <name val="Arial"/>
      <family val="2"/>
    </font>
    <font>
      <sz val="14"/>
      <color theme="0"/>
      <name val="Arial"/>
      <family val="2"/>
    </font>
    <font>
      <sz val="11"/>
      <color theme="0"/>
      <name val="Arial"/>
      <family val="2"/>
    </font>
    <font>
      <b/>
      <sz val="11"/>
      <color theme="0"/>
      <name val="Arial"/>
      <family val="2"/>
    </font>
    <font>
      <sz val="8"/>
      <color theme="0"/>
      <name val="Arial"/>
      <family val="2"/>
    </font>
    <font>
      <b/>
      <sz val="8"/>
      <color theme="0"/>
      <name val="Arial"/>
      <family val="2"/>
    </font>
    <font>
      <b/>
      <sz val="16"/>
      <color theme="0"/>
      <name val="Arial"/>
      <family val="2"/>
    </font>
    <font>
      <b/>
      <sz val="10"/>
      <color rgb="FFFF0000"/>
      <name val="Arial"/>
      <family val="2"/>
    </font>
    <font>
      <b/>
      <sz val="11"/>
      <color rgb="FFFF0000"/>
      <name val="Arial"/>
      <family val="2"/>
    </font>
    <font>
      <b/>
      <sz val="9"/>
      <color theme="1"/>
      <name val="Arial"/>
      <family val="2"/>
    </font>
    <font>
      <sz val="10"/>
      <color theme="1"/>
      <name val="Arial"/>
      <family val="2"/>
    </font>
    <font>
      <sz val="11"/>
      <color theme="1"/>
      <name val="Arial"/>
      <family val="2"/>
    </font>
    <font>
      <b/>
      <sz val="11"/>
      <color rgb="FFFFFF00"/>
      <name val="Arial"/>
      <family val="2"/>
    </font>
    <font>
      <b/>
      <sz val="20"/>
      <name val="Arial"/>
      <family val="2"/>
    </font>
    <font>
      <b/>
      <sz val="24"/>
      <name val="Arial"/>
      <family val="2"/>
    </font>
    <font>
      <sz val="24"/>
      <name val="Arial"/>
      <family val="2"/>
    </font>
    <font>
      <sz val="28"/>
      <name val="Arial"/>
      <family val="2"/>
    </font>
    <font>
      <b/>
      <sz val="36"/>
      <name val="Arial"/>
      <family val="2"/>
    </font>
    <font>
      <b/>
      <sz val="48"/>
      <name val="Arial"/>
      <family val="2"/>
    </font>
    <font>
      <sz val="11"/>
      <name val="Calibri"/>
      <family val="2"/>
      <scheme val="minor"/>
    </font>
    <font>
      <b/>
      <sz val="14"/>
      <color rgb="FFFF0000"/>
      <name val="Arial"/>
      <family val="2"/>
    </font>
    <font>
      <b/>
      <sz val="12"/>
      <color rgb="FFC00000"/>
      <name val="Arial"/>
      <family val="2"/>
    </font>
    <font>
      <b/>
      <sz val="12"/>
      <color rgb="FFFF0000"/>
      <name val="Arial"/>
      <family val="2"/>
    </font>
    <font>
      <sz val="13"/>
      <color theme="0"/>
      <name val="Arial"/>
      <family val="2"/>
    </font>
    <font>
      <b/>
      <sz val="16"/>
      <color theme="2" tint="-0.499984740745262"/>
      <name val="Arial"/>
      <family val="2"/>
    </font>
    <font>
      <b/>
      <sz val="11"/>
      <color theme="2" tint="-0.499984740745262"/>
      <name val="Arial"/>
      <family val="2"/>
    </font>
    <font>
      <b/>
      <sz val="14"/>
      <color theme="2" tint="-0.499984740745262"/>
      <name val="Arial"/>
      <family val="2"/>
    </font>
    <font>
      <b/>
      <sz val="16"/>
      <color theme="5" tint="-0.249977111117893"/>
      <name val="Arial"/>
      <family val="2"/>
    </font>
    <font>
      <sz val="16"/>
      <color rgb="FF00B050"/>
      <name val="Arial"/>
      <family val="2"/>
    </font>
    <font>
      <b/>
      <sz val="12"/>
      <color theme="2" tint="-0.499984740745262"/>
      <name val="Arial"/>
      <family val="2"/>
    </font>
    <font>
      <sz val="14"/>
      <color rgb="FFFF0000"/>
      <name val="Arial"/>
      <family val="2"/>
    </font>
    <font>
      <b/>
      <sz val="16"/>
      <color rgb="FF00B050"/>
      <name val="Arial"/>
      <family val="2"/>
    </font>
    <font>
      <b/>
      <sz val="16"/>
      <color rgb="FFFF0000"/>
      <name val="Arial"/>
      <family val="2"/>
    </font>
    <font>
      <b/>
      <sz val="72"/>
      <name val="Arial Black"/>
      <family val="2"/>
    </font>
    <font>
      <b/>
      <sz val="10"/>
      <name val="Arial Black"/>
      <family val="2"/>
    </font>
    <font>
      <b/>
      <sz val="14"/>
      <color rgb="FF3333CC"/>
      <name val="Arial"/>
      <family val="2"/>
    </font>
    <font>
      <sz val="12"/>
      <color theme="1"/>
      <name val="Arial"/>
      <family val="2"/>
    </font>
    <font>
      <b/>
      <sz val="12"/>
      <color rgb="FF00B050"/>
      <name val="Arial"/>
      <family val="2"/>
    </font>
    <font>
      <b/>
      <sz val="13"/>
      <name val="Arial"/>
      <family val="2"/>
    </font>
    <font>
      <b/>
      <sz val="14"/>
      <color rgb="FF00B050"/>
      <name val="Arial"/>
      <family val="2"/>
    </font>
    <font>
      <b/>
      <sz val="16"/>
      <color rgb="FF002060"/>
      <name val="Arial"/>
      <family val="2"/>
    </font>
    <font>
      <sz val="22"/>
      <name val="Arial"/>
      <family val="2"/>
    </font>
    <font>
      <b/>
      <sz val="20"/>
      <color rgb="FFFF0000"/>
      <name val="Arial"/>
      <family val="2"/>
    </font>
    <font>
      <b/>
      <sz val="18"/>
      <color theme="1"/>
      <name val="Arial"/>
      <family val="2"/>
    </font>
    <font>
      <b/>
      <u/>
      <sz val="27"/>
      <name val="Arial"/>
      <family val="2"/>
    </font>
  </fonts>
  <fills count="155">
    <fill>
      <patternFill patternType="none"/>
    </fill>
    <fill>
      <patternFill patternType="gray125"/>
    </fill>
    <fill>
      <patternFill patternType="solid">
        <fgColor indexed="13"/>
        <bgColor indexed="64"/>
      </patternFill>
    </fill>
    <fill>
      <patternFill patternType="solid">
        <fgColor indexed="10"/>
        <bgColor indexed="64"/>
      </patternFill>
    </fill>
    <fill>
      <patternFill patternType="solid">
        <fgColor indexed="43"/>
        <bgColor indexed="64"/>
      </patternFill>
    </fill>
    <fill>
      <patternFill patternType="solid">
        <fgColor indexed="48"/>
        <bgColor indexed="64"/>
      </patternFill>
    </fill>
    <fill>
      <patternFill patternType="solid">
        <fgColor indexed="50"/>
        <bgColor indexed="64"/>
      </patternFill>
    </fill>
    <fill>
      <patternFill patternType="solid">
        <fgColor indexed="55"/>
        <bgColor indexed="64"/>
      </patternFill>
    </fill>
    <fill>
      <patternFill patternType="solid">
        <fgColor indexed="46"/>
        <bgColor indexed="64"/>
      </patternFill>
    </fill>
    <fill>
      <patternFill patternType="solid">
        <fgColor indexed="22"/>
        <bgColor indexed="64"/>
      </patternFill>
    </fill>
    <fill>
      <patternFill patternType="solid">
        <fgColor indexed="45"/>
        <bgColor indexed="64"/>
      </patternFill>
    </fill>
    <fill>
      <patternFill patternType="solid">
        <fgColor indexed="15"/>
        <bgColor indexed="64"/>
      </patternFill>
    </fill>
    <fill>
      <patternFill patternType="solid">
        <fgColor indexed="42"/>
        <bgColor indexed="64"/>
      </patternFill>
    </fill>
    <fill>
      <patternFill patternType="solid">
        <fgColor indexed="51"/>
        <bgColor indexed="64"/>
      </patternFill>
    </fill>
    <fill>
      <patternFill patternType="solid">
        <fgColor indexed="14"/>
        <bgColor indexed="64"/>
      </patternFill>
    </fill>
    <fill>
      <patternFill patternType="solid">
        <fgColor indexed="47"/>
        <bgColor indexed="64"/>
      </patternFill>
    </fill>
    <fill>
      <patternFill patternType="solid">
        <fgColor indexed="17"/>
        <bgColor indexed="64"/>
      </patternFill>
    </fill>
    <fill>
      <patternFill patternType="solid">
        <fgColor indexed="24"/>
        <bgColor indexed="64"/>
      </patternFill>
    </fill>
    <fill>
      <patternFill patternType="solid">
        <fgColor indexed="19"/>
        <bgColor indexed="64"/>
      </patternFill>
    </fill>
    <fill>
      <patternFill patternType="solid">
        <fgColor indexed="11"/>
        <bgColor indexed="64"/>
      </patternFill>
    </fill>
    <fill>
      <patternFill patternType="solid">
        <fgColor indexed="41"/>
        <bgColor indexed="64"/>
      </patternFill>
    </fill>
    <fill>
      <patternFill patternType="solid">
        <fgColor indexed="53"/>
        <bgColor indexed="64"/>
      </patternFill>
    </fill>
    <fill>
      <patternFill patternType="solid">
        <fgColor indexed="9"/>
        <bgColor indexed="64"/>
      </patternFill>
    </fill>
    <fill>
      <patternFill patternType="solid">
        <fgColor indexed="52"/>
        <bgColor indexed="64"/>
      </patternFill>
    </fill>
    <fill>
      <patternFill patternType="solid">
        <fgColor indexed="44"/>
        <bgColor indexed="64"/>
      </patternFill>
    </fill>
    <fill>
      <patternFill patternType="solid">
        <fgColor indexed="40"/>
        <bgColor indexed="64"/>
      </patternFill>
    </fill>
    <fill>
      <patternFill patternType="solid">
        <fgColor indexed="8"/>
        <bgColor indexed="64"/>
      </patternFill>
    </fill>
    <fill>
      <patternFill patternType="solid">
        <fgColor indexed="36"/>
        <bgColor indexed="64"/>
      </patternFill>
    </fill>
    <fill>
      <patternFill patternType="solid">
        <fgColor indexed="29"/>
        <bgColor indexed="64"/>
      </patternFill>
    </fill>
    <fill>
      <patternFill patternType="solid">
        <fgColor indexed="30"/>
        <bgColor indexed="64"/>
      </patternFill>
    </fill>
    <fill>
      <patternFill patternType="solid">
        <fgColor indexed="60"/>
        <bgColor indexed="64"/>
      </patternFill>
    </fill>
    <fill>
      <patternFill patternType="solid">
        <fgColor indexed="62"/>
        <bgColor indexed="64"/>
      </patternFill>
    </fill>
    <fill>
      <patternFill patternType="solid">
        <fgColor indexed="49"/>
        <bgColor indexed="64"/>
      </patternFill>
    </fill>
    <fill>
      <patternFill patternType="solid">
        <fgColor indexed="57"/>
        <bgColor indexed="64"/>
      </patternFill>
    </fill>
    <fill>
      <patternFill patternType="solid">
        <fgColor indexed="23"/>
        <bgColor indexed="64"/>
      </patternFill>
    </fill>
    <fill>
      <patternFill patternType="solid">
        <fgColor indexed="56"/>
        <bgColor indexed="64"/>
      </patternFill>
    </fill>
    <fill>
      <patternFill patternType="solid">
        <fgColor indexed="31"/>
        <bgColor indexed="64"/>
      </patternFill>
    </fill>
    <fill>
      <patternFill patternType="solid">
        <fgColor indexed="18"/>
        <bgColor indexed="64"/>
      </patternFill>
    </fill>
    <fill>
      <patternFill patternType="solid">
        <fgColor indexed="21"/>
        <bgColor indexed="64"/>
      </patternFill>
    </fill>
    <fill>
      <patternFill patternType="solid">
        <fgColor indexed="63"/>
        <bgColor indexed="64"/>
      </patternFill>
    </fill>
    <fill>
      <patternFill patternType="solid">
        <fgColor indexed="61"/>
        <bgColor indexed="64"/>
      </patternFill>
    </fill>
    <fill>
      <patternFill patternType="solid">
        <fgColor indexed="26"/>
        <bgColor indexed="64"/>
      </patternFill>
    </fill>
    <fill>
      <patternFill patternType="solid">
        <fgColor indexed="59"/>
        <bgColor indexed="64"/>
      </patternFill>
    </fill>
    <fill>
      <patternFill patternType="solid">
        <fgColor indexed="28"/>
        <bgColor indexed="64"/>
      </patternFill>
    </fill>
    <fill>
      <patternFill patternType="solid">
        <fgColor rgb="FFC6EFCE"/>
      </patternFill>
    </fill>
    <fill>
      <patternFill patternType="solid">
        <fgColor theme="5" tint="0.39997558519241921"/>
        <bgColor indexed="64"/>
      </patternFill>
    </fill>
    <fill>
      <patternFill patternType="solid">
        <fgColor rgb="FFFFFF00"/>
        <bgColor indexed="64"/>
      </patternFill>
    </fill>
    <fill>
      <patternFill patternType="solid">
        <fgColor theme="6" tint="0.59999389629810485"/>
        <bgColor indexed="64"/>
      </patternFill>
    </fill>
    <fill>
      <patternFill patternType="solid">
        <fgColor rgb="FFC00000"/>
        <bgColor indexed="64"/>
      </patternFill>
    </fill>
    <fill>
      <patternFill patternType="solid">
        <fgColor theme="2" tint="-0.249977111117893"/>
        <bgColor indexed="64"/>
      </patternFill>
    </fill>
    <fill>
      <patternFill patternType="solid">
        <fgColor rgb="FF0070C0"/>
        <bgColor indexed="64"/>
      </patternFill>
    </fill>
    <fill>
      <patternFill patternType="solid">
        <fgColor theme="7"/>
        <bgColor indexed="64"/>
      </patternFill>
    </fill>
    <fill>
      <patternFill patternType="solid">
        <fgColor rgb="FF00B0F0"/>
        <bgColor indexed="64"/>
      </patternFill>
    </fill>
    <fill>
      <patternFill patternType="solid">
        <fgColor theme="9" tint="0.79998168889431442"/>
        <bgColor indexed="64"/>
      </patternFill>
    </fill>
    <fill>
      <patternFill patternType="solid">
        <fgColor rgb="FF0A7A04"/>
        <bgColor indexed="64"/>
      </patternFill>
    </fill>
    <fill>
      <patternFill patternType="solid">
        <fgColor rgb="FF18EDF8"/>
        <bgColor indexed="64"/>
      </patternFill>
    </fill>
    <fill>
      <patternFill patternType="solid">
        <fgColor theme="2"/>
        <bgColor indexed="64"/>
      </patternFill>
    </fill>
    <fill>
      <patternFill patternType="solid">
        <fgColor theme="4" tint="-0.499984740745262"/>
        <bgColor indexed="64"/>
      </patternFill>
    </fill>
    <fill>
      <patternFill patternType="solid">
        <fgColor theme="0"/>
        <bgColor indexed="64"/>
      </patternFill>
    </fill>
    <fill>
      <patternFill patternType="solid">
        <fgColor theme="3" tint="0.39997558519241921"/>
        <bgColor indexed="64"/>
      </patternFill>
    </fill>
    <fill>
      <patternFill patternType="solid">
        <fgColor theme="0" tint="-0.34998626667073579"/>
        <bgColor indexed="64"/>
      </patternFill>
    </fill>
    <fill>
      <patternFill patternType="solid">
        <fgColor theme="7" tint="0.39997558519241921"/>
        <bgColor indexed="64"/>
      </patternFill>
    </fill>
    <fill>
      <patternFill patternType="solid">
        <fgColor rgb="FF0DF1F7"/>
        <bgColor indexed="64"/>
      </patternFill>
    </fill>
    <fill>
      <patternFill patternType="solid">
        <fgColor theme="3" tint="0.59999389629810485"/>
        <bgColor indexed="64"/>
      </patternFill>
    </fill>
    <fill>
      <patternFill patternType="solid">
        <fgColor theme="5"/>
        <bgColor indexed="64"/>
      </patternFill>
    </fill>
    <fill>
      <patternFill patternType="solid">
        <fgColor theme="5" tint="0.59999389629810485"/>
        <bgColor indexed="64"/>
      </patternFill>
    </fill>
    <fill>
      <patternFill patternType="solid">
        <fgColor rgb="FF00B050"/>
        <bgColor indexed="64"/>
      </patternFill>
    </fill>
    <fill>
      <patternFill patternType="solid">
        <fgColor theme="6" tint="0.39997558519241921"/>
        <bgColor indexed="64"/>
      </patternFill>
    </fill>
    <fill>
      <patternFill patternType="solid">
        <fgColor theme="0" tint="-0.499984740745262"/>
        <bgColor indexed="64"/>
      </patternFill>
    </fill>
    <fill>
      <patternFill patternType="solid">
        <fgColor theme="4" tint="0.39997558519241921"/>
        <bgColor indexed="64"/>
      </patternFill>
    </fill>
    <fill>
      <patternFill patternType="solid">
        <fgColor theme="0" tint="-0.249977111117893"/>
        <bgColor indexed="64"/>
      </patternFill>
    </fill>
    <fill>
      <patternFill patternType="solid">
        <fgColor theme="6" tint="-0.249977111117893"/>
        <bgColor indexed="64"/>
      </patternFill>
    </fill>
    <fill>
      <patternFill patternType="solid">
        <fgColor theme="9" tint="-0.499984740745262"/>
        <bgColor indexed="64"/>
      </patternFill>
    </fill>
    <fill>
      <patternFill patternType="solid">
        <fgColor rgb="FF7030A0"/>
        <bgColor indexed="64"/>
      </patternFill>
    </fill>
    <fill>
      <patternFill patternType="solid">
        <fgColor theme="2" tint="-9.9978637043366805E-2"/>
        <bgColor indexed="64"/>
      </patternFill>
    </fill>
    <fill>
      <patternFill patternType="solid">
        <fgColor theme="8" tint="0.59999389629810485"/>
        <bgColor indexed="64"/>
      </patternFill>
    </fill>
    <fill>
      <patternFill patternType="solid">
        <fgColor theme="9" tint="0.59999389629810485"/>
        <bgColor indexed="64"/>
      </patternFill>
    </fill>
    <fill>
      <patternFill patternType="solid">
        <fgColor rgb="FFFF0000"/>
        <bgColor indexed="64"/>
      </patternFill>
    </fill>
    <fill>
      <patternFill patternType="solid">
        <fgColor rgb="FF92D050"/>
        <bgColor indexed="64"/>
      </patternFill>
    </fill>
    <fill>
      <patternFill patternType="solid">
        <fgColor theme="4" tint="-0.249977111117893"/>
        <bgColor indexed="64"/>
      </patternFill>
    </fill>
    <fill>
      <patternFill patternType="solid">
        <fgColor theme="3" tint="0.79998168889431442"/>
        <bgColor indexed="64"/>
      </patternFill>
    </fill>
    <fill>
      <patternFill patternType="solid">
        <fgColor theme="9"/>
        <bgColor indexed="64"/>
      </patternFill>
    </fill>
    <fill>
      <patternFill patternType="solid">
        <fgColor theme="2" tint="-0.499984740745262"/>
        <bgColor indexed="64"/>
      </patternFill>
    </fill>
    <fill>
      <patternFill patternType="solid">
        <fgColor theme="6"/>
        <bgColor indexed="64"/>
      </patternFill>
    </fill>
    <fill>
      <patternFill patternType="solid">
        <fgColor theme="9" tint="0.39997558519241921"/>
        <bgColor indexed="64"/>
      </patternFill>
    </fill>
    <fill>
      <patternFill patternType="solid">
        <fgColor rgb="FF002060"/>
        <bgColor indexed="64"/>
      </patternFill>
    </fill>
    <fill>
      <patternFill patternType="solid">
        <fgColor theme="8"/>
        <bgColor indexed="64"/>
      </patternFill>
    </fill>
    <fill>
      <patternFill patternType="solid">
        <fgColor theme="0" tint="-0.14999847407452621"/>
        <bgColor indexed="64"/>
      </patternFill>
    </fill>
    <fill>
      <patternFill patternType="solid">
        <fgColor rgb="FFFFC000"/>
        <bgColor indexed="64"/>
      </patternFill>
    </fill>
    <fill>
      <patternFill patternType="solid">
        <fgColor theme="8" tint="-0.499984740745262"/>
        <bgColor indexed="64"/>
      </patternFill>
    </fill>
    <fill>
      <patternFill patternType="solid">
        <fgColor theme="5" tint="-0.499984740745262"/>
        <bgColor indexed="64"/>
      </patternFill>
    </fill>
    <fill>
      <patternFill patternType="solid">
        <fgColor theme="9" tint="-0.249977111117893"/>
        <bgColor indexed="64"/>
      </patternFill>
    </fill>
    <fill>
      <patternFill patternType="solid">
        <fgColor theme="8" tint="0.39997558519241921"/>
        <bgColor indexed="64"/>
      </patternFill>
    </fill>
    <fill>
      <patternFill patternType="solid">
        <fgColor rgb="FF097004"/>
        <bgColor indexed="64"/>
      </patternFill>
    </fill>
    <fill>
      <patternFill patternType="solid">
        <fgColor theme="5" tint="-0.249977111117893"/>
        <bgColor indexed="64"/>
      </patternFill>
    </fill>
    <fill>
      <patternFill patternType="solid">
        <fgColor theme="1" tint="4.9989318521683403E-2"/>
        <bgColor indexed="64"/>
      </patternFill>
    </fill>
    <fill>
      <patternFill patternType="solid">
        <fgColor theme="1"/>
        <bgColor indexed="64"/>
      </patternFill>
    </fill>
    <fill>
      <patternFill patternType="solid">
        <fgColor theme="7" tint="0.59999389629810485"/>
        <bgColor indexed="64"/>
      </patternFill>
    </fill>
    <fill>
      <patternFill patternType="solid">
        <fgColor theme="1" tint="0.499984740745262"/>
        <bgColor indexed="64"/>
      </patternFill>
    </fill>
    <fill>
      <gradientFill degree="90">
        <stop position="0">
          <color theme="5" tint="0.59999389629810485"/>
        </stop>
        <stop position="1">
          <color rgb="FFFFFF00"/>
        </stop>
      </gradientFill>
    </fill>
    <fill>
      <patternFill patternType="solid">
        <fgColor theme="4" tint="0.59999389629810485"/>
        <bgColor indexed="64"/>
      </patternFill>
    </fill>
    <fill>
      <patternFill patternType="solid">
        <fgColor rgb="FF660066"/>
        <bgColor indexed="64"/>
      </patternFill>
    </fill>
    <fill>
      <patternFill patternType="solid">
        <fgColor rgb="FFFF33CC"/>
        <bgColor indexed="64"/>
      </patternFill>
    </fill>
    <fill>
      <patternFill patternType="solid">
        <fgColor rgb="FFD388E0"/>
        <bgColor indexed="64"/>
      </patternFill>
    </fill>
    <fill>
      <patternFill patternType="solid">
        <fgColor theme="1" tint="0.249977111117893"/>
        <bgColor indexed="64"/>
      </patternFill>
    </fill>
    <fill>
      <patternFill patternType="solid">
        <fgColor theme="1" tint="0.14999847407452621"/>
        <bgColor indexed="64"/>
      </patternFill>
    </fill>
    <fill>
      <patternFill patternType="solid">
        <fgColor theme="0" tint="-4.9989318521683403E-2"/>
        <bgColor indexed="64"/>
      </patternFill>
    </fill>
    <fill>
      <patternFill patternType="solid">
        <fgColor rgb="FFD39873"/>
        <bgColor indexed="64"/>
      </patternFill>
    </fill>
    <fill>
      <patternFill patternType="solid">
        <fgColor rgb="FF82B094"/>
        <bgColor indexed="64"/>
      </patternFill>
    </fill>
    <fill>
      <patternFill patternType="solid">
        <fgColor theme="5" tint="0.79998168889431442"/>
        <bgColor indexed="64"/>
      </patternFill>
    </fill>
    <fill>
      <patternFill patternType="solid">
        <fgColor rgb="FF952BA7"/>
        <bgColor indexed="64"/>
      </patternFill>
    </fill>
    <fill>
      <patternFill patternType="solid">
        <fgColor rgb="FFAAEE6C"/>
        <bgColor indexed="64"/>
      </patternFill>
    </fill>
    <fill>
      <patternFill patternType="solid">
        <fgColor theme="8" tint="-0.249977111117893"/>
        <bgColor indexed="64"/>
      </patternFill>
    </fill>
    <fill>
      <patternFill patternType="solid">
        <fgColor rgb="FFFFFF66"/>
        <bgColor indexed="64"/>
      </patternFill>
    </fill>
    <fill>
      <patternFill patternType="solid">
        <fgColor rgb="FFFF0066"/>
        <bgColor indexed="64"/>
      </patternFill>
    </fill>
    <fill>
      <patternFill patternType="solid">
        <fgColor theme="7" tint="-0.499984740745262"/>
        <bgColor indexed="64"/>
      </patternFill>
    </fill>
    <fill>
      <patternFill patternType="solid">
        <fgColor rgb="FFFF5050"/>
        <bgColor indexed="64"/>
      </patternFill>
    </fill>
    <fill>
      <patternFill patternType="solid">
        <fgColor rgb="FFFF66CC"/>
        <bgColor indexed="64"/>
      </patternFill>
    </fill>
    <fill>
      <patternFill patternType="solid">
        <fgColor theme="7" tint="-0.249977111117893"/>
        <bgColor indexed="64"/>
      </patternFill>
    </fill>
    <fill>
      <patternFill patternType="solid">
        <fgColor theme="4"/>
        <bgColor indexed="64"/>
      </patternFill>
    </fill>
    <fill>
      <patternFill patternType="solid">
        <fgColor rgb="FFA50021"/>
        <bgColor indexed="64"/>
      </patternFill>
    </fill>
    <fill>
      <patternFill patternType="solid">
        <fgColor rgb="FFCC6600"/>
        <bgColor indexed="64"/>
      </patternFill>
    </fill>
    <fill>
      <patternFill patternType="solid">
        <fgColor rgb="FF00FF00"/>
        <bgColor indexed="64"/>
      </patternFill>
    </fill>
    <fill>
      <patternFill patternType="solid">
        <fgColor rgb="FF00FFCC"/>
        <bgColor indexed="64"/>
      </patternFill>
    </fill>
    <fill>
      <patternFill patternType="solid">
        <fgColor rgb="FF00CC99"/>
        <bgColor indexed="64"/>
      </patternFill>
    </fill>
    <fill>
      <patternFill patternType="solid">
        <fgColor theme="1" tint="0.34998626667073579"/>
        <bgColor indexed="64"/>
      </patternFill>
    </fill>
    <fill>
      <patternFill patternType="solid">
        <fgColor rgb="FFFF99FF"/>
        <bgColor indexed="64"/>
      </patternFill>
    </fill>
    <fill>
      <patternFill patternType="solid">
        <fgColor rgb="FFFFFFCC"/>
        <bgColor indexed="64"/>
      </patternFill>
    </fill>
    <fill>
      <patternFill patternType="solid">
        <fgColor rgb="FFFFCC99"/>
        <bgColor indexed="64"/>
      </patternFill>
    </fill>
    <fill>
      <patternFill patternType="solid">
        <fgColor rgb="FFCC9900"/>
        <bgColor indexed="64"/>
      </patternFill>
    </fill>
    <fill>
      <patternFill patternType="solid">
        <fgColor rgb="FF9900FF"/>
        <bgColor indexed="64"/>
      </patternFill>
    </fill>
    <fill>
      <patternFill patternType="solid">
        <fgColor rgb="FF996633"/>
        <bgColor indexed="64"/>
      </patternFill>
    </fill>
    <fill>
      <patternFill patternType="solid">
        <fgColor rgb="FFFF7C80"/>
        <bgColor indexed="64"/>
      </patternFill>
    </fill>
    <fill>
      <patternFill patternType="solid">
        <fgColor rgb="FFCCCCFF"/>
        <bgColor indexed="64"/>
      </patternFill>
    </fill>
    <fill>
      <patternFill patternType="solid">
        <fgColor rgb="FFEAFC04"/>
        <bgColor indexed="64"/>
      </patternFill>
    </fill>
    <fill>
      <patternFill patternType="solid">
        <fgColor rgb="FFF9FC6A"/>
        <bgColor indexed="64"/>
      </patternFill>
    </fill>
    <fill>
      <patternFill patternType="solid">
        <fgColor rgb="FF0033CC"/>
        <bgColor indexed="64"/>
      </patternFill>
    </fill>
    <fill>
      <patternFill patternType="solid">
        <fgColor rgb="FFFF6699"/>
        <bgColor indexed="64"/>
      </patternFill>
    </fill>
    <fill>
      <patternFill patternType="solid">
        <fgColor rgb="FFFFCC00"/>
        <bgColor indexed="64"/>
      </patternFill>
    </fill>
    <fill>
      <patternFill patternType="solid">
        <fgColor rgb="FF008080"/>
        <bgColor indexed="64"/>
      </patternFill>
    </fill>
    <fill>
      <patternFill patternType="solid">
        <fgColor rgb="FFFF9933"/>
        <bgColor indexed="64"/>
      </patternFill>
    </fill>
    <fill>
      <patternFill patternType="solid">
        <fgColor rgb="FFCC99FF"/>
        <bgColor indexed="64"/>
      </patternFill>
    </fill>
    <fill>
      <patternFill patternType="solid">
        <fgColor rgb="FF66CCFF"/>
        <bgColor indexed="64"/>
      </patternFill>
    </fill>
    <fill>
      <patternFill patternType="solid">
        <fgColor rgb="FF336600"/>
        <bgColor indexed="64"/>
      </patternFill>
    </fill>
    <fill>
      <patternFill patternType="solid">
        <fgColor rgb="FF66FF99"/>
        <bgColor indexed="64"/>
      </patternFill>
    </fill>
    <fill>
      <patternFill patternType="solid">
        <fgColor rgb="FFFFCCCC"/>
        <bgColor indexed="64"/>
      </patternFill>
    </fill>
    <fill>
      <patternFill patternType="solid">
        <fgColor rgb="FF66FFFF"/>
        <bgColor indexed="64"/>
      </patternFill>
    </fill>
    <fill>
      <patternFill patternType="solid">
        <fgColor rgb="FF808000"/>
        <bgColor indexed="64"/>
      </patternFill>
    </fill>
    <fill>
      <patternFill patternType="solid">
        <fgColor rgb="FFCCFF66"/>
        <bgColor indexed="64"/>
      </patternFill>
    </fill>
    <fill>
      <patternFill patternType="solid">
        <fgColor rgb="FF006600"/>
        <bgColor indexed="64"/>
      </patternFill>
    </fill>
    <fill>
      <patternFill patternType="solid">
        <fgColor rgb="FFCC0066"/>
        <bgColor indexed="64"/>
      </patternFill>
    </fill>
    <fill>
      <patternFill patternType="solid">
        <fgColor rgb="FF990033"/>
        <bgColor indexed="64"/>
      </patternFill>
    </fill>
    <fill>
      <patternFill patternType="solid">
        <fgColor rgb="FF993366"/>
        <bgColor indexed="64"/>
      </patternFill>
    </fill>
    <fill>
      <patternFill patternType="solid">
        <fgColor rgb="FFFF3300"/>
        <bgColor indexed="64"/>
      </patternFill>
    </fill>
    <fill>
      <patternFill patternType="solid">
        <fgColor rgb="FF00FF99"/>
        <bgColor indexed="64"/>
      </patternFill>
    </fill>
  </fills>
  <borders count="155">
    <border>
      <left/>
      <right/>
      <top/>
      <bottom/>
      <diagonal/>
    </border>
    <border>
      <left style="thin">
        <color indexed="22"/>
      </left>
      <right style="thin">
        <color indexed="22"/>
      </right>
      <top style="thin">
        <color indexed="22"/>
      </top>
      <bottom style="thin">
        <color indexed="22"/>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top/>
      <bottom style="thin">
        <color indexed="64"/>
      </bottom>
      <diagonal/>
    </border>
    <border>
      <left style="thin">
        <color indexed="64"/>
      </left>
      <right/>
      <top/>
      <bottom/>
      <diagonal/>
    </border>
    <border>
      <left style="thin">
        <color indexed="64"/>
      </left>
      <right style="thin">
        <color indexed="64"/>
      </right>
      <top/>
      <bottom style="medium">
        <color indexed="64"/>
      </bottom>
      <diagonal/>
    </border>
    <border>
      <left/>
      <right/>
      <top/>
      <bottom style="thin">
        <color indexed="64"/>
      </bottom>
      <diagonal/>
    </border>
    <border>
      <left/>
      <right style="thin">
        <color indexed="64"/>
      </right>
      <top/>
      <bottom/>
      <diagonal/>
    </border>
    <border>
      <left style="thin">
        <color indexed="64"/>
      </left>
      <right style="thin">
        <color indexed="64"/>
      </right>
      <top/>
      <bottom/>
      <diagonal/>
    </border>
    <border>
      <left/>
      <right style="thin">
        <color indexed="64"/>
      </right>
      <top/>
      <bottom style="medium">
        <color indexed="64"/>
      </bottom>
      <diagonal/>
    </border>
    <border>
      <left/>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bottom style="medium">
        <color indexed="64"/>
      </bottom>
      <diagonal/>
    </border>
    <border>
      <left/>
      <right style="thin">
        <color indexed="64"/>
      </right>
      <top style="medium">
        <color indexed="64"/>
      </top>
      <bottom style="medium">
        <color indexed="64"/>
      </bottom>
      <diagonal/>
    </border>
    <border>
      <left/>
      <right/>
      <top style="medium">
        <color indexed="64"/>
      </top>
      <bottom style="medium">
        <color indexed="64"/>
      </bottom>
      <diagonal/>
    </border>
    <border>
      <left/>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diagonal/>
    </border>
    <border>
      <left/>
      <right style="thin">
        <color indexed="64"/>
      </right>
      <top style="medium">
        <color indexed="64"/>
      </top>
      <bottom style="thin">
        <color indexed="64"/>
      </bottom>
      <diagonal/>
    </border>
    <border>
      <left style="medium">
        <color indexed="64"/>
      </left>
      <right/>
      <top/>
      <bottom/>
      <diagonal/>
    </border>
    <border>
      <left style="medium">
        <color indexed="64"/>
      </left>
      <right/>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thin">
        <color indexed="64"/>
      </top>
      <bottom/>
      <diagonal/>
    </border>
    <border>
      <left/>
      <right/>
      <top style="thin">
        <color indexed="64"/>
      </top>
      <bottom/>
      <diagonal/>
    </border>
    <border>
      <left style="thin">
        <color indexed="22"/>
      </left>
      <right style="thin">
        <color indexed="22"/>
      </right>
      <top style="thin">
        <color indexed="22"/>
      </top>
      <bottom style="medium">
        <color indexed="8"/>
      </bottom>
      <diagonal/>
    </border>
    <border>
      <left style="thin">
        <color indexed="22"/>
      </left>
      <right style="thin">
        <color indexed="22"/>
      </right>
      <top/>
      <bottom style="thin">
        <color indexed="22"/>
      </bottom>
      <diagonal/>
    </border>
    <border>
      <left style="thin">
        <color indexed="22"/>
      </left>
      <right style="thin">
        <color indexed="22"/>
      </right>
      <top style="thin">
        <color indexed="22"/>
      </top>
      <bottom/>
      <diagonal/>
    </border>
    <border>
      <left/>
      <right/>
      <top style="medium">
        <color indexed="8"/>
      </top>
      <bottom style="medium">
        <color indexed="64"/>
      </bottom>
      <diagonal/>
    </border>
    <border>
      <left/>
      <right style="thin">
        <color indexed="22"/>
      </right>
      <top/>
      <bottom style="medium">
        <color indexed="64"/>
      </bottom>
      <diagonal/>
    </border>
    <border>
      <left style="medium">
        <color indexed="64"/>
      </left>
      <right style="thin">
        <color indexed="64"/>
      </right>
      <top/>
      <bottom/>
      <diagonal/>
    </border>
    <border>
      <left style="thin">
        <color indexed="22"/>
      </left>
      <right/>
      <top style="thin">
        <color indexed="22"/>
      </top>
      <bottom style="medium">
        <color indexed="8"/>
      </bottom>
      <diagonal/>
    </border>
    <border>
      <left/>
      <right style="thin">
        <color indexed="22"/>
      </right>
      <top style="thin">
        <color indexed="22"/>
      </top>
      <bottom style="thin">
        <color indexed="22"/>
      </bottom>
      <diagonal/>
    </border>
    <border>
      <left style="medium">
        <color indexed="64"/>
      </left>
      <right style="thin">
        <color indexed="22"/>
      </right>
      <top style="thin">
        <color indexed="22"/>
      </top>
      <bottom style="thin">
        <color indexed="22"/>
      </bottom>
      <diagonal/>
    </border>
    <border>
      <left style="thin">
        <color indexed="22"/>
      </left>
      <right style="thin">
        <color indexed="22"/>
      </right>
      <top style="thin">
        <color indexed="22"/>
      </top>
      <bottom style="medium">
        <color indexed="64"/>
      </bottom>
      <diagonal/>
    </border>
    <border>
      <left/>
      <right style="thin">
        <color indexed="22"/>
      </right>
      <top/>
      <bottom/>
      <diagonal/>
    </border>
    <border>
      <left style="thin">
        <color indexed="22"/>
      </left>
      <right style="thin">
        <color indexed="22"/>
      </right>
      <top/>
      <bottom/>
      <diagonal/>
    </border>
    <border>
      <left style="thin">
        <color indexed="22"/>
      </left>
      <right style="thin">
        <color indexed="22"/>
      </right>
      <top style="medium">
        <color indexed="64"/>
      </top>
      <bottom/>
      <diagonal/>
    </border>
    <border>
      <left style="thin">
        <color indexed="22"/>
      </left>
      <right style="thin">
        <color indexed="22"/>
      </right>
      <top/>
      <bottom style="medium">
        <color indexed="8"/>
      </bottom>
      <diagonal/>
    </border>
    <border>
      <left style="thin">
        <color indexed="22"/>
      </left>
      <right style="thin">
        <color indexed="22"/>
      </right>
      <top style="medium">
        <color indexed="64"/>
      </top>
      <bottom style="thin">
        <color indexed="22"/>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diagonal/>
    </border>
    <border>
      <left/>
      <right style="thin">
        <color indexed="22"/>
      </right>
      <top/>
      <bottom style="thin">
        <color indexed="22"/>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medium">
        <color indexed="8"/>
      </top>
      <bottom style="thin">
        <color indexed="55"/>
      </bottom>
      <diagonal/>
    </border>
    <border>
      <left style="medium">
        <color indexed="64"/>
      </left>
      <right/>
      <top/>
      <bottom style="thin">
        <color indexed="64"/>
      </bottom>
      <diagonal/>
    </border>
    <border>
      <left style="thin">
        <color indexed="55"/>
      </left>
      <right/>
      <top style="medium">
        <color indexed="64"/>
      </top>
      <bottom style="medium">
        <color indexed="64"/>
      </bottom>
      <diagonal/>
    </border>
    <border>
      <left style="medium">
        <color indexed="22"/>
      </left>
      <right style="medium">
        <color indexed="22"/>
      </right>
      <top style="medium">
        <color indexed="22"/>
      </top>
      <bottom style="medium">
        <color indexed="64"/>
      </bottom>
      <diagonal/>
    </border>
    <border>
      <left style="medium">
        <color indexed="22"/>
      </left>
      <right style="medium">
        <color indexed="22"/>
      </right>
      <top style="medium">
        <color indexed="22"/>
      </top>
      <bottom style="medium">
        <color indexed="8"/>
      </bottom>
      <diagonal/>
    </border>
    <border>
      <left style="medium">
        <color indexed="22"/>
      </left>
      <right/>
      <top style="medium">
        <color indexed="22"/>
      </top>
      <bottom style="medium">
        <color indexed="8"/>
      </bottom>
      <diagonal/>
    </border>
    <border>
      <left/>
      <right style="thin">
        <color indexed="55"/>
      </right>
      <top style="medium">
        <color indexed="64"/>
      </top>
      <bottom style="medium">
        <color indexed="8"/>
      </bottom>
      <diagonal/>
    </border>
    <border>
      <left style="thick">
        <color indexed="8"/>
      </left>
      <right style="thin">
        <color indexed="8"/>
      </right>
      <top style="thick">
        <color indexed="8"/>
      </top>
      <bottom style="thin">
        <color indexed="8"/>
      </bottom>
      <diagonal/>
    </border>
    <border>
      <left style="thin">
        <color indexed="8"/>
      </left>
      <right style="thin">
        <color indexed="8"/>
      </right>
      <top style="thick">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style="medium">
        <color indexed="8"/>
      </bottom>
      <diagonal/>
    </border>
    <border>
      <left style="thin">
        <color indexed="55"/>
      </left>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style="thick">
        <color indexed="64"/>
      </top>
      <bottom style="thin">
        <color indexed="64"/>
      </bottom>
      <diagonal/>
    </border>
    <border>
      <left style="medium">
        <color indexed="64"/>
      </left>
      <right/>
      <top style="thin">
        <color indexed="64"/>
      </top>
      <bottom style="medium">
        <color indexed="64"/>
      </bottom>
      <diagonal/>
    </border>
    <border>
      <left style="hair">
        <color indexed="64"/>
      </left>
      <right style="hair">
        <color indexed="64"/>
      </right>
      <top style="medium">
        <color indexed="64"/>
      </top>
      <bottom style="hair">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
      <left style="hair">
        <color indexed="64"/>
      </left>
      <right style="hair">
        <color indexed="64"/>
      </right>
      <top style="hair">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top style="medium">
        <color indexed="64"/>
      </top>
      <bottom style="thin">
        <color indexed="22"/>
      </bottom>
      <diagonal/>
    </border>
    <border>
      <left style="thin">
        <color indexed="64"/>
      </left>
      <right style="medium">
        <color indexed="64"/>
      </right>
      <top style="thick">
        <color indexed="64"/>
      </top>
      <bottom style="thin">
        <color indexed="64"/>
      </bottom>
      <diagonal/>
    </border>
    <border>
      <left/>
      <right/>
      <top style="thick">
        <color indexed="64"/>
      </top>
      <bottom style="thin">
        <color indexed="64"/>
      </bottom>
      <diagonal/>
    </border>
    <border>
      <left style="thin">
        <color indexed="64"/>
      </left>
      <right style="thin">
        <color indexed="64"/>
      </right>
      <top style="thin">
        <color indexed="64"/>
      </top>
      <bottom style="thick">
        <color indexed="64"/>
      </bottom>
      <diagonal/>
    </border>
    <border>
      <left style="medium">
        <color indexed="64"/>
      </left>
      <right/>
      <top style="thick">
        <color indexed="64"/>
      </top>
      <bottom/>
      <diagonal/>
    </border>
    <border>
      <left style="medium">
        <color indexed="64"/>
      </left>
      <right/>
      <top style="thick">
        <color indexed="64"/>
      </top>
      <bottom style="thin">
        <color indexed="64"/>
      </bottom>
      <diagonal/>
    </border>
    <border>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style="thin">
        <color indexed="64"/>
      </left>
      <right/>
      <top style="thick">
        <color indexed="64"/>
      </top>
      <bottom style="medium">
        <color indexed="64"/>
      </bottom>
      <diagonal/>
    </border>
    <border>
      <left style="medium">
        <color indexed="64"/>
      </left>
      <right/>
      <top style="thin">
        <color indexed="64"/>
      </top>
      <bottom/>
      <diagonal/>
    </border>
    <border>
      <left/>
      <right/>
      <top style="thick">
        <color indexed="64"/>
      </top>
      <bottom/>
      <diagonal/>
    </border>
    <border>
      <left style="hair">
        <color indexed="64"/>
      </left>
      <right style="hair">
        <color indexed="64"/>
      </right>
      <top style="hair">
        <color indexed="64"/>
      </top>
      <bottom style="hair">
        <color indexed="64"/>
      </bottom>
      <diagonal/>
    </border>
    <border>
      <left/>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thick">
        <color indexed="64"/>
      </bottom>
      <diagonal/>
    </border>
    <border>
      <left/>
      <right/>
      <top style="thin">
        <color indexed="64"/>
      </top>
      <bottom style="thick">
        <color indexed="64"/>
      </bottom>
      <diagonal/>
    </border>
    <border>
      <left/>
      <right style="thin">
        <color indexed="64"/>
      </right>
      <top style="thin">
        <color indexed="64"/>
      </top>
      <bottom style="thick">
        <color indexed="64"/>
      </bottom>
      <diagonal/>
    </border>
    <border>
      <left/>
      <right style="thin">
        <color indexed="64"/>
      </right>
      <top style="thick">
        <color indexed="64"/>
      </top>
      <bottom style="medium">
        <color indexed="64"/>
      </bottom>
      <diagonal/>
    </border>
    <border>
      <left/>
      <right style="medium">
        <color indexed="64"/>
      </right>
      <top style="thin">
        <color indexed="64"/>
      </top>
      <bottom/>
      <diagonal/>
    </border>
    <border>
      <left/>
      <right style="thin">
        <color indexed="64"/>
      </right>
      <top style="thick">
        <color indexed="64"/>
      </top>
      <bottom/>
      <diagonal/>
    </border>
    <border>
      <left style="thin">
        <color indexed="64"/>
      </left>
      <right/>
      <top style="thick">
        <color indexed="64"/>
      </top>
      <bottom/>
      <diagonal/>
    </border>
    <border>
      <left/>
      <right style="medium">
        <color indexed="64"/>
      </right>
      <top style="thick">
        <color indexed="64"/>
      </top>
      <bottom style="thin">
        <color indexed="64"/>
      </bottom>
      <diagonal/>
    </border>
    <border>
      <left/>
      <right style="medium">
        <color indexed="64"/>
      </right>
      <top/>
      <bottom style="thin">
        <color indexed="64"/>
      </bottom>
      <diagonal/>
    </border>
    <border>
      <left style="thin">
        <color indexed="64"/>
      </left>
      <right style="thin">
        <color indexed="64"/>
      </right>
      <top/>
      <bottom style="thick">
        <color indexed="64"/>
      </bottom>
      <diagonal/>
    </border>
    <border>
      <left style="thin">
        <color indexed="64"/>
      </left>
      <right/>
      <top/>
      <bottom style="thick">
        <color indexed="64"/>
      </bottom>
      <diagonal/>
    </border>
    <border>
      <left/>
      <right style="thin">
        <color indexed="64"/>
      </right>
      <top/>
      <bottom style="thick">
        <color indexed="64"/>
      </bottom>
      <diagonal/>
    </border>
    <border>
      <left/>
      <right style="thin">
        <color indexed="55"/>
      </right>
      <top style="medium">
        <color indexed="64"/>
      </top>
      <bottom style="thin">
        <color indexed="64"/>
      </bottom>
      <diagonal/>
    </border>
    <border>
      <left/>
      <right style="thin">
        <color indexed="55"/>
      </right>
      <top/>
      <bottom/>
      <diagonal/>
    </border>
    <border>
      <left/>
      <right style="hair">
        <color indexed="64"/>
      </right>
      <top style="medium">
        <color indexed="64"/>
      </top>
      <bottom/>
      <diagonal/>
    </border>
    <border>
      <left/>
      <right/>
      <top style="thin">
        <color indexed="55"/>
      </top>
      <bottom/>
      <diagonal/>
    </border>
    <border>
      <left/>
      <right style="thin">
        <color indexed="55"/>
      </right>
      <top style="thin">
        <color indexed="55"/>
      </top>
      <bottom/>
      <diagonal/>
    </border>
    <border>
      <left style="thin">
        <color indexed="55"/>
      </left>
      <right/>
      <top/>
      <bottom/>
      <diagonal/>
    </border>
    <border>
      <left style="thin">
        <color indexed="55"/>
      </left>
      <right/>
      <top style="thin">
        <color indexed="55"/>
      </top>
      <bottom style="thin">
        <color indexed="55"/>
      </bottom>
      <diagonal/>
    </border>
    <border>
      <left/>
      <right/>
      <top style="thin">
        <color indexed="55"/>
      </top>
      <bottom style="thin">
        <color indexed="55"/>
      </bottom>
      <diagonal/>
    </border>
    <border>
      <left/>
      <right style="thin">
        <color indexed="55"/>
      </right>
      <top style="thin">
        <color indexed="55"/>
      </top>
      <bottom style="thin">
        <color indexed="55"/>
      </bottom>
      <diagonal/>
    </border>
    <border>
      <left/>
      <right style="medium">
        <color indexed="64"/>
      </right>
      <top style="thin">
        <color indexed="64"/>
      </top>
      <bottom style="medium">
        <color indexed="64"/>
      </bottom>
      <diagonal/>
    </border>
    <border>
      <left/>
      <right style="thin">
        <color indexed="22"/>
      </right>
      <top style="medium">
        <color indexed="64"/>
      </top>
      <bottom/>
      <diagonal/>
    </border>
    <border>
      <left/>
      <right/>
      <top style="medium">
        <color indexed="8"/>
      </top>
      <bottom style="thin">
        <color indexed="55"/>
      </bottom>
      <diagonal/>
    </border>
    <border>
      <left/>
      <right style="thin">
        <color indexed="55"/>
      </right>
      <top style="medium">
        <color indexed="8"/>
      </top>
      <bottom style="thin">
        <color indexed="55"/>
      </bottom>
      <diagonal/>
    </border>
    <border>
      <left style="thin">
        <color indexed="55"/>
      </left>
      <right/>
      <top style="medium">
        <color indexed="8"/>
      </top>
      <bottom style="thin">
        <color indexed="55"/>
      </bottom>
      <diagonal/>
    </border>
    <border>
      <left style="thin">
        <color indexed="22"/>
      </left>
      <right/>
      <top/>
      <bottom style="thin">
        <color indexed="22"/>
      </bottom>
      <diagonal/>
    </border>
    <border>
      <left/>
      <right/>
      <top/>
      <bottom style="thin">
        <color indexed="22"/>
      </bottom>
      <diagonal/>
    </border>
    <border>
      <left/>
      <right style="thin">
        <color indexed="22"/>
      </right>
      <top style="medium">
        <color indexed="64"/>
      </top>
      <bottom style="thin">
        <color indexed="22"/>
      </bottom>
      <diagonal/>
    </border>
    <border>
      <left style="thin">
        <color indexed="22"/>
      </left>
      <right/>
      <top/>
      <bottom/>
      <diagonal/>
    </border>
    <border>
      <left style="thin">
        <color indexed="22"/>
      </left>
      <right/>
      <top/>
      <bottom style="thin">
        <color indexed="64"/>
      </bottom>
      <diagonal/>
    </border>
    <border>
      <left/>
      <right style="thin">
        <color indexed="55"/>
      </right>
      <top style="medium">
        <color indexed="64"/>
      </top>
      <bottom/>
      <diagonal/>
    </border>
    <border>
      <left/>
      <right style="medium">
        <color indexed="64"/>
      </right>
      <top/>
      <bottom style="thick">
        <color indexed="64"/>
      </bottom>
      <diagonal/>
    </border>
    <border>
      <left style="thin">
        <color indexed="64"/>
      </left>
      <right/>
      <top style="thick">
        <color indexed="64"/>
      </top>
      <bottom style="thick">
        <color indexed="64"/>
      </bottom>
      <diagonal/>
    </border>
    <border>
      <left/>
      <right/>
      <top style="thick">
        <color indexed="64"/>
      </top>
      <bottom style="thick">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diagonalDown="1">
      <left/>
      <right/>
      <top style="thin">
        <color indexed="64"/>
      </top>
      <bottom style="thin">
        <color indexed="64"/>
      </bottom>
      <diagonal style="thin">
        <color indexed="64"/>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s>
  <cellStyleXfs count="4">
    <xf numFmtId="0" fontId="0" fillId="0" borderId="0"/>
    <xf numFmtId="0" fontId="160" fillId="44" borderId="0" applyNumberFormat="0" applyBorder="0" applyAlignment="0" applyProtection="0"/>
    <xf numFmtId="165" fontId="1" fillId="0" borderId="0" applyFont="0" applyFill="0" applyBorder="0" applyAlignment="0" applyProtection="0"/>
    <xf numFmtId="164" fontId="1" fillId="0" borderId="0" applyFont="0" applyFill="0" applyBorder="0" applyAlignment="0" applyProtection="0"/>
  </cellStyleXfs>
  <cellXfs count="7269">
    <xf numFmtId="0" fontId="0" fillId="0" borderId="0" xfId="0"/>
    <xf numFmtId="0" fontId="0" fillId="0" borderId="0" xfId="0" applyAlignment="1">
      <alignment horizontal="center"/>
    </xf>
    <xf numFmtId="0" fontId="4" fillId="0" borderId="0" xfId="0" applyFont="1" applyAlignment="1">
      <alignment horizontal="center"/>
    </xf>
    <xf numFmtId="0" fontId="5" fillId="0" borderId="0" xfId="0" applyFont="1" applyAlignment="1">
      <alignment horizontal="center"/>
    </xf>
    <xf numFmtId="0" fontId="1" fillId="0" borderId="0" xfId="0" applyFont="1"/>
    <xf numFmtId="9" fontId="4" fillId="0" borderId="0" xfId="0" applyNumberFormat="1" applyFont="1" applyAlignment="1">
      <alignment horizontal="center"/>
    </xf>
    <xf numFmtId="0" fontId="1" fillId="0" borderId="0" xfId="0" applyFont="1" applyAlignment="1">
      <alignment horizontal="center"/>
    </xf>
    <xf numFmtId="9" fontId="1" fillId="0" borderId="0" xfId="0" applyNumberFormat="1" applyFont="1" applyAlignment="1">
      <alignment horizontal="center"/>
    </xf>
    <xf numFmtId="49" fontId="1" fillId="0" borderId="0" xfId="0" applyNumberFormat="1" applyFont="1" applyAlignment="1">
      <alignment horizontal="center"/>
    </xf>
    <xf numFmtId="9" fontId="5" fillId="0" borderId="0" xfId="0" applyNumberFormat="1" applyFont="1" applyAlignment="1">
      <alignment horizontal="center"/>
    </xf>
    <xf numFmtId="0" fontId="0" fillId="2" borderId="0" xfId="0" applyFill="1" applyAlignment="1">
      <alignment horizontal="center"/>
    </xf>
    <xf numFmtId="0" fontId="3" fillId="0" borderId="2" xfId="0" applyFont="1" applyBorder="1" applyAlignment="1">
      <alignment horizontal="center" vertical="center" wrapText="1"/>
    </xf>
    <xf numFmtId="0" fontId="0" fillId="0" borderId="3" xfId="0" applyBorder="1" applyAlignment="1">
      <alignment horizontal="center"/>
    </xf>
    <xf numFmtId="0" fontId="10" fillId="0" borderId="0" xfId="0" applyFont="1"/>
    <xf numFmtId="0" fontId="10" fillId="0" borderId="0" xfId="0" applyFont="1" applyAlignment="1">
      <alignment horizontal="center"/>
    </xf>
    <xf numFmtId="2" fontId="1" fillId="0" borderId="0" xfId="0" applyNumberFormat="1" applyFont="1" applyAlignment="1">
      <alignment horizontal="center"/>
    </xf>
    <xf numFmtId="0" fontId="8" fillId="0" borderId="0" xfId="0" applyFont="1" applyAlignment="1">
      <alignment horizontal="center" vertical="center" wrapText="1"/>
    </xf>
    <xf numFmtId="49" fontId="10" fillId="0" borderId="0" xfId="0" applyNumberFormat="1" applyFont="1" applyAlignment="1">
      <alignment horizontal="center"/>
    </xf>
    <xf numFmtId="2" fontId="4" fillId="0" borderId="0" xfId="0" applyNumberFormat="1" applyFont="1" applyAlignment="1">
      <alignment horizontal="center"/>
    </xf>
    <xf numFmtId="0" fontId="4" fillId="0" borderId="0" xfId="0" applyFont="1" applyAlignment="1">
      <alignment horizontal="right"/>
    </xf>
    <xf numFmtId="0" fontId="2" fillId="0" borderId="0" xfId="0" applyFont="1" applyAlignment="1">
      <alignment horizontal="center" wrapText="1"/>
    </xf>
    <xf numFmtId="0" fontId="5" fillId="0" borderId="3" xfId="0" applyFont="1" applyBorder="1" applyAlignment="1">
      <alignment horizontal="center"/>
    </xf>
    <xf numFmtId="0" fontId="0" fillId="0" borderId="4" xfId="0" applyBorder="1" applyAlignment="1">
      <alignment horizontal="left"/>
    </xf>
    <xf numFmtId="0" fontId="5" fillId="0" borderId="5" xfId="0" applyFont="1" applyBorder="1" applyAlignment="1">
      <alignment horizontal="center"/>
    </xf>
    <xf numFmtId="0" fontId="5" fillId="0" borderId="2" xfId="0" applyFont="1" applyBorder="1" applyAlignment="1">
      <alignment horizontal="center"/>
    </xf>
    <xf numFmtId="0" fontId="0" fillId="0" borderId="5" xfId="0" applyBorder="1" applyAlignment="1">
      <alignment horizontal="left"/>
    </xf>
    <xf numFmtId="0" fontId="0" fillId="0" borderId="6" xfId="0" applyBorder="1" applyAlignment="1">
      <alignment horizontal="center" vertical="center" wrapText="1"/>
    </xf>
    <xf numFmtId="0" fontId="0" fillId="0" borderId="6" xfId="0" applyBorder="1" applyAlignment="1">
      <alignment horizontal="center" vertical="center"/>
    </xf>
    <xf numFmtId="0" fontId="7" fillId="0" borderId="6" xfId="0" applyFont="1" applyBorder="1" applyAlignment="1">
      <alignment horizontal="center" vertical="center" wrapText="1"/>
    </xf>
    <xf numFmtId="0" fontId="0" fillId="0" borderId="3" xfId="0" applyBorder="1" applyAlignment="1">
      <alignment horizontal="center" vertical="center" wrapText="1"/>
    </xf>
    <xf numFmtId="0" fontId="7" fillId="0" borderId="3" xfId="0" applyFont="1" applyBorder="1" applyAlignment="1">
      <alignment horizontal="center" vertical="center" wrapText="1"/>
    </xf>
    <xf numFmtId="0" fontId="2" fillId="0" borderId="3" xfId="0" applyFont="1" applyBorder="1" applyAlignment="1">
      <alignment horizontal="center" vertical="center"/>
    </xf>
    <xf numFmtId="0" fontId="0" fillId="0" borderId="3" xfId="0" applyBorder="1" applyAlignment="1">
      <alignment horizontal="center" vertical="center"/>
    </xf>
    <xf numFmtId="0" fontId="2" fillId="0" borderId="3" xfId="0" applyFont="1" applyBorder="1" applyAlignment="1">
      <alignment horizontal="center" vertical="center" wrapText="1"/>
    </xf>
    <xf numFmtId="49" fontId="7" fillId="0" borderId="2" xfId="0" applyNumberFormat="1" applyFont="1" applyBorder="1" applyAlignment="1">
      <alignment horizontal="center" vertical="center" wrapText="1"/>
    </xf>
    <xf numFmtId="49" fontId="7" fillId="0" borderId="3" xfId="0" applyNumberFormat="1" applyFont="1" applyBorder="1" applyAlignment="1">
      <alignment horizontal="center" vertical="center" wrapText="1"/>
    </xf>
    <xf numFmtId="49" fontId="12" fillId="0" borderId="2" xfId="0" applyNumberFormat="1" applyFont="1" applyBorder="1" applyAlignment="1">
      <alignment horizontal="center" vertical="center" wrapText="1"/>
    </xf>
    <xf numFmtId="49" fontId="12" fillId="0" borderId="3" xfId="0" applyNumberFormat="1" applyFont="1" applyBorder="1" applyAlignment="1">
      <alignment horizontal="center" vertical="center" wrapText="1"/>
    </xf>
    <xf numFmtId="49" fontId="9" fillId="0" borderId="3" xfId="0" applyNumberFormat="1" applyFont="1" applyBorder="1" applyAlignment="1">
      <alignment horizontal="center" vertical="center" wrapText="1"/>
    </xf>
    <xf numFmtId="0" fontId="16" fillId="0" borderId="3" xfId="0" applyFont="1" applyBorder="1" applyAlignment="1">
      <alignment horizontal="center" vertical="center" wrapText="1"/>
    </xf>
    <xf numFmtId="0" fontId="10" fillId="0" borderId="2" xfId="0" applyFont="1" applyBorder="1" applyAlignment="1">
      <alignment horizontal="center" vertical="center" wrapText="1"/>
    </xf>
    <xf numFmtId="0" fontId="15" fillId="0" borderId="7" xfId="0" applyFont="1" applyBorder="1" applyAlignment="1">
      <alignment horizontal="center" vertical="center" wrapText="1"/>
    </xf>
    <xf numFmtId="0" fontId="8" fillId="0" borderId="8" xfId="0" applyFont="1" applyBorder="1" applyAlignment="1">
      <alignment horizontal="center" vertical="center" wrapText="1"/>
    </xf>
    <xf numFmtId="164" fontId="3" fillId="0" borderId="3" xfId="3" applyFont="1" applyFill="1" applyBorder="1" applyAlignment="1">
      <alignment vertical="center" wrapText="1"/>
    </xf>
    <xf numFmtId="0" fontId="20" fillId="0" borderId="3" xfId="0" applyFont="1" applyBorder="1" applyAlignment="1">
      <alignment vertical="center" textRotation="90"/>
    </xf>
    <xf numFmtId="49" fontId="3" fillId="0" borderId="3" xfId="0" applyNumberFormat="1" applyFont="1" applyBorder="1" applyAlignment="1">
      <alignment horizontal="center" vertical="center" wrapText="1"/>
    </xf>
    <xf numFmtId="0" fontId="12" fillId="0" borderId="3" xfId="0" applyFont="1" applyBorder="1" applyAlignment="1">
      <alignment horizontal="center" vertical="center" wrapText="1"/>
    </xf>
    <xf numFmtId="0" fontId="10" fillId="0" borderId="3" xfId="0" applyFont="1" applyBorder="1" applyAlignment="1">
      <alignment horizontal="center" vertical="center" wrapText="1"/>
    </xf>
    <xf numFmtId="0" fontId="21" fillId="0" borderId="3" xfId="0" applyFont="1" applyBorder="1" applyAlignment="1">
      <alignment vertical="center" textRotation="90" wrapText="1"/>
    </xf>
    <xf numFmtId="0" fontId="9" fillId="0" borderId="3" xfId="0" applyFont="1" applyBorder="1" applyAlignment="1">
      <alignment horizontal="center" vertical="center" wrapText="1"/>
    </xf>
    <xf numFmtId="49" fontId="20" fillId="0" borderId="3" xfId="0" applyNumberFormat="1" applyFont="1" applyBorder="1" applyAlignment="1">
      <alignment vertical="center" textRotation="90" wrapText="1"/>
    </xf>
    <xf numFmtId="0" fontId="13" fillId="0" borderId="3" xfId="0" applyFont="1" applyBorder="1" applyAlignment="1">
      <alignment horizontal="center" vertical="center" wrapText="1"/>
    </xf>
    <xf numFmtId="0" fontId="15" fillId="0" borderId="8" xfId="0" applyFont="1" applyBorder="1" applyAlignment="1">
      <alignment horizontal="center" vertical="center" wrapText="1"/>
    </xf>
    <xf numFmtId="49" fontId="20" fillId="0" borderId="8" xfId="0" applyNumberFormat="1" applyFont="1" applyBorder="1" applyAlignment="1">
      <alignment vertical="center" textRotation="90" wrapText="1"/>
    </xf>
    <xf numFmtId="0" fontId="20" fillId="0" borderId="8" xfId="0" applyFont="1" applyBorder="1" applyAlignment="1">
      <alignment vertical="center" textRotation="90"/>
    </xf>
    <xf numFmtId="0" fontId="21" fillId="0" borderId="8" xfId="0" applyFont="1" applyBorder="1" applyAlignment="1">
      <alignment vertical="center" textRotation="90" wrapText="1"/>
    </xf>
    <xf numFmtId="0" fontId="11" fillId="0" borderId="3" xfId="0" applyFont="1" applyBorder="1" applyAlignment="1">
      <alignment horizontal="center" vertical="center" wrapText="1"/>
    </xf>
    <xf numFmtId="0" fontId="3" fillId="0" borderId="3" xfId="0" applyFont="1" applyBorder="1" applyAlignment="1">
      <alignment horizontal="center" vertical="center" wrapText="1"/>
    </xf>
    <xf numFmtId="0" fontId="19" fillId="0" borderId="3" xfId="0" applyFont="1" applyBorder="1" applyAlignment="1">
      <alignment horizontal="center" vertical="center"/>
    </xf>
    <xf numFmtId="0" fontId="19" fillId="0" borderId="3" xfId="0" applyFont="1" applyBorder="1" applyAlignment="1">
      <alignment horizontal="center" vertical="center" wrapText="1"/>
    </xf>
    <xf numFmtId="0" fontId="22" fillId="0" borderId="3" xfId="0" applyFont="1" applyBorder="1" applyAlignment="1">
      <alignment horizontal="center" vertical="center" wrapText="1"/>
    </xf>
    <xf numFmtId="0" fontId="3" fillId="0" borderId="2" xfId="0" applyFont="1" applyBorder="1" applyAlignment="1">
      <alignment vertical="center" wrapText="1"/>
    </xf>
    <xf numFmtId="0" fontId="7" fillId="0" borderId="2" xfId="0" applyFont="1" applyBorder="1" applyAlignment="1">
      <alignment vertical="center" wrapText="1"/>
    </xf>
    <xf numFmtId="49" fontId="3" fillId="0" borderId="2" xfId="0" applyNumberFormat="1" applyFont="1" applyBorder="1" applyAlignment="1">
      <alignment vertical="center" wrapText="1"/>
    </xf>
    <xf numFmtId="0" fontId="19" fillId="0" borderId="2" xfId="0" applyFont="1" applyBorder="1" applyAlignment="1">
      <alignment vertical="center"/>
    </xf>
    <xf numFmtId="49" fontId="7" fillId="0" borderId="2" xfId="0" applyNumberFormat="1" applyFont="1" applyBorder="1" applyAlignment="1">
      <alignment vertical="center" wrapText="1"/>
    </xf>
    <xf numFmtId="0" fontId="17" fillId="0" borderId="2" xfId="0" applyFont="1" applyBorder="1" applyAlignment="1">
      <alignment vertical="center" wrapText="1"/>
    </xf>
    <xf numFmtId="49" fontId="2" fillId="0" borderId="2" xfId="0" applyNumberFormat="1" applyFont="1" applyBorder="1" applyAlignment="1">
      <alignment vertical="center" wrapText="1"/>
    </xf>
    <xf numFmtId="0" fontId="11" fillId="0" borderId="2" xfId="0" applyFont="1" applyBorder="1" applyAlignment="1">
      <alignment vertical="center" wrapText="1"/>
    </xf>
    <xf numFmtId="0" fontId="19" fillId="0" borderId="3" xfId="0" applyFont="1" applyBorder="1" applyAlignment="1">
      <alignment vertical="center" wrapText="1"/>
    </xf>
    <xf numFmtId="0" fontId="3" fillId="0" borderId="3" xfId="0" applyFont="1" applyBorder="1" applyAlignment="1">
      <alignment vertical="center" wrapText="1"/>
    </xf>
    <xf numFmtId="0" fontId="7" fillId="0" borderId="3" xfId="0" applyFont="1" applyBorder="1" applyAlignment="1">
      <alignment vertical="center" wrapText="1"/>
    </xf>
    <xf numFmtId="0" fontId="2" fillId="0" borderId="3" xfId="0" applyFont="1" applyBorder="1" applyAlignment="1">
      <alignment vertical="center" wrapText="1"/>
    </xf>
    <xf numFmtId="49" fontId="3" fillId="0" borderId="3" xfId="0" applyNumberFormat="1" applyFont="1" applyBorder="1" applyAlignment="1">
      <alignment vertical="center" wrapText="1"/>
    </xf>
    <xf numFmtId="0" fontId="19" fillId="0" borderId="3" xfId="0" applyFont="1" applyBorder="1" applyAlignment="1">
      <alignment vertical="center"/>
    </xf>
    <xf numFmtId="49" fontId="7" fillId="0" borderId="3" xfId="0" applyNumberFormat="1" applyFont="1" applyBorder="1" applyAlignment="1">
      <alignment vertical="center" wrapText="1"/>
    </xf>
    <xf numFmtId="0" fontId="17" fillId="0" borderId="3" xfId="0" applyFont="1" applyBorder="1" applyAlignment="1">
      <alignment vertical="center" wrapText="1"/>
    </xf>
    <xf numFmtId="49" fontId="2" fillId="0" borderId="3" xfId="0" applyNumberFormat="1" applyFont="1" applyBorder="1" applyAlignment="1">
      <alignment vertical="center" wrapText="1"/>
    </xf>
    <xf numFmtId="0" fontId="11" fillId="0" borderId="3" xfId="0" applyFont="1" applyBorder="1" applyAlignment="1">
      <alignment vertical="center" wrapText="1"/>
    </xf>
    <xf numFmtId="0" fontId="22" fillId="0" borderId="3" xfId="0" applyFont="1" applyBorder="1" applyAlignment="1">
      <alignment vertical="center" wrapText="1"/>
    </xf>
    <xf numFmtId="0" fontId="2" fillId="0" borderId="3" xfId="0" applyFont="1" applyBorder="1" applyAlignment="1">
      <alignment vertical="center"/>
    </xf>
    <xf numFmtId="0" fontId="16" fillId="0" borderId="3" xfId="0" applyFont="1" applyBorder="1" applyAlignment="1">
      <alignment vertical="center" wrapText="1"/>
    </xf>
    <xf numFmtId="0" fontId="3" fillId="0" borderId="3" xfId="0" applyFont="1" applyBorder="1" applyAlignment="1">
      <alignment horizontal="center" vertical="center"/>
    </xf>
    <xf numFmtId="0" fontId="3" fillId="0" borderId="3" xfId="0" applyFont="1" applyBorder="1" applyAlignment="1">
      <alignment vertical="center"/>
    </xf>
    <xf numFmtId="0" fontId="1" fillId="0" borderId="6" xfId="0" applyFont="1" applyBorder="1" applyAlignment="1">
      <alignment vertical="center"/>
    </xf>
    <xf numFmtId="49" fontId="20" fillId="0" borderId="6" xfId="0" applyNumberFormat="1" applyFont="1" applyBorder="1" applyAlignment="1">
      <alignment vertical="center" textRotation="90" wrapText="1"/>
    </xf>
    <xf numFmtId="0" fontId="19" fillId="0" borderId="6" xfId="0" applyFont="1" applyBorder="1" applyAlignment="1">
      <alignment vertical="center" wrapText="1"/>
    </xf>
    <xf numFmtId="49" fontId="6" fillId="0" borderId="6" xfId="0" applyNumberFormat="1" applyFont="1" applyBorder="1" applyAlignment="1">
      <alignment vertical="center" wrapText="1"/>
    </xf>
    <xf numFmtId="0" fontId="20" fillId="0" borderId="6" xfId="0" applyFont="1" applyBorder="1" applyAlignment="1">
      <alignment vertical="center" textRotation="90"/>
    </xf>
    <xf numFmtId="0" fontId="2" fillId="0" borderId="6" xfId="0" applyFont="1" applyBorder="1" applyAlignment="1">
      <alignment horizontal="center" vertical="center" wrapText="1"/>
    </xf>
    <xf numFmtId="0" fontId="21" fillId="0" borderId="6" xfId="0" applyFont="1" applyBorder="1" applyAlignment="1">
      <alignment vertical="center" textRotation="90" wrapText="1"/>
    </xf>
    <xf numFmtId="0" fontId="1" fillId="0" borderId="9" xfId="0" applyFont="1" applyBorder="1" applyAlignment="1">
      <alignment vertical="center"/>
    </xf>
    <xf numFmtId="1" fontId="4" fillId="0" borderId="8" xfId="0" applyNumberFormat="1" applyFont="1" applyBorder="1" applyAlignment="1">
      <alignment horizontal="center" shrinkToFit="1"/>
    </xf>
    <xf numFmtId="1" fontId="4" fillId="3" borderId="8" xfId="0" applyNumberFormat="1" applyFont="1" applyFill="1" applyBorder="1" applyAlignment="1">
      <alignment horizontal="center" shrinkToFit="1"/>
    </xf>
    <xf numFmtId="1" fontId="4" fillId="3" borderId="10" xfId="0" applyNumberFormat="1" applyFont="1" applyFill="1" applyBorder="1" applyAlignment="1">
      <alignment horizontal="center" shrinkToFit="1"/>
    </xf>
    <xf numFmtId="1" fontId="4" fillId="0" borderId="11" xfId="0" applyNumberFormat="1" applyFont="1" applyBorder="1" applyAlignment="1">
      <alignment horizontal="center" shrinkToFit="1"/>
    </xf>
    <xf numFmtId="1" fontId="4" fillId="3" borderId="11" xfId="0" applyNumberFormat="1" applyFont="1" applyFill="1" applyBorder="1" applyAlignment="1">
      <alignment horizontal="center" shrinkToFit="1"/>
    </xf>
    <xf numFmtId="0" fontId="23" fillId="0" borderId="3" xfId="0" applyFont="1" applyBorder="1" applyAlignment="1">
      <alignment vertical="center" textRotation="90"/>
    </xf>
    <xf numFmtId="0" fontId="23" fillId="0" borderId="8" xfId="0" applyFont="1" applyBorder="1" applyAlignment="1">
      <alignment vertical="center" textRotation="90"/>
    </xf>
    <xf numFmtId="0" fontId="23" fillId="0" borderId="6" xfId="0" applyFont="1" applyBorder="1" applyAlignment="1">
      <alignment vertical="center" textRotation="90"/>
    </xf>
    <xf numFmtId="1" fontId="4" fillId="0" borderId="12" xfId="0" applyNumberFormat="1" applyFont="1" applyBorder="1" applyAlignment="1">
      <alignment horizontal="center" shrinkToFit="1"/>
    </xf>
    <xf numFmtId="1" fontId="4" fillId="0" borderId="13" xfId="0" applyNumberFormat="1" applyFont="1" applyBorder="1" applyAlignment="1">
      <alignment horizontal="center" shrinkToFit="1"/>
    </xf>
    <xf numFmtId="1" fontId="4" fillId="3" borderId="12" xfId="0" applyNumberFormat="1" applyFont="1" applyFill="1" applyBorder="1" applyAlignment="1">
      <alignment horizontal="center" shrinkToFit="1"/>
    </xf>
    <xf numFmtId="1" fontId="4" fillId="3" borderId="14" xfId="0" applyNumberFormat="1" applyFont="1" applyFill="1" applyBorder="1" applyAlignment="1">
      <alignment horizontal="center" shrinkToFit="1"/>
    </xf>
    <xf numFmtId="0" fontId="15" fillId="0" borderId="3" xfId="0" applyFont="1" applyBorder="1" applyAlignment="1">
      <alignment horizontal="center" vertical="center" wrapText="1"/>
    </xf>
    <xf numFmtId="0" fontId="8" fillId="0" borderId="3" xfId="0" applyFont="1" applyBorder="1" applyAlignment="1">
      <alignment horizontal="center" vertical="center" wrapText="1"/>
    </xf>
    <xf numFmtId="0" fontId="22" fillId="4" borderId="3" xfId="0" applyFont="1" applyFill="1" applyBorder="1" applyAlignment="1">
      <alignment horizontal="center" vertical="center" wrapText="1"/>
    </xf>
    <xf numFmtId="0" fontId="24" fillId="5" borderId="3" xfId="0" applyFont="1" applyFill="1" applyBorder="1" applyAlignment="1">
      <alignment horizontal="center" vertical="center" wrapText="1"/>
    </xf>
    <xf numFmtId="49" fontId="25" fillId="0" borderId="3" xfId="0" applyNumberFormat="1" applyFont="1" applyBorder="1" applyAlignment="1">
      <alignment horizontal="center" vertical="center" wrapText="1"/>
    </xf>
    <xf numFmtId="49" fontId="22" fillId="0" borderId="3" xfId="0" applyNumberFormat="1" applyFont="1" applyBorder="1" applyAlignment="1">
      <alignment horizontal="center" vertical="center" wrapText="1"/>
    </xf>
    <xf numFmtId="0" fontId="22" fillId="6" borderId="3" xfId="0" applyFont="1" applyFill="1" applyBorder="1" applyAlignment="1">
      <alignment horizontal="center" vertical="center" wrapText="1"/>
    </xf>
    <xf numFmtId="0" fontId="25" fillId="0" borderId="3" xfId="0" applyFont="1" applyBorder="1" applyAlignment="1">
      <alignment horizontal="center" vertical="center" wrapText="1"/>
    </xf>
    <xf numFmtId="0" fontId="26" fillId="0" borderId="3" xfId="0" applyFont="1" applyBorder="1" applyAlignment="1">
      <alignment horizontal="center" vertical="center" wrapText="1"/>
    </xf>
    <xf numFmtId="0" fontId="2" fillId="4" borderId="3" xfId="0" applyFont="1" applyFill="1" applyBorder="1" applyAlignment="1">
      <alignment horizontal="center"/>
    </xf>
    <xf numFmtId="0" fontId="2" fillId="0" borderId="3" xfId="0" applyFont="1" applyBorder="1" applyAlignment="1">
      <alignment horizontal="center"/>
    </xf>
    <xf numFmtId="0" fontId="17" fillId="0" borderId="2" xfId="0" applyFont="1" applyBorder="1"/>
    <xf numFmtId="0" fontId="17" fillId="0" borderId="3" xfId="0" applyFont="1" applyBorder="1" applyAlignment="1">
      <alignment horizontal="center" vertical="center" wrapText="1"/>
    </xf>
    <xf numFmtId="0" fontId="27" fillId="0" borderId="3" xfId="0" applyFont="1" applyBorder="1" applyAlignment="1">
      <alignment horizontal="center" vertical="center" wrapText="1"/>
    </xf>
    <xf numFmtId="49" fontId="7" fillId="2" borderId="2" xfId="0" applyNumberFormat="1" applyFont="1" applyFill="1" applyBorder="1" applyAlignment="1">
      <alignment vertical="center" wrapText="1"/>
    </xf>
    <xf numFmtId="0" fontId="0" fillId="2" borderId="15" xfId="0" applyFill="1" applyBorder="1" applyAlignment="1">
      <alignment vertical="center"/>
    </xf>
    <xf numFmtId="0" fontId="0" fillId="2" borderId="16" xfId="0" applyFill="1" applyBorder="1" applyAlignment="1">
      <alignment vertical="center"/>
    </xf>
    <xf numFmtId="49" fontId="3" fillId="7" borderId="3" xfId="0" applyNumberFormat="1" applyFont="1" applyFill="1" applyBorder="1" applyAlignment="1">
      <alignment vertical="center" wrapText="1"/>
    </xf>
    <xf numFmtId="0" fontId="2" fillId="6" borderId="15" xfId="0" applyFont="1" applyFill="1" applyBorder="1" applyAlignment="1">
      <alignment vertical="center" wrapText="1"/>
    </xf>
    <xf numFmtId="0" fontId="0" fillId="5" borderId="3" xfId="0" applyFill="1" applyBorder="1" applyAlignment="1">
      <alignment horizontal="center"/>
    </xf>
    <xf numFmtId="0" fontId="0" fillId="6" borderId="3" xfId="0" applyFill="1" applyBorder="1" applyAlignment="1">
      <alignment vertical="center" wrapText="1"/>
    </xf>
    <xf numFmtId="0" fontId="0" fillId="8" borderId="3" xfId="0" applyFill="1" applyBorder="1" applyAlignment="1">
      <alignment vertical="center"/>
    </xf>
    <xf numFmtId="0" fontId="2" fillId="0" borderId="2" xfId="0" applyFont="1" applyBorder="1" applyAlignment="1">
      <alignment vertical="center" wrapText="1"/>
    </xf>
    <xf numFmtId="0" fontId="4" fillId="0" borderId="3" xfId="0" applyFont="1" applyBorder="1" applyAlignment="1">
      <alignment vertical="center" wrapText="1"/>
    </xf>
    <xf numFmtId="1" fontId="4" fillId="0" borderId="17" xfId="0" applyNumberFormat="1" applyFont="1" applyBorder="1" applyAlignment="1">
      <alignment horizontal="center" shrinkToFit="1"/>
    </xf>
    <xf numFmtId="0" fontId="0" fillId="0" borderId="3" xfId="0" applyBorder="1" applyAlignment="1">
      <alignment vertical="center" wrapText="1"/>
    </xf>
    <xf numFmtId="0" fontId="0" fillId="0" borderId="3" xfId="0" applyBorder="1" applyAlignment="1">
      <alignment vertical="center"/>
    </xf>
    <xf numFmtId="49" fontId="18" fillId="0" borderId="3" xfId="0" applyNumberFormat="1" applyFont="1" applyBorder="1" applyAlignment="1">
      <alignment vertical="center" wrapText="1"/>
    </xf>
    <xf numFmtId="0" fontId="23" fillId="0" borderId="3" xfId="0" applyFont="1" applyBorder="1" applyAlignment="1">
      <alignment vertical="center" textRotation="45"/>
    </xf>
    <xf numFmtId="0" fontId="10" fillId="0" borderId="3" xfId="0" applyFont="1" applyBorder="1" applyAlignment="1">
      <alignment horizontal="center"/>
    </xf>
    <xf numFmtId="0" fontId="10" fillId="0" borderId="3" xfId="0" applyFont="1" applyBorder="1" applyAlignment="1">
      <alignment horizontal="left"/>
    </xf>
    <xf numFmtId="0" fontId="10" fillId="0" borderId="3" xfId="0" applyFont="1" applyBorder="1"/>
    <xf numFmtId="49" fontId="10" fillId="0" borderId="3" xfId="0" applyNumberFormat="1" applyFont="1" applyBorder="1" applyAlignment="1">
      <alignment horizontal="center"/>
    </xf>
    <xf numFmtId="0" fontId="10" fillId="0" borderId="2" xfId="0" applyFont="1" applyBorder="1" applyAlignment="1">
      <alignment horizontal="center"/>
    </xf>
    <xf numFmtId="0" fontId="10" fillId="0" borderId="8" xfId="0" applyFont="1" applyBorder="1" applyAlignment="1">
      <alignment horizontal="center"/>
    </xf>
    <xf numFmtId="0" fontId="10" fillId="0" borderId="8" xfId="0" applyFont="1" applyBorder="1" applyAlignment="1">
      <alignment horizontal="center" wrapText="1"/>
    </xf>
    <xf numFmtId="0" fontId="10" fillId="9" borderId="3" xfId="0" applyFont="1" applyFill="1" applyBorder="1" applyAlignment="1">
      <alignment horizontal="center"/>
    </xf>
    <xf numFmtId="49" fontId="10" fillId="9" borderId="3" xfId="0" applyNumberFormat="1" applyFont="1" applyFill="1" applyBorder="1" applyAlignment="1">
      <alignment horizontal="center"/>
    </xf>
    <xf numFmtId="0" fontId="10" fillId="0" borderId="3" xfId="0" applyFont="1" applyBorder="1" applyAlignment="1">
      <alignment horizontal="center" wrapText="1"/>
    </xf>
    <xf numFmtId="0" fontId="10" fillId="9" borderId="0" xfId="0" applyFont="1" applyFill="1"/>
    <xf numFmtId="0" fontId="0" fillId="10" borderId="2" xfId="0" applyFill="1" applyBorder="1" applyAlignment="1">
      <alignment vertical="center" wrapText="1"/>
    </xf>
    <xf numFmtId="0" fontId="0" fillId="7" borderId="15" xfId="0" applyFill="1" applyBorder="1" applyAlignment="1">
      <alignment horizontal="center" vertical="center"/>
    </xf>
    <xf numFmtId="0" fontId="10" fillId="11" borderId="3" xfId="0" applyFont="1" applyFill="1" applyBorder="1" applyAlignment="1">
      <alignment horizontal="center"/>
    </xf>
    <xf numFmtId="0" fontId="10" fillId="11" borderId="6" xfId="0" applyFont="1" applyFill="1" applyBorder="1" applyAlignment="1">
      <alignment horizontal="center"/>
    </xf>
    <xf numFmtId="0" fontId="30" fillId="4" borderId="16" xfId="0" applyFont="1" applyFill="1" applyBorder="1" applyAlignment="1">
      <alignment vertical="center"/>
    </xf>
    <xf numFmtId="0" fontId="0" fillId="4" borderId="0" xfId="0" applyFill="1" applyAlignment="1">
      <alignment horizontal="center"/>
    </xf>
    <xf numFmtId="49" fontId="7" fillId="12" borderId="3" xfId="0" applyNumberFormat="1" applyFont="1" applyFill="1" applyBorder="1" applyAlignment="1">
      <alignment vertical="center" wrapText="1"/>
    </xf>
    <xf numFmtId="0" fontId="19" fillId="13" borderId="18" xfId="0" applyFont="1" applyFill="1" applyBorder="1" applyAlignment="1">
      <alignment vertical="center" wrapText="1"/>
    </xf>
    <xf numFmtId="0" fontId="0" fillId="4" borderId="16" xfId="0" applyFill="1" applyBorder="1"/>
    <xf numFmtId="0" fontId="4" fillId="14" borderId="2" xfId="0" applyFont="1" applyFill="1" applyBorder="1" applyAlignment="1">
      <alignment vertical="center" wrapText="1"/>
    </xf>
    <xf numFmtId="0" fontId="21" fillId="0" borderId="2" xfId="0" applyFont="1" applyBorder="1" applyAlignment="1">
      <alignment vertical="center" textRotation="90" wrapText="1"/>
    </xf>
    <xf numFmtId="0" fontId="21" fillId="0" borderId="7" xfId="0" applyFont="1" applyBorder="1" applyAlignment="1">
      <alignment vertical="center" textRotation="90" wrapText="1"/>
    </xf>
    <xf numFmtId="0" fontId="34" fillId="13" borderId="3" xfId="0" applyFont="1" applyFill="1" applyBorder="1" applyAlignment="1">
      <alignment horizontal="center" vertical="center"/>
    </xf>
    <xf numFmtId="0" fontId="33" fillId="4" borderId="2" xfId="0" applyFont="1" applyFill="1" applyBorder="1" applyAlignment="1">
      <alignment vertical="center" wrapText="1"/>
    </xf>
    <xf numFmtId="0" fontId="34" fillId="15" borderId="3" xfId="0" applyFont="1" applyFill="1" applyBorder="1" applyAlignment="1">
      <alignment horizontal="center" vertical="center" wrapText="1"/>
    </xf>
    <xf numFmtId="0" fontId="34" fillId="13" borderId="3" xfId="0" applyFont="1" applyFill="1" applyBorder="1" applyAlignment="1">
      <alignment horizontal="center" vertical="center" wrapText="1"/>
    </xf>
    <xf numFmtId="0" fontId="34" fillId="5" borderId="15" xfId="0" applyFont="1" applyFill="1" applyBorder="1" applyAlignment="1">
      <alignment vertical="center" wrapText="1"/>
    </xf>
    <xf numFmtId="0" fontId="36" fillId="11" borderId="15" xfId="0" applyFont="1" applyFill="1" applyBorder="1" applyAlignment="1">
      <alignment vertical="center" wrapText="1"/>
    </xf>
    <xf numFmtId="0" fontId="32" fillId="13" borderId="3" xfId="0" applyFont="1" applyFill="1" applyBorder="1" applyAlignment="1">
      <alignment vertical="center" wrapText="1"/>
    </xf>
    <xf numFmtId="0" fontId="36" fillId="6" borderId="15" xfId="0" applyFont="1" applyFill="1" applyBorder="1" applyAlignment="1">
      <alignment vertical="center" wrapText="1"/>
    </xf>
    <xf numFmtId="0" fontId="32" fillId="11" borderId="3" xfId="0" applyFont="1" applyFill="1" applyBorder="1" applyAlignment="1">
      <alignment vertical="center" wrapText="1"/>
    </xf>
    <xf numFmtId="14" fontId="10" fillId="9" borderId="3" xfId="0" applyNumberFormat="1" applyFont="1" applyFill="1" applyBorder="1" applyAlignment="1">
      <alignment horizontal="center"/>
    </xf>
    <xf numFmtId="14" fontId="10" fillId="0" borderId="3" xfId="0" applyNumberFormat="1" applyFont="1" applyBorder="1" applyAlignment="1">
      <alignment horizontal="center"/>
    </xf>
    <xf numFmtId="0" fontId="10" fillId="0" borderId="6" xfId="0" applyFont="1" applyBorder="1" applyAlignment="1">
      <alignment horizontal="center"/>
    </xf>
    <xf numFmtId="49" fontId="10" fillId="0" borderId="6" xfId="0" applyNumberFormat="1" applyFont="1" applyBorder="1" applyAlignment="1">
      <alignment horizontal="center"/>
    </xf>
    <xf numFmtId="14" fontId="10" fillId="0" borderId="6" xfId="0" applyNumberFormat="1" applyFont="1" applyBorder="1" applyAlignment="1">
      <alignment horizontal="center"/>
    </xf>
    <xf numFmtId="0" fontId="10" fillId="16" borderId="3" xfId="0" applyFont="1" applyFill="1" applyBorder="1" applyAlignment="1">
      <alignment horizontal="center"/>
    </xf>
    <xf numFmtId="0" fontId="10" fillId="16" borderId="6" xfId="0" applyFont="1" applyFill="1" applyBorder="1" applyAlignment="1">
      <alignment horizontal="center"/>
    </xf>
    <xf numFmtId="0" fontId="10" fillId="12" borderId="3" xfId="0" applyFont="1" applyFill="1" applyBorder="1" applyAlignment="1">
      <alignment horizontal="center"/>
    </xf>
    <xf numFmtId="0" fontId="10" fillId="17" borderId="3" xfId="0" applyFont="1" applyFill="1" applyBorder="1" applyAlignment="1">
      <alignment horizontal="center"/>
    </xf>
    <xf numFmtId="0" fontId="10" fillId="18" borderId="3" xfId="0" applyFont="1" applyFill="1" applyBorder="1" applyAlignment="1">
      <alignment horizontal="center"/>
    </xf>
    <xf numFmtId="0" fontId="10" fillId="19" borderId="3" xfId="0" applyFont="1" applyFill="1" applyBorder="1" applyAlignment="1">
      <alignment horizontal="center"/>
    </xf>
    <xf numFmtId="0" fontId="10" fillId="17" borderId="6" xfId="0" applyFont="1" applyFill="1" applyBorder="1" applyAlignment="1">
      <alignment horizontal="center"/>
    </xf>
    <xf numFmtId="0" fontId="10" fillId="0" borderId="3" xfId="0" applyFont="1" applyBorder="1" applyAlignment="1">
      <alignment horizontal="center" vertical="center"/>
    </xf>
    <xf numFmtId="14" fontId="10" fillId="0" borderId="3" xfId="0" applyNumberFormat="1" applyFont="1" applyBorder="1" applyAlignment="1">
      <alignment horizontal="center" vertical="center"/>
    </xf>
    <xf numFmtId="49" fontId="10" fillId="0" borderId="3" xfId="0" applyNumberFormat="1" applyFont="1" applyBorder="1" applyAlignment="1">
      <alignment horizontal="center" vertical="center"/>
    </xf>
    <xf numFmtId="14" fontId="10" fillId="0" borderId="2" xfId="0" applyNumberFormat="1" applyFont="1" applyBorder="1" applyAlignment="1">
      <alignment horizontal="center" vertical="center"/>
    </xf>
    <xf numFmtId="0" fontId="0" fillId="0" borderId="19" xfId="0" applyBorder="1" applyAlignment="1">
      <alignment horizontal="center"/>
    </xf>
    <xf numFmtId="2" fontId="0" fillId="0" borderId="0" xfId="0" applyNumberFormat="1" applyAlignment="1">
      <alignment horizontal="center"/>
    </xf>
    <xf numFmtId="167" fontId="0" fillId="0" borderId="0" xfId="0" applyNumberFormat="1" applyAlignment="1">
      <alignment horizontal="center"/>
    </xf>
    <xf numFmtId="0" fontId="0" fillId="0" borderId="3" xfId="0" applyBorder="1"/>
    <xf numFmtId="0" fontId="5" fillId="0" borderId="7" xfId="0" applyFont="1" applyBorder="1" applyAlignment="1">
      <alignment horizontal="center" wrapText="1"/>
    </xf>
    <xf numFmtId="0" fontId="5" fillId="0" borderId="8" xfId="0" applyFont="1" applyBorder="1" applyAlignment="1">
      <alignment horizontal="center" wrapText="1"/>
    </xf>
    <xf numFmtId="0" fontId="5" fillId="0" borderId="20" xfId="0" applyFont="1" applyBorder="1" applyAlignment="1">
      <alignment horizontal="center" wrapText="1"/>
    </xf>
    <xf numFmtId="0" fontId="39" fillId="0" borderId="20" xfId="0" applyFont="1" applyBorder="1" applyAlignment="1">
      <alignment horizontal="center" wrapText="1"/>
    </xf>
    <xf numFmtId="0" fontId="5" fillId="0" borderId="20" xfId="0" applyFont="1" applyBorder="1" applyAlignment="1">
      <alignment horizontal="center"/>
    </xf>
    <xf numFmtId="0" fontId="5" fillId="0" borderId="8" xfId="0" applyFont="1" applyBorder="1" applyAlignment="1">
      <alignment horizontal="center"/>
    </xf>
    <xf numFmtId="166" fontId="5" fillId="0" borderId="8" xfId="0" applyNumberFormat="1" applyFont="1" applyBorder="1" applyAlignment="1">
      <alignment horizontal="center"/>
    </xf>
    <xf numFmtId="0" fontId="5" fillId="0" borderId="21" xfId="0" applyFont="1" applyBorder="1" applyAlignment="1">
      <alignment horizontal="center"/>
    </xf>
    <xf numFmtId="49" fontId="5" fillId="0" borderId="21" xfId="0" applyNumberFormat="1" applyFont="1" applyBorder="1" applyAlignment="1">
      <alignment horizontal="center"/>
    </xf>
    <xf numFmtId="167" fontId="5" fillId="0" borderId="21" xfId="0" applyNumberFormat="1" applyFont="1" applyBorder="1" applyAlignment="1">
      <alignment horizontal="center"/>
    </xf>
    <xf numFmtId="167" fontId="5" fillId="0" borderId="0" xfId="0" applyNumberFormat="1" applyFont="1" applyAlignment="1">
      <alignment horizontal="center" wrapText="1"/>
    </xf>
    <xf numFmtId="0" fontId="0" fillId="0" borderId="22" xfId="0" applyBorder="1"/>
    <xf numFmtId="49" fontId="4" fillId="0" borderId="0" xfId="0" applyNumberFormat="1" applyFont="1" applyAlignment="1">
      <alignment horizontal="center" wrapText="1"/>
    </xf>
    <xf numFmtId="49" fontId="4" fillId="0" borderId="23" xfId="0" applyNumberFormat="1" applyFont="1" applyBorder="1" applyAlignment="1">
      <alignment horizontal="center" wrapText="1"/>
    </xf>
    <xf numFmtId="0" fontId="4" fillId="0" borderId="23" xfId="0" applyFont="1" applyBorder="1" applyAlignment="1">
      <alignment horizontal="center" wrapText="1"/>
    </xf>
    <xf numFmtId="0" fontId="4" fillId="0" borderId="23" xfId="0" applyFont="1" applyBorder="1" applyAlignment="1">
      <alignment horizontal="center"/>
    </xf>
    <xf numFmtId="0" fontId="5" fillId="0" borderId="23" xfId="0" applyFont="1" applyBorder="1" applyAlignment="1">
      <alignment horizontal="center"/>
    </xf>
    <xf numFmtId="0" fontId="5" fillId="0" borderId="23" xfId="0" applyFont="1" applyBorder="1" applyAlignment="1">
      <alignment horizontal="center" wrapText="1"/>
    </xf>
    <xf numFmtId="166" fontId="4" fillId="0" borderId="23" xfId="0" applyNumberFormat="1" applyFont="1" applyBorder="1" applyAlignment="1">
      <alignment horizontal="center"/>
    </xf>
    <xf numFmtId="0" fontId="0" fillId="0" borderId="24" xfId="0" applyBorder="1"/>
    <xf numFmtId="0" fontId="0" fillId="0" borderId="25" xfId="0" applyBorder="1"/>
    <xf numFmtId="49" fontId="4" fillId="0" borderId="25" xfId="0" applyNumberFormat="1" applyFont="1" applyBorder="1" applyAlignment="1">
      <alignment horizontal="center" wrapText="1"/>
    </xf>
    <xf numFmtId="49" fontId="4" fillId="0" borderId="20" xfId="0" applyNumberFormat="1" applyFont="1" applyBorder="1" applyAlignment="1">
      <alignment horizontal="center" wrapText="1"/>
    </xf>
    <xf numFmtId="0" fontId="4" fillId="0" borderId="20" xfId="0" applyFont="1" applyBorder="1" applyAlignment="1">
      <alignment horizontal="center"/>
    </xf>
    <xf numFmtId="0" fontId="4" fillId="0" borderId="20" xfId="0" applyFont="1" applyBorder="1" applyAlignment="1">
      <alignment horizontal="center" wrapText="1"/>
    </xf>
    <xf numFmtId="0" fontId="0" fillId="0" borderId="25" xfId="0" applyBorder="1" applyAlignment="1">
      <alignment horizontal="center"/>
    </xf>
    <xf numFmtId="167" fontId="0" fillId="0" borderId="25" xfId="0" applyNumberFormat="1" applyBorder="1" applyAlignment="1">
      <alignment horizontal="center"/>
    </xf>
    <xf numFmtId="49" fontId="0" fillId="0" borderId="0" xfId="0" applyNumberFormat="1" applyAlignment="1">
      <alignment horizontal="center"/>
    </xf>
    <xf numFmtId="0" fontId="0" fillId="0" borderId="26" xfId="0" applyBorder="1" applyAlignment="1">
      <alignment horizontal="center"/>
    </xf>
    <xf numFmtId="0" fontId="0" fillId="0" borderId="23" xfId="0" applyBorder="1" applyAlignment="1">
      <alignment horizontal="center"/>
    </xf>
    <xf numFmtId="166" fontId="0" fillId="0" borderId="26" xfId="0" applyNumberFormat="1" applyBorder="1" applyAlignment="1">
      <alignment horizontal="center"/>
    </xf>
    <xf numFmtId="166" fontId="0" fillId="0" borderId="23" xfId="0" applyNumberFormat="1" applyBorder="1" applyAlignment="1">
      <alignment horizontal="center"/>
    </xf>
    <xf numFmtId="49" fontId="4" fillId="0" borderId="23" xfId="0" applyNumberFormat="1" applyFont="1" applyBorder="1" applyAlignment="1">
      <alignment horizontal="center"/>
    </xf>
    <xf numFmtId="49" fontId="0" fillId="6" borderId="0" xfId="0" applyNumberFormat="1" applyFill="1" applyAlignment="1">
      <alignment horizontal="center"/>
    </xf>
    <xf numFmtId="49" fontId="4" fillId="6" borderId="23" xfId="0" applyNumberFormat="1" applyFont="1" applyFill="1" applyBorder="1" applyAlignment="1">
      <alignment horizontal="center"/>
    </xf>
    <xf numFmtId="0" fontId="0" fillId="6" borderId="23" xfId="0" applyFill="1" applyBorder="1" applyAlignment="1">
      <alignment horizontal="center"/>
    </xf>
    <xf numFmtId="0" fontId="4" fillId="6" borderId="23" xfId="0" applyFont="1" applyFill="1" applyBorder="1" applyAlignment="1">
      <alignment horizontal="center"/>
    </xf>
    <xf numFmtId="166" fontId="0" fillId="6" borderId="23" xfId="0" applyNumberFormat="1" applyFill="1" applyBorder="1" applyAlignment="1">
      <alignment horizontal="center"/>
    </xf>
    <xf numFmtId="49" fontId="0" fillId="0" borderId="23" xfId="0" applyNumberFormat="1" applyBorder="1" applyAlignment="1">
      <alignment horizontal="center"/>
    </xf>
    <xf numFmtId="0" fontId="0" fillId="4" borderId="22" xfId="0" applyFill="1" applyBorder="1"/>
    <xf numFmtId="0" fontId="0" fillId="4" borderId="0" xfId="0" applyFill="1"/>
    <xf numFmtId="49" fontId="5" fillId="4" borderId="23" xfId="0" applyNumberFormat="1" applyFont="1" applyFill="1" applyBorder="1" applyAlignment="1">
      <alignment horizontal="center"/>
    </xf>
    <xf numFmtId="49" fontId="4" fillId="4" borderId="23" xfId="0" applyNumberFormat="1" applyFont="1" applyFill="1" applyBorder="1" applyAlignment="1">
      <alignment horizontal="center"/>
    </xf>
    <xf numFmtId="0" fontId="0" fillId="4" borderId="23" xfId="0" applyFill="1" applyBorder="1" applyAlignment="1">
      <alignment horizontal="center"/>
    </xf>
    <xf numFmtId="0" fontId="4" fillId="4" borderId="23" xfId="0" applyFont="1" applyFill="1" applyBorder="1" applyAlignment="1">
      <alignment horizontal="center"/>
    </xf>
    <xf numFmtId="166" fontId="0" fillId="4" borderId="23" xfId="0" applyNumberFormat="1" applyFill="1" applyBorder="1" applyAlignment="1">
      <alignment horizontal="center"/>
    </xf>
    <xf numFmtId="167" fontId="0" fillId="4" borderId="0" xfId="0" applyNumberFormat="1" applyFill="1" applyAlignment="1">
      <alignment horizontal="center"/>
    </xf>
    <xf numFmtId="49" fontId="0" fillId="6" borderId="23" xfId="0" applyNumberFormat="1" applyFill="1" applyBorder="1" applyAlignment="1">
      <alignment horizontal="center"/>
    </xf>
    <xf numFmtId="49" fontId="5" fillId="0" borderId="20" xfId="0" applyNumberFormat="1" applyFont="1" applyBorder="1" applyAlignment="1">
      <alignment horizontal="center"/>
    </xf>
    <xf numFmtId="49" fontId="4" fillId="0" borderId="20" xfId="0" applyNumberFormat="1" applyFont="1" applyBorder="1" applyAlignment="1">
      <alignment horizontal="center"/>
    </xf>
    <xf numFmtId="0" fontId="0" fillId="0" borderId="20" xfId="0" applyBorder="1" applyAlignment="1">
      <alignment horizontal="center"/>
    </xf>
    <xf numFmtId="166" fontId="0" fillId="0" borderId="20" xfId="0" applyNumberFormat="1" applyBorder="1" applyAlignment="1">
      <alignment horizontal="center"/>
    </xf>
    <xf numFmtId="49" fontId="0" fillId="0" borderId="20" xfId="0" applyNumberFormat="1" applyBorder="1" applyAlignment="1">
      <alignment horizontal="center"/>
    </xf>
    <xf numFmtId="49" fontId="0" fillId="0" borderId="27" xfId="0" applyNumberFormat="1" applyBorder="1" applyAlignment="1">
      <alignment horizontal="center"/>
    </xf>
    <xf numFmtId="49" fontId="4" fillId="0" borderId="27" xfId="0" applyNumberFormat="1" applyFont="1" applyBorder="1" applyAlignment="1">
      <alignment horizontal="center"/>
    </xf>
    <xf numFmtId="0" fontId="0" fillId="0" borderId="27" xfId="0" applyBorder="1" applyAlignment="1">
      <alignment horizontal="center"/>
    </xf>
    <xf numFmtId="0" fontId="4" fillId="0" borderId="27" xfId="0" applyFont="1" applyBorder="1" applyAlignment="1">
      <alignment horizontal="center"/>
    </xf>
    <xf numFmtId="166" fontId="0" fillId="0" borderId="27" xfId="0" applyNumberFormat="1" applyBorder="1" applyAlignment="1">
      <alignment horizontal="center"/>
    </xf>
    <xf numFmtId="49" fontId="5" fillId="20" borderId="23" xfId="0" applyNumberFormat="1" applyFont="1" applyFill="1" applyBorder="1" applyAlignment="1">
      <alignment horizontal="center"/>
    </xf>
    <xf numFmtId="49" fontId="4" fillId="20" borderId="23" xfId="0" applyNumberFormat="1" applyFont="1" applyFill="1" applyBorder="1" applyAlignment="1">
      <alignment horizontal="center"/>
    </xf>
    <xf numFmtId="0" fontId="0" fillId="20" borderId="23" xfId="0" applyFill="1" applyBorder="1" applyAlignment="1">
      <alignment horizontal="center"/>
    </xf>
    <xf numFmtId="0" fontId="4" fillId="20" borderId="23" xfId="0" applyFont="1" applyFill="1" applyBorder="1" applyAlignment="1">
      <alignment horizontal="center"/>
    </xf>
    <xf numFmtId="166" fontId="0" fillId="20" borderId="23" xfId="0" applyNumberFormat="1" applyFill="1" applyBorder="1" applyAlignment="1">
      <alignment horizontal="center"/>
    </xf>
    <xf numFmtId="0" fontId="0" fillId="2" borderId="20" xfId="0" applyFill="1" applyBorder="1" applyAlignment="1">
      <alignment horizontal="center"/>
    </xf>
    <xf numFmtId="0" fontId="40" fillId="0" borderId="22" xfId="0" applyFont="1" applyBorder="1"/>
    <xf numFmtId="0" fontId="40" fillId="0" borderId="0" xfId="0" applyFont="1"/>
    <xf numFmtId="49" fontId="40" fillId="19" borderId="27" xfId="0" applyNumberFormat="1" applyFont="1" applyFill="1" applyBorder="1" applyAlignment="1">
      <alignment horizontal="center"/>
    </xf>
    <xf numFmtId="0" fontId="40" fillId="19" borderId="27" xfId="0" applyFont="1" applyFill="1" applyBorder="1" applyAlignment="1">
      <alignment horizontal="center"/>
    </xf>
    <xf numFmtId="0" fontId="41" fillId="19" borderId="27" xfId="0" applyFont="1" applyFill="1" applyBorder="1" applyAlignment="1">
      <alignment horizontal="center"/>
    </xf>
    <xf numFmtId="166" fontId="40" fillId="19" borderId="28" xfId="0" applyNumberFormat="1" applyFont="1" applyFill="1" applyBorder="1" applyAlignment="1">
      <alignment horizontal="center"/>
    </xf>
    <xf numFmtId="0" fontId="40" fillId="0" borderId="0" xfId="0" applyFont="1" applyAlignment="1">
      <alignment horizontal="center"/>
    </xf>
    <xf numFmtId="167" fontId="40" fillId="0" borderId="0" xfId="0" applyNumberFormat="1" applyFont="1" applyAlignment="1">
      <alignment horizontal="center"/>
    </xf>
    <xf numFmtId="0" fontId="5" fillId="0" borderId="22" xfId="0" applyFont="1" applyBorder="1"/>
    <xf numFmtId="0" fontId="5" fillId="0" borderId="0" xfId="0" applyFont="1"/>
    <xf numFmtId="49" fontId="5" fillId="0" borderId="23" xfId="0" applyNumberFormat="1" applyFont="1" applyBorder="1" applyAlignment="1">
      <alignment horizontal="center"/>
    </xf>
    <xf numFmtId="166" fontId="5" fillId="0" borderId="23" xfId="0" applyNumberFormat="1" applyFont="1" applyBorder="1" applyAlignment="1">
      <alignment horizontal="center"/>
    </xf>
    <xf numFmtId="167" fontId="5" fillId="0" borderId="0" xfId="0" applyNumberFormat="1" applyFont="1" applyAlignment="1">
      <alignment horizontal="center"/>
    </xf>
    <xf numFmtId="49" fontId="0" fillId="21" borderId="23" xfId="0" applyNumberFormat="1" applyFill="1" applyBorder="1" applyAlignment="1">
      <alignment horizontal="center"/>
    </xf>
    <xf numFmtId="0" fontId="4" fillId="0" borderId="22" xfId="0" applyFont="1" applyBorder="1" applyAlignment="1">
      <alignment horizontal="center"/>
    </xf>
    <xf numFmtId="0" fontId="0" fillId="0" borderId="22" xfId="0" applyBorder="1" applyAlignment="1">
      <alignment horizontal="center"/>
    </xf>
    <xf numFmtId="166" fontId="0" fillId="0" borderId="0" xfId="0" applyNumberFormat="1" applyAlignment="1">
      <alignment horizontal="center"/>
    </xf>
    <xf numFmtId="49" fontId="5" fillId="20" borderId="20" xfId="0" applyNumberFormat="1" applyFont="1" applyFill="1" applyBorder="1" applyAlignment="1">
      <alignment horizontal="center"/>
    </xf>
    <xf numFmtId="49" fontId="4" fillId="20" borderId="20" xfId="0" applyNumberFormat="1" applyFont="1" applyFill="1" applyBorder="1" applyAlignment="1">
      <alignment horizontal="center"/>
    </xf>
    <xf numFmtId="0" fontId="0" fillId="20" borderId="20" xfId="0" applyFill="1" applyBorder="1" applyAlignment="1">
      <alignment horizontal="center"/>
    </xf>
    <xf numFmtId="0" fontId="4" fillId="20" borderId="20" xfId="0" applyFont="1" applyFill="1" applyBorder="1" applyAlignment="1">
      <alignment horizontal="center"/>
    </xf>
    <xf numFmtId="166" fontId="0" fillId="20" borderId="20" xfId="0" applyNumberFormat="1" applyFill="1" applyBorder="1" applyAlignment="1">
      <alignment horizontal="center"/>
    </xf>
    <xf numFmtId="0" fontId="0" fillId="22" borderId="22" xfId="0" applyFill="1" applyBorder="1"/>
    <xf numFmtId="0" fontId="0" fillId="22" borderId="0" xfId="0" applyFill="1"/>
    <xf numFmtId="49" fontId="4" fillId="22" borderId="27" xfId="0" applyNumberFormat="1" applyFont="1" applyFill="1" applyBorder="1" applyAlignment="1">
      <alignment horizontal="center"/>
    </xf>
    <xf numFmtId="0" fontId="0" fillId="22" borderId="27" xfId="0" applyFill="1" applyBorder="1" applyAlignment="1">
      <alignment horizontal="center"/>
    </xf>
    <xf numFmtId="0" fontId="4" fillId="22" borderId="27" xfId="0" applyFont="1" applyFill="1" applyBorder="1" applyAlignment="1">
      <alignment horizontal="center"/>
    </xf>
    <xf numFmtId="166" fontId="0" fillId="22" borderId="27" xfId="0" applyNumberFormat="1" applyFill="1" applyBorder="1" applyAlignment="1">
      <alignment horizontal="center"/>
    </xf>
    <xf numFmtId="0" fontId="0" fillId="22" borderId="0" xfId="0" applyFill="1" applyAlignment="1">
      <alignment horizontal="center"/>
    </xf>
    <xf numFmtId="167" fontId="0" fillId="22" borderId="0" xfId="0" applyNumberFormat="1" applyFill="1" applyAlignment="1">
      <alignment horizontal="center"/>
    </xf>
    <xf numFmtId="49" fontId="0" fillId="19" borderId="20" xfId="0" applyNumberFormat="1" applyFill="1" applyBorder="1" applyAlignment="1">
      <alignment horizontal="center"/>
    </xf>
    <xf numFmtId="49" fontId="4" fillId="19" borderId="20" xfId="0" applyNumberFormat="1" applyFont="1" applyFill="1" applyBorder="1" applyAlignment="1">
      <alignment horizontal="center"/>
    </xf>
    <xf numFmtId="0" fontId="0" fillId="19" borderId="20" xfId="0" applyFill="1" applyBorder="1" applyAlignment="1">
      <alignment horizontal="center"/>
    </xf>
    <xf numFmtId="0" fontId="42" fillId="19" borderId="20" xfId="0" applyFont="1" applyFill="1" applyBorder="1" applyAlignment="1">
      <alignment horizontal="center"/>
    </xf>
    <xf numFmtId="0" fontId="4" fillId="19" borderId="20" xfId="0" applyFont="1" applyFill="1" applyBorder="1" applyAlignment="1">
      <alignment horizontal="center"/>
    </xf>
    <xf numFmtId="166" fontId="0" fillId="19" borderId="20" xfId="0" applyNumberFormat="1" applyFill="1" applyBorder="1" applyAlignment="1">
      <alignment horizontal="center"/>
    </xf>
    <xf numFmtId="0" fontId="31" fillId="0" borderId="0" xfId="0" applyFont="1" applyAlignment="1">
      <alignment horizontal="center"/>
    </xf>
    <xf numFmtId="0" fontId="0" fillId="0" borderId="18" xfId="0" applyBorder="1" applyAlignment="1">
      <alignment horizontal="center"/>
    </xf>
    <xf numFmtId="49" fontId="0" fillId="19" borderId="23" xfId="0" applyNumberFormat="1" applyFill="1" applyBorder="1" applyAlignment="1">
      <alignment horizontal="center"/>
    </xf>
    <xf numFmtId="0" fontId="0" fillId="19" borderId="23" xfId="0" applyFill="1" applyBorder="1" applyAlignment="1">
      <alignment horizontal="center"/>
    </xf>
    <xf numFmtId="0" fontId="42" fillId="19" borderId="23" xfId="0" applyFont="1" applyFill="1" applyBorder="1" applyAlignment="1">
      <alignment horizontal="center"/>
    </xf>
    <xf numFmtId="166" fontId="0" fillId="19" borderId="23" xfId="0" applyNumberFormat="1" applyFill="1" applyBorder="1" applyAlignment="1">
      <alignment horizontal="center"/>
    </xf>
    <xf numFmtId="169" fontId="5" fillId="0" borderId="0" xfId="2" applyNumberFormat="1" applyFont="1" applyAlignment="1">
      <alignment horizontal="center"/>
    </xf>
    <xf numFmtId="165" fontId="1" fillId="0" borderId="0" xfId="2" applyFont="1" applyAlignment="1">
      <alignment horizontal="center"/>
    </xf>
    <xf numFmtId="49" fontId="0" fillId="0" borderId="3" xfId="0" applyNumberFormat="1" applyBorder="1" applyAlignment="1">
      <alignment horizontal="center"/>
    </xf>
    <xf numFmtId="49" fontId="4" fillId="0" borderId="3" xfId="0" applyNumberFormat="1" applyFont="1" applyBorder="1" applyAlignment="1">
      <alignment horizontal="center"/>
    </xf>
    <xf numFmtId="0" fontId="4" fillId="0" borderId="3" xfId="0" applyFont="1" applyBorder="1" applyAlignment="1">
      <alignment horizontal="center"/>
    </xf>
    <xf numFmtId="166" fontId="0" fillId="0" borderId="3" xfId="0" applyNumberFormat="1" applyBorder="1" applyAlignment="1">
      <alignment horizontal="center"/>
    </xf>
    <xf numFmtId="0" fontId="4" fillId="0" borderId="6" xfId="0" applyFont="1" applyBorder="1" applyAlignment="1">
      <alignment horizontal="center"/>
    </xf>
    <xf numFmtId="1" fontId="4" fillId="0" borderId="6" xfId="0" applyNumberFormat="1" applyFont="1" applyBorder="1" applyAlignment="1">
      <alignment horizontal="center"/>
    </xf>
    <xf numFmtId="166" fontId="4" fillId="0" borderId="6" xfId="0" applyNumberFormat="1" applyFont="1" applyBorder="1" applyAlignment="1">
      <alignment horizontal="center"/>
    </xf>
    <xf numFmtId="166" fontId="4" fillId="0" borderId="3" xfId="0" applyNumberFormat="1" applyFont="1" applyBorder="1" applyAlignment="1">
      <alignment horizontal="center"/>
    </xf>
    <xf numFmtId="14" fontId="4" fillId="0" borderId="3" xfId="0" applyNumberFormat="1" applyFont="1" applyBorder="1" applyAlignment="1">
      <alignment horizontal="center"/>
    </xf>
    <xf numFmtId="49" fontId="10" fillId="0" borderId="8" xfId="0" applyNumberFormat="1" applyFont="1" applyBorder="1" applyAlignment="1">
      <alignment horizontal="center"/>
    </xf>
    <xf numFmtId="49" fontId="4" fillId="0" borderId="8" xfId="0" applyNumberFormat="1" applyFont="1" applyBorder="1" applyAlignment="1">
      <alignment horizontal="center"/>
    </xf>
    <xf numFmtId="14" fontId="10" fillId="0" borderId="8" xfId="0" applyNumberFormat="1" applyFont="1" applyBorder="1" applyAlignment="1">
      <alignment horizontal="center"/>
    </xf>
    <xf numFmtId="49" fontId="10" fillId="15" borderId="3" xfId="0" applyNumberFormat="1" applyFont="1" applyFill="1" applyBorder="1" applyAlignment="1">
      <alignment horizontal="center"/>
    </xf>
    <xf numFmtId="0" fontId="10" fillId="15" borderId="3" xfId="0" applyFont="1" applyFill="1" applyBorder="1" applyAlignment="1">
      <alignment horizontal="center"/>
    </xf>
    <xf numFmtId="14" fontId="10" fillId="15" borderId="3" xfId="0" applyNumberFormat="1" applyFont="1" applyFill="1" applyBorder="1" applyAlignment="1">
      <alignment horizontal="center"/>
    </xf>
    <xf numFmtId="0" fontId="0" fillId="0" borderId="29" xfId="0" applyBorder="1" applyAlignment="1">
      <alignment horizontal="center"/>
    </xf>
    <xf numFmtId="0" fontId="10" fillId="0" borderId="29" xfId="0" applyFont="1" applyBorder="1" applyAlignment="1">
      <alignment horizontal="center"/>
    </xf>
    <xf numFmtId="0" fontId="5" fillId="0" borderId="23" xfId="0" applyFont="1" applyBorder="1" applyAlignment="1">
      <alignment horizontal="right"/>
    </xf>
    <xf numFmtId="0" fontId="0" fillId="0" borderId="28" xfId="0" applyBorder="1" applyAlignment="1">
      <alignment horizontal="center"/>
    </xf>
    <xf numFmtId="49" fontId="10" fillId="0" borderId="23" xfId="0" applyNumberFormat="1" applyFont="1" applyBorder="1" applyAlignment="1">
      <alignment horizontal="center"/>
    </xf>
    <xf numFmtId="0" fontId="10" fillId="0" borderId="23" xfId="0" applyFont="1" applyBorder="1" applyAlignment="1">
      <alignment horizontal="center"/>
    </xf>
    <xf numFmtId="0" fontId="39" fillId="0" borderId="23" xfId="0" applyFont="1" applyBorder="1" applyAlignment="1">
      <alignment horizontal="center"/>
    </xf>
    <xf numFmtId="14" fontId="10" fillId="0" borderId="23" xfId="0" applyNumberFormat="1" applyFont="1" applyBorder="1" applyAlignment="1">
      <alignment horizontal="center"/>
    </xf>
    <xf numFmtId="49" fontId="0" fillId="15" borderId="23" xfId="0" applyNumberFormat="1" applyFill="1" applyBorder="1" applyAlignment="1">
      <alignment horizontal="center"/>
    </xf>
    <xf numFmtId="14" fontId="0" fillId="15" borderId="23" xfId="0" applyNumberFormat="1" applyFill="1" applyBorder="1" applyAlignment="1">
      <alignment horizontal="center"/>
    </xf>
    <xf numFmtId="0" fontId="0" fillId="15" borderId="23" xfId="0" applyFill="1" applyBorder="1" applyAlignment="1">
      <alignment horizontal="left"/>
    </xf>
    <xf numFmtId="0" fontId="0" fillId="15" borderId="23" xfId="0" applyFill="1" applyBorder="1" applyAlignment="1">
      <alignment horizontal="center"/>
    </xf>
    <xf numFmtId="166" fontId="0" fillId="15" borderId="23" xfId="0" applyNumberFormat="1" applyFill="1" applyBorder="1" applyAlignment="1">
      <alignment horizontal="center"/>
    </xf>
    <xf numFmtId="49" fontId="10" fillId="14" borderId="3" xfId="0" applyNumberFormat="1" applyFont="1" applyFill="1" applyBorder="1" applyAlignment="1">
      <alignment horizontal="center"/>
    </xf>
    <xf numFmtId="0" fontId="10" fillId="14" borderId="3" xfId="0" applyFont="1" applyFill="1" applyBorder="1" applyAlignment="1">
      <alignment horizontal="center"/>
    </xf>
    <xf numFmtId="14" fontId="10" fillId="14" borderId="3" xfId="0" applyNumberFormat="1" applyFont="1" applyFill="1" applyBorder="1" applyAlignment="1">
      <alignment horizontal="center"/>
    </xf>
    <xf numFmtId="0" fontId="39" fillId="0" borderId="3" xfId="0" applyFont="1" applyBorder="1" applyAlignment="1">
      <alignment horizontal="center"/>
    </xf>
    <xf numFmtId="49" fontId="10" fillId="12" borderId="3" xfId="0" applyNumberFormat="1" applyFont="1" applyFill="1" applyBorder="1" applyAlignment="1">
      <alignment horizontal="center"/>
    </xf>
    <xf numFmtId="0" fontId="5" fillId="0" borderId="3" xfId="0" applyFont="1" applyBorder="1" applyAlignment="1">
      <alignment horizontal="right"/>
    </xf>
    <xf numFmtId="49" fontId="0" fillId="19" borderId="22" xfId="0" applyNumberFormat="1" applyFill="1" applyBorder="1" applyAlignment="1">
      <alignment horizontal="center"/>
    </xf>
    <xf numFmtId="1" fontId="43" fillId="0" borderId="0" xfId="0" applyNumberFormat="1" applyFont="1" applyAlignment="1">
      <alignment horizontal="center"/>
    </xf>
    <xf numFmtId="0" fontId="43" fillId="0" borderId="0" xfId="0" applyFont="1" applyAlignment="1">
      <alignment horizontal="center"/>
    </xf>
    <xf numFmtId="0" fontId="0" fillId="9" borderId="22" xfId="0" applyFill="1" applyBorder="1"/>
    <xf numFmtId="0" fontId="0" fillId="9" borderId="0" xfId="0" applyFill="1"/>
    <xf numFmtId="49" fontId="0" fillId="9" borderId="23" xfId="0" applyNumberFormat="1" applyFill="1" applyBorder="1" applyAlignment="1">
      <alignment horizontal="center"/>
    </xf>
    <xf numFmtId="14" fontId="0" fillId="9" borderId="23" xfId="0" applyNumberFormat="1" applyFill="1" applyBorder="1" applyAlignment="1">
      <alignment horizontal="center"/>
    </xf>
    <xf numFmtId="0" fontId="0" fillId="9" borderId="23" xfId="0" applyFill="1" applyBorder="1" applyAlignment="1">
      <alignment horizontal="center"/>
    </xf>
    <xf numFmtId="166" fontId="0" fillId="9" borderId="23" xfId="0" applyNumberFormat="1" applyFill="1" applyBorder="1" applyAlignment="1">
      <alignment horizontal="center"/>
    </xf>
    <xf numFmtId="49" fontId="10" fillId="4" borderId="3" xfId="0" applyNumberFormat="1" applyFont="1" applyFill="1" applyBorder="1" applyAlignment="1">
      <alignment horizontal="center"/>
    </xf>
    <xf numFmtId="14" fontId="10" fillId="4" borderId="3" xfId="0" applyNumberFormat="1" applyFont="1" applyFill="1" applyBorder="1" applyAlignment="1">
      <alignment horizontal="center"/>
    </xf>
    <xf numFmtId="49" fontId="10" fillId="2" borderId="3" xfId="0" applyNumberFormat="1" applyFont="1" applyFill="1" applyBorder="1" applyAlignment="1">
      <alignment horizontal="center"/>
    </xf>
    <xf numFmtId="14" fontId="10" fillId="2" borderId="3" xfId="0" applyNumberFormat="1" applyFont="1" applyFill="1" applyBorder="1" applyAlignment="1">
      <alignment horizontal="center"/>
    </xf>
    <xf numFmtId="49" fontId="39" fillId="2" borderId="3" xfId="0" applyNumberFormat="1" applyFont="1" applyFill="1" applyBorder="1" applyAlignment="1">
      <alignment horizontal="center"/>
    </xf>
    <xf numFmtId="0" fontId="44" fillId="0" borderId="0" xfId="0" applyFont="1" applyAlignment="1">
      <alignment horizontal="center"/>
    </xf>
    <xf numFmtId="14" fontId="10" fillId="0" borderId="3" xfId="0" applyNumberFormat="1" applyFont="1" applyBorder="1"/>
    <xf numFmtId="0" fontId="0" fillId="9" borderId="0" xfId="0" applyFill="1" applyAlignment="1">
      <alignment horizontal="center"/>
    </xf>
    <xf numFmtId="49" fontId="10" fillId="4" borderId="3" xfId="0" applyNumberFormat="1" applyFont="1" applyFill="1" applyBorder="1" applyAlignment="1">
      <alignment horizontal="center" vertical="center"/>
    </xf>
    <xf numFmtId="0" fontId="10" fillId="22" borderId="3" xfId="0" applyFont="1" applyFill="1" applyBorder="1" applyAlignment="1">
      <alignment horizontal="center"/>
    </xf>
    <xf numFmtId="0" fontId="10" fillId="9" borderId="6" xfId="0" applyFont="1" applyFill="1" applyBorder="1" applyAlignment="1">
      <alignment horizontal="center"/>
    </xf>
    <xf numFmtId="49" fontId="10" fillId="9" borderId="6" xfId="0" applyNumberFormat="1" applyFont="1" applyFill="1" applyBorder="1" applyAlignment="1">
      <alignment horizontal="center"/>
    </xf>
    <xf numFmtId="14" fontId="10" fillId="9" borderId="6" xfId="0" applyNumberFormat="1" applyFont="1" applyFill="1" applyBorder="1" applyAlignment="1">
      <alignment horizontal="center"/>
    </xf>
    <xf numFmtId="49" fontId="5" fillId="0" borderId="8" xfId="0" applyNumberFormat="1" applyFont="1" applyBorder="1" applyAlignment="1">
      <alignment horizontal="center" wrapText="1"/>
    </xf>
    <xf numFmtId="0" fontId="45" fillId="0" borderId="8" xfId="0" applyFont="1" applyBorder="1" applyAlignment="1">
      <alignment horizontal="center"/>
    </xf>
    <xf numFmtId="0" fontId="4" fillId="0" borderId="19" xfId="0" applyFont="1" applyBorder="1" applyAlignment="1">
      <alignment horizontal="center"/>
    </xf>
    <xf numFmtId="0" fontId="0" fillId="6" borderId="19" xfId="0" applyFill="1" applyBorder="1" applyAlignment="1">
      <alignment horizontal="center"/>
    </xf>
    <xf numFmtId="49" fontId="0" fillId="4" borderId="23" xfId="0" applyNumberFormat="1" applyFill="1" applyBorder="1" applyAlignment="1">
      <alignment horizontal="center"/>
    </xf>
    <xf numFmtId="49" fontId="46" fillId="4" borderId="23" xfId="0" applyNumberFormat="1" applyFont="1" applyFill="1" applyBorder="1" applyAlignment="1">
      <alignment horizontal="center"/>
    </xf>
    <xf numFmtId="16" fontId="0" fillId="0" borderId="23" xfId="0" applyNumberFormat="1" applyBorder="1" applyAlignment="1">
      <alignment horizontal="center"/>
    </xf>
    <xf numFmtId="49" fontId="0" fillId="20" borderId="23" xfId="0" applyNumberFormat="1" applyFill="1" applyBorder="1" applyAlignment="1">
      <alignment horizontal="center"/>
    </xf>
    <xf numFmtId="0" fontId="40" fillId="0" borderId="30" xfId="0" applyFont="1" applyBorder="1"/>
    <xf numFmtId="0" fontId="40" fillId="0" borderId="31" xfId="0" applyFont="1" applyBorder="1"/>
    <xf numFmtId="166" fontId="40" fillId="19" borderId="27" xfId="0" applyNumberFormat="1" applyFont="1" applyFill="1" applyBorder="1" applyAlignment="1">
      <alignment horizontal="center"/>
    </xf>
    <xf numFmtId="0" fontId="0" fillId="0" borderId="32" xfId="0" applyBorder="1" applyAlignment="1">
      <alignment horizontal="center"/>
    </xf>
    <xf numFmtId="49" fontId="0" fillId="2" borderId="23" xfId="0" applyNumberFormat="1" applyFill="1" applyBorder="1" applyAlignment="1">
      <alignment horizontal="center"/>
    </xf>
    <xf numFmtId="0" fontId="0" fillId="2" borderId="23" xfId="0" applyFill="1" applyBorder="1" applyAlignment="1">
      <alignment horizontal="center"/>
    </xf>
    <xf numFmtId="166" fontId="0" fillId="2" borderId="23" xfId="0" applyNumberFormat="1" applyFill="1" applyBorder="1" applyAlignment="1">
      <alignment horizontal="center"/>
    </xf>
    <xf numFmtId="49" fontId="47" fillId="0" borderId="20" xfId="0" applyNumberFormat="1" applyFont="1" applyBorder="1" applyAlignment="1">
      <alignment horizontal="center"/>
    </xf>
    <xf numFmtId="166" fontId="0" fillId="0" borderId="19" xfId="0" applyNumberFormat="1" applyBorder="1" applyAlignment="1">
      <alignment horizontal="center"/>
    </xf>
    <xf numFmtId="49" fontId="0" fillId="19" borderId="27" xfId="0" applyNumberFormat="1" applyFill="1" applyBorder="1" applyAlignment="1">
      <alignment horizontal="center"/>
    </xf>
    <xf numFmtId="0" fontId="42" fillId="19" borderId="27" xfId="0" applyFont="1" applyFill="1" applyBorder="1" applyAlignment="1">
      <alignment horizontal="center"/>
    </xf>
    <xf numFmtId="0" fontId="0" fillId="19" borderId="27" xfId="0" applyFill="1" applyBorder="1" applyAlignment="1">
      <alignment horizontal="center"/>
    </xf>
    <xf numFmtId="166" fontId="0" fillId="19" borderId="27" xfId="0" applyNumberFormat="1" applyFill="1" applyBorder="1" applyAlignment="1">
      <alignment horizontal="center"/>
    </xf>
    <xf numFmtId="169" fontId="1" fillId="0" borderId="19" xfId="2" applyNumberFormat="1" applyFont="1" applyFill="1" applyBorder="1" applyAlignment="1">
      <alignment horizontal="center"/>
    </xf>
    <xf numFmtId="14" fontId="0" fillId="0" borderId="19" xfId="0" applyNumberFormat="1" applyBorder="1" applyAlignment="1">
      <alignment horizontal="center"/>
    </xf>
    <xf numFmtId="0" fontId="0" fillId="4" borderId="20" xfId="0" applyFill="1" applyBorder="1" applyAlignment="1">
      <alignment horizontal="center"/>
    </xf>
    <xf numFmtId="169" fontId="1" fillId="0" borderId="18" xfId="2" applyNumberFormat="1" applyFont="1" applyFill="1" applyBorder="1" applyAlignment="1">
      <alignment horizontal="center"/>
    </xf>
    <xf numFmtId="169" fontId="5" fillId="0" borderId="0" xfId="0" applyNumberFormat="1" applyFont="1"/>
    <xf numFmtId="1" fontId="4" fillId="0" borderId="3" xfId="0" applyNumberFormat="1" applyFont="1" applyBorder="1" applyAlignment="1">
      <alignment horizontal="center"/>
    </xf>
    <xf numFmtId="0" fontId="48" fillId="0" borderId="3" xfId="0" applyFont="1" applyBorder="1" applyAlignment="1">
      <alignment horizontal="center"/>
    </xf>
    <xf numFmtId="14" fontId="10" fillId="0" borderId="16" xfId="0" applyNumberFormat="1" applyFont="1" applyBorder="1" applyAlignment="1">
      <alignment horizontal="center"/>
    </xf>
    <xf numFmtId="16" fontId="10" fillId="0" borderId="3" xfId="0" applyNumberFormat="1" applyFont="1" applyBorder="1" applyAlignment="1">
      <alignment horizontal="center"/>
    </xf>
    <xf numFmtId="49" fontId="0" fillId="19" borderId="2" xfId="0" applyNumberFormat="1" applyFill="1" applyBorder="1" applyAlignment="1">
      <alignment horizontal="center"/>
    </xf>
    <xf numFmtId="49" fontId="0" fillId="19" borderId="3" xfId="0" applyNumberFormat="1" applyFill="1" applyBorder="1" applyAlignment="1">
      <alignment horizontal="center"/>
    </xf>
    <xf numFmtId="0" fontId="43" fillId="0" borderId="0" xfId="0" applyFont="1"/>
    <xf numFmtId="49" fontId="10" fillId="0" borderId="3" xfId="0" applyNumberFormat="1" applyFont="1" applyBorder="1" applyAlignment="1">
      <alignment horizontal="right"/>
    </xf>
    <xf numFmtId="0" fontId="10" fillId="0" borderId="2" xfId="0" applyFont="1" applyBorder="1" applyAlignment="1">
      <alignment horizontal="left"/>
    </xf>
    <xf numFmtId="49" fontId="10" fillId="0" borderId="2" xfId="0" applyNumberFormat="1" applyFont="1" applyBorder="1" applyAlignment="1">
      <alignment horizontal="left"/>
    </xf>
    <xf numFmtId="0" fontId="0" fillId="0" borderId="16" xfId="0" applyBorder="1"/>
    <xf numFmtId="0" fontId="10" fillId="20" borderId="3" xfId="0" applyFont="1" applyFill="1" applyBorder="1" applyAlignment="1">
      <alignment horizontal="center"/>
    </xf>
    <xf numFmtId="0" fontId="10" fillId="20" borderId="3" xfId="0" applyFont="1" applyFill="1" applyBorder="1" applyAlignment="1">
      <alignment horizontal="left"/>
    </xf>
    <xf numFmtId="49" fontId="10" fillId="20" borderId="3" xfId="0" applyNumberFormat="1" applyFont="1" applyFill="1" applyBorder="1" applyAlignment="1">
      <alignment horizontal="left"/>
    </xf>
    <xf numFmtId="49" fontId="10" fillId="23" borderId="3" xfId="0" applyNumberFormat="1" applyFont="1" applyFill="1" applyBorder="1" applyAlignment="1">
      <alignment horizontal="center"/>
    </xf>
    <xf numFmtId="0" fontId="10" fillId="20" borderId="3" xfId="0" applyFont="1" applyFill="1" applyBorder="1"/>
    <xf numFmtId="0" fontId="10" fillId="20" borderId="3" xfId="0" applyFont="1" applyFill="1" applyBorder="1" applyAlignment="1">
      <alignment horizontal="right"/>
    </xf>
    <xf numFmtId="49" fontId="10" fillId="20" borderId="3" xfId="0" applyNumberFormat="1" applyFont="1" applyFill="1" applyBorder="1" applyAlignment="1">
      <alignment horizontal="center"/>
    </xf>
    <xf numFmtId="0" fontId="10" fillId="5" borderId="3" xfId="0" applyFont="1" applyFill="1" applyBorder="1" applyAlignment="1">
      <alignment horizontal="center"/>
    </xf>
    <xf numFmtId="0" fontId="10" fillId="4" borderId="3" xfId="0" applyFont="1" applyFill="1" applyBorder="1" applyAlignment="1">
      <alignment horizontal="center"/>
    </xf>
    <xf numFmtId="49" fontId="16" fillId="0" borderId="3" xfId="0" applyNumberFormat="1" applyFont="1" applyBorder="1" applyAlignment="1">
      <alignment horizontal="center"/>
    </xf>
    <xf numFmtId="14" fontId="16" fillId="0" borderId="3" xfId="0" applyNumberFormat="1" applyFont="1" applyBorder="1" applyAlignment="1">
      <alignment horizontal="center"/>
    </xf>
    <xf numFmtId="0" fontId="49" fillId="0" borderId="3" xfId="0" applyFont="1" applyBorder="1" applyAlignment="1">
      <alignment horizontal="center"/>
    </xf>
    <xf numFmtId="49" fontId="49" fillId="0" borderId="3" xfId="0" applyNumberFormat="1" applyFont="1" applyBorder="1" applyAlignment="1">
      <alignment horizontal="center"/>
    </xf>
    <xf numFmtId="49" fontId="16" fillId="0" borderId="3" xfId="0" applyNumberFormat="1" applyFont="1" applyBorder="1" applyAlignment="1">
      <alignment horizontal="center" vertical="center"/>
    </xf>
    <xf numFmtId="14" fontId="10" fillId="0" borderId="22" xfId="0" applyNumberFormat="1" applyFont="1" applyBorder="1" applyAlignment="1">
      <alignment horizontal="center"/>
    </xf>
    <xf numFmtId="14" fontId="10" fillId="0" borderId="22" xfId="0" applyNumberFormat="1" applyFont="1" applyBorder="1"/>
    <xf numFmtId="49" fontId="10" fillId="0" borderId="0" xfId="0" applyNumberFormat="1" applyFont="1" applyAlignment="1">
      <alignment horizontal="center" vertical="center"/>
    </xf>
    <xf numFmtId="49" fontId="10" fillId="0" borderId="22" xfId="0" applyNumberFormat="1" applyFont="1" applyBorder="1" applyAlignment="1">
      <alignment horizontal="center" vertical="center"/>
    </xf>
    <xf numFmtId="0" fontId="10" fillId="22" borderId="3" xfId="0" applyFont="1" applyFill="1" applyBorder="1" applyAlignment="1">
      <alignment horizontal="center" vertical="center"/>
    </xf>
    <xf numFmtId="0" fontId="5" fillId="4" borderId="23" xfId="0" applyFont="1" applyFill="1" applyBorder="1" applyAlignment="1">
      <alignment horizontal="center"/>
    </xf>
    <xf numFmtId="0" fontId="0" fillId="0" borderId="22" xfId="0" applyBorder="1" applyAlignment="1">
      <alignment horizontal="center" vertical="center"/>
    </xf>
    <xf numFmtId="0" fontId="0" fillId="0" borderId="0" xfId="0" applyAlignment="1">
      <alignment horizontal="center" vertical="center"/>
    </xf>
    <xf numFmtId="49" fontId="0" fillId="0" borderId="23" xfId="0" applyNumberFormat="1" applyBorder="1" applyAlignment="1">
      <alignment horizontal="center" vertical="center"/>
    </xf>
    <xf numFmtId="0" fontId="10" fillId="0" borderId="23" xfId="0" applyFont="1" applyBorder="1" applyAlignment="1">
      <alignment horizontal="center" vertical="center" wrapText="1"/>
    </xf>
    <xf numFmtId="0" fontId="0" fillId="0" borderId="23" xfId="0" applyBorder="1" applyAlignment="1">
      <alignment horizontal="center" vertical="center"/>
    </xf>
    <xf numFmtId="166" fontId="0" fillId="0" borderId="23" xfId="0" applyNumberFormat="1" applyBorder="1" applyAlignment="1">
      <alignment horizontal="center" vertical="center"/>
    </xf>
    <xf numFmtId="0" fontId="40" fillId="19" borderId="30" xfId="0" applyFont="1" applyFill="1" applyBorder="1"/>
    <xf numFmtId="0" fontId="40" fillId="19" borderId="31" xfId="0" applyFont="1" applyFill="1" applyBorder="1"/>
    <xf numFmtId="49" fontId="5" fillId="20" borderId="22" xfId="0" applyNumberFormat="1" applyFont="1" applyFill="1" applyBorder="1" applyAlignment="1">
      <alignment horizontal="center"/>
    </xf>
    <xf numFmtId="0" fontId="0" fillId="20" borderId="22" xfId="0" applyFill="1" applyBorder="1" applyAlignment="1">
      <alignment horizontal="center"/>
    </xf>
    <xf numFmtId="166" fontId="0" fillId="20" borderId="22" xfId="0" applyNumberFormat="1" applyFill="1" applyBorder="1" applyAlignment="1">
      <alignment horizontal="center"/>
    </xf>
    <xf numFmtId="49" fontId="0" fillId="21" borderId="20" xfId="0" applyNumberFormat="1" applyFill="1" applyBorder="1" applyAlignment="1">
      <alignment horizontal="center"/>
    </xf>
    <xf numFmtId="49" fontId="0" fillId="0" borderId="19" xfId="0" applyNumberFormat="1" applyBorder="1" applyAlignment="1">
      <alignment horizontal="center"/>
    </xf>
    <xf numFmtId="169" fontId="1" fillId="0" borderId="0" xfId="2" applyNumberFormat="1" applyFont="1" applyBorder="1"/>
    <xf numFmtId="14" fontId="0" fillId="0" borderId="23" xfId="0" applyNumberFormat="1" applyBorder="1" applyAlignment="1">
      <alignment horizontal="center"/>
    </xf>
    <xf numFmtId="169" fontId="1" fillId="0" borderId="21" xfId="2" applyNumberFormat="1" applyFont="1" applyBorder="1"/>
    <xf numFmtId="0" fontId="4" fillId="19" borderId="3" xfId="0" applyFont="1" applyFill="1" applyBorder="1" applyAlignment="1">
      <alignment horizontal="center"/>
    </xf>
    <xf numFmtId="49" fontId="28" fillId="0" borderId="3" xfId="1" applyNumberFormat="1" applyFont="1" applyFill="1" applyBorder="1" applyAlignment="1">
      <alignment horizontal="left"/>
    </xf>
    <xf numFmtId="49" fontId="28" fillId="0" borderId="22" xfId="1" applyNumberFormat="1" applyFont="1" applyFill="1" applyBorder="1" applyAlignment="1">
      <alignment horizontal="left"/>
    </xf>
    <xf numFmtId="49" fontId="39" fillId="0" borderId="3" xfId="0" applyNumberFormat="1" applyFont="1" applyBorder="1" applyAlignment="1">
      <alignment horizontal="center"/>
    </xf>
    <xf numFmtId="0" fontId="10" fillId="2" borderId="3" xfId="0" applyFont="1" applyFill="1" applyBorder="1" applyAlignment="1">
      <alignment horizontal="center"/>
    </xf>
    <xf numFmtId="49" fontId="10" fillId="13" borderId="3" xfId="0" applyNumberFormat="1" applyFont="1" applyFill="1" applyBorder="1" applyAlignment="1">
      <alignment horizontal="center"/>
    </xf>
    <xf numFmtId="0" fontId="18" fillId="0" borderId="3" xfId="0" applyFont="1" applyBorder="1" applyAlignment="1">
      <alignment horizontal="center"/>
    </xf>
    <xf numFmtId="0" fontId="10" fillId="24" borderId="3" xfId="0" applyFont="1" applyFill="1" applyBorder="1" applyAlignment="1">
      <alignment horizontal="center"/>
    </xf>
    <xf numFmtId="49" fontId="10" fillId="24" borderId="3" xfId="0" applyNumberFormat="1" applyFont="1" applyFill="1" applyBorder="1" applyAlignment="1">
      <alignment horizontal="center"/>
    </xf>
    <xf numFmtId="0" fontId="10" fillId="24" borderId="3" xfId="0" applyFont="1" applyFill="1" applyBorder="1"/>
    <xf numFmtId="0" fontId="0" fillId="24" borderId="19" xfId="0" applyFill="1" applyBorder="1" applyAlignment="1">
      <alignment horizontal="left"/>
    </xf>
    <xf numFmtId="0" fontId="0" fillId="24" borderId="0" xfId="0" applyFill="1" applyAlignment="1">
      <alignment horizontal="center"/>
    </xf>
    <xf numFmtId="0" fontId="0" fillId="24" borderId="0" xfId="0" applyFill="1"/>
    <xf numFmtId="49" fontId="0" fillId="0" borderId="22" xfId="0" applyNumberFormat="1" applyBorder="1" applyAlignment="1">
      <alignment horizontal="center"/>
    </xf>
    <xf numFmtId="49" fontId="0" fillId="0" borderId="25" xfId="0" applyNumberFormat="1" applyBorder="1" applyAlignment="1">
      <alignment horizontal="center"/>
    </xf>
    <xf numFmtId="166" fontId="0" fillId="0" borderId="29" xfId="0" applyNumberFormat="1" applyBorder="1" applyAlignment="1">
      <alignment horizontal="center"/>
    </xf>
    <xf numFmtId="49" fontId="46" fillId="20" borderId="23" xfId="0" applyNumberFormat="1" applyFont="1" applyFill="1" applyBorder="1" applyAlignment="1">
      <alignment horizontal="center"/>
    </xf>
    <xf numFmtId="49" fontId="50" fillId="20" borderId="23" xfId="0" applyNumberFormat="1" applyFont="1" applyFill="1" applyBorder="1" applyAlignment="1">
      <alignment horizontal="center"/>
    </xf>
    <xf numFmtId="0" fontId="50" fillId="20" borderId="23" xfId="0" applyFont="1" applyFill="1" applyBorder="1" applyAlignment="1">
      <alignment horizontal="center"/>
    </xf>
    <xf numFmtId="166" fontId="50" fillId="20" borderId="23" xfId="0" applyNumberFormat="1" applyFont="1" applyFill="1" applyBorder="1" applyAlignment="1">
      <alignment horizontal="center"/>
    </xf>
    <xf numFmtId="14" fontId="48" fillId="0" borderId="3" xfId="0" applyNumberFormat="1" applyFont="1" applyBorder="1" applyAlignment="1">
      <alignment horizontal="center"/>
    </xf>
    <xf numFmtId="0" fontId="0" fillId="0" borderId="33" xfId="0" applyBorder="1" applyAlignment="1">
      <alignment horizontal="center"/>
    </xf>
    <xf numFmtId="49" fontId="0" fillId="15" borderId="3" xfId="0" applyNumberFormat="1" applyFill="1" applyBorder="1" applyAlignment="1">
      <alignment horizontal="center"/>
    </xf>
    <xf numFmtId="14" fontId="0" fillId="15" borderId="3" xfId="0" applyNumberFormat="1" applyFill="1" applyBorder="1" applyAlignment="1">
      <alignment horizontal="center"/>
    </xf>
    <xf numFmtId="0" fontId="0" fillId="15" borderId="3" xfId="0" applyFill="1" applyBorder="1" applyAlignment="1">
      <alignment horizontal="left"/>
    </xf>
    <xf numFmtId="0" fontId="0" fillId="15" borderId="3" xfId="0" applyFill="1" applyBorder="1" applyAlignment="1">
      <alignment horizontal="center"/>
    </xf>
    <xf numFmtId="166" fontId="0" fillId="15" borderId="3" xfId="0" applyNumberFormat="1" applyFill="1" applyBorder="1" applyAlignment="1">
      <alignment horizontal="center"/>
    </xf>
    <xf numFmtId="49" fontId="10" fillId="0" borderId="12" xfId="0" applyNumberFormat="1" applyFont="1" applyBorder="1" applyAlignment="1">
      <alignment horizontal="center"/>
    </xf>
    <xf numFmtId="0" fontId="10" fillId="0" borderId="12" xfId="0" applyFont="1" applyBorder="1" applyAlignment="1">
      <alignment horizontal="center"/>
    </xf>
    <xf numFmtId="0" fontId="0" fillId="0" borderId="12" xfId="0" applyBorder="1" applyAlignment="1">
      <alignment horizontal="center"/>
    </xf>
    <xf numFmtId="14" fontId="10" fillId="0" borderId="12" xfId="0" applyNumberFormat="1" applyFont="1" applyBorder="1" applyAlignment="1">
      <alignment horizontal="center"/>
    </xf>
    <xf numFmtId="0" fontId="0" fillId="19" borderId="3" xfId="0" applyFill="1" applyBorder="1" applyAlignment="1">
      <alignment horizontal="center"/>
    </xf>
    <xf numFmtId="0" fontId="42" fillId="19" borderId="3" xfId="0" applyFont="1" applyFill="1" applyBorder="1" applyAlignment="1">
      <alignment horizontal="center"/>
    </xf>
    <xf numFmtId="166" fontId="0" fillId="19" borderId="3" xfId="0" applyNumberFormat="1" applyFill="1" applyBorder="1" applyAlignment="1">
      <alignment horizontal="center"/>
    </xf>
    <xf numFmtId="14" fontId="10" fillId="0" borderId="0" xfId="0" applyNumberFormat="1" applyFont="1" applyAlignment="1">
      <alignment horizontal="center"/>
    </xf>
    <xf numFmtId="0" fontId="5" fillId="0" borderId="0" xfId="0" applyFont="1" applyAlignment="1">
      <alignment horizontal="right"/>
    </xf>
    <xf numFmtId="49" fontId="10" fillId="22" borderId="3" xfId="0" applyNumberFormat="1" applyFont="1" applyFill="1" applyBorder="1" applyAlignment="1">
      <alignment horizontal="center" vertical="center"/>
    </xf>
    <xf numFmtId="1" fontId="10" fillId="22" borderId="3" xfId="0" applyNumberFormat="1" applyFont="1" applyFill="1" applyBorder="1" applyAlignment="1">
      <alignment horizontal="center" vertical="center"/>
    </xf>
    <xf numFmtId="1" fontId="10" fillId="0" borderId="3" xfId="0" applyNumberFormat="1" applyFont="1" applyBorder="1" applyAlignment="1">
      <alignment horizontal="center"/>
    </xf>
    <xf numFmtId="0" fontId="10" fillId="0" borderId="22" xfId="0" applyFont="1" applyBorder="1" applyAlignment="1">
      <alignment horizontal="center"/>
    </xf>
    <xf numFmtId="0" fontId="10" fillId="0" borderId="23" xfId="0" applyFont="1" applyBorder="1" applyAlignment="1">
      <alignment horizontal="left"/>
    </xf>
    <xf numFmtId="0" fontId="10" fillId="0" borderId="19" xfId="0" applyFont="1" applyBorder="1" applyAlignment="1">
      <alignment horizontal="center"/>
    </xf>
    <xf numFmtId="1" fontId="5" fillId="0" borderId="23" xfId="0" applyNumberFormat="1" applyFont="1" applyBorder="1" applyAlignment="1">
      <alignment horizontal="center"/>
    </xf>
    <xf numFmtId="0" fontId="0" fillId="15" borderId="22" xfId="0" applyFill="1" applyBorder="1"/>
    <xf numFmtId="0" fontId="0" fillId="15" borderId="0" xfId="0" applyFill="1"/>
    <xf numFmtId="0" fontId="51" fillId="9" borderId="3" xfId="0" applyFont="1" applyFill="1" applyBorder="1" applyAlignment="1">
      <alignment horizontal="center"/>
    </xf>
    <xf numFmtId="0" fontId="51" fillId="0" borderId="3" xfId="0" applyFont="1" applyBorder="1" applyAlignment="1">
      <alignment horizontal="center"/>
    </xf>
    <xf numFmtId="49" fontId="51" fillId="4" borderId="3" xfId="0" applyNumberFormat="1" applyFont="1" applyFill="1" applyBorder="1" applyAlignment="1">
      <alignment horizontal="center"/>
    </xf>
    <xf numFmtId="0" fontId="39" fillId="9" borderId="3" xfId="0" applyFont="1" applyFill="1" applyBorder="1" applyAlignment="1">
      <alignment horizontal="center"/>
    </xf>
    <xf numFmtId="49" fontId="5" fillId="0" borderId="12" xfId="0" applyNumberFormat="1" applyFont="1" applyBorder="1" applyAlignment="1">
      <alignment horizontal="center" wrapText="1"/>
    </xf>
    <xf numFmtId="0" fontId="5" fillId="0" borderId="12" xfId="0" applyFont="1" applyBorder="1" applyAlignment="1">
      <alignment horizontal="center" wrapText="1"/>
    </xf>
    <xf numFmtId="0" fontId="45" fillId="0" borderId="12" xfId="0" applyFont="1" applyBorder="1" applyAlignment="1">
      <alignment horizontal="center"/>
    </xf>
    <xf numFmtId="0" fontId="5" fillId="0" borderId="12" xfId="0" applyFont="1" applyBorder="1" applyAlignment="1">
      <alignment horizontal="center"/>
    </xf>
    <xf numFmtId="166" fontId="5" fillId="0" borderId="12" xfId="0" applyNumberFormat="1" applyFont="1" applyBorder="1" applyAlignment="1">
      <alignment horizontal="center"/>
    </xf>
    <xf numFmtId="49" fontId="5" fillId="4" borderId="15" xfId="0" applyNumberFormat="1" applyFont="1" applyFill="1" applyBorder="1" applyAlignment="1">
      <alignment wrapText="1"/>
    </xf>
    <xf numFmtId="49" fontId="5" fillId="4" borderId="16" xfId="0" applyNumberFormat="1" applyFont="1" applyFill="1" applyBorder="1" applyAlignment="1">
      <alignment wrapText="1"/>
    </xf>
    <xf numFmtId="49" fontId="5" fillId="4" borderId="2" xfId="0" applyNumberFormat="1" applyFont="1" applyFill="1" applyBorder="1" applyAlignment="1">
      <alignment wrapText="1"/>
    </xf>
    <xf numFmtId="0" fontId="40" fillId="4" borderId="22" xfId="0" applyFont="1" applyFill="1" applyBorder="1"/>
    <xf numFmtId="0" fontId="40" fillId="4" borderId="0" xfId="0" applyFont="1" applyFill="1"/>
    <xf numFmtId="49" fontId="40" fillId="4" borderId="23" xfId="0" applyNumberFormat="1" applyFont="1" applyFill="1" applyBorder="1" applyAlignment="1">
      <alignment horizontal="center"/>
    </xf>
    <xf numFmtId="0" fontId="40" fillId="4" borderId="23" xfId="0" applyFont="1" applyFill="1" applyBorder="1" applyAlignment="1">
      <alignment horizontal="center"/>
    </xf>
    <xf numFmtId="0" fontId="41" fillId="4" borderId="23" xfId="0" applyFont="1" applyFill="1" applyBorder="1" applyAlignment="1">
      <alignment horizontal="center"/>
    </xf>
    <xf numFmtId="166" fontId="40" fillId="4" borderId="23" xfId="0" applyNumberFormat="1" applyFont="1" applyFill="1" applyBorder="1" applyAlignment="1">
      <alignment horizontal="center"/>
    </xf>
    <xf numFmtId="49" fontId="0" fillId="11" borderId="23" xfId="0" applyNumberFormat="1" applyFill="1" applyBorder="1" applyAlignment="1">
      <alignment horizontal="center"/>
    </xf>
    <xf numFmtId="0" fontId="0" fillId="11" borderId="23" xfId="0" applyFill="1" applyBorder="1" applyAlignment="1">
      <alignment horizontal="center"/>
    </xf>
    <xf numFmtId="166" fontId="0" fillId="11" borderId="23" xfId="0" applyNumberFormat="1" applyFill="1" applyBorder="1" applyAlignment="1">
      <alignment horizontal="center"/>
    </xf>
    <xf numFmtId="0" fontId="0" fillId="0" borderId="23" xfId="0" applyBorder="1" applyAlignment="1">
      <alignment horizontal="left"/>
    </xf>
    <xf numFmtId="167" fontId="10" fillId="0" borderId="3" xfId="0" applyNumberFormat="1" applyFont="1" applyBorder="1" applyAlignment="1">
      <alignment horizontal="center"/>
    </xf>
    <xf numFmtId="0" fontId="10" fillId="0" borderId="3" xfId="0" applyFont="1" applyBorder="1" applyAlignment="1">
      <alignment horizontal="right"/>
    </xf>
    <xf numFmtId="49" fontId="10" fillId="0" borderId="3" xfId="0" applyNumberFormat="1" applyFont="1" applyBorder="1" applyAlignment="1">
      <alignment horizontal="left"/>
    </xf>
    <xf numFmtId="49" fontId="10" fillId="22" borderId="3" xfId="0" applyNumberFormat="1" applyFont="1" applyFill="1" applyBorder="1" applyAlignment="1">
      <alignment horizontal="center"/>
    </xf>
    <xf numFmtId="49" fontId="5" fillId="0" borderId="3" xfId="0" applyNumberFormat="1" applyFont="1" applyBorder="1" applyAlignment="1">
      <alignment horizontal="center"/>
    </xf>
    <xf numFmtId="16" fontId="16" fillId="0" borderId="3" xfId="0" applyNumberFormat="1" applyFont="1" applyBorder="1" applyAlignment="1">
      <alignment horizontal="center"/>
    </xf>
    <xf numFmtId="14" fontId="10" fillId="0" borderId="15" xfId="0" applyNumberFormat="1" applyFont="1" applyBorder="1" applyAlignment="1">
      <alignment horizontal="center"/>
    </xf>
    <xf numFmtId="14" fontId="10" fillId="9" borderId="15" xfId="0" applyNumberFormat="1" applyFont="1" applyFill="1" applyBorder="1" applyAlignment="1">
      <alignment horizontal="center"/>
    </xf>
    <xf numFmtId="49" fontId="5" fillId="0" borderId="23" xfId="0" applyNumberFormat="1" applyFont="1" applyBorder="1" applyAlignment="1">
      <alignment horizontal="center" wrapText="1"/>
    </xf>
    <xf numFmtId="49" fontId="5" fillId="4" borderId="0" xfId="0" applyNumberFormat="1" applyFont="1" applyFill="1" applyAlignment="1">
      <alignment horizontal="center"/>
    </xf>
    <xf numFmtId="0" fontId="0" fillId="6" borderId="22" xfId="0" applyFill="1" applyBorder="1" applyAlignment="1">
      <alignment horizontal="center"/>
    </xf>
    <xf numFmtId="166" fontId="0" fillId="6" borderId="22" xfId="0" applyNumberFormat="1" applyFill="1" applyBorder="1" applyAlignment="1">
      <alignment horizontal="center"/>
    </xf>
    <xf numFmtId="166" fontId="0" fillId="0" borderId="22" xfId="0" applyNumberFormat="1" applyBorder="1" applyAlignment="1">
      <alignment horizontal="center"/>
    </xf>
    <xf numFmtId="49" fontId="4" fillId="6" borderId="23" xfId="0" applyNumberFormat="1" applyFont="1" applyFill="1" applyBorder="1" applyAlignment="1">
      <alignment horizontal="center" wrapText="1"/>
    </xf>
    <xf numFmtId="0" fontId="4" fillId="6" borderId="23" xfId="0" applyFont="1" applyFill="1" applyBorder="1" applyAlignment="1">
      <alignment horizontal="center" wrapText="1"/>
    </xf>
    <xf numFmtId="166" fontId="4" fillId="6" borderId="23" xfId="0" applyNumberFormat="1" applyFont="1" applyFill="1" applyBorder="1" applyAlignment="1">
      <alignment horizontal="center"/>
    </xf>
    <xf numFmtId="49" fontId="5" fillId="4" borderId="23" xfId="0" applyNumberFormat="1" applyFont="1" applyFill="1" applyBorder="1" applyAlignment="1">
      <alignment horizontal="center" wrapText="1"/>
    </xf>
    <xf numFmtId="0" fontId="4" fillId="4" borderId="23" xfId="0" applyFont="1" applyFill="1" applyBorder="1" applyAlignment="1">
      <alignment horizontal="center" wrapText="1"/>
    </xf>
    <xf numFmtId="166" fontId="4" fillId="4" borderId="23" xfId="0" applyNumberFormat="1" applyFont="1" applyFill="1" applyBorder="1" applyAlignment="1">
      <alignment horizontal="center"/>
    </xf>
    <xf numFmtId="0" fontId="4" fillId="0" borderId="22" xfId="0" applyFont="1" applyBorder="1"/>
    <xf numFmtId="0" fontId="4" fillId="0" borderId="0" xfId="0" applyFont="1"/>
    <xf numFmtId="167" fontId="4" fillId="0" borderId="0" xfId="0" applyNumberFormat="1" applyFont="1" applyAlignment="1">
      <alignment horizontal="center"/>
    </xf>
    <xf numFmtId="49" fontId="0" fillId="20" borderId="20" xfId="0" applyNumberFormat="1" applyFill="1" applyBorder="1" applyAlignment="1">
      <alignment horizontal="center"/>
    </xf>
    <xf numFmtId="49" fontId="0" fillId="0" borderId="26" xfId="0" applyNumberFormat="1" applyBorder="1" applyAlignment="1">
      <alignment horizontal="center"/>
    </xf>
    <xf numFmtId="168" fontId="1" fillId="0" borderId="0" xfId="2" applyNumberFormat="1" applyFont="1" applyBorder="1" applyAlignment="1">
      <alignment horizontal="center"/>
    </xf>
    <xf numFmtId="0" fontId="52" fillId="0" borderId="22" xfId="0" applyFont="1" applyBorder="1"/>
    <xf numFmtId="0" fontId="52" fillId="0" borderId="0" xfId="0" applyFont="1"/>
    <xf numFmtId="49" fontId="0" fillId="10" borderId="23" xfId="0" applyNumberFormat="1" applyFill="1" applyBorder="1" applyAlignment="1">
      <alignment horizontal="center"/>
    </xf>
    <xf numFmtId="0" fontId="0" fillId="10" borderId="23" xfId="0" applyFill="1" applyBorder="1" applyAlignment="1">
      <alignment horizontal="center"/>
    </xf>
    <xf numFmtId="166" fontId="0" fillId="10" borderId="23" xfId="0" applyNumberFormat="1" applyFill="1" applyBorder="1" applyAlignment="1">
      <alignment horizontal="center"/>
    </xf>
    <xf numFmtId="0" fontId="43" fillId="15" borderId="23" xfId="0" applyFont="1" applyFill="1" applyBorder="1" applyAlignment="1">
      <alignment horizontal="left"/>
    </xf>
    <xf numFmtId="49" fontId="4" fillId="6" borderId="20" xfId="0" applyNumberFormat="1" applyFont="1" applyFill="1" applyBorder="1" applyAlignment="1">
      <alignment horizontal="center" wrapText="1"/>
    </xf>
    <xf numFmtId="49" fontId="0" fillId="6" borderId="20" xfId="0" applyNumberFormat="1" applyFill="1" applyBorder="1" applyAlignment="1">
      <alignment horizontal="center"/>
    </xf>
    <xf numFmtId="0" fontId="0" fillId="6" borderId="20" xfId="0" applyFill="1" applyBorder="1" applyAlignment="1">
      <alignment horizontal="center"/>
    </xf>
    <xf numFmtId="0" fontId="4" fillId="6" borderId="20" xfId="0" applyFont="1" applyFill="1" applyBorder="1" applyAlignment="1">
      <alignment horizontal="center"/>
    </xf>
    <xf numFmtId="0" fontId="4" fillId="6" borderId="20" xfId="0" applyFont="1" applyFill="1" applyBorder="1" applyAlignment="1">
      <alignment horizontal="center" wrapText="1"/>
    </xf>
    <xf numFmtId="166" fontId="4" fillId="6" borderId="20" xfId="0" applyNumberFormat="1" applyFont="1" applyFill="1" applyBorder="1" applyAlignment="1">
      <alignment horizontal="center"/>
    </xf>
    <xf numFmtId="49" fontId="4" fillId="0" borderId="27" xfId="0" applyNumberFormat="1" applyFont="1" applyBorder="1" applyAlignment="1">
      <alignment horizontal="center" wrapText="1"/>
    </xf>
    <xf numFmtId="0" fontId="4" fillId="0" borderId="27" xfId="0" applyFont="1" applyBorder="1" applyAlignment="1">
      <alignment horizontal="center" wrapText="1"/>
    </xf>
    <xf numFmtId="0" fontId="0" fillId="0" borderId="31" xfId="0" applyBorder="1" applyAlignment="1">
      <alignment horizontal="center"/>
    </xf>
    <xf numFmtId="166" fontId="4" fillId="0" borderId="27" xfId="0" applyNumberFormat="1" applyFont="1" applyBorder="1" applyAlignment="1">
      <alignment horizontal="center"/>
    </xf>
    <xf numFmtId="0" fontId="40" fillId="19" borderId="22" xfId="0" applyFont="1" applyFill="1" applyBorder="1"/>
    <xf numFmtId="0" fontId="40" fillId="19" borderId="0" xfId="0" applyFont="1" applyFill="1"/>
    <xf numFmtId="49" fontId="40" fillId="19" borderId="23" xfId="0" applyNumberFormat="1" applyFont="1" applyFill="1" applyBorder="1" applyAlignment="1">
      <alignment horizontal="center"/>
    </xf>
    <xf numFmtId="0" fontId="40" fillId="19" borderId="23" xfId="0" applyFont="1" applyFill="1" applyBorder="1" applyAlignment="1">
      <alignment horizontal="center"/>
    </xf>
    <xf numFmtId="0" fontId="41" fillId="19" borderId="23" xfId="0" applyFont="1" applyFill="1" applyBorder="1" applyAlignment="1">
      <alignment horizontal="center"/>
    </xf>
    <xf numFmtId="166" fontId="40" fillId="19" borderId="23" xfId="0" applyNumberFormat="1" applyFont="1" applyFill="1" applyBorder="1" applyAlignment="1">
      <alignment horizontal="center"/>
    </xf>
    <xf numFmtId="166" fontId="4" fillId="0" borderId="20" xfId="0" applyNumberFormat="1" applyFont="1" applyBorder="1" applyAlignment="1">
      <alignment horizontal="center"/>
    </xf>
    <xf numFmtId="49" fontId="5" fillId="20" borderId="23" xfId="0" applyNumberFormat="1" applyFont="1" applyFill="1" applyBorder="1" applyAlignment="1">
      <alignment horizontal="center" wrapText="1"/>
    </xf>
    <xf numFmtId="0" fontId="4" fillId="20" borderId="23" xfId="0" applyFont="1" applyFill="1" applyBorder="1" applyAlignment="1">
      <alignment horizontal="center" wrapText="1"/>
    </xf>
    <xf numFmtId="166" fontId="4" fillId="20" borderId="23" xfId="0" applyNumberFormat="1" applyFont="1" applyFill="1" applyBorder="1" applyAlignment="1">
      <alignment horizontal="center"/>
    </xf>
    <xf numFmtId="14" fontId="0" fillId="20" borderId="23" xfId="0" applyNumberFormat="1" applyFill="1" applyBorder="1" applyAlignment="1">
      <alignment horizontal="center"/>
    </xf>
    <xf numFmtId="0" fontId="0" fillId="3" borderId="0" xfId="0" applyFill="1" applyAlignment="1">
      <alignment horizontal="center"/>
    </xf>
    <xf numFmtId="14" fontId="10" fillId="22" borderId="3" xfId="0" applyNumberFormat="1" applyFont="1" applyFill="1" applyBorder="1" applyAlignment="1">
      <alignment horizontal="center"/>
    </xf>
    <xf numFmtId="14" fontId="1" fillId="15" borderId="23" xfId="0" applyNumberFormat="1" applyFont="1" applyFill="1" applyBorder="1" applyAlignment="1">
      <alignment horizontal="center"/>
    </xf>
    <xf numFmtId="0" fontId="1" fillId="15" borderId="23" xfId="0" applyFont="1" applyFill="1" applyBorder="1" applyAlignment="1">
      <alignment horizontal="left"/>
    </xf>
    <xf numFmtId="0" fontId="43" fillId="15" borderId="23" xfId="0" applyFont="1" applyFill="1" applyBorder="1" applyAlignment="1">
      <alignment horizontal="center"/>
    </xf>
    <xf numFmtId="49" fontId="0" fillId="15" borderId="9" xfId="0" applyNumberFormat="1" applyFill="1" applyBorder="1" applyAlignment="1">
      <alignment horizontal="center"/>
    </xf>
    <xf numFmtId="49" fontId="0" fillId="15" borderId="6" xfId="0" applyNumberFormat="1" applyFill="1" applyBorder="1" applyAlignment="1">
      <alignment horizontal="center"/>
    </xf>
    <xf numFmtId="0" fontId="4" fillId="15" borderId="23" xfId="0" applyFont="1" applyFill="1" applyBorder="1" applyAlignment="1">
      <alignment horizontal="left"/>
    </xf>
    <xf numFmtId="1" fontId="4" fillId="0" borderId="0" xfId="0" applyNumberFormat="1" applyFont="1" applyAlignment="1">
      <alignment horizontal="center"/>
    </xf>
    <xf numFmtId="14" fontId="1" fillId="15" borderId="3" xfId="0" applyNumberFormat="1" applyFont="1" applyFill="1" applyBorder="1" applyAlignment="1">
      <alignment horizontal="center"/>
    </xf>
    <xf numFmtId="0" fontId="4" fillId="15" borderId="3" xfId="0" applyFont="1" applyFill="1" applyBorder="1" applyAlignment="1">
      <alignment horizontal="left"/>
    </xf>
    <xf numFmtId="0" fontId="43" fillId="15" borderId="3" xfId="0" applyFont="1" applyFill="1" applyBorder="1" applyAlignment="1">
      <alignment horizontal="center"/>
    </xf>
    <xf numFmtId="0" fontId="10" fillId="15" borderId="3" xfId="0" applyFont="1" applyFill="1" applyBorder="1" applyAlignment="1">
      <alignment horizontal="left"/>
    </xf>
    <xf numFmtId="49" fontId="5" fillId="11" borderId="23" xfId="0" applyNumberFormat="1" applyFont="1" applyFill="1" applyBorder="1" applyAlignment="1">
      <alignment horizontal="center" wrapText="1"/>
    </xf>
    <xf numFmtId="0" fontId="4" fillId="11" borderId="23" xfId="0" applyFont="1" applyFill="1" applyBorder="1" applyAlignment="1">
      <alignment horizontal="center"/>
    </xf>
    <xf numFmtId="0" fontId="4" fillId="11" borderId="23" xfId="0" applyFont="1" applyFill="1" applyBorder="1" applyAlignment="1">
      <alignment horizontal="center" wrapText="1"/>
    </xf>
    <xf numFmtId="0" fontId="0" fillId="11" borderId="0" xfId="0" applyFill="1" applyAlignment="1">
      <alignment horizontal="center"/>
    </xf>
    <xf numFmtId="166" fontId="4" fillId="11" borderId="23" xfId="0" applyNumberFormat="1" applyFont="1" applyFill="1" applyBorder="1" applyAlignment="1">
      <alignment horizontal="center"/>
    </xf>
    <xf numFmtId="49" fontId="4" fillId="0" borderId="0" xfId="0" applyNumberFormat="1" applyFont="1" applyAlignment="1">
      <alignment horizontal="center"/>
    </xf>
    <xf numFmtId="166" fontId="4" fillId="0" borderId="19" xfId="0" applyNumberFormat="1" applyFont="1" applyBorder="1" applyAlignment="1">
      <alignment horizontal="center"/>
    </xf>
    <xf numFmtId="166" fontId="4" fillId="19" borderId="20" xfId="0" applyNumberFormat="1" applyFont="1" applyFill="1" applyBorder="1" applyAlignment="1">
      <alignment horizontal="center"/>
    </xf>
    <xf numFmtId="49" fontId="48" fillId="0" borderId="3" xfId="0" applyNumberFormat="1" applyFont="1" applyBorder="1" applyAlignment="1">
      <alignment horizontal="center"/>
    </xf>
    <xf numFmtId="0" fontId="10" fillId="2" borderId="3" xfId="0" applyFont="1" applyFill="1" applyBorder="1" applyAlignment="1">
      <alignment horizontal="left"/>
    </xf>
    <xf numFmtId="0" fontId="10" fillId="8" borderId="3" xfId="0" applyFont="1" applyFill="1" applyBorder="1" applyAlignment="1">
      <alignment horizontal="center"/>
    </xf>
    <xf numFmtId="14" fontId="10" fillId="0" borderId="2" xfId="0" applyNumberFormat="1" applyFont="1" applyBorder="1" applyAlignment="1">
      <alignment horizontal="center"/>
    </xf>
    <xf numFmtId="0" fontId="10" fillId="3" borderId="3" xfId="0" applyFont="1" applyFill="1" applyBorder="1" applyAlignment="1">
      <alignment horizontal="center"/>
    </xf>
    <xf numFmtId="49" fontId="10" fillId="12" borderId="3" xfId="0" applyNumberFormat="1" applyFont="1" applyFill="1" applyBorder="1" applyAlignment="1">
      <alignment horizontal="left"/>
    </xf>
    <xf numFmtId="0" fontId="10" fillId="12" borderId="3" xfId="0" applyFont="1" applyFill="1" applyBorder="1" applyAlignment="1">
      <alignment horizontal="left"/>
    </xf>
    <xf numFmtId="0" fontId="10" fillId="12" borderId="3" xfId="0" applyFont="1" applyFill="1" applyBorder="1"/>
    <xf numFmtId="0" fontId="10" fillId="12" borderId="3" xfId="0" applyFont="1" applyFill="1" applyBorder="1" applyAlignment="1">
      <alignment horizontal="right"/>
    </xf>
    <xf numFmtId="0" fontId="10" fillId="15" borderId="22" xfId="0" applyFont="1" applyFill="1" applyBorder="1" applyAlignment="1">
      <alignment horizontal="center"/>
    </xf>
    <xf numFmtId="0" fontId="10" fillId="15" borderId="3" xfId="0" applyFont="1" applyFill="1" applyBorder="1"/>
    <xf numFmtId="49" fontId="4" fillId="6" borderId="34" xfId="0" applyNumberFormat="1" applyFont="1" applyFill="1" applyBorder="1" applyAlignment="1">
      <alignment horizontal="center"/>
    </xf>
    <xf numFmtId="49" fontId="4" fillId="6" borderId="34" xfId="0" applyNumberFormat="1" applyFont="1" applyFill="1" applyBorder="1" applyAlignment="1">
      <alignment horizontal="center" wrapText="1"/>
    </xf>
    <xf numFmtId="0" fontId="4" fillId="6" borderId="34" xfId="0" applyFont="1" applyFill="1" applyBorder="1" applyAlignment="1">
      <alignment horizontal="center"/>
    </xf>
    <xf numFmtId="166" fontId="4" fillId="6" borderId="34" xfId="0" applyNumberFormat="1" applyFont="1" applyFill="1" applyBorder="1" applyAlignment="1">
      <alignment horizontal="center"/>
    </xf>
    <xf numFmtId="0" fontId="0" fillId="0" borderId="23" xfId="0" applyBorder="1"/>
    <xf numFmtId="49" fontId="4" fillId="11" borderId="23" xfId="0" applyNumberFormat="1" applyFont="1" applyFill="1" applyBorder="1" applyAlignment="1">
      <alignment horizontal="center" wrapText="1"/>
    </xf>
    <xf numFmtId="169" fontId="1" fillId="0" borderId="0" xfId="2" applyNumberFormat="1" applyFont="1"/>
    <xf numFmtId="14" fontId="4" fillId="0" borderId="23" xfId="0" applyNumberFormat="1" applyFont="1" applyBorder="1" applyAlignment="1">
      <alignment horizontal="center"/>
    </xf>
    <xf numFmtId="14" fontId="0" fillId="10" borderId="23" xfId="0" applyNumberFormat="1" applyFill="1" applyBorder="1" applyAlignment="1">
      <alignment horizontal="center"/>
    </xf>
    <xf numFmtId="0" fontId="0" fillId="6" borderId="34" xfId="0" applyFill="1" applyBorder="1" applyAlignment="1">
      <alignment horizontal="center"/>
    </xf>
    <xf numFmtId="0" fontId="0" fillId="0" borderId="0" xfId="0" applyAlignment="1">
      <alignment horizontal="left"/>
    </xf>
    <xf numFmtId="2" fontId="39" fillId="0" borderId="23" xfId="0" applyNumberFormat="1" applyFont="1" applyBorder="1" applyAlignment="1">
      <alignment horizontal="center"/>
    </xf>
    <xf numFmtId="3" fontId="0" fillId="15" borderId="23" xfId="0" applyNumberFormat="1" applyFill="1" applyBorder="1" applyAlignment="1">
      <alignment horizontal="center"/>
    </xf>
    <xf numFmtId="1" fontId="0" fillId="19" borderId="23" xfId="0" applyNumberFormat="1" applyFill="1" applyBorder="1" applyAlignment="1">
      <alignment horizontal="center"/>
    </xf>
    <xf numFmtId="49" fontId="10" fillId="5" borderId="3" xfId="0" applyNumberFormat="1" applyFont="1" applyFill="1" applyBorder="1" applyAlignment="1">
      <alignment horizontal="center"/>
    </xf>
    <xf numFmtId="49" fontId="10" fillId="25" borderId="3" xfId="0" applyNumberFormat="1" applyFont="1" applyFill="1" applyBorder="1" applyAlignment="1">
      <alignment horizontal="center"/>
    </xf>
    <xf numFmtId="1" fontId="10" fillId="25" borderId="3" xfId="0" applyNumberFormat="1" applyFont="1" applyFill="1" applyBorder="1" applyAlignment="1">
      <alignment horizontal="center"/>
    </xf>
    <xf numFmtId="49" fontId="10" fillId="0" borderId="22" xfId="0" applyNumberFormat="1" applyFont="1" applyBorder="1" applyAlignment="1">
      <alignment horizontal="center"/>
    </xf>
    <xf numFmtId="1" fontId="39" fillId="0" borderId="23" xfId="0" applyNumberFormat="1" applyFont="1" applyBorder="1" applyAlignment="1">
      <alignment horizontal="center"/>
    </xf>
    <xf numFmtId="49" fontId="10" fillId="0" borderId="23" xfId="0" applyNumberFormat="1" applyFont="1" applyBorder="1" applyAlignment="1">
      <alignment horizontal="right"/>
    </xf>
    <xf numFmtId="49" fontId="4" fillId="0" borderId="26" xfId="0" applyNumberFormat="1" applyFont="1" applyBorder="1" applyAlignment="1">
      <alignment horizontal="center"/>
    </xf>
    <xf numFmtId="49" fontId="4" fillId="0" borderId="26" xfId="0" applyNumberFormat="1" applyFont="1" applyBorder="1" applyAlignment="1">
      <alignment horizontal="center" wrapText="1"/>
    </xf>
    <xf numFmtId="0" fontId="4" fillId="0" borderId="26" xfId="0" applyFont="1" applyBorder="1" applyAlignment="1">
      <alignment horizontal="center"/>
    </xf>
    <xf numFmtId="166" fontId="4" fillId="0" borderId="26" xfId="0" applyNumberFormat="1" applyFont="1" applyBorder="1" applyAlignment="1">
      <alignment horizontal="center"/>
    </xf>
    <xf numFmtId="49" fontId="5" fillId="11" borderId="23" xfId="0" applyNumberFormat="1" applyFont="1" applyFill="1" applyBorder="1" applyAlignment="1">
      <alignment horizontal="center"/>
    </xf>
    <xf numFmtId="169" fontId="5" fillId="0" borderId="0" xfId="2" applyNumberFormat="1" applyFont="1"/>
    <xf numFmtId="14" fontId="5" fillId="10" borderId="3" xfId="0" applyNumberFormat="1" applyFont="1" applyFill="1" applyBorder="1" applyAlignment="1">
      <alignment horizontal="center"/>
    </xf>
    <xf numFmtId="49" fontId="0" fillId="20" borderId="22" xfId="0" applyNumberFormat="1" applyFill="1" applyBorder="1" applyAlignment="1">
      <alignment horizontal="center"/>
    </xf>
    <xf numFmtId="49" fontId="0" fillId="15" borderId="22" xfId="0" applyNumberFormat="1" applyFill="1" applyBorder="1" applyAlignment="1">
      <alignment horizontal="center"/>
    </xf>
    <xf numFmtId="0" fontId="43" fillId="0" borderId="2" xfId="0" applyFont="1" applyBorder="1"/>
    <xf numFmtId="0" fontId="43" fillId="0" borderId="3" xfId="0" applyFont="1" applyBorder="1"/>
    <xf numFmtId="14" fontId="49" fillId="0" borderId="3" xfId="0" applyNumberFormat="1" applyFont="1" applyBorder="1" applyAlignment="1">
      <alignment horizontal="center"/>
    </xf>
    <xf numFmtId="0" fontId="43" fillId="0" borderId="28" xfId="0" applyFont="1" applyBorder="1" applyAlignment="1">
      <alignment horizontal="center"/>
    </xf>
    <xf numFmtId="167" fontId="43" fillId="0" borderId="0" xfId="0" applyNumberFormat="1" applyFont="1" applyAlignment="1">
      <alignment horizontal="center"/>
    </xf>
    <xf numFmtId="49" fontId="5" fillId="11" borderId="22" xfId="0" applyNumberFormat="1" applyFont="1" applyFill="1" applyBorder="1" applyAlignment="1">
      <alignment horizontal="center"/>
    </xf>
    <xf numFmtId="49" fontId="0" fillId="6" borderId="6" xfId="0" applyNumberFormat="1" applyFill="1" applyBorder="1" applyAlignment="1">
      <alignment horizontal="center"/>
    </xf>
    <xf numFmtId="0" fontId="0" fillId="6" borderId="6" xfId="0" applyFill="1" applyBorder="1" applyAlignment="1">
      <alignment horizontal="center"/>
    </xf>
    <xf numFmtId="166" fontId="0" fillId="6" borderId="6" xfId="0" applyNumberFormat="1" applyFill="1" applyBorder="1" applyAlignment="1">
      <alignment horizontal="center"/>
    </xf>
    <xf numFmtId="49" fontId="0" fillId="6" borderId="3" xfId="0" applyNumberFormat="1" applyFill="1" applyBorder="1" applyAlignment="1">
      <alignment horizontal="center"/>
    </xf>
    <xf numFmtId="0" fontId="0" fillId="6" borderId="3" xfId="0" applyFill="1" applyBorder="1" applyAlignment="1">
      <alignment horizontal="center"/>
    </xf>
    <xf numFmtId="166" fontId="0" fillId="6" borderId="3" xfId="0" applyNumberFormat="1" applyFill="1" applyBorder="1" applyAlignment="1">
      <alignment horizontal="center"/>
    </xf>
    <xf numFmtId="0" fontId="0" fillId="6" borderId="0" xfId="0" applyFill="1" applyAlignment="1">
      <alignment horizontal="center"/>
    </xf>
    <xf numFmtId="49" fontId="40" fillId="20" borderId="23" xfId="0" applyNumberFormat="1" applyFont="1" applyFill="1" applyBorder="1" applyAlignment="1">
      <alignment horizontal="center"/>
    </xf>
    <xf numFmtId="0" fontId="40" fillId="20" borderId="23" xfId="0" applyFont="1" applyFill="1" applyBorder="1" applyAlignment="1">
      <alignment horizontal="center"/>
    </xf>
    <xf numFmtId="0" fontId="41" fillId="20" borderId="23" xfId="0" applyFont="1" applyFill="1" applyBorder="1" applyAlignment="1">
      <alignment horizontal="center"/>
    </xf>
    <xf numFmtId="166" fontId="40" fillId="20" borderId="23" xfId="0" applyNumberFormat="1" applyFont="1" applyFill="1" applyBorder="1" applyAlignment="1">
      <alignment horizontal="center"/>
    </xf>
    <xf numFmtId="0" fontId="48" fillId="0" borderId="3" xfId="0" applyFont="1" applyBorder="1"/>
    <xf numFmtId="0" fontId="39" fillId="8" borderId="3" xfId="0" applyFont="1" applyFill="1" applyBorder="1" applyAlignment="1">
      <alignment horizontal="center"/>
    </xf>
    <xf numFmtId="166" fontId="0" fillId="11" borderId="19" xfId="0" applyNumberFormat="1" applyFill="1" applyBorder="1" applyAlignment="1">
      <alignment horizontal="center"/>
    </xf>
    <xf numFmtId="0" fontId="43" fillId="0" borderId="25" xfId="0" applyFont="1" applyBorder="1" applyAlignment="1">
      <alignment horizontal="center"/>
    </xf>
    <xf numFmtId="0" fontId="5" fillId="20" borderId="23" xfId="0" applyFont="1" applyFill="1" applyBorder="1" applyAlignment="1">
      <alignment horizontal="center"/>
    </xf>
    <xf numFmtId="166" fontId="5" fillId="20" borderId="23" xfId="0" applyNumberFormat="1" applyFont="1" applyFill="1" applyBorder="1" applyAlignment="1">
      <alignment horizontal="center"/>
    </xf>
    <xf numFmtId="49" fontId="5" fillId="20" borderId="27" xfId="0" applyNumberFormat="1" applyFont="1" applyFill="1" applyBorder="1" applyAlignment="1">
      <alignment horizontal="center"/>
    </xf>
    <xf numFmtId="49" fontId="0" fillId="20" borderId="27" xfId="0" applyNumberFormat="1" applyFill="1" applyBorder="1" applyAlignment="1">
      <alignment horizontal="center"/>
    </xf>
    <xf numFmtId="0" fontId="0" fillId="20" borderId="27" xfId="0" applyFill="1" applyBorder="1" applyAlignment="1">
      <alignment horizontal="center"/>
    </xf>
    <xf numFmtId="166" fontId="0" fillId="20" borderId="27" xfId="0" applyNumberFormat="1" applyFill="1" applyBorder="1" applyAlignment="1">
      <alignment horizontal="center"/>
    </xf>
    <xf numFmtId="49" fontId="4" fillId="0" borderId="8" xfId="0" applyNumberFormat="1" applyFont="1" applyBorder="1" applyAlignment="1">
      <alignment horizontal="center" wrapText="1"/>
    </xf>
    <xf numFmtId="166" fontId="4" fillId="0" borderId="8" xfId="0" applyNumberFormat="1" applyFont="1" applyBorder="1" applyAlignment="1">
      <alignment horizontal="center" wrapText="1"/>
    </xf>
    <xf numFmtId="49" fontId="0" fillId="19" borderId="12" xfId="0" applyNumberFormat="1" applyFill="1" applyBorder="1" applyAlignment="1">
      <alignment horizontal="center"/>
    </xf>
    <xf numFmtId="49" fontId="10" fillId="0" borderId="3" xfId="0" applyNumberFormat="1" applyFont="1" applyBorder="1"/>
    <xf numFmtId="49" fontId="4" fillId="0" borderId="12" xfId="0" applyNumberFormat="1" applyFont="1" applyBorder="1" applyAlignment="1">
      <alignment horizontal="center" wrapText="1"/>
    </xf>
    <xf numFmtId="166" fontId="0" fillId="0" borderId="24" xfId="0" applyNumberFormat="1" applyBorder="1" applyAlignment="1">
      <alignment horizontal="center"/>
    </xf>
    <xf numFmtId="169" fontId="1" fillId="0" borderId="0" xfId="2" applyNumberFormat="1" applyFont="1" applyAlignment="1">
      <alignment horizontal="center"/>
    </xf>
    <xf numFmtId="49" fontId="0" fillId="0" borderId="31" xfId="0" applyNumberFormat="1" applyBorder="1" applyAlignment="1">
      <alignment horizontal="center"/>
    </xf>
    <xf numFmtId="166" fontId="0" fillId="0" borderId="28" xfId="0" applyNumberFormat="1" applyBorder="1" applyAlignment="1">
      <alignment horizontal="center"/>
    </xf>
    <xf numFmtId="49" fontId="0" fillId="15" borderId="2" xfId="0" applyNumberFormat="1" applyFill="1" applyBorder="1" applyAlignment="1">
      <alignment horizontal="center"/>
    </xf>
    <xf numFmtId="166" fontId="4" fillId="0" borderId="12" xfId="0" applyNumberFormat="1" applyFont="1" applyBorder="1" applyAlignment="1">
      <alignment horizontal="center" wrapText="1"/>
    </xf>
    <xf numFmtId="0" fontId="4" fillId="0" borderId="24" xfId="0" applyFont="1" applyBorder="1" applyAlignment="1">
      <alignment horizontal="center"/>
    </xf>
    <xf numFmtId="0" fontId="0" fillId="3" borderId="20" xfId="0" applyFill="1" applyBorder="1" applyAlignment="1">
      <alignment horizontal="center"/>
    </xf>
    <xf numFmtId="166" fontId="0" fillId="3" borderId="20" xfId="0" applyNumberFormat="1" applyFill="1" applyBorder="1" applyAlignment="1">
      <alignment horizontal="center"/>
    </xf>
    <xf numFmtId="1" fontId="0" fillId="0" borderId="0" xfId="0" applyNumberFormat="1" applyAlignment="1">
      <alignment horizontal="center"/>
    </xf>
    <xf numFmtId="14" fontId="10" fillId="3" borderId="3" xfId="0" applyNumberFormat="1" applyFont="1" applyFill="1" applyBorder="1" applyAlignment="1">
      <alignment horizontal="center"/>
    </xf>
    <xf numFmtId="0" fontId="0" fillId="3" borderId="0" xfId="0" applyFill="1" applyAlignment="1">
      <alignment horizontal="left"/>
    </xf>
    <xf numFmtId="3" fontId="0" fillId="0" borderId="0" xfId="0" applyNumberFormat="1" applyAlignment="1">
      <alignment horizontal="center"/>
    </xf>
    <xf numFmtId="0" fontId="43" fillId="15" borderId="2" xfId="0" applyFont="1" applyFill="1" applyBorder="1"/>
    <xf numFmtId="0" fontId="43" fillId="15" borderId="3" xfId="0" applyFont="1" applyFill="1" applyBorder="1"/>
    <xf numFmtId="49" fontId="49" fillId="15" borderId="3" xfId="0" applyNumberFormat="1" applyFont="1" applyFill="1" applyBorder="1" applyAlignment="1">
      <alignment horizontal="center"/>
    </xf>
    <xf numFmtId="0" fontId="49" fillId="15" borderId="3" xfId="0" applyFont="1" applyFill="1" applyBorder="1" applyAlignment="1">
      <alignment horizontal="center"/>
    </xf>
    <xf numFmtId="14" fontId="0" fillId="15" borderId="6" xfId="0" applyNumberFormat="1" applyFill="1" applyBorder="1" applyAlignment="1">
      <alignment horizontal="center"/>
    </xf>
    <xf numFmtId="0" fontId="0" fillId="15" borderId="6" xfId="0" applyFill="1" applyBorder="1" applyAlignment="1">
      <alignment horizontal="center"/>
    </xf>
    <xf numFmtId="14" fontId="49" fillId="15" borderId="3" xfId="0" applyNumberFormat="1" applyFont="1" applyFill="1" applyBorder="1" applyAlignment="1">
      <alignment horizontal="center"/>
    </xf>
    <xf numFmtId="3" fontId="43" fillId="0" borderId="0" xfId="0" applyNumberFormat="1" applyFont="1" applyAlignment="1">
      <alignment horizontal="center"/>
    </xf>
    <xf numFmtId="2" fontId="43" fillId="0" borderId="0" xfId="0" applyNumberFormat="1" applyFont="1" applyAlignment="1">
      <alignment horizontal="center"/>
    </xf>
    <xf numFmtId="49" fontId="4" fillId="0" borderId="12" xfId="0" applyNumberFormat="1" applyFont="1" applyBorder="1" applyAlignment="1">
      <alignment horizontal="center" vertical="center" wrapText="1"/>
    </xf>
    <xf numFmtId="0" fontId="0" fillId="19" borderId="0" xfId="0" applyFill="1"/>
    <xf numFmtId="0" fontId="5" fillId="0" borderId="13" xfId="0" applyFont="1" applyBorder="1" applyAlignment="1">
      <alignment horizontal="center" wrapText="1"/>
    </xf>
    <xf numFmtId="49" fontId="5" fillId="0" borderId="13" xfId="0" applyNumberFormat="1" applyFont="1" applyBorder="1" applyAlignment="1">
      <alignment horizontal="center" wrapText="1"/>
    </xf>
    <xf numFmtId="0" fontId="45" fillId="0" borderId="13" xfId="0" applyFont="1" applyBorder="1" applyAlignment="1">
      <alignment horizontal="center"/>
    </xf>
    <xf numFmtId="0" fontId="39" fillId="0" borderId="23" xfId="0" applyFont="1" applyBorder="1" applyAlignment="1">
      <alignment horizontal="center" wrapText="1"/>
    </xf>
    <xf numFmtId="49" fontId="0" fillId="6" borderId="22" xfId="0" applyNumberFormat="1" applyFill="1" applyBorder="1" applyAlignment="1">
      <alignment horizontal="center"/>
    </xf>
    <xf numFmtId="0" fontId="0" fillId="11" borderId="22" xfId="0" applyFill="1" applyBorder="1" applyAlignment="1">
      <alignment horizontal="center"/>
    </xf>
    <xf numFmtId="49" fontId="0" fillId="0" borderId="24" xfId="0" applyNumberFormat="1" applyBorder="1" applyAlignment="1">
      <alignment horizontal="center"/>
    </xf>
    <xf numFmtId="0" fontId="0" fillId="0" borderId="24" xfId="0" applyBorder="1" applyAlignment="1">
      <alignment horizontal="center"/>
    </xf>
    <xf numFmtId="49" fontId="5" fillId="0" borderId="22" xfId="0" applyNumberFormat="1" applyFont="1" applyBorder="1" applyAlignment="1">
      <alignment horizontal="center"/>
    </xf>
    <xf numFmtId="49" fontId="0" fillId="0" borderId="30" xfId="0" applyNumberFormat="1" applyBorder="1" applyAlignment="1">
      <alignment horizontal="center"/>
    </xf>
    <xf numFmtId="0" fontId="0" fillId="0" borderId="30" xfId="0" applyBorder="1" applyAlignment="1">
      <alignment horizontal="center"/>
    </xf>
    <xf numFmtId="49" fontId="40" fillId="19" borderId="22" xfId="0" applyNumberFormat="1" applyFont="1" applyFill="1" applyBorder="1" applyAlignment="1">
      <alignment horizontal="center"/>
    </xf>
    <xf numFmtId="0" fontId="41" fillId="19" borderId="22" xfId="0" applyFont="1" applyFill="1" applyBorder="1" applyAlignment="1">
      <alignment horizontal="center"/>
    </xf>
    <xf numFmtId="49" fontId="5" fillId="20" borderId="24" xfId="0" applyNumberFormat="1" applyFont="1" applyFill="1" applyBorder="1" applyAlignment="1">
      <alignment horizontal="center"/>
    </xf>
    <xf numFmtId="0" fontId="0" fillId="20" borderId="24" xfId="0" applyFill="1" applyBorder="1" applyAlignment="1">
      <alignment horizontal="center"/>
    </xf>
    <xf numFmtId="49" fontId="0" fillId="19" borderId="24" xfId="0" applyNumberFormat="1" applyFill="1" applyBorder="1" applyAlignment="1">
      <alignment horizontal="center"/>
    </xf>
    <xf numFmtId="0" fontId="42" fillId="19" borderId="24" xfId="0" applyFont="1" applyFill="1" applyBorder="1" applyAlignment="1">
      <alignment horizontal="center"/>
    </xf>
    <xf numFmtId="49" fontId="5" fillId="20" borderId="35" xfId="0" applyNumberFormat="1" applyFont="1" applyFill="1" applyBorder="1" applyAlignment="1">
      <alignment horizontal="center"/>
    </xf>
    <xf numFmtId="49" fontId="0" fillId="20" borderId="26" xfId="0" applyNumberFormat="1" applyFill="1" applyBorder="1" applyAlignment="1">
      <alignment horizontal="center"/>
    </xf>
    <xf numFmtId="0" fontId="0" fillId="20" borderId="26" xfId="0" applyFill="1" applyBorder="1" applyAlignment="1">
      <alignment horizontal="center"/>
    </xf>
    <xf numFmtId="0" fontId="0" fillId="20" borderId="35" xfId="0" applyFill="1" applyBorder="1" applyAlignment="1">
      <alignment horizontal="center"/>
    </xf>
    <xf numFmtId="166" fontId="0" fillId="20" borderId="26" xfId="0" applyNumberFormat="1" applyFill="1" applyBorder="1" applyAlignment="1">
      <alignment horizontal="center"/>
    </xf>
    <xf numFmtId="49" fontId="0" fillId="0" borderId="35" xfId="0" applyNumberFormat="1" applyBorder="1" applyAlignment="1">
      <alignment horizontal="center"/>
    </xf>
    <xf numFmtId="0" fontId="0" fillId="0" borderId="35" xfId="0" applyBorder="1" applyAlignment="1">
      <alignment horizontal="center"/>
    </xf>
    <xf numFmtId="0" fontId="42" fillId="19" borderId="22" xfId="0" applyFont="1" applyFill="1" applyBorder="1" applyAlignment="1">
      <alignment horizontal="center"/>
    </xf>
    <xf numFmtId="49" fontId="10" fillId="0" borderId="2" xfId="0" applyNumberFormat="1" applyFont="1" applyBorder="1" applyAlignment="1">
      <alignment horizontal="center"/>
    </xf>
    <xf numFmtId="0" fontId="0" fillId="15" borderId="22" xfId="0" applyFill="1" applyBorder="1" applyAlignment="1">
      <alignment horizontal="center"/>
    </xf>
    <xf numFmtId="49" fontId="4" fillId="6" borderId="12" xfId="0" applyNumberFormat="1" applyFont="1" applyFill="1" applyBorder="1" applyAlignment="1">
      <alignment horizontal="center" wrapText="1"/>
    </xf>
    <xf numFmtId="166" fontId="4" fillId="6" borderId="12" xfId="0" applyNumberFormat="1" applyFont="1" applyFill="1" applyBorder="1" applyAlignment="1">
      <alignment horizontal="center" wrapText="1"/>
    </xf>
    <xf numFmtId="49" fontId="0" fillId="19" borderId="30" xfId="0" applyNumberFormat="1" applyFill="1" applyBorder="1" applyAlignment="1">
      <alignment horizontal="center"/>
    </xf>
    <xf numFmtId="0" fontId="34" fillId="4" borderId="2" xfId="0" applyFont="1" applyFill="1" applyBorder="1" applyAlignment="1">
      <alignment wrapText="1"/>
    </xf>
    <xf numFmtId="0" fontId="10" fillId="0" borderId="15" xfId="0" applyFont="1" applyBorder="1" applyAlignment="1">
      <alignment horizontal="center"/>
    </xf>
    <xf numFmtId="0" fontId="10" fillId="20" borderId="3" xfId="0" applyFont="1" applyFill="1" applyBorder="1" applyAlignment="1">
      <alignment horizontal="center" vertical="center"/>
    </xf>
    <xf numFmtId="49" fontId="10" fillId="20" borderId="3" xfId="0" applyNumberFormat="1" applyFont="1" applyFill="1" applyBorder="1" applyAlignment="1">
      <alignment horizontal="center" vertical="center"/>
    </xf>
    <xf numFmtId="0" fontId="10" fillId="20" borderId="0" xfId="0" applyFont="1" applyFill="1"/>
    <xf numFmtId="0" fontId="10" fillId="4" borderId="0" xfId="0" applyFont="1" applyFill="1"/>
    <xf numFmtId="0" fontId="30" fillId="11" borderId="15" xfId="0" applyFont="1" applyFill="1" applyBorder="1" applyAlignment="1">
      <alignment vertical="center" wrapText="1"/>
    </xf>
    <xf numFmtId="0" fontId="2" fillId="15" borderId="15" xfId="0" applyFont="1" applyFill="1" applyBorder="1" applyAlignment="1">
      <alignment vertical="center" wrapText="1"/>
    </xf>
    <xf numFmtId="0" fontId="38" fillId="6" borderId="15" xfId="0" applyFont="1" applyFill="1" applyBorder="1" applyAlignment="1">
      <alignment vertical="center" wrapText="1"/>
    </xf>
    <xf numFmtId="0" fontId="0" fillId="4" borderId="3" xfId="0" applyFill="1" applyBorder="1" applyAlignment="1">
      <alignment horizontal="center"/>
    </xf>
    <xf numFmtId="0" fontId="33" fillId="10" borderId="3" xfId="0" applyFont="1" applyFill="1" applyBorder="1" applyAlignment="1">
      <alignment vertical="center" wrapText="1"/>
    </xf>
    <xf numFmtId="14" fontId="10" fillId="20" borderId="3" xfId="0" applyNumberFormat="1" applyFont="1" applyFill="1" applyBorder="1" applyAlignment="1">
      <alignment horizontal="center"/>
    </xf>
    <xf numFmtId="0" fontId="0" fillId="24" borderId="16" xfId="0" applyFill="1" applyBorder="1" applyAlignment="1">
      <alignment vertical="center" wrapText="1"/>
    </xf>
    <xf numFmtId="0" fontId="2" fillId="10" borderId="3" xfId="0" applyFont="1" applyFill="1" applyBorder="1" applyAlignment="1">
      <alignment vertical="center" wrapText="1"/>
    </xf>
    <xf numFmtId="49" fontId="4" fillId="14" borderId="3" xfId="0" applyNumberFormat="1" applyFont="1" applyFill="1" applyBorder="1" applyAlignment="1">
      <alignment vertical="center" wrapText="1"/>
    </xf>
    <xf numFmtId="0" fontId="0" fillId="0" borderId="0" xfId="0" applyAlignment="1">
      <alignment vertical="center" wrapText="1"/>
    </xf>
    <xf numFmtId="0" fontId="10" fillId="7" borderId="3" xfId="0" applyFont="1" applyFill="1" applyBorder="1" applyAlignment="1">
      <alignment horizontal="center"/>
    </xf>
    <xf numFmtId="49" fontId="10" fillId="7" borderId="3" xfId="0" applyNumberFormat="1" applyFont="1" applyFill="1" applyBorder="1" applyAlignment="1">
      <alignment horizontal="center"/>
    </xf>
    <xf numFmtId="0" fontId="10" fillId="19" borderId="6" xfId="0" applyFont="1" applyFill="1" applyBorder="1" applyAlignment="1">
      <alignment horizontal="center"/>
    </xf>
    <xf numFmtId="14" fontId="10" fillId="7" borderId="3" xfId="0" applyNumberFormat="1" applyFont="1" applyFill="1" applyBorder="1" applyAlignment="1">
      <alignment horizontal="center"/>
    </xf>
    <xf numFmtId="0" fontId="4" fillId="0" borderId="0" xfId="0" applyFont="1" applyAlignment="1">
      <alignment vertical="center" wrapText="1"/>
    </xf>
    <xf numFmtId="0" fontId="10" fillId="18" borderId="6" xfId="0" applyFont="1" applyFill="1" applyBorder="1" applyAlignment="1">
      <alignment horizontal="center"/>
    </xf>
    <xf numFmtId="0" fontId="0" fillId="7" borderId="3" xfId="0" applyFill="1" applyBorder="1" applyAlignment="1">
      <alignment horizontal="center"/>
    </xf>
    <xf numFmtId="0" fontId="7" fillId="20" borderId="3" xfId="0" applyFont="1" applyFill="1" applyBorder="1" applyAlignment="1">
      <alignment horizontal="center" vertical="center" wrapText="1"/>
    </xf>
    <xf numFmtId="49" fontId="4" fillId="14" borderId="36" xfId="0" applyNumberFormat="1" applyFont="1" applyFill="1" applyBorder="1" applyAlignment="1">
      <alignment vertical="center" wrapText="1"/>
    </xf>
    <xf numFmtId="3" fontId="10" fillId="4" borderId="3" xfId="0" applyNumberFormat="1" applyFont="1" applyFill="1" applyBorder="1" applyAlignment="1">
      <alignment horizontal="center"/>
    </xf>
    <xf numFmtId="0" fontId="38" fillId="20" borderId="15" xfId="0" applyFont="1" applyFill="1" applyBorder="1" applyAlignment="1">
      <alignment vertical="center" wrapText="1"/>
    </xf>
    <xf numFmtId="0" fontId="0" fillId="4" borderId="2" xfId="0" applyFill="1" applyBorder="1" applyAlignment="1">
      <alignment vertical="center" wrapText="1"/>
    </xf>
    <xf numFmtId="0" fontId="0" fillId="25" borderId="0" xfId="0" applyFill="1" applyAlignment="1">
      <alignment horizontal="center"/>
    </xf>
    <xf numFmtId="0" fontId="34" fillId="4" borderId="15" xfId="0" applyFont="1" applyFill="1" applyBorder="1" applyAlignment="1">
      <alignment vertical="center" wrapText="1"/>
    </xf>
    <xf numFmtId="0" fontId="2" fillId="0" borderId="2" xfId="0" applyFont="1" applyBorder="1" applyAlignment="1">
      <alignment horizontal="center" vertical="center" wrapText="1"/>
    </xf>
    <xf numFmtId="0" fontId="0" fillId="0" borderId="2" xfId="0" applyBorder="1" applyAlignment="1">
      <alignment horizontal="center" vertical="center" wrapText="1"/>
    </xf>
    <xf numFmtId="0" fontId="2" fillId="0" borderId="16" xfId="0" applyFont="1" applyBorder="1" applyAlignment="1">
      <alignment vertical="center" wrapText="1"/>
    </xf>
    <xf numFmtId="0" fontId="2" fillId="8" borderId="3" xfId="0" applyFont="1" applyFill="1" applyBorder="1" applyAlignment="1">
      <alignment vertical="center"/>
    </xf>
    <xf numFmtId="0" fontId="33" fillId="13" borderId="15" xfId="0" applyFont="1" applyFill="1" applyBorder="1" applyAlignment="1">
      <alignment vertical="center" wrapText="1"/>
    </xf>
    <xf numFmtId="0" fontId="33" fillId="13" borderId="3" xfId="0" applyFont="1" applyFill="1" applyBorder="1" applyAlignment="1">
      <alignment vertical="center" wrapText="1"/>
    </xf>
    <xf numFmtId="0" fontId="0" fillId="15" borderId="6" xfId="0" applyFill="1" applyBorder="1" applyAlignment="1">
      <alignment horizontal="center" vertical="center"/>
    </xf>
    <xf numFmtId="49" fontId="10" fillId="8" borderId="3" xfId="0" applyNumberFormat="1" applyFont="1" applyFill="1" applyBorder="1" applyAlignment="1">
      <alignment horizontal="center" vertical="center"/>
    </xf>
    <xf numFmtId="0" fontId="23" fillId="3" borderId="37" xfId="0" applyFont="1" applyFill="1" applyBorder="1" applyAlignment="1">
      <alignment vertical="center" textRotation="45"/>
    </xf>
    <xf numFmtId="0" fontId="23" fillId="3" borderId="0" xfId="0" applyFont="1" applyFill="1" applyAlignment="1">
      <alignment vertical="center" textRotation="45"/>
    </xf>
    <xf numFmtId="0" fontId="23" fillId="3" borderId="22" xfId="0" applyFont="1" applyFill="1" applyBorder="1" applyAlignment="1">
      <alignment vertical="center" textRotation="45"/>
    </xf>
    <xf numFmtId="0" fontId="23" fillId="3" borderId="38" xfId="0" applyFont="1" applyFill="1" applyBorder="1" applyAlignment="1">
      <alignment vertical="center" textRotation="45"/>
    </xf>
    <xf numFmtId="0" fontId="23" fillId="3" borderId="25" xfId="0" applyFont="1" applyFill="1" applyBorder="1" applyAlignment="1">
      <alignment vertical="center" textRotation="45"/>
    </xf>
    <xf numFmtId="0" fontId="23" fillId="3" borderId="24" xfId="0" applyFont="1" applyFill="1" applyBorder="1" applyAlignment="1">
      <alignment vertical="center" textRotation="45"/>
    </xf>
    <xf numFmtId="0" fontId="23" fillId="3" borderId="18" xfId="0" applyFont="1" applyFill="1" applyBorder="1" applyAlignment="1">
      <alignment vertical="center" textRotation="45"/>
    </xf>
    <xf numFmtId="0" fontId="17" fillId="4" borderId="12" xfId="0" applyFont="1" applyFill="1" applyBorder="1" applyAlignment="1">
      <alignment vertical="center" wrapText="1"/>
    </xf>
    <xf numFmtId="0" fontId="23" fillId="26" borderId="22" xfId="0" applyFont="1" applyFill="1" applyBorder="1" applyAlignment="1">
      <alignment vertical="center" textRotation="45"/>
    </xf>
    <xf numFmtId="0" fontId="103" fillId="9" borderId="3" xfId="0" applyFont="1" applyFill="1" applyBorder="1" applyAlignment="1">
      <alignment horizontal="center"/>
    </xf>
    <xf numFmtId="0" fontId="103" fillId="9" borderId="0" xfId="0" applyFont="1" applyFill="1"/>
    <xf numFmtId="0" fontId="2" fillId="27" borderId="3" xfId="0" applyFont="1" applyFill="1" applyBorder="1" applyAlignment="1">
      <alignment horizontal="center" vertical="center" wrapText="1"/>
    </xf>
    <xf numFmtId="0" fontId="10" fillId="7" borderId="0" xfId="0" applyFont="1" applyFill="1"/>
    <xf numFmtId="0" fontId="0" fillId="13" borderId="3" xfId="0" applyFill="1" applyBorder="1" applyAlignment="1">
      <alignment horizontal="center"/>
    </xf>
    <xf numFmtId="0" fontId="10" fillId="12" borderId="15" xfId="0" applyFont="1" applyFill="1" applyBorder="1" applyAlignment="1">
      <alignment vertical="center" wrapText="1"/>
    </xf>
    <xf numFmtId="0" fontId="0" fillId="4" borderId="15" xfId="0" applyFill="1" applyBorder="1" applyAlignment="1">
      <alignment vertical="center" wrapText="1"/>
    </xf>
    <xf numFmtId="0" fontId="103" fillId="16" borderId="3" xfId="0" applyFont="1" applyFill="1" applyBorder="1" applyAlignment="1">
      <alignment horizontal="center"/>
    </xf>
    <xf numFmtId="0" fontId="3" fillId="4" borderId="2" xfId="0" applyFont="1" applyFill="1" applyBorder="1" applyAlignment="1">
      <alignment vertical="center" wrapText="1"/>
    </xf>
    <xf numFmtId="0" fontId="104" fillId="19" borderId="3" xfId="0" applyFont="1" applyFill="1" applyBorder="1" applyAlignment="1">
      <alignment vertical="center"/>
    </xf>
    <xf numFmtId="0" fontId="4" fillId="23" borderId="15" xfId="0" applyFont="1" applyFill="1" applyBorder="1" applyAlignment="1">
      <alignment vertical="center" wrapText="1"/>
    </xf>
    <xf numFmtId="0" fontId="0" fillId="23" borderId="16" xfId="0" applyFill="1" applyBorder="1" applyAlignment="1">
      <alignment vertical="center" wrapText="1"/>
    </xf>
    <xf numFmtId="0" fontId="0" fillId="23" borderId="2" xfId="0" applyFill="1" applyBorder="1" applyAlignment="1">
      <alignment vertical="center" wrapText="1"/>
    </xf>
    <xf numFmtId="0" fontId="105" fillId="13" borderId="15" xfId="0" applyFont="1" applyFill="1" applyBorder="1" applyAlignment="1">
      <alignment vertical="center" wrapText="1"/>
    </xf>
    <xf numFmtId="0" fontId="2" fillId="13" borderId="15" xfId="0" applyFont="1" applyFill="1" applyBorder="1" applyAlignment="1">
      <alignment vertical="center"/>
    </xf>
    <xf numFmtId="0" fontId="2" fillId="13" borderId="16" xfId="0" applyFont="1" applyFill="1" applyBorder="1" applyAlignment="1">
      <alignment vertical="center"/>
    </xf>
    <xf numFmtId="0" fontId="2" fillId="13" borderId="2" xfId="0" applyFont="1" applyFill="1" applyBorder="1" applyAlignment="1">
      <alignment vertical="center"/>
    </xf>
    <xf numFmtId="0" fontId="10" fillId="28" borderId="3" xfId="0" applyFont="1" applyFill="1" applyBorder="1" applyAlignment="1">
      <alignment horizontal="center"/>
    </xf>
    <xf numFmtId="49" fontId="10" fillId="28" borderId="0" xfId="0" applyNumberFormat="1" applyFont="1" applyFill="1" applyAlignment="1">
      <alignment horizontal="center" vertical="center"/>
    </xf>
    <xf numFmtId="49" fontId="10" fillId="28" borderId="3" xfId="0" applyNumberFormat="1" applyFont="1" applyFill="1" applyBorder="1" applyAlignment="1">
      <alignment horizontal="center"/>
    </xf>
    <xf numFmtId="14" fontId="10" fillId="28" borderId="3" xfId="0" applyNumberFormat="1" applyFont="1" applyFill="1" applyBorder="1" applyAlignment="1">
      <alignment horizontal="center"/>
    </xf>
    <xf numFmtId="0" fontId="103" fillId="17" borderId="3" xfId="0" applyFont="1" applyFill="1" applyBorder="1" applyAlignment="1">
      <alignment horizontal="center"/>
    </xf>
    <xf numFmtId="0" fontId="31" fillId="3" borderId="3" xfId="0" applyFont="1" applyFill="1" applyBorder="1" applyAlignment="1">
      <alignment horizontal="center" vertical="center" wrapText="1"/>
    </xf>
    <xf numFmtId="0" fontId="103" fillId="0" borderId="3" xfId="0" applyFont="1" applyBorder="1" applyAlignment="1">
      <alignment horizontal="center"/>
    </xf>
    <xf numFmtId="0" fontId="103" fillId="7" borderId="3" xfId="0" applyFont="1" applyFill="1" applyBorder="1" applyAlignment="1">
      <alignment horizontal="center"/>
    </xf>
    <xf numFmtId="0" fontId="36" fillId="27" borderId="2" xfId="0" applyFont="1" applyFill="1" applyBorder="1" applyAlignment="1">
      <alignment vertical="center" wrapText="1"/>
    </xf>
    <xf numFmtId="0" fontId="11" fillId="23" borderId="3" xfId="0" applyFont="1" applyFill="1" applyBorder="1" applyAlignment="1">
      <alignment vertical="center" wrapText="1"/>
    </xf>
    <xf numFmtId="0" fontId="0" fillId="27" borderId="2" xfId="0" applyFill="1" applyBorder="1"/>
    <xf numFmtId="0" fontId="2" fillId="29" borderId="3" xfId="0" applyFont="1" applyFill="1" applyBorder="1" applyAlignment="1">
      <alignment horizontal="center" vertical="center"/>
    </xf>
    <xf numFmtId="49" fontId="3" fillId="30" borderId="3" xfId="0" applyNumberFormat="1" applyFont="1" applyFill="1" applyBorder="1" applyAlignment="1">
      <alignment vertical="center" wrapText="1"/>
    </xf>
    <xf numFmtId="0" fontId="0" fillId="4" borderId="3" xfId="0" applyFill="1" applyBorder="1" applyAlignment="1">
      <alignment horizontal="center" vertical="center" wrapText="1"/>
    </xf>
    <xf numFmtId="0" fontId="7" fillId="0" borderId="15" xfId="0" applyFont="1" applyBorder="1" applyAlignment="1">
      <alignment horizontal="center" vertical="center" wrapText="1"/>
    </xf>
    <xf numFmtId="0" fontId="7" fillId="0" borderId="15" xfId="0" applyFont="1" applyBorder="1" applyAlignment="1">
      <alignment vertical="center" wrapText="1"/>
    </xf>
    <xf numFmtId="49" fontId="12" fillId="0" borderId="15" xfId="0" applyNumberFormat="1" applyFont="1" applyBorder="1" applyAlignment="1">
      <alignment horizontal="center" vertical="center" wrapText="1"/>
    </xf>
    <xf numFmtId="0" fontId="0" fillId="0" borderId="15" xfId="0" applyBorder="1" applyAlignment="1">
      <alignment horizontal="center" vertical="center" wrapText="1"/>
    </xf>
    <xf numFmtId="49" fontId="7" fillId="0" borderId="15" xfId="0" applyNumberFormat="1" applyFont="1" applyBorder="1" applyAlignment="1">
      <alignment horizontal="center" vertical="center" wrapText="1"/>
    </xf>
    <xf numFmtId="0" fontId="8" fillId="0" borderId="39" xfId="0" applyFont="1" applyBorder="1" applyAlignment="1">
      <alignment horizontal="center" vertical="center" wrapText="1"/>
    </xf>
    <xf numFmtId="0" fontId="7" fillId="0" borderId="2" xfId="0" applyFont="1" applyBorder="1" applyAlignment="1">
      <alignment horizontal="center" vertical="center" wrapText="1"/>
    </xf>
    <xf numFmtId="0" fontId="19" fillId="0" borderId="2" xfId="0" applyFont="1" applyBorder="1" applyAlignment="1">
      <alignment horizontal="center" vertical="center"/>
    </xf>
    <xf numFmtId="0" fontId="19" fillId="0" borderId="2" xfId="0" applyFont="1" applyBorder="1" applyAlignment="1">
      <alignment horizontal="center" vertical="center" wrapText="1"/>
    </xf>
    <xf numFmtId="0" fontId="12" fillId="0" borderId="2" xfId="0" applyFont="1" applyBorder="1" applyAlignment="1">
      <alignment horizontal="center" vertical="center" wrapText="1"/>
    </xf>
    <xf numFmtId="0" fontId="22" fillId="0" borderId="2" xfId="0" applyFont="1" applyBorder="1" applyAlignment="1">
      <alignment horizontal="center" vertical="center" wrapText="1"/>
    </xf>
    <xf numFmtId="0" fontId="11" fillId="0" borderId="2" xfId="0" applyFont="1" applyBorder="1" applyAlignment="1">
      <alignment horizontal="center" vertical="center" wrapText="1"/>
    </xf>
    <xf numFmtId="0" fontId="8" fillId="0" borderId="7" xfId="0" applyFont="1" applyBorder="1" applyAlignment="1">
      <alignment horizontal="center" vertical="center" wrapText="1"/>
    </xf>
    <xf numFmtId="49" fontId="7" fillId="7" borderId="3" xfId="0" applyNumberFormat="1" applyFont="1" applyFill="1" applyBorder="1" applyAlignment="1">
      <alignment vertical="center" wrapText="1"/>
    </xf>
    <xf numFmtId="0" fontId="7" fillId="31" borderId="3" xfId="0" applyFont="1" applyFill="1" applyBorder="1" applyAlignment="1">
      <alignment vertical="center" wrapText="1"/>
    </xf>
    <xf numFmtId="0" fontId="21" fillId="27" borderId="40" xfId="0" applyFont="1" applyFill="1" applyBorder="1" applyAlignment="1">
      <alignment vertical="center" textRotation="90" wrapText="1"/>
    </xf>
    <xf numFmtId="0" fontId="21" fillId="19" borderId="3" xfId="0" applyFont="1" applyFill="1" applyBorder="1" applyAlignment="1">
      <alignment vertical="center" textRotation="90" wrapText="1"/>
    </xf>
    <xf numFmtId="49" fontId="7" fillId="19" borderId="3" xfId="0" applyNumberFormat="1" applyFont="1" applyFill="1" applyBorder="1" applyAlignment="1">
      <alignment vertical="center" wrapText="1"/>
    </xf>
    <xf numFmtId="0" fontId="2" fillId="29" borderId="3" xfId="0" applyFont="1" applyFill="1" applyBorder="1" applyAlignment="1">
      <alignment horizontal="center" vertical="center" wrapText="1"/>
    </xf>
    <xf numFmtId="0" fontId="7" fillId="24" borderId="2" xfId="0" applyFont="1" applyFill="1" applyBorder="1" applyAlignment="1">
      <alignment vertical="center" wrapText="1"/>
    </xf>
    <xf numFmtId="0" fontId="59" fillId="22" borderId="2" xfId="0" applyFont="1" applyFill="1" applyBorder="1" applyAlignment="1">
      <alignment vertical="center" wrapText="1"/>
    </xf>
    <xf numFmtId="3" fontId="10" fillId="7" borderId="3" xfId="0" applyNumberFormat="1" applyFont="1" applyFill="1" applyBorder="1" applyAlignment="1">
      <alignment horizontal="center"/>
    </xf>
    <xf numFmtId="0" fontId="106" fillId="26" borderId="41" xfId="0" applyFont="1" applyFill="1" applyBorder="1" applyAlignment="1">
      <alignment horizontal="center" vertical="center" wrapText="1"/>
    </xf>
    <xf numFmtId="0" fontId="11" fillId="28" borderId="3" xfId="0" applyFont="1" applyFill="1" applyBorder="1" applyAlignment="1">
      <alignment horizontal="center" vertical="center" wrapText="1"/>
    </xf>
    <xf numFmtId="0" fontId="107" fillId="7" borderId="3" xfId="0" applyFont="1" applyFill="1" applyBorder="1" applyAlignment="1">
      <alignment horizontal="center"/>
    </xf>
    <xf numFmtId="0" fontId="108" fillId="26" borderId="6" xfId="0" applyFont="1" applyFill="1" applyBorder="1" applyAlignment="1">
      <alignment vertical="center" wrapText="1"/>
    </xf>
    <xf numFmtId="0" fontId="106" fillId="26" borderId="16" xfId="0" applyFont="1" applyFill="1" applyBorder="1" applyAlignment="1">
      <alignment wrapText="1"/>
    </xf>
    <xf numFmtId="49" fontId="46" fillId="24" borderId="3" xfId="0" applyNumberFormat="1" applyFont="1" applyFill="1" applyBorder="1" applyAlignment="1">
      <alignment horizontal="center" vertical="center" wrapText="1"/>
    </xf>
    <xf numFmtId="0" fontId="109" fillId="26" borderId="0" xfId="0" applyFont="1" applyFill="1" applyAlignment="1">
      <alignment horizontal="center" vertical="center" wrapText="1"/>
    </xf>
    <xf numFmtId="0" fontId="106" fillId="16" borderId="15" xfId="0" applyFont="1" applyFill="1" applyBorder="1" applyAlignment="1">
      <alignment vertical="center" wrapText="1"/>
    </xf>
    <xf numFmtId="0" fontId="110" fillId="7" borderId="3" xfId="0" applyFont="1" applyFill="1" applyBorder="1" applyAlignment="1">
      <alignment horizontal="center"/>
    </xf>
    <xf numFmtId="0" fontId="0" fillId="0" borderId="42" xfId="0" applyBorder="1" applyAlignment="1">
      <alignment horizontal="center"/>
    </xf>
    <xf numFmtId="0" fontId="15" fillId="0" borderId="13" xfId="0" applyFont="1" applyBorder="1" applyAlignment="1">
      <alignment horizontal="center" vertical="center" wrapText="1"/>
    </xf>
    <xf numFmtId="0" fontId="8" fillId="0" borderId="12" xfId="0" applyFont="1" applyBorder="1" applyAlignment="1">
      <alignment horizontal="center" vertical="center" wrapText="1"/>
    </xf>
    <xf numFmtId="0" fontId="15" fillId="0" borderId="12" xfId="0" applyFont="1" applyBorder="1" applyAlignment="1">
      <alignment horizontal="center" vertical="center" wrapText="1"/>
    </xf>
    <xf numFmtId="0" fontId="20" fillId="0" borderId="12" xfId="0" applyFont="1" applyBorder="1" applyAlignment="1">
      <alignment vertical="center" textRotation="90"/>
    </xf>
    <xf numFmtId="0" fontId="21" fillId="0" borderId="12" xfId="0" applyFont="1" applyBorder="1" applyAlignment="1">
      <alignment vertical="center" textRotation="90" wrapText="1"/>
    </xf>
    <xf numFmtId="0" fontId="23" fillId="0" borderId="12" xfId="0" applyFont="1" applyBorder="1" applyAlignment="1">
      <alignment vertical="center" textRotation="90"/>
    </xf>
    <xf numFmtId="0" fontId="0" fillId="0" borderId="4" xfId="0" applyBorder="1" applyAlignment="1">
      <alignment horizontal="center"/>
    </xf>
    <xf numFmtId="0" fontId="111" fillId="3" borderId="3" xfId="0" applyFont="1" applyFill="1" applyBorder="1" applyAlignment="1">
      <alignment horizontal="center"/>
    </xf>
    <xf numFmtId="0" fontId="0" fillId="3" borderId="3" xfId="0" applyFill="1" applyBorder="1" applyAlignment="1">
      <alignment horizontal="center"/>
    </xf>
    <xf numFmtId="0" fontId="0" fillId="3" borderId="5" xfId="0" applyFill="1" applyBorder="1" applyAlignment="1">
      <alignment horizontal="center"/>
    </xf>
    <xf numFmtId="0" fontId="4" fillId="0" borderId="43" xfId="0" applyFont="1" applyBorder="1" applyAlignment="1">
      <alignment horizontal="center"/>
    </xf>
    <xf numFmtId="0" fontId="0" fillId="0" borderId="43" xfId="0" applyBorder="1" applyAlignment="1">
      <alignment horizontal="center"/>
    </xf>
    <xf numFmtId="0" fontId="4" fillId="0" borderId="44" xfId="0" applyFont="1" applyBorder="1" applyAlignment="1">
      <alignment horizontal="center"/>
    </xf>
    <xf numFmtId="0" fontId="0" fillId="0" borderId="17" xfId="0" applyBorder="1" applyAlignment="1">
      <alignment horizontal="center"/>
    </xf>
    <xf numFmtId="0" fontId="111" fillId="3" borderId="12" xfId="0" applyFont="1" applyFill="1" applyBorder="1" applyAlignment="1">
      <alignment horizontal="center"/>
    </xf>
    <xf numFmtId="0" fontId="0" fillId="3" borderId="12" xfId="0" applyFill="1" applyBorder="1" applyAlignment="1">
      <alignment horizontal="center"/>
    </xf>
    <xf numFmtId="0" fontId="0" fillId="3" borderId="14" xfId="0" applyFill="1" applyBorder="1" applyAlignment="1">
      <alignment horizontal="center"/>
    </xf>
    <xf numFmtId="0" fontId="8" fillId="0" borderId="45" xfId="0" applyFont="1" applyBorder="1" applyAlignment="1">
      <alignment horizontal="center" vertical="center" wrapText="1"/>
    </xf>
    <xf numFmtId="0" fontId="8" fillId="0" borderId="32" xfId="0" applyFont="1" applyBorder="1" applyAlignment="1">
      <alignment horizontal="center" vertical="center" wrapText="1"/>
    </xf>
    <xf numFmtId="0" fontId="0" fillId="0" borderId="46" xfId="0" applyBorder="1" applyAlignment="1">
      <alignment horizontal="center"/>
    </xf>
    <xf numFmtId="0" fontId="0" fillId="0" borderId="37" xfId="0" applyBorder="1" applyAlignment="1">
      <alignment horizontal="center"/>
    </xf>
    <xf numFmtId="0" fontId="0" fillId="0" borderId="47" xfId="0" applyBorder="1" applyAlignment="1">
      <alignment horizontal="center"/>
    </xf>
    <xf numFmtId="0" fontId="0" fillId="0" borderId="38" xfId="0" applyBorder="1" applyAlignment="1">
      <alignment horizontal="center"/>
    </xf>
    <xf numFmtId="0" fontId="0" fillId="0" borderId="48" xfId="0" applyBorder="1" applyAlignment="1">
      <alignment horizontal="center"/>
    </xf>
    <xf numFmtId="0" fontId="4" fillId="0" borderId="43" xfId="0" applyFont="1" applyBorder="1" applyAlignment="1">
      <alignment horizontal="center" vertical="center" wrapText="1"/>
    </xf>
    <xf numFmtId="0" fontId="0" fillId="0" borderId="44" xfId="0" applyBorder="1" applyAlignment="1">
      <alignment horizontal="center"/>
    </xf>
    <xf numFmtId="0" fontId="0" fillId="0" borderId="49" xfId="0" applyBorder="1" applyAlignment="1">
      <alignment horizontal="center"/>
    </xf>
    <xf numFmtId="49" fontId="7" fillId="9" borderId="3" xfId="0" applyNumberFormat="1" applyFont="1" applyFill="1" applyBorder="1" applyAlignment="1">
      <alignment horizontal="center" vertical="center" wrapText="1"/>
    </xf>
    <xf numFmtId="0" fontId="4" fillId="0" borderId="32" xfId="0" applyFont="1" applyBorder="1" applyAlignment="1">
      <alignment horizontal="center" vertical="center" wrapText="1"/>
    </xf>
    <xf numFmtId="0" fontId="4" fillId="22" borderId="15" xfId="0" applyFont="1" applyFill="1" applyBorder="1"/>
    <xf numFmtId="0" fontId="4" fillId="22" borderId="16" xfId="0" applyFont="1" applyFill="1" applyBorder="1"/>
    <xf numFmtId="0" fontId="4" fillId="22" borderId="3" xfId="0" applyFont="1" applyFill="1" applyBorder="1"/>
    <xf numFmtId="0" fontId="4" fillId="22" borderId="3" xfId="0" applyFont="1" applyFill="1" applyBorder="1" applyAlignment="1">
      <alignment vertical="center" wrapText="1"/>
    </xf>
    <xf numFmtId="0" fontId="0" fillId="3" borderId="3" xfId="0" applyFill="1" applyBorder="1" applyAlignment="1">
      <alignment vertical="center" wrapText="1"/>
    </xf>
    <xf numFmtId="165" fontId="4" fillId="0" borderId="0" xfId="2" applyFont="1" applyAlignment="1">
      <alignment horizontal="center"/>
    </xf>
    <xf numFmtId="168" fontId="4" fillId="0" borderId="0" xfId="2" applyNumberFormat="1" applyFont="1" applyBorder="1" applyAlignment="1">
      <alignment horizontal="center"/>
    </xf>
    <xf numFmtId="0" fontId="0" fillId="13" borderId="0" xfId="0" applyFill="1" applyAlignment="1">
      <alignment horizontal="center"/>
    </xf>
    <xf numFmtId="0" fontId="59" fillId="24" borderId="40" xfId="0" applyFont="1" applyFill="1" applyBorder="1" applyAlignment="1">
      <alignment vertical="center" wrapText="1"/>
    </xf>
    <xf numFmtId="0" fontId="16" fillId="0" borderId="16" xfId="0" applyFont="1" applyBorder="1" applyAlignment="1">
      <alignment vertical="center" wrapText="1"/>
    </xf>
    <xf numFmtId="0" fontId="16" fillId="0" borderId="2" xfId="0" applyFont="1" applyBorder="1" applyAlignment="1">
      <alignment vertical="center" wrapText="1"/>
    </xf>
    <xf numFmtId="0" fontId="0" fillId="2" borderId="3" xfId="0" applyFill="1" applyBorder="1" applyAlignment="1">
      <alignment wrapText="1"/>
    </xf>
    <xf numFmtId="0" fontId="0" fillId="28" borderId="3" xfId="0" applyFill="1" applyBorder="1" applyAlignment="1">
      <alignment horizontal="center" wrapText="1"/>
    </xf>
    <xf numFmtId="0" fontId="0" fillId="28" borderId="3" xfId="0" applyFill="1" applyBorder="1" applyAlignment="1">
      <alignment horizontal="center"/>
    </xf>
    <xf numFmtId="0" fontId="4" fillId="3" borderId="3" xfId="0" applyFont="1" applyFill="1" applyBorder="1"/>
    <xf numFmtId="0" fontId="112" fillId="26" borderId="15" xfId="0" applyFont="1" applyFill="1" applyBorder="1" applyAlignment="1">
      <alignment vertical="center" wrapText="1"/>
    </xf>
    <xf numFmtId="0" fontId="113" fillId="0" borderId="3" xfId="0" applyFont="1" applyBorder="1" applyAlignment="1">
      <alignment horizontal="center"/>
    </xf>
    <xf numFmtId="49" fontId="113" fillId="0" borderId="3" xfId="0" applyNumberFormat="1" applyFont="1" applyBorder="1" applyAlignment="1">
      <alignment horizontal="center"/>
    </xf>
    <xf numFmtId="0" fontId="10" fillId="7" borderId="3" xfId="0" applyFont="1" applyFill="1" applyBorder="1" applyAlignment="1">
      <alignment horizontal="center" vertical="center"/>
    </xf>
    <xf numFmtId="0" fontId="10" fillId="0" borderId="0" xfId="0" applyFont="1" applyAlignment="1">
      <alignment horizontal="center" vertical="center"/>
    </xf>
    <xf numFmtId="0" fontId="7" fillId="2" borderId="50" xfId="0" applyFont="1" applyFill="1" applyBorder="1" applyAlignment="1">
      <alignment vertical="center" wrapText="1"/>
    </xf>
    <xf numFmtId="49" fontId="112" fillId="26" borderId="15" xfId="0" applyNumberFormat="1" applyFont="1" applyFill="1" applyBorder="1" applyAlignment="1">
      <alignment vertical="center" wrapText="1"/>
    </xf>
    <xf numFmtId="0" fontId="59" fillId="32" borderId="15" xfId="0" applyFont="1" applyFill="1" applyBorder="1" applyAlignment="1">
      <alignment vertical="center" wrapText="1"/>
    </xf>
    <xf numFmtId="0" fontId="7" fillId="0" borderId="16" xfId="0" applyFont="1" applyBorder="1" applyAlignment="1">
      <alignment vertical="center" wrapText="1"/>
    </xf>
    <xf numFmtId="0" fontId="4" fillId="2" borderId="3" xfId="0" applyFont="1" applyFill="1" applyBorder="1" applyAlignment="1">
      <alignment horizontal="center" wrapText="1"/>
    </xf>
    <xf numFmtId="0" fontId="0" fillId="21" borderId="3" xfId="0" applyFill="1" applyBorder="1" applyAlignment="1">
      <alignment horizontal="center" wrapText="1"/>
    </xf>
    <xf numFmtId="0" fontId="0" fillId="31" borderId="3" xfId="0" applyFill="1" applyBorder="1" applyAlignment="1">
      <alignment horizontal="center" wrapText="1"/>
    </xf>
    <xf numFmtId="0" fontId="2" fillId="4" borderId="16" xfId="0" applyFont="1" applyFill="1" applyBorder="1" applyAlignment="1">
      <alignment vertical="center" wrapText="1"/>
    </xf>
    <xf numFmtId="0" fontId="57" fillId="19" borderId="41" xfId="0" applyFont="1" applyFill="1" applyBorder="1" applyAlignment="1">
      <alignment vertical="center"/>
    </xf>
    <xf numFmtId="0" fontId="0" fillId="0" borderId="36" xfId="0" applyBorder="1" applyAlignment="1">
      <alignment horizontal="center"/>
    </xf>
    <xf numFmtId="0" fontId="0" fillId="0" borderId="51" xfId="0" applyBorder="1" applyAlignment="1">
      <alignment horizontal="center"/>
    </xf>
    <xf numFmtId="0" fontId="0" fillId="0" borderId="2" xfId="0" applyBorder="1" applyAlignment="1">
      <alignment horizontal="center"/>
    </xf>
    <xf numFmtId="0" fontId="0" fillId="3" borderId="15" xfId="0" applyFill="1" applyBorder="1" applyAlignment="1">
      <alignment horizontal="center"/>
    </xf>
    <xf numFmtId="0" fontId="0" fillId="0" borderId="15" xfId="0" applyBorder="1" applyAlignment="1">
      <alignment horizontal="center"/>
    </xf>
    <xf numFmtId="0" fontId="0" fillId="3" borderId="2" xfId="0" applyFill="1" applyBorder="1" applyAlignment="1">
      <alignment horizontal="center"/>
    </xf>
    <xf numFmtId="0" fontId="0" fillId="0" borderId="52" xfId="0" applyBorder="1" applyAlignment="1">
      <alignment horizontal="center"/>
    </xf>
    <xf numFmtId="0" fontId="4" fillId="22" borderId="53" xfId="0" applyFont="1" applyFill="1" applyBorder="1"/>
    <xf numFmtId="0" fontId="4" fillId="22" borderId="12" xfId="0" applyFont="1" applyFill="1" applyBorder="1"/>
    <xf numFmtId="0" fontId="0" fillId="0" borderId="53" xfId="0" applyBorder="1" applyAlignment="1">
      <alignment horizontal="center"/>
    </xf>
    <xf numFmtId="0" fontId="4" fillId="22" borderId="9" xfId="0" applyFont="1" applyFill="1" applyBorder="1" applyAlignment="1">
      <alignment vertical="center" wrapText="1"/>
    </xf>
    <xf numFmtId="0" fontId="0" fillId="0" borderId="6" xfId="0" applyBorder="1" applyAlignment="1">
      <alignment horizontal="center"/>
    </xf>
    <xf numFmtId="0" fontId="0" fillId="3" borderId="23" xfId="0" applyFill="1" applyBorder="1" applyAlignment="1">
      <alignment horizontal="center"/>
    </xf>
    <xf numFmtId="0" fontId="0" fillId="3" borderId="19" xfId="0" applyFill="1" applyBorder="1" applyAlignment="1">
      <alignment horizontal="center"/>
    </xf>
    <xf numFmtId="0" fontId="0" fillId="0" borderId="9" xfId="0" applyBorder="1" applyAlignment="1">
      <alignment horizontal="center"/>
    </xf>
    <xf numFmtId="0" fontId="0" fillId="22" borderId="3" xfId="0" applyFill="1" applyBorder="1" applyAlignment="1">
      <alignment wrapText="1"/>
    </xf>
    <xf numFmtId="0" fontId="0" fillId="22" borderId="3" xfId="0" applyFill="1" applyBorder="1" applyAlignment="1">
      <alignment horizontal="center" wrapText="1"/>
    </xf>
    <xf numFmtId="0" fontId="4" fillId="22" borderId="3" xfId="0" applyFont="1" applyFill="1" applyBorder="1" applyAlignment="1">
      <alignment horizontal="center" wrapText="1"/>
    </xf>
    <xf numFmtId="0" fontId="111" fillId="3" borderId="15" xfId="0" applyFont="1" applyFill="1" applyBorder="1" applyAlignment="1">
      <alignment horizontal="center"/>
    </xf>
    <xf numFmtId="0" fontId="4" fillId="22" borderId="2" xfId="0" applyFont="1" applyFill="1" applyBorder="1"/>
    <xf numFmtId="0" fontId="58" fillId="22" borderId="32" xfId="0" applyFont="1" applyFill="1" applyBorder="1" applyAlignment="1">
      <alignment horizontal="center" vertical="center"/>
    </xf>
    <xf numFmtId="0" fontId="0" fillId="22" borderId="12" xfId="0" applyFill="1" applyBorder="1" applyAlignment="1">
      <alignment vertical="center" wrapText="1"/>
    </xf>
    <xf numFmtId="0" fontId="0" fillId="22" borderId="52" xfId="0" applyFill="1" applyBorder="1" applyAlignment="1">
      <alignment horizontal="center"/>
    </xf>
    <xf numFmtId="0" fontId="0" fillId="22" borderId="3" xfId="0" applyFill="1" applyBorder="1" applyAlignment="1">
      <alignment horizontal="center"/>
    </xf>
    <xf numFmtId="0" fontId="4" fillId="22" borderId="3" xfId="0" applyFont="1" applyFill="1" applyBorder="1" applyAlignment="1">
      <alignment horizontal="center" vertical="center"/>
    </xf>
    <xf numFmtId="0" fontId="4" fillId="22" borderId="3" xfId="0" applyFont="1" applyFill="1" applyBorder="1" applyAlignment="1">
      <alignment horizontal="center"/>
    </xf>
    <xf numFmtId="0" fontId="0" fillId="0" borderId="34" xfId="0" applyBorder="1" applyAlignment="1">
      <alignment horizontal="center"/>
    </xf>
    <xf numFmtId="0" fontId="58" fillId="22" borderId="34" xfId="0" applyFont="1" applyFill="1" applyBorder="1" applyAlignment="1">
      <alignment horizontal="center" vertical="center"/>
    </xf>
    <xf numFmtId="0" fontId="0" fillId="22" borderId="34" xfId="0" applyFill="1" applyBorder="1" applyAlignment="1">
      <alignment horizontal="center" wrapText="1"/>
    </xf>
    <xf numFmtId="0" fontId="0" fillId="22" borderId="34" xfId="0" applyFill="1" applyBorder="1" applyAlignment="1">
      <alignment horizontal="center"/>
    </xf>
    <xf numFmtId="0" fontId="4" fillId="22" borderId="34" xfId="0" applyFont="1" applyFill="1" applyBorder="1" applyAlignment="1">
      <alignment horizontal="center"/>
    </xf>
    <xf numFmtId="0" fontId="0" fillId="0" borderId="8" xfId="0" applyBorder="1" applyAlignment="1">
      <alignment horizontal="center"/>
    </xf>
    <xf numFmtId="0" fontId="111" fillId="3" borderId="8" xfId="0" applyFont="1" applyFill="1" applyBorder="1" applyAlignment="1">
      <alignment horizontal="center"/>
    </xf>
    <xf numFmtId="0" fontId="111" fillId="22" borderId="8" xfId="0" applyFont="1" applyFill="1" applyBorder="1" applyAlignment="1">
      <alignment horizontal="center" vertical="center"/>
    </xf>
    <xf numFmtId="0" fontId="0" fillId="3" borderId="8" xfId="0" applyFill="1" applyBorder="1" applyAlignment="1">
      <alignment horizontal="center"/>
    </xf>
    <xf numFmtId="0" fontId="4" fillId="22" borderId="8" xfId="0" applyFont="1" applyFill="1" applyBorder="1"/>
    <xf numFmtId="0" fontId="4" fillId="3" borderId="8" xfId="0" applyFont="1" applyFill="1" applyBorder="1"/>
    <xf numFmtId="0" fontId="0" fillId="0" borderId="1" xfId="0" applyBorder="1" applyAlignment="1">
      <alignment horizontal="center"/>
    </xf>
    <xf numFmtId="0" fontId="4" fillId="22" borderId="1" xfId="0" applyFont="1" applyFill="1" applyBorder="1" applyAlignment="1">
      <alignment horizontal="center" vertical="center"/>
    </xf>
    <xf numFmtId="0" fontId="0" fillId="0" borderId="54" xfId="0" applyBorder="1" applyAlignment="1">
      <alignment horizontal="center"/>
    </xf>
    <xf numFmtId="0" fontId="4" fillId="22" borderId="55" xfId="0" applyFont="1" applyFill="1" applyBorder="1" applyAlignment="1">
      <alignment horizontal="center" vertical="center"/>
    </xf>
    <xf numFmtId="0" fontId="58" fillId="3" borderId="34" xfId="0" applyFont="1" applyFill="1" applyBorder="1" applyAlignment="1">
      <alignment horizontal="center" vertical="center"/>
    </xf>
    <xf numFmtId="0" fontId="0" fillId="3" borderId="34" xfId="0" applyFill="1" applyBorder="1" applyAlignment="1">
      <alignment horizontal="center"/>
    </xf>
    <xf numFmtId="0" fontId="0" fillId="3" borderId="3" xfId="0" applyFill="1" applyBorder="1" applyAlignment="1">
      <alignment horizontal="center" wrapText="1"/>
    </xf>
    <xf numFmtId="0" fontId="0" fillId="22" borderId="40" xfId="0" applyFill="1" applyBorder="1" applyAlignment="1">
      <alignment horizontal="center"/>
    </xf>
    <xf numFmtId="49" fontId="20" fillId="0" borderId="12" xfId="0" applyNumberFormat="1" applyFont="1" applyBorder="1" applyAlignment="1">
      <alignment vertical="center" textRotation="90" wrapText="1"/>
    </xf>
    <xf numFmtId="0" fontId="4" fillId="22" borderId="34" xfId="0" applyFont="1" applyFill="1" applyBorder="1"/>
    <xf numFmtId="0" fontId="111" fillId="22" borderId="34" xfId="0" applyFont="1" applyFill="1" applyBorder="1" applyAlignment="1">
      <alignment horizontal="center"/>
    </xf>
    <xf numFmtId="0" fontId="111" fillId="22" borderId="3" xfId="0" applyFont="1" applyFill="1" applyBorder="1" applyAlignment="1">
      <alignment horizontal="center"/>
    </xf>
    <xf numFmtId="0" fontId="111" fillId="22" borderId="15" xfId="0" applyFont="1" applyFill="1" applyBorder="1" applyAlignment="1">
      <alignment horizontal="center"/>
    </xf>
    <xf numFmtId="0" fontId="111" fillId="22" borderId="8" xfId="0" applyFont="1" applyFill="1" applyBorder="1" applyAlignment="1">
      <alignment horizontal="center"/>
    </xf>
    <xf numFmtId="0" fontId="2" fillId="22" borderId="3" xfId="0" applyFont="1" applyFill="1" applyBorder="1" applyAlignment="1">
      <alignment horizontal="center" vertical="center"/>
    </xf>
    <xf numFmtId="0" fontId="0" fillId="22" borderId="12" xfId="0" applyFill="1" applyBorder="1" applyAlignment="1">
      <alignment horizontal="center"/>
    </xf>
    <xf numFmtId="0" fontId="0" fillId="22" borderId="8" xfId="0" applyFill="1" applyBorder="1" applyAlignment="1">
      <alignment horizontal="center"/>
    </xf>
    <xf numFmtId="0" fontId="0" fillId="22" borderId="23" xfId="0" applyFill="1" applyBorder="1" applyAlignment="1">
      <alignment horizontal="center"/>
    </xf>
    <xf numFmtId="0" fontId="23" fillId="0" borderId="12" xfId="0" applyFont="1" applyBorder="1" applyAlignment="1">
      <alignment vertical="center" textRotation="45"/>
    </xf>
    <xf numFmtId="0" fontId="11" fillId="22" borderId="3" xfId="0" applyFont="1" applyFill="1" applyBorder="1" applyAlignment="1">
      <alignment vertical="center" wrapText="1"/>
    </xf>
    <xf numFmtId="0" fontId="4" fillId="22" borderId="56" xfId="0" applyFont="1" applyFill="1" applyBorder="1" applyAlignment="1">
      <alignment horizontal="center" vertical="center"/>
    </xf>
    <xf numFmtId="0" fontId="0" fillId="22" borderId="56" xfId="0" applyFill="1" applyBorder="1" applyAlignment="1">
      <alignment horizontal="center"/>
    </xf>
    <xf numFmtId="0" fontId="0" fillId="0" borderId="57" xfId="0" applyBorder="1" applyAlignment="1">
      <alignment horizontal="center"/>
    </xf>
    <xf numFmtId="0" fontId="0" fillId="0" borderId="58" xfId="0" applyBorder="1" applyAlignment="1">
      <alignment horizontal="center"/>
    </xf>
    <xf numFmtId="0" fontId="0" fillId="22" borderId="58" xfId="0" applyFill="1" applyBorder="1" applyAlignment="1">
      <alignment horizontal="center"/>
    </xf>
    <xf numFmtId="0" fontId="0" fillId="19" borderId="12" xfId="0" applyFill="1" applyBorder="1" applyAlignment="1">
      <alignment vertical="center" wrapText="1"/>
    </xf>
    <xf numFmtId="0" fontId="2" fillId="28" borderId="15" xfId="0" applyFont="1" applyFill="1" applyBorder="1" applyAlignment="1">
      <alignment vertical="center" wrapText="1"/>
    </xf>
    <xf numFmtId="0" fontId="4" fillId="21" borderId="32" xfId="0" applyFont="1" applyFill="1" applyBorder="1" applyAlignment="1">
      <alignment horizontal="left" vertical="top" wrapText="1"/>
    </xf>
    <xf numFmtId="0" fontId="4" fillId="13" borderId="52" xfId="0" applyFont="1" applyFill="1" applyBorder="1" applyAlignment="1">
      <alignment horizontal="center" vertical="center" wrapText="1"/>
    </xf>
    <xf numFmtId="0" fontId="4" fillId="31" borderId="32" xfId="0" applyFont="1" applyFill="1" applyBorder="1" applyAlignment="1">
      <alignment horizontal="left" vertical="top" wrapText="1"/>
    </xf>
    <xf numFmtId="0" fontId="0" fillId="19" borderId="3" xfId="0" applyFill="1" applyBorder="1" applyAlignment="1">
      <alignment horizontal="center" vertical="top" wrapText="1"/>
    </xf>
    <xf numFmtId="0" fontId="109" fillId="26" borderId="52" xfId="0" applyFont="1" applyFill="1" applyBorder="1" applyAlignment="1">
      <alignment vertical="center" wrapText="1"/>
    </xf>
    <xf numFmtId="0" fontId="0" fillId="13" borderId="3" xfId="0" applyFill="1" applyBorder="1" applyAlignment="1">
      <alignment horizontal="center" vertical="top" wrapText="1"/>
    </xf>
    <xf numFmtId="0" fontId="114" fillId="26" borderId="2" xfId="0" applyFont="1" applyFill="1" applyBorder="1" applyAlignment="1">
      <alignment horizontal="center" vertical="center" wrapText="1"/>
    </xf>
    <xf numFmtId="0" fontId="115" fillId="2" borderId="15" xfId="0" applyFont="1" applyFill="1" applyBorder="1" applyAlignment="1">
      <alignment vertical="center" wrapText="1"/>
    </xf>
    <xf numFmtId="0" fontId="2" fillId="31" borderId="15" xfId="0" applyFont="1" applyFill="1" applyBorder="1" applyAlignment="1">
      <alignment vertical="center" wrapText="1"/>
    </xf>
    <xf numFmtId="0" fontId="116" fillId="26" borderId="16" xfId="0" applyFont="1" applyFill="1" applyBorder="1" applyAlignment="1">
      <alignment vertical="center" wrapText="1"/>
    </xf>
    <xf numFmtId="0" fontId="2" fillId="28" borderId="9" xfId="0" applyFont="1" applyFill="1" applyBorder="1" applyAlignment="1">
      <alignment vertical="center" wrapText="1"/>
    </xf>
    <xf numFmtId="0" fontId="2" fillId="33" borderId="36" xfId="0" applyFont="1" applyFill="1" applyBorder="1" applyAlignment="1">
      <alignment vertical="center" wrapText="1"/>
    </xf>
    <xf numFmtId="0" fontId="0" fillId="8" borderId="3" xfId="0" applyFill="1" applyBorder="1" applyAlignment="1">
      <alignment horizontal="center" wrapText="1"/>
    </xf>
    <xf numFmtId="0" fontId="0" fillId="18" borderId="3" xfId="0" applyFill="1" applyBorder="1" applyAlignment="1">
      <alignment horizontal="center" wrapText="1"/>
    </xf>
    <xf numFmtId="0" fontId="4" fillId="22" borderId="55" xfId="0" applyFont="1" applyFill="1" applyBorder="1" applyAlignment="1">
      <alignment horizontal="center" vertical="top" wrapText="1"/>
    </xf>
    <xf numFmtId="0" fontId="4" fillId="22" borderId="32" xfId="0" applyFont="1" applyFill="1" applyBorder="1" applyAlignment="1">
      <alignment horizontal="left" vertical="top" wrapText="1"/>
    </xf>
    <xf numFmtId="0" fontId="4" fillId="22" borderId="0" xfId="0" applyFont="1" applyFill="1" applyAlignment="1">
      <alignment horizontal="center" vertical="top" wrapText="1"/>
    </xf>
    <xf numFmtId="0" fontId="63" fillId="22" borderId="3" xfId="0" applyFont="1" applyFill="1" applyBorder="1" applyAlignment="1">
      <alignment vertical="center" wrapText="1"/>
    </xf>
    <xf numFmtId="0" fontId="2" fillId="22" borderId="3" xfId="0" applyFont="1" applyFill="1" applyBorder="1" applyAlignment="1">
      <alignment vertical="center" wrapText="1"/>
    </xf>
    <xf numFmtId="0" fontId="0" fillId="31" borderId="2" xfId="0" applyFill="1" applyBorder="1"/>
    <xf numFmtId="0" fontId="2" fillId="33" borderId="21" xfId="0" applyFont="1" applyFill="1" applyBorder="1" applyAlignment="1">
      <alignment vertical="center" wrapText="1"/>
    </xf>
    <xf numFmtId="0" fontId="3" fillId="33" borderId="15" xfId="0" applyFont="1" applyFill="1" applyBorder="1" applyAlignment="1">
      <alignment vertical="center" wrapText="1"/>
    </xf>
    <xf numFmtId="0" fontId="0" fillId="22" borderId="0" xfId="0" applyFill="1" applyAlignment="1">
      <alignment horizontal="center" vertical="top" wrapText="1"/>
    </xf>
    <xf numFmtId="0" fontId="4" fillId="13" borderId="32" xfId="0" applyFont="1" applyFill="1" applyBorder="1" applyAlignment="1">
      <alignment horizontal="center" vertical="top" wrapText="1"/>
    </xf>
    <xf numFmtId="0" fontId="2" fillId="18" borderId="0" xfId="0" applyFont="1" applyFill="1" applyAlignment="1">
      <alignment horizontal="center" wrapText="1"/>
    </xf>
    <xf numFmtId="0" fontId="0" fillId="22" borderId="36" xfId="0" applyFill="1" applyBorder="1" applyAlignment="1">
      <alignment horizontal="center"/>
    </xf>
    <xf numFmtId="0" fontId="4" fillId="31" borderId="15" xfId="0" applyFont="1" applyFill="1" applyBorder="1"/>
    <xf numFmtId="0" fontId="2" fillId="2" borderId="15" xfId="0" applyFont="1" applyFill="1" applyBorder="1" applyAlignment="1">
      <alignment vertical="center" wrapText="1"/>
    </xf>
    <xf numFmtId="49" fontId="3" fillId="2" borderId="3" xfId="0" applyNumberFormat="1" applyFont="1" applyFill="1" applyBorder="1" applyAlignment="1">
      <alignment vertical="center" wrapText="1"/>
    </xf>
    <xf numFmtId="0" fontId="0" fillId="0" borderId="59" xfId="0" applyBorder="1" applyAlignment="1">
      <alignment horizontal="center"/>
    </xf>
    <xf numFmtId="0" fontId="4" fillId="0" borderId="45" xfId="0" applyFont="1" applyBorder="1" applyAlignment="1">
      <alignment horizontal="center"/>
    </xf>
    <xf numFmtId="0" fontId="0" fillId="22" borderId="3" xfId="0" applyFill="1" applyBorder="1"/>
    <xf numFmtId="0" fontId="2" fillId="33" borderId="3" xfId="0" applyFont="1" applyFill="1" applyBorder="1" applyAlignment="1">
      <alignment vertical="center" wrapText="1"/>
    </xf>
    <xf numFmtId="0" fontId="0" fillId="34" borderId="3" xfId="0" applyFill="1" applyBorder="1" applyAlignment="1">
      <alignment horizontal="center" vertical="center" wrapText="1"/>
    </xf>
    <xf numFmtId="0" fontId="116" fillId="26" borderId="15" xfId="0" applyFont="1" applyFill="1" applyBorder="1" applyAlignment="1">
      <alignment vertical="center" wrapText="1"/>
    </xf>
    <xf numFmtId="0" fontId="106" fillId="34" borderId="15" xfId="0" applyFont="1" applyFill="1" applyBorder="1" applyAlignment="1">
      <alignment vertical="center" wrapText="1"/>
    </xf>
    <xf numFmtId="49" fontId="117" fillId="26" borderId="16" xfId="0" applyNumberFormat="1" applyFont="1" applyFill="1" applyBorder="1" applyAlignment="1">
      <alignment vertical="center" wrapText="1"/>
    </xf>
    <xf numFmtId="0" fontId="111" fillId="22" borderId="23" xfId="0" applyFont="1" applyFill="1" applyBorder="1" applyAlignment="1">
      <alignment horizontal="center"/>
    </xf>
    <xf numFmtId="0" fontId="111" fillId="22" borderId="23" xfId="0" applyFont="1" applyFill="1" applyBorder="1" applyAlignment="1">
      <alignment horizontal="center" vertical="center"/>
    </xf>
    <xf numFmtId="0" fontId="0" fillId="0" borderId="60" xfId="0" applyBorder="1" applyAlignment="1">
      <alignment horizontal="center"/>
    </xf>
    <xf numFmtId="0" fontId="4" fillId="22" borderId="61" xfId="0" applyFont="1" applyFill="1" applyBorder="1" applyAlignment="1">
      <alignment horizontal="center" vertical="top" wrapText="1"/>
    </xf>
    <xf numFmtId="0" fontId="4" fillId="22" borderId="62" xfId="0" applyFont="1" applyFill="1" applyBorder="1" applyAlignment="1">
      <alignment horizontal="center" wrapText="1"/>
    </xf>
    <xf numFmtId="0" fontId="0" fillId="0" borderId="63" xfId="0" applyBorder="1" applyAlignment="1">
      <alignment horizontal="center"/>
    </xf>
    <xf numFmtId="0" fontId="11" fillId="0" borderId="12" xfId="0" applyFont="1" applyBorder="1" applyAlignment="1">
      <alignment vertical="center" wrapText="1"/>
    </xf>
    <xf numFmtId="0" fontId="117" fillId="26" borderId="16" xfId="0" applyFont="1" applyFill="1" applyBorder="1" applyAlignment="1">
      <alignment vertical="center" wrapText="1"/>
    </xf>
    <xf numFmtId="49" fontId="7" fillId="23" borderId="15" xfId="0" applyNumberFormat="1" applyFont="1" applyFill="1" applyBorder="1" applyAlignment="1">
      <alignment vertical="center" wrapText="1"/>
    </xf>
    <xf numFmtId="0" fontId="0" fillId="22" borderId="55" xfId="0" applyFill="1" applyBorder="1" applyAlignment="1">
      <alignment horizontal="center" wrapText="1"/>
    </xf>
    <xf numFmtId="0" fontId="4" fillId="22" borderId="64" xfId="0" applyFont="1" applyFill="1" applyBorder="1" applyAlignment="1">
      <alignment horizontal="center" vertical="center"/>
    </xf>
    <xf numFmtId="0" fontId="4" fillId="22" borderId="65" xfId="0" applyFont="1" applyFill="1" applyBorder="1" applyAlignment="1">
      <alignment horizontal="center" vertical="center"/>
    </xf>
    <xf numFmtId="49" fontId="3" fillId="33" borderId="15" xfId="0" applyNumberFormat="1" applyFont="1" applyFill="1" applyBorder="1" applyAlignment="1">
      <alignment vertical="center" wrapText="1"/>
    </xf>
    <xf numFmtId="0" fontId="7" fillId="32" borderId="15" xfId="0" applyFont="1" applyFill="1" applyBorder="1" applyAlignment="1">
      <alignment vertical="center" wrapText="1"/>
    </xf>
    <xf numFmtId="0" fontId="106" fillId="30" borderId="15" xfId="0" applyFont="1" applyFill="1" applyBorder="1" applyAlignment="1">
      <alignment vertical="center" wrapText="1"/>
    </xf>
    <xf numFmtId="0" fontId="7" fillId="13" borderId="2" xfId="0" applyFont="1" applyFill="1" applyBorder="1" applyAlignment="1">
      <alignment vertical="center" wrapText="1"/>
    </xf>
    <xf numFmtId="0" fontId="4" fillId="19" borderId="66" xfId="0" applyFont="1" applyFill="1" applyBorder="1" applyAlignment="1">
      <alignment horizontal="center" vertical="top" wrapText="1"/>
    </xf>
    <xf numFmtId="0" fontId="3" fillId="21" borderId="2" xfId="0" applyFont="1" applyFill="1" applyBorder="1" applyAlignment="1">
      <alignment vertical="center" wrapText="1"/>
    </xf>
    <xf numFmtId="0" fontId="2" fillId="24" borderId="0" xfId="0" applyFont="1" applyFill="1" applyAlignment="1">
      <alignment horizontal="center" vertical="center" wrapText="1"/>
    </xf>
    <xf numFmtId="0" fontId="118" fillId="26" borderId="16" xfId="0" applyFont="1" applyFill="1" applyBorder="1" applyAlignment="1">
      <alignment vertical="center" wrapText="1"/>
    </xf>
    <xf numFmtId="0" fontId="16" fillId="28" borderId="15" xfId="0" applyFont="1" applyFill="1" applyBorder="1" applyAlignment="1">
      <alignment vertical="center" wrapText="1"/>
    </xf>
    <xf numFmtId="49" fontId="4" fillId="33" borderId="15" xfId="0" applyNumberFormat="1" applyFont="1" applyFill="1" applyBorder="1" applyAlignment="1">
      <alignment vertical="center" wrapText="1"/>
    </xf>
    <xf numFmtId="49" fontId="4" fillId="33" borderId="16" xfId="0" applyNumberFormat="1" applyFont="1" applyFill="1" applyBorder="1" applyAlignment="1">
      <alignment vertical="center" wrapText="1"/>
    </xf>
    <xf numFmtId="0" fontId="112" fillId="26" borderId="41" xfId="0" applyFont="1" applyFill="1" applyBorder="1" applyAlignment="1">
      <alignment horizontal="center" vertical="center" wrapText="1"/>
    </xf>
    <xf numFmtId="0" fontId="0" fillId="9" borderId="3" xfId="0" applyFill="1" applyBorder="1" applyAlignment="1">
      <alignment horizontal="center" wrapText="1"/>
    </xf>
    <xf numFmtId="0" fontId="0" fillId="22" borderId="4" xfId="0" applyFill="1" applyBorder="1" applyAlignment="1">
      <alignment horizontal="center"/>
    </xf>
    <xf numFmtId="0" fontId="5" fillId="6" borderId="3" xfId="0" applyFont="1" applyFill="1" applyBorder="1" applyAlignment="1">
      <alignment horizontal="center" vertical="center" wrapText="1"/>
    </xf>
    <xf numFmtId="0" fontId="58" fillId="19" borderId="40" xfId="0" applyFont="1" applyFill="1" applyBorder="1" applyAlignment="1">
      <alignment vertical="center"/>
    </xf>
    <xf numFmtId="0" fontId="58" fillId="19" borderId="50" xfId="0" applyFont="1" applyFill="1" applyBorder="1" applyAlignment="1">
      <alignment vertical="center"/>
    </xf>
    <xf numFmtId="0" fontId="4" fillId="22" borderId="32" xfId="0" applyFont="1" applyFill="1" applyBorder="1" applyAlignment="1">
      <alignment horizontal="center" vertical="top" wrapText="1"/>
    </xf>
    <xf numFmtId="0" fontId="3" fillId="32" borderId="0" xfId="0" applyFont="1" applyFill="1" applyAlignment="1">
      <alignment horizontal="center" wrapText="1"/>
    </xf>
    <xf numFmtId="0" fontId="119" fillId="0" borderId="0" xfId="0" applyFont="1" applyAlignment="1">
      <alignment vertical="center" wrapText="1"/>
    </xf>
    <xf numFmtId="0" fontId="10" fillId="19" borderId="41" xfId="0" applyFont="1" applyFill="1" applyBorder="1" applyAlignment="1">
      <alignment horizontal="center" vertical="center"/>
    </xf>
    <xf numFmtId="0" fontId="2" fillId="25" borderId="15" xfId="0" applyFont="1" applyFill="1" applyBorder="1" applyAlignment="1">
      <alignment horizontal="center" vertical="center" wrapText="1"/>
    </xf>
    <xf numFmtId="0" fontId="57" fillId="19" borderId="41" xfId="0" applyFont="1" applyFill="1" applyBorder="1" applyAlignment="1">
      <alignment vertical="center" wrapText="1"/>
    </xf>
    <xf numFmtId="0" fontId="110" fillId="13" borderId="2" xfId="0" applyFont="1" applyFill="1" applyBorder="1" applyAlignment="1">
      <alignment vertical="center" wrapText="1"/>
    </xf>
    <xf numFmtId="0" fontId="57" fillId="13" borderId="15" xfId="0" applyFont="1" applyFill="1" applyBorder="1" applyAlignment="1">
      <alignment vertical="center" wrapText="1"/>
    </xf>
    <xf numFmtId="1" fontId="4" fillId="7" borderId="8" xfId="0" applyNumberFormat="1" applyFont="1" applyFill="1" applyBorder="1" applyAlignment="1">
      <alignment horizontal="center" shrinkToFit="1"/>
    </xf>
    <xf numFmtId="1" fontId="4" fillId="7" borderId="10" xfId="0" applyNumberFormat="1" applyFont="1" applyFill="1" applyBorder="1" applyAlignment="1">
      <alignment horizontal="center" shrinkToFit="1"/>
    </xf>
    <xf numFmtId="1" fontId="4" fillId="7" borderId="12" xfId="0" applyNumberFormat="1" applyFont="1" applyFill="1" applyBorder="1" applyAlignment="1">
      <alignment horizontal="center" shrinkToFit="1"/>
    </xf>
    <xf numFmtId="0" fontId="119" fillId="26" borderId="15" xfId="0" applyFont="1" applyFill="1" applyBorder="1" applyAlignment="1">
      <alignment vertical="center" wrapText="1"/>
    </xf>
    <xf numFmtId="0" fontId="57" fillId="7" borderId="15" xfId="0" applyFont="1" applyFill="1" applyBorder="1" applyAlignment="1">
      <alignment vertical="center" wrapText="1"/>
    </xf>
    <xf numFmtId="0" fontId="0" fillId="0" borderId="67" xfId="0" applyBorder="1" applyAlignment="1">
      <alignment horizontal="center"/>
    </xf>
    <xf numFmtId="0" fontId="73" fillId="22" borderId="68" xfId="0" applyFont="1" applyFill="1" applyBorder="1" applyAlignment="1">
      <alignment vertical="top" wrapText="1"/>
    </xf>
    <xf numFmtId="0" fontId="8" fillId="0" borderId="68" xfId="0" applyFont="1" applyBorder="1" applyAlignment="1">
      <alignment horizontal="center" vertical="center" wrapText="1"/>
    </xf>
    <xf numFmtId="0" fontId="52" fillId="22" borderId="1" xfId="0" applyFont="1" applyFill="1" applyBorder="1" applyAlignment="1">
      <alignment vertical="top" wrapText="1"/>
    </xf>
    <xf numFmtId="0" fontId="0" fillId="2" borderId="15" xfId="0" applyFill="1" applyBorder="1" applyAlignment="1">
      <alignment wrapText="1"/>
    </xf>
    <xf numFmtId="0" fontId="2" fillId="4" borderId="3" xfId="0" applyFont="1" applyFill="1" applyBorder="1" applyAlignment="1">
      <alignment horizontal="center" vertical="center" wrapText="1"/>
    </xf>
    <xf numFmtId="0" fontId="0" fillId="7" borderId="52" xfId="0" applyFill="1" applyBorder="1" applyAlignment="1">
      <alignment vertical="center"/>
    </xf>
    <xf numFmtId="0" fontId="0" fillId="7" borderId="53" xfId="0" applyFill="1" applyBorder="1" applyAlignment="1">
      <alignment vertical="center"/>
    </xf>
    <xf numFmtId="0" fontId="0" fillId="7" borderId="13" xfId="0" applyFill="1" applyBorder="1" applyAlignment="1">
      <alignment vertical="center"/>
    </xf>
    <xf numFmtId="0" fontId="0" fillId="7" borderId="19" xfId="0" applyFill="1" applyBorder="1" applyAlignment="1">
      <alignment vertical="center"/>
    </xf>
    <xf numFmtId="0" fontId="0" fillId="7" borderId="0" xfId="0" applyFill="1" applyAlignment="1">
      <alignment vertical="center"/>
    </xf>
    <xf numFmtId="0" fontId="0" fillId="7" borderId="22" xfId="0" applyFill="1" applyBorder="1" applyAlignment="1">
      <alignment vertical="center"/>
    </xf>
    <xf numFmtId="0" fontId="0" fillId="7" borderId="18" xfId="0" applyFill="1" applyBorder="1" applyAlignment="1">
      <alignment vertical="center"/>
    </xf>
    <xf numFmtId="0" fontId="0" fillId="7" borderId="21" xfId="0" applyFill="1" applyBorder="1" applyAlignment="1">
      <alignment vertical="center"/>
    </xf>
    <xf numFmtId="0" fontId="0" fillId="7" borderId="9" xfId="0" applyFill="1" applyBorder="1" applyAlignment="1">
      <alignment vertical="center"/>
    </xf>
    <xf numFmtId="0" fontId="12" fillId="6" borderId="2" xfId="0" applyFont="1" applyFill="1" applyBorder="1" applyAlignment="1">
      <alignment vertical="center" wrapText="1"/>
    </xf>
    <xf numFmtId="0" fontId="7" fillId="28" borderId="16" xfId="0" applyFont="1" applyFill="1" applyBorder="1" applyAlignment="1">
      <alignment vertical="center" wrapText="1"/>
    </xf>
    <xf numFmtId="0" fontId="114" fillId="26" borderId="41" xfId="0" applyFont="1" applyFill="1" applyBorder="1" applyAlignment="1">
      <alignment vertical="center" wrapText="1"/>
    </xf>
    <xf numFmtId="0" fontId="0" fillId="3" borderId="42" xfId="0" applyFill="1" applyBorder="1" applyAlignment="1">
      <alignment horizontal="center"/>
    </xf>
    <xf numFmtId="0" fontId="0" fillId="3" borderId="69" xfId="0" applyFill="1" applyBorder="1" applyAlignment="1">
      <alignment horizontal="center"/>
    </xf>
    <xf numFmtId="0" fontId="0" fillId="3" borderId="70" xfId="0" applyFill="1" applyBorder="1" applyAlignment="1">
      <alignment horizontal="center"/>
    </xf>
    <xf numFmtId="0" fontId="4" fillId="3" borderId="7" xfId="0" applyFont="1" applyFill="1" applyBorder="1"/>
    <xf numFmtId="0" fontId="0" fillId="22" borderId="3" xfId="0" applyFill="1" applyBorder="1" applyAlignment="1">
      <alignment vertical="center" wrapText="1"/>
    </xf>
    <xf numFmtId="0" fontId="0" fillId="3" borderId="71" xfId="0" applyFill="1" applyBorder="1" applyAlignment="1">
      <alignment horizontal="center"/>
    </xf>
    <xf numFmtId="0" fontId="4" fillId="3" borderId="39" xfId="0" applyFont="1" applyFill="1" applyBorder="1"/>
    <xf numFmtId="0" fontId="0" fillId="19" borderId="4" xfId="0" applyFill="1" applyBorder="1" applyAlignment="1">
      <alignment horizontal="center" wrapText="1"/>
    </xf>
    <xf numFmtId="0" fontId="0" fillId="33" borderId="36" xfId="0" applyFill="1" applyBorder="1" applyAlignment="1">
      <alignment horizontal="center" wrapText="1"/>
    </xf>
    <xf numFmtId="0" fontId="0" fillId="16" borderId="4" xfId="0" applyFill="1" applyBorder="1" applyAlignment="1">
      <alignment horizontal="center" wrapText="1"/>
    </xf>
    <xf numFmtId="0" fontId="0" fillId="2" borderId="52" xfId="0" applyFill="1" applyBorder="1" applyAlignment="1">
      <alignment wrapText="1"/>
    </xf>
    <xf numFmtId="0" fontId="0" fillId="0" borderId="72" xfId="0" applyBorder="1" applyAlignment="1">
      <alignment horizontal="center"/>
    </xf>
    <xf numFmtId="0" fontId="0" fillId="2" borderId="52" xfId="0" applyFill="1" applyBorder="1" applyAlignment="1">
      <alignment horizontal="center" wrapText="1"/>
    </xf>
    <xf numFmtId="0" fontId="4" fillId="2" borderId="6" xfId="0" applyFont="1" applyFill="1" applyBorder="1" applyAlignment="1">
      <alignment horizontal="center" vertical="top" wrapText="1"/>
    </xf>
    <xf numFmtId="0" fontId="58" fillId="7" borderId="34" xfId="0" applyFont="1" applyFill="1" applyBorder="1" applyAlignment="1">
      <alignment horizontal="center" vertical="center"/>
    </xf>
    <xf numFmtId="0" fontId="0" fillId="7" borderId="2" xfId="0" applyFill="1" applyBorder="1" applyAlignment="1">
      <alignment horizontal="center"/>
    </xf>
    <xf numFmtId="0" fontId="0" fillId="7" borderId="15" xfId="0" applyFill="1" applyBorder="1" applyAlignment="1">
      <alignment horizontal="center"/>
    </xf>
    <xf numFmtId="0" fontId="0" fillId="7" borderId="8" xfId="0" applyFill="1" applyBorder="1" applyAlignment="1">
      <alignment horizontal="center"/>
    </xf>
    <xf numFmtId="0" fontId="4" fillId="7" borderId="34" xfId="0" applyFont="1" applyFill="1" applyBorder="1"/>
    <xf numFmtId="0" fontId="4" fillId="7" borderId="53" xfId="0" applyFont="1" applyFill="1" applyBorder="1"/>
    <xf numFmtId="0" fontId="0" fillId="7" borderId="12" xfId="0" applyFill="1" applyBorder="1" applyAlignment="1">
      <alignment vertical="center" wrapText="1"/>
    </xf>
    <xf numFmtId="0" fontId="4" fillId="7" borderId="3" xfId="0" applyFont="1" applyFill="1" applyBorder="1" applyAlignment="1">
      <alignment horizontal="center" vertical="center"/>
    </xf>
    <xf numFmtId="0" fontId="0" fillId="7" borderId="23" xfId="0" applyFill="1" applyBorder="1" applyAlignment="1">
      <alignment horizontal="center"/>
    </xf>
    <xf numFmtId="0" fontId="0" fillId="7" borderId="12" xfId="0" applyFill="1" applyBorder="1" applyAlignment="1">
      <alignment horizontal="center"/>
    </xf>
    <xf numFmtId="0" fontId="0" fillId="7" borderId="34" xfId="0" applyFill="1" applyBorder="1" applyAlignment="1">
      <alignment horizontal="center"/>
    </xf>
    <xf numFmtId="0" fontId="0" fillId="7" borderId="19" xfId="0" applyFill="1" applyBorder="1" applyAlignment="1">
      <alignment horizontal="center"/>
    </xf>
    <xf numFmtId="0" fontId="4" fillId="7" borderId="3" xfId="0" applyFont="1" applyFill="1" applyBorder="1" applyAlignment="1">
      <alignment horizontal="center" wrapText="1"/>
    </xf>
    <xf numFmtId="0" fontId="0" fillId="7" borderId="3" xfId="0" applyFill="1" applyBorder="1" applyAlignment="1">
      <alignment horizontal="center" wrapText="1"/>
    </xf>
    <xf numFmtId="0" fontId="4" fillId="7" borderId="8" xfId="0" applyFont="1" applyFill="1" applyBorder="1"/>
    <xf numFmtId="0" fontId="0" fillId="7" borderId="5" xfId="0" applyFill="1" applyBorder="1" applyAlignment="1">
      <alignment horizontal="center"/>
    </xf>
    <xf numFmtId="0" fontId="0" fillId="7" borderId="14" xfId="0" applyFill="1" applyBorder="1" applyAlignment="1">
      <alignment horizontal="center"/>
    </xf>
    <xf numFmtId="0" fontId="58" fillId="7" borderId="32" xfId="0" applyFont="1" applyFill="1" applyBorder="1" applyAlignment="1">
      <alignment horizontal="center" vertical="center"/>
    </xf>
    <xf numFmtId="0" fontId="2" fillId="7" borderId="3" xfId="0" applyFont="1" applyFill="1" applyBorder="1" applyAlignment="1">
      <alignment horizontal="center" vertical="center"/>
    </xf>
    <xf numFmtId="0" fontId="0" fillId="7" borderId="6" xfId="0" applyFill="1" applyBorder="1" applyAlignment="1">
      <alignment horizontal="center"/>
    </xf>
    <xf numFmtId="0" fontId="4" fillId="7" borderId="3" xfId="0" applyFont="1" applyFill="1" applyBorder="1" applyAlignment="1">
      <alignment horizontal="center"/>
    </xf>
    <xf numFmtId="0" fontId="110" fillId="7" borderId="3" xfId="0" applyFont="1" applyFill="1" applyBorder="1" applyAlignment="1">
      <alignment vertical="center"/>
    </xf>
    <xf numFmtId="0" fontId="107" fillId="22" borderId="41" xfId="0" applyFont="1" applyFill="1" applyBorder="1" applyAlignment="1">
      <alignment horizontal="center" wrapText="1"/>
    </xf>
    <xf numFmtId="0" fontId="106" fillId="35" borderId="15" xfId="0" applyFont="1" applyFill="1" applyBorder="1" applyAlignment="1">
      <alignment vertical="center" wrapText="1"/>
    </xf>
    <xf numFmtId="0" fontId="106" fillId="32" borderId="40" xfId="0" applyFont="1" applyFill="1" applyBorder="1" applyAlignment="1">
      <alignment vertical="center" wrapText="1"/>
    </xf>
    <xf numFmtId="0" fontId="106" fillId="27" borderId="15" xfId="0" applyFont="1" applyFill="1" applyBorder="1" applyAlignment="1">
      <alignment vertical="center" wrapText="1"/>
    </xf>
    <xf numFmtId="0" fontId="0" fillId="7" borderId="22" xfId="0" applyFill="1" applyBorder="1" applyAlignment="1">
      <alignment horizontal="center"/>
    </xf>
    <xf numFmtId="0" fontId="0" fillId="22" borderId="3" xfId="0" applyFill="1" applyBorder="1" applyAlignment="1">
      <alignment vertical="center"/>
    </xf>
    <xf numFmtId="0" fontId="4" fillId="19" borderId="15" xfId="0" applyFont="1" applyFill="1" applyBorder="1" applyAlignment="1">
      <alignment horizontal="center" vertical="top" wrapText="1"/>
    </xf>
    <xf numFmtId="0" fontId="110" fillId="22" borderId="9" xfId="0" applyFont="1" applyFill="1" applyBorder="1" applyAlignment="1">
      <alignment vertical="center" wrapText="1"/>
    </xf>
    <xf numFmtId="0" fontId="4" fillId="19" borderId="40" xfId="0" applyFont="1" applyFill="1" applyBorder="1" applyAlignment="1">
      <alignment vertical="center" wrapText="1"/>
    </xf>
    <xf numFmtId="0" fontId="0" fillId="31" borderId="53" xfId="0" applyFill="1" applyBorder="1" applyAlignment="1">
      <alignment horizontal="center" wrapText="1"/>
    </xf>
    <xf numFmtId="0" fontId="120" fillId="22" borderId="41" xfId="0" applyFont="1" applyFill="1" applyBorder="1" applyAlignment="1">
      <alignment vertical="center" wrapText="1"/>
    </xf>
    <xf numFmtId="0" fontId="107" fillId="22" borderId="41" xfId="0" applyFont="1" applyFill="1" applyBorder="1" applyAlignment="1">
      <alignment vertical="center" wrapText="1"/>
    </xf>
    <xf numFmtId="0" fontId="111" fillId="7" borderId="12" xfId="0" applyFont="1" applyFill="1" applyBorder="1" applyAlignment="1">
      <alignment horizontal="center" vertical="center"/>
    </xf>
    <xf numFmtId="0" fontId="52" fillId="22" borderId="73" xfId="0" applyFont="1" applyFill="1" applyBorder="1" applyAlignment="1">
      <alignment vertical="top" wrapText="1"/>
    </xf>
    <xf numFmtId="0" fontId="121" fillId="22" borderId="74" xfId="0" applyFont="1" applyFill="1" applyBorder="1" applyAlignment="1">
      <alignment vertical="center"/>
    </xf>
    <xf numFmtId="0" fontId="121" fillId="22" borderId="75" xfId="0" applyFont="1" applyFill="1" applyBorder="1" applyAlignment="1">
      <alignment vertical="center" wrapText="1"/>
    </xf>
    <xf numFmtId="0" fontId="65" fillId="32" borderId="40" xfId="0" applyFont="1" applyFill="1" applyBorder="1" applyAlignment="1">
      <alignment vertical="center" wrapText="1"/>
    </xf>
    <xf numFmtId="0" fontId="18" fillId="6" borderId="16" xfId="0" applyFont="1" applyFill="1" applyBorder="1" applyAlignment="1">
      <alignment vertical="center" wrapText="1"/>
    </xf>
    <xf numFmtId="0" fontId="57" fillId="19" borderId="2" xfId="0" applyFont="1" applyFill="1" applyBorder="1" applyAlignment="1">
      <alignment vertical="center"/>
    </xf>
    <xf numFmtId="0" fontId="10" fillId="2" borderId="3" xfId="0" applyFont="1" applyFill="1" applyBorder="1" applyAlignment="1">
      <alignment horizontal="center" vertical="center" wrapText="1"/>
    </xf>
    <xf numFmtId="0" fontId="120" fillId="22" borderId="3" xfId="0" applyFont="1" applyFill="1" applyBorder="1" applyAlignment="1">
      <alignment vertical="center" wrapText="1"/>
    </xf>
    <xf numFmtId="0" fontId="52" fillId="32" borderId="76" xfId="0" applyFont="1" applyFill="1" applyBorder="1" applyAlignment="1">
      <alignment wrapText="1"/>
    </xf>
    <xf numFmtId="0" fontId="111" fillId="22" borderId="12" xfId="0" applyFont="1" applyFill="1" applyBorder="1" applyAlignment="1">
      <alignment horizontal="center"/>
    </xf>
    <xf numFmtId="0" fontId="111" fillId="22" borderId="12" xfId="0" applyFont="1" applyFill="1" applyBorder="1" applyAlignment="1">
      <alignment horizontal="center" vertical="center"/>
    </xf>
    <xf numFmtId="0" fontId="116" fillId="29" borderId="15" xfId="0" applyFont="1" applyFill="1" applyBorder="1" applyAlignment="1">
      <alignment vertical="center" wrapText="1"/>
    </xf>
    <xf numFmtId="0" fontId="112" fillId="27" borderId="40" xfId="0" applyFont="1" applyFill="1" applyBorder="1" applyAlignment="1">
      <alignment vertical="center" wrapText="1"/>
    </xf>
    <xf numFmtId="0" fontId="18" fillId="25" borderId="3" xfId="0" applyFont="1" applyFill="1" applyBorder="1" applyAlignment="1">
      <alignment horizontal="center" vertical="center" wrapText="1"/>
    </xf>
    <xf numFmtId="0" fontId="58" fillId="25" borderId="3" xfId="0" applyFont="1" applyFill="1" applyBorder="1" applyAlignment="1">
      <alignment horizontal="center" vertical="center" wrapText="1"/>
    </xf>
    <xf numFmtId="0" fontId="111" fillId="0" borderId="0" xfId="0" applyFont="1" applyAlignment="1">
      <alignment horizontal="center"/>
    </xf>
    <xf numFmtId="0" fontId="73" fillId="27" borderId="77" xfId="0" applyFont="1" applyFill="1" applyBorder="1" applyAlignment="1">
      <alignment vertical="center" wrapText="1"/>
    </xf>
    <xf numFmtId="0" fontId="52" fillId="24" borderId="71" xfId="0" applyFont="1" applyFill="1" applyBorder="1" applyAlignment="1">
      <alignment wrapText="1"/>
    </xf>
    <xf numFmtId="0" fontId="76" fillId="6" borderId="2" xfId="0" applyFont="1" applyFill="1" applyBorder="1" applyAlignment="1">
      <alignment vertical="center" wrapText="1"/>
    </xf>
    <xf numFmtId="0" fontId="0" fillId="8" borderId="3" xfId="0" applyFill="1" applyBorder="1" applyAlignment="1">
      <alignment horizontal="center" vertical="center" wrapText="1"/>
    </xf>
    <xf numFmtId="0" fontId="0" fillId="22" borderId="78" xfId="0" applyFill="1" applyBorder="1" applyAlignment="1">
      <alignment horizontal="center"/>
    </xf>
    <xf numFmtId="0" fontId="106" fillId="3" borderId="15" xfId="0" applyFont="1" applyFill="1" applyBorder="1" applyAlignment="1">
      <alignment vertical="center" wrapText="1"/>
    </xf>
    <xf numFmtId="0" fontId="57" fillId="0" borderId="0" xfId="0" applyFont="1" applyAlignment="1">
      <alignment horizontal="center" wrapText="1"/>
    </xf>
    <xf numFmtId="0" fontId="52" fillId="22" borderId="79" xfId="0" applyFont="1" applyFill="1" applyBorder="1" applyAlignment="1">
      <alignment wrapText="1"/>
    </xf>
    <xf numFmtId="0" fontId="4" fillId="0" borderId="45" xfId="0" applyFont="1" applyBorder="1" applyAlignment="1">
      <alignment horizontal="center" vertical="center" wrapText="1"/>
    </xf>
    <xf numFmtId="0" fontId="52" fillId="22" borderId="80" xfId="0" applyFont="1" applyFill="1" applyBorder="1" applyAlignment="1">
      <alignment wrapText="1"/>
    </xf>
    <xf numFmtId="0" fontId="52" fillId="22" borderId="81" xfId="0" applyFont="1" applyFill="1" applyBorder="1" applyAlignment="1">
      <alignment wrapText="1"/>
    </xf>
    <xf numFmtId="0" fontId="0" fillId="22" borderId="1" xfId="0" applyFill="1" applyBorder="1" applyAlignment="1">
      <alignment horizontal="center"/>
    </xf>
    <xf numFmtId="0" fontId="0" fillId="22" borderId="1" xfId="0" applyFill="1" applyBorder="1" applyAlignment="1">
      <alignment vertical="center" wrapText="1"/>
    </xf>
    <xf numFmtId="0" fontId="0" fillId="22" borderId="54" xfId="0" applyFill="1" applyBorder="1" applyAlignment="1">
      <alignment horizontal="center"/>
    </xf>
    <xf numFmtId="0" fontId="60" fillId="6" borderId="52" xfId="0" applyFont="1" applyFill="1" applyBorder="1" applyAlignment="1">
      <alignment vertical="center" wrapText="1"/>
    </xf>
    <xf numFmtId="0" fontId="0" fillId="19" borderId="2" xfId="0" applyFill="1" applyBorder="1" applyAlignment="1">
      <alignment horizontal="center" wrapText="1"/>
    </xf>
    <xf numFmtId="0" fontId="0" fillId="28" borderId="12" xfId="0" applyFill="1" applyBorder="1" applyAlignment="1">
      <alignment horizontal="center" wrapText="1"/>
    </xf>
    <xf numFmtId="0" fontId="52" fillId="22" borderId="82" xfId="0" applyFont="1" applyFill="1" applyBorder="1"/>
    <xf numFmtId="0" fontId="52" fillId="22" borderId="83" xfId="0" applyFont="1" applyFill="1" applyBorder="1"/>
    <xf numFmtId="0" fontId="52" fillId="22" borderId="83" xfId="0" applyFont="1" applyFill="1" applyBorder="1" applyAlignment="1">
      <alignment vertical="center" wrapText="1"/>
    </xf>
    <xf numFmtId="0" fontId="60" fillId="22" borderId="3" xfId="0" applyFont="1" applyFill="1" applyBorder="1" applyAlignment="1">
      <alignment vertical="center" wrapText="1"/>
    </xf>
    <xf numFmtId="0" fontId="0" fillId="22" borderId="61" xfId="0" applyFill="1" applyBorder="1" applyAlignment="1">
      <alignment vertical="center" wrapText="1"/>
    </xf>
    <xf numFmtId="0" fontId="60" fillId="22" borderId="6" xfId="0" applyFont="1" applyFill="1" applyBorder="1" applyAlignment="1">
      <alignment vertical="center" wrapText="1"/>
    </xf>
    <xf numFmtId="0" fontId="119" fillId="22" borderId="55" xfId="0" applyFont="1" applyFill="1" applyBorder="1" applyAlignment="1">
      <alignment vertical="center" wrapText="1"/>
    </xf>
    <xf numFmtId="0" fontId="111" fillId="22" borderId="36" xfId="0" applyFont="1" applyFill="1" applyBorder="1" applyAlignment="1">
      <alignment wrapText="1"/>
    </xf>
    <xf numFmtId="0" fontId="4" fillId="24" borderId="40" xfId="0" applyFont="1" applyFill="1" applyBorder="1" applyAlignment="1">
      <alignment wrapText="1"/>
    </xf>
    <xf numFmtId="0" fontId="109" fillId="27" borderId="15" xfId="0" applyFont="1" applyFill="1" applyBorder="1" applyAlignment="1">
      <alignment vertical="center" wrapText="1"/>
    </xf>
    <xf numFmtId="0" fontId="4" fillId="7" borderId="2" xfId="0" applyFont="1" applyFill="1" applyBorder="1"/>
    <xf numFmtId="0" fontId="0" fillId="7" borderId="52" xfId="0" applyFill="1" applyBorder="1" applyAlignment="1">
      <alignment horizontal="center"/>
    </xf>
    <xf numFmtId="0" fontId="4" fillId="7" borderId="12" xfId="0" applyFont="1" applyFill="1" applyBorder="1"/>
    <xf numFmtId="0" fontId="0" fillId="7" borderId="3" xfId="0" applyFill="1" applyBorder="1" applyAlignment="1">
      <alignment wrapText="1"/>
    </xf>
    <xf numFmtId="0" fontId="4" fillId="7" borderId="9" xfId="0" applyFont="1" applyFill="1" applyBorder="1" applyAlignment="1">
      <alignment vertical="center" wrapText="1"/>
    </xf>
    <xf numFmtId="0" fontId="52" fillId="0" borderId="15" xfId="0" applyFont="1" applyBorder="1" applyAlignment="1">
      <alignment vertical="center" wrapText="1"/>
    </xf>
    <xf numFmtId="0" fontId="88" fillId="0" borderId="16" xfId="0" applyFont="1" applyBorder="1" applyAlignment="1">
      <alignment vertical="center" wrapText="1"/>
    </xf>
    <xf numFmtId="0" fontId="73" fillId="0" borderId="3" xfId="0" applyFont="1" applyBorder="1" applyAlignment="1">
      <alignment vertical="center" wrapText="1"/>
    </xf>
    <xf numFmtId="0" fontId="16" fillId="2" borderId="15" xfId="0" applyFont="1" applyFill="1" applyBorder="1" applyAlignment="1">
      <alignment vertical="center" wrapText="1"/>
    </xf>
    <xf numFmtId="0" fontId="122" fillId="16" borderId="3" xfId="0" applyFont="1" applyFill="1" applyBorder="1" applyAlignment="1">
      <alignment horizontal="center"/>
    </xf>
    <xf numFmtId="0" fontId="0" fillId="7" borderId="0" xfId="0" applyFill="1" applyAlignment="1">
      <alignment horizontal="center"/>
    </xf>
    <xf numFmtId="0" fontId="52" fillId="19" borderId="33" xfId="0" applyFont="1" applyFill="1" applyBorder="1" applyAlignment="1">
      <alignment vertical="center" wrapText="1"/>
    </xf>
    <xf numFmtId="0" fontId="52" fillId="19" borderId="19" xfId="0" applyFont="1" applyFill="1" applyBorder="1" applyAlignment="1">
      <alignment horizontal="center" vertical="center" wrapText="1"/>
    </xf>
    <xf numFmtId="0" fontId="52" fillId="22" borderId="3" xfId="0" applyFont="1" applyFill="1" applyBorder="1" applyAlignment="1">
      <alignment horizontal="center" vertical="center" wrapText="1"/>
    </xf>
    <xf numFmtId="0" fontId="112" fillId="35" borderId="3" xfId="0" applyFont="1" applyFill="1" applyBorder="1" applyAlignment="1">
      <alignment horizontal="center" vertical="center" wrapText="1"/>
    </xf>
    <xf numFmtId="0" fontId="73" fillId="0" borderId="0" xfId="0" applyFont="1" applyAlignment="1">
      <alignment horizontal="center" vertical="center" wrapText="1"/>
    </xf>
    <xf numFmtId="0" fontId="60" fillId="22" borderId="2" xfId="0" applyFont="1" applyFill="1" applyBorder="1" applyAlignment="1">
      <alignment vertical="center" wrapText="1"/>
    </xf>
    <xf numFmtId="0" fontId="52" fillId="22" borderId="84" xfId="0" applyFont="1" applyFill="1" applyBorder="1" applyAlignment="1">
      <alignment vertical="center"/>
    </xf>
    <xf numFmtId="0" fontId="52" fillId="22" borderId="85" xfId="0" applyFont="1" applyFill="1" applyBorder="1" applyAlignment="1">
      <alignment wrapText="1"/>
    </xf>
    <xf numFmtId="0" fontId="52" fillId="22" borderId="84" xfId="0" applyFont="1" applyFill="1" applyBorder="1"/>
    <xf numFmtId="0" fontId="52" fillId="22" borderId="84" xfId="0" applyFont="1" applyFill="1" applyBorder="1" applyAlignment="1">
      <alignment vertical="center" wrapText="1"/>
    </xf>
    <xf numFmtId="0" fontId="0" fillId="2" borderId="3" xfId="0" applyFill="1" applyBorder="1" applyAlignment="1">
      <alignment horizontal="center" wrapText="1"/>
    </xf>
    <xf numFmtId="0" fontId="0" fillId="33" borderId="3" xfId="0" applyFill="1" applyBorder="1" applyAlignment="1">
      <alignment horizontal="center" wrapText="1"/>
    </xf>
    <xf numFmtId="0" fontId="103" fillId="2" borderId="3" xfId="0" applyFont="1" applyFill="1" applyBorder="1" applyAlignment="1">
      <alignment horizontal="center"/>
    </xf>
    <xf numFmtId="0" fontId="39" fillId="32" borderId="15" xfId="0" applyFont="1" applyFill="1" applyBorder="1" applyAlignment="1">
      <alignment vertical="center" wrapText="1"/>
    </xf>
    <xf numFmtId="0" fontId="63" fillId="18" borderId="15" xfId="0" applyFont="1" applyFill="1" applyBorder="1" applyAlignment="1">
      <alignment vertical="center" wrapText="1"/>
    </xf>
    <xf numFmtId="0" fontId="63" fillId="27" borderId="15" xfId="0" applyFont="1" applyFill="1" applyBorder="1" applyAlignment="1">
      <alignment vertical="center" wrapText="1"/>
    </xf>
    <xf numFmtId="0" fontId="73" fillId="2" borderId="3" xfId="0" applyFont="1" applyFill="1" applyBorder="1" applyAlignment="1">
      <alignment horizontal="center" vertical="center" wrapText="1"/>
    </xf>
    <xf numFmtId="0" fontId="118" fillId="0" borderId="3" xfId="0" applyFont="1" applyBorder="1" applyAlignment="1">
      <alignment vertical="center" wrapText="1"/>
    </xf>
    <xf numFmtId="0" fontId="10" fillId="7" borderId="6" xfId="0" applyFont="1" applyFill="1" applyBorder="1" applyAlignment="1">
      <alignment horizontal="center" vertical="center" wrapText="1"/>
    </xf>
    <xf numFmtId="0" fontId="0" fillId="0" borderId="11" xfId="0" applyBorder="1" applyAlignment="1">
      <alignment horizontal="center"/>
    </xf>
    <xf numFmtId="0" fontId="123" fillId="34" borderId="41" xfId="0" applyFont="1" applyFill="1" applyBorder="1" applyAlignment="1">
      <alignment vertical="center" wrapText="1"/>
    </xf>
    <xf numFmtId="0" fontId="73" fillId="27" borderId="21" xfId="0" applyFont="1" applyFill="1" applyBorder="1" applyAlignment="1">
      <alignment vertical="center" wrapText="1"/>
    </xf>
    <xf numFmtId="0" fontId="4" fillId="2" borderId="86" xfId="0" applyFont="1" applyFill="1" applyBorder="1" applyAlignment="1">
      <alignment vertical="center" wrapText="1"/>
    </xf>
    <xf numFmtId="0" fontId="73" fillId="27" borderId="15" xfId="0" applyFont="1" applyFill="1" applyBorder="1" applyAlignment="1">
      <alignment vertical="center" wrapText="1"/>
    </xf>
    <xf numFmtId="0" fontId="73" fillId="7" borderId="3" xfId="0" applyFont="1" applyFill="1" applyBorder="1" applyAlignment="1">
      <alignment vertical="center" wrapText="1"/>
    </xf>
    <xf numFmtId="0" fontId="4" fillId="22" borderId="2" xfId="0" applyFont="1" applyFill="1" applyBorder="1" applyAlignment="1">
      <alignment vertical="center"/>
    </xf>
    <xf numFmtId="0" fontId="4" fillId="7" borderId="16" xfId="0" applyFont="1" applyFill="1" applyBorder="1" applyAlignment="1">
      <alignment vertical="center"/>
    </xf>
    <xf numFmtId="0" fontId="73" fillId="22" borderId="9" xfId="0" applyFont="1" applyFill="1" applyBorder="1" applyAlignment="1">
      <alignment vertical="center" wrapText="1"/>
    </xf>
    <xf numFmtId="0" fontId="4" fillId="4" borderId="15" xfId="0" applyFont="1" applyFill="1" applyBorder="1" applyAlignment="1">
      <alignment vertical="center" wrapText="1"/>
    </xf>
    <xf numFmtId="0" fontId="2" fillId="0" borderId="12" xfId="0" applyFont="1" applyBorder="1" applyAlignment="1">
      <alignment vertical="center" wrapText="1"/>
    </xf>
    <xf numFmtId="0" fontId="75" fillId="13" borderId="15" xfId="0" applyFont="1" applyFill="1" applyBorder="1" applyAlignment="1">
      <alignment vertical="center" wrapText="1"/>
    </xf>
    <xf numFmtId="0" fontId="112" fillId="33" borderId="15" xfId="0" applyFont="1" applyFill="1" applyBorder="1" applyAlignment="1">
      <alignment vertical="center" wrapText="1"/>
    </xf>
    <xf numFmtId="0" fontId="3" fillId="2" borderId="15" xfId="0" applyFont="1" applyFill="1" applyBorder="1" applyAlignment="1">
      <alignment vertical="center" wrapText="1"/>
    </xf>
    <xf numFmtId="0" fontId="69" fillId="31" borderId="15" xfId="0" applyFont="1" applyFill="1" applyBorder="1" applyAlignment="1">
      <alignment vertical="center" wrapText="1"/>
    </xf>
    <xf numFmtId="0" fontId="124" fillId="27" borderId="3" xfId="0" applyFont="1" applyFill="1" applyBorder="1" applyAlignment="1">
      <alignment vertical="center" wrapText="1"/>
    </xf>
    <xf numFmtId="0" fontId="4" fillId="19" borderId="41" xfId="0" applyFont="1" applyFill="1" applyBorder="1" applyAlignment="1">
      <alignment vertical="center" wrapText="1"/>
    </xf>
    <xf numFmtId="0" fontId="4" fillId="30" borderId="41" xfId="0" applyFont="1" applyFill="1" applyBorder="1" applyAlignment="1">
      <alignment wrapText="1"/>
    </xf>
    <xf numFmtId="0" fontId="18" fillId="0" borderId="3" xfId="0" applyFont="1" applyBorder="1" applyAlignment="1">
      <alignment vertical="center" wrapText="1"/>
    </xf>
    <xf numFmtId="0" fontId="16" fillId="8" borderId="3" xfId="0" applyFont="1" applyFill="1" applyBorder="1" applyAlignment="1">
      <alignment vertical="center" wrapText="1"/>
    </xf>
    <xf numFmtId="14" fontId="73" fillId="0" borderId="87" xfId="0" applyNumberFormat="1" applyFont="1" applyBorder="1" applyAlignment="1">
      <alignment horizontal="center" wrapText="1" shrinkToFit="1"/>
    </xf>
    <xf numFmtId="14" fontId="73" fillId="0" borderId="42" xfId="0" applyNumberFormat="1" applyFont="1" applyBorder="1" applyAlignment="1">
      <alignment horizontal="center" wrapText="1" shrinkToFit="1"/>
    </xf>
    <xf numFmtId="0" fontId="57" fillId="2" borderId="3" xfId="0" applyFont="1" applyFill="1" applyBorder="1" applyAlignment="1">
      <alignment horizontal="center" wrapText="1"/>
    </xf>
    <xf numFmtId="0" fontId="4" fillId="22" borderId="88" xfId="0" applyFont="1" applyFill="1" applyBorder="1" applyAlignment="1">
      <alignment vertical="center" wrapText="1"/>
    </xf>
    <xf numFmtId="0" fontId="73" fillId="22" borderId="25" xfId="0" applyFont="1" applyFill="1" applyBorder="1" applyAlignment="1">
      <alignment wrapText="1"/>
    </xf>
    <xf numFmtId="0" fontId="4" fillId="27" borderId="15" xfId="0" applyFont="1" applyFill="1" applyBorder="1" applyAlignment="1">
      <alignment wrapText="1"/>
    </xf>
    <xf numFmtId="0" fontId="73" fillId="4" borderId="89" xfId="0" applyFont="1" applyFill="1" applyBorder="1" applyAlignment="1">
      <alignment wrapText="1"/>
    </xf>
    <xf numFmtId="0" fontId="0" fillId="34" borderId="3" xfId="0" applyFill="1" applyBorder="1" applyAlignment="1">
      <alignment horizontal="center" wrapText="1"/>
    </xf>
    <xf numFmtId="0" fontId="0" fillId="21" borderId="9" xfId="0" applyFill="1" applyBorder="1" applyAlignment="1">
      <alignment horizontal="center" wrapText="1"/>
    </xf>
    <xf numFmtId="0" fontId="63" fillId="31" borderId="3" xfId="0" applyFont="1" applyFill="1" applyBorder="1" applyAlignment="1">
      <alignment horizontal="center" vertical="center" wrapText="1"/>
    </xf>
    <xf numFmtId="49" fontId="5" fillId="25" borderId="3" xfId="0" applyNumberFormat="1" applyFont="1" applyFill="1" applyBorder="1" applyAlignment="1">
      <alignment vertical="center" wrapText="1"/>
    </xf>
    <xf numFmtId="0" fontId="2" fillId="23" borderId="3" xfId="0" applyFont="1" applyFill="1" applyBorder="1" applyAlignment="1">
      <alignment horizontal="center" vertical="center" wrapText="1"/>
    </xf>
    <xf numFmtId="0" fontId="39" fillId="25" borderId="3" xfId="0" applyFont="1" applyFill="1" applyBorder="1" applyAlignment="1">
      <alignment horizontal="left"/>
    </xf>
    <xf numFmtId="0" fontId="39" fillId="25" borderId="3" xfId="0" applyFont="1" applyFill="1" applyBorder="1" applyAlignment="1">
      <alignment horizontal="center"/>
    </xf>
    <xf numFmtId="49" fontId="39" fillId="25" borderId="3" xfId="0" applyNumberFormat="1" applyFont="1" applyFill="1" applyBorder="1" applyAlignment="1">
      <alignment horizontal="center"/>
    </xf>
    <xf numFmtId="0" fontId="0" fillId="21" borderId="3" xfId="0" applyFill="1" applyBorder="1" applyAlignment="1">
      <alignment horizontal="center"/>
    </xf>
    <xf numFmtId="0" fontId="0" fillId="29" borderId="0" xfId="0" applyFill="1" applyAlignment="1">
      <alignment horizontal="center" wrapText="1"/>
    </xf>
    <xf numFmtId="0" fontId="4" fillId="36" borderId="3" xfId="0" applyFont="1" applyFill="1" applyBorder="1" applyAlignment="1">
      <alignment vertical="center" wrapText="1"/>
    </xf>
    <xf numFmtId="0" fontId="4" fillId="4" borderId="2" xfId="0" applyFont="1" applyFill="1" applyBorder="1" applyAlignment="1">
      <alignment vertical="center" wrapText="1"/>
    </xf>
    <xf numFmtId="0" fontId="4" fillId="2" borderId="3" xfId="0" applyFont="1" applyFill="1" applyBorder="1" applyAlignment="1">
      <alignment horizontal="center" vertical="center" wrapText="1"/>
    </xf>
    <xf numFmtId="14" fontId="73" fillId="0" borderId="87" xfId="0" applyNumberFormat="1" applyFont="1" applyBorder="1" applyAlignment="1">
      <alignment horizontal="center" vertical="center" wrapText="1" shrinkToFit="1"/>
    </xf>
    <xf numFmtId="14" fontId="73" fillId="0" borderId="11" xfId="0" applyNumberFormat="1" applyFont="1" applyBorder="1" applyAlignment="1">
      <alignment horizontal="center" vertical="center" wrapText="1" shrinkToFit="1"/>
    </xf>
    <xf numFmtId="14" fontId="73" fillId="0" borderId="42" xfId="0" applyNumberFormat="1" applyFont="1" applyBorder="1" applyAlignment="1">
      <alignment horizontal="center" vertical="center" wrapText="1" shrinkToFit="1"/>
    </xf>
    <xf numFmtId="14" fontId="73" fillId="0" borderId="59" xfId="0" applyNumberFormat="1" applyFont="1" applyBorder="1" applyAlignment="1">
      <alignment horizontal="center" vertical="center" wrapText="1" shrinkToFit="1"/>
    </xf>
    <xf numFmtId="0" fontId="58" fillId="7" borderId="6" xfId="0" applyFont="1" applyFill="1" applyBorder="1" applyAlignment="1">
      <alignment horizontal="center" vertical="center"/>
    </xf>
    <xf numFmtId="0" fontId="0" fillId="7" borderId="18" xfId="0" applyFill="1" applyBorder="1" applyAlignment="1">
      <alignment horizontal="center"/>
    </xf>
    <xf numFmtId="14" fontId="73" fillId="0" borderId="38" xfId="0" applyNumberFormat="1" applyFont="1" applyBorder="1" applyAlignment="1">
      <alignment horizontal="center" vertical="center" wrapText="1" shrinkToFit="1"/>
    </xf>
    <xf numFmtId="0" fontId="4" fillId="2" borderId="0" xfId="0" applyFont="1" applyFill="1" applyAlignment="1">
      <alignment horizontal="center" vertical="center" wrapText="1"/>
    </xf>
    <xf numFmtId="0" fontId="52" fillId="30" borderId="16" xfId="0" applyFont="1" applyFill="1" applyBorder="1" applyAlignment="1">
      <alignment vertical="center" wrapText="1"/>
    </xf>
    <xf numFmtId="0" fontId="0" fillId="31" borderId="2" xfId="0" applyFill="1" applyBorder="1" applyAlignment="1">
      <alignment horizontal="center" wrapText="1"/>
    </xf>
    <xf numFmtId="0" fontId="0" fillId="27" borderId="3" xfId="0" applyFill="1" applyBorder="1" applyAlignment="1">
      <alignment horizontal="center" wrapText="1"/>
    </xf>
    <xf numFmtId="0" fontId="2" fillId="0" borderId="3" xfId="0" applyFont="1" applyBorder="1" applyAlignment="1">
      <alignment horizontal="center" wrapText="1"/>
    </xf>
    <xf numFmtId="0" fontId="2" fillId="0" borderId="23" xfId="0" applyFont="1" applyBorder="1" applyAlignment="1">
      <alignment horizontal="center" vertical="center"/>
    </xf>
    <xf numFmtId="49" fontId="0" fillId="0" borderId="3" xfId="0" applyNumberFormat="1" applyBorder="1" applyAlignment="1">
      <alignment horizontal="center" vertical="center"/>
    </xf>
    <xf numFmtId="166" fontId="0" fillId="0" borderId="3" xfId="0" applyNumberFormat="1" applyBorder="1" applyAlignment="1">
      <alignment horizontal="center" vertical="center"/>
    </xf>
    <xf numFmtId="14" fontId="73" fillId="0" borderId="17" xfId="0" applyNumberFormat="1" applyFont="1" applyBorder="1" applyAlignment="1">
      <alignment horizontal="center" vertical="center" wrapText="1" shrinkToFit="1"/>
    </xf>
    <xf numFmtId="0" fontId="52" fillId="22" borderId="36" xfId="0" applyFont="1" applyFill="1" applyBorder="1" applyAlignment="1">
      <alignment wrapText="1"/>
    </xf>
    <xf numFmtId="0" fontId="0" fillId="19" borderId="3" xfId="0" applyFill="1" applyBorder="1" applyAlignment="1">
      <alignment horizontal="center" wrapText="1"/>
    </xf>
    <xf numFmtId="0" fontId="0" fillId="25" borderId="23" xfId="0" applyFill="1" applyBorder="1" applyAlignment="1">
      <alignment horizontal="center" wrapText="1"/>
    </xf>
    <xf numFmtId="0" fontId="73" fillId="22" borderId="90" xfId="0" applyFont="1" applyFill="1" applyBorder="1"/>
    <xf numFmtId="0" fontId="52" fillId="22" borderId="90" xfId="0" applyFont="1" applyFill="1" applyBorder="1" applyAlignment="1">
      <alignment vertical="center" wrapText="1"/>
    </xf>
    <xf numFmtId="0" fontId="7" fillId="2" borderId="3" xfId="0" applyFont="1" applyFill="1" applyBorder="1" applyAlignment="1">
      <alignment horizontal="center" vertical="center" wrapText="1"/>
    </xf>
    <xf numFmtId="49" fontId="18" fillId="25" borderId="3" xfId="0" applyNumberFormat="1" applyFont="1" applyFill="1" applyBorder="1" applyAlignment="1">
      <alignment horizontal="center" vertical="center" wrapText="1"/>
    </xf>
    <xf numFmtId="0" fontId="89" fillId="23" borderId="15" xfId="0" applyFont="1" applyFill="1" applyBorder="1" applyAlignment="1">
      <alignment vertical="center" wrapText="1"/>
    </xf>
    <xf numFmtId="0" fontId="73" fillId="23" borderId="86" xfId="0" applyFont="1" applyFill="1" applyBorder="1" applyAlignment="1">
      <alignment vertical="center" wrapText="1"/>
    </xf>
    <xf numFmtId="0" fontId="52" fillId="19" borderId="37" xfId="0" applyFont="1" applyFill="1" applyBorder="1" applyAlignment="1">
      <alignment vertical="center" wrapText="1"/>
    </xf>
    <xf numFmtId="0" fontId="10" fillId="24" borderId="34" xfId="0" applyFont="1" applyFill="1" applyBorder="1" applyAlignment="1">
      <alignment horizontal="center" vertical="center"/>
    </xf>
    <xf numFmtId="0" fontId="52" fillId="19" borderId="16" xfId="0" applyFont="1" applyFill="1" applyBorder="1" applyAlignment="1">
      <alignment vertical="center" wrapText="1"/>
    </xf>
    <xf numFmtId="0" fontId="52" fillId="19" borderId="19" xfId="0" applyFont="1" applyFill="1" applyBorder="1" applyAlignment="1">
      <alignment vertical="center" wrapText="1"/>
    </xf>
    <xf numFmtId="0" fontId="52" fillId="22" borderId="22" xfId="0" applyFont="1" applyFill="1" applyBorder="1" applyAlignment="1">
      <alignment vertical="center" wrapText="1"/>
    </xf>
    <xf numFmtId="0" fontId="68" fillId="2" borderId="18" xfId="0" applyFont="1" applyFill="1" applyBorder="1" applyAlignment="1">
      <alignment vertical="center" wrapText="1"/>
    </xf>
    <xf numFmtId="0" fontId="125" fillId="22" borderId="3" xfId="0" applyFont="1" applyFill="1" applyBorder="1" applyAlignment="1">
      <alignment vertical="center" wrapText="1"/>
    </xf>
    <xf numFmtId="0" fontId="73" fillId="23" borderId="19" xfId="0" applyFont="1" applyFill="1" applyBorder="1" applyAlignment="1">
      <alignment vertical="center" wrapText="1"/>
    </xf>
    <xf numFmtId="0" fontId="52" fillId="19" borderId="21" xfId="0" applyFont="1" applyFill="1" applyBorder="1" applyAlignment="1">
      <alignment vertical="center" wrapText="1"/>
    </xf>
    <xf numFmtId="0" fontId="68" fillId="22" borderId="3" xfId="0" applyFont="1" applyFill="1" applyBorder="1" applyAlignment="1">
      <alignment vertical="center" wrapText="1"/>
    </xf>
    <xf numFmtId="0" fontId="73" fillId="23" borderId="32" xfId="0" applyFont="1" applyFill="1" applyBorder="1" applyAlignment="1">
      <alignment vertical="center" wrapText="1"/>
    </xf>
    <xf numFmtId="0" fontId="4" fillId="19" borderId="3" xfId="0" applyFont="1" applyFill="1" applyBorder="1" applyAlignment="1">
      <alignment horizontal="center" vertical="center" wrapText="1"/>
    </xf>
    <xf numFmtId="0" fontId="0" fillId="0" borderId="40" xfId="0" applyBorder="1" applyAlignment="1">
      <alignment horizontal="center"/>
    </xf>
    <xf numFmtId="0" fontId="5" fillId="2" borderId="40" xfId="0" applyFont="1" applyFill="1" applyBorder="1" applyAlignment="1">
      <alignment vertical="center" wrapText="1"/>
    </xf>
    <xf numFmtId="0" fontId="68" fillId="22" borderId="18" xfId="0" applyFont="1" applyFill="1" applyBorder="1" applyAlignment="1">
      <alignment vertical="center" wrapText="1"/>
    </xf>
    <xf numFmtId="14" fontId="73" fillId="3" borderId="87" xfId="0" applyNumberFormat="1" applyFont="1" applyFill="1" applyBorder="1" applyAlignment="1">
      <alignment horizontal="center" vertical="center" wrapText="1" shrinkToFit="1"/>
    </xf>
    <xf numFmtId="0" fontId="52" fillId="24" borderId="40" xfId="0" applyFont="1" applyFill="1" applyBorder="1" applyAlignment="1">
      <alignment wrapText="1"/>
    </xf>
    <xf numFmtId="0" fontId="52" fillId="22" borderId="3" xfId="0" applyFont="1" applyFill="1" applyBorder="1"/>
    <xf numFmtId="0" fontId="123" fillId="26" borderId="40" xfId="0" applyFont="1" applyFill="1" applyBorder="1" applyAlignment="1">
      <alignment vertical="center"/>
    </xf>
    <xf numFmtId="0" fontId="123" fillId="26" borderId="36" xfId="0" applyFont="1" applyFill="1" applyBorder="1" applyAlignment="1">
      <alignment vertical="center"/>
    </xf>
    <xf numFmtId="0" fontId="88" fillId="0" borderId="15" xfId="0" applyFont="1" applyBorder="1" applyAlignment="1">
      <alignment vertical="center" wrapText="1"/>
    </xf>
    <xf numFmtId="0" fontId="88" fillId="0" borderId="2" xfId="0" applyFont="1" applyBorder="1" applyAlignment="1">
      <alignment vertical="center" wrapText="1"/>
    </xf>
    <xf numFmtId="0" fontId="10" fillId="17" borderId="2" xfId="0" applyFont="1" applyFill="1" applyBorder="1" applyAlignment="1">
      <alignment horizontal="center"/>
    </xf>
    <xf numFmtId="0" fontId="4" fillId="4" borderId="3" xfId="0" applyFont="1" applyFill="1" applyBorder="1" applyAlignment="1">
      <alignment wrapText="1"/>
    </xf>
    <xf numFmtId="14" fontId="73" fillId="3" borderId="22" xfId="0" applyNumberFormat="1" applyFont="1" applyFill="1" applyBorder="1" applyAlignment="1">
      <alignment horizontal="center" vertical="center" wrapText="1" shrinkToFit="1"/>
    </xf>
    <xf numFmtId="14" fontId="73" fillId="0" borderId="3" xfId="0" applyNumberFormat="1" applyFont="1" applyBorder="1" applyAlignment="1">
      <alignment horizontal="center" vertical="center" wrapText="1" shrinkToFit="1"/>
    </xf>
    <xf numFmtId="14" fontId="73" fillId="7" borderId="19" xfId="0" applyNumberFormat="1" applyFont="1" applyFill="1" applyBorder="1" applyAlignment="1">
      <alignment vertical="center" wrapText="1" shrinkToFit="1"/>
    </xf>
    <xf numFmtId="14" fontId="73" fillId="7" borderId="22" xfId="0" applyNumberFormat="1" applyFont="1" applyFill="1" applyBorder="1" applyAlignment="1">
      <alignment vertical="center" wrapText="1" shrinkToFit="1"/>
    </xf>
    <xf numFmtId="14" fontId="73" fillId="7" borderId="18" xfId="0" applyNumberFormat="1" applyFont="1" applyFill="1" applyBorder="1" applyAlignment="1">
      <alignment vertical="center" wrapText="1" shrinkToFit="1"/>
    </xf>
    <xf numFmtId="14" fontId="73" fillId="7" borderId="9" xfId="0" applyNumberFormat="1" applyFont="1" applyFill="1" applyBorder="1" applyAlignment="1">
      <alignment vertical="center" wrapText="1" shrinkToFit="1"/>
    </xf>
    <xf numFmtId="0" fontId="73" fillId="0" borderId="15" xfId="0" applyFont="1" applyBorder="1" applyAlignment="1">
      <alignment vertical="center" wrapText="1"/>
    </xf>
    <xf numFmtId="0" fontId="3" fillId="0" borderId="6" xfId="0" applyFont="1" applyBorder="1" applyAlignment="1">
      <alignment vertical="center" wrapText="1"/>
    </xf>
    <xf numFmtId="164" fontId="3" fillId="0" borderId="6" xfId="3" applyFont="1" applyFill="1" applyBorder="1" applyAlignment="1">
      <alignment vertical="center" wrapText="1"/>
    </xf>
    <xf numFmtId="0" fontId="4" fillId="0" borderId="0" xfId="0" applyFont="1" applyAlignment="1">
      <alignment horizontal="center" vertical="center" wrapText="1"/>
    </xf>
    <xf numFmtId="0" fontId="4" fillId="2" borderId="86" xfId="0" applyFont="1" applyFill="1" applyBorder="1" applyAlignment="1">
      <alignment wrapText="1"/>
    </xf>
    <xf numFmtId="0" fontId="73" fillId="22" borderId="22" xfId="0" applyFont="1" applyFill="1" applyBorder="1" applyAlignment="1">
      <alignment vertical="center" wrapText="1"/>
    </xf>
    <xf numFmtId="0" fontId="52" fillId="4" borderId="18" xfId="0" applyFont="1" applyFill="1" applyBorder="1" applyAlignment="1">
      <alignment wrapText="1"/>
    </xf>
    <xf numFmtId="14" fontId="73" fillId="0" borderId="59" xfId="0" applyNumberFormat="1" applyFont="1" applyBorder="1" applyAlignment="1">
      <alignment horizontal="center" wrapText="1" shrinkToFit="1"/>
    </xf>
    <xf numFmtId="0" fontId="8" fillId="0" borderId="37" xfId="0" applyFont="1" applyBorder="1" applyAlignment="1">
      <alignment horizontal="center" vertical="center" wrapText="1"/>
    </xf>
    <xf numFmtId="0" fontId="4" fillId="0" borderId="44" xfId="0" applyFont="1" applyBorder="1" applyAlignment="1">
      <alignment horizontal="center" vertical="center" wrapText="1"/>
    </xf>
    <xf numFmtId="0" fontId="3" fillId="0" borderId="13" xfId="0" applyFont="1" applyBorder="1" applyAlignment="1">
      <alignment vertical="center" wrapText="1"/>
    </xf>
    <xf numFmtId="0" fontId="3" fillId="0" borderId="12" xfId="0" applyFont="1" applyBorder="1" applyAlignment="1">
      <alignment vertical="center" wrapText="1"/>
    </xf>
    <xf numFmtId="164" fontId="3" fillId="0" borderId="12" xfId="3" applyFont="1" applyFill="1" applyBorder="1" applyAlignment="1">
      <alignment vertical="center" wrapText="1"/>
    </xf>
    <xf numFmtId="14" fontId="75" fillId="7" borderId="18" xfId="0" applyNumberFormat="1" applyFont="1" applyFill="1" applyBorder="1" applyAlignment="1">
      <alignment vertical="center" wrapText="1" shrinkToFit="1"/>
    </xf>
    <xf numFmtId="0" fontId="4" fillId="4" borderId="15" xfId="0" applyFont="1" applyFill="1" applyBorder="1" applyAlignment="1">
      <alignment wrapText="1"/>
    </xf>
    <xf numFmtId="0" fontId="23" fillId="0" borderId="15" xfId="0" applyFont="1" applyBorder="1" applyAlignment="1">
      <alignment vertical="center" textRotation="90"/>
    </xf>
    <xf numFmtId="0" fontId="4" fillId="7" borderId="6" xfId="0" applyFont="1" applyFill="1" applyBorder="1"/>
    <xf numFmtId="14" fontId="114" fillId="3" borderId="35" xfId="0" applyNumberFormat="1" applyFont="1" applyFill="1" applyBorder="1" applyAlignment="1">
      <alignment vertical="center" wrapText="1" shrinkToFit="1"/>
    </xf>
    <xf numFmtId="0" fontId="45" fillId="6" borderId="23" xfId="0" applyFont="1" applyFill="1" applyBorder="1" applyAlignment="1">
      <alignment horizontal="center"/>
    </xf>
    <xf numFmtId="0" fontId="52" fillId="2" borderId="19" xfId="0" applyFont="1" applyFill="1" applyBorder="1" applyAlignment="1">
      <alignment vertical="center" wrapText="1"/>
    </xf>
    <xf numFmtId="0" fontId="114" fillId="30" borderId="15" xfId="0" applyFont="1" applyFill="1" applyBorder="1" applyAlignment="1">
      <alignment vertical="center" wrapText="1"/>
    </xf>
    <xf numFmtId="0" fontId="2" fillId="0" borderId="15" xfId="0" applyFont="1" applyBorder="1" applyAlignment="1">
      <alignment vertical="center"/>
    </xf>
    <xf numFmtId="0" fontId="4" fillId="28" borderId="15" xfId="0" applyFont="1" applyFill="1" applyBorder="1" applyAlignment="1">
      <alignment vertical="center" wrapText="1"/>
    </xf>
    <xf numFmtId="14" fontId="73" fillId="0" borderId="91" xfId="0" applyNumberFormat="1" applyFont="1" applyBorder="1" applyAlignment="1">
      <alignment horizontal="center" wrapText="1" shrinkToFit="1"/>
    </xf>
    <xf numFmtId="14" fontId="84" fillId="37" borderId="18" xfId="0" applyNumberFormat="1" applyFont="1" applyFill="1" applyBorder="1" applyAlignment="1">
      <alignment vertical="center" wrapText="1" shrinkToFit="1"/>
    </xf>
    <xf numFmtId="14" fontId="84" fillId="37" borderId="15" xfId="0" applyNumberFormat="1" applyFont="1" applyFill="1" applyBorder="1" applyAlignment="1">
      <alignment vertical="center" wrapText="1" shrinkToFit="1"/>
    </xf>
    <xf numFmtId="14" fontId="84" fillId="22" borderId="2" xfId="0" applyNumberFormat="1" applyFont="1" applyFill="1" applyBorder="1" applyAlignment="1">
      <alignment vertical="center" wrapText="1" shrinkToFit="1"/>
    </xf>
    <xf numFmtId="0" fontId="10" fillId="32" borderId="3" xfId="0" applyFont="1" applyFill="1" applyBorder="1" applyAlignment="1">
      <alignment vertical="center" wrapText="1"/>
    </xf>
    <xf numFmtId="0" fontId="2" fillId="13" borderId="3" xfId="0" applyFont="1" applyFill="1" applyBorder="1" applyAlignment="1">
      <alignment vertical="center" wrapText="1"/>
    </xf>
    <xf numFmtId="0" fontId="4" fillId="22" borderId="15" xfId="0" applyFont="1" applyFill="1" applyBorder="1" applyAlignment="1">
      <alignment vertical="center" wrapText="1"/>
    </xf>
    <xf numFmtId="0" fontId="4" fillId="13" borderId="23" xfId="0" applyFont="1" applyFill="1" applyBorder="1" applyAlignment="1">
      <alignment horizontal="center"/>
    </xf>
    <xf numFmtId="0" fontId="73" fillId="23" borderId="18" xfId="0" applyFont="1" applyFill="1" applyBorder="1" applyAlignment="1">
      <alignment vertical="center" wrapText="1"/>
    </xf>
    <xf numFmtId="0" fontId="114" fillId="30" borderId="40" xfId="0" applyFont="1" applyFill="1" applyBorder="1" applyAlignment="1">
      <alignment vertical="center" wrapText="1"/>
    </xf>
    <xf numFmtId="0" fontId="126" fillId="26" borderId="40" xfId="0" applyFont="1" applyFill="1" applyBorder="1" applyAlignment="1">
      <alignment vertical="center"/>
    </xf>
    <xf numFmtId="0" fontId="127" fillId="22" borderId="2" xfId="0" applyFont="1" applyFill="1" applyBorder="1" applyAlignment="1">
      <alignment vertical="center" wrapText="1"/>
    </xf>
    <xf numFmtId="0" fontId="10" fillId="18" borderId="15" xfId="0" applyFont="1" applyFill="1" applyBorder="1" applyAlignment="1">
      <alignment vertical="center" wrapText="1"/>
    </xf>
    <xf numFmtId="0" fontId="2" fillId="0" borderId="2" xfId="0" applyFont="1" applyBorder="1" applyAlignment="1">
      <alignment vertical="center"/>
    </xf>
    <xf numFmtId="0" fontId="128" fillId="27" borderId="50" xfId="0" applyFont="1" applyFill="1" applyBorder="1" applyAlignment="1">
      <alignment vertical="center" wrapText="1"/>
    </xf>
    <xf numFmtId="0" fontId="4" fillId="2" borderId="2" xfId="0" applyFont="1" applyFill="1" applyBorder="1" applyAlignment="1">
      <alignment horizontal="center" wrapText="1"/>
    </xf>
    <xf numFmtId="0" fontId="2" fillId="3" borderId="15" xfId="0" applyFont="1" applyFill="1" applyBorder="1" applyAlignment="1">
      <alignment vertical="center" wrapText="1"/>
    </xf>
    <xf numFmtId="0" fontId="57" fillId="0" borderId="0" xfId="0" applyFont="1" applyAlignment="1">
      <alignment horizontal="left" vertical="center"/>
    </xf>
    <xf numFmtId="14" fontId="4" fillId="2" borderId="19" xfId="0" applyNumberFormat="1" applyFont="1" applyFill="1" applyBorder="1" applyAlignment="1">
      <alignment wrapText="1" shrinkToFit="1"/>
    </xf>
    <xf numFmtId="14" fontId="4" fillId="2" borderId="40" xfId="0" applyNumberFormat="1" applyFont="1" applyFill="1" applyBorder="1" applyAlignment="1">
      <alignment wrapText="1" shrinkToFit="1"/>
    </xf>
    <xf numFmtId="14" fontId="4" fillId="22" borderId="50" xfId="0" applyNumberFormat="1" applyFont="1" applyFill="1" applyBorder="1" applyAlignment="1">
      <alignment wrapText="1" shrinkToFit="1"/>
    </xf>
    <xf numFmtId="0" fontId="10" fillId="22" borderId="3" xfId="0" applyFont="1" applyFill="1" applyBorder="1" applyAlignment="1">
      <alignment vertical="center" wrapText="1"/>
    </xf>
    <xf numFmtId="0" fontId="10" fillId="0" borderId="16" xfId="0" applyFont="1" applyBorder="1" applyAlignment="1">
      <alignment vertical="center" wrapText="1"/>
    </xf>
    <xf numFmtId="0" fontId="4" fillId="0" borderId="3" xfId="0" applyFont="1" applyBorder="1" applyAlignment="1">
      <alignment horizontal="left" vertical="center" wrapText="1"/>
    </xf>
    <xf numFmtId="0" fontId="57" fillId="0" borderId="3" xfId="0" applyFont="1" applyBorder="1" applyAlignment="1">
      <alignment vertical="center"/>
    </xf>
    <xf numFmtId="0" fontId="124" fillId="38" borderId="15" xfId="0" applyFont="1" applyFill="1" applyBorder="1" applyAlignment="1">
      <alignment vertical="center" wrapText="1"/>
    </xf>
    <xf numFmtId="14" fontId="73" fillId="22" borderId="90" xfId="0" applyNumberFormat="1" applyFont="1" applyFill="1" applyBorder="1" applyAlignment="1">
      <alignment vertical="center" wrapText="1" shrinkToFit="1"/>
    </xf>
    <xf numFmtId="14" fontId="52" fillId="22" borderId="90" xfId="0" applyNumberFormat="1" applyFont="1" applyFill="1" applyBorder="1" applyAlignment="1">
      <alignment vertical="center" wrapText="1" shrinkToFit="1"/>
    </xf>
    <xf numFmtId="0" fontId="4" fillId="19" borderId="0" xfId="0" applyFont="1" applyFill="1" applyAlignment="1">
      <alignment horizontal="center" wrapText="1"/>
    </xf>
    <xf numFmtId="0" fontId="0" fillId="0" borderId="13" xfId="0" applyBorder="1" applyAlignment="1">
      <alignment horizontal="center"/>
    </xf>
    <xf numFmtId="0" fontId="4" fillId="0" borderId="42" xfId="0" applyFont="1" applyBorder="1" applyAlignment="1">
      <alignment horizontal="center"/>
    </xf>
    <xf numFmtId="0" fontId="8" fillId="0" borderId="42" xfId="0" applyFont="1" applyBorder="1" applyAlignment="1">
      <alignment horizontal="center" vertical="center" wrapText="1"/>
    </xf>
    <xf numFmtId="0" fontId="4" fillId="0" borderId="42" xfId="0" applyFont="1" applyBorder="1" applyAlignment="1">
      <alignment horizontal="center" vertical="center" wrapText="1"/>
    </xf>
    <xf numFmtId="0" fontId="111" fillId="22" borderId="6" xfId="0" applyFont="1" applyFill="1" applyBorder="1" applyAlignment="1">
      <alignment horizontal="center"/>
    </xf>
    <xf numFmtId="0" fontId="0" fillId="22" borderId="6" xfId="0" applyFill="1" applyBorder="1" applyAlignment="1">
      <alignment horizontal="center"/>
    </xf>
    <xf numFmtId="0" fontId="0" fillId="7" borderId="92" xfId="0" applyFill="1" applyBorder="1" applyAlignment="1">
      <alignment horizontal="center"/>
    </xf>
    <xf numFmtId="0" fontId="73" fillId="23" borderId="33" xfId="0" applyFont="1" applyFill="1" applyBorder="1" applyAlignment="1">
      <alignment vertical="center" wrapText="1"/>
    </xf>
    <xf numFmtId="0" fontId="73" fillId="7" borderId="50" xfId="0" applyFont="1" applyFill="1" applyBorder="1" applyAlignment="1">
      <alignment vertical="center" wrapText="1"/>
    </xf>
    <xf numFmtId="0" fontId="123" fillId="34" borderId="40" xfId="0" applyFont="1" applyFill="1" applyBorder="1" applyAlignment="1">
      <alignment vertical="center" wrapText="1"/>
    </xf>
    <xf numFmtId="0" fontId="123" fillId="34" borderId="36" xfId="0" applyFont="1" applyFill="1" applyBorder="1" applyAlignment="1">
      <alignment vertical="center" wrapText="1"/>
    </xf>
    <xf numFmtId="0" fontId="73" fillId="7" borderId="22" xfId="0" applyFont="1" applyFill="1" applyBorder="1" applyAlignment="1">
      <alignment vertical="center" wrapText="1"/>
    </xf>
    <xf numFmtId="0" fontId="73" fillId="29" borderId="0" xfId="0" applyFont="1" applyFill="1" applyAlignment="1">
      <alignment vertical="center" wrapText="1"/>
    </xf>
    <xf numFmtId="0" fontId="4" fillId="2" borderId="3" xfId="0" applyFont="1" applyFill="1" applyBorder="1" applyAlignment="1">
      <alignment vertical="center" wrapText="1"/>
    </xf>
    <xf numFmtId="0" fontId="52" fillId="22" borderId="2" xfId="0" applyFont="1" applyFill="1" applyBorder="1" applyAlignment="1">
      <alignment vertical="center" wrapText="1"/>
    </xf>
    <xf numFmtId="0" fontId="52" fillId="22" borderId="3" xfId="0" applyFont="1" applyFill="1" applyBorder="1" applyAlignment="1">
      <alignment vertical="center" wrapText="1"/>
    </xf>
    <xf numFmtId="0" fontId="0" fillId="22" borderId="93" xfId="0" applyFill="1" applyBorder="1" applyAlignment="1">
      <alignment horizontal="center"/>
    </xf>
    <xf numFmtId="0" fontId="2" fillId="0" borderId="12" xfId="0" applyFont="1" applyBorder="1" applyAlignment="1">
      <alignment vertical="center"/>
    </xf>
    <xf numFmtId="0" fontId="0" fillId="21" borderId="15" xfId="0" applyFill="1" applyBorder="1" applyAlignment="1">
      <alignment wrapText="1"/>
    </xf>
    <xf numFmtId="0" fontId="121" fillId="22" borderId="34" xfId="0" applyFont="1" applyFill="1" applyBorder="1" applyAlignment="1">
      <alignment vertical="center" wrapText="1"/>
    </xf>
    <xf numFmtId="0" fontId="57" fillId="22" borderId="34" xfId="0" applyFont="1" applyFill="1" applyBorder="1" applyAlignment="1">
      <alignment vertical="center" wrapText="1"/>
    </xf>
    <xf numFmtId="0" fontId="4" fillId="0" borderId="94" xfId="0" applyFont="1" applyBorder="1" applyAlignment="1">
      <alignment horizontal="center"/>
    </xf>
    <xf numFmtId="0" fontId="0" fillId="0" borderId="95" xfId="0" applyBorder="1" applyAlignment="1">
      <alignment horizontal="center"/>
    </xf>
    <xf numFmtId="0" fontId="4" fillId="22" borderId="9" xfId="0" applyFont="1" applyFill="1" applyBorder="1"/>
    <xf numFmtId="0" fontId="79" fillId="21" borderId="3" xfId="0" applyFont="1" applyFill="1" applyBorder="1" applyAlignment="1">
      <alignment vertical="center" wrapText="1"/>
    </xf>
    <xf numFmtId="0" fontId="79" fillId="22" borderId="2" xfId="0" applyFont="1" applyFill="1" applyBorder="1" applyAlignment="1">
      <alignment vertical="center" wrapText="1"/>
    </xf>
    <xf numFmtId="0" fontId="79" fillId="21" borderId="15" xfId="0" applyFont="1" applyFill="1" applyBorder="1" applyAlignment="1">
      <alignment vertical="center" wrapText="1"/>
    </xf>
    <xf numFmtId="0" fontId="52" fillId="19" borderId="96" xfId="0" applyFont="1" applyFill="1" applyBorder="1" applyAlignment="1">
      <alignment vertical="center" wrapText="1"/>
    </xf>
    <xf numFmtId="0" fontId="52" fillId="19" borderId="41" xfId="0" applyFont="1" applyFill="1" applyBorder="1" applyAlignment="1">
      <alignment vertical="center" wrapText="1"/>
    </xf>
    <xf numFmtId="0" fontId="98" fillId="4" borderId="19" xfId="0" applyFont="1" applyFill="1" applyBorder="1" applyAlignment="1">
      <alignment wrapText="1"/>
    </xf>
    <xf numFmtId="0" fontId="4" fillId="27" borderId="18" xfId="0" applyFont="1" applyFill="1" applyBorder="1"/>
    <xf numFmtId="0" fontId="4" fillId="27" borderId="21" xfId="0" applyFont="1" applyFill="1" applyBorder="1"/>
    <xf numFmtId="0" fontId="4" fillId="27" borderId="9" xfId="0" applyFont="1" applyFill="1" applyBorder="1"/>
    <xf numFmtId="0" fontId="0" fillId="21" borderId="19" xfId="0" applyFill="1" applyBorder="1" applyAlignment="1">
      <alignment wrapText="1"/>
    </xf>
    <xf numFmtId="0" fontId="57" fillId="8" borderId="16" xfId="0" applyFont="1" applyFill="1" applyBorder="1" applyAlignment="1">
      <alignment vertical="center" wrapText="1"/>
    </xf>
    <xf numFmtId="0" fontId="57" fillId="8" borderId="3" xfId="0" applyFont="1" applyFill="1" applyBorder="1" applyAlignment="1">
      <alignment vertical="center" wrapText="1"/>
    </xf>
    <xf numFmtId="0" fontId="126" fillId="39" borderId="15" xfId="0" applyFont="1" applyFill="1" applyBorder="1" applyAlignment="1">
      <alignment horizontal="center" vertical="center" wrapText="1"/>
    </xf>
    <xf numFmtId="0" fontId="12" fillId="21" borderId="40" xfId="0" applyFont="1" applyFill="1" applyBorder="1" applyAlignment="1">
      <alignment vertical="center" wrapText="1"/>
    </xf>
    <xf numFmtId="0" fontId="128" fillId="35" borderId="15" xfId="0" applyFont="1" applyFill="1" applyBorder="1" applyAlignment="1">
      <alignment vertical="center" wrapText="1"/>
    </xf>
    <xf numFmtId="0" fontId="73" fillId="23" borderId="37" xfId="0" applyFont="1" applyFill="1" applyBorder="1" applyAlignment="1">
      <alignment vertical="center" wrapText="1"/>
    </xf>
    <xf numFmtId="0" fontId="4" fillId="16" borderId="0" xfId="0" applyFont="1" applyFill="1" applyAlignment="1">
      <alignment horizontal="center" wrapText="1"/>
    </xf>
    <xf numFmtId="0" fontId="0" fillId="0" borderId="55" xfId="0" applyBorder="1" applyAlignment="1">
      <alignment horizontal="center"/>
    </xf>
    <xf numFmtId="0" fontId="52" fillId="22" borderId="34" xfId="0" applyFont="1" applyFill="1" applyBorder="1" applyAlignment="1">
      <alignment vertical="center" wrapText="1"/>
    </xf>
    <xf numFmtId="0" fontId="0" fillId="2" borderId="53" xfId="0" applyFill="1" applyBorder="1" applyAlignment="1">
      <alignment wrapText="1"/>
    </xf>
    <xf numFmtId="0" fontId="98" fillId="31" borderId="3" xfId="0" applyFont="1" applyFill="1" applyBorder="1" applyAlignment="1">
      <alignment wrapText="1"/>
    </xf>
    <xf numFmtId="0" fontId="0" fillId="7" borderId="9" xfId="0" applyFill="1" applyBorder="1" applyAlignment="1">
      <alignment horizontal="center"/>
    </xf>
    <xf numFmtId="0" fontId="0" fillId="22" borderId="2" xfId="0" applyFill="1" applyBorder="1"/>
    <xf numFmtId="0" fontId="98" fillId="22" borderId="19" xfId="0" applyFont="1" applyFill="1" applyBorder="1" applyAlignment="1">
      <alignment wrapText="1"/>
    </xf>
    <xf numFmtId="0" fontId="57" fillId="2" borderId="3" xfId="0" applyFont="1" applyFill="1" applyBorder="1" applyAlignment="1">
      <alignment horizontal="center" vertical="center" wrapText="1"/>
    </xf>
    <xf numFmtId="0" fontId="4" fillId="27" borderId="18" xfId="0" applyFont="1" applyFill="1" applyBorder="1" applyAlignment="1">
      <alignment wrapText="1"/>
    </xf>
    <xf numFmtId="0" fontId="4" fillId="27" borderId="18" xfId="0" applyFont="1" applyFill="1" applyBorder="1" applyAlignment="1">
      <alignment horizontal="center" wrapText="1"/>
    </xf>
    <xf numFmtId="0" fontId="79" fillId="13" borderId="3" xfId="0" applyFont="1" applyFill="1" applyBorder="1" applyAlignment="1">
      <alignment vertical="center" wrapText="1"/>
    </xf>
    <xf numFmtId="0" fontId="117" fillId="22" borderId="8" xfId="0" applyFont="1" applyFill="1" applyBorder="1" applyAlignment="1">
      <alignment vertical="center" wrapText="1"/>
    </xf>
    <xf numFmtId="0" fontId="0" fillId="7" borderId="6" xfId="0" applyFill="1" applyBorder="1" applyAlignment="1">
      <alignment horizontal="center" wrapText="1"/>
    </xf>
    <xf numFmtId="0" fontId="0" fillId="22" borderId="6" xfId="0" applyFill="1" applyBorder="1" applyAlignment="1">
      <alignment horizontal="center" wrapText="1"/>
    </xf>
    <xf numFmtId="0" fontId="0" fillId="7" borderId="53" xfId="0" applyFill="1" applyBorder="1" applyAlignment="1">
      <alignment horizontal="center"/>
    </xf>
    <xf numFmtId="0" fontId="68" fillId="21" borderId="15" xfId="0" applyFont="1" applyFill="1" applyBorder="1" applyAlignment="1">
      <alignment vertical="center" wrapText="1"/>
    </xf>
    <xf numFmtId="0" fontId="68" fillId="7" borderId="2" xfId="0" applyFont="1" applyFill="1" applyBorder="1" applyAlignment="1">
      <alignment vertical="center" wrapText="1"/>
    </xf>
    <xf numFmtId="0" fontId="4" fillId="2" borderId="18" xfId="0" applyFont="1" applyFill="1" applyBorder="1" applyAlignment="1">
      <alignment vertical="center" wrapText="1"/>
    </xf>
    <xf numFmtId="0" fontId="117" fillId="22" borderId="3" xfId="0" applyFont="1" applyFill="1" applyBorder="1" applyAlignment="1">
      <alignment vertical="center" wrapText="1"/>
    </xf>
    <xf numFmtId="0" fontId="128" fillId="26" borderId="3" xfId="0" applyFont="1" applyFill="1" applyBorder="1" applyAlignment="1">
      <alignment horizontal="center" vertical="center" wrapText="1"/>
    </xf>
    <xf numFmtId="0" fontId="52" fillId="19" borderId="53" xfId="0" applyFont="1" applyFill="1" applyBorder="1" applyAlignment="1">
      <alignment vertical="center" wrapText="1"/>
    </xf>
    <xf numFmtId="0" fontId="57" fillId="2" borderId="3" xfId="0" applyFont="1" applyFill="1" applyBorder="1" applyAlignment="1">
      <alignment vertical="center" wrapText="1"/>
    </xf>
    <xf numFmtId="0" fontId="129" fillId="27" borderId="15" xfId="0" applyFont="1" applyFill="1" applyBorder="1" applyAlignment="1">
      <alignment vertical="center" wrapText="1"/>
    </xf>
    <xf numFmtId="0" fontId="127" fillId="34" borderId="40" xfId="0" applyFont="1" applyFill="1" applyBorder="1" applyAlignment="1">
      <alignment vertical="center" wrapText="1"/>
    </xf>
    <xf numFmtId="0" fontId="127" fillId="34" borderId="40" xfId="0" applyFont="1" applyFill="1" applyBorder="1" applyAlignment="1">
      <alignment horizontal="center" vertical="center" wrapText="1"/>
    </xf>
    <xf numFmtId="0" fontId="73" fillId="22" borderId="3" xfId="0" applyFont="1" applyFill="1" applyBorder="1" applyAlignment="1">
      <alignment horizontal="center" vertical="center" wrapText="1"/>
    </xf>
    <xf numFmtId="0" fontId="73" fillId="23" borderId="15" xfId="0" applyFont="1" applyFill="1" applyBorder="1" applyAlignment="1">
      <alignment horizontal="center" vertical="center" wrapText="1"/>
    </xf>
    <xf numFmtId="14" fontId="73" fillId="0" borderId="43" xfId="0" applyNumberFormat="1" applyFont="1" applyBorder="1" applyAlignment="1">
      <alignment horizontal="center" wrapText="1" shrinkToFit="1"/>
    </xf>
    <xf numFmtId="0" fontId="0" fillId="0" borderId="97" xfId="0" applyBorder="1" applyAlignment="1">
      <alignment horizontal="center"/>
    </xf>
    <xf numFmtId="0" fontId="4" fillId="0" borderId="98" xfId="0" applyFont="1" applyBorder="1" applyAlignment="1">
      <alignment horizontal="center"/>
    </xf>
    <xf numFmtId="0" fontId="127" fillId="34" borderId="18" xfId="0" applyFont="1" applyFill="1" applyBorder="1" applyAlignment="1">
      <alignment vertical="center" wrapText="1"/>
    </xf>
    <xf numFmtId="0" fontId="0" fillId="0" borderId="41" xfId="0" applyBorder="1" applyAlignment="1">
      <alignment horizontal="center"/>
    </xf>
    <xf numFmtId="0" fontId="52" fillId="19" borderId="3" xfId="0" applyFont="1" applyFill="1" applyBorder="1" applyAlignment="1">
      <alignment vertical="center" wrapText="1"/>
    </xf>
    <xf numFmtId="0" fontId="0" fillId="3" borderId="18" xfId="0" applyFill="1" applyBorder="1" applyAlignment="1">
      <alignment wrapText="1"/>
    </xf>
    <xf numFmtId="0" fontId="0" fillId="3" borderId="3" xfId="0" applyFill="1" applyBorder="1" applyAlignment="1">
      <alignment wrapText="1"/>
    </xf>
    <xf numFmtId="0" fontId="52" fillId="19" borderId="23" xfId="0" applyFont="1" applyFill="1" applyBorder="1" applyAlignment="1">
      <alignment vertical="center" wrapText="1"/>
    </xf>
    <xf numFmtId="0" fontId="0" fillId="0" borderId="16" xfId="0" applyBorder="1" applyAlignment="1">
      <alignment horizontal="center"/>
    </xf>
    <xf numFmtId="0" fontId="0" fillId="7" borderId="99" xfId="0" applyFill="1" applyBorder="1" applyAlignment="1">
      <alignment horizontal="center"/>
    </xf>
    <xf numFmtId="0" fontId="57" fillId="22" borderId="3" xfId="0" applyFont="1" applyFill="1" applyBorder="1" applyAlignment="1">
      <alignment vertical="center" wrapText="1"/>
    </xf>
    <xf numFmtId="0" fontId="128" fillId="22" borderId="3" xfId="0" applyFont="1" applyFill="1" applyBorder="1" applyAlignment="1">
      <alignment vertical="center" wrapText="1"/>
    </xf>
    <xf numFmtId="0" fontId="73" fillId="22" borderId="3" xfId="0" applyFont="1" applyFill="1" applyBorder="1" applyAlignment="1">
      <alignment vertical="center" wrapText="1"/>
    </xf>
    <xf numFmtId="0" fontId="2" fillId="22" borderId="3" xfId="0" applyFont="1" applyFill="1" applyBorder="1" applyAlignment="1">
      <alignment horizontal="center" vertical="center" wrapText="1"/>
    </xf>
    <xf numFmtId="0" fontId="2" fillId="24" borderId="3" xfId="0" applyFont="1" applyFill="1" applyBorder="1" applyAlignment="1">
      <alignment horizontal="center" vertical="top" wrapText="1"/>
    </xf>
    <xf numFmtId="0" fontId="2" fillId="23" borderId="2" xfId="0" applyFont="1" applyFill="1" applyBorder="1" applyAlignment="1">
      <alignment vertical="top" wrapText="1"/>
    </xf>
    <xf numFmtId="0" fontId="2" fillId="23" borderId="0" xfId="0" applyFont="1" applyFill="1" applyAlignment="1">
      <alignment horizontal="center" vertical="top" wrapText="1"/>
    </xf>
    <xf numFmtId="0" fontId="2" fillId="24" borderId="3" xfId="0" applyFont="1" applyFill="1" applyBorder="1" applyAlignment="1">
      <alignment vertical="top" wrapText="1"/>
    </xf>
    <xf numFmtId="0" fontId="73" fillId="23" borderId="100" xfId="0" applyFont="1" applyFill="1" applyBorder="1" applyAlignment="1">
      <alignment vertical="center" wrapText="1"/>
    </xf>
    <xf numFmtId="0" fontId="3" fillId="11" borderId="34" xfId="0" applyFont="1" applyFill="1" applyBorder="1" applyAlignment="1">
      <alignment horizontal="center" vertical="center" wrapText="1"/>
    </xf>
    <xf numFmtId="0" fontId="2" fillId="19" borderId="40" xfId="0" applyFont="1" applyFill="1" applyBorder="1" applyAlignment="1">
      <alignment vertical="center" wrapText="1"/>
    </xf>
    <xf numFmtId="0" fontId="10" fillId="23" borderId="3" xfId="0" applyFont="1" applyFill="1" applyBorder="1" applyAlignment="1">
      <alignment vertical="center" wrapText="1"/>
    </xf>
    <xf numFmtId="0" fontId="126" fillId="39" borderId="15" xfId="0" applyFont="1" applyFill="1" applyBorder="1" applyAlignment="1">
      <alignment vertical="center"/>
    </xf>
    <xf numFmtId="0" fontId="130" fillId="0" borderId="0" xfId="0" applyFont="1" applyAlignment="1">
      <alignment horizontal="center"/>
    </xf>
    <xf numFmtId="0" fontId="131" fillId="0" borderId="0" xfId="0" applyFont="1" applyAlignment="1">
      <alignment horizontal="center"/>
    </xf>
    <xf numFmtId="0" fontId="132" fillId="0" borderId="3" xfId="0" applyFont="1" applyBorder="1" applyAlignment="1">
      <alignment vertical="center"/>
    </xf>
    <xf numFmtId="0" fontId="57" fillId="0" borderId="3" xfId="0" applyFont="1" applyBorder="1" applyAlignment="1">
      <alignment vertical="center" wrapText="1"/>
    </xf>
    <xf numFmtId="0" fontId="4" fillId="0" borderId="3" xfId="0" applyFont="1" applyBorder="1" applyAlignment="1">
      <alignment vertical="center"/>
    </xf>
    <xf numFmtId="0" fontId="4" fillId="13" borderId="41" xfId="0" applyFont="1" applyFill="1" applyBorder="1" applyAlignment="1">
      <alignment vertical="center" wrapText="1"/>
    </xf>
    <xf numFmtId="0" fontId="112" fillId="39" borderId="19" xfId="0" applyFont="1" applyFill="1" applyBorder="1" applyAlignment="1">
      <alignment vertical="center" wrapText="1"/>
    </xf>
    <xf numFmtId="0" fontId="121" fillId="39" borderId="3" xfId="0" applyFont="1" applyFill="1" applyBorder="1" applyAlignment="1">
      <alignment horizontal="center" vertical="center"/>
    </xf>
    <xf numFmtId="0" fontId="4" fillId="22" borderId="16" xfId="0" applyFont="1" applyFill="1" applyBorder="1" applyAlignment="1">
      <alignment vertical="center" wrapText="1"/>
    </xf>
    <xf numFmtId="0" fontId="4" fillId="22" borderId="2" xfId="0" applyFont="1" applyFill="1" applyBorder="1" applyAlignment="1">
      <alignment vertical="center" wrapText="1"/>
    </xf>
    <xf numFmtId="0" fontId="52" fillId="6" borderId="101" xfId="0" applyFont="1" applyFill="1" applyBorder="1" applyAlignment="1">
      <alignment vertical="center" wrapText="1"/>
    </xf>
    <xf numFmtId="0" fontId="73" fillId="22" borderId="21" xfId="0" applyFont="1" applyFill="1" applyBorder="1" applyAlignment="1">
      <alignment vertical="center" wrapText="1"/>
    </xf>
    <xf numFmtId="0" fontId="4" fillId="0" borderId="15" xfId="0" applyFont="1" applyBorder="1" applyAlignment="1">
      <alignment vertical="center" wrapText="1"/>
    </xf>
    <xf numFmtId="0" fontId="52" fillId="19" borderId="76" xfId="0" applyFont="1" applyFill="1" applyBorder="1" applyAlignment="1">
      <alignment vertical="center" wrapText="1"/>
    </xf>
    <xf numFmtId="0" fontId="52" fillId="22" borderId="21" xfId="0" applyFont="1" applyFill="1" applyBorder="1" applyAlignment="1">
      <alignment vertical="center" wrapText="1"/>
    </xf>
    <xf numFmtId="0" fontId="4" fillId="0" borderId="2" xfId="0" applyFont="1" applyBorder="1" applyAlignment="1">
      <alignment vertical="center" wrapText="1"/>
    </xf>
    <xf numFmtId="0" fontId="4" fillId="22" borderId="15" xfId="0" applyFont="1" applyFill="1" applyBorder="1" applyAlignment="1">
      <alignment horizontal="center" vertical="center"/>
    </xf>
    <xf numFmtId="0" fontId="73" fillId="0" borderId="6" xfId="0" applyFont="1" applyBorder="1" applyAlignment="1">
      <alignment vertical="center"/>
    </xf>
    <xf numFmtId="0" fontId="52" fillId="0" borderId="9" xfId="0" applyFont="1" applyBorder="1" applyAlignment="1">
      <alignment vertical="center"/>
    </xf>
    <xf numFmtId="0" fontId="52" fillId="0" borderId="6" xfId="0" applyFont="1" applyBorder="1" applyAlignment="1">
      <alignment vertical="center"/>
    </xf>
    <xf numFmtId="0" fontId="2" fillId="0" borderId="99" xfId="0" applyFont="1" applyBorder="1" applyAlignment="1">
      <alignment vertical="center"/>
    </xf>
    <xf numFmtId="0" fontId="23" fillId="0" borderId="99" xfId="0" applyFont="1" applyBorder="1" applyAlignment="1">
      <alignment vertical="center" textRotation="90"/>
    </xf>
    <xf numFmtId="0" fontId="4" fillId="22" borderId="21" xfId="0" applyFont="1" applyFill="1" applyBorder="1"/>
    <xf numFmtId="0" fontId="0" fillId="0" borderId="99" xfId="0" applyBorder="1" applyAlignment="1">
      <alignment horizontal="center"/>
    </xf>
    <xf numFmtId="14" fontId="73" fillId="0" borderId="72" xfId="0" applyNumberFormat="1" applyFont="1" applyBorder="1" applyAlignment="1">
      <alignment horizontal="center" wrapText="1" shrinkToFit="1"/>
    </xf>
    <xf numFmtId="0" fontId="52" fillId="22" borderId="102" xfId="0" applyFont="1" applyFill="1" applyBorder="1" applyAlignment="1">
      <alignment vertical="center" wrapText="1"/>
    </xf>
    <xf numFmtId="0" fontId="52" fillId="22" borderId="98" xfId="0" applyFont="1" applyFill="1" applyBorder="1" applyAlignment="1">
      <alignment vertical="center" wrapText="1"/>
    </xf>
    <xf numFmtId="0" fontId="75" fillId="0" borderId="0" xfId="0" applyFont="1" applyAlignment="1">
      <alignment horizontal="center"/>
    </xf>
    <xf numFmtId="0" fontId="73" fillId="21" borderId="40" xfId="0" applyFont="1" applyFill="1" applyBorder="1" applyAlignment="1">
      <alignment vertical="center" wrapText="1"/>
    </xf>
    <xf numFmtId="0" fontId="79" fillId="0" borderId="3" xfId="0" applyFont="1" applyBorder="1" applyAlignment="1">
      <alignment vertical="center" wrapText="1"/>
    </xf>
    <xf numFmtId="0" fontId="2" fillId="23" borderId="39" xfId="0" applyFont="1" applyFill="1" applyBorder="1" applyAlignment="1">
      <alignment vertical="center" wrapText="1"/>
    </xf>
    <xf numFmtId="0" fontId="73" fillId="24" borderId="3" xfId="0" applyFont="1" applyFill="1" applyBorder="1" applyAlignment="1">
      <alignment vertical="center" wrapText="1"/>
    </xf>
    <xf numFmtId="0" fontId="0" fillId="2" borderId="103" xfId="0" applyFill="1" applyBorder="1" applyAlignment="1">
      <alignment wrapText="1"/>
    </xf>
    <xf numFmtId="0" fontId="52" fillId="19" borderId="103" xfId="0" applyFont="1" applyFill="1" applyBorder="1" applyAlignment="1">
      <alignment vertical="center" wrapText="1"/>
    </xf>
    <xf numFmtId="0" fontId="119" fillId="27" borderId="40" xfId="0" applyFont="1" applyFill="1" applyBorder="1" applyAlignment="1">
      <alignment vertical="center" wrapText="1"/>
    </xf>
    <xf numFmtId="0" fontId="4" fillId="22" borderId="39" xfId="0" applyFont="1" applyFill="1" applyBorder="1" applyAlignment="1">
      <alignment vertical="center" wrapText="1"/>
    </xf>
    <xf numFmtId="0" fontId="79" fillId="25" borderId="2" xfId="0" applyFont="1" applyFill="1" applyBorder="1" applyAlignment="1">
      <alignment horizontal="center" vertical="center" wrapText="1"/>
    </xf>
    <xf numFmtId="0" fontId="52" fillId="22" borderId="103" xfId="0" applyFont="1" applyFill="1" applyBorder="1" applyAlignment="1">
      <alignment vertical="center" wrapText="1"/>
    </xf>
    <xf numFmtId="0" fontId="52" fillId="22" borderId="103" xfId="0" applyFont="1" applyFill="1" applyBorder="1" applyAlignment="1">
      <alignment horizontal="center" vertical="center" wrapText="1"/>
    </xf>
    <xf numFmtId="0" fontId="52" fillId="22" borderId="19" xfId="0" applyFont="1" applyFill="1" applyBorder="1" applyAlignment="1">
      <alignment vertical="center" wrapText="1"/>
    </xf>
    <xf numFmtId="0" fontId="57" fillId="2" borderId="52" xfId="0" applyFont="1" applyFill="1" applyBorder="1" applyAlignment="1">
      <alignment vertical="center" wrapText="1"/>
    </xf>
    <xf numFmtId="0" fontId="57" fillId="22" borderId="13" xfId="0" applyFont="1" applyFill="1" applyBorder="1" applyAlignment="1">
      <alignment vertical="center" wrapText="1"/>
    </xf>
    <xf numFmtId="0" fontId="0" fillId="0" borderId="88" xfId="0" applyBorder="1" applyAlignment="1">
      <alignment horizontal="center"/>
    </xf>
    <xf numFmtId="0" fontId="29" fillId="11" borderId="3" xfId="0" applyFont="1" applyFill="1" applyBorder="1" applyAlignment="1">
      <alignment horizontal="center"/>
    </xf>
    <xf numFmtId="0" fontId="29" fillId="17" borderId="3" xfId="0" applyFont="1" applyFill="1" applyBorder="1" applyAlignment="1">
      <alignment horizontal="center"/>
    </xf>
    <xf numFmtId="0" fontId="29" fillId="16" borderId="3" xfId="0" applyFont="1" applyFill="1" applyBorder="1" applyAlignment="1">
      <alignment horizontal="center"/>
    </xf>
    <xf numFmtId="0" fontId="29" fillId="18" borderId="3" xfId="0" applyFont="1" applyFill="1" applyBorder="1" applyAlignment="1">
      <alignment horizontal="center"/>
    </xf>
    <xf numFmtId="49" fontId="10" fillId="9" borderId="0" xfId="0" applyNumberFormat="1" applyFont="1" applyFill="1" applyAlignment="1">
      <alignment horizontal="center" vertical="center"/>
    </xf>
    <xf numFmtId="0" fontId="73" fillId="23" borderId="101" xfId="0" applyFont="1" applyFill="1" applyBorder="1" applyAlignment="1">
      <alignment vertical="center" wrapText="1"/>
    </xf>
    <xf numFmtId="0" fontId="0" fillId="10" borderId="15" xfId="0" applyFill="1" applyBorder="1" applyAlignment="1">
      <alignment wrapText="1"/>
    </xf>
    <xf numFmtId="0" fontId="73" fillId="22" borderId="102" xfId="0" applyFont="1" applyFill="1" applyBorder="1" applyAlignment="1">
      <alignment vertical="center" wrapText="1"/>
    </xf>
    <xf numFmtId="0" fontId="73" fillId="22" borderId="101" xfId="0" applyFont="1" applyFill="1" applyBorder="1" applyAlignment="1">
      <alignment vertical="center" wrapText="1"/>
    </xf>
    <xf numFmtId="0" fontId="10" fillId="25" borderId="15" xfId="0" applyFont="1" applyFill="1" applyBorder="1" applyAlignment="1">
      <alignment vertical="center" wrapText="1"/>
    </xf>
    <xf numFmtId="0" fontId="57" fillId="4" borderId="15" xfId="0" applyFont="1" applyFill="1" applyBorder="1" applyAlignment="1">
      <alignment vertical="center" wrapText="1"/>
    </xf>
    <xf numFmtId="0" fontId="52" fillId="22" borderId="101" xfId="0" applyFont="1" applyFill="1" applyBorder="1" applyAlignment="1">
      <alignment vertical="center" wrapText="1"/>
    </xf>
    <xf numFmtId="0" fontId="106" fillId="3" borderId="0" xfId="0" applyFont="1" applyFill="1" applyAlignment="1">
      <alignment horizontal="center" vertical="center" wrapText="1"/>
    </xf>
    <xf numFmtId="0" fontId="4" fillId="24" borderId="15" xfId="0" applyFont="1" applyFill="1" applyBorder="1" applyAlignment="1">
      <alignment vertical="center" wrapText="1"/>
    </xf>
    <xf numFmtId="0" fontId="2" fillId="13" borderId="15" xfId="0" applyFont="1" applyFill="1" applyBorder="1" applyAlignment="1">
      <alignment vertical="center" wrapText="1"/>
    </xf>
    <xf numFmtId="0" fontId="2" fillId="25" borderId="15" xfId="0" applyFont="1" applyFill="1" applyBorder="1" applyAlignment="1">
      <alignment vertical="center" wrapText="1"/>
    </xf>
    <xf numFmtId="0" fontId="153" fillId="26" borderId="3" xfId="0" applyFont="1" applyFill="1" applyBorder="1" applyAlignment="1">
      <alignment horizontal="center" vertical="center" wrapText="1"/>
    </xf>
    <xf numFmtId="0" fontId="52" fillId="2" borderId="103" xfId="0" applyFont="1" applyFill="1" applyBorder="1" applyAlignment="1">
      <alignment vertical="center" wrapText="1"/>
    </xf>
    <xf numFmtId="0" fontId="109" fillId="22" borderId="15" xfId="0" applyFont="1" applyFill="1" applyBorder="1" applyAlignment="1">
      <alignment vertical="center"/>
    </xf>
    <xf numFmtId="0" fontId="109" fillId="22" borderId="16" xfId="0" applyFont="1" applyFill="1" applyBorder="1" applyAlignment="1">
      <alignment vertical="center"/>
    </xf>
    <xf numFmtId="0" fontId="57" fillId="22" borderId="15" xfId="0" applyFont="1" applyFill="1" applyBorder="1" applyAlignment="1">
      <alignment vertical="center" wrapText="1"/>
    </xf>
    <xf numFmtId="0" fontId="57" fillId="22" borderId="16" xfId="0" applyFont="1" applyFill="1" applyBorder="1" applyAlignment="1">
      <alignment vertical="center" wrapText="1"/>
    </xf>
    <xf numFmtId="0" fontId="52" fillId="19" borderId="18" xfId="0" applyFont="1" applyFill="1" applyBorder="1" applyAlignment="1">
      <alignment vertical="center" wrapText="1"/>
    </xf>
    <xf numFmtId="0" fontId="2" fillId="28" borderId="2" xfId="0" applyFont="1" applyFill="1" applyBorder="1" applyAlignment="1">
      <alignment vertical="center" wrapText="1"/>
    </xf>
    <xf numFmtId="0" fontId="0" fillId="30" borderId="3" xfId="0" applyFill="1" applyBorder="1" applyAlignment="1">
      <alignment horizontal="center" wrapText="1"/>
    </xf>
    <xf numFmtId="0" fontId="150" fillId="38" borderId="15" xfId="0" applyFont="1" applyFill="1" applyBorder="1" applyAlignment="1">
      <alignment vertical="center" wrapText="1"/>
    </xf>
    <xf numFmtId="0" fontId="0" fillId="30" borderId="39" xfId="0" applyFill="1" applyBorder="1" applyAlignment="1">
      <alignment wrapText="1"/>
    </xf>
    <xf numFmtId="0" fontId="78" fillId="22" borderId="33" xfId="0" applyFont="1" applyFill="1" applyBorder="1" applyAlignment="1">
      <alignment vertical="center" wrapText="1"/>
    </xf>
    <xf numFmtId="0" fontId="2" fillId="13" borderId="3" xfId="0" applyFont="1" applyFill="1" applyBorder="1" applyAlignment="1">
      <alignment horizontal="center" wrapText="1"/>
    </xf>
    <xf numFmtId="0" fontId="78" fillId="31" borderId="33" xfId="0" applyFont="1" applyFill="1" applyBorder="1" applyAlignment="1">
      <alignment vertical="center" wrapText="1"/>
    </xf>
    <xf numFmtId="0" fontId="78" fillId="22" borderId="32" xfId="0" applyFont="1" applyFill="1" applyBorder="1" applyAlignment="1">
      <alignment vertical="center" wrapText="1"/>
    </xf>
    <xf numFmtId="0" fontId="75" fillId="0" borderId="2" xfId="0" applyFont="1" applyBorder="1" applyAlignment="1">
      <alignment vertical="center"/>
    </xf>
    <xf numFmtId="0" fontId="52" fillId="22" borderId="18" xfId="0" applyFont="1" applyFill="1" applyBorder="1" applyAlignment="1">
      <alignment vertical="center" wrapText="1"/>
    </xf>
    <xf numFmtId="49" fontId="76" fillId="2" borderId="15" xfId="0" applyNumberFormat="1" applyFont="1" applyFill="1" applyBorder="1" applyAlignment="1">
      <alignment vertical="center" wrapText="1"/>
    </xf>
    <xf numFmtId="0" fontId="10" fillId="2" borderId="104" xfId="0" applyFont="1" applyFill="1" applyBorder="1" applyAlignment="1">
      <alignment vertical="center" wrapText="1"/>
    </xf>
    <xf numFmtId="49" fontId="76" fillId="2" borderId="105" xfId="0" applyNumberFormat="1" applyFont="1" applyFill="1" applyBorder="1" applyAlignment="1">
      <alignment vertical="center" wrapText="1"/>
    </xf>
    <xf numFmtId="0" fontId="57" fillId="4" borderId="18" xfId="0" applyFont="1" applyFill="1" applyBorder="1" applyAlignment="1">
      <alignment vertical="center" wrapText="1"/>
    </xf>
    <xf numFmtId="0" fontId="39" fillId="25" borderId="3" xfId="0" applyFont="1" applyFill="1" applyBorder="1" applyAlignment="1">
      <alignment vertical="center" wrapText="1"/>
    </xf>
    <xf numFmtId="0" fontId="151" fillId="37" borderId="15" xfId="0" applyFont="1" applyFill="1" applyBorder="1" applyAlignment="1">
      <alignment vertical="center" wrapText="1"/>
    </xf>
    <xf numFmtId="0" fontId="78" fillId="27" borderId="52" xfId="0" applyFont="1" applyFill="1" applyBorder="1" applyAlignment="1">
      <alignment vertical="center" wrapText="1"/>
    </xf>
    <xf numFmtId="0" fontId="52" fillId="22" borderId="106" xfId="0" applyFont="1" applyFill="1" applyBorder="1" applyAlignment="1">
      <alignment vertical="center" wrapText="1"/>
    </xf>
    <xf numFmtId="49" fontId="76" fillId="23" borderId="15" xfId="0" applyNumberFormat="1" applyFont="1" applyFill="1" applyBorder="1" applyAlignment="1">
      <alignment vertical="center" wrapText="1"/>
    </xf>
    <xf numFmtId="0" fontId="154" fillId="34" borderId="15" xfId="0" applyFont="1" applyFill="1" applyBorder="1" applyAlignment="1">
      <alignment vertical="center"/>
    </xf>
    <xf numFmtId="0" fontId="52" fillId="3" borderId="18" xfId="0" applyFont="1" applyFill="1" applyBorder="1" applyAlignment="1">
      <alignment vertical="center" wrapText="1"/>
    </xf>
    <xf numFmtId="0" fontId="57" fillId="22" borderId="107" xfId="0" applyFont="1" applyFill="1" applyBorder="1" applyAlignment="1">
      <alignment vertical="center" wrapText="1"/>
    </xf>
    <xf numFmtId="0" fontId="52" fillId="3" borderId="19" xfId="0" applyFont="1" applyFill="1" applyBorder="1" applyAlignment="1">
      <alignment vertical="center" wrapText="1"/>
    </xf>
    <xf numFmtId="0" fontId="52" fillId="22" borderId="6" xfId="0" applyFont="1" applyFill="1" applyBorder="1" applyAlignment="1">
      <alignment vertical="center" wrapText="1"/>
    </xf>
    <xf numFmtId="0" fontId="52" fillId="29" borderId="19" xfId="0" applyFont="1" applyFill="1" applyBorder="1" applyAlignment="1">
      <alignment vertical="center" wrapText="1"/>
    </xf>
    <xf numFmtId="0" fontId="52" fillId="2" borderId="6" xfId="0" applyFont="1" applyFill="1" applyBorder="1" applyAlignment="1">
      <alignment vertical="center" wrapText="1"/>
    </xf>
    <xf numFmtId="0" fontId="52" fillId="29" borderId="103" xfId="0" applyFont="1" applyFill="1" applyBorder="1" applyAlignment="1">
      <alignment vertical="center" wrapText="1"/>
    </xf>
    <xf numFmtId="0" fontId="159" fillId="34" borderId="6" xfId="0" applyFont="1" applyFill="1" applyBorder="1" applyAlignment="1">
      <alignment vertical="center" wrapText="1"/>
    </xf>
    <xf numFmtId="0" fontId="0" fillId="53" borderId="0" xfId="0" applyFill="1" applyAlignment="1">
      <alignment horizontal="center"/>
    </xf>
    <xf numFmtId="0" fontId="4" fillId="24" borderId="0" xfId="0" applyFont="1" applyFill="1" applyAlignment="1">
      <alignment vertical="top" wrapText="1"/>
    </xf>
    <xf numFmtId="0" fontId="10" fillId="54" borderId="3" xfId="0" applyFont="1" applyFill="1" applyBorder="1" applyAlignment="1">
      <alignment horizontal="center"/>
    </xf>
    <xf numFmtId="0" fontId="73" fillId="13" borderId="40" xfId="0" applyFont="1" applyFill="1" applyBorder="1" applyAlignment="1">
      <alignment vertical="center" wrapText="1"/>
    </xf>
    <xf numFmtId="0" fontId="75" fillId="22" borderId="15" xfId="0" applyFont="1" applyFill="1" applyBorder="1" applyAlignment="1">
      <alignment vertical="center" wrapText="1"/>
    </xf>
    <xf numFmtId="0" fontId="161" fillId="48" borderId="40" xfId="0" applyFont="1" applyFill="1" applyBorder="1" applyAlignment="1">
      <alignment vertical="center" wrapText="1"/>
    </xf>
    <xf numFmtId="0" fontId="4" fillId="55" borderId="0" xfId="0" applyFont="1" applyFill="1" applyAlignment="1">
      <alignment horizontal="center" vertical="top" wrapText="1"/>
    </xf>
    <xf numFmtId="0" fontId="39" fillId="56" borderId="15" xfId="0" applyFont="1" applyFill="1" applyBorder="1" applyAlignment="1">
      <alignment vertical="center" wrapText="1"/>
    </xf>
    <xf numFmtId="0" fontId="4" fillId="45" borderId="0" xfId="0" applyFont="1" applyFill="1" applyAlignment="1">
      <alignment wrapText="1"/>
    </xf>
    <xf numFmtId="0" fontId="0" fillId="58" borderId="52" xfId="0" applyFill="1" applyBorder="1" applyAlignment="1">
      <alignment wrapText="1"/>
    </xf>
    <xf numFmtId="0" fontId="0" fillId="58" borderId="0" xfId="0" applyFill="1"/>
    <xf numFmtId="0" fontId="0" fillId="29" borderId="106" xfId="0" applyFill="1" applyBorder="1"/>
    <xf numFmtId="0" fontId="0" fillId="46" borderId="0" xfId="0" applyFill="1" applyAlignment="1">
      <alignment wrapText="1"/>
    </xf>
    <xf numFmtId="0" fontId="23" fillId="0" borderId="2" xfId="0" applyFont="1" applyBorder="1" applyAlignment="1">
      <alignment vertical="center" textRotation="90"/>
    </xf>
    <xf numFmtId="0" fontId="0" fillId="61" borderId="6" xfId="0" applyFill="1" applyBorder="1" applyAlignment="1">
      <alignment horizontal="center" wrapText="1"/>
    </xf>
    <xf numFmtId="0" fontId="0" fillId="62" borderId="6" xfId="0" applyFill="1" applyBorder="1" applyAlignment="1">
      <alignment horizontal="center" wrapText="1"/>
    </xf>
    <xf numFmtId="0" fontId="0" fillId="63" borderId="22" xfId="0" applyFill="1" applyBorder="1" applyAlignment="1">
      <alignment horizontal="center" wrapText="1"/>
    </xf>
    <xf numFmtId="0" fontId="0" fillId="64" borderId="6" xfId="0" applyFill="1" applyBorder="1" applyAlignment="1">
      <alignment horizontal="center" wrapText="1"/>
    </xf>
    <xf numFmtId="0" fontId="0" fillId="63" borderId="6" xfId="0" applyFill="1" applyBorder="1" applyAlignment="1">
      <alignment horizontal="center" wrapText="1"/>
    </xf>
    <xf numFmtId="0" fontId="154" fillId="34" borderId="19" xfId="0" applyFont="1" applyFill="1" applyBorder="1" applyAlignment="1">
      <alignment vertical="center"/>
    </xf>
    <xf numFmtId="0" fontId="75" fillId="3" borderId="19" xfId="0" applyFont="1" applyFill="1" applyBorder="1" applyAlignment="1">
      <alignment vertical="center" wrapText="1"/>
    </xf>
    <xf numFmtId="0" fontId="168" fillId="67" borderId="36" xfId="0" applyFont="1" applyFill="1" applyBorder="1" applyAlignment="1">
      <alignment vertical="top" wrapText="1"/>
    </xf>
    <xf numFmtId="0" fontId="0" fillId="58" borderId="0" xfId="0" applyFill="1" applyAlignment="1">
      <alignment wrapText="1"/>
    </xf>
    <xf numFmtId="0" fontId="168" fillId="58" borderId="22" xfId="0" applyFont="1" applyFill="1" applyBorder="1" applyAlignment="1">
      <alignment vertical="top" wrapText="1"/>
    </xf>
    <xf numFmtId="0" fontId="0" fillId="63" borderId="23" xfId="0" applyFill="1" applyBorder="1" applyAlignment="1">
      <alignment horizontal="center" wrapText="1"/>
    </xf>
    <xf numFmtId="0" fontId="0" fillId="61" borderId="23" xfId="0" applyFill="1" applyBorder="1" applyAlignment="1">
      <alignment horizontal="center" wrapText="1"/>
    </xf>
    <xf numFmtId="0" fontId="0" fillId="0" borderId="45" xfId="0" applyBorder="1" applyAlignment="1">
      <alignment horizontal="center"/>
    </xf>
    <xf numFmtId="0" fontId="4" fillId="0" borderId="3" xfId="0" applyFont="1" applyBorder="1" applyAlignment="1">
      <alignment horizontal="center" vertical="center" wrapText="1"/>
    </xf>
    <xf numFmtId="0" fontId="0" fillId="60" borderId="18" xfId="0" applyFill="1" applyBorder="1"/>
    <xf numFmtId="0" fontId="0" fillId="60" borderId="9" xfId="0" applyFill="1" applyBorder="1"/>
    <xf numFmtId="0" fontId="14" fillId="60" borderId="19" xfId="0" applyFont="1" applyFill="1" applyBorder="1" applyAlignment="1">
      <alignment vertical="center" textRotation="180" wrapText="1"/>
    </xf>
    <xf numFmtId="0" fontId="14" fillId="60" borderId="22" xfId="0" applyFont="1" applyFill="1" applyBorder="1" applyAlignment="1">
      <alignment vertical="center" textRotation="180" wrapText="1"/>
    </xf>
    <xf numFmtId="0" fontId="4" fillId="0" borderId="38" xfId="0" applyFont="1" applyBorder="1" applyAlignment="1">
      <alignment horizontal="center"/>
    </xf>
    <xf numFmtId="0" fontId="4" fillId="0" borderId="34" xfId="0" applyFont="1" applyBorder="1" applyAlignment="1">
      <alignment horizontal="center"/>
    </xf>
    <xf numFmtId="0" fontId="0" fillId="60" borderId="21" xfId="0" applyFill="1" applyBorder="1" applyAlignment="1">
      <alignment horizontal="center"/>
    </xf>
    <xf numFmtId="0" fontId="0" fillId="60" borderId="18" xfId="0" applyFill="1" applyBorder="1" applyAlignment="1">
      <alignment horizontal="center"/>
    </xf>
    <xf numFmtId="0" fontId="0" fillId="60" borderId="9" xfId="0" applyFill="1" applyBorder="1" applyAlignment="1">
      <alignment horizontal="center"/>
    </xf>
    <xf numFmtId="0" fontId="75" fillId="3" borderId="3" xfId="0" applyFont="1" applyFill="1" applyBorder="1" applyAlignment="1">
      <alignment vertical="center" wrapText="1"/>
    </xf>
    <xf numFmtId="0" fontId="0" fillId="58" borderId="16" xfId="0" applyFill="1" applyBorder="1" applyAlignment="1">
      <alignment wrapText="1"/>
    </xf>
    <xf numFmtId="0" fontId="2" fillId="71" borderId="3" xfId="0" applyFont="1" applyFill="1" applyBorder="1" applyAlignment="1">
      <alignment vertical="center" wrapText="1"/>
    </xf>
    <xf numFmtId="0" fontId="74" fillId="46" borderId="3" xfId="0" applyFont="1" applyFill="1" applyBorder="1" applyAlignment="1">
      <alignment vertical="center" wrapText="1"/>
    </xf>
    <xf numFmtId="0" fontId="0" fillId="58" borderId="37" xfId="0" applyFill="1" applyBorder="1" applyAlignment="1">
      <alignment wrapText="1"/>
    </xf>
    <xf numFmtId="0" fontId="168" fillId="58" borderId="9" xfId="0" applyFont="1" applyFill="1" applyBorder="1" applyAlignment="1">
      <alignment vertical="top" wrapText="1"/>
    </xf>
    <xf numFmtId="0" fontId="162" fillId="58" borderId="18" xfId="0" applyFont="1" applyFill="1" applyBorder="1" applyAlignment="1">
      <alignment vertical="center" wrapText="1"/>
    </xf>
    <xf numFmtId="0" fontId="162" fillId="58" borderId="21" xfId="0" applyFont="1" applyFill="1" applyBorder="1" applyAlignment="1">
      <alignment vertical="center" wrapText="1"/>
    </xf>
    <xf numFmtId="0" fontId="52" fillId="3" borderId="98" xfId="0" applyFont="1" applyFill="1" applyBorder="1" applyAlignment="1">
      <alignment vertical="center" wrapText="1"/>
    </xf>
    <xf numFmtId="0" fontId="57" fillId="46" borderId="36" xfId="0" applyFont="1" applyFill="1" applyBorder="1" applyAlignment="1">
      <alignment vertical="center" wrapText="1"/>
    </xf>
    <xf numFmtId="0" fontId="0" fillId="60" borderId="3" xfId="0" applyFill="1" applyBorder="1" applyAlignment="1">
      <alignment horizontal="center"/>
    </xf>
    <xf numFmtId="0" fontId="0" fillId="62" borderId="23" xfId="0" applyFill="1" applyBorder="1" applyAlignment="1">
      <alignment horizontal="center" wrapText="1"/>
    </xf>
    <xf numFmtId="0" fontId="0" fillId="66" borderId="3" xfId="0" applyFill="1" applyBorder="1" applyAlignment="1">
      <alignment wrapText="1"/>
    </xf>
    <xf numFmtId="0" fontId="0" fillId="59" borderId="3" xfId="0" applyFill="1" applyBorder="1" applyAlignment="1">
      <alignment wrapText="1"/>
    </xf>
    <xf numFmtId="0" fontId="0" fillId="58" borderId="3" xfId="0" applyFill="1" applyBorder="1" applyAlignment="1">
      <alignment wrapText="1"/>
    </xf>
    <xf numFmtId="0" fontId="171" fillId="60" borderId="3" xfId="0" applyFont="1" applyFill="1" applyBorder="1" applyAlignment="1">
      <alignment vertical="center" wrapText="1"/>
    </xf>
    <xf numFmtId="0" fontId="4" fillId="60" borderId="3" xfId="0" applyFont="1" applyFill="1" applyBorder="1" applyAlignment="1">
      <alignment horizontal="center" vertical="center"/>
    </xf>
    <xf numFmtId="0" fontId="73" fillId="74" borderId="3" xfId="0" applyFont="1" applyFill="1" applyBorder="1" applyAlignment="1">
      <alignment vertical="center" wrapText="1"/>
    </xf>
    <xf numFmtId="0" fontId="171" fillId="51" borderId="40" xfId="0" applyFont="1" applyFill="1" applyBorder="1" applyAlignment="1">
      <alignment vertical="center" wrapText="1"/>
    </xf>
    <xf numFmtId="0" fontId="45" fillId="70" borderId="15" xfId="0" applyFont="1" applyFill="1" applyBorder="1" applyAlignment="1">
      <alignment vertical="center" wrapText="1"/>
    </xf>
    <xf numFmtId="0" fontId="57" fillId="46" borderId="0" xfId="0" applyFont="1" applyFill="1" applyAlignment="1">
      <alignment vertical="center" wrapText="1"/>
    </xf>
    <xf numFmtId="0" fontId="52" fillId="77" borderId="19" xfId="0" applyFont="1" applyFill="1" applyBorder="1" applyAlignment="1">
      <alignment vertical="center" wrapText="1"/>
    </xf>
    <xf numFmtId="0" fontId="52" fillId="3" borderId="98" xfId="0" applyFont="1" applyFill="1" applyBorder="1" applyAlignment="1">
      <alignment horizontal="center" vertical="center" wrapText="1"/>
    </xf>
    <xf numFmtId="0" fontId="57" fillId="46" borderId="15" xfId="0" applyFont="1" applyFill="1" applyBorder="1" applyAlignment="1">
      <alignment vertical="center" wrapText="1"/>
    </xf>
    <xf numFmtId="0" fontId="57" fillId="58" borderId="2" xfId="0" applyFont="1" applyFill="1" applyBorder="1" applyAlignment="1">
      <alignment vertical="center" wrapText="1"/>
    </xf>
    <xf numFmtId="0" fontId="52" fillId="77" borderId="18" xfId="0" applyFont="1" applyFill="1" applyBorder="1" applyAlignment="1">
      <alignment vertical="center" wrapText="1"/>
    </xf>
    <xf numFmtId="0" fontId="52" fillId="58" borderId="21" xfId="0" applyFont="1" applyFill="1" applyBorder="1" applyAlignment="1">
      <alignment vertical="center" wrapText="1"/>
    </xf>
    <xf numFmtId="0" fontId="52" fillId="58" borderId="9" xfId="0" applyFont="1" applyFill="1" applyBorder="1" applyAlignment="1">
      <alignment vertical="center" wrapText="1"/>
    </xf>
    <xf numFmtId="49" fontId="10" fillId="78" borderId="3" xfId="0" applyNumberFormat="1" applyFont="1" applyFill="1" applyBorder="1" applyAlignment="1">
      <alignment horizontal="center"/>
    </xf>
    <xf numFmtId="49" fontId="0" fillId="78" borderId="23" xfId="0" applyNumberFormat="1" applyFill="1" applyBorder="1" applyAlignment="1">
      <alignment horizontal="center"/>
    </xf>
    <xf numFmtId="49" fontId="4" fillId="78" borderId="23" xfId="0" applyNumberFormat="1" applyFont="1" applyFill="1" applyBorder="1" applyAlignment="1">
      <alignment horizontal="center"/>
    </xf>
    <xf numFmtId="0" fontId="0" fillId="78" borderId="23" xfId="0" applyFill="1" applyBorder="1" applyAlignment="1">
      <alignment horizontal="center"/>
    </xf>
    <xf numFmtId="0" fontId="167" fillId="48" borderId="15" xfId="0" applyFont="1" applyFill="1" applyBorder="1" applyAlignment="1">
      <alignment vertical="center" wrapText="1"/>
    </xf>
    <xf numFmtId="0" fontId="173" fillId="48" borderId="9" xfId="0" applyFont="1" applyFill="1" applyBorder="1" applyAlignment="1">
      <alignment vertical="center" wrapText="1"/>
    </xf>
    <xf numFmtId="0" fontId="68" fillId="45" borderId="105" xfId="0" applyFont="1" applyFill="1" applyBorder="1" applyAlignment="1">
      <alignment vertical="center" wrapText="1"/>
    </xf>
    <xf numFmtId="0" fontId="52" fillId="51" borderId="18" xfId="0" applyFont="1" applyFill="1" applyBorder="1" applyAlignment="1">
      <alignment vertical="center" wrapText="1"/>
    </xf>
    <xf numFmtId="0" fontId="4" fillId="58" borderId="15" xfId="0" applyFont="1" applyFill="1" applyBorder="1" applyAlignment="1">
      <alignment vertical="center" wrapText="1"/>
    </xf>
    <xf numFmtId="0" fontId="68" fillId="58" borderId="41" xfId="0" applyFont="1" applyFill="1" applyBorder="1" applyAlignment="1">
      <alignment vertical="center" wrapText="1"/>
    </xf>
    <xf numFmtId="0" fontId="68" fillId="58" borderId="2" xfId="0" applyFont="1" applyFill="1" applyBorder="1" applyAlignment="1">
      <alignment vertical="center" wrapText="1"/>
    </xf>
    <xf numFmtId="0" fontId="0" fillId="58" borderId="23" xfId="0" applyFill="1" applyBorder="1" applyAlignment="1">
      <alignment horizontal="center"/>
    </xf>
    <xf numFmtId="0" fontId="0" fillId="58" borderId="12" xfId="0" applyFill="1" applyBorder="1" applyAlignment="1">
      <alignment horizontal="center"/>
    </xf>
    <xf numFmtId="0" fontId="0" fillId="58" borderId="3" xfId="0" applyFill="1" applyBorder="1" applyAlignment="1">
      <alignment horizontal="center"/>
    </xf>
    <xf numFmtId="0" fontId="0" fillId="58" borderId="6" xfId="0" applyFill="1" applyBorder="1" applyAlignment="1">
      <alignment horizontal="center"/>
    </xf>
    <xf numFmtId="0" fontId="0" fillId="58" borderId="0" xfId="0" applyFill="1" applyAlignment="1">
      <alignment horizontal="center"/>
    </xf>
    <xf numFmtId="0" fontId="57" fillId="58" borderId="118" xfId="0" applyFont="1" applyFill="1" applyBorder="1" applyAlignment="1">
      <alignment vertical="center" wrapText="1"/>
    </xf>
    <xf numFmtId="0" fontId="8" fillId="58" borderId="3" xfId="0" applyFont="1" applyFill="1" applyBorder="1" applyAlignment="1">
      <alignment horizontal="center" vertical="center" wrapText="1"/>
    </xf>
    <xf numFmtId="0" fontId="57" fillId="58" borderId="103" xfId="0" applyFont="1" applyFill="1" applyBorder="1" applyAlignment="1">
      <alignment vertical="center" wrapText="1"/>
    </xf>
    <xf numFmtId="0" fontId="57" fillId="58" borderId="102" xfId="0" applyFont="1" applyFill="1" applyBorder="1" applyAlignment="1">
      <alignment vertical="center" wrapText="1"/>
    </xf>
    <xf numFmtId="0" fontId="73" fillId="58" borderId="98" xfId="0" applyFont="1" applyFill="1" applyBorder="1" applyAlignment="1">
      <alignment vertical="center" wrapText="1"/>
    </xf>
    <xf numFmtId="49" fontId="76" fillId="65" borderId="18" xfId="0" applyNumberFormat="1" applyFont="1" applyFill="1" applyBorder="1" applyAlignment="1">
      <alignment vertical="center" wrapText="1"/>
    </xf>
    <xf numFmtId="0" fontId="10" fillId="82" borderId="3" xfId="0" applyFont="1" applyFill="1" applyBorder="1" applyAlignment="1">
      <alignment horizontal="center" vertical="center" wrapText="1"/>
    </xf>
    <xf numFmtId="0" fontId="68" fillId="45" borderId="41" xfId="0" applyFont="1" applyFill="1" applyBorder="1" applyAlignment="1">
      <alignment vertical="center" wrapText="1"/>
    </xf>
    <xf numFmtId="0" fontId="57" fillId="80" borderId="40" xfId="0" applyFont="1" applyFill="1" applyBorder="1" applyAlignment="1">
      <alignment vertical="center" wrapText="1"/>
    </xf>
    <xf numFmtId="0" fontId="0" fillId="82" borderId="53" xfId="0" applyFill="1" applyBorder="1" applyAlignment="1">
      <alignment horizontal="center" wrapText="1"/>
    </xf>
    <xf numFmtId="0" fontId="0" fillId="82" borderId="53" xfId="0" applyFill="1" applyBorder="1" applyAlignment="1">
      <alignment wrapText="1"/>
    </xf>
    <xf numFmtId="0" fontId="0" fillId="82" borderId="13" xfId="0" applyFill="1" applyBorder="1" applyAlignment="1">
      <alignment wrapText="1"/>
    </xf>
    <xf numFmtId="0" fontId="57" fillId="80" borderId="18" xfId="0" applyFont="1" applyFill="1" applyBorder="1" applyAlignment="1">
      <alignment vertical="center" wrapText="1"/>
    </xf>
    <xf numFmtId="0" fontId="10" fillId="46" borderId="3" xfId="0" applyFont="1" applyFill="1" applyBorder="1" applyAlignment="1">
      <alignment horizontal="center" vertical="center" wrapText="1"/>
    </xf>
    <xf numFmtId="0" fontId="175" fillId="48" borderId="3" xfId="0" applyFont="1" applyFill="1" applyBorder="1" applyAlignment="1">
      <alignment vertical="center" wrapText="1"/>
    </xf>
    <xf numFmtId="0" fontId="68" fillId="58" borderId="88" xfId="0" applyFont="1" applyFill="1" applyBorder="1" applyAlignment="1">
      <alignment vertical="center" wrapText="1"/>
    </xf>
    <xf numFmtId="0" fontId="52" fillId="58" borderId="19" xfId="0" applyFont="1" applyFill="1" applyBorder="1" applyAlignment="1">
      <alignment vertical="center" wrapText="1"/>
    </xf>
    <xf numFmtId="0" fontId="52" fillId="58" borderId="0" xfId="0" applyFont="1" applyFill="1" applyAlignment="1">
      <alignment vertical="center" wrapText="1"/>
    </xf>
    <xf numFmtId="0" fontId="52" fillId="3" borderId="103" xfId="0" applyFont="1" applyFill="1" applyBorder="1" applyAlignment="1">
      <alignment vertical="center" wrapText="1"/>
    </xf>
    <xf numFmtId="0" fontId="174" fillId="48" borderId="15" xfId="0" applyFont="1" applyFill="1" applyBorder="1" applyAlignment="1">
      <alignment vertical="center" wrapText="1"/>
    </xf>
    <xf numFmtId="0" fontId="84" fillId="34" borderId="40" xfId="0" applyFont="1" applyFill="1" applyBorder="1" applyAlignment="1">
      <alignment vertical="center" wrapText="1"/>
    </xf>
    <xf numFmtId="0" fontId="4" fillId="46" borderId="3" xfId="0" applyFont="1" applyFill="1" applyBorder="1" applyAlignment="1">
      <alignment horizontal="center" vertical="center" wrapText="1"/>
    </xf>
    <xf numFmtId="0" fontId="2" fillId="86" borderId="3" xfId="0" applyFont="1" applyFill="1" applyBorder="1" applyAlignment="1">
      <alignment vertical="center" wrapText="1"/>
    </xf>
    <xf numFmtId="0" fontId="57" fillId="87" borderId="3" xfId="0" applyFont="1" applyFill="1" applyBorder="1" applyAlignment="1">
      <alignment vertical="center" wrapText="1"/>
    </xf>
    <xf numFmtId="0" fontId="10" fillId="75" borderId="40" xfId="0" applyFont="1" applyFill="1" applyBorder="1" applyAlignment="1">
      <alignment vertical="center" wrapText="1"/>
    </xf>
    <xf numFmtId="0" fontId="75" fillId="70" borderId="3" xfId="0" applyFont="1" applyFill="1" applyBorder="1" applyAlignment="1">
      <alignment vertical="center"/>
    </xf>
    <xf numFmtId="0" fontId="10" fillId="86" borderId="40" xfId="0" applyFont="1" applyFill="1" applyBorder="1" applyAlignment="1">
      <alignment vertical="center" wrapText="1"/>
    </xf>
    <xf numFmtId="0" fontId="10" fillId="87" borderId="40" xfId="0" applyFont="1" applyFill="1" applyBorder="1" applyAlignment="1">
      <alignment vertical="center" wrapText="1"/>
    </xf>
    <xf numFmtId="0" fontId="68" fillId="45" borderId="50" xfId="0" applyFont="1" applyFill="1" applyBorder="1" applyAlignment="1">
      <alignment vertical="center" wrapText="1"/>
    </xf>
    <xf numFmtId="0" fontId="92" fillId="34" borderId="19" xfId="0" applyFont="1" applyFill="1" applyBorder="1" applyAlignment="1">
      <alignment vertical="center" wrapText="1"/>
    </xf>
    <xf numFmtId="0" fontId="4" fillId="45" borderId="37" xfId="0" applyFont="1" applyFill="1" applyBorder="1" applyAlignment="1">
      <alignment vertical="center" wrapText="1"/>
    </xf>
    <xf numFmtId="0" fontId="0" fillId="82" borderId="0" xfId="0" applyFill="1" applyAlignment="1">
      <alignment wrapText="1"/>
    </xf>
    <xf numFmtId="0" fontId="68" fillId="84" borderId="15" xfId="0" applyFont="1" applyFill="1" applyBorder="1" applyAlignment="1">
      <alignment vertical="center" wrapText="1"/>
    </xf>
    <xf numFmtId="0" fontId="10" fillId="55" borderId="40" xfId="0" applyFont="1" applyFill="1" applyBorder="1" applyAlignment="1">
      <alignment vertical="center" wrapText="1"/>
    </xf>
    <xf numFmtId="0" fontId="4" fillId="47" borderId="15" xfId="0" applyFont="1" applyFill="1" applyBorder="1" applyAlignment="1">
      <alignment vertical="center" wrapText="1"/>
    </xf>
    <xf numFmtId="0" fontId="52" fillId="8" borderId="15" xfId="0" applyFont="1" applyFill="1" applyBorder="1" applyAlignment="1">
      <alignment vertical="center" wrapText="1"/>
    </xf>
    <xf numFmtId="0" fontId="52" fillId="8" borderId="2" xfId="0" applyFont="1" applyFill="1" applyBorder="1" applyAlignment="1">
      <alignment vertical="center" wrapText="1"/>
    </xf>
    <xf numFmtId="0" fontId="4" fillId="8" borderId="15" xfId="0" applyFont="1" applyFill="1" applyBorder="1" applyAlignment="1">
      <alignment vertical="center" wrapText="1"/>
    </xf>
    <xf numFmtId="0" fontId="10" fillId="55" borderId="18" xfId="0" applyFont="1" applyFill="1" applyBorder="1" applyAlignment="1">
      <alignment vertical="center" wrapText="1"/>
    </xf>
    <xf numFmtId="0" fontId="52" fillId="58" borderId="16" xfId="0" applyFont="1" applyFill="1" applyBorder="1" applyAlignment="1">
      <alignment vertical="center" wrapText="1"/>
    </xf>
    <xf numFmtId="0" fontId="1" fillId="63" borderId="15" xfId="0" applyFont="1" applyFill="1" applyBorder="1" applyAlignment="1">
      <alignment vertical="center" wrapText="1"/>
    </xf>
    <xf numFmtId="0" fontId="73" fillId="58" borderId="16" xfId="0" applyFont="1" applyFill="1" applyBorder="1" applyAlignment="1">
      <alignment vertical="center"/>
    </xf>
    <xf numFmtId="0" fontId="73" fillId="58" borderId="2" xfId="0" applyFont="1" applyFill="1" applyBorder="1" applyAlignment="1">
      <alignment vertical="center"/>
    </xf>
    <xf numFmtId="0" fontId="52" fillId="58" borderId="120" xfId="0" applyFont="1" applyFill="1" applyBorder="1" applyAlignment="1">
      <alignment vertical="center" wrapText="1"/>
    </xf>
    <xf numFmtId="0" fontId="1" fillId="47" borderId="15" xfId="0" applyFont="1" applyFill="1" applyBorder="1" applyAlignment="1">
      <alignment vertical="center" wrapText="1"/>
    </xf>
    <xf numFmtId="0" fontId="0" fillId="46" borderId="0" xfId="0" applyFill="1" applyAlignment="1">
      <alignment horizontal="center" wrapText="1"/>
    </xf>
    <xf numFmtId="0" fontId="164" fillId="90" borderId="0" xfId="0" applyFont="1" applyFill="1" applyAlignment="1">
      <alignment horizontal="center" vertical="center" wrapText="1"/>
    </xf>
    <xf numFmtId="0" fontId="1" fillId="46" borderId="0" xfId="0" applyFont="1" applyFill="1" applyAlignment="1">
      <alignment horizontal="center" vertical="center" wrapText="1"/>
    </xf>
    <xf numFmtId="0" fontId="1" fillId="58" borderId="2" xfId="0" applyFont="1" applyFill="1" applyBorder="1" applyAlignment="1">
      <alignment vertical="center" wrapText="1"/>
    </xf>
    <xf numFmtId="0" fontId="52" fillId="3" borderId="118" xfId="0" applyFont="1" applyFill="1" applyBorder="1" applyAlignment="1">
      <alignment vertical="center" wrapText="1"/>
    </xf>
    <xf numFmtId="0" fontId="2" fillId="91" borderId="3" xfId="0" applyFont="1" applyFill="1" applyBorder="1" applyAlignment="1">
      <alignment horizontal="center" vertical="top" wrapText="1"/>
    </xf>
    <xf numFmtId="0" fontId="178" fillId="82" borderId="15" xfId="0" applyFont="1" applyFill="1" applyBorder="1" applyAlignment="1">
      <alignment vertical="center" wrapText="1"/>
    </xf>
    <xf numFmtId="0" fontId="179" fillId="71" borderId="15" xfId="0" applyFont="1" applyFill="1" applyBorder="1" applyAlignment="1">
      <alignment horizontal="center" vertical="center" wrapText="1"/>
    </xf>
    <xf numFmtId="0" fontId="179" fillId="82" borderId="15" xfId="0" applyFont="1" applyFill="1" applyBorder="1" applyAlignment="1">
      <alignment horizontal="center" vertical="center" wrapText="1"/>
    </xf>
    <xf numFmtId="0" fontId="10" fillId="71" borderId="0" xfId="0" applyFont="1" applyFill="1" applyAlignment="1">
      <alignment horizontal="center" vertical="center" wrapText="1"/>
    </xf>
    <xf numFmtId="0" fontId="1" fillId="61" borderId="103" xfId="0" applyFont="1" applyFill="1" applyBorder="1" applyAlignment="1">
      <alignment vertical="center" wrapText="1"/>
    </xf>
    <xf numFmtId="0" fontId="170" fillId="58" borderId="40" xfId="0" applyFont="1" applyFill="1" applyBorder="1" applyAlignment="1">
      <alignment vertical="center" wrapText="1"/>
    </xf>
    <xf numFmtId="0" fontId="170" fillId="58" borderId="50" xfId="0" applyFont="1" applyFill="1" applyBorder="1" applyAlignment="1">
      <alignment vertical="center" wrapText="1"/>
    </xf>
    <xf numFmtId="0" fontId="170" fillId="58" borderId="36" xfId="0" applyFont="1" applyFill="1" applyBorder="1" applyAlignment="1">
      <alignment vertical="center" wrapText="1"/>
    </xf>
    <xf numFmtId="0" fontId="1" fillId="88" borderId="0" xfId="0" applyFont="1" applyFill="1" applyAlignment="1">
      <alignment horizontal="center" wrapText="1"/>
    </xf>
    <xf numFmtId="0" fontId="171" fillId="89" borderId="15" xfId="0" applyFont="1" applyFill="1" applyBorder="1" applyAlignment="1">
      <alignment vertical="center" wrapText="1"/>
    </xf>
    <xf numFmtId="0" fontId="73" fillId="83" borderId="41" xfId="0" applyFont="1" applyFill="1" applyBorder="1" applyAlignment="1">
      <alignment vertical="center"/>
    </xf>
    <xf numFmtId="0" fontId="1" fillId="58" borderId="102" xfId="0" applyFont="1" applyFill="1" applyBorder="1" applyAlignment="1">
      <alignment vertical="center" wrapText="1"/>
    </xf>
    <xf numFmtId="0" fontId="0" fillId="77" borderId="145" xfId="0" applyFill="1" applyBorder="1" applyAlignment="1">
      <alignment wrapText="1"/>
    </xf>
    <xf numFmtId="0" fontId="173" fillId="48" borderId="3" xfId="0" applyFont="1" applyFill="1" applyBorder="1" applyAlignment="1">
      <alignment vertical="top" wrapText="1"/>
    </xf>
    <xf numFmtId="0" fontId="1" fillId="88" borderId="15" xfId="0" applyFont="1" applyFill="1" applyBorder="1" applyAlignment="1">
      <alignment horizontal="center" vertical="center" wrapText="1"/>
    </xf>
    <xf numFmtId="0" fontId="170" fillId="58" borderId="18" xfId="0" applyFont="1" applyFill="1" applyBorder="1" applyAlignment="1">
      <alignment vertical="center" wrapText="1"/>
    </xf>
    <xf numFmtId="0" fontId="0" fillId="91" borderId="106" xfId="0" applyFill="1" applyBorder="1" applyAlignment="1">
      <alignment horizontal="center" wrapText="1"/>
    </xf>
    <xf numFmtId="0" fontId="73" fillId="83" borderId="41" xfId="0" applyFont="1" applyFill="1" applyBorder="1" applyAlignment="1">
      <alignment vertical="center" wrapText="1"/>
    </xf>
    <xf numFmtId="0" fontId="170" fillId="58" borderId="21" xfId="0" applyFont="1" applyFill="1" applyBorder="1" applyAlignment="1">
      <alignment vertical="center" wrapText="1"/>
    </xf>
    <xf numFmtId="0" fontId="170" fillId="58" borderId="9" xfId="0" applyFont="1" applyFill="1" applyBorder="1" applyAlignment="1">
      <alignment vertical="center" wrapText="1"/>
    </xf>
    <xf numFmtId="0" fontId="0" fillId="91" borderId="106" xfId="0" applyFill="1" applyBorder="1" applyAlignment="1">
      <alignment wrapText="1"/>
    </xf>
    <xf numFmtId="0" fontId="171" fillId="58" borderId="2" xfId="0" applyFont="1" applyFill="1" applyBorder="1" applyAlignment="1">
      <alignment vertical="center" wrapText="1"/>
    </xf>
    <xf numFmtId="0" fontId="167" fillId="73" borderId="0" xfId="0" applyFont="1" applyFill="1" applyAlignment="1">
      <alignment horizontal="center" vertical="center" wrapText="1"/>
    </xf>
    <xf numFmtId="0" fontId="5" fillId="46" borderId="15" xfId="0" applyFont="1" applyFill="1" applyBorder="1" applyAlignment="1">
      <alignment vertical="top" wrapText="1"/>
    </xf>
    <xf numFmtId="0" fontId="57" fillId="70" borderId="15" xfId="0" applyFont="1" applyFill="1" applyBorder="1" applyAlignment="1">
      <alignment vertical="center" wrapText="1"/>
    </xf>
    <xf numFmtId="0" fontId="57" fillId="78" borderId="18" xfId="0" applyFont="1" applyFill="1" applyBorder="1" applyAlignment="1">
      <alignment vertical="center" wrapText="1"/>
    </xf>
    <xf numFmtId="0" fontId="170" fillId="60" borderId="2" xfId="0" applyFont="1" applyFill="1" applyBorder="1" applyAlignment="1">
      <alignment vertical="center" wrapText="1"/>
    </xf>
    <xf numFmtId="0" fontId="170" fillId="60" borderId="16" xfId="0" applyFont="1" applyFill="1" applyBorder="1" applyAlignment="1">
      <alignment vertical="center" wrapText="1"/>
    </xf>
    <xf numFmtId="0" fontId="111" fillId="60" borderId="15" xfId="0" applyFont="1" applyFill="1" applyBorder="1" applyAlignment="1">
      <alignment horizontal="center"/>
    </xf>
    <xf numFmtId="0" fontId="111" fillId="60" borderId="12" xfId="0" applyFont="1" applyFill="1" applyBorder="1" applyAlignment="1">
      <alignment horizontal="center"/>
    </xf>
    <xf numFmtId="0" fontId="170" fillId="60" borderId="21" xfId="0" applyFont="1" applyFill="1" applyBorder="1" applyAlignment="1">
      <alignment vertical="center" wrapText="1"/>
    </xf>
    <xf numFmtId="0" fontId="171" fillId="58" borderId="15" xfId="0" applyFont="1" applyFill="1" applyBorder="1" applyAlignment="1">
      <alignment vertical="center" wrapText="1"/>
    </xf>
    <xf numFmtId="0" fontId="171" fillId="58" borderId="19" xfId="0" applyFont="1" applyFill="1" applyBorder="1" applyAlignment="1">
      <alignment vertical="center" wrapText="1"/>
    </xf>
    <xf numFmtId="0" fontId="171" fillId="58" borderId="0" xfId="0" applyFont="1" applyFill="1" applyAlignment="1">
      <alignment vertical="center" wrapText="1"/>
    </xf>
    <xf numFmtId="0" fontId="171" fillId="58" borderId="22" xfId="0" applyFont="1" applyFill="1" applyBorder="1" applyAlignment="1">
      <alignment vertical="center" wrapText="1"/>
    </xf>
    <xf numFmtId="0" fontId="166" fillId="93" borderId="15" xfId="0" applyFont="1" applyFill="1" applyBorder="1" applyAlignment="1">
      <alignment horizontal="center" vertical="center" wrapText="1"/>
    </xf>
    <xf numFmtId="0" fontId="12" fillId="46" borderId="15" xfId="0" applyFont="1" applyFill="1" applyBorder="1" applyAlignment="1">
      <alignment vertical="center" wrapText="1"/>
    </xf>
    <xf numFmtId="0" fontId="2" fillId="0" borderId="2" xfId="0" applyFont="1" applyBorder="1" applyAlignment="1">
      <alignment vertical="top"/>
    </xf>
    <xf numFmtId="0" fontId="1" fillId="71" borderId="0" xfId="0" applyFont="1" applyFill="1" applyAlignment="1">
      <alignment horizontal="center" vertical="top" wrapText="1"/>
    </xf>
    <xf numFmtId="0" fontId="1" fillId="61" borderId="0" xfId="0" applyFont="1" applyFill="1" applyAlignment="1">
      <alignment horizontal="center" vertical="top" wrapText="1"/>
    </xf>
    <xf numFmtId="0" fontId="5" fillId="69" borderId="40" xfId="0" applyFont="1" applyFill="1" applyBorder="1" applyAlignment="1">
      <alignment vertical="top" wrapText="1"/>
    </xf>
    <xf numFmtId="0" fontId="164" fillId="89" borderId="18" xfId="0" applyFont="1" applyFill="1" applyBorder="1" applyAlignment="1">
      <alignment vertical="top" wrapText="1"/>
    </xf>
    <xf numFmtId="0" fontId="172" fillId="73" borderId="15" xfId="0" applyFont="1" applyFill="1" applyBorder="1" applyAlignment="1">
      <alignment vertical="center" wrapText="1"/>
    </xf>
    <xf numFmtId="0" fontId="170" fillId="73" borderId="101" xfId="0" applyFont="1" applyFill="1" applyBorder="1" applyAlignment="1">
      <alignment vertical="center" wrapText="1"/>
    </xf>
    <xf numFmtId="0" fontId="170" fillId="94" borderId="37" xfId="0" applyFont="1" applyFill="1" applyBorder="1" applyAlignment="1">
      <alignment vertical="top" wrapText="1"/>
    </xf>
    <xf numFmtId="0" fontId="170" fillId="58" borderId="41" xfId="0" applyFont="1" applyFill="1" applyBorder="1" applyAlignment="1">
      <alignment vertical="center" wrapText="1"/>
    </xf>
    <xf numFmtId="0" fontId="57" fillId="50" borderId="3" xfId="0" applyFont="1" applyFill="1" applyBorder="1" applyAlignment="1">
      <alignment vertical="center" wrapText="1"/>
    </xf>
    <xf numFmtId="0" fontId="170" fillId="94" borderId="37" xfId="0" applyFont="1" applyFill="1" applyBorder="1" applyAlignment="1">
      <alignment vertical="center" wrapText="1"/>
    </xf>
    <xf numFmtId="0" fontId="5" fillId="58" borderId="9" xfId="0" applyFont="1" applyFill="1" applyBorder="1" applyAlignment="1">
      <alignment vertical="center" wrapText="1"/>
    </xf>
    <xf numFmtId="0" fontId="0" fillId="49" borderId="3" xfId="0" applyFill="1" applyBorder="1" applyAlignment="1">
      <alignment horizontal="center"/>
    </xf>
    <xf numFmtId="0" fontId="170" fillId="0" borderId="0" xfId="0" applyFont="1" applyAlignment="1">
      <alignment vertical="center" wrapText="1"/>
    </xf>
    <xf numFmtId="0" fontId="171" fillId="89" borderId="19" xfId="0" applyFont="1" applyFill="1" applyBorder="1" applyAlignment="1">
      <alignment vertical="center" wrapText="1"/>
    </xf>
    <xf numFmtId="0" fontId="164" fillId="58" borderId="22" xfId="0" applyFont="1" applyFill="1" applyBorder="1" applyAlignment="1">
      <alignment vertical="center" wrapText="1"/>
    </xf>
    <xf numFmtId="0" fontId="73" fillId="0" borderId="0" xfId="0" applyFont="1" applyAlignment="1">
      <alignment vertical="center" wrapText="1"/>
    </xf>
    <xf numFmtId="0" fontId="57" fillId="0" borderId="0" xfId="0" applyFont="1" applyAlignment="1">
      <alignment vertical="center" wrapText="1"/>
    </xf>
    <xf numFmtId="0" fontId="52" fillId="0" borderId="0" xfId="0" applyFont="1" applyAlignment="1">
      <alignment vertical="center" wrapText="1"/>
    </xf>
    <xf numFmtId="0" fontId="3" fillId="0" borderId="0" xfId="0" applyFont="1" applyAlignment="1">
      <alignment vertical="center"/>
    </xf>
    <xf numFmtId="0" fontId="87" fillId="0" borderId="0" xfId="0" applyFont="1" applyAlignment="1">
      <alignment vertical="center"/>
    </xf>
    <xf numFmtId="14" fontId="73" fillId="0" borderId="0" xfId="0" applyNumberFormat="1" applyFont="1" applyAlignment="1">
      <alignment vertical="center" wrapText="1" shrinkToFit="1"/>
    </xf>
    <xf numFmtId="0" fontId="2" fillId="0" borderId="0" xfId="0" applyFont="1" applyAlignment="1">
      <alignment vertical="center" wrapText="1"/>
    </xf>
    <xf numFmtId="0" fontId="52" fillId="0" borderId="0" xfId="0" applyFont="1" applyAlignment="1">
      <alignment vertical="center"/>
    </xf>
    <xf numFmtId="0" fontId="75" fillId="0" borderId="0" xfId="0" applyFont="1" applyAlignment="1">
      <alignment vertical="center" wrapText="1"/>
    </xf>
    <xf numFmtId="0" fontId="10" fillId="0" borderId="0" xfId="0" applyFont="1" applyAlignment="1">
      <alignment vertical="center" wrapText="1"/>
    </xf>
    <xf numFmtId="0" fontId="5" fillId="0" borderId="0" xfId="0" applyFont="1" applyAlignment="1">
      <alignment vertical="center" wrapText="1"/>
    </xf>
    <xf numFmtId="0" fontId="2" fillId="0" borderId="0" xfId="0" applyFont="1" applyAlignment="1">
      <alignment horizontal="center" vertical="center" wrapText="1"/>
    </xf>
    <xf numFmtId="0" fontId="98" fillId="0" borderId="0" xfId="0" applyFont="1" applyAlignment="1">
      <alignment vertical="center" wrapText="1"/>
    </xf>
    <xf numFmtId="0" fontId="75" fillId="0" borderId="0" xfId="0" applyFont="1" applyAlignment="1">
      <alignment horizontal="center" vertical="center"/>
    </xf>
    <xf numFmtId="1" fontId="74" fillId="0" borderId="17" xfId="0" applyNumberFormat="1" applyFont="1" applyBorder="1" applyAlignment="1">
      <alignment horizontal="center" vertical="center" shrinkToFit="1"/>
    </xf>
    <xf numFmtId="1" fontId="74" fillId="0" borderId="12" xfId="0" applyNumberFormat="1" applyFont="1" applyBorder="1" applyAlignment="1">
      <alignment horizontal="center" vertical="center" shrinkToFit="1"/>
    </xf>
    <xf numFmtId="1" fontId="74" fillId="0" borderId="14" xfId="0" applyNumberFormat="1" applyFont="1" applyBorder="1" applyAlignment="1">
      <alignment horizontal="center" vertical="center" shrinkToFit="1"/>
    </xf>
    <xf numFmtId="0" fontId="79" fillId="0" borderId="110" xfId="0" applyFont="1" applyBorder="1" applyAlignment="1">
      <alignment horizontal="center" vertical="center"/>
    </xf>
    <xf numFmtId="0" fontId="79" fillId="0" borderId="34" xfId="0" applyFont="1" applyBorder="1" applyAlignment="1">
      <alignment horizontal="center" vertical="center"/>
    </xf>
    <xf numFmtId="0" fontId="79" fillId="0" borderId="111" xfId="0" applyFont="1" applyBorder="1" applyAlignment="1">
      <alignment horizontal="center" vertical="center"/>
    </xf>
    <xf numFmtId="1" fontId="74" fillId="0" borderId="13" xfId="0" applyNumberFormat="1" applyFont="1" applyBorder="1" applyAlignment="1">
      <alignment horizontal="center" vertical="center" shrinkToFit="1"/>
    </xf>
    <xf numFmtId="0" fontId="5" fillId="0" borderId="0" xfId="0" applyFont="1" applyAlignment="1">
      <alignment vertical="center"/>
    </xf>
    <xf numFmtId="0" fontId="5" fillId="0" borderId="0" xfId="0" applyFont="1" applyAlignment="1">
      <alignment horizontal="center" vertical="center"/>
    </xf>
    <xf numFmtId="49" fontId="3" fillId="0" borderId="0" xfId="0" applyNumberFormat="1" applyFont="1" applyAlignment="1">
      <alignment vertical="center" wrapText="1"/>
    </xf>
    <xf numFmtId="0" fontId="3" fillId="0" borderId="0" xfId="0" applyFont="1" applyAlignment="1">
      <alignment vertical="center" wrapText="1"/>
    </xf>
    <xf numFmtId="0" fontId="57" fillId="0" borderId="0" xfId="0" applyFont="1" applyAlignment="1">
      <alignment vertical="center"/>
    </xf>
    <xf numFmtId="0" fontId="2" fillId="0" borderId="0" xfId="0" applyFont="1" applyAlignment="1">
      <alignment vertical="center"/>
    </xf>
    <xf numFmtId="0" fontId="20" fillId="0" borderId="0" xfId="0" applyFont="1" applyAlignment="1">
      <alignment vertical="center" textRotation="90"/>
    </xf>
    <xf numFmtId="49" fontId="20" fillId="0" borderId="0" xfId="0" applyNumberFormat="1" applyFont="1" applyAlignment="1">
      <alignment vertical="center" textRotation="90" wrapText="1"/>
    </xf>
    <xf numFmtId="49" fontId="2" fillId="0" borderId="0" xfId="0" applyNumberFormat="1" applyFont="1" applyAlignment="1">
      <alignment vertical="center" wrapText="1"/>
    </xf>
    <xf numFmtId="49" fontId="12" fillId="0" borderId="0" xfId="0" applyNumberFormat="1" applyFont="1" applyAlignment="1">
      <alignment horizontal="center" vertical="center" wrapText="1"/>
    </xf>
    <xf numFmtId="0" fontId="12" fillId="0" borderId="0" xfId="0" applyFont="1" applyAlignment="1">
      <alignment horizontal="center" vertical="center" wrapText="1"/>
    </xf>
    <xf numFmtId="0" fontId="2" fillId="0" borderId="0" xfId="0" applyFont="1" applyAlignment="1">
      <alignment horizontal="center" vertical="center"/>
    </xf>
    <xf numFmtId="0" fontId="75" fillId="0" borderId="0" xfId="0" applyFont="1" applyAlignment="1">
      <alignment vertical="center"/>
    </xf>
    <xf numFmtId="0" fontId="10" fillId="0" borderId="0" xfId="0" applyFont="1" applyAlignment="1">
      <alignment horizontal="center" vertical="center" wrapText="1"/>
    </xf>
    <xf numFmtId="0" fontId="3" fillId="0" borderId="0" xfId="0" applyFont="1" applyAlignment="1">
      <alignment horizontal="center" vertical="center" wrapText="1"/>
    </xf>
    <xf numFmtId="0" fontId="12" fillId="0" borderId="0" xfId="0" applyFont="1" applyAlignment="1">
      <alignment vertical="center" wrapText="1"/>
    </xf>
    <xf numFmtId="0" fontId="73" fillId="0" borderId="0" xfId="0" applyFont="1" applyAlignment="1">
      <alignment vertical="center"/>
    </xf>
    <xf numFmtId="164" fontId="3" fillId="0" borderId="0" xfId="3" applyFont="1" applyFill="1" applyBorder="1" applyAlignment="1">
      <alignment vertical="center" wrapText="1"/>
    </xf>
    <xf numFmtId="0" fontId="3" fillId="0" borderId="0" xfId="0" applyFont="1" applyAlignment="1">
      <alignment horizontal="center" vertical="center"/>
    </xf>
    <xf numFmtId="0" fontId="1" fillId="0" borderId="0" xfId="0" applyFont="1" applyAlignment="1">
      <alignment vertical="center"/>
    </xf>
    <xf numFmtId="49" fontId="6" fillId="0" borderId="0" xfId="0" applyNumberFormat="1" applyFont="1" applyAlignment="1">
      <alignment vertical="center" wrapText="1"/>
    </xf>
    <xf numFmtId="49" fontId="3" fillId="0" borderId="0" xfId="0" applyNumberFormat="1" applyFont="1" applyAlignment="1">
      <alignment horizontal="center" vertical="center" wrapText="1"/>
    </xf>
    <xf numFmtId="2" fontId="52" fillId="0" borderId="0" xfId="0" applyNumberFormat="1" applyFont="1" applyAlignment="1">
      <alignment vertical="center" wrapText="1"/>
    </xf>
    <xf numFmtId="0" fontId="88" fillId="0" borderId="0" xfId="0" applyFont="1" applyAlignment="1">
      <alignment vertical="center" wrapText="1"/>
    </xf>
    <xf numFmtId="0" fontId="39" fillId="0" borderId="0" xfId="0" applyFont="1" applyAlignment="1">
      <alignment vertical="center" wrapText="1"/>
    </xf>
    <xf numFmtId="0" fontId="74" fillId="0" borderId="0" xfId="0" applyFont="1" applyAlignment="1">
      <alignment vertical="center" wrapText="1"/>
    </xf>
    <xf numFmtId="0" fontId="45" fillId="0" borderId="0" xfId="0" applyFont="1" applyAlignment="1">
      <alignment vertical="center" wrapText="1"/>
    </xf>
    <xf numFmtId="0" fontId="79" fillId="0" borderId="0" xfId="0" applyFont="1" applyAlignment="1">
      <alignment vertical="center" wrapText="1"/>
    </xf>
    <xf numFmtId="0" fontId="88" fillId="0" borderId="0" xfId="0" applyFont="1" applyAlignment="1">
      <alignment vertical="center"/>
    </xf>
    <xf numFmtId="49" fontId="5" fillId="0" borderId="0" xfId="0" applyNumberFormat="1" applyFont="1" applyAlignment="1">
      <alignment vertical="center" wrapText="1"/>
    </xf>
    <xf numFmtId="14" fontId="73" fillId="0" borderId="0" xfId="0" applyNumberFormat="1" applyFont="1" applyAlignment="1">
      <alignment horizontal="center" vertical="center" wrapText="1" shrinkToFit="1"/>
    </xf>
    <xf numFmtId="0" fontId="68" fillId="0" borderId="0" xfId="0" applyFont="1" applyAlignment="1">
      <alignment vertical="center" wrapText="1"/>
    </xf>
    <xf numFmtId="14" fontId="75" fillId="0" borderId="0" xfId="0" applyNumberFormat="1" applyFont="1" applyAlignment="1">
      <alignment vertical="center" wrapText="1" shrinkToFit="1"/>
    </xf>
    <xf numFmtId="164" fontId="95" fillId="0" borderId="0" xfId="3" applyFont="1" applyFill="1" applyBorder="1" applyAlignment="1">
      <alignment vertical="center" textRotation="90" wrapText="1"/>
    </xf>
    <xf numFmtId="0" fontId="95" fillId="0" borderId="0" xfId="0" applyFont="1" applyAlignment="1">
      <alignment vertical="center" textRotation="90" wrapText="1"/>
    </xf>
    <xf numFmtId="0" fontId="95" fillId="0" borderId="0" xfId="3" applyNumberFormat="1" applyFont="1" applyFill="1" applyBorder="1" applyAlignment="1">
      <alignment vertical="center" textRotation="90" wrapText="1"/>
    </xf>
    <xf numFmtId="14" fontId="52" fillId="0" borderId="0" xfId="0" applyNumberFormat="1" applyFont="1" applyAlignment="1">
      <alignment vertical="center" wrapText="1" shrinkToFit="1"/>
    </xf>
    <xf numFmtId="0" fontId="1" fillId="0" borderId="0" xfId="0" applyFont="1" applyAlignment="1">
      <alignment horizontal="center" vertical="center" wrapText="1"/>
    </xf>
    <xf numFmtId="0" fontId="1" fillId="0" borderId="0" xfId="0" applyFont="1" applyAlignment="1">
      <alignment vertical="center" wrapText="1"/>
    </xf>
    <xf numFmtId="0" fontId="5" fillId="0" borderId="42" xfId="0" applyFont="1" applyBorder="1" applyAlignment="1">
      <alignment horizontal="center" vertical="center"/>
    </xf>
    <xf numFmtId="0" fontId="5" fillId="0" borderId="38" xfId="0" applyFont="1" applyBorder="1" applyAlignment="1">
      <alignment horizontal="center" vertical="center"/>
    </xf>
    <xf numFmtId="0" fontId="79" fillId="0" borderId="36" xfId="0" applyFont="1" applyBorder="1" applyAlignment="1">
      <alignment horizontal="center" vertical="center"/>
    </xf>
    <xf numFmtId="0" fontId="1" fillId="0" borderId="110" xfId="0" applyFont="1" applyBorder="1" applyAlignment="1">
      <alignment vertical="center"/>
    </xf>
    <xf numFmtId="0" fontId="1" fillId="0" borderId="34" xfId="0" applyFont="1" applyBorder="1" applyAlignment="1">
      <alignment vertical="center"/>
    </xf>
    <xf numFmtId="49" fontId="20" fillId="0" borderId="34" xfId="0" applyNumberFormat="1" applyFont="1" applyBorder="1" applyAlignment="1">
      <alignment vertical="center" textRotation="90" wrapText="1"/>
    </xf>
    <xf numFmtId="0" fontId="2" fillId="0" borderId="5" xfId="0" applyFont="1" applyBorder="1" applyAlignment="1">
      <alignment vertical="center" wrapText="1"/>
    </xf>
    <xf numFmtId="0" fontId="3" fillId="0" borderId="4" xfId="0" applyFont="1" applyBorder="1" applyAlignment="1">
      <alignment horizontal="center" vertical="center" wrapText="1"/>
    </xf>
    <xf numFmtId="49" fontId="3" fillId="0" borderId="4" xfId="0" applyNumberFormat="1" applyFont="1" applyBorder="1" applyAlignment="1">
      <alignment vertical="center" wrapText="1"/>
    </xf>
    <xf numFmtId="0" fontId="2" fillId="0" borderId="4" xfId="0" applyFont="1" applyBorder="1" applyAlignment="1">
      <alignment vertical="center" wrapText="1"/>
    </xf>
    <xf numFmtId="49" fontId="2" fillId="0" borderId="4" xfId="0" applyNumberFormat="1" applyFont="1" applyBorder="1" applyAlignment="1">
      <alignment vertical="center" wrapText="1"/>
    </xf>
    <xf numFmtId="49" fontId="2" fillId="0" borderId="5" xfId="0" applyNumberFormat="1" applyFont="1" applyBorder="1" applyAlignment="1">
      <alignment vertical="center" wrapText="1"/>
    </xf>
    <xf numFmtId="49" fontId="12" fillId="0" borderId="4" xfId="0" applyNumberFormat="1" applyFont="1" applyBorder="1" applyAlignment="1">
      <alignment horizontal="center" vertical="center" wrapText="1"/>
    </xf>
    <xf numFmtId="0" fontId="12" fillId="0" borderId="5" xfId="0" applyFont="1" applyBorder="1" applyAlignment="1">
      <alignment horizontal="center" vertical="center" wrapText="1"/>
    </xf>
    <xf numFmtId="0" fontId="10" fillId="0" borderId="4" xfId="0" applyFont="1" applyBorder="1" applyAlignment="1">
      <alignment horizontal="center" vertical="center" wrapText="1"/>
    </xf>
    <xf numFmtId="0" fontId="57" fillId="0" borderId="4" xfId="0" applyFont="1" applyBorder="1" applyAlignment="1">
      <alignment vertical="center"/>
    </xf>
    <xf numFmtId="0" fontId="57" fillId="0" borderId="5" xfId="0" applyFont="1" applyBorder="1" applyAlignment="1">
      <alignment vertical="center"/>
    </xf>
    <xf numFmtId="0" fontId="2" fillId="0" borderId="4" xfId="0" applyFont="1" applyBorder="1" applyAlignment="1">
      <alignment vertical="center"/>
    </xf>
    <xf numFmtId="0" fontId="2" fillId="0" borderId="5" xfId="0" applyFont="1" applyBorder="1" applyAlignment="1">
      <alignment vertical="center"/>
    </xf>
    <xf numFmtId="0" fontId="2" fillId="0" borderId="4" xfId="0" applyFont="1" applyBorder="1" applyAlignment="1">
      <alignment horizontal="center" vertical="center" wrapText="1"/>
    </xf>
    <xf numFmtId="0" fontId="57" fillId="0" borderId="4" xfId="0" applyFont="1" applyBorder="1" applyAlignment="1">
      <alignment vertical="center" wrapText="1"/>
    </xf>
    <xf numFmtId="0" fontId="2" fillId="0" borderId="5" xfId="0" applyFont="1" applyBorder="1" applyAlignment="1">
      <alignment horizontal="center" vertical="center" wrapText="1"/>
    </xf>
    <xf numFmtId="0" fontId="2" fillId="0" borderId="4" xfId="0" applyFont="1" applyBorder="1" applyAlignment="1">
      <alignment horizontal="center" vertical="center"/>
    </xf>
    <xf numFmtId="0" fontId="2" fillId="0" borderId="8" xfId="0" applyFont="1" applyBorder="1" applyAlignment="1">
      <alignment horizontal="center" vertical="center"/>
    </xf>
    <xf numFmtId="0" fontId="2" fillId="0" borderId="10" xfId="0" applyFont="1" applyBorder="1" applyAlignment="1">
      <alignment horizontal="center" vertical="center"/>
    </xf>
    <xf numFmtId="0" fontId="2" fillId="0" borderId="34" xfId="0" applyFont="1" applyBorder="1" applyAlignment="1">
      <alignment vertical="center" wrapText="1"/>
    </xf>
    <xf numFmtId="0" fontId="79" fillId="77" borderId="110" xfId="0" applyFont="1" applyFill="1" applyBorder="1" applyAlignment="1">
      <alignment horizontal="center" vertical="center"/>
    </xf>
    <xf numFmtId="0" fontId="79" fillId="77" borderId="111" xfId="0" applyFont="1" applyFill="1" applyBorder="1" applyAlignment="1">
      <alignment horizontal="center" vertical="center"/>
    </xf>
    <xf numFmtId="1" fontId="74" fillId="77" borderId="17" xfId="0" applyNumberFormat="1" applyFont="1" applyFill="1" applyBorder="1" applyAlignment="1">
      <alignment horizontal="center" vertical="center" shrinkToFit="1"/>
    </xf>
    <xf numFmtId="1" fontId="74" fillId="77" borderId="14" xfId="0" applyNumberFormat="1" applyFont="1" applyFill="1" applyBorder="1" applyAlignment="1">
      <alignment horizontal="center" vertical="center" shrinkToFit="1"/>
    </xf>
    <xf numFmtId="0" fontId="79" fillId="77" borderId="34" xfId="0" applyFont="1" applyFill="1" applyBorder="1" applyAlignment="1">
      <alignment horizontal="center" vertical="center"/>
    </xf>
    <xf numFmtId="1" fontId="74" fillId="77" borderId="12" xfId="0" applyNumberFormat="1" applyFont="1" applyFill="1" applyBorder="1" applyAlignment="1">
      <alignment horizontal="center" vertical="center" shrinkToFit="1"/>
    </xf>
    <xf numFmtId="0" fontId="3" fillId="77" borderId="110" xfId="0" applyFont="1" applyFill="1" applyBorder="1" applyAlignment="1">
      <alignment vertical="center"/>
    </xf>
    <xf numFmtId="0" fontId="3" fillId="77" borderId="111" xfId="0" applyFont="1" applyFill="1" applyBorder="1" applyAlignment="1">
      <alignment vertical="center"/>
    </xf>
    <xf numFmtId="0" fontId="3" fillId="77" borderId="4" xfId="0" applyFont="1" applyFill="1" applyBorder="1" applyAlignment="1">
      <alignment vertical="center"/>
    </xf>
    <xf numFmtId="0" fontId="3" fillId="77" borderId="5" xfId="0" applyFont="1" applyFill="1" applyBorder="1" applyAlignment="1">
      <alignment vertical="center"/>
    </xf>
    <xf numFmtId="0" fontId="3" fillId="77" borderId="11" xfId="0" applyFont="1" applyFill="1" applyBorder="1" applyAlignment="1">
      <alignment vertical="center"/>
    </xf>
    <xf numFmtId="0" fontId="3" fillId="77" borderId="10" xfId="0" applyFont="1" applyFill="1" applyBorder="1" applyAlignment="1">
      <alignment vertical="center"/>
    </xf>
    <xf numFmtId="0" fontId="79" fillId="77" borderId="36" xfId="0" applyFont="1" applyFill="1" applyBorder="1" applyAlignment="1">
      <alignment horizontal="center" vertical="center"/>
    </xf>
    <xf numFmtId="1" fontId="74" fillId="77" borderId="13" xfId="0" applyNumberFormat="1" applyFont="1" applyFill="1" applyBorder="1" applyAlignment="1">
      <alignment horizontal="center" vertical="center" shrinkToFit="1"/>
    </xf>
    <xf numFmtId="1" fontId="74" fillId="0" borderId="8" xfId="0" applyNumberFormat="1" applyFont="1" applyBorder="1" applyAlignment="1">
      <alignment horizontal="center" vertical="center" shrinkToFit="1"/>
    </xf>
    <xf numFmtId="1" fontId="74" fillId="0" borderId="10" xfId="0" applyNumberFormat="1" applyFont="1" applyBorder="1" applyAlignment="1">
      <alignment horizontal="center" vertical="center" shrinkToFit="1"/>
    </xf>
    <xf numFmtId="0" fontId="2" fillId="97" borderId="5" xfId="0" applyFont="1" applyFill="1" applyBorder="1" applyAlignment="1">
      <alignment vertical="center" wrapText="1"/>
    </xf>
    <xf numFmtId="0" fontId="3" fillId="77" borderId="2" xfId="0" applyFont="1" applyFill="1" applyBorder="1" applyAlignment="1">
      <alignment vertical="center"/>
    </xf>
    <xf numFmtId="0" fontId="1" fillId="97" borderId="4" xfId="0" applyFont="1" applyFill="1" applyBorder="1" applyAlignment="1">
      <alignment vertical="center" wrapText="1"/>
    </xf>
    <xf numFmtId="0" fontId="3" fillId="77" borderId="36" xfId="0" applyFont="1" applyFill="1" applyBorder="1" applyAlignment="1">
      <alignment vertical="center"/>
    </xf>
    <xf numFmtId="0" fontId="3" fillId="77" borderId="7" xfId="0" applyFont="1" applyFill="1" applyBorder="1" applyAlignment="1">
      <alignment vertical="center"/>
    </xf>
    <xf numFmtId="0" fontId="1" fillId="65" borderId="76" xfId="0" applyFont="1" applyFill="1" applyBorder="1" applyAlignment="1">
      <alignment vertical="center" wrapText="1"/>
    </xf>
    <xf numFmtId="0" fontId="73" fillId="58" borderId="5" xfId="0" applyFont="1" applyFill="1" applyBorder="1" applyAlignment="1">
      <alignment vertical="center" wrapText="1"/>
    </xf>
    <xf numFmtId="0" fontId="2" fillId="0" borderId="6" xfId="0" applyFont="1" applyBorder="1" applyAlignment="1">
      <alignment vertical="center" wrapText="1"/>
    </xf>
    <xf numFmtId="0" fontId="1" fillId="65" borderId="5" xfId="0" applyFont="1" applyFill="1" applyBorder="1" applyAlignment="1">
      <alignment vertical="center" wrapText="1"/>
    </xf>
    <xf numFmtId="0" fontId="73" fillId="65" borderId="110" xfId="0" applyFont="1" applyFill="1" applyBorder="1" applyAlignment="1">
      <alignment vertical="center" wrapText="1"/>
    </xf>
    <xf numFmtId="49" fontId="52" fillId="65" borderId="4" xfId="0" applyNumberFormat="1" applyFont="1" applyFill="1" applyBorder="1" applyAlignment="1">
      <alignment vertical="center" wrapText="1"/>
    </xf>
    <xf numFmtId="0" fontId="10" fillId="76" borderId="34" xfId="0" applyFont="1" applyFill="1" applyBorder="1" applyAlignment="1">
      <alignment vertical="top" wrapText="1"/>
    </xf>
    <xf numFmtId="0" fontId="52" fillId="0" borderId="5" xfId="0" applyFont="1" applyBorder="1" applyAlignment="1">
      <alignment vertical="center" wrapText="1"/>
    </xf>
    <xf numFmtId="1" fontId="74" fillId="0" borderId="11" xfId="0" applyNumberFormat="1" applyFont="1" applyBorder="1" applyAlignment="1">
      <alignment horizontal="center" vertical="center" shrinkToFit="1"/>
    </xf>
    <xf numFmtId="0" fontId="1" fillId="98" borderId="3" xfId="0" applyFont="1" applyFill="1" applyBorder="1" applyAlignment="1">
      <alignment vertical="center" wrapText="1"/>
    </xf>
    <xf numFmtId="0" fontId="1" fillId="77" borderId="2" xfId="0" applyFont="1" applyFill="1" applyBorder="1" applyAlignment="1">
      <alignment vertical="center" wrapText="1"/>
    </xf>
    <xf numFmtId="0" fontId="1" fillId="98" borderId="5" xfId="0" applyFont="1" applyFill="1" applyBorder="1" applyAlignment="1">
      <alignment vertical="center" wrapText="1"/>
    </xf>
    <xf numFmtId="0" fontId="1" fillId="98" borderId="4" xfId="0" applyFont="1" applyFill="1" applyBorder="1" applyAlignment="1">
      <alignment vertical="center" wrapText="1"/>
    </xf>
    <xf numFmtId="0" fontId="73" fillId="98" borderId="8" xfId="0" applyFont="1" applyFill="1" applyBorder="1" applyAlignment="1">
      <alignment vertical="center" wrapText="1"/>
    </xf>
    <xf numFmtId="0" fontId="73" fillId="58" borderId="8" xfId="0" applyFont="1" applyFill="1" applyBorder="1" applyAlignment="1">
      <alignment vertical="center" wrapText="1"/>
    </xf>
    <xf numFmtId="0" fontId="5" fillId="0" borderId="51" xfId="0" applyFont="1" applyBorder="1" applyAlignment="1">
      <alignment horizontal="center" vertical="center"/>
    </xf>
    <xf numFmtId="0" fontId="57" fillId="0" borderId="0" xfId="0" applyFont="1" applyAlignment="1">
      <alignment horizontal="center" vertical="center" wrapText="1"/>
    </xf>
    <xf numFmtId="0" fontId="79" fillId="0" borderId="0" xfId="0" applyFont="1" applyAlignment="1">
      <alignment horizontal="center" vertical="center" wrapText="1"/>
    </xf>
    <xf numFmtId="0" fontId="52" fillId="0" borderId="0" xfId="0" applyFont="1" applyAlignment="1">
      <alignment horizontal="center" vertical="center"/>
    </xf>
    <xf numFmtId="0" fontId="52" fillId="0" borderId="0" xfId="0" applyFont="1" applyAlignment="1">
      <alignment horizontal="center" vertical="center" wrapText="1"/>
    </xf>
    <xf numFmtId="0" fontId="1" fillId="0" borderId="0" xfId="0" applyFont="1" applyAlignment="1">
      <alignment horizontal="center" vertical="center"/>
    </xf>
    <xf numFmtId="0" fontId="73" fillId="0" borderId="34" xfId="0" applyFont="1" applyBorder="1" applyAlignment="1">
      <alignment vertical="center" wrapText="1"/>
    </xf>
    <xf numFmtId="0" fontId="73" fillId="0" borderId="111" xfId="0" applyFont="1" applyBorder="1" applyAlignment="1">
      <alignment vertical="center" wrapText="1"/>
    </xf>
    <xf numFmtId="0" fontId="74" fillId="77" borderId="110" xfId="0" applyFont="1" applyFill="1" applyBorder="1" applyAlignment="1">
      <alignment vertical="center" textRotation="180" wrapText="1"/>
    </xf>
    <xf numFmtId="0" fontId="74" fillId="77" borderId="40" xfId="0" applyFont="1" applyFill="1" applyBorder="1" applyAlignment="1">
      <alignment vertical="center" textRotation="180" wrapText="1"/>
    </xf>
    <xf numFmtId="0" fontId="74" fillId="0" borderId="110" xfId="0" applyFont="1" applyBorder="1" applyAlignment="1">
      <alignment vertical="center" wrapText="1"/>
    </xf>
    <xf numFmtId="0" fontId="74" fillId="0" borderId="34" xfId="0" applyFont="1" applyBorder="1" applyAlignment="1">
      <alignment vertical="center" wrapText="1"/>
    </xf>
    <xf numFmtId="0" fontId="74" fillId="65" borderId="111" xfId="0" applyFont="1" applyFill="1" applyBorder="1" applyAlignment="1">
      <alignment vertical="center" wrapText="1"/>
    </xf>
    <xf numFmtId="0" fontId="74" fillId="77" borderId="36" xfId="0" applyFont="1" applyFill="1" applyBorder="1" applyAlignment="1">
      <alignment vertical="center" textRotation="180" wrapText="1"/>
    </xf>
    <xf numFmtId="0" fontId="74" fillId="96" borderId="110" xfId="0" applyFont="1" applyFill="1" applyBorder="1" applyAlignment="1">
      <alignment vertical="center" wrapText="1"/>
    </xf>
    <xf numFmtId="0" fontId="74" fillId="73" borderId="34" xfId="0" applyFont="1" applyFill="1" applyBorder="1" applyAlignment="1">
      <alignment vertical="center" wrapText="1"/>
    </xf>
    <xf numFmtId="0" fontId="1" fillId="0" borderId="111" xfId="0" applyFont="1" applyBorder="1" applyAlignment="1">
      <alignment horizontal="center" vertical="center"/>
    </xf>
    <xf numFmtId="0" fontId="74" fillId="77" borderId="4" xfId="0" applyFont="1" applyFill="1" applyBorder="1" applyAlignment="1">
      <alignment vertical="center" textRotation="180" wrapText="1"/>
    </xf>
    <xf numFmtId="0" fontId="74" fillId="77" borderId="15" xfId="0" applyFont="1" applyFill="1" applyBorder="1" applyAlignment="1">
      <alignment vertical="center" textRotation="180" wrapText="1"/>
    </xf>
    <xf numFmtId="0" fontId="74" fillId="77" borderId="2" xfId="0" applyFont="1" applyFill="1" applyBorder="1" applyAlignment="1">
      <alignment vertical="center" textRotation="180" wrapText="1"/>
    </xf>
    <xf numFmtId="0" fontId="1" fillId="0" borderId="3" xfId="0" applyFont="1" applyBorder="1" applyAlignment="1">
      <alignment horizontal="center" vertical="center"/>
    </xf>
    <xf numFmtId="0" fontId="1" fillId="0" borderId="5" xfId="0" applyFont="1" applyBorder="1" applyAlignment="1">
      <alignment horizontal="center" vertical="center"/>
    </xf>
    <xf numFmtId="0" fontId="1" fillId="0" borderId="4" xfId="0" applyFont="1" applyBorder="1" applyAlignment="1">
      <alignment horizontal="center" vertical="center"/>
    </xf>
    <xf numFmtId="0" fontId="1" fillId="46" borderId="5" xfId="0" applyFont="1" applyFill="1" applyBorder="1" applyAlignment="1">
      <alignment horizontal="center" vertical="center"/>
    </xf>
    <xf numFmtId="49" fontId="1" fillId="65" borderId="5" xfId="0" applyNumberFormat="1" applyFont="1" applyFill="1" applyBorder="1" applyAlignment="1">
      <alignment vertical="center" wrapText="1"/>
    </xf>
    <xf numFmtId="0" fontId="10" fillId="0" borderId="4" xfId="0" applyFont="1" applyBorder="1" applyAlignment="1">
      <alignment vertical="center" wrapText="1"/>
    </xf>
    <xf numFmtId="0" fontId="10" fillId="0" borderId="3" xfId="0" applyFont="1" applyBorder="1" applyAlignment="1">
      <alignment vertical="center" wrapText="1"/>
    </xf>
    <xf numFmtId="0" fontId="10" fillId="0" borderId="5" xfId="0" applyFont="1" applyBorder="1" applyAlignment="1">
      <alignment vertical="center" wrapText="1"/>
    </xf>
    <xf numFmtId="0" fontId="5" fillId="0" borderId="3" xfId="0" applyFont="1" applyBorder="1" applyAlignment="1">
      <alignment vertical="center" wrapText="1"/>
    </xf>
    <xf numFmtId="0" fontId="5" fillId="0" borderId="5" xfId="0" applyFont="1" applyBorder="1" applyAlignment="1">
      <alignment vertical="center" wrapText="1"/>
    </xf>
    <xf numFmtId="0" fontId="52" fillId="0" borderId="4" xfId="0" applyFont="1" applyBorder="1" applyAlignment="1">
      <alignment vertical="center"/>
    </xf>
    <xf numFmtId="0" fontId="52" fillId="0" borderId="3" xfId="0" applyFont="1" applyBorder="1" applyAlignment="1">
      <alignment vertical="center"/>
    </xf>
    <xf numFmtId="0" fontId="52" fillId="0" borderId="5" xfId="0" applyFont="1" applyBorder="1" applyAlignment="1">
      <alignment vertical="center"/>
    </xf>
    <xf numFmtId="0" fontId="73" fillId="0" borderId="4" xfId="0" applyFont="1" applyBorder="1" applyAlignment="1">
      <alignment vertical="center"/>
    </xf>
    <xf numFmtId="0" fontId="73" fillId="0" borderId="3" xfId="0" applyFont="1" applyBorder="1" applyAlignment="1">
      <alignment vertical="center"/>
    </xf>
    <xf numFmtId="0" fontId="73" fillId="0" borderId="5" xfId="0" applyFont="1" applyBorder="1" applyAlignment="1">
      <alignment vertical="center"/>
    </xf>
    <xf numFmtId="0" fontId="5" fillId="0" borderId="4" xfId="0" applyFont="1" applyBorder="1" applyAlignment="1">
      <alignment vertical="center" wrapText="1"/>
    </xf>
    <xf numFmtId="0" fontId="73" fillId="77" borderId="4" xfId="0" applyFont="1" applyFill="1" applyBorder="1" applyAlignment="1">
      <alignment vertical="center" textRotation="180" wrapText="1"/>
    </xf>
    <xf numFmtId="0" fontId="73" fillId="77" borderId="15" xfId="0" applyFont="1" applyFill="1" applyBorder="1" applyAlignment="1">
      <alignment vertical="center" textRotation="180" wrapText="1"/>
    </xf>
    <xf numFmtId="0" fontId="73" fillId="77" borderId="2" xfId="0" applyFont="1" applyFill="1" applyBorder="1" applyAlignment="1">
      <alignment vertical="center" textRotation="180" wrapText="1"/>
    </xf>
    <xf numFmtId="49" fontId="2" fillId="0" borderId="5" xfId="0" applyNumberFormat="1" applyFont="1" applyBorder="1" applyAlignment="1">
      <alignment horizontal="center" vertical="center" wrapText="1"/>
    </xf>
    <xf numFmtId="0" fontId="20" fillId="0" borderId="4" xfId="0" applyFont="1" applyBorder="1" applyAlignment="1">
      <alignment vertical="center" textRotation="90" wrapText="1"/>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74" fillId="0" borderId="3" xfId="0" applyFont="1" applyBorder="1" applyAlignment="1">
      <alignment vertical="center" wrapText="1"/>
    </xf>
    <xf numFmtId="0" fontId="74" fillId="0" borderId="5" xfId="0" applyFont="1" applyBorder="1" applyAlignment="1">
      <alignment vertical="center" wrapText="1"/>
    </xf>
    <xf numFmtId="0" fontId="74" fillId="0" borderId="4" xfId="0" applyFont="1" applyBorder="1" applyAlignment="1">
      <alignment vertical="center" wrapText="1"/>
    </xf>
    <xf numFmtId="0" fontId="74" fillId="77" borderId="11" xfId="0" applyFont="1" applyFill="1" applyBorder="1" applyAlignment="1">
      <alignment vertical="center" textRotation="180" wrapText="1"/>
    </xf>
    <xf numFmtId="0" fontId="74" fillId="77" borderId="39" xfId="0" applyFont="1" applyFill="1" applyBorder="1" applyAlignment="1">
      <alignment vertical="center" textRotation="180" wrapText="1"/>
    </xf>
    <xf numFmtId="0" fontId="74" fillId="77" borderId="7" xfId="0" applyFont="1" applyFill="1" applyBorder="1" applyAlignment="1">
      <alignment vertical="center" textRotation="180" wrapText="1"/>
    </xf>
    <xf numFmtId="0" fontId="57" fillId="0" borderId="111" xfId="0" applyFont="1" applyBorder="1" applyAlignment="1">
      <alignment horizontal="center" vertical="center"/>
    </xf>
    <xf numFmtId="0" fontId="57" fillId="77" borderId="36" xfId="0" applyFont="1" applyFill="1" applyBorder="1" applyAlignment="1">
      <alignment horizontal="center" vertical="center"/>
    </xf>
    <xf numFmtId="0" fontId="57" fillId="77" borderId="40" xfId="0" applyFont="1" applyFill="1" applyBorder="1" applyAlignment="1">
      <alignment horizontal="center" vertical="center"/>
    </xf>
    <xf numFmtId="0" fontId="57" fillId="0" borderId="110" xfId="0" applyFont="1" applyBorder="1" applyAlignment="1">
      <alignment vertical="center"/>
    </xf>
    <xf numFmtId="0" fontId="57" fillId="0" borderId="34" xfId="0" applyFont="1" applyBorder="1" applyAlignment="1">
      <alignment vertical="center"/>
    </xf>
    <xf numFmtId="0" fontId="1" fillId="0" borderId="34" xfId="0" applyFont="1" applyBorder="1" applyAlignment="1">
      <alignment vertical="center" wrapText="1"/>
    </xf>
    <xf numFmtId="0" fontId="1" fillId="0" borderId="111" xfId="0" applyFont="1" applyBorder="1" applyAlignment="1">
      <alignment vertical="center" wrapText="1"/>
    </xf>
    <xf numFmtId="0" fontId="1" fillId="77" borderId="36" xfId="0" applyFont="1" applyFill="1" applyBorder="1" applyAlignment="1">
      <alignment vertical="center" wrapText="1"/>
    </xf>
    <xf numFmtId="0" fontId="1" fillId="77" borderId="40" xfId="0" applyFont="1" applyFill="1" applyBorder="1" applyAlignment="1">
      <alignment vertical="center" wrapText="1"/>
    </xf>
    <xf numFmtId="0" fontId="1" fillId="0" borderId="110" xfId="0" applyFont="1" applyBorder="1" applyAlignment="1">
      <alignment vertical="center" wrapText="1"/>
    </xf>
    <xf numFmtId="0" fontId="1" fillId="77" borderId="36" xfId="0" applyFont="1" applyFill="1" applyBorder="1" applyAlignment="1">
      <alignment horizontal="center" vertical="center"/>
    </xf>
    <xf numFmtId="0" fontId="1" fillId="77" borderId="40" xfId="0" applyFont="1" applyFill="1" applyBorder="1" applyAlignment="1">
      <alignment horizontal="center" vertical="center"/>
    </xf>
    <xf numFmtId="0" fontId="1" fillId="0" borderId="4" xfId="0" applyFont="1" applyBorder="1" applyAlignment="1">
      <alignment vertical="center"/>
    </xf>
    <xf numFmtId="0" fontId="1" fillId="0" borderId="3" xfId="0" applyFont="1" applyBorder="1" applyAlignment="1">
      <alignment vertical="center"/>
    </xf>
    <xf numFmtId="0" fontId="1" fillId="0" borderId="3" xfId="0" applyFont="1" applyBorder="1" applyAlignment="1">
      <alignment vertical="center" wrapText="1"/>
    </xf>
    <xf numFmtId="0" fontId="1" fillId="0" borderId="5" xfId="0" applyFont="1" applyBorder="1" applyAlignment="1">
      <alignment vertical="center" wrapText="1"/>
    </xf>
    <xf numFmtId="0" fontId="1" fillId="77" borderId="111" xfId="0" applyFont="1" applyFill="1" applyBorder="1" applyAlignment="1">
      <alignment horizontal="center" vertical="center"/>
    </xf>
    <xf numFmtId="49" fontId="74" fillId="49" borderId="5" xfId="0" applyNumberFormat="1" applyFont="1" applyFill="1" applyBorder="1" applyAlignment="1">
      <alignment vertical="center" wrapText="1"/>
    </xf>
    <xf numFmtId="0" fontId="1" fillId="77" borderId="2" xfId="0" applyFont="1" applyFill="1" applyBorder="1" applyAlignment="1">
      <alignment horizontal="center" vertical="center"/>
    </xf>
    <xf numFmtId="0" fontId="1" fillId="77" borderId="15" xfId="0" applyFont="1" applyFill="1" applyBorder="1" applyAlignment="1">
      <alignment horizontal="center" vertical="center"/>
    </xf>
    <xf numFmtId="0" fontId="1" fillId="0" borderId="5" xfId="0" applyFont="1" applyBorder="1" applyAlignment="1">
      <alignment vertical="center"/>
    </xf>
    <xf numFmtId="0" fontId="1" fillId="77" borderId="15" xfId="0" applyFont="1" applyFill="1" applyBorder="1" applyAlignment="1">
      <alignment vertical="center" wrapText="1"/>
    </xf>
    <xf numFmtId="0" fontId="1" fillId="77" borderId="5" xfId="0" applyFont="1" applyFill="1" applyBorder="1" applyAlignment="1">
      <alignment horizontal="center" vertical="center"/>
    </xf>
    <xf numFmtId="0" fontId="1" fillId="0" borderId="4" xfId="0" applyFont="1" applyBorder="1" applyAlignment="1">
      <alignment horizontal="center" vertical="center" wrapText="1"/>
    </xf>
    <xf numFmtId="0" fontId="1" fillId="0" borderId="3" xfId="0" applyFont="1" applyBorder="1" applyAlignment="1">
      <alignment horizontal="left" vertical="center" wrapText="1"/>
    </xf>
    <xf numFmtId="0" fontId="1" fillId="0" borderId="11" xfId="0" applyFont="1" applyBorder="1" applyAlignment="1">
      <alignment horizontal="center" vertical="center"/>
    </xf>
    <xf numFmtId="0" fontId="1" fillId="0" borderId="8" xfId="0" applyFont="1" applyBorder="1" applyAlignment="1">
      <alignment horizontal="center" vertical="center"/>
    </xf>
    <xf numFmtId="0" fontId="1" fillId="77" borderId="7" xfId="0" applyFont="1" applyFill="1" applyBorder="1" applyAlignment="1">
      <alignment horizontal="center" vertical="center"/>
    </xf>
    <xf numFmtId="0" fontId="1" fillId="77" borderId="39" xfId="0" applyFont="1" applyFill="1" applyBorder="1" applyAlignment="1">
      <alignment horizontal="center" vertical="center"/>
    </xf>
    <xf numFmtId="0" fontId="1" fillId="0" borderId="10" xfId="0" applyFont="1" applyBorder="1" applyAlignment="1">
      <alignment vertical="center" wrapText="1"/>
    </xf>
    <xf numFmtId="0" fontId="1" fillId="77" borderId="7" xfId="0" applyFont="1" applyFill="1" applyBorder="1" applyAlignment="1">
      <alignment vertical="center" wrapText="1"/>
    </xf>
    <xf numFmtId="0" fontId="1" fillId="77" borderId="39" xfId="0" applyFont="1" applyFill="1" applyBorder="1" applyAlignment="1">
      <alignment vertical="center" wrapText="1"/>
    </xf>
    <xf numFmtId="0" fontId="1" fillId="0" borderId="11" xfId="0" applyFont="1" applyBorder="1" applyAlignment="1">
      <alignment vertical="center" wrapText="1"/>
    </xf>
    <xf numFmtId="0" fontId="1" fillId="0" borderId="8" xfId="0" applyFont="1" applyBorder="1" applyAlignment="1">
      <alignment vertical="center" wrapText="1"/>
    </xf>
    <xf numFmtId="0" fontId="1" fillId="0" borderId="8" xfId="0" applyFont="1" applyBorder="1" applyAlignment="1">
      <alignment horizontal="center" vertical="center" wrapText="1"/>
    </xf>
    <xf numFmtId="0" fontId="1" fillId="0" borderId="10" xfId="0" applyFont="1" applyBorder="1" applyAlignment="1">
      <alignment horizontal="center" vertical="center" wrapText="1"/>
    </xf>
    <xf numFmtId="0" fontId="1" fillId="77" borderId="7" xfId="0" applyFont="1" applyFill="1" applyBorder="1" applyAlignment="1">
      <alignment horizontal="center" vertical="center" wrapText="1"/>
    </xf>
    <xf numFmtId="0" fontId="1" fillId="77" borderId="39" xfId="0" applyFont="1" applyFill="1" applyBorder="1" applyAlignment="1">
      <alignment horizontal="center" vertical="center" wrapText="1"/>
    </xf>
    <xf numFmtId="0" fontId="1" fillId="0" borderId="11" xfId="0" applyFont="1" applyBorder="1" applyAlignment="1">
      <alignment horizontal="center" vertical="center" wrapText="1"/>
    </xf>
    <xf numFmtId="0" fontId="1" fillId="77" borderId="10" xfId="0" applyFont="1" applyFill="1" applyBorder="1" applyAlignment="1">
      <alignment horizontal="center" vertical="center"/>
    </xf>
    <xf numFmtId="49" fontId="74" fillId="58" borderId="95" xfId="0" applyNumberFormat="1" applyFont="1" applyFill="1" applyBorder="1" applyAlignment="1">
      <alignment vertical="center" wrapText="1"/>
    </xf>
    <xf numFmtId="49" fontId="74" fillId="58" borderId="6" xfId="0" applyNumberFormat="1" applyFont="1" applyFill="1" applyBorder="1" applyAlignment="1">
      <alignment vertical="center" wrapText="1"/>
    </xf>
    <xf numFmtId="49" fontId="74" fillId="58" borderId="92" xfId="0" applyNumberFormat="1" applyFont="1" applyFill="1" applyBorder="1" applyAlignment="1">
      <alignment vertical="center" wrapText="1"/>
    </xf>
    <xf numFmtId="0" fontId="1" fillId="77" borderId="110" xfId="0" applyFont="1" applyFill="1" applyBorder="1" applyAlignment="1">
      <alignment horizontal="center" vertical="center"/>
    </xf>
    <xf numFmtId="0" fontId="1" fillId="0" borderId="110" xfId="0" applyFont="1" applyBorder="1" applyAlignment="1">
      <alignment horizontal="center" vertical="center" wrapText="1"/>
    </xf>
    <xf numFmtId="0" fontId="1" fillId="0" borderId="34" xfId="0" applyFont="1" applyBorder="1" applyAlignment="1">
      <alignment horizontal="left" vertical="center" wrapText="1"/>
    </xf>
    <xf numFmtId="0" fontId="1" fillId="0" borderId="34" xfId="0" applyFont="1" applyBorder="1" applyAlignment="1">
      <alignment horizontal="center" vertical="center" wrapText="1"/>
    </xf>
    <xf numFmtId="0" fontId="1" fillId="77" borderId="110" xfId="0" applyFont="1" applyFill="1" applyBorder="1" applyAlignment="1">
      <alignment vertical="center" wrapText="1"/>
    </xf>
    <xf numFmtId="0" fontId="1" fillId="77" borderId="111" xfId="0" applyFont="1" applyFill="1" applyBorder="1" applyAlignment="1">
      <alignment vertical="center" wrapText="1"/>
    </xf>
    <xf numFmtId="0" fontId="1" fillId="0" borderId="95" xfId="0" applyFont="1" applyBorder="1" applyAlignment="1">
      <alignment vertical="center" wrapText="1"/>
    </xf>
    <xf numFmtId="0" fontId="1" fillId="0" borderId="6" xfId="0" applyFont="1" applyBorder="1" applyAlignment="1">
      <alignment vertical="center" wrapText="1"/>
    </xf>
    <xf numFmtId="0" fontId="1" fillId="0" borderId="92" xfId="0" applyFont="1" applyBorder="1" applyAlignment="1">
      <alignment horizontal="center" vertical="center"/>
    </xf>
    <xf numFmtId="0" fontId="1" fillId="0" borderId="95" xfId="0" applyFont="1" applyBorder="1" applyAlignment="1">
      <alignment horizontal="center" vertical="center"/>
    </xf>
    <xf numFmtId="0" fontId="1" fillId="0" borderId="6" xfId="0" applyFont="1" applyBorder="1" applyAlignment="1">
      <alignment horizontal="center" vertical="center"/>
    </xf>
    <xf numFmtId="0" fontId="1" fillId="77" borderId="4" xfId="0" applyFont="1" applyFill="1" applyBorder="1" applyAlignment="1">
      <alignment horizontal="center" vertical="center"/>
    </xf>
    <xf numFmtId="0" fontId="1" fillId="0" borderId="10" xfId="0" applyFont="1" applyBorder="1" applyAlignment="1">
      <alignment horizontal="center" vertical="center"/>
    </xf>
    <xf numFmtId="0" fontId="1" fillId="77" borderId="11" xfId="0" applyFont="1" applyFill="1" applyBorder="1" applyAlignment="1">
      <alignment horizontal="center" vertical="center"/>
    </xf>
    <xf numFmtId="0" fontId="74" fillId="0" borderId="111" xfId="0" applyFont="1" applyBorder="1" applyAlignment="1">
      <alignment vertical="center" wrapText="1"/>
    </xf>
    <xf numFmtId="0" fontId="74" fillId="77" borderId="111" xfId="0" applyFont="1" applyFill="1" applyBorder="1" applyAlignment="1">
      <alignment vertical="center" textRotation="180" wrapText="1"/>
    </xf>
    <xf numFmtId="0" fontId="79" fillId="0" borderId="3" xfId="0" applyFont="1" applyBorder="1" applyAlignment="1">
      <alignment vertical="center"/>
    </xf>
    <xf numFmtId="0" fontId="1" fillId="46" borderId="2" xfId="0" applyFont="1" applyFill="1" applyBorder="1" applyAlignment="1">
      <alignment vertical="center" wrapText="1"/>
    </xf>
    <xf numFmtId="0" fontId="74" fillId="77" borderId="5" xfId="0" applyFont="1" applyFill="1" applyBorder="1" applyAlignment="1">
      <alignment vertical="center" textRotation="180" wrapText="1"/>
    </xf>
    <xf numFmtId="0" fontId="1" fillId="0" borderId="4" xfId="0" applyFont="1" applyBorder="1" applyAlignment="1">
      <alignment vertical="center" wrapText="1"/>
    </xf>
    <xf numFmtId="49" fontId="1" fillId="52" borderId="5" xfId="0" applyNumberFormat="1" applyFont="1" applyFill="1" applyBorder="1" applyAlignment="1">
      <alignment vertical="center" wrapText="1"/>
    </xf>
    <xf numFmtId="0" fontId="39" fillId="0" borderId="3" xfId="0" applyFont="1" applyBorder="1" applyAlignment="1">
      <alignment vertical="center" wrapText="1"/>
    </xf>
    <xf numFmtId="0" fontId="39" fillId="0" borderId="5" xfId="0" applyFont="1" applyBorder="1" applyAlignment="1">
      <alignment vertical="center" wrapText="1"/>
    </xf>
    <xf numFmtId="0" fontId="1" fillId="63" borderId="3" xfId="0" applyFont="1" applyFill="1" applyBorder="1" applyAlignment="1">
      <alignment horizontal="center" vertical="center"/>
    </xf>
    <xf numFmtId="0" fontId="73" fillId="77" borderId="5" xfId="0" applyFont="1" applyFill="1" applyBorder="1" applyAlignment="1">
      <alignment vertical="center" textRotation="180" wrapText="1"/>
    </xf>
    <xf numFmtId="0" fontId="68" fillId="0" borderId="3" xfId="0" applyFont="1" applyBorder="1" applyAlignment="1">
      <alignment vertical="center"/>
    </xf>
    <xf numFmtId="0" fontId="57" fillId="0" borderId="5" xfId="0" applyFont="1" applyBorder="1" applyAlignment="1">
      <alignment horizontal="center" vertical="center" wrapText="1"/>
    </xf>
    <xf numFmtId="49" fontId="2" fillId="0" borderId="17" xfId="0" applyNumberFormat="1" applyFont="1" applyBorder="1" applyAlignment="1">
      <alignment vertical="center" wrapText="1"/>
    </xf>
    <xf numFmtId="49" fontId="2" fillId="0" borderId="12" xfId="0" applyNumberFormat="1" applyFont="1" applyBorder="1" applyAlignment="1">
      <alignment vertical="center" wrapText="1"/>
    </xf>
    <xf numFmtId="49" fontId="2" fillId="0" borderId="14" xfId="0" applyNumberFormat="1" applyFont="1" applyBorder="1" applyAlignment="1">
      <alignment vertical="center" wrapText="1"/>
    </xf>
    <xf numFmtId="0" fontId="74" fillId="77" borderId="10" xfId="0" applyFont="1" applyFill="1" applyBorder="1" applyAlignment="1">
      <alignment vertical="center" textRotation="180" wrapText="1"/>
    </xf>
    <xf numFmtId="49" fontId="2" fillId="0" borderId="11" xfId="0" applyNumberFormat="1" applyFont="1" applyBorder="1" applyAlignment="1">
      <alignment vertical="center" wrapText="1"/>
    </xf>
    <xf numFmtId="49" fontId="2" fillId="0" borderId="8" xfId="0" applyNumberFormat="1" applyFont="1" applyBorder="1" applyAlignment="1">
      <alignment vertical="center" wrapText="1"/>
    </xf>
    <xf numFmtId="49" fontId="2" fillId="0" borderId="10" xfId="0" applyNumberFormat="1" applyFont="1" applyBorder="1" applyAlignment="1">
      <alignment vertical="center" wrapText="1"/>
    </xf>
    <xf numFmtId="0" fontId="1" fillId="0" borderId="110" xfId="0" applyFont="1" applyBorder="1" applyAlignment="1">
      <alignment horizontal="center" vertical="center"/>
    </xf>
    <xf numFmtId="0" fontId="1" fillId="0" borderId="34" xfId="0" applyFont="1" applyBorder="1" applyAlignment="1">
      <alignment horizontal="center" vertical="center"/>
    </xf>
    <xf numFmtId="0" fontId="1" fillId="0" borderId="32" xfId="0" applyFont="1" applyBorder="1" applyAlignment="1">
      <alignment horizontal="center" vertical="center"/>
    </xf>
    <xf numFmtId="0" fontId="1" fillId="77" borderId="5" xfId="0" applyFont="1" applyFill="1" applyBorder="1" applyAlignment="1">
      <alignment vertical="center" wrapText="1"/>
    </xf>
    <xf numFmtId="0" fontId="1" fillId="0" borderId="95" xfId="0" applyFont="1" applyBorder="1" applyAlignment="1">
      <alignment horizontal="center" vertical="center" wrapText="1"/>
    </xf>
    <xf numFmtId="0" fontId="1" fillId="0" borderId="6" xfId="0" applyFont="1" applyBorder="1" applyAlignment="1">
      <alignment horizontal="left" vertical="center" wrapText="1"/>
    </xf>
    <xf numFmtId="0" fontId="1" fillId="0" borderId="6" xfId="0" applyFont="1" applyBorder="1" applyAlignment="1">
      <alignment horizontal="center" vertical="center" wrapText="1"/>
    </xf>
    <xf numFmtId="0" fontId="79" fillId="0" borderId="5" xfId="0" applyFont="1" applyBorder="1" applyAlignment="1">
      <alignment vertical="center"/>
    </xf>
    <xf numFmtId="49" fontId="10" fillId="0" borderId="4" xfId="0" applyNumberFormat="1" applyFont="1" applyBorder="1" applyAlignment="1">
      <alignment vertical="center" wrapText="1"/>
    </xf>
    <xf numFmtId="49" fontId="74" fillId="0" borderId="3" xfId="0" applyNumberFormat="1" applyFont="1" applyBorder="1" applyAlignment="1">
      <alignment vertical="center" wrapText="1"/>
    </xf>
    <xf numFmtId="0" fontId="57" fillId="0" borderId="5" xfId="0" applyFont="1" applyBorder="1" applyAlignment="1">
      <alignment vertical="center" wrapText="1"/>
    </xf>
    <xf numFmtId="0" fontId="57" fillId="0" borderId="34" xfId="0" applyFont="1" applyBorder="1" applyAlignment="1">
      <alignment horizontal="center" vertical="center"/>
    </xf>
    <xf numFmtId="0" fontId="57" fillId="77" borderId="110" xfId="0" applyFont="1" applyFill="1" applyBorder="1" applyAlignment="1">
      <alignment horizontal="center" vertical="center"/>
    </xf>
    <xf numFmtId="0" fontId="57" fillId="77" borderId="111" xfId="0" applyFont="1" applyFill="1" applyBorder="1" applyAlignment="1">
      <alignment horizontal="center" vertical="center"/>
    </xf>
    <xf numFmtId="0" fontId="1" fillId="77" borderId="4" xfId="0" applyFont="1" applyFill="1" applyBorder="1" applyAlignment="1">
      <alignment vertical="center" wrapText="1"/>
    </xf>
    <xf numFmtId="0" fontId="1" fillId="77" borderId="11" xfId="0" applyFont="1" applyFill="1" applyBorder="1" applyAlignment="1">
      <alignment vertical="center" wrapText="1"/>
    </xf>
    <xf numFmtId="0" fontId="1" fillId="77" borderId="10" xfId="0" applyFont="1" applyFill="1" applyBorder="1" applyAlignment="1">
      <alignment vertical="center" wrapText="1"/>
    </xf>
    <xf numFmtId="0" fontId="1" fillId="77" borderId="11" xfId="0" applyFont="1" applyFill="1" applyBorder="1" applyAlignment="1">
      <alignment horizontal="center" vertical="center" wrapText="1"/>
    </xf>
    <xf numFmtId="0" fontId="1" fillId="77" borderId="10" xfId="0" applyFont="1" applyFill="1" applyBorder="1" applyAlignment="1">
      <alignment horizontal="center" vertical="center" wrapText="1"/>
    </xf>
    <xf numFmtId="49" fontId="1" fillId="0" borderId="3" xfId="0" applyNumberFormat="1" applyFont="1" applyBorder="1" applyAlignment="1">
      <alignment vertical="center" wrapText="1"/>
    </xf>
    <xf numFmtId="0" fontId="2" fillId="0" borderId="5" xfId="0" applyFont="1" applyBorder="1" applyAlignment="1">
      <alignment horizontal="center" vertical="center"/>
    </xf>
    <xf numFmtId="49" fontId="52" fillId="0" borderId="0" xfId="0" applyNumberFormat="1" applyFont="1" applyAlignment="1">
      <alignment vertical="center" wrapText="1"/>
    </xf>
    <xf numFmtId="0" fontId="74" fillId="0" borderId="0" xfId="0" applyFont="1" applyAlignment="1">
      <alignment vertical="center" textRotation="180" wrapText="1"/>
    </xf>
    <xf numFmtId="0" fontId="20" fillId="0" borderId="0" xfId="0" applyFont="1" applyAlignment="1">
      <alignment vertical="center" textRotation="90" wrapText="1"/>
    </xf>
    <xf numFmtId="0" fontId="79" fillId="0" borderId="0" xfId="0" applyFont="1" applyAlignment="1">
      <alignment vertical="center"/>
    </xf>
    <xf numFmtId="0" fontId="1" fillId="0" borderId="0" xfId="0" applyFont="1" applyAlignment="1">
      <alignment horizontal="left" vertical="center"/>
    </xf>
    <xf numFmtId="1" fontId="1" fillId="0" borderId="0" xfId="0" applyNumberFormat="1" applyFont="1" applyAlignment="1">
      <alignment horizontal="center" vertical="center" shrinkToFit="1"/>
    </xf>
    <xf numFmtId="0" fontId="184" fillId="0" borderId="0" xfId="0" applyFont="1" applyAlignment="1">
      <alignment vertical="center" wrapText="1"/>
    </xf>
    <xf numFmtId="49" fontId="1" fillId="0" borderId="0" xfId="0" applyNumberFormat="1" applyFont="1" applyAlignment="1">
      <alignment vertical="center" wrapText="1"/>
    </xf>
    <xf numFmtId="0" fontId="20" fillId="0" borderId="0" xfId="0" applyFont="1" applyAlignment="1">
      <alignment vertical="center" wrapText="1"/>
    </xf>
    <xf numFmtId="49" fontId="2" fillId="0" borderId="0" xfId="0" applyNumberFormat="1" applyFont="1" applyAlignment="1">
      <alignment horizontal="center" vertical="center" wrapText="1"/>
    </xf>
    <xf numFmtId="0" fontId="57" fillId="0" borderId="0" xfId="0" applyFont="1" applyAlignment="1">
      <alignment horizontal="center" vertical="center"/>
    </xf>
    <xf numFmtId="164" fontId="1" fillId="0" borderId="0" xfId="3" applyFont="1" applyFill="1" applyBorder="1" applyAlignment="1">
      <alignment vertical="center" wrapText="1"/>
    </xf>
    <xf numFmtId="49" fontId="1" fillId="0" borderId="0" xfId="0" applyNumberFormat="1" applyFont="1" applyAlignment="1">
      <alignment horizontal="center" vertical="center" wrapText="1"/>
    </xf>
    <xf numFmtId="49" fontId="57" fillId="0" borderId="0" xfId="0" applyNumberFormat="1" applyFont="1" applyAlignment="1">
      <alignment vertical="center" wrapText="1"/>
    </xf>
    <xf numFmtId="0" fontId="185" fillId="0" borderId="0" xfId="0" applyFont="1" applyAlignment="1">
      <alignment vertical="center" wrapText="1"/>
    </xf>
    <xf numFmtId="14" fontId="1" fillId="0" borderId="0" xfId="0" applyNumberFormat="1" applyFont="1" applyAlignment="1">
      <alignment vertical="center" wrapText="1" shrinkToFit="1"/>
    </xf>
    <xf numFmtId="49" fontId="87" fillId="0" borderId="0" xfId="0" applyNumberFormat="1" applyFont="1" applyAlignment="1">
      <alignment vertical="center" wrapText="1"/>
    </xf>
    <xf numFmtId="14" fontId="57" fillId="0" borderId="0" xfId="0" applyNumberFormat="1" applyFont="1" applyAlignment="1">
      <alignment vertical="center" wrapText="1" shrinkToFit="1"/>
    </xf>
    <xf numFmtId="0" fontId="45" fillId="0" borderId="0" xfId="0" applyFont="1" applyAlignment="1">
      <alignment vertical="center"/>
    </xf>
    <xf numFmtId="0" fontId="1" fillId="0" borderId="0" xfId="0" applyFont="1" applyAlignment="1">
      <alignment horizontal="left" vertical="center" wrapText="1"/>
    </xf>
    <xf numFmtId="0" fontId="75" fillId="0" borderId="0" xfId="0" applyFont="1" applyAlignment="1">
      <alignment horizontal="center" vertical="center" wrapText="1"/>
    </xf>
    <xf numFmtId="0" fontId="45" fillId="0" borderId="0" xfId="0" applyFont="1" applyAlignment="1">
      <alignment horizontal="center" vertical="center" wrapText="1"/>
    </xf>
    <xf numFmtId="0" fontId="45" fillId="0" borderId="0" xfId="0" applyFont="1" applyAlignment="1">
      <alignment horizontal="center" vertical="center"/>
    </xf>
    <xf numFmtId="0" fontId="95" fillId="0" borderId="0" xfId="0" applyFont="1" applyAlignment="1">
      <alignment vertical="center" textRotation="90"/>
    </xf>
    <xf numFmtId="0" fontId="74" fillId="0" borderId="0" xfId="0" applyFont="1" applyAlignment="1">
      <alignment vertical="center"/>
    </xf>
    <xf numFmtId="49" fontId="79" fillId="0" borderId="0" xfId="0" applyNumberFormat="1" applyFont="1" applyAlignment="1">
      <alignment vertical="center" wrapText="1"/>
    </xf>
    <xf numFmtId="0" fontId="5" fillId="0" borderId="0" xfId="0" applyFont="1" applyAlignment="1">
      <alignment horizontal="center" vertical="center" wrapText="1"/>
    </xf>
    <xf numFmtId="0" fontId="1" fillId="0" borderId="37" xfId="0" applyFont="1" applyBorder="1" applyAlignment="1">
      <alignment horizontal="center" vertical="center"/>
    </xf>
    <xf numFmtId="0" fontId="1" fillId="0" borderId="44" xfId="0" applyFont="1" applyBorder="1" applyAlignment="1">
      <alignment horizontal="center" vertical="center"/>
    </xf>
    <xf numFmtId="49" fontId="57" fillId="84" borderId="15" xfId="0" applyNumberFormat="1" applyFont="1" applyFill="1" applyBorder="1" applyAlignment="1">
      <alignment vertical="center" wrapText="1"/>
    </xf>
    <xf numFmtId="49" fontId="73" fillId="46" borderId="3" xfId="0" applyNumberFormat="1" applyFont="1" applyFill="1" applyBorder="1" applyAlignment="1">
      <alignment vertical="center" wrapText="1"/>
    </xf>
    <xf numFmtId="49" fontId="73" fillId="46" borderId="10" xfId="0" applyNumberFormat="1" applyFont="1" applyFill="1" applyBorder="1" applyAlignment="1">
      <alignment vertical="center" wrapText="1"/>
    </xf>
    <xf numFmtId="0" fontId="1" fillId="0" borderId="109" xfId="0" applyFont="1" applyBorder="1" applyAlignment="1">
      <alignment horizontal="center" vertical="center"/>
    </xf>
    <xf numFmtId="0" fontId="1" fillId="0" borderId="20" xfId="0" applyFont="1" applyBorder="1" applyAlignment="1">
      <alignment horizontal="center" vertical="center"/>
    </xf>
    <xf numFmtId="0" fontId="57" fillId="65" borderId="16" xfId="0" applyFont="1" applyFill="1" applyBorder="1" applyAlignment="1">
      <alignment vertical="center" wrapText="1"/>
    </xf>
    <xf numFmtId="0" fontId="1" fillId="60" borderId="3" xfId="0" applyFont="1" applyFill="1" applyBorder="1" applyAlignment="1">
      <alignment vertical="center" wrapText="1"/>
    </xf>
    <xf numFmtId="0" fontId="1" fillId="94" borderId="34" xfId="0" applyFont="1" applyFill="1" applyBorder="1" applyAlignment="1">
      <alignment vertical="center"/>
    </xf>
    <xf numFmtId="0" fontId="1" fillId="102" borderId="5" xfId="0" applyFont="1" applyFill="1" applyBorder="1" applyAlignment="1">
      <alignment horizontal="center" vertical="center"/>
    </xf>
    <xf numFmtId="0" fontId="1" fillId="78" borderId="4" xfId="0" applyFont="1" applyFill="1" applyBorder="1" applyAlignment="1">
      <alignment horizontal="center" vertical="center"/>
    </xf>
    <xf numFmtId="0" fontId="73" fillId="67" borderId="4" xfId="0" applyFont="1" applyFill="1" applyBorder="1" applyAlignment="1">
      <alignment vertical="center" wrapText="1"/>
    </xf>
    <xf numFmtId="49" fontId="73" fillId="106" borderId="5" xfId="0" applyNumberFormat="1" applyFont="1" applyFill="1" applyBorder="1" applyAlignment="1">
      <alignment vertical="center" wrapText="1"/>
    </xf>
    <xf numFmtId="0" fontId="57" fillId="0" borderId="111" xfId="0" applyFont="1" applyBorder="1" applyAlignment="1">
      <alignment vertical="center"/>
    </xf>
    <xf numFmtId="0" fontId="57" fillId="0" borderId="8" xfId="0" applyFont="1" applyBorder="1" applyAlignment="1">
      <alignment vertical="center"/>
    </xf>
    <xf numFmtId="0" fontId="57" fillId="0" borderId="10" xfId="0" applyFont="1" applyBorder="1" applyAlignment="1">
      <alignment vertical="center"/>
    </xf>
    <xf numFmtId="0" fontId="57" fillId="0" borderId="40" xfId="0" applyFont="1" applyBorder="1" applyAlignment="1">
      <alignment horizontal="center" vertical="center"/>
    </xf>
    <xf numFmtId="0" fontId="1" fillId="0" borderId="15" xfId="0" applyFont="1" applyBorder="1" applyAlignment="1">
      <alignment horizontal="center" vertical="center"/>
    </xf>
    <xf numFmtId="0" fontId="1" fillId="0" borderId="15" xfId="0" applyFont="1" applyBorder="1" applyAlignment="1">
      <alignment vertical="top" wrapText="1"/>
    </xf>
    <xf numFmtId="0" fontId="2" fillId="0" borderId="39" xfId="0" applyFont="1" applyBorder="1" applyAlignment="1">
      <alignment horizontal="center" vertical="center"/>
    </xf>
    <xf numFmtId="0" fontId="57" fillId="0" borderId="36" xfId="0" applyFont="1" applyBorder="1" applyAlignment="1">
      <alignment vertical="center"/>
    </xf>
    <xf numFmtId="0" fontId="57" fillId="0" borderId="2" xfId="0" applyFont="1" applyBorder="1" applyAlignment="1">
      <alignment vertical="center"/>
    </xf>
    <xf numFmtId="0" fontId="57" fillId="0" borderId="7" xfId="0" applyFont="1" applyBorder="1" applyAlignment="1">
      <alignment vertical="center"/>
    </xf>
    <xf numFmtId="0" fontId="74" fillId="77" borderId="13" xfId="0" applyFont="1" applyFill="1" applyBorder="1" applyAlignment="1">
      <alignment vertical="center" textRotation="180" wrapText="1"/>
    </xf>
    <xf numFmtId="0" fontId="74" fillId="77" borderId="52" xfId="0" applyFont="1" applyFill="1" applyBorder="1" applyAlignment="1">
      <alignment vertical="center" textRotation="180" wrapText="1"/>
    </xf>
    <xf numFmtId="0" fontId="1" fillId="77" borderId="95" xfId="0" applyFont="1" applyFill="1" applyBorder="1" applyAlignment="1">
      <alignment horizontal="center" vertical="center"/>
    </xf>
    <xf numFmtId="0" fontId="1" fillId="77" borderId="92" xfId="0" applyFont="1" applyFill="1" applyBorder="1" applyAlignment="1">
      <alignment horizontal="center" vertical="center"/>
    </xf>
    <xf numFmtId="0" fontId="1" fillId="77" borderId="4" xfId="0" applyFont="1" applyFill="1" applyBorder="1" applyAlignment="1">
      <alignment vertical="center"/>
    </xf>
    <xf numFmtId="0" fontId="1" fillId="77" borderId="5" xfId="0" applyFont="1" applyFill="1" applyBorder="1" applyAlignment="1">
      <alignment vertical="center"/>
    </xf>
    <xf numFmtId="0" fontId="1" fillId="81" borderId="34" xfId="0" applyFont="1" applyFill="1" applyBorder="1" applyAlignment="1">
      <alignment vertical="top" wrapText="1"/>
    </xf>
    <xf numFmtId="0" fontId="1" fillId="75" borderId="3" xfId="0" applyFont="1" applyFill="1" applyBorder="1" applyAlignment="1">
      <alignment vertical="top" wrapText="1"/>
    </xf>
    <xf numFmtId="0" fontId="1" fillId="67" borderId="5" xfId="0" applyFont="1" applyFill="1" applyBorder="1" applyAlignment="1">
      <alignment vertical="center" wrapText="1"/>
    </xf>
    <xf numFmtId="0" fontId="2" fillId="67" borderId="4" xfId="0" applyFont="1" applyFill="1" applyBorder="1" applyAlignment="1">
      <alignment vertical="center" wrapText="1"/>
    </xf>
    <xf numFmtId="0" fontId="1" fillId="102" borderId="3" xfId="0" applyFont="1" applyFill="1" applyBorder="1" applyAlignment="1">
      <alignment vertical="center"/>
    </xf>
    <xf numFmtId="0" fontId="52" fillId="106" borderId="3" xfId="0" applyFont="1" applyFill="1" applyBorder="1" applyAlignment="1">
      <alignment vertical="center" wrapText="1"/>
    </xf>
    <xf numFmtId="0" fontId="74" fillId="0" borderId="40" xfId="0" applyFont="1" applyBorder="1" applyAlignment="1">
      <alignment vertical="center" wrapText="1"/>
    </xf>
    <xf numFmtId="0" fontId="74" fillId="0" borderId="15" xfId="0" applyFont="1" applyBorder="1" applyAlignment="1">
      <alignment vertical="center" wrapText="1"/>
    </xf>
    <xf numFmtId="0" fontId="52" fillId="106" borderId="15" xfId="0" applyFont="1" applyFill="1" applyBorder="1" applyAlignment="1">
      <alignment vertical="center" wrapText="1"/>
    </xf>
    <xf numFmtId="0" fontId="52" fillId="0" borderId="15" xfId="0" applyFont="1" applyBorder="1" applyAlignment="1">
      <alignment vertical="center"/>
    </xf>
    <xf numFmtId="0" fontId="2" fillId="0" borderId="15" xfId="0" applyFont="1" applyBorder="1" applyAlignment="1">
      <alignment vertical="center" wrapText="1"/>
    </xf>
    <xf numFmtId="0" fontId="12" fillId="0" borderId="15" xfId="0" applyFont="1" applyBorder="1" applyAlignment="1">
      <alignment horizontal="center" vertical="center" wrapText="1"/>
    </xf>
    <xf numFmtId="0" fontId="1" fillId="0" borderId="15" xfId="0" applyFont="1" applyBorder="1" applyAlignment="1">
      <alignment horizontal="center" vertical="center" wrapText="1"/>
    </xf>
    <xf numFmtId="49" fontId="2" fillId="0" borderId="39" xfId="0" applyNumberFormat="1" applyFont="1" applyBorder="1" applyAlignment="1">
      <alignment vertical="center" wrapText="1"/>
    </xf>
    <xf numFmtId="0" fontId="1" fillId="0" borderId="36" xfId="0" applyFont="1" applyBorder="1" applyAlignment="1">
      <alignment vertical="top" wrapText="1"/>
    </xf>
    <xf numFmtId="0" fontId="1" fillId="100" borderId="3" xfId="0" applyFont="1" applyFill="1" applyBorder="1" applyAlignment="1">
      <alignment vertical="top" wrapText="1"/>
    </xf>
    <xf numFmtId="0" fontId="1" fillId="97" borderId="0" xfId="0" applyFont="1" applyFill="1" applyAlignment="1">
      <alignment horizontal="center" vertical="top" wrapText="1"/>
    </xf>
    <xf numFmtId="49" fontId="12" fillId="0" borderId="109" xfId="0" applyNumberFormat="1" applyFont="1" applyBorder="1" applyAlignment="1">
      <alignment vertical="center" wrapText="1"/>
    </xf>
    <xf numFmtId="49" fontId="12" fillId="0" borderId="3" xfId="0" applyNumberFormat="1" applyFont="1" applyBorder="1" applyAlignment="1">
      <alignment vertical="center" wrapText="1"/>
    </xf>
    <xf numFmtId="0" fontId="57" fillId="97" borderId="109" xfId="0" applyFont="1" applyFill="1" applyBorder="1" applyAlignment="1">
      <alignment vertical="center" wrapText="1"/>
    </xf>
    <xf numFmtId="0" fontId="73" fillId="0" borderId="41" xfId="0" applyFont="1" applyBorder="1" applyAlignment="1">
      <alignment vertical="center" wrapText="1"/>
    </xf>
    <xf numFmtId="0" fontId="73" fillId="0" borderId="109" xfId="0" applyFont="1" applyBorder="1" applyAlignment="1">
      <alignment vertical="center" wrapText="1"/>
    </xf>
    <xf numFmtId="0" fontId="57" fillId="0" borderId="70" xfId="0" applyFont="1" applyBorder="1" applyAlignment="1">
      <alignment vertical="center"/>
    </xf>
    <xf numFmtId="0" fontId="57" fillId="0" borderId="3" xfId="0" applyFont="1" applyBorder="1" applyAlignment="1">
      <alignment horizontal="center" vertical="center" wrapText="1"/>
    </xf>
    <xf numFmtId="0" fontId="57" fillId="0" borderId="6" xfId="0" applyFont="1" applyBorder="1" applyAlignment="1">
      <alignment vertical="center"/>
    </xf>
    <xf numFmtId="0" fontId="1" fillId="46" borderId="5" xfId="0" applyFont="1" applyFill="1" applyBorder="1" applyAlignment="1">
      <alignment horizontal="center" vertical="center" wrapText="1"/>
    </xf>
    <xf numFmtId="0" fontId="52" fillId="0" borderId="16" xfId="0" applyFont="1" applyBorder="1" applyAlignment="1">
      <alignment horizontal="center" vertical="center" wrapText="1"/>
    </xf>
    <xf numFmtId="0" fontId="57" fillId="0" borderId="15" xfId="0" applyFont="1" applyBorder="1" applyAlignment="1">
      <alignment horizontal="center" vertical="center" wrapText="1"/>
    </xf>
    <xf numFmtId="0" fontId="74" fillId="0" borderId="2" xfId="0" applyFont="1" applyBorder="1" applyAlignment="1">
      <alignment vertical="center" wrapText="1"/>
    </xf>
    <xf numFmtId="0" fontId="74" fillId="0" borderId="17" xfId="0" applyFont="1" applyBorder="1" applyAlignment="1">
      <alignment vertical="center" wrapText="1"/>
    </xf>
    <xf numFmtId="0" fontId="73" fillId="0" borderId="95" xfId="0" applyFont="1" applyBorder="1" applyAlignment="1">
      <alignment vertical="center"/>
    </xf>
    <xf numFmtId="49" fontId="73" fillId="97" borderId="41" xfId="0" applyNumberFormat="1" applyFont="1" applyFill="1" applyBorder="1" applyAlignment="1">
      <alignment vertical="center" wrapText="1"/>
    </xf>
    <xf numFmtId="49" fontId="73" fillId="0" borderId="3" xfId="0" applyNumberFormat="1" applyFont="1" applyBorder="1" applyAlignment="1">
      <alignment vertical="center" wrapText="1"/>
    </xf>
    <xf numFmtId="49" fontId="1" fillId="97" borderId="4" xfId="0" applyNumberFormat="1" applyFont="1" applyFill="1" applyBorder="1" applyAlignment="1">
      <alignment vertical="center" wrapText="1"/>
    </xf>
    <xf numFmtId="49" fontId="74" fillId="0" borderId="5" xfId="0" applyNumberFormat="1" applyFont="1" applyBorder="1" applyAlignment="1">
      <alignment vertical="center" wrapText="1"/>
    </xf>
    <xf numFmtId="0" fontId="73" fillId="91" borderId="5" xfId="0" applyFont="1" applyFill="1" applyBorder="1" applyAlignment="1">
      <alignment horizontal="center" vertical="center" wrapText="1"/>
    </xf>
    <xf numFmtId="0" fontId="52" fillId="66" borderId="5" xfId="0" applyFont="1" applyFill="1" applyBorder="1" applyAlignment="1">
      <alignment vertical="center"/>
    </xf>
    <xf numFmtId="0" fontId="1" fillId="66" borderId="5" xfId="0" applyFont="1" applyFill="1" applyBorder="1" applyAlignment="1">
      <alignment horizontal="center" vertical="center"/>
    </xf>
    <xf numFmtId="0" fontId="1" fillId="109" borderId="3" xfId="0" applyFont="1" applyFill="1" applyBorder="1" applyAlignment="1">
      <alignment vertical="center" wrapText="1"/>
    </xf>
    <xf numFmtId="0" fontId="2" fillId="84" borderId="3" xfId="0" applyFont="1" applyFill="1" applyBorder="1" applyAlignment="1">
      <alignment horizontal="center" vertical="center" wrapText="1"/>
    </xf>
    <xf numFmtId="0" fontId="10" fillId="84" borderId="3" xfId="0" applyFont="1" applyFill="1" applyBorder="1" applyAlignment="1">
      <alignment vertical="center" wrapText="1"/>
    </xf>
    <xf numFmtId="0" fontId="1" fillId="84" borderId="3" xfId="0" applyFont="1" applyFill="1" applyBorder="1" applyAlignment="1">
      <alignment horizontal="center" vertical="top" wrapText="1"/>
    </xf>
    <xf numFmtId="49" fontId="57" fillId="59" borderId="41" xfId="0" applyNumberFormat="1" applyFont="1" applyFill="1" applyBorder="1" applyAlignment="1">
      <alignment vertical="center" wrapText="1"/>
    </xf>
    <xf numFmtId="0" fontId="1" fillId="102" borderId="3" xfId="0" applyFont="1" applyFill="1" applyBorder="1" applyAlignment="1">
      <alignment vertical="center" wrapText="1"/>
    </xf>
    <xf numFmtId="0" fontId="10" fillId="84" borderId="3" xfId="0" applyFont="1" applyFill="1" applyBorder="1" applyAlignment="1">
      <alignment horizontal="center" vertical="top" wrapText="1"/>
    </xf>
    <xf numFmtId="0" fontId="74" fillId="45" borderId="34" xfId="0" applyFont="1" applyFill="1" applyBorder="1" applyAlignment="1">
      <alignment horizontal="center" vertical="center" wrapText="1"/>
    </xf>
    <xf numFmtId="0" fontId="73" fillId="59" borderId="16" xfId="0" applyFont="1" applyFill="1" applyBorder="1" applyAlignment="1">
      <alignment vertical="center" wrapText="1"/>
    </xf>
    <xf numFmtId="0" fontId="52" fillId="66" borderId="4" xfId="0" applyFont="1" applyFill="1" applyBorder="1" applyAlignment="1">
      <alignment vertical="center"/>
    </xf>
    <xf numFmtId="49" fontId="2" fillId="0" borderId="7" xfId="0" applyNumberFormat="1" applyFont="1" applyBorder="1" applyAlignment="1">
      <alignment vertical="center" wrapText="1"/>
    </xf>
    <xf numFmtId="0" fontId="74" fillId="0" borderId="16" xfId="0" applyFont="1" applyBorder="1" applyAlignment="1">
      <alignment vertical="center" wrapText="1"/>
    </xf>
    <xf numFmtId="0" fontId="1" fillId="0" borderId="36" xfId="0" applyFont="1" applyBorder="1" applyAlignment="1">
      <alignment vertical="center"/>
    </xf>
    <xf numFmtId="0" fontId="2" fillId="61" borderId="3" xfId="0" applyFont="1" applyFill="1" applyBorder="1" applyAlignment="1">
      <alignment horizontal="center" vertical="center" wrapText="1"/>
    </xf>
    <xf numFmtId="0" fontId="57" fillId="0" borderId="16" xfId="0" applyFont="1" applyBorder="1" applyAlignment="1">
      <alignment vertical="center" wrapText="1"/>
    </xf>
    <xf numFmtId="0" fontId="57" fillId="0" borderId="109" xfId="0" applyFont="1" applyBorder="1" applyAlignment="1">
      <alignment vertical="center" wrapText="1"/>
    </xf>
    <xf numFmtId="0" fontId="10" fillId="88" borderId="3" xfId="0" applyFont="1" applyFill="1" applyBorder="1" applyAlignment="1">
      <alignment horizontal="center" vertical="top" wrapText="1"/>
    </xf>
    <xf numFmtId="0" fontId="74" fillId="0" borderId="41" xfId="0" applyFont="1" applyBorder="1" applyAlignment="1">
      <alignment vertical="center" wrapText="1"/>
    </xf>
    <xf numFmtId="49" fontId="2" fillId="0" borderId="15" xfId="0" applyNumberFormat="1" applyFont="1" applyBorder="1" applyAlignment="1">
      <alignment vertical="center" wrapText="1"/>
    </xf>
    <xf numFmtId="0" fontId="2" fillId="0" borderId="15" xfId="0" applyFont="1" applyBorder="1" applyAlignment="1">
      <alignment horizontal="center" vertical="center" wrapText="1"/>
    </xf>
    <xf numFmtId="0" fontId="39" fillId="0" borderId="15" xfId="0" applyFont="1" applyBorder="1" applyAlignment="1">
      <alignment vertical="center" wrapText="1"/>
    </xf>
    <xf numFmtId="0" fontId="73" fillId="0" borderId="15" xfId="0" applyFont="1" applyBorder="1" applyAlignment="1">
      <alignment vertical="center"/>
    </xf>
    <xf numFmtId="0" fontId="10" fillId="0" borderId="15" xfId="0" applyFont="1" applyBorder="1" applyAlignment="1">
      <alignment vertical="center" wrapText="1"/>
    </xf>
    <xf numFmtId="0" fontId="52" fillId="77" borderId="4" xfId="0" applyFont="1" applyFill="1" applyBorder="1" applyAlignment="1">
      <alignment vertical="center"/>
    </xf>
    <xf numFmtId="0" fontId="74" fillId="77" borderId="4" xfId="0" applyFont="1" applyFill="1" applyBorder="1" applyAlignment="1">
      <alignment vertical="center" wrapText="1"/>
    </xf>
    <xf numFmtId="0" fontId="73" fillId="77" borderId="4" xfId="0" applyFont="1" applyFill="1" applyBorder="1" applyAlignment="1">
      <alignment vertical="center" wrapText="1"/>
    </xf>
    <xf numFmtId="49" fontId="74" fillId="77" borderId="4" xfId="0" applyNumberFormat="1" applyFont="1" applyFill="1" applyBorder="1" applyAlignment="1">
      <alignment vertical="center" wrapText="1"/>
    </xf>
    <xf numFmtId="0" fontId="73" fillId="59" borderId="41" xfId="0" applyFont="1" applyFill="1" applyBorder="1" applyAlignment="1">
      <alignment vertical="center" wrapText="1"/>
    </xf>
    <xf numFmtId="0" fontId="1" fillId="96" borderId="0" xfId="0" applyFont="1" applyFill="1" applyAlignment="1">
      <alignment horizontal="center" vertical="center"/>
    </xf>
    <xf numFmtId="1" fontId="74" fillId="77" borderId="11" xfId="0" applyNumberFormat="1" applyFont="1" applyFill="1" applyBorder="1" applyAlignment="1">
      <alignment horizontal="center" vertical="center" shrinkToFit="1"/>
    </xf>
    <xf numFmtId="1" fontId="74" fillId="77" borderId="10" xfId="0" applyNumberFormat="1" applyFont="1" applyFill="1" applyBorder="1" applyAlignment="1">
      <alignment horizontal="center" vertical="center" shrinkToFit="1"/>
    </xf>
    <xf numFmtId="0" fontId="73" fillId="0" borderId="110" xfId="0" applyFont="1" applyBorder="1" applyAlignment="1">
      <alignment vertical="center" wrapText="1"/>
    </xf>
    <xf numFmtId="49" fontId="52" fillId="0" borderId="4" xfId="0" applyNumberFormat="1" applyFont="1" applyBorder="1" applyAlignment="1">
      <alignment vertical="center" wrapText="1"/>
    </xf>
    <xf numFmtId="0" fontId="73" fillId="0" borderId="4" xfId="0" applyFont="1" applyBorder="1" applyAlignment="1">
      <alignment vertical="center" wrapText="1"/>
    </xf>
    <xf numFmtId="0" fontId="52" fillId="0" borderId="3" xfId="0" applyFont="1" applyBorder="1" applyAlignment="1">
      <alignment vertical="center" wrapText="1"/>
    </xf>
    <xf numFmtId="49" fontId="74" fillId="0" borderId="4" xfId="0" applyNumberFormat="1" applyFont="1" applyBorder="1" applyAlignment="1">
      <alignment vertical="center" wrapText="1"/>
    </xf>
    <xf numFmtId="0" fontId="57" fillId="0" borderId="34" xfId="0" applyFont="1" applyBorder="1" applyAlignment="1">
      <alignment vertical="center" wrapText="1"/>
    </xf>
    <xf numFmtId="0" fontId="74" fillId="0" borderId="34" xfId="0" applyFont="1" applyBorder="1" applyAlignment="1">
      <alignment vertical="center"/>
    </xf>
    <xf numFmtId="0" fontId="68" fillId="0" borderId="4" xfId="0" applyFont="1" applyBorder="1" applyAlignment="1">
      <alignment vertical="center" wrapText="1"/>
    </xf>
    <xf numFmtId="0" fontId="68" fillId="0" borderId="3" xfId="0" applyFont="1" applyBorder="1" applyAlignment="1">
      <alignment vertical="center" wrapText="1"/>
    </xf>
    <xf numFmtId="49" fontId="73" fillId="0" borderId="4" xfId="0" applyNumberFormat="1" applyFont="1" applyBorder="1" applyAlignment="1">
      <alignment vertical="center" wrapText="1"/>
    </xf>
    <xf numFmtId="0" fontId="68" fillId="0" borderId="34" xfId="0" applyFont="1" applyBorder="1" applyAlignment="1">
      <alignment vertical="center" wrapText="1"/>
    </xf>
    <xf numFmtId="49" fontId="52" fillId="0" borderId="3" xfId="0" applyNumberFormat="1" applyFont="1" applyBorder="1" applyAlignment="1">
      <alignment vertical="center" wrapText="1"/>
    </xf>
    <xf numFmtId="0" fontId="10" fillId="0" borderId="3" xfId="0" applyFont="1" applyBorder="1" applyAlignment="1">
      <alignment vertical="top" wrapText="1"/>
    </xf>
    <xf numFmtId="49" fontId="2" fillId="0" borderId="3" xfId="0" applyNumberFormat="1" applyFont="1" applyBorder="1" applyAlignment="1">
      <alignment horizontal="center" vertical="center" wrapText="1"/>
    </xf>
    <xf numFmtId="0" fontId="73" fillId="0" borderId="6" xfId="0" applyFont="1" applyBorder="1" applyAlignment="1">
      <alignment vertical="center" wrapText="1"/>
    </xf>
    <xf numFmtId="0" fontId="74" fillId="0" borderId="6" xfId="0" applyFont="1" applyBorder="1" applyAlignment="1">
      <alignment vertical="center" wrapText="1"/>
    </xf>
    <xf numFmtId="0" fontId="10" fillId="0" borderId="6" xfId="0" applyFont="1" applyBorder="1" applyAlignment="1">
      <alignment vertical="top" wrapText="1"/>
    </xf>
    <xf numFmtId="1" fontId="74" fillId="0" borderId="7" xfId="0" applyNumberFormat="1" applyFont="1" applyBorder="1" applyAlignment="1">
      <alignment horizontal="center" vertical="center" shrinkToFit="1"/>
    </xf>
    <xf numFmtId="0" fontId="74" fillId="0" borderId="11" xfId="0" applyFont="1" applyBorder="1" applyAlignment="1">
      <alignment vertical="center" wrapText="1"/>
    </xf>
    <xf numFmtId="0" fontId="74" fillId="0" borderId="8" xfId="0" applyFont="1" applyBorder="1" applyAlignment="1">
      <alignment vertical="center" wrapText="1"/>
    </xf>
    <xf numFmtId="0" fontId="79" fillId="0" borderId="4" xfId="0" applyFont="1" applyBorder="1" applyAlignment="1">
      <alignment vertical="center"/>
    </xf>
    <xf numFmtId="0" fontId="10" fillId="0" borderId="4" xfId="0" applyFont="1" applyBorder="1" applyAlignment="1">
      <alignment vertical="top" wrapText="1"/>
    </xf>
    <xf numFmtId="0" fontId="79" fillId="77" borderId="40" xfId="0" applyFont="1" applyFill="1" applyBorder="1" applyAlignment="1">
      <alignment horizontal="center" vertical="center"/>
    </xf>
    <xf numFmtId="1" fontId="74" fillId="77" borderId="8" xfId="0" applyNumberFormat="1" applyFont="1" applyFill="1" applyBorder="1" applyAlignment="1">
      <alignment horizontal="center" vertical="center" shrinkToFit="1"/>
    </xf>
    <xf numFmtId="1" fontId="74" fillId="77" borderId="39" xfId="0" applyNumberFormat="1" applyFont="1" applyFill="1" applyBorder="1" applyAlignment="1">
      <alignment horizontal="center" vertical="center" shrinkToFit="1"/>
    </xf>
    <xf numFmtId="0" fontId="74" fillId="77" borderId="34" xfId="0" applyFont="1" applyFill="1" applyBorder="1" applyAlignment="1">
      <alignment vertical="center" textRotation="180" wrapText="1"/>
    </xf>
    <xf numFmtId="0" fontId="74" fillId="77" borderId="3" xfId="0" applyFont="1" applyFill="1" applyBorder="1" applyAlignment="1">
      <alignment vertical="center" textRotation="180" wrapText="1"/>
    </xf>
    <xf numFmtId="0" fontId="73" fillId="77" borderId="3" xfId="0" applyFont="1" applyFill="1" applyBorder="1" applyAlignment="1">
      <alignment vertical="center" textRotation="180" wrapText="1"/>
    </xf>
    <xf numFmtId="0" fontId="74" fillId="77" borderId="8" xfId="0" applyFont="1" applyFill="1" applyBorder="1" applyAlignment="1">
      <alignment vertical="center" textRotation="180" wrapText="1"/>
    </xf>
    <xf numFmtId="0" fontId="57" fillId="77" borderId="34" xfId="0" applyFont="1" applyFill="1" applyBorder="1" applyAlignment="1">
      <alignment horizontal="center" vertical="center"/>
    </xf>
    <xf numFmtId="0" fontId="1" fillId="77" borderId="3" xfId="0" applyFont="1" applyFill="1" applyBorder="1" applyAlignment="1">
      <alignment horizontal="center" vertical="center"/>
    </xf>
    <xf numFmtId="0" fontId="1" fillId="77" borderId="8" xfId="0" applyFont="1" applyFill="1" applyBorder="1" applyAlignment="1">
      <alignment horizontal="center" vertical="center"/>
    </xf>
    <xf numFmtId="0" fontId="1" fillId="77" borderId="34" xfId="0" applyFont="1" applyFill="1" applyBorder="1" applyAlignment="1">
      <alignment vertical="center" wrapText="1"/>
    </xf>
    <xf numFmtId="0" fontId="1" fillId="77" borderId="3" xfId="0" applyFont="1" applyFill="1" applyBorder="1" applyAlignment="1">
      <alignment vertical="center" wrapText="1"/>
    </xf>
    <xf numFmtId="0" fontId="1" fillId="77" borderId="34" xfId="0" applyFont="1" applyFill="1" applyBorder="1" applyAlignment="1">
      <alignment horizontal="center" vertical="center"/>
    </xf>
    <xf numFmtId="0" fontId="1" fillId="77" borderId="3" xfId="0" applyFont="1" applyFill="1" applyBorder="1" applyAlignment="1">
      <alignment horizontal="center" vertical="center" wrapText="1"/>
    </xf>
    <xf numFmtId="0" fontId="1" fillId="77" borderId="5" xfId="0" applyFont="1" applyFill="1" applyBorder="1" applyAlignment="1">
      <alignment horizontal="center" vertical="center" wrapText="1"/>
    </xf>
    <xf numFmtId="0" fontId="3" fillId="77" borderId="34" xfId="0" applyFont="1" applyFill="1" applyBorder="1" applyAlignment="1">
      <alignment vertical="center"/>
    </xf>
    <xf numFmtId="0" fontId="3" fillId="77" borderId="3" xfId="0" applyFont="1" applyFill="1" applyBorder="1" applyAlignment="1">
      <alignment vertical="center"/>
    </xf>
    <xf numFmtId="0" fontId="3" fillId="77" borderId="8" xfId="0" applyFont="1" applyFill="1" applyBorder="1" applyAlignment="1">
      <alignment vertical="center"/>
    </xf>
    <xf numFmtId="0" fontId="74" fillId="0" borderId="95" xfId="0" applyFont="1" applyBorder="1" applyAlignment="1">
      <alignment vertical="center" wrapText="1"/>
    </xf>
    <xf numFmtId="0" fontId="3" fillId="77" borderId="6" xfId="0" applyFont="1" applyFill="1" applyBorder="1" applyAlignment="1">
      <alignment vertical="center"/>
    </xf>
    <xf numFmtId="0" fontId="3" fillId="77" borderId="92" xfId="0" applyFont="1" applyFill="1" applyBorder="1" applyAlignment="1">
      <alignment vertical="center"/>
    </xf>
    <xf numFmtId="0" fontId="79" fillId="77" borderId="70" xfId="0" applyFont="1" applyFill="1" applyBorder="1" applyAlignment="1">
      <alignment horizontal="center" vertical="center"/>
    </xf>
    <xf numFmtId="1" fontId="74" fillId="77" borderId="133" xfId="0" applyNumberFormat="1" applyFont="1" applyFill="1" applyBorder="1" applyAlignment="1">
      <alignment horizontal="center" vertical="center" shrinkToFit="1"/>
    </xf>
    <xf numFmtId="0" fontId="79" fillId="77" borderId="50" xfId="0" applyFont="1" applyFill="1" applyBorder="1" applyAlignment="1">
      <alignment horizontal="center" vertical="center"/>
    </xf>
    <xf numFmtId="1" fontId="74" fillId="77" borderId="108" xfId="0" applyNumberFormat="1" applyFont="1" applyFill="1" applyBorder="1" applyAlignment="1">
      <alignment horizontal="center" vertical="center" shrinkToFit="1"/>
    </xf>
    <xf numFmtId="1" fontId="74" fillId="77" borderId="7" xfId="0" applyNumberFormat="1" applyFont="1" applyFill="1" applyBorder="1" applyAlignment="1">
      <alignment horizontal="center" vertical="center" shrinkToFit="1"/>
    </xf>
    <xf numFmtId="0" fontId="68" fillId="77" borderId="34" xfId="0" applyFont="1" applyFill="1" applyBorder="1" applyAlignment="1">
      <alignment vertical="center" wrapText="1"/>
    </xf>
    <xf numFmtId="0" fontId="1" fillId="77" borderId="110" xfId="0" applyFont="1" applyFill="1" applyBorder="1" applyAlignment="1">
      <alignment vertical="center"/>
    </xf>
    <xf numFmtId="0" fontId="68" fillId="77" borderId="4" xfId="0" applyFont="1" applyFill="1" applyBorder="1" applyAlignment="1">
      <alignment vertical="center" wrapText="1"/>
    </xf>
    <xf numFmtId="0" fontId="1" fillId="77" borderId="4" xfId="0" applyFont="1" applyFill="1" applyBorder="1" applyAlignment="1">
      <alignment horizontal="center" vertical="center" wrapText="1"/>
    </xf>
    <xf numFmtId="0" fontId="68" fillId="77" borderId="3" xfId="0" applyFont="1" applyFill="1" applyBorder="1" applyAlignment="1">
      <alignment vertical="center" wrapText="1"/>
    </xf>
    <xf numFmtId="0" fontId="73" fillId="77" borderId="3" xfId="0" applyFont="1" applyFill="1" applyBorder="1" applyAlignment="1">
      <alignment vertical="center" wrapText="1"/>
    </xf>
    <xf numFmtId="0" fontId="1" fillId="77" borderId="34" xfId="0" applyFont="1" applyFill="1" applyBorder="1" applyAlignment="1">
      <alignment vertical="center"/>
    </xf>
    <xf numFmtId="0" fontId="57" fillId="77" borderId="34" xfId="0" applyFont="1" applyFill="1" applyBorder="1" applyAlignment="1">
      <alignment vertical="center"/>
    </xf>
    <xf numFmtId="0" fontId="1" fillId="77" borderId="3" xfId="0" applyFont="1" applyFill="1" applyBorder="1" applyAlignment="1">
      <alignment vertical="center"/>
    </xf>
    <xf numFmtId="49" fontId="74" fillId="77" borderId="3" xfId="0" applyNumberFormat="1" applyFont="1" applyFill="1" applyBorder="1" applyAlignment="1">
      <alignment vertical="center" wrapText="1"/>
    </xf>
    <xf numFmtId="0" fontId="1" fillId="77" borderId="3" xfId="0" applyFont="1" applyFill="1" applyBorder="1" applyAlignment="1">
      <alignment horizontal="left" vertical="center" wrapText="1"/>
    </xf>
    <xf numFmtId="0" fontId="74" fillId="0" borderId="120" xfId="0" applyFont="1" applyBorder="1" applyAlignment="1">
      <alignment vertical="center" wrapText="1"/>
    </xf>
    <xf numFmtId="0" fontId="1" fillId="88" borderId="0" xfId="0" applyFont="1" applyFill="1" applyAlignment="1">
      <alignment horizontal="center" vertical="top" wrapText="1"/>
    </xf>
    <xf numFmtId="0" fontId="73" fillId="46" borderId="41" xfId="0" applyFont="1" applyFill="1" applyBorder="1" applyAlignment="1">
      <alignment vertical="center" wrapText="1"/>
    </xf>
    <xf numFmtId="0" fontId="74" fillId="84" borderId="4" xfId="0" applyFont="1" applyFill="1" applyBorder="1" applyAlignment="1">
      <alignment vertical="center" wrapText="1"/>
    </xf>
    <xf numFmtId="0" fontId="74" fillId="62" borderId="16" xfId="0" applyFont="1" applyFill="1" applyBorder="1" applyAlignment="1">
      <alignment vertical="center" wrapText="1"/>
    </xf>
    <xf numFmtId="49" fontId="73" fillId="0" borderId="109" xfId="0" applyNumberFormat="1" applyFont="1" applyBorder="1" applyAlignment="1">
      <alignment vertical="center" wrapText="1"/>
    </xf>
    <xf numFmtId="0" fontId="10" fillId="84" borderId="3" xfId="0" applyFont="1" applyFill="1" applyBorder="1" applyAlignment="1">
      <alignment vertical="top" wrapText="1"/>
    </xf>
    <xf numFmtId="49" fontId="3" fillId="67" borderId="2" xfId="0" applyNumberFormat="1" applyFont="1" applyFill="1" applyBorder="1" applyAlignment="1">
      <alignment vertical="center" wrapText="1"/>
    </xf>
    <xf numFmtId="0" fontId="1" fillId="84" borderId="0" xfId="0" applyFont="1" applyFill="1" applyAlignment="1">
      <alignment horizontal="center" vertical="top" wrapText="1"/>
    </xf>
    <xf numFmtId="1" fontId="74" fillId="77" borderId="52" xfId="0" applyNumberFormat="1" applyFont="1" applyFill="1" applyBorder="1" applyAlignment="1">
      <alignment horizontal="center" vertical="center" shrinkToFit="1"/>
    </xf>
    <xf numFmtId="0" fontId="79" fillId="77" borderId="150" xfId="0" applyFont="1" applyFill="1" applyBorder="1" applyAlignment="1">
      <alignment horizontal="center" vertical="center"/>
    </xf>
    <xf numFmtId="1" fontId="74" fillId="77" borderId="94" xfId="0" applyNumberFormat="1" applyFont="1" applyFill="1" applyBorder="1" applyAlignment="1">
      <alignment horizontal="center" vertical="center" shrinkToFit="1"/>
    </xf>
    <xf numFmtId="0" fontId="57" fillId="77" borderId="110" xfId="0" applyFont="1" applyFill="1" applyBorder="1" applyAlignment="1">
      <alignment vertical="center"/>
    </xf>
    <xf numFmtId="0" fontId="52" fillId="0" borderId="41" xfId="0" applyFont="1" applyBorder="1" applyAlignment="1">
      <alignment vertical="center"/>
    </xf>
    <xf numFmtId="0" fontId="52" fillId="0" borderId="109" xfId="0" applyFont="1" applyBorder="1" applyAlignment="1">
      <alignment vertical="center"/>
    </xf>
    <xf numFmtId="0" fontId="1" fillId="84" borderId="0" xfId="0" applyFont="1" applyFill="1" applyAlignment="1">
      <alignment horizontal="center" vertical="center"/>
    </xf>
    <xf numFmtId="0" fontId="74" fillId="84" borderId="110" xfId="0" applyFont="1" applyFill="1" applyBorder="1" applyAlignment="1">
      <alignment vertical="center" wrapText="1"/>
    </xf>
    <xf numFmtId="0" fontId="1" fillId="0" borderId="2" xfId="0" applyFont="1" applyBorder="1" applyAlignment="1">
      <alignment horizontal="center" vertical="center"/>
    </xf>
    <xf numFmtId="49" fontId="57" fillId="84" borderId="3" xfId="0" applyNumberFormat="1" applyFont="1" applyFill="1" applyBorder="1" applyAlignment="1">
      <alignment vertical="center" wrapText="1"/>
    </xf>
    <xf numFmtId="0" fontId="1" fillId="45" borderId="0" xfId="0" applyFont="1" applyFill="1" applyAlignment="1">
      <alignment horizontal="center" vertical="center"/>
    </xf>
    <xf numFmtId="0" fontId="2" fillId="84" borderId="5" xfId="0" applyFont="1" applyFill="1" applyBorder="1" applyAlignment="1">
      <alignment vertical="center" wrapText="1"/>
    </xf>
    <xf numFmtId="0" fontId="1" fillId="92" borderId="10" xfId="0" applyFont="1" applyFill="1" applyBorder="1" applyAlignment="1">
      <alignment horizontal="center" vertical="center" wrapText="1"/>
    </xf>
    <xf numFmtId="0" fontId="1" fillId="0" borderId="2" xfId="0" applyFont="1" applyBorder="1" applyAlignment="1">
      <alignment vertical="center"/>
    </xf>
    <xf numFmtId="0" fontId="1" fillId="49" borderId="10" xfId="0" applyFont="1" applyFill="1" applyBorder="1" applyAlignment="1">
      <alignment vertical="center" wrapText="1"/>
    </xf>
    <xf numFmtId="0" fontId="10" fillId="59" borderId="0" xfId="0" applyFont="1" applyFill="1" applyAlignment="1">
      <alignment horizontal="center" vertical="top" wrapText="1"/>
    </xf>
    <xf numFmtId="0" fontId="2" fillId="84" borderId="4" xfId="0" applyFont="1" applyFill="1" applyBorder="1" applyAlignment="1">
      <alignment vertical="center" wrapText="1"/>
    </xf>
    <xf numFmtId="0" fontId="3" fillId="0" borderId="9" xfId="0" applyFont="1" applyBorder="1" applyAlignment="1">
      <alignment horizontal="center" vertical="center" wrapText="1"/>
    </xf>
    <xf numFmtId="0" fontId="57" fillId="84" borderId="5" xfId="0" applyFont="1" applyFill="1" applyBorder="1" applyAlignment="1">
      <alignment horizontal="center" vertical="center" wrapText="1"/>
    </xf>
    <xf numFmtId="49" fontId="10" fillId="84" borderId="4" xfId="0" applyNumberFormat="1" applyFont="1" applyFill="1" applyBorder="1" applyAlignment="1">
      <alignment vertical="center" wrapText="1"/>
    </xf>
    <xf numFmtId="0" fontId="57" fillId="84" borderId="0" xfId="0" applyFont="1" applyFill="1" applyAlignment="1">
      <alignment horizontal="center" vertical="center" wrapText="1"/>
    </xf>
    <xf numFmtId="0" fontId="1" fillId="70" borderId="110" xfId="0" applyFont="1" applyFill="1" applyBorder="1" applyAlignment="1">
      <alignment vertical="top" wrapText="1"/>
    </xf>
    <xf numFmtId="0" fontId="1" fillId="0" borderId="15" xfId="0" applyFont="1" applyBorder="1" applyAlignment="1">
      <alignment vertical="center"/>
    </xf>
    <xf numFmtId="0" fontId="74" fillId="84" borderId="40" xfId="0" applyFont="1" applyFill="1" applyBorder="1" applyAlignment="1">
      <alignment vertical="center" wrapText="1"/>
    </xf>
    <xf numFmtId="0" fontId="166" fillId="96" borderId="34" xfId="0" applyFont="1" applyFill="1" applyBorder="1" applyAlignment="1">
      <alignment horizontal="left" vertical="center"/>
    </xf>
    <xf numFmtId="0" fontId="1" fillId="84" borderId="40" xfId="0" applyFont="1" applyFill="1" applyBorder="1" applyAlignment="1">
      <alignment horizontal="center" vertical="center"/>
    </xf>
    <xf numFmtId="0" fontId="57" fillId="63" borderId="36" xfId="0" applyFont="1" applyFill="1" applyBorder="1" applyAlignment="1">
      <alignment vertical="top" wrapText="1"/>
    </xf>
    <xf numFmtId="0" fontId="1" fillId="67" borderId="110" xfId="0" applyFont="1" applyFill="1" applyBorder="1" applyAlignment="1">
      <alignment horizontal="center" vertical="center"/>
    </xf>
    <xf numFmtId="49" fontId="73" fillId="84" borderId="2" xfId="0" applyNumberFormat="1" applyFont="1" applyFill="1" applyBorder="1" applyAlignment="1">
      <alignment vertical="center" wrapText="1"/>
    </xf>
    <xf numFmtId="0" fontId="74" fillId="77" borderId="95" xfId="0" applyFont="1" applyFill="1" applyBorder="1" applyAlignment="1">
      <alignment vertical="center" textRotation="180" wrapText="1"/>
    </xf>
    <xf numFmtId="0" fontId="74" fillId="77" borderId="92" xfId="0" applyFont="1" applyFill="1" applyBorder="1" applyAlignment="1">
      <alignment vertical="center" textRotation="180" wrapText="1"/>
    </xf>
    <xf numFmtId="49" fontId="12" fillId="0" borderId="41" xfId="0" applyNumberFormat="1" applyFont="1" applyBorder="1" applyAlignment="1">
      <alignment horizontal="center" vertical="center" wrapText="1"/>
    </xf>
    <xf numFmtId="49" fontId="74" fillId="0" borderId="41" xfId="0" applyNumberFormat="1" applyFont="1" applyBorder="1" applyAlignment="1">
      <alignment vertical="center" wrapText="1"/>
    </xf>
    <xf numFmtId="49" fontId="74" fillId="0" borderId="16" xfId="0" applyNumberFormat="1" applyFont="1" applyBorder="1" applyAlignment="1">
      <alignment vertical="center" wrapText="1"/>
    </xf>
    <xf numFmtId="0" fontId="74" fillId="0" borderId="109" xfId="0" applyFont="1" applyBorder="1" applyAlignment="1">
      <alignment vertical="center" wrapText="1"/>
    </xf>
    <xf numFmtId="0" fontId="2" fillId="0" borderId="109" xfId="0" applyFont="1" applyBorder="1" applyAlignment="1">
      <alignment vertical="center" wrapText="1"/>
    </xf>
    <xf numFmtId="49" fontId="2" fillId="0" borderId="109" xfId="0" applyNumberFormat="1" applyFont="1" applyBorder="1" applyAlignment="1">
      <alignment vertical="center" wrapText="1"/>
    </xf>
    <xf numFmtId="0" fontId="12" fillId="0" borderId="109" xfId="0" applyFont="1" applyBorder="1" applyAlignment="1">
      <alignment horizontal="center" vertical="center" wrapText="1"/>
    </xf>
    <xf numFmtId="0" fontId="2" fillId="0" borderId="41" xfId="0" applyFont="1" applyBorder="1" applyAlignment="1">
      <alignment vertical="center" wrapText="1"/>
    </xf>
    <xf numFmtId="49" fontId="2" fillId="0" borderId="41" xfId="0" applyNumberFormat="1" applyFont="1" applyBorder="1" applyAlignment="1">
      <alignment vertical="center" wrapText="1"/>
    </xf>
    <xf numFmtId="0" fontId="10" fillId="45" borderId="4" xfId="0" applyFont="1" applyFill="1" applyBorder="1" applyAlignment="1">
      <alignment vertical="center" wrapText="1"/>
    </xf>
    <xf numFmtId="0" fontId="68" fillId="0" borderId="2" xfId="0" applyFont="1" applyBorder="1" applyAlignment="1">
      <alignment vertical="center"/>
    </xf>
    <xf numFmtId="0" fontId="1" fillId="0" borderId="109" xfId="0" applyFont="1" applyBorder="1" applyAlignment="1">
      <alignment vertical="center" wrapText="1"/>
    </xf>
    <xf numFmtId="0" fontId="73" fillId="0" borderId="2" xfId="0" applyFont="1" applyBorder="1" applyAlignment="1">
      <alignment vertical="center" wrapText="1"/>
    </xf>
    <xf numFmtId="0" fontId="73" fillId="0" borderId="70" xfId="0" applyFont="1" applyBorder="1" applyAlignment="1">
      <alignment vertical="center"/>
    </xf>
    <xf numFmtId="49" fontId="1" fillId="0" borderId="2" xfId="0" applyNumberFormat="1" applyFont="1" applyBorder="1" applyAlignment="1">
      <alignment vertical="center" wrapText="1"/>
    </xf>
    <xf numFmtId="0" fontId="10" fillId="45" borderId="5" xfId="0" applyFont="1" applyFill="1" applyBorder="1" applyAlignment="1">
      <alignment vertical="center" wrapText="1"/>
    </xf>
    <xf numFmtId="0" fontId="52" fillId="0" borderId="2" xfId="0" applyFont="1" applyBorder="1" applyAlignment="1">
      <alignment vertical="center"/>
    </xf>
    <xf numFmtId="0" fontId="57" fillId="84" borderId="4" xfId="0" applyFont="1" applyFill="1" applyBorder="1" applyAlignment="1">
      <alignment vertical="center" wrapText="1"/>
    </xf>
    <xf numFmtId="49" fontId="2" fillId="88" borderId="5" xfId="0" applyNumberFormat="1" applyFont="1" applyFill="1" applyBorder="1" applyAlignment="1">
      <alignment vertical="center" wrapText="1"/>
    </xf>
    <xf numFmtId="0" fontId="74" fillId="58" borderId="41" xfId="0" applyFont="1" applyFill="1" applyBorder="1" applyAlignment="1">
      <alignment vertical="center" wrapText="1"/>
    </xf>
    <xf numFmtId="0" fontId="74" fillId="58" borderId="16" xfId="0" applyFont="1" applyFill="1" applyBorder="1" applyAlignment="1">
      <alignment vertical="center" wrapText="1"/>
    </xf>
    <xf numFmtId="0" fontId="74" fillId="58" borderId="2" xfId="0" applyFont="1" applyFill="1" applyBorder="1" applyAlignment="1">
      <alignment vertical="center" wrapText="1"/>
    </xf>
    <xf numFmtId="0" fontId="74" fillId="58" borderId="3" xfId="0" applyFont="1" applyFill="1" applyBorder="1" applyAlignment="1">
      <alignment vertical="center" wrapText="1"/>
    </xf>
    <xf numFmtId="0" fontId="5" fillId="0" borderId="2" xfId="0" applyFont="1" applyBorder="1" applyAlignment="1">
      <alignment vertical="center" wrapText="1"/>
    </xf>
    <xf numFmtId="0" fontId="74" fillId="0" borderId="7" xfId="0" applyFont="1" applyBorder="1" applyAlignment="1">
      <alignment vertical="center" wrapText="1"/>
    </xf>
    <xf numFmtId="0" fontId="52" fillId="0" borderId="16" xfId="0" applyFont="1" applyBorder="1" applyAlignment="1">
      <alignment vertical="center"/>
    </xf>
    <xf numFmtId="0" fontId="1" fillId="84" borderId="3" xfId="0" applyFont="1" applyFill="1" applyBorder="1" applyAlignment="1">
      <alignment horizontal="center" vertical="center"/>
    </xf>
    <xf numFmtId="0" fontId="52" fillId="0" borderId="16" xfId="0" applyFont="1" applyBorder="1" applyAlignment="1">
      <alignment vertical="center" wrapText="1"/>
    </xf>
    <xf numFmtId="0" fontId="52" fillId="0" borderId="2" xfId="0" applyFont="1" applyBorder="1" applyAlignment="1">
      <alignment vertical="center" wrapText="1"/>
    </xf>
    <xf numFmtId="0" fontId="1" fillId="84" borderId="15" xfId="0" applyFont="1" applyFill="1" applyBorder="1" applyAlignment="1">
      <alignment vertical="top" wrapText="1"/>
    </xf>
    <xf numFmtId="0" fontId="1" fillId="84" borderId="151" xfId="0" applyFont="1" applyFill="1" applyBorder="1" applyAlignment="1">
      <alignment vertical="top" wrapText="1"/>
    </xf>
    <xf numFmtId="49" fontId="1" fillId="84" borderId="16" xfId="0" applyNumberFormat="1" applyFont="1" applyFill="1" applyBorder="1" applyAlignment="1">
      <alignment vertical="top" wrapText="1"/>
    </xf>
    <xf numFmtId="0" fontId="57" fillId="58" borderId="110" xfId="0" applyFont="1" applyFill="1" applyBorder="1" applyAlignment="1">
      <alignment vertical="center" wrapText="1"/>
    </xf>
    <xf numFmtId="0" fontId="57" fillId="58" borderId="34" xfId="0" applyFont="1" applyFill="1" applyBorder="1" applyAlignment="1">
      <alignment vertical="center" wrapText="1"/>
    </xf>
    <xf numFmtId="0" fontId="73" fillId="96" borderId="34" xfId="0" applyFont="1" applyFill="1" applyBorder="1" applyAlignment="1">
      <alignment vertical="center" wrapText="1"/>
    </xf>
    <xf numFmtId="0" fontId="74" fillId="77" borderId="34" xfId="0" applyFont="1" applyFill="1" applyBorder="1" applyAlignment="1">
      <alignment vertical="center" wrapText="1"/>
    </xf>
    <xf numFmtId="0" fontId="73" fillId="61" borderId="3" xfId="0" applyFont="1" applyFill="1" applyBorder="1" applyAlignment="1">
      <alignment vertical="center" wrapText="1"/>
    </xf>
    <xf numFmtId="0" fontId="74" fillId="103" borderId="95" xfId="0" applyFont="1" applyFill="1" applyBorder="1" applyAlignment="1">
      <alignment vertical="center" wrapText="1"/>
    </xf>
    <xf numFmtId="0" fontId="1" fillId="97" borderId="0" xfId="0" applyFont="1" applyFill="1" applyAlignment="1">
      <alignment horizontal="center" vertical="center"/>
    </xf>
    <xf numFmtId="0" fontId="1" fillId="77" borderId="0" xfId="0" applyFont="1" applyFill="1" applyAlignment="1">
      <alignment horizontal="center" vertical="center"/>
    </xf>
    <xf numFmtId="0" fontId="1" fillId="0" borderId="41" xfId="0" applyFont="1" applyBorder="1" applyAlignment="1">
      <alignment vertical="center"/>
    </xf>
    <xf numFmtId="49" fontId="73" fillId="84" borderId="3" xfId="0" applyNumberFormat="1" applyFont="1" applyFill="1" applyBorder="1" applyAlignment="1">
      <alignment vertical="center" wrapText="1"/>
    </xf>
    <xf numFmtId="0" fontId="1" fillId="0" borderId="40" xfId="0" applyFont="1" applyBorder="1" applyAlignment="1">
      <alignment horizontal="center" vertical="center"/>
    </xf>
    <xf numFmtId="0" fontId="1" fillId="0" borderId="12" xfId="0" applyFont="1" applyBorder="1" applyAlignment="1">
      <alignment horizontal="center" vertical="center"/>
    </xf>
    <xf numFmtId="0" fontId="57" fillId="84" borderId="15" xfId="0" applyFont="1" applyFill="1" applyBorder="1" applyAlignment="1">
      <alignment vertical="center" wrapText="1"/>
    </xf>
    <xf numFmtId="0" fontId="57" fillId="102" borderId="3" xfId="0" applyFont="1" applyFill="1" applyBorder="1" applyAlignment="1">
      <alignment horizontal="center" vertical="center" wrapText="1"/>
    </xf>
    <xf numFmtId="0" fontId="68" fillId="77" borderId="110" xfId="0" applyFont="1" applyFill="1" applyBorder="1" applyAlignment="1">
      <alignment horizontal="center" vertical="center" wrapText="1"/>
    </xf>
    <xf numFmtId="0" fontId="57" fillId="61" borderId="2" xfId="0" applyFont="1" applyFill="1" applyBorder="1" applyAlignment="1">
      <alignment vertical="center" wrapText="1"/>
    </xf>
    <xf numFmtId="0" fontId="57" fillId="61" borderId="41" xfId="0" applyFont="1" applyFill="1" applyBorder="1" applyAlignment="1">
      <alignment vertical="center" wrapText="1"/>
    </xf>
    <xf numFmtId="0" fontId="57" fillId="77" borderId="3" xfId="0" applyFont="1" applyFill="1" applyBorder="1" applyAlignment="1">
      <alignment vertical="center" wrapText="1"/>
    </xf>
    <xf numFmtId="0" fontId="73" fillId="77" borderId="3" xfId="0" applyFont="1" applyFill="1" applyBorder="1" applyAlignment="1">
      <alignment vertical="center"/>
    </xf>
    <xf numFmtId="0" fontId="74" fillId="77" borderId="3" xfId="0" applyFont="1" applyFill="1" applyBorder="1" applyAlignment="1">
      <alignment vertical="center" wrapText="1"/>
    </xf>
    <xf numFmtId="0" fontId="57" fillId="77" borderId="3" xfId="0" applyFont="1" applyFill="1" applyBorder="1" applyAlignment="1">
      <alignment vertical="center"/>
    </xf>
    <xf numFmtId="0" fontId="10" fillId="69" borderId="4" xfId="0" applyFont="1" applyFill="1" applyBorder="1" applyAlignment="1">
      <alignment vertical="top" wrapText="1"/>
    </xf>
    <xf numFmtId="0" fontId="57" fillId="0" borderId="41" xfId="0" applyFont="1" applyBorder="1" applyAlignment="1">
      <alignment vertical="center" wrapText="1"/>
    </xf>
    <xf numFmtId="0" fontId="161" fillId="0" borderId="41" xfId="0" applyFont="1" applyBorder="1" applyAlignment="1">
      <alignment vertical="center"/>
    </xf>
    <xf numFmtId="0" fontId="161" fillId="0" borderId="2" xfId="0" applyFont="1" applyBorder="1" applyAlignment="1">
      <alignment vertical="center"/>
    </xf>
    <xf numFmtId="0" fontId="161" fillId="0" borderId="3" xfId="0" applyFont="1" applyBorder="1" applyAlignment="1">
      <alignment vertical="center"/>
    </xf>
    <xf numFmtId="0" fontId="68" fillId="0" borderId="41" xfId="0" applyFont="1" applyBorder="1" applyAlignment="1">
      <alignment vertical="center" wrapText="1"/>
    </xf>
    <xf numFmtId="0" fontId="68" fillId="0" borderId="109" xfId="0" applyFont="1" applyBorder="1" applyAlignment="1">
      <alignment vertical="center" wrapText="1"/>
    </xf>
    <xf numFmtId="0" fontId="5" fillId="0" borderId="41" xfId="0" applyFont="1" applyBorder="1" applyAlignment="1">
      <alignment vertical="center" wrapText="1"/>
    </xf>
    <xf numFmtId="0" fontId="5" fillId="0" borderId="109" xfId="0" applyFont="1" applyBorder="1" applyAlignment="1">
      <alignment vertical="center" wrapText="1"/>
    </xf>
    <xf numFmtId="49" fontId="73" fillId="0" borderId="41" xfId="0" applyNumberFormat="1" applyFont="1" applyBorder="1" applyAlignment="1">
      <alignment vertical="center" wrapText="1"/>
    </xf>
    <xf numFmtId="0" fontId="74" fillId="0" borderId="105" xfId="0" applyFont="1" applyBorder="1" applyAlignment="1">
      <alignment vertical="center" wrapText="1"/>
    </xf>
    <xf numFmtId="0" fontId="74" fillId="0" borderId="116" xfId="0" applyFont="1" applyBorder="1" applyAlignment="1">
      <alignment vertical="center" wrapText="1"/>
    </xf>
    <xf numFmtId="0" fontId="1" fillId="0" borderId="71" xfId="0" applyFont="1" applyBorder="1" applyAlignment="1">
      <alignment vertical="center"/>
    </xf>
    <xf numFmtId="0" fontId="73" fillId="0" borderId="70" xfId="0" applyFont="1" applyBorder="1" applyAlignment="1">
      <alignment vertical="center" wrapText="1"/>
    </xf>
    <xf numFmtId="0" fontId="68" fillId="0" borderId="76" xfId="0" applyFont="1" applyBorder="1" applyAlignment="1">
      <alignment vertical="center" wrapText="1"/>
    </xf>
    <xf numFmtId="0" fontId="1" fillId="0" borderId="76" xfId="0" applyFont="1" applyBorder="1" applyAlignment="1">
      <alignment vertical="center" wrapText="1"/>
    </xf>
    <xf numFmtId="0" fontId="1" fillId="0" borderId="39" xfId="0" applyFont="1" applyBorder="1" applyAlignment="1">
      <alignment vertical="center" wrapText="1"/>
    </xf>
    <xf numFmtId="0" fontId="2" fillId="0" borderId="41" xfId="0" applyFont="1" applyBorder="1" applyAlignment="1">
      <alignment horizontal="center" vertical="center" wrapText="1"/>
    </xf>
    <xf numFmtId="0" fontId="10" fillId="0" borderId="41" xfId="0" applyFont="1" applyBorder="1" applyAlignment="1">
      <alignment horizontal="center" vertical="center" wrapText="1"/>
    </xf>
    <xf numFmtId="0" fontId="1" fillId="0" borderId="109" xfId="0" applyFont="1" applyBorder="1" applyAlignment="1">
      <alignment vertical="center"/>
    </xf>
    <xf numFmtId="49" fontId="2" fillId="0" borderId="109" xfId="0" applyNumberFormat="1" applyFont="1" applyBorder="1" applyAlignment="1">
      <alignment horizontal="center" vertical="center" wrapText="1"/>
    </xf>
    <xf numFmtId="0" fontId="2" fillId="0" borderId="109" xfId="0" applyFont="1" applyBorder="1" applyAlignment="1">
      <alignment horizontal="center" vertical="center" wrapText="1"/>
    </xf>
    <xf numFmtId="0" fontId="1" fillId="0" borderId="109" xfId="0" applyFont="1" applyBorder="1" applyAlignment="1">
      <alignment horizontal="center" vertical="center" wrapText="1"/>
    </xf>
    <xf numFmtId="0" fontId="73" fillId="0" borderId="71" xfId="0" applyFont="1" applyBorder="1" applyAlignment="1">
      <alignment vertical="center" wrapText="1"/>
    </xf>
    <xf numFmtId="0" fontId="73" fillId="0" borderId="36" xfId="0" applyFont="1" applyBorder="1" applyAlignment="1">
      <alignment vertical="center" wrapText="1"/>
    </xf>
    <xf numFmtId="0" fontId="68" fillId="0" borderId="111" xfId="0" applyFont="1" applyBorder="1" applyAlignment="1">
      <alignment vertical="center" wrapText="1"/>
    </xf>
    <xf numFmtId="0" fontId="79" fillId="0" borderId="41" xfId="0" applyFont="1" applyBorder="1" applyAlignment="1">
      <alignment vertical="center"/>
    </xf>
    <xf numFmtId="49" fontId="1" fillId="0" borderId="109" xfId="0" applyNumberFormat="1" applyFont="1" applyBorder="1" applyAlignment="1">
      <alignment vertical="center" wrapText="1"/>
    </xf>
    <xf numFmtId="0" fontId="74" fillId="0" borderId="12" xfId="0" applyFont="1" applyBorder="1" applyAlignment="1">
      <alignment vertical="center" wrapText="1"/>
    </xf>
    <xf numFmtId="0" fontId="74" fillId="0" borderId="111" xfId="0" applyFont="1" applyBorder="1" applyAlignment="1">
      <alignment vertical="center"/>
    </xf>
    <xf numFmtId="49" fontId="52" fillId="0" borderId="41" xfId="0" applyNumberFormat="1" applyFont="1" applyBorder="1" applyAlignment="1">
      <alignment vertical="center" wrapText="1"/>
    </xf>
    <xf numFmtId="49" fontId="52" fillId="0" borderId="109" xfId="0" applyNumberFormat="1" applyFont="1" applyBorder="1" applyAlignment="1">
      <alignment vertical="center" wrapText="1"/>
    </xf>
    <xf numFmtId="0" fontId="73" fillId="0" borderId="5" xfId="0" applyFont="1" applyBorder="1" applyAlignment="1">
      <alignment vertical="center" wrapText="1"/>
    </xf>
    <xf numFmtId="0" fontId="68" fillId="0" borderId="5" xfId="0" applyFont="1" applyBorder="1" applyAlignment="1">
      <alignment vertical="center"/>
    </xf>
    <xf numFmtId="49" fontId="73" fillId="0" borderId="5" xfId="0" applyNumberFormat="1" applyFont="1" applyBorder="1" applyAlignment="1">
      <alignment vertical="center" wrapText="1"/>
    </xf>
    <xf numFmtId="0" fontId="68" fillId="0" borderId="8" xfId="0" applyFont="1" applyBorder="1" applyAlignment="1">
      <alignment vertical="center" wrapText="1"/>
    </xf>
    <xf numFmtId="0" fontId="68" fillId="0" borderId="10" xfId="0" applyFont="1" applyBorder="1" applyAlignment="1">
      <alignment vertical="center" wrapText="1"/>
    </xf>
    <xf numFmtId="0" fontId="1" fillId="0" borderId="95" xfId="0" applyFont="1" applyBorder="1" applyAlignment="1">
      <alignment vertical="center"/>
    </xf>
    <xf numFmtId="0" fontId="1" fillId="0" borderId="92" xfId="0" applyFont="1" applyBorder="1" applyAlignment="1">
      <alignment vertical="center" wrapText="1"/>
    </xf>
    <xf numFmtId="0" fontId="74" fillId="0" borderId="10" xfId="0" applyFont="1" applyBorder="1" applyAlignment="1">
      <alignment vertical="center" wrapText="1"/>
    </xf>
    <xf numFmtId="0" fontId="10" fillId="0" borderId="34" xfId="0" applyFont="1" applyBorder="1" applyAlignment="1">
      <alignment vertical="top" wrapText="1"/>
    </xf>
    <xf numFmtId="0" fontId="10" fillId="0" borderId="41" xfId="0" applyFont="1" applyBorder="1" applyAlignment="1">
      <alignment vertical="top" wrapText="1"/>
    </xf>
    <xf numFmtId="0" fontId="74" fillId="0" borderId="71" xfId="0" applyFont="1" applyBorder="1" applyAlignment="1">
      <alignment vertical="center" wrapText="1"/>
    </xf>
    <xf numFmtId="49" fontId="74" fillId="77" borderId="6" xfId="0" applyNumberFormat="1" applyFont="1" applyFill="1" applyBorder="1" applyAlignment="1">
      <alignment vertical="center" wrapText="1"/>
    </xf>
    <xf numFmtId="0" fontId="1" fillId="77" borderId="6" xfId="0" applyFont="1" applyFill="1" applyBorder="1" applyAlignment="1">
      <alignment horizontal="center" vertical="center"/>
    </xf>
    <xf numFmtId="49" fontId="74" fillId="77" borderId="5" xfId="0" applyNumberFormat="1" applyFont="1" applyFill="1" applyBorder="1" applyAlignment="1">
      <alignment vertical="center" wrapText="1"/>
    </xf>
    <xf numFmtId="0" fontId="2" fillId="77" borderId="10" xfId="0" applyFont="1" applyFill="1" applyBorder="1" applyAlignment="1">
      <alignment horizontal="center" vertical="center"/>
    </xf>
    <xf numFmtId="49" fontId="74" fillId="77" borderId="92" xfId="0" applyNumberFormat="1" applyFont="1" applyFill="1" applyBorder="1" applyAlignment="1">
      <alignment vertical="center" wrapText="1"/>
    </xf>
    <xf numFmtId="49" fontId="74" fillId="77" borderId="41" xfId="0" applyNumberFormat="1" applyFont="1" applyFill="1" applyBorder="1" applyAlignment="1">
      <alignment vertical="center" wrapText="1"/>
    </xf>
    <xf numFmtId="0" fontId="1" fillId="77" borderId="76" xfId="0" applyFont="1" applyFill="1" applyBorder="1" applyAlignment="1">
      <alignment vertical="center" wrapText="1"/>
    </xf>
    <xf numFmtId="0" fontId="1" fillId="77" borderId="110" xfId="0" applyFont="1" applyFill="1" applyBorder="1" applyAlignment="1">
      <alignment horizontal="center" vertical="center" wrapText="1"/>
    </xf>
    <xf numFmtId="0" fontId="1" fillId="77" borderId="8" xfId="0" applyFont="1" applyFill="1" applyBorder="1" applyAlignment="1">
      <alignment horizontal="center" vertical="center" wrapText="1"/>
    </xf>
    <xf numFmtId="0" fontId="2" fillId="77" borderId="6" xfId="0" applyFont="1" applyFill="1" applyBorder="1" applyAlignment="1">
      <alignment vertical="center" wrapText="1"/>
    </xf>
    <xf numFmtId="0" fontId="1" fillId="77" borderId="34" xfId="0" applyFont="1" applyFill="1" applyBorder="1" applyAlignment="1">
      <alignment horizontal="left" vertical="center" wrapText="1"/>
    </xf>
    <xf numFmtId="0" fontId="1" fillId="77" borderId="95" xfId="0" applyFont="1" applyFill="1" applyBorder="1" applyAlignment="1">
      <alignment vertical="center"/>
    </xf>
    <xf numFmtId="0" fontId="1" fillId="77" borderId="8" xfId="0" applyFont="1" applyFill="1" applyBorder="1" applyAlignment="1">
      <alignment vertical="center" wrapText="1"/>
    </xf>
    <xf numFmtId="0" fontId="1" fillId="77" borderId="6" xfId="0" applyFont="1" applyFill="1" applyBorder="1" applyAlignment="1">
      <alignment vertical="center" wrapText="1"/>
    </xf>
    <xf numFmtId="0" fontId="68" fillId="77" borderId="8" xfId="0" applyFont="1" applyFill="1" applyBorder="1" applyAlignment="1">
      <alignment vertical="center" wrapText="1"/>
    </xf>
    <xf numFmtId="0" fontId="1" fillId="77" borderId="34" xfId="0" applyFont="1" applyFill="1" applyBorder="1" applyAlignment="1">
      <alignment horizontal="center" vertical="center" wrapText="1"/>
    </xf>
    <xf numFmtId="0" fontId="161" fillId="0" borderId="40" xfId="0" applyFont="1" applyBorder="1" applyAlignment="1">
      <alignment vertical="center"/>
    </xf>
    <xf numFmtId="0" fontId="68" fillId="77" borderId="41" xfId="0" applyFont="1" applyFill="1" applyBorder="1" applyAlignment="1">
      <alignment vertical="center" wrapText="1"/>
    </xf>
    <xf numFmtId="0" fontId="74" fillId="84" borderId="3" xfId="0" applyFont="1" applyFill="1" applyBorder="1" applyAlignment="1">
      <alignment vertical="center" wrapText="1"/>
    </xf>
    <xf numFmtId="0" fontId="68" fillId="45" borderId="3" xfId="0" applyFont="1" applyFill="1" applyBorder="1" applyAlignment="1">
      <alignment vertical="center" wrapText="1"/>
    </xf>
    <xf numFmtId="0" fontId="73" fillId="96" borderId="41" xfId="0" applyFont="1" applyFill="1" applyBorder="1" applyAlignment="1">
      <alignment vertical="center"/>
    </xf>
    <xf numFmtId="0" fontId="1" fillId="59" borderId="41" xfId="0" applyFont="1" applyFill="1" applyBorder="1" applyAlignment="1">
      <alignment vertical="center"/>
    </xf>
    <xf numFmtId="0" fontId="5" fillId="96" borderId="4" xfId="0" applyFont="1" applyFill="1" applyBorder="1" applyAlignment="1">
      <alignment vertical="center" wrapText="1"/>
    </xf>
    <xf numFmtId="0" fontId="57" fillId="96" borderId="3" xfId="0" applyFont="1" applyFill="1" applyBorder="1" applyAlignment="1">
      <alignment vertical="center" wrapText="1"/>
    </xf>
    <xf numFmtId="49" fontId="2" fillId="96" borderId="3" xfId="0" applyNumberFormat="1" applyFont="1" applyFill="1" applyBorder="1" applyAlignment="1">
      <alignment vertical="center" wrapText="1"/>
    </xf>
    <xf numFmtId="0" fontId="68" fillId="0" borderId="2" xfId="0" applyFont="1" applyBorder="1" applyAlignment="1">
      <alignment vertical="center" wrapText="1"/>
    </xf>
    <xf numFmtId="0" fontId="161" fillId="0" borderId="16" xfId="0" applyFont="1" applyBorder="1" applyAlignment="1">
      <alignment vertical="center"/>
    </xf>
    <xf numFmtId="0" fontId="1" fillId="0" borderId="9" xfId="0" applyFont="1" applyBorder="1" applyAlignment="1">
      <alignment horizontal="center" vertical="center"/>
    </xf>
    <xf numFmtId="0" fontId="74" fillId="77" borderId="6" xfId="0" applyFont="1" applyFill="1" applyBorder="1" applyAlignment="1">
      <alignment vertical="center" textRotation="180" wrapText="1"/>
    </xf>
    <xf numFmtId="0" fontId="74" fillId="77" borderId="18" xfId="0" applyFont="1" applyFill="1" applyBorder="1" applyAlignment="1">
      <alignment vertical="center" textRotation="180" wrapText="1"/>
    </xf>
    <xf numFmtId="0" fontId="74" fillId="96" borderId="4" xfId="0" applyFont="1" applyFill="1" applyBorder="1" applyAlignment="1">
      <alignment vertical="center" wrapText="1"/>
    </xf>
    <xf numFmtId="0" fontId="74" fillId="96" borderId="3" xfId="0" applyFont="1" applyFill="1" applyBorder="1" applyAlignment="1">
      <alignment vertical="center" wrapText="1"/>
    </xf>
    <xf numFmtId="0" fontId="2" fillId="96" borderId="3" xfId="0" applyFont="1" applyFill="1" applyBorder="1" applyAlignment="1">
      <alignment vertical="center" wrapText="1"/>
    </xf>
    <xf numFmtId="0" fontId="74" fillId="96" borderId="11" xfId="0" applyFont="1" applyFill="1" applyBorder="1" applyAlignment="1">
      <alignment vertical="center" wrapText="1"/>
    </xf>
    <xf numFmtId="0" fontId="74" fillId="96" borderId="8" xfId="0" applyFont="1" applyFill="1" applyBorder="1" applyAlignment="1">
      <alignment vertical="center" wrapText="1"/>
    </xf>
    <xf numFmtId="0" fontId="74" fillId="49" borderId="4" xfId="0" applyFont="1" applyFill="1" applyBorder="1" applyAlignment="1">
      <alignment vertical="center" wrapText="1"/>
    </xf>
    <xf numFmtId="49" fontId="52" fillId="0" borderId="2" xfId="0" applyNumberFormat="1" applyFont="1" applyBorder="1" applyAlignment="1">
      <alignment vertical="center" wrapText="1"/>
    </xf>
    <xf numFmtId="49" fontId="74" fillId="77" borderId="95" xfId="0" applyNumberFormat="1" applyFont="1" applyFill="1" applyBorder="1" applyAlignment="1">
      <alignment vertical="center" wrapText="1"/>
    </xf>
    <xf numFmtId="0" fontId="68" fillId="96" borderId="4" xfId="0" applyFont="1" applyFill="1" applyBorder="1" applyAlignment="1">
      <alignment vertical="center" wrapText="1"/>
    </xf>
    <xf numFmtId="0" fontId="68" fillId="96" borderId="3" xfId="0" applyFont="1" applyFill="1" applyBorder="1" applyAlignment="1">
      <alignment vertical="center" wrapText="1"/>
    </xf>
    <xf numFmtId="0" fontId="73" fillId="96" borderId="3" xfId="0" applyFont="1" applyFill="1" applyBorder="1" applyAlignment="1">
      <alignment vertical="center" wrapText="1"/>
    </xf>
    <xf numFmtId="0" fontId="73" fillId="96" borderId="4" xfId="0" applyFont="1" applyFill="1" applyBorder="1" applyAlignment="1">
      <alignment vertical="center" wrapText="1"/>
    </xf>
    <xf numFmtId="0" fontId="74" fillId="0" borderId="36" xfId="0" applyFont="1" applyBorder="1" applyAlignment="1">
      <alignment vertical="center" wrapText="1"/>
    </xf>
    <xf numFmtId="0" fontId="73" fillId="0" borderId="41" xfId="0" applyFont="1" applyBorder="1" applyAlignment="1">
      <alignment vertical="center"/>
    </xf>
    <xf numFmtId="0" fontId="73" fillId="0" borderId="2" xfId="0" applyFont="1" applyBorder="1" applyAlignment="1">
      <alignment vertical="center"/>
    </xf>
    <xf numFmtId="0" fontId="68" fillId="96" borderId="2" xfId="0" applyFont="1" applyFill="1" applyBorder="1" applyAlignment="1">
      <alignment vertical="center" wrapText="1"/>
    </xf>
    <xf numFmtId="0" fontId="5" fillId="0" borderId="15" xfId="0" applyFont="1" applyBorder="1" applyAlignment="1">
      <alignment vertical="center" wrapText="1"/>
    </xf>
    <xf numFmtId="0" fontId="2" fillId="0" borderId="2" xfId="0" applyFont="1" applyBorder="1" applyAlignment="1">
      <alignment horizontal="center" vertical="center"/>
    </xf>
    <xf numFmtId="0" fontId="102" fillId="0" borderId="0" xfId="0" applyFont="1" applyAlignment="1">
      <alignment horizontal="center" vertical="center"/>
    </xf>
    <xf numFmtId="0" fontId="163" fillId="96" borderId="2" xfId="0" applyFont="1" applyFill="1" applyBorder="1" applyAlignment="1">
      <alignment horizontal="center" vertical="center" wrapText="1"/>
    </xf>
    <xf numFmtId="0" fontId="57" fillId="0" borderId="19" xfId="0" applyFont="1" applyBorder="1" applyAlignment="1">
      <alignment horizontal="center" vertical="center"/>
    </xf>
    <xf numFmtId="0" fontId="57" fillId="0" borderId="22" xfId="0" applyFont="1" applyBorder="1" applyAlignment="1">
      <alignment horizontal="center" vertical="center"/>
    </xf>
    <xf numFmtId="0" fontId="68" fillId="0" borderId="19" xfId="0" applyFont="1" applyBorder="1" applyAlignment="1">
      <alignment vertical="center" wrapText="1"/>
    </xf>
    <xf numFmtId="0" fontId="57" fillId="0" borderId="19" xfId="0" applyFont="1" applyBorder="1" applyAlignment="1">
      <alignment vertical="center" wrapText="1"/>
    </xf>
    <xf numFmtId="0" fontId="68" fillId="0" borderId="19" xfId="0" applyFont="1" applyBorder="1" applyAlignment="1">
      <alignment horizontal="center" vertical="center"/>
    </xf>
    <xf numFmtId="0" fontId="163" fillId="96" borderId="37" xfId="0" applyFont="1" applyFill="1" applyBorder="1" applyAlignment="1">
      <alignment horizontal="center" vertical="center"/>
    </xf>
    <xf numFmtId="0" fontId="1" fillId="0" borderId="2" xfId="0" applyFont="1" applyBorder="1" applyAlignment="1">
      <alignment horizontal="center" vertical="center" wrapText="1"/>
    </xf>
    <xf numFmtId="0" fontId="74" fillId="77" borderId="9" xfId="0" applyFont="1" applyFill="1" applyBorder="1" applyAlignment="1">
      <alignment vertical="center" textRotation="180" wrapText="1"/>
    </xf>
    <xf numFmtId="0" fontId="1" fillId="82" borderId="34" xfId="0" applyFont="1" applyFill="1" applyBorder="1" applyAlignment="1">
      <alignment horizontal="center" vertical="center" wrapText="1"/>
    </xf>
    <xf numFmtId="0" fontId="1" fillId="77" borderId="9" xfId="0" applyFont="1" applyFill="1" applyBorder="1" applyAlignment="1">
      <alignment vertical="center" wrapText="1"/>
    </xf>
    <xf numFmtId="0" fontId="1" fillId="77" borderId="18" xfId="0" applyFont="1" applyFill="1" applyBorder="1" applyAlignment="1">
      <alignment vertical="center" wrapText="1"/>
    </xf>
    <xf numFmtId="0" fontId="1" fillId="77" borderId="9" xfId="0" applyFont="1" applyFill="1" applyBorder="1" applyAlignment="1">
      <alignment horizontal="center" vertical="center"/>
    </xf>
    <xf numFmtId="0" fontId="1" fillId="102" borderId="15" xfId="0" applyFont="1" applyFill="1" applyBorder="1" applyAlignment="1">
      <alignment horizontal="center" vertical="center"/>
    </xf>
    <xf numFmtId="0" fontId="3" fillId="77" borderId="9" xfId="0" applyFont="1" applyFill="1" applyBorder="1" applyAlignment="1">
      <alignment vertical="center"/>
    </xf>
    <xf numFmtId="0" fontId="1" fillId="82" borderId="34" xfId="0" applyFont="1" applyFill="1" applyBorder="1" applyAlignment="1">
      <alignment vertical="center" wrapText="1"/>
    </xf>
    <xf numFmtId="0" fontId="57" fillId="0" borderId="2" xfId="0" applyFont="1" applyBorder="1" applyAlignment="1">
      <alignment vertical="center" wrapText="1"/>
    </xf>
    <xf numFmtId="0" fontId="1" fillId="92" borderId="110" xfId="0" applyFont="1" applyFill="1" applyBorder="1" applyAlignment="1">
      <alignment horizontal="center" vertical="center"/>
    </xf>
    <xf numFmtId="0" fontId="74" fillId="46" borderId="2" xfId="0" applyFont="1" applyFill="1" applyBorder="1" applyAlignment="1">
      <alignment vertical="center" wrapText="1"/>
    </xf>
    <xf numFmtId="0" fontId="73" fillId="0" borderId="16" xfId="0" applyFont="1" applyBorder="1" applyAlignment="1">
      <alignment vertical="center" wrapText="1"/>
    </xf>
    <xf numFmtId="0" fontId="5" fillId="0" borderId="16" xfId="0" applyFont="1" applyBorder="1" applyAlignment="1">
      <alignment vertical="center" wrapText="1"/>
    </xf>
    <xf numFmtId="49" fontId="73" fillId="49" borderId="2" xfId="0" applyNumberFormat="1" applyFont="1" applyFill="1" applyBorder="1" applyAlignment="1">
      <alignment vertical="center" wrapText="1"/>
    </xf>
    <xf numFmtId="0" fontId="1" fillId="59" borderId="0" xfId="0" applyFont="1" applyFill="1" applyAlignment="1">
      <alignment horizontal="center" vertical="center"/>
    </xf>
    <xf numFmtId="0" fontId="1" fillId="0" borderId="16" xfId="0" applyFont="1" applyBorder="1" applyAlignment="1">
      <alignment vertical="center"/>
    </xf>
    <xf numFmtId="0" fontId="1" fillId="0" borderId="16" xfId="0" applyFont="1" applyBorder="1" applyAlignment="1">
      <alignment horizontal="center" vertical="center" wrapText="1"/>
    </xf>
    <xf numFmtId="49" fontId="1" fillId="0" borderId="16" xfId="0" applyNumberFormat="1" applyFont="1" applyBorder="1" applyAlignment="1">
      <alignment vertical="center" wrapText="1"/>
    </xf>
    <xf numFmtId="0" fontId="79" fillId="0" borderId="15" xfId="0" applyFont="1" applyBorder="1" applyAlignment="1">
      <alignment vertical="center"/>
    </xf>
    <xf numFmtId="49" fontId="52" fillId="0" borderId="16" xfId="0" applyNumberFormat="1" applyFont="1" applyBorder="1" applyAlignment="1">
      <alignment vertical="center" wrapText="1"/>
    </xf>
    <xf numFmtId="0" fontId="74" fillId="46" borderId="16" xfId="0" applyFont="1" applyFill="1" applyBorder="1" applyAlignment="1">
      <alignment vertical="center" wrapText="1"/>
    </xf>
    <xf numFmtId="0" fontId="74" fillId="0" borderId="40" xfId="0" applyFont="1" applyBorder="1" applyAlignment="1">
      <alignment vertical="center"/>
    </xf>
    <xf numFmtId="0" fontId="68" fillId="0" borderId="15" xfId="0" applyFont="1" applyBorder="1" applyAlignment="1">
      <alignment vertical="center"/>
    </xf>
    <xf numFmtId="0" fontId="20" fillId="0" borderId="15" xfId="0" applyFont="1" applyBorder="1" applyAlignment="1">
      <alignment vertical="center" textRotation="90"/>
    </xf>
    <xf numFmtId="0" fontId="74" fillId="0" borderId="50" xfId="0" applyFont="1" applyBorder="1" applyAlignment="1">
      <alignment vertical="center" wrapText="1"/>
    </xf>
    <xf numFmtId="0" fontId="1" fillId="0" borderId="18" xfId="0" applyFont="1" applyBorder="1" applyAlignment="1">
      <alignment vertical="center" wrapText="1"/>
    </xf>
    <xf numFmtId="0" fontId="1" fillId="0" borderId="15" xfId="0" applyFont="1" applyBorder="1" applyAlignment="1">
      <alignment vertical="center" wrapText="1"/>
    </xf>
    <xf numFmtId="0" fontId="68" fillId="0" borderId="39" xfId="0" applyFont="1" applyBorder="1" applyAlignment="1">
      <alignment vertical="center" wrapText="1"/>
    </xf>
    <xf numFmtId="0" fontId="1" fillId="0" borderId="18" xfId="0" applyFont="1" applyBorder="1" applyAlignment="1">
      <alignment horizontal="center" vertical="center"/>
    </xf>
    <xf numFmtId="0" fontId="1" fillId="0" borderId="39" xfId="0" applyFont="1" applyBorder="1" applyAlignment="1">
      <alignment horizontal="center" vertical="center"/>
    </xf>
    <xf numFmtId="0" fontId="1" fillId="0" borderId="7" xfId="0" applyFont="1" applyBorder="1" applyAlignment="1">
      <alignment horizontal="center" vertical="center"/>
    </xf>
    <xf numFmtId="0" fontId="57" fillId="59" borderId="9" xfId="0" applyFont="1" applyFill="1" applyBorder="1" applyAlignment="1">
      <alignment vertical="center" wrapText="1"/>
    </xf>
    <xf numFmtId="0" fontId="57" fillId="114" borderId="71" xfId="0" applyFont="1" applyFill="1" applyBorder="1" applyAlignment="1">
      <alignment horizontal="center" vertical="center" wrapText="1"/>
    </xf>
    <xf numFmtId="0" fontId="73" fillId="46" borderId="16" xfId="0" applyFont="1" applyFill="1" applyBorder="1" applyAlignment="1">
      <alignment vertical="center"/>
    </xf>
    <xf numFmtId="0" fontId="74" fillId="77" borderId="40" xfId="0" applyFont="1" applyFill="1" applyBorder="1" applyAlignment="1">
      <alignment vertical="center" wrapText="1"/>
    </xf>
    <xf numFmtId="0" fontId="10" fillId="114" borderId="16" xfId="0" applyFont="1" applyFill="1" applyBorder="1" applyAlignment="1">
      <alignment vertical="top" wrapText="1"/>
    </xf>
    <xf numFmtId="0" fontId="1" fillId="45" borderId="45" xfId="0" applyFont="1" applyFill="1" applyBorder="1" applyAlignment="1">
      <alignment horizontal="center" vertical="center"/>
    </xf>
    <xf numFmtId="0" fontId="161" fillId="96" borderId="41" xfId="0" applyFont="1" applyFill="1" applyBorder="1" applyAlignment="1">
      <alignment vertical="center"/>
    </xf>
    <xf numFmtId="49" fontId="73" fillId="49" borderId="16" xfId="0" applyNumberFormat="1" applyFont="1" applyFill="1" applyBorder="1" applyAlignment="1">
      <alignment vertical="center" wrapText="1"/>
    </xf>
    <xf numFmtId="49" fontId="1" fillId="67" borderId="16" xfId="0" applyNumberFormat="1" applyFont="1" applyFill="1" applyBorder="1" applyAlignment="1">
      <alignment vertical="top" wrapText="1"/>
    </xf>
    <xf numFmtId="0" fontId="57" fillId="0" borderId="92" xfId="0" applyFont="1" applyBorder="1" applyAlignment="1">
      <alignment horizontal="center" vertical="center"/>
    </xf>
    <xf numFmtId="0" fontId="57" fillId="77" borderId="9" xfId="0" applyFont="1" applyFill="1" applyBorder="1" applyAlignment="1">
      <alignment horizontal="center" vertical="center"/>
    </xf>
    <xf numFmtId="0" fontId="57" fillId="77" borderId="18" xfId="0" applyFont="1" applyFill="1" applyBorder="1" applyAlignment="1">
      <alignment horizontal="center" vertical="center"/>
    </xf>
    <xf numFmtId="0" fontId="57" fillId="0" borderId="95" xfId="0" applyFont="1" applyBorder="1" applyAlignment="1">
      <alignment vertical="center"/>
    </xf>
    <xf numFmtId="0" fontId="1" fillId="77" borderId="92" xfId="0" applyFont="1" applyFill="1" applyBorder="1" applyAlignment="1">
      <alignment vertical="center" wrapText="1"/>
    </xf>
    <xf numFmtId="0" fontId="68" fillId="0" borderId="6" xfId="0" applyFont="1" applyBorder="1" applyAlignment="1">
      <alignment vertical="center" wrapText="1"/>
    </xf>
    <xf numFmtId="0" fontId="68" fillId="0" borderId="92" xfId="0" applyFont="1" applyBorder="1" applyAlignment="1">
      <alignment vertical="center" wrapText="1"/>
    </xf>
    <xf numFmtId="0" fontId="1" fillId="77" borderId="18" xfId="0" applyFont="1" applyFill="1" applyBorder="1" applyAlignment="1">
      <alignment horizontal="center" vertical="center"/>
    </xf>
    <xf numFmtId="0" fontId="1" fillId="77" borderId="95" xfId="0" applyFont="1" applyFill="1" applyBorder="1" applyAlignment="1">
      <alignment vertical="center" wrapText="1"/>
    </xf>
    <xf numFmtId="0" fontId="1" fillId="46" borderId="0" xfId="0" applyFont="1" applyFill="1" applyAlignment="1">
      <alignment horizontal="center" vertical="center"/>
    </xf>
    <xf numFmtId="0" fontId="1" fillId="84" borderId="34" xfId="0" applyFont="1" applyFill="1" applyBorder="1" applyAlignment="1">
      <alignment horizontal="center" vertical="center"/>
    </xf>
    <xf numFmtId="0" fontId="1" fillId="0" borderId="50" xfId="0" applyFont="1" applyBorder="1" applyAlignment="1">
      <alignment vertical="center"/>
    </xf>
    <xf numFmtId="0" fontId="68" fillId="0" borderId="40" xfId="0" applyFont="1" applyBorder="1" applyAlignment="1">
      <alignment vertical="center" wrapText="1"/>
    </xf>
    <xf numFmtId="0" fontId="1" fillId="0" borderId="16" xfId="0" applyFont="1" applyBorder="1" applyAlignment="1">
      <alignment horizontal="center" vertical="center"/>
    </xf>
    <xf numFmtId="0" fontId="57" fillId="84" borderId="16" xfId="0" applyFont="1" applyFill="1" applyBorder="1" applyAlignment="1">
      <alignment vertical="center" wrapText="1"/>
    </xf>
    <xf numFmtId="0" fontId="74" fillId="46" borderId="89" xfId="0" applyFont="1" applyFill="1" applyBorder="1" applyAlignment="1">
      <alignment vertical="center" wrapText="1"/>
    </xf>
    <xf numFmtId="0" fontId="74" fillId="46" borderId="108" xfId="0" applyFont="1" applyFill="1" applyBorder="1" applyAlignment="1">
      <alignment vertical="center" wrapText="1"/>
    </xf>
    <xf numFmtId="49" fontId="52" fillId="88" borderId="3" xfId="0" applyNumberFormat="1" applyFont="1" applyFill="1" applyBorder="1" applyAlignment="1">
      <alignment vertical="center" wrapText="1"/>
    </xf>
    <xf numFmtId="0" fontId="73" fillId="100" borderId="34" xfId="0" applyFont="1" applyFill="1" applyBorder="1" applyAlignment="1">
      <alignment vertical="center" wrapText="1"/>
    </xf>
    <xf numFmtId="0" fontId="74" fillId="96" borderId="108" xfId="0" applyFont="1" applyFill="1" applyBorder="1" applyAlignment="1">
      <alignment vertical="center" wrapText="1"/>
    </xf>
    <xf numFmtId="0" fontId="10" fillId="84" borderId="41" xfId="0" applyFont="1" applyFill="1" applyBorder="1" applyAlignment="1">
      <alignment vertical="top" wrapText="1"/>
    </xf>
    <xf numFmtId="0" fontId="73" fillId="103" borderId="34" xfId="0" applyFont="1" applyFill="1" applyBorder="1" applyAlignment="1">
      <alignment vertical="center" wrapText="1"/>
    </xf>
    <xf numFmtId="0" fontId="73" fillId="67" borderId="36" xfId="0" applyFont="1" applyFill="1" applyBorder="1" applyAlignment="1">
      <alignment vertical="center" wrapText="1"/>
    </xf>
    <xf numFmtId="0" fontId="1" fillId="115" borderId="3" xfId="0" applyFont="1" applyFill="1" applyBorder="1" applyAlignment="1">
      <alignment horizontal="center" vertical="center" wrapText="1"/>
    </xf>
    <xf numFmtId="0" fontId="1" fillId="0" borderId="12" xfId="0" applyFont="1" applyBorder="1" applyAlignment="1">
      <alignment vertical="center"/>
    </xf>
    <xf numFmtId="0" fontId="1" fillId="84" borderId="53" xfId="0" applyFont="1" applyFill="1" applyBorder="1" applyAlignment="1">
      <alignment vertical="center" wrapText="1"/>
    </xf>
    <xf numFmtId="0" fontId="2" fillId="0" borderId="16" xfId="0" applyFont="1" applyBorder="1" applyAlignment="1">
      <alignment horizontal="center" vertical="center" wrapText="1"/>
    </xf>
    <xf numFmtId="0" fontId="1" fillId="0" borderId="53" xfId="0" applyFont="1" applyBorder="1" applyAlignment="1">
      <alignment vertical="center"/>
    </xf>
    <xf numFmtId="0" fontId="73" fillId="0" borderId="50" xfId="0" applyFont="1" applyBorder="1" applyAlignment="1">
      <alignment vertical="center" wrapText="1"/>
    </xf>
    <xf numFmtId="0" fontId="68" fillId="0" borderId="16" xfId="0" applyFont="1" applyBorder="1" applyAlignment="1">
      <alignment vertical="center" wrapText="1"/>
    </xf>
    <xf numFmtId="0" fontId="79" fillId="0" borderId="16" xfId="0" applyFont="1" applyBorder="1" applyAlignment="1">
      <alignment vertical="center"/>
    </xf>
    <xf numFmtId="0" fontId="1" fillId="0" borderId="2" xfId="0" applyFont="1" applyBorder="1" applyAlignment="1">
      <alignment vertical="center" wrapText="1"/>
    </xf>
    <xf numFmtId="0" fontId="12" fillId="96" borderId="16" xfId="0" applyFont="1" applyFill="1" applyBorder="1" applyAlignment="1">
      <alignment vertical="center" wrapText="1"/>
    </xf>
    <xf numFmtId="0" fontId="12" fillId="96" borderId="3" xfId="0" applyFont="1" applyFill="1" applyBorder="1" applyAlignment="1">
      <alignment vertical="center" wrapText="1"/>
    </xf>
    <xf numFmtId="0" fontId="10" fillId="0" borderId="2" xfId="0" applyFont="1" applyBorder="1" applyAlignment="1">
      <alignment vertical="center" wrapText="1"/>
    </xf>
    <xf numFmtId="0" fontId="2" fillId="84" borderId="41" xfId="0" applyFont="1" applyFill="1" applyBorder="1" applyAlignment="1">
      <alignment vertical="center" wrapText="1"/>
    </xf>
    <xf numFmtId="0" fontId="2" fillId="84" borderId="16" xfId="0" applyFont="1" applyFill="1" applyBorder="1" applyAlignment="1">
      <alignment vertical="center" wrapText="1"/>
    </xf>
    <xf numFmtId="0" fontId="2" fillId="84" borderId="2" xfId="0" applyFont="1" applyFill="1" applyBorder="1" applyAlignment="1">
      <alignment vertical="center" wrapText="1"/>
    </xf>
    <xf numFmtId="0" fontId="74" fillId="77" borderId="50" xfId="0" applyFont="1" applyFill="1" applyBorder="1" applyAlignment="1">
      <alignment vertical="center" textRotation="180" wrapText="1"/>
    </xf>
    <xf numFmtId="0" fontId="74" fillId="77" borderId="16" xfId="0" applyFont="1" applyFill="1" applyBorder="1" applyAlignment="1">
      <alignment vertical="center" textRotation="180" wrapText="1"/>
    </xf>
    <xf numFmtId="0" fontId="73" fillId="77" borderId="16" xfId="0" applyFont="1" applyFill="1" applyBorder="1" applyAlignment="1">
      <alignment vertical="center" textRotation="180" wrapText="1"/>
    </xf>
    <xf numFmtId="0" fontId="74" fillId="77" borderId="108" xfId="0" applyFont="1" applyFill="1" applyBorder="1" applyAlignment="1">
      <alignment vertical="center" textRotation="180" wrapText="1"/>
    </xf>
    <xf numFmtId="0" fontId="68" fillId="0" borderId="21" xfId="0" applyFont="1" applyBorder="1" applyAlignment="1">
      <alignment vertical="center" wrapText="1"/>
    </xf>
    <xf numFmtId="0" fontId="73" fillId="0" borderId="109" xfId="0" applyFont="1" applyBorder="1" applyAlignment="1">
      <alignment vertical="center"/>
    </xf>
    <xf numFmtId="0" fontId="73" fillId="46" borderId="109" xfId="0" applyFont="1" applyFill="1" applyBorder="1" applyAlignment="1">
      <alignment vertical="center"/>
    </xf>
    <xf numFmtId="0" fontId="73" fillId="46" borderId="41" xfId="0" applyFont="1" applyFill="1" applyBorder="1" applyAlignment="1">
      <alignment vertical="center"/>
    </xf>
    <xf numFmtId="0" fontId="57" fillId="84" borderId="2" xfId="0" applyFont="1" applyFill="1" applyBorder="1" applyAlignment="1">
      <alignment vertical="center" wrapText="1"/>
    </xf>
    <xf numFmtId="0" fontId="74" fillId="0" borderId="92" xfId="0" applyFont="1" applyBorder="1" applyAlignment="1">
      <alignment vertical="center"/>
    </xf>
    <xf numFmtId="0" fontId="1" fillId="84" borderId="16" xfId="0" applyFont="1" applyFill="1" applyBorder="1" applyAlignment="1">
      <alignment vertical="center"/>
    </xf>
    <xf numFmtId="0" fontId="1" fillId="0" borderId="16" xfId="0" applyFont="1" applyBorder="1" applyAlignment="1">
      <alignment vertical="center" wrapText="1"/>
    </xf>
    <xf numFmtId="0" fontId="74" fillId="0" borderId="76" xfId="0" applyFont="1" applyBorder="1" applyAlignment="1">
      <alignment vertical="center" wrapText="1"/>
    </xf>
    <xf numFmtId="0" fontId="57" fillId="0" borderId="15" xfId="0" applyFont="1" applyBorder="1" applyAlignment="1">
      <alignment vertical="center" wrapText="1"/>
    </xf>
    <xf numFmtId="0" fontId="74" fillId="0" borderId="21" xfId="0" applyFont="1" applyBorder="1" applyAlignment="1">
      <alignment vertical="center" wrapText="1"/>
    </xf>
    <xf numFmtId="0" fontId="74" fillId="0" borderId="9" xfId="0" applyFont="1" applyBorder="1" applyAlignment="1">
      <alignment vertical="center" wrapText="1"/>
    </xf>
    <xf numFmtId="0" fontId="3" fillId="77" borderId="95" xfId="0" applyFont="1" applyFill="1" applyBorder="1" applyAlignment="1">
      <alignment vertical="center"/>
    </xf>
    <xf numFmtId="0" fontId="57" fillId="61" borderId="21" xfId="0" applyFont="1" applyFill="1" applyBorder="1" applyAlignment="1">
      <alignment vertical="center" wrapText="1"/>
    </xf>
    <xf numFmtId="0" fontId="73" fillId="94" borderId="6" xfId="0" applyFont="1" applyFill="1" applyBorder="1" applyAlignment="1">
      <alignment horizontal="center" vertical="center" wrapText="1"/>
    </xf>
    <xf numFmtId="0" fontId="73" fillId="0" borderId="120" xfId="0" applyFont="1" applyBorder="1" applyAlignment="1">
      <alignment vertical="center" wrapText="1"/>
    </xf>
    <xf numFmtId="49" fontId="73" fillId="49" borderId="15" xfId="0" applyNumberFormat="1" applyFont="1" applyFill="1" applyBorder="1" applyAlignment="1">
      <alignment vertical="center" wrapText="1"/>
    </xf>
    <xf numFmtId="0" fontId="74" fillId="0" borderId="18" xfId="0" applyFont="1" applyBorder="1" applyAlignment="1">
      <alignment vertical="center"/>
    </xf>
    <xf numFmtId="0" fontId="57" fillId="84" borderId="3" xfId="0" applyFont="1" applyFill="1" applyBorder="1" applyAlignment="1">
      <alignment vertical="center" wrapText="1"/>
    </xf>
    <xf numFmtId="49" fontId="57" fillId="118" borderId="3" xfId="0" applyNumberFormat="1" applyFont="1" applyFill="1" applyBorder="1" applyAlignment="1">
      <alignment vertical="center" wrapText="1"/>
    </xf>
    <xf numFmtId="0" fontId="73" fillId="61" borderId="36" xfId="0" applyFont="1" applyFill="1" applyBorder="1" applyAlignment="1">
      <alignment vertical="center" wrapText="1"/>
    </xf>
    <xf numFmtId="0" fontId="1" fillId="0" borderId="71" xfId="0" applyFont="1" applyBorder="1" applyAlignment="1">
      <alignment horizontal="center" vertical="center"/>
    </xf>
    <xf numFmtId="0" fontId="1" fillId="118" borderId="34" xfId="0" applyFont="1" applyFill="1" applyBorder="1" applyAlignment="1">
      <alignment horizontal="center" vertical="center" wrapText="1"/>
    </xf>
    <xf numFmtId="0" fontId="74" fillId="0" borderId="89" xfId="0" applyFont="1" applyBorder="1" applyAlignment="1">
      <alignment vertical="center" wrapText="1"/>
    </xf>
    <xf numFmtId="49" fontId="73" fillId="0" borderId="15" xfId="0" applyNumberFormat="1" applyFont="1" applyBorder="1" applyAlignment="1">
      <alignment vertical="center" wrapText="1"/>
    </xf>
    <xf numFmtId="49" fontId="73" fillId="0" borderId="2" xfId="0" applyNumberFormat="1" applyFont="1" applyBorder="1" applyAlignment="1">
      <alignment vertical="center" wrapText="1"/>
    </xf>
    <xf numFmtId="0" fontId="2" fillId="77" borderId="3" xfId="0" applyFont="1" applyFill="1" applyBorder="1" applyAlignment="1">
      <alignment vertical="center"/>
    </xf>
    <xf numFmtId="0" fontId="2" fillId="77" borderId="0" xfId="0" applyFont="1" applyFill="1" applyAlignment="1">
      <alignment vertical="center"/>
    </xf>
    <xf numFmtId="0" fontId="73" fillId="91" borderId="76" xfId="0" applyFont="1" applyFill="1" applyBorder="1" applyAlignment="1">
      <alignment horizontal="center" vertical="center" wrapText="1"/>
    </xf>
    <xf numFmtId="0" fontId="74" fillId="0" borderId="6" xfId="0" applyFont="1" applyBorder="1" applyAlignment="1">
      <alignment vertical="center"/>
    </xf>
    <xf numFmtId="0" fontId="57" fillId="59" borderId="2" xfId="0" applyFont="1" applyFill="1" applyBorder="1" applyAlignment="1">
      <alignment vertical="center" wrapText="1"/>
    </xf>
    <xf numFmtId="0" fontId="10" fillId="0" borderId="16" xfId="0" applyFont="1" applyBorder="1" applyAlignment="1">
      <alignment vertical="top" wrapText="1"/>
    </xf>
    <xf numFmtId="0" fontId="172" fillId="96" borderId="108" xfId="0" applyFont="1" applyFill="1" applyBorder="1" applyAlignment="1">
      <alignment vertical="center" wrapText="1"/>
    </xf>
    <xf numFmtId="0" fontId="73" fillId="96" borderId="16" xfId="0" applyFont="1" applyFill="1" applyBorder="1" applyAlignment="1">
      <alignment vertical="center"/>
    </xf>
    <xf numFmtId="0" fontId="1" fillId="46" borderId="3" xfId="0" applyFont="1" applyFill="1" applyBorder="1" applyAlignment="1">
      <alignment horizontal="center" vertical="center" wrapText="1"/>
    </xf>
    <xf numFmtId="0" fontId="10" fillId="46" borderId="4" xfId="0" applyFont="1" applyFill="1" applyBorder="1" applyAlignment="1">
      <alignment horizontal="center" vertical="center" wrapText="1"/>
    </xf>
    <xf numFmtId="49" fontId="73" fillId="77" borderId="6" xfId="0" applyNumberFormat="1" applyFont="1" applyFill="1" applyBorder="1" applyAlignment="1">
      <alignment horizontal="center" vertical="center" wrapText="1"/>
    </xf>
    <xf numFmtId="0" fontId="73" fillId="84" borderId="2" xfId="0" applyFont="1" applyFill="1" applyBorder="1" applyAlignment="1">
      <alignment vertical="center" wrapText="1"/>
    </xf>
    <xf numFmtId="0" fontId="172" fillId="96" borderId="7" xfId="0" applyFont="1" applyFill="1" applyBorder="1" applyAlignment="1">
      <alignment horizontal="center" vertical="center" wrapText="1"/>
    </xf>
    <xf numFmtId="0" fontId="163" fillId="96" borderId="89" xfId="0" applyFont="1" applyFill="1" applyBorder="1" applyAlignment="1">
      <alignment horizontal="center" vertical="center"/>
    </xf>
    <xf numFmtId="0" fontId="2" fillId="77" borderId="8" xfId="0" applyFont="1" applyFill="1" applyBorder="1" applyAlignment="1">
      <alignment horizontal="center" vertical="center"/>
    </xf>
    <xf numFmtId="0" fontId="57" fillId="0" borderId="109" xfId="0" applyFont="1" applyBorder="1" applyAlignment="1">
      <alignment vertical="center"/>
    </xf>
    <xf numFmtId="49" fontId="57" fillId="0" borderId="109" xfId="0" applyNumberFormat="1" applyFont="1" applyBorder="1" applyAlignment="1">
      <alignment vertical="center" wrapText="1"/>
    </xf>
    <xf numFmtId="0" fontId="68" fillId="0" borderId="133" xfId="0" applyFont="1" applyBorder="1" applyAlignment="1">
      <alignment vertical="center" wrapText="1"/>
    </xf>
    <xf numFmtId="0" fontId="57" fillId="71" borderId="15" xfId="0" applyFont="1" applyFill="1" applyBorder="1" applyAlignment="1">
      <alignment vertical="center" wrapText="1"/>
    </xf>
    <xf numFmtId="0" fontId="1" fillId="84" borderId="6" xfId="0" applyFont="1" applyFill="1" applyBorder="1" applyAlignment="1">
      <alignment vertical="center" wrapText="1"/>
    </xf>
    <xf numFmtId="0" fontId="1" fillId="0" borderId="41" xfId="0" applyFont="1" applyBorder="1" applyAlignment="1">
      <alignment horizontal="center" vertical="center"/>
    </xf>
    <xf numFmtId="0" fontId="68" fillId="46" borderId="16" xfId="0" applyFont="1" applyFill="1" applyBorder="1" applyAlignment="1">
      <alignment vertical="center" wrapText="1"/>
    </xf>
    <xf numFmtId="0" fontId="57" fillId="45" borderId="15" xfId="0" applyFont="1" applyFill="1" applyBorder="1" applyAlignment="1">
      <alignment vertical="center" wrapText="1"/>
    </xf>
    <xf numFmtId="0" fontId="73" fillId="77" borderId="70" xfId="0" applyFont="1" applyFill="1" applyBorder="1" applyAlignment="1">
      <alignment vertical="center" wrapText="1"/>
    </xf>
    <xf numFmtId="0" fontId="74" fillId="77" borderId="109" xfId="0" applyFont="1" applyFill="1" applyBorder="1" applyAlignment="1">
      <alignment vertical="center" wrapText="1"/>
    </xf>
    <xf numFmtId="0" fontId="1" fillId="77" borderId="109" xfId="0" applyFont="1" applyFill="1" applyBorder="1" applyAlignment="1">
      <alignment vertical="center" wrapText="1"/>
    </xf>
    <xf numFmtId="0" fontId="68" fillId="77" borderId="109" xfId="0" applyFont="1" applyFill="1" applyBorder="1" applyAlignment="1">
      <alignment vertical="center" wrapText="1"/>
    </xf>
    <xf numFmtId="0" fontId="172" fillId="77" borderId="109" xfId="0" applyFont="1" applyFill="1" applyBorder="1" applyAlignment="1">
      <alignment vertical="center" wrapText="1"/>
    </xf>
    <xf numFmtId="0" fontId="57" fillId="77" borderId="109" xfId="0" applyFont="1" applyFill="1" applyBorder="1" applyAlignment="1">
      <alignment vertical="center"/>
    </xf>
    <xf numFmtId="49" fontId="57" fillId="77" borderId="109" xfId="0" applyNumberFormat="1" applyFont="1" applyFill="1" applyBorder="1" applyAlignment="1">
      <alignment vertical="center" wrapText="1"/>
    </xf>
    <xf numFmtId="0" fontId="74" fillId="77" borderId="120" xfId="0" applyFont="1" applyFill="1" applyBorder="1" applyAlignment="1">
      <alignment vertical="center" wrapText="1"/>
    </xf>
    <xf numFmtId="0" fontId="68" fillId="77" borderId="133" xfId="0" applyFont="1" applyFill="1" applyBorder="1" applyAlignment="1">
      <alignment vertical="center" wrapText="1"/>
    </xf>
    <xf numFmtId="0" fontId="74" fillId="77" borderId="5" xfId="0" applyFont="1" applyFill="1" applyBorder="1" applyAlignment="1">
      <alignment vertical="center" wrapText="1"/>
    </xf>
    <xf numFmtId="0" fontId="74" fillId="77" borderId="111" xfId="0" applyFont="1" applyFill="1" applyBorder="1" applyAlignment="1">
      <alignment vertical="center" wrapText="1"/>
    </xf>
    <xf numFmtId="0" fontId="1" fillId="77" borderId="109" xfId="0" applyFont="1" applyFill="1" applyBorder="1" applyAlignment="1">
      <alignment vertical="center"/>
    </xf>
    <xf numFmtId="0" fontId="2" fillId="77" borderId="109" xfId="0" applyFont="1" applyFill="1" applyBorder="1" applyAlignment="1">
      <alignment vertical="center" wrapText="1"/>
    </xf>
    <xf numFmtId="49" fontId="52" fillId="77" borderId="109" xfId="0" applyNumberFormat="1" applyFont="1" applyFill="1" applyBorder="1" applyAlignment="1">
      <alignment vertical="center" wrapText="1"/>
    </xf>
    <xf numFmtId="0" fontId="73" fillId="77" borderId="5" xfId="0" applyFont="1" applyFill="1" applyBorder="1" applyAlignment="1">
      <alignment vertical="center" wrapText="1"/>
    </xf>
    <xf numFmtId="0" fontId="57" fillId="77" borderId="5" xfId="0" applyFont="1" applyFill="1" applyBorder="1" applyAlignment="1">
      <alignment vertical="center" wrapText="1"/>
    </xf>
    <xf numFmtId="0" fontId="10" fillId="77" borderId="5" xfId="0" applyFont="1" applyFill="1" applyBorder="1" applyAlignment="1">
      <alignment vertical="center" wrapText="1"/>
    </xf>
    <xf numFmtId="0" fontId="52" fillId="77" borderId="5" xfId="0" applyFont="1" applyFill="1" applyBorder="1" applyAlignment="1">
      <alignment vertical="center" wrapText="1"/>
    </xf>
    <xf numFmtId="0" fontId="68" fillId="77" borderId="40" xfId="0" applyFont="1" applyFill="1" applyBorder="1" applyAlignment="1">
      <alignment vertical="center" wrapText="1"/>
    </xf>
    <xf numFmtId="0" fontId="1" fillId="77" borderId="16" xfId="0" applyFont="1" applyFill="1" applyBorder="1" applyAlignment="1">
      <alignment horizontal="center" vertical="center"/>
    </xf>
    <xf numFmtId="49" fontId="1" fillId="77" borderId="16" xfId="0" applyNumberFormat="1" applyFont="1" applyFill="1" applyBorder="1" applyAlignment="1">
      <alignment vertical="center" wrapText="1"/>
    </xf>
    <xf numFmtId="0" fontId="68" fillId="77" borderId="16" xfId="0" applyFont="1" applyFill="1" applyBorder="1" applyAlignment="1">
      <alignment vertical="center" wrapText="1"/>
    </xf>
    <xf numFmtId="0" fontId="1" fillId="77" borderId="16" xfId="0" applyFont="1" applyFill="1" applyBorder="1" applyAlignment="1">
      <alignment vertical="center" wrapText="1"/>
    </xf>
    <xf numFmtId="0" fontId="172" fillId="77" borderId="16" xfId="0" applyFont="1" applyFill="1" applyBorder="1" applyAlignment="1">
      <alignment vertical="center" wrapText="1"/>
    </xf>
    <xf numFmtId="0" fontId="74" fillId="77" borderId="16" xfId="0" applyFont="1" applyFill="1" applyBorder="1" applyAlignment="1">
      <alignment vertical="center" wrapText="1"/>
    </xf>
    <xf numFmtId="0" fontId="57" fillId="77" borderId="16" xfId="0" applyFont="1" applyFill="1" applyBorder="1" applyAlignment="1">
      <alignment vertical="center"/>
    </xf>
    <xf numFmtId="49" fontId="57" fillId="77" borderId="16" xfId="0" applyNumberFormat="1" applyFont="1" applyFill="1" applyBorder="1" applyAlignment="1">
      <alignment vertical="center" wrapText="1"/>
    </xf>
    <xf numFmtId="0" fontId="74" fillId="77" borderId="15" xfId="0" applyFont="1" applyFill="1" applyBorder="1" applyAlignment="1">
      <alignment vertical="center" wrapText="1"/>
    </xf>
    <xf numFmtId="0" fontId="74" fillId="77" borderId="21" xfId="0" applyFont="1" applyFill="1" applyBorder="1" applyAlignment="1">
      <alignment vertical="center" wrapText="1"/>
    </xf>
    <xf numFmtId="0" fontId="68" fillId="77" borderId="108" xfId="0" applyFont="1" applyFill="1" applyBorder="1" applyAlignment="1">
      <alignment vertical="center" wrapText="1"/>
    </xf>
    <xf numFmtId="0" fontId="10" fillId="84" borderId="16" xfId="0" applyFont="1" applyFill="1" applyBorder="1" applyAlignment="1">
      <alignment vertical="top" wrapText="1"/>
    </xf>
    <xf numFmtId="0" fontId="1" fillId="84" borderId="3" xfId="0" applyFont="1" applyFill="1" applyBorder="1" applyAlignment="1">
      <alignment horizontal="center" vertical="center" wrapText="1"/>
    </xf>
    <xf numFmtId="0" fontId="57" fillId="84" borderId="6" xfId="0" applyFont="1" applyFill="1" applyBorder="1" applyAlignment="1">
      <alignment horizontal="center" vertical="center" wrapText="1"/>
    </xf>
    <xf numFmtId="0" fontId="10" fillId="0" borderId="2" xfId="0" applyFont="1" applyBorder="1" applyAlignment="1">
      <alignment vertical="top" wrapText="1"/>
    </xf>
    <xf numFmtId="0" fontId="57" fillId="84" borderId="6" xfId="0" applyFont="1" applyFill="1" applyBorder="1" applyAlignment="1">
      <alignment vertical="center" wrapText="1"/>
    </xf>
    <xf numFmtId="0" fontId="57" fillId="84" borderId="34" xfId="0" applyFont="1" applyFill="1" applyBorder="1" applyAlignment="1">
      <alignment vertical="center" wrapText="1"/>
    </xf>
    <xf numFmtId="0" fontId="57" fillId="77" borderId="6" xfId="0" applyFont="1" applyFill="1" applyBorder="1" applyAlignment="1">
      <alignment vertical="center" wrapText="1"/>
    </xf>
    <xf numFmtId="0" fontId="1" fillId="84" borderId="4" xfId="0" applyFont="1" applyFill="1" applyBorder="1" applyAlignment="1">
      <alignment horizontal="center" vertical="center"/>
    </xf>
    <xf numFmtId="0" fontId="68" fillId="96" borderId="16" xfId="0" applyFont="1" applyFill="1" applyBorder="1" applyAlignment="1">
      <alignment vertical="center" wrapText="1"/>
    </xf>
    <xf numFmtId="0" fontId="73" fillId="45" borderId="21" xfId="0" applyFont="1" applyFill="1" applyBorder="1" applyAlignment="1">
      <alignment vertical="center" wrapText="1"/>
    </xf>
    <xf numFmtId="49" fontId="73" fillId="49" borderId="41" xfId="0" applyNumberFormat="1" applyFont="1" applyFill="1" applyBorder="1" applyAlignment="1">
      <alignment horizontal="center" vertical="center" wrapText="1"/>
    </xf>
    <xf numFmtId="49" fontId="73" fillId="49" borderId="2" xfId="0" applyNumberFormat="1" applyFont="1" applyFill="1" applyBorder="1" applyAlignment="1">
      <alignment horizontal="center" vertical="center" wrapText="1"/>
    </xf>
    <xf numFmtId="0" fontId="57" fillId="120" borderId="6" xfId="0" applyFont="1" applyFill="1" applyBorder="1" applyAlignment="1">
      <alignment vertical="center" wrapText="1"/>
    </xf>
    <xf numFmtId="0" fontId="57" fillId="49" borderId="6" xfId="0" applyFont="1" applyFill="1" applyBorder="1" applyAlignment="1">
      <alignment vertical="center" wrapText="1"/>
    </xf>
    <xf numFmtId="0" fontId="57" fillId="55" borderId="0" xfId="0" applyFont="1" applyFill="1" applyAlignment="1">
      <alignment horizontal="center" vertical="center" wrapText="1"/>
    </xf>
    <xf numFmtId="49" fontId="52" fillId="121" borderId="16" xfId="0" applyNumberFormat="1" applyFont="1" applyFill="1" applyBorder="1" applyAlignment="1">
      <alignment vertical="center" wrapText="1"/>
    </xf>
    <xf numFmtId="0" fontId="10" fillId="123" borderId="3" xfId="0" applyFont="1" applyFill="1" applyBorder="1" applyAlignment="1">
      <alignment vertical="center" wrapText="1"/>
    </xf>
    <xf numFmtId="0" fontId="10" fillId="98" borderId="76" xfId="0" applyFont="1" applyFill="1" applyBorder="1" applyAlignment="1">
      <alignment vertical="center" wrapText="1"/>
    </xf>
    <xf numFmtId="0" fontId="10" fillId="61" borderId="34" xfId="0" applyFont="1" applyFill="1" applyBorder="1" applyAlignment="1">
      <alignment vertical="center" wrapText="1"/>
    </xf>
    <xf numFmtId="0" fontId="10" fillId="88" borderId="6" xfId="0" applyFont="1" applyFill="1" applyBorder="1" applyAlignment="1">
      <alignment vertical="center" wrapText="1"/>
    </xf>
    <xf numFmtId="0" fontId="10" fillId="123" borderId="34" xfId="0" applyFont="1" applyFill="1" applyBorder="1" applyAlignment="1">
      <alignment vertical="center" wrapText="1"/>
    </xf>
    <xf numFmtId="0" fontId="10" fillId="45" borderId="6" xfId="0" applyFont="1" applyFill="1" applyBorder="1" applyAlignment="1">
      <alignment vertical="center" wrapText="1"/>
    </xf>
    <xf numFmtId="0" fontId="10" fillId="124" borderId="3" xfId="0" applyFont="1" applyFill="1" applyBorder="1" applyAlignment="1">
      <alignment vertical="center" wrapText="1"/>
    </xf>
    <xf numFmtId="0" fontId="1" fillId="59" borderId="4" xfId="0" applyFont="1" applyFill="1" applyBorder="1" applyAlignment="1">
      <alignment vertical="center" wrapText="1"/>
    </xf>
    <xf numFmtId="0" fontId="2" fillId="129" borderId="4" xfId="0" applyFont="1" applyFill="1" applyBorder="1" applyAlignment="1">
      <alignment vertical="center" wrapText="1"/>
    </xf>
    <xf numFmtId="0" fontId="2" fillId="127" borderId="41" xfId="0" applyFont="1" applyFill="1" applyBorder="1" applyAlignment="1">
      <alignment horizontal="center" vertical="center" wrapText="1"/>
    </xf>
    <xf numFmtId="0" fontId="2" fillId="94" borderId="76" xfId="0" applyFont="1" applyFill="1" applyBorder="1" applyAlignment="1">
      <alignment vertical="center" wrapText="1"/>
    </xf>
    <xf numFmtId="0" fontId="2" fillId="133" borderId="110" xfId="0" applyFont="1" applyFill="1" applyBorder="1" applyAlignment="1">
      <alignment vertical="center" wrapText="1"/>
    </xf>
    <xf numFmtId="0" fontId="2" fillId="129" borderId="41" xfId="0" applyFont="1" applyFill="1" applyBorder="1" applyAlignment="1">
      <alignment vertical="center" wrapText="1"/>
    </xf>
    <xf numFmtId="0" fontId="188" fillId="136" borderId="3" xfId="0" applyFont="1" applyFill="1" applyBorder="1" applyAlignment="1">
      <alignment horizontal="center" vertical="center" wrapText="1"/>
    </xf>
    <xf numFmtId="0" fontId="74" fillId="0" borderId="133" xfId="0" applyFont="1" applyBorder="1" applyAlignment="1">
      <alignment vertical="center" wrapText="1"/>
    </xf>
    <xf numFmtId="0" fontId="74" fillId="0" borderId="39" xfId="0" applyFont="1" applyBorder="1" applyAlignment="1">
      <alignment vertical="center" wrapText="1"/>
    </xf>
    <xf numFmtId="0" fontId="1" fillId="77" borderId="24" xfId="0" applyFont="1" applyFill="1" applyBorder="1" applyAlignment="1">
      <alignment horizontal="center" vertical="center"/>
    </xf>
    <xf numFmtId="0" fontId="10" fillId="0" borderId="16" xfId="0" applyFont="1" applyBorder="1" applyAlignment="1">
      <alignment horizontal="center" vertical="center" wrapText="1"/>
    </xf>
    <xf numFmtId="0" fontId="1" fillId="0" borderId="87" xfId="0" applyFont="1" applyBorder="1" applyAlignment="1">
      <alignment horizontal="center" vertical="center"/>
    </xf>
    <xf numFmtId="0" fontId="88" fillId="0" borderId="0" xfId="0" applyFont="1"/>
    <xf numFmtId="0" fontId="1" fillId="0" borderId="20" xfId="0" applyFont="1" applyBorder="1" applyAlignment="1">
      <alignment vertical="center" wrapText="1"/>
    </xf>
    <xf numFmtId="0" fontId="74" fillId="0" borderId="42" xfId="0" applyFont="1" applyBorder="1" applyAlignment="1">
      <alignment horizontal="center" vertical="center"/>
    </xf>
    <xf numFmtId="0" fontId="73" fillId="0" borderId="0" xfId="0" applyFont="1" applyAlignment="1">
      <alignment horizontal="center" vertical="center"/>
    </xf>
    <xf numFmtId="0" fontId="1" fillId="77" borderId="15" xfId="0" applyFont="1" applyFill="1" applyBorder="1" applyAlignment="1">
      <alignment horizontal="center" vertical="center" wrapText="1"/>
    </xf>
    <xf numFmtId="0" fontId="1" fillId="0" borderId="149" xfId="0" applyFont="1" applyBorder="1" applyAlignment="1">
      <alignment horizontal="center" vertical="center"/>
    </xf>
    <xf numFmtId="0" fontId="1" fillId="77" borderId="2" xfId="0" applyFont="1" applyFill="1" applyBorder="1" applyAlignment="1">
      <alignment horizontal="center" vertical="center" wrapText="1"/>
    </xf>
    <xf numFmtId="0" fontId="68" fillId="0" borderId="5" xfId="0" applyFont="1" applyBorder="1" applyAlignment="1">
      <alignment vertical="center" wrapText="1"/>
    </xf>
    <xf numFmtId="49" fontId="74" fillId="58" borderId="8" xfId="0" applyNumberFormat="1" applyFont="1" applyFill="1" applyBorder="1" applyAlignment="1">
      <alignment vertical="center" wrapText="1"/>
    </xf>
    <xf numFmtId="49" fontId="74" fillId="58" borderId="10" xfId="0" applyNumberFormat="1" applyFont="1" applyFill="1" applyBorder="1" applyAlignment="1">
      <alignment vertical="center" wrapText="1"/>
    </xf>
    <xf numFmtId="0" fontId="1" fillId="0" borderId="8" xfId="0" applyFont="1" applyBorder="1" applyAlignment="1">
      <alignment horizontal="left" vertical="center" wrapText="1"/>
    </xf>
    <xf numFmtId="0" fontId="2" fillId="0" borderId="8" xfId="0" applyFont="1" applyBorder="1" applyAlignment="1">
      <alignment vertical="center" wrapText="1"/>
    </xf>
    <xf numFmtId="0" fontId="52" fillId="0" borderId="133" xfId="0" applyFont="1" applyBorder="1" applyAlignment="1">
      <alignment vertical="center" wrapText="1"/>
    </xf>
    <xf numFmtId="49" fontId="74" fillId="58" borderId="11" xfId="0" applyNumberFormat="1" applyFont="1" applyFill="1" applyBorder="1" applyAlignment="1">
      <alignment vertical="center" wrapText="1"/>
    </xf>
    <xf numFmtId="0" fontId="75" fillId="0" borderId="0" xfId="0" applyFont="1"/>
    <xf numFmtId="0" fontId="52" fillId="0" borderId="34" xfId="0" applyFont="1" applyBorder="1" applyAlignment="1">
      <alignment vertical="center"/>
    </xf>
    <xf numFmtId="0" fontId="74" fillId="0" borderId="108" xfId="0" applyFont="1" applyBorder="1" applyAlignment="1">
      <alignment vertical="center" wrapText="1"/>
    </xf>
    <xf numFmtId="0" fontId="74" fillId="0" borderId="51" xfId="0" applyFont="1" applyBorder="1" applyAlignment="1">
      <alignment horizontal="center" vertical="center"/>
    </xf>
    <xf numFmtId="0" fontId="74" fillId="0" borderId="51" xfId="0" applyFont="1" applyBorder="1" applyAlignment="1">
      <alignment horizontal="center" vertical="center" wrapText="1"/>
    </xf>
    <xf numFmtId="0" fontId="75" fillId="0" borderId="36" xfId="0" applyFont="1" applyBorder="1" applyAlignment="1">
      <alignment vertical="center" wrapText="1"/>
    </xf>
    <xf numFmtId="0" fontId="74" fillId="0" borderId="38" xfId="0" applyFont="1" applyBorder="1" applyAlignment="1">
      <alignment horizontal="center" vertical="center" wrapText="1"/>
    </xf>
    <xf numFmtId="1" fontId="79" fillId="0" borderId="13" xfId="0" applyNumberFormat="1" applyFont="1" applyBorder="1" applyAlignment="1">
      <alignment horizontal="center" vertical="center" shrinkToFit="1"/>
    </xf>
    <xf numFmtId="1" fontId="79" fillId="0" borderId="8" xfId="0" applyNumberFormat="1" applyFont="1" applyBorder="1" applyAlignment="1">
      <alignment horizontal="center" vertical="center" shrinkToFit="1"/>
    </xf>
    <xf numFmtId="1" fontId="79" fillId="0" borderId="14" xfId="0" applyNumberFormat="1" applyFont="1" applyBorder="1" applyAlignment="1">
      <alignment horizontal="center" vertical="center" shrinkToFit="1"/>
    </xf>
    <xf numFmtId="1" fontId="79" fillId="77" borderId="17" xfId="0" applyNumberFormat="1" applyFont="1" applyFill="1" applyBorder="1" applyAlignment="1">
      <alignment horizontal="center" vertical="center" shrinkToFit="1"/>
    </xf>
    <xf numFmtId="1" fontId="79" fillId="77" borderId="14" xfId="0" applyNumberFormat="1" applyFont="1" applyFill="1" applyBorder="1" applyAlignment="1">
      <alignment horizontal="center" vertical="center" shrinkToFit="1"/>
    </xf>
    <xf numFmtId="1" fontId="79" fillId="0" borderId="17" xfId="0" applyNumberFormat="1" applyFont="1" applyBorder="1" applyAlignment="1">
      <alignment horizontal="center" vertical="center" shrinkToFit="1"/>
    </xf>
    <xf numFmtId="1" fontId="79" fillId="0" borderId="12" xfId="0" applyNumberFormat="1" applyFont="1" applyBorder="1" applyAlignment="1">
      <alignment horizontal="center" vertical="center" shrinkToFit="1"/>
    </xf>
    <xf numFmtId="1" fontId="79" fillId="0" borderId="10" xfId="0" applyNumberFormat="1" applyFont="1" applyBorder="1" applyAlignment="1">
      <alignment horizontal="center" vertical="center" shrinkToFit="1"/>
    </xf>
    <xf numFmtId="1" fontId="79" fillId="77" borderId="12" xfId="0" applyNumberFormat="1" applyFont="1" applyFill="1" applyBorder="1" applyAlignment="1">
      <alignment horizontal="center" vertical="center" shrinkToFit="1"/>
    </xf>
    <xf numFmtId="1" fontId="79" fillId="77" borderId="8" xfId="0" applyNumberFormat="1" applyFont="1" applyFill="1" applyBorder="1" applyAlignment="1">
      <alignment horizontal="center" vertical="center" shrinkToFit="1"/>
    </xf>
    <xf numFmtId="0" fontId="52" fillId="46" borderId="41" xfId="0" applyFont="1" applyFill="1" applyBorder="1" applyAlignment="1">
      <alignment vertical="center" wrapText="1"/>
    </xf>
    <xf numFmtId="1" fontId="79" fillId="0" borderId="11" xfId="0" applyNumberFormat="1" applyFont="1" applyBorder="1" applyAlignment="1">
      <alignment horizontal="center" vertical="center" shrinkToFit="1"/>
    </xf>
    <xf numFmtId="1" fontId="79" fillId="77" borderId="11" xfId="0" applyNumberFormat="1" applyFont="1" applyFill="1" applyBorder="1" applyAlignment="1">
      <alignment horizontal="center" vertical="center" shrinkToFit="1"/>
    </xf>
    <xf numFmtId="1" fontId="79" fillId="77" borderId="10" xfId="0" applyNumberFormat="1" applyFont="1" applyFill="1" applyBorder="1" applyAlignment="1">
      <alignment horizontal="center" vertical="center" shrinkToFit="1"/>
    </xf>
    <xf numFmtId="0" fontId="1" fillId="0" borderId="40" xfId="0" applyFont="1" applyBorder="1" applyAlignment="1">
      <alignment vertical="center" wrapText="1"/>
    </xf>
    <xf numFmtId="0" fontId="5" fillId="0" borderId="49" xfId="0" applyFont="1" applyBorder="1" applyAlignment="1">
      <alignment horizontal="center" vertical="center"/>
    </xf>
    <xf numFmtId="0" fontId="74" fillId="0" borderId="52" xfId="0" applyFont="1" applyBorder="1" applyAlignment="1">
      <alignment vertical="center" wrapText="1"/>
    </xf>
    <xf numFmtId="0" fontId="73" fillId="70" borderId="95" xfId="0" applyFont="1" applyFill="1" applyBorder="1" applyAlignment="1">
      <alignment vertical="center" wrapText="1"/>
    </xf>
    <xf numFmtId="0" fontId="57" fillId="70" borderId="8" xfId="0" applyFont="1" applyFill="1" applyBorder="1" applyAlignment="1">
      <alignment vertical="center" wrapText="1"/>
    </xf>
    <xf numFmtId="0" fontId="75" fillId="0" borderId="110" xfId="0" applyFont="1" applyBorder="1" applyAlignment="1">
      <alignment horizontal="center" vertical="center" wrapText="1"/>
    </xf>
    <xf numFmtId="0" fontId="75" fillId="0" borderId="10" xfId="0" applyFont="1" applyBorder="1" applyAlignment="1">
      <alignment vertical="center" wrapText="1"/>
    </xf>
    <xf numFmtId="0" fontId="0" fillId="0" borderId="34" xfId="0" applyBorder="1"/>
    <xf numFmtId="0" fontId="52" fillId="0" borderId="36" xfId="0" applyFont="1" applyBorder="1" applyAlignment="1">
      <alignment vertical="center" wrapText="1"/>
    </xf>
    <xf numFmtId="0" fontId="52" fillId="0" borderId="110" xfId="0" applyFont="1" applyBorder="1" applyAlignment="1">
      <alignment vertical="center" wrapText="1"/>
    </xf>
    <xf numFmtId="0" fontId="52" fillId="0" borderId="34" xfId="0" applyFont="1" applyBorder="1" applyAlignment="1">
      <alignment vertical="center" wrapText="1"/>
    </xf>
    <xf numFmtId="0" fontId="1" fillId="77" borderId="149" xfId="0" applyFont="1" applyFill="1" applyBorder="1" applyAlignment="1">
      <alignment horizontal="center" vertical="center"/>
    </xf>
    <xf numFmtId="0" fontId="1" fillId="77" borderId="87" xfId="0" applyFont="1" applyFill="1" applyBorder="1" applyAlignment="1">
      <alignment horizontal="center" vertical="center"/>
    </xf>
    <xf numFmtId="0" fontId="1" fillId="0" borderId="0" xfId="0" applyFont="1" applyAlignment="1">
      <alignment wrapText="1"/>
    </xf>
    <xf numFmtId="0" fontId="75" fillId="71" borderId="5" xfId="0" applyFont="1" applyFill="1" applyBorder="1" applyAlignment="1">
      <alignment horizontal="center" vertical="center"/>
    </xf>
    <xf numFmtId="0" fontId="52" fillId="0" borderId="120" xfId="0" applyFont="1" applyBorder="1" applyAlignment="1">
      <alignment vertical="center"/>
    </xf>
    <xf numFmtId="0" fontId="0" fillId="0" borderId="2" xfId="0" applyBorder="1"/>
    <xf numFmtId="0" fontId="45" fillId="0" borderId="16" xfId="0" applyFont="1" applyBorder="1" applyAlignment="1">
      <alignment vertical="center" wrapText="1"/>
    </xf>
    <xf numFmtId="0" fontId="192" fillId="96" borderId="16" xfId="0" applyFont="1" applyFill="1" applyBorder="1" applyAlignment="1">
      <alignment vertical="center" wrapText="1"/>
    </xf>
    <xf numFmtId="49" fontId="1" fillId="138" borderId="15" xfId="0" applyNumberFormat="1" applyFont="1" applyFill="1" applyBorder="1" applyAlignment="1">
      <alignment vertical="center" wrapText="1"/>
    </xf>
    <xf numFmtId="0" fontId="0" fillId="0" borderId="36" xfId="0" applyBorder="1"/>
    <xf numFmtId="0" fontId="75" fillId="0" borderId="71" xfId="0" applyFont="1" applyBorder="1" applyAlignment="1">
      <alignment vertical="center" wrapText="1"/>
    </xf>
    <xf numFmtId="0" fontId="75" fillId="0" borderId="50" xfId="0" applyFont="1" applyBorder="1" applyAlignment="1">
      <alignment vertical="center" wrapText="1"/>
    </xf>
    <xf numFmtId="0" fontId="75" fillId="0" borderId="38" xfId="0" applyFont="1" applyBorder="1" applyAlignment="1">
      <alignment vertical="center" wrapText="1"/>
    </xf>
    <xf numFmtId="0" fontId="75" fillId="0" borderId="25" xfId="0" applyFont="1" applyBorder="1" applyAlignment="1">
      <alignment vertical="center" wrapText="1"/>
    </xf>
    <xf numFmtId="0" fontId="75" fillId="0" borderId="24" xfId="0" applyFont="1" applyBorder="1" applyAlignment="1">
      <alignment vertical="center" wrapText="1"/>
    </xf>
    <xf numFmtId="0" fontId="0" fillId="0" borderId="6" xfId="0" applyBorder="1"/>
    <xf numFmtId="0" fontId="163" fillId="96" borderId="21" xfId="0" applyFont="1" applyFill="1" applyBorder="1" applyAlignment="1">
      <alignment vertical="center" wrapText="1"/>
    </xf>
    <xf numFmtId="0" fontId="163" fillId="96" borderId="9" xfId="0" applyFont="1" applyFill="1" applyBorder="1" applyAlignment="1">
      <alignment vertical="center" wrapText="1"/>
    </xf>
    <xf numFmtId="0" fontId="0" fillId="0" borderId="37" xfId="0" applyBorder="1"/>
    <xf numFmtId="0" fontId="0" fillId="0" borderId="47" xfId="0" applyBorder="1"/>
    <xf numFmtId="0" fontId="52" fillId="0" borderId="69" xfId="0" applyFont="1" applyBorder="1" applyAlignment="1">
      <alignment vertical="center"/>
    </xf>
    <xf numFmtId="0" fontId="52" fillId="0" borderId="27" xfId="0" applyFont="1" applyBorder="1" applyAlignment="1">
      <alignment vertical="center"/>
    </xf>
    <xf numFmtId="0" fontId="162" fillId="96" borderId="0" xfId="0" applyFont="1" applyFill="1" applyAlignment="1">
      <alignment vertical="center" wrapText="1"/>
    </xf>
    <xf numFmtId="0" fontId="75" fillId="0" borderId="3" xfId="0" applyFont="1" applyBorder="1" applyAlignment="1">
      <alignment vertical="center"/>
    </xf>
    <xf numFmtId="0" fontId="2" fillId="0" borderId="18" xfId="0" applyFont="1" applyBorder="1" applyAlignment="1">
      <alignment horizontal="center" vertical="center"/>
    </xf>
    <xf numFmtId="0" fontId="52" fillId="58" borderId="11" xfId="0" applyFont="1" applyFill="1" applyBorder="1" applyAlignment="1">
      <alignment vertical="center"/>
    </xf>
    <xf numFmtId="0" fontId="0" fillId="0" borderId="8" xfId="0" applyBorder="1"/>
    <xf numFmtId="49" fontId="52" fillId="58" borderId="7" xfId="0" applyNumberFormat="1" applyFont="1" applyFill="1" applyBorder="1" applyAlignment="1">
      <alignment vertical="center" wrapText="1"/>
    </xf>
    <xf numFmtId="0" fontId="0" fillId="0" borderId="108" xfId="0" applyBorder="1"/>
    <xf numFmtId="0" fontId="52" fillId="94" borderId="8" xfId="0" applyFont="1" applyFill="1" applyBorder="1" applyAlignment="1">
      <alignment horizontal="center" vertical="center" wrapText="1"/>
    </xf>
    <xf numFmtId="0" fontId="0" fillId="0" borderId="11" xfId="0" applyBorder="1"/>
    <xf numFmtId="0" fontId="75" fillId="58" borderId="11" xfId="0" applyFont="1" applyFill="1" applyBorder="1" applyAlignment="1">
      <alignment vertical="center" wrapText="1"/>
    </xf>
    <xf numFmtId="0" fontId="75" fillId="58" borderId="7" xfId="0" applyFont="1" applyFill="1" applyBorder="1" applyAlignment="1">
      <alignment vertical="center" wrapText="1"/>
    </xf>
    <xf numFmtId="0" fontId="1" fillId="71" borderId="87" xfId="0" applyFont="1" applyFill="1" applyBorder="1" applyAlignment="1">
      <alignment horizontal="center" vertical="center"/>
    </xf>
    <xf numFmtId="0" fontId="1" fillId="0" borderId="20" xfId="0" applyFont="1" applyBorder="1" applyAlignment="1">
      <alignment horizontal="center" vertical="center" wrapText="1"/>
    </xf>
    <xf numFmtId="0" fontId="1" fillId="65" borderId="87" xfId="0" applyFont="1" applyFill="1" applyBorder="1" applyAlignment="1">
      <alignment horizontal="center" vertical="center"/>
    </xf>
    <xf numFmtId="0" fontId="0" fillId="0" borderId="46" xfId="0" applyBorder="1"/>
    <xf numFmtId="0" fontId="2" fillId="0" borderId="92" xfId="0" applyFont="1" applyBorder="1" applyAlignment="1">
      <alignment horizontal="center" vertical="center"/>
    </xf>
    <xf numFmtId="49" fontId="74" fillId="58" borderId="87" xfId="0" applyNumberFormat="1" applyFont="1" applyFill="1" applyBorder="1" applyAlignment="1">
      <alignment vertical="center" wrapText="1"/>
    </xf>
    <xf numFmtId="49" fontId="74" fillId="58" borderId="20" xfId="0" applyNumberFormat="1" applyFont="1" applyFill="1" applyBorder="1" applyAlignment="1">
      <alignment vertical="center" wrapText="1"/>
    </xf>
    <xf numFmtId="49" fontId="74" fillId="58" borderId="149" xfId="0" applyNumberFormat="1" applyFont="1" applyFill="1" applyBorder="1" applyAlignment="1">
      <alignment vertical="center" wrapText="1"/>
    </xf>
    <xf numFmtId="0" fontId="1" fillId="0" borderId="20" xfId="0" applyFont="1" applyBorder="1" applyAlignment="1">
      <alignment horizontal="left" vertical="center" wrapText="1"/>
    </xf>
    <xf numFmtId="0" fontId="1" fillId="77" borderId="87" xfId="0" applyFont="1" applyFill="1" applyBorder="1" applyAlignment="1">
      <alignment vertical="center" wrapText="1"/>
    </xf>
    <xf numFmtId="0" fontId="1" fillId="77" borderId="149" xfId="0" applyFont="1" applyFill="1" applyBorder="1" applyAlignment="1">
      <alignment vertical="center" wrapText="1"/>
    </xf>
    <xf numFmtId="0" fontId="1" fillId="0" borderId="87" xfId="0" applyFont="1" applyBorder="1" applyAlignment="1">
      <alignment vertical="center" wrapText="1"/>
    </xf>
    <xf numFmtId="0" fontId="2" fillId="0" borderId="149" xfId="0" applyFont="1" applyBorder="1" applyAlignment="1">
      <alignment vertical="center" wrapText="1"/>
    </xf>
    <xf numFmtId="0" fontId="1" fillId="0" borderId="87" xfId="0" applyFont="1" applyBorder="1" applyAlignment="1">
      <alignment horizontal="center" vertical="center" wrapText="1"/>
    </xf>
    <xf numFmtId="0" fontId="2" fillId="0" borderId="20" xfId="0" applyFont="1" applyBorder="1" applyAlignment="1">
      <alignment vertical="center" wrapText="1"/>
    </xf>
    <xf numFmtId="0" fontId="45" fillId="0" borderId="109" xfId="0" applyFont="1" applyBorder="1" applyAlignment="1">
      <alignment vertical="center" wrapText="1"/>
    </xf>
    <xf numFmtId="0" fontId="1" fillId="148" borderId="109" xfId="0" applyFont="1" applyFill="1" applyBorder="1" applyAlignment="1">
      <alignment vertical="center" wrapText="1"/>
    </xf>
    <xf numFmtId="0" fontId="1" fillId="0" borderId="91" xfId="0" applyFont="1" applyBorder="1" applyAlignment="1">
      <alignment horizontal="center" vertical="center"/>
    </xf>
    <xf numFmtId="0" fontId="1" fillId="0" borderId="27" xfId="0" applyFont="1" applyBorder="1" applyAlignment="1">
      <alignment horizontal="center" vertical="center"/>
    </xf>
    <xf numFmtId="0" fontId="0" fillId="0" borderId="31" xfId="0" applyBorder="1"/>
    <xf numFmtId="0" fontId="1" fillId="0" borderId="152" xfId="0" applyFont="1" applyBorder="1" applyAlignment="1">
      <alignment horizontal="center" vertical="center"/>
    </xf>
    <xf numFmtId="0" fontId="0" fillId="0" borderId="4" xfId="0" applyBorder="1"/>
    <xf numFmtId="0" fontId="52" fillId="0" borderId="71" xfId="0" applyFont="1" applyBorder="1" applyAlignment="1">
      <alignment vertical="center" wrapText="1"/>
    </xf>
    <xf numFmtId="0" fontId="73" fillId="84" borderId="50" xfId="0" applyFont="1" applyFill="1" applyBorder="1" applyAlignment="1">
      <alignment vertical="center" wrapText="1"/>
    </xf>
    <xf numFmtId="0" fontId="74" fillId="80" borderId="3" xfId="0" applyFont="1" applyFill="1" applyBorder="1" applyAlignment="1">
      <alignment vertical="center" wrapText="1"/>
    </xf>
    <xf numFmtId="0" fontId="57" fillId="0" borderId="120" xfId="0" applyFont="1" applyBorder="1" applyAlignment="1">
      <alignment vertical="center" wrapText="1"/>
    </xf>
    <xf numFmtId="0" fontId="0" fillId="0" borderId="110" xfId="0" applyBorder="1"/>
    <xf numFmtId="0" fontId="0" fillId="0" borderId="92" xfId="0" applyBorder="1"/>
    <xf numFmtId="0" fontId="75" fillId="84" borderId="110" xfId="0" applyFont="1" applyFill="1" applyBorder="1" applyAlignment="1">
      <alignment vertical="center" wrapText="1"/>
    </xf>
    <xf numFmtId="0" fontId="57" fillId="112" borderId="34" xfId="0" applyFont="1" applyFill="1" applyBorder="1" applyAlignment="1">
      <alignment vertical="center" wrapText="1"/>
    </xf>
    <xf numFmtId="0" fontId="1" fillId="77" borderId="91" xfId="0" applyFont="1" applyFill="1" applyBorder="1" applyAlignment="1">
      <alignment horizontal="center" vertical="center"/>
    </xf>
    <xf numFmtId="0" fontId="1" fillId="77" borderId="152" xfId="0" applyFont="1" applyFill="1" applyBorder="1" applyAlignment="1">
      <alignment horizontal="center" vertical="center"/>
    </xf>
    <xf numFmtId="0" fontId="0" fillId="0" borderId="91" xfId="0" applyBorder="1"/>
    <xf numFmtId="0" fontId="0" fillId="0" borderId="27" xfId="0" applyBorder="1"/>
    <xf numFmtId="0" fontId="74" fillId="97" borderId="16" xfId="0" applyFont="1" applyFill="1" applyBorder="1" applyAlignment="1">
      <alignment vertical="center"/>
    </xf>
    <xf numFmtId="0" fontId="0" fillId="0" borderId="5" xfId="0" applyBorder="1"/>
    <xf numFmtId="0" fontId="1" fillId="77" borderId="20" xfId="0" applyFont="1" applyFill="1" applyBorder="1" applyAlignment="1">
      <alignment horizontal="center" vertical="center"/>
    </xf>
    <xf numFmtId="0" fontId="52" fillId="94" borderId="41" xfId="0" applyFont="1" applyFill="1" applyBorder="1" applyAlignment="1">
      <alignment horizontal="center" vertical="center" wrapText="1"/>
    </xf>
    <xf numFmtId="0" fontId="74" fillId="84" borderId="50" xfId="0" applyFont="1" applyFill="1" applyBorder="1" applyAlignment="1">
      <alignment vertical="center" wrapText="1"/>
    </xf>
    <xf numFmtId="0" fontId="57" fillId="0" borderId="27" xfId="0" applyFont="1" applyBorder="1" applyAlignment="1">
      <alignment horizontal="center" vertical="center" wrapText="1"/>
    </xf>
    <xf numFmtId="0" fontId="162" fillId="96" borderId="16" xfId="0" applyFont="1" applyFill="1" applyBorder="1" applyAlignment="1">
      <alignment vertical="center" wrapText="1"/>
    </xf>
    <xf numFmtId="0" fontId="163" fillId="96" borderId="21" xfId="0" applyFont="1" applyFill="1" applyBorder="1" applyAlignment="1">
      <alignment horizontal="center" vertical="center" wrapText="1"/>
    </xf>
    <xf numFmtId="0" fontId="0" fillId="0" borderId="35" xfId="0" applyBorder="1"/>
    <xf numFmtId="0" fontId="166" fillId="96" borderId="16" xfId="0" applyFont="1" applyFill="1" applyBorder="1" applyAlignment="1">
      <alignment vertical="center" wrapText="1"/>
    </xf>
    <xf numFmtId="0" fontId="45" fillId="59" borderId="41" xfId="0" applyFont="1" applyFill="1" applyBorder="1" applyAlignment="1">
      <alignment vertical="center" wrapText="1"/>
    </xf>
    <xf numFmtId="0" fontId="1" fillId="137" borderId="16" xfId="0" applyFont="1" applyFill="1" applyBorder="1" applyAlignment="1">
      <alignment horizontal="center" wrapText="1"/>
    </xf>
    <xf numFmtId="0" fontId="88" fillId="0" borderId="0" xfId="0" applyFont="1" applyAlignment="1">
      <alignment horizontal="center" vertical="center"/>
    </xf>
    <xf numFmtId="0" fontId="75" fillId="137" borderId="16" xfId="0" applyFont="1" applyFill="1" applyBorder="1" applyAlignment="1">
      <alignment vertical="center" wrapText="1"/>
    </xf>
    <xf numFmtId="0" fontId="79" fillId="0" borderId="5" xfId="0" applyFont="1" applyBorder="1" applyAlignment="1">
      <alignment horizontal="center" vertical="center" wrapText="1"/>
    </xf>
    <xf numFmtId="0" fontId="73" fillId="94" borderId="5" xfId="0" applyFont="1" applyFill="1" applyBorder="1" applyAlignment="1">
      <alignment vertical="center" wrapText="1"/>
    </xf>
    <xf numFmtId="49" fontId="74" fillId="94" borderId="11" xfId="0" applyNumberFormat="1" applyFont="1" applyFill="1" applyBorder="1" applyAlignment="1">
      <alignment vertical="center" wrapText="1"/>
    </xf>
    <xf numFmtId="0" fontId="73" fillId="76" borderId="0" xfId="0" applyFont="1" applyFill="1" applyAlignment="1">
      <alignment horizontal="center" vertical="center" wrapText="1"/>
    </xf>
    <xf numFmtId="0" fontId="1" fillId="0" borderId="120" xfId="0" applyFont="1" applyBorder="1" applyAlignment="1">
      <alignment horizontal="center" vertical="center"/>
    </xf>
    <xf numFmtId="0" fontId="73" fillId="0" borderId="0" xfId="0" applyFont="1"/>
    <xf numFmtId="0" fontId="79" fillId="0" borderId="2" xfId="0" applyFont="1" applyBorder="1" applyAlignment="1">
      <alignment vertical="center"/>
    </xf>
    <xf numFmtId="0" fontId="68" fillId="0" borderId="15" xfId="0" applyFont="1" applyBorder="1" applyAlignment="1">
      <alignment vertical="center" wrapText="1"/>
    </xf>
    <xf numFmtId="0" fontId="1" fillId="0" borderId="21" xfId="0" applyFont="1" applyBorder="1" applyAlignment="1">
      <alignment horizontal="center" vertical="center"/>
    </xf>
    <xf numFmtId="0" fontId="168" fillId="0" borderId="41" xfId="0" applyFont="1" applyBorder="1" applyAlignment="1">
      <alignment vertical="center" wrapText="1"/>
    </xf>
    <xf numFmtId="0" fontId="79" fillId="0" borderId="2" xfId="0" applyFont="1" applyBorder="1" applyAlignment="1">
      <alignment vertical="center" wrapText="1"/>
    </xf>
    <xf numFmtId="0" fontId="2" fillId="0" borderId="15" xfId="0" applyFont="1" applyBorder="1" applyAlignment="1">
      <alignment horizontal="center" vertical="center"/>
    </xf>
    <xf numFmtId="49" fontId="74" fillId="58" borderId="29" xfId="0" applyNumberFormat="1" applyFont="1" applyFill="1" applyBorder="1" applyAlignment="1">
      <alignment vertical="center" wrapText="1"/>
    </xf>
    <xf numFmtId="0" fontId="45" fillId="0" borderId="108" xfId="0" applyFont="1" applyBorder="1" applyAlignment="1">
      <alignment vertical="center"/>
    </xf>
    <xf numFmtId="0" fontId="45" fillId="0" borderId="40" xfId="0" applyFont="1" applyBorder="1" applyAlignment="1">
      <alignment vertical="center" wrapText="1"/>
    </xf>
    <xf numFmtId="0" fontId="45" fillId="0" borderId="34" xfId="0" applyFont="1" applyBorder="1" applyAlignment="1">
      <alignment vertical="center" wrapText="1"/>
    </xf>
    <xf numFmtId="0" fontId="161" fillId="96" borderId="71" xfId="0" applyFont="1" applyFill="1" applyBorder="1" applyAlignment="1">
      <alignment vertical="center"/>
    </xf>
    <xf numFmtId="0" fontId="1" fillId="94" borderId="50" xfId="0" applyFont="1" applyFill="1" applyBorder="1" applyAlignment="1">
      <alignment vertical="center" wrapText="1"/>
    </xf>
    <xf numFmtId="0" fontId="45" fillId="132" borderId="76" xfId="0" applyFont="1" applyFill="1" applyBorder="1" applyAlignment="1">
      <alignment vertical="center" wrapText="1"/>
    </xf>
    <xf numFmtId="0" fontId="201" fillId="0" borderId="15" xfId="0" applyFont="1" applyBorder="1" applyAlignment="1">
      <alignment vertical="center"/>
    </xf>
    <xf numFmtId="0" fontId="201" fillId="0" borderId="16" xfId="0" applyFont="1" applyBorder="1" applyAlignment="1">
      <alignment vertical="center"/>
    </xf>
    <xf numFmtId="0" fontId="201" fillId="0" borderId="109" xfId="0" applyFont="1" applyBorder="1" applyAlignment="1">
      <alignment vertical="center"/>
    </xf>
    <xf numFmtId="0" fontId="73" fillId="116" borderId="71" xfId="0" applyFont="1" applyFill="1" applyBorder="1" applyAlignment="1">
      <alignment vertical="center" wrapText="1"/>
    </xf>
    <xf numFmtId="0" fontId="1" fillId="141" borderId="3" xfId="0" applyFont="1" applyFill="1" applyBorder="1" applyAlignment="1">
      <alignment horizontal="center" vertical="center" wrapText="1"/>
    </xf>
    <xf numFmtId="0" fontId="1" fillId="141" borderId="4" xfId="0" applyFont="1" applyFill="1" applyBorder="1" applyAlignment="1">
      <alignment horizontal="center" vertical="center" wrapText="1"/>
    </xf>
    <xf numFmtId="0" fontId="73" fillId="94" borderId="108" xfId="0" applyFont="1" applyFill="1" applyBorder="1" applyAlignment="1">
      <alignment vertical="center" wrapText="1"/>
    </xf>
    <xf numFmtId="0" fontId="73" fillId="94" borderId="111" xfId="0" applyFont="1" applyFill="1" applyBorder="1" applyAlignment="1">
      <alignment vertical="center" wrapText="1"/>
    </xf>
    <xf numFmtId="0" fontId="1" fillId="0" borderId="29" xfId="0" applyFont="1" applyBorder="1" applyAlignment="1">
      <alignment horizontal="center" vertical="center"/>
    </xf>
    <xf numFmtId="0" fontId="0" fillId="77" borderId="43" xfId="0" applyFill="1" applyBorder="1"/>
    <xf numFmtId="0" fontId="161" fillId="77" borderId="153" xfId="0" applyFont="1" applyFill="1" applyBorder="1" applyAlignment="1">
      <alignment vertical="center"/>
    </xf>
    <xf numFmtId="0" fontId="57" fillId="77" borderId="153" xfId="0" applyFont="1" applyFill="1" applyBorder="1" applyAlignment="1">
      <alignment vertical="center" wrapText="1"/>
    </xf>
    <xf numFmtId="0" fontId="10" fillId="77" borderId="153" xfId="0" applyFont="1" applyFill="1" applyBorder="1" applyAlignment="1">
      <alignment vertical="center" wrapText="1"/>
    </xf>
    <xf numFmtId="0" fontId="52" fillId="77" borderId="153" xfId="0" applyFont="1" applyFill="1" applyBorder="1" applyAlignment="1">
      <alignment vertical="center" wrapText="1"/>
    </xf>
    <xf numFmtId="0" fontId="79" fillId="77" borderId="153" xfId="0" applyFont="1" applyFill="1" applyBorder="1" applyAlignment="1">
      <alignment vertical="center"/>
    </xf>
    <xf numFmtId="49" fontId="75" fillId="77" borderId="153" xfId="0" applyNumberFormat="1" applyFont="1" applyFill="1" applyBorder="1" applyAlignment="1">
      <alignment vertical="center" wrapText="1"/>
    </xf>
    <xf numFmtId="0" fontId="161" fillId="77" borderId="94" xfId="0" applyFont="1" applyFill="1" applyBorder="1" applyAlignment="1">
      <alignment vertical="center"/>
    </xf>
    <xf numFmtId="0" fontId="1" fillId="77" borderId="153" xfId="0" applyFont="1" applyFill="1" applyBorder="1" applyAlignment="1">
      <alignment horizontal="center" vertical="center" wrapText="1"/>
    </xf>
    <xf numFmtId="0" fontId="74" fillId="77" borderId="94" xfId="0" applyFont="1" applyFill="1" applyBorder="1" applyAlignment="1">
      <alignment vertical="center" wrapText="1"/>
    </xf>
    <xf numFmtId="0" fontId="1" fillId="77" borderId="154" xfId="0" applyFont="1" applyFill="1" applyBorder="1" applyAlignment="1">
      <alignment horizontal="center" vertical="center"/>
    </xf>
    <xf numFmtId="0" fontId="73" fillId="77" borderId="153" xfId="0" applyFont="1" applyFill="1" applyBorder="1" applyAlignment="1">
      <alignment vertical="center" wrapText="1"/>
    </xf>
    <xf numFmtId="0" fontId="52" fillId="77" borderId="153" xfId="0" applyFont="1" applyFill="1" applyBorder="1" applyAlignment="1">
      <alignment vertical="center"/>
    </xf>
    <xf numFmtId="0" fontId="1" fillId="77" borderId="49" xfId="0" applyFont="1" applyFill="1" applyBorder="1" applyAlignment="1">
      <alignment horizontal="center" vertical="center"/>
    </xf>
    <xf numFmtId="0" fontId="75" fillId="77" borderId="49" xfId="0" applyFont="1" applyFill="1" applyBorder="1" applyAlignment="1">
      <alignment vertical="center"/>
    </xf>
    <xf numFmtId="0" fontId="1" fillId="138" borderId="3" xfId="0" applyFont="1" applyFill="1" applyBorder="1" applyAlignment="1">
      <alignment horizontal="center" vertical="center" wrapText="1"/>
    </xf>
    <xf numFmtId="0" fontId="2" fillId="0" borderId="109" xfId="0" applyFont="1" applyBorder="1" applyAlignment="1">
      <alignment horizontal="center" vertical="center"/>
    </xf>
    <xf numFmtId="0" fontId="1" fillId="0" borderId="24" xfId="0" applyFont="1" applyBorder="1" applyAlignment="1">
      <alignment horizontal="center" vertical="center"/>
    </xf>
    <xf numFmtId="0" fontId="161" fillId="96" borderId="76" xfId="0" applyFont="1" applyFill="1" applyBorder="1" applyAlignment="1">
      <alignment vertical="center"/>
    </xf>
    <xf numFmtId="0" fontId="161" fillId="0" borderId="36" xfId="0" applyFont="1" applyBorder="1" applyAlignment="1">
      <alignment vertical="center"/>
    </xf>
    <xf numFmtId="0" fontId="161" fillId="0" borderId="70" xfId="0" applyFont="1" applyBorder="1" applyAlignment="1">
      <alignment vertical="center"/>
    </xf>
    <xf numFmtId="0" fontId="57" fillId="147" borderId="5" xfId="0" applyFont="1" applyFill="1" applyBorder="1" applyAlignment="1">
      <alignment horizontal="center" vertical="center" wrapText="1"/>
    </xf>
    <xf numFmtId="0" fontId="73" fillId="138" borderId="40" xfId="0" applyFont="1" applyFill="1" applyBorder="1" applyAlignment="1">
      <alignment vertical="center" wrapText="1"/>
    </xf>
    <xf numFmtId="0" fontId="1" fillId="84" borderId="41" xfId="0" applyFont="1" applyFill="1" applyBorder="1" applyAlignment="1">
      <alignment vertical="center" wrapText="1"/>
    </xf>
    <xf numFmtId="0" fontId="73" fillId="152" borderId="111" xfId="0" applyFont="1" applyFill="1" applyBorder="1" applyAlignment="1">
      <alignment vertical="center" wrapText="1"/>
    </xf>
    <xf numFmtId="0" fontId="52" fillId="154" borderId="5" xfId="0" applyFont="1" applyFill="1" applyBorder="1" applyAlignment="1">
      <alignment vertical="center" wrapText="1"/>
    </xf>
    <xf numFmtId="0" fontId="213" fillId="0" borderId="0" xfId="0" applyFont="1" applyAlignment="1">
      <alignment horizontal="left" vertical="center"/>
    </xf>
    <xf numFmtId="0" fontId="102" fillId="0" borderId="3" xfId="0" applyFont="1" applyBorder="1" applyAlignment="1">
      <alignment horizontal="center" vertical="center"/>
    </xf>
    <xf numFmtId="0" fontId="73" fillId="0" borderId="3" xfId="0" applyFont="1" applyBorder="1" applyAlignment="1">
      <alignment horizontal="center" vertical="center"/>
    </xf>
    <xf numFmtId="0" fontId="73" fillId="0" borderId="3" xfId="0" quotePrefix="1" applyFont="1" applyBorder="1" applyAlignment="1">
      <alignment horizontal="center" vertical="center"/>
    </xf>
    <xf numFmtId="0" fontId="74" fillId="0" borderId="3" xfId="0" applyFont="1" applyBorder="1" applyAlignment="1">
      <alignment horizontal="center" vertical="center"/>
    </xf>
    <xf numFmtId="0" fontId="74" fillId="0" borderId="6" xfId="0" applyFont="1" applyBorder="1" applyAlignment="1">
      <alignment horizontal="center" vertical="center"/>
    </xf>
    <xf numFmtId="0" fontId="73" fillId="0" borderId="6" xfId="0" applyFont="1" applyBorder="1" applyAlignment="1">
      <alignment horizontal="center" vertical="center"/>
    </xf>
    <xf numFmtId="0" fontId="73" fillId="0" borderId="8" xfId="0" applyFont="1" applyBorder="1" applyAlignment="1">
      <alignment horizontal="center" vertical="center"/>
    </xf>
    <xf numFmtId="0" fontId="73" fillId="0" borderId="8" xfId="0" quotePrefix="1" applyFont="1" applyBorder="1" applyAlignment="1">
      <alignment horizontal="center" vertical="center"/>
    </xf>
    <xf numFmtId="0" fontId="212" fillId="0" borderId="0" xfId="0" applyFont="1"/>
    <xf numFmtId="0" fontId="10" fillId="12" borderId="3" xfId="0" applyFont="1" applyFill="1" applyBorder="1" applyAlignment="1">
      <alignment horizontal="center" wrapText="1"/>
    </xf>
    <xf numFmtId="0" fontId="10" fillId="0" borderId="3" xfId="0" applyFont="1" applyBorder="1" applyAlignment="1">
      <alignment horizontal="center"/>
    </xf>
    <xf numFmtId="0" fontId="10" fillId="2" borderId="3" xfId="0" applyFont="1" applyFill="1" applyBorder="1" applyAlignment="1">
      <alignment horizontal="center" vertical="center" wrapText="1"/>
    </xf>
    <xf numFmtId="0" fontId="10" fillId="0" borderId="15" xfId="0" applyFont="1" applyBorder="1" applyAlignment="1">
      <alignment horizontal="center" wrapText="1"/>
    </xf>
    <xf numFmtId="0" fontId="10" fillId="0" borderId="16" xfId="0" applyFont="1" applyBorder="1" applyAlignment="1">
      <alignment horizontal="center" wrapText="1"/>
    </xf>
    <xf numFmtId="0" fontId="10" fillId="0" borderId="2" xfId="0" applyFont="1" applyBorder="1" applyAlignment="1">
      <alignment horizontal="center" wrapText="1"/>
    </xf>
    <xf numFmtId="0" fontId="10" fillId="0" borderId="15" xfId="0" applyFont="1" applyBorder="1" applyAlignment="1">
      <alignment horizontal="center"/>
    </xf>
    <xf numFmtId="0" fontId="10" fillId="0" borderId="2" xfId="0" applyFont="1" applyBorder="1" applyAlignment="1">
      <alignment horizontal="center"/>
    </xf>
    <xf numFmtId="0" fontId="10" fillId="12" borderId="3" xfId="0" applyFont="1" applyFill="1" applyBorder="1" applyAlignment="1">
      <alignment horizontal="center"/>
    </xf>
    <xf numFmtId="0" fontId="10" fillId="0" borderId="3" xfId="0" applyFont="1" applyBorder="1" applyAlignment="1">
      <alignment horizontal="center" wrapText="1"/>
    </xf>
    <xf numFmtId="14" fontId="10" fillId="12" borderId="3" xfId="0" applyNumberFormat="1" applyFont="1" applyFill="1" applyBorder="1" applyAlignment="1">
      <alignment horizontal="center"/>
    </xf>
    <xf numFmtId="0" fontId="10" fillId="2" borderId="15" xfId="0" applyFont="1" applyFill="1" applyBorder="1" applyAlignment="1">
      <alignment horizontal="center"/>
    </xf>
    <xf numFmtId="0" fontId="10" fillId="2" borderId="16" xfId="0" applyFont="1" applyFill="1" applyBorder="1" applyAlignment="1">
      <alignment horizontal="center"/>
    </xf>
    <xf numFmtId="0" fontId="10" fillId="2" borderId="2" xfId="0" applyFont="1" applyFill="1" applyBorder="1" applyAlignment="1">
      <alignment horizontal="center"/>
    </xf>
    <xf numFmtId="0" fontId="10" fillId="11" borderId="3" xfId="0" applyFont="1" applyFill="1" applyBorder="1" applyAlignment="1">
      <alignment horizontal="center" wrapText="1"/>
    </xf>
    <xf numFmtId="0" fontId="10" fillId="16" borderId="12" xfId="0" applyFont="1" applyFill="1" applyBorder="1" applyAlignment="1">
      <alignment horizontal="center" wrapText="1"/>
    </xf>
    <xf numFmtId="0" fontId="10" fillId="16" borderId="23" xfId="0" applyFont="1" applyFill="1" applyBorder="1" applyAlignment="1">
      <alignment horizontal="center" wrapText="1"/>
    </xf>
    <xf numFmtId="0" fontId="10" fillId="16" borderId="6" xfId="0" applyFont="1" applyFill="1" applyBorder="1" applyAlignment="1">
      <alignment horizontal="center" wrapText="1"/>
    </xf>
    <xf numFmtId="0" fontId="10" fillId="17" borderId="12" xfId="0" applyFont="1" applyFill="1" applyBorder="1" applyAlignment="1">
      <alignment horizontal="center" wrapText="1"/>
    </xf>
    <xf numFmtId="0" fontId="10" fillId="17" borderId="23" xfId="0" applyFont="1" applyFill="1" applyBorder="1" applyAlignment="1">
      <alignment horizontal="center" wrapText="1"/>
    </xf>
    <xf numFmtId="0" fontId="10" fillId="17" borderId="6" xfId="0" applyFont="1" applyFill="1" applyBorder="1" applyAlignment="1">
      <alignment horizontal="center" wrapText="1"/>
    </xf>
    <xf numFmtId="0" fontId="10" fillId="2" borderId="52" xfId="0" applyFont="1" applyFill="1" applyBorder="1" applyAlignment="1">
      <alignment horizontal="center" wrapText="1"/>
    </xf>
    <xf numFmtId="0" fontId="10" fillId="2" borderId="53" xfId="0" applyFont="1" applyFill="1" applyBorder="1" applyAlignment="1">
      <alignment horizontal="center" wrapText="1"/>
    </xf>
    <xf numFmtId="0" fontId="10" fillId="2" borderId="13" xfId="0" applyFont="1" applyFill="1" applyBorder="1" applyAlignment="1">
      <alignment horizontal="center" wrapText="1"/>
    </xf>
    <xf numFmtId="0" fontId="10" fillId="2" borderId="18" xfId="0" applyFont="1" applyFill="1" applyBorder="1" applyAlignment="1">
      <alignment horizontal="center" wrapText="1"/>
    </xf>
    <xf numFmtId="0" fontId="10" fillId="2" borderId="21" xfId="0" applyFont="1" applyFill="1" applyBorder="1" applyAlignment="1">
      <alignment horizontal="center" wrapText="1"/>
    </xf>
    <xf numFmtId="0" fontId="10" fillId="2" borderId="9" xfId="0" applyFont="1" applyFill="1" applyBorder="1" applyAlignment="1">
      <alignment horizontal="center" wrapText="1"/>
    </xf>
    <xf numFmtId="0" fontId="53" fillId="0" borderId="22" xfId="0" applyFont="1" applyBorder="1" applyAlignment="1">
      <alignment horizontal="center" vertical="center"/>
    </xf>
    <xf numFmtId="0" fontId="53" fillId="0" borderId="9" xfId="0" applyFont="1" applyBorder="1" applyAlignment="1">
      <alignment horizontal="center" vertical="center"/>
    </xf>
    <xf numFmtId="49" fontId="10" fillId="12" borderId="3" xfId="0" applyNumberFormat="1" applyFont="1" applyFill="1" applyBorder="1" applyAlignment="1">
      <alignment horizontal="center"/>
    </xf>
    <xf numFmtId="0" fontId="10" fillId="12" borderId="12" xfId="0" applyFont="1" applyFill="1" applyBorder="1" applyAlignment="1">
      <alignment horizontal="center" wrapText="1"/>
    </xf>
    <xf numFmtId="0" fontId="10" fillId="12" borderId="23" xfId="0" applyFont="1" applyFill="1" applyBorder="1" applyAlignment="1">
      <alignment horizontal="center" wrapText="1"/>
    </xf>
    <xf numFmtId="0" fontId="10" fillId="12" borderId="6" xfId="0" applyFont="1" applyFill="1" applyBorder="1" applyAlignment="1">
      <alignment horizontal="center" wrapText="1"/>
    </xf>
    <xf numFmtId="0" fontId="57" fillId="0" borderId="19" xfId="0" applyFont="1" applyBorder="1" applyAlignment="1">
      <alignment horizontal="center"/>
    </xf>
    <xf numFmtId="0" fontId="57" fillId="0" borderId="0" xfId="0" applyFont="1" applyAlignment="1">
      <alignment horizontal="center"/>
    </xf>
    <xf numFmtId="0" fontId="77" fillId="0" borderId="19" xfId="0" applyFont="1" applyBorder="1" applyAlignment="1">
      <alignment horizontal="center"/>
    </xf>
    <xf numFmtId="0" fontId="73" fillId="0" borderId="0" xfId="0" applyFont="1" applyAlignment="1">
      <alignment horizontal="center"/>
    </xf>
    <xf numFmtId="0" fontId="52" fillId="0" borderId="15" xfId="0" applyFont="1" applyBorder="1" applyAlignment="1">
      <alignment horizontal="center" vertical="center"/>
    </xf>
    <xf numFmtId="0" fontId="52" fillId="0" borderId="16" xfId="0" applyFont="1" applyBorder="1" applyAlignment="1">
      <alignment horizontal="center" vertical="center"/>
    </xf>
    <xf numFmtId="0" fontId="4" fillId="24" borderId="15" xfId="0" applyFont="1" applyFill="1" applyBorder="1" applyAlignment="1">
      <alignment horizontal="center" vertical="center" wrapText="1"/>
    </xf>
    <xf numFmtId="0" fontId="4" fillId="24" borderId="16" xfId="0" applyFont="1" applyFill="1" applyBorder="1" applyAlignment="1">
      <alignment horizontal="center" vertical="center" wrapText="1"/>
    </xf>
    <xf numFmtId="49" fontId="117" fillId="26" borderId="15" xfId="0" applyNumberFormat="1" applyFont="1" applyFill="1" applyBorder="1" applyAlignment="1">
      <alignment horizontal="center" vertical="center" wrapText="1"/>
    </xf>
    <xf numFmtId="49" fontId="7" fillId="26" borderId="16" xfId="0" applyNumberFormat="1" applyFont="1" applyFill="1" applyBorder="1" applyAlignment="1">
      <alignment horizontal="center" vertical="center" wrapText="1"/>
    </xf>
    <xf numFmtId="49" fontId="7" fillId="26" borderId="2" xfId="0" applyNumberFormat="1" applyFont="1" applyFill="1" applyBorder="1" applyAlignment="1">
      <alignment horizontal="center" vertical="center" wrapText="1"/>
    </xf>
    <xf numFmtId="49" fontId="7" fillId="23" borderId="3" xfId="0" applyNumberFormat="1" applyFont="1" applyFill="1" applyBorder="1" applyAlignment="1">
      <alignment horizontal="center" vertical="center" wrapText="1"/>
    </xf>
    <xf numFmtId="0" fontId="58" fillId="31" borderId="15" xfId="0" applyFont="1" applyFill="1" applyBorder="1" applyAlignment="1">
      <alignment horizontal="center" vertical="center" wrapText="1"/>
    </xf>
    <xf numFmtId="0" fontId="58" fillId="31" borderId="16" xfId="0" applyFont="1" applyFill="1" applyBorder="1" applyAlignment="1">
      <alignment horizontal="center" vertical="center" wrapText="1"/>
    </xf>
    <xf numFmtId="0" fontId="58" fillId="31" borderId="2" xfId="0" applyFont="1" applyFill="1" applyBorder="1" applyAlignment="1">
      <alignment horizontal="center" vertical="center" wrapText="1"/>
    </xf>
    <xf numFmtId="0" fontId="46" fillId="0" borderId="15" xfId="0" applyFont="1" applyBorder="1" applyAlignment="1">
      <alignment horizontal="center" vertical="center" wrapText="1"/>
    </xf>
    <xf numFmtId="0" fontId="18" fillId="0" borderId="16" xfId="0" applyFont="1" applyBorder="1" applyAlignment="1">
      <alignment horizontal="center" vertical="center" wrapText="1"/>
    </xf>
    <xf numFmtId="0" fontId="18" fillId="0" borderId="2" xfId="0" applyFont="1" applyBorder="1" applyAlignment="1">
      <alignment horizontal="center" vertical="center" wrapText="1"/>
    </xf>
    <xf numFmtId="0" fontId="57" fillId="19" borderId="41" xfId="0" applyFont="1" applyFill="1" applyBorder="1" applyAlignment="1">
      <alignment horizontal="center" vertical="center"/>
    </xf>
    <xf numFmtId="0" fontId="57" fillId="19" borderId="16" xfId="0" applyFont="1" applyFill="1" applyBorder="1" applyAlignment="1">
      <alignment horizontal="center" vertical="center"/>
    </xf>
    <xf numFmtId="0" fontId="57" fillId="19" borderId="2" xfId="0" applyFont="1" applyFill="1" applyBorder="1" applyAlignment="1">
      <alignment horizontal="center" vertical="center"/>
    </xf>
    <xf numFmtId="0" fontId="46" fillId="0" borderId="16" xfId="0" applyFont="1" applyBorder="1" applyAlignment="1">
      <alignment horizontal="center" vertical="center" wrapText="1"/>
    </xf>
    <xf numFmtId="0" fontId="4" fillId="6" borderId="15" xfId="0" applyFont="1" applyFill="1" applyBorder="1" applyAlignment="1">
      <alignment horizontal="center" vertical="center" wrapText="1"/>
    </xf>
    <xf numFmtId="0" fontId="4" fillId="6" borderId="16" xfId="0" applyFont="1" applyFill="1" applyBorder="1" applyAlignment="1">
      <alignment horizontal="center" vertical="center" wrapText="1"/>
    </xf>
    <xf numFmtId="0" fontId="119" fillId="26" borderId="15" xfId="0" applyFont="1" applyFill="1" applyBorder="1" applyAlignment="1">
      <alignment horizontal="center" vertical="center" wrapText="1"/>
    </xf>
    <xf numFmtId="0" fontId="119" fillId="26" borderId="2" xfId="0" applyFont="1" applyFill="1" applyBorder="1" applyAlignment="1">
      <alignment horizontal="center" vertical="center" wrapText="1"/>
    </xf>
    <xf numFmtId="49" fontId="4" fillId="36" borderId="15" xfId="0" applyNumberFormat="1" applyFont="1" applyFill="1" applyBorder="1" applyAlignment="1">
      <alignment horizontal="center" vertical="center" wrapText="1"/>
    </xf>
    <xf numFmtId="49" fontId="4" fillId="36" borderId="16" xfId="0" applyNumberFormat="1" applyFont="1" applyFill="1" applyBorder="1" applyAlignment="1">
      <alignment horizontal="center" vertical="center" wrapText="1"/>
    </xf>
    <xf numFmtId="0" fontId="7" fillId="21" borderId="40" xfId="0" applyFont="1" applyFill="1" applyBorder="1" applyAlignment="1">
      <alignment horizontal="center" vertical="center" wrapText="1"/>
    </xf>
    <xf numFmtId="0" fontId="7" fillId="21" borderId="50" xfId="0" applyFont="1" applyFill="1" applyBorder="1" applyAlignment="1">
      <alignment horizontal="center" vertical="center" wrapText="1"/>
    </xf>
    <xf numFmtId="49" fontId="16" fillId="28" borderId="15" xfId="0" applyNumberFormat="1" applyFont="1" applyFill="1" applyBorder="1" applyAlignment="1">
      <alignment horizontal="center" vertical="center" wrapText="1"/>
    </xf>
    <xf numFmtId="49" fontId="16" fillId="28" borderId="2" xfId="0" applyNumberFormat="1" applyFont="1" applyFill="1" applyBorder="1" applyAlignment="1">
      <alignment horizontal="center" vertical="center" wrapText="1"/>
    </xf>
    <xf numFmtId="0" fontId="5" fillId="0" borderId="34" xfId="0" applyFont="1" applyBorder="1" applyAlignment="1">
      <alignment horizontal="center"/>
    </xf>
    <xf numFmtId="0" fontId="109" fillId="26" borderId="16" xfId="0" applyFont="1" applyFill="1" applyBorder="1" applyAlignment="1">
      <alignment horizontal="center" vertical="center" wrapText="1"/>
    </xf>
    <xf numFmtId="0" fontId="109" fillId="26" borderId="2" xfId="0" applyFont="1" applyFill="1" applyBorder="1" applyAlignment="1">
      <alignment horizontal="center" vertical="center" wrapText="1"/>
    </xf>
    <xf numFmtId="0" fontId="14" fillId="3" borderId="33" xfId="0" applyFont="1" applyFill="1" applyBorder="1" applyAlignment="1">
      <alignment horizontal="center" vertical="center" textRotation="180" wrapText="1"/>
    </xf>
    <xf numFmtId="0" fontId="14" fillId="3" borderId="32" xfId="0" applyFont="1" applyFill="1" applyBorder="1" applyAlignment="1">
      <alignment horizontal="center" vertical="center" textRotation="180" wrapText="1"/>
    </xf>
    <xf numFmtId="0" fontId="14" fillId="3" borderId="19" xfId="0" applyFont="1" applyFill="1" applyBorder="1" applyAlignment="1">
      <alignment horizontal="center" vertical="center" textRotation="180" wrapText="1"/>
    </xf>
    <xf numFmtId="0" fontId="14" fillId="3" borderId="0" xfId="0" applyFont="1" applyFill="1" applyAlignment="1">
      <alignment horizontal="center" vertical="center" textRotation="180" wrapText="1"/>
    </xf>
    <xf numFmtId="0" fontId="14" fillId="3" borderId="29" xfId="0" applyFont="1" applyFill="1" applyBorder="1" applyAlignment="1">
      <alignment horizontal="center" vertical="center" textRotation="180" wrapText="1"/>
    </xf>
    <xf numFmtId="0" fontId="14" fillId="3" borderId="25" xfId="0" applyFont="1" applyFill="1" applyBorder="1" applyAlignment="1">
      <alignment horizontal="center" vertical="center" textRotation="180" wrapText="1"/>
    </xf>
    <xf numFmtId="49" fontId="123" fillId="26" borderId="15" xfId="0" applyNumberFormat="1" applyFont="1" applyFill="1" applyBorder="1" applyAlignment="1">
      <alignment horizontal="center" vertical="center" wrapText="1"/>
    </xf>
    <xf numFmtId="49" fontId="52" fillId="26" borderId="16" xfId="0" applyNumberFormat="1" applyFont="1" applyFill="1" applyBorder="1" applyAlignment="1">
      <alignment horizontal="center" vertical="center" wrapText="1"/>
    </xf>
    <xf numFmtId="49" fontId="52" fillId="26" borderId="2" xfId="0" applyNumberFormat="1" applyFont="1" applyFill="1" applyBorder="1" applyAlignment="1">
      <alignment horizontal="center" vertical="center" wrapText="1"/>
    </xf>
    <xf numFmtId="0" fontId="0" fillId="0" borderId="40" xfId="0" applyBorder="1" applyAlignment="1">
      <alignment horizontal="center"/>
    </xf>
    <xf numFmtId="0" fontId="0" fillId="0" borderId="36" xfId="0" applyBorder="1" applyAlignment="1">
      <alignment horizontal="center"/>
    </xf>
    <xf numFmtId="0" fontId="128" fillId="26" borderId="50" xfId="0" applyFont="1" applyFill="1" applyBorder="1" applyAlignment="1">
      <alignment horizontal="center" vertical="center" wrapText="1"/>
    </xf>
    <xf numFmtId="0" fontId="128" fillId="26" borderId="36" xfId="0" applyFont="1" applyFill="1" applyBorder="1" applyAlignment="1">
      <alignment horizontal="center" vertical="center" wrapText="1"/>
    </xf>
    <xf numFmtId="0" fontId="7" fillId="27" borderId="16" xfId="0" applyFont="1" applyFill="1" applyBorder="1" applyAlignment="1">
      <alignment horizontal="center" vertical="center" wrapText="1"/>
    </xf>
    <xf numFmtId="49" fontId="4" fillId="7" borderId="15" xfId="0" applyNumberFormat="1" applyFont="1" applyFill="1" applyBorder="1" applyAlignment="1">
      <alignment horizontal="center" vertical="center" wrapText="1"/>
    </xf>
    <xf numFmtId="49" fontId="4" fillId="7" borderId="16" xfId="0" applyNumberFormat="1" applyFont="1" applyFill="1" applyBorder="1" applyAlignment="1">
      <alignment horizontal="center" vertical="center" wrapText="1"/>
    </xf>
    <xf numFmtId="49" fontId="4" fillId="7" borderId="2" xfId="0" applyNumberFormat="1" applyFont="1" applyFill="1" applyBorder="1" applyAlignment="1">
      <alignment horizontal="center" vertical="center" wrapText="1"/>
    </xf>
    <xf numFmtId="0" fontId="4" fillId="19" borderId="3" xfId="0" applyFont="1" applyFill="1" applyBorder="1" applyAlignment="1">
      <alignment horizontal="center" vertical="center" wrapText="1"/>
    </xf>
    <xf numFmtId="0" fontId="1" fillId="19" borderId="3" xfId="0" applyFont="1" applyFill="1" applyBorder="1" applyAlignment="1">
      <alignment horizontal="center" vertical="center" wrapText="1"/>
    </xf>
    <xf numFmtId="0" fontId="119" fillId="26" borderId="18" xfId="0" applyFont="1" applyFill="1" applyBorder="1" applyAlignment="1">
      <alignment horizontal="center" vertical="center"/>
    </xf>
    <xf numFmtId="0" fontId="119" fillId="26" borderId="21" xfId="0" applyFont="1" applyFill="1" applyBorder="1" applyAlignment="1">
      <alignment horizontal="center" vertical="center"/>
    </xf>
    <xf numFmtId="0" fontId="119" fillId="26" borderId="9" xfId="0" applyFont="1" applyFill="1" applyBorder="1" applyAlignment="1">
      <alignment horizontal="center" vertical="center"/>
    </xf>
    <xf numFmtId="0" fontId="5" fillId="0" borderId="34" xfId="0" applyFont="1" applyBorder="1" applyAlignment="1">
      <alignment horizontal="center" wrapText="1"/>
    </xf>
    <xf numFmtId="0" fontId="0" fillId="0" borderId="34" xfId="0" applyBorder="1" applyAlignment="1">
      <alignment horizontal="center" wrapText="1"/>
    </xf>
    <xf numFmtId="0" fontId="7" fillId="31" borderId="15" xfId="0" applyFont="1" applyFill="1" applyBorder="1" applyAlignment="1">
      <alignment horizontal="center" vertical="center" wrapText="1"/>
    </xf>
    <xf numFmtId="0" fontId="7" fillId="31" borderId="16" xfId="0" applyFont="1" applyFill="1" applyBorder="1" applyAlignment="1">
      <alignment horizontal="center" vertical="center" wrapText="1"/>
    </xf>
    <xf numFmtId="0" fontId="7" fillId="31" borderId="2" xfId="0" applyFont="1" applyFill="1" applyBorder="1" applyAlignment="1">
      <alignment horizontal="center" vertical="center" wrapText="1"/>
    </xf>
    <xf numFmtId="49" fontId="2" fillId="7" borderId="3" xfId="0" applyNumberFormat="1" applyFont="1" applyFill="1" applyBorder="1" applyAlignment="1">
      <alignment horizontal="center" vertical="center" wrapText="1"/>
    </xf>
    <xf numFmtId="49" fontId="2" fillId="7" borderId="15" xfId="0" applyNumberFormat="1" applyFont="1" applyFill="1" applyBorder="1" applyAlignment="1">
      <alignment horizontal="center" vertical="center" wrapText="1"/>
    </xf>
    <xf numFmtId="49" fontId="2" fillId="7" borderId="16" xfId="0" applyNumberFormat="1" applyFont="1" applyFill="1" applyBorder="1" applyAlignment="1">
      <alignment horizontal="center" vertical="center" wrapText="1"/>
    </xf>
    <xf numFmtId="49" fontId="2" fillId="7" borderId="2" xfId="0" applyNumberFormat="1" applyFont="1" applyFill="1" applyBorder="1" applyAlignment="1">
      <alignment horizontal="center" vertical="center" wrapText="1"/>
    </xf>
    <xf numFmtId="0" fontId="5" fillId="0" borderId="36" xfId="0" applyFont="1" applyBorder="1" applyAlignment="1">
      <alignment horizontal="center"/>
    </xf>
    <xf numFmtId="0" fontId="18" fillId="30" borderId="15" xfId="0" applyFont="1" applyFill="1" applyBorder="1" applyAlignment="1">
      <alignment horizontal="center" vertical="center" wrapText="1"/>
    </xf>
    <xf numFmtId="0" fontId="18" fillId="30" borderId="16" xfId="0" applyFont="1" applyFill="1" applyBorder="1" applyAlignment="1">
      <alignment horizontal="center" vertical="center" wrapText="1"/>
    </xf>
    <xf numFmtId="0" fontId="18" fillId="30" borderId="2" xfId="0" applyFont="1" applyFill="1" applyBorder="1" applyAlignment="1">
      <alignment horizontal="center" vertical="center" wrapText="1"/>
    </xf>
    <xf numFmtId="49" fontId="133" fillId="25" borderId="40" xfId="0" applyNumberFormat="1" applyFont="1" applyFill="1" applyBorder="1" applyAlignment="1">
      <alignment horizontal="center" vertical="center" wrapText="1"/>
    </xf>
    <xf numFmtId="49" fontId="133" fillId="25" borderId="50" xfId="0" applyNumberFormat="1" applyFont="1" applyFill="1" applyBorder="1" applyAlignment="1">
      <alignment horizontal="center" vertical="center" wrapText="1"/>
    </xf>
    <xf numFmtId="49" fontId="133" fillId="25" borderId="36" xfId="0" applyNumberFormat="1" applyFont="1" applyFill="1" applyBorder="1" applyAlignment="1">
      <alignment horizontal="center" vertical="center" wrapText="1"/>
    </xf>
    <xf numFmtId="0" fontId="4" fillId="4" borderId="41" xfId="0" applyFont="1" applyFill="1" applyBorder="1" applyAlignment="1">
      <alignment horizontal="center" vertical="center" wrapText="1"/>
    </xf>
    <xf numFmtId="0" fontId="4" fillId="4" borderId="16" xfId="0" applyFont="1" applyFill="1" applyBorder="1" applyAlignment="1">
      <alignment horizontal="center" vertical="center" wrapText="1"/>
    </xf>
    <xf numFmtId="49" fontId="4" fillId="7" borderId="3" xfId="0" applyNumberFormat="1" applyFont="1" applyFill="1" applyBorder="1" applyAlignment="1">
      <alignment horizontal="center" vertical="center" wrapText="1"/>
    </xf>
    <xf numFmtId="49" fontId="2" fillId="21" borderId="3" xfId="0" applyNumberFormat="1" applyFont="1" applyFill="1" applyBorder="1" applyAlignment="1">
      <alignment horizontal="center" vertical="center" wrapText="1"/>
    </xf>
    <xf numFmtId="0" fontId="4" fillId="24" borderId="18" xfId="0" applyFont="1" applyFill="1" applyBorder="1" applyAlignment="1">
      <alignment horizontal="center" vertical="center" wrapText="1"/>
    </xf>
    <xf numFmtId="0" fontId="4" fillId="24" borderId="21" xfId="0" applyFont="1" applyFill="1" applyBorder="1" applyAlignment="1">
      <alignment horizontal="center" vertical="center" wrapText="1"/>
    </xf>
    <xf numFmtId="0" fontId="4" fillId="24" borderId="9" xfId="0" applyFont="1" applyFill="1" applyBorder="1" applyAlignment="1">
      <alignment horizontal="center" vertical="center" wrapText="1"/>
    </xf>
    <xf numFmtId="0" fontId="0" fillId="24" borderId="3" xfId="0" applyFill="1" applyBorder="1" applyAlignment="1">
      <alignment horizontal="center"/>
    </xf>
    <xf numFmtId="0" fontId="23" fillId="3" borderId="26" xfId="0" applyFont="1" applyFill="1" applyBorder="1" applyAlignment="1">
      <alignment horizontal="center" vertical="center" textRotation="90"/>
    </xf>
    <xf numFmtId="0" fontId="23" fillId="3" borderId="23" xfId="0" applyFont="1" applyFill="1" applyBorder="1" applyAlignment="1">
      <alignment horizontal="center" vertical="center" textRotation="90"/>
    </xf>
    <xf numFmtId="0" fontId="23" fillId="3" borderId="20" xfId="0" applyFont="1" applyFill="1" applyBorder="1" applyAlignment="1">
      <alignment horizontal="center" vertical="center" textRotation="90"/>
    </xf>
    <xf numFmtId="0" fontId="18" fillId="24" borderId="16" xfId="0" applyFont="1" applyFill="1" applyBorder="1" applyAlignment="1">
      <alignment horizontal="center" vertical="center" wrapText="1"/>
    </xf>
    <xf numFmtId="0" fontId="18" fillId="24" borderId="2" xfId="0" applyFont="1" applyFill="1" applyBorder="1" applyAlignment="1">
      <alignment horizontal="center" vertical="center" wrapText="1"/>
    </xf>
    <xf numFmtId="0" fontId="2" fillId="23" borderId="15" xfId="0" applyFont="1" applyFill="1" applyBorder="1" applyAlignment="1">
      <alignment horizontal="center" vertical="center"/>
    </xf>
    <xf numFmtId="0" fontId="2" fillId="23" borderId="16" xfId="0" applyFont="1" applyFill="1" applyBorder="1" applyAlignment="1">
      <alignment horizontal="center" vertical="center"/>
    </xf>
    <xf numFmtId="0" fontId="2" fillId="23" borderId="2" xfId="0" applyFont="1" applyFill="1" applyBorder="1" applyAlignment="1">
      <alignment horizontal="center" vertical="center"/>
    </xf>
    <xf numFmtId="0" fontId="11" fillId="23" borderId="15" xfId="0" applyFont="1" applyFill="1" applyBorder="1" applyAlignment="1">
      <alignment horizontal="center" vertical="center" wrapText="1"/>
    </xf>
    <xf numFmtId="0" fontId="11" fillId="23" borderId="16" xfId="0" applyFont="1" applyFill="1" applyBorder="1" applyAlignment="1">
      <alignment horizontal="center" vertical="center" wrapText="1"/>
    </xf>
    <xf numFmtId="0" fontId="11" fillId="23" borderId="2" xfId="0" applyFont="1" applyFill="1" applyBorder="1" applyAlignment="1">
      <alignment horizontal="center" vertical="center" wrapText="1"/>
    </xf>
    <xf numFmtId="0" fontId="18" fillId="24" borderId="15" xfId="0" applyFont="1" applyFill="1" applyBorder="1" applyAlignment="1">
      <alignment horizontal="center" vertical="center" wrapText="1"/>
    </xf>
    <xf numFmtId="0" fontId="21" fillId="39" borderId="15" xfId="0" applyFont="1" applyFill="1" applyBorder="1" applyAlignment="1">
      <alignment horizontal="center" vertical="center" wrapText="1"/>
    </xf>
    <xf numFmtId="0" fontId="21" fillId="39" borderId="16" xfId="0" applyFont="1" applyFill="1" applyBorder="1" applyAlignment="1">
      <alignment horizontal="center" vertical="center" wrapText="1"/>
    </xf>
    <xf numFmtId="0" fontId="21" fillId="39" borderId="2" xfId="0" applyFont="1" applyFill="1" applyBorder="1" applyAlignment="1">
      <alignment horizontal="center" vertical="center" wrapText="1"/>
    </xf>
    <xf numFmtId="0" fontId="0" fillId="2" borderId="15" xfId="0" applyFill="1" applyBorder="1" applyAlignment="1">
      <alignment horizontal="center" vertical="center" wrapText="1"/>
    </xf>
    <xf numFmtId="0" fontId="0" fillId="2" borderId="16" xfId="0" applyFill="1" applyBorder="1" applyAlignment="1">
      <alignment horizontal="center" vertical="center" wrapText="1"/>
    </xf>
    <xf numFmtId="0" fontId="0" fillId="2" borderId="2" xfId="0" applyFill="1" applyBorder="1" applyAlignment="1">
      <alignment horizontal="center" vertical="center" wrapText="1"/>
    </xf>
    <xf numFmtId="0" fontId="0" fillId="4" borderId="40" xfId="0" applyFill="1" applyBorder="1" applyAlignment="1">
      <alignment horizontal="center"/>
    </xf>
    <xf numFmtId="0" fontId="0" fillId="4" borderId="36" xfId="0" applyFill="1" applyBorder="1" applyAlignment="1">
      <alignment horizontal="center"/>
    </xf>
    <xf numFmtId="49" fontId="7" fillId="7" borderId="41" xfId="0" applyNumberFormat="1" applyFont="1" applyFill="1" applyBorder="1" applyAlignment="1">
      <alignment horizontal="center" vertical="center" wrapText="1"/>
    </xf>
    <xf numFmtId="49" fontId="7" fillId="7" borderId="16" xfId="0" applyNumberFormat="1" applyFont="1" applyFill="1" applyBorder="1" applyAlignment="1">
      <alignment horizontal="center" vertical="center" wrapText="1"/>
    </xf>
    <xf numFmtId="49" fontId="7" fillId="7" borderId="2" xfId="0" applyNumberFormat="1" applyFont="1" applyFill="1" applyBorder="1" applyAlignment="1">
      <alignment horizontal="center" vertical="center" wrapText="1"/>
    </xf>
    <xf numFmtId="0" fontId="0" fillId="27" borderId="15" xfId="0" applyFill="1" applyBorder="1" applyAlignment="1">
      <alignment horizontal="center" vertical="center" wrapText="1"/>
    </xf>
    <xf numFmtId="0" fontId="0" fillId="27" borderId="16" xfId="0" applyFill="1" applyBorder="1" applyAlignment="1">
      <alignment horizontal="center" vertical="center" wrapText="1"/>
    </xf>
    <xf numFmtId="0" fontId="109" fillId="26" borderId="15" xfId="0" applyFont="1" applyFill="1" applyBorder="1" applyAlignment="1">
      <alignment horizontal="center" vertical="center" wrapText="1"/>
    </xf>
    <xf numFmtId="49" fontId="2" fillId="12" borderId="41" xfId="0" applyNumberFormat="1" applyFont="1" applyFill="1" applyBorder="1" applyAlignment="1">
      <alignment horizontal="center" vertical="center" wrapText="1"/>
    </xf>
    <xf numFmtId="49" fontId="2" fillId="12" borderId="16" xfId="0" applyNumberFormat="1" applyFont="1" applyFill="1" applyBorder="1" applyAlignment="1">
      <alignment horizontal="center" vertical="center" wrapText="1"/>
    </xf>
    <xf numFmtId="49" fontId="2" fillId="7" borderId="41" xfId="0" applyNumberFormat="1" applyFont="1" applyFill="1" applyBorder="1" applyAlignment="1">
      <alignment horizontal="center" vertical="center" wrapText="1"/>
    </xf>
    <xf numFmtId="0" fontId="0" fillId="13" borderId="40" xfId="0" applyFill="1" applyBorder="1" applyAlignment="1">
      <alignment horizontal="center" vertical="center" wrapText="1"/>
    </xf>
    <xf numFmtId="0" fontId="0" fillId="13" borderId="50" xfId="0" applyFill="1" applyBorder="1" applyAlignment="1">
      <alignment horizontal="center" vertical="center" wrapText="1"/>
    </xf>
    <xf numFmtId="0" fontId="0" fillId="13" borderId="36" xfId="0" applyFill="1" applyBorder="1" applyAlignment="1">
      <alignment horizontal="center" vertical="center" wrapText="1"/>
    </xf>
    <xf numFmtId="49" fontId="2" fillId="12" borderId="2" xfId="0" applyNumberFormat="1" applyFont="1" applyFill="1" applyBorder="1" applyAlignment="1">
      <alignment horizontal="center" vertical="center" wrapText="1"/>
    </xf>
    <xf numFmtId="0" fontId="109" fillId="26" borderId="15" xfId="0" applyFont="1" applyFill="1" applyBorder="1" applyAlignment="1">
      <alignment horizontal="center" vertical="center"/>
    </xf>
    <xf numFmtId="0" fontId="119" fillId="26" borderId="16" xfId="0" applyFont="1" applyFill="1" applyBorder="1" applyAlignment="1">
      <alignment horizontal="center" vertical="center"/>
    </xf>
    <xf numFmtId="0" fontId="11" fillId="27" borderId="15" xfId="0" applyFont="1" applyFill="1" applyBorder="1" applyAlignment="1">
      <alignment horizontal="center" vertical="center" wrapText="1"/>
    </xf>
    <xf numFmtId="0" fontId="11" fillId="27" borderId="2" xfId="0" applyFont="1" applyFill="1" applyBorder="1" applyAlignment="1">
      <alignment horizontal="center" vertical="center" wrapText="1"/>
    </xf>
    <xf numFmtId="0" fontId="111" fillId="21" borderId="71" xfId="0" applyFont="1" applyFill="1" applyBorder="1" applyAlignment="1">
      <alignment horizontal="center" vertical="center" wrapText="1"/>
    </xf>
    <xf numFmtId="0" fontId="111" fillId="21" borderId="50" xfId="0" applyFont="1" applyFill="1" applyBorder="1" applyAlignment="1">
      <alignment horizontal="center" vertical="center" wrapText="1"/>
    </xf>
    <xf numFmtId="0" fontId="2" fillId="30" borderId="15" xfId="0" applyFont="1" applyFill="1" applyBorder="1" applyAlignment="1">
      <alignment horizontal="center" vertical="center"/>
    </xf>
    <xf numFmtId="0" fontId="2" fillId="30" borderId="16" xfId="0" applyFont="1" applyFill="1" applyBorder="1" applyAlignment="1">
      <alignment horizontal="center" vertical="center"/>
    </xf>
    <xf numFmtId="0" fontId="2" fillId="30" borderId="2" xfId="0" applyFont="1" applyFill="1" applyBorder="1" applyAlignment="1">
      <alignment horizontal="center" vertical="center"/>
    </xf>
    <xf numFmtId="0" fontId="18" fillId="23" borderId="15" xfId="0" applyFont="1" applyFill="1" applyBorder="1" applyAlignment="1">
      <alignment horizontal="center" vertical="center" wrapText="1"/>
    </xf>
    <xf numFmtId="0" fontId="21" fillId="23" borderId="16" xfId="0" applyFont="1" applyFill="1" applyBorder="1" applyAlignment="1">
      <alignment horizontal="center" vertical="center" wrapText="1"/>
    </xf>
    <xf numFmtId="0" fontId="21" fillId="23" borderId="2" xfId="0" applyFont="1" applyFill="1" applyBorder="1" applyAlignment="1">
      <alignment horizontal="center" vertical="center" wrapText="1"/>
    </xf>
    <xf numFmtId="0" fontId="7" fillId="4" borderId="15" xfId="0" applyFont="1" applyFill="1" applyBorder="1" applyAlignment="1">
      <alignment horizontal="center" vertical="center" wrapText="1"/>
    </xf>
    <xf numFmtId="0" fontId="7" fillId="4" borderId="2" xfId="0" applyFont="1" applyFill="1" applyBorder="1" applyAlignment="1">
      <alignment horizontal="center" vertical="center" wrapText="1"/>
    </xf>
    <xf numFmtId="49" fontId="105" fillId="13" borderId="15" xfId="0" applyNumberFormat="1" applyFont="1" applyFill="1" applyBorder="1" applyAlignment="1">
      <alignment horizontal="center" vertical="center" wrapText="1"/>
    </xf>
    <xf numFmtId="49" fontId="105" fillId="13" borderId="16" xfId="0" applyNumberFormat="1" applyFont="1" applyFill="1" applyBorder="1" applyAlignment="1">
      <alignment horizontal="center" vertical="center" wrapText="1"/>
    </xf>
    <xf numFmtId="49" fontId="105" fillId="13" borderId="2" xfId="0" applyNumberFormat="1" applyFont="1" applyFill="1" applyBorder="1" applyAlignment="1">
      <alignment horizontal="center" vertical="center" wrapText="1"/>
    </xf>
    <xf numFmtId="0" fontId="0" fillId="4" borderId="15" xfId="0" applyFill="1" applyBorder="1" applyAlignment="1">
      <alignment horizontal="center"/>
    </xf>
    <xf numFmtId="0" fontId="0" fillId="4" borderId="2" xfId="0" applyFill="1" applyBorder="1" applyAlignment="1">
      <alignment horizontal="center"/>
    </xf>
    <xf numFmtId="0" fontId="21" fillId="24" borderId="15" xfId="0" applyFont="1" applyFill="1" applyBorder="1" applyAlignment="1">
      <alignment horizontal="center" vertical="center" textRotation="90" wrapText="1"/>
    </xf>
    <xf numFmtId="0" fontId="21" fillId="24" borderId="2" xfId="0" applyFont="1" applyFill="1" applyBorder="1" applyAlignment="1">
      <alignment horizontal="center" vertical="center" textRotation="90" wrapText="1"/>
    </xf>
    <xf numFmtId="0" fontId="0" fillId="29" borderId="15" xfId="0" applyFill="1" applyBorder="1" applyAlignment="1">
      <alignment horizontal="center" vertical="center" wrapText="1"/>
    </xf>
    <xf numFmtId="0" fontId="0" fillId="29" borderId="2" xfId="0" applyFill="1" applyBorder="1" applyAlignment="1">
      <alignment horizontal="center" vertical="center" wrapText="1"/>
    </xf>
    <xf numFmtId="49" fontId="105" fillId="12" borderId="41" xfId="0" applyNumberFormat="1" applyFont="1" applyFill="1" applyBorder="1" applyAlignment="1">
      <alignment horizontal="center" vertical="center" wrapText="1"/>
    </xf>
    <xf numFmtId="49" fontId="105" fillId="12" borderId="16" xfId="0" applyNumberFormat="1" applyFont="1" applyFill="1" applyBorder="1" applyAlignment="1">
      <alignment horizontal="center" vertical="center" wrapText="1"/>
    </xf>
    <xf numFmtId="49" fontId="105" fillId="12" borderId="2" xfId="0" applyNumberFormat="1" applyFont="1" applyFill="1" applyBorder="1" applyAlignment="1">
      <alignment horizontal="center" vertical="center" wrapText="1"/>
    </xf>
    <xf numFmtId="0" fontId="31" fillId="4" borderId="15" xfId="0" applyFont="1" applyFill="1" applyBorder="1" applyAlignment="1">
      <alignment horizontal="center" vertical="center" wrapText="1"/>
    </xf>
    <xf numFmtId="0" fontId="31" fillId="4" borderId="16" xfId="0" applyFont="1" applyFill="1" applyBorder="1" applyAlignment="1">
      <alignment horizontal="center" vertical="center" wrapText="1"/>
    </xf>
    <xf numFmtId="0" fontId="57" fillId="19" borderId="15" xfId="0" applyFont="1" applyFill="1" applyBorder="1" applyAlignment="1">
      <alignment horizontal="center" vertical="center"/>
    </xf>
    <xf numFmtId="0" fontId="105" fillId="12" borderId="41" xfId="0" applyFont="1" applyFill="1" applyBorder="1" applyAlignment="1">
      <alignment horizontal="center" vertical="center"/>
    </xf>
    <xf numFmtId="0" fontId="105" fillId="12" borderId="16" xfId="0" applyFont="1" applyFill="1" applyBorder="1" applyAlignment="1">
      <alignment horizontal="center" vertical="center"/>
    </xf>
    <xf numFmtId="0" fontId="105" fillId="12" borderId="2" xfId="0" applyFont="1" applyFill="1" applyBorder="1" applyAlignment="1">
      <alignment horizontal="center" vertical="center"/>
    </xf>
    <xf numFmtId="49" fontId="2" fillId="19" borderId="41" xfId="0" applyNumberFormat="1" applyFont="1" applyFill="1" applyBorder="1" applyAlignment="1">
      <alignment horizontal="center" vertical="center" wrapText="1"/>
    </xf>
    <xf numFmtId="49" fontId="2" fillId="19" borderId="16" xfId="0" applyNumberFormat="1" applyFont="1" applyFill="1" applyBorder="1" applyAlignment="1">
      <alignment horizontal="center" vertical="center" wrapText="1"/>
    </xf>
    <xf numFmtId="49" fontId="2" fillId="19" borderId="2" xfId="0" applyNumberFormat="1" applyFont="1" applyFill="1" applyBorder="1" applyAlignment="1">
      <alignment horizontal="center" vertical="center" wrapText="1"/>
    </xf>
    <xf numFmtId="49" fontId="7" fillId="7" borderId="15" xfId="0" applyNumberFormat="1" applyFont="1" applyFill="1" applyBorder="1" applyAlignment="1">
      <alignment horizontal="center" vertical="center" wrapText="1"/>
    </xf>
    <xf numFmtId="0" fontId="103" fillId="27" borderId="41" xfId="0" applyFont="1" applyFill="1" applyBorder="1" applyAlignment="1">
      <alignment horizontal="center" vertical="center" wrapText="1"/>
    </xf>
    <xf numFmtId="0" fontId="103" fillId="27" borderId="16" xfId="0" applyFont="1" applyFill="1" applyBorder="1" applyAlignment="1">
      <alignment horizontal="center" vertical="center" wrapText="1"/>
    </xf>
    <xf numFmtId="0" fontId="103" fillId="27" borderId="2" xfId="0" applyFont="1" applyFill="1" applyBorder="1" applyAlignment="1">
      <alignment horizontal="center" vertical="center" wrapText="1"/>
    </xf>
    <xf numFmtId="0" fontId="0" fillId="27" borderId="40" xfId="0" applyFill="1" applyBorder="1" applyAlignment="1">
      <alignment horizontal="center" vertical="center" wrapText="1"/>
    </xf>
    <xf numFmtId="0" fontId="0" fillId="27" borderId="36" xfId="0" applyFill="1" applyBorder="1" applyAlignment="1">
      <alignment horizontal="center" vertical="center" wrapText="1"/>
    </xf>
    <xf numFmtId="0" fontId="4" fillId="31" borderId="3" xfId="0" applyFont="1" applyFill="1" applyBorder="1" applyAlignment="1">
      <alignment horizontal="center" vertical="center" wrapText="1"/>
    </xf>
    <xf numFmtId="0" fontId="119" fillId="26" borderId="41" xfId="0" applyFont="1" applyFill="1" applyBorder="1" applyAlignment="1">
      <alignment horizontal="center" vertical="center"/>
    </xf>
    <xf numFmtId="0" fontId="119" fillId="26" borderId="2" xfId="0" applyFont="1" applyFill="1" applyBorder="1" applyAlignment="1">
      <alignment horizontal="center" vertical="center"/>
    </xf>
    <xf numFmtId="49" fontId="35" fillId="29" borderId="15" xfId="0" applyNumberFormat="1" applyFont="1" applyFill="1" applyBorder="1" applyAlignment="1">
      <alignment horizontal="center" vertical="center" wrapText="1"/>
    </xf>
    <xf numFmtId="49" fontId="35" fillId="29" borderId="16" xfId="0" applyNumberFormat="1" applyFont="1" applyFill="1" applyBorder="1" applyAlignment="1">
      <alignment horizontal="center" vertical="center" wrapText="1"/>
    </xf>
    <xf numFmtId="49" fontId="35" fillId="29" borderId="2" xfId="0" applyNumberFormat="1" applyFont="1" applyFill="1" applyBorder="1" applyAlignment="1">
      <alignment horizontal="center" vertical="center" wrapText="1"/>
    </xf>
    <xf numFmtId="0" fontId="33" fillId="13" borderId="15" xfId="0" applyFont="1" applyFill="1" applyBorder="1" applyAlignment="1">
      <alignment horizontal="center" vertical="center" wrapText="1"/>
    </xf>
    <xf numFmtId="0" fontId="33" fillId="13" borderId="16" xfId="0" applyFont="1" applyFill="1" applyBorder="1" applyAlignment="1">
      <alignment horizontal="center" vertical="center" wrapText="1"/>
    </xf>
    <xf numFmtId="0" fontId="33" fillId="13" borderId="2" xfId="0" applyFont="1" applyFill="1" applyBorder="1" applyAlignment="1">
      <alignment horizontal="center" vertical="center" wrapText="1"/>
    </xf>
    <xf numFmtId="0" fontId="7" fillId="29" borderId="15" xfId="0" applyFont="1" applyFill="1" applyBorder="1" applyAlignment="1">
      <alignment horizontal="center" vertical="center" wrapText="1"/>
    </xf>
    <xf numFmtId="0" fontId="7" fillId="29" borderId="16" xfId="0" applyFont="1" applyFill="1" applyBorder="1" applyAlignment="1">
      <alignment horizontal="center" vertical="center" wrapText="1"/>
    </xf>
    <xf numFmtId="0" fontId="0" fillId="34" borderId="15" xfId="0" applyFill="1" applyBorder="1" applyAlignment="1">
      <alignment horizontal="center" vertical="center"/>
    </xf>
    <xf numFmtId="0" fontId="0" fillId="34" borderId="16" xfId="0" applyFill="1" applyBorder="1" applyAlignment="1">
      <alignment horizontal="center" vertical="center"/>
    </xf>
    <xf numFmtId="0" fontId="0" fillId="34" borderId="2" xfId="0" applyFill="1" applyBorder="1" applyAlignment="1">
      <alignment horizontal="center" vertical="center"/>
    </xf>
    <xf numFmtId="0" fontId="111" fillId="21" borderId="50" xfId="0" applyFont="1" applyFill="1" applyBorder="1" applyAlignment="1">
      <alignment horizontal="center" vertical="center"/>
    </xf>
    <xf numFmtId="0" fontId="111" fillId="21" borderId="36" xfId="0" applyFont="1" applyFill="1" applyBorder="1" applyAlignment="1">
      <alignment horizontal="center" vertical="center"/>
    </xf>
    <xf numFmtId="0" fontId="7" fillId="8" borderId="15" xfId="0" applyFont="1" applyFill="1" applyBorder="1" applyAlignment="1">
      <alignment horizontal="center" vertical="center" wrapText="1"/>
    </xf>
    <xf numFmtId="0" fontId="7" fillId="8" borderId="16" xfId="0" applyFont="1" applyFill="1" applyBorder="1" applyAlignment="1">
      <alignment horizontal="center" vertical="center" wrapText="1"/>
    </xf>
    <xf numFmtId="0" fontId="7" fillId="28" borderId="15" xfId="0" applyFont="1" applyFill="1" applyBorder="1" applyAlignment="1">
      <alignment horizontal="center" vertical="center" wrapText="1"/>
    </xf>
    <xf numFmtId="0" fontId="7" fillId="28" borderId="16" xfId="0" applyFont="1" applyFill="1" applyBorder="1" applyAlignment="1">
      <alignment horizontal="center" vertical="center" wrapText="1"/>
    </xf>
    <xf numFmtId="0" fontId="7" fillId="28" borderId="2" xfId="0" applyFont="1" applyFill="1" applyBorder="1" applyAlignment="1">
      <alignment horizontal="center" vertical="center" wrapText="1"/>
    </xf>
    <xf numFmtId="0" fontId="31" fillId="4" borderId="41" xfId="0" applyFont="1" applyFill="1" applyBorder="1" applyAlignment="1">
      <alignment horizontal="center" vertical="center" wrapText="1"/>
    </xf>
    <xf numFmtId="0" fontId="31" fillId="4" borderId="2" xfId="0" applyFont="1" applyFill="1" applyBorder="1" applyAlignment="1">
      <alignment horizontal="center" vertical="center" wrapText="1"/>
    </xf>
    <xf numFmtId="49" fontId="4" fillId="12" borderId="41" xfId="0" applyNumberFormat="1" applyFont="1" applyFill="1" applyBorder="1" applyAlignment="1">
      <alignment horizontal="center" vertical="center" wrapText="1"/>
    </xf>
    <xf numFmtId="49" fontId="4" fillId="12" borderId="16" xfId="0" applyNumberFormat="1" applyFont="1" applyFill="1" applyBorder="1" applyAlignment="1">
      <alignment horizontal="center" vertical="center" wrapText="1"/>
    </xf>
    <xf numFmtId="0" fontId="4" fillId="23" borderId="15" xfId="0" applyFont="1" applyFill="1" applyBorder="1" applyAlignment="1">
      <alignment horizontal="center" vertical="center" wrapText="1"/>
    </xf>
    <xf numFmtId="0" fontId="4" fillId="23" borderId="2" xfId="0" applyFont="1" applyFill="1" applyBorder="1" applyAlignment="1">
      <alignment horizontal="center" vertical="center" wrapText="1"/>
    </xf>
    <xf numFmtId="49" fontId="31" fillId="14" borderId="40" xfId="0" applyNumberFormat="1" applyFont="1" applyFill="1" applyBorder="1" applyAlignment="1">
      <alignment horizontal="center" vertical="center" wrapText="1"/>
    </xf>
    <xf numFmtId="49" fontId="31" fillId="14" borderId="50" xfId="0" applyNumberFormat="1" applyFont="1" applyFill="1" applyBorder="1" applyAlignment="1">
      <alignment horizontal="center" vertical="center" wrapText="1"/>
    </xf>
    <xf numFmtId="0" fontId="55" fillId="2" borderId="3" xfId="0" applyFont="1" applyFill="1" applyBorder="1" applyAlignment="1">
      <alignment horizontal="center" vertical="center" wrapText="1"/>
    </xf>
    <xf numFmtId="0" fontId="0" fillId="10" borderId="40" xfId="0" applyFill="1" applyBorder="1" applyAlignment="1">
      <alignment horizontal="center" vertical="center"/>
    </xf>
    <xf numFmtId="0" fontId="0" fillId="10" borderId="36" xfId="0" applyFill="1" applyBorder="1" applyAlignment="1">
      <alignment horizontal="center" vertical="center"/>
    </xf>
    <xf numFmtId="49" fontId="7" fillId="12" borderId="41" xfId="0" applyNumberFormat="1" applyFont="1" applyFill="1" applyBorder="1" applyAlignment="1">
      <alignment horizontal="center" vertical="center" wrapText="1"/>
    </xf>
    <xf numFmtId="49" fontId="7" fillId="12" borderId="16" xfId="0" applyNumberFormat="1" applyFont="1" applyFill="1" applyBorder="1" applyAlignment="1">
      <alignment horizontal="center" vertical="center" wrapText="1"/>
    </xf>
    <xf numFmtId="49" fontId="7" fillId="12" borderId="2" xfId="0" applyNumberFormat="1" applyFont="1" applyFill="1" applyBorder="1" applyAlignment="1">
      <alignment horizontal="center" vertical="center" wrapText="1"/>
    </xf>
    <xf numFmtId="0" fontId="119" fillId="26" borderId="15" xfId="0" applyFont="1" applyFill="1" applyBorder="1" applyAlignment="1">
      <alignment horizontal="center" vertical="center"/>
    </xf>
    <xf numFmtId="0" fontId="17" fillId="4" borderId="6" xfId="0" applyFont="1" applyFill="1" applyBorder="1" applyAlignment="1">
      <alignment horizontal="center" vertical="center" wrapText="1"/>
    </xf>
    <xf numFmtId="0" fontId="17" fillId="4" borderId="3" xfId="0" applyFont="1" applyFill="1" applyBorder="1" applyAlignment="1">
      <alignment horizontal="center" vertical="center" wrapText="1"/>
    </xf>
    <xf numFmtId="49" fontId="7" fillId="21" borderId="3" xfId="0" applyNumberFormat="1" applyFont="1" applyFill="1" applyBorder="1" applyAlignment="1">
      <alignment horizontal="center" vertical="center" wrapText="1"/>
    </xf>
    <xf numFmtId="0" fontId="54" fillId="4" borderId="15" xfId="0" applyFont="1" applyFill="1" applyBorder="1" applyAlignment="1">
      <alignment horizontal="center" vertical="center" wrapText="1"/>
    </xf>
    <xf numFmtId="0" fontId="54" fillId="4" borderId="2" xfId="0" applyFont="1" applyFill="1" applyBorder="1" applyAlignment="1">
      <alignment horizontal="center" vertical="center" wrapText="1"/>
    </xf>
    <xf numFmtId="0" fontId="33" fillId="14" borderId="28" xfId="0" applyFont="1" applyFill="1" applyBorder="1" applyAlignment="1">
      <alignment horizontal="center" vertical="center" wrapText="1"/>
    </xf>
    <xf numFmtId="0" fontId="33" fillId="14" borderId="31" xfId="0" applyFont="1" applyFill="1" applyBorder="1" applyAlignment="1">
      <alignment horizontal="center" vertical="center" wrapText="1"/>
    </xf>
    <xf numFmtId="0" fontId="2" fillId="7" borderId="15" xfId="0" applyFont="1" applyFill="1" applyBorder="1" applyAlignment="1">
      <alignment horizontal="center" vertical="center" wrapText="1"/>
    </xf>
    <xf numFmtId="0" fontId="2" fillId="7" borderId="16" xfId="0" applyFont="1" applyFill="1" applyBorder="1" applyAlignment="1">
      <alignment horizontal="center" vertical="center" wrapText="1"/>
    </xf>
    <xf numFmtId="0" fontId="2" fillId="7" borderId="2" xfId="0" applyFont="1" applyFill="1" applyBorder="1" applyAlignment="1">
      <alignment horizontal="center" vertical="center" wrapText="1"/>
    </xf>
    <xf numFmtId="0" fontId="4" fillId="15" borderId="15" xfId="0" applyFont="1" applyFill="1" applyBorder="1" applyAlignment="1">
      <alignment horizontal="center" vertical="center" wrapText="1"/>
    </xf>
    <xf numFmtId="0" fontId="4" fillId="15" borderId="2" xfId="0" applyFont="1" applyFill="1" applyBorder="1" applyAlignment="1">
      <alignment horizontal="center" vertical="center" wrapText="1"/>
    </xf>
    <xf numFmtId="0" fontId="2" fillId="24" borderId="15" xfId="0" applyFont="1" applyFill="1" applyBorder="1" applyAlignment="1">
      <alignment vertical="center" wrapText="1"/>
    </xf>
    <xf numFmtId="0" fontId="0" fillId="24" borderId="16" xfId="0" applyFill="1" applyBorder="1" applyAlignment="1">
      <alignment vertical="center" wrapText="1"/>
    </xf>
    <xf numFmtId="0" fontId="0" fillId="24" borderId="2" xfId="0" applyFill="1" applyBorder="1" applyAlignment="1">
      <alignment vertical="center" wrapText="1"/>
    </xf>
    <xf numFmtId="0" fontId="111" fillId="27" borderId="15" xfId="0" applyFont="1" applyFill="1" applyBorder="1" applyAlignment="1">
      <alignment horizontal="center" vertical="center" wrapText="1"/>
    </xf>
    <xf numFmtId="0" fontId="111" fillId="27" borderId="16" xfId="0" applyFont="1" applyFill="1" applyBorder="1" applyAlignment="1">
      <alignment horizontal="center" vertical="center" wrapText="1"/>
    </xf>
    <xf numFmtId="0" fontId="111" fillId="27" borderId="2" xfId="0" applyFont="1" applyFill="1" applyBorder="1" applyAlignment="1">
      <alignment horizontal="center" vertical="center" wrapText="1"/>
    </xf>
    <xf numFmtId="0" fontId="111" fillId="28" borderId="15" xfId="0" applyFont="1" applyFill="1" applyBorder="1" applyAlignment="1">
      <alignment horizontal="center" vertical="center" wrapText="1"/>
    </xf>
    <xf numFmtId="0" fontId="111" fillId="28" borderId="16" xfId="0" applyFont="1" applyFill="1" applyBorder="1" applyAlignment="1">
      <alignment horizontal="center" vertical="center" wrapText="1"/>
    </xf>
    <xf numFmtId="0" fontId="111" fillId="28" borderId="2" xfId="0" applyFont="1" applyFill="1" applyBorder="1" applyAlignment="1">
      <alignment horizontal="center" vertical="center" wrapText="1"/>
    </xf>
    <xf numFmtId="0" fontId="3" fillId="3" borderId="0" xfId="0" applyFont="1" applyFill="1" applyAlignment="1">
      <alignment horizontal="center" vertical="center"/>
    </xf>
    <xf numFmtId="0" fontId="3" fillId="3" borderId="47" xfId="0" applyFont="1" applyFill="1" applyBorder="1" applyAlignment="1">
      <alignment horizontal="center" vertical="center"/>
    </xf>
    <xf numFmtId="0" fontId="3" fillId="3" borderId="25" xfId="0" applyFont="1" applyFill="1" applyBorder="1" applyAlignment="1">
      <alignment horizontal="center" vertical="center"/>
    </xf>
    <xf numFmtId="0" fontId="3" fillId="3" borderId="48" xfId="0" applyFont="1" applyFill="1" applyBorder="1" applyAlignment="1">
      <alignment horizontal="center" vertical="center"/>
    </xf>
    <xf numFmtId="0" fontId="18" fillId="23" borderId="16" xfId="0" applyFont="1" applyFill="1" applyBorder="1" applyAlignment="1">
      <alignment horizontal="center" vertical="center" wrapText="1"/>
    </xf>
    <xf numFmtId="0" fontId="18" fillId="23" borderId="2" xfId="0" applyFont="1" applyFill="1" applyBorder="1" applyAlignment="1">
      <alignment horizontal="center" vertical="center" wrapText="1"/>
    </xf>
    <xf numFmtId="0" fontId="5" fillId="10" borderId="34" xfId="0" applyFont="1" applyFill="1" applyBorder="1" applyAlignment="1">
      <alignment horizontal="center"/>
    </xf>
    <xf numFmtId="0" fontId="103" fillId="27" borderId="15" xfId="0" applyFont="1" applyFill="1" applyBorder="1" applyAlignment="1">
      <alignment horizontal="center" vertical="center" wrapText="1"/>
    </xf>
    <xf numFmtId="0" fontId="2" fillId="27" borderId="15" xfId="0" applyFont="1" applyFill="1" applyBorder="1" applyAlignment="1">
      <alignment horizontal="center" vertical="center"/>
    </xf>
    <xf numFmtId="0" fontId="2" fillId="27" borderId="16" xfId="0" applyFont="1" applyFill="1" applyBorder="1" applyAlignment="1">
      <alignment horizontal="center" vertical="center"/>
    </xf>
    <xf numFmtId="0" fontId="2" fillId="27" borderId="2" xfId="0" applyFont="1" applyFill="1" applyBorder="1" applyAlignment="1">
      <alignment horizontal="center" vertical="center"/>
    </xf>
    <xf numFmtId="49" fontId="4" fillId="12" borderId="2" xfId="0" applyNumberFormat="1" applyFont="1" applyFill="1" applyBorder="1" applyAlignment="1">
      <alignment horizontal="center" vertical="center" wrapText="1"/>
    </xf>
    <xf numFmtId="0" fontId="10" fillId="12" borderId="15" xfId="0" applyFont="1" applyFill="1" applyBorder="1" applyAlignment="1">
      <alignment horizontal="center" vertical="center" wrapText="1"/>
    </xf>
    <xf numFmtId="0" fontId="10" fillId="12" borderId="16" xfId="0" applyFont="1" applyFill="1" applyBorder="1" applyAlignment="1">
      <alignment horizontal="center" vertical="center" wrapText="1"/>
    </xf>
    <xf numFmtId="0" fontId="10" fillId="12" borderId="2" xfId="0" applyFont="1" applyFill="1" applyBorder="1" applyAlignment="1">
      <alignment horizontal="center" vertical="center" wrapText="1"/>
    </xf>
    <xf numFmtId="49" fontId="3" fillId="19" borderId="15" xfId="0" applyNumberFormat="1" applyFont="1" applyFill="1" applyBorder="1" applyAlignment="1">
      <alignment horizontal="center" vertical="center" wrapText="1"/>
    </xf>
    <xf numFmtId="49" fontId="3" fillId="19" borderId="16" xfId="0" applyNumberFormat="1" applyFont="1" applyFill="1" applyBorder="1" applyAlignment="1">
      <alignment horizontal="center" vertical="center" wrapText="1"/>
    </xf>
    <xf numFmtId="0" fontId="19" fillId="12" borderId="15" xfId="0" applyFont="1" applyFill="1" applyBorder="1" applyAlignment="1">
      <alignment horizontal="center" vertical="center"/>
    </xf>
    <xf numFmtId="0" fontId="19" fillId="12" borderId="16" xfId="0" applyFont="1" applyFill="1" applyBorder="1" applyAlignment="1">
      <alignment horizontal="center" vertical="center"/>
    </xf>
    <xf numFmtId="0" fontId="19" fillId="12" borderId="2" xfId="0" applyFont="1" applyFill="1" applyBorder="1" applyAlignment="1">
      <alignment horizontal="center" vertical="center"/>
    </xf>
    <xf numFmtId="0" fontId="21" fillId="26" borderId="15" xfId="0" applyFont="1" applyFill="1" applyBorder="1" applyAlignment="1">
      <alignment horizontal="center" vertical="center" textRotation="90" wrapText="1"/>
    </xf>
    <xf numFmtId="0" fontId="21" fillId="26" borderId="16" xfId="0" applyFont="1" applyFill="1" applyBorder="1" applyAlignment="1">
      <alignment horizontal="center" vertical="center" textRotation="90" wrapText="1"/>
    </xf>
    <xf numFmtId="0" fontId="21" fillId="26" borderId="2" xfId="0" applyFont="1" applyFill="1" applyBorder="1" applyAlignment="1">
      <alignment horizontal="center" vertical="center" textRotation="90" wrapText="1"/>
    </xf>
    <xf numFmtId="0" fontId="111" fillId="15" borderId="40" xfId="0" applyFont="1" applyFill="1" applyBorder="1" applyAlignment="1">
      <alignment horizontal="center" vertical="center" wrapText="1"/>
    </xf>
    <xf numFmtId="0" fontId="111" fillId="15" borderId="50" xfId="0" applyFont="1" applyFill="1" applyBorder="1" applyAlignment="1">
      <alignment horizontal="center" vertical="center" wrapText="1"/>
    </xf>
    <xf numFmtId="0" fontId="7" fillId="7" borderId="15" xfId="0" applyFont="1" applyFill="1" applyBorder="1" applyAlignment="1">
      <alignment horizontal="center" vertical="center" wrapText="1"/>
    </xf>
    <xf numFmtId="0" fontId="7" fillId="7" borderId="2" xfId="0" applyFont="1" applyFill="1" applyBorder="1" applyAlignment="1">
      <alignment horizontal="center" vertical="center" wrapText="1"/>
    </xf>
    <xf numFmtId="0" fontId="31" fillId="8" borderId="15" xfId="0" applyFont="1" applyFill="1" applyBorder="1" applyAlignment="1">
      <alignment horizontal="center" vertical="center"/>
    </xf>
    <xf numFmtId="0" fontId="31" fillId="8" borderId="16" xfId="0" applyFont="1" applyFill="1" applyBorder="1" applyAlignment="1">
      <alignment horizontal="center" vertical="center"/>
    </xf>
    <xf numFmtId="0" fontId="31" fillId="8" borderId="2" xfId="0" applyFont="1" applyFill="1" applyBorder="1" applyAlignment="1">
      <alignment horizontal="center" vertical="center"/>
    </xf>
    <xf numFmtId="0" fontId="32" fillId="8" borderId="16" xfId="0" applyFont="1" applyFill="1" applyBorder="1" applyAlignment="1">
      <alignment horizontal="center" vertical="center" wrapText="1"/>
    </xf>
    <xf numFmtId="0" fontId="32" fillId="8" borderId="2" xfId="0" applyFont="1" applyFill="1" applyBorder="1" applyAlignment="1">
      <alignment horizontal="center" vertical="center" wrapText="1"/>
    </xf>
    <xf numFmtId="0" fontId="31" fillId="12" borderId="71" xfId="0" applyFont="1" applyFill="1" applyBorder="1" applyAlignment="1">
      <alignment horizontal="center" vertical="center" wrapText="1"/>
    </xf>
    <xf numFmtId="0" fontId="31" fillId="12" borderId="50" xfId="0" applyFont="1" applyFill="1" applyBorder="1" applyAlignment="1">
      <alignment horizontal="center" vertical="center" wrapText="1"/>
    </xf>
    <xf numFmtId="0" fontId="31" fillId="12" borderId="36" xfId="0" applyFont="1" applyFill="1" applyBorder="1" applyAlignment="1">
      <alignment horizontal="center" vertical="center" wrapText="1"/>
    </xf>
    <xf numFmtId="0" fontId="32" fillId="4" borderId="15" xfId="0" applyFont="1" applyFill="1" applyBorder="1" applyAlignment="1">
      <alignment horizontal="center" vertical="center" wrapText="1"/>
    </xf>
    <xf numFmtId="0" fontId="32" fillId="4" borderId="2" xfId="0" applyFont="1" applyFill="1" applyBorder="1" applyAlignment="1">
      <alignment horizontal="center" vertical="center" wrapText="1"/>
    </xf>
    <xf numFmtId="0" fontId="32" fillId="12" borderId="15" xfId="0" applyFont="1" applyFill="1" applyBorder="1" applyAlignment="1">
      <alignment horizontal="center" vertical="center" wrapText="1"/>
    </xf>
    <xf numFmtId="0" fontId="32" fillId="12" borderId="16" xfId="0" applyFont="1" applyFill="1" applyBorder="1" applyAlignment="1">
      <alignment horizontal="center" vertical="center" wrapText="1"/>
    </xf>
    <xf numFmtId="0" fontId="32" fillId="12" borderId="2" xfId="0" applyFont="1" applyFill="1" applyBorder="1" applyAlignment="1">
      <alignment horizontal="center" vertical="center" wrapText="1"/>
    </xf>
    <xf numFmtId="0" fontId="2" fillId="7" borderId="15" xfId="0" applyFont="1" applyFill="1" applyBorder="1" applyAlignment="1">
      <alignment horizontal="center" vertical="center"/>
    </xf>
    <xf numFmtId="0" fontId="2" fillId="7" borderId="16" xfId="0" applyFont="1" applyFill="1" applyBorder="1" applyAlignment="1">
      <alignment horizontal="center" vertical="center"/>
    </xf>
    <xf numFmtId="0" fontId="2" fillId="7" borderId="2" xfId="0" applyFont="1" applyFill="1" applyBorder="1" applyAlignment="1">
      <alignment horizontal="center" vertical="center"/>
    </xf>
    <xf numFmtId="0" fontId="7" fillId="12" borderId="15" xfId="0" applyFont="1" applyFill="1" applyBorder="1" applyAlignment="1">
      <alignment horizontal="center" vertical="center" wrapText="1"/>
    </xf>
    <xf numFmtId="0" fontId="7" fillId="12" borderId="16" xfId="0" applyFont="1" applyFill="1" applyBorder="1" applyAlignment="1">
      <alignment horizontal="center" vertical="center" wrapText="1"/>
    </xf>
    <xf numFmtId="0" fontId="7" fillId="12" borderId="2" xfId="0" applyFont="1" applyFill="1" applyBorder="1" applyAlignment="1">
      <alignment horizontal="center" vertical="center" wrapText="1"/>
    </xf>
    <xf numFmtId="0" fontId="18" fillId="7" borderId="15" xfId="0" applyFont="1" applyFill="1" applyBorder="1" applyAlignment="1">
      <alignment horizontal="center" vertical="center" wrapText="1"/>
    </xf>
    <xf numFmtId="0" fontId="18" fillId="7" borderId="2" xfId="0" applyFont="1" applyFill="1" applyBorder="1" applyAlignment="1">
      <alignment horizontal="center" vertical="center" wrapText="1"/>
    </xf>
    <xf numFmtId="0" fontId="2" fillId="12" borderId="15" xfId="0" applyFont="1" applyFill="1" applyBorder="1" applyAlignment="1">
      <alignment horizontal="center" vertical="center"/>
    </xf>
    <xf numFmtId="0" fontId="2" fillId="12" borderId="16" xfId="0" applyFont="1" applyFill="1" applyBorder="1" applyAlignment="1">
      <alignment horizontal="center" vertical="center"/>
    </xf>
    <xf numFmtId="0" fontId="2" fillId="12" borderId="2" xfId="0" applyFont="1" applyFill="1" applyBorder="1" applyAlignment="1">
      <alignment horizontal="center" vertical="center"/>
    </xf>
    <xf numFmtId="0" fontId="32" fillId="25" borderId="40" xfId="0" applyFont="1" applyFill="1" applyBorder="1" applyAlignment="1">
      <alignment horizontal="center" vertical="center"/>
    </xf>
    <xf numFmtId="0" fontId="32" fillId="25" borderId="50" xfId="0" applyFont="1" applyFill="1" applyBorder="1" applyAlignment="1">
      <alignment horizontal="center" vertical="center"/>
    </xf>
    <xf numFmtId="0" fontId="32" fillId="25" borderId="36" xfId="0" applyFont="1" applyFill="1" applyBorder="1" applyAlignment="1">
      <alignment horizontal="center" vertical="center"/>
    </xf>
    <xf numFmtId="0" fontId="32" fillId="32" borderId="15" xfId="0" applyFont="1" applyFill="1" applyBorder="1" applyAlignment="1">
      <alignment horizontal="center" vertical="center" wrapText="1"/>
    </xf>
    <xf numFmtId="0" fontId="32" fillId="32" borderId="16" xfId="0" applyFont="1" applyFill="1" applyBorder="1" applyAlignment="1">
      <alignment horizontal="center" vertical="center" wrapText="1"/>
    </xf>
    <xf numFmtId="0" fontId="18" fillId="2" borderId="3" xfId="0" applyFont="1" applyFill="1" applyBorder="1" applyAlignment="1">
      <alignment horizontal="center" vertical="center" wrapText="1"/>
    </xf>
    <xf numFmtId="0" fontId="2" fillId="4" borderId="15" xfId="0" applyFont="1" applyFill="1" applyBorder="1" applyAlignment="1">
      <alignment horizontal="center" vertical="center" wrapText="1"/>
    </xf>
    <xf numFmtId="0" fontId="2" fillId="4" borderId="2" xfId="0" applyFont="1" applyFill="1" applyBorder="1" applyAlignment="1">
      <alignment horizontal="center" vertical="center" wrapText="1"/>
    </xf>
    <xf numFmtId="0" fontId="34" fillId="12" borderId="15" xfId="0" applyFont="1" applyFill="1" applyBorder="1" applyAlignment="1">
      <alignment horizontal="center" vertical="center" wrapText="1"/>
    </xf>
    <xf numFmtId="0" fontId="34" fillId="12" borderId="16" xfId="0" applyFont="1" applyFill="1" applyBorder="1" applyAlignment="1">
      <alignment horizontal="center" vertical="center" wrapText="1"/>
    </xf>
    <xf numFmtId="0" fontId="34" fillId="12" borderId="2" xfId="0" applyFont="1" applyFill="1" applyBorder="1" applyAlignment="1">
      <alignment horizontal="center" vertical="center" wrapText="1"/>
    </xf>
    <xf numFmtId="0" fontId="21" fillId="23" borderId="15" xfId="0" applyFont="1" applyFill="1" applyBorder="1" applyAlignment="1">
      <alignment horizontal="center" vertical="center" textRotation="90" wrapText="1"/>
    </xf>
    <xf numFmtId="0" fontId="21" fillId="23" borderId="2" xfId="0" applyFont="1" applyFill="1" applyBorder="1" applyAlignment="1">
      <alignment horizontal="center" vertical="center" textRotation="90" wrapText="1"/>
    </xf>
    <xf numFmtId="0" fontId="34" fillId="10" borderId="52" xfId="0" applyFont="1" applyFill="1" applyBorder="1" applyAlignment="1">
      <alignment horizontal="center" vertical="center" wrapText="1"/>
    </xf>
    <xf numFmtId="0" fontId="34" fillId="10" borderId="53" xfId="0" applyFont="1" applyFill="1" applyBorder="1" applyAlignment="1">
      <alignment horizontal="center" vertical="center" wrapText="1"/>
    </xf>
    <xf numFmtId="0" fontId="34" fillId="10" borderId="13" xfId="0" applyFont="1" applyFill="1" applyBorder="1" applyAlignment="1">
      <alignment horizontal="center" vertical="center" wrapText="1"/>
    </xf>
    <xf numFmtId="0" fontId="19" fillId="9" borderId="15" xfId="0" applyFont="1" applyFill="1" applyBorder="1" applyAlignment="1">
      <alignment horizontal="center" vertical="center"/>
    </xf>
    <xf numFmtId="0" fontId="19" fillId="9" borderId="16" xfId="0" applyFont="1" applyFill="1" applyBorder="1" applyAlignment="1">
      <alignment horizontal="center" vertical="center"/>
    </xf>
    <xf numFmtId="0" fontId="19" fillId="9" borderId="2" xfId="0" applyFont="1" applyFill="1" applyBorder="1" applyAlignment="1">
      <alignment horizontal="center" vertical="center"/>
    </xf>
    <xf numFmtId="0" fontId="2" fillId="13" borderId="18" xfId="0" applyFont="1" applyFill="1" applyBorder="1" applyAlignment="1">
      <alignment horizontal="center" vertical="center" wrapText="1"/>
    </xf>
    <xf numFmtId="0" fontId="2" fillId="13" borderId="9" xfId="0" applyFont="1" applyFill="1" applyBorder="1" applyAlignment="1">
      <alignment horizontal="center" vertical="center" wrapText="1"/>
    </xf>
    <xf numFmtId="0" fontId="30" fillId="6" borderId="15" xfId="0" applyFont="1" applyFill="1" applyBorder="1" applyAlignment="1">
      <alignment horizontal="center" vertical="center" wrapText="1"/>
    </xf>
    <xf numFmtId="0" fontId="30" fillId="6" borderId="16" xfId="0" applyFont="1" applyFill="1" applyBorder="1" applyAlignment="1">
      <alignment horizontal="center" vertical="center" wrapText="1"/>
    </xf>
    <xf numFmtId="0" fontId="30" fillId="6" borderId="2" xfId="0" applyFont="1" applyFill="1" applyBorder="1" applyAlignment="1">
      <alignment horizontal="center" vertical="center" wrapText="1"/>
    </xf>
    <xf numFmtId="0" fontId="33" fillId="10" borderId="15" xfId="0" applyFont="1" applyFill="1" applyBorder="1" applyAlignment="1">
      <alignment horizontal="center" vertical="center" wrapText="1"/>
    </xf>
    <xf numFmtId="0" fontId="33" fillId="10" borderId="2" xfId="0" applyFont="1" applyFill="1" applyBorder="1" applyAlignment="1">
      <alignment horizontal="center" vertical="center" wrapText="1"/>
    </xf>
    <xf numFmtId="0" fontId="16" fillId="7" borderId="15" xfId="0" applyFont="1" applyFill="1" applyBorder="1" applyAlignment="1">
      <alignment horizontal="center" vertical="center" wrapText="1"/>
    </xf>
    <xf numFmtId="0" fontId="16" fillId="7" borderId="2" xfId="0" applyFont="1" applyFill="1" applyBorder="1" applyAlignment="1">
      <alignment horizontal="center" vertical="center" wrapText="1"/>
    </xf>
    <xf numFmtId="0" fontId="14" fillId="3" borderId="3" xfId="0" applyFont="1" applyFill="1" applyBorder="1" applyAlignment="1">
      <alignment horizontal="center" vertical="center" textRotation="180" wrapText="1"/>
    </xf>
    <xf numFmtId="49" fontId="7" fillId="23" borderId="2" xfId="0" applyNumberFormat="1" applyFont="1" applyFill="1" applyBorder="1" applyAlignment="1">
      <alignment horizontal="center" vertical="center" wrapText="1"/>
    </xf>
    <xf numFmtId="0" fontId="32" fillId="24" borderId="3" xfId="0" applyFont="1" applyFill="1" applyBorder="1" applyAlignment="1">
      <alignment horizontal="center" vertical="center" wrapText="1"/>
    </xf>
    <xf numFmtId="0" fontId="38" fillId="13" borderId="15" xfId="0" applyFont="1" applyFill="1" applyBorder="1" applyAlignment="1">
      <alignment horizontal="center" vertical="center" wrapText="1"/>
    </xf>
    <xf numFmtId="0" fontId="38" fillId="13" borderId="16" xfId="0" applyFont="1" applyFill="1" applyBorder="1" applyAlignment="1">
      <alignment horizontal="center" vertical="center" wrapText="1"/>
    </xf>
    <xf numFmtId="0" fontId="38" fillId="13" borderId="2" xfId="0" applyFont="1" applyFill="1" applyBorder="1" applyAlignment="1">
      <alignment horizontal="center" vertical="center" wrapText="1"/>
    </xf>
    <xf numFmtId="0" fontId="38" fillId="20" borderId="3" xfId="0" applyFont="1" applyFill="1" applyBorder="1" applyAlignment="1">
      <alignment horizontal="center" vertical="center" wrapText="1"/>
    </xf>
    <xf numFmtId="0" fontId="33" fillId="4" borderId="6" xfId="0" applyFont="1" applyFill="1" applyBorder="1" applyAlignment="1">
      <alignment horizontal="center" vertical="center" wrapText="1"/>
    </xf>
    <xf numFmtId="49" fontId="31" fillId="13" borderId="16" xfId="0" applyNumberFormat="1" applyFont="1" applyFill="1" applyBorder="1" applyAlignment="1">
      <alignment horizontal="center" vertical="center" wrapText="1"/>
    </xf>
    <xf numFmtId="49" fontId="31" fillId="13" borderId="2" xfId="0" applyNumberFormat="1" applyFont="1" applyFill="1" applyBorder="1" applyAlignment="1">
      <alignment horizontal="center" vertical="center" wrapText="1"/>
    </xf>
    <xf numFmtId="0" fontId="34" fillId="20" borderId="41" xfId="0" applyFont="1" applyFill="1" applyBorder="1" applyAlignment="1">
      <alignment horizontal="center" vertical="center" wrapText="1"/>
    </xf>
    <xf numFmtId="0" fontId="34" fillId="20" borderId="16" xfId="0" applyFont="1" applyFill="1" applyBorder="1" applyAlignment="1">
      <alignment horizontal="center" vertical="center" wrapText="1"/>
    </xf>
    <xf numFmtId="0" fontId="34" fillId="20" borderId="2" xfId="0" applyFont="1" applyFill="1" applyBorder="1" applyAlignment="1">
      <alignment horizontal="center" vertical="center" wrapText="1"/>
    </xf>
    <xf numFmtId="0" fontId="7" fillId="7" borderId="16" xfId="0" applyFont="1" applyFill="1" applyBorder="1" applyAlignment="1">
      <alignment horizontal="center" vertical="center" wrapText="1"/>
    </xf>
    <xf numFmtId="0" fontId="32" fillId="24" borderId="15" xfId="0" applyFont="1" applyFill="1" applyBorder="1" applyAlignment="1">
      <alignment horizontal="center" vertical="center" wrapText="1"/>
    </xf>
    <xf numFmtId="0" fontId="32" fillId="24" borderId="2" xfId="0" applyFont="1" applyFill="1" applyBorder="1" applyAlignment="1">
      <alignment horizontal="center" vertical="center" wrapText="1"/>
    </xf>
    <xf numFmtId="0" fontId="32" fillId="8" borderId="15" xfId="0" applyFont="1" applyFill="1" applyBorder="1" applyAlignment="1">
      <alignment horizontal="center" vertical="center" wrapText="1"/>
    </xf>
    <xf numFmtId="0" fontId="32" fillId="8" borderId="53" xfId="0" applyFont="1" applyFill="1" applyBorder="1" applyAlignment="1">
      <alignment horizontal="center" vertical="center" wrapText="1"/>
    </xf>
    <xf numFmtId="0" fontId="32" fillId="8" borderId="13" xfId="0" applyFont="1" applyFill="1" applyBorder="1" applyAlignment="1">
      <alignment horizontal="center" vertical="center" wrapText="1"/>
    </xf>
    <xf numFmtId="0" fontId="2" fillId="13" borderId="15" xfId="0" applyFont="1" applyFill="1" applyBorder="1" applyAlignment="1">
      <alignment horizontal="center" vertical="center" wrapText="1"/>
    </xf>
    <xf numFmtId="0" fontId="2" fillId="13" borderId="16" xfId="0" applyFont="1" applyFill="1" applyBorder="1" applyAlignment="1">
      <alignment horizontal="center" vertical="center" wrapText="1"/>
    </xf>
    <xf numFmtId="0" fontId="2" fillId="13" borderId="2" xfId="0" applyFont="1" applyFill="1" applyBorder="1" applyAlignment="1">
      <alignment horizontal="center" vertical="center" wrapText="1"/>
    </xf>
    <xf numFmtId="0" fontId="31" fillId="6" borderId="40" xfId="0" applyFont="1" applyFill="1" applyBorder="1" applyAlignment="1">
      <alignment horizontal="center" vertical="center" wrapText="1"/>
    </xf>
    <xf numFmtId="0" fontId="31" fillId="6" borderId="36" xfId="0" applyFont="1" applyFill="1" applyBorder="1" applyAlignment="1">
      <alignment horizontal="center" vertical="center" wrapText="1"/>
    </xf>
    <xf numFmtId="0" fontId="34" fillId="4" borderId="15" xfId="0" applyFont="1" applyFill="1" applyBorder="1" applyAlignment="1">
      <alignment horizontal="center" vertical="center" wrapText="1"/>
    </xf>
    <xf numFmtId="0" fontId="34" fillId="4" borderId="2" xfId="0" applyFont="1" applyFill="1" applyBorder="1" applyAlignment="1">
      <alignment horizontal="center" vertical="center" wrapText="1"/>
    </xf>
    <xf numFmtId="0" fontId="16" fillId="40" borderId="3" xfId="0" applyFont="1" applyFill="1" applyBorder="1" applyAlignment="1">
      <alignment horizontal="center" vertical="center" wrapText="1"/>
    </xf>
    <xf numFmtId="0" fontId="0" fillId="0" borderId="41" xfId="0" applyBorder="1" applyAlignment="1">
      <alignment horizontal="center" vertical="center" wrapText="1"/>
    </xf>
    <xf numFmtId="0" fontId="0" fillId="0" borderId="109" xfId="0" applyBorder="1" applyAlignment="1">
      <alignment wrapText="1"/>
    </xf>
    <xf numFmtId="0" fontId="0" fillId="0" borderId="4" xfId="0" applyBorder="1" applyAlignment="1">
      <alignment horizontal="center" vertical="center" wrapText="1"/>
    </xf>
    <xf numFmtId="0" fontId="0" fillId="0" borderId="5" xfId="0" applyBorder="1" applyAlignment="1">
      <alignment wrapText="1"/>
    </xf>
    <xf numFmtId="0" fontId="0" fillId="0" borderId="4" xfId="0" applyBorder="1" applyAlignment="1">
      <alignment horizontal="center" vertical="center"/>
    </xf>
    <xf numFmtId="0" fontId="0" fillId="0" borderId="5" xfId="0" applyBorder="1"/>
    <xf numFmtId="13" fontId="0" fillId="0" borderId="4" xfId="0" applyNumberFormat="1" applyBorder="1" applyAlignment="1">
      <alignment horizontal="center" vertical="center"/>
    </xf>
    <xf numFmtId="49" fontId="7" fillId="20" borderId="15" xfId="0" applyNumberFormat="1" applyFont="1" applyFill="1" applyBorder="1" applyAlignment="1">
      <alignment horizontal="center" vertical="center" wrapText="1"/>
    </xf>
    <xf numFmtId="49" fontId="7" fillId="20" borderId="16" xfId="0" applyNumberFormat="1" applyFont="1" applyFill="1" applyBorder="1" applyAlignment="1">
      <alignment horizontal="center" vertical="center" wrapText="1"/>
    </xf>
    <xf numFmtId="49" fontId="7" fillId="20" borderId="2" xfId="0" applyNumberFormat="1" applyFont="1" applyFill="1" applyBorder="1" applyAlignment="1">
      <alignment horizontal="center" vertical="center" wrapText="1"/>
    </xf>
    <xf numFmtId="0" fontId="2" fillId="11" borderId="15" xfId="0" applyFont="1" applyFill="1" applyBorder="1" applyAlignment="1">
      <alignment horizontal="center" vertical="center"/>
    </xf>
    <xf numFmtId="0" fontId="2" fillId="11" borderId="16" xfId="0" applyFont="1" applyFill="1" applyBorder="1" applyAlignment="1">
      <alignment horizontal="center" vertical="center"/>
    </xf>
    <xf numFmtId="49" fontId="12" fillId="0" borderId="41" xfId="0" applyNumberFormat="1" applyFont="1" applyBorder="1" applyAlignment="1">
      <alignment horizontal="center" vertical="center" wrapText="1"/>
    </xf>
    <xf numFmtId="49" fontId="12" fillId="0" borderId="16" xfId="0" applyNumberFormat="1" applyFont="1" applyBorder="1" applyAlignment="1">
      <alignment horizontal="center" vertical="center" wrapText="1"/>
    </xf>
    <xf numFmtId="0" fontId="4" fillId="0" borderId="4" xfId="0" applyFont="1" applyBorder="1" applyAlignment="1">
      <alignment horizontal="center" vertical="center" wrapText="1"/>
    </xf>
    <xf numFmtId="0" fontId="4" fillId="0" borderId="15" xfId="0" applyFont="1" applyBorder="1" applyAlignment="1">
      <alignment wrapText="1"/>
    </xf>
    <xf numFmtId="0" fontId="32" fillId="19" borderId="40" xfId="0" applyFont="1" applyFill="1" applyBorder="1" applyAlignment="1">
      <alignment horizontal="center" vertical="center"/>
    </xf>
    <xf numFmtId="0" fontId="32" fillId="19" borderId="36" xfId="0" applyFont="1" applyFill="1" applyBorder="1" applyAlignment="1">
      <alignment horizontal="center" vertical="center"/>
    </xf>
    <xf numFmtId="0" fontId="16" fillId="40" borderId="2" xfId="0" applyFont="1" applyFill="1" applyBorder="1" applyAlignment="1">
      <alignment horizontal="center" vertical="center" wrapText="1"/>
    </xf>
    <xf numFmtId="0" fontId="32" fillId="10" borderId="15" xfId="0" applyFont="1" applyFill="1" applyBorder="1" applyAlignment="1">
      <alignment horizontal="center" vertical="center" wrapText="1"/>
    </xf>
    <xf numFmtId="0" fontId="32" fillId="10" borderId="16" xfId="0" applyFont="1" applyFill="1" applyBorder="1" applyAlignment="1">
      <alignment horizontal="center" vertical="center" wrapText="1"/>
    </xf>
    <xf numFmtId="0" fontId="16" fillId="40" borderId="15" xfId="0" applyFont="1" applyFill="1" applyBorder="1" applyAlignment="1">
      <alignment horizontal="center" vertical="center" wrapText="1"/>
    </xf>
    <xf numFmtId="0" fontId="0" fillId="0" borderId="71" xfId="0" applyBorder="1" applyAlignment="1">
      <alignment horizontal="center"/>
    </xf>
    <xf numFmtId="0" fontId="0" fillId="0" borderId="70" xfId="0" applyBorder="1" applyAlignment="1">
      <alignment horizontal="center"/>
    </xf>
    <xf numFmtId="0" fontId="0" fillId="0" borderId="110" xfId="0" applyBorder="1" applyAlignment="1">
      <alignment horizontal="center" vertical="center" wrapText="1"/>
    </xf>
    <xf numFmtId="0" fontId="0" fillId="0" borderId="40" xfId="0" applyBorder="1" applyAlignment="1">
      <alignment wrapText="1"/>
    </xf>
    <xf numFmtId="0" fontId="0" fillId="0" borderId="15" xfId="0" applyBorder="1"/>
    <xf numFmtId="0" fontId="15" fillId="0" borderId="89" xfId="0" applyFont="1" applyBorder="1" applyAlignment="1">
      <alignment horizontal="center" vertical="center" wrapText="1"/>
    </xf>
    <xf numFmtId="0" fontId="15" fillId="0" borderId="108" xfId="0" applyFont="1" applyBorder="1" applyAlignment="1">
      <alignment horizontal="center" vertical="center" wrapText="1"/>
    </xf>
    <xf numFmtId="0" fontId="0" fillId="0" borderId="11" xfId="0" applyBorder="1" applyAlignment="1">
      <alignment horizontal="center" vertical="center"/>
    </xf>
    <xf numFmtId="0" fontId="0" fillId="0" borderId="10" xfId="0" applyBorder="1"/>
    <xf numFmtId="0" fontId="0" fillId="0" borderId="11" xfId="0" applyBorder="1" applyAlignment="1">
      <alignment horizontal="center"/>
    </xf>
    <xf numFmtId="0" fontId="32" fillId="32" borderId="2" xfId="0" applyFont="1" applyFill="1" applyBorder="1" applyAlignment="1">
      <alignment horizontal="center" vertical="center" wrapText="1"/>
    </xf>
    <xf numFmtId="0" fontId="4" fillId="0" borderId="5" xfId="0" applyFont="1" applyBorder="1" applyAlignment="1">
      <alignment wrapText="1"/>
    </xf>
    <xf numFmtId="49" fontId="0" fillId="0" borderId="4" xfId="0" applyNumberFormat="1" applyBorder="1" applyAlignment="1">
      <alignment horizontal="center" vertical="center"/>
    </xf>
    <xf numFmtId="49" fontId="0" fillId="0" borderId="5" xfId="0" applyNumberFormat="1" applyBorder="1"/>
    <xf numFmtId="0" fontId="0" fillId="0" borderId="111" xfId="0" applyBorder="1" applyAlignment="1">
      <alignment wrapText="1"/>
    </xf>
    <xf numFmtId="0" fontId="0" fillId="0" borderId="15" xfId="0" applyBorder="1" applyAlignment="1">
      <alignment wrapText="1"/>
    </xf>
    <xf numFmtId="49" fontId="20" fillId="3" borderId="26" xfId="0" applyNumberFormat="1" applyFont="1" applyFill="1" applyBorder="1" applyAlignment="1">
      <alignment horizontal="center" vertical="center" textRotation="90" wrapText="1"/>
    </xf>
    <xf numFmtId="49" fontId="20" fillId="3" borderId="23" xfId="0" applyNumberFormat="1" applyFont="1" applyFill="1" applyBorder="1" applyAlignment="1">
      <alignment horizontal="center" vertical="center" textRotation="90" wrapText="1"/>
    </xf>
    <xf numFmtId="0" fontId="111" fillId="21" borderId="45" xfId="0" applyFont="1" applyFill="1" applyBorder="1" applyAlignment="1">
      <alignment horizontal="center" vertical="center" wrapText="1"/>
    </xf>
    <xf numFmtId="0" fontId="111" fillId="21" borderId="32" xfId="0" applyFont="1" applyFill="1" applyBorder="1" applyAlignment="1">
      <alignment horizontal="center" vertical="center" wrapText="1"/>
    </xf>
    <xf numFmtId="0" fontId="0" fillId="2" borderId="40" xfId="0" applyFill="1" applyBorder="1" applyAlignment="1">
      <alignment horizontal="center"/>
    </xf>
    <xf numFmtId="0" fontId="0" fillId="2" borderId="50" xfId="0" applyFill="1" applyBorder="1" applyAlignment="1">
      <alignment horizontal="center"/>
    </xf>
    <xf numFmtId="0" fontId="0" fillId="2" borderId="36" xfId="0" applyFill="1" applyBorder="1" applyAlignment="1">
      <alignment horizontal="center"/>
    </xf>
    <xf numFmtId="0" fontId="10" fillId="4" borderId="71" xfId="0" applyFont="1" applyFill="1" applyBorder="1" applyAlignment="1">
      <alignment horizontal="center" vertical="center" wrapText="1"/>
    </xf>
    <xf numFmtId="0" fontId="10" fillId="4" borderId="50" xfId="0" applyFont="1" applyFill="1" applyBorder="1" applyAlignment="1">
      <alignment horizontal="center" vertical="center" wrapText="1"/>
    </xf>
    <xf numFmtId="0" fontId="10" fillId="4" borderId="36" xfId="0" applyFont="1" applyFill="1" applyBorder="1" applyAlignment="1">
      <alignment horizontal="center" vertical="center" wrapText="1"/>
    </xf>
    <xf numFmtId="0" fontId="7" fillId="24" borderId="15" xfId="0" applyFont="1" applyFill="1" applyBorder="1" applyAlignment="1">
      <alignment horizontal="center" vertical="center" wrapText="1"/>
    </xf>
    <xf numFmtId="0" fontId="7" fillId="24" borderId="2" xfId="0" applyFont="1" applyFill="1" applyBorder="1" applyAlignment="1">
      <alignment horizontal="center" vertical="center" wrapText="1"/>
    </xf>
    <xf numFmtId="0" fontId="18" fillId="2" borderId="15" xfId="0" applyFont="1" applyFill="1" applyBorder="1" applyAlignment="1">
      <alignment horizontal="center" vertical="center" wrapText="1"/>
    </xf>
    <xf numFmtId="0" fontId="18" fillId="2" borderId="16" xfId="0" applyFont="1" applyFill="1" applyBorder="1" applyAlignment="1">
      <alignment horizontal="center" vertical="center" wrapText="1"/>
    </xf>
    <xf numFmtId="49" fontId="7" fillId="23" borderId="15" xfId="0" applyNumberFormat="1" applyFont="1" applyFill="1" applyBorder="1" applyAlignment="1">
      <alignment horizontal="center" vertical="center" wrapText="1"/>
    </xf>
    <xf numFmtId="49" fontId="7" fillId="23" borderId="16" xfId="0" applyNumberFormat="1" applyFont="1" applyFill="1" applyBorder="1" applyAlignment="1">
      <alignment horizontal="center" vertical="center" wrapText="1"/>
    </xf>
    <xf numFmtId="0" fontId="5" fillId="0" borderId="15" xfId="0" applyFont="1" applyBorder="1" applyAlignment="1">
      <alignment horizontal="center" vertical="center"/>
    </xf>
    <xf numFmtId="0" fontId="0" fillId="0" borderId="16" xfId="0" applyBorder="1" applyAlignment="1">
      <alignment horizontal="center" vertical="center"/>
    </xf>
    <xf numFmtId="0" fontId="16" fillId="21" borderId="50" xfId="0" applyFont="1" applyFill="1" applyBorder="1" applyAlignment="1">
      <alignment horizontal="center" vertical="center" wrapText="1"/>
    </xf>
    <xf numFmtId="0" fontId="16" fillId="21" borderId="36" xfId="0" applyFont="1" applyFill="1" applyBorder="1" applyAlignment="1">
      <alignment horizontal="center" vertical="center" wrapText="1"/>
    </xf>
    <xf numFmtId="49" fontId="123" fillId="26" borderId="16" xfId="0" applyNumberFormat="1" applyFont="1" applyFill="1" applyBorder="1" applyAlignment="1">
      <alignment horizontal="center" vertical="center" wrapText="1"/>
    </xf>
    <xf numFmtId="49" fontId="123" fillId="26" borderId="2" xfId="0" applyNumberFormat="1" applyFont="1" applyFill="1" applyBorder="1" applyAlignment="1">
      <alignment horizontal="center" vertical="center" wrapText="1"/>
    </xf>
    <xf numFmtId="0" fontId="4" fillId="36" borderId="15" xfId="0" applyFont="1" applyFill="1" applyBorder="1" applyAlignment="1">
      <alignment horizontal="center" vertical="center" wrapText="1"/>
    </xf>
    <xf numFmtId="0" fontId="4" fillId="36" borderId="16" xfId="0" applyFont="1" applyFill="1" applyBorder="1" applyAlignment="1">
      <alignment horizontal="center" vertical="center" wrapText="1"/>
    </xf>
    <xf numFmtId="0" fontId="4" fillId="36" borderId="2" xfId="0" applyFont="1" applyFill="1" applyBorder="1" applyAlignment="1">
      <alignment horizontal="center" vertical="center" wrapText="1"/>
    </xf>
    <xf numFmtId="0" fontId="0" fillId="24" borderId="41" xfId="0" applyFill="1" applyBorder="1" applyAlignment="1">
      <alignment horizontal="center" vertical="center"/>
    </xf>
    <xf numFmtId="0" fontId="0" fillId="24" borderId="16" xfId="0" applyFill="1" applyBorder="1" applyAlignment="1">
      <alignment horizontal="center" vertical="center"/>
    </xf>
    <xf numFmtId="0" fontId="0" fillId="24" borderId="2" xfId="0" applyFill="1" applyBorder="1" applyAlignment="1">
      <alignment horizontal="center" vertical="center"/>
    </xf>
    <xf numFmtId="49" fontId="114" fillId="0" borderId="41" xfId="0" applyNumberFormat="1" applyFont="1" applyBorder="1" applyAlignment="1">
      <alignment horizontal="center" vertical="center" wrapText="1"/>
    </xf>
    <xf numFmtId="49" fontId="114" fillId="0" borderId="16" xfId="0" applyNumberFormat="1" applyFont="1" applyBorder="1" applyAlignment="1">
      <alignment horizontal="center" vertical="center" wrapText="1"/>
    </xf>
    <xf numFmtId="49" fontId="114" fillId="0" borderId="2" xfId="0" applyNumberFormat="1" applyFont="1" applyBorder="1" applyAlignment="1">
      <alignment horizontal="center" vertical="center" wrapText="1"/>
    </xf>
    <xf numFmtId="0" fontId="60" fillId="28" borderId="41" xfId="0" applyFont="1" applyFill="1" applyBorder="1" applyAlignment="1">
      <alignment horizontal="center" vertical="center" wrapText="1"/>
    </xf>
    <xf numFmtId="0" fontId="60" fillId="28" borderId="16" xfId="0" applyFont="1" applyFill="1" applyBorder="1" applyAlignment="1">
      <alignment horizontal="center" vertical="center" wrapText="1"/>
    </xf>
    <xf numFmtId="0" fontId="7" fillId="33" borderId="15" xfId="0" applyFont="1" applyFill="1" applyBorder="1" applyAlignment="1">
      <alignment horizontal="center" vertical="center" wrapText="1"/>
    </xf>
    <xf numFmtId="0" fontId="7" fillId="33" borderId="2" xfId="0" applyFont="1" applyFill="1" applyBorder="1" applyAlignment="1">
      <alignment horizontal="center" vertical="center" wrapText="1"/>
    </xf>
    <xf numFmtId="0" fontId="128" fillId="26" borderId="41" xfId="0" applyFont="1" applyFill="1" applyBorder="1" applyAlignment="1">
      <alignment horizontal="center" vertical="center" wrapText="1"/>
    </xf>
    <xf numFmtId="0" fontId="128" fillId="26" borderId="16" xfId="0" applyFont="1" applyFill="1" applyBorder="1" applyAlignment="1">
      <alignment horizontal="center" vertical="center" wrapText="1"/>
    </xf>
    <xf numFmtId="0" fontId="128" fillId="26" borderId="2" xfId="0" applyFont="1" applyFill="1" applyBorder="1" applyAlignment="1">
      <alignment horizontal="center" vertical="center" wrapText="1"/>
    </xf>
    <xf numFmtId="0" fontId="4" fillId="31" borderId="40" xfId="0" applyFont="1" applyFill="1" applyBorder="1" applyAlignment="1">
      <alignment horizontal="center"/>
    </xf>
    <xf numFmtId="0" fontId="0" fillId="31" borderId="50" xfId="0" applyFill="1" applyBorder="1" applyAlignment="1">
      <alignment horizontal="center"/>
    </xf>
    <xf numFmtId="0" fontId="0" fillId="31" borderId="36" xfId="0" applyFill="1" applyBorder="1" applyAlignment="1">
      <alignment horizontal="center"/>
    </xf>
    <xf numFmtId="49" fontId="7" fillId="21" borderId="15" xfId="0" applyNumberFormat="1" applyFont="1" applyFill="1" applyBorder="1" applyAlignment="1">
      <alignment horizontal="center" vertical="center" wrapText="1"/>
    </xf>
    <xf numFmtId="49" fontId="7" fillId="21" borderId="2" xfId="0" applyNumberFormat="1" applyFont="1" applyFill="1" applyBorder="1" applyAlignment="1">
      <alignment horizontal="center" vertical="center" wrapText="1"/>
    </xf>
    <xf numFmtId="0" fontId="20" fillId="3" borderId="23" xfId="0" applyFont="1" applyFill="1" applyBorder="1" applyAlignment="1">
      <alignment horizontal="center" vertical="center" textRotation="90"/>
    </xf>
    <xf numFmtId="0" fontId="20" fillId="3" borderId="6" xfId="0" applyFont="1" applyFill="1" applyBorder="1" applyAlignment="1">
      <alignment horizontal="center" vertical="center" textRotation="90"/>
    </xf>
    <xf numFmtId="0" fontId="10" fillId="31" borderId="15" xfId="0" applyFont="1" applyFill="1" applyBorder="1" applyAlignment="1">
      <alignment vertical="center" wrapText="1"/>
    </xf>
    <xf numFmtId="0" fontId="10" fillId="31" borderId="2" xfId="0" applyFont="1" applyFill="1" applyBorder="1" applyAlignment="1">
      <alignment vertical="center" wrapText="1"/>
    </xf>
    <xf numFmtId="0" fontId="128" fillId="26" borderId="15" xfId="0" applyFont="1" applyFill="1" applyBorder="1" applyAlignment="1">
      <alignment horizontal="center" vertical="center"/>
    </xf>
    <xf numFmtId="0" fontId="4" fillId="26" borderId="16" xfId="0" applyFont="1" applyFill="1" applyBorder="1" applyAlignment="1">
      <alignment horizontal="center" vertical="center"/>
    </xf>
    <xf numFmtId="0" fontId="4" fillId="26" borderId="2" xfId="0" applyFont="1" applyFill="1" applyBorder="1" applyAlignment="1">
      <alignment horizontal="center" vertical="center"/>
    </xf>
    <xf numFmtId="0" fontId="10" fillId="4" borderId="3" xfId="0" applyFont="1" applyFill="1" applyBorder="1" applyAlignment="1">
      <alignment horizontal="center" vertical="center" wrapText="1"/>
    </xf>
    <xf numFmtId="0" fontId="4" fillId="24" borderId="18" xfId="0" applyFont="1" applyFill="1" applyBorder="1" applyAlignment="1">
      <alignment horizontal="center" wrapText="1"/>
    </xf>
    <xf numFmtId="0" fontId="4" fillId="24" borderId="21" xfId="0" applyFont="1" applyFill="1" applyBorder="1" applyAlignment="1">
      <alignment horizontal="center" wrapText="1"/>
    </xf>
    <xf numFmtId="0" fontId="4" fillId="24" borderId="9" xfId="0" applyFont="1" applyFill="1" applyBorder="1" applyAlignment="1">
      <alignment horizontal="center" wrapText="1"/>
    </xf>
    <xf numFmtId="0" fontId="4" fillId="28" borderId="15" xfId="0" applyFont="1" applyFill="1" applyBorder="1" applyAlignment="1">
      <alignment horizontal="center" vertical="center" wrapText="1"/>
    </xf>
    <xf numFmtId="0" fontId="4" fillId="28" borderId="16" xfId="0" applyFont="1" applyFill="1" applyBorder="1" applyAlignment="1">
      <alignment horizontal="center" vertical="center" wrapText="1"/>
    </xf>
    <xf numFmtId="0" fontId="4" fillId="28" borderId="2" xfId="0" applyFont="1" applyFill="1" applyBorder="1" applyAlignment="1">
      <alignment horizontal="center" vertical="center" wrapText="1"/>
    </xf>
    <xf numFmtId="0" fontId="18" fillId="28" borderId="3" xfId="0" applyFont="1" applyFill="1" applyBorder="1" applyAlignment="1">
      <alignment horizontal="center" vertical="center" wrapText="1"/>
    </xf>
    <xf numFmtId="0" fontId="10" fillId="28" borderId="15" xfId="0" applyFont="1" applyFill="1" applyBorder="1" applyAlignment="1">
      <alignment horizontal="center" vertical="center" wrapText="1"/>
    </xf>
    <xf numFmtId="0" fontId="10" fillId="28" borderId="2" xfId="0" applyFont="1" applyFill="1" applyBorder="1" applyAlignment="1">
      <alignment horizontal="center" vertical="center" wrapText="1"/>
    </xf>
    <xf numFmtId="0" fontId="2" fillId="29" borderId="15" xfId="0" applyFont="1" applyFill="1" applyBorder="1" applyAlignment="1">
      <alignment horizontal="center" vertical="center" wrapText="1"/>
    </xf>
    <xf numFmtId="0" fontId="2" fillId="29" borderId="2" xfId="0" applyFont="1" applyFill="1" applyBorder="1" applyAlignment="1">
      <alignment horizontal="center" vertical="center" wrapText="1"/>
    </xf>
    <xf numFmtId="0" fontId="2" fillId="4" borderId="16" xfId="0" applyFont="1" applyFill="1" applyBorder="1" applyAlignment="1">
      <alignment horizontal="center" vertical="center" wrapText="1"/>
    </xf>
    <xf numFmtId="0" fontId="0" fillId="4" borderId="15" xfId="0" applyFill="1" applyBorder="1" applyAlignment="1">
      <alignment horizontal="center" vertical="center" wrapText="1"/>
    </xf>
    <xf numFmtId="0" fontId="0" fillId="4" borderId="16" xfId="0" applyFill="1" applyBorder="1" applyAlignment="1">
      <alignment horizontal="center" vertical="center" wrapText="1"/>
    </xf>
    <xf numFmtId="0" fontId="0" fillId="4" borderId="2" xfId="0" applyFill="1" applyBorder="1" applyAlignment="1">
      <alignment horizontal="center" vertical="center" wrapText="1"/>
    </xf>
    <xf numFmtId="0" fontId="3" fillId="7" borderId="15" xfId="0" applyFont="1" applyFill="1" applyBorder="1" applyAlignment="1">
      <alignment horizontal="center" vertical="center"/>
    </xf>
    <xf numFmtId="0" fontId="3" fillId="7" borderId="16" xfId="0" applyFont="1" applyFill="1" applyBorder="1" applyAlignment="1">
      <alignment horizontal="center" vertical="center"/>
    </xf>
    <xf numFmtId="0" fontId="3" fillId="7" borderId="2" xfId="0" applyFont="1" applyFill="1" applyBorder="1" applyAlignment="1">
      <alignment horizontal="center" vertical="center"/>
    </xf>
    <xf numFmtId="0" fontId="0" fillId="28" borderId="16" xfId="0" applyFill="1" applyBorder="1" applyAlignment="1">
      <alignment horizontal="center"/>
    </xf>
    <xf numFmtId="0" fontId="0" fillId="28" borderId="2" xfId="0" applyFill="1" applyBorder="1" applyAlignment="1">
      <alignment horizontal="center"/>
    </xf>
    <xf numFmtId="0" fontId="37" fillId="23" borderId="15" xfId="0" applyFont="1" applyFill="1" applyBorder="1" applyAlignment="1">
      <alignment horizontal="center" vertical="center" wrapText="1"/>
    </xf>
    <xf numFmtId="0" fontId="37" fillId="23" borderId="2" xfId="0" applyFont="1" applyFill="1" applyBorder="1" applyAlignment="1">
      <alignment horizontal="center" vertical="center" wrapText="1"/>
    </xf>
    <xf numFmtId="0" fontId="14" fillId="3" borderId="52" xfId="0" applyFont="1" applyFill="1" applyBorder="1" applyAlignment="1">
      <alignment horizontal="center" vertical="center" textRotation="180" wrapText="1"/>
    </xf>
    <xf numFmtId="0" fontId="14" fillId="3" borderId="13" xfId="0" applyFont="1" applyFill="1" applyBorder="1" applyAlignment="1">
      <alignment horizontal="center" vertical="center" textRotation="180" wrapText="1"/>
    </xf>
    <xf numFmtId="0" fontId="14" fillId="3" borderId="22" xfId="0" applyFont="1" applyFill="1" applyBorder="1" applyAlignment="1">
      <alignment horizontal="center" vertical="center" textRotation="180" wrapText="1"/>
    </xf>
    <xf numFmtId="0" fontId="14" fillId="3" borderId="18" xfId="0" applyFont="1" applyFill="1" applyBorder="1" applyAlignment="1">
      <alignment horizontal="center" vertical="center" textRotation="180" wrapText="1"/>
    </xf>
    <xf numFmtId="0" fontId="14" fillId="3" borderId="9" xfId="0" applyFont="1" applyFill="1" applyBorder="1" applyAlignment="1">
      <alignment horizontal="center" vertical="center" textRotation="180" wrapText="1"/>
    </xf>
    <xf numFmtId="49" fontId="7" fillId="12" borderId="3" xfId="0" applyNumberFormat="1" applyFont="1" applyFill="1" applyBorder="1" applyAlignment="1">
      <alignment horizontal="center" vertical="center" wrapText="1"/>
    </xf>
    <xf numFmtId="49" fontId="7" fillId="12" borderId="15" xfId="0" applyNumberFormat="1" applyFont="1" applyFill="1" applyBorder="1" applyAlignment="1">
      <alignment horizontal="center" vertical="center" wrapText="1"/>
    </xf>
    <xf numFmtId="0" fontId="23" fillId="12" borderId="12" xfId="0" applyFont="1" applyFill="1" applyBorder="1" applyAlignment="1">
      <alignment horizontal="center" vertical="center" textRotation="45"/>
    </xf>
    <xf numFmtId="0" fontId="23" fillId="12" borderId="52" xfId="0" applyFont="1" applyFill="1" applyBorder="1" applyAlignment="1">
      <alignment horizontal="center" vertical="center" textRotation="45"/>
    </xf>
    <xf numFmtId="0" fontId="31" fillId="2" borderId="15" xfId="0" applyFont="1" applyFill="1" applyBorder="1" applyAlignment="1">
      <alignment horizontal="center" vertical="center" wrapText="1"/>
    </xf>
    <xf numFmtId="0" fontId="31" fillId="2" borderId="16" xfId="0" applyFont="1" applyFill="1" applyBorder="1" applyAlignment="1">
      <alignment horizontal="center" vertical="center" wrapText="1"/>
    </xf>
    <xf numFmtId="0" fontId="32" fillId="13" borderId="15" xfId="0" applyFont="1" applyFill="1" applyBorder="1" applyAlignment="1">
      <alignment horizontal="center" vertical="center" wrapText="1"/>
    </xf>
    <xf numFmtId="0" fontId="32" fillId="13" borderId="2" xfId="0" applyFont="1" applyFill="1" applyBorder="1" applyAlignment="1">
      <alignment horizontal="center" vertical="center" wrapText="1"/>
    </xf>
    <xf numFmtId="49" fontId="31" fillId="25" borderId="16" xfId="0" applyNumberFormat="1" applyFont="1" applyFill="1" applyBorder="1" applyAlignment="1">
      <alignment horizontal="center" vertical="center" wrapText="1"/>
    </xf>
    <xf numFmtId="49" fontId="31" fillId="25" borderId="2" xfId="0" applyNumberFormat="1" applyFont="1" applyFill="1" applyBorder="1" applyAlignment="1">
      <alignment horizontal="center" vertical="center" wrapText="1"/>
    </xf>
    <xf numFmtId="0" fontId="35" fillId="25" borderId="15" xfId="0" applyFont="1" applyFill="1" applyBorder="1" applyAlignment="1">
      <alignment horizontal="center" vertical="center" wrapText="1"/>
    </xf>
    <xf numFmtId="0" fontId="35" fillId="25" borderId="16" xfId="0" applyFont="1" applyFill="1" applyBorder="1" applyAlignment="1">
      <alignment horizontal="center" vertical="center" wrapText="1"/>
    </xf>
    <xf numFmtId="0" fontId="0" fillId="7" borderId="3" xfId="0" applyFill="1" applyBorder="1" applyAlignment="1">
      <alignment horizontal="center" vertical="center"/>
    </xf>
    <xf numFmtId="49" fontId="31" fillId="6" borderId="18" xfId="0" applyNumberFormat="1" applyFont="1" applyFill="1" applyBorder="1" applyAlignment="1">
      <alignment horizontal="center" vertical="center" wrapText="1"/>
    </xf>
    <xf numFmtId="49" fontId="31" fillId="6" borderId="21" xfId="0" applyNumberFormat="1" applyFont="1" applyFill="1" applyBorder="1" applyAlignment="1">
      <alignment horizontal="center" vertical="center" wrapText="1"/>
    </xf>
    <xf numFmtId="49" fontId="31" fillId="6" borderId="9" xfId="0" applyNumberFormat="1" applyFont="1" applyFill="1" applyBorder="1" applyAlignment="1">
      <alignment horizontal="center" vertical="center" wrapText="1"/>
    </xf>
    <xf numFmtId="49" fontId="7" fillId="9" borderId="3" xfId="0" applyNumberFormat="1" applyFont="1" applyFill="1" applyBorder="1" applyAlignment="1">
      <alignment horizontal="center" vertical="center" wrapText="1"/>
    </xf>
    <xf numFmtId="49" fontId="18" fillId="7" borderId="16" xfId="0" applyNumberFormat="1" applyFont="1" applyFill="1" applyBorder="1" applyAlignment="1">
      <alignment horizontal="center" vertical="center" wrapText="1"/>
    </xf>
    <xf numFmtId="49" fontId="18" fillId="7" borderId="2" xfId="0" applyNumberFormat="1" applyFont="1" applyFill="1" applyBorder="1" applyAlignment="1">
      <alignment horizontal="center" vertical="center" wrapText="1"/>
    </xf>
    <xf numFmtId="0" fontId="38" fillId="20" borderId="15" xfId="0" applyFont="1" applyFill="1" applyBorder="1" applyAlignment="1">
      <alignment horizontal="center" vertical="center" wrapText="1"/>
    </xf>
    <xf numFmtId="0" fontId="38" fillId="20" borderId="16" xfId="0" applyFont="1" applyFill="1" applyBorder="1" applyAlignment="1">
      <alignment horizontal="center" vertical="center" wrapText="1"/>
    </xf>
    <xf numFmtId="0" fontId="38" fillId="20" borderId="2" xfId="0" applyFont="1" applyFill="1" applyBorder="1" applyAlignment="1">
      <alignment horizontal="center" vertical="center" wrapText="1"/>
    </xf>
    <xf numFmtId="0" fontId="32" fillId="10" borderId="2" xfId="0" applyFont="1" applyFill="1" applyBorder="1" applyAlignment="1">
      <alignment horizontal="center" vertical="center" wrapText="1"/>
    </xf>
    <xf numFmtId="0" fontId="19" fillId="12" borderId="3" xfId="0" applyFont="1" applyFill="1" applyBorder="1" applyAlignment="1">
      <alignment horizontal="center" vertical="center" wrapText="1"/>
    </xf>
    <xf numFmtId="49" fontId="19" fillId="12" borderId="3" xfId="0" applyNumberFormat="1" applyFont="1" applyFill="1" applyBorder="1" applyAlignment="1">
      <alignment horizontal="center" vertical="center" wrapText="1"/>
    </xf>
    <xf numFmtId="0" fontId="3" fillId="7" borderId="3" xfId="0" applyFont="1" applyFill="1" applyBorder="1" applyAlignment="1">
      <alignment horizontal="center" vertical="center"/>
    </xf>
    <xf numFmtId="0" fontId="37" fillId="8" borderId="15" xfId="0" applyFont="1" applyFill="1" applyBorder="1" applyAlignment="1">
      <alignment horizontal="center" vertical="center" wrapText="1"/>
    </xf>
    <xf numFmtId="0" fontId="37" fillId="8" borderId="2" xfId="0" applyFont="1" applyFill="1" applyBorder="1" applyAlignment="1">
      <alignment horizontal="center" vertical="center" wrapText="1"/>
    </xf>
    <xf numFmtId="0" fontId="34" fillId="11" borderId="15" xfId="0" applyFont="1" applyFill="1" applyBorder="1" applyAlignment="1">
      <alignment horizontal="center" vertical="center"/>
    </xf>
    <xf numFmtId="0" fontId="34" fillId="11" borderId="16" xfId="0" applyFont="1" applyFill="1" applyBorder="1" applyAlignment="1">
      <alignment horizontal="center" vertical="center"/>
    </xf>
    <xf numFmtId="0" fontId="34" fillId="11" borderId="2" xfId="0" applyFont="1" applyFill="1" applyBorder="1" applyAlignment="1">
      <alignment horizontal="center" vertical="center"/>
    </xf>
    <xf numFmtId="0" fontId="21" fillId="3" borderId="3" xfId="0" applyFont="1" applyFill="1" applyBorder="1" applyAlignment="1">
      <alignment horizontal="center" vertical="center" textRotation="90" wrapText="1"/>
    </xf>
    <xf numFmtId="0" fontId="11" fillId="7" borderId="3" xfId="0" applyFont="1" applyFill="1" applyBorder="1" applyAlignment="1">
      <alignment horizontal="center" vertical="center" wrapText="1"/>
    </xf>
    <xf numFmtId="0" fontId="21" fillId="7" borderId="15" xfId="0" applyFont="1" applyFill="1" applyBorder="1" applyAlignment="1">
      <alignment horizontal="center" vertical="center" textRotation="90" wrapText="1"/>
    </xf>
    <xf numFmtId="0" fontId="21" fillId="7" borderId="16" xfId="0" applyFont="1" applyFill="1" applyBorder="1" applyAlignment="1">
      <alignment horizontal="center" vertical="center" textRotation="90" wrapText="1"/>
    </xf>
    <xf numFmtId="0" fontId="21" fillId="7" borderId="2" xfId="0" applyFont="1" applyFill="1" applyBorder="1" applyAlignment="1">
      <alignment horizontal="center" vertical="center" textRotation="90" wrapText="1"/>
    </xf>
    <xf numFmtId="0" fontId="32" fillId="8" borderId="52" xfId="0" applyFont="1" applyFill="1" applyBorder="1" applyAlignment="1">
      <alignment horizontal="center" vertical="center" wrapText="1"/>
    </xf>
    <xf numFmtId="0" fontId="34" fillId="4" borderId="18" xfId="0" applyFont="1" applyFill="1" applyBorder="1" applyAlignment="1">
      <alignment horizontal="center" vertical="center" wrapText="1"/>
    </xf>
    <xf numFmtId="0" fontId="34" fillId="4" borderId="21" xfId="0" applyFont="1" applyFill="1" applyBorder="1" applyAlignment="1">
      <alignment horizontal="center" vertical="center" wrapText="1"/>
    </xf>
    <xf numFmtId="0" fontId="2" fillId="7" borderId="21" xfId="0" applyFont="1" applyFill="1" applyBorder="1" applyAlignment="1">
      <alignment horizontal="center" vertical="center" wrapText="1"/>
    </xf>
    <xf numFmtId="0" fontId="2" fillId="7" borderId="9" xfId="0" applyFont="1" applyFill="1" applyBorder="1" applyAlignment="1">
      <alignment horizontal="center" vertical="center" wrapText="1"/>
    </xf>
    <xf numFmtId="0" fontId="16" fillId="15" borderId="15" xfId="0" applyFont="1" applyFill="1" applyBorder="1" applyAlignment="1">
      <alignment horizontal="center" vertical="center" wrapText="1"/>
    </xf>
    <xf numFmtId="0" fontId="16" fillId="15" borderId="2" xfId="0" applyFont="1" applyFill="1" applyBorder="1" applyAlignment="1">
      <alignment horizontal="center" vertical="center" wrapText="1"/>
    </xf>
    <xf numFmtId="0" fontId="34" fillId="20" borderId="15" xfId="0" applyFont="1" applyFill="1" applyBorder="1" applyAlignment="1">
      <alignment horizontal="center" vertical="center" wrapText="1"/>
    </xf>
    <xf numFmtId="0" fontId="19" fillId="20" borderId="15" xfId="0" applyFont="1" applyFill="1" applyBorder="1" applyAlignment="1">
      <alignment horizontal="center" vertical="center" wrapText="1"/>
    </xf>
    <xf numFmtId="0" fontId="19" fillId="20" borderId="16" xfId="0" applyFont="1" applyFill="1" applyBorder="1" applyAlignment="1">
      <alignment horizontal="center" vertical="center" wrapText="1"/>
    </xf>
    <xf numFmtId="0" fontId="19" fillId="20" borderId="2" xfId="0" applyFont="1" applyFill="1" applyBorder="1" applyAlignment="1">
      <alignment horizontal="center" vertical="center" wrapText="1"/>
    </xf>
    <xf numFmtId="0" fontId="7" fillId="7" borderId="3" xfId="0" applyFont="1" applyFill="1" applyBorder="1" applyAlignment="1">
      <alignment horizontal="center" vertical="center" wrapText="1"/>
    </xf>
    <xf numFmtId="49" fontId="2" fillId="12" borderId="3" xfId="0" applyNumberFormat="1" applyFont="1" applyFill="1" applyBorder="1" applyAlignment="1">
      <alignment horizontal="center" vertical="center" wrapText="1"/>
    </xf>
    <xf numFmtId="0" fontId="2" fillId="7" borderId="3" xfId="0" applyFont="1" applyFill="1" applyBorder="1" applyAlignment="1">
      <alignment horizontal="center" vertical="center" wrapText="1"/>
    </xf>
    <xf numFmtId="0" fontId="3" fillId="12" borderId="3" xfId="0" applyFont="1" applyFill="1" applyBorder="1" applyAlignment="1">
      <alignment horizontal="center" vertical="center" wrapText="1"/>
    </xf>
    <xf numFmtId="0" fontId="16" fillId="11" borderId="15" xfId="0" applyFont="1" applyFill="1" applyBorder="1" applyAlignment="1">
      <alignment horizontal="center" vertical="center" wrapText="1"/>
    </xf>
    <xf numFmtId="0" fontId="16" fillId="11" borderId="2" xfId="0" applyFont="1" applyFill="1" applyBorder="1" applyAlignment="1">
      <alignment horizontal="center" vertical="center" wrapText="1"/>
    </xf>
    <xf numFmtId="0" fontId="2" fillId="7" borderId="3" xfId="0" applyFont="1" applyFill="1" applyBorder="1" applyAlignment="1">
      <alignment horizontal="center" vertical="center"/>
    </xf>
    <xf numFmtId="0" fontId="2" fillId="4" borderId="3" xfId="0" applyFont="1" applyFill="1" applyBorder="1" applyAlignment="1">
      <alignment horizontal="center" vertical="center"/>
    </xf>
    <xf numFmtId="0" fontId="2" fillId="12" borderId="3" xfId="0" applyFont="1" applyFill="1" applyBorder="1" applyAlignment="1">
      <alignment horizontal="center" vertical="center"/>
    </xf>
    <xf numFmtId="0" fontId="7" fillId="9" borderId="3" xfId="0" applyFont="1" applyFill="1" applyBorder="1" applyAlignment="1">
      <alignment horizontal="center" vertical="center" wrapText="1"/>
    </xf>
    <xf numFmtId="0" fontId="3" fillId="3" borderId="3" xfId="0" applyFont="1" applyFill="1" applyBorder="1" applyAlignment="1">
      <alignment horizontal="center" vertical="center"/>
    </xf>
    <xf numFmtId="0" fontId="19" fillId="40" borderId="3" xfId="0" applyFont="1" applyFill="1" applyBorder="1" applyAlignment="1">
      <alignment horizontal="center" vertical="center" wrapText="1"/>
    </xf>
    <xf numFmtId="49" fontId="38" fillId="2" borderId="15" xfId="0" applyNumberFormat="1" applyFont="1" applyFill="1" applyBorder="1" applyAlignment="1">
      <alignment horizontal="center" vertical="center" wrapText="1"/>
    </xf>
    <xf numFmtId="49" fontId="38" fillId="2" borderId="16" xfId="0" applyNumberFormat="1" applyFont="1" applyFill="1" applyBorder="1" applyAlignment="1">
      <alignment horizontal="center" vertical="center" wrapText="1"/>
    </xf>
    <xf numFmtId="49" fontId="38" fillId="2" borderId="2" xfId="0" applyNumberFormat="1" applyFont="1" applyFill="1" applyBorder="1" applyAlignment="1">
      <alignment horizontal="center" vertical="center" wrapText="1"/>
    </xf>
    <xf numFmtId="0" fontId="32" fillId="24" borderId="16" xfId="0" applyFont="1" applyFill="1" applyBorder="1" applyAlignment="1">
      <alignment horizontal="center" vertical="center" wrapText="1"/>
    </xf>
    <xf numFmtId="0" fontId="32" fillId="4" borderId="15" xfId="0" applyFont="1" applyFill="1" applyBorder="1" applyAlignment="1">
      <alignment horizontal="center" vertical="center"/>
    </xf>
    <xf numFmtId="0" fontId="32" fillId="4" borderId="16" xfId="0" applyFont="1" applyFill="1" applyBorder="1" applyAlignment="1">
      <alignment horizontal="center" vertical="center"/>
    </xf>
    <xf numFmtId="0" fontId="32" fillId="4" borderId="2" xfId="0" applyFont="1" applyFill="1" applyBorder="1" applyAlignment="1">
      <alignment horizontal="center" vertical="center"/>
    </xf>
    <xf numFmtId="0" fontId="32" fillId="7" borderId="15" xfId="0" applyFont="1" applyFill="1" applyBorder="1" applyAlignment="1">
      <alignment horizontal="center" vertical="center"/>
    </xf>
    <xf numFmtId="0" fontId="32" fillId="7" borderId="2" xfId="0" applyFont="1" applyFill="1" applyBorder="1" applyAlignment="1">
      <alignment horizontal="center" vertical="center"/>
    </xf>
    <xf numFmtId="0" fontId="22" fillId="40" borderId="3" xfId="0" applyFont="1" applyFill="1" applyBorder="1" applyAlignment="1">
      <alignment horizontal="center" vertical="center" wrapText="1"/>
    </xf>
    <xf numFmtId="0" fontId="32" fillId="10" borderId="15" xfId="0" applyFont="1" applyFill="1" applyBorder="1" applyAlignment="1">
      <alignment horizontal="center" vertical="center"/>
    </xf>
    <xf numFmtId="0" fontId="32" fillId="10" borderId="16" xfId="0" applyFont="1" applyFill="1" applyBorder="1" applyAlignment="1">
      <alignment horizontal="center" vertical="center"/>
    </xf>
    <xf numFmtId="0" fontId="32" fillId="10" borderId="2" xfId="0" applyFont="1" applyFill="1" applyBorder="1" applyAlignment="1">
      <alignment horizontal="center" vertical="center"/>
    </xf>
    <xf numFmtId="0" fontId="0" fillId="0" borderId="39" xfId="0" applyBorder="1"/>
    <xf numFmtId="0" fontId="0" fillId="0" borderId="16" xfId="0" applyBorder="1" applyAlignment="1">
      <alignment wrapText="1"/>
    </xf>
    <xf numFmtId="49" fontId="22" fillId="7" borderId="3" xfId="0" applyNumberFormat="1" applyFont="1" applyFill="1" applyBorder="1" applyAlignment="1">
      <alignment horizontal="center" vertical="center" wrapText="1"/>
    </xf>
    <xf numFmtId="0" fontId="0" fillId="0" borderId="95" xfId="0" applyBorder="1" applyAlignment="1">
      <alignment horizontal="center" vertical="center" wrapText="1"/>
    </xf>
    <xf numFmtId="0" fontId="0" fillId="0" borderId="18" xfId="0" applyBorder="1" applyAlignment="1">
      <alignment wrapText="1"/>
    </xf>
    <xf numFmtId="49" fontId="0" fillId="0" borderId="15" xfId="0" applyNumberFormat="1" applyBorder="1"/>
    <xf numFmtId="0" fontId="36" fillId="4" borderId="3" xfId="0" applyFont="1" applyFill="1" applyBorder="1" applyAlignment="1">
      <alignment horizontal="center" vertical="center" wrapText="1"/>
    </xf>
    <xf numFmtId="0" fontId="19" fillId="7" borderId="3" xfId="0" applyFont="1" applyFill="1" applyBorder="1" applyAlignment="1">
      <alignment horizontal="center" vertical="center" wrapText="1"/>
    </xf>
    <xf numFmtId="0" fontId="22" fillId="7" borderId="3" xfId="0" applyFont="1" applyFill="1" applyBorder="1" applyAlignment="1">
      <alignment horizontal="center" vertical="center" wrapText="1"/>
    </xf>
    <xf numFmtId="49" fontId="22" fillId="23" borderId="3" xfId="0" applyNumberFormat="1" applyFont="1" applyFill="1" applyBorder="1" applyAlignment="1">
      <alignment horizontal="center" vertical="center" wrapText="1"/>
    </xf>
    <xf numFmtId="0" fontId="32" fillId="8" borderId="9" xfId="0" applyFont="1" applyFill="1" applyBorder="1" applyAlignment="1">
      <alignment horizontal="center" vertical="center" wrapText="1"/>
    </xf>
    <xf numFmtId="0" fontId="1" fillId="24" borderId="71" xfId="0" applyFont="1" applyFill="1" applyBorder="1" applyAlignment="1">
      <alignment horizontal="center" vertical="center"/>
    </xf>
    <xf numFmtId="0" fontId="1" fillId="24" borderId="50" xfId="0" applyFont="1" applyFill="1" applyBorder="1" applyAlignment="1">
      <alignment horizontal="center" vertical="center"/>
    </xf>
    <xf numFmtId="0" fontId="33" fillId="5" borderId="41" xfId="0" applyFont="1" applyFill="1" applyBorder="1" applyAlignment="1">
      <alignment horizontal="center" vertical="center" wrapText="1"/>
    </xf>
    <xf numFmtId="0" fontId="33" fillId="5" borderId="16" xfId="0" applyFont="1" applyFill="1" applyBorder="1" applyAlignment="1">
      <alignment horizontal="center" vertical="center" wrapText="1"/>
    </xf>
    <xf numFmtId="0" fontId="19" fillId="7" borderId="3" xfId="0" applyFont="1" applyFill="1" applyBorder="1" applyAlignment="1">
      <alignment horizontal="center" vertical="center"/>
    </xf>
    <xf numFmtId="0" fontId="36" fillId="19" borderId="3" xfId="0" applyFont="1" applyFill="1" applyBorder="1" applyAlignment="1">
      <alignment horizontal="center" vertical="center" wrapText="1"/>
    </xf>
    <xf numFmtId="49" fontId="3" fillId="12" borderId="15" xfId="0" applyNumberFormat="1" applyFont="1" applyFill="1" applyBorder="1" applyAlignment="1">
      <alignment horizontal="center" vertical="center" wrapText="1"/>
    </xf>
    <xf numFmtId="49" fontId="3" fillId="12" borderId="16" xfId="0" applyNumberFormat="1" applyFont="1" applyFill="1" applyBorder="1" applyAlignment="1">
      <alignment horizontal="center" vertical="center" wrapText="1"/>
    </xf>
    <xf numFmtId="0" fontId="20" fillId="3" borderId="12" xfId="0" applyFont="1" applyFill="1" applyBorder="1" applyAlignment="1">
      <alignment horizontal="center" vertical="center" textRotation="90"/>
    </xf>
    <xf numFmtId="0" fontId="36" fillId="2" borderId="15" xfId="0" applyFont="1" applyFill="1" applyBorder="1" applyAlignment="1">
      <alignment horizontal="center" vertical="center" wrapText="1"/>
    </xf>
    <xf numFmtId="0" fontId="36" fillId="2" borderId="16" xfId="0" applyFont="1" applyFill="1" applyBorder="1" applyAlignment="1">
      <alignment horizontal="center" vertical="center" wrapText="1"/>
    </xf>
    <xf numFmtId="0" fontId="36" fillId="2" borderId="2" xfId="0" applyFont="1" applyFill="1" applyBorder="1" applyAlignment="1">
      <alignment horizontal="center" vertical="center" wrapText="1"/>
    </xf>
    <xf numFmtId="49" fontId="34" fillId="10" borderId="3" xfId="0" applyNumberFormat="1" applyFont="1" applyFill="1" applyBorder="1" applyAlignment="1">
      <alignment horizontal="center" vertical="center" wrapText="1"/>
    </xf>
    <xf numFmtId="49" fontId="7" fillId="7" borderId="3" xfId="0" applyNumberFormat="1" applyFont="1" applyFill="1" applyBorder="1" applyAlignment="1">
      <alignment horizontal="center" vertical="center" wrapText="1"/>
    </xf>
    <xf numFmtId="0" fontId="17" fillId="19" borderId="3" xfId="0" applyFont="1" applyFill="1" applyBorder="1" applyAlignment="1">
      <alignment horizontal="center"/>
    </xf>
    <xf numFmtId="0" fontId="20" fillId="3" borderId="3" xfId="0" applyFont="1" applyFill="1" applyBorder="1" applyAlignment="1">
      <alignment horizontal="center" vertical="center" textRotation="90"/>
    </xf>
    <xf numFmtId="49" fontId="17" fillId="12" borderId="3" xfId="0" applyNumberFormat="1" applyFont="1" applyFill="1" applyBorder="1" applyAlignment="1">
      <alignment horizontal="center" vertical="center" wrapText="1"/>
    </xf>
    <xf numFmtId="0" fontId="36" fillId="6" borderId="15" xfId="0" applyFont="1" applyFill="1" applyBorder="1" applyAlignment="1">
      <alignment horizontal="center" vertical="center" wrapText="1"/>
    </xf>
    <xf numFmtId="0" fontId="36" fillId="6" borderId="2" xfId="0" applyFont="1" applyFill="1" applyBorder="1" applyAlignment="1">
      <alignment horizontal="center" vertical="center" wrapText="1"/>
    </xf>
    <xf numFmtId="0" fontId="7" fillId="40" borderId="3" xfId="0" applyFont="1" applyFill="1" applyBorder="1" applyAlignment="1">
      <alignment horizontal="center" vertical="center" wrapText="1"/>
    </xf>
    <xf numFmtId="0" fontId="36" fillId="11" borderId="15" xfId="0" applyFont="1" applyFill="1" applyBorder="1" applyAlignment="1">
      <alignment horizontal="center" vertical="center" wrapText="1"/>
    </xf>
    <xf numFmtId="0" fontId="36" fillId="11" borderId="2" xfId="0" applyFont="1" applyFill="1" applyBorder="1" applyAlignment="1">
      <alignment horizontal="center" vertical="center" wrapText="1"/>
    </xf>
    <xf numFmtId="0" fontId="36" fillId="14" borderId="15" xfId="0" applyFont="1" applyFill="1" applyBorder="1" applyAlignment="1">
      <alignment horizontal="center" vertical="center" wrapText="1"/>
    </xf>
    <xf numFmtId="0" fontId="36" fillId="14" borderId="16" xfId="0" applyFont="1" applyFill="1" applyBorder="1" applyAlignment="1">
      <alignment horizontal="center" vertical="center" wrapText="1"/>
    </xf>
    <xf numFmtId="0" fontId="36" fillId="14" borderId="2" xfId="0" applyFont="1" applyFill="1" applyBorder="1" applyAlignment="1">
      <alignment horizontal="center" vertical="center" wrapText="1"/>
    </xf>
    <xf numFmtId="0" fontId="7" fillId="12" borderId="3" xfId="0" applyFont="1" applyFill="1" applyBorder="1" applyAlignment="1">
      <alignment horizontal="center" vertical="center" wrapText="1"/>
    </xf>
    <xf numFmtId="0" fontId="32" fillId="15" borderId="3" xfId="0" applyFont="1" applyFill="1" applyBorder="1" applyAlignment="1">
      <alignment horizontal="center" vertical="center" wrapText="1"/>
    </xf>
    <xf numFmtId="0" fontId="36" fillId="6" borderId="16" xfId="0" applyFont="1" applyFill="1" applyBorder="1" applyAlignment="1">
      <alignment horizontal="center" vertical="center" wrapText="1"/>
    </xf>
    <xf numFmtId="0" fontId="34" fillId="6" borderId="15" xfId="0" applyFont="1" applyFill="1" applyBorder="1" applyAlignment="1">
      <alignment horizontal="center" vertical="center" wrapText="1"/>
    </xf>
    <xf numFmtId="0" fontId="34" fillId="6" borderId="2" xfId="0" applyFont="1" applyFill="1" applyBorder="1" applyAlignment="1">
      <alignment horizontal="center" vertical="center" wrapText="1"/>
    </xf>
    <xf numFmtId="0" fontId="36" fillId="11" borderId="3" xfId="0" applyFont="1" applyFill="1" applyBorder="1" applyAlignment="1">
      <alignment horizontal="center" vertical="center" wrapText="1"/>
    </xf>
    <xf numFmtId="0" fontId="32" fillId="11" borderId="15" xfId="0" applyFont="1" applyFill="1" applyBorder="1" applyAlignment="1">
      <alignment horizontal="center" vertical="center" wrapText="1"/>
    </xf>
    <xf numFmtId="0" fontId="32" fillId="11" borderId="2" xfId="0" applyFont="1" applyFill="1" applyBorder="1" applyAlignment="1">
      <alignment horizontal="center" vertical="center" wrapText="1"/>
    </xf>
    <xf numFmtId="0" fontId="7" fillId="6" borderId="15" xfId="0" applyFont="1" applyFill="1" applyBorder="1" applyAlignment="1">
      <alignment horizontal="center" vertical="center" wrapText="1"/>
    </xf>
    <xf numFmtId="0" fontId="7" fillId="6" borderId="16" xfId="0" applyFont="1" applyFill="1" applyBorder="1" applyAlignment="1">
      <alignment horizontal="center" vertical="center" wrapText="1"/>
    </xf>
    <xf numFmtId="164" fontId="19" fillId="4" borderId="15" xfId="3" applyFont="1" applyFill="1" applyBorder="1" applyAlignment="1">
      <alignment horizontal="center" vertical="center" wrapText="1"/>
    </xf>
    <xf numFmtId="164" fontId="19" fillId="4" borderId="2" xfId="3" applyFont="1" applyFill="1" applyBorder="1" applyAlignment="1">
      <alignment horizontal="center" vertical="center" wrapText="1"/>
    </xf>
    <xf numFmtId="0" fontId="0" fillId="11" borderId="15" xfId="0" applyFill="1" applyBorder="1" applyAlignment="1">
      <alignment horizontal="center" vertical="center"/>
    </xf>
    <xf numFmtId="0" fontId="0" fillId="11" borderId="2" xfId="0" applyFill="1" applyBorder="1" applyAlignment="1">
      <alignment horizontal="center" vertical="center"/>
    </xf>
    <xf numFmtId="0" fontId="34" fillId="4" borderId="3" xfId="0" applyFont="1" applyFill="1" applyBorder="1" applyAlignment="1">
      <alignment horizontal="center" vertical="center" wrapText="1"/>
    </xf>
    <xf numFmtId="0" fontId="19" fillId="10" borderId="3" xfId="0" applyFont="1" applyFill="1" applyBorder="1" applyAlignment="1">
      <alignment horizontal="center" vertical="center" wrapText="1"/>
    </xf>
    <xf numFmtId="0" fontId="32" fillId="12" borderId="15" xfId="0" applyFont="1" applyFill="1" applyBorder="1" applyAlignment="1">
      <alignment horizontal="center" vertical="center"/>
    </xf>
    <xf numFmtId="0" fontId="32" fillId="12" borderId="16" xfId="0" applyFont="1" applyFill="1" applyBorder="1" applyAlignment="1">
      <alignment horizontal="center" vertical="center"/>
    </xf>
    <xf numFmtId="0" fontId="32" fillId="12" borderId="2" xfId="0" applyFont="1" applyFill="1" applyBorder="1" applyAlignment="1">
      <alignment horizontal="center" vertical="center"/>
    </xf>
    <xf numFmtId="0" fontId="19" fillId="12" borderId="3" xfId="0" applyFont="1" applyFill="1" applyBorder="1" applyAlignment="1">
      <alignment horizontal="center" vertical="center"/>
    </xf>
    <xf numFmtId="0" fontId="17" fillId="4" borderId="3" xfId="0" applyFont="1" applyFill="1" applyBorder="1" applyAlignment="1">
      <alignment horizontal="center" vertical="center"/>
    </xf>
    <xf numFmtId="49" fontId="20" fillId="3" borderId="3" xfId="0" applyNumberFormat="1" applyFont="1" applyFill="1" applyBorder="1" applyAlignment="1">
      <alignment horizontal="center" vertical="center" textRotation="90" wrapText="1"/>
    </xf>
    <xf numFmtId="0" fontId="7" fillId="14" borderId="3" xfId="0" applyFont="1" applyFill="1" applyBorder="1" applyAlignment="1">
      <alignment horizontal="center" vertical="center" wrapText="1"/>
    </xf>
    <xf numFmtId="0" fontId="23" fillId="2" borderId="16" xfId="0" applyFont="1" applyFill="1" applyBorder="1" applyAlignment="1">
      <alignment horizontal="center" vertical="center" textRotation="45"/>
    </xf>
    <xf numFmtId="0" fontId="23" fillId="2" borderId="2" xfId="0" applyFont="1" applyFill="1" applyBorder="1" applyAlignment="1">
      <alignment horizontal="center" vertical="center" textRotation="45"/>
    </xf>
    <xf numFmtId="0" fontId="4" fillId="12" borderId="2" xfId="0" applyFont="1" applyFill="1" applyBorder="1" applyAlignment="1">
      <alignment horizontal="center" vertical="center"/>
    </xf>
    <xf numFmtId="0" fontId="4" fillId="12" borderId="3" xfId="0" applyFont="1" applyFill="1" applyBorder="1" applyAlignment="1">
      <alignment horizontal="center" vertical="center"/>
    </xf>
    <xf numFmtId="0" fontId="33" fillId="15" borderId="71" xfId="0" applyFont="1" applyFill="1" applyBorder="1" applyAlignment="1">
      <alignment horizontal="center" vertical="center" wrapText="1"/>
    </xf>
    <xf numFmtId="0" fontId="33" fillId="15" borderId="50" xfId="0" applyFont="1" applyFill="1" applyBorder="1" applyAlignment="1">
      <alignment horizontal="center" vertical="center" wrapText="1"/>
    </xf>
    <xf numFmtId="0" fontId="33" fillId="15" borderId="36" xfId="0" applyFont="1" applyFill="1" applyBorder="1" applyAlignment="1">
      <alignment horizontal="center" vertical="center" wrapText="1"/>
    </xf>
    <xf numFmtId="0" fontId="15" fillId="0" borderId="7" xfId="0" applyFont="1" applyBorder="1" applyAlignment="1">
      <alignment horizontal="center" vertical="center" wrapText="1"/>
    </xf>
    <xf numFmtId="0" fontId="0" fillId="7" borderId="3" xfId="0" applyFill="1" applyBorder="1" applyAlignment="1">
      <alignment horizontal="center"/>
    </xf>
    <xf numFmtId="0" fontId="2" fillId="34" borderId="15" xfId="0" applyFont="1" applyFill="1" applyBorder="1" applyAlignment="1">
      <alignment horizontal="center" vertical="center"/>
    </xf>
    <xf numFmtId="0" fontId="2" fillId="34" borderId="2" xfId="0" applyFont="1" applyFill="1" applyBorder="1" applyAlignment="1">
      <alignment horizontal="center" vertical="center"/>
    </xf>
    <xf numFmtId="0" fontId="3" fillId="4" borderId="3" xfId="0" applyFont="1" applyFill="1" applyBorder="1" applyAlignment="1">
      <alignment horizontal="center" vertical="center" wrapText="1"/>
    </xf>
    <xf numFmtId="0" fontId="17" fillId="4" borderId="15" xfId="0" applyFont="1" applyFill="1" applyBorder="1" applyAlignment="1">
      <alignment horizontal="center" vertical="center" wrapText="1"/>
    </xf>
    <xf numFmtId="0" fontId="17" fillId="4" borderId="2" xfId="0" applyFont="1" applyFill="1" applyBorder="1" applyAlignment="1">
      <alignment horizontal="center" vertical="center" wrapText="1"/>
    </xf>
    <xf numFmtId="0" fontId="17" fillId="4" borderId="16" xfId="0" applyFont="1" applyFill="1" applyBorder="1" applyAlignment="1">
      <alignment horizontal="center" vertical="center" wrapText="1"/>
    </xf>
    <xf numFmtId="0" fontId="33" fillId="31" borderId="15" xfId="0" applyFont="1" applyFill="1" applyBorder="1" applyAlignment="1">
      <alignment horizontal="center" vertical="center" wrapText="1"/>
    </xf>
    <xf numFmtId="0" fontId="33" fillId="31" borderId="2" xfId="0" applyFont="1" applyFill="1" applyBorder="1" applyAlignment="1">
      <alignment horizontal="center" vertical="center" wrapText="1"/>
    </xf>
    <xf numFmtId="0" fontId="4" fillId="12" borderId="0" xfId="0" applyFont="1" applyFill="1" applyAlignment="1">
      <alignment horizontal="center" vertical="center"/>
    </xf>
    <xf numFmtId="0" fontId="4" fillId="12" borderId="22" xfId="0" applyFont="1" applyFill="1" applyBorder="1" applyAlignment="1">
      <alignment horizontal="center" vertical="center"/>
    </xf>
    <xf numFmtId="0" fontId="31" fillId="2" borderId="2" xfId="0" applyFont="1" applyFill="1" applyBorder="1" applyAlignment="1">
      <alignment horizontal="center" vertical="center" wrapText="1"/>
    </xf>
    <xf numFmtId="0" fontId="23" fillId="9" borderId="12" xfId="0" applyFont="1" applyFill="1" applyBorder="1" applyAlignment="1">
      <alignment horizontal="center" vertical="center" textRotation="90"/>
    </xf>
    <xf numFmtId="0" fontId="23" fillId="9" borderId="23" xfId="0" applyFont="1" applyFill="1" applyBorder="1" applyAlignment="1">
      <alignment horizontal="center" vertical="center" textRotation="90"/>
    </xf>
    <xf numFmtId="0" fontId="23" fillId="9" borderId="6" xfId="0" applyFont="1" applyFill="1" applyBorder="1" applyAlignment="1">
      <alignment horizontal="center" vertical="center" textRotation="90"/>
    </xf>
    <xf numFmtId="0" fontId="4" fillId="21" borderId="0" xfId="0" applyFont="1" applyFill="1" applyAlignment="1">
      <alignment horizontal="center" vertical="center"/>
    </xf>
    <xf numFmtId="0" fontId="4" fillId="21" borderId="22" xfId="0" applyFont="1" applyFill="1" applyBorder="1" applyAlignment="1">
      <alignment horizontal="center" vertical="center"/>
    </xf>
    <xf numFmtId="0" fontId="46" fillId="0" borderId="2" xfId="0" applyFont="1" applyBorder="1" applyAlignment="1">
      <alignment horizontal="center" vertical="center" wrapText="1"/>
    </xf>
    <xf numFmtId="0" fontId="110" fillId="0" borderId="15" xfId="0" applyFont="1" applyBorder="1" applyAlignment="1">
      <alignment horizontal="center" vertical="center" wrapText="1"/>
    </xf>
    <xf numFmtId="0" fontId="110" fillId="0" borderId="16" xfId="0" applyFont="1" applyBorder="1" applyAlignment="1">
      <alignment horizontal="center" vertical="center" wrapText="1"/>
    </xf>
    <xf numFmtId="0" fontId="4" fillId="31" borderId="15" xfId="0" applyFont="1" applyFill="1" applyBorder="1" applyAlignment="1">
      <alignment horizontal="center" vertical="center" wrapText="1"/>
    </xf>
    <xf numFmtId="0" fontId="4" fillId="31" borderId="2"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57" fillId="19" borderId="15" xfId="0" applyFont="1" applyFill="1" applyBorder="1" applyAlignment="1">
      <alignment horizontal="center" vertical="center" wrapText="1"/>
    </xf>
    <xf numFmtId="0" fontId="57" fillId="19" borderId="2" xfId="0" applyFont="1" applyFill="1" applyBorder="1" applyAlignment="1">
      <alignment horizontal="center" vertical="center" wrapText="1"/>
    </xf>
    <xf numFmtId="0" fontId="58" fillId="19" borderId="15" xfId="0" applyFont="1" applyFill="1" applyBorder="1" applyAlignment="1">
      <alignment horizontal="center" vertical="center" wrapText="1"/>
    </xf>
    <xf numFmtId="0" fontId="58" fillId="19" borderId="16" xfId="0" applyFont="1" applyFill="1" applyBorder="1" applyAlignment="1">
      <alignment horizontal="center" vertical="center" wrapText="1"/>
    </xf>
    <xf numFmtId="0" fontId="58" fillId="19" borderId="2" xfId="0" applyFont="1" applyFill="1" applyBorder="1" applyAlignment="1">
      <alignment horizontal="center" vertical="center" wrapText="1"/>
    </xf>
    <xf numFmtId="0" fontId="110" fillId="27" borderId="15" xfId="0" applyFont="1" applyFill="1" applyBorder="1" applyAlignment="1">
      <alignment horizontal="center" vertical="center" wrapText="1"/>
    </xf>
    <xf numFmtId="0" fontId="110" fillId="27" borderId="16" xfId="0" applyFont="1" applyFill="1" applyBorder="1" applyAlignment="1">
      <alignment horizontal="center" vertical="center" wrapText="1"/>
    </xf>
    <xf numFmtId="0" fontId="16" fillId="23" borderId="15" xfId="0" applyFont="1" applyFill="1" applyBorder="1" applyAlignment="1">
      <alignment horizontal="center" vertical="center" wrapText="1"/>
    </xf>
    <xf numFmtId="0" fontId="16" fillId="23" borderId="16" xfId="0" applyFont="1" applyFill="1" applyBorder="1" applyAlignment="1">
      <alignment horizontal="center" vertical="center" wrapText="1"/>
    </xf>
    <xf numFmtId="0" fontId="16" fillId="23" borderId="2" xfId="0" applyFont="1" applyFill="1" applyBorder="1" applyAlignment="1">
      <alignment horizontal="center" vertical="center" wrapText="1"/>
    </xf>
    <xf numFmtId="0" fontId="2" fillId="31" borderId="15" xfId="0" applyFont="1" applyFill="1" applyBorder="1" applyAlignment="1">
      <alignment horizontal="center" wrapText="1"/>
    </xf>
    <xf numFmtId="0" fontId="2" fillId="31" borderId="16" xfId="0" applyFont="1" applyFill="1" applyBorder="1" applyAlignment="1">
      <alignment horizontal="center" wrapText="1"/>
    </xf>
    <xf numFmtId="0" fontId="2" fillId="31" borderId="16" xfId="0" applyFont="1" applyFill="1" applyBorder="1" applyAlignment="1">
      <alignment horizontal="center" vertical="center" wrapText="1"/>
    </xf>
    <xf numFmtId="0" fontId="2" fillId="31" borderId="2" xfId="0" applyFont="1" applyFill="1" applyBorder="1" applyAlignment="1">
      <alignment horizontal="center" vertical="center" wrapText="1"/>
    </xf>
    <xf numFmtId="0" fontId="4" fillId="21" borderId="15" xfId="0" applyFont="1" applyFill="1" applyBorder="1" applyAlignment="1">
      <alignment horizontal="center" wrapText="1"/>
    </xf>
    <xf numFmtId="0" fontId="0" fillId="21" borderId="16" xfId="0" applyFill="1" applyBorder="1" applyAlignment="1">
      <alignment horizontal="center" wrapText="1"/>
    </xf>
    <xf numFmtId="0" fontId="0" fillId="21" borderId="2" xfId="0" applyFill="1" applyBorder="1" applyAlignment="1">
      <alignment horizontal="center" wrapText="1"/>
    </xf>
    <xf numFmtId="0" fontId="58" fillId="31" borderId="40" xfId="0" applyFont="1" applyFill="1" applyBorder="1" applyAlignment="1">
      <alignment horizontal="center" vertical="center" wrapText="1"/>
    </xf>
    <xf numFmtId="0" fontId="58" fillId="31" borderId="50" xfId="0" applyFont="1" applyFill="1" applyBorder="1" applyAlignment="1">
      <alignment horizontal="center" vertical="center" wrapText="1"/>
    </xf>
    <xf numFmtId="0" fontId="58" fillId="31" borderId="36" xfId="0" applyFont="1" applyFill="1" applyBorder="1" applyAlignment="1">
      <alignment horizontal="center" vertical="center" wrapText="1"/>
    </xf>
    <xf numFmtId="0" fontId="63" fillId="16" borderId="15" xfId="0" applyFont="1" applyFill="1" applyBorder="1" applyAlignment="1">
      <alignment horizontal="center" vertical="center" wrapText="1"/>
    </xf>
    <xf numFmtId="0" fontId="63" fillId="16" borderId="16" xfId="0" applyFont="1" applyFill="1" applyBorder="1" applyAlignment="1">
      <alignment horizontal="center" vertical="center" wrapText="1"/>
    </xf>
    <xf numFmtId="0" fontId="123" fillId="26" borderId="16" xfId="0" applyFont="1" applyFill="1" applyBorder="1" applyAlignment="1">
      <alignment horizontal="center" vertical="center"/>
    </xf>
    <xf numFmtId="0" fontId="4" fillId="0" borderId="32" xfId="0" applyFont="1" applyBorder="1" applyAlignment="1">
      <alignment horizontal="center" vertical="center" wrapText="1"/>
    </xf>
    <xf numFmtId="0" fontId="4" fillId="0" borderId="0" xfId="0" applyFont="1" applyAlignment="1">
      <alignment horizontal="center" vertical="center" wrapText="1"/>
    </xf>
    <xf numFmtId="0" fontId="0" fillId="60" borderId="18" xfId="0" applyFill="1" applyBorder="1" applyAlignment="1">
      <alignment horizontal="center"/>
    </xf>
    <xf numFmtId="0" fontId="0" fillId="60" borderId="9" xfId="0" applyFill="1" applyBorder="1" applyAlignment="1">
      <alignment horizontal="center"/>
    </xf>
    <xf numFmtId="0" fontId="52" fillId="3" borderId="118" xfId="0" applyFont="1" applyFill="1" applyBorder="1" applyAlignment="1">
      <alignment horizontal="center" vertical="center" wrapText="1"/>
    </xf>
    <xf numFmtId="0" fontId="52" fillId="3" borderId="106" xfId="0" applyFont="1" applyFill="1" applyBorder="1" applyAlignment="1">
      <alignment horizontal="center" vertical="center" wrapText="1"/>
    </xf>
    <xf numFmtId="0" fontId="52" fillId="3" borderId="117" xfId="0" applyFont="1" applyFill="1" applyBorder="1" applyAlignment="1">
      <alignment horizontal="center" vertical="center" wrapText="1"/>
    </xf>
    <xf numFmtId="0" fontId="79" fillId="15" borderId="41" xfId="0" applyFont="1" applyFill="1" applyBorder="1" applyAlignment="1">
      <alignment horizontal="center" vertical="center" wrapText="1"/>
    </xf>
    <xf numFmtId="0" fontId="79" fillId="15" borderId="2" xfId="0" applyFont="1" applyFill="1" applyBorder="1" applyAlignment="1">
      <alignment horizontal="center" vertical="center" wrapText="1"/>
    </xf>
    <xf numFmtId="49" fontId="76" fillId="23" borderId="15" xfId="0" applyNumberFormat="1" applyFont="1" applyFill="1" applyBorder="1" applyAlignment="1">
      <alignment horizontal="center" vertical="center" wrapText="1"/>
    </xf>
    <xf numFmtId="49" fontId="76" fillId="23" borderId="16" xfId="0" applyNumberFormat="1" applyFont="1" applyFill="1" applyBorder="1" applyAlignment="1">
      <alignment horizontal="center" vertical="center" wrapText="1"/>
    </xf>
    <xf numFmtId="49" fontId="76" fillId="23" borderId="2" xfId="0" applyNumberFormat="1" applyFont="1" applyFill="1" applyBorder="1" applyAlignment="1">
      <alignment horizontal="center" vertical="center" wrapText="1"/>
    </xf>
    <xf numFmtId="0" fontId="1" fillId="81" borderId="15" xfId="0" applyFont="1" applyFill="1" applyBorder="1" applyAlignment="1">
      <alignment horizontal="center" vertical="center" wrapText="1"/>
    </xf>
    <xf numFmtId="0" fontId="1" fillId="81" borderId="16" xfId="0" applyFont="1" applyFill="1" applyBorder="1" applyAlignment="1">
      <alignment horizontal="center" vertical="center" wrapText="1"/>
    </xf>
    <xf numFmtId="0" fontId="1" fillId="81" borderId="2" xfId="0" applyFont="1" applyFill="1" applyBorder="1" applyAlignment="1">
      <alignment horizontal="center" vertical="center" wrapText="1"/>
    </xf>
    <xf numFmtId="0" fontId="180" fillId="82" borderId="15" xfId="0" applyFont="1" applyFill="1" applyBorder="1" applyAlignment="1">
      <alignment horizontal="center" vertical="center" wrapText="1"/>
    </xf>
    <xf numFmtId="0" fontId="180" fillId="82" borderId="2" xfId="0" applyFont="1" applyFill="1" applyBorder="1" applyAlignment="1">
      <alignment horizontal="center" vertical="center" wrapText="1"/>
    </xf>
    <xf numFmtId="0" fontId="57" fillId="15" borderId="41" xfId="0" applyFont="1" applyFill="1" applyBorder="1" applyAlignment="1">
      <alignment horizontal="center" vertical="center" wrapText="1"/>
    </xf>
    <xf numFmtId="0" fontId="57" fillId="15" borderId="2" xfId="0" applyFont="1" applyFill="1" applyBorder="1" applyAlignment="1">
      <alignment horizontal="center" vertical="center" wrapText="1"/>
    </xf>
    <xf numFmtId="0" fontId="4" fillId="60" borderId="18" xfId="0" applyFont="1" applyFill="1" applyBorder="1" applyAlignment="1">
      <alignment horizontal="center" vertical="center"/>
    </xf>
    <xf numFmtId="0" fontId="4" fillId="60" borderId="9" xfId="0" applyFont="1" applyFill="1" applyBorder="1" applyAlignment="1">
      <alignment horizontal="center" vertical="center"/>
    </xf>
    <xf numFmtId="0" fontId="52" fillId="87" borderId="52" xfId="0" applyFont="1" applyFill="1" applyBorder="1" applyAlignment="1">
      <alignment horizontal="center" vertical="center" wrapText="1"/>
    </xf>
    <xf numFmtId="0" fontId="52" fillId="87" borderId="53" xfId="0" applyFont="1" applyFill="1" applyBorder="1" applyAlignment="1">
      <alignment horizontal="center" vertical="center" wrapText="1"/>
    </xf>
    <xf numFmtId="0" fontId="52" fillId="87" borderId="13" xfId="0" applyFont="1" applyFill="1" applyBorder="1" applyAlignment="1">
      <alignment horizontal="center" vertical="center" wrapText="1"/>
    </xf>
    <xf numFmtId="0" fontId="75" fillId="87" borderId="15" xfId="0" applyFont="1" applyFill="1" applyBorder="1" applyAlignment="1">
      <alignment horizontal="center" vertical="center" wrapText="1"/>
    </xf>
    <xf numFmtId="0" fontId="75" fillId="87" borderId="2" xfId="0" applyFont="1" applyFill="1" applyBorder="1" applyAlignment="1">
      <alignment horizontal="center" vertical="center" wrapText="1"/>
    </xf>
    <xf numFmtId="0" fontId="52" fillId="6" borderId="15" xfId="0" applyFont="1" applyFill="1" applyBorder="1" applyAlignment="1">
      <alignment horizontal="center" vertical="center"/>
    </xf>
    <xf numFmtId="0" fontId="52" fillId="6" borderId="16" xfId="0" applyFont="1" applyFill="1" applyBorder="1" applyAlignment="1">
      <alignment horizontal="center" vertical="center"/>
    </xf>
    <xf numFmtId="0" fontId="52" fillId="6" borderId="2" xfId="0" applyFont="1" applyFill="1" applyBorder="1" applyAlignment="1">
      <alignment horizontal="center" vertical="center"/>
    </xf>
    <xf numFmtId="0" fontId="57" fillId="0" borderId="41" xfId="0" applyFont="1" applyBorder="1" applyAlignment="1">
      <alignment horizontal="center" vertical="center" wrapText="1"/>
    </xf>
    <xf numFmtId="0" fontId="57" fillId="0" borderId="2" xfId="0" applyFont="1" applyBorder="1" applyAlignment="1">
      <alignment horizontal="center" vertical="center" wrapText="1"/>
    </xf>
    <xf numFmtId="49" fontId="57" fillId="0" borderId="41" xfId="0" applyNumberFormat="1" applyFont="1" applyBorder="1" applyAlignment="1">
      <alignment horizontal="center" vertical="center" wrapText="1"/>
    </xf>
    <xf numFmtId="49" fontId="57" fillId="0" borderId="2" xfId="0" applyNumberFormat="1" applyFont="1" applyBorder="1" applyAlignment="1">
      <alignment horizontal="center" vertical="center" wrapText="1"/>
    </xf>
    <xf numFmtId="0" fontId="10" fillId="55" borderId="18" xfId="0" applyFont="1" applyFill="1" applyBorder="1" applyAlignment="1">
      <alignment horizontal="center" vertical="center" wrapText="1"/>
    </xf>
    <xf numFmtId="0" fontId="10" fillId="55" borderId="9" xfId="0" applyFont="1" applyFill="1" applyBorder="1" applyAlignment="1">
      <alignment horizontal="center" vertical="center" wrapText="1"/>
    </xf>
    <xf numFmtId="0" fontId="73" fillId="83" borderId="15" xfId="0" applyFont="1" applyFill="1" applyBorder="1" applyAlignment="1">
      <alignment horizontal="center" vertical="center"/>
    </xf>
    <xf numFmtId="0" fontId="73" fillId="83" borderId="16" xfId="0" applyFont="1" applyFill="1" applyBorder="1" applyAlignment="1">
      <alignment horizontal="center" vertical="center"/>
    </xf>
    <xf numFmtId="0" fontId="73" fillId="83" borderId="2" xfId="0" applyFont="1" applyFill="1" applyBorder="1" applyAlignment="1">
      <alignment horizontal="center" vertical="center"/>
    </xf>
    <xf numFmtId="0" fontId="63" fillId="34" borderId="15" xfId="0" applyFont="1" applyFill="1" applyBorder="1" applyAlignment="1">
      <alignment horizontal="center" vertical="center" wrapText="1"/>
    </xf>
    <xf numFmtId="0" fontId="63" fillId="34" borderId="16" xfId="0" applyFont="1" applyFill="1" applyBorder="1" applyAlignment="1">
      <alignment horizontal="center" vertical="center" wrapText="1"/>
    </xf>
    <xf numFmtId="0" fontId="63" fillId="34" borderId="2" xfId="0" applyFont="1" applyFill="1" applyBorder="1" applyAlignment="1">
      <alignment horizontal="center" vertical="center" wrapText="1"/>
    </xf>
    <xf numFmtId="0" fontId="88" fillId="9" borderId="15" xfId="0" applyFont="1" applyFill="1" applyBorder="1" applyAlignment="1">
      <alignment horizontal="center" vertical="center"/>
    </xf>
    <xf numFmtId="0" fontId="88" fillId="9" borderId="16" xfId="0" applyFont="1" applyFill="1" applyBorder="1" applyAlignment="1">
      <alignment horizontal="center" vertical="center"/>
    </xf>
    <xf numFmtId="0" fontId="88" fillId="9" borderId="2" xfId="0" applyFont="1" applyFill="1" applyBorder="1" applyAlignment="1">
      <alignment horizontal="center" vertical="center"/>
    </xf>
    <xf numFmtId="0" fontId="75" fillId="9" borderId="15" xfId="0" applyFont="1" applyFill="1" applyBorder="1" applyAlignment="1">
      <alignment horizontal="center" vertical="center" wrapText="1"/>
    </xf>
    <xf numFmtId="0" fontId="75" fillId="9" borderId="16" xfId="0" applyFont="1" applyFill="1" applyBorder="1" applyAlignment="1">
      <alignment horizontal="center" vertical="center" wrapText="1"/>
    </xf>
    <xf numFmtId="0" fontId="75" fillId="9" borderId="2" xfId="0" applyFont="1" applyFill="1" applyBorder="1" applyAlignment="1">
      <alignment horizontal="center" vertical="center" wrapText="1"/>
    </xf>
    <xf numFmtId="0" fontId="4" fillId="84" borderId="52" xfId="0" applyFont="1" applyFill="1" applyBorder="1" applyAlignment="1">
      <alignment horizontal="center" wrapText="1"/>
    </xf>
    <xf numFmtId="0" fontId="4" fillId="84" borderId="13" xfId="0" applyFont="1" applyFill="1" applyBorder="1" applyAlignment="1">
      <alignment horizontal="center" wrapText="1"/>
    </xf>
    <xf numFmtId="0" fontId="84" fillId="34" borderId="18" xfId="0" applyFont="1" applyFill="1" applyBorder="1" applyAlignment="1">
      <alignment horizontal="center" vertical="center" wrapText="1"/>
    </xf>
    <xf numFmtId="0" fontId="84" fillId="34" borderId="9" xfId="0" applyFont="1" applyFill="1" applyBorder="1" applyAlignment="1">
      <alignment horizontal="center" vertical="center" wrapText="1"/>
    </xf>
    <xf numFmtId="13" fontId="68" fillId="0" borderId="41" xfId="0" applyNumberFormat="1" applyFont="1" applyBorder="1" applyAlignment="1">
      <alignment horizontal="center" vertical="center" wrapText="1"/>
    </xf>
    <xf numFmtId="13" fontId="57" fillId="0" borderId="2" xfId="0" applyNumberFormat="1" applyFont="1" applyBorder="1" applyAlignment="1">
      <alignment horizontal="center" vertical="center" wrapText="1"/>
    </xf>
    <xf numFmtId="0" fontId="4" fillId="45" borderId="37" xfId="0" applyFont="1" applyFill="1" applyBorder="1" applyAlignment="1">
      <alignment horizontal="center" vertical="center" wrapText="1"/>
    </xf>
    <xf numFmtId="0" fontId="4" fillId="45" borderId="0" xfId="0" applyFont="1" applyFill="1" applyAlignment="1">
      <alignment horizontal="center" vertical="center" wrapText="1"/>
    </xf>
    <xf numFmtId="0" fontId="4" fillId="45" borderId="22" xfId="0" applyFont="1" applyFill="1" applyBorder="1" applyAlignment="1">
      <alignment horizontal="center" vertical="center" wrapText="1"/>
    </xf>
    <xf numFmtId="0" fontId="74" fillId="46" borderId="15" xfId="0" applyFont="1" applyFill="1" applyBorder="1" applyAlignment="1">
      <alignment horizontal="center" vertical="center" wrapText="1"/>
    </xf>
    <xf numFmtId="0" fontId="74" fillId="46" borderId="16" xfId="0" applyFont="1" applyFill="1" applyBorder="1" applyAlignment="1">
      <alignment horizontal="center" vertical="center" wrapText="1"/>
    </xf>
    <xf numFmtId="0" fontId="74" fillId="46" borderId="2" xfId="0" applyFont="1" applyFill="1" applyBorder="1" applyAlignment="1">
      <alignment horizontal="center" vertical="center" wrapText="1"/>
    </xf>
    <xf numFmtId="0" fontId="87" fillId="0" borderId="51" xfId="0" applyFont="1" applyBorder="1" applyAlignment="1">
      <alignment horizontal="center" vertical="center"/>
    </xf>
    <xf numFmtId="0" fontId="87" fillId="0" borderId="31" xfId="0" applyFont="1" applyBorder="1" applyAlignment="1">
      <alignment horizontal="center" vertical="center"/>
    </xf>
    <xf numFmtId="0" fontId="87" fillId="0" borderId="69" xfId="0" applyFont="1" applyBorder="1" applyAlignment="1">
      <alignment horizontal="center" vertical="center"/>
    </xf>
    <xf numFmtId="0" fontId="102" fillId="0" borderId="19" xfId="0" applyFont="1" applyBorder="1" applyAlignment="1">
      <alignment horizontal="center" vertical="center"/>
    </xf>
    <xf numFmtId="0" fontId="102" fillId="0" borderId="0" xfId="0" applyFont="1" applyAlignment="1">
      <alignment horizontal="center" vertical="center"/>
    </xf>
    <xf numFmtId="0" fontId="52" fillId="13" borderId="19" xfId="0" applyFont="1" applyFill="1" applyBorder="1" applyAlignment="1">
      <alignment horizontal="center" vertical="center"/>
    </xf>
    <xf numFmtId="0" fontId="52" fillId="13" borderId="0" xfId="0" applyFont="1" applyFill="1" applyAlignment="1">
      <alignment horizontal="center" vertical="center"/>
    </xf>
    <xf numFmtId="0" fontId="1" fillId="47" borderId="15" xfId="0" applyFont="1" applyFill="1" applyBorder="1" applyAlignment="1">
      <alignment horizontal="center" vertical="center" wrapText="1"/>
    </xf>
    <xf numFmtId="0" fontId="1" fillId="47" borderId="16" xfId="0" applyFont="1" applyFill="1" applyBorder="1" applyAlignment="1">
      <alignment horizontal="center" vertical="center" wrapText="1"/>
    </xf>
    <xf numFmtId="0" fontId="1" fillId="47" borderId="2" xfId="0" applyFont="1" applyFill="1" applyBorder="1" applyAlignment="1">
      <alignment horizontal="center" vertical="center" wrapText="1"/>
    </xf>
    <xf numFmtId="0" fontId="5" fillId="86" borderId="15" xfId="0" applyFont="1" applyFill="1" applyBorder="1" applyAlignment="1">
      <alignment horizontal="center" vertical="center" wrapText="1"/>
    </xf>
    <xf numFmtId="0" fontId="5" fillId="86" borderId="2" xfId="0" applyFont="1" applyFill="1" applyBorder="1" applyAlignment="1">
      <alignment horizontal="center" vertical="center" wrapText="1"/>
    </xf>
    <xf numFmtId="0" fontId="170" fillId="73" borderId="15" xfId="0" applyFont="1" applyFill="1" applyBorder="1" applyAlignment="1">
      <alignment horizontal="center" vertical="center" wrapText="1"/>
    </xf>
    <xf numFmtId="0" fontId="170" fillId="73" borderId="16" xfId="0" applyFont="1" applyFill="1" applyBorder="1" applyAlignment="1">
      <alignment horizontal="center" vertical="center" wrapText="1"/>
    </xf>
    <xf numFmtId="0" fontId="170" fillId="73" borderId="2" xfId="0" applyFont="1" applyFill="1" applyBorder="1" applyAlignment="1">
      <alignment horizontal="center" vertical="center" wrapText="1"/>
    </xf>
    <xf numFmtId="0" fontId="4" fillId="49" borderId="15" xfId="0" applyFont="1" applyFill="1" applyBorder="1" applyAlignment="1">
      <alignment horizontal="center" vertical="center" wrapText="1"/>
    </xf>
    <xf numFmtId="0" fontId="4" fillId="49" borderId="16" xfId="0" applyFont="1" applyFill="1" applyBorder="1" applyAlignment="1">
      <alignment horizontal="center" vertical="center" wrapText="1"/>
    </xf>
    <xf numFmtId="0" fontId="4" fillId="49" borderId="2" xfId="0" applyFont="1" applyFill="1" applyBorder="1" applyAlignment="1">
      <alignment horizontal="center" vertical="center" wrapText="1"/>
    </xf>
    <xf numFmtId="0" fontId="170" fillId="50" borderId="15" xfId="0" applyFont="1" applyFill="1" applyBorder="1" applyAlignment="1">
      <alignment horizontal="center" vertical="center" wrapText="1"/>
    </xf>
    <xf numFmtId="0" fontId="170" fillId="50" borderId="16" xfId="0" applyFont="1" applyFill="1" applyBorder="1" applyAlignment="1">
      <alignment horizontal="center" vertical="center" wrapText="1"/>
    </xf>
    <xf numFmtId="0" fontId="170" fillId="50" borderId="2" xfId="0" applyFont="1" applyFill="1" applyBorder="1" applyAlignment="1">
      <alignment horizontal="center" vertical="center" wrapText="1"/>
    </xf>
    <xf numFmtId="0" fontId="52" fillId="70" borderId="15" xfId="0" applyFont="1" applyFill="1" applyBorder="1" applyAlignment="1">
      <alignment horizontal="center" vertical="center"/>
    </xf>
    <xf numFmtId="0" fontId="52" fillId="70" borderId="16" xfId="0" applyFont="1" applyFill="1" applyBorder="1" applyAlignment="1">
      <alignment horizontal="center" vertical="center"/>
    </xf>
    <xf numFmtId="0" fontId="52" fillId="70" borderId="2" xfId="0" applyFont="1" applyFill="1" applyBorder="1" applyAlignment="1">
      <alignment horizontal="center" vertical="center"/>
    </xf>
    <xf numFmtId="0" fontId="73" fillId="87" borderId="15" xfId="0" applyFont="1" applyFill="1" applyBorder="1" applyAlignment="1">
      <alignment horizontal="center" vertical="center" wrapText="1"/>
    </xf>
    <xf numFmtId="0" fontId="73" fillId="87" borderId="16" xfId="0" applyFont="1" applyFill="1" applyBorder="1" applyAlignment="1">
      <alignment horizontal="center" vertical="center" wrapText="1"/>
    </xf>
    <xf numFmtId="0" fontId="73" fillId="87" borderId="2" xfId="0" applyFont="1" applyFill="1" applyBorder="1" applyAlignment="1">
      <alignment horizontal="center" vertical="center" wrapText="1"/>
    </xf>
    <xf numFmtId="0" fontId="171" fillId="89" borderId="15" xfId="0" applyFont="1" applyFill="1" applyBorder="1" applyAlignment="1">
      <alignment horizontal="center" vertical="center" wrapText="1"/>
    </xf>
    <xf numFmtId="0" fontId="171" fillId="89" borderId="16" xfId="0" applyFont="1" applyFill="1" applyBorder="1" applyAlignment="1">
      <alignment horizontal="center" vertical="center" wrapText="1"/>
    </xf>
    <xf numFmtId="0" fontId="171" fillId="89" borderId="2" xfId="0" applyFont="1" applyFill="1" applyBorder="1" applyAlignment="1">
      <alignment horizontal="center" vertical="center" wrapText="1"/>
    </xf>
    <xf numFmtId="0" fontId="10" fillId="55" borderId="19" xfId="0" applyFont="1" applyFill="1" applyBorder="1" applyAlignment="1">
      <alignment horizontal="center" vertical="center" wrapText="1"/>
    </xf>
    <xf numFmtId="0" fontId="10" fillId="55" borderId="0" xfId="0" applyFont="1" applyFill="1" applyAlignment="1">
      <alignment horizontal="center" vertical="center" wrapText="1"/>
    </xf>
    <xf numFmtId="0" fontId="10" fillId="55" borderId="22" xfId="0" applyFont="1" applyFill="1" applyBorder="1" applyAlignment="1">
      <alignment horizontal="center" vertical="center" wrapText="1"/>
    </xf>
    <xf numFmtId="0" fontId="170" fillId="73" borderId="40" xfId="0" applyFont="1" applyFill="1" applyBorder="1" applyAlignment="1">
      <alignment horizontal="center" vertical="center" wrapText="1"/>
    </xf>
    <xf numFmtId="0" fontId="170" fillId="73" borderId="50" xfId="0" applyFont="1" applyFill="1" applyBorder="1" applyAlignment="1">
      <alignment horizontal="center" vertical="center" wrapText="1"/>
    </xf>
    <xf numFmtId="0" fontId="170" fillId="73" borderId="36" xfId="0" applyFont="1" applyFill="1" applyBorder="1" applyAlignment="1">
      <alignment horizontal="center" vertical="center" wrapText="1"/>
    </xf>
    <xf numFmtId="0" fontId="167" fillId="68" borderId="15" xfId="0" applyFont="1" applyFill="1" applyBorder="1" applyAlignment="1">
      <alignment horizontal="center" vertical="center" wrapText="1"/>
    </xf>
    <xf numFmtId="0" fontId="167" fillId="68" borderId="2" xfId="0" applyFont="1" applyFill="1" applyBorder="1" applyAlignment="1">
      <alignment horizontal="center" vertical="center" wrapText="1"/>
    </xf>
    <xf numFmtId="0" fontId="167" fillId="68" borderId="16" xfId="0" applyFont="1" applyFill="1" applyBorder="1" applyAlignment="1">
      <alignment horizontal="center" vertical="center" wrapText="1"/>
    </xf>
    <xf numFmtId="0" fontId="1" fillId="78" borderId="15" xfId="0" applyFont="1" applyFill="1" applyBorder="1" applyAlignment="1">
      <alignment horizontal="center" vertical="center" wrapText="1"/>
    </xf>
    <xf numFmtId="0" fontId="1" fillId="78" borderId="16" xfId="0" applyFont="1" applyFill="1" applyBorder="1" applyAlignment="1">
      <alignment horizontal="center" vertical="center" wrapText="1"/>
    </xf>
    <xf numFmtId="0" fontId="3" fillId="60" borderId="3" xfId="0" applyFont="1" applyFill="1" applyBorder="1" applyAlignment="1">
      <alignment horizontal="center" vertical="center"/>
    </xf>
    <xf numFmtId="0" fontId="3" fillId="60" borderId="12" xfId="0" applyFont="1" applyFill="1" applyBorder="1" applyAlignment="1">
      <alignment horizontal="center" vertical="center"/>
    </xf>
    <xf numFmtId="0" fontId="52" fillId="24" borderId="19" xfId="0" applyFont="1" applyFill="1" applyBorder="1" applyAlignment="1">
      <alignment horizontal="center" vertical="center" wrapText="1"/>
    </xf>
    <xf numFmtId="0" fontId="52" fillId="24" borderId="0" xfId="0" applyFont="1" applyFill="1" applyAlignment="1">
      <alignment horizontal="center" vertical="center" wrapText="1"/>
    </xf>
    <xf numFmtId="0" fontId="73" fillId="83" borderId="41" xfId="0" applyFont="1" applyFill="1" applyBorder="1" applyAlignment="1">
      <alignment horizontal="center" vertical="center"/>
    </xf>
    <xf numFmtId="0" fontId="73" fillId="70" borderId="15" xfId="0" applyFont="1" applyFill="1" applyBorder="1" applyAlignment="1">
      <alignment horizontal="center" vertical="center"/>
    </xf>
    <xf numFmtId="0" fontId="73" fillId="70" borderId="2" xfId="0" applyFont="1" applyFill="1" applyBorder="1" applyAlignment="1">
      <alignment horizontal="center" vertical="center"/>
    </xf>
    <xf numFmtId="0" fontId="52" fillId="19" borderId="103" xfId="0" applyFont="1" applyFill="1" applyBorder="1" applyAlignment="1">
      <alignment horizontal="center" vertical="center" wrapText="1"/>
    </xf>
    <xf numFmtId="0" fontId="52" fillId="19" borderId="98" xfId="0" applyFont="1" applyFill="1" applyBorder="1" applyAlignment="1">
      <alignment horizontal="center" vertical="center" wrapText="1"/>
    </xf>
    <xf numFmtId="0" fontId="52" fillId="19" borderId="102" xfId="0" applyFont="1" applyFill="1" applyBorder="1" applyAlignment="1">
      <alignment horizontal="center" vertical="center" wrapText="1"/>
    </xf>
    <xf numFmtId="0" fontId="5" fillId="81" borderId="40" xfId="0" applyFont="1" applyFill="1" applyBorder="1" applyAlignment="1">
      <alignment horizontal="center" vertical="center" wrapText="1"/>
    </xf>
    <xf numFmtId="0" fontId="5" fillId="81" borderId="50" xfId="0" applyFont="1" applyFill="1" applyBorder="1" applyAlignment="1">
      <alignment horizontal="center" vertical="center" wrapText="1"/>
    </xf>
    <xf numFmtId="0" fontId="1" fillId="61" borderId="3" xfId="0" applyFont="1" applyFill="1" applyBorder="1" applyAlignment="1">
      <alignment horizontal="center" vertical="top" wrapText="1"/>
    </xf>
    <xf numFmtId="0" fontId="1" fillId="92" borderId="40" xfId="0" applyFont="1" applyFill="1" applyBorder="1" applyAlignment="1">
      <alignment horizontal="center" vertical="center" wrapText="1"/>
    </xf>
    <xf numFmtId="0" fontId="1" fillId="92" borderId="36" xfId="0" applyFont="1" applyFill="1" applyBorder="1" applyAlignment="1">
      <alignment horizontal="center" vertical="center" wrapText="1"/>
    </xf>
    <xf numFmtId="0" fontId="166" fillId="73" borderId="15" xfId="0" applyFont="1" applyFill="1" applyBorder="1" applyAlignment="1">
      <alignment horizontal="center" vertical="center" wrapText="1"/>
    </xf>
    <xf numFmtId="0" fontId="166" fillId="73" borderId="2" xfId="0" applyFont="1" applyFill="1" applyBorder="1" applyAlignment="1">
      <alignment horizontal="center" vertical="center" wrapText="1"/>
    </xf>
    <xf numFmtId="0" fontId="14" fillId="60" borderId="19" xfId="0" applyFont="1" applyFill="1" applyBorder="1" applyAlignment="1">
      <alignment horizontal="center" vertical="center" textRotation="180" wrapText="1"/>
    </xf>
    <xf numFmtId="0" fontId="14" fillId="60" borderId="22" xfId="0" applyFont="1" applyFill="1" applyBorder="1" applyAlignment="1">
      <alignment horizontal="center" vertical="center" textRotation="180" wrapText="1"/>
    </xf>
    <xf numFmtId="0" fontId="5" fillId="69" borderId="15" xfId="0" applyFont="1" applyFill="1" applyBorder="1" applyAlignment="1">
      <alignment horizontal="center" vertical="center" wrapText="1"/>
    </xf>
    <xf numFmtId="0" fontId="5" fillId="69" borderId="2" xfId="0" applyFont="1" applyFill="1" applyBorder="1" applyAlignment="1">
      <alignment horizontal="center" vertical="center" wrapText="1"/>
    </xf>
    <xf numFmtId="0" fontId="75" fillId="70" borderId="15" xfId="0" applyFont="1" applyFill="1" applyBorder="1" applyAlignment="1">
      <alignment horizontal="center" vertical="center"/>
    </xf>
    <xf numFmtId="0" fontId="75" fillId="70" borderId="2" xfId="0" applyFont="1" applyFill="1" applyBorder="1" applyAlignment="1">
      <alignment horizontal="center" vertical="center"/>
    </xf>
    <xf numFmtId="0" fontId="171" fillId="50" borderId="15" xfId="0" applyFont="1" applyFill="1" applyBorder="1" applyAlignment="1">
      <alignment horizontal="center" vertical="center" wrapText="1"/>
    </xf>
    <xf numFmtId="0" fontId="171" fillId="50" borderId="16" xfId="0" applyFont="1" applyFill="1" applyBorder="1" applyAlignment="1">
      <alignment horizontal="center" vertical="center" wrapText="1"/>
    </xf>
    <xf numFmtId="0" fontId="171" fillId="50" borderId="2" xfId="0" applyFont="1" applyFill="1" applyBorder="1" applyAlignment="1">
      <alignment horizontal="center" vertical="center" wrapText="1"/>
    </xf>
    <xf numFmtId="0" fontId="1" fillId="49" borderId="15" xfId="0" applyFont="1" applyFill="1" applyBorder="1" applyAlignment="1">
      <alignment horizontal="center" vertical="center" wrapText="1"/>
    </xf>
    <xf numFmtId="0" fontId="1" fillId="49" borderId="2" xfId="0" applyFont="1" applyFill="1" applyBorder="1" applyAlignment="1">
      <alignment horizontal="center" vertical="center" wrapText="1"/>
    </xf>
    <xf numFmtId="0" fontId="57" fillId="92" borderId="18" xfId="0" applyFont="1" applyFill="1" applyBorder="1" applyAlignment="1">
      <alignment horizontal="center" vertical="center" wrapText="1"/>
    </xf>
    <xf numFmtId="0" fontId="57" fillId="92" borderId="9" xfId="0" applyFont="1" applyFill="1" applyBorder="1" applyAlignment="1">
      <alignment horizontal="center" vertical="center" wrapText="1"/>
    </xf>
    <xf numFmtId="0" fontId="1" fillId="61" borderId="52" xfId="0" applyFont="1" applyFill="1" applyBorder="1" applyAlignment="1">
      <alignment horizontal="center" vertical="top" wrapText="1"/>
    </xf>
    <xf numFmtId="0" fontId="1" fillId="61" borderId="53" xfId="0" applyFont="1" applyFill="1" applyBorder="1" applyAlignment="1">
      <alignment horizontal="center" vertical="top" wrapText="1"/>
    </xf>
    <xf numFmtId="0" fontId="0" fillId="0" borderId="51" xfId="0" applyBorder="1" applyAlignment="1">
      <alignment horizontal="center"/>
    </xf>
    <xf numFmtId="0" fontId="0" fillId="0" borderId="69" xfId="0" applyBorder="1" applyAlignment="1">
      <alignment horizontal="center"/>
    </xf>
    <xf numFmtId="0" fontId="57" fillId="0" borderId="105" xfId="0" applyFont="1" applyBorder="1" applyAlignment="1">
      <alignment horizontal="center" vertical="center" wrapText="1"/>
    </xf>
    <xf numFmtId="0" fontId="57" fillId="0" borderId="13" xfId="0" applyFont="1" applyBorder="1" applyAlignment="1">
      <alignment horizontal="center" vertical="center" wrapText="1"/>
    </xf>
    <xf numFmtId="0" fontId="68" fillId="0" borderId="41" xfId="0" applyFont="1" applyBorder="1" applyAlignment="1">
      <alignment horizontal="center" vertical="center" wrapText="1"/>
    </xf>
    <xf numFmtId="0" fontId="68" fillId="0" borderId="2" xfId="0" applyFont="1" applyBorder="1" applyAlignment="1">
      <alignment horizontal="center" vertical="center" wrapText="1"/>
    </xf>
    <xf numFmtId="0" fontId="14" fillId="60" borderId="33" xfId="0" applyFont="1" applyFill="1" applyBorder="1" applyAlignment="1">
      <alignment horizontal="center" vertical="center" textRotation="180" wrapText="1"/>
    </xf>
    <xf numFmtId="0" fontId="14" fillId="60" borderId="32" xfId="0" applyFont="1" applyFill="1" applyBorder="1" applyAlignment="1">
      <alignment horizontal="center" vertical="center" textRotation="180" wrapText="1"/>
    </xf>
    <xf numFmtId="0" fontId="14" fillId="60" borderId="35" xfId="0" applyFont="1" applyFill="1" applyBorder="1" applyAlignment="1">
      <alignment horizontal="center" vertical="center" textRotation="180" wrapText="1"/>
    </xf>
    <xf numFmtId="0" fontId="14" fillId="60" borderId="0" xfId="0" applyFont="1" applyFill="1" applyAlignment="1">
      <alignment horizontal="center" vertical="center" textRotation="180" wrapText="1"/>
    </xf>
    <xf numFmtId="0" fontId="1" fillId="61" borderId="15" xfId="0" applyFont="1" applyFill="1" applyBorder="1" applyAlignment="1">
      <alignment horizontal="center" vertical="center" wrapText="1"/>
    </xf>
    <xf numFmtId="0" fontId="1" fillId="61" borderId="16" xfId="0" applyFont="1" applyFill="1" applyBorder="1" applyAlignment="1">
      <alignment horizontal="center" vertical="center" wrapText="1"/>
    </xf>
    <xf numFmtId="0" fontId="1" fillId="61" borderId="2" xfId="0" applyFont="1" applyFill="1" applyBorder="1" applyAlignment="1">
      <alignment horizontal="center" vertical="center" wrapText="1"/>
    </xf>
    <xf numFmtId="0" fontId="73" fillId="83" borderId="101" xfId="0" applyFont="1" applyFill="1" applyBorder="1" applyAlignment="1">
      <alignment horizontal="center" vertical="center"/>
    </xf>
    <xf numFmtId="0" fontId="73" fillId="83" borderId="98" xfId="0" applyFont="1" applyFill="1" applyBorder="1" applyAlignment="1">
      <alignment horizontal="center" vertical="center"/>
    </xf>
    <xf numFmtId="0" fontId="73" fillId="83" borderId="102" xfId="0" applyFont="1" applyFill="1" applyBorder="1" applyAlignment="1">
      <alignment horizontal="center" vertical="center"/>
    </xf>
    <xf numFmtId="0" fontId="1" fillId="61" borderId="103" xfId="0" applyFont="1" applyFill="1" applyBorder="1" applyAlignment="1">
      <alignment horizontal="center" vertical="center" wrapText="1"/>
    </xf>
    <xf numFmtId="0" fontId="1" fillId="61" borderId="98" xfId="0" applyFont="1" applyFill="1" applyBorder="1" applyAlignment="1">
      <alignment horizontal="center" vertical="center" wrapText="1"/>
    </xf>
    <xf numFmtId="0" fontId="1" fillId="61" borderId="102" xfId="0" applyFont="1" applyFill="1" applyBorder="1" applyAlignment="1">
      <alignment horizontal="center" vertical="center" wrapText="1"/>
    </xf>
    <xf numFmtId="0" fontId="68" fillId="24" borderId="41" xfId="0" applyFont="1" applyFill="1" applyBorder="1" applyAlignment="1">
      <alignment horizontal="center" vertical="center" wrapText="1"/>
    </xf>
    <xf numFmtId="0" fontId="68" fillId="24" borderId="2" xfId="0" applyFont="1" applyFill="1" applyBorder="1" applyAlignment="1">
      <alignment horizontal="center" vertical="center" wrapText="1"/>
    </xf>
    <xf numFmtId="0" fontId="52" fillId="0" borderId="51" xfId="0" applyFont="1" applyBorder="1" applyAlignment="1">
      <alignment horizontal="center" vertical="center"/>
    </xf>
    <xf numFmtId="0" fontId="52" fillId="0" borderId="69" xfId="0" applyFont="1" applyBorder="1" applyAlignment="1">
      <alignment horizontal="center" vertical="center"/>
    </xf>
    <xf numFmtId="0" fontId="79" fillId="15" borderId="3" xfId="0" applyFont="1" applyFill="1" applyBorder="1" applyAlignment="1">
      <alignment horizontal="center" vertical="center" wrapText="1"/>
    </xf>
    <xf numFmtId="0" fontId="1" fillId="71" borderId="15" xfId="0" applyFont="1" applyFill="1" applyBorder="1" applyAlignment="1">
      <alignment horizontal="center" vertical="center" wrapText="1"/>
    </xf>
    <xf numFmtId="0" fontId="1" fillId="71" borderId="2" xfId="0" applyFont="1" applyFill="1" applyBorder="1" applyAlignment="1">
      <alignment horizontal="center" vertical="center" wrapText="1"/>
    </xf>
    <xf numFmtId="0" fontId="170" fillId="73" borderId="101" xfId="0" applyFont="1" applyFill="1" applyBorder="1" applyAlignment="1">
      <alignment horizontal="center" vertical="center" wrapText="1"/>
    </xf>
    <xf numFmtId="0" fontId="170" fillId="73" borderId="98" xfId="0" applyFont="1" applyFill="1" applyBorder="1" applyAlignment="1">
      <alignment horizontal="center" vertical="center" wrapText="1"/>
    </xf>
    <xf numFmtId="0" fontId="170" fillId="94" borderId="41" xfId="0" applyFont="1" applyFill="1" applyBorder="1" applyAlignment="1">
      <alignment horizontal="center" vertical="top" wrapText="1"/>
    </xf>
    <xf numFmtId="0" fontId="170" fillId="94" borderId="16" xfId="0" applyFont="1" applyFill="1" applyBorder="1" applyAlignment="1">
      <alignment horizontal="center" vertical="top" wrapText="1"/>
    </xf>
    <xf numFmtId="0" fontId="170" fillId="94" borderId="2" xfId="0" applyFont="1" applyFill="1" applyBorder="1" applyAlignment="1">
      <alignment horizontal="center" vertical="top" wrapText="1"/>
    </xf>
    <xf numFmtId="0" fontId="10" fillId="55" borderId="15" xfId="0" applyFont="1" applyFill="1" applyBorder="1" applyAlignment="1">
      <alignment horizontal="center" vertical="center" wrapText="1"/>
    </xf>
    <xf numFmtId="0" fontId="10" fillId="55" borderId="2" xfId="0" applyFont="1" applyFill="1" applyBorder="1" applyAlignment="1">
      <alignment horizontal="center" vertical="center" wrapText="1"/>
    </xf>
    <xf numFmtId="0" fontId="74" fillId="46" borderId="52" xfId="0" applyFont="1" applyFill="1" applyBorder="1" applyAlignment="1">
      <alignment horizontal="center" vertical="center" wrapText="1"/>
    </xf>
    <xf numFmtId="0" fontId="74" fillId="46" borderId="53" xfId="0" applyFont="1" applyFill="1" applyBorder="1" applyAlignment="1">
      <alignment horizontal="center" vertical="center" wrapText="1"/>
    </xf>
    <xf numFmtId="0" fontId="57" fillId="61" borderId="15" xfId="0" applyFont="1" applyFill="1" applyBorder="1" applyAlignment="1">
      <alignment horizontal="center" vertical="center" wrapText="1"/>
    </xf>
    <xf numFmtId="0" fontId="57" fillId="61" borderId="2" xfId="0" applyFont="1" applyFill="1" applyBorder="1" applyAlignment="1">
      <alignment horizontal="center" vertical="center" wrapText="1"/>
    </xf>
    <xf numFmtId="0" fontId="73" fillId="70" borderId="15" xfId="0" applyFont="1" applyFill="1" applyBorder="1" applyAlignment="1">
      <alignment horizontal="center" vertical="center" wrapText="1"/>
    </xf>
    <xf numFmtId="0" fontId="73" fillId="70" borderId="2" xfId="0" applyFont="1" applyFill="1" applyBorder="1" applyAlignment="1">
      <alignment horizontal="center" vertical="center" wrapText="1"/>
    </xf>
    <xf numFmtId="0" fontId="162" fillId="50" borderId="15" xfId="0" applyFont="1" applyFill="1" applyBorder="1" applyAlignment="1">
      <alignment horizontal="center" vertical="center" wrapText="1"/>
    </xf>
    <xf numFmtId="0" fontId="162" fillId="50" borderId="16" xfId="0" applyFont="1" applyFill="1" applyBorder="1" applyAlignment="1">
      <alignment horizontal="center" vertical="center" wrapText="1"/>
    </xf>
    <xf numFmtId="0" fontId="162" fillId="50" borderId="2" xfId="0" applyFont="1" applyFill="1" applyBorder="1" applyAlignment="1">
      <alignment horizontal="center" vertical="center" wrapText="1"/>
    </xf>
    <xf numFmtId="0" fontId="57" fillId="84" borderId="15" xfId="0" applyFont="1" applyFill="1" applyBorder="1" applyAlignment="1">
      <alignment horizontal="center" vertical="center" wrapText="1"/>
    </xf>
    <xf numFmtId="0" fontId="57" fillId="84" borderId="16" xfId="0" applyFont="1" applyFill="1" applyBorder="1" applyAlignment="1">
      <alignment horizontal="center" vertical="center" wrapText="1"/>
    </xf>
    <xf numFmtId="0" fontId="57" fillId="84" borderId="2" xfId="0" applyFont="1" applyFill="1" applyBorder="1" applyAlignment="1">
      <alignment horizontal="center" vertical="center" wrapText="1"/>
    </xf>
    <xf numFmtId="0" fontId="171" fillId="89" borderId="40" xfId="0" applyFont="1" applyFill="1" applyBorder="1" applyAlignment="1">
      <alignment horizontal="center" vertical="center" wrapText="1"/>
    </xf>
    <xf numFmtId="0" fontId="171" fillId="89" borderId="50" xfId="0" applyFont="1" applyFill="1" applyBorder="1" applyAlignment="1">
      <alignment horizontal="center" vertical="center" wrapText="1"/>
    </xf>
    <xf numFmtId="0" fontId="171" fillId="89" borderId="36" xfId="0" applyFont="1" applyFill="1" applyBorder="1" applyAlignment="1">
      <alignment horizontal="center" vertical="center" wrapText="1"/>
    </xf>
    <xf numFmtId="0" fontId="164" fillId="73" borderId="40" xfId="0" applyFont="1" applyFill="1" applyBorder="1" applyAlignment="1">
      <alignment horizontal="center" vertical="center" wrapText="1"/>
    </xf>
    <xf numFmtId="0" fontId="164" fillId="73" borderId="36" xfId="0" applyFont="1" applyFill="1" applyBorder="1" applyAlignment="1">
      <alignment horizontal="center" vertical="center" wrapText="1"/>
    </xf>
    <xf numFmtId="0" fontId="52" fillId="8" borderId="3" xfId="0" applyFont="1" applyFill="1" applyBorder="1" applyAlignment="1">
      <alignment horizontal="center" vertical="center"/>
    </xf>
    <xf numFmtId="0" fontId="73" fillId="47" borderId="15" xfId="0" applyFont="1" applyFill="1" applyBorder="1" applyAlignment="1">
      <alignment horizontal="center" vertical="center"/>
    </xf>
    <xf numFmtId="0" fontId="73" fillId="47" borderId="16" xfId="0" applyFont="1" applyFill="1" applyBorder="1" applyAlignment="1">
      <alignment horizontal="center" vertical="center"/>
    </xf>
    <xf numFmtId="0" fontId="73" fillId="47" borderId="2" xfId="0" applyFont="1" applyFill="1" applyBorder="1" applyAlignment="1">
      <alignment horizontal="center" vertical="center"/>
    </xf>
    <xf numFmtId="0" fontId="52" fillId="19" borderId="19" xfId="0" applyFont="1" applyFill="1" applyBorder="1" applyAlignment="1">
      <alignment horizontal="center" vertical="center" wrapText="1"/>
    </xf>
    <xf numFmtId="0" fontId="52" fillId="19" borderId="0" xfId="0" applyFont="1" applyFill="1" applyAlignment="1">
      <alignment horizontal="center" vertical="center" wrapText="1"/>
    </xf>
    <xf numFmtId="0" fontId="1" fillId="63" borderId="18" xfId="0" applyFont="1" applyFill="1" applyBorder="1" applyAlignment="1">
      <alignment horizontal="center" vertical="center" wrapText="1"/>
    </xf>
    <xf numFmtId="0" fontId="1" fillId="63" borderId="21" xfId="0" applyFont="1" applyFill="1" applyBorder="1" applyAlignment="1">
      <alignment horizontal="center" vertical="center" wrapText="1"/>
    </xf>
    <xf numFmtId="0" fontId="1" fillId="63" borderId="9" xfId="0" applyFont="1" applyFill="1" applyBorder="1" applyAlignment="1">
      <alignment horizontal="center" vertical="center" wrapText="1"/>
    </xf>
    <xf numFmtId="0" fontId="4" fillId="46" borderId="15" xfId="0" applyFont="1" applyFill="1" applyBorder="1" applyAlignment="1">
      <alignment horizontal="center" vertical="center" wrapText="1"/>
    </xf>
    <xf numFmtId="0" fontId="4" fillId="46" borderId="16" xfId="0" applyFont="1" applyFill="1" applyBorder="1" applyAlignment="1">
      <alignment horizontal="center" vertical="center" wrapText="1"/>
    </xf>
    <xf numFmtId="0" fontId="4" fillId="88" borderId="15" xfId="0" applyFont="1" applyFill="1" applyBorder="1" applyAlignment="1">
      <alignment horizontal="center" vertical="center" wrapText="1"/>
    </xf>
    <xf numFmtId="0" fontId="4" fillId="88" borderId="2" xfId="0" applyFont="1" applyFill="1" applyBorder="1" applyAlignment="1">
      <alignment horizontal="center" vertical="center" wrapText="1"/>
    </xf>
    <xf numFmtId="0" fontId="171" fillId="54" borderId="15" xfId="0" applyFont="1" applyFill="1" applyBorder="1" applyAlignment="1">
      <alignment horizontal="center" vertical="center" wrapText="1"/>
    </xf>
    <xf numFmtId="0" fontId="171" fillId="54" borderId="2" xfId="0" applyFont="1" applyFill="1" applyBorder="1" applyAlignment="1">
      <alignment horizontal="center" vertical="center" wrapText="1"/>
    </xf>
    <xf numFmtId="0" fontId="4" fillId="45" borderId="15" xfId="0" applyFont="1" applyFill="1" applyBorder="1" applyAlignment="1">
      <alignment horizontal="center" vertical="center" wrapText="1"/>
    </xf>
    <xf numFmtId="0" fontId="4" fillId="45" borderId="16" xfId="0" applyFont="1" applyFill="1" applyBorder="1" applyAlignment="1">
      <alignment horizontal="center" vertical="center" wrapText="1"/>
    </xf>
    <xf numFmtId="0" fontId="4" fillId="45" borderId="2" xfId="0" applyFont="1" applyFill="1" applyBorder="1" applyAlignment="1">
      <alignment horizontal="center" vertical="center" wrapText="1"/>
    </xf>
    <xf numFmtId="0" fontId="57" fillId="63" borderId="40" xfId="0" applyFont="1" applyFill="1" applyBorder="1" applyAlignment="1">
      <alignment horizontal="center" vertical="center" wrapText="1"/>
    </xf>
    <xf numFmtId="0" fontId="57" fillId="63" borderId="50" xfId="0" applyFont="1" applyFill="1" applyBorder="1" applyAlignment="1">
      <alignment horizontal="center" vertical="center" wrapText="1"/>
    </xf>
    <xf numFmtId="0" fontId="57" fillId="63" borderId="36" xfId="0" applyFont="1" applyFill="1" applyBorder="1" applyAlignment="1">
      <alignment horizontal="center" vertical="center" wrapText="1"/>
    </xf>
    <xf numFmtId="0" fontId="75" fillId="70" borderId="16" xfId="0" applyFont="1" applyFill="1" applyBorder="1" applyAlignment="1">
      <alignment horizontal="center" vertical="center"/>
    </xf>
    <xf numFmtId="0" fontId="166" fillId="50" borderId="15" xfId="0" applyFont="1" applyFill="1" applyBorder="1" applyAlignment="1">
      <alignment horizontal="center" vertical="center" wrapText="1"/>
    </xf>
    <xf numFmtId="0" fontId="166" fillId="50" borderId="2" xfId="0" applyFont="1" applyFill="1" applyBorder="1" applyAlignment="1">
      <alignment horizontal="center" vertical="center" wrapText="1"/>
    </xf>
    <xf numFmtId="0" fontId="52" fillId="3" borderId="103" xfId="0" applyFont="1" applyFill="1" applyBorder="1" applyAlignment="1">
      <alignment horizontal="center" vertical="center" wrapText="1"/>
    </xf>
    <xf numFmtId="0" fontId="52" fillId="3" borderId="98" xfId="0" applyFont="1" applyFill="1" applyBorder="1" applyAlignment="1">
      <alignment horizontal="center" vertical="center" wrapText="1"/>
    </xf>
    <xf numFmtId="0" fontId="52" fillId="3" borderId="102" xfId="0" applyFont="1" applyFill="1" applyBorder="1" applyAlignment="1">
      <alignment horizontal="center" vertical="center" wrapText="1"/>
    </xf>
    <xf numFmtId="0" fontId="52" fillId="3" borderId="21" xfId="0" applyFont="1" applyFill="1" applyBorder="1" applyAlignment="1">
      <alignment horizontal="center" vertical="center" wrapText="1"/>
    </xf>
    <xf numFmtId="0" fontId="52" fillId="3" borderId="120" xfId="0" applyFont="1" applyFill="1" applyBorder="1" applyAlignment="1">
      <alignment horizontal="center" vertical="center" wrapText="1"/>
    </xf>
    <xf numFmtId="0" fontId="92" fillId="34" borderId="19" xfId="0" applyFont="1" applyFill="1" applyBorder="1" applyAlignment="1">
      <alignment horizontal="center" vertical="center" wrapText="1"/>
    </xf>
    <xf numFmtId="0" fontId="92" fillId="34" borderId="0" xfId="0" applyFont="1" applyFill="1" applyAlignment="1">
      <alignment horizontal="center" vertical="center" wrapText="1"/>
    </xf>
    <xf numFmtId="0" fontId="83" fillId="34" borderId="15" xfId="0" applyFont="1" applyFill="1" applyBorder="1" applyAlignment="1">
      <alignment horizontal="center" vertical="center" wrapText="1"/>
    </xf>
    <xf numFmtId="0" fontId="83" fillId="34" borderId="16" xfId="0" applyFont="1" applyFill="1" applyBorder="1" applyAlignment="1">
      <alignment horizontal="center" vertical="center" wrapText="1"/>
    </xf>
    <xf numFmtId="0" fontId="88" fillId="77" borderId="100" xfId="0" applyFont="1" applyFill="1" applyBorder="1" applyAlignment="1">
      <alignment horizontal="center"/>
    </xf>
    <xf numFmtId="0" fontId="0" fillId="77" borderId="106" xfId="0" applyFill="1" applyBorder="1" applyAlignment="1">
      <alignment horizontal="center"/>
    </xf>
    <xf numFmtId="0" fontId="0" fillId="77" borderId="117" xfId="0" applyFill="1" applyBorder="1" applyAlignment="1">
      <alignment horizontal="center"/>
    </xf>
    <xf numFmtId="0" fontId="0" fillId="77" borderId="37" xfId="0" applyFill="1" applyBorder="1" applyAlignment="1">
      <alignment horizontal="center"/>
    </xf>
    <xf numFmtId="0" fontId="0" fillId="77" borderId="0" xfId="0" applyFill="1" applyAlignment="1">
      <alignment horizontal="center"/>
    </xf>
    <xf numFmtId="0" fontId="0" fillId="77" borderId="22" xfId="0" applyFill="1" applyBorder="1" applyAlignment="1">
      <alignment horizontal="center"/>
    </xf>
    <xf numFmtId="0" fontId="0" fillId="77" borderId="76" xfId="0" applyFill="1" applyBorder="1" applyAlignment="1">
      <alignment horizontal="center"/>
    </xf>
    <xf numFmtId="0" fontId="0" fillId="77" borderId="21" xfId="0" applyFill="1" applyBorder="1" applyAlignment="1">
      <alignment horizontal="center"/>
    </xf>
    <xf numFmtId="0" fontId="0" fillId="77" borderId="9" xfId="0" applyFill="1" applyBorder="1" applyAlignment="1">
      <alignment horizontal="center"/>
    </xf>
    <xf numFmtId="0" fontId="52" fillId="19" borderId="18" xfId="0" applyFont="1" applyFill="1" applyBorder="1" applyAlignment="1">
      <alignment horizontal="center" vertical="center" wrapText="1"/>
    </xf>
    <xf numFmtId="0" fontId="52" fillId="19" borderId="21" xfId="0" applyFont="1" applyFill="1" applyBorder="1" applyAlignment="1">
      <alignment horizontal="center" vertical="center" wrapText="1"/>
    </xf>
    <xf numFmtId="0" fontId="52" fillId="19" borderId="9" xfId="0" applyFont="1" applyFill="1" applyBorder="1" applyAlignment="1">
      <alignment horizontal="center" vertical="center" wrapText="1"/>
    </xf>
    <xf numFmtId="0" fontId="63" fillId="34" borderId="52" xfId="0" applyFont="1" applyFill="1" applyBorder="1" applyAlignment="1">
      <alignment horizontal="center" vertical="center" wrapText="1"/>
    </xf>
    <xf numFmtId="0" fontId="63" fillId="34" borderId="53" xfId="0" applyFont="1" applyFill="1" applyBorder="1" applyAlignment="1">
      <alignment horizontal="center" vertical="center" wrapText="1"/>
    </xf>
    <xf numFmtId="0" fontId="63" fillId="34" borderId="13" xfId="0" applyFont="1" applyFill="1" applyBorder="1" applyAlignment="1">
      <alignment horizontal="center" vertical="center" wrapText="1"/>
    </xf>
    <xf numFmtId="0" fontId="52" fillId="19" borderId="118" xfId="0" applyFont="1" applyFill="1" applyBorder="1" applyAlignment="1">
      <alignment horizontal="center" vertical="center" wrapText="1"/>
    </xf>
    <xf numFmtId="0" fontId="52" fillId="19" borderId="106" xfId="0" applyFont="1" applyFill="1" applyBorder="1" applyAlignment="1">
      <alignment horizontal="center" vertical="center" wrapText="1"/>
    </xf>
    <xf numFmtId="0" fontId="52" fillId="19" borderId="117" xfId="0" applyFont="1" applyFill="1" applyBorder="1" applyAlignment="1">
      <alignment horizontal="center" vertical="center" wrapText="1"/>
    </xf>
    <xf numFmtId="0" fontId="169" fillId="85" borderId="15" xfId="0" applyFont="1" applyFill="1" applyBorder="1" applyAlignment="1">
      <alignment horizontal="center" vertical="center" wrapText="1"/>
    </xf>
    <xf numFmtId="0" fontId="169" fillId="85" borderId="16" xfId="0" applyFont="1" applyFill="1" applyBorder="1" applyAlignment="1">
      <alignment horizontal="center" vertical="center" wrapText="1"/>
    </xf>
    <xf numFmtId="0" fontId="169" fillId="85" borderId="2" xfId="0" applyFont="1" applyFill="1" applyBorder="1" applyAlignment="1">
      <alignment horizontal="center" vertical="center" wrapText="1"/>
    </xf>
    <xf numFmtId="0" fontId="75" fillId="86" borderId="15" xfId="0" applyFont="1" applyFill="1" applyBorder="1" applyAlignment="1">
      <alignment horizontal="center" vertical="center" wrapText="1"/>
    </xf>
    <xf numFmtId="0" fontId="75" fillId="86" borderId="16" xfId="0" applyFont="1" applyFill="1" applyBorder="1" applyAlignment="1">
      <alignment horizontal="center" vertical="center" wrapText="1"/>
    </xf>
    <xf numFmtId="0" fontId="75" fillId="86" borderId="2" xfId="0" applyFont="1" applyFill="1" applyBorder="1" applyAlignment="1">
      <alignment horizontal="center" vertical="center" wrapText="1"/>
    </xf>
    <xf numFmtId="0" fontId="52" fillId="51" borderId="18" xfId="0" applyFont="1" applyFill="1" applyBorder="1" applyAlignment="1">
      <alignment horizontal="center" vertical="center" wrapText="1"/>
    </xf>
    <xf numFmtId="0" fontId="52" fillId="51" borderId="21" xfId="0" applyFont="1" applyFill="1" applyBorder="1" applyAlignment="1">
      <alignment horizontal="center" vertical="center" wrapText="1"/>
    </xf>
    <xf numFmtId="0" fontId="57" fillId="46" borderId="52" xfId="0" applyFont="1" applyFill="1" applyBorder="1" applyAlignment="1">
      <alignment horizontal="center" vertical="center" wrapText="1"/>
    </xf>
    <xf numFmtId="0" fontId="57" fillId="46" borderId="116" xfId="0" applyFont="1" applyFill="1" applyBorder="1" applyAlignment="1">
      <alignment horizontal="center" vertical="center" wrapText="1"/>
    </xf>
    <xf numFmtId="0" fontId="57" fillId="46" borderId="0" xfId="0" applyFont="1" applyFill="1" applyAlignment="1">
      <alignment horizontal="center" vertical="center" wrapText="1"/>
    </xf>
    <xf numFmtId="0" fontId="57" fillId="46" borderId="22" xfId="0" applyFont="1" applyFill="1" applyBorder="1" applyAlignment="1">
      <alignment horizontal="center" vertical="center" wrapText="1"/>
    </xf>
    <xf numFmtId="49" fontId="76" fillId="65" borderId="15" xfId="0" applyNumberFormat="1" applyFont="1" applyFill="1" applyBorder="1" applyAlignment="1">
      <alignment horizontal="center" vertical="center" wrapText="1"/>
    </xf>
    <xf numFmtId="49" fontId="76" fillId="65" borderId="16" xfId="0" applyNumberFormat="1" applyFont="1" applyFill="1" applyBorder="1" applyAlignment="1">
      <alignment horizontal="center" vertical="center" wrapText="1"/>
    </xf>
    <xf numFmtId="0" fontId="73" fillId="23" borderId="37" xfId="0" applyFont="1" applyFill="1" applyBorder="1" applyAlignment="1">
      <alignment horizontal="center" vertical="center" wrapText="1"/>
    </xf>
    <xf numFmtId="0" fontId="73" fillId="23" borderId="22" xfId="0" applyFont="1" applyFill="1" applyBorder="1" applyAlignment="1">
      <alignment horizontal="center" vertical="center" wrapText="1"/>
    </xf>
    <xf numFmtId="0" fontId="57" fillId="80" borderId="40" xfId="0" applyFont="1" applyFill="1" applyBorder="1" applyAlignment="1">
      <alignment horizontal="center" vertical="center" wrapText="1"/>
    </xf>
    <xf numFmtId="0" fontId="57" fillId="80" borderId="50" xfId="0" applyFont="1" applyFill="1" applyBorder="1" applyAlignment="1">
      <alignment horizontal="center" vertical="center" wrapText="1"/>
    </xf>
    <xf numFmtId="0" fontId="52" fillId="3" borderId="16" xfId="0" applyFont="1" applyFill="1" applyBorder="1" applyAlignment="1">
      <alignment horizontal="center" vertical="center" wrapText="1"/>
    </xf>
    <xf numFmtId="0" fontId="52" fillId="3" borderId="2" xfId="0" applyFont="1" applyFill="1" applyBorder="1" applyAlignment="1">
      <alignment horizontal="center" vertical="center" wrapText="1"/>
    </xf>
    <xf numFmtId="0" fontId="57" fillId="46" borderId="19" xfId="0" applyFont="1" applyFill="1" applyBorder="1" applyAlignment="1">
      <alignment horizontal="center" vertical="center" wrapText="1"/>
    </xf>
    <xf numFmtId="0" fontId="88" fillId="0" borderId="15" xfId="0" applyFont="1" applyBorder="1" applyAlignment="1">
      <alignment horizontal="center" vertical="center"/>
    </xf>
    <xf numFmtId="0" fontId="88" fillId="0" borderId="16" xfId="0" applyFont="1" applyBorder="1" applyAlignment="1">
      <alignment horizontal="center" vertical="center"/>
    </xf>
    <xf numFmtId="0" fontId="88" fillId="0" borderId="2" xfId="0" applyFont="1" applyBorder="1" applyAlignment="1">
      <alignment horizontal="center" vertical="center"/>
    </xf>
    <xf numFmtId="0" fontId="39" fillId="81" borderId="15" xfId="0" applyFont="1" applyFill="1" applyBorder="1" applyAlignment="1">
      <alignment horizontal="center" vertical="center" wrapText="1"/>
    </xf>
    <xf numFmtId="0" fontId="39" fillId="81" borderId="2" xfId="0" applyFont="1" applyFill="1" applyBorder="1" applyAlignment="1">
      <alignment horizontal="center" vertical="center" wrapText="1"/>
    </xf>
    <xf numFmtId="0" fontId="52" fillId="0" borderId="112" xfId="0" applyFont="1" applyBorder="1" applyAlignment="1">
      <alignment horizontal="center" vertical="center" wrapText="1"/>
    </xf>
    <xf numFmtId="0" fontId="52" fillId="0" borderId="113" xfId="0" applyFont="1" applyBorder="1" applyAlignment="1">
      <alignment horizontal="center" vertical="center" wrapText="1"/>
    </xf>
    <xf numFmtId="0" fontId="52" fillId="0" borderId="114" xfId="0" applyFont="1" applyBorder="1" applyAlignment="1">
      <alignment horizontal="center" vertical="center" wrapText="1"/>
    </xf>
    <xf numFmtId="0" fontId="57" fillId="0" borderId="18" xfId="0" applyFont="1" applyBorder="1" applyAlignment="1">
      <alignment horizontal="center" vertical="center" wrapText="1"/>
    </xf>
    <xf numFmtId="0" fontId="57" fillId="0" borderId="21" xfId="0" applyFont="1" applyBorder="1" applyAlignment="1">
      <alignment horizontal="center" vertical="center" wrapText="1"/>
    </xf>
    <xf numFmtId="0" fontId="0" fillId="82" borderId="53" xfId="0" applyFill="1" applyBorder="1" applyAlignment="1">
      <alignment horizontal="center" wrapText="1"/>
    </xf>
    <xf numFmtId="0" fontId="0" fillId="82" borderId="13" xfId="0" applyFill="1" applyBorder="1" applyAlignment="1">
      <alignment horizontal="center" wrapText="1"/>
    </xf>
    <xf numFmtId="0" fontId="0" fillId="59" borderId="3" xfId="0" applyFill="1" applyBorder="1" applyAlignment="1">
      <alignment horizontal="center" wrapText="1"/>
    </xf>
    <xf numFmtId="0" fontId="57" fillId="0" borderId="16" xfId="0" applyFont="1" applyBorder="1" applyAlignment="1">
      <alignment horizontal="center" vertical="center" wrapText="1"/>
    </xf>
    <xf numFmtId="0" fontId="0" fillId="76" borderId="15" xfId="0" applyFill="1" applyBorder="1" applyAlignment="1">
      <alignment horizontal="center" vertical="center" wrapText="1"/>
    </xf>
    <xf numFmtId="0" fontId="0" fillId="76" borderId="16" xfId="0" applyFill="1" applyBorder="1" applyAlignment="1">
      <alignment horizontal="center" vertical="center" wrapText="1"/>
    </xf>
    <xf numFmtId="0" fontId="0" fillId="76" borderId="2" xfId="0" applyFill="1" applyBorder="1" applyAlignment="1">
      <alignment horizontal="center" vertical="center" wrapText="1"/>
    </xf>
    <xf numFmtId="0" fontId="4" fillId="24" borderId="76" xfId="0" applyFont="1" applyFill="1" applyBorder="1" applyAlignment="1">
      <alignment horizontal="center" vertical="top" wrapText="1"/>
    </xf>
    <xf numFmtId="0" fontId="4" fillId="24" borderId="9" xfId="0" applyFont="1" applyFill="1" applyBorder="1" applyAlignment="1">
      <alignment horizontal="center" vertical="top" wrapText="1"/>
    </xf>
    <xf numFmtId="0" fontId="57" fillId="49" borderId="15" xfId="0" applyFont="1" applyFill="1" applyBorder="1" applyAlignment="1">
      <alignment horizontal="center" vertical="center" wrapText="1"/>
    </xf>
    <xf numFmtId="0" fontId="57" fillId="49" borderId="16" xfId="0" applyFont="1" applyFill="1" applyBorder="1" applyAlignment="1">
      <alignment horizontal="center" vertical="center" wrapText="1"/>
    </xf>
    <xf numFmtId="0" fontId="57" fillId="49" borderId="2" xfId="0" applyFont="1" applyFill="1" applyBorder="1" applyAlignment="1">
      <alignment horizontal="center" vertical="center" wrapText="1"/>
    </xf>
    <xf numFmtId="0" fontId="52" fillId="51" borderId="40" xfId="0" applyFont="1" applyFill="1" applyBorder="1" applyAlignment="1">
      <alignment horizontal="center" vertical="center" wrapText="1"/>
    </xf>
    <xf numFmtId="0" fontId="52" fillId="51" borderId="50" xfId="0" applyFont="1" applyFill="1" applyBorder="1" applyAlignment="1">
      <alignment horizontal="center" vertical="center" wrapText="1"/>
    </xf>
    <xf numFmtId="0" fontId="52" fillId="51" borderId="36" xfId="0" applyFont="1" applyFill="1" applyBorder="1" applyAlignment="1">
      <alignment horizontal="center" vertical="center" wrapText="1"/>
    </xf>
    <xf numFmtId="0" fontId="166" fillId="51" borderId="40" xfId="0" applyFont="1" applyFill="1" applyBorder="1" applyAlignment="1">
      <alignment horizontal="center" vertical="center" wrapText="1"/>
    </xf>
    <xf numFmtId="0" fontId="166" fillId="51" borderId="50" xfId="0" applyFont="1" applyFill="1" applyBorder="1" applyAlignment="1">
      <alignment horizontal="center" vertical="center" wrapText="1"/>
    </xf>
    <xf numFmtId="0" fontId="10" fillId="66" borderId="15" xfId="0" applyFont="1" applyFill="1" applyBorder="1" applyAlignment="1">
      <alignment horizontal="center" vertical="center" wrapText="1"/>
    </xf>
    <xf numFmtId="0" fontId="10" fillId="66" borderId="2" xfId="0" applyFont="1" applyFill="1" applyBorder="1" applyAlignment="1">
      <alignment horizontal="center" vertical="center" wrapText="1"/>
    </xf>
    <xf numFmtId="0" fontId="73" fillId="66" borderId="15" xfId="0" applyFont="1" applyFill="1" applyBorder="1" applyAlignment="1">
      <alignment horizontal="center" vertical="center" wrapText="1"/>
    </xf>
    <xf numFmtId="0" fontId="73" fillId="66" borderId="16" xfId="0" applyFont="1" applyFill="1" applyBorder="1" applyAlignment="1">
      <alignment horizontal="center" vertical="center" wrapText="1"/>
    </xf>
    <xf numFmtId="0" fontId="73" fillId="66" borderId="2" xfId="0" applyFont="1" applyFill="1" applyBorder="1" applyAlignment="1">
      <alignment horizontal="center" vertical="center" wrapText="1"/>
    </xf>
    <xf numFmtId="0" fontId="10" fillId="69" borderId="15" xfId="0" applyFont="1" applyFill="1" applyBorder="1" applyAlignment="1">
      <alignment horizontal="center" vertical="center" wrapText="1"/>
    </xf>
    <xf numFmtId="0" fontId="10" fillId="69" borderId="2" xfId="0" applyFont="1" applyFill="1" applyBorder="1" applyAlignment="1">
      <alignment horizontal="center" vertical="center" wrapText="1"/>
    </xf>
    <xf numFmtId="49" fontId="76" fillId="23" borderId="18" xfId="0" applyNumberFormat="1" applyFont="1" applyFill="1" applyBorder="1" applyAlignment="1">
      <alignment horizontal="center" vertical="center" wrapText="1"/>
    </xf>
    <xf numFmtId="49" fontId="76" fillId="23" borderId="9" xfId="0" applyNumberFormat="1" applyFont="1" applyFill="1" applyBorder="1" applyAlignment="1">
      <alignment horizontal="center" vertical="center" wrapText="1"/>
    </xf>
    <xf numFmtId="0" fontId="39" fillId="75" borderId="15" xfId="0" applyFont="1" applyFill="1" applyBorder="1" applyAlignment="1">
      <alignment horizontal="center" vertical="center" wrapText="1"/>
    </xf>
    <xf numFmtId="0" fontId="39" fillId="75" borderId="2" xfId="0" applyFont="1" applyFill="1" applyBorder="1" applyAlignment="1">
      <alignment horizontal="center" vertical="center" wrapText="1"/>
    </xf>
    <xf numFmtId="0" fontId="80" fillId="37" borderId="15" xfId="0" applyFont="1" applyFill="1" applyBorder="1" applyAlignment="1">
      <alignment horizontal="center" vertical="center" wrapText="1"/>
    </xf>
    <xf numFmtId="0" fontId="80" fillId="37" borderId="2" xfId="0" applyFont="1" applyFill="1" applyBorder="1" applyAlignment="1">
      <alignment horizontal="center" vertical="center" wrapText="1"/>
    </xf>
    <xf numFmtId="0" fontId="0" fillId="29" borderId="106" xfId="0" applyFill="1" applyBorder="1" applyAlignment="1">
      <alignment horizontal="center"/>
    </xf>
    <xf numFmtId="0" fontId="10" fillId="65" borderId="15" xfId="0" applyFont="1" applyFill="1" applyBorder="1" applyAlignment="1">
      <alignment horizontal="center" vertical="center" wrapText="1"/>
    </xf>
    <xf numFmtId="0" fontId="10" fillId="65" borderId="2" xfId="0" applyFont="1" applyFill="1" applyBorder="1" applyAlignment="1">
      <alignment horizontal="center" vertical="center" wrapText="1"/>
    </xf>
    <xf numFmtId="0" fontId="75" fillId="3" borderId="18" xfId="0" applyFont="1" applyFill="1" applyBorder="1" applyAlignment="1">
      <alignment horizontal="center" vertical="center" wrapText="1"/>
    </xf>
    <xf numFmtId="0" fontId="75" fillId="3" borderId="21" xfId="0" applyFont="1" applyFill="1" applyBorder="1" applyAlignment="1">
      <alignment horizontal="center" vertical="center" wrapText="1"/>
    </xf>
    <xf numFmtId="0" fontId="75" fillId="3" borderId="9" xfId="0" applyFont="1" applyFill="1" applyBorder="1" applyAlignment="1">
      <alignment horizontal="center" vertical="center" wrapText="1"/>
    </xf>
    <xf numFmtId="0" fontId="73" fillId="13" borderId="18" xfId="0" applyFont="1" applyFill="1" applyBorder="1" applyAlignment="1">
      <alignment horizontal="center" vertical="center" wrapText="1"/>
    </xf>
    <xf numFmtId="0" fontId="73" fillId="13" borderId="9" xfId="0" applyFont="1" applyFill="1" applyBorder="1" applyAlignment="1">
      <alignment horizontal="center" vertical="center" wrapText="1"/>
    </xf>
    <xf numFmtId="0" fontId="154" fillId="27" borderId="15" xfId="0" applyFont="1" applyFill="1" applyBorder="1" applyAlignment="1">
      <alignment horizontal="center" vertical="center" wrapText="1"/>
    </xf>
    <xf numFmtId="0" fontId="154" fillId="27" borderId="16" xfId="0" applyFont="1" applyFill="1" applyBorder="1" applyAlignment="1">
      <alignment horizontal="center" vertical="center" wrapText="1"/>
    </xf>
    <xf numFmtId="0" fontId="68" fillId="81" borderId="15" xfId="0" applyFont="1" applyFill="1" applyBorder="1" applyAlignment="1">
      <alignment horizontal="center" vertical="center" wrapText="1"/>
    </xf>
    <xf numFmtId="0" fontId="68" fillId="81" borderId="16" xfId="0" applyFont="1" applyFill="1" applyBorder="1" applyAlignment="1">
      <alignment horizontal="center" vertical="center" wrapText="1"/>
    </xf>
    <xf numFmtId="0" fontId="68" fillId="81" borderId="2" xfId="0" applyFont="1" applyFill="1" applyBorder="1" applyAlignment="1">
      <alignment horizontal="center" vertical="center" wrapText="1"/>
    </xf>
    <xf numFmtId="49" fontId="161" fillId="68" borderId="15" xfId="0" applyNumberFormat="1" applyFont="1" applyFill="1" applyBorder="1" applyAlignment="1">
      <alignment horizontal="center" vertical="center" wrapText="1"/>
    </xf>
    <xf numFmtId="49" fontId="161" fillId="68" borderId="16" xfId="0" applyNumberFormat="1" applyFont="1" applyFill="1" applyBorder="1" applyAlignment="1">
      <alignment horizontal="center" vertical="center" wrapText="1"/>
    </xf>
    <xf numFmtId="49" fontId="161" fillId="68" borderId="2" xfId="0" applyNumberFormat="1" applyFont="1" applyFill="1" applyBorder="1" applyAlignment="1">
      <alignment horizontal="center" vertical="center" wrapText="1"/>
    </xf>
    <xf numFmtId="0" fontId="79" fillId="70" borderId="15" xfId="0" applyFont="1" applyFill="1" applyBorder="1" applyAlignment="1">
      <alignment horizontal="center" vertical="center" wrapText="1"/>
    </xf>
    <xf numFmtId="0" fontId="79" fillId="70" borderId="16" xfId="0" applyFont="1" applyFill="1" applyBorder="1" applyAlignment="1">
      <alignment horizontal="center" vertical="center" wrapText="1"/>
    </xf>
    <xf numFmtId="0" fontId="5" fillId="75" borderId="15" xfId="0" applyFont="1" applyFill="1" applyBorder="1" applyAlignment="1">
      <alignment horizontal="center" vertical="center" wrapText="1"/>
    </xf>
    <xf numFmtId="0" fontId="5" fillId="75" borderId="2" xfId="0" applyFont="1" applyFill="1" applyBorder="1" applyAlignment="1">
      <alignment horizontal="center" vertical="center" wrapText="1"/>
    </xf>
    <xf numFmtId="0" fontId="57" fillId="71" borderId="15" xfId="0" applyFont="1" applyFill="1" applyBorder="1" applyAlignment="1">
      <alignment horizontal="center" vertical="center" wrapText="1"/>
    </xf>
    <xf numFmtId="0" fontId="57" fillId="71" borderId="16" xfId="0" applyFont="1" applyFill="1" applyBorder="1" applyAlignment="1">
      <alignment horizontal="center" vertical="center" wrapText="1"/>
    </xf>
    <xf numFmtId="0" fontId="0" fillId="60" borderId="3" xfId="0" applyFill="1" applyBorder="1" applyAlignment="1">
      <alignment horizontal="center"/>
    </xf>
    <xf numFmtId="0" fontId="0" fillId="60" borderId="12" xfId="0" applyFill="1" applyBorder="1" applyAlignment="1">
      <alignment horizontal="center"/>
    </xf>
    <xf numFmtId="0" fontId="14" fillId="7" borderId="19" xfId="0" applyFont="1" applyFill="1" applyBorder="1" applyAlignment="1">
      <alignment horizontal="center" vertical="center" textRotation="180" wrapText="1"/>
    </xf>
    <xf numFmtId="0" fontId="14" fillId="7" borderId="22" xfId="0" applyFont="1" applyFill="1" applyBorder="1" applyAlignment="1">
      <alignment horizontal="center" vertical="center" textRotation="180" wrapText="1"/>
    </xf>
    <xf numFmtId="0" fontId="14" fillId="7" borderId="29" xfId="0" applyFont="1" applyFill="1" applyBorder="1" applyAlignment="1">
      <alignment horizontal="center" vertical="center" textRotation="180" wrapText="1"/>
    </xf>
    <xf numFmtId="0" fontId="14" fillId="7" borderId="24" xfId="0" applyFont="1" applyFill="1" applyBorder="1" applyAlignment="1">
      <alignment horizontal="center" vertical="center" textRotation="180" wrapText="1"/>
    </xf>
    <xf numFmtId="0" fontId="83" fillId="27" borderId="40" xfId="0" applyFont="1" applyFill="1" applyBorder="1" applyAlignment="1">
      <alignment horizontal="center" vertical="center" wrapText="1"/>
    </xf>
    <xf numFmtId="0" fontId="121" fillId="27" borderId="50" xfId="0" applyFont="1" applyFill="1" applyBorder="1" applyAlignment="1">
      <alignment horizontal="center" vertical="center" wrapText="1"/>
    </xf>
    <xf numFmtId="0" fontId="121" fillId="27" borderId="36" xfId="0" applyFont="1" applyFill="1" applyBorder="1" applyAlignment="1">
      <alignment horizontal="center" vertical="center" wrapText="1"/>
    </xf>
    <xf numFmtId="0" fontId="134" fillId="30" borderId="40" xfId="0" applyFont="1" applyFill="1" applyBorder="1" applyAlignment="1">
      <alignment horizontal="center" vertical="center" wrapText="1"/>
    </xf>
    <xf numFmtId="0" fontId="134" fillId="30" borderId="36" xfId="0" applyFont="1" applyFill="1" applyBorder="1" applyAlignment="1">
      <alignment horizontal="center" vertical="center" wrapText="1"/>
    </xf>
    <xf numFmtId="0" fontId="73" fillId="24" borderId="15" xfId="0" applyFont="1" applyFill="1" applyBorder="1" applyAlignment="1">
      <alignment horizontal="center" vertical="center" wrapText="1"/>
    </xf>
    <xf numFmtId="0" fontId="73" fillId="24" borderId="16" xfId="0" applyFont="1" applyFill="1" applyBorder="1" applyAlignment="1">
      <alignment horizontal="center" vertical="center" wrapText="1"/>
    </xf>
    <xf numFmtId="0" fontId="73" fillId="24" borderId="2" xfId="0" applyFont="1" applyFill="1" applyBorder="1" applyAlignment="1">
      <alignment horizontal="center" vertical="center" wrapText="1"/>
    </xf>
    <xf numFmtId="0" fontId="75" fillId="0" borderId="15" xfId="0" applyFont="1" applyBorder="1" applyAlignment="1">
      <alignment horizontal="center" vertical="center"/>
    </xf>
    <xf numFmtId="0" fontId="75" fillId="0" borderId="16" xfId="0" applyFont="1" applyBorder="1" applyAlignment="1">
      <alignment horizontal="center" vertical="center"/>
    </xf>
    <xf numFmtId="0" fontId="75" fillId="0" borderId="2" xfId="0" applyFont="1" applyBorder="1" applyAlignment="1">
      <alignment horizontal="center" vertical="center"/>
    </xf>
    <xf numFmtId="0" fontId="57" fillId="4" borderId="40" xfId="0" applyFont="1" applyFill="1" applyBorder="1" applyAlignment="1">
      <alignment horizontal="center" vertical="center" wrapText="1"/>
    </xf>
    <xf numFmtId="0" fontId="57" fillId="4" borderId="50" xfId="0" applyFont="1" applyFill="1" applyBorder="1" applyAlignment="1">
      <alignment horizontal="center" vertical="center" wrapText="1"/>
    </xf>
    <xf numFmtId="0" fontId="4" fillId="0" borderId="112" xfId="0" applyFont="1" applyBorder="1" applyAlignment="1">
      <alignment horizontal="center" vertical="center" wrapText="1"/>
    </xf>
    <xf numFmtId="0" fontId="4" fillId="0" borderId="113" xfId="0" applyFont="1" applyBorder="1" applyAlignment="1">
      <alignment horizontal="center" vertical="center" wrapText="1"/>
    </xf>
    <xf numFmtId="0" fontId="154" fillId="34" borderId="40" xfId="0" applyFont="1" applyFill="1" applyBorder="1" applyAlignment="1">
      <alignment horizontal="center" vertical="center"/>
    </xf>
    <xf numFmtId="0" fontId="154" fillId="34" borderId="36" xfId="0" applyFont="1" applyFill="1" applyBorder="1" applyAlignment="1">
      <alignment horizontal="center" vertical="center"/>
    </xf>
    <xf numFmtId="0" fontId="57" fillId="0" borderId="112" xfId="0" applyFont="1" applyBorder="1" applyAlignment="1">
      <alignment horizontal="center" vertical="center" wrapText="1"/>
    </xf>
    <xf numFmtId="0" fontId="57" fillId="0" borderId="113" xfId="0" applyFont="1" applyBorder="1" applyAlignment="1">
      <alignment horizontal="center" vertical="center" wrapText="1"/>
    </xf>
    <xf numFmtId="0" fontId="57" fillId="0" borderId="114" xfId="0" applyFont="1" applyBorder="1" applyAlignment="1">
      <alignment horizontal="center" vertical="center" wrapText="1"/>
    </xf>
    <xf numFmtId="0" fontId="10" fillId="0" borderId="40" xfId="0" applyFont="1" applyBorder="1" applyAlignment="1">
      <alignment horizontal="center" vertical="center" wrapText="1"/>
    </xf>
    <xf numFmtId="0" fontId="10" fillId="0" borderId="36" xfId="0" applyFont="1" applyBorder="1" applyAlignment="1">
      <alignment horizontal="center" vertical="center" wrapText="1"/>
    </xf>
    <xf numFmtId="0" fontId="39" fillId="56" borderId="15" xfId="0" applyFont="1" applyFill="1" applyBorder="1" applyAlignment="1">
      <alignment horizontal="center" vertical="center" wrapText="1"/>
    </xf>
    <xf numFmtId="0" fontId="39" fillId="56" borderId="2" xfId="0" applyFont="1" applyFill="1" applyBorder="1" applyAlignment="1">
      <alignment horizontal="center" vertical="center" wrapText="1"/>
    </xf>
    <xf numFmtId="0" fontId="57" fillId="19" borderId="112" xfId="0" applyFont="1" applyFill="1" applyBorder="1" applyAlignment="1">
      <alignment horizontal="center" vertical="center" wrapText="1"/>
    </xf>
    <xf numFmtId="0" fontId="57" fillId="19" borderId="113" xfId="0" applyFont="1" applyFill="1" applyBorder="1" applyAlignment="1">
      <alignment horizontal="center" vertical="center" wrapText="1"/>
    </xf>
    <xf numFmtId="0" fontId="57" fillId="19" borderId="114" xfId="0" applyFont="1" applyFill="1" applyBorder="1" applyAlignment="1">
      <alignment horizontal="center" vertical="center" wrapText="1"/>
    </xf>
    <xf numFmtId="0" fontId="155" fillId="34" borderId="15" xfId="0" applyFont="1" applyFill="1" applyBorder="1" applyAlignment="1">
      <alignment horizontal="center" vertical="center"/>
    </xf>
    <xf numFmtId="0" fontId="155" fillId="34" borderId="16" xfId="0" applyFont="1" applyFill="1" applyBorder="1" applyAlignment="1">
      <alignment horizontal="center" vertical="center"/>
    </xf>
    <xf numFmtId="0" fontId="155" fillId="34" borderId="2" xfId="0" applyFont="1" applyFill="1" applyBorder="1" applyAlignment="1">
      <alignment horizontal="center" vertical="center"/>
    </xf>
    <xf numFmtId="0" fontId="163" fillId="68" borderId="39" xfId="0" applyFont="1" applyFill="1" applyBorder="1" applyAlignment="1">
      <alignment horizontal="center" vertical="center"/>
    </xf>
    <xf numFmtId="0" fontId="163" fillId="68" borderId="108" xfId="0" applyFont="1" applyFill="1" applyBorder="1" applyAlignment="1">
      <alignment horizontal="center" vertical="center"/>
    </xf>
    <xf numFmtId="0" fontId="163" fillId="68" borderId="7" xfId="0" applyFont="1" applyFill="1" applyBorder="1" applyAlignment="1">
      <alignment horizontal="center" vertical="center"/>
    </xf>
    <xf numFmtId="0" fontId="52" fillId="3" borderId="119" xfId="0" applyFont="1" applyFill="1" applyBorder="1" applyAlignment="1">
      <alignment horizontal="center" vertical="center" wrapText="1"/>
    </xf>
    <xf numFmtId="0" fontId="128" fillId="27" borderId="40" xfId="0" applyFont="1" applyFill="1" applyBorder="1" applyAlignment="1">
      <alignment horizontal="center" vertical="center" wrapText="1"/>
    </xf>
    <xf numFmtId="0" fontId="128" fillId="27" borderId="50" xfId="0" applyFont="1" applyFill="1" applyBorder="1" applyAlignment="1">
      <alignment horizontal="center" vertical="center" wrapText="1"/>
    </xf>
    <xf numFmtId="0" fontId="79" fillId="70" borderId="2" xfId="0" applyFont="1" applyFill="1" applyBorder="1" applyAlignment="1">
      <alignment horizontal="center" vertical="center" wrapText="1"/>
    </xf>
    <xf numFmtId="0" fontId="57" fillId="19" borderId="16" xfId="0" applyFont="1" applyFill="1" applyBorder="1" applyAlignment="1">
      <alignment horizontal="center" vertical="center" wrapText="1"/>
    </xf>
    <xf numFmtId="0" fontId="52" fillId="3" borderId="15" xfId="0" applyFont="1" applyFill="1" applyBorder="1" applyAlignment="1">
      <alignment horizontal="center" vertical="center" wrapText="1"/>
    </xf>
    <xf numFmtId="0" fontId="52" fillId="7" borderId="15" xfId="0" applyFont="1" applyFill="1" applyBorder="1" applyAlignment="1">
      <alignment horizontal="center" vertical="center"/>
    </xf>
    <xf numFmtId="0" fontId="52" fillId="7" borderId="16" xfId="0" applyFont="1" applyFill="1" applyBorder="1" applyAlignment="1">
      <alignment horizontal="center" vertical="center"/>
    </xf>
    <xf numFmtId="0" fontId="52" fillId="7" borderId="2" xfId="0" applyFont="1" applyFill="1" applyBorder="1" applyAlignment="1">
      <alignment horizontal="center" vertical="center"/>
    </xf>
    <xf numFmtId="0" fontId="52" fillId="25" borderId="15" xfId="0" applyFont="1" applyFill="1" applyBorder="1" applyAlignment="1">
      <alignment horizontal="center" vertical="center" wrapText="1"/>
    </xf>
    <xf numFmtId="0" fontId="52" fillId="25" borderId="16" xfId="0" applyFont="1" applyFill="1" applyBorder="1" applyAlignment="1">
      <alignment horizontal="center" vertical="center" wrapText="1"/>
    </xf>
    <xf numFmtId="0" fontId="52" fillId="25" borderId="2" xfId="0" applyFont="1" applyFill="1" applyBorder="1" applyAlignment="1">
      <alignment horizontal="center" vertical="center" wrapText="1"/>
    </xf>
    <xf numFmtId="0" fontId="57" fillId="4" borderId="28" xfId="0" applyFont="1" applyFill="1" applyBorder="1" applyAlignment="1">
      <alignment horizontal="center" vertical="center" wrapText="1"/>
    </xf>
    <xf numFmtId="0" fontId="57" fillId="4" borderId="31" xfId="0" applyFont="1" applyFill="1" applyBorder="1" applyAlignment="1">
      <alignment horizontal="center" vertical="center" wrapText="1"/>
    </xf>
    <xf numFmtId="0" fontId="52" fillId="24" borderId="15" xfId="0" applyFont="1" applyFill="1" applyBorder="1" applyAlignment="1">
      <alignment horizontal="center" vertical="center" wrapText="1"/>
    </xf>
    <xf numFmtId="0" fontId="52" fillId="24" borderId="16" xfId="0" applyFont="1" applyFill="1" applyBorder="1" applyAlignment="1">
      <alignment horizontal="center" vertical="center" wrapText="1"/>
    </xf>
    <xf numFmtId="0" fontId="52" fillId="24" borderId="2" xfId="0" applyFont="1" applyFill="1" applyBorder="1" applyAlignment="1">
      <alignment horizontal="center" vertical="center" wrapText="1"/>
    </xf>
    <xf numFmtId="0" fontId="78" fillId="27" borderId="33" xfId="0" applyFont="1" applyFill="1" applyBorder="1" applyAlignment="1">
      <alignment horizontal="center" vertical="center" wrapText="1"/>
    </xf>
    <xf numFmtId="0" fontId="78" fillId="27" borderId="32" xfId="0" applyFont="1" applyFill="1" applyBorder="1" applyAlignment="1">
      <alignment horizontal="center" vertical="center" wrapText="1"/>
    </xf>
    <xf numFmtId="0" fontId="153" fillId="27" borderId="15" xfId="0" applyFont="1" applyFill="1" applyBorder="1" applyAlignment="1">
      <alignment horizontal="center" vertical="center" wrapText="1"/>
    </xf>
    <xf numFmtId="0" fontId="153" fillId="27" borderId="16" xfId="0" applyFont="1" applyFill="1" applyBorder="1" applyAlignment="1">
      <alignment horizontal="center" vertical="center" wrapText="1"/>
    </xf>
    <xf numFmtId="0" fontId="0" fillId="0" borderId="0" xfId="0"/>
    <xf numFmtId="49" fontId="76" fillId="2" borderId="15" xfId="0" applyNumberFormat="1" applyFont="1" applyFill="1" applyBorder="1" applyAlignment="1">
      <alignment horizontal="center" vertical="center" wrapText="1"/>
    </xf>
    <xf numFmtId="49" fontId="76" fillId="2" borderId="2" xfId="0" applyNumberFormat="1" applyFont="1" applyFill="1" applyBorder="1" applyAlignment="1">
      <alignment horizontal="center" vertical="center" wrapText="1"/>
    </xf>
    <xf numFmtId="0" fontId="0" fillId="10" borderId="39" xfId="0" applyFill="1" applyBorder="1" applyAlignment="1">
      <alignment horizontal="center" wrapText="1"/>
    </xf>
    <xf numFmtId="0" fontId="0" fillId="10" borderId="108" xfId="0" applyFill="1" applyBorder="1" applyAlignment="1">
      <alignment horizontal="center" wrapText="1"/>
    </xf>
    <xf numFmtId="0" fontId="0" fillId="10" borderId="7" xfId="0" applyFill="1" applyBorder="1" applyAlignment="1">
      <alignment horizontal="center" wrapText="1"/>
    </xf>
    <xf numFmtId="0" fontId="73" fillId="22" borderId="112" xfId="0" applyFont="1" applyFill="1" applyBorder="1" applyAlignment="1">
      <alignment horizontal="center" vertical="center" wrapText="1"/>
    </xf>
    <xf numFmtId="0" fontId="73" fillId="22" borderId="113" xfId="0" applyFont="1" applyFill="1" applyBorder="1" applyAlignment="1">
      <alignment horizontal="center" vertical="center" wrapText="1"/>
    </xf>
    <xf numFmtId="0" fontId="73" fillId="22" borderId="114" xfId="0" applyFont="1" applyFill="1" applyBorder="1" applyAlignment="1">
      <alignment horizontal="center" vertical="center" wrapText="1"/>
    </xf>
    <xf numFmtId="49" fontId="76" fillId="23" borderId="3" xfId="0" applyNumberFormat="1" applyFont="1" applyFill="1" applyBorder="1" applyAlignment="1">
      <alignment horizontal="center" vertical="center" wrapText="1"/>
    </xf>
    <xf numFmtId="0" fontId="57" fillId="19" borderId="12" xfId="0" applyFont="1" applyFill="1" applyBorder="1" applyAlignment="1">
      <alignment horizontal="center" vertical="center" wrapText="1"/>
    </xf>
    <xf numFmtId="0" fontId="73" fillId="23" borderId="105" xfId="0" applyFont="1" applyFill="1" applyBorder="1" applyAlignment="1">
      <alignment horizontal="center" vertical="center" wrapText="1"/>
    </xf>
    <xf numFmtId="0" fontId="73" fillId="23" borderId="53" xfId="0" applyFont="1" applyFill="1" applyBorder="1" applyAlignment="1">
      <alignment horizontal="center" vertical="center" wrapText="1"/>
    </xf>
    <xf numFmtId="0" fontId="73" fillId="23" borderId="13" xfId="0" applyFont="1" applyFill="1" applyBorder="1" applyAlignment="1">
      <alignment horizontal="center" vertical="center" wrapText="1"/>
    </xf>
    <xf numFmtId="0" fontId="0" fillId="10" borderId="122" xfId="0" applyFill="1" applyBorder="1" applyAlignment="1">
      <alignment horizontal="center" wrapText="1"/>
    </xf>
    <xf numFmtId="0" fontId="0" fillId="10" borderId="123" xfId="0" applyFill="1" applyBorder="1" applyAlignment="1">
      <alignment horizontal="center" wrapText="1"/>
    </xf>
    <xf numFmtId="0" fontId="171" fillId="51" borderId="40" xfId="0" applyFont="1" applyFill="1" applyBorder="1" applyAlignment="1">
      <alignment horizontal="center" vertical="center" wrapText="1"/>
    </xf>
    <xf numFmtId="0" fontId="171" fillId="51" borderId="50" xfId="0" applyFont="1" applyFill="1" applyBorder="1" applyAlignment="1">
      <alignment horizontal="center" vertical="center" wrapText="1"/>
    </xf>
    <xf numFmtId="0" fontId="164" fillId="50" borderId="15" xfId="0" applyFont="1" applyFill="1" applyBorder="1" applyAlignment="1">
      <alignment horizontal="center" vertical="center" wrapText="1"/>
    </xf>
    <xf numFmtId="0" fontId="164" fillId="50" borderId="2" xfId="0" applyFont="1" applyFill="1" applyBorder="1" applyAlignment="1">
      <alignment horizontal="center" vertical="center" wrapText="1"/>
    </xf>
    <xf numFmtId="0" fontId="4" fillId="45" borderId="15" xfId="0" applyFont="1" applyFill="1" applyBorder="1" applyAlignment="1">
      <alignment horizontal="center" vertical="top" wrapText="1"/>
    </xf>
    <xf numFmtId="0" fontId="4" fillId="45" borderId="16" xfId="0" applyFont="1" applyFill="1" applyBorder="1" applyAlignment="1">
      <alignment horizontal="center" vertical="top" wrapText="1"/>
    </xf>
    <xf numFmtId="0" fontId="131" fillId="0" borderId="0" xfId="0" applyFont="1" applyAlignment="1">
      <alignment horizontal="center"/>
    </xf>
    <xf numFmtId="0" fontId="73" fillId="31" borderId="15" xfId="0" applyFont="1" applyFill="1" applyBorder="1" applyAlignment="1">
      <alignment horizontal="center" vertical="center" wrapText="1"/>
    </xf>
    <xf numFmtId="0" fontId="73" fillId="31" borderId="16" xfId="0" applyFont="1" applyFill="1" applyBorder="1" applyAlignment="1">
      <alignment horizontal="center" vertical="center" wrapText="1"/>
    </xf>
    <xf numFmtId="0" fontId="4" fillId="13" borderId="15" xfId="0" applyFont="1" applyFill="1" applyBorder="1" applyAlignment="1">
      <alignment horizontal="center" vertical="center" wrapText="1"/>
    </xf>
    <xf numFmtId="0" fontId="4" fillId="13" borderId="2" xfId="0" applyFont="1" applyFill="1" applyBorder="1" applyAlignment="1">
      <alignment horizontal="center" vertical="center" wrapText="1"/>
    </xf>
    <xf numFmtId="0" fontId="4" fillId="23" borderId="16" xfId="0" applyFont="1" applyFill="1" applyBorder="1" applyAlignment="1">
      <alignment horizontal="center" vertical="center" wrapText="1"/>
    </xf>
    <xf numFmtId="0" fontId="14" fillId="7" borderId="33" xfId="0" applyFont="1" applyFill="1" applyBorder="1" applyAlignment="1">
      <alignment horizontal="center" vertical="center" textRotation="180" wrapText="1"/>
    </xf>
    <xf numFmtId="0" fontId="14" fillId="7" borderId="32" xfId="0" applyFont="1" applyFill="1" applyBorder="1" applyAlignment="1">
      <alignment horizontal="center" vertical="center" textRotation="180" wrapText="1"/>
    </xf>
    <xf numFmtId="0" fontId="14" fillId="7" borderId="46" xfId="0" applyFont="1" applyFill="1" applyBorder="1" applyAlignment="1">
      <alignment horizontal="center" vertical="center" textRotation="180" wrapText="1"/>
    </xf>
    <xf numFmtId="0" fontId="14" fillId="7" borderId="0" xfId="0" applyFont="1" applyFill="1" applyAlignment="1">
      <alignment horizontal="center" vertical="center" textRotation="180" wrapText="1"/>
    </xf>
    <xf numFmtId="0" fontId="14" fillId="7" borderId="47" xfId="0" applyFont="1" applyFill="1" applyBorder="1" applyAlignment="1">
      <alignment horizontal="center" vertical="center" textRotation="180" wrapText="1"/>
    </xf>
    <xf numFmtId="0" fontId="14" fillId="7" borderId="18" xfId="0" applyFont="1" applyFill="1" applyBorder="1" applyAlignment="1">
      <alignment horizontal="center" vertical="center" textRotation="180" wrapText="1"/>
    </xf>
    <xf numFmtId="0" fontId="14" fillId="7" borderId="21" xfId="0" applyFont="1" applyFill="1" applyBorder="1" applyAlignment="1">
      <alignment horizontal="center" vertical="center" textRotation="180" wrapText="1"/>
    </xf>
    <xf numFmtId="0" fontId="14" fillId="7" borderId="120" xfId="0" applyFont="1" applyFill="1" applyBorder="1" applyAlignment="1">
      <alignment horizontal="center" vertical="center" textRotation="180" wrapText="1"/>
    </xf>
    <xf numFmtId="0" fontId="63" fillId="37" borderId="15" xfId="0" applyFont="1" applyFill="1" applyBorder="1" applyAlignment="1">
      <alignment horizontal="center" vertical="center" wrapText="1"/>
    </xf>
    <xf numFmtId="0" fontId="119" fillId="37" borderId="16" xfId="0" applyFont="1" applyFill="1" applyBorder="1" applyAlignment="1">
      <alignment horizontal="center" vertical="center" wrapText="1"/>
    </xf>
    <xf numFmtId="0" fontId="119" fillId="37" borderId="2" xfId="0" applyFont="1" applyFill="1" applyBorder="1" applyAlignment="1">
      <alignment horizontal="center" vertical="center" wrapText="1"/>
    </xf>
    <xf numFmtId="0" fontId="52" fillId="8" borderId="15" xfId="0" applyFont="1" applyFill="1" applyBorder="1" applyAlignment="1">
      <alignment horizontal="center" vertical="center"/>
    </xf>
    <xf numFmtId="0" fontId="52" fillId="8" borderId="16" xfId="0" applyFont="1" applyFill="1" applyBorder="1" applyAlignment="1">
      <alignment horizontal="center" vertical="center"/>
    </xf>
    <xf numFmtId="0" fontId="52" fillId="8" borderId="2" xfId="0" applyFont="1" applyFill="1" applyBorder="1" applyAlignment="1">
      <alignment horizontal="center" vertical="center"/>
    </xf>
    <xf numFmtId="0" fontId="57" fillId="19" borderId="3" xfId="0" applyFont="1" applyFill="1" applyBorder="1" applyAlignment="1">
      <alignment horizontal="center" vertical="center" wrapText="1"/>
    </xf>
    <xf numFmtId="0" fontId="4" fillId="13" borderId="105" xfId="0" applyFont="1" applyFill="1" applyBorder="1" applyAlignment="1">
      <alignment horizontal="center" vertical="center" wrapText="1"/>
    </xf>
    <xf numFmtId="0" fontId="4" fillId="13" borderId="53" xfId="0" applyFont="1" applyFill="1" applyBorder="1" applyAlignment="1">
      <alignment horizontal="center" vertical="center" wrapText="1"/>
    </xf>
    <xf numFmtId="0" fontId="4" fillId="13" borderId="13" xfId="0" applyFont="1" applyFill="1" applyBorder="1" applyAlignment="1">
      <alignment horizontal="center" vertical="center" wrapText="1"/>
    </xf>
    <xf numFmtId="0" fontId="57" fillId="19" borderId="99" xfId="0" applyFont="1" applyFill="1" applyBorder="1" applyAlignment="1">
      <alignment horizontal="center" vertical="center" wrapText="1"/>
    </xf>
    <xf numFmtId="0" fontId="57" fillId="46" borderId="15" xfId="0" applyFont="1" applyFill="1" applyBorder="1" applyAlignment="1">
      <alignment horizontal="center" vertical="center" wrapText="1"/>
    </xf>
    <xf numFmtId="0" fontId="57" fillId="46" borderId="2" xfId="0" applyFont="1" applyFill="1" applyBorder="1" applyAlignment="1">
      <alignment horizontal="center" vertical="center" wrapText="1"/>
    </xf>
    <xf numFmtId="0" fontId="73" fillId="74" borderId="15" xfId="0" applyFont="1" applyFill="1" applyBorder="1" applyAlignment="1">
      <alignment horizontal="center" vertical="center" wrapText="1"/>
    </xf>
    <xf numFmtId="0" fontId="73" fillId="74" borderId="16" xfId="0" applyFont="1" applyFill="1" applyBorder="1" applyAlignment="1">
      <alignment horizontal="center" vertical="center" wrapText="1"/>
    </xf>
    <xf numFmtId="0" fontId="73" fillId="74" borderId="2" xfId="0" applyFont="1" applyFill="1" applyBorder="1" applyAlignment="1">
      <alignment horizontal="center" vertical="center" wrapText="1"/>
    </xf>
    <xf numFmtId="0" fontId="10" fillId="76" borderId="40" xfId="0" applyFont="1" applyFill="1" applyBorder="1" applyAlignment="1">
      <alignment horizontal="center" vertical="center" wrapText="1"/>
    </xf>
    <xf numFmtId="0" fontId="10" fillId="76" borderId="36" xfId="0" applyFont="1" applyFill="1" applyBorder="1" applyAlignment="1">
      <alignment horizontal="center" vertical="center" wrapText="1"/>
    </xf>
    <xf numFmtId="0" fontId="4" fillId="64" borderId="40" xfId="0" applyFont="1" applyFill="1" applyBorder="1" applyAlignment="1">
      <alignment horizontal="center" vertical="center" wrapText="1"/>
    </xf>
    <xf numFmtId="0" fontId="4" fillId="64" borderId="36" xfId="0" applyFont="1" applyFill="1" applyBorder="1" applyAlignment="1">
      <alignment horizontal="center" vertical="center" wrapText="1"/>
    </xf>
    <xf numFmtId="0" fontId="73" fillId="13" borderId="40" xfId="0" applyFont="1" applyFill="1" applyBorder="1" applyAlignment="1">
      <alignment horizontal="center" vertical="center" wrapText="1"/>
    </xf>
    <xf numFmtId="0" fontId="73" fillId="13" borderId="50" xfId="0" applyFont="1" applyFill="1" applyBorder="1" applyAlignment="1">
      <alignment horizontal="center" vertical="center" wrapText="1"/>
    </xf>
    <xf numFmtId="0" fontId="73" fillId="13" borderId="36" xfId="0" applyFont="1" applyFill="1" applyBorder="1" applyAlignment="1">
      <alignment horizontal="center" vertical="center" wrapText="1"/>
    </xf>
    <xf numFmtId="0" fontId="73" fillId="49" borderId="15" xfId="0" applyFont="1" applyFill="1" applyBorder="1" applyAlignment="1">
      <alignment horizontal="center" vertical="center" wrapText="1"/>
    </xf>
    <xf numFmtId="0" fontId="73" fillId="49" borderId="16" xfId="0" applyFont="1" applyFill="1" applyBorder="1" applyAlignment="1">
      <alignment horizontal="center" vertical="center" wrapText="1"/>
    </xf>
    <xf numFmtId="0" fontId="4" fillId="69" borderId="15" xfId="0" applyFont="1" applyFill="1" applyBorder="1" applyAlignment="1">
      <alignment horizontal="center" vertical="center" wrapText="1"/>
    </xf>
    <xf numFmtId="0" fontId="4" fillId="69" borderId="16" xfId="0" applyFont="1" applyFill="1" applyBorder="1" applyAlignment="1">
      <alignment horizontal="center" vertical="center" wrapText="1"/>
    </xf>
    <xf numFmtId="0" fontId="4" fillId="69" borderId="2" xfId="0" applyFont="1" applyFill="1" applyBorder="1" applyAlignment="1">
      <alignment horizontal="center" vertical="center" wrapText="1"/>
    </xf>
    <xf numFmtId="0" fontId="3" fillId="7" borderId="12" xfId="0" applyFont="1" applyFill="1" applyBorder="1" applyAlignment="1">
      <alignment horizontal="center" vertical="center"/>
    </xf>
    <xf numFmtId="0" fontId="74" fillId="76" borderId="15" xfId="0" applyFont="1" applyFill="1" applyBorder="1" applyAlignment="1">
      <alignment horizontal="center" vertical="center" wrapText="1"/>
    </xf>
    <xf numFmtId="0" fontId="74" fillId="76" borderId="16" xfId="0" applyFont="1" applyFill="1" applyBorder="1" applyAlignment="1">
      <alignment horizontal="center" vertical="center" wrapText="1"/>
    </xf>
    <xf numFmtId="0" fontId="74" fillId="76" borderId="2" xfId="0" applyFont="1" applyFill="1" applyBorder="1" applyAlignment="1">
      <alignment horizontal="center" vertical="center" wrapText="1"/>
    </xf>
    <xf numFmtId="0" fontId="162" fillId="50" borderId="40" xfId="0" applyFont="1" applyFill="1" applyBorder="1" applyAlignment="1">
      <alignment horizontal="center" vertical="center" wrapText="1"/>
    </xf>
    <xf numFmtId="0" fontId="162" fillId="50" borderId="50" xfId="0" applyFont="1" applyFill="1" applyBorder="1" applyAlignment="1">
      <alignment horizontal="center" vertical="center" wrapText="1"/>
    </xf>
    <xf numFmtId="0" fontId="0" fillId="59" borderId="52" xfId="0" applyFill="1" applyBorder="1" applyAlignment="1">
      <alignment horizontal="center" wrapText="1"/>
    </xf>
    <xf numFmtId="0" fontId="0" fillId="59" borderId="13" xfId="0" applyFill="1" applyBorder="1" applyAlignment="1">
      <alignment horizontal="center" wrapText="1"/>
    </xf>
    <xf numFmtId="0" fontId="52" fillId="51" borderId="15" xfId="0" applyFont="1" applyFill="1" applyBorder="1" applyAlignment="1">
      <alignment horizontal="center" vertical="center" wrapText="1"/>
    </xf>
    <xf numFmtId="0" fontId="52" fillId="51" borderId="16" xfId="0" applyFont="1" applyFill="1" applyBorder="1" applyAlignment="1">
      <alignment horizontal="center" vertical="center" wrapText="1"/>
    </xf>
    <xf numFmtId="0" fontId="52" fillId="51" borderId="2" xfId="0" applyFont="1" applyFill="1" applyBorder="1" applyAlignment="1">
      <alignment horizontal="center" vertical="center" wrapText="1"/>
    </xf>
    <xf numFmtId="0" fontId="154" fillId="34" borderId="15" xfId="0" applyFont="1" applyFill="1" applyBorder="1" applyAlignment="1">
      <alignment horizontal="center" vertical="center"/>
    </xf>
    <xf numFmtId="0" fontId="154" fillId="34" borderId="16" xfId="0" applyFont="1" applyFill="1" applyBorder="1" applyAlignment="1">
      <alignment horizontal="center" vertical="center"/>
    </xf>
    <xf numFmtId="0" fontId="75" fillId="22" borderId="15" xfId="0" applyFont="1" applyFill="1" applyBorder="1" applyAlignment="1">
      <alignment horizontal="center" vertical="center" wrapText="1"/>
    </xf>
    <xf numFmtId="0" fontId="75" fillId="22" borderId="16" xfId="0" applyFont="1" applyFill="1" applyBorder="1" applyAlignment="1">
      <alignment horizontal="center" vertical="center" wrapText="1"/>
    </xf>
    <xf numFmtId="0" fontId="156" fillId="23" borderId="105" xfId="0" applyFont="1" applyFill="1" applyBorder="1" applyAlignment="1">
      <alignment horizontal="center" wrapText="1"/>
    </xf>
    <xf numFmtId="0" fontId="156" fillId="23" borderId="116" xfId="0" applyFont="1" applyFill="1" applyBorder="1" applyAlignment="1">
      <alignment horizontal="center" wrapText="1"/>
    </xf>
    <xf numFmtId="0" fontId="57" fillId="3" borderId="15" xfId="0" applyFont="1" applyFill="1" applyBorder="1" applyAlignment="1">
      <alignment horizontal="center" vertical="center" wrapText="1"/>
    </xf>
    <xf numFmtId="0" fontId="57" fillId="3" borderId="2" xfId="0" applyFont="1" applyFill="1" applyBorder="1" applyAlignment="1">
      <alignment horizontal="center" vertical="center" wrapText="1"/>
    </xf>
    <xf numFmtId="0" fontId="73" fillId="23" borderId="100" xfId="0" applyFont="1" applyFill="1" applyBorder="1" applyAlignment="1">
      <alignment horizontal="center" vertical="center" wrapText="1"/>
    </xf>
    <xf numFmtId="0" fontId="73" fillId="23" borderId="117" xfId="0" applyFont="1" applyFill="1" applyBorder="1" applyAlignment="1">
      <alignment horizontal="center" vertical="center" wrapText="1"/>
    </xf>
    <xf numFmtId="0" fontId="0" fillId="59" borderId="53" xfId="0" applyFill="1" applyBorder="1" applyAlignment="1">
      <alignment horizontal="center" wrapText="1"/>
    </xf>
    <xf numFmtId="0" fontId="73" fillId="23" borderId="76" xfId="0" applyFont="1" applyFill="1" applyBorder="1" applyAlignment="1">
      <alignment horizontal="center" vertical="center" wrapText="1"/>
    </xf>
    <xf numFmtId="0" fontId="73" fillId="23" borderId="21" xfId="0" applyFont="1" applyFill="1" applyBorder="1" applyAlignment="1">
      <alignment horizontal="center" vertical="center" wrapText="1"/>
    </xf>
    <xf numFmtId="0" fontId="73" fillId="23" borderId="9" xfId="0" applyFont="1" applyFill="1" applyBorder="1" applyAlignment="1">
      <alignment horizontal="center" vertical="center" wrapText="1"/>
    </xf>
    <xf numFmtId="0" fontId="73" fillId="80" borderId="50" xfId="0" applyFont="1" applyFill="1" applyBorder="1" applyAlignment="1">
      <alignment horizontal="center" vertical="center" wrapText="1"/>
    </xf>
    <xf numFmtId="0" fontId="73" fillId="80" borderId="36" xfId="0" applyFont="1" applyFill="1" applyBorder="1" applyAlignment="1">
      <alignment horizontal="center" vertical="center" wrapText="1"/>
    </xf>
    <xf numFmtId="0" fontId="168" fillId="67" borderId="0" xfId="0" applyFont="1" applyFill="1" applyAlignment="1">
      <alignment horizontal="center" vertical="top" wrapText="1"/>
    </xf>
    <xf numFmtId="0" fontId="88" fillId="60" borderId="3" xfId="0" applyFont="1" applyFill="1" applyBorder="1" applyAlignment="1">
      <alignment horizontal="center" vertical="center"/>
    </xf>
    <xf numFmtId="0" fontId="88" fillId="60" borderId="12" xfId="0" applyFont="1" applyFill="1" applyBorder="1" applyAlignment="1">
      <alignment horizontal="center" vertical="center"/>
    </xf>
    <xf numFmtId="0" fontId="0" fillId="46" borderId="3" xfId="0" applyFill="1" applyBorder="1" applyAlignment="1">
      <alignment horizontal="center" wrapText="1"/>
    </xf>
    <xf numFmtId="0" fontId="73" fillId="69" borderId="15" xfId="0" applyFont="1" applyFill="1" applyBorder="1" applyAlignment="1">
      <alignment horizontal="center" vertical="center" wrapText="1"/>
    </xf>
    <xf numFmtId="0" fontId="73" fillId="69" borderId="16" xfId="0" applyFont="1" applyFill="1" applyBorder="1" applyAlignment="1">
      <alignment horizontal="center" vertical="center" wrapText="1"/>
    </xf>
    <xf numFmtId="0" fontId="73" fillId="69" borderId="2" xfId="0" applyFont="1" applyFill="1" applyBorder="1" applyAlignment="1">
      <alignment horizontal="center" vertical="center" wrapText="1"/>
    </xf>
    <xf numFmtId="0" fontId="154" fillId="34" borderId="2" xfId="0" applyFont="1" applyFill="1" applyBorder="1" applyAlignment="1">
      <alignment horizontal="center" vertical="center"/>
    </xf>
    <xf numFmtId="0" fontId="57" fillId="71" borderId="2" xfId="0" applyFont="1" applyFill="1" applyBorder="1" applyAlignment="1">
      <alignment horizontal="center" vertical="center" wrapText="1"/>
    </xf>
    <xf numFmtId="0" fontId="75" fillId="22" borderId="2" xfId="0" applyFont="1" applyFill="1" applyBorder="1" applyAlignment="1">
      <alignment horizontal="center" vertical="center" wrapText="1"/>
    </xf>
    <xf numFmtId="0" fontId="88" fillId="0" borderId="3" xfId="0" applyFont="1" applyBorder="1" applyAlignment="1">
      <alignment horizontal="center" vertical="center"/>
    </xf>
    <xf numFmtId="0" fontId="78" fillId="27" borderId="105" xfId="0" applyFont="1" applyFill="1" applyBorder="1" applyAlignment="1">
      <alignment horizontal="center" vertical="center" wrapText="1"/>
    </xf>
    <xf numFmtId="0" fontId="78" fillId="27" borderId="53" xfId="0" applyFont="1" applyFill="1" applyBorder="1" applyAlignment="1">
      <alignment horizontal="center" vertical="center" wrapText="1"/>
    </xf>
    <xf numFmtId="0" fontId="78" fillId="27" borderId="13" xfId="0" applyFont="1" applyFill="1" applyBorder="1" applyAlignment="1">
      <alignment horizontal="center" vertical="center" wrapText="1"/>
    </xf>
    <xf numFmtId="0" fontId="4" fillId="24" borderId="3" xfId="0" applyFont="1" applyFill="1" applyBorder="1" applyAlignment="1">
      <alignment horizontal="center" vertical="top" wrapText="1"/>
    </xf>
    <xf numFmtId="0" fontId="52" fillId="6" borderId="3" xfId="0" applyFont="1" applyFill="1" applyBorder="1" applyAlignment="1">
      <alignment horizontal="center" vertical="center"/>
    </xf>
    <xf numFmtId="0" fontId="75" fillId="3" borderId="3" xfId="0" applyFont="1" applyFill="1" applyBorder="1" applyAlignment="1">
      <alignment horizontal="center" vertical="center" wrapText="1"/>
    </xf>
    <xf numFmtId="0" fontId="167" fillId="48" borderId="15" xfId="0" applyFont="1" applyFill="1" applyBorder="1" applyAlignment="1">
      <alignment horizontal="center" vertical="center" wrapText="1"/>
    </xf>
    <xf numFmtId="0" fontId="167" fillId="48" borderId="16" xfId="0" applyFont="1" applyFill="1" applyBorder="1" applyAlignment="1">
      <alignment horizontal="center" vertical="center" wrapText="1"/>
    </xf>
    <xf numFmtId="0" fontId="167" fillId="48" borderId="2" xfId="0" applyFont="1" applyFill="1" applyBorder="1" applyAlignment="1">
      <alignment horizontal="center" vertical="center" wrapText="1"/>
    </xf>
    <xf numFmtId="0" fontId="57" fillId="0" borderId="15" xfId="0" applyFont="1" applyBorder="1" applyAlignment="1">
      <alignment horizontal="center" vertical="center" wrapText="1"/>
    </xf>
    <xf numFmtId="0" fontId="164" fillId="51" borderId="40" xfId="0" applyFont="1" applyFill="1" applyBorder="1" applyAlignment="1">
      <alignment horizontal="center" vertical="center" wrapText="1"/>
    </xf>
    <xf numFmtId="0" fontId="164" fillId="51" borderId="50" xfId="0" applyFont="1" applyFill="1" applyBorder="1" applyAlignment="1">
      <alignment horizontal="center" vertical="center" wrapText="1"/>
    </xf>
    <xf numFmtId="0" fontId="10" fillId="22" borderId="15" xfId="0" applyFont="1" applyFill="1" applyBorder="1" applyAlignment="1">
      <alignment horizontal="center" vertical="center" wrapText="1"/>
    </xf>
    <xf numFmtId="0" fontId="10" fillId="22" borderId="2" xfId="0" applyFont="1" applyFill="1" applyBorder="1" applyAlignment="1">
      <alignment horizontal="center" vertical="center" wrapText="1"/>
    </xf>
    <xf numFmtId="0" fontId="75" fillId="22" borderId="3" xfId="0" applyFont="1" applyFill="1" applyBorder="1" applyAlignment="1">
      <alignment horizontal="center" vertical="center" wrapText="1"/>
    </xf>
    <xf numFmtId="0" fontId="52" fillId="19" borderId="119" xfId="0" applyFont="1" applyFill="1" applyBorder="1" applyAlignment="1">
      <alignment horizontal="center" vertical="center" wrapText="1"/>
    </xf>
    <xf numFmtId="0" fontId="75" fillId="0" borderId="15" xfId="0" applyFont="1" applyBorder="1" applyAlignment="1">
      <alignment horizontal="center" vertical="center" wrapText="1"/>
    </xf>
    <xf numFmtId="0" fontId="75" fillId="0" borderId="2" xfId="0" applyFont="1" applyBorder="1" applyAlignment="1">
      <alignment horizontal="center" vertical="center" wrapText="1"/>
    </xf>
    <xf numFmtId="0" fontId="10" fillId="2" borderId="104" xfId="0" applyFont="1" applyFill="1" applyBorder="1" applyAlignment="1">
      <alignment horizontal="center" vertical="center" wrapText="1"/>
    </xf>
    <xf numFmtId="0" fontId="10" fillId="2" borderId="115" xfId="0" applyFont="1" applyFill="1" applyBorder="1" applyAlignment="1">
      <alignment horizontal="center" vertical="center" wrapText="1"/>
    </xf>
    <xf numFmtId="0" fontId="10" fillId="2" borderId="40" xfId="0" applyFont="1" applyFill="1" applyBorder="1" applyAlignment="1">
      <alignment horizontal="center" vertical="center" wrapText="1"/>
    </xf>
    <xf numFmtId="0" fontId="10" fillId="2" borderId="36" xfId="0" applyFont="1" applyFill="1" applyBorder="1" applyAlignment="1">
      <alignment horizontal="center" vertical="center" wrapText="1"/>
    </xf>
    <xf numFmtId="0" fontId="128" fillId="27" borderId="15" xfId="0" applyFont="1" applyFill="1" applyBorder="1" applyAlignment="1">
      <alignment horizontal="center" vertical="center" wrapText="1"/>
    </xf>
    <xf numFmtId="0" fontId="128" fillId="27" borderId="16" xfId="0" applyFont="1" applyFill="1" applyBorder="1" applyAlignment="1">
      <alignment horizontal="center" vertical="center" wrapText="1"/>
    </xf>
    <xf numFmtId="0" fontId="128" fillId="27" borderId="2" xfId="0" applyFont="1" applyFill="1" applyBorder="1" applyAlignment="1">
      <alignment horizontal="center" vertical="center" wrapText="1"/>
    </xf>
    <xf numFmtId="0" fontId="109" fillId="30" borderId="15" xfId="0" applyFont="1" applyFill="1" applyBorder="1" applyAlignment="1">
      <alignment horizontal="center" vertical="center" wrapText="1"/>
    </xf>
    <xf numFmtId="0" fontId="109" fillId="30" borderId="16" xfId="0" applyFont="1" applyFill="1" applyBorder="1" applyAlignment="1">
      <alignment horizontal="center" vertical="center" wrapText="1"/>
    </xf>
    <xf numFmtId="0" fontId="73" fillId="22" borderId="15" xfId="0" applyFont="1" applyFill="1" applyBorder="1" applyAlignment="1">
      <alignment horizontal="center" vertical="center" wrapText="1"/>
    </xf>
    <xf numFmtId="0" fontId="73" fillId="22" borderId="2" xfId="0" applyFont="1" applyFill="1" applyBorder="1" applyAlignment="1">
      <alignment horizontal="center" vertical="center" wrapText="1"/>
    </xf>
    <xf numFmtId="0" fontId="57" fillId="4" borderId="52" xfId="0" applyFont="1" applyFill="1" applyBorder="1" applyAlignment="1">
      <alignment horizontal="center" vertical="center" wrapText="1"/>
    </xf>
    <xf numFmtId="0" fontId="57" fillId="4" borderId="53" xfId="0" applyFont="1" applyFill="1" applyBorder="1" applyAlignment="1">
      <alignment horizontal="center" vertical="center" wrapText="1"/>
    </xf>
    <xf numFmtId="0" fontId="4" fillId="4" borderId="15" xfId="0" applyFont="1" applyFill="1" applyBorder="1" applyAlignment="1">
      <alignment horizontal="center" vertical="center" wrapText="1"/>
    </xf>
    <xf numFmtId="0" fontId="4" fillId="4" borderId="2" xfId="0" applyFont="1" applyFill="1" applyBorder="1" applyAlignment="1">
      <alignment horizontal="center" vertical="center" wrapText="1"/>
    </xf>
    <xf numFmtId="0" fontId="52" fillId="2" borderId="118" xfId="0" applyFont="1" applyFill="1" applyBorder="1" applyAlignment="1">
      <alignment horizontal="center" vertical="center" wrapText="1"/>
    </xf>
    <xf numFmtId="0" fontId="52" fillId="2" borderId="117" xfId="0" applyFont="1" applyFill="1" applyBorder="1" applyAlignment="1">
      <alignment horizontal="center" vertical="center" wrapText="1"/>
    </xf>
    <xf numFmtId="0" fontId="73" fillId="0" borderId="15" xfId="0" applyFont="1" applyBorder="1" applyAlignment="1">
      <alignment horizontal="center" vertical="center" wrapText="1"/>
    </xf>
    <xf numFmtId="0" fontId="73" fillId="0" borderId="16" xfId="0" applyFont="1" applyBorder="1" applyAlignment="1">
      <alignment horizontal="center" vertical="center" wrapText="1"/>
    </xf>
    <xf numFmtId="0" fontId="73" fillId="0" borderId="2" xfId="0" applyFont="1" applyBorder="1" applyAlignment="1">
      <alignment horizontal="center" vertical="center" wrapText="1"/>
    </xf>
    <xf numFmtId="0" fontId="14" fillId="7" borderId="9" xfId="0" applyFont="1" applyFill="1" applyBorder="1" applyAlignment="1">
      <alignment horizontal="center" vertical="center" textRotation="180" wrapText="1"/>
    </xf>
    <xf numFmtId="0" fontId="4" fillId="30" borderId="15" xfId="0" applyFont="1" applyFill="1" applyBorder="1" applyAlignment="1">
      <alignment horizontal="center" vertical="center" wrapText="1"/>
    </xf>
    <xf numFmtId="0" fontId="4" fillId="30" borderId="2" xfId="0" applyFont="1" applyFill="1" applyBorder="1" applyAlignment="1">
      <alignment horizontal="center" vertical="center" wrapText="1"/>
    </xf>
    <xf numFmtId="0" fontId="88" fillId="0" borderId="15" xfId="0" applyFont="1" applyBorder="1" applyAlignment="1">
      <alignment horizontal="center" vertical="center" wrapText="1"/>
    </xf>
    <xf numFmtId="0" fontId="88" fillId="0" borderId="2" xfId="0" applyFont="1" applyBorder="1" applyAlignment="1">
      <alignment horizontal="center" vertical="center" wrapText="1"/>
    </xf>
    <xf numFmtId="0" fontId="52" fillId="22" borderId="15" xfId="0" applyFont="1" applyFill="1" applyBorder="1" applyAlignment="1">
      <alignment horizontal="center" vertical="center" wrapText="1"/>
    </xf>
    <xf numFmtId="0" fontId="52" fillId="22" borderId="16" xfId="0" applyFont="1" applyFill="1" applyBorder="1" applyAlignment="1">
      <alignment horizontal="center" vertical="center" wrapText="1"/>
    </xf>
    <xf numFmtId="0" fontId="52" fillId="22" borderId="2" xfId="0" applyFont="1" applyFill="1" applyBorder="1" applyAlignment="1">
      <alignment horizontal="center" vertical="center" wrapText="1"/>
    </xf>
    <xf numFmtId="0" fontId="5" fillId="16" borderId="15" xfId="0" applyFont="1" applyFill="1" applyBorder="1" applyAlignment="1">
      <alignment horizontal="center" vertical="center" wrapText="1"/>
    </xf>
    <xf numFmtId="0" fontId="5" fillId="16" borderId="2" xfId="0" applyFont="1" applyFill="1" applyBorder="1" applyAlignment="1">
      <alignment horizontal="center" vertical="center" wrapText="1"/>
    </xf>
    <xf numFmtId="0" fontId="4" fillId="24" borderId="2" xfId="0" applyFont="1" applyFill="1" applyBorder="1" applyAlignment="1">
      <alignment horizontal="center" vertical="center" wrapText="1"/>
    </xf>
    <xf numFmtId="0" fontId="57" fillId="41" borderId="15" xfId="0" applyFont="1" applyFill="1" applyBorder="1" applyAlignment="1">
      <alignment horizontal="center" vertical="center" wrapText="1"/>
    </xf>
    <xf numFmtId="0" fontId="57" fillId="41" borderId="16" xfId="0" applyFont="1" applyFill="1" applyBorder="1" applyAlignment="1">
      <alignment horizontal="center" vertical="center" wrapText="1"/>
    </xf>
    <xf numFmtId="0" fontId="5" fillId="9" borderId="15" xfId="0" applyFont="1" applyFill="1" applyBorder="1" applyAlignment="1">
      <alignment horizontal="center" vertical="center" wrapText="1"/>
    </xf>
    <xf numFmtId="0" fontId="5" fillId="9" borderId="16" xfId="0" applyFont="1" applyFill="1" applyBorder="1" applyAlignment="1">
      <alignment horizontal="center" vertical="center" wrapText="1"/>
    </xf>
    <xf numFmtId="0" fontId="0" fillId="22" borderId="52" xfId="0" applyFill="1" applyBorder="1" applyAlignment="1">
      <alignment horizontal="center" wrapText="1"/>
    </xf>
    <xf numFmtId="0" fontId="0" fillId="22" borderId="13" xfId="0" applyFill="1" applyBorder="1" applyAlignment="1">
      <alignment horizontal="center" wrapText="1"/>
    </xf>
    <xf numFmtId="0" fontId="4" fillId="2" borderId="15" xfId="0" applyFont="1" applyFill="1" applyBorder="1" applyAlignment="1">
      <alignment horizontal="center" vertical="center" wrapText="1"/>
    </xf>
    <xf numFmtId="0" fontId="4" fillId="2" borderId="16" xfId="0" applyFont="1" applyFill="1" applyBorder="1" applyAlignment="1">
      <alignment horizontal="center" vertical="center" wrapText="1"/>
    </xf>
    <xf numFmtId="0" fontId="123" fillId="38" borderId="15" xfId="0" applyFont="1" applyFill="1" applyBorder="1" applyAlignment="1">
      <alignment horizontal="center" vertical="center" wrapText="1"/>
    </xf>
    <xf numFmtId="0" fontId="123" fillId="38" borderId="16" xfId="0" applyFont="1" applyFill="1" applyBorder="1" applyAlignment="1">
      <alignment horizontal="center" vertical="center" wrapText="1"/>
    </xf>
    <xf numFmtId="0" fontId="123" fillId="38" borderId="2" xfId="0" applyFont="1" applyFill="1" applyBorder="1" applyAlignment="1">
      <alignment horizontal="center" vertical="center" wrapText="1"/>
    </xf>
    <xf numFmtId="0" fontId="52" fillId="21" borderId="40" xfId="0" applyFont="1" applyFill="1" applyBorder="1" applyAlignment="1">
      <alignment horizontal="center" vertical="center" wrapText="1"/>
    </xf>
    <xf numFmtId="0" fontId="52" fillId="21" borderId="50" xfId="0" applyFont="1" applyFill="1" applyBorder="1" applyAlignment="1">
      <alignment horizontal="center" vertical="center" wrapText="1"/>
    </xf>
    <xf numFmtId="0" fontId="52" fillId="21" borderId="36" xfId="0" applyFont="1" applyFill="1" applyBorder="1" applyAlignment="1">
      <alignment horizontal="center" vertical="center" wrapText="1"/>
    </xf>
    <xf numFmtId="0" fontId="52" fillId="23" borderId="28" xfId="0" applyFont="1" applyFill="1" applyBorder="1" applyAlignment="1">
      <alignment horizontal="center" vertical="center" wrapText="1"/>
    </xf>
    <xf numFmtId="0" fontId="52" fillId="23" borderId="31" xfId="0" applyFont="1" applyFill="1" applyBorder="1" applyAlignment="1">
      <alignment horizontal="center" vertical="center" wrapText="1"/>
    </xf>
    <xf numFmtId="0" fontId="10" fillId="22" borderId="16" xfId="0" applyFont="1" applyFill="1" applyBorder="1" applyAlignment="1">
      <alignment horizontal="center" vertical="center" wrapText="1"/>
    </xf>
    <xf numFmtId="0" fontId="123" fillId="30" borderId="52" xfId="0" applyFont="1" applyFill="1" applyBorder="1" applyAlignment="1">
      <alignment horizontal="center" vertical="center" wrapText="1"/>
    </xf>
    <xf numFmtId="0" fontId="123" fillId="30" borderId="53" xfId="0" applyFont="1" applyFill="1" applyBorder="1" applyAlignment="1">
      <alignment horizontal="center" vertical="center" wrapText="1"/>
    </xf>
    <xf numFmtId="0" fontId="123" fillId="30" borderId="13" xfId="0" applyFont="1" applyFill="1" applyBorder="1" applyAlignment="1">
      <alignment horizontal="center" vertical="center" wrapText="1"/>
    </xf>
    <xf numFmtId="0" fontId="52" fillId="4" borderId="15" xfId="0" applyFont="1" applyFill="1" applyBorder="1" applyAlignment="1">
      <alignment horizontal="center" vertical="center" wrapText="1"/>
    </xf>
    <xf numFmtId="0" fontId="52" fillId="4" borderId="16" xfId="0" applyFont="1" applyFill="1" applyBorder="1" applyAlignment="1">
      <alignment horizontal="center" vertical="center" wrapText="1"/>
    </xf>
    <xf numFmtId="0" fontId="52" fillId="4" borderId="2" xfId="0" applyFont="1" applyFill="1" applyBorder="1" applyAlignment="1">
      <alignment horizontal="center" vertical="center" wrapText="1"/>
    </xf>
    <xf numFmtId="0" fontId="0" fillId="2" borderId="18" xfId="0" applyFill="1" applyBorder="1" applyAlignment="1">
      <alignment horizontal="center" wrapText="1"/>
    </xf>
    <xf numFmtId="0" fontId="0" fillId="2" borderId="21" xfId="0" applyFill="1" applyBorder="1" applyAlignment="1">
      <alignment horizontal="center" wrapText="1"/>
    </xf>
    <xf numFmtId="0" fontId="0" fillId="2" borderId="9" xfId="0" applyFill="1" applyBorder="1" applyAlignment="1">
      <alignment horizontal="center" wrapText="1"/>
    </xf>
    <xf numFmtId="0" fontId="52" fillId="21" borderId="15" xfId="0" applyFont="1" applyFill="1" applyBorder="1" applyAlignment="1">
      <alignment horizontal="center" vertical="center" wrapText="1"/>
    </xf>
    <xf numFmtId="0" fontId="52" fillId="21" borderId="16" xfId="0" applyFont="1" applyFill="1" applyBorder="1" applyAlignment="1">
      <alignment horizontal="center" vertical="center" wrapText="1"/>
    </xf>
    <xf numFmtId="0" fontId="52" fillId="21" borderId="2" xfId="0" applyFont="1" applyFill="1" applyBorder="1" applyAlignment="1">
      <alignment horizontal="center" vertical="center" wrapText="1"/>
    </xf>
    <xf numFmtId="0" fontId="57" fillId="2" borderId="52" xfId="0" applyFont="1" applyFill="1" applyBorder="1" applyAlignment="1">
      <alignment horizontal="center" vertical="center" wrapText="1"/>
    </xf>
    <xf numFmtId="0" fontId="57" fillId="2" borderId="13" xfId="0" applyFont="1" applyFill="1" applyBorder="1" applyAlignment="1">
      <alignment horizontal="center" vertical="center" wrapText="1"/>
    </xf>
    <xf numFmtId="0" fontId="0" fillId="2" borderId="103" xfId="0" applyFill="1" applyBorder="1" applyAlignment="1">
      <alignment horizontal="center" wrapText="1"/>
    </xf>
    <xf numFmtId="0" fontId="0" fillId="2" borderId="98" xfId="0" applyFill="1" applyBorder="1" applyAlignment="1">
      <alignment horizontal="center" wrapText="1"/>
    </xf>
    <xf numFmtId="0" fontId="0" fillId="2" borderId="102" xfId="0" applyFill="1" applyBorder="1" applyAlignment="1">
      <alignment horizontal="center" wrapText="1"/>
    </xf>
    <xf numFmtId="0" fontId="57" fillId="19" borderId="21" xfId="0" applyFont="1" applyFill="1" applyBorder="1" applyAlignment="1">
      <alignment horizontal="center" vertical="center" wrapText="1"/>
    </xf>
    <xf numFmtId="0" fontId="57" fillId="19" borderId="9" xfId="0" applyFont="1" applyFill="1" applyBorder="1" applyAlignment="1">
      <alignment horizontal="center" vertical="center" wrapText="1"/>
    </xf>
    <xf numFmtId="0" fontId="121" fillId="39" borderId="28" xfId="0" applyFont="1" applyFill="1" applyBorder="1" applyAlignment="1">
      <alignment horizontal="center" vertical="center"/>
    </xf>
    <xf numFmtId="0" fontId="121" fillId="39" borderId="31" xfId="0" applyFont="1" applyFill="1" applyBorder="1" applyAlignment="1">
      <alignment horizontal="center" vertical="center"/>
    </xf>
    <xf numFmtId="0" fontId="121" fillId="39" borderId="30" xfId="0" applyFont="1" applyFill="1" applyBorder="1" applyAlignment="1">
      <alignment horizontal="center" vertical="center"/>
    </xf>
    <xf numFmtId="0" fontId="52" fillId="19" borderId="120" xfId="0" applyFont="1" applyFill="1" applyBorder="1" applyAlignment="1">
      <alignment horizontal="center" vertical="center" wrapText="1"/>
    </xf>
    <xf numFmtId="0" fontId="52" fillId="6" borderId="101" xfId="0" applyFont="1" applyFill="1" applyBorder="1" applyAlignment="1">
      <alignment horizontal="center" vertical="center" wrapText="1"/>
    </xf>
    <xf numFmtId="0" fontId="52" fillId="6" borderId="98" xfId="0" applyFont="1" applyFill="1" applyBorder="1" applyAlignment="1">
      <alignment horizontal="center" vertical="center" wrapText="1"/>
    </xf>
    <xf numFmtId="0" fontId="75" fillId="2" borderId="40" xfId="0" applyFont="1" applyFill="1" applyBorder="1" applyAlignment="1">
      <alignment horizontal="center" vertical="center" wrapText="1"/>
    </xf>
    <xf numFmtId="0" fontId="75" fillId="2" borderId="36" xfId="0" applyFont="1" applyFill="1" applyBorder="1" applyAlignment="1">
      <alignment horizontal="center" vertical="center" wrapText="1"/>
    </xf>
    <xf numFmtId="0" fontId="10" fillId="22" borderId="52" xfId="0" applyFont="1" applyFill="1" applyBorder="1" applyAlignment="1">
      <alignment horizontal="center" vertical="center" wrapText="1"/>
    </xf>
    <xf numFmtId="0" fontId="10" fillId="22" borderId="13" xfId="0" applyFont="1" applyFill="1" applyBorder="1" applyAlignment="1">
      <alignment horizontal="center" vertical="center" wrapText="1"/>
    </xf>
    <xf numFmtId="0" fontId="121" fillId="27" borderId="28" xfId="0" applyFont="1" applyFill="1" applyBorder="1" applyAlignment="1">
      <alignment horizontal="center" vertical="center" wrapText="1"/>
    </xf>
    <xf numFmtId="0" fontId="121" fillId="27" borderId="31" xfId="0" applyFont="1" applyFill="1" applyBorder="1" applyAlignment="1">
      <alignment horizontal="center" vertical="center" wrapText="1"/>
    </xf>
    <xf numFmtId="0" fontId="121" fillId="27" borderId="30" xfId="0" applyFont="1" applyFill="1" applyBorder="1" applyAlignment="1">
      <alignment horizontal="center" vertical="center" wrapText="1"/>
    </xf>
    <xf numFmtId="0" fontId="52" fillId="7" borderId="15" xfId="0" applyFont="1" applyFill="1" applyBorder="1" applyAlignment="1">
      <alignment horizontal="center" vertical="center" wrapText="1"/>
    </xf>
    <xf numFmtId="0" fontId="52" fillId="7" borderId="16" xfId="0" applyFont="1" applyFill="1" applyBorder="1" applyAlignment="1">
      <alignment horizontal="center" vertical="center" wrapText="1"/>
    </xf>
    <xf numFmtId="0" fontId="52" fillId="7" borderId="2" xfId="0" applyFont="1" applyFill="1" applyBorder="1" applyAlignment="1">
      <alignment horizontal="center" vertical="center" wrapText="1"/>
    </xf>
    <xf numFmtId="0" fontId="79" fillId="0" borderId="3" xfId="0" applyFont="1" applyBorder="1" applyAlignment="1">
      <alignment horizontal="center" vertical="center" wrapText="1"/>
    </xf>
    <xf numFmtId="0" fontId="14" fillId="7" borderId="35" xfId="0" applyFont="1" applyFill="1" applyBorder="1" applyAlignment="1">
      <alignment horizontal="center" vertical="center" textRotation="180" wrapText="1"/>
    </xf>
    <xf numFmtId="0" fontId="4" fillId="13" borderId="50" xfId="0" applyFont="1" applyFill="1" applyBorder="1" applyAlignment="1">
      <alignment horizontal="center" vertical="center" wrapText="1"/>
    </xf>
    <xf numFmtId="0" fontId="4" fillId="13" borderId="36" xfId="0" applyFont="1" applyFill="1" applyBorder="1" applyAlignment="1">
      <alignment horizontal="center" vertical="center" wrapText="1"/>
    </xf>
    <xf numFmtId="0" fontId="63" fillId="30" borderId="16" xfId="0" applyFont="1" applyFill="1" applyBorder="1" applyAlignment="1">
      <alignment horizontal="center" vertical="center" wrapText="1"/>
    </xf>
    <xf numFmtId="0" fontId="119" fillId="30" borderId="2" xfId="0" applyFont="1" applyFill="1" applyBorder="1" applyAlignment="1">
      <alignment horizontal="center" vertical="center" wrapText="1"/>
    </xf>
    <xf numFmtId="0" fontId="119" fillId="30" borderId="15" xfId="0" applyFont="1" applyFill="1" applyBorder="1" applyAlignment="1">
      <alignment horizontal="center" vertical="center" wrapText="1"/>
    </xf>
    <xf numFmtId="0" fontId="119" fillId="30" borderId="16" xfId="0" applyFont="1" applyFill="1" applyBorder="1" applyAlignment="1">
      <alignment horizontal="center" vertical="center" wrapText="1"/>
    </xf>
    <xf numFmtId="0" fontId="79" fillId="0" borderId="41" xfId="0" applyFont="1" applyBorder="1" applyAlignment="1">
      <alignment horizontal="center" vertical="center" wrapText="1"/>
    </xf>
    <xf numFmtId="0" fontId="79" fillId="0" borderId="2" xfId="0" applyFont="1" applyBorder="1" applyAlignment="1">
      <alignment horizontal="center" vertical="center" wrapText="1"/>
    </xf>
    <xf numFmtId="0" fontId="135" fillId="34" borderId="15" xfId="0" applyFont="1" applyFill="1" applyBorder="1" applyAlignment="1">
      <alignment horizontal="center" vertical="center" wrapText="1"/>
    </xf>
    <xf numFmtId="0" fontId="135" fillId="34" borderId="16" xfId="0" applyFont="1" applyFill="1" applyBorder="1" applyAlignment="1">
      <alignment horizontal="center" vertical="center" wrapText="1"/>
    </xf>
    <xf numFmtId="0" fontId="52" fillId="19" borderId="29" xfId="0" applyFont="1" applyFill="1" applyBorder="1" applyAlignment="1">
      <alignment horizontal="center" vertical="center" wrapText="1"/>
    </xf>
    <xf numFmtId="0" fontId="52" fillId="19" borderId="25" xfId="0" applyFont="1" applyFill="1" applyBorder="1" applyAlignment="1">
      <alignment horizontal="center" vertical="center" wrapText="1"/>
    </xf>
    <xf numFmtId="0" fontId="52" fillId="19" borderId="24" xfId="0" applyFont="1" applyFill="1" applyBorder="1" applyAlignment="1">
      <alignment horizontal="center" vertical="center" wrapText="1"/>
    </xf>
    <xf numFmtId="0" fontId="127" fillId="34" borderId="19" xfId="0" applyFont="1" applyFill="1" applyBorder="1" applyAlignment="1">
      <alignment horizontal="center" vertical="center" wrapText="1"/>
    </xf>
    <xf numFmtId="0" fontId="127" fillId="34" borderId="0" xfId="0" applyFont="1" applyFill="1" applyAlignment="1">
      <alignment horizontal="center" vertical="center" wrapText="1"/>
    </xf>
    <xf numFmtId="0" fontId="127" fillId="34" borderId="22" xfId="0" applyFont="1" applyFill="1" applyBorder="1" applyAlignment="1">
      <alignment horizontal="center" vertical="center" wrapText="1"/>
    </xf>
    <xf numFmtId="0" fontId="63" fillId="27" borderId="28" xfId="0" applyFont="1" applyFill="1" applyBorder="1" applyAlignment="1">
      <alignment horizontal="center" vertical="center" wrapText="1"/>
    </xf>
    <xf numFmtId="0" fontId="119" fillId="27" borderId="31" xfId="0" applyFont="1" applyFill="1" applyBorder="1" applyAlignment="1">
      <alignment horizontal="center" vertical="center" wrapText="1"/>
    </xf>
    <xf numFmtId="0" fontId="4" fillId="22" borderId="18" xfId="0" applyFont="1" applyFill="1" applyBorder="1" applyAlignment="1">
      <alignment horizontal="center" vertical="center" wrapText="1"/>
    </xf>
    <xf numFmtId="0" fontId="4" fillId="22" borderId="36" xfId="0" applyFont="1" applyFill="1" applyBorder="1" applyAlignment="1">
      <alignment horizontal="center" vertical="center" wrapText="1"/>
    </xf>
    <xf numFmtId="0" fontId="0" fillId="2" borderId="52" xfId="0" applyFill="1" applyBorder="1" applyAlignment="1">
      <alignment horizontal="center"/>
    </xf>
    <xf numFmtId="0" fontId="0" fillId="2" borderId="53" xfId="0" applyFill="1" applyBorder="1" applyAlignment="1">
      <alignment horizontal="center"/>
    </xf>
    <xf numFmtId="0" fontId="0" fillId="2" borderId="13" xfId="0" applyFill="1" applyBorder="1" applyAlignment="1">
      <alignment horizontal="center"/>
    </xf>
    <xf numFmtId="0" fontId="52" fillId="19" borderId="22" xfId="0" applyFont="1" applyFill="1" applyBorder="1" applyAlignment="1">
      <alignment horizontal="center" vertical="center" wrapText="1"/>
    </xf>
    <xf numFmtId="0" fontId="14" fillId="7" borderId="122" xfId="0" applyFont="1" applyFill="1" applyBorder="1" applyAlignment="1">
      <alignment horizontal="center" vertical="center" textRotation="180" wrapText="1"/>
    </xf>
    <xf numFmtId="0" fontId="14" fillId="7" borderId="123" xfId="0" applyFont="1" applyFill="1" applyBorder="1" applyAlignment="1">
      <alignment horizontal="center" vertical="center" textRotation="180" wrapText="1"/>
    </xf>
    <xf numFmtId="0" fontId="52" fillId="6" borderId="15" xfId="0" applyFont="1" applyFill="1" applyBorder="1" applyAlignment="1">
      <alignment horizontal="center" vertical="center" wrapText="1"/>
    </xf>
    <xf numFmtId="0" fontId="52" fillId="6" borderId="16" xfId="0" applyFont="1" applyFill="1" applyBorder="1" applyAlignment="1">
      <alignment horizontal="center" vertical="center" wrapText="1"/>
    </xf>
    <xf numFmtId="0" fontId="52" fillId="6" borderId="2" xfId="0" applyFont="1" applyFill="1" applyBorder="1" applyAlignment="1">
      <alignment horizontal="center" vertical="center" wrapText="1"/>
    </xf>
    <xf numFmtId="0" fontId="4" fillId="22" borderId="15" xfId="0" applyFont="1" applyFill="1" applyBorder="1" applyAlignment="1">
      <alignment horizontal="center" vertical="center" wrapText="1"/>
    </xf>
    <xf numFmtId="0" fontId="4" fillId="22" borderId="2" xfId="0" applyFont="1" applyFill="1" applyBorder="1" applyAlignment="1">
      <alignment horizontal="center" vertical="center" wrapText="1"/>
    </xf>
    <xf numFmtId="0" fontId="4" fillId="23" borderId="15" xfId="0" applyFont="1" applyFill="1" applyBorder="1" applyAlignment="1">
      <alignment horizontal="center" vertical="top" wrapText="1"/>
    </xf>
    <xf numFmtId="0" fontId="4" fillId="23" borderId="2" xfId="0" applyFont="1" applyFill="1" applyBorder="1" applyAlignment="1">
      <alignment horizontal="center" vertical="top" wrapText="1"/>
    </xf>
    <xf numFmtId="0" fontId="5" fillId="7" borderId="15" xfId="0" applyFont="1" applyFill="1" applyBorder="1" applyAlignment="1">
      <alignment horizontal="center" vertical="center" wrapText="1"/>
    </xf>
    <xf numFmtId="0" fontId="5" fillId="7" borderId="2" xfId="0" applyFont="1" applyFill="1" applyBorder="1" applyAlignment="1">
      <alignment horizontal="center" vertical="center" wrapText="1"/>
    </xf>
    <xf numFmtId="0" fontId="52" fillId="25" borderId="3" xfId="0" applyFont="1" applyFill="1" applyBorder="1" applyAlignment="1">
      <alignment horizontal="center" vertical="center"/>
    </xf>
    <xf numFmtId="0" fontId="52" fillId="25" borderId="15" xfId="0" applyFont="1" applyFill="1" applyBorder="1" applyAlignment="1">
      <alignment horizontal="center" vertical="center"/>
    </xf>
    <xf numFmtId="0" fontId="73" fillId="3" borderId="40" xfId="0" applyFont="1" applyFill="1" applyBorder="1" applyAlignment="1">
      <alignment horizontal="center" vertical="center" wrapText="1"/>
    </xf>
    <xf numFmtId="0" fontId="73" fillId="3" borderId="50" xfId="0" applyFont="1" applyFill="1" applyBorder="1" applyAlignment="1">
      <alignment horizontal="center" vertical="center" wrapText="1"/>
    </xf>
    <xf numFmtId="0" fontId="52" fillId="2" borderId="40" xfId="0" applyFont="1" applyFill="1" applyBorder="1" applyAlignment="1">
      <alignment horizontal="center" vertical="center" wrapText="1"/>
    </xf>
    <xf numFmtId="0" fontId="52" fillId="2" borderId="36" xfId="0" applyFont="1" applyFill="1" applyBorder="1" applyAlignment="1">
      <alignment horizontal="center" vertical="center" wrapText="1"/>
    </xf>
    <xf numFmtId="0" fontId="52" fillId="0" borderId="52" xfId="0" applyFont="1" applyBorder="1" applyAlignment="1">
      <alignment horizontal="center" vertical="center" wrapText="1"/>
    </xf>
    <xf numFmtId="0" fontId="52" fillId="0" borderId="53" xfId="0" applyFont="1" applyBorder="1" applyAlignment="1">
      <alignment horizontal="center" vertical="center" wrapText="1"/>
    </xf>
    <xf numFmtId="0" fontId="52" fillId="0" borderId="16" xfId="0" applyFont="1" applyBorder="1" applyAlignment="1">
      <alignment horizontal="center" vertical="center" wrapText="1"/>
    </xf>
    <xf numFmtId="0" fontId="52" fillId="0" borderId="2" xfId="0" applyFont="1" applyBorder="1" applyAlignment="1">
      <alignment horizontal="center" vertical="center" wrapText="1"/>
    </xf>
    <xf numFmtId="0" fontId="0" fillId="3" borderId="15" xfId="0" applyFill="1" applyBorder="1" applyAlignment="1">
      <alignment horizontal="center" wrapText="1"/>
    </xf>
    <xf numFmtId="0" fontId="0" fillId="3" borderId="16" xfId="0" applyFill="1" applyBorder="1" applyAlignment="1">
      <alignment horizontal="center" wrapText="1"/>
    </xf>
    <xf numFmtId="0" fontId="0" fillId="3" borderId="2" xfId="0" applyFill="1" applyBorder="1" applyAlignment="1">
      <alignment horizontal="center" wrapText="1"/>
    </xf>
    <xf numFmtId="0" fontId="52" fillId="19" borderId="33" xfId="0" applyFont="1" applyFill="1" applyBorder="1" applyAlignment="1">
      <alignment horizontal="center" vertical="center" wrapText="1"/>
    </xf>
    <xf numFmtId="0" fontId="52" fillId="19" borderId="32" xfId="0" applyFont="1" applyFill="1" applyBorder="1" applyAlignment="1">
      <alignment horizontal="center" vertical="center" wrapText="1"/>
    </xf>
    <xf numFmtId="0" fontId="52" fillId="19" borderId="35" xfId="0" applyFont="1" applyFill="1" applyBorder="1" applyAlignment="1">
      <alignment horizontal="center" vertical="center" wrapText="1"/>
    </xf>
    <xf numFmtId="0" fontId="0" fillId="2" borderId="15" xfId="0" applyFill="1" applyBorder="1" applyAlignment="1">
      <alignment horizontal="center" wrapText="1"/>
    </xf>
    <xf numFmtId="0" fontId="0" fillId="2" borderId="2" xfId="0" applyFill="1" applyBorder="1" applyAlignment="1">
      <alignment horizontal="center" wrapText="1"/>
    </xf>
    <xf numFmtId="0" fontId="73" fillId="23" borderId="0" xfId="0" applyFont="1" applyFill="1" applyAlignment="1">
      <alignment horizontal="center" vertical="center" wrapText="1"/>
    </xf>
    <xf numFmtId="0" fontId="127" fillId="34" borderId="15" xfId="0" applyFont="1" applyFill="1" applyBorder="1" applyAlignment="1">
      <alignment horizontal="center" vertical="center" wrapText="1"/>
    </xf>
    <xf numFmtId="0" fontId="127" fillId="34" borderId="16" xfId="0" applyFont="1" applyFill="1" applyBorder="1" applyAlignment="1">
      <alignment horizontal="center" vertical="center" wrapText="1"/>
    </xf>
    <xf numFmtId="0" fontId="127" fillId="34" borderId="2" xfId="0" applyFont="1" applyFill="1" applyBorder="1" applyAlignment="1">
      <alignment horizontal="center" vertical="center" wrapText="1"/>
    </xf>
    <xf numFmtId="0" fontId="52" fillId="0" borderId="15" xfId="0" applyFont="1" applyBorder="1" applyAlignment="1">
      <alignment horizontal="center" vertical="center" wrapText="1"/>
    </xf>
    <xf numFmtId="0" fontId="0" fillId="21" borderId="52" xfId="0" applyFill="1" applyBorder="1" applyAlignment="1">
      <alignment horizontal="center" wrapText="1"/>
    </xf>
    <xf numFmtId="0" fontId="0" fillId="21" borderId="53" xfId="0" applyFill="1" applyBorder="1" applyAlignment="1">
      <alignment horizontal="center" wrapText="1"/>
    </xf>
    <xf numFmtId="0" fontId="0" fillId="21" borderId="13" xfId="0" applyFill="1" applyBorder="1" applyAlignment="1">
      <alignment horizontal="center" wrapText="1"/>
    </xf>
    <xf numFmtId="0" fontId="52" fillId="19" borderId="76" xfId="0" applyFont="1" applyFill="1" applyBorder="1" applyAlignment="1">
      <alignment horizontal="center" vertical="center" wrapText="1"/>
    </xf>
    <xf numFmtId="0" fontId="123" fillId="27" borderId="15" xfId="0" applyFont="1" applyFill="1" applyBorder="1" applyAlignment="1">
      <alignment horizontal="center" vertical="center" wrapText="1"/>
    </xf>
    <xf numFmtId="0" fontId="123" fillId="27" borderId="16" xfId="0" applyFont="1" applyFill="1" applyBorder="1" applyAlignment="1">
      <alignment horizontal="center" vertical="center" wrapText="1"/>
    </xf>
    <xf numFmtId="0" fontId="123" fillId="27" borderId="2" xfId="0" applyFont="1" applyFill="1" applyBorder="1" applyAlignment="1">
      <alignment horizontal="center" vertical="center" wrapText="1"/>
    </xf>
    <xf numFmtId="0" fontId="14" fillId="7" borderId="3" xfId="0" applyFont="1" applyFill="1" applyBorder="1" applyAlignment="1">
      <alignment horizontal="center" vertical="center" textRotation="180" wrapText="1"/>
    </xf>
    <xf numFmtId="0" fontId="0" fillId="0" borderId="38" xfId="0" applyBorder="1" applyAlignment="1">
      <alignment horizontal="center"/>
    </xf>
    <xf numFmtId="0" fontId="0" fillId="0" borderId="48" xfId="0" applyBorder="1" applyAlignment="1">
      <alignment horizontal="center"/>
    </xf>
    <xf numFmtId="0" fontId="73" fillId="23" borderId="45" xfId="0" applyFont="1" applyFill="1" applyBorder="1" applyAlignment="1">
      <alignment horizontal="center" vertical="center" wrapText="1"/>
    </xf>
    <xf numFmtId="0" fontId="73" fillId="23" borderId="35" xfId="0" applyFont="1" applyFill="1" applyBorder="1" applyAlignment="1">
      <alignment horizontal="center" vertical="center" wrapText="1"/>
    </xf>
    <xf numFmtId="0" fontId="79" fillId="21" borderId="40" xfId="0" applyFont="1" applyFill="1" applyBorder="1" applyAlignment="1">
      <alignment horizontal="center" vertical="center" wrapText="1"/>
    </xf>
    <xf numFmtId="0" fontId="79" fillId="21" borderId="50" xfId="0" applyFont="1" applyFill="1" applyBorder="1" applyAlignment="1">
      <alignment horizontal="center" vertical="center" wrapText="1"/>
    </xf>
    <xf numFmtId="0" fontId="74" fillId="7" borderId="15" xfId="0" applyFont="1" applyFill="1" applyBorder="1" applyAlignment="1">
      <alignment horizontal="center" vertical="center" wrapText="1"/>
    </xf>
    <xf numFmtId="0" fontId="74" fillId="7" borderId="16" xfId="0" applyFont="1" applyFill="1" applyBorder="1" applyAlignment="1">
      <alignment horizontal="center" vertical="center" wrapText="1"/>
    </xf>
    <xf numFmtId="0" fontId="68" fillId="21" borderId="15" xfId="0" applyFont="1" applyFill="1" applyBorder="1" applyAlignment="1">
      <alignment horizontal="center" vertical="center" wrapText="1"/>
    </xf>
    <xf numFmtId="0" fontId="68" fillId="21" borderId="16" xfId="0" applyFont="1" applyFill="1" applyBorder="1" applyAlignment="1">
      <alignment horizontal="center" vertical="center" wrapText="1"/>
    </xf>
    <xf numFmtId="0" fontId="68" fillId="21" borderId="2" xfId="0" applyFont="1" applyFill="1" applyBorder="1" applyAlignment="1">
      <alignment horizontal="center" vertical="center" wrapText="1"/>
    </xf>
    <xf numFmtId="0" fontId="52" fillId="19" borderId="41" xfId="0" applyFont="1" applyFill="1" applyBorder="1" applyAlignment="1">
      <alignment horizontal="center" vertical="center" wrapText="1"/>
    </xf>
    <xf numFmtId="0" fontId="52" fillId="19" borderId="16" xfId="0" applyFont="1" applyFill="1" applyBorder="1" applyAlignment="1">
      <alignment horizontal="center" vertical="center" wrapText="1"/>
    </xf>
    <xf numFmtId="0" fontId="52" fillId="19" borderId="2" xfId="0" applyFont="1" applyFill="1" applyBorder="1" applyAlignment="1">
      <alignment horizontal="center" vertical="center" wrapText="1"/>
    </xf>
    <xf numFmtId="0" fontId="121" fillId="35" borderId="18" xfId="0" applyFont="1" applyFill="1" applyBorder="1" applyAlignment="1">
      <alignment horizontal="center" vertical="center" wrapText="1"/>
    </xf>
    <xf numFmtId="0" fontId="121" fillId="35" borderId="9" xfId="0" applyFont="1" applyFill="1" applyBorder="1" applyAlignment="1">
      <alignment horizontal="center" vertical="center" wrapText="1"/>
    </xf>
    <xf numFmtId="0" fontId="79" fillId="13" borderId="15" xfId="0" applyFont="1" applyFill="1" applyBorder="1" applyAlignment="1">
      <alignment horizontal="center" vertical="center" wrapText="1"/>
    </xf>
    <xf numFmtId="0" fontId="79" fillId="13" borderId="16" xfId="0" applyFont="1" applyFill="1" applyBorder="1" applyAlignment="1">
      <alignment horizontal="center" vertical="center" wrapText="1"/>
    </xf>
    <xf numFmtId="0" fontId="79" fillId="13" borderId="2" xfId="0" applyFont="1" applyFill="1" applyBorder="1" applyAlignment="1">
      <alignment horizontal="center" vertical="center" wrapText="1"/>
    </xf>
    <xf numFmtId="0" fontId="39" fillId="36" borderId="15" xfId="0" applyFont="1" applyFill="1" applyBorder="1" applyAlignment="1">
      <alignment horizontal="center" vertical="center" wrapText="1"/>
    </xf>
    <xf numFmtId="0" fontId="39" fillId="36" borderId="2" xfId="0" applyFont="1" applyFill="1" applyBorder="1" applyAlignment="1">
      <alignment horizontal="center" vertical="center" wrapText="1"/>
    </xf>
    <xf numFmtId="0" fontId="98" fillId="4" borderId="19" xfId="0" applyFont="1" applyFill="1" applyBorder="1" applyAlignment="1">
      <alignment horizontal="center" wrapText="1"/>
    </xf>
    <xf numFmtId="0" fontId="98" fillId="4" borderId="0" xfId="0" applyFont="1" applyFill="1" applyAlignment="1">
      <alignment horizontal="center" wrapText="1"/>
    </xf>
    <xf numFmtId="0" fontId="3" fillId="7" borderId="33" xfId="0" applyFont="1" applyFill="1" applyBorder="1" applyAlignment="1">
      <alignment horizontal="center" vertical="center"/>
    </xf>
    <xf numFmtId="0" fontId="3" fillId="7" borderId="46" xfId="0" applyFont="1" applyFill="1" applyBorder="1" applyAlignment="1">
      <alignment horizontal="center" vertical="center"/>
    </xf>
    <xf numFmtId="0" fontId="3" fillId="7" borderId="19" xfId="0" applyFont="1" applyFill="1" applyBorder="1" applyAlignment="1">
      <alignment horizontal="center" vertical="center"/>
    </xf>
    <xf numFmtId="0" fontId="3" fillId="7" borderId="47" xfId="0" applyFont="1" applyFill="1" applyBorder="1" applyAlignment="1">
      <alignment horizontal="center" vertical="center"/>
    </xf>
    <xf numFmtId="0" fontId="3" fillId="7" borderId="18" xfId="0" applyFont="1" applyFill="1" applyBorder="1" applyAlignment="1">
      <alignment horizontal="center" vertical="center"/>
    </xf>
    <xf numFmtId="0" fontId="3" fillId="7" borderId="120" xfId="0" applyFont="1" applyFill="1" applyBorder="1" applyAlignment="1">
      <alignment horizontal="center" vertical="center"/>
    </xf>
    <xf numFmtId="0" fontId="52" fillId="25" borderId="16" xfId="0" applyFont="1" applyFill="1" applyBorder="1" applyAlignment="1">
      <alignment horizontal="center" vertical="center"/>
    </xf>
    <xf numFmtId="0" fontId="52" fillId="25" borderId="2" xfId="0" applyFont="1" applyFill="1" applyBorder="1" applyAlignment="1">
      <alignment horizontal="center" vertical="center"/>
    </xf>
    <xf numFmtId="0" fontId="52" fillId="6" borderId="3" xfId="0" applyFont="1" applyFill="1" applyBorder="1" applyAlignment="1">
      <alignment horizontal="center" vertical="center" wrapText="1"/>
    </xf>
    <xf numFmtId="0" fontId="121" fillId="35" borderId="3" xfId="0" applyFont="1" applyFill="1" applyBorder="1" applyAlignment="1">
      <alignment horizontal="center" vertical="center" wrapText="1"/>
    </xf>
    <xf numFmtId="0" fontId="121" fillId="35" borderId="15" xfId="0" applyFont="1" applyFill="1" applyBorder="1" applyAlignment="1">
      <alignment horizontal="center" vertical="center" wrapText="1"/>
    </xf>
    <xf numFmtId="0" fontId="52" fillId="2" borderId="15" xfId="0" applyFont="1" applyFill="1" applyBorder="1" applyAlignment="1">
      <alignment horizontal="center" vertical="center" wrapText="1"/>
    </xf>
    <xf numFmtId="0" fontId="52" fillId="2" borderId="16" xfId="0" applyFont="1" applyFill="1" applyBorder="1" applyAlignment="1">
      <alignment horizontal="center" vertical="center" wrapText="1"/>
    </xf>
    <xf numFmtId="0" fontId="52" fillId="2" borderId="2" xfId="0" applyFont="1" applyFill="1" applyBorder="1" applyAlignment="1">
      <alignment horizontal="center" vertical="center" wrapText="1"/>
    </xf>
    <xf numFmtId="0" fontId="52" fillId="16" borderId="15" xfId="0" applyFont="1" applyFill="1" applyBorder="1" applyAlignment="1">
      <alignment horizontal="center" vertical="center"/>
    </xf>
    <xf numFmtId="0" fontId="52" fillId="16" borderId="16" xfId="0" applyFont="1" applyFill="1" applyBorder="1" applyAlignment="1">
      <alignment horizontal="center" vertical="center"/>
    </xf>
    <xf numFmtId="0" fontId="52" fillId="16" borderId="2" xfId="0" applyFont="1" applyFill="1" applyBorder="1" applyAlignment="1">
      <alignment horizontal="center" vertical="center"/>
    </xf>
    <xf numFmtId="0" fontId="4" fillId="13" borderId="40" xfId="0" applyFont="1" applyFill="1" applyBorder="1" applyAlignment="1">
      <alignment horizontal="center" vertical="center" wrapText="1"/>
    </xf>
    <xf numFmtId="0" fontId="0" fillId="3" borderId="15" xfId="0" applyFill="1" applyBorder="1" applyAlignment="1">
      <alignment horizontal="center"/>
    </xf>
    <xf numFmtId="0" fontId="0" fillId="3" borderId="16" xfId="0" applyFill="1" applyBorder="1" applyAlignment="1">
      <alignment horizontal="center"/>
    </xf>
    <xf numFmtId="0" fontId="0" fillId="3" borderId="2" xfId="0" applyFill="1" applyBorder="1" applyAlignment="1">
      <alignment horizontal="center"/>
    </xf>
    <xf numFmtId="0" fontId="98" fillId="31" borderId="15" xfId="0" applyFont="1" applyFill="1" applyBorder="1" applyAlignment="1">
      <alignment horizontal="center" vertical="center" wrapText="1"/>
    </xf>
    <xf numFmtId="0" fontId="98" fillId="31" borderId="16" xfId="0" applyFont="1" applyFill="1" applyBorder="1" applyAlignment="1">
      <alignment horizontal="center" vertical="center" wrapText="1"/>
    </xf>
    <xf numFmtId="0" fontId="98" fillId="31" borderId="2" xfId="0" applyFont="1" applyFill="1" applyBorder="1" applyAlignment="1">
      <alignment horizontal="center" vertical="center" wrapText="1"/>
    </xf>
    <xf numFmtId="0" fontId="57" fillId="7" borderId="15" xfId="0" applyFont="1" applyFill="1" applyBorder="1" applyAlignment="1">
      <alignment horizontal="center" vertical="center" wrapText="1"/>
    </xf>
    <xf numFmtId="0" fontId="57" fillId="7" borderId="16" xfId="0" applyFont="1" applyFill="1" applyBorder="1" applyAlignment="1">
      <alignment horizontal="center" vertical="center" wrapText="1"/>
    </xf>
    <xf numFmtId="0" fontId="57" fillId="7" borderId="2" xfId="0" applyFont="1" applyFill="1" applyBorder="1" applyAlignment="1">
      <alignment horizontal="center" vertical="center" wrapText="1"/>
    </xf>
    <xf numFmtId="0" fontId="4" fillId="11" borderId="15" xfId="0" applyFont="1" applyFill="1" applyBorder="1" applyAlignment="1">
      <alignment horizontal="center" vertical="center" wrapText="1"/>
    </xf>
    <xf numFmtId="0" fontId="0" fillId="11" borderId="2" xfId="0" applyFill="1" applyBorder="1" applyAlignment="1">
      <alignment horizontal="center" vertical="center" wrapText="1"/>
    </xf>
    <xf numFmtId="0" fontId="134" fillId="34" borderId="18" xfId="0" applyFont="1" applyFill="1" applyBorder="1" applyAlignment="1">
      <alignment horizontal="center" vertical="center" wrapText="1"/>
    </xf>
    <xf numFmtId="0" fontId="134" fillId="34" borderId="9" xfId="0" applyFont="1" applyFill="1" applyBorder="1" applyAlignment="1">
      <alignment horizontal="center" vertical="center" wrapText="1"/>
    </xf>
    <xf numFmtId="0" fontId="57" fillId="31" borderId="15" xfId="0" applyFont="1" applyFill="1" applyBorder="1" applyAlignment="1">
      <alignment horizontal="center" vertical="center" wrapText="1"/>
    </xf>
    <xf numFmtId="0" fontId="57" fillId="31" borderId="16" xfId="0" applyFont="1" applyFill="1" applyBorder="1" applyAlignment="1">
      <alignment horizontal="center" vertical="center" wrapText="1"/>
    </xf>
    <xf numFmtId="0" fontId="4" fillId="33" borderId="15" xfId="0" applyFont="1" applyFill="1" applyBorder="1" applyAlignment="1">
      <alignment horizontal="center" vertical="center" wrapText="1"/>
    </xf>
    <xf numFmtId="0" fontId="4" fillId="33" borderId="2" xfId="0" applyFont="1" applyFill="1" applyBorder="1" applyAlignment="1">
      <alignment horizontal="center" vertical="center" wrapText="1"/>
    </xf>
    <xf numFmtId="0" fontId="4" fillId="18" borderId="15" xfId="0" applyFont="1" applyFill="1" applyBorder="1" applyAlignment="1">
      <alignment horizontal="center" vertical="center" wrapText="1"/>
    </xf>
    <xf numFmtId="0" fontId="4" fillId="18" borderId="2" xfId="0" applyFont="1" applyFill="1" applyBorder="1" applyAlignment="1">
      <alignment horizontal="center" vertical="center" wrapText="1"/>
    </xf>
    <xf numFmtId="0" fontId="0" fillId="21" borderId="15" xfId="0" applyFill="1" applyBorder="1" applyAlignment="1">
      <alignment horizontal="center" wrapText="1"/>
    </xf>
    <xf numFmtId="0" fontId="52" fillId="31" borderId="53" xfId="0" applyFont="1" applyFill="1" applyBorder="1" applyAlignment="1">
      <alignment horizontal="center" vertical="center"/>
    </xf>
    <xf numFmtId="14" fontId="4" fillId="2" borderId="29" xfId="0" applyNumberFormat="1" applyFont="1" applyFill="1" applyBorder="1" applyAlignment="1">
      <alignment horizontal="center" wrapText="1" shrinkToFit="1"/>
    </xf>
    <xf numFmtId="14" fontId="4" fillId="2" borderId="24" xfId="0" applyNumberFormat="1" applyFont="1" applyFill="1" applyBorder="1" applyAlignment="1">
      <alignment horizontal="center" wrapText="1" shrinkToFit="1"/>
    </xf>
    <xf numFmtId="0" fontId="73" fillId="23" borderId="19" xfId="0" applyFont="1" applyFill="1" applyBorder="1" applyAlignment="1">
      <alignment horizontal="center" vertical="center" wrapText="1"/>
    </xf>
    <xf numFmtId="0" fontId="52" fillId="31" borderId="15" xfId="0" applyFont="1" applyFill="1" applyBorder="1" applyAlignment="1">
      <alignment horizontal="center" vertical="center" wrapText="1"/>
    </xf>
    <xf numFmtId="0" fontId="52" fillId="31" borderId="16" xfId="0" applyFont="1" applyFill="1" applyBorder="1" applyAlignment="1">
      <alignment horizontal="center" vertical="center" wrapText="1"/>
    </xf>
    <xf numFmtId="0" fontId="52" fillId="31" borderId="2" xfId="0" applyFont="1" applyFill="1" applyBorder="1" applyAlignment="1">
      <alignment horizontal="center" vertical="center" wrapText="1"/>
    </xf>
    <xf numFmtId="0" fontId="52" fillId="31" borderId="52" xfId="0" applyFont="1" applyFill="1" applyBorder="1" applyAlignment="1">
      <alignment horizontal="center" vertical="center"/>
    </xf>
    <xf numFmtId="0" fontId="2" fillId="3" borderId="19" xfId="0" applyFont="1" applyFill="1" applyBorder="1" applyAlignment="1">
      <alignment horizontal="center" vertical="center" wrapText="1"/>
    </xf>
    <xf numFmtId="0" fontId="2" fillId="3" borderId="22" xfId="0" applyFont="1" applyFill="1" applyBorder="1" applyAlignment="1">
      <alignment horizontal="center" vertical="center" wrapText="1"/>
    </xf>
    <xf numFmtId="0" fontId="4" fillId="2" borderId="15" xfId="0" applyFont="1" applyFill="1" applyBorder="1" applyAlignment="1">
      <alignment horizontal="center" wrapText="1"/>
    </xf>
    <xf numFmtId="0" fontId="4" fillId="2" borderId="16" xfId="0" applyFont="1" applyFill="1" applyBorder="1" applyAlignment="1">
      <alignment horizontal="center" wrapText="1"/>
    </xf>
    <xf numFmtId="0" fontId="4" fillId="2" borderId="2" xfId="0" applyFont="1" applyFill="1" applyBorder="1" applyAlignment="1">
      <alignment horizontal="center" wrapText="1"/>
    </xf>
    <xf numFmtId="0" fontId="126" fillId="3" borderId="40" xfId="0" applyFont="1" applyFill="1" applyBorder="1" applyAlignment="1">
      <alignment horizontal="center" vertical="center"/>
    </xf>
    <xf numFmtId="0" fontId="126" fillId="3" borderId="50" xfId="0" applyFont="1" applyFill="1" applyBorder="1" applyAlignment="1">
      <alignment horizontal="center" vertical="center"/>
    </xf>
    <xf numFmtId="0" fontId="126" fillId="3" borderId="36" xfId="0" applyFont="1" applyFill="1" applyBorder="1" applyAlignment="1">
      <alignment horizontal="center" vertical="center"/>
    </xf>
    <xf numFmtId="0" fontId="2" fillId="3" borderId="0" xfId="0" applyFont="1" applyFill="1" applyAlignment="1">
      <alignment horizontal="center" vertical="center" wrapText="1"/>
    </xf>
    <xf numFmtId="0" fontId="52" fillId="31" borderId="13" xfId="0" applyFont="1" applyFill="1" applyBorder="1" applyAlignment="1">
      <alignment horizontal="center" vertical="center"/>
    </xf>
    <xf numFmtId="14" fontId="73" fillId="7" borderId="52" xfId="0" applyNumberFormat="1" applyFont="1" applyFill="1" applyBorder="1" applyAlignment="1">
      <alignment horizontal="center" wrapText="1" shrinkToFit="1"/>
    </xf>
    <xf numFmtId="14" fontId="73" fillId="7" borderId="13" xfId="0" applyNumberFormat="1" applyFont="1" applyFill="1" applyBorder="1" applyAlignment="1">
      <alignment horizontal="center" wrapText="1" shrinkToFit="1"/>
    </xf>
    <xf numFmtId="14" fontId="73" fillId="7" borderId="19" xfId="0" applyNumberFormat="1" applyFont="1" applyFill="1" applyBorder="1" applyAlignment="1">
      <alignment horizontal="center" wrapText="1" shrinkToFit="1"/>
    </xf>
    <xf numFmtId="14" fontId="73" fillId="7" borderId="22" xfId="0" applyNumberFormat="1" applyFont="1" applyFill="1" applyBorder="1" applyAlignment="1">
      <alignment horizontal="center" wrapText="1" shrinkToFit="1"/>
    </xf>
    <xf numFmtId="14" fontId="73" fillId="7" borderId="18" xfId="0" applyNumberFormat="1" applyFont="1" applyFill="1" applyBorder="1" applyAlignment="1">
      <alignment horizontal="center" wrapText="1" shrinkToFit="1"/>
    </xf>
    <xf numFmtId="14" fontId="73" fillId="7" borderId="9" xfId="0" applyNumberFormat="1" applyFont="1" applyFill="1" applyBorder="1" applyAlignment="1">
      <alignment horizontal="center" wrapText="1" shrinkToFit="1"/>
    </xf>
    <xf numFmtId="0" fontId="52" fillId="8" borderId="15" xfId="0" applyFont="1" applyFill="1" applyBorder="1" applyAlignment="1">
      <alignment horizontal="center" vertical="center" wrapText="1"/>
    </xf>
    <xf numFmtId="0" fontId="52" fillId="8" borderId="2" xfId="0" applyFont="1" applyFill="1" applyBorder="1" applyAlignment="1">
      <alignment horizontal="center" vertical="center" wrapText="1"/>
    </xf>
    <xf numFmtId="0" fontId="73" fillId="22" borderId="16" xfId="0" applyFont="1" applyFill="1" applyBorder="1" applyAlignment="1">
      <alignment horizontal="center" vertical="center" wrapText="1"/>
    </xf>
    <xf numFmtId="0" fontId="52" fillId="7" borderId="3" xfId="0" applyFont="1" applyFill="1" applyBorder="1" applyAlignment="1">
      <alignment horizontal="center" vertical="center" wrapText="1"/>
    </xf>
    <xf numFmtId="0" fontId="79" fillId="21" borderId="15" xfId="0" applyFont="1" applyFill="1" applyBorder="1" applyAlignment="1">
      <alignment horizontal="center" vertical="center" wrapText="1"/>
    </xf>
    <xf numFmtId="0" fontId="79" fillId="21" borderId="16" xfId="0" applyFont="1" applyFill="1" applyBorder="1" applyAlignment="1">
      <alignment horizontal="center" vertical="center" wrapText="1"/>
    </xf>
    <xf numFmtId="0" fontId="79" fillId="21" borderId="2" xfId="0" applyFont="1" applyFill="1" applyBorder="1" applyAlignment="1">
      <alignment horizontal="center" vertical="center" wrapText="1"/>
    </xf>
    <xf numFmtId="0" fontId="57" fillId="16" borderId="40" xfId="0" applyFont="1" applyFill="1" applyBorder="1" applyAlignment="1">
      <alignment horizontal="center" vertical="center" wrapText="1"/>
    </xf>
    <xf numFmtId="0" fontId="57" fillId="16" borderId="50" xfId="0" applyFont="1" applyFill="1" applyBorder="1" applyAlignment="1">
      <alignment horizontal="center" vertical="center" wrapText="1"/>
    </xf>
    <xf numFmtId="0" fontId="5" fillId="13" borderId="15" xfId="0" applyFont="1" applyFill="1" applyBorder="1" applyAlignment="1">
      <alignment horizontal="center" vertical="center" wrapText="1"/>
    </xf>
    <xf numFmtId="0" fontId="5" fillId="13" borderId="16" xfId="0" applyFont="1" applyFill="1" applyBorder="1" applyAlignment="1">
      <alignment horizontal="center" vertical="center" wrapText="1"/>
    </xf>
    <xf numFmtId="0" fontId="5" fillId="13" borderId="2" xfId="0" applyFont="1" applyFill="1" applyBorder="1" applyAlignment="1">
      <alignment horizontal="center" vertical="center" wrapText="1"/>
    </xf>
    <xf numFmtId="0" fontId="52" fillId="19" borderId="143" xfId="0" applyFont="1" applyFill="1" applyBorder="1" applyAlignment="1">
      <alignment horizontal="center" vertical="center" wrapText="1"/>
    </xf>
    <xf numFmtId="0" fontId="123" fillId="34" borderId="40" xfId="0" applyFont="1" applyFill="1" applyBorder="1" applyAlignment="1">
      <alignment horizontal="center" vertical="center" wrapText="1"/>
    </xf>
    <xf numFmtId="0" fontId="123" fillId="34" borderId="36" xfId="0" applyFont="1" applyFill="1" applyBorder="1" applyAlignment="1">
      <alignment horizontal="center" vertical="center" wrapText="1"/>
    </xf>
    <xf numFmtId="0" fontId="126" fillId="39" borderId="18" xfId="0" applyFont="1" applyFill="1" applyBorder="1" applyAlignment="1">
      <alignment horizontal="center" vertical="center"/>
    </xf>
    <xf numFmtId="0" fontId="126" fillId="39" borderId="9" xfId="0" applyFont="1" applyFill="1" applyBorder="1" applyAlignment="1">
      <alignment horizontal="center" vertical="center"/>
    </xf>
    <xf numFmtId="0" fontId="73" fillId="23" borderId="18" xfId="0" applyFont="1" applyFill="1" applyBorder="1" applyAlignment="1">
      <alignment horizontal="center" vertical="center" wrapText="1"/>
    </xf>
    <xf numFmtId="0" fontId="121" fillId="35" borderId="2" xfId="0" applyFont="1" applyFill="1" applyBorder="1" applyAlignment="1">
      <alignment horizontal="center" vertical="center" wrapText="1"/>
    </xf>
    <xf numFmtId="0" fontId="127" fillId="34" borderId="40" xfId="0" applyFont="1" applyFill="1" applyBorder="1" applyAlignment="1">
      <alignment horizontal="center" vertical="center" wrapText="1"/>
    </xf>
    <xf numFmtId="0" fontId="127" fillId="34" borderId="50" xfId="0" applyFont="1" applyFill="1" applyBorder="1" applyAlignment="1">
      <alignment horizontal="center" vertical="center" wrapText="1"/>
    </xf>
    <xf numFmtId="0" fontId="127" fillId="34" borderId="36" xfId="0" applyFont="1" applyFill="1" applyBorder="1" applyAlignment="1">
      <alignment horizontal="center" vertical="center" wrapText="1"/>
    </xf>
    <xf numFmtId="0" fontId="5" fillId="7" borderId="16" xfId="0" applyFont="1" applyFill="1" applyBorder="1" applyAlignment="1">
      <alignment horizontal="center" vertical="center" wrapText="1"/>
    </xf>
    <xf numFmtId="0" fontId="63" fillId="16" borderId="28" xfId="0" applyFont="1" applyFill="1" applyBorder="1" applyAlignment="1">
      <alignment horizontal="center" vertical="center" wrapText="1"/>
    </xf>
    <xf numFmtId="0" fontId="63" fillId="16" borderId="31" xfId="0" applyFont="1" applyFill="1" applyBorder="1" applyAlignment="1">
      <alignment horizontal="center" vertical="center" wrapText="1"/>
    </xf>
    <xf numFmtId="0" fontId="57" fillId="22" borderId="40" xfId="0" applyFont="1" applyFill="1" applyBorder="1" applyAlignment="1">
      <alignment horizontal="center" vertical="center" wrapText="1"/>
    </xf>
    <xf numFmtId="0" fontId="57" fillId="22" borderId="50" xfId="0" applyFont="1" applyFill="1" applyBorder="1" applyAlignment="1">
      <alignment horizontal="center" vertical="center" wrapText="1"/>
    </xf>
    <xf numFmtId="0" fontId="57" fillId="22" borderId="36" xfId="0" applyFont="1" applyFill="1" applyBorder="1" applyAlignment="1">
      <alignment horizontal="center" vertical="center" wrapText="1"/>
    </xf>
    <xf numFmtId="0" fontId="73" fillId="23" borderId="33" xfId="0" applyFont="1" applyFill="1" applyBorder="1" applyAlignment="1">
      <alignment horizontal="center" vertical="center" wrapText="1"/>
    </xf>
    <xf numFmtId="14" fontId="114" fillId="7" borderId="40" xfId="0" applyNumberFormat="1" applyFont="1" applyFill="1" applyBorder="1" applyAlignment="1">
      <alignment horizontal="center" vertical="center" wrapText="1" shrinkToFit="1"/>
    </xf>
    <xf numFmtId="14" fontId="114" fillId="7" borderId="36" xfId="0" applyNumberFormat="1" applyFont="1" applyFill="1" applyBorder="1" applyAlignment="1">
      <alignment horizontal="center" vertical="center" wrapText="1" shrinkToFit="1"/>
    </xf>
    <xf numFmtId="0" fontId="126" fillId="26" borderId="40" xfId="0" applyFont="1" applyFill="1" applyBorder="1" applyAlignment="1">
      <alignment horizontal="center" vertical="center"/>
    </xf>
    <xf numFmtId="0" fontId="126" fillId="26" borderId="50" xfId="0" applyFont="1" applyFill="1" applyBorder="1" applyAlignment="1">
      <alignment horizontal="center" vertical="center"/>
    </xf>
    <xf numFmtId="0" fontId="126" fillId="26" borderId="36" xfId="0" applyFont="1" applyFill="1" applyBorder="1" applyAlignment="1">
      <alignment horizontal="center" vertical="center"/>
    </xf>
    <xf numFmtId="0" fontId="127" fillId="34" borderId="16" xfId="0" applyFont="1" applyFill="1" applyBorder="1" applyAlignment="1">
      <alignment horizontal="center" vertical="center"/>
    </xf>
    <xf numFmtId="0" fontId="127" fillId="34" borderId="2" xfId="0" applyFont="1" applyFill="1" applyBorder="1" applyAlignment="1">
      <alignment horizontal="center" vertical="center"/>
    </xf>
    <xf numFmtId="14" fontId="4" fillId="21" borderId="16" xfId="0" applyNumberFormat="1" applyFont="1" applyFill="1" applyBorder="1" applyAlignment="1">
      <alignment horizontal="center" vertical="center" wrapText="1" shrinkToFit="1"/>
    </xf>
    <xf numFmtId="14" fontId="4" fillId="21" borderId="2" xfId="0" applyNumberFormat="1" applyFont="1" applyFill="1" applyBorder="1" applyAlignment="1">
      <alignment horizontal="center" vertical="center" wrapText="1" shrinkToFit="1"/>
    </xf>
    <xf numFmtId="0" fontId="78" fillId="27" borderId="40" xfId="0" applyFont="1" applyFill="1" applyBorder="1" applyAlignment="1">
      <alignment horizontal="center" vertical="center" wrapText="1"/>
    </xf>
    <xf numFmtId="0" fontId="128" fillId="27" borderId="36" xfId="0" applyFont="1" applyFill="1" applyBorder="1" applyAlignment="1">
      <alignment horizontal="center" vertical="center" wrapText="1"/>
    </xf>
    <xf numFmtId="0" fontId="0" fillId="2" borderId="41" xfId="0" applyFill="1" applyBorder="1" applyAlignment="1">
      <alignment horizontal="center" wrapText="1"/>
    </xf>
    <xf numFmtId="0" fontId="0" fillId="2" borderId="16" xfId="0" applyFill="1" applyBorder="1" applyAlignment="1">
      <alignment horizontal="center" wrapText="1"/>
    </xf>
    <xf numFmtId="0" fontId="52" fillId="19" borderId="40" xfId="0" applyFont="1" applyFill="1" applyBorder="1" applyAlignment="1">
      <alignment horizontal="center" vertical="center" wrapText="1"/>
    </xf>
    <xf numFmtId="0" fontId="52" fillId="19" borderId="50" xfId="0" applyFont="1" applyFill="1" applyBorder="1" applyAlignment="1">
      <alignment horizontal="center" vertical="center" wrapText="1"/>
    </xf>
    <xf numFmtId="0" fontId="52" fillId="19" borderId="124" xfId="0" applyFont="1" applyFill="1" applyBorder="1" applyAlignment="1">
      <alignment horizontal="center" vertical="center" wrapText="1"/>
    </xf>
    <xf numFmtId="0" fontId="68" fillId="7" borderId="15" xfId="0" applyFont="1" applyFill="1" applyBorder="1" applyAlignment="1">
      <alignment horizontal="center" vertical="center" wrapText="1"/>
    </xf>
    <xf numFmtId="0" fontId="68" fillId="7" borderId="16" xfId="0" applyFont="1" applyFill="1" applyBorder="1" applyAlignment="1">
      <alignment horizontal="center" vertical="center" wrapText="1"/>
    </xf>
    <xf numFmtId="0" fontId="68" fillId="7" borderId="2" xfId="0" applyFont="1" applyFill="1" applyBorder="1" applyAlignment="1">
      <alignment horizontal="center" vertical="center" wrapText="1"/>
    </xf>
    <xf numFmtId="0" fontId="52" fillId="19" borderId="52" xfId="0" applyFont="1" applyFill="1" applyBorder="1" applyAlignment="1">
      <alignment horizontal="center" vertical="center" wrapText="1"/>
    </xf>
    <xf numFmtId="0" fontId="52" fillId="19" borderId="53" xfId="0" applyFont="1" applyFill="1" applyBorder="1" applyAlignment="1">
      <alignment horizontal="center" vertical="center" wrapText="1"/>
    </xf>
    <xf numFmtId="0" fontId="52" fillId="19" borderId="13" xfId="0" applyFont="1" applyFill="1" applyBorder="1" applyAlignment="1">
      <alignment horizontal="center" vertical="center" wrapText="1"/>
    </xf>
    <xf numFmtId="0" fontId="117" fillId="30" borderId="15" xfId="0" applyFont="1" applyFill="1" applyBorder="1" applyAlignment="1">
      <alignment horizontal="center" vertical="center" wrapText="1"/>
    </xf>
    <xf numFmtId="0" fontId="117" fillId="30" borderId="16" xfId="0" applyFont="1" applyFill="1" applyBorder="1" applyAlignment="1">
      <alignment horizontal="center" vertical="center" wrapText="1"/>
    </xf>
    <xf numFmtId="0" fontId="117" fillId="30" borderId="2" xfId="0" applyFont="1" applyFill="1" applyBorder="1" applyAlignment="1">
      <alignment horizontal="center" vertical="center" wrapText="1"/>
    </xf>
    <xf numFmtId="0" fontId="3" fillId="7" borderId="0" xfId="0" applyFont="1" applyFill="1" applyAlignment="1">
      <alignment horizontal="center" vertical="center"/>
    </xf>
    <xf numFmtId="0" fontId="52" fillId="28" borderId="3" xfId="0" applyFont="1" applyFill="1" applyBorder="1" applyAlignment="1">
      <alignment horizontal="center" wrapText="1"/>
    </xf>
    <xf numFmtId="0" fontId="52" fillId="19" borderId="37" xfId="0" applyFont="1" applyFill="1" applyBorder="1" applyAlignment="1">
      <alignment horizontal="center" vertical="center" wrapText="1"/>
    </xf>
    <xf numFmtId="0" fontId="52" fillId="19" borderId="125" xfId="0" applyFont="1" applyFill="1" applyBorder="1" applyAlignment="1">
      <alignment horizontal="center" vertical="center" wrapText="1"/>
    </xf>
    <xf numFmtId="0" fontId="58" fillId="3" borderId="26" xfId="0" applyFont="1" applyFill="1" applyBorder="1" applyAlignment="1">
      <alignment horizontal="center" vertical="center"/>
    </xf>
    <xf numFmtId="0" fontId="58" fillId="3" borderId="23" xfId="0" applyFont="1" applyFill="1" applyBorder="1" applyAlignment="1">
      <alignment horizontal="center" vertical="center"/>
    </xf>
    <xf numFmtId="0" fontId="58" fillId="3" borderId="20" xfId="0" applyFont="1" applyFill="1" applyBorder="1" applyAlignment="1">
      <alignment horizontal="center" vertical="center"/>
    </xf>
    <xf numFmtId="14" fontId="73" fillId="7" borderId="3" xfId="0" applyNumberFormat="1" applyFont="1" applyFill="1" applyBorder="1" applyAlignment="1">
      <alignment horizontal="center" wrapText="1" shrinkToFit="1"/>
    </xf>
    <xf numFmtId="14" fontId="4" fillId="13" borderId="40" xfId="0" applyNumberFormat="1" applyFont="1" applyFill="1" applyBorder="1" applyAlignment="1">
      <alignment horizontal="center" wrapText="1" shrinkToFit="1"/>
    </xf>
    <xf numFmtId="14" fontId="4" fillId="13" borderId="50" xfId="0" applyNumberFormat="1" applyFont="1" applyFill="1" applyBorder="1" applyAlignment="1">
      <alignment horizontal="center" wrapText="1" shrinkToFit="1"/>
    </xf>
    <xf numFmtId="0" fontId="114" fillId="30" borderId="40" xfId="0" applyFont="1" applyFill="1" applyBorder="1" applyAlignment="1">
      <alignment horizontal="center" vertical="center" wrapText="1"/>
    </xf>
    <xf numFmtId="0" fontId="114" fillId="30" borderId="36" xfId="0" applyFont="1" applyFill="1" applyBorder="1" applyAlignment="1">
      <alignment horizontal="center" vertical="center" wrapText="1"/>
    </xf>
    <xf numFmtId="0" fontId="0" fillId="7" borderId="52" xfId="0" applyFill="1" applyBorder="1" applyAlignment="1">
      <alignment horizontal="center"/>
    </xf>
    <xf numFmtId="0" fontId="0" fillId="7" borderId="53" xfId="0" applyFill="1" applyBorder="1" applyAlignment="1">
      <alignment horizontal="center"/>
    </xf>
    <xf numFmtId="0" fontId="0" fillId="7" borderId="13" xfId="0" applyFill="1" applyBorder="1" applyAlignment="1">
      <alignment horizontal="center"/>
    </xf>
    <xf numFmtId="0" fontId="0" fillId="7" borderId="19" xfId="0" applyFill="1" applyBorder="1" applyAlignment="1">
      <alignment horizontal="center"/>
    </xf>
    <xf numFmtId="0" fontId="0" fillId="7" borderId="0" xfId="0" applyFill="1" applyAlignment="1">
      <alignment horizontal="center"/>
    </xf>
    <xf numFmtId="0" fontId="0" fillId="7" borderId="22" xfId="0" applyFill="1" applyBorder="1" applyAlignment="1">
      <alignment horizontal="center"/>
    </xf>
    <xf numFmtId="0" fontId="0" fillId="7" borderId="18" xfId="0" applyFill="1" applyBorder="1" applyAlignment="1">
      <alignment horizontal="center"/>
    </xf>
    <xf numFmtId="0" fontId="0" fillId="7" borderId="21" xfId="0" applyFill="1" applyBorder="1" applyAlignment="1">
      <alignment horizontal="center"/>
    </xf>
    <xf numFmtId="0" fontId="0" fillId="7" borderId="9" xfId="0" applyFill="1" applyBorder="1" applyAlignment="1">
      <alignment horizontal="center"/>
    </xf>
    <xf numFmtId="0" fontId="57" fillId="28" borderId="15" xfId="0" applyFont="1" applyFill="1" applyBorder="1" applyAlignment="1">
      <alignment horizontal="center" vertical="center" wrapText="1"/>
    </xf>
    <xf numFmtId="0" fontId="57" fillId="28" borderId="16" xfId="0" applyFont="1" applyFill="1" applyBorder="1" applyAlignment="1">
      <alignment horizontal="center" vertical="center" wrapText="1"/>
    </xf>
    <xf numFmtId="0" fontId="126" fillId="27" borderId="15" xfId="0" applyFont="1" applyFill="1" applyBorder="1" applyAlignment="1">
      <alignment horizontal="center" vertical="center" wrapText="1"/>
    </xf>
    <xf numFmtId="0" fontId="126" fillId="27" borderId="16" xfId="0" applyFont="1" applyFill="1" applyBorder="1" applyAlignment="1">
      <alignment horizontal="center" vertical="center" wrapText="1"/>
    </xf>
    <xf numFmtId="14" fontId="52" fillId="2" borderId="15" xfId="0" applyNumberFormat="1" applyFont="1" applyFill="1" applyBorder="1" applyAlignment="1">
      <alignment horizontal="center" wrapText="1" shrinkToFit="1"/>
    </xf>
    <xf numFmtId="14" fontId="52" fillId="2" borderId="16" xfId="0" applyNumberFormat="1" applyFont="1" applyFill="1" applyBorder="1" applyAlignment="1">
      <alignment horizontal="center" wrapText="1" shrinkToFit="1"/>
    </xf>
    <xf numFmtId="14" fontId="52" fillId="2" borderId="2" xfId="0" applyNumberFormat="1" applyFont="1" applyFill="1" applyBorder="1" applyAlignment="1">
      <alignment horizontal="center" wrapText="1" shrinkToFit="1"/>
    </xf>
    <xf numFmtId="0" fontId="4" fillId="2" borderId="40" xfId="0" applyFont="1" applyFill="1" applyBorder="1" applyAlignment="1">
      <alignment horizontal="center" wrapText="1"/>
    </xf>
    <xf numFmtId="0" fontId="4" fillId="2" borderId="50" xfId="0" applyFont="1" applyFill="1" applyBorder="1" applyAlignment="1">
      <alignment horizontal="center" wrapText="1"/>
    </xf>
    <xf numFmtId="0" fontId="4" fillId="2" borderId="36" xfId="0" applyFont="1" applyFill="1" applyBorder="1" applyAlignment="1">
      <alignment horizontal="center" wrapText="1"/>
    </xf>
    <xf numFmtId="0" fontId="4" fillId="13" borderId="16" xfId="0" applyFont="1" applyFill="1" applyBorder="1" applyAlignment="1">
      <alignment horizontal="center" vertical="center" wrapText="1"/>
    </xf>
    <xf numFmtId="0" fontId="52" fillId="24" borderId="76" xfId="0" applyFont="1" applyFill="1" applyBorder="1" applyAlignment="1">
      <alignment horizontal="center" wrapText="1"/>
    </xf>
    <xf numFmtId="0" fontId="52" fillId="24" borderId="9" xfId="0" applyFont="1" applyFill="1" applyBorder="1" applyAlignment="1">
      <alignment horizontal="center" wrapText="1"/>
    </xf>
    <xf numFmtId="0" fontId="88" fillId="0" borderId="16" xfId="0" applyFont="1" applyBorder="1" applyAlignment="1">
      <alignment horizontal="center" vertical="center" wrapText="1"/>
    </xf>
    <xf numFmtId="14" fontId="73" fillId="7" borderId="33" xfId="0" applyNumberFormat="1" applyFont="1" applyFill="1" applyBorder="1" applyAlignment="1">
      <alignment horizontal="center" vertical="center" wrapText="1" shrinkToFit="1"/>
    </xf>
    <xf numFmtId="14" fontId="73" fillId="7" borderId="46" xfId="0" applyNumberFormat="1" applyFont="1" applyFill="1" applyBorder="1" applyAlignment="1">
      <alignment horizontal="center" vertical="center" wrapText="1" shrinkToFit="1"/>
    </xf>
    <xf numFmtId="49" fontId="5" fillId="3" borderId="15" xfId="0" applyNumberFormat="1" applyFont="1" applyFill="1" applyBorder="1" applyAlignment="1">
      <alignment horizontal="center" vertical="center" wrapText="1"/>
    </xf>
    <xf numFmtId="49" fontId="5" fillId="3" borderId="16" xfId="0" applyNumberFormat="1" applyFont="1" applyFill="1" applyBorder="1" applyAlignment="1">
      <alignment horizontal="center" vertical="center" wrapText="1"/>
    </xf>
    <xf numFmtId="0" fontId="75" fillId="0" borderId="16" xfId="0" applyFont="1" applyBorder="1" applyAlignment="1">
      <alignment horizontal="center" vertical="center" wrapText="1"/>
    </xf>
    <xf numFmtId="0" fontId="73" fillId="28" borderId="40" xfId="0" applyFont="1" applyFill="1" applyBorder="1" applyAlignment="1">
      <alignment horizontal="center" vertical="center" wrapText="1"/>
    </xf>
    <xf numFmtId="0" fontId="73" fillId="28" borderId="50" xfId="0" applyFont="1" applyFill="1" applyBorder="1" applyAlignment="1">
      <alignment horizontal="center" vertical="center" wrapText="1"/>
    </xf>
    <xf numFmtId="0" fontId="57" fillId="19" borderId="13" xfId="0" applyFont="1" applyFill="1" applyBorder="1" applyAlignment="1">
      <alignment horizontal="center" vertical="center" wrapText="1"/>
    </xf>
    <xf numFmtId="0" fontId="137" fillId="32" borderId="3" xfId="0" applyFont="1" applyFill="1" applyBorder="1" applyAlignment="1">
      <alignment horizontal="center" vertical="center" wrapText="1"/>
    </xf>
    <xf numFmtId="0" fontId="121" fillId="37" borderId="18" xfId="0" applyFont="1" applyFill="1" applyBorder="1" applyAlignment="1">
      <alignment horizontal="center" vertical="center" wrapText="1"/>
    </xf>
    <xf numFmtId="0" fontId="121" fillId="37" borderId="21" xfId="0" applyFont="1" applyFill="1" applyBorder="1" applyAlignment="1">
      <alignment horizontal="center" vertical="center" wrapText="1"/>
    </xf>
    <xf numFmtId="0" fontId="121" fillId="37" borderId="9" xfId="0" applyFont="1" applyFill="1" applyBorder="1" applyAlignment="1">
      <alignment horizontal="center" vertical="center" wrapText="1"/>
    </xf>
    <xf numFmtId="0" fontId="78" fillId="37" borderId="15" xfId="0" applyFont="1" applyFill="1" applyBorder="1" applyAlignment="1">
      <alignment horizontal="center" vertical="center" wrapText="1"/>
    </xf>
    <xf numFmtId="0" fontId="128" fillId="37" borderId="16" xfId="0" applyFont="1" applyFill="1" applyBorder="1" applyAlignment="1">
      <alignment horizontal="center" vertical="center" wrapText="1"/>
    </xf>
    <xf numFmtId="0" fontId="137" fillId="32" borderId="34" xfId="0" applyFont="1" applyFill="1" applyBorder="1" applyAlignment="1">
      <alignment horizontal="center" vertical="center" wrapText="1"/>
    </xf>
    <xf numFmtId="0" fontId="52" fillId="4" borderId="3" xfId="0" applyFont="1" applyFill="1" applyBorder="1" applyAlignment="1">
      <alignment horizontal="center" wrapText="1"/>
    </xf>
    <xf numFmtId="0" fontId="4" fillId="2" borderId="2" xfId="0" applyFont="1" applyFill="1" applyBorder="1" applyAlignment="1">
      <alignment horizontal="center" vertical="center" wrapText="1"/>
    </xf>
    <xf numFmtId="0" fontId="4" fillId="13" borderId="3" xfId="0" applyFont="1" applyFill="1" applyBorder="1" applyAlignment="1">
      <alignment horizontal="center" vertical="center" wrapText="1"/>
    </xf>
    <xf numFmtId="0" fontId="0" fillId="3" borderId="52" xfId="0" applyFill="1" applyBorder="1" applyAlignment="1">
      <alignment horizontal="center"/>
    </xf>
    <xf numFmtId="0" fontId="0" fillId="3" borderId="53" xfId="0" applyFill="1" applyBorder="1" applyAlignment="1">
      <alignment horizontal="center"/>
    </xf>
    <xf numFmtId="0" fontId="0" fillId="3" borderId="13" xfId="0" applyFill="1" applyBorder="1" applyAlignment="1">
      <alignment horizontal="center"/>
    </xf>
    <xf numFmtId="0" fontId="4" fillId="0" borderId="3" xfId="0" applyFont="1" applyBorder="1" applyAlignment="1">
      <alignment horizontal="center" vertical="center" wrapText="1"/>
    </xf>
    <xf numFmtId="0" fontId="133" fillId="23" borderId="15" xfId="0" applyFont="1" applyFill="1" applyBorder="1" applyAlignment="1">
      <alignment horizontal="center" vertical="center" wrapText="1"/>
    </xf>
    <xf numFmtId="0" fontId="141" fillId="23" borderId="2" xfId="0" applyFont="1" applyFill="1" applyBorder="1" applyAlignment="1">
      <alignment horizontal="center" vertical="center" wrapText="1"/>
    </xf>
    <xf numFmtId="0" fontId="75" fillId="25" borderId="16" xfId="0" applyFont="1" applyFill="1" applyBorder="1" applyAlignment="1">
      <alignment horizontal="center" vertical="center"/>
    </xf>
    <xf numFmtId="0" fontId="68" fillId="2" borderId="33" xfId="0" applyFont="1" applyFill="1" applyBorder="1" applyAlignment="1">
      <alignment horizontal="center" vertical="center" wrapText="1"/>
    </xf>
    <xf numFmtId="0" fontId="68" fillId="2" borderId="32" xfId="0" applyFont="1" applyFill="1" applyBorder="1" applyAlignment="1">
      <alignment horizontal="center" vertical="center" wrapText="1"/>
    </xf>
    <xf numFmtId="0" fontId="68" fillId="2" borderId="35" xfId="0" applyFont="1" applyFill="1" applyBorder="1" applyAlignment="1">
      <alignment horizontal="center" vertical="center" wrapText="1"/>
    </xf>
    <xf numFmtId="0" fontId="137" fillId="32" borderId="40" xfId="0" applyFont="1" applyFill="1" applyBorder="1" applyAlignment="1">
      <alignment horizontal="center" vertical="center" wrapText="1"/>
    </xf>
    <xf numFmtId="0" fontId="137" fillId="32" borderId="50" xfId="0" applyFont="1" applyFill="1" applyBorder="1" applyAlignment="1">
      <alignment horizontal="center" vertical="center" wrapText="1"/>
    </xf>
    <xf numFmtId="0" fontId="123" fillId="26" borderId="15" xfId="0" applyFont="1" applyFill="1" applyBorder="1" applyAlignment="1">
      <alignment horizontal="center" vertical="center"/>
    </xf>
    <xf numFmtId="0" fontId="123" fillId="26" borderId="2" xfId="0" applyFont="1" applyFill="1" applyBorder="1" applyAlignment="1">
      <alignment horizontal="center" vertical="center"/>
    </xf>
    <xf numFmtId="0" fontId="4" fillId="4" borderId="15" xfId="0" applyFont="1" applyFill="1" applyBorder="1" applyAlignment="1">
      <alignment horizontal="center" wrapText="1"/>
    </xf>
    <xf numFmtId="0" fontId="4" fillId="4" borderId="2" xfId="0" applyFont="1" applyFill="1" applyBorder="1" applyAlignment="1">
      <alignment horizontal="center" wrapText="1"/>
    </xf>
    <xf numFmtId="0" fontId="79" fillId="6" borderId="15" xfId="0" applyFont="1" applyFill="1" applyBorder="1" applyAlignment="1">
      <alignment horizontal="center" vertical="center" wrapText="1"/>
    </xf>
    <xf numFmtId="0" fontId="79" fillId="6" borderId="16" xfId="0" applyFont="1" applyFill="1" applyBorder="1" applyAlignment="1">
      <alignment horizontal="center" vertical="center" wrapText="1"/>
    </xf>
    <xf numFmtId="14" fontId="73" fillId="7" borderId="0" xfId="0" applyNumberFormat="1" applyFont="1" applyFill="1" applyAlignment="1">
      <alignment horizontal="center" vertical="center" wrapText="1" shrinkToFit="1"/>
    </xf>
    <xf numFmtId="14" fontId="73" fillId="7" borderId="22" xfId="0" applyNumberFormat="1" applyFont="1" applyFill="1" applyBorder="1" applyAlignment="1">
      <alignment horizontal="center" vertical="center" wrapText="1" shrinkToFit="1"/>
    </xf>
    <xf numFmtId="14" fontId="73" fillId="7" borderId="21" xfId="0" applyNumberFormat="1" applyFont="1" applyFill="1" applyBorder="1" applyAlignment="1">
      <alignment horizontal="center" vertical="center" wrapText="1" shrinkToFit="1"/>
    </xf>
    <xf numFmtId="14" fontId="73" fillId="7" borderId="9" xfId="0" applyNumberFormat="1" applyFont="1" applyFill="1" applyBorder="1" applyAlignment="1">
      <alignment horizontal="center" vertical="center" wrapText="1" shrinkToFit="1"/>
    </xf>
    <xf numFmtId="0" fontId="4" fillId="13" borderId="86" xfId="0" applyFont="1" applyFill="1" applyBorder="1" applyAlignment="1">
      <alignment horizontal="center" wrapText="1"/>
    </xf>
    <xf numFmtId="0" fontId="4" fillId="13" borderId="32" xfId="0" applyFont="1" applyFill="1" applyBorder="1" applyAlignment="1">
      <alignment horizontal="center" wrapText="1"/>
    </xf>
    <xf numFmtId="0" fontId="57" fillId="19" borderId="18" xfId="0" applyFont="1" applyFill="1" applyBorder="1" applyAlignment="1">
      <alignment horizontal="center" vertical="center" wrapText="1"/>
    </xf>
    <xf numFmtId="0" fontId="5" fillId="28" borderId="15" xfId="0" applyFont="1" applyFill="1" applyBorder="1" applyAlignment="1">
      <alignment horizontal="center" vertical="center" wrapText="1"/>
    </xf>
    <xf numFmtId="0" fontId="5" fillId="28" borderId="2" xfId="0" applyFont="1" applyFill="1" applyBorder="1" applyAlignment="1">
      <alignment horizontal="center" vertical="center" wrapText="1"/>
    </xf>
    <xf numFmtId="14" fontId="73" fillId="7" borderId="19" xfId="0" applyNumberFormat="1" applyFont="1" applyFill="1" applyBorder="1" applyAlignment="1">
      <alignment horizontal="center" vertical="center" wrapText="1" shrinkToFit="1"/>
    </xf>
    <xf numFmtId="14" fontId="73" fillId="7" borderId="18" xfId="0" applyNumberFormat="1" applyFont="1" applyFill="1" applyBorder="1" applyAlignment="1">
      <alignment horizontal="center" vertical="center" wrapText="1" shrinkToFit="1"/>
    </xf>
    <xf numFmtId="49" fontId="96" fillId="0" borderId="15" xfId="0" applyNumberFormat="1" applyFont="1" applyBorder="1" applyAlignment="1">
      <alignment horizontal="center" vertical="center" wrapText="1"/>
    </xf>
    <xf numFmtId="49" fontId="96" fillId="0" borderId="16" xfId="0" applyNumberFormat="1" applyFont="1" applyBorder="1" applyAlignment="1">
      <alignment horizontal="center" vertical="center" wrapText="1"/>
    </xf>
    <xf numFmtId="49" fontId="96" fillId="0" borderId="2" xfId="0" applyNumberFormat="1" applyFont="1" applyBorder="1" applyAlignment="1">
      <alignment horizontal="center" vertical="center" wrapText="1"/>
    </xf>
    <xf numFmtId="0" fontId="4" fillId="21" borderId="15" xfId="0" applyFont="1" applyFill="1" applyBorder="1" applyAlignment="1">
      <alignment horizontal="center" vertical="center" wrapText="1"/>
    </xf>
    <xf numFmtId="0" fontId="4" fillId="21" borderId="16" xfId="0" applyFont="1" applyFill="1" applyBorder="1" applyAlignment="1">
      <alignment horizontal="center" vertical="center" wrapText="1"/>
    </xf>
    <xf numFmtId="0" fontId="52" fillId="8" borderId="52" xfId="0" applyFont="1" applyFill="1" applyBorder="1" applyAlignment="1">
      <alignment horizontal="center" vertical="center"/>
    </xf>
    <xf numFmtId="0" fontId="52" fillId="8" borderId="53" xfId="0" applyFont="1" applyFill="1" applyBorder="1" applyAlignment="1">
      <alignment horizontal="center" vertical="center"/>
    </xf>
    <xf numFmtId="164" fontId="95" fillId="3" borderId="22" xfId="3" applyFont="1" applyFill="1" applyBorder="1" applyAlignment="1">
      <alignment horizontal="center" vertical="center" textRotation="90" wrapText="1"/>
    </xf>
    <xf numFmtId="164" fontId="95" fillId="3" borderId="24" xfId="3" applyFont="1" applyFill="1" applyBorder="1" applyAlignment="1">
      <alignment horizontal="center" vertical="center" textRotation="90" wrapText="1"/>
    </xf>
    <xf numFmtId="0" fontId="117" fillId="34" borderId="15" xfId="0" applyFont="1" applyFill="1" applyBorder="1" applyAlignment="1">
      <alignment horizontal="center" vertical="center" wrapText="1"/>
    </xf>
    <xf numFmtId="0" fontId="117" fillId="34" borderId="16" xfId="0" applyFont="1" applyFill="1" applyBorder="1" applyAlignment="1">
      <alignment horizontal="center" vertical="center" wrapText="1"/>
    </xf>
    <xf numFmtId="0" fontId="117" fillId="34" borderId="2" xfId="0" applyFont="1" applyFill="1" applyBorder="1" applyAlignment="1">
      <alignment horizontal="center" vertical="center" wrapText="1"/>
    </xf>
    <xf numFmtId="0" fontId="0" fillId="21" borderId="41" xfId="0" applyFill="1" applyBorder="1" applyAlignment="1">
      <alignment horizontal="center" wrapText="1"/>
    </xf>
    <xf numFmtId="0" fontId="52" fillId="8" borderId="16" xfId="0" applyFont="1" applyFill="1" applyBorder="1" applyAlignment="1">
      <alignment horizontal="center" vertical="center" wrapText="1"/>
    </xf>
    <xf numFmtId="0" fontId="57" fillId="19" borderId="52" xfId="0" applyFont="1" applyFill="1" applyBorder="1" applyAlignment="1">
      <alignment horizontal="center" vertical="center" wrapText="1"/>
    </xf>
    <xf numFmtId="0" fontId="57" fillId="19" borderId="53" xfId="0" applyFont="1" applyFill="1" applyBorder="1" applyAlignment="1">
      <alignment horizontal="center" vertical="center" wrapText="1"/>
    </xf>
    <xf numFmtId="0" fontId="95" fillId="3" borderId="23" xfId="0" applyFont="1" applyFill="1" applyBorder="1" applyAlignment="1">
      <alignment horizontal="center" vertical="center" textRotation="90" wrapText="1"/>
    </xf>
    <xf numFmtId="0" fontId="95" fillId="3" borderId="20" xfId="0" applyFont="1" applyFill="1" applyBorder="1" applyAlignment="1">
      <alignment horizontal="center" vertical="center" textRotation="90" wrapText="1"/>
    </xf>
    <xf numFmtId="0" fontId="126" fillId="39" borderId="15" xfId="0" applyFont="1" applyFill="1" applyBorder="1" applyAlignment="1">
      <alignment horizontal="center" vertical="center"/>
    </xf>
    <xf numFmtId="0" fontId="126" fillId="39" borderId="16" xfId="0" applyFont="1" applyFill="1" applyBorder="1" applyAlignment="1">
      <alignment horizontal="center" vertical="center"/>
    </xf>
    <xf numFmtId="14" fontId="84" fillId="37" borderId="40" xfId="0" applyNumberFormat="1" applyFont="1" applyFill="1" applyBorder="1" applyAlignment="1">
      <alignment horizontal="center" vertical="center" wrapText="1" shrinkToFit="1"/>
    </xf>
    <xf numFmtId="14" fontId="84" fillId="37" borderId="50" xfId="0" applyNumberFormat="1" applyFont="1" applyFill="1" applyBorder="1" applyAlignment="1">
      <alignment horizontal="center" vertical="center" wrapText="1" shrinkToFit="1"/>
    </xf>
    <xf numFmtId="0" fontId="68" fillId="0" borderId="105" xfId="0" applyFont="1" applyBorder="1" applyAlignment="1">
      <alignment horizontal="center" vertical="center" wrapText="1"/>
    </xf>
    <xf numFmtId="0" fontId="68" fillId="0" borderId="13" xfId="0" applyFont="1" applyBorder="1" applyAlignment="1">
      <alignment horizontal="center" vertical="center" wrapText="1"/>
    </xf>
    <xf numFmtId="14" fontId="121" fillId="21" borderId="15" xfId="0" applyNumberFormat="1" applyFont="1" applyFill="1" applyBorder="1" applyAlignment="1">
      <alignment horizontal="center" vertical="center" wrapText="1" shrinkToFit="1"/>
    </xf>
    <xf numFmtId="14" fontId="121" fillId="21" borderId="16" xfId="0" applyNumberFormat="1" applyFont="1" applyFill="1" applyBorder="1" applyAlignment="1">
      <alignment horizontal="center" vertical="center" wrapText="1" shrinkToFit="1"/>
    </xf>
    <xf numFmtId="14" fontId="121" fillId="21" borderId="2" xfId="0" applyNumberFormat="1" applyFont="1" applyFill="1" applyBorder="1" applyAlignment="1">
      <alignment horizontal="center" vertical="center" wrapText="1" shrinkToFit="1"/>
    </xf>
    <xf numFmtId="0" fontId="52" fillId="31" borderId="52" xfId="0" applyFont="1" applyFill="1" applyBorder="1" applyAlignment="1">
      <alignment horizontal="center" vertical="center" wrapText="1"/>
    </xf>
    <xf numFmtId="0" fontId="52" fillId="31" borderId="53" xfId="0" applyFont="1" applyFill="1" applyBorder="1" applyAlignment="1">
      <alignment horizontal="center" vertical="center" wrapText="1"/>
    </xf>
    <xf numFmtId="0" fontId="75" fillId="24" borderId="15" xfId="0" applyFont="1" applyFill="1" applyBorder="1" applyAlignment="1">
      <alignment horizontal="center" vertical="center" wrapText="1"/>
    </xf>
    <xf numFmtId="0" fontId="75" fillId="24" borderId="16" xfId="0" applyFont="1" applyFill="1" applyBorder="1" applyAlignment="1">
      <alignment horizontal="center" vertical="center" wrapText="1"/>
    </xf>
    <xf numFmtId="0" fontId="78" fillId="35" borderId="40" xfId="0" applyFont="1" applyFill="1" applyBorder="1" applyAlignment="1">
      <alignment horizontal="center" vertical="center" wrapText="1"/>
    </xf>
    <xf numFmtId="0" fontId="128" fillId="35" borderId="50" xfId="0" applyFont="1" applyFill="1" applyBorder="1" applyAlignment="1">
      <alignment horizontal="center" vertical="center" wrapText="1"/>
    </xf>
    <xf numFmtId="14" fontId="4" fillId="2" borderId="40" xfId="0" applyNumberFormat="1" applyFont="1" applyFill="1" applyBorder="1" applyAlignment="1">
      <alignment horizontal="center" wrapText="1" shrinkToFit="1"/>
    </xf>
    <xf numFmtId="14" fontId="4" fillId="2" borderId="50" xfId="0" applyNumberFormat="1" applyFont="1" applyFill="1" applyBorder="1" applyAlignment="1">
      <alignment horizontal="center" wrapText="1" shrinkToFit="1"/>
    </xf>
    <xf numFmtId="0" fontId="73" fillId="25" borderId="15" xfId="0" applyFont="1" applyFill="1" applyBorder="1" applyAlignment="1">
      <alignment horizontal="center" vertical="center" wrapText="1"/>
    </xf>
    <xf numFmtId="0" fontId="73" fillId="25" borderId="16" xfId="0" applyFont="1" applyFill="1" applyBorder="1" applyAlignment="1">
      <alignment horizontal="center" vertical="center" wrapText="1"/>
    </xf>
    <xf numFmtId="0" fontId="73" fillId="25" borderId="2" xfId="0" applyFont="1" applyFill="1" applyBorder="1" applyAlignment="1">
      <alignment horizontal="center" vertical="center" wrapText="1"/>
    </xf>
    <xf numFmtId="0" fontId="57" fillId="25" borderId="15" xfId="0" applyFont="1" applyFill="1" applyBorder="1" applyAlignment="1">
      <alignment horizontal="center" vertical="center" wrapText="1"/>
    </xf>
    <xf numFmtId="0" fontId="57" fillId="25" borderId="2" xfId="0" applyFont="1" applyFill="1" applyBorder="1" applyAlignment="1">
      <alignment horizontal="center" vertical="center" wrapText="1"/>
    </xf>
    <xf numFmtId="0" fontId="52" fillId="28" borderId="15" xfId="0" applyFont="1" applyFill="1" applyBorder="1" applyAlignment="1">
      <alignment horizontal="center" wrapText="1"/>
    </xf>
    <xf numFmtId="0" fontId="52" fillId="28" borderId="16" xfId="0" applyFont="1" applyFill="1" applyBorder="1" applyAlignment="1">
      <alignment horizontal="center" wrapText="1"/>
    </xf>
    <xf numFmtId="0" fontId="52" fillId="28" borderId="2" xfId="0" applyFont="1" applyFill="1" applyBorder="1" applyAlignment="1">
      <alignment horizontal="center" wrapText="1"/>
    </xf>
    <xf numFmtId="0" fontId="68" fillId="0" borderId="41" xfId="0" applyFont="1" applyBorder="1" applyAlignment="1">
      <alignment horizontal="center" vertical="center"/>
    </xf>
    <xf numFmtId="0" fontId="68" fillId="0" borderId="2" xfId="0" applyFont="1" applyBorder="1" applyAlignment="1">
      <alignment horizontal="center" vertical="center"/>
    </xf>
    <xf numFmtId="0" fontId="73" fillId="0" borderId="37" xfId="0" applyFont="1" applyBorder="1" applyAlignment="1">
      <alignment horizontal="center" vertical="center"/>
    </xf>
    <xf numFmtId="0" fontId="73" fillId="0" borderId="47" xfId="0" applyFont="1" applyBorder="1" applyAlignment="1">
      <alignment horizontal="center" vertical="center"/>
    </xf>
    <xf numFmtId="13" fontId="57" fillId="0" borderId="41" xfId="0" applyNumberFormat="1" applyFont="1" applyBorder="1" applyAlignment="1">
      <alignment horizontal="center" vertical="center" wrapText="1"/>
    </xf>
    <xf numFmtId="0" fontId="0" fillId="27" borderId="41" xfId="0" applyFill="1" applyBorder="1" applyAlignment="1">
      <alignment horizontal="center" wrapText="1"/>
    </xf>
    <xf numFmtId="0" fontId="0" fillId="27" borderId="2" xfId="0" applyFill="1" applyBorder="1" applyAlignment="1">
      <alignment horizontal="center" wrapText="1"/>
    </xf>
    <xf numFmtId="0" fontId="16" fillId="24" borderId="15" xfId="0" applyFont="1" applyFill="1" applyBorder="1" applyAlignment="1">
      <alignment horizontal="center" vertical="center" wrapText="1"/>
    </xf>
    <xf numFmtId="0" fontId="16" fillId="24" borderId="2" xfId="0" applyFont="1" applyFill="1" applyBorder="1" applyAlignment="1">
      <alignment horizontal="center" vertical="center" wrapText="1"/>
    </xf>
    <xf numFmtId="0" fontId="114" fillId="30" borderId="15" xfId="0" applyFont="1" applyFill="1" applyBorder="1" applyAlignment="1">
      <alignment horizontal="center" vertical="center" wrapText="1"/>
    </xf>
    <xf numFmtId="0" fontId="114" fillId="30" borderId="16" xfId="0" applyFont="1" applyFill="1" applyBorder="1" applyAlignment="1">
      <alignment horizontal="center" vertical="center" wrapText="1"/>
    </xf>
    <xf numFmtId="0" fontId="114" fillId="30" borderId="2" xfId="0" applyFont="1" applyFill="1" applyBorder="1" applyAlignment="1">
      <alignment horizontal="center" vertical="center" wrapText="1"/>
    </xf>
    <xf numFmtId="0" fontId="75" fillId="3" borderId="15" xfId="0" applyFont="1" applyFill="1" applyBorder="1" applyAlignment="1">
      <alignment horizontal="center" vertical="center" wrapText="1"/>
    </xf>
    <xf numFmtId="0" fontId="75" fillId="3" borderId="16" xfId="0" applyFont="1" applyFill="1" applyBorder="1" applyAlignment="1">
      <alignment horizontal="center" vertical="center" wrapText="1"/>
    </xf>
    <xf numFmtId="0" fontId="75" fillId="3" borderId="2" xfId="0" applyFont="1" applyFill="1" applyBorder="1" applyAlignment="1">
      <alignment horizontal="center" vertical="center" wrapText="1"/>
    </xf>
    <xf numFmtId="0" fontId="79" fillId="0" borderId="15" xfId="0" applyFont="1" applyBorder="1" applyAlignment="1">
      <alignment horizontal="center" vertical="center" wrapText="1"/>
    </xf>
    <xf numFmtId="0" fontId="79" fillId="0" borderId="16" xfId="0" applyFont="1" applyBorder="1" applyAlignment="1">
      <alignment horizontal="center" vertical="center" wrapText="1"/>
    </xf>
    <xf numFmtId="0" fontId="52" fillId="23" borderId="15" xfId="0" applyFont="1" applyFill="1" applyBorder="1" applyAlignment="1">
      <alignment horizontal="center" vertical="center" wrapText="1"/>
    </xf>
    <xf numFmtId="0" fontId="52" fillId="23" borderId="16" xfId="0" applyFont="1" applyFill="1" applyBorder="1" applyAlignment="1">
      <alignment horizontal="center" vertical="center" wrapText="1"/>
    </xf>
    <xf numFmtId="0" fontId="52" fillId="23" borderId="2" xfId="0" applyFont="1" applyFill="1" applyBorder="1" applyAlignment="1">
      <alignment horizontal="center" vertical="center" wrapText="1"/>
    </xf>
    <xf numFmtId="0" fontId="0" fillId="25" borderId="18" xfId="0" applyFill="1" applyBorder="1" applyAlignment="1">
      <alignment horizontal="center" wrapText="1"/>
    </xf>
    <xf numFmtId="0" fontId="0" fillId="25" borderId="21" xfId="0" applyFill="1" applyBorder="1" applyAlignment="1">
      <alignment horizontal="center" wrapText="1"/>
    </xf>
    <xf numFmtId="0" fontId="0" fillId="25" borderId="9" xfId="0" applyFill="1" applyBorder="1" applyAlignment="1">
      <alignment horizontal="center" wrapText="1"/>
    </xf>
    <xf numFmtId="0" fontId="68" fillId="2" borderId="40" xfId="0" applyFont="1" applyFill="1" applyBorder="1" applyAlignment="1">
      <alignment horizontal="center" vertical="center" wrapText="1"/>
    </xf>
    <xf numFmtId="0" fontId="68" fillId="2" borderId="50" xfId="0" applyFont="1" applyFill="1" applyBorder="1" applyAlignment="1">
      <alignment horizontal="center" vertical="center" wrapText="1"/>
    </xf>
    <xf numFmtId="0" fontId="68" fillId="2" borderId="36" xfId="0" applyFont="1" applyFill="1" applyBorder="1" applyAlignment="1">
      <alignment horizontal="center" vertical="center" wrapText="1"/>
    </xf>
    <xf numFmtId="49" fontId="147" fillId="42" borderId="15" xfId="0" applyNumberFormat="1" applyFont="1" applyFill="1" applyBorder="1" applyAlignment="1">
      <alignment horizontal="center" vertical="center" wrapText="1"/>
    </xf>
    <xf numFmtId="49" fontId="147" fillId="42" borderId="16" xfId="0" applyNumberFormat="1" applyFont="1" applyFill="1" applyBorder="1" applyAlignment="1">
      <alignment horizontal="center" vertical="center" wrapText="1"/>
    </xf>
    <xf numFmtId="0" fontId="52" fillId="21" borderId="40" xfId="0" applyFont="1" applyFill="1" applyBorder="1" applyAlignment="1">
      <alignment horizontal="center" wrapText="1"/>
    </xf>
    <xf numFmtId="0" fontId="52" fillId="21" borderId="50" xfId="0" applyFont="1" applyFill="1" applyBorder="1" applyAlignment="1">
      <alignment horizontal="center" wrapText="1"/>
    </xf>
    <xf numFmtId="0" fontId="52" fillId="8" borderId="3" xfId="0" applyFont="1" applyFill="1" applyBorder="1" applyAlignment="1">
      <alignment horizontal="center" vertical="center" wrapText="1"/>
    </xf>
    <xf numFmtId="0" fontId="73" fillId="23" borderId="86" xfId="0" applyFont="1" applyFill="1" applyBorder="1" applyAlignment="1">
      <alignment horizontal="center" vertical="center"/>
    </xf>
    <xf numFmtId="0" fontId="73" fillId="23" borderId="32" xfId="0" applyFont="1" applyFill="1" applyBorder="1" applyAlignment="1">
      <alignment horizontal="center" vertical="center"/>
    </xf>
    <xf numFmtId="0" fontId="73" fillId="23" borderId="126" xfId="0" applyFont="1" applyFill="1" applyBorder="1" applyAlignment="1">
      <alignment horizontal="center" vertical="center"/>
    </xf>
    <xf numFmtId="0" fontId="4" fillId="0" borderId="50" xfId="0" applyFont="1" applyBorder="1" applyAlignment="1">
      <alignment horizontal="center" vertical="center" wrapText="1"/>
    </xf>
    <xf numFmtId="0" fontId="4" fillId="0" borderId="36" xfId="0" applyFont="1" applyBorder="1" applyAlignment="1">
      <alignment horizontal="center" vertical="center" wrapText="1"/>
    </xf>
    <xf numFmtId="0" fontId="138" fillId="26" borderId="40" xfId="0" applyFont="1" applyFill="1" applyBorder="1" applyAlignment="1">
      <alignment horizontal="center" vertical="center" wrapText="1"/>
    </xf>
    <xf numFmtId="0" fontId="138" fillId="26" borderId="36" xfId="0" applyFont="1" applyFill="1" applyBorder="1" applyAlignment="1">
      <alignment horizontal="center" vertical="center" wrapText="1"/>
    </xf>
    <xf numFmtId="0" fontId="21" fillId="0" borderId="15" xfId="0" applyFont="1" applyBorder="1" applyAlignment="1">
      <alignment horizontal="center" vertical="center" wrapText="1"/>
    </xf>
    <xf numFmtId="0" fontId="21" fillId="0" borderId="16" xfId="0" applyFont="1" applyBorder="1" applyAlignment="1">
      <alignment horizontal="center" vertical="center" wrapText="1"/>
    </xf>
    <xf numFmtId="0" fontId="21" fillId="0" borderId="2" xfId="0" applyFont="1" applyBorder="1" applyAlignment="1">
      <alignment horizontal="center" vertical="center" wrapText="1"/>
    </xf>
    <xf numFmtId="0" fontId="0" fillId="13" borderId="32" xfId="0" applyFill="1" applyBorder="1" applyAlignment="1">
      <alignment horizontal="center" wrapText="1"/>
    </xf>
    <xf numFmtId="0" fontId="73" fillId="0" borderId="51" xfId="0" applyFont="1" applyBorder="1" applyAlignment="1">
      <alignment horizontal="center" vertical="center"/>
    </xf>
    <xf numFmtId="0" fontId="73" fillId="0" borderId="69" xfId="0" applyFont="1" applyBorder="1" applyAlignment="1">
      <alignment horizontal="center" vertical="center"/>
    </xf>
    <xf numFmtId="13" fontId="4" fillId="0" borderId="41" xfId="0" applyNumberFormat="1" applyFont="1" applyBorder="1" applyAlignment="1">
      <alignment horizontal="center" vertical="center" wrapText="1"/>
    </xf>
    <xf numFmtId="13" fontId="4" fillId="0" borderId="2" xfId="0" applyNumberFormat="1" applyFont="1" applyBorder="1" applyAlignment="1">
      <alignment horizontal="center" vertical="center" wrapText="1"/>
    </xf>
    <xf numFmtId="0" fontId="4" fillId="0" borderId="41" xfId="0" applyFont="1" applyBorder="1" applyAlignment="1">
      <alignment horizontal="center" vertical="center" wrapText="1"/>
    </xf>
    <xf numFmtId="0" fontId="4" fillId="0" borderId="2" xfId="0" applyFont="1" applyBorder="1" applyAlignment="1">
      <alignment horizontal="center" vertical="center" wrapText="1"/>
    </xf>
    <xf numFmtId="0" fontId="76" fillId="23" borderId="15" xfId="0" applyFont="1" applyFill="1" applyBorder="1" applyAlignment="1">
      <alignment horizontal="center" vertical="center" wrapText="1"/>
    </xf>
    <xf numFmtId="0" fontId="76" fillId="23" borderId="16" xfId="0" applyFont="1" applyFill="1" applyBorder="1" applyAlignment="1">
      <alignment horizontal="center" vertical="center" wrapText="1"/>
    </xf>
    <xf numFmtId="0" fontId="76" fillId="23" borderId="2" xfId="0" applyFont="1" applyFill="1" applyBorder="1" applyAlignment="1">
      <alignment horizontal="center" vertical="center" wrapText="1"/>
    </xf>
    <xf numFmtId="0" fontId="4" fillId="21" borderId="40" xfId="0" applyFont="1" applyFill="1" applyBorder="1" applyAlignment="1">
      <alignment horizontal="center" vertical="center" wrapText="1"/>
    </xf>
    <xf numFmtId="0" fontId="4" fillId="21" borderId="50" xfId="0" applyFont="1" applyFill="1" applyBorder="1" applyAlignment="1">
      <alignment horizontal="center" vertical="center" wrapText="1"/>
    </xf>
    <xf numFmtId="0" fontId="63" fillId="29" borderId="50" xfId="0" applyFont="1" applyFill="1" applyBorder="1" applyAlignment="1">
      <alignment horizontal="center" vertical="center" wrapText="1"/>
    </xf>
    <xf numFmtId="0" fontId="63" fillId="29" borderId="36" xfId="0" applyFont="1" applyFill="1" applyBorder="1" applyAlignment="1">
      <alignment horizontal="center" vertical="center" wrapText="1"/>
    </xf>
    <xf numFmtId="49" fontId="4" fillId="0" borderId="41" xfId="0" applyNumberFormat="1" applyFont="1" applyBorder="1" applyAlignment="1">
      <alignment horizontal="center" vertical="center" wrapText="1"/>
    </xf>
    <xf numFmtId="49" fontId="0" fillId="0" borderId="2" xfId="0" applyNumberFormat="1" applyBorder="1" applyAlignment="1">
      <alignment horizontal="center" vertical="center" wrapText="1"/>
    </xf>
    <xf numFmtId="0" fontId="4" fillId="27" borderId="15" xfId="0" applyFont="1" applyFill="1" applyBorder="1" applyAlignment="1">
      <alignment horizontal="center" wrapText="1"/>
    </xf>
    <xf numFmtId="0" fontId="4" fillId="27" borderId="2" xfId="0" applyFont="1" applyFill="1" applyBorder="1" applyAlignment="1">
      <alignment horizontal="center" wrapText="1"/>
    </xf>
    <xf numFmtId="0" fontId="4" fillId="3" borderId="15" xfId="0" applyFont="1" applyFill="1" applyBorder="1" applyAlignment="1">
      <alignment horizontal="center" vertical="center"/>
    </xf>
    <xf numFmtId="0" fontId="4" fillId="3" borderId="2" xfId="0" applyFont="1" applyFill="1" applyBorder="1" applyAlignment="1">
      <alignment horizontal="center" vertical="center"/>
    </xf>
    <xf numFmtId="0" fontId="20" fillId="7" borderId="26" xfId="0" applyFont="1" applyFill="1" applyBorder="1" applyAlignment="1">
      <alignment horizontal="center" vertical="center" textRotation="90"/>
    </xf>
    <xf numFmtId="0" fontId="20" fillId="7" borderId="23" xfId="0" applyFont="1" applyFill="1" applyBorder="1" applyAlignment="1">
      <alignment horizontal="center" vertical="center" textRotation="90"/>
    </xf>
    <xf numFmtId="0" fontId="73" fillId="0" borderId="38" xfId="0" applyFont="1" applyBorder="1" applyAlignment="1">
      <alignment horizontal="center" vertical="center"/>
    </xf>
    <xf numFmtId="0" fontId="73" fillId="0" borderId="48" xfId="0" applyFont="1" applyBorder="1" applyAlignment="1">
      <alignment horizontal="center" vertical="center"/>
    </xf>
    <xf numFmtId="0" fontId="68" fillId="0" borderId="89" xfId="0" applyFont="1" applyBorder="1" applyAlignment="1">
      <alignment horizontal="center" vertical="center" wrapText="1"/>
    </xf>
    <xf numFmtId="0" fontId="68" fillId="0" borderId="7" xfId="0" applyFont="1" applyBorder="1" applyAlignment="1">
      <alignment horizontal="center" vertical="center" wrapText="1"/>
    </xf>
    <xf numFmtId="0" fontId="0" fillId="7" borderId="26" xfId="0" applyFill="1" applyBorder="1" applyAlignment="1">
      <alignment horizontal="center" vertical="center"/>
    </xf>
    <xf numFmtId="0" fontId="0" fillId="7" borderId="23" xfId="0" applyFill="1" applyBorder="1" applyAlignment="1">
      <alignment horizontal="center" vertical="center"/>
    </xf>
    <xf numFmtId="0" fontId="0" fillId="7" borderId="20" xfId="0" applyFill="1" applyBorder="1" applyAlignment="1">
      <alignment horizontal="center" vertical="center"/>
    </xf>
    <xf numFmtId="0" fontId="57" fillId="0" borderId="71" xfId="0" applyFont="1" applyBorder="1" applyAlignment="1">
      <alignment horizontal="center" vertical="center" wrapText="1"/>
    </xf>
    <xf numFmtId="0" fontId="57" fillId="0" borderId="36" xfId="0" applyFont="1" applyBorder="1" applyAlignment="1">
      <alignment horizontal="center" vertical="center" wrapText="1"/>
    </xf>
    <xf numFmtId="164" fontId="4" fillId="24" borderId="15" xfId="3" applyFont="1" applyFill="1" applyBorder="1" applyAlignment="1">
      <alignment horizontal="center" vertical="center" wrapText="1"/>
    </xf>
    <xf numFmtId="164" fontId="4" fillId="24" borderId="2" xfId="3" applyFont="1" applyFill="1" applyBorder="1" applyAlignment="1">
      <alignment horizontal="center" vertical="center" wrapText="1"/>
    </xf>
    <xf numFmtId="0" fontId="73" fillId="4" borderId="38" xfId="0" applyFont="1" applyFill="1" applyBorder="1" applyAlignment="1">
      <alignment horizontal="center" wrapText="1"/>
    </xf>
    <xf numFmtId="0" fontId="73" fillId="4" borderId="25" xfId="0" applyFont="1" applyFill="1" applyBorder="1" applyAlignment="1">
      <alignment horizontal="center" wrapText="1"/>
    </xf>
    <xf numFmtId="0" fontId="73" fillId="27" borderId="37" xfId="0" applyFont="1" applyFill="1" applyBorder="1" applyAlignment="1">
      <alignment horizontal="center" vertical="center" wrapText="1"/>
    </xf>
    <xf numFmtId="0" fontId="73" fillId="27" borderId="0" xfId="0" applyFont="1" applyFill="1" applyAlignment="1">
      <alignment horizontal="center" vertical="center" wrapText="1"/>
    </xf>
    <xf numFmtId="0" fontId="4" fillId="2" borderId="45" xfId="0" applyFont="1" applyFill="1" applyBorder="1" applyAlignment="1">
      <alignment horizontal="center" vertical="center" wrapText="1"/>
    </xf>
    <xf numFmtId="0" fontId="4" fillId="2" borderId="32" xfId="0" applyFont="1" applyFill="1" applyBorder="1" applyAlignment="1">
      <alignment horizontal="center" vertical="center" wrapText="1"/>
    </xf>
    <xf numFmtId="0" fontId="4" fillId="2" borderId="35" xfId="0" applyFont="1" applyFill="1" applyBorder="1" applyAlignment="1">
      <alignment horizontal="center" vertical="center" wrapText="1"/>
    </xf>
    <xf numFmtId="0" fontId="5" fillId="0" borderId="71" xfId="0" applyFont="1" applyBorder="1" applyAlignment="1">
      <alignment horizontal="center"/>
    </xf>
    <xf numFmtId="0" fontId="5" fillId="0" borderId="50" xfId="0" applyFont="1" applyBorder="1" applyAlignment="1">
      <alignment horizontal="center"/>
    </xf>
    <xf numFmtId="0" fontId="4" fillId="19" borderId="15" xfId="0" applyFont="1" applyFill="1" applyBorder="1" applyAlignment="1">
      <alignment horizontal="center" vertical="center" wrapText="1"/>
    </xf>
    <xf numFmtId="0" fontId="4" fillId="19" borderId="2" xfId="0" applyFont="1" applyFill="1" applyBorder="1" applyAlignment="1">
      <alignment horizontal="center" vertical="center" wrapText="1"/>
    </xf>
    <xf numFmtId="0" fontId="18" fillId="27" borderId="15" xfId="0" applyFont="1" applyFill="1" applyBorder="1" applyAlignment="1">
      <alignment horizontal="center" vertical="center" wrapText="1"/>
    </xf>
    <xf numFmtId="0" fontId="18" fillId="27" borderId="16" xfId="0" applyFont="1" applyFill="1" applyBorder="1" applyAlignment="1">
      <alignment horizontal="center" vertical="center" wrapText="1"/>
    </xf>
    <xf numFmtId="0" fontId="18" fillId="27" borderId="2" xfId="0" applyFont="1" applyFill="1" applyBorder="1" applyAlignment="1">
      <alignment horizontal="center" vertical="center" wrapText="1"/>
    </xf>
    <xf numFmtId="0" fontId="82" fillId="0" borderId="15" xfId="0" applyFont="1" applyBorder="1" applyAlignment="1">
      <alignment horizontal="center" vertical="center" wrapText="1"/>
    </xf>
    <xf numFmtId="0" fontId="82" fillId="0" borderId="16" xfId="0" applyFont="1" applyBorder="1" applyAlignment="1">
      <alignment horizontal="center" vertical="center" wrapText="1"/>
    </xf>
    <xf numFmtId="0" fontId="82" fillId="0" borderId="2" xfId="0" applyFont="1" applyBorder="1" applyAlignment="1">
      <alignment horizontal="center" vertical="center" wrapText="1"/>
    </xf>
    <xf numFmtId="0" fontId="57" fillId="28" borderId="2" xfId="0" applyFont="1" applyFill="1" applyBorder="1" applyAlignment="1">
      <alignment horizontal="center" vertical="center" wrapText="1"/>
    </xf>
    <xf numFmtId="0" fontId="90" fillId="13" borderId="15" xfId="0" applyFont="1" applyFill="1" applyBorder="1" applyAlignment="1">
      <alignment horizontal="center" vertical="center" wrapText="1"/>
    </xf>
    <xf numFmtId="0" fontId="90" fillId="13" borderId="16" xfId="0" applyFont="1" applyFill="1" applyBorder="1" applyAlignment="1">
      <alignment horizontal="center" vertical="center" wrapText="1"/>
    </xf>
    <xf numFmtId="0" fontId="4" fillId="16" borderId="15" xfId="0" applyFont="1" applyFill="1" applyBorder="1" applyAlignment="1">
      <alignment horizontal="center" vertical="center" wrapText="1"/>
    </xf>
    <xf numFmtId="0" fontId="4" fillId="16" borderId="2" xfId="0" applyFont="1" applyFill="1" applyBorder="1" applyAlignment="1">
      <alignment horizontal="center" vertical="center" wrapText="1"/>
    </xf>
    <xf numFmtId="0" fontId="4" fillId="16" borderId="40" xfId="0" applyFont="1" applyFill="1" applyBorder="1" applyAlignment="1">
      <alignment horizontal="center" vertical="center" wrapText="1"/>
    </xf>
    <xf numFmtId="0" fontId="4" fillId="16" borderId="36" xfId="0" applyFont="1" applyFill="1" applyBorder="1" applyAlignment="1">
      <alignment horizontal="center" vertical="center" wrapText="1"/>
    </xf>
    <xf numFmtId="49" fontId="20" fillId="7" borderId="26" xfId="0" applyNumberFormat="1" applyFont="1" applyFill="1" applyBorder="1" applyAlignment="1">
      <alignment horizontal="center" vertical="center" textRotation="90" wrapText="1"/>
    </xf>
    <xf numFmtId="49" fontId="20" fillId="7" borderId="23" xfId="0" applyNumberFormat="1" applyFont="1" applyFill="1" applyBorder="1" applyAlignment="1">
      <alignment horizontal="center" vertical="center" textRotation="90" wrapText="1"/>
    </xf>
    <xf numFmtId="0" fontId="58" fillId="27" borderId="3" xfId="0" applyFont="1" applyFill="1" applyBorder="1" applyAlignment="1">
      <alignment horizontal="center" vertical="center" wrapText="1"/>
    </xf>
    <xf numFmtId="0" fontId="76" fillId="21" borderId="15" xfId="0" applyFont="1" applyFill="1" applyBorder="1" applyAlignment="1">
      <alignment horizontal="center" vertical="center" wrapText="1"/>
    </xf>
    <xf numFmtId="0" fontId="76" fillId="21" borderId="2" xfId="0" applyFont="1" applyFill="1" applyBorder="1" applyAlignment="1">
      <alignment horizontal="center" vertical="center" wrapText="1"/>
    </xf>
    <xf numFmtId="0" fontId="119" fillId="31" borderId="15" xfId="0" applyFont="1" applyFill="1" applyBorder="1" applyAlignment="1">
      <alignment horizontal="center" vertical="center" wrapText="1"/>
    </xf>
    <xf numFmtId="0" fontId="119" fillId="31" borderId="2" xfId="0" applyFont="1" applyFill="1" applyBorder="1" applyAlignment="1">
      <alignment horizontal="center" vertical="center" wrapText="1"/>
    </xf>
    <xf numFmtId="0" fontId="73" fillId="27" borderId="76" xfId="0" applyFont="1" applyFill="1" applyBorder="1" applyAlignment="1">
      <alignment horizontal="center" vertical="center" wrapText="1"/>
    </xf>
    <xf numFmtId="0" fontId="73" fillId="27" borderId="21" xfId="0" applyFont="1" applyFill="1" applyBorder="1" applyAlignment="1">
      <alignment horizontal="center" vertical="center" wrapText="1"/>
    </xf>
    <xf numFmtId="0" fontId="83" fillId="31" borderId="15" xfId="0" applyFont="1" applyFill="1" applyBorder="1" applyAlignment="1">
      <alignment horizontal="center" vertical="center" wrapText="1"/>
    </xf>
    <xf numFmtId="0" fontId="83" fillId="31" borderId="16" xfId="0" applyFont="1" applyFill="1" applyBorder="1" applyAlignment="1">
      <alignment horizontal="center" vertical="center" wrapText="1"/>
    </xf>
    <xf numFmtId="0" fontId="45" fillId="22" borderId="15" xfId="0" applyFont="1" applyFill="1" applyBorder="1" applyAlignment="1">
      <alignment horizontal="center" vertical="center" wrapText="1"/>
    </xf>
    <xf numFmtId="0" fontId="45" fillId="22" borderId="16" xfId="0" applyFont="1" applyFill="1" applyBorder="1" applyAlignment="1">
      <alignment horizontal="center" vertical="center" wrapText="1"/>
    </xf>
    <xf numFmtId="0" fontId="52" fillId="28" borderId="15" xfId="0" applyFont="1" applyFill="1" applyBorder="1" applyAlignment="1">
      <alignment horizontal="center" vertical="center" wrapText="1"/>
    </xf>
    <xf numFmtId="0" fontId="52" fillId="28" borderId="16" xfId="0" applyFont="1" applyFill="1" applyBorder="1" applyAlignment="1">
      <alignment horizontal="center" vertical="center" wrapText="1"/>
    </xf>
    <xf numFmtId="0" fontId="52" fillId="28" borderId="2" xfId="0" applyFont="1" applyFill="1" applyBorder="1" applyAlignment="1">
      <alignment horizontal="center" vertical="center" wrapText="1"/>
    </xf>
    <xf numFmtId="49" fontId="79" fillId="19" borderId="15" xfId="0" applyNumberFormat="1" applyFont="1" applyFill="1" applyBorder="1" applyAlignment="1">
      <alignment horizontal="center" vertical="center" wrapText="1"/>
    </xf>
    <xf numFmtId="49" fontId="79" fillId="19" borderId="16" xfId="0" applyNumberFormat="1" applyFont="1" applyFill="1" applyBorder="1" applyAlignment="1">
      <alignment horizontal="center" vertical="center" wrapText="1"/>
    </xf>
    <xf numFmtId="0" fontId="119" fillId="31" borderId="16" xfId="0" applyFont="1" applyFill="1" applyBorder="1" applyAlignment="1">
      <alignment horizontal="center" vertical="center" wrapText="1"/>
    </xf>
    <xf numFmtId="0" fontId="76" fillId="21" borderId="16" xfId="0" applyFont="1" applyFill="1" applyBorder="1" applyAlignment="1">
      <alignment horizontal="center" vertical="center" wrapText="1"/>
    </xf>
    <xf numFmtId="49" fontId="79" fillId="19" borderId="2" xfId="0" applyNumberFormat="1" applyFont="1" applyFill="1" applyBorder="1" applyAlignment="1">
      <alignment horizontal="center" vertical="center" wrapText="1"/>
    </xf>
    <xf numFmtId="0" fontId="4" fillId="33" borderId="39" xfId="0" applyFont="1" applyFill="1" applyBorder="1" applyAlignment="1">
      <alignment horizontal="center" vertical="center"/>
    </xf>
    <xf numFmtId="0" fontId="4" fillId="33" borderId="108" xfId="0" applyFont="1" applyFill="1" applyBorder="1" applyAlignment="1">
      <alignment horizontal="center" vertical="center"/>
    </xf>
    <xf numFmtId="0" fontId="4" fillId="33" borderId="7" xfId="0" applyFont="1" applyFill="1" applyBorder="1" applyAlignment="1">
      <alignment horizontal="center" vertical="center"/>
    </xf>
    <xf numFmtId="0" fontId="21" fillId="7" borderId="26" xfId="0" applyFont="1" applyFill="1" applyBorder="1" applyAlignment="1">
      <alignment horizontal="center" vertical="center" textRotation="90" wrapText="1"/>
    </xf>
    <xf numFmtId="0" fontId="21" fillId="7" borderId="23" xfId="0" applyFont="1" applyFill="1" applyBorder="1" applyAlignment="1">
      <alignment horizontal="center" vertical="center" textRotation="90" wrapText="1"/>
    </xf>
    <xf numFmtId="0" fontId="73" fillId="31" borderId="2" xfId="0" applyFont="1" applyFill="1" applyBorder="1" applyAlignment="1">
      <alignment horizontal="center" vertical="center" wrapText="1"/>
    </xf>
    <xf numFmtId="0" fontId="75" fillId="0" borderId="3" xfId="0" applyFont="1" applyBorder="1" applyAlignment="1">
      <alignment horizontal="center" vertical="center" wrapText="1"/>
    </xf>
    <xf numFmtId="0" fontId="80" fillId="18" borderId="15" xfId="0" applyFont="1" applyFill="1" applyBorder="1" applyAlignment="1">
      <alignment horizontal="center" vertical="center" wrapText="1"/>
    </xf>
    <xf numFmtId="0" fontId="114" fillId="18" borderId="16" xfId="0" applyFont="1" applyFill="1" applyBorder="1" applyAlignment="1">
      <alignment horizontal="center" vertical="center" wrapText="1"/>
    </xf>
    <xf numFmtId="0" fontId="114" fillId="18" borderId="2" xfId="0" applyFont="1" applyFill="1" applyBorder="1" applyAlignment="1">
      <alignment horizontal="center" vertical="center" wrapText="1"/>
    </xf>
    <xf numFmtId="0" fontId="20" fillId="7" borderId="20" xfId="0" applyFont="1" applyFill="1" applyBorder="1" applyAlignment="1">
      <alignment horizontal="center" vertical="center" textRotation="90"/>
    </xf>
    <xf numFmtId="0" fontId="52" fillId="19" borderId="41" xfId="0" applyFont="1" applyFill="1" applyBorder="1" applyAlignment="1">
      <alignment horizontal="center" vertical="center"/>
    </xf>
    <xf numFmtId="0" fontId="52" fillId="19" borderId="16" xfId="0" applyFont="1" applyFill="1" applyBorder="1" applyAlignment="1">
      <alignment horizontal="center" vertical="center"/>
    </xf>
    <xf numFmtId="0" fontId="52" fillId="19" borderId="2" xfId="0" applyFont="1" applyFill="1" applyBorder="1" applyAlignment="1">
      <alignment horizontal="center" vertical="center"/>
    </xf>
    <xf numFmtId="0" fontId="0" fillId="33" borderId="15" xfId="0" applyFill="1" applyBorder="1" applyAlignment="1">
      <alignment horizontal="center" wrapText="1"/>
    </xf>
    <xf numFmtId="0" fontId="0" fillId="33" borderId="2" xfId="0" applyFill="1" applyBorder="1" applyAlignment="1">
      <alignment horizontal="center" wrapText="1"/>
    </xf>
    <xf numFmtId="0" fontId="0" fillId="32" borderId="15" xfId="0" applyFill="1" applyBorder="1" applyAlignment="1">
      <alignment horizontal="center" vertical="center" wrapText="1"/>
    </xf>
    <xf numFmtId="0" fontId="0" fillId="32" borderId="16" xfId="0" applyFill="1" applyBorder="1" applyAlignment="1">
      <alignment horizontal="center" vertical="center" wrapText="1"/>
    </xf>
    <xf numFmtId="0" fontId="0" fillId="32" borderId="2" xfId="0" applyFill="1" applyBorder="1" applyAlignment="1">
      <alignment horizontal="center" vertical="center" wrapText="1"/>
    </xf>
    <xf numFmtId="0" fontId="121" fillId="31" borderId="15" xfId="0" applyFont="1" applyFill="1" applyBorder="1" applyAlignment="1">
      <alignment horizontal="center" vertical="center" wrapText="1"/>
    </xf>
    <xf numFmtId="0" fontId="121" fillId="31" borderId="16" xfId="0" applyFont="1" applyFill="1" applyBorder="1" applyAlignment="1">
      <alignment horizontal="center" vertical="center" wrapText="1"/>
    </xf>
    <xf numFmtId="0" fontId="121" fillId="31" borderId="2" xfId="0" applyFont="1" applyFill="1" applyBorder="1" applyAlignment="1">
      <alignment horizontal="center" vertical="center" wrapText="1"/>
    </xf>
    <xf numFmtId="0" fontId="58" fillId="2" borderId="40" xfId="0" applyFont="1" applyFill="1" applyBorder="1" applyAlignment="1">
      <alignment horizontal="center" vertical="center"/>
    </xf>
    <xf numFmtId="0" fontId="58" fillId="2" borderId="50" xfId="0" applyFont="1" applyFill="1" applyBorder="1" applyAlignment="1">
      <alignment horizontal="center" vertical="center"/>
    </xf>
    <xf numFmtId="0" fontId="58" fillId="2" borderId="36" xfId="0" applyFont="1" applyFill="1" applyBorder="1" applyAlignment="1">
      <alignment horizontal="center" vertical="center"/>
    </xf>
    <xf numFmtId="0" fontId="72" fillId="31" borderId="3" xfId="0" applyFont="1" applyFill="1" applyBorder="1" applyAlignment="1">
      <alignment horizontal="center" vertical="center" wrapText="1"/>
    </xf>
    <xf numFmtId="0" fontId="82" fillId="19" borderId="15" xfId="0" applyFont="1" applyFill="1" applyBorder="1" applyAlignment="1">
      <alignment horizontal="center" vertical="center" wrapText="1"/>
    </xf>
    <xf numFmtId="0" fontId="82" fillId="19" borderId="16" xfId="0" applyFont="1" applyFill="1" applyBorder="1" applyAlignment="1">
      <alignment horizontal="center" vertical="center" wrapText="1"/>
    </xf>
    <xf numFmtId="0" fontId="82" fillId="19" borderId="2" xfId="0" applyFont="1" applyFill="1" applyBorder="1" applyAlignment="1">
      <alignment horizontal="center" vertical="center" wrapText="1"/>
    </xf>
    <xf numFmtId="0" fontId="87" fillId="0" borderId="15" xfId="0" applyFont="1" applyBorder="1" applyAlignment="1">
      <alignment horizontal="center" vertical="center" wrapText="1"/>
    </xf>
    <xf numFmtId="0" fontId="87" fillId="0" borderId="16" xfId="0" applyFont="1" applyBorder="1" applyAlignment="1">
      <alignment horizontal="center" vertical="center" wrapText="1"/>
    </xf>
    <xf numFmtId="0" fontId="87" fillId="0" borderId="2" xfId="0" applyFont="1" applyBorder="1" applyAlignment="1">
      <alignment horizontal="center" vertical="center" wrapText="1"/>
    </xf>
    <xf numFmtId="0" fontId="63" fillId="3" borderId="40" xfId="0" applyFont="1" applyFill="1" applyBorder="1" applyAlignment="1">
      <alignment horizontal="center" vertical="center" wrapText="1"/>
    </xf>
    <xf numFmtId="0" fontId="119" fillId="3" borderId="36" xfId="0" applyFont="1" applyFill="1" applyBorder="1" applyAlignment="1">
      <alignment horizontal="center" vertical="center" wrapText="1"/>
    </xf>
    <xf numFmtId="2" fontId="52" fillId="27" borderId="15" xfId="0" applyNumberFormat="1" applyFont="1" applyFill="1" applyBorder="1" applyAlignment="1">
      <alignment horizontal="center" vertical="center" wrapText="1"/>
    </xf>
    <xf numFmtId="2" fontId="52" fillId="27" borderId="16" xfId="0" applyNumberFormat="1" applyFont="1" applyFill="1" applyBorder="1" applyAlignment="1">
      <alignment horizontal="center" vertical="center" wrapText="1"/>
    </xf>
    <xf numFmtId="0" fontId="0" fillId="8" borderId="15" xfId="0" applyFill="1" applyBorder="1" applyAlignment="1">
      <alignment horizontal="center" wrapText="1"/>
    </xf>
    <xf numFmtId="0" fontId="0" fillId="8" borderId="2" xfId="0" applyFill="1" applyBorder="1" applyAlignment="1">
      <alignment horizontal="center" wrapText="1"/>
    </xf>
    <xf numFmtId="0" fontId="57" fillId="18" borderId="15" xfId="0" applyFont="1" applyFill="1" applyBorder="1" applyAlignment="1">
      <alignment horizontal="center" vertical="center" wrapText="1"/>
    </xf>
    <xf numFmtId="0" fontId="57" fillId="18" borderId="16" xfId="0" applyFont="1" applyFill="1" applyBorder="1" applyAlignment="1">
      <alignment horizontal="center" vertical="center" wrapText="1"/>
    </xf>
    <xf numFmtId="0" fontId="57" fillId="18" borderId="2" xfId="0" applyFont="1" applyFill="1" applyBorder="1" applyAlignment="1">
      <alignment horizontal="center" vertical="center" wrapText="1"/>
    </xf>
    <xf numFmtId="0" fontId="0" fillId="19" borderId="52" xfId="0" applyFill="1" applyBorder="1" applyAlignment="1">
      <alignment horizontal="center" wrapText="1"/>
    </xf>
    <xf numFmtId="0" fontId="0" fillId="19" borderId="13" xfId="0" applyFill="1" applyBorder="1" applyAlignment="1">
      <alignment horizontal="center" wrapText="1"/>
    </xf>
    <xf numFmtId="0" fontId="117" fillId="18" borderId="50" xfId="0" applyFont="1" applyFill="1" applyBorder="1" applyAlignment="1">
      <alignment horizontal="center" vertical="center" wrapText="1"/>
    </xf>
    <xf numFmtId="0" fontId="117" fillId="18" borderId="36" xfId="0" applyFont="1" applyFill="1" applyBorder="1" applyAlignment="1">
      <alignment horizontal="center" vertical="center" wrapText="1"/>
    </xf>
    <xf numFmtId="49" fontId="58" fillId="2" borderId="15" xfId="0" applyNumberFormat="1" applyFont="1" applyFill="1" applyBorder="1" applyAlignment="1">
      <alignment horizontal="center" vertical="center" wrapText="1"/>
    </xf>
    <xf numFmtId="49" fontId="58" fillId="2" borderId="2" xfId="0" applyNumberFormat="1" applyFont="1" applyFill="1" applyBorder="1" applyAlignment="1">
      <alignment horizontal="center" vertical="center" wrapText="1"/>
    </xf>
    <xf numFmtId="0" fontId="0" fillId="19" borderId="15" xfId="0" applyFill="1" applyBorder="1" applyAlignment="1">
      <alignment horizontal="center" wrapText="1"/>
    </xf>
    <xf numFmtId="0" fontId="0" fillId="19" borderId="16" xfId="0" applyFill="1" applyBorder="1" applyAlignment="1">
      <alignment horizontal="center" wrapText="1"/>
    </xf>
    <xf numFmtId="0" fontId="14" fillId="7" borderId="25" xfId="0" applyFont="1" applyFill="1" applyBorder="1" applyAlignment="1">
      <alignment horizontal="center" vertical="center" textRotation="180" wrapText="1"/>
    </xf>
    <xf numFmtId="0" fontId="52" fillId="24" borderId="18" xfId="0" applyFont="1" applyFill="1" applyBorder="1" applyAlignment="1">
      <alignment horizontal="center" wrapText="1"/>
    </xf>
    <xf numFmtId="0" fontId="52" fillId="24" borderId="21" xfId="0" applyFont="1" applyFill="1" applyBorder="1" applyAlignment="1">
      <alignment horizontal="center" wrapText="1"/>
    </xf>
    <xf numFmtId="49" fontId="58" fillId="0" borderId="15" xfId="0" applyNumberFormat="1" applyFont="1" applyBorder="1" applyAlignment="1">
      <alignment horizontal="center" vertical="center" wrapText="1"/>
    </xf>
    <xf numFmtId="49" fontId="58" fillId="0" borderId="2" xfId="0" applyNumberFormat="1" applyFont="1" applyBorder="1" applyAlignment="1">
      <alignment horizontal="center" vertical="center" wrapText="1"/>
    </xf>
    <xf numFmtId="0" fontId="58" fillId="7" borderId="15" xfId="0" applyFont="1" applyFill="1" applyBorder="1" applyAlignment="1">
      <alignment horizontal="center" vertical="center" wrapText="1"/>
    </xf>
    <xf numFmtId="0" fontId="58" fillId="7" borderId="16" xfId="0" applyFont="1" applyFill="1" applyBorder="1" applyAlignment="1">
      <alignment horizontal="center" vertical="center" wrapText="1"/>
    </xf>
    <xf numFmtId="0" fontId="58" fillId="7" borderId="2" xfId="0" applyFont="1" applyFill="1" applyBorder="1" applyAlignment="1">
      <alignment horizontal="center" vertical="center" wrapText="1"/>
    </xf>
    <xf numFmtId="0" fontId="18" fillId="2" borderId="2" xfId="0" applyFont="1" applyFill="1" applyBorder="1" applyAlignment="1">
      <alignment horizontal="center" vertical="center" wrapText="1"/>
    </xf>
    <xf numFmtId="0" fontId="5" fillId="22" borderId="34" xfId="0" applyFont="1" applyFill="1" applyBorder="1" applyAlignment="1">
      <alignment horizontal="center"/>
    </xf>
    <xf numFmtId="0" fontId="123" fillId="35" borderId="40" xfId="0" applyFont="1" applyFill="1" applyBorder="1" applyAlignment="1">
      <alignment horizontal="center" vertical="center" wrapText="1"/>
    </xf>
    <xf numFmtId="0" fontId="123" fillId="35" borderId="50" xfId="0" applyFont="1" applyFill="1" applyBorder="1" applyAlignment="1">
      <alignment horizontal="center" vertical="center" wrapText="1"/>
    </xf>
    <xf numFmtId="0" fontId="52" fillId="19" borderId="127" xfId="0" applyFont="1" applyFill="1" applyBorder="1" applyAlignment="1">
      <alignment horizontal="center" vertical="center" wrapText="1"/>
    </xf>
    <xf numFmtId="0" fontId="52" fillId="19" borderId="128" xfId="0" applyFont="1" applyFill="1" applyBorder="1" applyAlignment="1">
      <alignment horizontal="center" vertical="center" wrapText="1"/>
    </xf>
    <xf numFmtId="0" fontId="4" fillId="19" borderId="18" xfId="0" applyFont="1" applyFill="1" applyBorder="1" applyAlignment="1">
      <alignment horizontal="center" vertical="center" wrapText="1"/>
    </xf>
    <xf numFmtId="0" fontId="4" fillId="19" borderId="9" xfId="0" applyFont="1" applyFill="1" applyBorder="1" applyAlignment="1">
      <alignment horizontal="center" vertical="center" wrapText="1"/>
    </xf>
    <xf numFmtId="0" fontId="60" fillId="2" borderId="15" xfId="0" applyFont="1" applyFill="1" applyBorder="1" applyAlignment="1">
      <alignment horizontal="center" vertical="center" wrapText="1"/>
    </xf>
    <xf numFmtId="0" fontId="60" fillId="2" borderId="16" xfId="0" applyFont="1" applyFill="1" applyBorder="1" applyAlignment="1">
      <alignment horizontal="center" vertical="center" wrapText="1"/>
    </xf>
    <xf numFmtId="0" fontId="60" fillId="2" borderId="2" xfId="0" applyFont="1" applyFill="1" applyBorder="1" applyAlignment="1">
      <alignment horizontal="center" vertical="center" wrapText="1"/>
    </xf>
    <xf numFmtId="0" fontId="60" fillId="7" borderId="15" xfId="0" applyFont="1" applyFill="1" applyBorder="1" applyAlignment="1">
      <alignment horizontal="center" vertical="center" wrapText="1"/>
    </xf>
    <xf numFmtId="0" fontId="60" fillId="7" borderId="2" xfId="0" applyFont="1" applyFill="1" applyBorder="1" applyAlignment="1">
      <alignment horizontal="center" vertical="center" wrapText="1"/>
    </xf>
    <xf numFmtId="0" fontId="52" fillId="19" borderId="129" xfId="0" applyFont="1" applyFill="1" applyBorder="1" applyAlignment="1">
      <alignment horizontal="center" vertical="center" wrapText="1"/>
    </xf>
    <xf numFmtId="0" fontId="0" fillId="2" borderId="19" xfId="0" applyFill="1" applyBorder="1" applyAlignment="1">
      <alignment horizontal="center" wrapText="1"/>
    </xf>
    <xf numFmtId="0" fontId="0" fillId="2" borderId="0" xfId="0" applyFill="1" applyAlignment="1">
      <alignment horizontal="center" wrapText="1"/>
    </xf>
    <xf numFmtId="0" fontId="4" fillId="24" borderId="40" xfId="0" applyFont="1" applyFill="1" applyBorder="1" applyAlignment="1">
      <alignment horizontal="center" wrapText="1"/>
    </xf>
    <xf numFmtId="0" fontId="0" fillId="24" borderId="36" xfId="0" applyFill="1" applyBorder="1" applyAlignment="1">
      <alignment horizontal="center" wrapText="1"/>
    </xf>
    <xf numFmtId="0" fontId="0" fillId="19" borderId="18" xfId="0" applyFill="1" applyBorder="1" applyAlignment="1">
      <alignment horizontal="center" wrapText="1"/>
    </xf>
    <xf numFmtId="0" fontId="0" fillId="19" borderId="21" xfId="0" applyFill="1" applyBorder="1" applyAlignment="1">
      <alignment horizontal="center" wrapText="1"/>
    </xf>
    <xf numFmtId="0" fontId="0" fillId="19" borderId="9" xfId="0" applyFill="1" applyBorder="1" applyAlignment="1">
      <alignment horizontal="center" wrapText="1"/>
    </xf>
    <xf numFmtId="0" fontId="76" fillId="2" borderId="15" xfId="0" applyFont="1" applyFill="1" applyBorder="1" applyAlignment="1">
      <alignment horizontal="center" vertical="center" wrapText="1"/>
    </xf>
    <xf numFmtId="0" fontId="76" fillId="2" borderId="16" xfId="0" applyFont="1" applyFill="1" applyBorder="1" applyAlignment="1">
      <alignment horizontal="center" vertical="center" wrapText="1"/>
    </xf>
    <xf numFmtId="0" fontId="76" fillId="2" borderId="2" xfId="0" applyFont="1" applyFill="1" applyBorder="1" applyAlignment="1">
      <alignment horizontal="center" vertical="center" wrapText="1"/>
    </xf>
    <xf numFmtId="0" fontId="73" fillId="0" borderId="41" xfId="0" applyFont="1" applyBorder="1" applyAlignment="1">
      <alignment horizontal="center" vertical="center" wrapText="1"/>
    </xf>
    <xf numFmtId="0" fontId="114" fillId="35" borderId="15" xfId="0" applyFont="1" applyFill="1" applyBorder="1" applyAlignment="1">
      <alignment horizontal="center" vertical="center" wrapText="1"/>
    </xf>
    <xf numFmtId="0" fontId="114" fillId="35" borderId="2" xfId="0" applyFont="1" applyFill="1" applyBorder="1" applyAlignment="1">
      <alignment horizontal="center" vertical="center" wrapText="1"/>
    </xf>
    <xf numFmtId="0" fontId="140" fillId="22" borderId="15" xfId="0" applyFont="1" applyFill="1" applyBorder="1" applyAlignment="1">
      <alignment horizontal="center" vertical="center"/>
    </xf>
    <xf numFmtId="0" fontId="140" fillId="22" borderId="16" xfId="0" applyFont="1" applyFill="1" applyBorder="1" applyAlignment="1">
      <alignment horizontal="center" vertical="center"/>
    </xf>
    <xf numFmtId="0" fontId="140" fillId="22" borderId="2" xfId="0" applyFont="1" applyFill="1" applyBorder="1" applyAlignment="1">
      <alignment horizontal="center" vertical="center"/>
    </xf>
    <xf numFmtId="0" fontId="126" fillId="26" borderId="41" xfId="0" applyFont="1" applyFill="1" applyBorder="1" applyAlignment="1">
      <alignment horizontal="center" vertical="center"/>
    </xf>
    <xf numFmtId="0" fontId="126" fillId="26" borderId="16" xfId="0" applyFont="1" applyFill="1" applyBorder="1" applyAlignment="1">
      <alignment horizontal="center" vertical="center"/>
    </xf>
    <xf numFmtId="0" fontId="126" fillId="26" borderId="2" xfId="0" applyFont="1" applyFill="1" applyBorder="1" applyAlignment="1">
      <alignment horizontal="center" vertical="center"/>
    </xf>
    <xf numFmtId="0" fontId="139" fillId="22" borderId="41" xfId="0" applyFont="1" applyFill="1" applyBorder="1" applyAlignment="1">
      <alignment horizontal="center" vertical="center"/>
    </xf>
    <xf numFmtId="0" fontId="139" fillId="22" borderId="16" xfId="0" applyFont="1" applyFill="1" applyBorder="1" applyAlignment="1">
      <alignment horizontal="center" vertical="center"/>
    </xf>
    <xf numFmtId="0" fontId="139" fillId="22" borderId="2" xfId="0" applyFont="1" applyFill="1" applyBorder="1" applyAlignment="1">
      <alignment horizontal="center" vertical="center"/>
    </xf>
    <xf numFmtId="0" fontId="139" fillId="22" borderId="41" xfId="0" applyFont="1" applyFill="1" applyBorder="1" applyAlignment="1">
      <alignment horizontal="center" vertical="center" wrapText="1"/>
    </xf>
    <xf numFmtId="0" fontId="139" fillId="22" borderId="16" xfId="0" applyFont="1" applyFill="1" applyBorder="1" applyAlignment="1">
      <alignment horizontal="center" vertical="center" wrapText="1"/>
    </xf>
    <xf numFmtId="0" fontId="139" fillId="22" borderId="2" xfId="0" applyFont="1" applyFill="1" applyBorder="1" applyAlignment="1">
      <alignment horizontal="center" vertical="center" wrapText="1"/>
    </xf>
    <xf numFmtId="0" fontId="139" fillId="22" borderId="109" xfId="0" applyFont="1" applyFill="1" applyBorder="1" applyAlignment="1">
      <alignment horizontal="center" vertical="center" wrapText="1"/>
    </xf>
    <xf numFmtId="0" fontId="75" fillId="33" borderId="16" xfId="0" applyFont="1" applyFill="1" applyBorder="1" applyAlignment="1">
      <alignment horizontal="center" vertical="center"/>
    </xf>
    <xf numFmtId="0" fontId="75" fillId="33" borderId="2" xfId="0" applyFont="1" applyFill="1" applyBorder="1" applyAlignment="1">
      <alignment horizontal="center" vertical="center"/>
    </xf>
    <xf numFmtId="0" fontId="60" fillId="6" borderId="15" xfId="0" applyFont="1" applyFill="1" applyBorder="1" applyAlignment="1">
      <alignment horizontal="center" vertical="center" wrapText="1"/>
    </xf>
    <xf numFmtId="0" fontId="60" fillId="6" borderId="16" xfId="0" applyFont="1" applyFill="1" applyBorder="1" applyAlignment="1">
      <alignment horizontal="center" vertical="center" wrapText="1"/>
    </xf>
    <xf numFmtId="0" fontId="73" fillId="19" borderId="41" xfId="0" applyFont="1" applyFill="1" applyBorder="1" applyAlignment="1">
      <alignment horizontal="center" vertical="center" wrapText="1"/>
    </xf>
    <xf numFmtId="0" fontId="73" fillId="19" borderId="16" xfId="0" applyFont="1" applyFill="1" applyBorder="1" applyAlignment="1">
      <alignment horizontal="center" vertical="center" wrapText="1"/>
    </xf>
    <xf numFmtId="0" fontId="73" fillId="19" borderId="2" xfId="0" applyFont="1" applyFill="1" applyBorder="1" applyAlignment="1">
      <alignment horizontal="center" vertical="center" wrapText="1"/>
    </xf>
    <xf numFmtId="0" fontId="4" fillId="19" borderId="40" xfId="0" applyFont="1" applyFill="1" applyBorder="1" applyAlignment="1">
      <alignment horizontal="center" vertical="center" wrapText="1"/>
    </xf>
    <xf numFmtId="0" fontId="4" fillId="19" borderId="50" xfId="0" applyFont="1" applyFill="1" applyBorder="1" applyAlignment="1">
      <alignment horizontal="center" vertical="center" wrapText="1"/>
    </xf>
    <xf numFmtId="0" fontId="4" fillId="19" borderId="36" xfId="0" applyFont="1" applyFill="1" applyBorder="1" applyAlignment="1">
      <alignment horizontal="center" vertical="center" wrapText="1"/>
    </xf>
    <xf numFmtId="0" fontId="52" fillId="6" borderId="130" xfId="0" applyFont="1" applyFill="1" applyBorder="1" applyAlignment="1">
      <alignment horizontal="center" vertical="center" wrapText="1"/>
    </xf>
    <xf numFmtId="0" fontId="52" fillId="6" borderId="131" xfId="0" applyFont="1" applyFill="1" applyBorder="1" applyAlignment="1">
      <alignment horizontal="center" vertical="center" wrapText="1"/>
    </xf>
    <xf numFmtId="0" fontId="52" fillId="6" borderId="132" xfId="0" applyFont="1" applyFill="1" applyBorder="1" applyAlignment="1">
      <alignment horizontal="center" vertical="center" wrapText="1"/>
    </xf>
    <xf numFmtId="0" fontId="52" fillId="19" borderId="130" xfId="0" applyFont="1" applyFill="1" applyBorder="1" applyAlignment="1">
      <alignment horizontal="center" vertical="center" wrapText="1"/>
    </xf>
    <xf numFmtId="0" fontId="52" fillId="19" borderId="131" xfId="0" applyFont="1" applyFill="1" applyBorder="1" applyAlignment="1">
      <alignment horizontal="center" vertical="center" wrapText="1"/>
    </xf>
    <xf numFmtId="0" fontId="52" fillId="19" borderId="132" xfId="0" applyFont="1" applyFill="1" applyBorder="1" applyAlignment="1">
      <alignment horizontal="center" vertical="center" wrapText="1"/>
    </xf>
    <xf numFmtId="0" fontId="73" fillId="2" borderId="15" xfId="0" applyFont="1" applyFill="1" applyBorder="1" applyAlignment="1">
      <alignment horizontal="center" vertical="center" wrapText="1"/>
    </xf>
    <xf numFmtId="0" fontId="73" fillId="2" borderId="2" xfId="0" applyFont="1" applyFill="1" applyBorder="1" applyAlignment="1">
      <alignment horizontal="center" vertical="center" wrapText="1"/>
    </xf>
    <xf numFmtId="2" fontId="76" fillId="2" borderId="15" xfId="0" applyNumberFormat="1" applyFont="1" applyFill="1" applyBorder="1" applyAlignment="1">
      <alignment horizontal="center" vertical="center" wrapText="1"/>
    </xf>
    <xf numFmtId="2" fontId="76" fillId="2" borderId="16" xfId="0" applyNumberFormat="1" applyFont="1" applyFill="1" applyBorder="1" applyAlignment="1">
      <alignment horizontal="center" vertical="center" wrapText="1"/>
    </xf>
    <xf numFmtId="2" fontId="76" fillId="2" borderId="2" xfId="0" applyNumberFormat="1" applyFont="1" applyFill="1" applyBorder="1" applyAlignment="1">
      <alignment horizontal="center" vertical="center" wrapText="1"/>
    </xf>
    <xf numFmtId="0" fontId="63" fillId="32" borderId="40" xfId="0" applyFont="1" applyFill="1" applyBorder="1" applyAlignment="1">
      <alignment horizontal="center" vertical="center" wrapText="1"/>
    </xf>
    <xf numFmtId="0" fontId="63" fillId="32" borderId="50" xfId="0" applyFont="1" applyFill="1" applyBorder="1" applyAlignment="1">
      <alignment horizontal="center" vertical="center" wrapText="1"/>
    </xf>
    <xf numFmtId="0" fontId="140" fillId="22" borderId="41" xfId="0" applyFont="1" applyFill="1" applyBorder="1" applyAlignment="1">
      <alignment horizontal="center" vertical="center"/>
    </xf>
    <xf numFmtId="0" fontId="119" fillId="32" borderId="28" xfId="0" applyFont="1" applyFill="1" applyBorder="1" applyAlignment="1">
      <alignment horizontal="center" vertical="center" wrapText="1"/>
    </xf>
    <xf numFmtId="0" fontId="119" fillId="32" borderId="30" xfId="0" applyFont="1" applyFill="1" applyBorder="1" applyAlignment="1">
      <alignment horizontal="center" vertical="center" wrapText="1"/>
    </xf>
    <xf numFmtId="0" fontId="112" fillId="26" borderId="41" xfId="0" applyFont="1" applyFill="1" applyBorder="1" applyAlignment="1">
      <alignment horizontal="center" vertical="center" wrapText="1"/>
    </xf>
    <xf numFmtId="0" fontId="112" fillId="26" borderId="2" xfId="0" applyFont="1" applyFill="1" applyBorder="1" applyAlignment="1">
      <alignment horizontal="center" vertical="center" wrapText="1"/>
    </xf>
    <xf numFmtId="0" fontId="76" fillId="28" borderId="16" xfId="0" applyFont="1" applyFill="1" applyBorder="1" applyAlignment="1">
      <alignment horizontal="center" vertical="center" wrapText="1"/>
    </xf>
    <xf numFmtId="0" fontId="76" fillId="28" borderId="2" xfId="0" applyFont="1" applyFill="1" applyBorder="1" applyAlignment="1">
      <alignment horizontal="center" vertical="center" wrapText="1"/>
    </xf>
    <xf numFmtId="0" fontId="144" fillId="22" borderId="41" xfId="0" applyFont="1" applyFill="1" applyBorder="1" applyAlignment="1">
      <alignment horizontal="center" vertical="center" wrapText="1"/>
    </xf>
    <xf numFmtId="0" fontId="144" fillId="22" borderId="16" xfId="0" applyFont="1" applyFill="1" applyBorder="1" applyAlignment="1">
      <alignment horizontal="center" vertical="center" wrapText="1"/>
    </xf>
    <xf numFmtId="0" fontId="144" fillId="22" borderId="109" xfId="0" applyFont="1" applyFill="1" applyBorder="1" applyAlignment="1">
      <alignment horizontal="center" vertical="center" wrapText="1"/>
    </xf>
    <xf numFmtId="0" fontId="73" fillId="19" borderId="3" xfId="0" applyFont="1" applyFill="1" applyBorder="1" applyAlignment="1">
      <alignment horizontal="center" vertical="center"/>
    </xf>
    <xf numFmtId="0" fontId="119" fillId="27" borderId="15" xfId="0" applyFont="1" applyFill="1" applyBorder="1" applyAlignment="1">
      <alignment horizontal="center" vertical="center" wrapText="1"/>
    </xf>
    <xf numFmtId="0" fontId="119" fillId="27" borderId="2" xfId="0" applyFont="1" applyFill="1" applyBorder="1" applyAlignment="1">
      <alignment horizontal="center" vertical="center" wrapText="1"/>
    </xf>
    <xf numFmtId="0" fontId="57" fillId="4" borderId="15" xfId="0" applyFont="1" applyFill="1" applyBorder="1" applyAlignment="1">
      <alignment horizontal="center" vertical="center" wrapText="1"/>
    </xf>
    <xf numFmtId="0" fontId="57" fillId="4" borderId="16" xfId="0" applyFont="1" applyFill="1" applyBorder="1" applyAlignment="1">
      <alignment horizontal="center" vertical="center" wrapText="1"/>
    </xf>
    <xf numFmtId="0" fontId="57" fillId="4" borderId="2" xfId="0" applyFont="1" applyFill="1" applyBorder="1" applyAlignment="1">
      <alignment horizontal="center" vertical="center" wrapText="1"/>
    </xf>
    <xf numFmtId="0" fontId="133" fillId="22" borderId="76" xfId="0" applyFont="1" applyFill="1" applyBorder="1" applyAlignment="1">
      <alignment horizontal="center" vertical="center" wrapText="1"/>
    </xf>
    <xf numFmtId="0" fontId="133" fillId="22" borderId="21" xfId="0" applyFont="1" applyFill="1" applyBorder="1" applyAlignment="1">
      <alignment horizontal="center" vertical="center" wrapText="1"/>
    </xf>
    <xf numFmtId="0" fontId="145" fillId="26" borderId="15" xfId="0" applyFont="1" applyFill="1" applyBorder="1" applyAlignment="1">
      <alignment horizontal="center" vertical="center"/>
    </xf>
    <xf numFmtId="0" fontId="145" fillId="26" borderId="16" xfId="0" applyFont="1" applyFill="1" applyBorder="1" applyAlignment="1">
      <alignment horizontal="center" vertical="center"/>
    </xf>
    <xf numFmtId="0" fontId="145" fillId="26" borderId="2" xfId="0" applyFont="1" applyFill="1" applyBorder="1" applyAlignment="1">
      <alignment horizontal="center" vertical="center"/>
    </xf>
    <xf numFmtId="0" fontId="60" fillId="28" borderId="76" xfId="0" applyFont="1" applyFill="1" applyBorder="1" applyAlignment="1">
      <alignment horizontal="center" vertical="center" wrapText="1"/>
    </xf>
    <xf numFmtId="0" fontId="60" fillId="28" borderId="21" xfId="0" applyFont="1" applyFill="1" applyBorder="1" applyAlignment="1">
      <alignment horizontal="center" vertical="center" wrapText="1"/>
    </xf>
    <xf numFmtId="0" fontId="133" fillId="22" borderId="41" xfId="0" applyFont="1" applyFill="1" applyBorder="1" applyAlignment="1">
      <alignment horizontal="center" vertical="center" wrapText="1"/>
    </xf>
    <xf numFmtId="0" fontId="133" fillId="22" borderId="109" xfId="0" applyFont="1" applyFill="1" applyBorder="1" applyAlignment="1">
      <alignment horizontal="center" vertical="center" wrapText="1"/>
    </xf>
    <xf numFmtId="0" fontId="75" fillId="33" borderId="15" xfId="0" applyFont="1" applyFill="1" applyBorder="1" applyAlignment="1">
      <alignment horizontal="center" vertical="center" wrapText="1"/>
    </xf>
    <xf numFmtId="0" fontId="75" fillId="33" borderId="16" xfId="0" applyFont="1" applyFill="1" applyBorder="1" applyAlignment="1">
      <alignment horizontal="center" vertical="center" wrapText="1"/>
    </xf>
    <xf numFmtId="0" fontId="75" fillId="33" borderId="2" xfId="0" applyFont="1" applyFill="1" applyBorder="1" applyAlignment="1">
      <alignment horizontal="center" vertical="center" wrapText="1"/>
    </xf>
    <xf numFmtId="0" fontId="4" fillId="25" borderId="15" xfId="0" applyFont="1" applyFill="1" applyBorder="1" applyAlignment="1">
      <alignment horizontal="center" vertical="center" wrapText="1"/>
    </xf>
    <xf numFmtId="0" fontId="4" fillId="25" borderId="16" xfId="0" applyFont="1" applyFill="1" applyBorder="1" applyAlignment="1">
      <alignment horizontal="center" vertical="center" wrapText="1"/>
    </xf>
    <xf numFmtId="0" fontId="4" fillId="25" borderId="2" xfId="0" applyFont="1" applyFill="1" applyBorder="1" applyAlignment="1">
      <alignment horizontal="center" vertical="center" wrapText="1"/>
    </xf>
    <xf numFmtId="49" fontId="57" fillId="29" borderId="15" xfId="0" applyNumberFormat="1" applyFont="1" applyFill="1" applyBorder="1" applyAlignment="1">
      <alignment horizontal="center" vertical="center" wrapText="1"/>
    </xf>
    <xf numFmtId="49" fontId="57" fillId="29" borderId="16" xfId="0" applyNumberFormat="1" applyFont="1" applyFill="1" applyBorder="1" applyAlignment="1">
      <alignment horizontal="center" vertical="center" wrapText="1"/>
    </xf>
    <xf numFmtId="49" fontId="4" fillId="33" borderId="15" xfId="0" applyNumberFormat="1" applyFont="1" applyFill="1" applyBorder="1" applyAlignment="1">
      <alignment horizontal="center" vertical="center" wrapText="1"/>
    </xf>
    <xf numFmtId="49" fontId="4" fillId="33" borderId="16" xfId="0" applyNumberFormat="1" applyFont="1" applyFill="1" applyBorder="1" applyAlignment="1">
      <alignment horizontal="center" vertical="center" wrapText="1"/>
    </xf>
    <xf numFmtId="0" fontId="117" fillId="26" borderId="15" xfId="0" applyFont="1" applyFill="1" applyBorder="1" applyAlignment="1">
      <alignment horizontal="center" vertical="center" wrapText="1"/>
    </xf>
    <xf numFmtId="0" fontId="117" fillId="26" borderId="16" xfId="0" applyFont="1" applyFill="1" applyBorder="1" applyAlignment="1">
      <alignment horizontal="center" vertical="center" wrapText="1"/>
    </xf>
    <xf numFmtId="0" fontId="117" fillId="26" borderId="2" xfId="0" applyFont="1" applyFill="1" applyBorder="1" applyAlignment="1">
      <alignment horizontal="center" vertical="center" wrapText="1"/>
    </xf>
    <xf numFmtId="0" fontId="78" fillId="37" borderId="41" xfId="0" applyFont="1" applyFill="1" applyBorder="1" applyAlignment="1">
      <alignment horizontal="center" vertical="center" wrapText="1"/>
    </xf>
    <xf numFmtId="0" fontId="128" fillId="37" borderId="2" xfId="0" applyFont="1" applyFill="1" applyBorder="1" applyAlignment="1">
      <alignment horizontal="center" vertical="center" wrapText="1"/>
    </xf>
    <xf numFmtId="49" fontId="4" fillId="21" borderId="40" xfId="0" applyNumberFormat="1" applyFont="1" applyFill="1" applyBorder="1" applyAlignment="1">
      <alignment horizontal="center" vertical="center" wrapText="1"/>
    </xf>
    <xf numFmtId="49" fontId="4" fillId="21" borderId="36" xfId="0" applyNumberFormat="1" applyFont="1" applyFill="1" applyBorder="1" applyAlignment="1">
      <alignment horizontal="center" vertical="center" wrapText="1"/>
    </xf>
    <xf numFmtId="0" fontId="110" fillId="19" borderId="15" xfId="0" applyFont="1" applyFill="1" applyBorder="1" applyAlignment="1">
      <alignment horizontal="left" vertical="center"/>
    </xf>
    <xf numFmtId="0" fontId="110" fillId="19" borderId="2" xfId="0" applyFont="1" applyFill="1" applyBorder="1" applyAlignment="1">
      <alignment horizontal="left" vertical="center"/>
    </xf>
    <xf numFmtId="0" fontId="23" fillId="7" borderId="12" xfId="0" applyFont="1" applyFill="1" applyBorder="1" applyAlignment="1">
      <alignment horizontal="center" vertical="center" textRotation="90"/>
    </xf>
    <xf numFmtId="0" fontId="23" fillId="7" borderId="23" xfId="0" applyFont="1" applyFill="1" applyBorder="1" applyAlignment="1">
      <alignment horizontal="center" vertical="center" textRotation="90"/>
    </xf>
    <xf numFmtId="0" fontId="23" fillId="7" borderId="6" xfId="0" applyFont="1" applyFill="1" applyBorder="1" applyAlignment="1">
      <alignment horizontal="center" vertical="center" textRotation="90"/>
    </xf>
    <xf numFmtId="0" fontId="121" fillId="26" borderId="15" xfId="0" applyFont="1" applyFill="1" applyBorder="1" applyAlignment="1">
      <alignment horizontal="center" vertical="center" wrapText="1"/>
    </xf>
    <xf numFmtId="0" fontId="121" fillId="26" borderId="2" xfId="0" applyFont="1" applyFill="1" applyBorder="1" applyAlignment="1">
      <alignment horizontal="center" vertical="center" wrapText="1"/>
    </xf>
    <xf numFmtId="0" fontId="0" fillId="0" borderId="2" xfId="0" applyBorder="1" applyAlignment="1">
      <alignment horizontal="center" vertical="center" wrapText="1"/>
    </xf>
    <xf numFmtId="0" fontId="0" fillId="19" borderId="71" xfId="0" applyFill="1" applyBorder="1" applyAlignment="1">
      <alignment horizontal="center" vertical="center" wrapText="1"/>
    </xf>
    <xf numFmtId="0" fontId="0" fillId="19" borderId="50" xfId="0" applyFill="1" applyBorder="1" applyAlignment="1">
      <alignment horizontal="center" vertical="center" wrapText="1"/>
    </xf>
    <xf numFmtId="0" fontId="0" fillId="19" borderId="36" xfId="0" applyFill="1" applyBorder="1" applyAlignment="1">
      <alignment horizontal="center" vertical="center" wrapText="1"/>
    </xf>
    <xf numFmtId="0" fontId="0" fillId="0" borderId="89" xfId="0" applyBorder="1" applyAlignment="1">
      <alignment horizontal="center"/>
    </xf>
    <xf numFmtId="0" fontId="0" fillId="0" borderId="133" xfId="0" applyBorder="1" applyAlignment="1">
      <alignment horizontal="center"/>
    </xf>
    <xf numFmtId="0" fontId="73" fillId="7" borderId="16" xfId="0" applyFont="1" applyFill="1" applyBorder="1" applyAlignment="1">
      <alignment horizontal="center" vertical="center" wrapText="1"/>
    </xf>
    <xf numFmtId="0" fontId="73" fillId="7" borderId="2" xfId="0" applyFont="1" applyFill="1" applyBorder="1" applyAlignment="1">
      <alignment horizontal="center" vertical="center" wrapText="1"/>
    </xf>
    <xf numFmtId="0" fontId="0" fillId="0" borderId="41" xfId="0" applyBorder="1" applyAlignment="1">
      <alignment horizontal="center" vertical="center"/>
    </xf>
    <xf numFmtId="0" fontId="0" fillId="0" borderId="109" xfId="0" applyBorder="1" applyAlignment="1">
      <alignment horizontal="center" vertical="center"/>
    </xf>
    <xf numFmtId="13" fontId="0" fillId="0" borderId="41" xfId="0" applyNumberFormat="1" applyBorder="1" applyAlignment="1">
      <alignment horizontal="center" vertical="center"/>
    </xf>
    <xf numFmtId="13" fontId="0" fillId="0" borderId="109" xfId="0" applyNumberFormat="1" applyBorder="1" applyAlignment="1">
      <alignment horizontal="center" vertical="center"/>
    </xf>
    <xf numFmtId="0" fontId="0" fillId="31" borderId="41" xfId="0" applyFill="1" applyBorder="1" applyAlignment="1">
      <alignment horizontal="center" vertical="center" wrapText="1"/>
    </xf>
    <xf numFmtId="0" fontId="0" fillId="31" borderId="2" xfId="0" applyFill="1" applyBorder="1" applyAlignment="1">
      <alignment horizontal="center" vertical="center" wrapText="1"/>
    </xf>
    <xf numFmtId="0" fontId="0" fillId="19" borderId="52" xfId="0" applyFill="1" applyBorder="1" applyAlignment="1">
      <alignment horizontal="center" vertical="center" wrapText="1"/>
    </xf>
    <xf numFmtId="0" fontId="0" fillId="19" borderId="13" xfId="0" applyFill="1" applyBorder="1" applyAlignment="1">
      <alignment horizontal="center" vertical="center" wrapText="1"/>
    </xf>
    <xf numFmtId="0" fontId="112" fillId="26" borderId="16" xfId="0" applyFont="1" applyFill="1" applyBorder="1" applyAlignment="1">
      <alignment horizontal="center" vertical="center" wrapText="1"/>
    </xf>
    <xf numFmtId="0" fontId="119" fillId="43" borderId="52" xfId="0" applyFont="1" applyFill="1" applyBorder="1" applyAlignment="1">
      <alignment horizontal="center" vertical="center" wrapText="1"/>
    </xf>
    <xf numFmtId="0" fontId="119" fillId="43" borderId="13" xfId="0" applyFont="1" applyFill="1" applyBorder="1" applyAlignment="1">
      <alignment horizontal="center" vertical="center" wrapText="1"/>
    </xf>
    <xf numFmtId="0" fontId="7" fillId="23" borderId="15" xfId="0" applyFont="1" applyFill="1" applyBorder="1" applyAlignment="1">
      <alignment horizontal="center" vertical="center" wrapText="1"/>
    </xf>
    <xf numFmtId="0" fontId="7" fillId="23" borderId="16" xfId="0" applyFont="1" applyFill="1" applyBorder="1" applyAlignment="1">
      <alignment horizontal="center" vertical="center" wrapText="1"/>
    </xf>
    <xf numFmtId="49" fontId="57" fillId="29" borderId="2" xfId="0" applyNumberFormat="1" applyFont="1" applyFill="1" applyBorder="1" applyAlignment="1">
      <alignment horizontal="center" vertical="center" wrapText="1"/>
    </xf>
    <xf numFmtId="0" fontId="4" fillId="13" borderId="15" xfId="0" applyFont="1" applyFill="1" applyBorder="1" applyAlignment="1">
      <alignment horizontal="center" wrapText="1"/>
    </xf>
    <xf numFmtId="0" fontId="0" fillId="13" borderId="2" xfId="0" applyFill="1" applyBorder="1" applyAlignment="1">
      <alignment horizontal="center" wrapText="1"/>
    </xf>
    <xf numFmtId="0" fontId="58" fillId="19" borderId="40" xfId="0" applyFont="1" applyFill="1" applyBorder="1" applyAlignment="1">
      <alignment horizontal="center" vertical="center"/>
    </xf>
    <xf numFmtId="0" fontId="58" fillId="19" borderId="50" xfId="0" applyFont="1" applyFill="1" applyBorder="1" applyAlignment="1">
      <alignment horizontal="center" vertical="center"/>
    </xf>
    <xf numFmtId="0" fontId="58" fillId="19" borderId="36" xfId="0" applyFont="1" applyFill="1" applyBorder="1" applyAlignment="1">
      <alignment horizontal="center" vertical="center"/>
    </xf>
    <xf numFmtId="0" fontId="58" fillId="19" borderId="40" xfId="0" applyFont="1" applyFill="1" applyBorder="1" applyAlignment="1">
      <alignment horizontal="center" vertical="center" wrapText="1"/>
    </xf>
    <xf numFmtId="0" fontId="58" fillId="19" borderId="50" xfId="0" applyFont="1" applyFill="1" applyBorder="1" applyAlignment="1">
      <alignment horizontal="center" vertical="center" wrapText="1"/>
    </xf>
    <xf numFmtId="0" fontId="58" fillId="19" borderId="36" xfId="0" applyFont="1" applyFill="1" applyBorder="1" applyAlignment="1">
      <alignment horizontal="center" vertical="center" wrapText="1"/>
    </xf>
    <xf numFmtId="0" fontId="0" fillId="31" borderId="52" xfId="0" applyFill="1" applyBorder="1" applyAlignment="1">
      <alignment horizontal="center" vertical="center" wrapText="1"/>
    </xf>
    <xf numFmtId="0" fontId="0" fillId="0" borderId="13" xfId="0" applyBorder="1" applyAlignment="1">
      <alignment horizontal="center" vertical="center" wrapText="1"/>
    </xf>
    <xf numFmtId="0" fontId="0" fillId="0" borderId="40" xfId="0" applyBorder="1" applyAlignment="1">
      <alignment horizontal="center" vertical="center"/>
    </xf>
    <xf numFmtId="0" fontId="0" fillId="0" borderId="36" xfId="0" applyBorder="1" applyAlignment="1">
      <alignment horizontal="center" vertical="center"/>
    </xf>
    <xf numFmtId="0" fontId="116" fillId="26" borderId="18" xfId="0" applyFont="1" applyFill="1" applyBorder="1" applyAlignment="1">
      <alignment horizontal="center" vertical="center" wrapText="1"/>
    </xf>
    <xf numFmtId="0" fontId="116" fillId="26" borderId="9" xfId="0" applyFont="1" applyFill="1" applyBorder="1" applyAlignment="1">
      <alignment horizontal="center" vertical="center" wrapText="1"/>
    </xf>
    <xf numFmtId="0" fontId="123" fillId="26" borderId="53" xfId="0" applyFont="1" applyFill="1" applyBorder="1" applyAlignment="1">
      <alignment horizontal="center" vertical="center"/>
    </xf>
    <xf numFmtId="0" fontId="141" fillId="2" borderId="16" xfId="0" applyFont="1" applyFill="1" applyBorder="1" applyAlignment="1">
      <alignment horizontal="center" vertical="center" wrapText="1"/>
    </xf>
    <xf numFmtId="0" fontId="0" fillId="16" borderId="15" xfId="0" applyFill="1" applyBorder="1" applyAlignment="1">
      <alignment horizontal="center" wrapText="1"/>
    </xf>
    <xf numFmtId="0" fontId="0" fillId="16" borderId="2" xfId="0" applyFill="1" applyBorder="1" applyAlignment="1">
      <alignment horizontal="center" wrapText="1"/>
    </xf>
    <xf numFmtId="0" fontId="4" fillId="7" borderId="41" xfId="0" applyFont="1" applyFill="1" applyBorder="1" applyAlignment="1">
      <alignment horizontal="center" vertical="center" wrapText="1"/>
    </xf>
    <xf numFmtId="0" fontId="4" fillId="7" borderId="109" xfId="0" applyFont="1" applyFill="1" applyBorder="1" applyAlignment="1">
      <alignment horizontal="center" vertical="center" wrapText="1"/>
    </xf>
    <xf numFmtId="0" fontId="4" fillId="0" borderId="71" xfId="0" applyFont="1" applyBorder="1" applyAlignment="1">
      <alignment horizontal="center" vertical="center" wrapText="1"/>
    </xf>
    <xf numFmtId="0" fontId="0" fillId="0" borderId="36" xfId="0" applyBorder="1" applyAlignment="1">
      <alignment horizontal="center" vertical="center" wrapText="1"/>
    </xf>
    <xf numFmtId="0" fontId="0" fillId="0" borderId="109" xfId="0" applyBorder="1" applyAlignment="1">
      <alignment horizontal="center" vertical="center" wrapText="1"/>
    </xf>
    <xf numFmtId="0" fontId="119" fillId="34" borderId="15" xfId="0" applyFont="1" applyFill="1" applyBorder="1" applyAlignment="1">
      <alignment horizontal="center" vertical="center" wrapText="1"/>
    </xf>
    <xf numFmtId="0" fontId="119" fillId="34" borderId="2" xfId="0" applyFont="1" applyFill="1" applyBorder="1" applyAlignment="1">
      <alignment horizontal="center" vertical="center" wrapText="1"/>
    </xf>
    <xf numFmtId="0" fontId="52" fillId="36" borderId="138" xfId="0" applyFont="1" applyFill="1" applyBorder="1" applyAlignment="1">
      <alignment horizontal="center" vertical="top" wrapText="1"/>
    </xf>
    <xf numFmtId="0" fontId="52" fillId="36" borderId="139" xfId="0" applyFont="1" applyFill="1" applyBorder="1" applyAlignment="1">
      <alignment horizontal="center" vertical="top" wrapText="1"/>
    </xf>
    <xf numFmtId="0" fontId="52" fillId="36" borderId="140" xfId="0" applyFont="1" applyFill="1" applyBorder="1" applyAlignment="1">
      <alignment horizontal="center" vertical="top" wrapText="1"/>
    </xf>
    <xf numFmtId="0" fontId="114" fillId="26" borderId="41" xfId="0" applyFont="1" applyFill="1" applyBorder="1" applyAlignment="1">
      <alignment horizontal="center" vertical="center" wrapText="1"/>
    </xf>
    <xf numFmtId="0" fontId="114" fillId="26" borderId="16" xfId="0" applyFont="1" applyFill="1" applyBorder="1" applyAlignment="1">
      <alignment horizontal="center" vertical="center" wrapText="1"/>
    </xf>
    <xf numFmtId="0" fontId="114" fillId="26" borderId="2" xfId="0" applyFont="1" applyFill="1" applyBorder="1" applyAlignment="1">
      <alignment horizontal="center" vertical="center" wrapText="1"/>
    </xf>
    <xf numFmtId="0" fontId="58" fillId="32" borderId="15" xfId="0" applyFont="1" applyFill="1" applyBorder="1" applyAlignment="1">
      <alignment horizontal="center" vertical="center" wrapText="1"/>
    </xf>
    <xf numFmtId="0" fontId="58" fillId="32" borderId="16" xfId="0" applyFont="1" applyFill="1" applyBorder="1" applyAlignment="1">
      <alignment horizontal="center" vertical="center" wrapText="1"/>
    </xf>
    <xf numFmtId="0" fontId="0" fillId="0" borderId="71" xfId="0" applyBorder="1" applyAlignment="1">
      <alignment horizontal="center" vertical="center" wrapText="1"/>
    </xf>
    <xf numFmtId="0" fontId="18" fillId="28" borderId="15" xfId="0" applyFont="1" applyFill="1" applyBorder="1" applyAlignment="1">
      <alignment horizontal="center" vertical="center" wrapText="1"/>
    </xf>
    <xf numFmtId="0" fontId="18" fillId="28" borderId="16" xfId="0" applyFont="1" applyFill="1" applyBorder="1" applyAlignment="1">
      <alignment horizontal="center" vertical="center" wrapText="1"/>
    </xf>
    <xf numFmtId="0" fontId="126" fillId="26" borderId="15" xfId="0" applyFont="1" applyFill="1" applyBorder="1" applyAlignment="1">
      <alignment horizontal="center" vertical="center" wrapText="1"/>
    </xf>
    <xf numFmtId="0" fontId="126" fillId="26" borderId="16" xfId="0" applyFont="1" applyFill="1" applyBorder="1" applyAlignment="1">
      <alignment horizontal="center" vertical="center" wrapText="1"/>
    </xf>
    <xf numFmtId="0" fontId="0" fillId="0" borderId="89" xfId="0" applyBorder="1" applyAlignment="1">
      <alignment horizontal="center" vertical="center"/>
    </xf>
    <xf numFmtId="0" fontId="0" fillId="0" borderId="7" xfId="0" applyBorder="1" applyAlignment="1">
      <alignment horizontal="center" vertical="center"/>
    </xf>
    <xf numFmtId="0" fontId="75" fillId="33" borderId="15" xfId="0" applyFont="1" applyFill="1" applyBorder="1" applyAlignment="1">
      <alignment horizontal="center" vertical="center"/>
    </xf>
    <xf numFmtId="49" fontId="0" fillId="0" borderId="41" xfId="0" applyNumberFormat="1" applyBorder="1" applyAlignment="1">
      <alignment horizontal="center" vertical="center"/>
    </xf>
    <xf numFmtId="49" fontId="0" fillId="0" borderId="109" xfId="0" applyNumberFormat="1" applyBorder="1" applyAlignment="1">
      <alignment horizontal="center" vertical="center"/>
    </xf>
    <xf numFmtId="0" fontId="121" fillId="26" borderId="41" xfId="0" applyFont="1" applyFill="1" applyBorder="1" applyAlignment="1">
      <alignment horizontal="center" vertical="center"/>
    </xf>
    <xf numFmtId="0" fontId="121" fillId="26" borderId="16" xfId="0" applyFont="1" applyFill="1" applyBorder="1" applyAlignment="1">
      <alignment horizontal="center" vertical="center"/>
    </xf>
    <xf numFmtId="0" fontId="121" fillId="26" borderId="2" xfId="0" applyFont="1" applyFill="1" applyBorder="1" applyAlignment="1">
      <alignment horizontal="center" vertical="center"/>
    </xf>
    <xf numFmtId="0" fontId="117" fillId="3" borderId="15" xfId="0" applyFont="1" applyFill="1" applyBorder="1" applyAlignment="1">
      <alignment horizontal="center" vertical="center" wrapText="1"/>
    </xf>
    <xf numFmtId="0" fontId="117" fillId="3" borderId="16" xfId="0" applyFont="1" applyFill="1" applyBorder="1" applyAlignment="1">
      <alignment horizontal="center" vertical="center" wrapText="1"/>
    </xf>
    <xf numFmtId="0" fontId="78" fillId="31" borderId="15" xfId="0" applyFont="1" applyFill="1" applyBorder="1" applyAlignment="1">
      <alignment horizontal="center" vertical="center" wrapText="1"/>
    </xf>
    <xf numFmtId="0" fontId="128" fillId="31" borderId="16" xfId="0" applyFont="1" applyFill="1" applyBorder="1" applyAlignment="1">
      <alignment horizontal="center" vertical="center" wrapText="1"/>
    </xf>
    <xf numFmtId="0" fontId="128" fillId="31" borderId="2" xfId="0" applyFont="1" applyFill="1" applyBorder="1" applyAlignment="1">
      <alignment horizontal="center" vertical="center" wrapText="1"/>
    </xf>
    <xf numFmtId="0" fontId="0" fillId="0" borderId="133" xfId="0" applyBorder="1" applyAlignment="1">
      <alignment horizontal="center" vertical="center"/>
    </xf>
    <xf numFmtId="49" fontId="20" fillId="0" borderId="15" xfId="0" applyNumberFormat="1" applyFont="1" applyBorder="1" applyAlignment="1">
      <alignment horizontal="center" vertical="center" wrapText="1"/>
    </xf>
    <xf numFmtId="49" fontId="20" fillId="0" borderId="16" xfId="0" applyNumberFormat="1" applyFont="1" applyBorder="1" applyAlignment="1">
      <alignment horizontal="center" vertical="center" wrapText="1"/>
    </xf>
    <xf numFmtId="49" fontId="20" fillId="0" borderId="2" xfId="0" applyNumberFormat="1" applyFont="1" applyBorder="1" applyAlignment="1">
      <alignment horizontal="center" vertical="center" wrapText="1"/>
    </xf>
    <xf numFmtId="13" fontId="0" fillId="0" borderId="2" xfId="0" applyNumberFormat="1" applyBorder="1" applyAlignment="1">
      <alignment horizontal="center" vertical="center" wrapText="1"/>
    </xf>
    <xf numFmtId="0" fontId="128" fillId="32" borderId="15" xfId="0" applyFont="1" applyFill="1" applyBorder="1" applyAlignment="1">
      <alignment horizontal="center" vertical="center" wrapText="1"/>
    </xf>
    <xf numFmtId="0" fontId="128" fillId="32" borderId="16" xfId="0" applyFont="1" applyFill="1" applyBorder="1" applyAlignment="1">
      <alignment horizontal="center" vertical="center" wrapText="1"/>
    </xf>
    <xf numFmtId="0" fontId="73" fillId="19" borderId="15" xfId="0" applyFont="1" applyFill="1" applyBorder="1" applyAlignment="1">
      <alignment horizontal="center" vertical="center" wrapText="1"/>
    </xf>
    <xf numFmtId="0" fontId="0" fillId="19" borderId="2" xfId="0" applyFill="1" applyBorder="1" applyAlignment="1">
      <alignment horizontal="center" wrapText="1"/>
    </xf>
    <xf numFmtId="0" fontId="72" fillId="2" borderId="15" xfId="0" applyFont="1" applyFill="1" applyBorder="1" applyAlignment="1">
      <alignment horizontal="center" vertical="center" wrapText="1"/>
    </xf>
    <xf numFmtId="0" fontId="72" fillId="2" borderId="16" xfId="0" applyFont="1" applyFill="1" applyBorder="1" applyAlignment="1">
      <alignment horizontal="center" vertical="center" wrapText="1"/>
    </xf>
    <xf numFmtId="0" fontId="72" fillId="2" borderId="2" xfId="0" applyFont="1" applyFill="1" applyBorder="1" applyAlignment="1">
      <alignment horizontal="center" vertical="center" wrapText="1"/>
    </xf>
    <xf numFmtId="0" fontId="3" fillId="7" borderId="25" xfId="0" applyFont="1" applyFill="1" applyBorder="1" applyAlignment="1">
      <alignment horizontal="center" vertical="center"/>
    </xf>
    <xf numFmtId="0" fontId="3" fillId="7" borderId="48" xfId="0" applyFont="1" applyFill="1" applyBorder="1" applyAlignment="1">
      <alignment horizontal="center" vertical="center"/>
    </xf>
    <xf numFmtId="0" fontId="3" fillId="7" borderId="29" xfId="0" applyFont="1" applyFill="1" applyBorder="1" applyAlignment="1">
      <alignment horizontal="center" vertical="center"/>
    </xf>
    <xf numFmtId="0" fontId="121" fillId="27" borderId="16" xfId="0" applyFont="1" applyFill="1" applyBorder="1" applyAlignment="1">
      <alignment horizontal="center" vertical="center" wrapText="1"/>
    </xf>
    <xf numFmtId="0" fontId="46" fillId="2" borderId="15" xfId="0" applyFont="1" applyFill="1" applyBorder="1" applyAlignment="1">
      <alignment horizontal="center" vertical="center" wrapText="1"/>
    </xf>
    <xf numFmtId="0" fontId="46" fillId="2" borderId="2" xfId="0" applyFont="1" applyFill="1" applyBorder="1" applyAlignment="1">
      <alignment horizontal="center" vertical="center" wrapText="1"/>
    </xf>
    <xf numFmtId="0" fontId="83" fillId="31" borderId="2" xfId="0" applyFont="1" applyFill="1" applyBorder="1" applyAlignment="1">
      <alignment horizontal="center" vertical="center" wrapText="1"/>
    </xf>
    <xf numFmtId="0" fontId="80" fillId="18" borderId="16" xfId="0" applyFont="1" applyFill="1" applyBorder="1" applyAlignment="1">
      <alignment horizontal="center" vertical="center" wrapText="1"/>
    </xf>
    <xf numFmtId="0" fontId="80" fillId="18" borderId="2" xfId="0" applyFont="1" applyFill="1" applyBorder="1" applyAlignment="1">
      <alignment horizontal="center" vertical="center" wrapText="1"/>
    </xf>
    <xf numFmtId="0" fontId="134" fillId="25" borderId="3" xfId="0" applyFont="1" applyFill="1" applyBorder="1" applyAlignment="1">
      <alignment horizontal="center" vertical="center" wrapText="1"/>
    </xf>
    <xf numFmtId="0" fontId="87" fillId="0" borderId="40" xfId="0" applyFont="1" applyBorder="1" applyAlignment="1">
      <alignment horizontal="center" vertical="center" wrapText="1"/>
    </xf>
    <xf numFmtId="0" fontId="87" fillId="0" borderId="50" xfId="0" applyFont="1" applyBorder="1" applyAlignment="1">
      <alignment horizontal="center" vertical="center" wrapText="1"/>
    </xf>
    <xf numFmtId="0" fontId="87" fillId="0" borderId="36" xfId="0" applyFont="1" applyBorder="1" applyAlignment="1">
      <alignment horizontal="center" vertical="center" wrapText="1"/>
    </xf>
    <xf numFmtId="0" fontId="10" fillId="27" borderId="15" xfId="0" applyFont="1" applyFill="1" applyBorder="1" applyAlignment="1">
      <alignment horizontal="center" vertical="center" wrapText="1"/>
    </xf>
    <xf numFmtId="0" fontId="10" fillId="27" borderId="16" xfId="0" applyFont="1" applyFill="1" applyBorder="1" applyAlignment="1">
      <alignment horizontal="center" vertical="center" wrapText="1"/>
    </xf>
    <xf numFmtId="0" fontId="10" fillId="27" borderId="2" xfId="0" applyFont="1" applyFill="1" applyBorder="1" applyAlignment="1">
      <alignment horizontal="center" vertical="center" wrapText="1"/>
    </xf>
    <xf numFmtId="0" fontId="72" fillId="0" borderId="15" xfId="0" applyFont="1" applyBorder="1" applyAlignment="1">
      <alignment horizontal="center" vertical="center" wrapText="1"/>
    </xf>
    <xf numFmtId="0" fontId="72" fillId="0" borderId="16" xfId="0" applyFont="1" applyBorder="1" applyAlignment="1">
      <alignment horizontal="center" vertical="center" wrapText="1"/>
    </xf>
    <xf numFmtId="0" fontId="72" fillId="0" borderId="2" xfId="0" applyFont="1" applyBorder="1" applyAlignment="1">
      <alignment horizontal="center" vertical="center" wrapText="1"/>
    </xf>
    <xf numFmtId="0" fontId="80" fillId="30" borderId="15" xfId="0" applyFont="1" applyFill="1" applyBorder="1" applyAlignment="1">
      <alignment horizontal="center" vertical="center" wrapText="1"/>
    </xf>
    <xf numFmtId="0" fontId="121" fillId="27" borderId="16" xfId="0" applyFont="1" applyFill="1" applyBorder="1" applyAlignment="1">
      <alignment horizontal="center" vertical="center"/>
    </xf>
    <xf numFmtId="0" fontId="4" fillId="2" borderId="86" xfId="0" applyFont="1" applyFill="1" applyBorder="1" applyAlignment="1">
      <alignment horizontal="center" vertical="center" wrapText="1"/>
    </xf>
    <xf numFmtId="0" fontId="87" fillId="0" borderId="40" xfId="0" applyFont="1" applyBorder="1" applyAlignment="1">
      <alignment horizontal="center" vertical="center"/>
    </xf>
    <xf numFmtId="0" fontId="87" fillId="0" borderId="50" xfId="0" applyFont="1" applyBorder="1" applyAlignment="1">
      <alignment horizontal="center" vertical="center"/>
    </xf>
    <xf numFmtId="0" fontId="87" fillId="0" borderId="36" xfId="0" applyFont="1" applyBorder="1" applyAlignment="1">
      <alignment horizontal="center" vertical="center"/>
    </xf>
    <xf numFmtId="0" fontId="45" fillId="21" borderId="3" xfId="0" applyFont="1" applyFill="1" applyBorder="1" applyAlignment="1">
      <alignment horizontal="center" vertical="center" wrapText="1"/>
    </xf>
    <xf numFmtId="0" fontId="57" fillId="31" borderId="2" xfId="0" applyFont="1" applyFill="1" applyBorder="1" applyAlignment="1">
      <alignment horizontal="center" vertical="center" wrapText="1"/>
    </xf>
    <xf numFmtId="0" fontId="79" fillId="31" borderId="3" xfId="0" applyFont="1" applyFill="1" applyBorder="1" applyAlignment="1">
      <alignment horizontal="center" vertical="center" wrapText="1"/>
    </xf>
    <xf numFmtId="0" fontId="52" fillId="13" borderId="18" xfId="0" applyFont="1" applyFill="1" applyBorder="1" applyAlignment="1">
      <alignment horizontal="center" vertical="center" wrapText="1"/>
    </xf>
    <xf numFmtId="0" fontId="52" fillId="13" borderId="21" xfId="0" applyFont="1" applyFill="1" applyBorder="1" applyAlignment="1">
      <alignment horizontal="center" vertical="center" wrapText="1"/>
    </xf>
    <xf numFmtId="0" fontId="52" fillId="13" borderId="9" xfId="0" applyFont="1" applyFill="1" applyBorder="1" applyAlignment="1">
      <alignment horizontal="center" vertical="center" wrapText="1"/>
    </xf>
    <xf numFmtId="0" fontId="83" fillId="27" borderId="16" xfId="0" applyFont="1" applyFill="1" applyBorder="1" applyAlignment="1">
      <alignment horizontal="center" vertical="center" wrapText="1"/>
    </xf>
    <xf numFmtId="0" fontId="121" fillId="27" borderId="2" xfId="0" applyFont="1" applyFill="1" applyBorder="1" applyAlignment="1">
      <alignment horizontal="center" vertical="center" wrapText="1"/>
    </xf>
    <xf numFmtId="0" fontId="0" fillId="19" borderId="53" xfId="0" applyFill="1" applyBorder="1" applyAlignment="1">
      <alignment horizontal="center" wrapText="1"/>
    </xf>
    <xf numFmtId="0" fontId="0" fillId="2" borderId="40" xfId="0" applyFill="1" applyBorder="1" applyAlignment="1">
      <alignment horizontal="center" wrapText="1"/>
    </xf>
    <xf numFmtId="0" fontId="0" fillId="2" borderId="50" xfId="0" applyFill="1" applyBorder="1" applyAlignment="1">
      <alignment horizontal="center" wrapText="1"/>
    </xf>
    <xf numFmtId="0" fontId="0" fillId="2" borderId="36" xfId="0" applyFill="1" applyBorder="1" applyAlignment="1">
      <alignment horizontal="center" wrapText="1"/>
    </xf>
    <xf numFmtId="0" fontId="0" fillId="21" borderId="40" xfId="0" applyFill="1" applyBorder="1" applyAlignment="1">
      <alignment horizontal="center"/>
    </xf>
    <xf numFmtId="0" fontId="0" fillId="21" borderId="50" xfId="0" applyFill="1" applyBorder="1" applyAlignment="1">
      <alignment horizontal="center"/>
    </xf>
    <xf numFmtId="0" fontId="0" fillId="21" borderId="36" xfId="0" applyFill="1" applyBorder="1" applyAlignment="1">
      <alignment horizontal="center"/>
    </xf>
    <xf numFmtId="0" fontId="60" fillId="7" borderId="16" xfId="0" applyFont="1" applyFill="1" applyBorder="1" applyAlignment="1">
      <alignment horizontal="center" vertical="center" wrapText="1"/>
    </xf>
    <xf numFmtId="0" fontId="52" fillId="13" borderId="3" xfId="0" applyFont="1" applyFill="1" applyBorder="1" applyAlignment="1">
      <alignment horizontal="center" vertical="center" wrapText="1"/>
    </xf>
    <xf numFmtId="0" fontId="58" fillId="24" borderId="15" xfId="0" applyFont="1" applyFill="1" applyBorder="1" applyAlignment="1">
      <alignment horizontal="center" vertical="center" wrapText="1"/>
    </xf>
    <xf numFmtId="0" fontId="58" fillId="24" borderId="16" xfId="0" applyFont="1" applyFill="1" applyBorder="1" applyAlignment="1">
      <alignment horizontal="center" vertical="center" wrapText="1"/>
    </xf>
    <xf numFmtId="49" fontId="144" fillId="0" borderId="15" xfId="0" applyNumberFormat="1" applyFont="1" applyBorder="1" applyAlignment="1">
      <alignment horizontal="center" vertical="center" wrapText="1"/>
    </xf>
    <xf numFmtId="49" fontId="144" fillId="0" borderId="16" xfId="0" applyNumberFormat="1" applyFont="1" applyBorder="1" applyAlignment="1">
      <alignment horizontal="center" vertical="center" wrapText="1"/>
    </xf>
    <xf numFmtId="49" fontId="144" fillId="0" borderId="2" xfId="0" applyNumberFormat="1" applyFont="1" applyBorder="1" applyAlignment="1">
      <alignment horizontal="center" vertical="center" wrapText="1"/>
    </xf>
    <xf numFmtId="0" fontId="52" fillId="19" borderId="33" xfId="0" applyFont="1" applyFill="1" applyBorder="1" applyAlignment="1">
      <alignment horizontal="center" vertical="center"/>
    </xf>
    <xf numFmtId="0" fontId="52" fillId="19" borderId="32" xfId="0" applyFont="1" applyFill="1" applyBorder="1" applyAlignment="1">
      <alignment horizontal="center" vertical="center"/>
    </xf>
    <xf numFmtId="0" fontId="52" fillId="19" borderId="35" xfId="0" applyFont="1" applyFill="1" applyBorder="1" applyAlignment="1">
      <alignment horizontal="center" vertical="center"/>
    </xf>
    <xf numFmtId="0" fontId="74" fillId="32" borderId="15" xfId="0" applyFont="1" applyFill="1" applyBorder="1" applyAlignment="1">
      <alignment horizontal="center" vertical="center" wrapText="1"/>
    </xf>
    <xf numFmtId="0" fontId="74" fillId="32" borderId="2" xfId="0" applyFont="1" applyFill="1" applyBorder="1" applyAlignment="1">
      <alignment horizontal="center" vertical="center" wrapText="1"/>
    </xf>
    <xf numFmtId="0" fontId="110" fillId="33" borderId="15" xfId="0" applyFont="1" applyFill="1" applyBorder="1" applyAlignment="1">
      <alignment horizontal="center" vertical="center" wrapText="1"/>
    </xf>
    <xf numFmtId="0" fontId="110" fillId="33" borderId="2" xfId="0" applyFont="1" applyFill="1" applyBorder="1" applyAlignment="1">
      <alignment horizontal="center" vertical="center" wrapText="1"/>
    </xf>
    <xf numFmtId="0" fontId="4" fillId="30" borderId="15" xfId="0" applyFont="1" applyFill="1" applyBorder="1" applyAlignment="1">
      <alignment horizontal="center" wrapText="1"/>
    </xf>
    <xf numFmtId="0" fontId="4" fillId="30" borderId="16" xfId="0" applyFont="1" applyFill="1" applyBorder="1" applyAlignment="1">
      <alignment horizontal="center" wrapText="1"/>
    </xf>
    <xf numFmtId="0" fontId="4" fillId="30" borderId="2" xfId="0" applyFont="1" applyFill="1" applyBorder="1" applyAlignment="1">
      <alignment horizontal="center" wrapText="1"/>
    </xf>
    <xf numFmtId="0" fontId="5" fillId="3" borderId="15"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18" fillId="19" borderId="15" xfId="0" applyFont="1" applyFill="1" applyBorder="1" applyAlignment="1">
      <alignment horizontal="center" vertical="center" wrapText="1"/>
    </xf>
    <xf numFmtId="0" fontId="18" fillId="19" borderId="2" xfId="0" applyFont="1" applyFill="1" applyBorder="1" applyAlignment="1">
      <alignment horizontal="center" vertical="center" wrapText="1"/>
    </xf>
    <xf numFmtId="49" fontId="142" fillId="0" borderId="3" xfId="0" applyNumberFormat="1" applyFont="1" applyBorder="1" applyAlignment="1">
      <alignment horizontal="center" vertical="center" wrapText="1"/>
    </xf>
    <xf numFmtId="49" fontId="142" fillId="0" borderId="15" xfId="0" applyNumberFormat="1" applyFont="1" applyBorder="1" applyAlignment="1">
      <alignment horizontal="center" vertical="center" wrapText="1"/>
    </xf>
    <xf numFmtId="49" fontId="142" fillId="0" borderId="2" xfId="0" applyNumberFormat="1" applyFont="1" applyBorder="1" applyAlignment="1">
      <alignment horizontal="center" vertical="center" wrapText="1"/>
    </xf>
    <xf numFmtId="0" fontId="10" fillId="21" borderId="15" xfId="0" applyFont="1" applyFill="1" applyBorder="1" applyAlignment="1">
      <alignment horizontal="center" vertical="center" wrapText="1"/>
    </xf>
    <xf numFmtId="0" fontId="10" fillId="21" borderId="2" xfId="0" applyFont="1" applyFill="1" applyBorder="1" applyAlignment="1">
      <alignment horizontal="center" vertical="center" wrapText="1"/>
    </xf>
    <xf numFmtId="0" fontId="4" fillId="0" borderId="109" xfId="0" applyFont="1" applyBorder="1" applyAlignment="1">
      <alignment horizontal="center" vertical="center" wrapText="1"/>
    </xf>
    <xf numFmtId="0" fontId="0" fillId="24" borderId="9" xfId="0" applyFill="1" applyBorder="1" applyAlignment="1">
      <alignment horizontal="center" wrapText="1"/>
    </xf>
    <xf numFmtId="0" fontId="4" fillId="19" borderId="40" xfId="0" applyFont="1" applyFill="1" applyBorder="1" applyAlignment="1">
      <alignment horizontal="center" vertical="center"/>
    </xf>
    <xf numFmtId="0" fontId="4" fillId="19" borderId="50" xfId="0" applyFont="1" applyFill="1" applyBorder="1" applyAlignment="1">
      <alignment horizontal="center" vertical="center"/>
    </xf>
    <xf numFmtId="0" fontId="4" fillId="19" borderId="36" xfId="0" applyFont="1" applyFill="1" applyBorder="1" applyAlignment="1">
      <alignment horizontal="center" vertical="center"/>
    </xf>
    <xf numFmtId="0" fontId="80" fillId="27" borderId="16" xfId="0" applyFont="1" applyFill="1" applyBorder="1" applyAlignment="1">
      <alignment horizontal="center" vertical="center" wrapText="1"/>
    </xf>
    <xf numFmtId="0" fontId="80" fillId="27" borderId="2" xfId="0" applyFont="1" applyFill="1" applyBorder="1" applyAlignment="1">
      <alignment horizontal="center" vertical="center" wrapText="1"/>
    </xf>
    <xf numFmtId="0" fontId="57" fillId="19" borderId="41" xfId="0" applyFont="1" applyFill="1" applyBorder="1" applyAlignment="1">
      <alignment horizontal="center" vertical="center" wrapText="1"/>
    </xf>
    <xf numFmtId="0" fontId="4" fillId="28" borderId="15" xfId="0" applyFont="1" applyFill="1" applyBorder="1" applyAlignment="1">
      <alignment horizontal="center" wrapText="1"/>
    </xf>
    <xf numFmtId="0" fontId="0" fillId="28" borderId="16" xfId="0" applyFill="1" applyBorder="1" applyAlignment="1">
      <alignment horizontal="center" wrapText="1"/>
    </xf>
    <xf numFmtId="0" fontId="121" fillId="26" borderId="109" xfId="0" applyFont="1" applyFill="1" applyBorder="1" applyAlignment="1">
      <alignment horizontal="center" vertical="center"/>
    </xf>
    <xf numFmtId="0" fontId="141" fillId="2" borderId="15" xfId="0" applyFont="1" applyFill="1" applyBorder="1" applyAlignment="1">
      <alignment horizontal="center" vertical="center" wrapText="1"/>
    </xf>
    <xf numFmtId="0" fontId="141" fillId="2" borderId="2" xfId="0" applyFont="1" applyFill="1" applyBorder="1" applyAlignment="1">
      <alignment horizontal="center" vertical="center" wrapText="1"/>
    </xf>
    <xf numFmtId="0" fontId="0" fillId="7" borderId="3" xfId="0" applyFill="1" applyBorder="1" applyAlignment="1">
      <alignment horizontal="center" vertical="center" wrapText="1"/>
    </xf>
    <xf numFmtId="49" fontId="18" fillId="19" borderId="16" xfId="0" applyNumberFormat="1" applyFont="1" applyFill="1" applyBorder="1" applyAlignment="1">
      <alignment horizontal="center" vertical="center" wrapText="1"/>
    </xf>
    <xf numFmtId="49" fontId="18" fillId="19" borderId="2" xfId="0" applyNumberFormat="1" applyFont="1" applyFill="1" applyBorder="1" applyAlignment="1">
      <alignment horizontal="center" vertical="center" wrapText="1"/>
    </xf>
    <xf numFmtId="0" fontId="4" fillId="19" borderId="41" xfId="0" applyFont="1" applyFill="1" applyBorder="1" applyAlignment="1">
      <alignment horizontal="center" vertical="center" wrapText="1"/>
    </xf>
    <xf numFmtId="0" fontId="4" fillId="19" borderId="16" xfId="0" applyFont="1" applyFill="1" applyBorder="1" applyAlignment="1">
      <alignment horizontal="center" vertical="center" wrapText="1"/>
    </xf>
    <xf numFmtId="0" fontId="0" fillId="9" borderId="15" xfId="0" applyFill="1" applyBorder="1" applyAlignment="1">
      <alignment horizontal="center"/>
    </xf>
    <xf numFmtId="0" fontId="0" fillId="9" borderId="16" xfId="0" applyFill="1" applyBorder="1" applyAlignment="1">
      <alignment horizontal="center"/>
    </xf>
    <xf numFmtId="0" fontId="0" fillId="9" borderId="2" xfId="0" applyFill="1" applyBorder="1" applyAlignment="1">
      <alignment horizontal="center"/>
    </xf>
    <xf numFmtId="0" fontId="2" fillId="19" borderId="18" xfId="0" applyFont="1" applyFill="1" applyBorder="1" applyAlignment="1">
      <alignment horizontal="center" vertical="center" wrapText="1"/>
    </xf>
    <xf numFmtId="0" fontId="2" fillId="19" borderId="9" xfId="0" applyFont="1" applyFill="1" applyBorder="1" applyAlignment="1">
      <alignment horizontal="center" vertical="center" wrapText="1"/>
    </xf>
    <xf numFmtId="0" fontId="16" fillId="2" borderId="15" xfId="0" applyFont="1" applyFill="1" applyBorder="1" applyAlignment="1">
      <alignment horizontal="center" vertical="center" wrapText="1"/>
    </xf>
    <xf numFmtId="0" fontId="16" fillId="2" borderId="16" xfId="0" applyFont="1" applyFill="1" applyBorder="1" applyAlignment="1">
      <alignment horizontal="center" vertical="center" wrapText="1"/>
    </xf>
    <xf numFmtId="49" fontId="7" fillId="19" borderId="15" xfId="0" applyNumberFormat="1" applyFont="1" applyFill="1" applyBorder="1" applyAlignment="1">
      <alignment horizontal="center" vertical="center" wrapText="1"/>
    </xf>
    <xf numFmtId="49" fontId="7" fillId="19" borderId="2" xfId="0" applyNumberFormat="1" applyFont="1" applyFill="1" applyBorder="1" applyAlignment="1">
      <alignment horizontal="center" vertical="center" wrapText="1"/>
    </xf>
    <xf numFmtId="0" fontId="128" fillId="26" borderId="41" xfId="0" applyFont="1" applyFill="1" applyBorder="1" applyAlignment="1">
      <alignment horizontal="center" vertical="center"/>
    </xf>
    <xf numFmtId="0" fontId="128" fillId="26" borderId="16" xfId="0" applyFont="1" applyFill="1" applyBorder="1" applyAlignment="1">
      <alignment horizontal="center" vertical="center"/>
    </xf>
    <xf numFmtId="0" fontId="4" fillId="18" borderId="16" xfId="0" applyFont="1" applyFill="1" applyBorder="1" applyAlignment="1">
      <alignment horizontal="center" vertical="center" wrapText="1"/>
    </xf>
    <xf numFmtId="0" fontId="136" fillId="16" borderId="15" xfId="0" applyFont="1" applyFill="1" applyBorder="1" applyAlignment="1">
      <alignment horizontal="center" vertical="center" wrapText="1"/>
    </xf>
    <xf numFmtId="0" fontId="136" fillId="16" borderId="16" xfId="0" applyFont="1" applyFill="1" applyBorder="1" applyAlignment="1">
      <alignment horizontal="center" vertical="center" wrapText="1"/>
    </xf>
    <xf numFmtId="0" fontId="14" fillId="3" borderId="12" xfId="0" applyFont="1" applyFill="1" applyBorder="1" applyAlignment="1">
      <alignment horizontal="center" vertical="center" textRotation="180" wrapText="1"/>
    </xf>
    <xf numFmtId="0" fontId="116" fillId="37" borderId="16" xfId="0" applyFont="1" applyFill="1" applyBorder="1" applyAlignment="1">
      <alignment horizontal="center" vertical="center" wrapText="1"/>
    </xf>
    <xf numFmtId="0" fontId="116" fillId="37" borderId="2" xfId="0" applyFont="1" applyFill="1" applyBorder="1" applyAlignment="1">
      <alignment horizontal="center" vertical="center" wrapText="1"/>
    </xf>
    <xf numFmtId="0" fontId="121" fillId="34" borderId="16" xfId="0" applyFont="1" applyFill="1" applyBorder="1" applyAlignment="1">
      <alignment horizontal="center" vertical="center" wrapText="1"/>
    </xf>
    <xf numFmtId="0" fontId="121" fillId="34" borderId="2" xfId="0" applyFont="1" applyFill="1" applyBorder="1" applyAlignment="1">
      <alignment horizontal="center" vertical="center" wrapText="1"/>
    </xf>
    <xf numFmtId="0" fontId="4" fillId="33" borderId="21" xfId="0" applyFont="1" applyFill="1" applyBorder="1" applyAlignment="1">
      <alignment horizontal="center" vertical="center" wrapText="1"/>
    </xf>
    <xf numFmtId="0" fontId="0" fillId="31" borderId="15" xfId="0" applyFill="1" applyBorder="1" applyAlignment="1">
      <alignment horizontal="center" wrapText="1"/>
    </xf>
    <xf numFmtId="0" fontId="0" fillId="31" borderId="2" xfId="0" applyFill="1" applyBorder="1" applyAlignment="1">
      <alignment horizontal="center" wrapText="1"/>
    </xf>
    <xf numFmtId="0" fontId="117" fillId="26" borderId="32" xfId="0" applyFont="1" applyFill="1" applyBorder="1" applyAlignment="1">
      <alignment horizontal="center" vertical="center" wrapText="1"/>
    </xf>
    <xf numFmtId="0" fontId="117" fillId="26" borderId="35" xfId="0" applyFont="1" applyFill="1" applyBorder="1" applyAlignment="1">
      <alignment horizontal="center" vertical="center" wrapText="1"/>
    </xf>
    <xf numFmtId="49" fontId="20" fillId="3" borderId="20" xfId="0" applyNumberFormat="1" applyFont="1" applyFill="1" applyBorder="1" applyAlignment="1">
      <alignment horizontal="center" vertical="center" textRotation="90" wrapText="1"/>
    </xf>
    <xf numFmtId="0" fontId="2" fillId="4" borderId="40" xfId="0" applyFont="1" applyFill="1" applyBorder="1" applyAlignment="1">
      <alignment horizontal="center" vertical="center" wrapText="1"/>
    </xf>
    <xf numFmtId="0" fontId="19" fillId="4" borderId="36" xfId="0" applyFont="1" applyFill="1" applyBorder="1" applyAlignment="1">
      <alignment horizontal="center" vertical="center" wrapText="1"/>
    </xf>
    <xf numFmtId="49" fontId="110" fillId="6" borderId="16" xfId="0" applyNumberFormat="1" applyFont="1" applyFill="1" applyBorder="1" applyAlignment="1">
      <alignment horizontal="center" vertical="center" wrapText="1"/>
    </xf>
    <xf numFmtId="0" fontId="4" fillId="4" borderId="40" xfId="0" applyFont="1" applyFill="1" applyBorder="1" applyAlignment="1">
      <alignment horizontal="center" vertical="center" wrapText="1"/>
    </xf>
    <xf numFmtId="0" fontId="4" fillId="4" borderId="50" xfId="0" applyFont="1" applyFill="1" applyBorder="1" applyAlignment="1">
      <alignment horizontal="center" vertical="center" wrapText="1"/>
    </xf>
    <xf numFmtId="0" fontId="4" fillId="4" borderId="36" xfId="0" applyFont="1" applyFill="1" applyBorder="1" applyAlignment="1">
      <alignment horizontal="center" vertical="center" wrapText="1"/>
    </xf>
    <xf numFmtId="0" fontId="4" fillId="19" borderId="33" xfId="0" applyFont="1" applyFill="1" applyBorder="1" applyAlignment="1">
      <alignment horizontal="center" vertical="center" wrapText="1"/>
    </xf>
    <xf numFmtId="0" fontId="4" fillId="19" borderId="32" xfId="0" applyFont="1" applyFill="1" applyBorder="1" applyAlignment="1">
      <alignment horizontal="center" vertical="center" wrapText="1"/>
    </xf>
    <xf numFmtId="0" fontId="4" fillId="19" borderId="35" xfId="0" applyFont="1" applyFill="1" applyBorder="1" applyAlignment="1">
      <alignment horizontal="center" vertical="center" wrapText="1"/>
    </xf>
    <xf numFmtId="49" fontId="7" fillId="13" borderId="15" xfId="0" applyNumberFormat="1" applyFont="1" applyFill="1" applyBorder="1" applyAlignment="1">
      <alignment horizontal="center" vertical="center" wrapText="1"/>
    </xf>
    <xf numFmtId="49" fontId="7" fillId="13" borderId="2" xfId="0" applyNumberFormat="1" applyFont="1" applyFill="1" applyBorder="1" applyAlignment="1">
      <alignment horizontal="center" vertical="center" wrapText="1"/>
    </xf>
    <xf numFmtId="49" fontId="117" fillId="26" borderId="16" xfId="0" applyNumberFormat="1" applyFont="1" applyFill="1" applyBorder="1" applyAlignment="1">
      <alignment horizontal="center" vertical="center" wrapText="1"/>
    </xf>
    <xf numFmtId="0" fontId="110" fillId="23" borderId="16" xfId="0" applyFont="1" applyFill="1" applyBorder="1" applyAlignment="1">
      <alignment horizontal="center" vertical="center" wrapText="1"/>
    </xf>
    <xf numFmtId="49" fontId="117" fillId="26" borderId="2" xfId="0" applyNumberFormat="1" applyFont="1" applyFill="1" applyBorder="1" applyAlignment="1">
      <alignment horizontal="center" vertical="center" wrapText="1"/>
    </xf>
    <xf numFmtId="0" fontId="109" fillId="26" borderId="52" xfId="0" applyFont="1" applyFill="1" applyBorder="1" applyAlignment="1">
      <alignment horizontal="center" vertical="center" wrapText="1"/>
    </xf>
    <xf numFmtId="0" fontId="109" fillId="26" borderId="13" xfId="0" applyFont="1" applyFill="1" applyBorder="1" applyAlignment="1">
      <alignment horizontal="center" vertical="center" wrapText="1"/>
    </xf>
    <xf numFmtId="49" fontId="7" fillId="0" borderId="15" xfId="0" applyNumberFormat="1" applyFont="1" applyBorder="1" applyAlignment="1">
      <alignment horizontal="center" vertical="center" wrapText="1"/>
    </xf>
    <xf numFmtId="49" fontId="7" fillId="0" borderId="2" xfId="0" applyNumberFormat="1" applyFont="1" applyBorder="1" applyAlignment="1">
      <alignment horizontal="center" vertical="center" wrapText="1"/>
    </xf>
    <xf numFmtId="0" fontId="0" fillId="0" borderId="14" xfId="0" applyBorder="1"/>
    <xf numFmtId="49" fontId="2" fillId="19" borderId="15" xfId="0" applyNumberFormat="1" applyFont="1" applyFill="1" applyBorder="1" applyAlignment="1">
      <alignment horizontal="center" vertical="center" wrapText="1"/>
    </xf>
    <xf numFmtId="0" fontId="146" fillId="16" borderId="15" xfId="0" applyFont="1" applyFill="1" applyBorder="1" applyAlignment="1">
      <alignment horizontal="center" vertical="center" wrapText="1"/>
    </xf>
    <xf numFmtId="0" fontId="117" fillId="16" borderId="16" xfId="0" applyFont="1" applyFill="1" applyBorder="1" applyAlignment="1">
      <alignment horizontal="center" vertical="center" wrapText="1"/>
    </xf>
    <xf numFmtId="0" fontId="117" fillId="16" borderId="2" xfId="0" applyFont="1" applyFill="1" applyBorder="1" applyAlignment="1">
      <alignment horizontal="center" vertical="center" wrapText="1"/>
    </xf>
    <xf numFmtId="0" fontId="134" fillId="26" borderId="16" xfId="0" applyFont="1" applyFill="1" applyBorder="1" applyAlignment="1">
      <alignment horizontal="center" vertical="center"/>
    </xf>
    <xf numFmtId="0" fontId="0" fillId="15" borderId="15" xfId="0" applyFill="1" applyBorder="1" applyAlignment="1">
      <alignment horizontal="center" wrapText="1"/>
    </xf>
    <xf numFmtId="0" fontId="0" fillId="15" borderId="16" xfId="0" applyFill="1" applyBorder="1" applyAlignment="1">
      <alignment horizontal="center" wrapText="1"/>
    </xf>
    <xf numFmtId="0" fontId="0" fillId="15" borderId="2" xfId="0" applyFill="1" applyBorder="1" applyAlignment="1">
      <alignment horizontal="center" wrapText="1"/>
    </xf>
    <xf numFmtId="0" fontId="4" fillId="21" borderId="33" xfId="0" applyFont="1" applyFill="1" applyBorder="1" applyAlignment="1">
      <alignment horizontal="center" vertical="top" wrapText="1"/>
    </xf>
    <xf numFmtId="0" fontId="4" fillId="21" borderId="35" xfId="0" applyFont="1" applyFill="1" applyBorder="1" applyAlignment="1">
      <alignment horizontal="center" vertical="top" wrapText="1"/>
    </xf>
    <xf numFmtId="0" fontId="0" fillId="31" borderId="40" xfId="0" applyFill="1" applyBorder="1" applyAlignment="1">
      <alignment horizontal="center"/>
    </xf>
    <xf numFmtId="0" fontId="0" fillId="18" borderId="40" xfId="0" applyFill="1" applyBorder="1" applyAlignment="1">
      <alignment horizontal="center" wrapText="1"/>
    </xf>
    <xf numFmtId="0" fontId="0" fillId="18" borderId="50" xfId="0" applyFill="1" applyBorder="1" applyAlignment="1">
      <alignment horizontal="center" wrapText="1"/>
    </xf>
    <xf numFmtId="0" fontId="0" fillId="18" borderId="36" xfId="0" applyFill="1" applyBorder="1" applyAlignment="1">
      <alignment horizontal="center" wrapText="1"/>
    </xf>
    <xf numFmtId="0" fontId="0" fillId="27" borderId="15" xfId="0" applyFill="1" applyBorder="1" applyAlignment="1">
      <alignment horizontal="center" wrapText="1"/>
    </xf>
    <xf numFmtId="0" fontId="0" fillId="27" borderId="16" xfId="0" applyFill="1" applyBorder="1" applyAlignment="1">
      <alignment horizontal="center" wrapText="1"/>
    </xf>
    <xf numFmtId="0" fontId="60" fillId="33" borderId="15" xfId="0" applyFont="1" applyFill="1" applyBorder="1" applyAlignment="1">
      <alignment horizontal="center" vertical="center" wrapText="1"/>
    </xf>
    <xf numFmtId="0" fontId="60" fillId="33" borderId="16" xfId="0" applyFont="1" applyFill="1" applyBorder="1" applyAlignment="1">
      <alignment horizontal="center" vertical="center" wrapText="1"/>
    </xf>
    <xf numFmtId="0" fontId="0" fillId="31" borderId="16" xfId="0" applyFill="1" applyBorder="1" applyAlignment="1">
      <alignment horizontal="center" wrapText="1"/>
    </xf>
    <xf numFmtId="0" fontId="4" fillId="15" borderId="15" xfId="0" applyFont="1" applyFill="1" applyBorder="1" applyAlignment="1">
      <alignment horizontal="center" vertical="top" wrapText="1"/>
    </xf>
    <xf numFmtId="0" fontId="4" fillId="15" borderId="16" xfId="0" applyFont="1" applyFill="1" applyBorder="1" applyAlignment="1">
      <alignment horizontal="center" vertical="top" wrapText="1"/>
    </xf>
    <xf numFmtId="0" fontId="4" fillId="15" borderId="2" xfId="0" applyFont="1" applyFill="1" applyBorder="1" applyAlignment="1">
      <alignment horizontal="center" vertical="top" wrapText="1"/>
    </xf>
    <xf numFmtId="0" fontId="0" fillId="27" borderId="40" xfId="0" applyFill="1" applyBorder="1" applyAlignment="1">
      <alignment horizontal="center" wrapText="1"/>
    </xf>
    <xf numFmtId="0" fontId="0" fillId="27" borderId="50" xfId="0" applyFill="1" applyBorder="1" applyAlignment="1">
      <alignment horizontal="center" wrapText="1"/>
    </xf>
    <xf numFmtId="0" fontId="0" fillId="27" borderId="36" xfId="0" applyFill="1" applyBorder="1" applyAlignment="1">
      <alignment horizontal="center" wrapText="1"/>
    </xf>
    <xf numFmtId="0" fontId="114" fillId="27" borderId="15" xfId="0" applyFont="1" applyFill="1" applyBorder="1" applyAlignment="1">
      <alignment horizontal="center" vertical="center" wrapText="1"/>
    </xf>
    <xf numFmtId="0" fontId="114" fillId="27" borderId="2" xfId="0" applyFont="1" applyFill="1" applyBorder="1" applyAlignment="1">
      <alignment horizontal="center" vertical="center" wrapText="1"/>
    </xf>
    <xf numFmtId="0" fontId="73" fillId="13" borderId="15" xfId="0" applyFont="1" applyFill="1" applyBorder="1" applyAlignment="1">
      <alignment horizontal="center" vertical="center" wrapText="1"/>
    </xf>
    <xf numFmtId="0" fontId="73" fillId="13" borderId="2" xfId="0" applyFont="1" applyFill="1" applyBorder="1" applyAlignment="1">
      <alignment horizontal="center" vertical="center" wrapText="1"/>
    </xf>
    <xf numFmtId="0" fontId="119" fillId="34" borderId="16" xfId="0" applyFont="1" applyFill="1" applyBorder="1" applyAlignment="1">
      <alignment horizontal="center" vertical="center" wrapText="1"/>
    </xf>
    <xf numFmtId="0" fontId="128" fillId="27" borderId="109" xfId="0" applyFont="1" applyFill="1" applyBorder="1" applyAlignment="1">
      <alignment horizontal="center" vertical="center" wrapText="1"/>
    </xf>
    <xf numFmtId="0" fontId="2" fillId="31" borderId="15" xfId="0" applyFont="1" applyFill="1" applyBorder="1" applyAlignment="1">
      <alignment horizontal="center" vertical="center" wrapText="1"/>
    </xf>
    <xf numFmtId="0" fontId="0" fillId="13" borderId="40" xfId="0" applyFill="1" applyBorder="1" applyAlignment="1">
      <alignment horizontal="center" vertical="center"/>
    </xf>
    <xf numFmtId="0" fontId="0" fillId="13" borderId="50" xfId="0" applyFill="1" applyBorder="1" applyAlignment="1">
      <alignment horizontal="center" vertical="center"/>
    </xf>
    <xf numFmtId="0" fontId="0" fillId="13" borderId="36" xfId="0" applyFill="1" applyBorder="1" applyAlignment="1">
      <alignment horizontal="center" vertical="center"/>
    </xf>
    <xf numFmtId="0" fontId="140" fillId="22" borderId="3" xfId="0" applyFont="1" applyFill="1" applyBorder="1" applyAlignment="1">
      <alignment horizontal="center" vertical="center"/>
    </xf>
    <xf numFmtId="0" fontId="143" fillId="0" borderId="15" xfId="0" applyFont="1" applyBorder="1" applyAlignment="1">
      <alignment horizontal="center" vertical="center" wrapText="1"/>
    </xf>
    <xf numFmtId="0" fontId="143" fillId="0" borderId="16" xfId="0" applyFont="1" applyBorder="1" applyAlignment="1">
      <alignment horizontal="center" vertical="center" wrapText="1"/>
    </xf>
    <xf numFmtId="0" fontId="143" fillId="0" borderId="2" xfId="0" applyFont="1" applyBorder="1" applyAlignment="1">
      <alignment horizontal="center" vertical="center" wrapText="1"/>
    </xf>
    <xf numFmtId="0" fontId="52" fillId="3" borderId="40" xfId="0" applyFont="1" applyFill="1" applyBorder="1" applyAlignment="1">
      <alignment horizontal="center"/>
    </xf>
    <xf numFmtId="0" fontId="52" fillId="3" borderId="50" xfId="0" applyFont="1" applyFill="1" applyBorder="1" applyAlignment="1">
      <alignment horizontal="center"/>
    </xf>
    <xf numFmtId="0" fontId="52" fillId="3" borderId="36" xfId="0" applyFont="1" applyFill="1" applyBorder="1" applyAlignment="1">
      <alignment horizontal="center"/>
    </xf>
    <xf numFmtId="0" fontId="20" fillId="0" borderId="76" xfId="0" applyFont="1" applyBorder="1" applyAlignment="1">
      <alignment horizontal="center" vertical="center" wrapText="1"/>
    </xf>
    <xf numFmtId="0" fontId="20" fillId="0" borderId="120" xfId="0" applyFont="1" applyBorder="1" applyAlignment="1">
      <alignment horizontal="center" vertical="center" wrapText="1"/>
    </xf>
    <xf numFmtId="0" fontId="21" fillId="7" borderId="20" xfId="0" applyFont="1" applyFill="1" applyBorder="1" applyAlignment="1">
      <alignment horizontal="center" vertical="center" textRotation="90" wrapText="1"/>
    </xf>
    <xf numFmtId="0" fontId="63" fillId="32" borderId="15" xfId="0" applyFont="1" applyFill="1" applyBorder="1" applyAlignment="1">
      <alignment horizontal="center" vertical="center" wrapText="1"/>
    </xf>
    <xf numFmtId="0" fontId="63" fillId="32" borderId="16" xfId="0" applyFont="1" applyFill="1" applyBorder="1" applyAlignment="1">
      <alignment horizontal="center" vertical="center" wrapText="1"/>
    </xf>
    <xf numFmtId="0" fontId="63" fillId="32" borderId="2" xfId="0" applyFont="1" applyFill="1" applyBorder="1" applyAlignment="1">
      <alignment horizontal="center" vertical="center" wrapText="1"/>
    </xf>
    <xf numFmtId="0" fontId="110" fillId="31" borderId="15" xfId="0" applyFont="1" applyFill="1" applyBorder="1" applyAlignment="1">
      <alignment horizontal="center" vertical="center" wrapText="1"/>
    </xf>
    <xf numFmtId="0" fontId="110" fillId="31" borderId="16" xfId="0" applyFont="1" applyFill="1" applyBorder="1" applyAlignment="1">
      <alignment horizontal="center" vertical="center" wrapText="1"/>
    </xf>
    <xf numFmtId="0" fontId="110" fillId="31" borderId="2" xfId="0" applyFont="1" applyFill="1" applyBorder="1" applyAlignment="1">
      <alignment horizontal="center" vertical="center" wrapText="1"/>
    </xf>
    <xf numFmtId="0" fontId="119" fillId="18" borderId="40" xfId="0" applyFont="1" applyFill="1" applyBorder="1" applyAlignment="1">
      <alignment horizontal="center" vertical="center" wrapText="1"/>
    </xf>
    <xf numFmtId="0" fontId="119" fillId="18" borderId="50" xfId="0" applyFont="1" applyFill="1" applyBorder="1" applyAlignment="1">
      <alignment horizontal="center" vertical="center" wrapText="1"/>
    </xf>
    <xf numFmtId="0" fontId="119" fillId="18" borderId="36" xfId="0" applyFont="1" applyFill="1" applyBorder="1" applyAlignment="1">
      <alignment horizontal="center" vertical="center" wrapText="1"/>
    </xf>
    <xf numFmtId="49" fontId="117" fillId="26" borderId="109" xfId="0" applyNumberFormat="1" applyFont="1" applyFill="1" applyBorder="1" applyAlignment="1">
      <alignment horizontal="center" vertical="center" wrapText="1"/>
    </xf>
    <xf numFmtId="0" fontId="73" fillId="28" borderId="15" xfId="0" applyFont="1" applyFill="1" applyBorder="1" applyAlignment="1">
      <alignment horizontal="center" vertical="center"/>
    </xf>
    <xf numFmtId="0" fontId="73" fillId="28" borderId="16" xfId="0" applyFont="1" applyFill="1" applyBorder="1" applyAlignment="1">
      <alignment horizontal="center" vertical="center"/>
    </xf>
    <xf numFmtId="0" fontId="73" fillId="28" borderId="2" xfId="0" applyFont="1" applyFill="1" applyBorder="1" applyAlignment="1">
      <alignment horizontal="center" vertical="center"/>
    </xf>
    <xf numFmtId="0" fontId="52" fillId="2" borderId="137" xfId="0" applyFont="1" applyFill="1" applyBorder="1" applyAlignment="1">
      <alignment horizontal="center" vertical="center"/>
    </xf>
    <xf numFmtId="0" fontId="52" fillId="2" borderId="135" xfId="0" applyFont="1" applyFill="1" applyBorder="1" applyAlignment="1">
      <alignment horizontal="center" vertical="center"/>
    </xf>
    <xf numFmtId="0" fontId="52" fillId="2" borderId="136" xfId="0" applyFont="1" applyFill="1" applyBorder="1" applyAlignment="1">
      <alignment horizontal="center" vertical="center"/>
    </xf>
    <xf numFmtId="0" fontId="73" fillId="2" borderId="32" xfId="0" applyFont="1" applyFill="1" applyBorder="1" applyAlignment="1">
      <alignment horizontal="center" vertical="center" wrapText="1"/>
    </xf>
    <xf numFmtId="0" fontId="73" fillId="2" borderId="35" xfId="0" applyFont="1" applyFill="1" applyBorder="1" applyAlignment="1">
      <alignment horizontal="center" vertical="center" wrapText="1"/>
    </xf>
    <xf numFmtId="0" fontId="139" fillId="0" borderId="40" xfId="0" applyFont="1" applyBorder="1" applyAlignment="1">
      <alignment horizontal="center" vertical="center" wrapText="1"/>
    </xf>
    <xf numFmtId="0" fontId="139" fillId="0" borderId="50" xfId="0" applyFont="1" applyBorder="1" applyAlignment="1">
      <alignment horizontal="center" vertical="center" wrapText="1"/>
    </xf>
    <xf numFmtId="0" fontId="109" fillId="29" borderId="15" xfId="0" applyFont="1" applyFill="1" applyBorder="1" applyAlignment="1">
      <alignment horizontal="center" vertical="center" wrapText="1"/>
    </xf>
    <xf numFmtId="0" fontId="109" fillId="29" borderId="16" xfId="0" applyFont="1" applyFill="1" applyBorder="1" applyAlignment="1">
      <alignment horizontal="center" vertical="center" wrapText="1"/>
    </xf>
    <xf numFmtId="0" fontId="57" fillId="2" borderId="15" xfId="0" applyFont="1" applyFill="1" applyBorder="1" applyAlignment="1">
      <alignment horizontal="center" vertical="center" wrapText="1"/>
    </xf>
    <xf numFmtId="0" fontId="57" fillId="2" borderId="16" xfId="0" applyFont="1" applyFill="1" applyBorder="1" applyAlignment="1">
      <alignment horizontal="center" vertical="center" wrapText="1"/>
    </xf>
    <xf numFmtId="0" fontId="57" fillId="2" borderId="2" xfId="0" applyFont="1" applyFill="1" applyBorder="1" applyAlignment="1">
      <alignment horizontal="center" vertical="center" wrapText="1"/>
    </xf>
    <xf numFmtId="0" fontId="126" fillId="31" borderId="15" xfId="0" applyFont="1" applyFill="1" applyBorder="1" applyAlignment="1">
      <alignment horizontal="center" vertical="center"/>
    </xf>
    <xf numFmtId="0" fontId="126" fillId="31" borderId="16" xfId="0" applyFont="1" applyFill="1" applyBorder="1" applyAlignment="1">
      <alignment horizontal="center" vertical="center"/>
    </xf>
    <xf numFmtId="0" fontId="126" fillId="31" borderId="2" xfId="0" applyFont="1" applyFill="1" applyBorder="1" applyAlignment="1">
      <alignment horizontal="center" vertical="center"/>
    </xf>
    <xf numFmtId="49" fontId="52" fillId="21" borderId="40" xfId="0" applyNumberFormat="1" applyFont="1" applyFill="1" applyBorder="1" applyAlignment="1">
      <alignment horizontal="center" vertical="center" wrapText="1"/>
    </xf>
    <xf numFmtId="49" fontId="52" fillId="21" borderId="50" xfId="0" applyNumberFormat="1" applyFont="1" applyFill="1" applyBorder="1" applyAlignment="1">
      <alignment horizontal="center" vertical="center" wrapText="1"/>
    </xf>
    <xf numFmtId="49" fontId="52" fillId="21" borderId="36" xfId="0" applyNumberFormat="1" applyFont="1" applyFill="1" applyBorder="1" applyAlignment="1">
      <alignment horizontal="center" vertical="center" wrapText="1"/>
    </xf>
    <xf numFmtId="0" fontId="20" fillId="0" borderId="41" xfId="0" applyFont="1" applyBorder="1" applyAlignment="1">
      <alignment horizontal="center" vertical="center" wrapText="1"/>
    </xf>
    <xf numFmtId="0" fontId="20" fillId="0" borderId="16" xfId="0" applyFont="1" applyBorder="1" applyAlignment="1">
      <alignment horizontal="center" vertical="center" wrapText="1"/>
    </xf>
    <xf numFmtId="0" fontId="20" fillId="0" borderId="2" xfId="0" applyFont="1" applyBorder="1" applyAlignment="1">
      <alignment horizontal="center" vertical="center" wrapText="1"/>
    </xf>
    <xf numFmtId="0" fontId="128" fillId="34" borderId="15" xfId="0" applyFont="1" applyFill="1" applyBorder="1" applyAlignment="1">
      <alignment horizontal="center" vertical="center" wrapText="1"/>
    </xf>
    <xf numFmtId="0" fontId="128" fillId="34" borderId="16" xfId="0" applyFont="1" applyFill="1" applyBorder="1" applyAlignment="1">
      <alignment horizontal="center" vertical="center" wrapText="1"/>
    </xf>
    <xf numFmtId="0" fontId="123" fillId="29" borderId="15" xfId="0" applyFont="1" applyFill="1" applyBorder="1" applyAlignment="1">
      <alignment horizontal="center" vertical="center" wrapText="1"/>
    </xf>
    <xf numFmtId="0" fontId="123" fillId="29" borderId="16" xfId="0" applyFont="1" applyFill="1" applyBorder="1" applyAlignment="1">
      <alignment horizontal="center" vertical="center" wrapText="1"/>
    </xf>
    <xf numFmtId="0" fontId="123" fillId="29" borderId="2" xfId="0" applyFont="1" applyFill="1" applyBorder="1" applyAlignment="1">
      <alignment horizontal="center" vertical="center" wrapText="1"/>
    </xf>
    <xf numFmtId="0" fontId="121" fillId="18" borderId="40" xfId="0" applyFont="1" applyFill="1" applyBorder="1" applyAlignment="1">
      <alignment horizontal="center" vertical="center" wrapText="1"/>
    </xf>
    <xf numFmtId="0" fontId="121" fillId="18" borderId="50" xfId="0" applyFont="1" applyFill="1" applyBorder="1" applyAlignment="1">
      <alignment horizontal="center" vertical="center" wrapText="1"/>
    </xf>
    <xf numFmtId="0" fontId="121" fillId="18" borderId="36" xfId="0" applyFont="1" applyFill="1" applyBorder="1" applyAlignment="1">
      <alignment horizontal="center" vertical="center" wrapText="1"/>
    </xf>
    <xf numFmtId="0" fontId="80" fillId="35" borderId="41" xfId="0" applyFont="1" applyFill="1" applyBorder="1" applyAlignment="1">
      <alignment horizontal="center" vertical="center" wrapText="1"/>
    </xf>
    <xf numFmtId="0" fontId="80" fillId="35" borderId="16" xfId="0" applyFont="1" applyFill="1" applyBorder="1" applyAlignment="1">
      <alignment horizontal="center" vertical="center" wrapText="1"/>
    </xf>
    <xf numFmtId="0" fontId="52" fillId="13" borderId="53" xfId="0" applyFont="1" applyFill="1" applyBorder="1" applyAlignment="1">
      <alignment horizontal="center" vertical="center" wrapText="1"/>
    </xf>
    <xf numFmtId="0" fontId="63" fillId="27" borderId="15" xfId="0" applyFont="1" applyFill="1" applyBorder="1" applyAlignment="1">
      <alignment horizontal="center" vertical="center" wrapText="1"/>
    </xf>
    <xf numFmtId="0" fontId="63" fillId="27" borderId="16" xfId="0" applyFont="1" applyFill="1" applyBorder="1" applyAlignment="1">
      <alignment horizontal="center" vertical="center" wrapText="1"/>
    </xf>
    <xf numFmtId="0" fontId="57" fillId="28" borderId="41" xfId="0" applyFont="1" applyFill="1" applyBorder="1" applyAlignment="1">
      <alignment horizontal="center" vertical="center" wrapText="1"/>
    </xf>
    <xf numFmtId="0" fontId="126" fillId="26" borderId="2" xfId="0" applyFont="1" applyFill="1" applyBorder="1" applyAlignment="1">
      <alignment horizontal="center" vertical="center" wrapText="1"/>
    </xf>
    <xf numFmtId="0" fontId="52" fillId="24" borderId="45" xfId="0" applyFont="1" applyFill="1" applyBorder="1" applyAlignment="1">
      <alignment horizontal="center" wrapText="1"/>
    </xf>
    <xf numFmtId="0" fontId="52" fillId="24" borderId="32" xfId="0" applyFont="1" applyFill="1" applyBorder="1" applyAlignment="1">
      <alignment horizontal="center" wrapText="1"/>
    </xf>
    <xf numFmtId="0" fontId="52" fillId="24" borderId="35" xfId="0" applyFont="1" applyFill="1" applyBorder="1" applyAlignment="1">
      <alignment horizontal="center" wrapText="1"/>
    </xf>
    <xf numFmtId="0" fontId="76" fillId="28" borderId="15" xfId="0" applyFont="1" applyFill="1" applyBorder="1" applyAlignment="1">
      <alignment horizontal="center" vertical="center" wrapText="1"/>
    </xf>
    <xf numFmtId="0" fontId="76" fillId="24" borderId="15" xfId="0" applyFont="1" applyFill="1" applyBorder="1" applyAlignment="1">
      <alignment horizontal="center" vertical="center" wrapText="1"/>
    </xf>
    <xf numFmtId="0" fontId="76" fillId="24" borderId="16" xfId="0" applyFont="1" applyFill="1" applyBorder="1" applyAlignment="1">
      <alignment horizontal="center" vertical="center" wrapText="1"/>
    </xf>
    <xf numFmtId="0" fontId="76" fillId="24" borderId="2" xfId="0" applyFont="1" applyFill="1" applyBorder="1" applyAlignment="1">
      <alignment horizontal="center" vertical="center" wrapText="1"/>
    </xf>
    <xf numFmtId="0" fontId="128" fillId="34" borderId="2" xfId="0" applyFont="1" applyFill="1" applyBorder="1" applyAlignment="1">
      <alignment horizontal="center" vertical="center" wrapText="1"/>
    </xf>
    <xf numFmtId="0" fontId="52" fillId="6" borderId="135" xfId="0" applyFont="1" applyFill="1" applyBorder="1" applyAlignment="1">
      <alignment horizontal="center" vertical="center" wrapText="1"/>
    </xf>
    <xf numFmtId="0" fontId="52" fillId="6" borderId="136" xfId="0" applyFont="1" applyFill="1" applyBorder="1" applyAlignment="1">
      <alignment horizontal="center" vertical="center" wrapText="1"/>
    </xf>
    <xf numFmtId="0" fontId="73" fillId="4" borderId="15" xfId="0" applyFont="1" applyFill="1" applyBorder="1" applyAlignment="1">
      <alignment horizontal="center" vertical="center" wrapText="1"/>
    </xf>
    <xf numFmtId="0" fontId="73" fillId="4" borderId="16" xfId="0" applyFont="1" applyFill="1" applyBorder="1" applyAlignment="1">
      <alignment horizontal="center" vertical="center" wrapText="1"/>
    </xf>
    <xf numFmtId="0" fontId="60" fillId="28" borderId="15" xfId="0" applyFont="1" applyFill="1" applyBorder="1" applyAlignment="1">
      <alignment horizontal="center" vertical="center" wrapText="1"/>
    </xf>
    <xf numFmtId="0" fontId="60" fillId="28" borderId="2" xfId="0" applyFont="1" applyFill="1" applyBorder="1" applyAlignment="1">
      <alignment horizontal="center" vertical="center" wrapText="1"/>
    </xf>
    <xf numFmtId="49" fontId="58" fillId="0" borderId="16" xfId="0" applyNumberFormat="1" applyFont="1" applyBorder="1" applyAlignment="1">
      <alignment horizontal="center" vertical="center" wrapText="1"/>
    </xf>
    <xf numFmtId="0" fontId="52" fillId="32" borderId="71" xfId="0" applyFont="1" applyFill="1" applyBorder="1" applyAlignment="1">
      <alignment horizontal="center" wrapText="1"/>
    </xf>
    <xf numFmtId="0" fontId="52" fillId="32" borderId="50" xfId="0" applyFont="1" applyFill="1" applyBorder="1" applyAlignment="1">
      <alignment horizontal="center" wrapText="1"/>
    </xf>
    <xf numFmtId="0" fontId="52" fillId="32" borderId="36" xfId="0" applyFont="1" applyFill="1" applyBorder="1" applyAlignment="1">
      <alignment horizontal="center" wrapText="1"/>
    </xf>
    <xf numFmtId="0" fontId="73" fillId="27" borderId="77" xfId="0" applyFont="1" applyFill="1" applyBorder="1" applyAlignment="1">
      <alignment horizontal="center" vertical="center" wrapText="1"/>
    </xf>
    <xf numFmtId="0" fontId="73" fillId="27" borderId="31" xfId="0" applyFont="1" applyFill="1" applyBorder="1" applyAlignment="1">
      <alignment horizontal="center" vertical="center" wrapText="1"/>
    </xf>
    <xf numFmtId="0" fontId="73" fillId="0" borderId="3" xfId="0" applyFont="1" applyBorder="1" applyAlignment="1">
      <alignment horizontal="center" vertical="center" wrapText="1"/>
    </xf>
    <xf numFmtId="0" fontId="57" fillId="24" borderId="15" xfId="0" applyFont="1" applyFill="1" applyBorder="1" applyAlignment="1">
      <alignment horizontal="center" vertical="center" wrapText="1"/>
    </xf>
    <xf numFmtId="0" fontId="57" fillId="24" borderId="16" xfId="0" applyFont="1" applyFill="1" applyBorder="1" applyAlignment="1">
      <alignment horizontal="center" vertical="center" wrapText="1"/>
    </xf>
    <xf numFmtId="0" fontId="123" fillId="35" borderId="18" xfId="0" applyFont="1" applyFill="1" applyBorder="1" applyAlignment="1">
      <alignment horizontal="center" vertical="center" wrapText="1"/>
    </xf>
    <xf numFmtId="0" fontId="123" fillId="35" borderId="21" xfId="0" applyFont="1" applyFill="1" applyBorder="1" applyAlignment="1">
      <alignment horizontal="center" vertical="center" wrapText="1"/>
    </xf>
    <xf numFmtId="0" fontId="123" fillId="35" borderId="9" xfId="0" applyFont="1" applyFill="1" applyBorder="1" applyAlignment="1">
      <alignment horizontal="center" vertical="center" wrapText="1"/>
    </xf>
    <xf numFmtId="0" fontId="80" fillId="3" borderId="15" xfId="0" applyFont="1" applyFill="1" applyBorder="1" applyAlignment="1">
      <alignment horizontal="center" vertical="center" wrapText="1"/>
    </xf>
    <xf numFmtId="0" fontId="114" fillId="3" borderId="16" xfId="0" applyFont="1" applyFill="1" applyBorder="1" applyAlignment="1">
      <alignment horizontal="center" vertical="center" wrapText="1"/>
    </xf>
    <xf numFmtId="0" fontId="109" fillId="27" borderId="15" xfId="0" applyFont="1" applyFill="1" applyBorder="1" applyAlignment="1">
      <alignment horizontal="center" vertical="center" wrapText="1"/>
    </xf>
    <xf numFmtId="0" fontId="109" fillId="27" borderId="16" xfId="0" applyFont="1" applyFill="1" applyBorder="1" applyAlignment="1">
      <alignment horizontal="center" vertical="center" wrapText="1"/>
    </xf>
    <xf numFmtId="0" fontId="109" fillId="27" borderId="2" xfId="0" applyFont="1" applyFill="1" applyBorder="1" applyAlignment="1">
      <alignment horizontal="center" vertical="center" wrapText="1"/>
    </xf>
    <xf numFmtId="0" fontId="127" fillId="34" borderId="35" xfId="0" applyFont="1" applyFill="1" applyBorder="1" applyAlignment="1">
      <alignment horizontal="center" vertical="center" wrapText="1"/>
    </xf>
    <xf numFmtId="0" fontId="74" fillId="32" borderId="3" xfId="0" applyFont="1" applyFill="1" applyBorder="1" applyAlignment="1">
      <alignment horizontal="center" vertical="center" wrapText="1"/>
    </xf>
    <xf numFmtId="0" fontId="128" fillId="39" borderId="15" xfId="0" applyFont="1" applyFill="1" applyBorder="1" applyAlignment="1">
      <alignment horizontal="center" vertical="center" wrapText="1"/>
    </xf>
    <xf numFmtId="0" fontId="128" fillId="39" borderId="16" xfId="0" applyFont="1" applyFill="1" applyBorder="1" applyAlignment="1">
      <alignment horizontal="center" vertical="center" wrapText="1"/>
    </xf>
    <xf numFmtId="0" fontId="128" fillId="39" borderId="2" xfId="0" applyFont="1" applyFill="1" applyBorder="1" applyAlignment="1">
      <alignment horizontal="center" vertical="center" wrapText="1"/>
    </xf>
    <xf numFmtId="0" fontId="73" fillId="7" borderId="45" xfId="0" applyFont="1" applyFill="1" applyBorder="1" applyAlignment="1">
      <alignment vertical="center" wrapText="1"/>
    </xf>
    <xf numFmtId="0" fontId="73" fillId="7" borderId="32" xfId="0" applyFont="1" applyFill="1" applyBorder="1" applyAlignment="1">
      <alignment vertical="center" wrapText="1"/>
    </xf>
    <xf numFmtId="0" fontId="73" fillId="7" borderId="134" xfId="0" applyFont="1" applyFill="1" applyBorder="1" applyAlignment="1">
      <alignment vertical="center" wrapText="1"/>
    </xf>
    <xf numFmtId="0" fontId="87" fillId="0" borderId="19" xfId="0" applyFont="1" applyBorder="1" applyAlignment="1">
      <alignment horizontal="center" vertical="center"/>
    </xf>
    <xf numFmtId="0" fontId="87" fillId="0" borderId="0" xfId="0" applyFont="1" applyAlignment="1">
      <alignment horizontal="center" vertical="center"/>
    </xf>
    <xf numFmtId="0" fontId="87" fillId="0" borderId="22" xfId="0" applyFont="1" applyBorder="1" applyAlignment="1">
      <alignment horizontal="center" vertical="center"/>
    </xf>
    <xf numFmtId="0" fontId="4" fillId="32" borderId="40" xfId="0" applyFont="1" applyFill="1" applyBorder="1" applyAlignment="1">
      <alignment horizontal="center" wrapText="1"/>
    </xf>
    <xf numFmtId="0" fontId="4" fillId="32" borderId="50" xfId="0" applyFont="1" applyFill="1" applyBorder="1" applyAlignment="1">
      <alignment horizontal="center" wrapText="1"/>
    </xf>
    <xf numFmtId="0" fontId="4" fillId="32" borderId="36" xfId="0" applyFont="1" applyFill="1" applyBorder="1" applyAlignment="1">
      <alignment horizontal="center" wrapText="1"/>
    </xf>
    <xf numFmtId="0" fontId="114" fillId="35" borderId="41" xfId="0" applyFont="1" applyFill="1" applyBorder="1" applyAlignment="1">
      <alignment horizontal="center" vertical="center" wrapText="1"/>
    </xf>
    <xf numFmtId="0" fontId="114" fillId="35" borderId="16" xfId="0" applyFont="1" applyFill="1" applyBorder="1" applyAlignment="1">
      <alignment horizontal="center" vertical="center" wrapText="1"/>
    </xf>
    <xf numFmtId="0" fontId="52" fillId="32" borderId="76" xfId="0" applyFont="1" applyFill="1" applyBorder="1" applyAlignment="1">
      <alignment horizontal="center"/>
    </xf>
    <xf numFmtId="0" fontId="52" fillId="32" borderId="21" xfId="0" applyFont="1" applyFill="1" applyBorder="1" applyAlignment="1">
      <alignment horizontal="center"/>
    </xf>
    <xf numFmtId="0" fontId="4" fillId="8" borderId="40" xfId="0" applyFont="1" applyFill="1" applyBorder="1" applyAlignment="1">
      <alignment horizontal="center"/>
    </xf>
    <xf numFmtId="0" fontId="4" fillId="8" borderId="50" xfId="0" applyFont="1" applyFill="1" applyBorder="1" applyAlignment="1">
      <alignment horizontal="center"/>
    </xf>
    <xf numFmtId="0" fontId="4" fillId="8" borderId="36" xfId="0" applyFont="1" applyFill="1" applyBorder="1" applyAlignment="1">
      <alignment horizontal="center"/>
    </xf>
    <xf numFmtId="0" fontId="52" fillId="13" borderId="0" xfId="0" applyFont="1" applyFill="1" applyAlignment="1">
      <alignment horizontal="center" vertical="center" wrapText="1"/>
    </xf>
    <xf numFmtId="0" fontId="52" fillId="32" borderId="105" xfId="0" applyFont="1" applyFill="1" applyBorder="1" applyAlignment="1">
      <alignment horizontal="center" wrapText="1"/>
    </xf>
    <xf numFmtId="0" fontId="52" fillId="32" borderId="13" xfId="0" applyFont="1" applyFill="1" applyBorder="1" applyAlignment="1">
      <alignment horizontal="center" wrapText="1"/>
    </xf>
    <xf numFmtId="0" fontId="0" fillId="33" borderId="19" xfId="0" applyFill="1" applyBorder="1" applyAlignment="1">
      <alignment horizontal="center" wrapText="1"/>
    </xf>
    <xf numFmtId="0" fontId="0" fillId="33" borderId="22" xfId="0" applyFill="1" applyBorder="1" applyAlignment="1">
      <alignment horizontal="center" wrapText="1"/>
    </xf>
    <xf numFmtId="0" fontId="58" fillId="28" borderId="41" xfId="0" applyFont="1" applyFill="1" applyBorder="1" applyAlignment="1">
      <alignment horizontal="center" vertical="center" wrapText="1"/>
    </xf>
    <xf numFmtId="0" fontId="58" fillId="28" borderId="16" xfId="0" applyFont="1" applyFill="1" applyBorder="1" applyAlignment="1">
      <alignment horizontal="center" vertical="center" wrapText="1"/>
    </xf>
    <xf numFmtId="0" fontId="142" fillId="19" borderId="15" xfId="0" applyFont="1" applyFill="1" applyBorder="1" applyAlignment="1">
      <alignment horizontal="center" vertical="center"/>
    </xf>
    <xf numFmtId="0" fontId="142" fillId="19" borderId="16" xfId="0" applyFont="1" applyFill="1" applyBorder="1" applyAlignment="1">
      <alignment horizontal="center" vertical="center"/>
    </xf>
    <xf numFmtId="0" fontId="0" fillId="16" borderId="41" xfId="0" applyFill="1" applyBorder="1" applyAlignment="1">
      <alignment horizontal="center" wrapText="1"/>
    </xf>
    <xf numFmtId="0" fontId="121" fillId="27" borderId="40" xfId="0" applyFont="1" applyFill="1" applyBorder="1" applyAlignment="1">
      <alignment horizontal="center" vertical="center" wrapText="1"/>
    </xf>
    <xf numFmtId="0" fontId="5" fillId="6" borderId="15" xfId="0" applyFont="1" applyFill="1" applyBorder="1" applyAlignment="1">
      <alignment horizontal="center" vertical="center" wrapText="1"/>
    </xf>
    <xf numFmtId="0" fontId="5" fillId="6" borderId="16" xfId="0" applyFont="1" applyFill="1" applyBorder="1" applyAlignment="1">
      <alignment horizontal="center" vertical="center" wrapText="1"/>
    </xf>
    <xf numFmtId="0" fontId="52" fillId="2" borderId="18" xfId="0" applyFont="1" applyFill="1" applyBorder="1" applyAlignment="1">
      <alignment horizontal="center" wrapText="1"/>
    </xf>
    <xf numFmtId="0" fontId="52" fillId="2" borderId="21" xfId="0" applyFont="1" applyFill="1" applyBorder="1" applyAlignment="1">
      <alignment horizontal="center" wrapText="1"/>
    </xf>
    <xf numFmtId="0" fontId="52" fillId="2" borderId="9" xfId="0" applyFont="1" applyFill="1" applyBorder="1" applyAlignment="1">
      <alignment horizontal="center" wrapText="1"/>
    </xf>
    <xf numFmtId="0" fontId="52" fillId="6" borderId="137" xfId="0" applyFont="1" applyFill="1" applyBorder="1" applyAlignment="1">
      <alignment horizontal="center" vertical="center" wrapText="1"/>
    </xf>
    <xf numFmtId="0" fontId="128" fillId="18" borderId="40" xfId="0" applyFont="1" applyFill="1" applyBorder="1" applyAlignment="1">
      <alignment horizontal="center" vertical="center" wrapText="1"/>
    </xf>
    <xf numFmtId="0" fontId="128" fillId="18" borderId="36" xfId="0" applyFont="1" applyFill="1" applyBorder="1" applyAlignment="1">
      <alignment horizontal="center" vertical="center" wrapText="1"/>
    </xf>
    <xf numFmtId="0" fontId="143" fillId="0" borderId="15" xfId="0" applyFont="1" applyBorder="1" applyAlignment="1">
      <alignment horizontal="center" vertical="center"/>
    </xf>
    <xf numFmtId="0" fontId="143" fillId="0" borderId="16" xfId="0" applyFont="1" applyBorder="1" applyAlignment="1">
      <alignment horizontal="center" vertical="center"/>
    </xf>
    <xf numFmtId="0" fontId="143" fillId="0" borderId="2" xfId="0" applyFont="1" applyBorder="1" applyAlignment="1">
      <alignment horizontal="center" vertical="center"/>
    </xf>
    <xf numFmtId="16" fontId="20" fillId="7" borderId="33" xfId="0" applyNumberFormat="1" applyFont="1" applyFill="1" applyBorder="1" applyAlignment="1">
      <alignment horizontal="center" vertical="center" textRotation="90"/>
    </xf>
    <xf numFmtId="0" fontId="20" fillId="7" borderId="19" xfId="0" applyFont="1" applyFill="1" applyBorder="1" applyAlignment="1">
      <alignment horizontal="center" vertical="center" textRotation="90"/>
    </xf>
    <xf numFmtId="0" fontId="20" fillId="7" borderId="29" xfId="0" applyFont="1" applyFill="1" applyBorder="1" applyAlignment="1">
      <alignment horizontal="center" vertical="center" textRotation="90"/>
    </xf>
    <xf numFmtId="0" fontId="114" fillId="32" borderId="40" xfId="0" applyFont="1" applyFill="1" applyBorder="1" applyAlignment="1">
      <alignment horizontal="center" vertical="center" wrapText="1"/>
    </xf>
    <xf numFmtId="0" fontId="114" fillId="32" borderId="50" xfId="0" applyFont="1" applyFill="1" applyBorder="1" applyAlignment="1">
      <alignment horizontal="center" vertical="center" wrapText="1"/>
    </xf>
    <xf numFmtId="0" fontId="114" fillId="32" borderId="36" xfId="0" applyFont="1" applyFill="1" applyBorder="1" applyAlignment="1">
      <alignment horizontal="center" vertical="center" wrapText="1"/>
    </xf>
    <xf numFmtId="0" fontId="0" fillId="19" borderId="15" xfId="0" applyFill="1" applyBorder="1" applyAlignment="1">
      <alignment horizontal="center" vertical="center" wrapText="1"/>
    </xf>
    <xf numFmtId="0" fontId="0" fillId="19" borderId="16" xfId="0" applyFill="1" applyBorder="1" applyAlignment="1">
      <alignment horizontal="center" vertical="center" wrapText="1"/>
    </xf>
    <xf numFmtId="0" fontId="52" fillId="19" borderId="141" xfId="0" applyFont="1" applyFill="1" applyBorder="1" applyAlignment="1">
      <alignment horizontal="center" vertical="top" wrapText="1"/>
    </xf>
    <xf numFmtId="0" fontId="52" fillId="19" borderId="0" xfId="0" applyFont="1" applyFill="1" applyAlignment="1">
      <alignment horizontal="center" vertical="top" wrapText="1"/>
    </xf>
    <xf numFmtId="0" fontId="52" fillId="2" borderId="142" xfId="0" applyFont="1" applyFill="1" applyBorder="1" applyAlignment="1">
      <alignment horizontal="center" wrapText="1"/>
    </xf>
    <xf numFmtId="0" fontId="0" fillId="19" borderId="2" xfId="0" applyFill="1" applyBorder="1" applyAlignment="1">
      <alignment horizontal="center" vertical="center" wrapText="1"/>
    </xf>
    <xf numFmtId="0" fontId="46" fillId="16" borderId="15" xfId="0" applyFont="1" applyFill="1" applyBorder="1" applyAlignment="1">
      <alignment horizontal="center" vertical="center" wrapText="1"/>
    </xf>
    <xf numFmtId="0" fontId="46" fillId="16" borderId="16" xfId="0" applyFont="1" applyFill="1" applyBorder="1" applyAlignment="1">
      <alignment horizontal="center" vertical="center" wrapText="1"/>
    </xf>
    <xf numFmtId="0" fontId="46" fillId="16" borderId="2" xfId="0" applyFont="1" applyFill="1" applyBorder="1" applyAlignment="1">
      <alignment horizontal="center" vertical="center" wrapText="1"/>
    </xf>
    <xf numFmtId="0" fontId="82" fillId="16" borderId="15" xfId="0" applyFont="1" applyFill="1" applyBorder="1" applyAlignment="1">
      <alignment horizontal="center" vertical="center" wrapText="1"/>
    </xf>
    <xf numFmtId="0" fontId="82" fillId="16" borderId="16" xfId="0" applyFont="1" applyFill="1" applyBorder="1" applyAlignment="1">
      <alignment horizontal="center" vertical="center" wrapText="1"/>
    </xf>
    <xf numFmtId="0" fontId="82" fillId="16" borderId="2" xfId="0" applyFont="1" applyFill="1" applyBorder="1" applyAlignment="1">
      <alignment horizontal="center" vertical="center" wrapText="1"/>
    </xf>
    <xf numFmtId="0" fontId="52" fillId="33" borderId="40" xfId="0" applyFont="1" applyFill="1" applyBorder="1" applyAlignment="1">
      <alignment horizontal="center" vertical="top" wrapText="1"/>
    </xf>
    <xf numFmtId="0" fontId="52" fillId="33" borderId="50" xfId="0" applyFont="1" applyFill="1" applyBorder="1" applyAlignment="1">
      <alignment horizontal="center" vertical="top" wrapText="1"/>
    </xf>
    <xf numFmtId="0" fontId="4" fillId="33" borderId="16" xfId="0" applyFont="1" applyFill="1" applyBorder="1" applyAlignment="1">
      <alignment horizontal="center" vertical="center" wrapText="1"/>
    </xf>
    <xf numFmtId="0" fontId="52" fillId="19" borderId="40" xfId="0" applyFont="1" applyFill="1" applyBorder="1" applyAlignment="1">
      <alignment horizontal="center" vertical="top" wrapText="1"/>
    </xf>
    <xf numFmtId="0" fontId="52" fillId="19" borderId="50" xfId="0" applyFont="1" applyFill="1" applyBorder="1" applyAlignment="1">
      <alignment horizontal="center" vertical="top" wrapText="1"/>
    </xf>
    <xf numFmtId="0" fontId="52" fillId="19" borderId="36" xfId="0" applyFont="1" applyFill="1" applyBorder="1" applyAlignment="1">
      <alignment horizontal="center" vertical="top" wrapText="1"/>
    </xf>
    <xf numFmtId="0" fontId="0" fillId="19" borderId="40" xfId="0" applyFill="1" applyBorder="1" applyAlignment="1">
      <alignment horizontal="center" vertical="center" wrapText="1"/>
    </xf>
    <xf numFmtId="49" fontId="76" fillId="23" borderId="109" xfId="0" applyNumberFormat="1" applyFont="1" applyFill="1" applyBorder="1" applyAlignment="1">
      <alignment horizontal="center" vertical="center" wrapText="1"/>
    </xf>
    <xf numFmtId="0" fontId="119" fillId="18" borderId="15" xfId="0" applyFont="1" applyFill="1" applyBorder="1" applyAlignment="1">
      <alignment horizontal="center" vertical="center" wrapText="1"/>
    </xf>
    <xf numFmtId="0" fontId="119" fillId="18" borderId="16" xfId="0" applyFont="1" applyFill="1" applyBorder="1" applyAlignment="1">
      <alignment horizontal="center" vertical="center" wrapText="1"/>
    </xf>
    <xf numFmtId="0" fontId="127" fillId="26" borderId="40" xfId="0" applyFont="1" applyFill="1" applyBorder="1" applyAlignment="1">
      <alignment horizontal="center" vertical="center"/>
    </xf>
    <xf numFmtId="0" fontId="127" fillId="26" borderId="36" xfId="0" applyFont="1" applyFill="1" applyBorder="1" applyAlignment="1">
      <alignment horizontal="center" vertical="center"/>
    </xf>
    <xf numFmtId="0" fontId="4" fillId="7" borderId="15" xfId="0" applyFont="1" applyFill="1" applyBorder="1" applyAlignment="1">
      <alignment horizontal="center" vertical="center" wrapText="1"/>
    </xf>
    <xf numFmtId="0" fontId="4" fillId="7" borderId="16" xfId="0" applyFont="1" applyFill="1" applyBorder="1" applyAlignment="1">
      <alignment horizontal="center" vertical="center" wrapText="1"/>
    </xf>
    <xf numFmtId="49" fontId="4" fillId="21" borderId="50" xfId="0" applyNumberFormat="1" applyFont="1" applyFill="1" applyBorder="1" applyAlignment="1">
      <alignment horizontal="center" vertical="center" wrapText="1"/>
    </xf>
    <xf numFmtId="0" fontId="121" fillId="26" borderId="16" xfId="0" applyFont="1" applyFill="1" applyBorder="1" applyAlignment="1">
      <alignment horizontal="center" vertical="center" wrapText="1"/>
    </xf>
    <xf numFmtId="0" fontId="4" fillId="16" borderId="15" xfId="0" applyFont="1" applyFill="1" applyBorder="1" applyAlignment="1">
      <alignment horizontal="center" wrapText="1"/>
    </xf>
    <xf numFmtId="0" fontId="4" fillId="16" borderId="16" xfId="0" applyFont="1" applyFill="1" applyBorder="1" applyAlignment="1">
      <alignment horizontal="center" wrapText="1"/>
    </xf>
    <xf numFmtId="0" fontId="0" fillId="16" borderId="52" xfId="0" applyFill="1" applyBorder="1" applyAlignment="1">
      <alignment horizontal="center" wrapText="1"/>
    </xf>
    <xf numFmtId="0" fontId="52" fillId="19" borderId="15" xfId="0" applyFont="1" applyFill="1" applyBorder="1" applyAlignment="1">
      <alignment horizontal="center" vertical="top" wrapText="1"/>
    </xf>
    <xf numFmtId="0" fontId="52" fillId="19" borderId="16" xfId="0" applyFont="1" applyFill="1" applyBorder="1" applyAlignment="1">
      <alignment horizontal="center" vertical="top" wrapText="1"/>
    </xf>
    <xf numFmtId="0" fontId="52" fillId="19" borderId="2" xfId="0" applyFont="1" applyFill="1" applyBorder="1" applyAlignment="1">
      <alignment horizontal="center" vertical="top" wrapText="1"/>
    </xf>
    <xf numFmtId="0" fontId="0" fillId="16" borderId="15" xfId="0" applyFill="1" applyBorder="1" applyAlignment="1">
      <alignment horizontal="center" vertical="center" wrapText="1"/>
    </xf>
    <xf numFmtId="0" fontId="0" fillId="16" borderId="16" xfId="0" applyFill="1" applyBorder="1" applyAlignment="1">
      <alignment horizontal="center" vertical="center" wrapText="1"/>
    </xf>
    <xf numFmtId="0" fontId="0" fillId="16" borderId="2" xfId="0" applyFill="1" applyBorder="1" applyAlignment="1">
      <alignment horizontal="center" vertical="center" wrapText="1"/>
    </xf>
    <xf numFmtId="0" fontId="4" fillId="2" borderId="15" xfId="0" applyFont="1" applyFill="1" applyBorder="1" applyAlignment="1">
      <alignment horizontal="center" vertical="top" wrapText="1"/>
    </xf>
    <xf numFmtId="0" fontId="4" fillId="2" borderId="16" xfId="0" applyFont="1" applyFill="1" applyBorder="1" applyAlignment="1">
      <alignment horizontal="center" vertical="top" wrapText="1"/>
    </xf>
    <xf numFmtId="0" fontId="121" fillId="27" borderId="15" xfId="0" applyFont="1" applyFill="1" applyBorder="1" applyAlignment="1">
      <alignment horizontal="center" vertical="center" wrapText="1"/>
    </xf>
    <xf numFmtId="0" fontId="60" fillId="24" borderId="105" xfId="0" applyFont="1" applyFill="1" applyBorder="1" applyAlignment="1">
      <alignment horizontal="center" vertical="center" wrapText="1"/>
    </xf>
    <xf numFmtId="0" fontId="60" fillId="24" borderId="53" xfId="0" applyFont="1" applyFill="1" applyBorder="1" applyAlignment="1">
      <alignment horizontal="center" vertical="center" wrapText="1"/>
    </xf>
    <xf numFmtId="0" fontId="83" fillId="35" borderId="41" xfId="0" applyFont="1" applyFill="1" applyBorder="1" applyAlignment="1">
      <alignment horizontal="center" vertical="center" wrapText="1"/>
    </xf>
    <xf numFmtId="0" fontId="83" fillId="35" borderId="16" xfId="0" applyFont="1" applyFill="1" applyBorder="1" applyAlignment="1">
      <alignment horizontal="center" vertical="center" wrapText="1"/>
    </xf>
    <xf numFmtId="0" fontId="57" fillId="19" borderId="105" xfId="0" applyFont="1" applyFill="1" applyBorder="1" applyAlignment="1">
      <alignment horizontal="center" vertical="center"/>
    </xf>
    <xf numFmtId="0" fontId="57" fillId="19" borderId="53" xfId="0" applyFont="1" applyFill="1" applyBorder="1" applyAlignment="1">
      <alignment horizontal="center" vertical="center"/>
    </xf>
    <xf numFmtId="0" fontId="57" fillId="19" borderId="13" xfId="0" applyFont="1" applyFill="1" applyBorder="1" applyAlignment="1">
      <alignment horizontal="center" vertical="center"/>
    </xf>
    <xf numFmtId="0" fontId="73" fillId="19" borderId="76" xfId="0" applyFont="1" applyFill="1" applyBorder="1" applyAlignment="1">
      <alignment horizontal="center" vertical="center" wrapText="1"/>
    </xf>
    <xf numFmtId="0" fontId="73" fillId="19" borderId="21" xfId="0" applyFont="1" applyFill="1" applyBorder="1" applyAlignment="1">
      <alignment horizontal="center" vertical="center" wrapText="1"/>
    </xf>
    <xf numFmtId="0" fontId="73" fillId="19" borderId="9" xfId="0" applyFont="1" applyFill="1" applyBorder="1" applyAlignment="1">
      <alignment horizontal="center" vertical="center" wrapText="1"/>
    </xf>
    <xf numFmtId="0" fontId="141" fillId="22" borderId="15" xfId="0" applyFont="1" applyFill="1" applyBorder="1" applyAlignment="1">
      <alignment horizontal="center" vertical="center" wrapText="1"/>
    </xf>
    <xf numFmtId="0" fontId="141" fillId="22" borderId="2" xfId="0" applyFont="1" applyFill="1" applyBorder="1" applyAlignment="1">
      <alignment horizontal="center" vertical="center" wrapText="1"/>
    </xf>
    <xf numFmtId="0" fontId="110" fillId="22" borderId="15" xfId="0" applyFont="1" applyFill="1" applyBorder="1" applyAlignment="1">
      <alignment horizontal="center" vertical="center" wrapText="1"/>
    </xf>
    <xf numFmtId="0" fontId="110" fillId="22" borderId="2" xfId="0" applyFont="1" applyFill="1" applyBorder="1" applyAlignment="1">
      <alignment horizontal="center" vertical="center" wrapText="1"/>
    </xf>
    <xf numFmtId="0" fontId="121" fillId="32" borderId="15" xfId="0" applyFont="1" applyFill="1" applyBorder="1" applyAlignment="1">
      <alignment horizontal="center" vertical="center" wrapText="1"/>
    </xf>
    <xf numFmtId="0" fontId="121" fillId="32" borderId="16" xfId="0" applyFont="1" applyFill="1" applyBorder="1" applyAlignment="1">
      <alignment horizontal="center" vertical="center" wrapText="1"/>
    </xf>
    <xf numFmtId="0" fontId="114" fillId="32" borderId="15" xfId="0" applyFont="1" applyFill="1" applyBorder="1" applyAlignment="1">
      <alignment horizontal="center" vertical="center" wrapText="1"/>
    </xf>
    <xf numFmtId="0" fontId="114" fillId="32" borderId="2" xfId="0" applyFont="1" applyFill="1" applyBorder="1" applyAlignment="1">
      <alignment horizontal="center" vertical="center" wrapText="1"/>
    </xf>
    <xf numFmtId="0" fontId="60" fillId="6" borderId="52" xfId="0" applyFont="1" applyFill="1" applyBorder="1" applyAlignment="1">
      <alignment horizontal="center" vertical="center" wrapText="1"/>
    </xf>
    <xf numFmtId="0" fontId="60" fillId="6" borderId="53" xfId="0" applyFont="1" applyFill="1" applyBorder="1" applyAlignment="1">
      <alignment horizontal="center" vertical="center" wrapText="1"/>
    </xf>
    <xf numFmtId="0" fontId="60" fillId="6" borderId="13" xfId="0" applyFont="1" applyFill="1" applyBorder="1" applyAlignment="1">
      <alignment horizontal="center" vertical="center" wrapText="1"/>
    </xf>
    <xf numFmtId="0" fontId="52" fillId="19" borderId="36" xfId="0" applyFont="1" applyFill="1" applyBorder="1" applyAlignment="1">
      <alignment horizontal="center" vertical="center" wrapText="1"/>
    </xf>
    <xf numFmtId="0" fontId="57" fillId="6" borderId="15" xfId="0" applyFont="1" applyFill="1" applyBorder="1" applyAlignment="1">
      <alignment horizontal="center" vertical="center" wrapText="1"/>
    </xf>
    <xf numFmtId="0" fontId="57" fillId="6" borderId="2" xfId="0" applyFont="1" applyFill="1" applyBorder="1" applyAlignment="1">
      <alignment horizontal="center" vertical="center" wrapText="1"/>
    </xf>
    <xf numFmtId="0" fontId="78" fillId="3" borderId="15" xfId="0" applyFont="1" applyFill="1" applyBorder="1" applyAlignment="1">
      <alignment horizontal="center" vertical="center" wrapText="1"/>
    </xf>
    <xf numFmtId="0" fontId="128" fillId="3" borderId="16" xfId="0" applyFont="1" applyFill="1" applyBorder="1" applyAlignment="1">
      <alignment horizontal="center" vertical="center" wrapText="1"/>
    </xf>
    <xf numFmtId="0" fontId="128" fillId="3" borderId="2" xfId="0" applyFont="1" applyFill="1" applyBorder="1" applyAlignment="1">
      <alignment horizontal="center" vertical="center" wrapText="1"/>
    </xf>
    <xf numFmtId="0" fontId="52" fillId="19" borderId="15" xfId="0" applyFont="1" applyFill="1" applyBorder="1" applyAlignment="1">
      <alignment horizontal="center" vertical="center" wrapText="1"/>
    </xf>
    <xf numFmtId="0" fontId="5" fillId="31" borderId="15" xfId="0" applyFont="1" applyFill="1" applyBorder="1" applyAlignment="1">
      <alignment horizontal="center" vertical="center" wrapText="1"/>
    </xf>
    <xf numFmtId="0" fontId="5" fillId="31" borderId="2" xfId="0" applyFont="1" applyFill="1" applyBorder="1" applyAlignment="1">
      <alignment horizontal="center" vertical="center" wrapText="1"/>
    </xf>
    <xf numFmtId="0" fontId="73" fillId="0" borderId="39" xfId="0" applyFont="1" applyBorder="1" applyAlignment="1">
      <alignment horizontal="center" vertical="center" wrapText="1"/>
    </xf>
    <xf numFmtId="0" fontId="73" fillId="0" borderId="108" xfId="0" applyFont="1" applyBorder="1" applyAlignment="1">
      <alignment horizontal="center" vertical="center" wrapText="1"/>
    </xf>
    <xf numFmtId="0" fontId="45" fillId="21" borderId="15" xfId="0" applyFont="1" applyFill="1" applyBorder="1" applyAlignment="1">
      <alignment horizontal="center" vertical="center" wrapText="1"/>
    </xf>
    <xf numFmtId="0" fontId="45" fillId="21" borderId="16" xfId="0" applyFont="1" applyFill="1" applyBorder="1" applyAlignment="1">
      <alignment horizontal="center" vertical="center" wrapText="1"/>
    </xf>
    <xf numFmtId="0" fontId="4" fillId="21" borderId="39" xfId="0" applyFont="1" applyFill="1" applyBorder="1" applyAlignment="1">
      <alignment horizontal="center" vertical="center" wrapText="1"/>
    </xf>
    <xf numFmtId="0" fontId="30" fillId="21" borderId="7" xfId="0" applyFont="1" applyFill="1" applyBorder="1" applyAlignment="1">
      <alignment horizontal="center" vertical="center" wrapText="1"/>
    </xf>
    <xf numFmtId="49" fontId="52" fillId="21" borderId="15" xfId="0" applyNumberFormat="1" applyFont="1" applyFill="1" applyBorder="1" applyAlignment="1">
      <alignment horizontal="center" vertical="center" wrapText="1"/>
    </xf>
    <xf numFmtId="49" fontId="52" fillId="21" borderId="16" xfId="0" applyNumberFormat="1" applyFont="1" applyFill="1" applyBorder="1" applyAlignment="1">
      <alignment horizontal="center" vertical="center" wrapText="1"/>
    </xf>
    <xf numFmtId="49" fontId="52" fillId="21" borderId="2" xfId="0" applyNumberFormat="1" applyFont="1" applyFill="1" applyBorder="1" applyAlignment="1">
      <alignment horizontal="center" vertical="center" wrapText="1"/>
    </xf>
    <xf numFmtId="0" fontId="4" fillId="21" borderId="2" xfId="0" applyFont="1" applyFill="1" applyBorder="1" applyAlignment="1">
      <alignment horizontal="center" vertical="center" wrapText="1"/>
    </xf>
    <xf numFmtId="0" fontId="123" fillId="34" borderId="41" xfId="0" applyFont="1" applyFill="1" applyBorder="1" applyAlignment="1">
      <alignment horizontal="center" vertical="center" wrapText="1"/>
    </xf>
    <xf numFmtId="0" fontId="123" fillId="34" borderId="16" xfId="0" applyFont="1" applyFill="1" applyBorder="1" applyAlignment="1">
      <alignment horizontal="center" vertical="center" wrapText="1"/>
    </xf>
    <xf numFmtId="0" fontId="123" fillId="34" borderId="2" xfId="0" applyFont="1" applyFill="1" applyBorder="1" applyAlignment="1">
      <alignment horizontal="center" vertical="center" wrapText="1"/>
    </xf>
    <xf numFmtId="49" fontId="4" fillId="4" borderId="40" xfId="0" applyNumberFormat="1" applyFont="1" applyFill="1" applyBorder="1" applyAlignment="1">
      <alignment horizontal="center" vertical="center" wrapText="1"/>
    </xf>
    <xf numFmtId="49" fontId="4" fillId="4" borderId="36" xfId="0" applyNumberFormat="1" applyFont="1" applyFill="1" applyBorder="1" applyAlignment="1">
      <alignment horizontal="center" vertical="center" wrapText="1"/>
    </xf>
    <xf numFmtId="0" fontId="89" fillId="0" borderId="15" xfId="0" applyFont="1" applyBorder="1" applyAlignment="1">
      <alignment horizontal="center" vertical="center" wrapText="1"/>
    </xf>
    <xf numFmtId="0" fontId="89" fillId="0" borderId="2" xfId="0" applyFont="1" applyBorder="1" applyAlignment="1">
      <alignment horizontal="center" vertical="center" wrapText="1"/>
    </xf>
    <xf numFmtId="0" fontId="4" fillId="27" borderId="39" xfId="0" applyFont="1" applyFill="1" applyBorder="1" applyAlignment="1">
      <alignment horizontal="center" wrapText="1"/>
    </xf>
    <xf numFmtId="0" fontId="4" fillId="27" borderId="7" xfId="0" applyFont="1" applyFill="1" applyBorder="1" applyAlignment="1">
      <alignment horizontal="center" wrapText="1"/>
    </xf>
    <xf numFmtId="0" fontId="52" fillId="0" borderId="3" xfId="0" applyFont="1" applyBorder="1" applyAlignment="1">
      <alignment horizontal="center" vertical="center" wrapText="1"/>
    </xf>
    <xf numFmtId="0" fontId="119" fillId="30" borderId="15" xfId="0" applyFont="1" applyFill="1" applyBorder="1" applyAlignment="1">
      <alignment horizontal="center" wrapText="1"/>
    </xf>
    <xf numFmtId="0" fontId="119" fillId="30" borderId="2" xfId="0" applyFont="1" applyFill="1" applyBorder="1" applyAlignment="1">
      <alignment horizontal="center" wrapText="1"/>
    </xf>
    <xf numFmtId="0" fontId="52" fillId="24" borderId="3" xfId="0" applyFont="1" applyFill="1" applyBorder="1" applyAlignment="1">
      <alignment horizontal="center" wrapText="1"/>
    </xf>
    <xf numFmtId="0" fontId="74" fillId="3" borderId="15" xfId="0" applyFont="1" applyFill="1" applyBorder="1" applyAlignment="1">
      <alignment horizontal="center" vertical="center" wrapText="1"/>
    </xf>
    <xf numFmtId="0" fontId="74" fillId="3" borderId="16" xfId="0" applyFont="1" applyFill="1" applyBorder="1" applyAlignment="1">
      <alignment horizontal="center" vertical="center" wrapText="1"/>
    </xf>
    <xf numFmtId="0" fontId="73" fillId="2" borderId="32" xfId="0" applyFont="1" applyFill="1" applyBorder="1" applyAlignment="1">
      <alignment horizontal="center"/>
    </xf>
    <xf numFmtId="0" fontId="52" fillId="24" borderId="40" xfId="0" applyFont="1" applyFill="1" applyBorder="1" applyAlignment="1">
      <alignment horizontal="center" wrapText="1"/>
    </xf>
    <xf numFmtId="0" fontId="52" fillId="24" borderId="50" xfId="0" applyFont="1" applyFill="1" applyBorder="1" applyAlignment="1">
      <alignment horizontal="center" wrapText="1"/>
    </xf>
    <xf numFmtId="0" fontId="52" fillId="24" borderId="36" xfId="0" applyFont="1" applyFill="1" applyBorder="1" applyAlignment="1">
      <alignment horizontal="center" wrapText="1"/>
    </xf>
    <xf numFmtId="0" fontId="4" fillId="27" borderId="40" xfId="0" applyFont="1" applyFill="1" applyBorder="1" applyAlignment="1">
      <alignment horizontal="center" wrapText="1"/>
    </xf>
    <xf numFmtId="0" fontId="4" fillId="27" borderId="50" xfId="0" applyFont="1" applyFill="1" applyBorder="1" applyAlignment="1">
      <alignment horizontal="center" wrapText="1"/>
    </xf>
    <xf numFmtId="0" fontId="4" fillId="27" borderId="36" xfId="0" applyFont="1" applyFill="1" applyBorder="1" applyAlignment="1">
      <alignment horizontal="center" wrapText="1"/>
    </xf>
    <xf numFmtId="0" fontId="76" fillId="4" borderId="15" xfId="0" applyFont="1" applyFill="1" applyBorder="1" applyAlignment="1">
      <alignment horizontal="center" vertical="center" wrapText="1"/>
    </xf>
    <xf numFmtId="0" fontId="76" fillId="4" borderId="16" xfId="0" applyFont="1" applyFill="1" applyBorder="1" applyAlignment="1">
      <alignment horizontal="center" vertical="center" wrapText="1"/>
    </xf>
    <xf numFmtId="0" fontId="76" fillId="4" borderId="2" xfId="0" applyFont="1" applyFill="1" applyBorder="1" applyAlignment="1">
      <alignment horizontal="center" vertical="center" wrapText="1"/>
    </xf>
    <xf numFmtId="0" fontId="73" fillId="4" borderId="89" xfId="0" applyFont="1" applyFill="1" applyBorder="1" applyAlignment="1">
      <alignment horizontal="center" wrapText="1"/>
    </xf>
    <xf numFmtId="0" fontId="73" fillId="4" borderId="108" xfId="0" applyFont="1" applyFill="1" applyBorder="1" applyAlignment="1">
      <alignment horizontal="center" wrapText="1"/>
    </xf>
    <xf numFmtId="0" fontId="137" fillId="32" borderId="15" xfId="0" applyFont="1" applyFill="1" applyBorder="1" applyAlignment="1">
      <alignment horizontal="center" vertical="center" wrapText="1"/>
    </xf>
    <xf numFmtId="0" fontId="137" fillId="32" borderId="16" xfId="0" applyFont="1" applyFill="1" applyBorder="1" applyAlignment="1">
      <alignment horizontal="center" vertical="center" wrapText="1"/>
    </xf>
    <xf numFmtId="0" fontId="58" fillId="25" borderId="15" xfId="0" applyFont="1" applyFill="1" applyBorder="1" applyAlignment="1">
      <alignment horizontal="center" vertical="center" wrapText="1"/>
    </xf>
    <xf numFmtId="0" fontId="58" fillId="25" borderId="16" xfId="0" applyFont="1" applyFill="1" applyBorder="1" applyAlignment="1">
      <alignment horizontal="center" vertical="center" wrapText="1"/>
    </xf>
    <xf numFmtId="0" fontId="58" fillId="25" borderId="2" xfId="0" applyFont="1" applyFill="1" applyBorder="1" applyAlignment="1">
      <alignment horizontal="center" vertical="center" wrapText="1"/>
    </xf>
    <xf numFmtId="0" fontId="78" fillId="32" borderId="15" xfId="0" applyFont="1" applyFill="1" applyBorder="1" applyAlignment="1">
      <alignment horizontal="center" vertical="center" wrapText="1"/>
    </xf>
    <xf numFmtId="0" fontId="128" fillId="32" borderId="2" xfId="0" applyFont="1" applyFill="1" applyBorder="1" applyAlignment="1">
      <alignment horizontal="center" vertical="center" wrapText="1"/>
    </xf>
    <xf numFmtId="0" fontId="73" fillId="23" borderId="33" xfId="0" applyFont="1" applyFill="1" applyBorder="1" applyAlignment="1">
      <alignment horizontal="center" vertical="center"/>
    </xf>
    <xf numFmtId="0" fontId="73" fillId="23" borderId="35" xfId="0" applyFont="1" applyFill="1" applyBorder="1" applyAlignment="1">
      <alignment horizontal="center" vertical="center"/>
    </xf>
    <xf numFmtId="0" fontId="73" fillId="21" borderId="15" xfId="0" applyFont="1" applyFill="1" applyBorder="1" applyAlignment="1">
      <alignment horizontal="center" vertical="center" wrapText="1"/>
    </xf>
    <xf numFmtId="0" fontId="73" fillId="21" borderId="16" xfId="0" applyFont="1" applyFill="1" applyBorder="1" applyAlignment="1">
      <alignment horizontal="center" vertical="center" wrapText="1"/>
    </xf>
    <xf numFmtId="0" fontId="5" fillId="3" borderId="16" xfId="0" applyFont="1" applyFill="1" applyBorder="1" applyAlignment="1">
      <alignment horizontal="center" vertical="center" wrapText="1"/>
    </xf>
    <xf numFmtId="0" fontId="3" fillId="7" borderId="32" xfId="0" applyFont="1" applyFill="1" applyBorder="1" applyAlignment="1">
      <alignment horizontal="center" vertical="center"/>
    </xf>
    <xf numFmtId="0" fontId="3" fillId="7" borderId="21" xfId="0" applyFont="1" applyFill="1" applyBorder="1" applyAlignment="1">
      <alignment horizontal="center" vertical="center"/>
    </xf>
    <xf numFmtId="0" fontId="63" fillId="30" borderId="15" xfId="0" applyFont="1" applyFill="1" applyBorder="1" applyAlignment="1">
      <alignment horizontal="center" vertical="center" wrapText="1"/>
    </xf>
    <xf numFmtId="0" fontId="95" fillId="3" borderId="22" xfId="3" applyNumberFormat="1" applyFont="1" applyFill="1" applyBorder="1" applyAlignment="1">
      <alignment horizontal="center" vertical="center" textRotation="90" wrapText="1"/>
    </xf>
    <xf numFmtId="0" fontId="95" fillId="3" borderId="24" xfId="3" applyNumberFormat="1" applyFont="1" applyFill="1" applyBorder="1" applyAlignment="1">
      <alignment horizontal="center" vertical="center" textRotation="90" wrapText="1"/>
    </xf>
    <xf numFmtId="0" fontId="57" fillId="13" borderId="15" xfId="0" applyFont="1" applyFill="1" applyBorder="1" applyAlignment="1">
      <alignment horizontal="center" vertical="center" wrapText="1"/>
    </xf>
    <xf numFmtId="0" fontId="57" fillId="13" borderId="16" xfId="0" applyFont="1" applyFill="1" applyBorder="1" applyAlignment="1">
      <alignment horizontal="center" vertical="center" wrapText="1"/>
    </xf>
    <xf numFmtId="0" fontId="87" fillId="0" borderId="46" xfId="0" applyFont="1" applyBorder="1" applyAlignment="1">
      <alignment horizontal="center" vertical="center"/>
    </xf>
    <xf numFmtId="0" fontId="52" fillId="21" borderId="36" xfId="0" applyFont="1" applyFill="1" applyBorder="1" applyAlignment="1">
      <alignment horizontal="center" wrapText="1"/>
    </xf>
    <xf numFmtId="0" fontId="52" fillId="24" borderId="3" xfId="0" applyFont="1" applyFill="1" applyBorder="1" applyAlignment="1">
      <alignment horizontal="center" vertical="center" wrapText="1"/>
    </xf>
    <xf numFmtId="0" fontId="4" fillId="27" borderId="3"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4" borderId="16" xfId="0" applyFont="1" applyFill="1" applyBorder="1" applyAlignment="1">
      <alignment horizontal="center" wrapText="1"/>
    </xf>
    <xf numFmtId="0" fontId="4" fillId="24" borderId="3" xfId="0" applyFont="1" applyFill="1" applyBorder="1" applyAlignment="1">
      <alignment horizontal="center" wrapText="1"/>
    </xf>
    <xf numFmtId="0" fontId="73" fillId="28" borderId="18" xfId="0" applyFont="1" applyFill="1" applyBorder="1" applyAlignment="1">
      <alignment horizontal="center" vertical="center" wrapText="1"/>
    </xf>
    <xf numFmtId="0" fontId="73" fillId="28" borderId="9" xfId="0" applyFont="1" applyFill="1" applyBorder="1" applyAlignment="1">
      <alignment horizontal="center" vertical="center" wrapText="1"/>
    </xf>
    <xf numFmtId="0" fontId="57" fillId="3" borderId="16" xfId="0" applyFont="1" applyFill="1" applyBorder="1" applyAlignment="1">
      <alignment horizontal="center" vertical="center" wrapText="1"/>
    </xf>
    <xf numFmtId="0" fontId="5" fillId="0" borderId="16" xfId="0" applyFont="1" applyBorder="1" applyAlignment="1">
      <alignment horizontal="center" vertical="center" wrapText="1"/>
    </xf>
    <xf numFmtId="0" fontId="5" fillId="0" borderId="2" xfId="0" applyFont="1" applyBorder="1" applyAlignment="1">
      <alignment horizontal="center" vertical="center" wrapText="1"/>
    </xf>
    <xf numFmtId="0" fontId="73" fillId="23" borderId="15" xfId="0" applyFont="1" applyFill="1" applyBorder="1" applyAlignment="1">
      <alignment horizontal="center" vertical="center" wrapText="1"/>
    </xf>
    <xf numFmtId="0" fontId="73" fillId="23" borderId="16" xfId="0" applyFont="1" applyFill="1" applyBorder="1" applyAlignment="1">
      <alignment horizontal="center" vertical="center" wrapText="1"/>
    </xf>
    <xf numFmtId="0" fontId="73" fillId="23" borderId="2" xfId="0" applyFont="1" applyFill="1" applyBorder="1" applyAlignment="1">
      <alignment horizontal="center" vertical="center" wrapText="1"/>
    </xf>
    <xf numFmtId="0" fontId="52" fillId="7" borderId="19" xfId="0" applyFont="1" applyFill="1" applyBorder="1" applyAlignment="1">
      <alignment horizontal="center" vertical="center" wrapText="1"/>
    </xf>
    <xf numFmtId="0" fontId="52" fillId="7" borderId="0" xfId="0" applyFont="1" applyFill="1" applyAlignment="1">
      <alignment horizontal="center" vertical="center" wrapText="1"/>
    </xf>
    <xf numFmtId="0" fontId="52" fillId="7" borderId="22" xfId="0" applyFont="1" applyFill="1" applyBorder="1" applyAlignment="1">
      <alignment horizontal="center" vertical="center" wrapText="1"/>
    </xf>
    <xf numFmtId="0" fontId="52" fillId="7" borderId="18" xfId="0" applyFont="1" applyFill="1" applyBorder="1" applyAlignment="1">
      <alignment horizontal="center" vertical="center" wrapText="1"/>
    </xf>
    <xf numFmtId="0" fontId="52" fillId="7" borderId="21" xfId="0" applyFont="1" applyFill="1" applyBorder="1" applyAlignment="1">
      <alignment horizontal="center" vertical="center" wrapText="1"/>
    </xf>
    <xf numFmtId="0" fontId="52" fillId="7" borderId="9" xfId="0" applyFont="1" applyFill="1" applyBorder="1" applyAlignment="1">
      <alignment horizontal="center" vertical="center" wrapText="1"/>
    </xf>
    <xf numFmtId="14" fontId="75" fillId="7" borderId="40" xfId="0" applyNumberFormat="1" applyFont="1" applyFill="1" applyBorder="1" applyAlignment="1">
      <alignment horizontal="center" vertical="center" wrapText="1" shrinkToFit="1"/>
    </xf>
    <xf numFmtId="14" fontId="75" fillId="7" borderId="50" xfId="0" applyNumberFormat="1" applyFont="1" applyFill="1" applyBorder="1" applyAlignment="1">
      <alignment horizontal="center" vertical="center" wrapText="1" shrinkToFit="1"/>
    </xf>
    <xf numFmtId="14" fontId="75" fillId="7" borderId="36" xfId="0" applyNumberFormat="1" applyFont="1" applyFill="1" applyBorder="1" applyAlignment="1">
      <alignment horizontal="center" vertical="center" wrapText="1" shrinkToFit="1"/>
    </xf>
    <xf numFmtId="14" fontId="126" fillId="37" borderId="28" xfId="0" applyNumberFormat="1" applyFont="1" applyFill="1" applyBorder="1" applyAlignment="1">
      <alignment horizontal="center" vertical="center" wrapText="1" shrinkToFit="1"/>
    </xf>
    <xf numFmtId="14" fontId="126" fillId="37" borderId="31" xfId="0" applyNumberFormat="1" applyFont="1" applyFill="1" applyBorder="1" applyAlignment="1">
      <alignment horizontal="center" vertical="center" wrapText="1" shrinkToFit="1"/>
    </xf>
    <xf numFmtId="14" fontId="126" fillId="37" borderId="30" xfId="0" applyNumberFormat="1" applyFont="1" applyFill="1" applyBorder="1" applyAlignment="1">
      <alignment horizontal="center" vertical="center" wrapText="1" shrinkToFit="1"/>
    </xf>
    <xf numFmtId="0" fontId="128" fillId="35" borderId="40" xfId="0" applyFont="1" applyFill="1" applyBorder="1" applyAlignment="1">
      <alignment horizontal="center" vertical="center" wrapText="1"/>
    </xf>
    <xf numFmtId="0" fontId="128" fillId="35" borderId="36" xfId="0" applyFont="1" applyFill="1" applyBorder="1" applyAlignment="1">
      <alignment horizontal="center" vertical="center" wrapText="1"/>
    </xf>
    <xf numFmtId="49" fontId="5" fillId="3" borderId="2" xfId="0" applyNumberFormat="1" applyFont="1" applyFill="1" applyBorder="1" applyAlignment="1">
      <alignment horizontal="center" vertical="center" wrapText="1"/>
    </xf>
    <xf numFmtId="0" fontId="79" fillId="27" borderId="15" xfId="0" applyFont="1" applyFill="1" applyBorder="1" applyAlignment="1">
      <alignment horizontal="center" vertical="center" wrapText="1"/>
    </xf>
    <xf numFmtId="0" fontId="79" fillId="27" borderId="16" xfId="0" applyFont="1" applyFill="1" applyBorder="1" applyAlignment="1">
      <alignment horizontal="center" vertical="center" wrapText="1"/>
    </xf>
    <xf numFmtId="0" fontId="79" fillId="27" borderId="2" xfId="0" applyFont="1" applyFill="1" applyBorder="1" applyAlignment="1">
      <alignment horizontal="center" vertical="center" wrapText="1"/>
    </xf>
    <xf numFmtId="0" fontId="52" fillId="31" borderId="13" xfId="0" applyFont="1" applyFill="1" applyBorder="1" applyAlignment="1">
      <alignment horizontal="center" vertical="center" wrapText="1"/>
    </xf>
    <xf numFmtId="0" fontId="116" fillId="38" borderId="15" xfId="0" applyFont="1" applyFill="1" applyBorder="1" applyAlignment="1">
      <alignment horizontal="center" vertical="center" wrapText="1"/>
    </xf>
    <xf numFmtId="0" fontId="116" fillId="38" borderId="2" xfId="0" applyFont="1" applyFill="1" applyBorder="1" applyAlignment="1">
      <alignment horizontal="center" vertical="center" wrapText="1"/>
    </xf>
    <xf numFmtId="0" fontId="119" fillId="32" borderId="16" xfId="0" applyFont="1" applyFill="1" applyBorder="1" applyAlignment="1">
      <alignment horizontal="center" vertical="center" wrapText="1"/>
    </xf>
    <xf numFmtId="14" fontId="73" fillId="2" borderId="40" xfId="0" applyNumberFormat="1" applyFont="1" applyFill="1" applyBorder="1" applyAlignment="1">
      <alignment horizontal="center" vertical="center" wrapText="1" shrinkToFit="1"/>
    </xf>
    <xf numFmtId="14" fontId="73" fillId="2" borderId="50" xfId="0" applyNumberFormat="1" applyFont="1" applyFill="1" applyBorder="1" applyAlignment="1">
      <alignment horizontal="center" vertical="center" wrapText="1" shrinkToFit="1"/>
    </xf>
    <xf numFmtId="14" fontId="73" fillId="2" borderId="36" xfId="0" applyNumberFormat="1" applyFont="1" applyFill="1" applyBorder="1" applyAlignment="1">
      <alignment horizontal="center" vertical="center" wrapText="1" shrinkToFit="1"/>
    </xf>
    <xf numFmtId="0" fontId="57" fillId="25" borderId="16" xfId="0" applyFont="1" applyFill="1" applyBorder="1" applyAlignment="1">
      <alignment horizontal="center" vertical="center" wrapText="1"/>
    </xf>
    <xf numFmtId="14" fontId="52" fillId="32" borderId="40" xfId="0" applyNumberFormat="1" applyFont="1" applyFill="1" applyBorder="1" applyAlignment="1">
      <alignment horizontal="center" wrapText="1" shrinkToFit="1"/>
    </xf>
    <xf numFmtId="14" fontId="52" fillId="32" borderId="50" xfId="0" applyNumberFormat="1" applyFont="1" applyFill="1" applyBorder="1" applyAlignment="1">
      <alignment horizontal="center" wrapText="1" shrinkToFit="1"/>
    </xf>
    <xf numFmtId="14" fontId="52" fillId="32" borderId="36" xfId="0" applyNumberFormat="1" applyFont="1" applyFill="1" applyBorder="1" applyAlignment="1">
      <alignment horizontal="center" wrapText="1" shrinkToFit="1"/>
    </xf>
    <xf numFmtId="0" fontId="5" fillId="14" borderId="15" xfId="0" applyFont="1" applyFill="1" applyBorder="1" applyAlignment="1">
      <alignment horizontal="center" vertical="center" wrapText="1"/>
    </xf>
    <xf numFmtId="0" fontId="5" fillId="14" borderId="16" xfId="0" applyFont="1" applyFill="1" applyBorder="1" applyAlignment="1">
      <alignment horizontal="center" vertical="center" wrapText="1"/>
    </xf>
    <xf numFmtId="0" fontId="5" fillId="14" borderId="2" xfId="0" applyFont="1" applyFill="1" applyBorder="1" applyAlignment="1">
      <alignment horizontal="center" vertical="center" wrapText="1"/>
    </xf>
    <xf numFmtId="0" fontId="4" fillId="3" borderId="15" xfId="0" applyFont="1" applyFill="1" applyBorder="1" applyAlignment="1">
      <alignment horizontal="center" vertical="center" wrapText="1"/>
    </xf>
    <xf numFmtId="0" fontId="4" fillId="3" borderId="16"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127" fillId="34" borderId="15" xfId="0" applyFont="1" applyFill="1" applyBorder="1" applyAlignment="1">
      <alignment horizontal="center" vertical="center"/>
    </xf>
    <xf numFmtId="14" fontId="73" fillId="2" borderId="15" xfId="0" applyNumberFormat="1" applyFont="1" applyFill="1" applyBorder="1" applyAlignment="1">
      <alignment horizontal="center" vertical="center" wrapText="1" shrinkToFit="1"/>
    </xf>
    <xf numFmtId="14" fontId="73" fillId="2" borderId="16" xfId="0" applyNumberFormat="1" applyFont="1" applyFill="1" applyBorder="1" applyAlignment="1">
      <alignment horizontal="center" vertical="center" wrapText="1" shrinkToFit="1"/>
    </xf>
    <xf numFmtId="14" fontId="84" fillId="37" borderId="36" xfId="0" applyNumberFormat="1" applyFont="1" applyFill="1" applyBorder="1" applyAlignment="1">
      <alignment horizontal="center" vertical="center" wrapText="1" shrinkToFit="1"/>
    </xf>
    <xf numFmtId="14" fontId="52" fillId="2" borderId="40" xfId="0" applyNumberFormat="1" applyFont="1" applyFill="1" applyBorder="1" applyAlignment="1">
      <alignment horizontal="center" vertical="center" wrapText="1" shrinkToFit="1"/>
    </xf>
    <xf numFmtId="14" fontId="52" fillId="2" borderId="50" xfId="0" applyNumberFormat="1" applyFont="1" applyFill="1" applyBorder="1" applyAlignment="1">
      <alignment horizontal="center" vertical="center" wrapText="1" shrinkToFit="1"/>
    </xf>
    <xf numFmtId="0" fontId="63" fillId="25" borderId="52" xfId="0" applyFont="1" applyFill="1" applyBorder="1" applyAlignment="1">
      <alignment horizontal="center" vertical="center" wrapText="1"/>
    </xf>
    <xf numFmtId="0" fontId="63" fillId="25" borderId="53" xfId="0" applyFont="1" applyFill="1" applyBorder="1" applyAlignment="1">
      <alignment horizontal="center" vertical="center" wrapText="1"/>
    </xf>
    <xf numFmtId="14" fontId="4" fillId="32" borderId="40" xfId="0" applyNumberFormat="1" applyFont="1" applyFill="1" applyBorder="1" applyAlignment="1">
      <alignment horizontal="center" wrapText="1" shrinkToFit="1"/>
    </xf>
    <xf numFmtId="14" fontId="4" fillId="32" borderId="36" xfId="0" applyNumberFormat="1" applyFont="1" applyFill="1" applyBorder="1" applyAlignment="1">
      <alignment horizontal="center" wrapText="1" shrinkToFit="1"/>
    </xf>
    <xf numFmtId="0" fontId="117" fillId="38" borderId="15" xfId="0" applyFont="1" applyFill="1" applyBorder="1" applyAlignment="1">
      <alignment horizontal="center" vertical="center" wrapText="1"/>
    </xf>
    <xf numFmtId="0" fontId="117" fillId="38" borderId="16" xfId="0" applyFont="1" applyFill="1" applyBorder="1" applyAlignment="1">
      <alignment horizontal="center" vertical="center" wrapText="1"/>
    </xf>
    <xf numFmtId="0" fontId="117" fillId="38" borderId="2" xfId="0" applyFont="1" applyFill="1" applyBorder="1" applyAlignment="1">
      <alignment horizontal="center" vertical="center" wrapText="1"/>
    </xf>
    <xf numFmtId="0" fontId="121" fillId="25" borderId="15" xfId="0" applyFont="1" applyFill="1" applyBorder="1" applyAlignment="1">
      <alignment horizontal="center" vertical="center" wrapText="1"/>
    </xf>
    <xf numFmtId="0" fontId="121" fillId="25" borderId="16" xfId="0" applyFont="1" applyFill="1" applyBorder="1" applyAlignment="1">
      <alignment horizontal="center" vertical="center" wrapText="1"/>
    </xf>
    <xf numFmtId="0" fontId="79" fillId="7" borderId="15" xfId="0" applyFont="1" applyFill="1" applyBorder="1" applyAlignment="1">
      <alignment horizontal="center" vertical="center" wrapText="1"/>
    </xf>
    <xf numFmtId="0" fontId="79" fillId="7" borderId="16" xfId="0" applyFont="1" applyFill="1" applyBorder="1" applyAlignment="1">
      <alignment horizontal="center" vertical="center" wrapText="1"/>
    </xf>
    <xf numFmtId="0" fontId="79" fillId="7" borderId="2" xfId="0" applyFont="1" applyFill="1" applyBorder="1" applyAlignment="1">
      <alignment horizontal="center" vertical="center" wrapText="1"/>
    </xf>
    <xf numFmtId="0" fontId="114" fillId="30" borderId="29" xfId="0" applyFont="1" applyFill="1" applyBorder="1" applyAlignment="1">
      <alignment horizontal="center" vertical="center" wrapText="1"/>
    </xf>
    <xf numFmtId="0" fontId="114" fillId="30" borderId="25" xfId="0" applyFont="1" applyFill="1" applyBorder="1" applyAlignment="1">
      <alignment horizontal="center" vertical="center" wrapText="1"/>
    </xf>
    <xf numFmtId="0" fontId="114" fillId="30" borderId="24" xfId="0" applyFont="1" applyFill="1" applyBorder="1" applyAlignment="1">
      <alignment horizontal="center" vertical="center" wrapText="1"/>
    </xf>
    <xf numFmtId="0" fontId="78" fillId="25" borderId="15" xfId="0" applyFont="1" applyFill="1" applyBorder="1" applyAlignment="1">
      <alignment horizontal="center" vertical="center" wrapText="1"/>
    </xf>
    <xf numFmtId="0" fontId="78" fillId="25" borderId="16" xfId="0" applyFont="1" applyFill="1" applyBorder="1" applyAlignment="1">
      <alignment horizontal="center" vertical="center" wrapText="1"/>
    </xf>
    <xf numFmtId="14" fontId="114" fillId="31" borderId="40" xfId="0" applyNumberFormat="1" applyFont="1" applyFill="1" applyBorder="1" applyAlignment="1">
      <alignment horizontal="center" vertical="center" wrapText="1" shrinkToFit="1"/>
    </xf>
    <xf numFmtId="14" fontId="114" fillId="31" borderId="70" xfId="0" applyNumberFormat="1" applyFont="1" applyFill="1" applyBorder="1" applyAlignment="1">
      <alignment horizontal="center" vertical="center" wrapText="1" shrinkToFit="1"/>
    </xf>
    <xf numFmtId="0" fontId="126" fillId="39" borderId="2" xfId="0" applyFont="1" applyFill="1" applyBorder="1" applyAlignment="1">
      <alignment horizontal="center" vertical="center"/>
    </xf>
    <xf numFmtId="14" fontId="114" fillId="7" borderId="50" xfId="0" applyNumberFormat="1" applyFont="1" applyFill="1" applyBorder="1" applyAlignment="1">
      <alignment horizontal="center" vertical="center" wrapText="1" shrinkToFit="1"/>
    </xf>
    <xf numFmtId="0" fontId="136" fillId="28" borderId="15" xfId="0" applyFont="1" applyFill="1" applyBorder="1" applyAlignment="1">
      <alignment horizontal="center" vertical="center" wrapText="1"/>
    </xf>
    <xf numFmtId="0" fontId="136" fillId="28" borderId="16" xfId="0" applyFont="1" applyFill="1" applyBorder="1" applyAlignment="1">
      <alignment horizontal="center" vertical="center" wrapText="1"/>
    </xf>
    <xf numFmtId="0" fontId="136" fillId="28" borderId="2" xfId="0" applyFont="1" applyFill="1" applyBorder="1" applyAlignment="1">
      <alignment horizontal="center" vertical="center" wrapText="1"/>
    </xf>
    <xf numFmtId="0" fontId="123" fillId="34" borderId="18" xfId="0" applyFont="1" applyFill="1" applyBorder="1" applyAlignment="1">
      <alignment horizontal="center" vertical="center" wrapText="1"/>
    </xf>
    <xf numFmtId="0" fontId="123" fillId="34" borderId="21" xfId="0" applyFont="1" applyFill="1" applyBorder="1" applyAlignment="1">
      <alignment horizontal="center" vertical="center" wrapText="1"/>
    </xf>
    <xf numFmtId="0" fontId="123" fillId="34" borderId="9" xfId="0" applyFont="1" applyFill="1" applyBorder="1" applyAlignment="1">
      <alignment horizontal="center" vertical="center" wrapText="1"/>
    </xf>
    <xf numFmtId="0" fontId="121" fillId="3" borderId="15" xfId="0" applyFont="1" applyFill="1" applyBorder="1" applyAlignment="1">
      <alignment horizontal="center" vertical="center" wrapText="1"/>
    </xf>
    <xf numFmtId="0" fontId="121" fillId="3" borderId="16" xfId="0" applyFont="1" applyFill="1" applyBorder="1" applyAlignment="1">
      <alignment horizontal="center" vertical="center" wrapText="1"/>
    </xf>
    <xf numFmtId="0" fontId="121" fillId="3" borderId="2" xfId="0" applyFont="1" applyFill="1" applyBorder="1" applyAlignment="1">
      <alignment horizontal="center" vertical="center" wrapText="1"/>
    </xf>
    <xf numFmtId="0" fontId="57" fillId="8" borderId="15" xfId="0" applyFont="1" applyFill="1" applyBorder="1" applyAlignment="1">
      <alignment horizontal="center" vertical="center" wrapText="1"/>
    </xf>
    <xf numFmtId="0" fontId="57" fillId="8" borderId="2" xfId="0" applyFont="1" applyFill="1" applyBorder="1" applyAlignment="1">
      <alignment horizontal="center" vertical="center" wrapText="1"/>
    </xf>
    <xf numFmtId="0" fontId="127" fillId="39" borderId="3" xfId="0" applyFont="1" applyFill="1" applyBorder="1" applyAlignment="1">
      <alignment horizontal="center" vertical="center" wrapText="1"/>
    </xf>
    <xf numFmtId="0" fontId="57" fillId="22" borderId="15" xfId="0" applyFont="1" applyFill="1" applyBorder="1" applyAlignment="1">
      <alignment horizontal="center" vertical="center" wrapText="1"/>
    </xf>
    <xf numFmtId="0" fontId="57" fillId="22" borderId="16" xfId="0" applyFont="1" applyFill="1" applyBorder="1" applyAlignment="1">
      <alignment horizontal="center" vertical="center" wrapText="1"/>
    </xf>
    <xf numFmtId="0" fontId="73" fillId="29" borderId="19" xfId="0" applyFont="1" applyFill="1" applyBorder="1" applyAlignment="1">
      <alignment horizontal="center" vertical="center" wrapText="1"/>
    </xf>
    <xf numFmtId="0" fontId="73" fillId="29" borderId="0" xfId="0" applyFont="1" applyFill="1" applyAlignment="1">
      <alignment horizontal="center" vertical="center" wrapText="1"/>
    </xf>
    <xf numFmtId="0" fontId="74" fillId="7" borderId="2" xfId="0" applyFont="1" applyFill="1" applyBorder="1" applyAlignment="1">
      <alignment horizontal="center" vertical="center" wrapText="1"/>
    </xf>
    <xf numFmtId="0" fontId="121" fillId="3" borderId="40" xfId="0" applyFont="1" applyFill="1" applyBorder="1" applyAlignment="1">
      <alignment horizontal="center" vertical="center" wrapText="1"/>
    </xf>
    <xf numFmtId="0" fontId="121" fillId="3" borderId="50" xfId="0" applyFont="1" applyFill="1" applyBorder="1" applyAlignment="1">
      <alignment horizontal="center" vertical="center" wrapText="1"/>
    </xf>
    <xf numFmtId="0" fontId="121" fillId="3" borderId="36" xfId="0" applyFont="1" applyFill="1" applyBorder="1" applyAlignment="1">
      <alignment horizontal="center" vertical="center" wrapText="1"/>
    </xf>
    <xf numFmtId="14" fontId="4" fillId="2" borderId="76" xfId="0" applyNumberFormat="1" applyFont="1" applyFill="1" applyBorder="1" applyAlignment="1">
      <alignment horizontal="center" wrapText="1" shrinkToFit="1"/>
    </xf>
    <xf numFmtId="14" fontId="4" fillId="2" borderId="9" xfId="0" applyNumberFormat="1" applyFont="1" applyFill="1" applyBorder="1" applyAlignment="1">
      <alignment horizontal="center" wrapText="1" shrinkToFit="1"/>
    </xf>
    <xf numFmtId="0" fontId="79" fillId="21" borderId="36" xfId="0" applyFont="1" applyFill="1" applyBorder="1" applyAlignment="1">
      <alignment horizontal="center" vertical="center" wrapText="1"/>
    </xf>
    <xf numFmtId="0" fontId="5" fillId="7" borderId="3" xfId="0" applyFont="1" applyFill="1" applyBorder="1" applyAlignment="1">
      <alignment horizontal="center" vertical="center" wrapText="1"/>
    </xf>
    <xf numFmtId="0" fontId="79" fillId="13" borderId="3" xfId="0" applyFont="1" applyFill="1" applyBorder="1" applyAlignment="1">
      <alignment horizontal="center" vertical="center" wrapText="1"/>
    </xf>
    <xf numFmtId="0" fontId="14" fillId="7" borderId="52" xfId="0" applyFont="1" applyFill="1" applyBorder="1" applyAlignment="1">
      <alignment horizontal="center" vertical="center" textRotation="180" wrapText="1"/>
    </xf>
    <xf numFmtId="0" fontId="14" fillId="7" borderId="13" xfId="0" applyFont="1" applyFill="1" applyBorder="1" applyAlignment="1">
      <alignment horizontal="center" vertical="center" textRotation="180" wrapText="1"/>
    </xf>
    <xf numFmtId="0" fontId="4" fillId="11" borderId="15" xfId="0" applyFont="1" applyFill="1" applyBorder="1" applyAlignment="1">
      <alignment horizontal="center" wrapText="1"/>
    </xf>
    <xf numFmtId="0" fontId="0" fillId="11" borderId="2" xfId="0" applyFill="1" applyBorder="1" applyAlignment="1">
      <alignment horizontal="center" wrapText="1"/>
    </xf>
    <xf numFmtId="0" fontId="128" fillId="35" borderId="15" xfId="0" applyFont="1" applyFill="1" applyBorder="1" applyAlignment="1">
      <alignment horizontal="center" vertical="center" wrapText="1"/>
    </xf>
    <xf numFmtId="0" fontId="128" fillId="35" borderId="2" xfId="0" applyFont="1" applyFill="1" applyBorder="1" applyAlignment="1">
      <alignment horizontal="center" vertical="center" wrapText="1"/>
    </xf>
    <xf numFmtId="0" fontId="83" fillId="16" borderId="28" xfId="0" applyFont="1" applyFill="1" applyBorder="1" applyAlignment="1">
      <alignment horizontal="center" vertical="center" wrapText="1"/>
    </xf>
    <xf numFmtId="0" fontId="121" fillId="16" borderId="32" xfId="0" applyFont="1" applyFill="1" applyBorder="1" applyAlignment="1">
      <alignment horizontal="center" vertical="center" wrapText="1"/>
    </xf>
    <xf numFmtId="0" fontId="121" fillId="16" borderId="35" xfId="0" applyFont="1" applyFill="1" applyBorder="1" applyAlignment="1">
      <alignment horizontal="center" vertical="center" wrapText="1"/>
    </xf>
    <xf numFmtId="0" fontId="98" fillId="4" borderId="15" xfId="0" applyFont="1" applyFill="1" applyBorder="1" applyAlignment="1">
      <alignment horizontal="center" wrapText="1"/>
    </xf>
    <xf numFmtId="0" fontId="98" fillId="4" borderId="2" xfId="0" applyFont="1" applyFill="1" applyBorder="1" applyAlignment="1">
      <alignment horizontal="center" wrapText="1"/>
    </xf>
    <xf numFmtId="0" fontId="57" fillId="18" borderId="21" xfId="0" applyFont="1" applyFill="1" applyBorder="1" applyAlignment="1">
      <alignment horizontal="center" vertical="center" wrapText="1"/>
    </xf>
    <xf numFmtId="0" fontId="73" fillId="16" borderId="15" xfId="0" applyFont="1" applyFill="1" applyBorder="1" applyAlignment="1">
      <alignment horizontal="center" vertical="center" wrapText="1"/>
    </xf>
    <xf numFmtId="0" fontId="73" fillId="16" borderId="16" xfId="0" applyFont="1" applyFill="1" applyBorder="1" applyAlignment="1">
      <alignment horizontal="center" vertical="center" wrapText="1"/>
    </xf>
    <xf numFmtId="0" fontId="57" fillId="22" borderId="18" xfId="0" applyFont="1" applyFill="1" applyBorder="1" applyAlignment="1">
      <alignment horizontal="center" vertical="center" wrapText="1"/>
    </xf>
    <xf numFmtId="0" fontId="57" fillId="22" borderId="21" xfId="0" applyFont="1" applyFill="1" applyBorder="1" applyAlignment="1">
      <alignment horizontal="center" vertical="center" wrapText="1"/>
    </xf>
    <xf numFmtId="0" fontId="57" fillId="22" borderId="9" xfId="0" applyFont="1" applyFill="1" applyBorder="1" applyAlignment="1">
      <alignment horizontal="center" vertical="center" wrapText="1"/>
    </xf>
    <xf numFmtId="0" fontId="52" fillId="19" borderId="105" xfId="0" applyFont="1" applyFill="1" applyBorder="1" applyAlignment="1">
      <alignment horizontal="center" vertical="center" wrapText="1"/>
    </xf>
    <xf numFmtId="0" fontId="148" fillId="34" borderId="15" xfId="0" applyFont="1" applyFill="1" applyBorder="1" applyAlignment="1">
      <alignment horizontal="center" vertical="center" wrapText="1"/>
    </xf>
    <xf numFmtId="0" fontId="148" fillId="34" borderId="2" xfId="0" applyFont="1" applyFill="1" applyBorder="1" applyAlignment="1">
      <alignment horizontal="center" vertical="center" wrapText="1"/>
    </xf>
    <xf numFmtId="0" fontId="52" fillId="19" borderId="108" xfId="0" applyFont="1" applyFill="1" applyBorder="1" applyAlignment="1">
      <alignment horizontal="center" vertical="center" wrapText="1"/>
    </xf>
    <xf numFmtId="0" fontId="52" fillId="19" borderId="7" xfId="0" applyFont="1" applyFill="1" applyBorder="1" applyAlignment="1">
      <alignment horizontal="center" vertical="center" wrapText="1"/>
    </xf>
    <xf numFmtId="0" fontId="4" fillId="2" borderId="40" xfId="0" applyFont="1" applyFill="1" applyBorder="1" applyAlignment="1">
      <alignment horizontal="center" vertical="center" wrapText="1"/>
    </xf>
    <xf numFmtId="0" fontId="4" fillId="2" borderId="50" xfId="0" applyFont="1" applyFill="1" applyBorder="1" applyAlignment="1">
      <alignment horizontal="center" vertical="center" wrapText="1"/>
    </xf>
    <xf numFmtId="0" fontId="4" fillId="2" borderId="36" xfId="0" applyFont="1" applyFill="1" applyBorder="1" applyAlignment="1">
      <alignment horizontal="center" vertical="center" wrapText="1"/>
    </xf>
    <xf numFmtId="0" fontId="127" fillId="34" borderId="3" xfId="0" applyFont="1" applyFill="1" applyBorder="1" applyAlignment="1">
      <alignment horizontal="center" vertical="center" wrapText="1"/>
    </xf>
    <xf numFmtId="0" fontId="5" fillId="21" borderId="40" xfId="0" applyFont="1" applyFill="1" applyBorder="1" applyAlignment="1">
      <alignment horizontal="center" vertical="center" wrapText="1"/>
    </xf>
    <xf numFmtId="0" fontId="5" fillId="21" borderId="36" xfId="0" applyFont="1" applyFill="1" applyBorder="1" applyAlignment="1">
      <alignment horizontal="center" vertical="center" wrapText="1"/>
    </xf>
    <xf numFmtId="0" fontId="3" fillId="7" borderId="122" xfId="0" applyFont="1" applyFill="1" applyBorder="1" applyAlignment="1">
      <alignment horizontal="center" vertical="center"/>
    </xf>
    <xf numFmtId="0" fontId="3" fillId="7" borderId="144" xfId="0" applyFont="1" applyFill="1" applyBorder="1" applyAlignment="1">
      <alignment horizontal="center" vertical="center"/>
    </xf>
    <xf numFmtId="0" fontId="135" fillId="34" borderId="15" xfId="0" applyFont="1" applyFill="1" applyBorder="1" applyAlignment="1">
      <alignment horizontal="center" vertical="center"/>
    </xf>
    <xf numFmtId="0" fontId="135" fillId="34" borderId="16" xfId="0" applyFont="1" applyFill="1" applyBorder="1" applyAlignment="1">
      <alignment horizontal="center" vertical="center"/>
    </xf>
    <xf numFmtId="0" fontId="135" fillId="34" borderId="2" xfId="0" applyFont="1" applyFill="1" applyBorder="1" applyAlignment="1">
      <alignment horizontal="center" vertical="center"/>
    </xf>
    <xf numFmtId="0" fontId="52" fillId="2" borderId="15" xfId="0" applyFont="1" applyFill="1" applyBorder="1" applyAlignment="1">
      <alignment horizontal="center" vertical="center"/>
    </xf>
    <xf numFmtId="0" fontId="52" fillId="2" borderId="16" xfId="0" applyFont="1" applyFill="1" applyBorder="1" applyAlignment="1">
      <alignment horizontal="center" vertical="center"/>
    </xf>
    <xf numFmtId="0" fontId="52" fillId="2" borderId="2" xfId="0" applyFont="1" applyFill="1" applyBorder="1" applyAlignment="1">
      <alignment horizontal="center" vertical="center"/>
    </xf>
    <xf numFmtId="0" fontId="80" fillId="27" borderId="40" xfId="0" applyFont="1" applyFill="1" applyBorder="1" applyAlignment="1">
      <alignment horizontal="center" vertical="center" wrapText="1"/>
    </xf>
    <xf numFmtId="0" fontId="80" fillId="27" borderId="50" xfId="0" applyFont="1" applyFill="1" applyBorder="1" applyAlignment="1">
      <alignment horizontal="center" vertical="center" wrapText="1"/>
    </xf>
    <xf numFmtId="0" fontId="121" fillId="39" borderId="3" xfId="0" applyFont="1" applyFill="1" applyBorder="1" applyAlignment="1">
      <alignment horizontal="center" vertical="center" wrapText="1"/>
    </xf>
    <xf numFmtId="0" fontId="23" fillId="7" borderId="26" xfId="0" applyFont="1" applyFill="1" applyBorder="1" applyAlignment="1">
      <alignment horizontal="center" vertical="center" textRotation="90"/>
    </xf>
    <xf numFmtId="0" fontId="23" fillId="7" borderId="121" xfId="0" applyFont="1" applyFill="1" applyBorder="1" applyAlignment="1">
      <alignment horizontal="center" vertical="center" textRotation="90"/>
    </xf>
    <xf numFmtId="0" fontId="121" fillId="39" borderId="19" xfId="0" applyFont="1" applyFill="1" applyBorder="1" applyAlignment="1">
      <alignment horizontal="center" vertical="center" wrapText="1"/>
    </xf>
    <xf numFmtId="0" fontId="121" fillId="39" borderId="22" xfId="0" applyFont="1" applyFill="1" applyBorder="1" applyAlignment="1">
      <alignment horizontal="center" vertical="center" wrapText="1"/>
    </xf>
    <xf numFmtId="0" fontId="4" fillId="11" borderId="2" xfId="0" applyFont="1" applyFill="1" applyBorder="1" applyAlignment="1">
      <alignment horizontal="center" vertical="center" wrapText="1"/>
    </xf>
    <xf numFmtId="0" fontId="4" fillId="25" borderId="39" xfId="0" applyFont="1" applyFill="1" applyBorder="1" applyAlignment="1">
      <alignment horizontal="center" vertical="center" wrapText="1"/>
    </xf>
    <xf numFmtId="0" fontId="4" fillId="25" borderId="7" xfId="0" applyFont="1" applyFill="1" applyBorder="1" applyAlignment="1">
      <alignment horizontal="center" vertical="center" wrapText="1"/>
    </xf>
    <xf numFmtId="0" fontId="73" fillId="7" borderId="3" xfId="0" applyFont="1" applyFill="1" applyBorder="1" applyAlignment="1">
      <alignment horizontal="center" vertical="center" wrapText="1"/>
    </xf>
    <xf numFmtId="0" fontId="4" fillId="29" borderId="15" xfId="0" applyFont="1" applyFill="1" applyBorder="1" applyAlignment="1">
      <alignment horizontal="center" vertical="center" wrapText="1"/>
    </xf>
    <xf numFmtId="0" fontId="4" fillId="29" borderId="16" xfId="0" applyFont="1" applyFill="1" applyBorder="1" applyAlignment="1">
      <alignment horizontal="center" vertical="center" wrapText="1"/>
    </xf>
    <xf numFmtId="0" fontId="4" fillId="29" borderId="2" xfId="0" applyFont="1" applyFill="1" applyBorder="1" applyAlignment="1">
      <alignment horizontal="center" vertical="center" wrapText="1"/>
    </xf>
    <xf numFmtId="0" fontId="73" fillId="24" borderId="40" xfId="0" applyFont="1" applyFill="1" applyBorder="1" applyAlignment="1">
      <alignment horizontal="center" vertical="center" wrapText="1"/>
    </xf>
    <xf numFmtId="0" fontId="73" fillId="24" borderId="50" xfId="0" applyFont="1" applyFill="1" applyBorder="1" applyAlignment="1">
      <alignment horizontal="center" vertical="center" wrapText="1"/>
    </xf>
    <xf numFmtId="0" fontId="73" fillId="24" borderId="36" xfId="0" applyFont="1" applyFill="1" applyBorder="1" applyAlignment="1">
      <alignment horizontal="center" vertical="center" wrapText="1"/>
    </xf>
    <xf numFmtId="0" fontId="57" fillId="8" borderId="16" xfId="0" applyFont="1" applyFill="1" applyBorder="1" applyAlignment="1">
      <alignment horizontal="center" vertical="center" wrapText="1"/>
    </xf>
    <xf numFmtId="0" fontId="149" fillId="27" borderId="35" xfId="0" applyFont="1" applyFill="1" applyBorder="1" applyAlignment="1">
      <alignment horizontal="center" vertical="center" textRotation="90"/>
    </xf>
    <xf numFmtId="0" fontId="149" fillId="27" borderId="22" xfId="0" applyFont="1" applyFill="1" applyBorder="1" applyAlignment="1">
      <alignment horizontal="center" vertical="center" textRotation="90"/>
    </xf>
    <xf numFmtId="0" fontId="149" fillId="27" borderId="9" xfId="0" applyFont="1" applyFill="1" applyBorder="1" applyAlignment="1">
      <alignment horizontal="center" vertical="center" textRotation="90"/>
    </xf>
    <xf numFmtId="0" fontId="170" fillId="51" borderId="40" xfId="0" applyFont="1" applyFill="1" applyBorder="1" applyAlignment="1">
      <alignment horizontal="center" vertical="center" wrapText="1"/>
    </xf>
    <xf numFmtId="0" fontId="170" fillId="51" borderId="50" xfId="0" applyFont="1" applyFill="1" applyBorder="1" applyAlignment="1">
      <alignment horizontal="center" vertical="center" wrapText="1"/>
    </xf>
    <xf numFmtId="0" fontId="170" fillId="51" borderId="36" xfId="0" applyFont="1" applyFill="1" applyBorder="1" applyAlignment="1">
      <alignment horizontal="center" vertical="center" wrapText="1"/>
    </xf>
    <xf numFmtId="0" fontId="57" fillId="19" borderId="6" xfId="0" applyFont="1" applyFill="1" applyBorder="1" applyAlignment="1">
      <alignment horizontal="center" vertical="center" wrapText="1"/>
    </xf>
    <xf numFmtId="0" fontId="52" fillId="25" borderId="40" xfId="0" applyFont="1" applyFill="1" applyBorder="1" applyAlignment="1">
      <alignment horizontal="center" vertical="center" wrapText="1"/>
    </xf>
    <xf numFmtId="0" fontId="52" fillId="25" borderId="36" xfId="0" applyFont="1" applyFill="1" applyBorder="1" applyAlignment="1">
      <alignment horizontal="center" vertical="center" wrapText="1"/>
    </xf>
    <xf numFmtId="0" fontId="126" fillId="39" borderId="19" xfId="0" applyFont="1" applyFill="1" applyBorder="1" applyAlignment="1">
      <alignment horizontal="center" vertical="center"/>
    </xf>
    <xf numFmtId="0" fontId="126" fillId="39" borderId="0" xfId="0" applyFont="1" applyFill="1" applyAlignment="1">
      <alignment horizontal="center" vertical="center"/>
    </xf>
    <xf numFmtId="0" fontId="126" fillId="39" borderId="22" xfId="0" applyFont="1" applyFill="1" applyBorder="1" applyAlignment="1">
      <alignment horizontal="center" vertical="center"/>
    </xf>
    <xf numFmtId="0" fontId="57" fillId="2" borderId="3" xfId="0" applyFont="1" applyFill="1" applyBorder="1" applyAlignment="1">
      <alignment horizontal="center" vertical="center" wrapText="1"/>
    </xf>
    <xf numFmtId="0" fontId="52" fillId="6" borderId="76" xfId="0" applyFont="1" applyFill="1" applyBorder="1" applyAlignment="1">
      <alignment horizontal="center" vertical="center" wrapText="1"/>
    </xf>
    <xf numFmtId="0" fontId="52" fillId="6" borderId="21" xfId="0" applyFont="1" applyFill="1" applyBorder="1" applyAlignment="1">
      <alignment horizontal="center" vertical="center" wrapText="1"/>
    </xf>
    <xf numFmtId="0" fontId="4" fillId="23" borderId="39" xfId="0" applyFont="1" applyFill="1" applyBorder="1" applyAlignment="1">
      <alignment horizontal="center" vertical="center" wrapText="1"/>
    </xf>
    <xf numFmtId="0" fontId="4" fillId="23" borderId="7" xfId="0" applyFont="1" applyFill="1" applyBorder="1" applyAlignment="1">
      <alignment horizontal="center" vertical="center" wrapText="1"/>
    </xf>
    <xf numFmtId="0" fontId="10" fillId="22" borderId="39" xfId="0" applyFont="1" applyFill="1" applyBorder="1" applyAlignment="1">
      <alignment horizontal="center" vertical="center" wrapText="1"/>
    </xf>
    <xf numFmtId="0" fontId="10" fillId="22" borderId="108" xfId="0" applyFont="1" applyFill="1" applyBorder="1" applyAlignment="1">
      <alignment horizontal="center" vertical="center" wrapText="1"/>
    </xf>
    <xf numFmtId="0" fontId="52" fillId="23" borderId="28" xfId="0" applyFont="1" applyFill="1" applyBorder="1" applyAlignment="1">
      <alignment horizontal="center" vertical="center"/>
    </xf>
    <xf numFmtId="0" fontId="52" fillId="23" borderId="31" xfId="0" applyFont="1" applyFill="1" applyBorder="1" applyAlignment="1">
      <alignment horizontal="center" vertical="center"/>
    </xf>
    <xf numFmtId="0" fontId="0" fillId="3" borderId="18" xfId="0" applyFill="1" applyBorder="1" applyAlignment="1">
      <alignment horizontal="center" wrapText="1"/>
    </xf>
    <xf numFmtId="0" fontId="0" fillId="3" borderId="9" xfId="0" applyFill="1" applyBorder="1" applyAlignment="1">
      <alignment horizontal="center" wrapText="1"/>
    </xf>
    <xf numFmtId="0" fontId="84" fillId="34" borderId="19" xfId="0" applyFont="1" applyFill="1" applyBorder="1" applyAlignment="1">
      <alignment horizontal="center" vertical="center" wrapText="1"/>
    </xf>
    <xf numFmtId="0" fontId="84" fillId="34" borderId="22" xfId="0" applyFont="1" applyFill="1" applyBorder="1" applyAlignment="1">
      <alignment horizontal="center" vertical="center" wrapText="1"/>
    </xf>
    <xf numFmtId="0" fontId="92" fillId="37" borderId="15" xfId="0" applyFont="1" applyFill="1" applyBorder="1" applyAlignment="1">
      <alignment horizontal="center" vertical="center" wrapText="1"/>
    </xf>
    <xf numFmtId="0" fontId="92" fillId="37" borderId="2" xfId="0" applyFont="1" applyFill="1" applyBorder="1" applyAlignment="1">
      <alignment horizontal="center" vertical="center" wrapText="1"/>
    </xf>
    <xf numFmtId="0" fontId="78" fillId="27" borderId="18" xfId="0" applyFont="1" applyFill="1" applyBorder="1" applyAlignment="1">
      <alignment horizontal="center" vertical="center" wrapText="1"/>
    </xf>
    <xf numFmtId="0" fontId="78" fillId="27" borderId="21" xfId="0" applyFont="1" applyFill="1" applyBorder="1" applyAlignment="1">
      <alignment horizontal="center" vertical="center" wrapText="1"/>
    </xf>
    <xf numFmtId="0" fontId="73" fillId="23" borderId="101" xfId="0" applyFont="1" applyFill="1" applyBorder="1" applyAlignment="1">
      <alignment horizontal="center" vertical="center" wrapText="1"/>
    </xf>
    <xf numFmtId="0" fontId="73" fillId="23" borderId="98" xfId="0" applyFont="1" applyFill="1" applyBorder="1" applyAlignment="1">
      <alignment horizontal="center" vertical="center" wrapText="1"/>
    </xf>
    <xf numFmtId="0" fontId="73" fillId="23" borderId="102" xfId="0" applyFont="1" applyFill="1" applyBorder="1" applyAlignment="1">
      <alignment horizontal="center" vertical="center" wrapText="1"/>
    </xf>
    <xf numFmtId="0" fontId="0" fillId="66" borderId="37" xfId="0" applyFill="1" applyBorder="1" applyAlignment="1">
      <alignment horizontal="center" wrapText="1"/>
    </xf>
    <xf numFmtId="0" fontId="0" fillId="66" borderId="22" xfId="0" applyFill="1" applyBorder="1" applyAlignment="1">
      <alignment horizontal="center" wrapText="1"/>
    </xf>
    <xf numFmtId="0" fontId="52" fillId="77" borderId="15" xfId="0" applyFont="1" applyFill="1" applyBorder="1" applyAlignment="1">
      <alignment horizontal="center" vertical="center" wrapText="1"/>
    </xf>
    <xf numFmtId="0" fontId="52" fillId="77" borderId="16" xfId="0" applyFont="1" applyFill="1" applyBorder="1" applyAlignment="1">
      <alignment horizontal="center" vertical="center" wrapText="1"/>
    </xf>
    <xf numFmtId="0" fontId="10" fillId="0" borderId="15" xfId="0" applyFont="1" applyBorder="1" applyAlignment="1">
      <alignment horizontal="center" vertical="center" wrapText="1"/>
    </xf>
    <xf numFmtId="0" fontId="10" fillId="0" borderId="16" xfId="0" applyFont="1" applyBorder="1" applyAlignment="1">
      <alignment horizontal="center" vertical="center" wrapText="1"/>
    </xf>
    <xf numFmtId="0" fontId="157" fillId="34" borderId="15" xfId="0" applyFont="1" applyFill="1" applyBorder="1" applyAlignment="1">
      <alignment horizontal="center" vertical="center" wrapText="1"/>
    </xf>
    <xf numFmtId="0" fontId="157" fillId="34" borderId="16" xfId="0" applyFont="1" applyFill="1" applyBorder="1" applyAlignment="1">
      <alignment horizontal="center" vertical="center" wrapText="1"/>
    </xf>
    <xf numFmtId="0" fontId="157" fillId="34" borderId="2" xfId="0" applyFont="1" applyFill="1" applyBorder="1" applyAlignment="1">
      <alignment horizontal="center" vertical="center" wrapText="1"/>
    </xf>
    <xf numFmtId="0" fontId="154" fillId="34" borderId="19" xfId="0" applyFont="1" applyFill="1" applyBorder="1" applyAlignment="1">
      <alignment horizontal="center" vertical="center"/>
    </xf>
    <xf numFmtId="0" fontId="154" fillId="34" borderId="22" xfId="0" applyFont="1" applyFill="1" applyBorder="1" applyAlignment="1">
      <alignment horizontal="center" vertical="center"/>
    </xf>
    <xf numFmtId="0" fontId="4" fillId="52" borderId="19" xfId="0" applyFont="1" applyFill="1" applyBorder="1" applyAlignment="1">
      <alignment horizontal="center"/>
    </xf>
    <xf numFmtId="0" fontId="4" fillId="52" borderId="0" xfId="0" applyFont="1" applyFill="1" applyAlignment="1">
      <alignment horizontal="center"/>
    </xf>
    <xf numFmtId="0" fontId="4" fillId="52" borderId="22" xfId="0" applyFont="1" applyFill="1" applyBorder="1" applyAlignment="1">
      <alignment horizontal="center"/>
    </xf>
    <xf numFmtId="0" fontId="52" fillId="29" borderId="103" xfId="0" applyFont="1" applyFill="1" applyBorder="1" applyAlignment="1">
      <alignment horizontal="center" vertical="center" wrapText="1"/>
    </xf>
    <xf numFmtId="0" fontId="52" fillId="29" borderId="102" xfId="0" applyFont="1" applyFill="1" applyBorder="1" applyAlignment="1">
      <alignment horizontal="center" vertical="center" wrapText="1"/>
    </xf>
    <xf numFmtId="0" fontId="166" fillId="57" borderId="15" xfId="0" applyFont="1" applyFill="1" applyBorder="1" applyAlignment="1">
      <alignment horizontal="center" vertical="top" wrapText="1"/>
    </xf>
    <xf numFmtId="0" fontId="166" fillId="57" borderId="2" xfId="0" applyFont="1" applyFill="1" applyBorder="1" applyAlignment="1">
      <alignment horizontal="center" vertical="top" wrapText="1"/>
    </xf>
    <xf numFmtId="0" fontId="10" fillId="46" borderId="40" xfId="0" applyFont="1" applyFill="1" applyBorder="1" applyAlignment="1">
      <alignment horizontal="center" vertical="center" wrapText="1"/>
    </xf>
    <xf numFmtId="0" fontId="10" fillId="46" borderId="36" xfId="0" applyFont="1" applyFill="1" applyBorder="1" applyAlignment="1">
      <alignment horizontal="center" vertical="center" wrapText="1"/>
    </xf>
    <xf numFmtId="0" fontId="80" fillId="37" borderId="16" xfId="0" applyFont="1" applyFill="1" applyBorder="1" applyAlignment="1">
      <alignment horizontal="center" vertical="center" wrapText="1"/>
    </xf>
    <xf numFmtId="0" fontId="169" fillId="48" borderId="40" xfId="0" applyFont="1" applyFill="1" applyBorder="1" applyAlignment="1">
      <alignment horizontal="center" vertical="center" wrapText="1"/>
    </xf>
    <xf numFmtId="0" fontId="169" fillId="48" borderId="36" xfId="0" applyFont="1" applyFill="1" applyBorder="1" applyAlignment="1">
      <alignment horizontal="center" vertical="center" wrapText="1"/>
    </xf>
    <xf numFmtId="0" fontId="73" fillId="47" borderId="3" xfId="0" applyFont="1" applyFill="1" applyBorder="1" applyAlignment="1">
      <alignment horizontal="center" vertical="center"/>
    </xf>
    <xf numFmtId="0" fontId="123" fillId="34" borderId="15" xfId="0" applyFont="1" applyFill="1" applyBorder="1" applyAlignment="1">
      <alignment horizontal="center" vertical="center" wrapText="1"/>
    </xf>
    <xf numFmtId="0" fontId="158" fillId="34" borderId="40" xfId="0" applyFont="1" applyFill="1" applyBorder="1" applyAlignment="1">
      <alignment horizontal="center" vertical="center" wrapText="1"/>
    </xf>
    <xf numFmtId="0" fontId="158" fillId="34" borderId="50" xfId="0" applyFont="1" applyFill="1" applyBorder="1" applyAlignment="1">
      <alignment horizontal="center" vertical="center" wrapText="1"/>
    </xf>
    <xf numFmtId="0" fontId="75" fillId="3" borderId="19" xfId="0" applyFont="1" applyFill="1" applyBorder="1" applyAlignment="1">
      <alignment horizontal="center" vertical="center" wrapText="1"/>
    </xf>
    <xf numFmtId="0" fontId="75" fillId="3" borderId="0" xfId="0" applyFont="1" applyFill="1" applyAlignment="1">
      <alignment horizontal="center" vertical="center" wrapText="1"/>
    </xf>
    <xf numFmtId="0" fontId="75" fillId="3" borderId="22" xfId="0" applyFont="1" applyFill="1" applyBorder="1" applyAlignment="1">
      <alignment horizontal="center" vertical="center" wrapText="1"/>
    </xf>
    <xf numFmtId="0" fontId="80" fillId="31" borderId="15" xfId="0" applyFont="1" applyFill="1" applyBorder="1" applyAlignment="1">
      <alignment horizontal="center" vertical="center" wrapText="1"/>
    </xf>
    <xf numFmtId="0" fontId="52" fillId="7" borderId="32" xfId="0" applyFont="1" applyFill="1" applyBorder="1" applyAlignment="1">
      <alignment horizontal="center" vertical="center"/>
    </xf>
    <xf numFmtId="0" fontId="52" fillId="7" borderId="0" xfId="0" applyFont="1" applyFill="1" applyAlignment="1">
      <alignment horizontal="center" vertical="center"/>
    </xf>
    <xf numFmtId="0" fontId="5" fillId="22" borderId="15" xfId="0" applyFont="1" applyFill="1" applyBorder="1" applyAlignment="1">
      <alignment horizontal="center" vertical="center" wrapText="1"/>
    </xf>
    <xf numFmtId="0" fontId="5" fillId="22" borderId="16" xfId="0" applyFont="1" applyFill="1" applyBorder="1" applyAlignment="1">
      <alignment horizontal="center" vertical="center" wrapText="1"/>
    </xf>
    <xf numFmtId="49" fontId="76" fillId="65" borderId="2" xfId="0" applyNumberFormat="1" applyFont="1" applyFill="1" applyBorder="1" applyAlignment="1">
      <alignment horizontal="center" vertical="center" wrapText="1"/>
    </xf>
    <xf numFmtId="0" fontId="75" fillId="0" borderId="18" xfId="0" applyFont="1" applyBorder="1" applyAlignment="1">
      <alignment horizontal="center" vertical="center" wrapText="1"/>
    </xf>
    <xf numFmtId="0" fontId="75" fillId="0" borderId="21" xfId="0" applyFont="1" applyBorder="1" applyAlignment="1">
      <alignment horizontal="center" vertical="center" wrapText="1"/>
    </xf>
    <xf numFmtId="0" fontId="75" fillId="0" borderId="9" xfId="0" applyFont="1" applyBorder="1" applyAlignment="1">
      <alignment horizontal="center" vertical="center" wrapText="1"/>
    </xf>
    <xf numFmtId="0" fontId="57" fillId="23" borderId="52" xfId="0" applyFont="1" applyFill="1" applyBorder="1" applyAlignment="1">
      <alignment horizontal="center" vertical="center" wrapText="1"/>
    </xf>
    <xf numFmtId="0" fontId="57" fillId="23" borderId="53" xfId="0" applyFont="1" applyFill="1" applyBorder="1" applyAlignment="1">
      <alignment horizontal="center" vertical="center" wrapText="1"/>
    </xf>
    <xf numFmtId="0" fontId="4" fillId="27" borderId="15" xfId="0" applyFont="1" applyFill="1" applyBorder="1" applyAlignment="1">
      <alignment horizontal="center" vertical="center" wrapText="1"/>
    </xf>
    <xf numFmtId="0" fontId="4" fillId="27" borderId="2" xfId="0" applyFont="1" applyFill="1" applyBorder="1" applyAlignment="1">
      <alignment horizontal="center" vertical="center" wrapText="1"/>
    </xf>
    <xf numFmtId="0" fontId="68" fillId="9" borderId="16" xfId="0" applyFont="1" applyFill="1" applyBorder="1" applyAlignment="1">
      <alignment horizontal="center" vertical="center" wrapText="1"/>
    </xf>
    <xf numFmtId="0" fontId="68" fillId="9" borderId="2" xfId="0" applyFont="1" applyFill="1" applyBorder="1" applyAlignment="1">
      <alignment horizontal="center" vertical="center" wrapText="1"/>
    </xf>
    <xf numFmtId="0" fontId="4" fillId="55" borderId="15" xfId="0" applyFont="1" applyFill="1" applyBorder="1" applyAlignment="1">
      <alignment horizontal="center" vertical="center" wrapText="1"/>
    </xf>
    <xf numFmtId="0" fontId="4" fillId="55" borderId="16" xfId="0" applyFont="1" applyFill="1" applyBorder="1" applyAlignment="1">
      <alignment horizontal="center" vertical="center" wrapText="1"/>
    </xf>
    <xf numFmtId="0" fontId="4" fillId="55" borderId="2" xfId="0" applyFont="1" applyFill="1" applyBorder="1" applyAlignment="1">
      <alignment horizontal="center" vertical="center" wrapText="1"/>
    </xf>
    <xf numFmtId="0" fontId="171" fillId="79" borderId="16" xfId="0" applyFont="1" applyFill="1" applyBorder="1" applyAlignment="1">
      <alignment horizontal="center" vertical="center" wrapText="1"/>
    </xf>
    <xf numFmtId="0" fontId="171" fillId="79" borderId="2" xfId="0" applyFont="1" applyFill="1" applyBorder="1" applyAlignment="1">
      <alignment horizontal="center" vertical="center" wrapText="1"/>
    </xf>
    <xf numFmtId="0" fontId="171" fillId="73" borderId="15" xfId="0" applyFont="1" applyFill="1" applyBorder="1" applyAlignment="1">
      <alignment horizontal="center" vertical="center" wrapText="1"/>
    </xf>
    <xf numFmtId="0" fontId="171" fillId="73" borderId="16" xfId="0" applyFont="1" applyFill="1" applyBorder="1" applyAlignment="1">
      <alignment horizontal="center" vertical="center" wrapText="1"/>
    </xf>
    <xf numFmtId="0" fontId="171" fillId="73" borderId="2" xfId="0" applyFont="1" applyFill="1" applyBorder="1" applyAlignment="1">
      <alignment horizontal="center" vertical="center" wrapText="1"/>
    </xf>
    <xf numFmtId="0" fontId="4" fillId="58" borderId="15" xfId="0" applyFont="1" applyFill="1" applyBorder="1" applyAlignment="1">
      <alignment horizontal="center" vertical="top" wrapText="1"/>
    </xf>
    <xf numFmtId="0" fontId="4" fillId="58" borderId="16" xfId="0" applyFont="1" applyFill="1" applyBorder="1" applyAlignment="1">
      <alignment horizontal="center" vertical="top" wrapText="1"/>
    </xf>
    <xf numFmtId="0" fontId="57" fillId="80" borderId="18" xfId="0" applyFont="1" applyFill="1" applyBorder="1" applyAlignment="1">
      <alignment horizontal="center" vertical="center" wrapText="1"/>
    </xf>
    <xf numFmtId="0" fontId="57" fillId="80" borderId="21" xfId="0" applyFont="1" applyFill="1" applyBorder="1" applyAlignment="1">
      <alignment horizontal="center" vertical="center" wrapText="1"/>
    </xf>
    <xf numFmtId="0" fontId="10" fillId="0" borderId="2" xfId="0" applyFont="1" applyBorder="1" applyAlignment="1">
      <alignment horizontal="center" vertical="center" wrapText="1"/>
    </xf>
    <xf numFmtId="0" fontId="83" fillId="34" borderId="2" xfId="0" applyFont="1" applyFill="1" applyBorder="1" applyAlignment="1">
      <alignment horizontal="center" vertical="center" wrapText="1"/>
    </xf>
    <xf numFmtId="0" fontId="4" fillId="82" borderId="3" xfId="0" applyFont="1" applyFill="1" applyBorder="1" applyAlignment="1">
      <alignment horizontal="center" vertical="center" wrapText="1"/>
    </xf>
    <xf numFmtId="0" fontId="0" fillId="82" borderId="3" xfId="0" applyFill="1" applyBorder="1" applyAlignment="1">
      <alignment horizontal="center" vertical="center" wrapText="1"/>
    </xf>
    <xf numFmtId="0" fontId="68" fillId="45" borderId="105" xfId="0" applyFont="1" applyFill="1" applyBorder="1" applyAlignment="1">
      <alignment horizontal="center" vertical="center" wrapText="1"/>
    </xf>
    <xf numFmtId="0" fontId="68" fillId="45" borderId="53" xfId="0" applyFont="1" applyFill="1" applyBorder="1" applyAlignment="1">
      <alignment horizontal="center" vertical="center" wrapText="1"/>
    </xf>
    <xf numFmtId="0" fontId="68" fillId="45" borderId="13" xfId="0" applyFont="1" applyFill="1" applyBorder="1" applyAlignment="1">
      <alignment horizontal="center" vertical="center" wrapText="1"/>
    </xf>
    <xf numFmtId="0" fontId="57" fillId="55" borderId="40" xfId="0" applyFont="1" applyFill="1" applyBorder="1" applyAlignment="1">
      <alignment horizontal="center" vertical="center" wrapText="1"/>
    </xf>
    <xf numFmtId="0" fontId="57" fillId="55" borderId="50" xfId="0" applyFont="1" applyFill="1" applyBorder="1" applyAlignment="1">
      <alignment horizontal="center" vertical="center" wrapText="1"/>
    </xf>
    <xf numFmtId="0" fontId="4" fillId="55" borderId="40" xfId="0" applyFont="1" applyFill="1" applyBorder="1" applyAlignment="1">
      <alignment horizontal="center" vertical="center" wrapText="1"/>
    </xf>
    <xf numFmtId="0" fontId="4" fillId="55" borderId="36" xfId="0" applyFont="1" applyFill="1" applyBorder="1" applyAlignment="1">
      <alignment horizontal="center" vertical="center" wrapText="1"/>
    </xf>
    <xf numFmtId="0" fontId="57" fillId="82" borderId="15" xfId="0" applyFont="1" applyFill="1" applyBorder="1" applyAlignment="1">
      <alignment horizontal="center" vertical="center" wrapText="1"/>
    </xf>
    <xf numFmtId="0" fontId="57" fillId="82" borderId="16" xfId="0" applyFont="1" applyFill="1" applyBorder="1" applyAlignment="1">
      <alignment horizontal="center" vertical="center" wrapText="1"/>
    </xf>
    <xf numFmtId="0" fontId="126" fillId="34" borderId="15" xfId="0" applyFont="1" applyFill="1" applyBorder="1" applyAlignment="1">
      <alignment horizontal="center" vertical="center" wrapText="1"/>
    </xf>
    <xf numFmtId="0" fontId="126" fillId="34" borderId="16" xfId="0" applyFont="1" applyFill="1" applyBorder="1" applyAlignment="1">
      <alignment horizontal="center" vertical="center" wrapText="1"/>
    </xf>
    <xf numFmtId="0" fontId="126" fillId="34" borderId="2" xfId="0" applyFont="1" applyFill="1" applyBorder="1" applyAlignment="1">
      <alignment horizontal="center" vertical="center" wrapText="1"/>
    </xf>
    <xf numFmtId="0" fontId="164" fillId="77" borderId="15" xfId="0" applyFont="1" applyFill="1" applyBorder="1" applyAlignment="1">
      <alignment horizontal="center" vertical="center" wrapText="1"/>
    </xf>
    <xf numFmtId="0" fontId="164" fillId="77" borderId="2" xfId="0" applyFont="1" applyFill="1" applyBorder="1" applyAlignment="1">
      <alignment horizontal="center" vertical="center" wrapText="1"/>
    </xf>
    <xf numFmtId="0" fontId="171" fillId="72" borderId="15" xfId="0" applyFont="1" applyFill="1" applyBorder="1" applyAlignment="1">
      <alignment horizontal="center" vertical="center" wrapText="1"/>
    </xf>
    <xf numFmtId="0" fontId="171" fillId="72" borderId="16" xfId="0" applyFont="1" applyFill="1" applyBorder="1" applyAlignment="1">
      <alignment horizontal="center" vertical="center" wrapText="1"/>
    </xf>
    <xf numFmtId="0" fontId="171" fillId="72" borderId="2" xfId="0" applyFont="1" applyFill="1" applyBorder="1" applyAlignment="1">
      <alignment horizontal="center" vertical="center" wrapText="1"/>
    </xf>
    <xf numFmtId="0" fontId="4" fillId="69" borderId="40" xfId="0" applyFont="1" applyFill="1" applyBorder="1" applyAlignment="1">
      <alignment horizontal="center" vertical="center" wrapText="1"/>
    </xf>
    <xf numFmtId="0" fontId="4" fillId="69" borderId="50" xfId="0" applyFont="1" applyFill="1" applyBorder="1" applyAlignment="1">
      <alignment horizontal="center" vertical="center" wrapText="1"/>
    </xf>
    <xf numFmtId="0" fontId="4" fillId="69" borderId="36" xfId="0" applyFont="1" applyFill="1" applyBorder="1" applyAlignment="1">
      <alignment horizontal="center" vertical="center" wrapText="1"/>
    </xf>
    <xf numFmtId="0" fontId="73" fillId="62" borderId="15" xfId="0" applyFont="1" applyFill="1" applyBorder="1" applyAlignment="1">
      <alignment horizontal="center" vertical="center" wrapText="1"/>
    </xf>
    <xf numFmtId="0" fontId="73" fillId="62" borderId="16" xfId="0" applyFont="1" applyFill="1" applyBorder="1" applyAlignment="1">
      <alignment horizontal="center" vertical="center" wrapText="1"/>
    </xf>
    <xf numFmtId="0" fontId="73" fillId="62" borderId="2" xfId="0" applyFont="1" applyFill="1" applyBorder="1" applyAlignment="1">
      <alignment horizontal="center" vertical="center" wrapText="1"/>
    </xf>
    <xf numFmtId="0" fontId="10" fillId="76" borderId="15" xfId="0" applyFont="1" applyFill="1" applyBorder="1" applyAlignment="1">
      <alignment horizontal="center" vertical="center" wrapText="1"/>
    </xf>
    <xf numFmtId="0" fontId="10" fillId="76" borderId="2" xfId="0" applyFont="1" applyFill="1" applyBorder="1" applyAlignment="1">
      <alignment horizontal="center" vertical="center" wrapText="1"/>
    </xf>
    <xf numFmtId="0" fontId="68" fillId="45" borderId="40" xfId="0" applyFont="1" applyFill="1" applyBorder="1" applyAlignment="1">
      <alignment horizontal="center" vertical="center" wrapText="1"/>
    </xf>
    <xf numFmtId="0" fontId="68" fillId="45" borderId="50" xfId="0" applyFont="1" applyFill="1" applyBorder="1" applyAlignment="1">
      <alignment horizontal="center" vertical="center" wrapText="1"/>
    </xf>
    <xf numFmtId="0" fontId="0" fillId="66" borderId="0" xfId="0" applyFill="1" applyAlignment="1">
      <alignment horizontal="center" wrapText="1"/>
    </xf>
    <xf numFmtId="0" fontId="45" fillId="3" borderId="40" xfId="0" applyFont="1" applyFill="1" applyBorder="1" applyAlignment="1">
      <alignment horizontal="center" vertical="center" wrapText="1"/>
    </xf>
    <xf numFmtId="0" fontId="75" fillId="3" borderId="50" xfId="0" applyFont="1" applyFill="1" applyBorder="1" applyAlignment="1">
      <alignment horizontal="center" vertical="center" wrapText="1"/>
    </xf>
    <xf numFmtId="0" fontId="75" fillId="3" borderId="36" xfId="0" applyFont="1" applyFill="1" applyBorder="1" applyAlignment="1">
      <alignment horizontal="center" vertical="center" wrapText="1"/>
    </xf>
    <xf numFmtId="0" fontId="73" fillId="45" borderId="15" xfId="0" applyFont="1" applyFill="1" applyBorder="1" applyAlignment="1">
      <alignment horizontal="center" vertical="center" wrapText="1"/>
    </xf>
    <xf numFmtId="0" fontId="73" fillId="45" borderId="16" xfId="0" applyFont="1" applyFill="1" applyBorder="1" applyAlignment="1">
      <alignment horizontal="center" vertical="center" wrapText="1"/>
    </xf>
    <xf numFmtId="0" fontId="73" fillId="45" borderId="2" xfId="0" applyFont="1" applyFill="1" applyBorder="1" applyAlignment="1">
      <alignment horizontal="center" vertical="center" wrapText="1"/>
    </xf>
    <xf numFmtId="0" fontId="52" fillId="86" borderId="15" xfId="0" applyFont="1" applyFill="1" applyBorder="1" applyAlignment="1">
      <alignment horizontal="center" vertical="center" wrapText="1"/>
    </xf>
    <xf numFmtId="0" fontId="52" fillId="86" borderId="16" xfId="0" applyFont="1" applyFill="1" applyBorder="1" applyAlignment="1">
      <alignment horizontal="center" vertical="center" wrapText="1"/>
    </xf>
    <xf numFmtId="0" fontId="73" fillId="78" borderId="15" xfId="0" applyFont="1" applyFill="1" applyBorder="1" applyAlignment="1">
      <alignment horizontal="center" vertical="center" wrapText="1"/>
    </xf>
    <xf numFmtId="0" fontId="73" fillId="78" borderId="16" xfId="0" applyFont="1" applyFill="1" applyBorder="1" applyAlignment="1">
      <alignment horizontal="center" vertical="center" wrapText="1"/>
    </xf>
    <xf numFmtId="0" fontId="73" fillId="78" borderId="2" xfId="0" applyFont="1" applyFill="1" applyBorder="1" applyAlignment="1">
      <alignment horizontal="center" vertical="center" wrapText="1"/>
    </xf>
    <xf numFmtId="0" fontId="171" fillId="48" borderId="15" xfId="0" applyFont="1" applyFill="1" applyBorder="1" applyAlignment="1">
      <alignment horizontal="center" vertical="center" wrapText="1"/>
    </xf>
    <xf numFmtId="0" fontId="171" fillId="48" borderId="16" xfId="0" applyFont="1" applyFill="1" applyBorder="1" applyAlignment="1">
      <alignment horizontal="center" vertical="center" wrapText="1"/>
    </xf>
    <xf numFmtId="0" fontId="171" fillId="48" borderId="2" xfId="0" applyFont="1" applyFill="1" applyBorder="1" applyAlignment="1">
      <alignment horizontal="center" vertical="center" wrapText="1"/>
    </xf>
    <xf numFmtId="0" fontId="79" fillId="86" borderId="15" xfId="0" applyFont="1" applyFill="1" applyBorder="1" applyAlignment="1">
      <alignment horizontal="center" vertical="center" wrapText="1"/>
    </xf>
    <xf numFmtId="0" fontId="79" fillId="86" borderId="16" xfId="0" applyFont="1" applyFill="1" applyBorder="1" applyAlignment="1">
      <alignment horizontal="center" vertical="center" wrapText="1"/>
    </xf>
    <xf numFmtId="0" fontId="79" fillId="86" borderId="2" xfId="0" applyFont="1" applyFill="1" applyBorder="1" applyAlignment="1">
      <alignment horizontal="center" vertical="center" wrapText="1"/>
    </xf>
    <xf numFmtId="0" fontId="57" fillId="45" borderId="50" xfId="0" applyFont="1" applyFill="1" applyBorder="1" applyAlignment="1">
      <alignment horizontal="center" vertical="center" wrapText="1"/>
    </xf>
    <xf numFmtId="0" fontId="57" fillId="45" borderId="36" xfId="0" applyFont="1" applyFill="1" applyBorder="1" applyAlignment="1">
      <alignment horizontal="center" vertical="center" wrapText="1"/>
    </xf>
    <xf numFmtId="0" fontId="84" fillId="34" borderId="15" xfId="0" applyFont="1" applyFill="1" applyBorder="1" applyAlignment="1">
      <alignment horizontal="center" vertical="center" wrapText="1"/>
    </xf>
    <xf numFmtId="0" fontId="84" fillId="34" borderId="2" xfId="0" applyFont="1" applyFill="1" applyBorder="1" applyAlignment="1">
      <alignment horizontal="center" vertical="center" wrapText="1"/>
    </xf>
    <xf numFmtId="0" fontId="171" fillId="85" borderId="15" xfId="0" applyFont="1" applyFill="1" applyBorder="1" applyAlignment="1">
      <alignment horizontal="center" vertical="center" wrapText="1"/>
    </xf>
    <xf numFmtId="0" fontId="171" fillId="85" borderId="2" xfId="0" applyFont="1" applyFill="1" applyBorder="1" applyAlignment="1">
      <alignment horizontal="center" vertical="center" wrapText="1"/>
    </xf>
    <xf numFmtId="0" fontId="73" fillId="75" borderId="3" xfId="0" applyFont="1" applyFill="1" applyBorder="1" applyAlignment="1">
      <alignment horizontal="center" vertical="center" wrapText="1"/>
    </xf>
    <xf numFmtId="0" fontId="4" fillId="84" borderId="18" xfId="0" applyFont="1" applyFill="1" applyBorder="1" applyAlignment="1">
      <alignment horizontal="center" wrapText="1"/>
    </xf>
    <xf numFmtId="0" fontId="4" fillId="84" borderId="9" xfId="0" applyFont="1" applyFill="1" applyBorder="1" applyAlignment="1">
      <alignment horizontal="center" wrapText="1"/>
    </xf>
    <xf numFmtId="0" fontId="166" fillId="50" borderId="16" xfId="0" applyFont="1" applyFill="1" applyBorder="1" applyAlignment="1">
      <alignment horizontal="center" vertical="center" wrapText="1"/>
    </xf>
    <xf numFmtId="0" fontId="4" fillId="45" borderId="18" xfId="0" applyFont="1" applyFill="1" applyBorder="1" applyAlignment="1">
      <alignment horizontal="center" vertical="center" wrapText="1"/>
    </xf>
    <xf numFmtId="0" fontId="4" fillId="45" borderId="9" xfId="0" applyFont="1" applyFill="1" applyBorder="1" applyAlignment="1">
      <alignment horizontal="center" vertical="center" wrapText="1"/>
    </xf>
    <xf numFmtId="0" fontId="1" fillId="87" borderId="15" xfId="0" applyFont="1" applyFill="1" applyBorder="1" applyAlignment="1">
      <alignment horizontal="center" vertical="center" wrapText="1"/>
    </xf>
    <xf numFmtId="0" fontId="1" fillId="87" borderId="2" xfId="0" applyFont="1" applyFill="1" applyBorder="1" applyAlignment="1">
      <alignment horizontal="center" vertical="center" wrapText="1"/>
    </xf>
    <xf numFmtId="0" fontId="164" fillId="90" borderId="15" xfId="0" applyFont="1" applyFill="1" applyBorder="1" applyAlignment="1">
      <alignment horizontal="center" vertical="center" wrapText="1"/>
    </xf>
    <xf numFmtId="0" fontId="164" fillId="90" borderId="16" xfId="0" applyFont="1" applyFill="1" applyBorder="1" applyAlignment="1">
      <alignment horizontal="center" vertical="center" wrapText="1"/>
    </xf>
    <xf numFmtId="0" fontId="164" fillId="90" borderId="2" xfId="0" applyFont="1" applyFill="1" applyBorder="1" applyAlignment="1">
      <alignment horizontal="center" vertical="center" wrapText="1"/>
    </xf>
    <xf numFmtId="0" fontId="52" fillId="87" borderId="15" xfId="0" applyFont="1" applyFill="1" applyBorder="1" applyAlignment="1">
      <alignment horizontal="center" vertical="center" wrapText="1"/>
    </xf>
    <xf numFmtId="0" fontId="52" fillId="87" borderId="2" xfId="0" applyFont="1" applyFill="1" applyBorder="1" applyAlignment="1">
      <alignment horizontal="center" vertical="center" wrapText="1"/>
    </xf>
    <xf numFmtId="0" fontId="162" fillId="73" borderId="40" xfId="0" applyFont="1" applyFill="1" applyBorder="1" applyAlignment="1">
      <alignment horizontal="center" vertical="center" wrapText="1"/>
    </xf>
    <xf numFmtId="0" fontId="162" fillId="73" borderId="50" xfId="0" applyFont="1" applyFill="1" applyBorder="1" applyAlignment="1">
      <alignment horizontal="center" vertical="center" wrapText="1"/>
    </xf>
    <xf numFmtId="0" fontId="162" fillId="73" borderId="36" xfId="0" applyFont="1" applyFill="1" applyBorder="1" applyAlignment="1">
      <alignment horizontal="center" vertical="center" wrapText="1"/>
    </xf>
    <xf numFmtId="0" fontId="10" fillId="87" borderId="15" xfId="0" applyFont="1" applyFill="1" applyBorder="1" applyAlignment="1">
      <alignment horizontal="center" vertical="center" wrapText="1"/>
    </xf>
    <xf numFmtId="0" fontId="10" fillId="87" borderId="16" xfId="0" applyFont="1" applyFill="1" applyBorder="1" applyAlignment="1">
      <alignment horizontal="center" vertical="center" wrapText="1"/>
    </xf>
    <xf numFmtId="0" fontId="5" fillId="81" borderId="36" xfId="0" applyFont="1" applyFill="1" applyBorder="1" applyAlignment="1">
      <alignment horizontal="center" vertical="center" wrapText="1"/>
    </xf>
    <xf numFmtId="0" fontId="23" fillId="60" borderId="26" xfId="0" applyFont="1" applyFill="1" applyBorder="1" applyAlignment="1">
      <alignment horizontal="center" vertical="center" textRotation="90"/>
    </xf>
    <xf numFmtId="0" fontId="23" fillId="60" borderId="23" xfId="0" applyFont="1" applyFill="1" applyBorder="1" applyAlignment="1">
      <alignment horizontal="center" vertical="center" textRotation="90"/>
    </xf>
    <xf numFmtId="0" fontId="23" fillId="60" borderId="121" xfId="0" applyFont="1" applyFill="1" applyBorder="1" applyAlignment="1">
      <alignment horizontal="center" vertical="center" textRotation="90"/>
    </xf>
    <xf numFmtId="0" fontId="57" fillId="78" borderId="103" xfId="0" applyFont="1" applyFill="1" applyBorder="1" applyAlignment="1">
      <alignment horizontal="center" vertical="center" wrapText="1"/>
    </xf>
    <xf numFmtId="0" fontId="57" fillId="78" borderId="98" xfId="0" applyFont="1" applyFill="1" applyBorder="1" applyAlignment="1">
      <alignment horizontal="center" vertical="center" wrapText="1"/>
    </xf>
    <xf numFmtId="0" fontId="57" fillId="78" borderId="102" xfId="0" applyFont="1" applyFill="1" applyBorder="1" applyAlignment="1">
      <alignment horizontal="center" vertical="center" wrapText="1"/>
    </xf>
    <xf numFmtId="0" fontId="166" fillId="73" borderId="40" xfId="0" applyFont="1" applyFill="1" applyBorder="1" applyAlignment="1">
      <alignment horizontal="center" vertical="center" wrapText="1"/>
    </xf>
    <xf numFmtId="0" fontId="166" fillId="73" borderId="50" xfId="0" applyFont="1" applyFill="1" applyBorder="1" applyAlignment="1">
      <alignment horizontal="center" vertical="center" wrapText="1"/>
    </xf>
    <xf numFmtId="0" fontId="170" fillId="48" borderId="15" xfId="0" applyFont="1" applyFill="1" applyBorder="1" applyAlignment="1">
      <alignment horizontal="center" vertical="center" wrapText="1"/>
    </xf>
    <xf numFmtId="0" fontId="170" fillId="48" borderId="16" xfId="0" applyFont="1" applyFill="1" applyBorder="1" applyAlignment="1">
      <alignment horizontal="center" vertical="center" wrapText="1"/>
    </xf>
    <xf numFmtId="0" fontId="170" fillId="48" borderId="2" xfId="0" applyFont="1" applyFill="1" applyBorder="1" applyAlignment="1">
      <alignment horizontal="center" vertical="center" wrapText="1"/>
    </xf>
    <xf numFmtId="0" fontId="1" fillId="49" borderId="16" xfId="0" applyFont="1" applyFill="1" applyBorder="1" applyAlignment="1">
      <alignment horizontal="center" vertical="center" wrapText="1"/>
    </xf>
    <xf numFmtId="0" fontId="73" fillId="49" borderId="2" xfId="0" applyFont="1" applyFill="1" applyBorder="1" applyAlignment="1">
      <alignment horizontal="center" vertical="center" wrapText="1"/>
    </xf>
    <xf numFmtId="0" fontId="0" fillId="77" borderId="145" xfId="0" applyFill="1" applyBorder="1" applyAlignment="1">
      <alignment horizontal="center" wrapText="1"/>
    </xf>
    <xf numFmtId="0" fontId="0" fillId="77" borderId="146" xfId="0" applyFill="1" applyBorder="1" applyAlignment="1">
      <alignment horizontal="center" wrapText="1"/>
    </xf>
    <xf numFmtId="0" fontId="5" fillId="78" borderId="15" xfId="0" applyFont="1" applyFill="1" applyBorder="1" applyAlignment="1">
      <alignment horizontal="center" vertical="center" wrapText="1"/>
    </xf>
    <xf numFmtId="0" fontId="5" fillId="78" borderId="2" xfId="0" applyFont="1" applyFill="1" applyBorder="1" applyAlignment="1">
      <alignment horizontal="center" vertical="center" wrapText="1"/>
    </xf>
    <xf numFmtId="0" fontId="0" fillId="82" borderId="106" xfId="0" applyFill="1" applyBorder="1" applyAlignment="1">
      <alignment horizontal="center" wrapText="1"/>
    </xf>
    <xf numFmtId="0" fontId="0" fillId="82" borderId="117" xfId="0" applyFill="1" applyBorder="1" applyAlignment="1">
      <alignment horizontal="center" wrapText="1"/>
    </xf>
    <xf numFmtId="0" fontId="171" fillId="73" borderId="50" xfId="0" applyFont="1" applyFill="1" applyBorder="1" applyAlignment="1">
      <alignment horizontal="center" vertical="center" wrapText="1"/>
    </xf>
    <xf numFmtId="0" fontId="171" fillId="73" borderId="36" xfId="0" applyFont="1" applyFill="1" applyBorder="1" applyAlignment="1">
      <alignment horizontal="center" vertical="center" wrapText="1"/>
    </xf>
    <xf numFmtId="0" fontId="4" fillId="45" borderId="21" xfId="0" applyFont="1" applyFill="1" applyBorder="1" applyAlignment="1">
      <alignment horizontal="center" vertical="center" wrapText="1"/>
    </xf>
    <xf numFmtId="0" fontId="57" fillId="45" borderId="40" xfId="0" applyFont="1" applyFill="1" applyBorder="1" applyAlignment="1">
      <alignment horizontal="center" vertical="center" wrapText="1"/>
    </xf>
    <xf numFmtId="0" fontId="0" fillId="60" borderId="6" xfId="0" applyFill="1" applyBorder="1" applyAlignment="1">
      <alignment horizontal="center"/>
    </xf>
    <xf numFmtId="0" fontId="4" fillId="60" borderId="6" xfId="0" applyFont="1" applyFill="1" applyBorder="1" applyAlignment="1">
      <alignment horizontal="center" vertical="center"/>
    </xf>
    <xf numFmtId="0" fontId="164" fillId="89" borderId="103" xfId="0" applyFont="1" applyFill="1" applyBorder="1" applyAlignment="1">
      <alignment horizontal="center" vertical="center" wrapText="1"/>
    </xf>
    <xf numFmtId="0" fontId="164" fillId="89" borderId="98" xfId="0" applyFont="1" applyFill="1" applyBorder="1" applyAlignment="1">
      <alignment horizontal="center" vertical="center" wrapText="1"/>
    </xf>
    <xf numFmtId="0" fontId="164" fillId="89" borderId="102" xfId="0" applyFont="1" applyFill="1" applyBorder="1" applyAlignment="1">
      <alignment horizontal="center" vertical="center" wrapText="1"/>
    </xf>
    <xf numFmtId="0" fontId="164" fillId="89" borderId="19" xfId="0" applyFont="1" applyFill="1" applyBorder="1" applyAlignment="1">
      <alignment horizontal="center" vertical="center" wrapText="1"/>
    </xf>
    <xf numFmtId="0" fontId="164" fillId="89" borderId="0" xfId="0" applyFont="1" applyFill="1" applyAlignment="1">
      <alignment horizontal="center" vertical="center" wrapText="1"/>
    </xf>
    <xf numFmtId="0" fontId="1" fillId="63" borderId="15" xfId="0" applyFont="1" applyFill="1" applyBorder="1" applyAlignment="1">
      <alignment horizontal="center" vertical="center" wrapText="1"/>
    </xf>
    <xf numFmtId="0" fontId="1" fillId="63" borderId="16" xfId="0" applyFont="1" applyFill="1" applyBorder="1" applyAlignment="1">
      <alignment horizontal="center" vertical="center" wrapText="1"/>
    </xf>
    <xf numFmtId="0" fontId="166" fillId="89" borderId="18" xfId="0" applyFont="1" applyFill="1" applyBorder="1" applyAlignment="1">
      <alignment horizontal="center" vertical="center" wrapText="1"/>
    </xf>
    <xf numFmtId="0" fontId="166" fillId="89" borderId="9" xfId="0" applyFont="1" applyFill="1" applyBorder="1" applyAlignment="1">
      <alignment horizontal="center" vertical="center" wrapText="1"/>
    </xf>
    <xf numFmtId="0" fontId="1" fillId="50" borderId="15" xfId="0" applyFont="1" applyFill="1" applyBorder="1" applyAlignment="1">
      <alignment horizontal="center" vertical="center" wrapText="1"/>
    </xf>
    <xf numFmtId="0" fontId="1" fillId="50" borderId="16" xfId="0" applyFont="1" applyFill="1" applyBorder="1" applyAlignment="1">
      <alignment horizontal="center" vertical="center" wrapText="1"/>
    </xf>
    <xf numFmtId="0" fontId="1" fillId="50" borderId="2" xfId="0" applyFont="1" applyFill="1" applyBorder="1" applyAlignment="1">
      <alignment horizontal="center" vertical="center" wrapText="1"/>
    </xf>
    <xf numFmtId="0" fontId="23" fillId="94" borderId="15" xfId="0" applyFont="1" applyFill="1" applyBorder="1" applyAlignment="1">
      <alignment horizontal="center" vertical="center" textRotation="90"/>
    </xf>
    <xf numFmtId="0" fontId="23" fillId="94" borderId="2" xfId="0" applyFont="1" applyFill="1" applyBorder="1" applyAlignment="1">
      <alignment horizontal="center" vertical="center" textRotation="90"/>
    </xf>
    <xf numFmtId="0" fontId="132" fillId="94" borderId="15" xfId="0" applyFont="1" applyFill="1" applyBorder="1" applyAlignment="1">
      <alignment horizontal="center" vertical="center" wrapText="1"/>
    </xf>
    <xf numFmtId="0" fontId="132" fillId="94" borderId="16" xfId="0" applyFont="1" applyFill="1" applyBorder="1" applyAlignment="1">
      <alignment horizontal="center" vertical="center" wrapText="1"/>
    </xf>
    <xf numFmtId="0" fontId="132" fillId="94" borderId="2" xfId="0" applyFont="1" applyFill="1" applyBorder="1" applyAlignment="1">
      <alignment horizontal="center" vertical="center" wrapText="1"/>
    </xf>
    <xf numFmtId="0" fontId="181" fillId="94" borderId="15" xfId="0" applyFont="1" applyFill="1" applyBorder="1" applyAlignment="1">
      <alignment horizontal="center" vertical="center" wrapText="1"/>
    </xf>
    <xf numFmtId="0" fontId="181" fillId="94" borderId="16" xfId="0" applyFont="1" applyFill="1" applyBorder="1" applyAlignment="1">
      <alignment horizontal="center" vertical="center" wrapText="1"/>
    </xf>
    <xf numFmtId="0" fontId="181" fillId="94" borderId="2" xfId="0" applyFont="1" applyFill="1" applyBorder="1" applyAlignment="1">
      <alignment horizontal="center" vertical="center" wrapText="1"/>
    </xf>
    <xf numFmtId="0" fontId="5" fillId="67" borderId="15" xfId="0" applyFont="1" applyFill="1" applyBorder="1" applyAlignment="1">
      <alignment horizontal="center" vertical="center" wrapText="1"/>
    </xf>
    <xf numFmtId="0" fontId="5" fillId="67" borderId="16" xfId="0" applyFont="1" applyFill="1" applyBorder="1" applyAlignment="1">
      <alignment horizontal="center" vertical="center" wrapText="1"/>
    </xf>
    <xf numFmtId="0" fontId="5" fillId="67" borderId="2" xfId="0" applyFont="1" applyFill="1" applyBorder="1" applyAlignment="1">
      <alignment horizontal="center" vertical="center" wrapText="1"/>
    </xf>
    <xf numFmtId="0" fontId="5" fillId="81" borderId="19" xfId="0" applyFont="1" applyFill="1" applyBorder="1" applyAlignment="1">
      <alignment horizontal="center" vertical="center" wrapText="1"/>
    </xf>
    <xf numFmtId="0" fontId="5" fillId="81" borderId="0" xfId="0" applyFont="1" applyFill="1" applyAlignment="1">
      <alignment horizontal="center" vertical="center" wrapText="1"/>
    </xf>
    <xf numFmtId="0" fontId="5" fillId="81" borderId="22" xfId="0" applyFont="1" applyFill="1" applyBorder="1" applyAlignment="1">
      <alignment horizontal="center" vertical="center" wrapText="1"/>
    </xf>
    <xf numFmtId="0" fontId="170" fillId="94" borderId="37" xfId="0" applyFont="1" applyFill="1" applyBorder="1" applyAlignment="1">
      <alignment horizontal="center" vertical="top" wrapText="1"/>
    </xf>
    <xf numFmtId="0" fontId="170" fillId="94" borderId="0" xfId="0" applyFont="1" applyFill="1" applyAlignment="1">
      <alignment horizontal="center" vertical="top" wrapText="1"/>
    </xf>
    <xf numFmtId="0" fontId="170" fillId="73" borderId="37" xfId="0" applyFont="1" applyFill="1" applyBorder="1" applyAlignment="1">
      <alignment horizontal="center" vertical="center" wrapText="1"/>
    </xf>
    <xf numFmtId="0" fontId="170" fillId="73" borderId="0" xfId="0" applyFont="1" applyFill="1" applyAlignment="1">
      <alignment horizontal="center" vertical="center" wrapText="1"/>
    </xf>
    <xf numFmtId="0" fontId="170" fillId="73" borderId="47" xfId="0" applyFont="1" applyFill="1" applyBorder="1" applyAlignment="1">
      <alignment horizontal="center" vertical="center" wrapText="1"/>
    </xf>
    <xf numFmtId="0" fontId="5" fillId="81" borderId="18" xfId="0" applyFont="1" applyFill="1" applyBorder="1" applyAlignment="1">
      <alignment horizontal="center" vertical="center" wrapText="1"/>
    </xf>
    <xf numFmtId="0" fontId="5" fillId="81" borderId="9" xfId="0" applyFont="1" applyFill="1" applyBorder="1" applyAlignment="1">
      <alignment horizontal="center" vertical="center" wrapText="1"/>
    </xf>
    <xf numFmtId="0" fontId="170" fillId="94" borderId="22" xfId="0" applyFont="1" applyFill="1" applyBorder="1" applyAlignment="1">
      <alignment horizontal="center" vertical="top" wrapText="1"/>
    </xf>
    <xf numFmtId="0" fontId="73" fillId="59" borderId="71" xfId="0" applyFont="1" applyFill="1" applyBorder="1" applyAlignment="1">
      <alignment horizontal="center" vertical="center"/>
    </xf>
    <xf numFmtId="0" fontId="73" fillId="59" borderId="50" xfId="0" applyFont="1" applyFill="1" applyBorder="1" applyAlignment="1">
      <alignment horizontal="center" vertical="center"/>
    </xf>
    <xf numFmtId="0" fontId="73" fillId="59" borderId="70" xfId="0" applyFont="1" applyFill="1" applyBorder="1" applyAlignment="1">
      <alignment horizontal="center" vertical="center"/>
    </xf>
    <xf numFmtId="0" fontId="73" fillId="59" borderId="40" xfId="0" applyFont="1" applyFill="1" applyBorder="1" applyAlignment="1">
      <alignment horizontal="center" vertical="center"/>
    </xf>
    <xf numFmtId="49" fontId="74" fillId="49" borderId="41" xfId="0" applyNumberFormat="1" applyFont="1" applyFill="1" applyBorder="1" applyAlignment="1">
      <alignment horizontal="center" vertical="center" wrapText="1"/>
    </xf>
    <xf numFmtId="49" fontId="74" fillId="49" borderId="16" xfId="0" applyNumberFormat="1" applyFont="1" applyFill="1" applyBorder="1" applyAlignment="1">
      <alignment horizontal="center" vertical="center" wrapText="1"/>
    </xf>
    <xf numFmtId="0" fontId="74" fillId="49" borderId="15" xfId="0" applyFont="1" applyFill="1" applyBorder="1" applyAlignment="1">
      <alignment horizontal="center" vertical="center"/>
    </xf>
    <xf numFmtId="0" fontId="74" fillId="49" borderId="16" xfId="0" applyFont="1" applyFill="1" applyBorder="1" applyAlignment="1">
      <alignment horizontal="center" vertical="center"/>
    </xf>
    <xf numFmtId="0" fontId="74" fillId="49" borderId="109" xfId="0" applyFont="1" applyFill="1" applyBorder="1" applyAlignment="1">
      <alignment horizontal="center" vertical="center"/>
    </xf>
    <xf numFmtId="0" fontId="74" fillId="49" borderId="15" xfId="0" applyFont="1" applyFill="1" applyBorder="1" applyAlignment="1">
      <alignment horizontal="center" vertical="center" wrapText="1"/>
    </xf>
    <xf numFmtId="0" fontId="74" fillId="49" borderId="16" xfId="0" applyFont="1" applyFill="1" applyBorder="1" applyAlignment="1">
      <alignment horizontal="center" vertical="center" wrapText="1"/>
    </xf>
    <xf numFmtId="0" fontId="74" fillId="49" borderId="109" xfId="0" applyFont="1" applyFill="1" applyBorder="1" applyAlignment="1">
      <alignment horizontal="center" vertical="center" wrapText="1"/>
    </xf>
    <xf numFmtId="0" fontId="1" fillId="45" borderId="41" xfId="0" applyFont="1" applyFill="1" applyBorder="1" applyAlignment="1">
      <alignment horizontal="center" vertical="center" wrapText="1"/>
    </xf>
    <xf numFmtId="0" fontId="1" fillId="45" borderId="16" xfId="0" applyFont="1" applyFill="1" applyBorder="1" applyAlignment="1">
      <alignment horizontal="center" vertical="center" wrapText="1"/>
    </xf>
    <xf numFmtId="0" fontId="1" fillId="45" borderId="2" xfId="0" applyFont="1" applyFill="1" applyBorder="1" applyAlignment="1">
      <alignment horizontal="center" vertical="center" wrapText="1"/>
    </xf>
    <xf numFmtId="0" fontId="57" fillId="84" borderId="109" xfId="0" applyFont="1" applyFill="1" applyBorder="1" applyAlignment="1">
      <alignment horizontal="center" vertical="center" wrapText="1"/>
    </xf>
    <xf numFmtId="0" fontId="57" fillId="84" borderId="41" xfId="0" applyFont="1" applyFill="1" applyBorder="1" applyAlignment="1">
      <alignment horizontal="center" vertical="center" wrapText="1"/>
    </xf>
    <xf numFmtId="0" fontId="1" fillId="59" borderId="16" xfId="0" applyFont="1" applyFill="1" applyBorder="1" applyAlignment="1">
      <alignment horizontal="center" vertical="center" wrapText="1"/>
    </xf>
    <xf numFmtId="0" fontId="1" fillId="59" borderId="109" xfId="0" applyFont="1" applyFill="1" applyBorder="1" applyAlignment="1">
      <alignment horizontal="center" vertical="center" wrapText="1"/>
    </xf>
    <xf numFmtId="0" fontId="1" fillId="59" borderId="41" xfId="0" applyFont="1" applyFill="1" applyBorder="1" applyAlignment="1">
      <alignment horizontal="center" vertical="center"/>
    </xf>
    <xf numFmtId="0" fontId="1" fillId="59" borderId="2" xfId="0" applyFont="1" applyFill="1" applyBorder="1" applyAlignment="1">
      <alignment horizontal="center" vertical="center"/>
    </xf>
    <xf numFmtId="0" fontId="73" fillId="49" borderId="89" xfId="0" applyFont="1" applyFill="1" applyBorder="1" applyAlignment="1">
      <alignment horizontal="center" vertical="center" wrapText="1"/>
    </xf>
    <xf numFmtId="0" fontId="73" fillId="49" borderId="108" xfId="0" applyFont="1" applyFill="1" applyBorder="1" applyAlignment="1">
      <alignment horizontal="center" vertical="center" wrapText="1"/>
    </xf>
    <xf numFmtId="0" fontId="73" fillId="49" borderId="7" xfId="0" applyFont="1" applyFill="1" applyBorder="1" applyAlignment="1">
      <alignment horizontal="center" vertical="center" wrapText="1"/>
    </xf>
    <xf numFmtId="0" fontId="73" fillId="92" borderId="89" xfId="0" applyFont="1" applyFill="1" applyBorder="1" applyAlignment="1">
      <alignment horizontal="center" vertical="center"/>
    </xf>
    <xf numFmtId="0" fontId="73" fillId="92" borderId="108" xfId="0" applyFont="1" applyFill="1" applyBorder="1" applyAlignment="1">
      <alignment horizontal="center" vertical="center"/>
    </xf>
    <xf numFmtId="0" fontId="73" fillId="92" borderId="7" xfId="0" applyFont="1" applyFill="1" applyBorder="1" applyAlignment="1">
      <alignment horizontal="center" vertical="center"/>
    </xf>
    <xf numFmtId="0" fontId="57" fillId="84" borderId="21" xfId="0" applyFont="1" applyFill="1" applyBorder="1" applyAlignment="1">
      <alignment horizontal="center" vertical="center" wrapText="1"/>
    </xf>
    <xf numFmtId="0" fontId="57" fillId="84" borderId="9" xfId="0" applyFont="1" applyFill="1" applyBorder="1" applyAlignment="1">
      <alignment horizontal="center" vertical="center" wrapText="1"/>
    </xf>
    <xf numFmtId="0" fontId="182" fillId="0" borderId="51" xfId="0" applyFont="1" applyBorder="1" applyAlignment="1">
      <alignment horizontal="center" vertical="center"/>
    </xf>
    <xf numFmtId="0" fontId="182" fillId="0" borderId="31" xfId="0" applyFont="1" applyBorder="1" applyAlignment="1">
      <alignment horizontal="center" vertical="center"/>
    </xf>
    <xf numFmtId="0" fontId="182" fillId="0" borderId="69" xfId="0" applyFont="1" applyBorder="1" applyAlignment="1">
      <alignment horizontal="center" vertical="center"/>
    </xf>
    <xf numFmtId="0" fontId="1" fillId="77" borderId="26" xfId="0" applyFont="1" applyFill="1" applyBorder="1" applyAlignment="1">
      <alignment horizontal="center" vertical="center"/>
    </xf>
    <xf numFmtId="0" fontId="1" fillId="77" borderId="23" xfId="0" applyFont="1" applyFill="1" applyBorder="1" applyAlignment="1">
      <alignment horizontal="center" vertical="center"/>
    </xf>
    <xf numFmtId="0" fontId="1" fillId="77" borderId="20" xfId="0" applyFont="1" applyFill="1" applyBorder="1" applyAlignment="1">
      <alignment horizontal="center" vertical="center"/>
    </xf>
    <xf numFmtId="0" fontId="1" fillId="77" borderId="72" xfId="0" applyFont="1" applyFill="1" applyBorder="1" applyAlignment="1">
      <alignment horizontal="center" vertical="center"/>
    </xf>
    <xf numFmtId="0" fontId="1" fillId="77" borderId="59" xfId="0" applyFont="1" applyFill="1" applyBorder="1" applyAlignment="1">
      <alignment horizontal="center" vertical="center"/>
    </xf>
    <xf numFmtId="0" fontId="1" fillId="77" borderId="87" xfId="0" applyFont="1" applyFill="1" applyBorder="1" applyAlignment="1">
      <alignment horizontal="center" vertical="center"/>
    </xf>
    <xf numFmtId="0" fontId="73" fillId="97" borderId="41" xfId="0" applyFont="1" applyFill="1" applyBorder="1" applyAlignment="1">
      <alignment horizontal="center" vertical="center" wrapText="1"/>
    </xf>
    <xf numFmtId="0" fontId="73" fillId="97" borderId="16" xfId="0" applyFont="1" applyFill="1" applyBorder="1" applyAlignment="1">
      <alignment horizontal="center" vertical="center" wrapText="1"/>
    </xf>
    <xf numFmtId="0" fontId="73" fillId="97" borderId="109" xfId="0" applyFont="1" applyFill="1" applyBorder="1" applyAlignment="1">
      <alignment horizontal="center" vertical="center" wrapText="1"/>
    </xf>
    <xf numFmtId="0" fontId="162" fillId="96" borderId="71" xfId="0" applyFont="1" applyFill="1" applyBorder="1" applyAlignment="1">
      <alignment horizontal="center" vertical="center" wrapText="1"/>
    </xf>
    <xf numFmtId="0" fontId="162" fillId="96" borderId="50" xfId="0" applyFont="1" applyFill="1" applyBorder="1" applyAlignment="1">
      <alignment horizontal="center" vertical="center" wrapText="1"/>
    </xf>
    <xf numFmtId="0" fontId="162" fillId="96" borderId="36" xfId="0" applyFont="1" applyFill="1" applyBorder="1" applyAlignment="1">
      <alignment horizontal="center" vertical="center" wrapText="1"/>
    </xf>
    <xf numFmtId="0" fontId="73" fillId="102" borderId="41" xfId="0" applyFont="1" applyFill="1" applyBorder="1" applyAlignment="1">
      <alignment horizontal="center" vertical="center" wrapText="1"/>
    </xf>
    <xf numFmtId="0" fontId="73" fillId="102" borderId="16" xfId="0" applyFont="1" applyFill="1" applyBorder="1" applyAlignment="1">
      <alignment horizontal="center" vertical="center" wrapText="1"/>
    </xf>
    <xf numFmtId="0" fontId="73" fillId="102" borderId="109" xfId="0" applyFont="1" applyFill="1" applyBorder="1" applyAlignment="1">
      <alignment horizontal="center" vertical="center" wrapText="1"/>
    </xf>
    <xf numFmtId="0" fontId="57" fillId="67" borderId="15" xfId="0" applyFont="1" applyFill="1" applyBorder="1" applyAlignment="1">
      <alignment horizontal="center" vertical="center" wrapText="1"/>
    </xf>
    <xf numFmtId="0" fontId="57" fillId="67" borderId="16" xfId="0" applyFont="1" applyFill="1" applyBorder="1" applyAlignment="1">
      <alignment horizontal="center" vertical="center" wrapText="1"/>
    </xf>
    <xf numFmtId="0" fontId="57" fillId="67" borderId="109" xfId="0" applyFont="1" applyFill="1" applyBorder="1" applyAlignment="1">
      <alignment horizontal="center" vertical="center" wrapText="1"/>
    </xf>
    <xf numFmtId="0" fontId="73" fillId="55" borderId="15" xfId="0" applyFont="1" applyFill="1" applyBorder="1" applyAlignment="1">
      <alignment horizontal="center" vertical="center" wrapText="1"/>
    </xf>
    <xf numFmtId="0" fontId="73" fillId="55" borderId="16" xfId="0" applyFont="1" applyFill="1" applyBorder="1" applyAlignment="1">
      <alignment horizontal="center" vertical="center" wrapText="1"/>
    </xf>
    <xf numFmtId="0" fontId="73" fillId="55" borderId="109" xfId="0" applyFont="1" applyFill="1" applyBorder="1" applyAlignment="1">
      <alignment horizontal="center" vertical="center" wrapText="1"/>
    </xf>
    <xf numFmtId="0" fontId="57" fillId="55" borderId="16" xfId="0" applyFont="1" applyFill="1" applyBorder="1" applyAlignment="1">
      <alignment horizontal="center" vertical="center" wrapText="1"/>
    </xf>
    <xf numFmtId="0" fontId="57" fillId="55" borderId="2" xfId="0" applyFont="1" applyFill="1" applyBorder="1" applyAlignment="1">
      <alignment horizontal="center" vertical="center" wrapText="1"/>
    </xf>
    <xf numFmtId="49" fontId="74" fillId="49" borderId="109" xfId="0" applyNumberFormat="1" applyFont="1" applyFill="1" applyBorder="1" applyAlignment="1">
      <alignment horizontal="center" vertical="center" wrapText="1"/>
    </xf>
    <xf numFmtId="0" fontId="1" fillId="0" borderId="0" xfId="0" applyFont="1" applyAlignment="1">
      <alignment horizontal="center" vertical="center" wrapText="1"/>
    </xf>
    <xf numFmtId="49" fontId="1" fillId="84" borderId="15" xfId="0" applyNumberFormat="1" applyFont="1" applyFill="1" applyBorder="1" applyAlignment="1">
      <alignment horizontal="center" vertical="center" wrapText="1"/>
    </xf>
    <xf numFmtId="49" fontId="1" fillId="84" borderId="2" xfId="0" applyNumberFormat="1" applyFont="1" applyFill="1" applyBorder="1" applyAlignment="1">
      <alignment horizontal="center" vertical="center" wrapText="1"/>
    </xf>
    <xf numFmtId="0" fontId="1" fillId="45" borderId="15" xfId="0" applyFont="1" applyFill="1" applyBorder="1" applyAlignment="1">
      <alignment horizontal="center" vertical="center" wrapText="1"/>
    </xf>
    <xf numFmtId="0" fontId="1" fillId="45" borderId="109" xfId="0" applyFont="1" applyFill="1" applyBorder="1" applyAlignment="1">
      <alignment horizontal="center" vertical="center" wrapText="1"/>
    </xf>
    <xf numFmtId="0" fontId="162" fillId="96" borderId="41" xfId="0" applyFont="1" applyFill="1" applyBorder="1" applyAlignment="1">
      <alignment horizontal="center" vertical="center" wrapText="1"/>
    </xf>
    <xf numFmtId="0" fontId="162" fillId="96" borderId="16" xfId="0" applyFont="1" applyFill="1" applyBorder="1" applyAlignment="1">
      <alignment horizontal="center" vertical="center" wrapText="1"/>
    </xf>
    <xf numFmtId="0" fontId="162" fillId="96" borderId="109" xfId="0" applyFont="1" applyFill="1" applyBorder="1" applyAlignment="1">
      <alignment horizontal="center" vertical="center" wrapText="1"/>
    </xf>
    <xf numFmtId="0" fontId="57" fillId="45" borderId="15" xfId="0" applyFont="1" applyFill="1" applyBorder="1" applyAlignment="1">
      <alignment horizontal="center" vertical="center" wrapText="1"/>
    </xf>
    <xf numFmtId="0" fontId="57" fillId="45" borderId="16" xfId="0" applyFont="1" applyFill="1" applyBorder="1" applyAlignment="1">
      <alignment horizontal="center" vertical="center" wrapText="1"/>
    </xf>
    <xf numFmtId="0" fontId="57" fillId="45" borderId="109" xfId="0" applyFont="1" applyFill="1" applyBorder="1" applyAlignment="1">
      <alignment horizontal="center" vertical="center" wrapText="1"/>
    </xf>
    <xf numFmtId="0" fontId="73" fillId="46" borderId="15" xfId="0" applyFont="1" applyFill="1" applyBorder="1" applyAlignment="1">
      <alignment horizontal="center" vertical="center" wrapText="1"/>
    </xf>
    <xf numFmtId="0" fontId="73" fillId="46" borderId="16" xfId="0" applyFont="1" applyFill="1" applyBorder="1" applyAlignment="1">
      <alignment horizontal="center" vertical="center" wrapText="1"/>
    </xf>
    <xf numFmtId="0" fontId="73" fillId="46" borderId="109" xfId="0" applyFont="1" applyFill="1" applyBorder="1" applyAlignment="1">
      <alignment horizontal="center" vertical="center" wrapText="1"/>
    </xf>
    <xf numFmtId="0" fontId="73" fillId="46" borderId="41" xfId="0" applyFont="1" applyFill="1" applyBorder="1" applyAlignment="1">
      <alignment horizontal="center" vertical="center" wrapText="1"/>
    </xf>
    <xf numFmtId="0" fontId="73" fillId="59" borderId="40" xfId="0" applyFont="1" applyFill="1" applyBorder="1" applyAlignment="1">
      <alignment horizontal="center" vertical="center" wrapText="1"/>
    </xf>
    <xf numFmtId="0" fontId="73" fillId="59" borderId="70" xfId="0" applyFont="1" applyFill="1" applyBorder="1" applyAlignment="1">
      <alignment horizontal="center" vertical="center" wrapText="1"/>
    </xf>
    <xf numFmtId="0" fontId="74" fillId="84" borderId="71" xfId="0" applyFont="1" applyFill="1" applyBorder="1" applyAlignment="1">
      <alignment horizontal="center" vertical="center" wrapText="1"/>
    </xf>
    <xf numFmtId="0" fontId="74" fillId="84" borderId="36" xfId="0" applyFont="1" applyFill="1" applyBorder="1" applyAlignment="1">
      <alignment horizontal="center" vertical="center" wrapText="1"/>
    </xf>
    <xf numFmtId="0" fontId="57" fillId="84" borderId="50" xfId="0" applyFont="1" applyFill="1" applyBorder="1" applyAlignment="1">
      <alignment horizontal="center" vertical="center" wrapText="1"/>
    </xf>
    <xf numFmtId="0" fontId="57" fillId="84" borderId="70" xfId="0" applyFont="1" applyFill="1" applyBorder="1" applyAlignment="1">
      <alignment horizontal="center" vertical="center" wrapText="1"/>
    </xf>
    <xf numFmtId="0" fontId="95" fillId="77" borderId="72" xfId="0" applyFont="1" applyFill="1" applyBorder="1" applyAlignment="1">
      <alignment horizontal="center" vertical="center" textRotation="90" wrapText="1"/>
    </xf>
    <xf numFmtId="0" fontId="95" fillId="77" borderId="59" xfId="0" applyFont="1" applyFill="1" applyBorder="1" applyAlignment="1">
      <alignment horizontal="center" vertical="center" textRotation="90" wrapText="1"/>
    </xf>
    <xf numFmtId="0" fontId="95" fillId="77" borderId="87" xfId="0" applyFont="1" applyFill="1" applyBorder="1" applyAlignment="1">
      <alignment horizontal="center" vertical="center" textRotation="90" wrapText="1"/>
    </xf>
    <xf numFmtId="0" fontId="183" fillId="77" borderId="26" xfId="0" applyFont="1" applyFill="1" applyBorder="1" applyAlignment="1">
      <alignment horizontal="center" vertical="center" textRotation="90" wrapText="1"/>
    </xf>
    <xf numFmtId="0" fontId="183" fillId="77" borderId="23" xfId="0" applyFont="1" applyFill="1" applyBorder="1" applyAlignment="1">
      <alignment horizontal="center" vertical="center" textRotation="90" wrapText="1"/>
    </xf>
    <xf numFmtId="0" fontId="183" fillId="77" borderId="20" xfId="0" applyFont="1" applyFill="1" applyBorder="1" applyAlignment="1">
      <alignment horizontal="center" vertical="center" textRotation="90" wrapText="1"/>
    </xf>
    <xf numFmtId="49" fontId="1" fillId="60" borderId="15" xfId="0" applyNumberFormat="1" applyFont="1" applyFill="1" applyBorder="1" applyAlignment="1">
      <alignment horizontal="center" vertical="center" wrapText="1"/>
    </xf>
    <xf numFmtId="49" fontId="1" fillId="60" borderId="16" xfId="0" applyNumberFormat="1" applyFont="1" applyFill="1" applyBorder="1" applyAlignment="1">
      <alignment horizontal="center" vertical="center" wrapText="1"/>
    </xf>
    <xf numFmtId="49" fontId="1" fillId="60" borderId="109" xfId="0" applyNumberFormat="1" applyFont="1" applyFill="1" applyBorder="1" applyAlignment="1">
      <alignment horizontal="center" vertical="center" wrapText="1"/>
    </xf>
    <xf numFmtId="0" fontId="73" fillId="97" borderId="71" xfId="0" applyFont="1" applyFill="1" applyBorder="1" applyAlignment="1">
      <alignment horizontal="center" vertical="center" wrapText="1"/>
    </xf>
    <xf numFmtId="0" fontId="73" fillId="97" borderId="50" xfId="0" applyFont="1" applyFill="1" applyBorder="1" applyAlignment="1">
      <alignment horizontal="center" vertical="center" wrapText="1"/>
    </xf>
    <xf numFmtId="0" fontId="73" fillId="97" borderId="36" xfId="0" applyFont="1" applyFill="1" applyBorder="1" applyAlignment="1">
      <alignment horizontal="center" vertical="center" wrapText="1"/>
    </xf>
    <xf numFmtId="0" fontId="73" fillId="45" borderId="40" xfId="0" applyFont="1" applyFill="1" applyBorder="1" applyAlignment="1">
      <alignment horizontal="center" vertical="center" wrapText="1"/>
    </xf>
    <xf numFmtId="0" fontId="73" fillId="45" borderId="50" xfId="0" applyFont="1" applyFill="1" applyBorder="1" applyAlignment="1">
      <alignment horizontal="center" vertical="center" wrapText="1"/>
    </xf>
    <xf numFmtId="0" fontId="73" fillId="45" borderId="70" xfId="0" applyFont="1" applyFill="1" applyBorder="1" applyAlignment="1">
      <alignment horizontal="center" vertical="center" wrapText="1"/>
    </xf>
    <xf numFmtId="0" fontId="1" fillId="84" borderId="41" xfId="0" applyFont="1" applyFill="1" applyBorder="1" applyAlignment="1">
      <alignment horizontal="center" vertical="center" wrapText="1"/>
    </xf>
    <xf numFmtId="0" fontId="1" fillId="84" borderId="16" xfId="0" applyFont="1" applyFill="1" applyBorder="1" applyAlignment="1">
      <alignment horizontal="center" vertical="center" wrapText="1"/>
    </xf>
    <xf numFmtId="0" fontId="1" fillId="84" borderId="2" xfId="0" applyFont="1" applyFill="1" applyBorder="1" applyAlignment="1">
      <alignment horizontal="center" vertical="center" wrapText="1"/>
    </xf>
    <xf numFmtId="0" fontId="73" fillId="91" borderId="15" xfId="0" applyFont="1" applyFill="1" applyBorder="1" applyAlignment="1">
      <alignment horizontal="center" vertical="center" wrapText="1"/>
    </xf>
    <xf numFmtId="0" fontId="73" fillId="91" borderId="16" xfId="0" applyFont="1" applyFill="1" applyBorder="1" applyAlignment="1">
      <alignment horizontal="center" vertical="center" wrapText="1"/>
    </xf>
    <xf numFmtId="0" fontId="73" fillId="91" borderId="109" xfId="0" applyFont="1" applyFill="1" applyBorder="1" applyAlignment="1">
      <alignment horizontal="center" vertical="center" wrapText="1"/>
    </xf>
    <xf numFmtId="0" fontId="183" fillId="77" borderId="19" xfId="0" applyFont="1" applyFill="1" applyBorder="1" applyAlignment="1">
      <alignment horizontal="center" vertical="center" textRotation="90" wrapText="1"/>
    </xf>
    <xf numFmtId="0" fontId="57" fillId="67" borderId="41" xfId="0" applyFont="1" applyFill="1" applyBorder="1" applyAlignment="1">
      <alignment horizontal="center" vertical="center" wrapText="1"/>
    </xf>
    <xf numFmtId="0" fontId="1" fillId="77" borderId="72" xfId="0" applyFont="1" applyFill="1" applyBorder="1" applyAlignment="1">
      <alignment horizontal="center" vertical="center" wrapText="1"/>
    </xf>
    <xf numFmtId="0" fontId="1" fillId="77" borderId="59" xfId="0" applyFont="1" applyFill="1" applyBorder="1" applyAlignment="1">
      <alignment horizontal="center" vertical="center" wrapText="1"/>
    </xf>
    <xf numFmtId="0" fontId="1" fillId="77" borderId="87" xfId="0" applyFont="1" applyFill="1" applyBorder="1" applyAlignment="1">
      <alignment horizontal="center" vertical="center" wrapText="1"/>
    </xf>
    <xf numFmtId="0" fontId="1" fillId="84" borderId="15" xfId="0" applyFont="1" applyFill="1" applyBorder="1" applyAlignment="1">
      <alignment horizontal="center" vertical="center" wrapText="1"/>
    </xf>
    <xf numFmtId="0" fontId="1" fillId="84" borderId="109" xfId="0" applyFont="1" applyFill="1" applyBorder="1" applyAlignment="1">
      <alignment horizontal="center" vertical="center" wrapText="1"/>
    </xf>
    <xf numFmtId="49" fontId="74" fillId="49" borderId="15" xfId="0" applyNumberFormat="1" applyFont="1" applyFill="1" applyBorder="1" applyAlignment="1">
      <alignment horizontal="center" vertical="center" wrapText="1"/>
    </xf>
    <xf numFmtId="0" fontId="171" fillId="96" borderId="41" xfId="0" applyFont="1" applyFill="1" applyBorder="1" applyAlignment="1">
      <alignment horizontal="center" vertical="center" wrapText="1"/>
    </xf>
    <xf numFmtId="0" fontId="171" fillId="96" borderId="16" xfId="0" applyFont="1" applyFill="1" applyBorder="1" applyAlignment="1">
      <alignment horizontal="center" vertical="center" wrapText="1"/>
    </xf>
    <xf numFmtId="0" fontId="171" fillId="96" borderId="109" xfId="0" applyFont="1" applyFill="1" applyBorder="1" applyAlignment="1">
      <alignment horizontal="center" vertical="center" wrapText="1"/>
    </xf>
    <xf numFmtId="0" fontId="57" fillId="62" borderId="41" xfId="0" applyFont="1" applyFill="1" applyBorder="1" applyAlignment="1">
      <alignment horizontal="center" vertical="center" wrapText="1"/>
    </xf>
    <xf numFmtId="0" fontId="57" fillId="62" borderId="16" xfId="0" applyFont="1" applyFill="1" applyBorder="1" applyAlignment="1">
      <alignment horizontal="center" vertical="center" wrapText="1"/>
    </xf>
    <xf numFmtId="0" fontId="57" fillId="62" borderId="2" xfId="0" applyFont="1" applyFill="1" applyBorder="1" applyAlignment="1">
      <alignment horizontal="center" vertical="center" wrapText="1"/>
    </xf>
    <xf numFmtId="0" fontId="57" fillId="102" borderId="16" xfId="0" applyFont="1" applyFill="1" applyBorder="1" applyAlignment="1">
      <alignment horizontal="center" vertical="center" wrapText="1"/>
    </xf>
    <xf numFmtId="0" fontId="57" fillId="102" borderId="109" xfId="0" applyFont="1" applyFill="1" applyBorder="1" applyAlignment="1">
      <alignment horizontal="center" vertical="center" wrapText="1"/>
    </xf>
    <xf numFmtId="0" fontId="57" fillId="46" borderId="18" xfId="0" applyFont="1" applyFill="1" applyBorder="1" applyAlignment="1">
      <alignment horizontal="center" vertical="center" wrapText="1"/>
    </xf>
    <xf numFmtId="0" fontId="57" fillId="46" borderId="9" xfId="0" applyFont="1" applyFill="1" applyBorder="1" applyAlignment="1">
      <alignment horizontal="center" vertical="center" wrapText="1"/>
    </xf>
    <xf numFmtId="0" fontId="1" fillId="77" borderId="45" xfId="0" applyFont="1" applyFill="1" applyBorder="1" applyAlignment="1">
      <alignment horizontal="center" vertical="center" wrapText="1"/>
    </xf>
    <xf numFmtId="0" fontId="1" fillId="77" borderId="32" xfId="0" applyFont="1" applyFill="1" applyBorder="1" applyAlignment="1">
      <alignment horizontal="center" vertical="center" wrapText="1"/>
    </xf>
    <xf numFmtId="0" fontId="1" fillId="77" borderId="46" xfId="0" applyFont="1" applyFill="1" applyBorder="1" applyAlignment="1">
      <alignment horizontal="center" vertical="center" wrapText="1"/>
    </xf>
    <xf numFmtId="0" fontId="1" fillId="77" borderId="37" xfId="0" applyFont="1" applyFill="1" applyBorder="1" applyAlignment="1">
      <alignment horizontal="center" vertical="center" wrapText="1"/>
    </xf>
    <xf numFmtId="0" fontId="1" fillId="77" borderId="0" xfId="0" applyFont="1" applyFill="1" applyAlignment="1">
      <alignment horizontal="center" vertical="center" wrapText="1"/>
    </xf>
    <xf numFmtId="0" fontId="1" fillId="77" borderId="47" xfId="0" applyFont="1" applyFill="1" applyBorder="1" applyAlignment="1">
      <alignment horizontal="center" vertical="center" wrapText="1"/>
    </xf>
    <xf numFmtId="0" fontId="1" fillId="77" borderId="38" xfId="0" applyFont="1" applyFill="1" applyBorder="1" applyAlignment="1">
      <alignment horizontal="center" vertical="center" wrapText="1"/>
    </xf>
    <xf numFmtId="0" fontId="1" fillId="77" borderId="25" xfId="0" applyFont="1" applyFill="1" applyBorder="1" applyAlignment="1">
      <alignment horizontal="center" vertical="center" wrapText="1"/>
    </xf>
    <xf numFmtId="0" fontId="1" fillId="77" borderId="48" xfId="0" applyFont="1" applyFill="1" applyBorder="1" applyAlignment="1">
      <alignment horizontal="center" vertical="center" wrapText="1"/>
    </xf>
    <xf numFmtId="0" fontId="10" fillId="84" borderId="15" xfId="0" applyFont="1" applyFill="1" applyBorder="1" applyAlignment="1">
      <alignment horizontal="center" vertical="center" wrapText="1"/>
    </xf>
    <xf numFmtId="0" fontId="10" fillId="84" borderId="2" xfId="0" applyFont="1" applyFill="1" applyBorder="1" applyAlignment="1">
      <alignment horizontal="center" vertical="center" wrapText="1"/>
    </xf>
    <xf numFmtId="0" fontId="73" fillId="92" borderId="15" xfId="0" applyFont="1" applyFill="1" applyBorder="1" applyAlignment="1">
      <alignment horizontal="center" vertical="center" wrapText="1"/>
    </xf>
    <xf numFmtId="0" fontId="73" fillId="92" borderId="2" xfId="0" applyFont="1" applyFill="1" applyBorder="1" applyAlignment="1">
      <alignment horizontal="center" vertical="center" wrapText="1"/>
    </xf>
    <xf numFmtId="49" fontId="73" fillId="66" borderId="16" xfId="0" applyNumberFormat="1" applyFont="1" applyFill="1" applyBorder="1" applyAlignment="1">
      <alignment horizontal="center" vertical="center" wrapText="1"/>
    </xf>
    <xf numFmtId="49" fontId="73" fillId="66" borderId="109" xfId="0" applyNumberFormat="1" applyFont="1" applyFill="1" applyBorder="1" applyAlignment="1">
      <alignment horizontal="center" vertical="center" wrapText="1"/>
    </xf>
    <xf numFmtId="49" fontId="162" fillId="96" borderId="41" xfId="0" applyNumberFormat="1" applyFont="1" applyFill="1" applyBorder="1" applyAlignment="1">
      <alignment horizontal="center" vertical="center" wrapText="1"/>
    </xf>
    <xf numFmtId="49" fontId="162" fillId="96" borderId="16" xfId="0" applyNumberFormat="1" applyFont="1" applyFill="1" applyBorder="1" applyAlignment="1">
      <alignment horizontal="center" vertical="center" wrapText="1"/>
    </xf>
    <xf numFmtId="49" fontId="162" fillId="96" borderId="109" xfId="0" applyNumberFormat="1" applyFont="1" applyFill="1" applyBorder="1" applyAlignment="1">
      <alignment horizontal="center" vertical="center" wrapText="1"/>
    </xf>
    <xf numFmtId="0" fontId="52" fillId="6" borderId="41" xfId="0" applyFont="1" applyFill="1" applyBorder="1" applyAlignment="1">
      <alignment horizontal="center" vertical="center"/>
    </xf>
    <xf numFmtId="0" fontId="52" fillId="6" borderId="109" xfId="0" applyFont="1" applyFill="1" applyBorder="1" applyAlignment="1">
      <alignment horizontal="center" vertical="center"/>
    </xf>
    <xf numFmtId="0" fontId="1" fillId="77" borderId="26" xfId="0" applyFont="1" applyFill="1" applyBorder="1" applyAlignment="1">
      <alignment horizontal="center" vertical="center" wrapText="1"/>
    </xf>
    <xf numFmtId="0" fontId="1" fillId="77" borderId="23" xfId="0" applyFont="1" applyFill="1" applyBorder="1" applyAlignment="1">
      <alignment horizontal="center" vertical="center" wrapText="1"/>
    </xf>
    <xf numFmtId="0" fontId="1" fillId="77" borderId="20" xfId="0" applyFont="1" applyFill="1" applyBorder="1" applyAlignment="1">
      <alignment horizontal="center" vertical="center" wrapText="1"/>
    </xf>
    <xf numFmtId="0" fontId="1" fillId="91" borderId="15" xfId="0" applyFont="1" applyFill="1" applyBorder="1" applyAlignment="1">
      <alignment horizontal="center" vertical="center" wrapText="1"/>
    </xf>
    <xf numFmtId="0" fontId="1" fillId="91" borderId="16" xfId="0" applyFont="1" applyFill="1" applyBorder="1" applyAlignment="1">
      <alignment horizontal="center" vertical="center" wrapText="1"/>
    </xf>
    <xf numFmtId="0" fontId="1" fillId="91" borderId="109" xfId="0" applyFont="1" applyFill="1" applyBorder="1" applyAlignment="1">
      <alignment horizontal="center" vertical="center" wrapText="1"/>
    </xf>
    <xf numFmtId="49" fontId="162" fillId="96" borderId="2" xfId="0" applyNumberFormat="1" applyFont="1" applyFill="1" applyBorder="1" applyAlignment="1">
      <alignment horizontal="center" vertical="center" wrapText="1"/>
    </xf>
    <xf numFmtId="0" fontId="73" fillId="91" borderId="41" xfId="0" applyFont="1" applyFill="1" applyBorder="1" applyAlignment="1">
      <alignment horizontal="center" vertical="center" wrapText="1"/>
    </xf>
    <xf numFmtId="0" fontId="73" fillId="84" borderId="41" xfId="0" applyFont="1" applyFill="1" applyBorder="1" applyAlignment="1">
      <alignment horizontal="center" vertical="center" wrapText="1"/>
    </xf>
    <xf numFmtId="0" fontId="73" fillId="84" borderId="16" xfId="0" applyFont="1" applyFill="1" applyBorder="1" applyAlignment="1">
      <alignment horizontal="center" vertical="center" wrapText="1"/>
    </xf>
    <xf numFmtId="0" fontId="73" fillId="84" borderId="109" xfId="0" applyFont="1" applyFill="1" applyBorder="1" applyAlignment="1">
      <alignment horizontal="center" vertical="center" wrapText="1"/>
    </xf>
    <xf numFmtId="49" fontId="73" fillId="97" borderId="15" xfId="0" applyNumberFormat="1" applyFont="1" applyFill="1" applyBorder="1" applyAlignment="1">
      <alignment horizontal="center" vertical="center" wrapText="1"/>
    </xf>
    <xf numFmtId="49" fontId="73" fillId="97" borderId="16" xfId="0" applyNumberFormat="1" applyFont="1" applyFill="1" applyBorder="1" applyAlignment="1">
      <alignment horizontal="center" vertical="center" wrapText="1"/>
    </xf>
    <xf numFmtId="49" fontId="73" fillId="97" borderId="109" xfId="0" applyNumberFormat="1" applyFont="1" applyFill="1" applyBorder="1" applyAlignment="1">
      <alignment horizontal="center" vertical="center" wrapText="1"/>
    </xf>
    <xf numFmtId="0" fontId="57" fillId="46" borderId="16" xfId="0" applyFont="1" applyFill="1" applyBorder="1" applyAlignment="1">
      <alignment horizontal="center" vertical="center" wrapText="1"/>
    </xf>
    <xf numFmtId="0" fontId="57" fillId="46" borderId="109" xfId="0" applyFont="1" applyFill="1" applyBorder="1" applyAlignment="1">
      <alignment horizontal="center" vertical="center" wrapText="1"/>
    </xf>
    <xf numFmtId="49" fontId="73" fillId="66" borderId="41" xfId="0" applyNumberFormat="1" applyFont="1" applyFill="1" applyBorder="1" applyAlignment="1">
      <alignment horizontal="center" vertical="center" wrapText="1"/>
    </xf>
    <xf numFmtId="0" fontId="57" fillId="77" borderId="26" xfId="0" applyFont="1" applyFill="1" applyBorder="1" applyAlignment="1">
      <alignment horizontal="center" vertical="center"/>
    </xf>
    <xf numFmtId="0" fontId="57" fillId="77" borderId="23" xfId="0" applyFont="1" applyFill="1" applyBorder="1" applyAlignment="1">
      <alignment horizontal="center" vertical="center"/>
    </xf>
    <xf numFmtId="0" fontId="57" fillId="77" borderId="20" xfId="0" applyFont="1" applyFill="1" applyBorder="1" applyAlignment="1">
      <alignment horizontal="center" vertical="center"/>
    </xf>
    <xf numFmtId="49" fontId="73" fillId="66" borderId="2" xfId="0" applyNumberFormat="1" applyFont="1" applyFill="1" applyBorder="1" applyAlignment="1">
      <alignment horizontal="center" vertical="center" wrapText="1"/>
    </xf>
    <xf numFmtId="0" fontId="74" fillId="110" borderId="50" xfId="0" applyFont="1" applyFill="1" applyBorder="1" applyAlignment="1">
      <alignment horizontal="center" vertical="center" wrapText="1"/>
    </xf>
    <xf numFmtId="0" fontId="74" fillId="110" borderId="70" xfId="0" applyFont="1" applyFill="1" applyBorder="1" applyAlignment="1">
      <alignment horizontal="center" vertical="center" wrapText="1"/>
    </xf>
    <xf numFmtId="0" fontId="74" fillId="110" borderId="76" xfId="0" applyFont="1" applyFill="1" applyBorder="1" applyAlignment="1">
      <alignment horizontal="center" vertical="center" wrapText="1"/>
    </xf>
    <xf numFmtId="0" fontId="74" fillId="110" borderId="21" xfId="0" applyFont="1" applyFill="1" applyBorder="1" applyAlignment="1">
      <alignment horizontal="center" vertical="center" wrapText="1"/>
    </xf>
    <xf numFmtId="0" fontId="73" fillId="67" borderId="41" xfId="0" applyFont="1" applyFill="1" applyBorder="1" applyAlignment="1">
      <alignment horizontal="center" vertical="center" wrapText="1"/>
    </xf>
    <xf numFmtId="0" fontId="73" fillId="67" borderId="16" xfId="0" applyFont="1" applyFill="1" applyBorder="1" applyAlignment="1">
      <alignment horizontal="center" vertical="center" wrapText="1"/>
    </xf>
    <xf numFmtId="0" fontId="73" fillId="67" borderId="109" xfId="0" applyFont="1" applyFill="1" applyBorder="1" applyAlignment="1">
      <alignment horizontal="center" vertical="center" wrapText="1"/>
    </xf>
    <xf numFmtId="0" fontId="73" fillId="67" borderId="2" xfId="0" applyFont="1" applyFill="1" applyBorder="1" applyAlignment="1">
      <alignment horizontal="center" vertical="center" wrapText="1"/>
    </xf>
    <xf numFmtId="0" fontId="1" fillId="67" borderId="39" xfId="0" applyFont="1" applyFill="1" applyBorder="1" applyAlignment="1">
      <alignment horizontal="center" vertical="center" wrapText="1"/>
    </xf>
    <xf numFmtId="0" fontId="1" fillId="67" borderId="108" xfId="0" applyFont="1" applyFill="1" applyBorder="1" applyAlignment="1">
      <alignment horizontal="center" vertical="center" wrapText="1"/>
    </xf>
    <xf numFmtId="0" fontId="73" fillId="59" borderId="41" xfId="0" applyFont="1" applyFill="1" applyBorder="1" applyAlignment="1">
      <alignment horizontal="center" vertical="center" wrapText="1"/>
    </xf>
    <xf numFmtId="0" fontId="73" fillId="59" borderId="16" xfId="0" applyFont="1" applyFill="1" applyBorder="1" applyAlignment="1">
      <alignment horizontal="center" vertical="center" wrapText="1"/>
    </xf>
    <xf numFmtId="0" fontId="73" fillId="59" borderId="109" xfId="0" applyFont="1" applyFill="1" applyBorder="1" applyAlignment="1">
      <alignment horizontal="center" vertical="center" wrapText="1"/>
    </xf>
    <xf numFmtId="49" fontId="73" fillId="0" borderId="41" xfId="0" applyNumberFormat="1" applyFont="1" applyBorder="1" applyAlignment="1">
      <alignment horizontal="center" vertical="center" wrapText="1"/>
    </xf>
    <xf numFmtId="49" fontId="73" fillId="0" borderId="2" xfId="0" applyNumberFormat="1" applyFont="1" applyBorder="1" applyAlignment="1">
      <alignment horizontal="center" vertical="center" wrapText="1"/>
    </xf>
    <xf numFmtId="0" fontId="73" fillId="0" borderId="15" xfId="0" applyFont="1" applyBorder="1" applyAlignment="1">
      <alignment horizontal="center" vertical="center"/>
    </xf>
    <xf numFmtId="0" fontId="73" fillId="0" borderId="16" xfId="0" applyFont="1" applyBorder="1" applyAlignment="1">
      <alignment horizontal="center" vertical="center"/>
    </xf>
    <xf numFmtId="0" fontId="73" fillId="0" borderId="109" xfId="0" applyFont="1" applyBorder="1" applyAlignment="1">
      <alignment horizontal="center" vertical="center"/>
    </xf>
    <xf numFmtId="49" fontId="74" fillId="49" borderId="4" xfId="0" applyNumberFormat="1" applyFont="1" applyFill="1" applyBorder="1" applyAlignment="1">
      <alignment horizontal="center" vertical="center" wrapText="1"/>
    </xf>
    <xf numFmtId="49" fontId="74" fillId="49" borderId="3" xfId="0" applyNumberFormat="1" applyFont="1" applyFill="1" applyBorder="1" applyAlignment="1">
      <alignment horizontal="center" vertical="center" wrapText="1"/>
    </xf>
    <xf numFmtId="49" fontId="74" fillId="49" borderId="5" xfId="0" applyNumberFormat="1" applyFont="1" applyFill="1" applyBorder="1" applyAlignment="1">
      <alignment horizontal="center" vertical="center" wrapText="1"/>
    </xf>
    <xf numFmtId="0" fontId="1" fillId="97" borderId="41" xfId="0" applyFont="1" applyFill="1" applyBorder="1" applyAlignment="1">
      <alignment horizontal="center" vertical="center"/>
    </xf>
    <xf numFmtId="0" fontId="1" fillId="97" borderId="16" xfId="0" applyFont="1" applyFill="1" applyBorder="1" applyAlignment="1">
      <alignment horizontal="center" vertical="center"/>
    </xf>
    <xf numFmtId="0" fontId="57" fillId="97" borderId="41" xfId="0" applyFont="1" applyFill="1" applyBorder="1" applyAlignment="1">
      <alignment horizontal="center" vertical="center" wrapText="1"/>
    </xf>
    <xf numFmtId="0" fontId="57" fillId="97" borderId="16" xfId="0" applyFont="1" applyFill="1" applyBorder="1" applyAlignment="1">
      <alignment horizontal="center" vertical="center" wrapText="1"/>
    </xf>
    <xf numFmtId="0" fontId="57" fillId="97" borderId="2" xfId="0" applyFont="1" applyFill="1" applyBorder="1" applyAlignment="1">
      <alignment horizontal="center" vertical="center" wrapText="1"/>
    </xf>
    <xf numFmtId="0" fontId="73" fillId="63" borderId="41" xfId="0" applyFont="1" applyFill="1" applyBorder="1" applyAlignment="1">
      <alignment horizontal="center" vertical="center" wrapText="1"/>
    </xf>
    <xf numFmtId="0" fontId="73" fillId="63" borderId="16" xfId="0" applyFont="1" applyFill="1" applyBorder="1" applyAlignment="1">
      <alignment horizontal="center" vertical="center" wrapText="1"/>
    </xf>
    <xf numFmtId="0" fontId="73" fillId="63" borderId="109" xfId="0" applyFont="1" applyFill="1" applyBorder="1" applyAlignment="1">
      <alignment horizontal="center" vertical="center" wrapText="1"/>
    </xf>
    <xf numFmtId="0" fontId="10" fillId="81" borderId="15" xfId="0" applyFont="1" applyFill="1" applyBorder="1" applyAlignment="1">
      <alignment horizontal="center" vertical="center" wrapText="1"/>
    </xf>
    <xf numFmtId="0" fontId="10" fillId="81" borderId="109" xfId="0" applyFont="1" applyFill="1" applyBorder="1" applyAlignment="1">
      <alignment horizontal="center" vertical="center" wrapText="1"/>
    </xf>
    <xf numFmtId="0" fontId="1" fillId="60" borderId="41" xfId="0" applyFont="1" applyFill="1" applyBorder="1" applyAlignment="1">
      <alignment horizontal="center" vertical="center" wrapText="1"/>
    </xf>
    <xf numFmtId="0" fontId="1" fillId="60" borderId="16" xfId="0" applyFont="1" applyFill="1" applyBorder="1" applyAlignment="1">
      <alignment horizontal="center" vertical="center" wrapText="1"/>
    </xf>
    <xf numFmtId="0" fontId="1" fillId="60" borderId="2" xfId="0" applyFont="1" applyFill="1" applyBorder="1" applyAlignment="1">
      <alignment horizontal="center" vertical="center" wrapText="1"/>
    </xf>
    <xf numFmtId="0" fontId="1" fillId="60" borderId="15" xfId="0" applyFont="1" applyFill="1" applyBorder="1" applyAlignment="1">
      <alignment horizontal="center" vertical="center" wrapText="1"/>
    </xf>
    <xf numFmtId="0" fontId="1" fillId="60" borderId="109" xfId="0" applyFont="1" applyFill="1" applyBorder="1" applyAlignment="1">
      <alignment horizontal="center" vertical="center" wrapText="1"/>
    </xf>
    <xf numFmtId="0" fontId="1" fillId="46" borderId="15" xfId="0" applyFont="1" applyFill="1" applyBorder="1" applyAlignment="1">
      <alignment horizontal="center" vertical="center" wrapText="1"/>
    </xf>
    <xf numFmtId="0" fontId="1" fillId="46" borderId="16" xfId="0" applyFont="1" applyFill="1" applyBorder="1" applyAlignment="1">
      <alignment horizontal="center" vertical="center" wrapText="1"/>
    </xf>
    <xf numFmtId="0" fontId="1" fillId="46" borderId="13" xfId="0" applyFont="1" applyFill="1" applyBorder="1" applyAlignment="1">
      <alignment horizontal="center" vertical="center" wrapText="1"/>
    </xf>
    <xf numFmtId="0" fontId="1" fillId="52" borderId="41" xfId="0" applyFont="1" applyFill="1" applyBorder="1" applyAlignment="1">
      <alignment horizontal="center" vertical="center"/>
    </xf>
    <xf numFmtId="0" fontId="1" fillId="52" borderId="2" xfId="0" applyFont="1" applyFill="1" applyBorder="1" applyAlignment="1">
      <alignment horizontal="center" vertical="center"/>
    </xf>
    <xf numFmtId="0" fontId="57" fillId="65" borderId="15" xfId="0" applyFont="1" applyFill="1" applyBorder="1" applyAlignment="1">
      <alignment horizontal="center" vertical="center" wrapText="1"/>
    </xf>
    <xf numFmtId="0" fontId="57" fillId="65" borderId="16" xfId="0" applyFont="1" applyFill="1" applyBorder="1" applyAlignment="1">
      <alignment horizontal="center" vertical="center" wrapText="1"/>
    </xf>
    <xf numFmtId="0" fontId="57" fillId="65" borderId="109" xfId="0" applyFont="1" applyFill="1" applyBorder="1" applyAlignment="1">
      <alignment horizontal="center" vertical="center" wrapText="1"/>
    </xf>
    <xf numFmtId="0" fontId="73" fillId="65" borderId="71" xfId="0" applyFont="1" applyFill="1" applyBorder="1" applyAlignment="1">
      <alignment horizontal="center" vertical="center" wrapText="1"/>
    </xf>
    <xf numFmtId="0" fontId="73" fillId="65" borderId="50" xfId="0" applyFont="1" applyFill="1" applyBorder="1" applyAlignment="1">
      <alignment horizontal="center" vertical="center" wrapText="1"/>
    </xf>
    <xf numFmtId="0" fontId="73" fillId="65" borderId="36" xfId="0" applyFont="1" applyFill="1" applyBorder="1" applyAlignment="1">
      <alignment horizontal="center" vertical="center" wrapText="1"/>
    </xf>
    <xf numFmtId="0" fontId="57" fillId="65" borderId="34" xfId="0" applyFont="1" applyFill="1" applyBorder="1" applyAlignment="1">
      <alignment horizontal="center" vertical="center" wrapText="1"/>
    </xf>
    <xf numFmtId="0" fontId="68" fillId="65" borderId="111" xfId="0" applyFont="1" applyFill="1" applyBorder="1" applyAlignment="1">
      <alignment horizontal="center" vertical="center" wrapText="1"/>
    </xf>
    <xf numFmtId="0" fontId="74" fillId="96" borderId="34" xfId="0" applyFont="1" applyFill="1" applyBorder="1" applyAlignment="1">
      <alignment horizontal="center" vertical="center"/>
    </xf>
    <xf numFmtId="0" fontId="74" fillId="96" borderId="111" xfId="0" applyFont="1" applyFill="1" applyBorder="1" applyAlignment="1">
      <alignment horizontal="center" vertical="center"/>
    </xf>
    <xf numFmtId="0" fontId="1" fillId="65" borderId="4" xfId="0" applyFont="1" applyFill="1" applyBorder="1" applyAlignment="1">
      <alignment horizontal="center" vertical="center"/>
    </xf>
    <xf numFmtId="0" fontId="1" fillId="65" borderId="3" xfId="0" applyFont="1" applyFill="1" applyBorder="1" applyAlignment="1">
      <alignment horizontal="center" vertical="center"/>
    </xf>
    <xf numFmtId="0" fontId="74" fillId="96" borderId="4" xfId="0" applyFont="1" applyFill="1" applyBorder="1" applyAlignment="1">
      <alignment horizontal="center" vertical="center" wrapText="1"/>
    </xf>
    <xf numFmtId="0" fontId="74" fillId="96" borderId="3" xfId="0" applyFont="1" applyFill="1" applyBorder="1" applyAlignment="1">
      <alignment horizontal="center" vertical="center" wrapText="1"/>
    </xf>
    <xf numFmtId="0" fontId="74" fillId="96" borderId="5" xfId="0" applyFont="1" applyFill="1" applyBorder="1" applyAlignment="1">
      <alignment horizontal="center" vertical="center" wrapText="1"/>
    </xf>
    <xf numFmtId="0" fontId="74" fillId="82" borderId="40" xfId="0" applyFont="1" applyFill="1" applyBorder="1" applyAlignment="1">
      <alignment horizontal="center" vertical="center" wrapText="1"/>
    </xf>
    <xf numFmtId="0" fontId="74" fillId="82" borderId="36" xfId="0" applyFont="1" applyFill="1" applyBorder="1" applyAlignment="1">
      <alignment horizontal="center" vertical="center" wrapText="1"/>
    </xf>
    <xf numFmtId="49" fontId="52" fillId="52" borderId="41" xfId="0" applyNumberFormat="1" applyFont="1" applyFill="1" applyBorder="1" applyAlignment="1">
      <alignment horizontal="center" vertical="center" wrapText="1"/>
    </xf>
    <xf numFmtId="49" fontId="52" fillId="52" borderId="16" xfId="0" applyNumberFormat="1" applyFont="1" applyFill="1" applyBorder="1" applyAlignment="1">
      <alignment horizontal="center" vertical="center" wrapText="1"/>
    </xf>
    <xf numFmtId="49" fontId="52" fillId="52" borderId="109" xfId="0" applyNumberFormat="1" applyFont="1" applyFill="1" applyBorder="1" applyAlignment="1">
      <alignment horizontal="center" vertical="center" wrapText="1"/>
    </xf>
    <xf numFmtId="0" fontId="74" fillId="96" borderId="41" xfId="0" applyFont="1" applyFill="1" applyBorder="1" applyAlignment="1">
      <alignment horizontal="center" vertical="center" wrapText="1"/>
    </xf>
    <xf numFmtId="0" fontId="74" fillId="96" borderId="16" xfId="0" applyFont="1" applyFill="1" applyBorder="1" applyAlignment="1">
      <alignment horizontal="center" vertical="center" wrapText="1"/>
    </xf>
    <xf numFmtId="0" fontId="74" fillId="96" borderId="109" xfId="0" applyFont="1" applyFill="1" applyBorder="1" applyAlignment="1">
      <alignment horizontal="center" vertical="center" wrapText="1"/>
    </xf>
    <xf numFmtId="0" fontId="73" fillId="60" borderId="3" xfId="0" applyFont="1" applyFill="1" applyBorder="1" applyAlignment="1">
      <alignment horizontal="center" vertical="center" wrapText="1"/>
    </xf>
    <xf numFmtId="0" fontId="68" fillId="75" borderId="8" xfId="0" applyFont="1" applyFill="1" applyBorder="1" applyAlignment="1">
      <alignment horizontal="center" vertical="center" wrapText="1"/>
    </xf>
    <xf numFmtId="0" fontId="68" fillId="75" borderId="10" xfId="0" applyFont="1" applyFill="1" applyBorder="1" applyAlignment="1">
      <alignment horizontal="center" vertical="center" wrapText="1"/>
    </xf>
    <xf numFmtId="0" fontId="74" fillId="96" borderId="2" xfId="0" applyFont="1" applyFill="1" applyBorder="1" applyAlignment="1">
      <alignment horizontal="center" vertical="center" wrapText="1"/>
    </xf>
    <xf numFmtId="0" fontId="52" fillId="6" borderId="4" xfId="0" applyFont="1" applyFill="1" applyBorder="1" applyAlignment="1">
      <alignment horizontal="center" vertical="center"/>
    </xf>
    <xf numFmtId="0" fontId="52" fillId="6" borderId="5" xfId="0" applyFont="1" applyFill="1" applyBorder="1" applyAlignment="1">
      <alignment horizontal="center" vertical="center"/>
    </xf>
    <xf numFmtId="49" fontId="73" fillId="49" borderId="4" xfId="0" applyNumberFormat="1" applyFont="1" applyFill="1" applyBorder="1" applyAlignment="1">
      <alignment horizontal="center" vertical="center" wrapText="1"/>
    </xf>
    <xf numFmtId="49" fontId="73" fillId="49" borderId="3" xfId="0" applyNumberFormat="1" applyFont="1" applyFill="1" applyBorder="1" applyAlignment="1">
      <alignment horizontal="center" vertical="center" wrapText="1"/>
    </xf>
    <xf numFmtId="49" fontId="73" fillId="49" borderId="5" xfId="0" applyNumberFormat="1" applyFont="1" applyFill="1" applyBorder="1" applyAlignment="1">
      <alignment horizontal="center" vertical="center" wrapText="1"/>
    </xf>
    <xf numFmtId="0" fontId="52" fillId="107" borderId="4" xfId="0" applyFont="1" applyFill="1" applyBorder="1" applyAlignment="1">
      <alignment horizontal="center" vertical="center" wrapText="1"/>
    </xf>
    <xf numFmtId="0" fontId="52" fillId="107" borderId="3" xfId="0" applyFont="1" applyFill="1" applyBorder="1" applyAlignment="1">
      <alignment horizontal="center" vertical="center" wrapText="1"/>
    </xf>
    <xf numFmtId="0" fontId="52" fillId="107" borderId="5" xfId="0" applyFont="1" applyFill="1" applyBorder="1" applyAlignment="1">
      <alignment horizontal="center" vertical="center" wrapText="1"/>
    </xf>
    <xf numFmtId="0" fontId="1" fillId="99" borderId="11" xfId="0" applyFont="1" applyFill="1" applyBorder="1" applyAlignment="1">
      <alignment horizontal="center" vertical="center" wrapText="1"/>
    </xf>
    <xf numFmtId="0" fontId="1" fillId="99" borderId="8" xfId="0" applyFont="1" applyFill="1" applyBorder="1" applyAlignment="1">
      <alignment horizontal="center" vertical="center" wrapText="1"/>
    </xf>
    <xf numFmtId="0" fontId="1" fillId="99" borderId="3" xfId="0" applyFont="1" applyFill="1" applyBorder="1" applyAlignment="1">
      <alignment horizontal="center" vertical="center" wrapText="1"/>
    </xf>
    <xf numFmtId="0" fontId="73" fillId="67" borderId="4" xfId="0" applyFont="1" applyFill="1" applyBorder="1" applyAlignment="1">
      <alignment horizontal="center" vertical="center" wrapText="1"/>
    </xf>
    <xf numFmtId="0" fontId="73" fillId="67" borderId="3" xfId="0" applyFont="1" applyFill="1" applyBorder="1" applyAlignment="1">
      <alignment horizontal="center" vertical="center" wrapText="1"/>
    </xf>
    <xf numFmtId="0" fontId="73" fillId="67" borderId="5" xfId="0" applyFont="1" applyFill="1" applyBorder="1" applyAlignment="1">
      <alignment horizontal="center" vertical="center" wrapText="1"/>
    </xf>
    <xf numFmtId="0" fontId="170" fillId="105" borderId="4" xfId="0" applyFont="1" applyFill="1" applyBorder="1" applyAlignment="1">
      <alignment horizontal="center" vertical="center"/>
    </xf>
    <xf numFmtId="0" fontId="170" fillId="105" borderId="3" xfId="0" applyFont="1" applyFill="1" applyBorder="1" applyAlignment="1">
      <alignment horizontal="center" vertical="center"/>
    </xf>
    <xf numFmtId="0" fontId="170" fillId="105" borderId="5" xfId="0" applyFont="1" applyFill="1" applyBorder="1" applyAlignment="1">
      <alignment horizontal="center" vertical="center"/>
    </xf>
    <xf numFmtId="0" fontId="73" fillId="97" borderId="40" xfId="0" applyFont="1" applyFill="1" applyBorder="1" applyAlignment="1">
      <alignment horizontal="center" vertical="center" wrapText="1"/>
    </xf>
    <xf numFmtId="0" fontId="52" fillId="52" borderId="4" xfId="0" applyFont="1" applyFill="1" applyBorder="1" applyAlignment="1">
      <alignment horizontal="center" vertical="center" wrapText="1"/>
    </xf>
    <xf numFmtId="0" fontId="52" fillId="52" borderId="3" xfId="0" applyFont="1" applyFill="1" applyBorder="1" applyAlignment="1">
      <alignment horizontal="center" vertical="center" wrapText="1"/>
    </xf>
    <xf numFmtId="0" fontId="52" fillId="52" borderId="5" xfId="0" applyFont="1" applyFill="1" applyBorder="1" applyAlignment="1">
      <alignment horizontal="center" vertical="center" wrapText="1"/>
    </xf>
    <xf numFmtId="49" fontId="52" fillId="52" borderId="4" xfId="0" applyNumberFormat="1" applyFont="1" applyFill="1" applyBorder="1" applyAlignment="1">
      <alignment horizontal="center" vertical="center" wrapText="1"/>
    </xf>
    <xf numFmtId="49" fontId="52" fillId="52" borderId="3" xfId="0" applyNumberFormat="1" applyFont="1" applyFill="1" applyBorder="1" applyAlignment="1">
      <alignment horizontal="center" vertical="center" wrapText="1"/>
    </xf>
    <xf numFmtId="49" fontId="52" fillId="52" borderId="5" xfId="0" applyNumberFormat="1" applyFont="1" applyFill="1" applyBorder="1" applyAlignment="1">
      <alignment horizontal="center" vertical="center" wrapText="1"/>
    </xf>
    <xf numFmtId="0" fontId="10" fillId="100" borderId="40" xfId="0" applyFont="1" applyFill="1" applyBorder="1" applyAlignment="1">
      <alignment horizontal="center" vertical="center" wrapText="1"/>
    </xf>
    <xf numFmtId="0" fontId="10" fillId="100" borderId="50" xfId="0" applyFont="1" applyFill="1" applyBorder="1" applyAlignment="1">
      <alignment horizontal="center" vertical="center" wrapText="1"/>
    </xf>
    <xf numFmtId="0" fontId="10" fillId="100" borderId="70" xfId="0" applyFont="1" applyFill="1" applyBorder="1" applyAlignment="1">
      <alignment horizontal="center" vertical="center" wrapText="1"/>
    </xf>
    <xf numFmtId="0" fontId="3" fillId="46" borderId="4" xfId="0" applyFont="1" applyFill="1" applyBorder="1" applyAlignment="1">
      <alignment horizontal="center" vertical="center" wrapText="1"/>
    </xf>
    <xf numFmtId="0" fontId="3" fillId="46" borderId="3" xfId="0" applyFont="1" applyFill="1" applyBorder="1" applyAlignment="1">
      <alignment horizontal="center" vertical="center" wrapText="1"/>
    </xf>
    <xf numFmtId="49" fontId="73" fillId="101" borderId="15" xfId="0" applyNumberFormat="1" applyFont="1" applyFill="1" applyBorder="1" applyAlignment="1">
      <alignment horizontal="center" vertical="center" wrapText="1"/>
    </xf>
    <xf numFmtId="49" fontId="73" fillId="101" borderId="109" xfId="0" applyNumberFormat="1" applyFont="1" applyFill="1" applyBorder="1" applyAlignment="1">
      <alignment horizontal="center" vertical="center" wrapText="1"/>
    </xf>
    <xf numFmtId="0" fontId="10" fillId="49" borderId="41" xfId="0" applyFont="1" applyFill="1" applyBorder="1" applyAlignment="1">
      <alignment horizontal="center" vertical="top" wrapText="1"/>
    </xf>
    <xf numFmtId="0" fontId="10" fillId="49" borderId="2" xfId="0" applyFont="1" applyFill="1" applyBorder="1" applyAlignment="1">
      <alignment horizontal="center" vertical="top" wrapText="1"/>
    </xf>
    <xf numFmtId="0" fontId="73" fillId="46" borderId="4" xfId="0" applyFont="1" applyFill="1" applyBorder="1" applyAlignment="1">
      <alignment horizontal="center" vertical="center" wrapText="1"/>
    </xf>
    <xf numFmtId="0" fontId="73" fillId="46" borderId="3" xfId="0" applyFont="1" applyFill="1" applyBorder="1" applyAlignment="1">
      <alignment horizontal="center" vertical="center" wrapText="1"/>
    </xf>
    <xf numFmtId="0" fontId="73" fillId="46" borderId="5" xfId="0" applyFont="1" applyFill="1" applyBorder="1" applyAlignment="1">
      <alignment horizontal="center" vertical="center" wrapText="1"/>
    </xf>
    <xf numFmtId="0" fontId="68" fillId="75" borderId="4" xfId="0" applyFont="1" applyFill="1" applyBorder="1" applyAlignment="1">
      <alignment horizontal="center" vertical="center" wrapText="1"/>
    </xf>
    <xf numFmtId="0" fontId="68" fillId="75" borderId="3" xfId="0" applyFont="1" applyFill="1" applyBorder="1" applyAlignment="1">
      <alignment horizontal="center" vertical="center" wrapText="1"/>
    </xf>
    <xf numFmtId="0" fontId="73" fillId="65" borderId="41" xfId="0" applyFont="1" applyFill="1" applyBorder="1" applyAlignment="1">
      <alignment horizontal="center" vertical="center" wrapText="1"/>
    </xf>
    <xf numFmtId="0" fontId="73" fillId="65" borderId="16" xfId="0" applyFont="1" applyFill="1" applyBorder="1" applyAlignment="1">
      <alignment horizontal="center" vertical="center" wrapText="1"/>
    </xf>
    <xf numFmtId="0" fontId="73" fillId="65" borderId="2" xfId="0" applyFont="1" applyFill="1" applyBorder="1" applyAlignment="1">
      <alignment horizontal="center" vertical="center" wrapText="1"/>
    </xf>
    <xf numFmtId="0" fontId="57" fillId="67" borderId="3" xfId="0" applyFont="1" applyFill="1" applyBorder="1" applyAlignment="1">
      <alignment horizontal="center" vertical="center" wrapText="1"/>
    </xf>
    <xf numFmtId="0" fontId="57" fillId="67" borderId="5" xfId="0" applyFont="1" applyFill="1" applyBorder="1" applyAlignment="1">
      <alignment horizontal="center" vertical="center" wrapText="1"/>
    </xf>
    <xf numFmtId="0" fontId="57" fillId="84" borderId="4" xfId="0" applyFont="1" applyFill="1" applyBorder="1" applyAlignment="1">
      <alignment horizontal="center" vertical="center" wrapText="1"/>
    </xf>
    <xf numFmtId="0" fontId="57" fillId="84" borderId="3" xfId="0" applyFont="1" applyFill="1" applyBorder="1" applyAlignment="1">
      <alignment horizontal="center" vertical="center" wrapText="1"/>
    </xf>
    <xf numFmtId="0" fontId="57" fillId="84" borderId="5" xfId="0" applyFont="1" applyFill="1" applyBorder="1" applyAlignment="1">
      <alignment horizontal="center" vertical="center" wrapText="1"/>
    </xf>
    <xf numFmtId="0" fontId="57" fillId="78" borderId="41" xfId="0" applyFont="1" applyFill="1" applyBorder="1" applyAlignment="1">
      <alignment horizontal="center" vertical="center" wrapText="1"/>
    </xf>
    <xf numFmtId="0" fontId="57" fillId="78" borderId="16" xfId="0" applyFont="1" applyFill="1" applyBorder="1" applyAlignment="1">
      <alignment horizontal="center" vertical="center" wrapText="1"/>
    </xf>
    <xf numFmtId="0" fontId="57" fillId="78" borderId="109" xfId="0" applyFont="1" applyFill="1" applyBorder="1" applyAlignment="1">
      <alignment horizontal="center" vertical="center" wrapText="1"/>
    </xf>
    <xf numFmtId="0" fontId="1" fillId="97" borderId="15" xfId="0" applyFont="1" applyFill="1" applyBorder="1" applyAlignment="1">
      <alignment horizontal="center" vertical="center" wrapText="1"/>
    </xf>
    <xf numFmtId="0" fontId="1" fillId="97" borderId="109" xfId="0" applyFont="1" applyFill="1" applyBorder="1" applyAlignment="1">
      <alignment horizontal="center" vertical="center" wrapText="1"/>
    </xf>
    <xf numFmtId="0" fontId="73" fillId="98" borderId="4" xfId="0" applyFont="1" applyFill="1" applyBorder="1" applyAlignment="1">
      <alignment horizontal="center" vertical="center" wrapText="1"/>
    </xf>
    <xf numFmtId="0" fontId="73" fillId="98" borderId="3" xfId="0" applyFont="1" applyFill="1" applyBorder="1" applyAlignment="1">
      <alignment horizontal="center" vertical="center" wrapText="1"/>
    </xf>
    <xf numFmtId="0" fontId="5" fillId="67" borderId="41" xfId="0" applyFont="1" applyFill="1" applyBorder="1" applyAlignment="1">
      <alignment horizontal="center" vertical="center" wrapText="1"/>
    </xf>
    <xf numFmtId="0" fontId="5" fillId="67" borderId="109" xfId="0" applyFont="1" applyFill="1" applyBorder="1" applyAlignment="1">
      <alignment horizontal="center" vertical="center" wrapText="1"/>
    </xf>
    <xf numFmtId="0" fontId="73" fillId="67" borderId="15" xfId="0" applyFont="1" applyFill="1" applyBorder="1" applyAlignment="1">
      <alignment horizontal="center" vertical="center" wrapText="1"/>
    </xf>
    <xf numFmtId="0" fontId="68" fillId="67" borderId="3" xfId="0" applyFont="1" applyFill="1" applyBorder="1" applyAlignment="1">
      <alignment horizontal="center" vertical="center"/>
    </xf>
    <xf numFmtId="0" fontId="68" fillId="67" borderId="5" xfId="0" applyFont="1" applyFill="1" applyBorder="1" applyAlignment="1">
      <alignment horizontal="center" vertical="center"/>
    </xf>
    <xf numFmtId="49" fontId="57" fillId="70" borderId="3" xfId="0" applyNumberFormat="1" applyFont="1" applyFill="1" applyBorder="1" applyAlignment="1">
      <alignment horizontal="center" vertical="center" wrapText="1"/>
    </xf>
    <xf numFmtId="0" fontId="5" fillId="78" borderId="4" xfId="0" applyFont="1" applyFill="1" applyBorder="1" applyAlignment="1">
      <alignment horizontal="center" vertical="center"/>
    </xf>
    <xf numFmtId="0" fontId="5" fillId="78" borderId="15" xfId="0" applyFont="1" applyFill="1" applyBorder="1" applyAlignment="1">
      <alignment vertical="center"/>
    </xf>
    <xf numFmtId="0" fontId="5" fillId="78" borderId="4" xfId="0" applyFont="1" applyFill="1" applyBorder="1" applyAlignment="1">
      <alignment horizontal="center" vertical="center" wrapText="1"/>
    </xf>
    <xf numFmtId="0" fontId="5" fillId="78" borderId="15" xfId="0" applyFont="1" applyFill="1" applyBorder="1" applyAlignment="1">
      <alignment vertical="center" wrapText="1"/>
    </xf>
    <xf numFmtId="49" fontId="57" fillId="84" borderId="15" xfId="0" applyNumberFormat="1" applyFont="1" applyFill="1" applyBorder="1" applyAlignment="1">
      <alignment horizontal="center" vertical="center" wrapText="1"/>
    </xf>
    <xf numFmtId="49" fontId="57" fillId="84" borderId="16" xfId="0" applyNumberFormat="1" applyFont="1" applyFill="1" applyBorder="1" applyAlignment="1">
      <alignment horizontal="center" vertical="center" wrapText="1"/>
    </xf>
    <xf numFmtId="49" fontId="57" fillId="84" borderId="109" xfId="0" applyNumberFormat="1" applyFont="1" applyFill="1" applyBorder="1" applyAlignment="1">
      <alignment horizontal="center" vertical="center" wrapText="1"/>
    </xf>
    <xf numFmtId="49" fontId="73" fillId="46" borderId="41" xfId="0" applyNumberFormat="1" applyFont="1" applyFill="1" applyBorder="1" applyAlignment="1">
      <alignment horizontal="center" vertical="center" wrapText="1"/>
    </xf>
    <xf numFmtId="49" fontId="73" fillId="46" borderId="16" xfId="0" applyNumberFormat="1" applyFont="1" applyFill="1" applyBorder="1" applyAlignment="1">
      <alignment horizontal="center" vertical="center" wrapText="1"/>
    </xf>
    <xf numFmtId="49" fontId="73" fillId="46" borderId="109" xfId="0" applyNumberFormat="1" applyFont="1" applyFill="1" applyBorder="1" applyAlignment="1">
      <alignment horizontal="center" vertical="center" wrapText="1"/>
    </xf>
    <xf numFmtId="0" fontId="57" fillId="82" borderId="3" xfId="0" applyFont="1" applyFill="1" applyBorder="1" applyAlignment="1">
      <alignment horizontal="center" vertical="center" wrapText="1"/>
    </xf>
    <xf numFmtId="0" fontId="57" fillId="63" borderId="15" xfId="0" applyFont="1" applyFill="1" applyBorder="1" applyAlignment="1">
      <alignment horizontal="center" vertical="center" wrapText="1"/>
    </xf>
    <xf numFmtId="0" fontId="57" fillId="63" borderId="16" xfId="0" applyFont="1" applyFill="1" applyBorder="1" applyAlignment="1">
      <alignment horizontal="center" vertical="center" wrapText="1"/>
    </xf>
    <xf numFmtId="0" fontId="5" fillId="46" borderId="4" xfId="0" applyFont="1" applyFill="1" applyBorder="1" applyAlignment="1">
      <alignment horizontal="center" vertical="center" wrapText="1"/>
    </xf>
    <xf numFmtId="0" fontId="5" fillId="46" borderId="15" xfId="0" applyFont="1" applyFill="1" applyBorder="1" applyAlignment="1">
      <alignment vertical="center" wrapText="1"/>
    </xf>
    <xf numFmtId="0" fontId="5" fillId="0" borderId="51" xfId="0" applyFont="1" applyBorder="1" applyAlignment="1">
      <alignment horizontal="center" vertical="center"/>
    </xf>
    <xf numFmtId="0" fontId="5" fillId="0" borderId="31" xfId="0" applyFont="1" applyBorder="1" applyAlignment="1">
      <alignment horizontal="center" vertical="center"/>
    </xf>
    <xf numFmtId="0" fontId="5" fillId="46" borderId="41" xfId="0" applyFont="1" applyFill="1" applyBorder="1" applyAlignment="1">
      <alignment horizontal="center" vertical="center" wrapText="1"/>
    </xf>
    <xf numFmtId="0" fontId="5" fillId="46" borderId="16" xfId="0" applyFont="1" applyFill="1" applyBorder="1" applyAlignment="1">
      <alignment vertical="center" wrapText="1"/>
    </xf>
    <xf numFmtId="0" fontId="5" fillId="46" borderId="4" xfId="0" applyFont="1" applyFill="1" applyBorder="1" applyAlignment="1">
      <alignment horizontal="center" vertical="center"/>
    </xf>
    <xf numFmtId="0" fontId="5" fillId="46" borderId="15" xfId="0" applyFont="1" applyFill="1" applyBorder="1" applyAlignment="1">
      <alignment vertical="center"/>
    </xf>
    <xf numFmtId="0" fontId="68" fillId="75" borderId="34" xfId="0" applyFont="1" applyFill="1" applyBorder="1" applyAlignment="1">
      <alignment horizontal="center" vertical="center" wrapText="1"/>
    </xf>
    <xf numFmtId="0" fontId="68" fillId="75" borderId="111" xfId="0" applyFont="1" applyFill="1" applyBorder="1" applyAlignment="1">
      <alignment horizontal="center" vertical="center" wrapText="1"/>
    </xf>
    <xf numFmtId="49" fontId="73" fillId="101" borderId="41" xfId="0" applyNumberFormat="1" applyFont="1" applyFill="1" applyBorder="1" applyAlignment="1">
      <alignment horizontal="center" vertical="center" wrapText="1"/>
    </xf>
    <xf numFmtId="49" fontId="73" fillId="101" borderId="16" xfId="0" applyNumberFormat="1" applyFont="1" applyFill="1" applyBorder="1" applyAlignment="1">
      <alignment horizontal="center" vertical="center" wrapText="1"/>
    </xf>
    <xf numFmtId="49" fontId="73" fillId="101" borderId="2" xfId="0" applyNumberFormat="1" applyFont="1" applyFill="1" applyBorder="1" applyAlignment="1">
      <alignment horizontal="center" vertical="center" wrapText="1"/>
    </xf>
    <xf numFmtId="0" fontId="5" fillId="78" borderId="110" xfId="0" applyFont="1" applyFill="1" applyBorder="1" applyAlignment="1">
      <alignment horizontal="center" vertical="center" wrapText="1"/>
    </xf>
    <xf numFmtId="0" fontId="5" fillId="78" borderId="40" xfId="0" applyFont="1" applyFill="1" applyBorder="1" applyAlignment="1">
      <alignment vertical="center" wrapText="1"/>
    </xf>
    <xf numFmtId="0" fontId="5" fillId="0" borderId="71" xfId="0" applyFont="1" applyBorder="1" applyAlignment="1">
      <alignment horizontal="center" vertical="center"/>
    </xf>
    <xf numFmtId="0" fontId="5" fillId="0" borderId="70" xfId="0" applyFont="1" applyBorder="1" applyAlignment="1">
      <alignment horizontal="center" vertical="center"/>
    </xf>
    <xf numFmtId="0" fontId="5" fillId="0" borderId="11" xfId="0" applyFont="1" applyBorder="1" applyAlignment="1">
      <alignment horizontal="center" vertical="center"/>
    </xf>
    <xf numFmtId="0" fontId="5" fillId="0" borderId="10" xfId="0" applyFont="1" applyBorder="1" applyAlignment="1">
      <alignment vertical="center"/>
    </xf>
    <xf numFmtId="0" fontId="1" fillId="82" borderId="3" xfId="0" applyFont="1" applyFill="1" applyBorder="1" applyAlignment="1">
      <alignment horizontal="center" vertical="top" wrapText="1"/>
    </xf>
    <xf numFmtId="0" fontId="1" fillId="65" borderId="110" xfId="0" applyFont="1" applyFill="1" applyBorder="1" applyAlignment="1">
      <alignment horizontal="center" vertical="center" wrapText="1"/>
    </xf>
    <xf numFmtId="0" fontId="1" fillId="65" borderId="34" xfId="0" applyFont="1" applyFill="1" applyBorder="1" applyAlignment="1">
      <alignment horizontal="center" vertical="center" wrapText="1"/>
    </xf>
    <xf numFmtId="0" fontId="1" fillId="65" borderId="39" xfId="0" applyFont="1" applyFill="1" applyBorder="1" applyAlignment="1">
      <alignment horizontal="center" vertical="center" wrapText="1"/>
    </xf>
    <xf numFmtId="0" fontId="1" fillId="65" borderId="7" xfId="0" applyFont="1" applyFill="1" applyBorder="1" applyAlignment="1">
      <alignment horizontal="center" vertical="center" wrapText="1"/>
    </xf>
    <xf numFmtId="49" fontId="73" fillId="46" borderId="4" xfId="0" applyNumberFormat="1" applyFont="1" applyFill="1" applyBorder="1" applyAlignment="1">
      <alignment horizontal="center" vertical="center" wrapText="1"/>
    </xf>
    <xf numFmtId="49" fontId="73" fillId="46" borderId="3" xfId="0" applyNumberFormat="1" applyFont="1" applyFill="1" applyBorder="1" applyAlignment="1">
      <alignment horizontal="center" vertical="center" wrapText="1"/>
    </xf>
    <xf numFmtId="13" fontId="5" fillId="46" borderId="4" xfId="0" applyNumberFormat="1" applyFont="1" applyFill="1" applyBorder="1" applyAlignment="1">
      <alignment horizontal="center" vertical="center"/>
    </xf>
    <xf numFmtId="0" fontId="79" fillId="95" borderId="41" xfId="0" applyFont="1" applyFill="1" applyBorder="1" applyAlignment="1">
      <alignment horizontal="center" vertical="center"/>
    </xf>
    <xf numFmtId="0" fontId="79" fillId="95" borderId="16" xfId="0" applyFont="1" applyFill="1" applyBorder="1" applyAlignment="1">
      <alignment horizontal="center" vertical="center"/>
    </xf>
    <xf numFmtId="0" fontId="1" fillId="65" borderId="5" xfId="0" applyFont="1" applyFill="1" applyBorder="1" applyAlignment="1">
      <alignment horizontal="center" vertical="center"/>
    </xf>
    <xf numFmtId="0" fontId="74" fillId="65" borderId="16" xfId="0" applyFont="1" applyFill="1" applyBorder="1" applyAlignment="1">
      <alignment horizontal="center" vertical="center" wrapText="1"/>
    </xf>
    <xf numFmtId="0" fontId="74" fillId="65" borderId="2" xfId="0" applyFont="1" applyFill="1" applyBorder="1" applyAlignment="1">
      <alignment horizontal="center" vertical="center" wrapText="1"/>
    </xf>
    <xf numFmtId="0" fontId="1" fillId="0" borderId="45" xfId="0" applyFont="1" applyBorder="1" applyAlignment="1">
      <alignment horizontal="center" vertical="center"/>
    </xf>
    <xf numFmtId="0" fontId="1" fillId="0" borderId="46" xfId="0" applyFont="1" applyBorder="1" applyAlignment="1">
      <alignment horizontal="center" vertical="center"/>
    </xf>
    <xf numFmtId="0" fontId="74" fillId="96" borderId="105" xfId="0" applyFont="1" applyFill="1" applyBorder="1" applyAlignment="1">
      <alignment horizontal="center" vertical="center" wrapText="1"/>
    </xf>
    <xf numFmtId="0" fontId="74" fillId="96" borderId="53" xfId="0" applyFont="1" applyFill="1" applyBorder="1" applyAlignment="1">
      <alignment horizontal="center" vertical="center" wrapText="1"/>
    </xf>
    <xf numFmtId="0" fontId="74" fillId="96" borderId="116" xfId="0" applyFont="1" applyFill="1" applyBorder="1" applyAlignment="1">
      <alignment horizontal="center" vertical="center" wrapText="1"/>
    </xf>
    <xf numFmtId="49" fontId="74" fillId="49" borderId="2" xfId="0" applyNumberFormat="1" applyFont="1" applyFill="1" applyBorder="1" applyAlignment="1">
      <alignment horizontal="center" vertical="center" wrapText="1"/>
    </xf>
    <xf numFmtId="49" fontId="73" fillId="49" borderId="41" xfId="0" applyNumberFormat="1" applyFont="1" applyFill="1" applyBorder="1" applyAlignment="1">
      <alignment horizontal="center" vertical="center" wrapText="1"/>
    </xf>
    <xf numFmtId="49" fontId="73" fillId="49" borderId="16" xfId="0" applyNumberFormat="1" applyFont="1" applyFill="1" applyBorder="1" applyAlignment="1">
      <alignment horizontal="center" vertical="center" wrapText="1"/>
    </xf>
    <xf numFmtId="49" fontId="73" fillId="49" borderId="109" xfId="0" applyNumberFormat="1" applyFont="1" applyFill="1" applyBorder="1" applyAlignment="1">
      <alignment horizontal="center" vertical="center" wrapText="1"/>
    </xf>
    <xf numFmtId="0" fontId="1" fillId="65" borderId="16" xfId="0" applyFont="1" applyFill="1" applyBorder="1" applyAlignment="1">
      <alignment horizontal="center" vertical="center" wrapText="1"/>
    </xf>
    <xf numFmtId="0" fontId="1" fillId="65" borderId="109" xfId="0" applyFont="1" applyFill="1" applyBorder="1" applyAlignment="1">
      <alignment horizontal="center" vertical="center" wrapText="1"/>
    </xf>
    <xf numFmtId="49" fontId="52" fillId="65" borderId="41" xfId="0" applyNumberFormat="1" applyFont="1" applyFill="1" applyBorder="1" applyAlignment="1">
      <alignment horizontal="center" vertical="center" wrapText="1"/>
    </xf>
    <xf numFmtId="49" fontId="52" fillId="65" borderId="16" xfId="0" applyNumberFormat="1" applyFont="1" applyFill="1" applyBorder="1" applyAlignment="1">
      <alignment horizontal="center" vertical="center" wrapText="1"/>
    </xf>
    <xf numFmtId="49" fontId="52" fillId="65" borderId="109" xfId="0" applyNumberFormat="1" applyFont="1" applyFill="1" applyBorder="1" applyAlignment="1">
      <alignment horizontal="center" vertical="center" wrapText="1"/>
    </xf>
    <xf numFmtId="0" fontId="73" fillId="98" borderId="16" xfId="0" applyFont="1" applyFill="1" applyBorder="1" applyAlignment="1">
      <alignment horizontal="center" vertical="center" wrapText="1"/>
    </xf>
    <xf numFmtId="0" fontId="73" fillId="98" borderId="109" xfId="0" applyFont="1" applyFill="1" applyBorder="1" applyAlignment="1">
      <alignment horizontal="center" vertical="center" wrapText="1"/>
    </xf>
    <xf numFmtId="0" fontId="68" fillId="75" borderId="41" xfId="0" applyFont="1" applyFill="1" applyBorder="1" applyAlignment="1">
      <alignment horizontal="center" vertical="center" wrapText="1"/>
    </xf>
    <xf numFmtId="0" fontId="68" fillId="75" borderId="16" xfId="0" applyFont="1" applyFill="1" applyBorder="1" applyAlignment="1">
      <alignment horizontal="center" vertical="center" wrapText="1"/>
    </xf>
    <xf numFmtId="0" fontId="68" fillId="75" borderId="109" xfId="0" applyFont="1" applyFill="1" applyBorder="1" applyAlignment="1">
      <alignment horizontal="center" vertical="center" wrapText="1"/>
    </xf>
    <xf numFmtId="0" fontId="68" fillId="75" borderId="76" xfId="0" applyFont="1" applyFill="1" applyBorder="1" applyAlignment="1">
      <alignment horizontal="center" vertical="center" wrapText="1"/>
    </xf>
    <xf numFmtId="0" fontId="68" fillId="75" borderId="21" xfId="0" applyFont="1" applyFill="1" applyBorder="1" applyAlignment="1">
      <alignment horizontal="center" vertical="center" wrapText="1"/>
    </xf>
    <xf numFmtId="0" fontId="5" fillId="0" borderId="45" xfId="0" applyFont="1" applyBorder="1" applyAlignment="1">
      <alignment horizontal="center" vertical="center"/>
    </xf>
    <xf numFmtId="0" fontId="5" fillId="0" borderId="32" xfId="0" applyFont="1" applyBorder="1" applyAlignment="1">
      <alignment horizontal="center" vertical="center"/>
    </xf>
    <xf numFmtId="0" fontId="73" fillId="99" borderId="110" xfId="0" applyFont="1" applyFill="1" applyBorder="1" applyAlignment="1">
      <alignment horizontal="center" vertical="center" wrapText="1"/>
    </xf>
    <xf numFmtId="0" fontId="73" fillId="99" borderId="34" xfId="0" applyFont="1" applyFill="1" applyBorder="1" applyAlignment="1">
      <alignment horizontal="center" vertical="center" wrapText="1"/>
    </xf>
    <xf numFmtId="0" fontId="73" fillId="98" borderId="8" xfId="0" applyFont="1" applyFill="1" applyBorder="1" applyAlignment="1">
      <alignment horizontal="center" vertical="center" wrapText="1"/>
    </xf>
    <xf numFmtId="0" fontId="73" fillId="98" borderId="10" xfId="0" applyFont="1" applyFill="1" applyBorder="1" applyAlignment="1">
      <alignment horizontal="center" vertical="center" wrapText="1"/>
    </xf>
    <xf numFmtId="0" fontId="172" fillId="96" borderId="40" xfId="0" applyFont="1" applyFill="1" applyBorder="1" applyAlignment="1">
      <alignment horizontal="center" vertical="center" wrapText="1"/>
    </xf>
    <xf numFmtId="0" fontId="172" fillId="96" borderId="36" xfId="0" applyFont="1" applyFill="1" applyBorder="1" applyAlignment="1">
      <alignment horizontal="center" vertical="center" wrapText="1"/>
    </xf>
    <xf numFmtId="49" fontId="73" fillId="46" borderId="15" xfId="0" applyNumberFormat="1" applyFont="1" applyFill="1" applyBorder="1" applyAlignment="1">
      <alignment horizontal="center" vertical="center" wrapText="1"/>
    </xf>
    <xf numFmtId="0" fontId="57" fillId="102" borderId="41" xfId="0" applyFont="1" applyFill="1" applyBorder="1" applyAlignment="1">
      <alignment horizontal="center" vertical="center" wrapText="1"/>
    </xf>
    <xf numFmtId="0" fontId="57" fillId="102" borderId="2" xfId="0" applyFont="1" applyFill="1" applyBorder="1" applyAlignment="1">
      <alignment horizontal="center" vertical="center" wrapText="1"/>
    </xf>
    <xf numFmtId="0" fontId="57" fillId="70" borderId="4" xfId="0" applyFont="1" applyFill="1" applyBorder="1" applyAlignment="1">
      <alignment horizontal="center" vertical="center" wrapText="1"/>
    </xf>
    <xf numFmtId="0" fontId="57" fillId="70" borderId="3" xfId="0" applyFont="1" applyFill="1" applyBorder="1" applyAlignment="1">
      <alignment horizontal="center" vertical="center" wrapText="1"/>
    </xf>
    <xf numFmtId="49" fontId="73" fillId="103" borderId="4" xfId="0" applyNumberFormat="1" applyFont="1" applyFill="1" applyBorder="1" applyAlignment="1">
      <alignment horizontal="center" vertical="center" wrapText="1"/>
    </xf>
    <xf numFmtId="49" fontId="73" fillId="103" borderId="3" xfId="0" applyNumberFormat="1" applyFont="1" applyFill="1" applyBorder="1" applyAlignment="1">
      <alignment horizontal="center" vertical="center" wrapText="1"/>
    </xf>
    <xf numFmtId="0" fontId="73" fillId="99" borderId="40" xfId="0" applyFont="1" applyFill="1" applyBorder="1" applyAlignment="1">
      <alignment horizontal="center" vertical="center" wrapText="1"/>
    </xf>
    <xf numFmtId="0" fontId="73" fillId="99" borderId="70" xfId="0" applyFont="1" applyFill="1" applyBorder="1" applyAlignment="1">
      <alignment horizontal="center" vertical="center" wrapText="1"/>
    </xf>
    <xf numFmtId="0" fontId="183" fillId="77" borderId="72" xfId="0" applyFont="1" applyFill="1" applyBorder="1" applyAlignment="1">
      <alignment horizontal="center" vertical="center" textRotation="90"/>
    </xf>
    <xf numFmtId="0" fontId="183" fillId="77" borderId="59" xfId="0" applyFont="1" applyFill="1" applyBorder="1" applyAlignment="1">
      <alignment horizontal="center" vertical="center" textRotation="90"/>
    </xf>
    <xf numFmtId="0" fontId="183" fillId="77" borderId="87" xfId="0" applyFont="1" applyFill="1" applyBorder="1" applyAlignment="1">
      <alignment horizontal="center" vertical="center" textRotation="90"/>
    </xf>
    <xf numFmtId="0" fontId="73" fillId="65" borderId="4" xfId="0" applyFont="1" applyFill="1" applyBorder="1" applyAlignment="1">
      <alignment horizontal="center" vertical="center" wrapText="1"/>
    </xf>
    <xf numFmtId="0" fontId="73" fillId="65" borderId="3" xfId="0" applyFont="1" applyFill="1" applyBorder="1" applyAlignment="1">
      <alignment horizontal="center" vertical="center" wrapText="1"/>
    </xf>
    <xf numFmtId="0" fontId="73" fillId="65" borderId="15" xfId="0" applyFont="1" applyFill="1" applyBorder="1" applyAlignment="1">
      <alignment horizontal="center" vertical="center" wrapText="1"/>
    </xf>
    <xf numFmtId="0" fontId="73" fillId="65" borderId="109" xfId="0" applyFont="1" applyFill="1" applyBorder="1" applyAlignment="1">
      <alignment horizontal="center" vertical="center" wrapText="1"/>
    </xf>
    <xf numFmtId="0" fontId="5" fillId="52" borderId="4" xfId="0" applyFont="1" applyFill="1" applyBorder="1" applyAlignment="1">
      <alignment horizontal="center" vertical="center" wrapText="1"/>
    </xf>
    <xf numFmtId="0" fontId="5" fillId="52" borderId="15" xfId="0" applyFont="1" applyFill="1" applyBorder="1" applyAlignment="1">
      <alignment vertical="center" wrapText="1"/>
    </xf>
    <xf numFmtId="0" fontId="57" fillId="81" borderId="4" xfId="0" applyFont="1" applyFill="1" applyBorder="1" applyAlignment="1">
      <alignment horizontal="center" vertical="center" wrapText="1"/>
    </xf>
    <xf numFmtId="0" fontId="3" fillId="81" borderId="3" xfId="0" applyFont="1" applyFill="1" applyBorder="1" applyAlignment="1">
      <alignment horizontal="center" vertical="center" wrapText="1"/>
    </xf>
    <xf numFmtId="0" fontId="3" fillId="81" borderId="5" xfId="0" applyFont="1" applyFill="1" applyBorder="1" applyAlignment="1">
      <alignment horizontal="center" vertical="center" wrapText="1"/>
    </xf>
    <xf numFmtId="0" fontId="5" fillId="46" borderId="89" xfId="0" applyFont="1" applyFill="1" applyBorder="1" applyAlignment="1">
      <alignment horizontal="center" vertical="center" wrapText="1"/>
    </xf>
    <xf numFmtId="0" fontId="5" fillId="46" borderId="108" xfId="0" applyFont="1" applyFill="1" applyBorder="1" applyAlignment="1">
      <alignment vertical="center" wrapText="1"/>
    </xf>
    <xf numFmtId="0" fontId="170" fillId="104" borderId="3" xfId="0" applyFont="1" applyFill="1" applyBorder="1" applyAlignment="1">
      <alignment horizontal="center" vertical="center"/>
    </xf>
    <xf numFmtId="0" fontId="170" fillId="104" borderId="5" xfId="0" applyFont="1" applyFill="1" applyBorder="1" applyAlignment="1">
      <alignment horizontal="center" vertical="center"/>
    </xf>
    <xf numFmtId="0" fontId="57" fillId="81" borderId="3" xfId="0" applyFont="1" applyFill="1" applyBorder="1" applyAlignment="1">
      <alignment horizontal="center" vertical="center" wrapText="1"/>
    </xf>
    <xf numFmtId="0" fontId="73" fillId="107" borderId="3" xfId="0" applyFont="1" applyFill="1" applyBorder="1" applyAlignment="1">
      <alignment horizontal="center" vertical="center" wrapText="1"/>
    </xf>
    <xf numFmtId="0" fontId="73" fillId="107" borderId="5" xfId="0" applyFont="1" applyFill="1" applyBorder="1" applyAlignment="1">
      <alignment horizontal="center" vertical="center" wrapText="1"/>
    </xf>
    <xf numFmtId="0" fontId="170" fillId="104" borderId="4" xfId="0" applyFont="1" applyFill="1" applyBorder="1" applyAlignment="1">
      <alignment horizontal="center" vertical="center"/>
    </xf>
    <xf numFmtId="0" fontId="73" fillId="55" borderId="41" xfId="0" applyFont="1" applyFill="1" applyBorder="1" applyAlignment="1">
      <alignment horizontal="center" vertical="center" wrapText="1"/>
    </xf>
    <xf numFmtId="0" fontId="73" fillId="55" borderId="2" xfId="0" applyFont="1" applyFill="1" applyBorder="1" applyAlignment="1">
      <alignment horizontal="center" vertical="center" wrapText="1"/>
    </xf>
    <xf numFmtId="49" fontId="73" fillId="55" borderId="15" xfId="0" applyNumberFormat="1" applyFont="1" applyFill="1" applyBorder="1" applyAlignment="1">
      <alignment horizontal="center" vertical="center" wrapText="1"/>
    </xf>
    <xf numFmtId="49" fontId="73" fillId="55" borderId="16" xfId="0" applyNumberFormat="1" applyFont="1" applyFill="1" applyBorder="1" applyAlignment="1">
      <alignment horizontal="center" vertical="center" wrapText="1"/>
    </xf>
    <xf numFmtId="49" fontId="73" fillId="55" borderId="2" xfId="0" applyNumberFormat="1" applyFont="1" applyFill="1" applyBorder="1" applyAlignment="1">
      <alignment horizontal="center" vertical="center" wrapText="1"/>
    </xf>
    <xf numFmtId="0" fontId="1" fillId="96" borderId="41" xfId="0" applyFont="1" applyFill="1" applyBorder="1" applyAlignment="1">
      <alignment horizontal="center" vertical="center"/>
    </xf>
    <xf numFmtId="0" fontId="1" fillId="96" borderId="16" xfId="0" applyFont="1" applyFill="1" applyBorder="1" applyAlignment="1">
      <alignment horizontal="center" vertical="center"/>
    </xf>
    <xf numFmtId="0" fontId="1" fillId="96" borderId="109" xfId="0" applyFont="1" applyFill="1" applyBorder="1" applyAlignment="1">
      <alignment horizontal="center" vertical="center"/>
    </xf>
    <xf numFmtId="0" fontId="68" fillId="61" borderId="15" xfId="0" applyFont="1" applyFill="1" applyBorder="1" applyAlignment="1">
      <alignment horizontal="center" vertical="center" wrapText="1"/>
    </xf>
    <xf numFmtId="0" fontId="68" fillId="61" borderId="109" xfId="0" applyFont="1" applyFill="1" applyBorder="1" applyAlignment="1">
      <alignment horizontal="center" vertical="center" wrapText="1"/>
    </xf>
    <xf numFmtId="0" fontId="5" fillId="0" borderId="45" xfId="0" applyFont="1" applyBorder="1" applyAlignment="1">
      <alignment horizontal="center" vertical="center" wrapText="1"/>
    </xf>
    <xf numFmtId="0" fontId="5" fillId="0" borderId="32" xfId="0" applyFont="1" applyBorder="1" applyAlignment="1">
      <alignment horizontal="center" vertical="center" wrapText="1"/>
    </xf>
    <xf numFmtId="0" fontId="5" fillId="0" borderId="37" xfId="0" applyFont="1" applyBorder="1" applyAlignment="1">
      <alignment horizontal="center" vertical="center" wrapText="1"/>
    </xf>
    <xf numFmtId="0" fontId="5" fillId="0" borderId="0" xfId="0" applyFont="1" applyAlignment="1">
      <alignment horizontal="center" vertical="center" wrapText="1"/>
    </xf>
    <xf numFmtId="0" fontId="5" fillId="0" borderId="38" xfId="0" applyFont="1" applyBorder="1" applyAlignment="1">
      <alignment horizontal="center" vertical="center" wrapText="1"/>
    </xf>
    <xf numFmtId="0" fontId="5" fillId="0" borderId="25" xfId="0" applyFont="1" applyBorder="1" applyAlignment="1">
      <alignment horizontal="center" vertical="center" wrapText="1"/>
    </xf>
    <xf numFmtId="0" fontId="73" fillId="97" borderId="70" xfId="0" applyFont="1" applyFill="1" applyBorder="1" applyAlignment="1">
      <alignment horizontal="center" vertical="center" wrapText="1"/>
    </xf>
    <xf numFmtId="49" fontId="1" fillId="52" borderId="3" xfId="0" applyNumberFormat="1" applyFont="1" applyFill="1" applyBorder="1" applyAlignment="1">
      <alignment horizontal="center" vertical="center" wrapText="1"/>
    </xf>
    <xf numFmtId="49" fontId="1" fillId="52" borderId="5" xfId="0" applyNumberFormat="1" applyFont="1" applyFill="1" applyBorder="1" applyAlignment="1">
      <alignment horizontal="center" vertical="center" wrapText="1"/>
    </xf>
    <xf numFmtId="0" fontId="1" fillId="52" borderId="4" xfId="0" applyFont="1" applyFill="1" applyBorder="1" applyAlignment="1">
      <alignment horizontal="center" vertical="center" wrapText="1"/>
    </xf>
    <xf numFmtId="0" fontId="1" fillId="52" borderId="3" xfId="0" applyFont="1" applyFill="1" applyBorder="1" applyAlignment="1">
      <alignment horizontal="center" vertical="center" wrapText="1"/>
    </xf>
    <xf numFmtId="0" fontId="73" fillId="52" borderId="3" xfId="0" applyFont="1" applyFill="1" applyBorder="1" applyAlignment="1">
      <alignment horizontal="center" vertical="center" wrapText="1"/>
    </xf>
    <xf numFmtId="0" fontId="73" fillId="52" borderId="5" xfId="0" applyFont="1" applyFill="1" applyBorder="1" applyAlignment="1">
      <alignment horizontal="center" vertical="center" wrapText="1"/>
    </xf>
    <xf numFmtId="0" fontId="73" fillId="52" borderId="4" xfId="0" applyFont="1" applyFill="1" applyBorder="1" applyAlignment="1">
      <alignment horizontal="center" vertical="center" wrapText="1"/>
    </xf>
    <xf numFmtId="0" fontId="1" fillId="52" borderId="5" xfId="0" applyFont="1" applyFill="1" applyBorder="1" applyAlignment="1">
      <alignment horizontal="center" vertical="center" wrapText="1"/>
    </xf>
    <xf numFmtId="0" fontId="1" fillId="46" borderId="2" xfId="0" applyFont="1" applyFill="1" applyBorder="1" applyAlignment="1">
      <alignment horizontal="center" vertical="center" wrapText="1"/>
    </xf>
    <xf numFmtId="0" fontId="73" fillId="49" borderId="109" xfId="0" applyFont="1" applyFill="1" applyBorder="1" applyAlignment="1">
      <alignment horizontal="center" vertical="center" wrapText="1"/>
    </xf>
    <xf numFmtId="0" fontId="73" fillId="49" borderId="41" xfId="0" applyFont="1" applyFill="1" applyBorder="1" applyAlignment="1">
      <alignment horizontal="center" vertical="center" wrapText="1"/>
    </xf>
    <xf numFmtId="0" fontId="183" fillId="77" borderId="72" xfId="0" applyFont="1" applyFill="1" applyBorder="1" applyAlignment="1">
      <alignment horizontal="center" vertical="center" textRotation="90" wrapText="1"/>
    </xf>
    <xf numFmtId="0" fontId="183" fillId="77" borderId="59" xfId="0" applyFont="1" applyFill="1" applyBorder="1" applyAlignment="1">
      <alignment horizontal="center" vertical="center" textRotation="90" wrapText="1"/>
    </xf>
    <xf numFmtId="0" fontId="183" fillId="77" borderId="87" xfId="0" applyFont="1" applyFill="1" applyBorder="1" applyAlignment="1">
      <alignment horizontal="center" vertical="center" textRotation="90" wrapText="1"/>
    </xf>
    <xf numFmtId="0" fontId="5" fillId="78" borderId="5" xfId="0" applyFont="1" applyFill="1" applyBorder="1" applyAlignment="1">
      <alignment vertical="center"/>
    </xf>
    <xf numFmtId="0" fontId="5" fillId="46" borderId="5" xfId="0" applyFont="1" applyFill="1" applyBorder="1" applyAlignment="1">
      <alignment vertical="center" wrapText="1"/>
    </xf>
    <xf numFmtId="49" fontId="2" fillId="49" borderId="41" xfId="0" applyNumberFormat="1" applyFont="1" applyFill="1" applyBorder="1" applyAlignment="1">
      <alignment horizontal="center" vertical="center" wrapText="1"/>
    </xf>
    <xf numFmtId="49" fontId="2" fillId="49" borderId="2" xfId="0" applyNumberFormat="1" applyFont="1" applyFill="1" applyBorder="1" applyAlignment="1">
      <alignment horizontal="center" vertical="center" wrapText="1"/>
    </xf>
    <xf numFmtId="0" fontId="1" fillId="97" borderId="76" xfId="0" applyFont="1" applyFill="1" applyBorder="1" applyAlignment="1">
      <alignment horizontal="center" vertical="center" wrapText="1"/>
    </xf>
    <xf numFmtId="0" fontId="1" fillId="97" borderId="21" xfId="0" applyFont="1" applyFill="1" applyBorder="1" applyAlignment="1">
      <alignment horizontal="center" vertical="center" wrapText="1"/>
    </xf>
    <xf numFmtId="0" fontId="1" fillId="97" borderId="120" xfId="0" applyFont="1" applyFill="1" applyBorder="1" applyAlignment="1">
      <alignment horizontal="center" vertical="center" wrapText="1"/>
    </xf>
    <xf numFmtId="0" fontId="73" fillId="92" borderId="41" xfId="0" applyFont="1" applyFill="1" applyBorder="1" applyAlignment="1">
      <alignment horizontal="center" vertical="center" wrapText="1"/>
    </xf>
    <xf numFmtId="0" fontId="73" fillId="92" borderId="16" xfId="0" applyFont="1" applyFill="1" applyBorder="1" applyAlignment="1">
      <alignment horizontal="center" vertical="center" wrapText="1"/>
    </xf>
    <xf numFmtId="0" fontId="73" fillId="92" borderId="109" xfId="0" applyFont="1" applyFill="1" applyBorder="1" applyAlignment="1">
      <alignment horizontal="center" vertical="center" wrapText="1"/>
    </xf>
    <xf numFmtId="0" fontId="2" fillId="92" borderId="41" xfId="0" applyFont="1" applyFill="1" applyBorder="1" applyAlignment="1">
      <alignment horizontal="center" vertical="center" wrapText="1"/>
    </xf>
    <xf numFmtId="0" fontId="2" fillId="92" borderId="2" xfId="0" applyFont="1" applyFill="1" applyBorder="1" applyAlignment="1">
      <alignment horizontal="center" vertical="center" wrapText="1"/>
    </xf>
    <xf numFmtId="49" fontId="2" fillId="66" borderId="41" xfId="0" applyNumberFormat="1" applyFont="1" applyFill="1" applyBorder="1" applyAlignment="1">
      <alignment horizontal="center" vertical="center" wrapText="1"/>
    </xf>
    <xf numFmtId="49" fontId="2" fillId="66" borderId="2" xfId="0" applyNumberFormat="1" applyFont="1" applyFill="1" applyBorder="1" applyAlignment="1">
      <alignment horizontal="center" vertical="center" wrapText="1"/>
    </xf>
    <xf numFmtId="0" fontId="5" fillId="46" borderId="5" xfId="0" applyFont="1" applyFill="1" applyBorder="1" applyAlignment="1">
      <alignment vertical="center"/>
    </xf>
    <xf numFmtId="0" fontId="5" fillId="46" borderId="109" xfId="0" applyFont="1" applyFill="1" applyBorder="1" applyAlignment="1">
      <alignment vertical="center" wrapText="1"/>
    </xf>
    <xf numFmtId="0" fontId="5" fillId="52" borderId="5" xfId="0" applyFont="1" applyFill="1" applyBorder="1" applyAlignment="1">
      <alignment vertical="center" wrapText="1"/>
    </xf>
    <xf numFmtId="49" fontId="73" fillId="84" borderId="41" xfId="0" applyNumberFormat="1" applyFont="1" applyFill="1" applyBorder="1" applyAlignment="1">
      <alignment horizontal="center" vertical="center" wrapText="1"/>
    </xf>
    <xf numFmtId="49" fontId="73" fillId="84" borderId="16" xfId="0" applyNumberFormat="1" applyFont="1" applyFill="1" applyBorder="1" applyAlignment="1">
      <alignment horizontal="center" vertical="center" wrapText="1"/>
    </xf>
    <xf numFmtId="49" fontId="73" fillId="84" borderId="2" xfId="0" applyNumberFormat="1" applyFont="1" applyFill="1" applyBorder="1" applyAlignment="1">
      <alignment horizontal="center" vertical="center" wrapText="1"/>
    </xf>
    <xf numFmtId="0" fontId="1" fillId="75" borderId="41" xfId="0" applyFont="1" applyFill="1" applyBorder="1" applyAlignment="1">
      <alignment horizontal="center" vertical="center" wrapText="1"/>
    </xf>
    <xf numFmtId="0" fontId="1" fillId="75" borderId="16" xfId="0" applyFont="1" applyFill="1" applyBorder="1" applyAlignment="1">
      <alignment horizontal="center" vertical="center" wrapText="1"/>
    </xf>
    <xf numFmtId="0" fontId="1" fillId="59" borderId="41" xfId="0" applyFont="1" applyFill="1" applyBorder="1" applyAlignment="1">
      <alignment horizontal="center" vertical="center" wrapText="1"/>
    </xf>
    <xf numFmtId="0" fontId="1" fillId="0" borderId="0" xfId="0" applyFont="1" applyAlignment="1">
      <alignment horizontal="center" vertical="center"/>
    </xf>
    <xf numFmtId="0" fontId="57" fillId="77" borderId="72" xfId="0" applyFont="1" applyFill="1" applyBorder="1" applyAlignment="1">
      <alignment horizontal="center" vertical="center"/>
    </xf>
    <xf numFmtId="0" fontId="57" fillId="77" borderId="59" xfId="0" applyFont="1" applyFill="1" applyBorder="1" applyAlignment="1">
      <alignment horizontal="center" vertical="center"/>
    </xf>
    <xf numFmtId="0" fontId="57" fillId="77" borderId="87" xfId="0" applyFont="1" applyFill="1" applyBorder="1" applyAlignment="1">
      <alignment horizontal="center" vertical="center"/>
    </xf>
    <xf numFmtId="0" fontId="57" fillId="77" borderId="33" xfId="0" applyFont="1" applyFill="1" applyBorder="1" applyAlignment="1">
      <alignment horizontal="center" vertical="center"/>
    </xf>
    <xf numFmtId="0" fontId="57" fillId="77" borderId="32" xfId="0" applyFont="1" applyFill="1" applyBorder="1" applyAlignment="1">
      <alignment horizontal="center" vertical="center"/>
    </xf>
    <xf numFmtId="0" fontId="57" fillId="77" borderId="46" xfId="0" applyFont="1" applyFill="1" applyBorder="1" applyAlignment="1">
      <alignment horizontal="center" vertical="center"/>
    </xf>
    <xf numFmtId="0" fontId="57" fillId="77" borderId="19" xfId="0" applyFont="1" applyFill="1" applyBorder="1" applyAlignment="1">
      <alignment horizontal="center" vertical="center"/>
    </xf>
    <xf numFmtId="0" fontId="57" fillId="77" borderId="0" xfId="0" applyFont="1" applyFill="1" applyAlignment="1">
      <alignment horizontal="center" vertical="center"/>
    </xf>
    <xf numFmtId="0" fontId="57" fillId="77" borderId="47" xfId="0" applyFont="1" applyFill="1" applyBorder="1" applyAlignment="1">
      <alignment horizontal="center" vertical="center"/>
    </xf>
    <xf numFmtId="0" fontId="57" fillId="77" borderId="29" xfId="0" applyFont="1" applyFill="1" applyBorder="1" applyAlignment="1">
      <alignment horizontal="center" vertical="center"/>
    </xf>
    <xf numFmtId="0" fontId="57" fillId="77" borderId="25" xfId="0" applyFont="1" applyFill="1" applyBorder="1" applyAlignment="1">
      <alignment horizontal="center" vertical="center"/>
    </xf>
    <xf numFmtId="0" fontId="57" fillId="77" borderId="48" xfId="0" applyFont="1" applyFill="1" applyBorder="1" applyAlignment="1">
      <alignment horizontal="center" vertical="center"/>
    </xf>
    <xf numFmtId="0" fontId="1" fillId="77" borderId="33" xfId="0" applyFont="1" applyFill="1" applyBorder="1" applyAlignment="1">
      <alignment horizontal="center" vertical="center" wrapText="1"/>
    </xf>
    <xf numFmtId="0" fontId="1" fillId="77" borderId="19" xfId="0" applyFont="1" applyFill="1" applyBorder="1" applyAlignment="1">
      <alignment horizontal="center" vertical="center" wrapText="1"/>
    </xf>
    <xf numFmtId="0" fontId="1" fillId="77" borderId="29" xfId="0" applyFont="1" applyFill="1" applyBorder="1" applyAlignment="1">
      <alignment horizontal="center" vertical="center" wrapText="1"/>
    </xf>
    <xf numFmtId="0" fontId="186" fillId="77" borderId="33" xfId="0" applyFont="1" applyFill="1" applyBorder="1" applyAlignment="1">
      <alignment horizontal="center" vertical="center" textRotation="90" wrapText="1"/>
    </xf>
    <xf numFmtId="0" fontId="186" fillId="77" borderId="32" xfId="0" applyFont="1" applyFill="1" applyBorder="1" applyAlignment="1">
      <alignment horizontal="center" vertical="center" textRotation="90" wrapText="1"/>
    </xf>
    <xf numFmtId="0" fontId="186" fillId="77" borderId="46" xfId="0" applyFont="1" applyFill="1" applyBorder="1" applyAlignment="1">
      <alignment horizontal="center" vertical="center" textRotation="90" wrapText="1"/>
    </xf>
    <xf numFmtId="0" fontId="186" fillId="77" borderId="19" xfId="0" applyFont="1" applyFill="1" applyBorder="1" applyAlignment="1">
      <alignment horizontal="center" vertical="center" textRotation="90" wrapText="1"/>
    </xf>
    <xf numFmtId="0" fontId="186" fillId="77" borderId="0" xfId="0" applyFont="1" applyFill="1" applyAlignment="1">
      <alignment horizontal="center" vertical="center" textRotation="90" wrapText="1"/>
    </xf>
    <xf numFmtId="0" fontId="186" fillId="77" borderId="47" xfId="0" applyFont="1" applyFill="1" applyBorder="1" applyAlignment="1">
      <alignment horizontal="center" vertical="center" textRotation="90" wrapText="1"/>
    </xf>
    <xf numFmtId="0" fontId="186" fillId="77" borderId="29" xfId="0" applyFont="1" applyFill="1" applyBorder="1" applyAlignment="1">
      <alignment horizontal="center" vertical="center" textRotation="90" wrapText="1"/>
    </xf>
    <xf numFmtId="0" fontId="186" fillId="77" borderId="25" xfId="0" applyFont="1" applyFill="1" applyBorder="1" applyAlignment="1">
      <alignment horizontal="center" vertical="center" textRotation="90" wrapText="1"/>
    </xf>
    <xf numFmtId="0" fontId="186" fillId="77" borderId="48" xfId="0" applyFont="1" applyFill="1" applyBorder="1" applyAlignment="1">
      <alignment horizontal="center" vertical="center" textRotation="90" wrapText="1"/>
    </xf>
    <xf numFmtId="0" fontId="20" fillId="49" borderId="15" xfId="0" applyFont="1" applyFill="1" applyBorder="1" applyAlignment="1">
      <alignment horizontal="center" vertical="center" textRotation="90"/>
    </xf>
    <xf numFmtId="0" fontId="20" fillId="49" borderId="109" xfId="0" applyFont="1" applyFill="1" applyBorder="1" applyAlignment="1">
      <alignment horizontal="center" vertical="center" textRotation="90"/>
    </xf>
    <xf numFmtId="0" fontId="2" fillId="97" borderId="15" xfId="0" applyFont="1" applyFill="1" applyBorder="1" applyAlignment="1">
      <alignment horizontal="center" vertical="center" wrapText="1"/>
    </xf>
    <xf numFmtId="0" fontId="2" fillId="97" borderId="109" xfId="0" applyFont="1" applyFill="1" applyBorder="1" applyAlignment="1">
      <alignment horizontal="center" vertical="center" wrapText="1"/>
    </xf>
    <xf numFmtId="49" fontId="10" fillId="97" borderId="41" xfId="0" applyNumberFormat="1" applyFont="1" applyFill="1" applyBorder="1" applyAlignment="1">
      <alignment horizontal="center" vertical="center" wrapText="1"/>
    </xf>
    <xf numFmtId="49" fontId="10" fillId="97" borderId="2" xfId="0" applyNumberFormat="1" applyFont="1" applyFill="1" applyBorder="1" applyAlignment="1">
      <alignment horizontal="center" vertical="center" wrapText="1"/>
    </xf>
    <xf numFmtId="0" fontId="57" fillId="55" borderId="15" xfId="0" applyFont="1" applyFill="1" applyBorder="1" applyAlignment="1">
      <alignment horizontal="center" vertical="center" wrapText="1"/>
    </xf>
    <xf numFmtId="0" fontId="5" fillId="78" borderId="5" xfId="0" applyFont="1" applyFill="1" applyBorder="1" applyAlignment="1">
      <alignment vertical="center" wrapText="1"/>
    </xf>
    <xf numFmtId="0" fontId="73" fillId="97" borderId="2" xfId="0" applyFont="1" applyFill="1" applyBorder="1" applyAlignment="1">
      <alignment horizontal="center" vertical="center" wrapText="1"/>
    </xf>
    <xf numFmtId="0" fontId="73" fillId="59" borderId="71" xfId="0" applyFont="1" applyFill="1" applyBorder="1" applyAlignment="1">
      <alignment horizontal="center" vertical="center" wrapText="1"/>
    </xf>
    <xf numFmtId="0" fontId="73" fillId="59" borderId="50" xfId="0" applyFont="1" applyFill="1" applyBorder="1" applyAlignment="1">
      <alignment horizontal="center" vertical="center" wrapText="1"/>
    </xf>
    <xf numFmtId="0" fontId="73" fillId="59" borderId="36" xfId="0" applyFont="1" applyFill="1" applyBorder="1" applyAlignment="1">
      <alignment horizontal="center" vertical="center" wrapText="1"/>
    </xf>
    <xf numFmtId="0" fontId="57" fillId="67" borderId="40" xfId="0" applyFont="1" applyFill="1" applyBorder="1" applyAlignment="1">
      <alignment horizontal="center" vertical="center" wrapText="1"/>
    </xf>
    <xf numFmtId="0" fontId="57" fillId="67" borderId="50" xfId="0" applyFont="1" applyFill="1" applyBorder="1" applyAlignment="1">
      <alignment horizontal="center" vertical="center" wrapText="1"/>
    </xf>
    <xf numFmtId="0" fontId="57" fillId="67" borderId="70" xfId="0" applyFont="1" applyFill="1" applyBorder="1" applyAlignment="1">
      <alignment horizontal="center" vertical="center" wrapText="1"/>
    </xf>
    <xf numFmtId="49" fontId="1" fillId="0" borderId="0" xfId="0" applyNumberFormat="1" applyFont="1" applyAlignment="1">
      <alignment horizontal="center" vertical="center" wrapText="1"/>
    </xf>
    <xf numFmtId="0" fontId="68" fillId="0" borderId="0" xfId="0" applyFont="1" applyAlignment="1">
      <alignment horizontal="center" vertical="center"/>
    </xf>
    <xf numFmtId="0" fontId="5" fillId="46" borderId="133" xfId="0" applyFont="1" applyFill="1" applyBorder="1" applyAlignment="1">
      <alignment vertical="center" wrapText="1"/>
    </xf>
    <xf numFmtId="0" fontId="5" fillId="78" borderId="111" xfId="0" applyFont="1" applyFill="1" applyBorder="1" applyAlignment="1">
      <alignment vertical="center" wrapText="1"/>
    </xf>
    <xf numFmtId="0" fontId="68" fillId="0" borderId="0" xfId="0" applyFont="1" applyAlignment="1">
      <alignment horizontal="center" vertical="center" wrapText="1"/>
    </xf>
    <xf numFmtId="13" fontId="1" fillId="0" borderId="0" xfId="0" applyNumberFormat="1" applyFont="1" applyAlignment="1">
      <alignment horizontal="center" vertical="center" wrapText="1"/>
    </xf>
    <xf numFmtId="49" fontId="57" fillId="0" borderId="0" xfId="0" applyNumberFormat="1" applyFont="1" applyAlignment="1">
      <alignment horizontal="center" vertical="center" wrapText="1"/>
    </xf>
    <xf numFmtId="0" fontId="57" fillId="0" borderId="0" xfId="0" applyFont="1" applyAlignment="1">
      <alignment horizontal="center" vertical="center" wrapText="1"/>
    </xf>
    <xf numFmtId="13" fontId="57" fillId="0" borderId="0" xfId="0" applyNumberFormat="1" applyFont="1" applyAlignment="1">
      <alignment horizontal="center" vertical="center" wrapText="1"/>
    </xf>
    <xf numFmtId="0" fontId="73" fillId="0" borderId="0" xfId="0" applyFont="1" applyAlignment="1">
      <alignment horizontal="center" vertical="center"/>
    </xf>
    <xf numFmtId="0" fontId="79" fillId="0" borderId="0" xfId="0" applyFont="1" applyAlignment="1">
      <alignment horizontal="center" vertical="center" wrapText="1"/>
    </xf>
    <xf numFmtId="13" fontId="68" fillId="0" borderId="0" xfId="0" applyNumberFormat="1" applyFont="1" applyAlignment="1">
      <alignment horizontal="center" vertical="center" wrapText="1"/>
    </xf>
    <xf numFmtId="0" fontId="52" fillId="0" borderId="0" xfId="0" applyFont="1" applyAlignment="1">
      <alignment horizontal="center" vertical="center" wrapText="1"/>
    </xf>
    <xf numFmtId="0" fontId="52" fillId="0" borderId="0" xfId="0" applyFont="1" applyAlignment="1">
      <alignment horizontal="center" vertical="center"/>
    </xf>
    <xf numFmtId="0" fontId="5" fillId="67" borderId="4" xfId="0" applyFont="1" applyFill="1" applyBorder="1" applyAlignment="1">
      <alignment horizontal="center" vertical="center" wrapText="1"/>
    </xf>
    <xf numFmtId="0" fontId="5" fillId="67" borderId="3" xfId="0" applyFont="1" applyFill="1" applyBorder="1" applyAlignment="1">
      <alignment horizontal="center" vertical="center" wrapText="1"/>
    </xf>
    <xf numFmtId="0" fontId="5" fillId="67" borderId="5" xfId="0" applyFont="1" applyFill="1" applyBorder="1" applyAlignment="1">
      <alignment horizontal="center" vertical="center" wrapText="1"/>
    </xf>
    <xf numFmtId="0" fontId="171" fillId="96" borderId="15" xfId="0" applyFont="1" applyFill="1" applyBorder="1" applyAlignment="1">
      <alignment horizontal="center" vertical="center"/>
    </xf>
    <xf numFmtId="0" fontId="171" fillId="96" borderId="2" xfId="0" applyFont="1" applyFill="1" applyBorder="1" applyAlignment="1">
      <alignment horizontal="center" vertical="center"/>
    </xf>
    <xf numFmtId="0" fontId="1" fillId="77" borderId="45" xfId="0" applyFont="1" applyFill="1" applyBorder="1" applyAlignment="1">
      <alignment horizontal="center" vertical="center"/>
    </xf>
    <xf numFmtId="0" fontId="1" fillId="77" borderId="32" xfId="0" applyFont="1" applyFill="1" applyBorder="1" applyAlignment="1">
      <alignment horizontal="center" vertical="center"/>
    </xf>
    <xf numFmtId="0" fontId="1" fillId="77" borderId="46" xfId="0" applyFont="1" applyFill="1" applyBorder="1" applyAlignment="1">
      <alignment horizontal="center" vertical="center"/>
    </xf>
    <xf numFmtId="0" fontId="1" fillId="77" borderId="37" xfId="0" applyFont="1" applyFill="1" applyBorder="1" applyAlignment="1">
      <alignment horizontal="center" vertical="center"/>
    </xf>
    <xf numFmtId="0" fontId="1" fillId="77" borderId="0" xfId="0" applyFont="1" applyFill="1" applyAlignment="1">
      <alignment horizontal="center" vertical="center"/>
    </xf>
    <xf numFmtId="0" fontId="1" fillId="77" borderId="47" xfId="0" applyFont="1" applyFill="1" applyBorder="1" applyAlignment="1">
      <alignment horizontal="center" vertical="center"/>
    </xf>
    <xf numFmtId="0" fontId="1" fillId="77" borderId="38" xfId="0" applyFont="1" applyFill="1" applyBorder="1" applyAlignment="1">
      <alignment horizontal="center" vertical="center"/>
    </xf>
    <xf numFmtId="0" fontId="1" fillId="77" borderId="25" xfId="0" applyFont="1" applyFill="1" applyBorder="1" applyAlignment="1">
      <alignment horizontal="center" vertical="center"/>
    </xf>
    <xf numFmtId="0" fontId="1" fillId="77" borderId="48" xfId="0" applyFont="1" applyFill="1" applyBorder="1" applyAlignment="1">
      <alignment horizontal="center" vertical="center"/>
    </xf>
    <xf numFmtId="0" fontId="52" fillId="61" borderId="40" xfId="0" applyFont="1" applyFill="1" applyBorder="1" applyAlignment="1">
      <alignment horizontal="center" vertical="center" wrapText="1"/>
    </xf>
    <xf numFmtId="0" fontId="52" fillId="61" borderId="50" xfId="0" applyFont="1" applyFill="1" applyBorder="1" applyAlignment="1">
      <alignment horizontal="center" vertical="center" wrapText="1"/>
    </xf>
    <xf numFmtId="0" fontId="52" fillId="61" borderId="70" xfId="0" applyFont="1" applyFill="1" applyBorder="1" applyAlignment="1">
      <alignment horizontal="center" vertical="center" wrapText="1"/>
    </xf>
    <xf numFmtId="49" fontId="73" fillId="62" borderId="41" xfId="0" applyNumberFormat="1" applyFont="1" applyFill="1" applyBorder="1" applyAlignment="1">
      <alignment horizontal="center" vertical="center" wrapText="1"/>
    </xf>
    <xf numFmtId="49" fontId="73" fillId="62" borderId="16" xfId="0" applyNumberFormat="1" applyFont="1" applyFill="1" applyBorder="1" applyAlignment="1">
      <alignment horizontal="center" vertical="center" wrapText="1"/>
    </xf>
    <xf numFmtId="49" fontId="73" fillId="47" borderId="15" xfId="0" applyNumberFormat="1" applyFont="1" applyFill="1" applyBorder="1" applyAlignment="1">
      <alignment horizontal="center" vertical="center" wrapText="1"/>
    </xf>
    <xf numFmtId="49" fontId="73" fillId="47" borderId="109" xfId="0" applyNumberFormat="1" applyFont="1" applyFill="1" applyBorder="1" applyAlignment="1">
      <alignment horizontal="center" vertical="center" wrapText="1"/>
    </xf>
    <xf numFmtId="0" fontId="186" fillId="77" borderId="45" xfId="0" applyFont="1" applyFill="1" applyBorder="1" applyAlignment="1">
      <alignment horizontal="center" vertical="center" textRotation="135" wrapText="1"/>
    </xf>
    <xf numFmtId="0" fontId="186" fillId="77" borderId="32" xfId="0" applyFont="1" applyFill="1" applyBorder="1" applyAlignment="1">
      <alignment horizontal="center" vertical="center" textRotation="135" wrapText="1"/>
    </xf>
    <xf numFmtId="0" fontId="186" fillId="77" borderId="46" xfId="0" applyFont="1" applyFill="1" applyBorder="1" applyAlignment="1">
      <alignment horizontal="center" vertical="center" textRotation="135" wrapText="1"/>
    </xf>
    <xf numFmtId="0" fontId="186" fillId="77" borderId="37" xfId="0" applyFont="1" applyFill="1" applyBorder="1" applyAlignment="1">
      <alignment horizontal="center" vertical="center" textRotation="135" wrapText="1"/>
    </xf>
    <xf numFmtId="0" fontId="186" fillId="77" borderId="0" xfId="0" applyFont="1" applyFill="1" applyAlignment="1">
      <alignment horizontal="center" vertical="center" textRotation="135" wrapText="1"/>
    </xf>
    <xf numFmtId="0" fontId="186" fillId="77" borderId="47" xfId="0" applyFont="1" applyFill="1" applyBorder="1" applyAlignment="1">
      <alignment horizontal="center" vertical="center" textRotation="135" wrapText="1"/>
    </xf>
    <xf numFmtId="0" fontId="186" fillId="77" borderId="38" xfId="0" applyFont="1" applyFill="1" applyBorder="1" applyAlignment="1">
      <alignment horizontal="center" vertical="center" textRotation="135" wrapText="1"/>
    </xf>
    <xf numFmtId="0" fontId="186" fillId="77" borderId="25" xfId="0" applyFont="1" applyFill="1" applyBorder="1" applyAlignment="1">
      <alignment horizontal="center" vertical="center" textRotation="135" wrapText="1"/>
    </xf>
    <xf numFmtId="0" fontId="186" fillId="77" borderId="48" xfId="0" applyFont="1" applyFill="1" applyBorder="1" applyAlignment="1">
      <alignment horizontal="center" vertical="center" textRotation="135" wrapText="1"/>
    </xf>
    <xf numFmtId="0" fontId="73" fillId="63" borderId="15" xfId="0" applyFont="1" applyFill="1" applyBorder="1" applyAlignment="1">
      <alignment horizontal="center" vertical="center" wrapText="1"/>
    </xf>
    <xf numFmtId="0" fontId="1" fillId="46" borderId="41" xfId="0" applyFont="1" applyFill="1" applyBorder="1" applyAlignment="1">
      <alignment horizontal="center" vertical="center"/>
    </xf>
    <xf numFmtId="0" fontId="1" fillId="46" borderId="16" xfId="0" applyFont="1" applyFill="1" applyBorder="1" applyAlignment="1">
      <alignment horizontal="center" vertical="center"/>
    </xf>
    <xf numFmtId="0" fontId="1" fillId="59" borderId="41" xfId="0" applyFont="1" applyFill="1" applyBorder="1" applyAlignment="1">
      <alignment horizontal="center" vertical="top" wrapText="1"/>
    </xf>
    <xf numFmtId="0" fontId="1" fillId="59" borderId="2" xfId="0" applyFont="1" applyFill="1" applyBorder="1" applyAlignment="1">
      <alignment horizontal="center" vertical="top" wrapText="1"/>
    </xf>
    <xf numFmtId="0" fontId="1" fillId="62" borderId="15" xfId="0" applyFont="1" applyFill="1" applyBorder="1" applyAlignment="1">
      <alignment horizontal="center" vertical="center" wrapText="1"/>
    </xf>
    <xf numFmtId="0" fontId="1" fillId="62" borderId="16" xfId="0" applyFont="1" applyFill="1" applyBorder="1" applyAlignment="1">
      <alignment horizontal="center" vertical="center" wrapText="1"/>
    </xf>
    <xf numFmtId="0" fontId="1" fillId="62" borderId="109" xfId="0" applyFont="1" applyFill="1" applyBorder="1" applyAlignment="1">
      <alignment horizontal="center" vertical="center" wrapText="1"/>
    </xf>
    <xf numFmtId="0" fontId="1" fillId="88" borderId="15" xfId="0" applyFont="1" applyFill="1" applyBorder="1" applyAlignment="1">
      <alignment horizontal="center" vertical="top" wrapText="1"/>
    </xf>
    <xf numFmtId="0" fontId="1" fillId="88" borderId="2" xfId="0" applyFont="1" applyFill="1" applyBorder="1" applyAlignment="1">
      <alignment horizontal="center" vertical="top" wrapText="1"/>
    </xf>
    <xf numFmtId="49" fontId="73" fillId="108" borderId="15" xfId="0" applyNumberFormat="1" applyFont="1" applyFill="1" applyBorder="1" applyAlignment="1">
      <alignment horizontal="center" vertical="center" wrapText="1"/>
    </xf>
    <xf numFmtId="49" fontId="73" fillId="108" borderId="16" xfId="0" applyNumberFormat="1" applyFont="1" applyFill="1" applyBorder="1" applyAlignment="1">
      <alignment horizontal="center" vertical="center" wrapText="1"/>
    </xf>
    <xf numFmtId="0" fontId="74" fillId="61" borderId="71" xfId="0" applyFont="1" applyFill="1" applyBorder="1" applyAlignment="1">
      <alignment horizontal="center" vertical="center" wrapText="1"/>
    </xf>
    <xf numFmtId="0" fontId="74" fillId="61" borderId="36" xfId="0" applyFont="1" applyFill="1" applyBorder="1" applyAlignment="1">
      <alignment horizontal="center" vertical="center" wrapText="1"/>
    </xf>
    <xf numFmtId="0" fontId="57" fillId="84" borderId="40" xfId="0" applyFont="1" applyFill="1" applyBorder="1" applyAlignment="1">
      <alignment horizontal="center" vertical="center" wrapText="1"/>
    </xf>
    <xf numFmtId="49" fontId="12" fillId="46" borderId="41" xfId="0" applyNumberFormat="1" applyFont="1" applyFill="1" applyBorder="1" applyAlignment="1">
      <alignment horizontal="center" vertical="center" wrapText="1"/>
    </xf>
    <xf numFmtId="49" fontId="12" fillId="46" borderId="2" xfId="0" applyNumberFormat="1" applyFont="1" applyFill="1" applyBorder="1" applyAlignment="1">
      <alignment horizontal="center" vertical="center" wrapText="1"/>
    </xf>
    <xf numFmtId="49" fontId="73" fillId="108" borderId="41" xfId="0" applyNumberFormat="1" applyFont="1" applyFill="1" applyBorder="1" applyAlignment="1">
      <alignment horizontal="center" vertical="center" wrapText="1"/>
    </xf>
    <xf numFmtId="49" fontId="73" fillId="108" borderId="109" xfId="0" applyNumberFormat="1" applyFont="1" applyFill="1" applyBorder="1" applyAlignment="1">
      <alignment horizontal="center" vertical="center" wrapText="1"/>
    </xf>
    <xf numFmtId="0" fontId="57" fillId="59" borderId="16" xfId="0" applyFont="1" applyFill="1" applyBorder="1" applyAlignment="1">
      <alignment horizontal="center" vertical="center" wrapText="1"/>
    </xf>
    <xf numFmtId="0" fontId="57" fillId="59" borderId="109" xfId="0" applyFont="1" applyFill="1" applyBorder="1" applyAlignment="1">
      <alignment horizontal="center" vertical="center" wrapText="1"/>
    </xf>
    <xf numFmtId="0" fontId="74" fillId="45" borderId="40" xfId="0" applyFont="1" applyFill="1" applyBorder="1" applyAlignment="1">
      <alignment horizontal="center" vertical="center" wrapText="1"/>
    </xf>
    <xf numFmtId="0" fontId="74" fillId="45" borderId="36" xfId="0" applyFont="1" applyFill="1" applyBorder="1" applyAlignment="1">
      <alignment horizontal="center" vertical="center" wrapText="1"/>
    </xf>
    <xf numFmtId="0" fontId="57" fillId="59" borderId="41" xfId="0" applyFont="1" applyFill="1" applyBorder="1" applyAlignment="1">
      <alignment horizontal="center" vertical="center" wrapText="1"/>
    </xf>
    <xf numFmtId="0" fontId="2" fillId="59" borderId="16" xfId="0" applyFont="1" applyFill="1" applyBorder="1" applyAlignment="1">
      <alignment horizontal="center" vertical="center" wrapText="1"/>
    </xf>
    <xf numFmtId="0" fontId="2" fillId="59" borderId="109" xfId="0" applyFont="1" applyFill="1" applyBorder="1" applyAlignment="1">
      <alignment horizontal="center" vertical="center" wrapText="1"/>
    </xf>
    <xf numFmtId="0" fontId="73" fillId="63" borderId="2" xfId="0" applyFont="1" applyFill="1" applyBorder="1" applyAlignment="1">
      <alignment horizontal="center" vertical="center" wrapText="1"/>
    </xf>
    <xf numFmtId="0" fontId="1" fillId="59" borderId="15" xfId="0" applyFont="1" applyFill="1" applyBorder="1" applyAlignment="1">
      <alignment horizontal="center" vertical="top" wrapText="1"/>
    </xf>
    <xf numFmtId="0" fontId="1" fillId="59" borderId="109" xfId="0" applyFont="1" applyFill="1" applyBorder="1" applyAlignment="1">
      <alignment horizontal="center" vertical="top" wrapText="1"/>
    </xf>
    <xf numFmtId="0" fontId="73" fillId="46" borderId="2" xfId="0" applyFont="1" applyFill="1" applyBorder="1" applyAlignment="1">
      <alignment horizontal="center" vertical="center" wrapText="1"/>
    </xf>
    <xf numFmtId="0" fontId="73" fillId="63" borderId="18" xfId="0" applyFont="1" applyFill="1" applyBorder="1" applyAlignment="1">
      <alignment horizontal="center" vertical="center" wrapText="1"/>
    </xf>
    <xf numFmtId="0" fontId="73" fillId="63" borderId="21" xfId="0" applyFont="1" applyFill="1" applyBorder="1" applyAlignment="1">
      <alignment horizontal="center" vertical="center" wrapText="1"/>
    </xf>
    <xf numFmtId="0" fontId="73" fillId="63" borderId="120" xfId="0" applyFont="1" applyFill="1" applyBorder="1" applyAlignment="1">
      <alignment horizontal="center" vertical="center" wrapText="1"/>
    </xf>
    <xf numFmtId="0" fontId="1" fillId="67" borderId="15" xfId="0" applyFont="1" applyFill="1" applyBorder="1" applyAlignment="1">
      <alignment horizontal="center" vertical="center" wrapText="1"/>
    </xf>
    <xf numFmtId="0" fontId="1" fillId="67" borderId="16" xfId="0" applyFont="1" applyFill="1" applyBorder="1" applyAlignment="1">
      <alignment horizontal="center" vertical="center" wrapText="1"/>
    </xf>
    <xf numFmtId="0" fontId="1" fillId="67" borderId="109" xfId="0" applyFont="1" applyFill="1" applyBorder="1" applyAlignment="1">
      <alignment horizontal="center" vertical="center" wrapText="1"/>
    </xf>
    <xf numFmtId="0" fontId="1" fillId="67" borderId="2" xfId="0" applyFont="1" applyFill="1" applyBorder="1" applyAlignment="1">
      <alignment horizontal="center" vertical="center" wrapText="1"/>
    </xf>
    <xf numFmtId="0" fontId="73" fillId="97" borderId="15" xfId="0" applyFont="1" applyFill="1" applyBorder="1" applyAlignment="1">
      <alignment horizontal="center" vertical="center" wrapText="1"/>
    </xf>
    <xf numFmtId="0" fontId="1" fillId="77" borderId="147" xfId="0" applyFont="1" applyFill="1" applyBorder="1" applyAlignment="1">
      <alignment horizontal="center" vertical="center"/>
    </xf>
    <xf numFmtId="0" fontId="1" fillId="77" borderId="148" xfId="0" applyFont="1" applyFill="1" applyBorder="1" applyAlignment="1">
      <alignment horizontal="center" vertical="center"/>
    </xf>
    <xf numFmtId="0" fontId="1" fillId="77" borderId="149" xfId="0" applyFont="1" applyFill="1" applyBorder="1" applyAlignment="1">
      <alignment horizontal="center" vertical="center"/>
    </xf>
    <xf numFmtId="0" fontId="74" fillId="110" borderId="71" xfId="0" applyFont="1" applyFill="1" applyBorder="1" applyAlignment="1">
      <alignment horizontal="center" vertical="center" wrapText="1"/>
    </xf>
    <xf numFmtId="0" fontId="5" fillId="52" borderId="3" xfId="0" applyFont="1" applyFill="1" applyBorder="1" applyAlignment="1">
      <alignment horizontal="center" vertical="center" wrapText="1"/>
    </xf>
    <xf numFmtId="0" fontId="57" fillId="61" borderId="41" xfId="0" applyFont="1" applyFill="1" applyBorder="1" applyAlignment="1">
      <alignment horizontal="center" vertical="center" wrapText="1"/>
    </xf>
    <xf numFmtId="0" fontId="57" fillId="61" borderId="16" xfId="0" applyFont="1" applyFill="1" applyBorder="1" applyAlignment="1">
      <alignment horizontal="center" vertical="center" wrapText="1"/>
    </xf>
    <xf numFmtId="0" fontId="57" fillId="61" borderId="109" xfId="0" applyFont="1" applyFill="1" applyBorder="1" applyAlignment="1">
      <alignment horizontal="center" vertical="center" wrapText="1"/>
    </xf>
    <xf numFmtId="0" fontId="1" fillId="108" borderId="89" xfId="0" applyFont="1" applyFill="1" applyBorder="1" applyAlignment="1">
      <alignment horizontal="center" vertical="center" wrapText="1"/>
    </xf>
    <xf numFmtId="0" fontId="1" fillId="108" borderId="108" xfId="0" applyFont="1" applyFill="1" applyBorder="1" applyAlignment="1">
      <alignment horizontal="center" vertical="center" wrapText="1"/>
    </xf>
    <xf numFmtId="0" fontId="1" fillId="108" borderId="133" xfId="0" applyFont="1" applyFill="1" applyBorder="1" applyAlignment="1">
      <alignment horizontal="center" vertical="center" wrapText="1"/>
    </xf>
    <xf numFmtId="0" fontId="1" fillId="108" borderId="4" xfId="0" applyFont="1" applyFill="1" applyBorder="1" applyAlignment="1">
      <alignment horizontal="center" vertical="center"/>
    </xf>
    <xf numFmtId="0" fontId="1" fillId="108" borderId="3" xfId="0" applyFont="1" applyFill="1" applyBorder="1" applyAlignment="1">
      <alignment horizontal="center" vertical="center"/>
    </xf>
    <xf numFmtId="0" fontId="1" fillId="108" borderId="5" xfId="0" applyFont="1" applyFill="1" applyBorder="1" applyAlignment="1">
      <alignment horizontal="center" vertical="center"/>
    </xf>
    <xf numFmtId="0" fontId="183" fillId="77" borderId="147" xfId="0" applyFont="1" applyFill="1" applyBorder="1" applyAlignment="1">
      <alignment horizontal="center" vertical="center" textRotation="90" wrapText="1"/>
    </xf>
    <xf numFmtId="0" fontId="183" fillId="77" borderId="148" xfId="0" applyFont="1" applyFill="1" applyBorder="1" applyAlignment="1">
      <alignment horizontal="center" vertical="center" textRotation="90" wrapText="1"/>
    </xf>
    <xf numFmtId="0" fontId="183" fillId="77" borderId="149" xfId="0" applyFont="1" applyFill="1" applyBorder="1" applyAlignment="1">
      <alignment horizontal="center" vertical="center" textRotation="90" wrapText="1"/>
    </xf>
    <xf numFmtId="0" fontId="57" fillId="102" borderId="52" xfId="0" applyFont="1" applyFill="1" applyBorder="1" applyAlignment="1">
      <alignment horizontal="center" vertical="center" wrapText="1"/>
    </xf>
    <xf numFmtId="16" fontId="183" fillId="77" borderId="72" xfId="0" applyNumberFormat="1" applyFont="1" applyFill="1" applyBorder="1" applyAlignment="1">
      <alignment horizontal="center" vertical="center" textRotation="90" wrapText="1"/>
    </xf>
    <xf numFmtId="0" fontId="1" fillId="59" borderId="15" xfId="0" applyFont="1" applyFill="1" applyBorder="1" applyAlignment="1">
      <alignment horizontal="center" vertical="center" wrapText="1"/>
    </xf>
    <xf numFmtId="49" fontId="57" fillId="59" borderId="15" xfId="0" applyNumberFormat="1" applyFont="1" applyFill="1" applyBorder="1" applyAlignment="1">
      <alignment horizontal="center" vertical="center" wrapText="1"/>
    </xf>
    <xf numFmtId="49" fontId="57" fillId="59" borderId="16" xfId="0" applyNumberFormat="1" applyFont="1" applyFill="1" applyBorder="1" applyAlignment="1">
      <alignment horizontal="center" vertical="center" wrapText="1"/>
    </xf>
    <xf numFmtId="49" fontId="57" fillId="59" borderId="109" xfId="0" applyNumberFormat="1" applyFont="1" applyFill="1" applyBorder="1" applyAlignment="1">
      <alignment horizontal="center" vertical="center" wrapText="1"/>
    </xf>
    <xf numFmtId="49" fontId="74" fillId="97" borderId="41" xfId="0" applyNumberFormat="1" applyFont="1" applyFill="1" applyBorder="1" applyAlignment="1">
      <alignment horizontal="center" vertical="center" wrapText="1"/>
    </xf>
    <xf numFmtId="49" fontId="74" fillId="97" borderId="16" xfId="0" applyNumberFormat="1" applyFont="1" applyFill="1" applyBorder="1" applyAlignment="1">
      <alignment horizontal="center" vertical="center" wrapText="1"/>
    </xf>
    <xf numFmtId="49" fontId="74" fillId="97" borderId="109" xfId="0" applyNumberFormat="1" applyFont="1" applyFill="1" applyBorder="1" applyAlignment="1">
      <alignment horizontal="center" vertical="center" wrapText="1"/>
    </xf>
    <xf numFmtId="0" fontId="73" fillId="45" borderId="41" xfId="0" applyFont="1" applyFill="1" applyBorder="1" applyAlignment="1">
      <alignment horizontal="center" vertical="center" wrapText="1"/>
    </xf>
    <xf numFmtId="0" fontId="73" fillId="45" borderId="109" xfId="0" applyFont="1" applyFill="1" applyBorder="1" applyAlignment="1">
      <alignment horizontal="center" vertical="center" wrapText="1"/>
    </xf>
    <xf numFmtId="0" fontId="73" fillId="84" borderId="15" xfId="0" applyFont="1" applyFill="1" applyBorder="1" applyAlignment="1">
      <alignment horizontal="center" vertical="center" wrapText="1"/>
    </xf>
    <xf numFmtId="0" fontId="73" fillId="84" borderId="2" xfId="0" applyFont="1" applyFill="1" applyBorder="1" applyAlignment="1">
      <alignment horizontal="center" vertical="center" wrapText="1"/>
    </xf>
    <xf numFmtId="0" fontId="74" fillId="84" borderId="50" xfId="0" applyFont="1" applyFill="1" applyBorder="1" applyAlignment="1">
      <alignment horizontal="center" vertical="center" wrapText="1"/>
    </xf>
    <xf numFmtId="0" fontId="74" fillId="84" borderId="70" xfId="0" applyFont="1" applyFill="1" applyBorder="1" applyAlignment="1">
      <alignment horizontal="center" vertical="center" wrapText="1"/>
    </xf>
    <xf numFmtId="0" fontId="57" fillId="97" borderId="15" xfId="0" applyFont="1" applyFill="1" applyBorder="1" applyAlignment="1">
      <alignment horizontal="center" vertical="center" wrapText="1"/>
    </xf>
    <xf numFmtId="0" fontId="1" fillId="46" borderId="109" xfId="0" applyFont="1" applyFill="1" applyBorder="1" applyAlignment="1">
      <alignment horizontal="center" vertical="center" wrapText="1"/>
    </xf>
    <xf numFmtId="49" fontId="73" fillId="62" borderId="109" xfId="0" applyNumberFormat="1" applyFont="1" applyFill="1" applyBorder="1" applyAlignment="1">
      <alignment horizontal="center" vertical="center" wrapText="1"/>
    </xf>
    <xf numFmtId="0" fontId="57" fillId="46" borderId="41" xfId="0" applyFont="1" applyFill="1" applyBorder="1" applyAlignment="1">
      <alignment horizontal="center" vertical="center" wrapText="1"/>
    </xf>
    <xf numFmtId="0" fontId="170" fillId="96" borderId="41" xfId="0" applyFont="1" applyFill="1" applyBorder="1" applyAlignment="1">
      <alignment horizontal="center" vertical="center"/>
    </xf>
    <xf numFmtId="0" fontId="170" fillId="96" borderId="16" xfId="0" applyFont="1" applyFill="1" applyBorder="1" applyAlignment="1">
      <alignment horizontal="center" vertical="center"/>
    </xf>
    <xf numFmtId="0" fontId="170" fillId="96" borderId="109" xfId="0" applyFont="1" applyFill="1" applyBorder="1" applyAlignment="1">
      <alignment horizontal="center" vertical="center"/>
    </xf>
    <xf numFmtId="0" fontId="1" fillId="67" borderId="39" xfId="0" applyFont="1" applyFill="1" applyBorder="1" applyAlignment="1">
      <alignment horizontal="center" vertical="center"/>
    </xf>
    <xf numFmtId="0" fontId="1" fillId="67" borderId="108" xfId="0" applyFont="1" applyFill="1" applyBorder="1" applyAlignment="1">
      <alignment horizontal="center" vertical="center"/>
    </xf>
    <xf numFmtId="0" fontId="1" fillId="67" borderId="7" xfId="0" applyFont="1" applyFill="1" applyBorder="1" applyAlignment="1">
      <alignment horizontal="center" vertical="center"/>
    </xf>
    <xf numFmtId="0" fontId="10" fillId="84" borderId="16" xfId="0" applyFont="1" applyFill="1" applyBorder="1" applyAlignment="1">
      <alignment horizontal="center" vertical="top" wrapText="1"/>
    </xf>
    <xf numFmtId="0" fontId="10" fillId="84" borderId="109" xfId="0" applyFont="1" applyFill="1" applyBorder="1" applyAlignment="1">
      <alignment horizontal="center" vertical="top" wrapText="1"/>
    </xf>
    <xf numFmtId="0" fontId="74" fillId="61" borderId="15" xfId="0" applyFont="1" applyFill="1" applyBorder="1" applyAlignment="1">
      <alignment horizontal="center" vertical="center" wrapText="1"/>
    </xf>
    <xf numFmtId="0" fontId="74" fillId="61" borderId="109" xfId="0" applyFont="1" applyFill="1" applyBorder="1" applyAlignment="1">
      <alignment horizontal="center" vertical="center" wrapText="1"/>
    </xf>
    <xf numFmtId="0" fontId="57" fillId="49" borderId="41" xfId="0" applyFont="1" applyFill="1" applyBorder="1" applyAlignment="1">
      <alignment horizontal="center" vertical="center"/>
    </xf>
    <xf numFmtId="0" fontId="57" fillId="49" borderId="2" xfId="0" applyFont="1" applyFill="1" applyBorder="1" applyAlignment="1">
      <alignment horizontal="center" vertical="center"/>
    </xf>
    <xf numFmtId="0" fontId="57" fillId="49" borderId="15" xfId="0" applyFont="1" applyFill="1" applyBorder="1" applyAlignment="1">
      <alignment horizontal="center" vertical="center"/>
    </xf>
    <xf numFmtId="0" fontId="57" fillId="49" borderId="109" xfId="0" applyFont="1" applyFill="1" applyBorder="1" applyAlignment="1">
      <alignment horizontal="center" vertical="center"/>
    </xf>
    <xf numFmtId="0" fontId="57" fillId="82" borderId="40" xfId="0" applyFont="1" applyFill="1" applyBorder="1" applyAlignment="1">
      <alignment horizontal="center" vertical="center" wrapText="1"/>
    </xf>
    <xf numFmtId="0" fontId="57" fillId="82" borderId="70" xfId="0" applyFont="1" applyFill="1" applyBorder="1" applyAlignment="1">
      <alignment horizontal="center" vertical="center" wrapText="1"/>
    </xf>
    <xf numFmtId="0" fontId="186" fillId="77" borderId="45" xfId="0" applyFont="1" applyFill="1" applyBorder="1" applyAlignment="1">
      <alignment horizontal="center" vertical="center" textRotation="45" wrapText="1"/>
    </xf>
    <xf numFmtId="0" fontId="186" fillId="77" borderId="32" xfId="0" applyFont="1" applyFill="1" applyBorder="1" applyAlignment="1">
      <alignment horizontal="center" vertical="center" textRotation="45" wrapText="1"/>
    </xf>
    <xf numFmtId="0" fontId="186" fillId="77" borderId="46" xfId="0" applyFont="1" applyFill="1" applyBorder="1" applyAlignment="1">
      <alignment horizontal="center" vertical="center" textRotation="45" wrapText="1"/>
    </xf>
    <xf numFmtId="0" fontId="186" fillId="77" borderId="37" xfId="0" applyFont="1" applyFill="1" applyBorder="1" applyAlignment="1">
      <alignment horizontal="center" vertical="center" textRotation="45" wrapText="1"/>
    </xf>
    <xf numFmtId="0" fontId="186" fillId="77" borderId="0" xfId="0" applyFont="1" applyFill="1" applyAlignment="1">
      <alignment horizontal="center" vertical="center" textRotation="45" wrapText="1"/>
    </xf>
    <xf numFmtId="0" fontId="186" fillId="77" borderId="47" xfId="0" applyFont="1" applyFill="1" applyBorder="1" applyAlignment="1">
      <alignment horizontal="center" vertical="center" textRotation="45" wrapText="1"/>
    </xf>
    <xf numFmtId="0" fontId="186" fillId="77" borderId="38" xfId="0" applyFont="1" applyFill="1" applyBorder="1" applyAlignment="1">
      <alignment horizontal="center" vertical="center" textRotation="45" wrapText="1"/>
    </xf>
    <xf numFmtId="0" fontId="186" fillId="77" borderId="25" xfId="0" applyFont="1" applyFill="1" applyBorder="1" applyAlignment="1">
      <alignment horizontal="center" vertical="center" textRotation="45" wrapText="1"/>
    </xf>
    <xf numFmtId="0" fontId="186" fillId="77" borderId="48" xfId="0" applyFont="1" applyFill="1" applyBorder="1" applyAlignment="1">
      <alignment horizontal="center" vertical="center" textRotation="45" wrapText="1"/>
    </xf>
    <xf numFmtId="0" fontId="52" fillId="61" borderId="71" xfId="0" applyFont="1" applyFill="1" applyBorder="1" applyAlignment="1">
      <alignment horizontal="center" vertical="center" wrapText="1"/>
    </xf>
    <xf numFmtId="0" fontId="74" fillId="46" borderId="41" xfId="0" applyFont="1" applyFill="1" applyBorder="1" applyAlignment="1">
      <alignment horizontal="center" vertical="center" wrapText="1"/>
    </xf>
    <xf numFmtId="0" fontId="74" fillId="46" borderId="109" xfId="0" applyFont="1" applyFill="1" applyBorder="1" applyAlignment="1">
      <alignment horizontal="center" vertical="center" wrapText="1"/>
    </xf>
    <xf numFmtId="0" fontId="74" fillId="84" borderId="40" xfId="0" applyFont="1" applyFill="1" applyBorder="1" applyAlignment="1">
      <alignment horizontal="center" vertical="center" wrapText="1"/>
    </xf>
    <xf numFmtId="0" fontId="52" fillId="84" borderId="71" xfId="0" applyFont="1" applyFill="1" applyBorder="1" applyAlignment="1">
      <alignment horizontal="center" vertical="center"/>
    </xf>
    <xf numFmtId="0" fontId="52" fillId="84" borderId="50" xfId="0" applyFont="1" applyFill="1" applyBorder="1" applyAlignment="1">
      <alignment horizontal="center" vertical="center"/>
    </xf>
    <xf numFmtId="0" fontId="52" fillId="84" borderId="36" xfId="0" applyFont="1" applyFill="1" applyBorder="1" applyAlignment="1">
      <alignment horizontal="center" vertical="center"/>
    </xf>
    <xf numFmtId="49" fontId="163" fillId="96" borderId="15" xfId="0" applyNumberFormat="1" applyFont="1" applyFill="1" applyBorder="1" applyAlignment="1">
      <alignment horizontal="center" vertical="center" wrapText="1"/>
    </xf>
    <xf numFmtId="49" fontId="163" fillId="96" borderId="16" xfId="0" applyNumberFormat="1" applyFont="1" applyFill="1" applyBorder="1" applyAlignment="1">
      <alignment horizontal="center" vertical="center" wrapText="1"/>
    </xf>
    <xf numFmtId="49" fontId="163" fillId="96" borderId="2" xfId="0" applyNumberFormat="1" applyFont="1" applyFill="1" applyBorder="1" applyAlignment="1">
      <alignment horizontal="center" vertical="center" wrapText="1"/>
    </xf>
    <xf numFmtId="0" fontId="39" fillId="97" borderId="15" xfId="0" applyFont="1" applyFill="1" applyBorder="1" applyAlignment="1">
      <alignment horizontal="center" vertical="center" wrapText="1"/>
    </xf>
    <xf numFmtId="0" fontId="39" fillId="97" borderId="16" xfId="0" applyFont="1" applyFill="1" applyBorder="1" applyAlignment="1">
      <alignment horizontal="center" vertical="center" wrapText="1"/>
    </xf>
    <xf numFmtId="0" fontId="39" fillId="97" borderId="109" xfId="0" applyFont="1" applyFill="1" applyBorder="1" applyAlignment="1">
      <alignment horizontal="center" vertical="center" wrapText="1"/>
    </xf>
    <xf numFmtId="0" fontId="2" fillId="97" borderId="41" xfId="0" applyFont="1" applyFill="1" applyBorder="1" applyAlignment="1">
      <alignment horizontal="center" vertical="center" wrapText="1"/>
    </xf>
    <xf numFmtId="0" fontId="2" fillId="97" borderId="2" xfId="0" applyFont="1" applyFill="1" applyBorder="1" applyAlignment="1">
      <alignment horizontal="center" vertical="center" wrapText="1"/>
    </xf>
    <xf numFmtId="0" fontId="73" fillId="46" borderId="41" xfId="0" applyFont="1" applyFill="1" applyBorder="1" applyAlignment="1">
      <alignment horizontal="center" vertical="center"/>
    </xf>
    <xf numFmtId="0" fontId="73" fillId="46" borderId="16" xfId="0" applyFont="1" applyFill="1" applyBorder="1" applyAlignment="1">
      <alignment horizontal="center" vertical="center"/>
    </xf>
    <xf numFmtId="0" fontId="73" fillId="46" borderId="2" xfId="0" applyFont="1" applyFill="1" applyBorder="1" applyAlignment="1">
      <alignment horizontal="center" vertical="center"/>
    </xf>
    <xf numFmtId="49" fontId="73" fillId="49" borderId="2" xfId="0" applyNumberFormat="1" applyFont="1" applyFill="1" applyBorder="1" applyAlignment="1">
      <alignment horizontal="center" vertical="center" wrapText="1"/>
    </xf>
    <xf numFmtId="0" fontId="2" fillId="49" borderId="15" xfId="0" applyFont="1" applyFill="1" applyBorder="1" applyAlignment="1">
      <alignment horizontal="center" vertical="center" wrapText="1"/>
    </xf>
    <xf numFmtId="0" fontId="2" fillId="49" borderId="16" xfId="0" applyFont="1" applyFill="1" applyBorder="1" applyAlignment="1">
      <alignment horizontal="center" vertical="center" wrapText="1"/>
    </xf>
    <xf numFmtId="0" fontId="2" fillId="49" borderId="2" xfId="0" applyFont="1" applyFill="1" applyBorder="1" applyAlignment="1">
      <alignment horizontal="center" vertical="center" wrapText="1"/>
    </xf>
    <xf numFmtId="49" fontId="73" fillId="49" borderId="15" xfId="0" applyNumberFormat="1" applyFont="1" applyFill="1" applyBorder="1" applyAlignment="1">
      <alignment horizontal="center" vertical="center" wrapText="1"/>
    </xf>
    <xf numFmtId="0" fontId="52" fillId="46" borderId="15" xfId="0" applyFont="1" applyFill="1" applyBorder="1" applyAlignment="1">
      <alignment horizontal="center" vertical="center"/>
    </xf>
    <xf numFmtId="0" fontId="52" fillId="46" borderId="16" xfId="0" applyFont="1" applyFill="1" applyBorder="1" applyAlignment="1">
      <alignment horizontal="center" vertical="center"/>
    </xf>
    <xf numFmtId="0" fontId="52" fillId="46" borderId="2" xfId="0" applyFont="1" applyFill="1" applyBorder="1" applyAlignment="1">
      <alignment horizontal="center" vertical="center"/>
    </xf>
    <xf numFmtId="0" fontId="20" fillId="49" borderId="2" xfId="0" applyFont="1" applyFill="1" applyBorder="1" applyAlignment="1">
      <alignment horizontal="center" vertical="center" textRotation="90"/>
    </xf>
    <xf numFmtId="0" fontId="52" fillId="46" borderId="41" xfId="0" applyFont="1" applyFill="1" applyBorder="1" applyAlignment="1">
      <alignment horizontal="center" vertical="center"/>
    </xf>
    <xf numFmtId="0" fontId="73" fillId="61" borderId="76" xfId="0" applyFont="1" applyFill="1" applyBorder="1" applyAlignment="1">
      <alignment horizontal="center" vertical="center" wrapText="1"/>
    </xf>
    <xf numFmtId="0" fontId="73" fillId="61" borderId="21" xfId="0" applyFont="1" applyFill="1" applyBorder="1" applyAlignment="1">
      <alignment horizontal="center" vertical="center" wrapText="1"/>
    </xf>
    <xf numFmtId="0" fontId="73" fillId="61" borderId="9" xfId="0" applyFont="1" applyFill="1" applyBorder="1" applyAlignment="1">
      <alignment horizontal="center" vertical="center" wrapText="1"/>
    </xf>
    <xf numFmtId="0" fontId="172" fillId="96" borderId="41" xfId="0" applyFont="1" applyFill="1" applyBorder="1" applyAlignment="1">
      <alignment horizontal="center" vertical="center" wrapText="1"/>
    </xf>
    <xf numFmtId="0" fontId="172" fillId="96" borderId="16" xfId="0" applyFont="1" applyFill="1" applyBorder="1" applyAlignment="1">
      <alignment horizontal="center" vertical="center" wrapText="1"/>
    </xf>
    <xf numFmtId="0" fontId="172" fillId="96" borderId="2" xfId="0" applyFont="1" applyFill="1" applyBorder="1" applyAlignment="1">
      <alignment horizontal="center" vertical="center" wrapText="1"/>
    </xf>
    <xf numFmtId="0" fontId="74" fillId="61" borderId="40" xfId="0" applyFont="1" applyFill="1" applyBorder="1" applyAlignment="1">
      <alignment horizontal="center" vertical="center"/>
    </xf>
    <xf numFmtId="0" fontId="74" fillId="61" borderId="36" xfId="0" applyFont="1" applyFill="1" applyBorder="1" applyAlignment="1">
      <alignment horizontal="center" vertical="center"/>
    </xf>
    <xf numFmtId="0" fontId="73" fillId="61" borderId="71" xfId="0" applyFont="1" applyFill="1" applyBorder="1" applyAlignment="1">
      <alignment horizontal="center" vertical="center" wrapText="1"/>
    </xf>
    <xf numFmtId="0" fontId="73" fillId="61" borderId="50" xfId="0" applyFont="1" applyFill="1" applyBorder="1" applyAlignment="1">
      <alignment horizontal="center" vertical="center" wrapText="1"/>
    </xf>
    <xf numFmtId="0" fontId="73" fillId="61" borderId="36" xfId="0" applyFont="1" applyFill="1" applyBorder="1" applyAlignment="1">
      <alignment horizontal="center" vertical="center" wrapText="1"/>
    </xf>
    <xf numFmtId="0" fontId="73" fillId="61" borderId="40" xfId="0" applyFont="1" applyFill="1" applyBorder="1" applyAlignment="1">
      <alignment horizontal="center" vertical="center" wrapText="1"/>
    </xf>
    <xf numFmtId="0" fontId="182" fillId="0" borderId="45" xfId="0" applyFont="1" applyBorder="1" applyAlignment="1">
      <alignment horizontal="center" vertical="center"/>
    </xf>
    <xf numFmtId="0" fontId="182" fillId="0" borderId="32" xfId="0" applyFont="1" applyBorder="1" applyAlignment="1">
      <alignment horizontal="center" vertical="center"/>
    </xf>
    <xf numFmtId="0" fontId="182" fillId="0" borderId="46" xfId="0" applyFont="1" applyBorder="1" applyAlignment="1">
      <alignment horizontal="center" vertical="center"/>
    </xf>
    <xf numFmtId="0" fontId="183" fillId="77" borderId="32" xfId="0" applyFont="1" applyFill="1" applyBorder="1" applyAlignment="1">
      <alignment horizontal="center" vertical="center" textRotation="90" wrapText="1"/>
    </xf>
    <xf numFmtId="0" fontId="1" fillId="61" borderId="41" xfId="0" applyFont="1" applyFill="1" applyBorder="1" applyAlignment="1">
      <alignment horizontal="center" vertical="center"/>
    </xf>
    <xf numFmtId="0" fontId="1" fillId="61" borderId="2" xfId="0" applyFont="1" applyFill="1" applyBorder="1" applyAlignment="1">
      <alignment horizontal="center" vertical="center"/>
    </xf>
    <xf numFmtId="0" fontId="1" fillId="61" borderId="15" xfId="0" applyFont="1" applyFill="1" applyBorder="1" applyAlignment="1">
      <alignment horizontal="center" vertical="center"/>
    </xf>
    <xf numFmtId="49" fontId="52" fillId="63" borderId="41" xfId="0" applyNumberFormat="1" applyFont="1" applyFill="1" applyBorder="1" applyAlignment="1">
      <alignment horizontal="center" vertical="center" wrapText="1"/>
    </xf>
    <xf numFmtId="49" fontId="52" fillId="63" borderId="16" xfId="0" applyNumberFormat="1" applyFont="1" applyFill="1" applyBorder="1" applyAlignment="1">
      <alignment horizontal="center" vertical="center" wrapText="1"/>
    </xf>
    <xf numFmtId="49" fontId="52" fillId="63" borderId="2" xfId="0" applyNumberFormat="1" applyFont="1" applyFill="1" applyBorder="1" applyAlignment="1">
      <alignment horizontal="center" vertical="center" wrapText="1"/>
    </xf>
    <xf numFmtId="49" fontId="79" fillId="49" borderId="15" xfId="0" applyNumberFormat="1" applyFont="1" applyFill="1" applyBorder="1" applyAlignment="1">
      <alignment horizontal="center" vertical="center" wrapText="1"/>
    </xf>
    <xf numFmtId="49" fontId="79" fillId="49" borderId="2" xfId="0" applyNumberFormat="1" applyFont="1" applyFill="1" applyBorder="1" applyAlignment="1">
      <alignment horizontal="center" vertical="center" wrapText="1"/>
    </xf>
    <xf numFmtId="49" fontId="79" fillId="49" borderId="41" xfId="0" applyNumberFormat="1" applyFont="1" applyFill="1" applyBorder="1" applyAlignment="1">
      <alignment horizontal="center" vertical="center" wrapText="1"/>
    </xf>
    <xf numFmtId="49" fontId="1" fillId="84" borderId="16" xfId="0" applyNumberFormat="1" applyFont="1" applyFill="1" applyBorder="1" applyAlignment="1">
      <alignment horizontal="center" vertical="center" wrapText="1"/>
    </xf>
    <xf numFmtId="0" fontId="1" fillId="84" borderId="3" xfId="0" applyFont="1" applyFill="1" applyBorder="1" applyAlignment="1">
      <alignment horizontal="center" vertical="center" wrapText="1"/>
    </xf>
    <xf numFmtId="0" fontId="73" fillId="61" borderId="41" xfId="0" applyFont="1" applyFill="1" applyBorder="1" applyAlignment="1">
      <alignment horizontal="center" vertical="center" wrapText="1"/>
    </xf>
    <xf numFmtId="0" fontId="73" fillId="61" borderId="16" xfId="0" applyFont="1" applyFill="1" applyBorder="1" applyAlignment="1">
      <alignment horizontal="center" vertical="center" wrapText="1"/>
    </xf>
    <xf numFmtId="0" fontId="73" fillId="61" borderId="2" xfId="0" applyFont="1" applyFill="1" applyBorder="1" applyAlignment="1">
      <alignment horizontal="center" vertical="center" wrapText="1"/>
    </xf>
    <xf numFmtId="0" fontId="73" fillId="65" borderId="40" xfId="0" applyFont="1" applyFill="1" applyBorder="1" applyAlignment="1">
      <alignment horizontal="center" vertical="center" wrapText="1"/>
    </xf>
    <xf numFmtId="0" fontId="161" fillId="96" borderId="41" xfId="0" applyFont="1" applyFill="1" applyBorder="1" applyAlignment="1">
      <alignment horizontal="center" vertical="center"/>
    </xf>
    <xf numFmtId="0" fontId="161" fillId="96" borderId="16" xfId="0" applyFont="1" applyFill="1" applyBorder="1" applyAlignment="1">
      <alignment horizontal="center" vertical="center"/>
    </xf>
    <xf numFmtId="0" fontId="161" fillId="96" borderId="2" xfId="0" applyFont="1" applyFill="1" applyBorder="1" applyAlignment="1">
      <alignment horizontal="center" vertical="center"/>
    </xf>
    <xf numFmtId="0" fontId="73" fillId="49" borderId="71" xfId="0" applyFont="1" applyFill="1" applyBorder="1" applyAlignment="1">
      <alignment horizontal="center" vertical="center" wrapText="1"/>
    </xf>
    <xf numFmtId="0" fontId="73" fillId="49" borderId="36" xfId="0" applyFont="1" applyFill="1" applyBorder="1" applyAlignment="1">
      <alignment horizontal="center" vertical="center" wrapText="1"/>
    </xf>
    <xf numFmtId="0" fontId="74" fillId="77" borderId="40" xfId="0" applyFont="1" applyFill="1" applyBorder="1" applyAlignment="1">
      <alignment horizontal="center" vertical="center" wrapText="1"/>
    </xf>
    <xf numFmtId="0" fontId="74" fillId="77" borderId="50" xfId="0" applyFont="1" applyFill="1" applyBorder="1" applyAlignment="1">
      <alignment horizontal="center" vertical="center" wrapText="1"/>
    </xf>
    <xf numFmtId="0" fontId="74" fillId="77" borderId="36" xfId="0" applyFont="1" applyFill="1" applyBorder="1" applyAlignment="1">
      <alignment horizontal="center" vertical="center" wrapText="1"/>
    </xf>
    <xf numFmtId="0" fontId="73" fillId="46" borderId="15" xfId="0" applyFont="1" applyFill="1" applyBorder="1" applyAlignment="1">
      <alignment horizontal="center" vertical="center"/>
    </xf>
    <xf numFmtId="0" fontId="73" fillId="49" borderId="40" xfId="0" applyFont="1" applyFill="1" applyBorder="1" applyAlignment="1">
      <alignment horizontal="center" vertical="center" wrapText="1"/>
    </xf>
    <xf numFmtId="0" fontId="73" fillId="49" borderId="50" xfId="0" applyFont="1" applyFill="1" applyBorder="1" applyAlignment="1">
      <alignment horizontal="center" vertical="center" wrapText="1"/>
    </xf>
    <xf numFmtId="0" fontId="74" fillId="77" borderId="71" xfId="0" applyFont="1" applyFill="1" applyBorder="1" applyAlignment="1">
      <alignment horizontal="center" vertical="center" wrapText="1"/>
    </xf>
    <xf numFmtId="0" fontId="73" fillId="107" borderId="41" xfId="0" applyFont="1" applyFill="1" applyBorder="1" applyAlignment="1">
      <alignment horizontal="center" vertical="center" wrapText="1"/>
    </xf>
    <xf numFmtId="0" fontId="73" fillId="107" borderId="16" xfId="0" applyFont="1" applyFill="1" applyBorder="1" applyAlignment="1">
      <alignment horizontal="center" vertical="center" wrapText="1"/>
    </xf>
    <xf numFmtId="0" fontId="73" fillId="107" borderId="2" xfId="0" applyFont="1" applyFill="1" applyBorder="1" applyAlignment="1">
      <alignment horizontal="center" vertical="center" wrapText="1"/>
    </xf>
    <xf numFmtId="0" fontId="73" fillId="59" borderId="15" xfId="0" applyFont="1" applyFill="1" applyBorder="1" applyAlignment="1">
      <alignment horizontal="center" vertical="center" wrapText="1"/>
    </xf>
    <xf numFmtId="0" fontId="73" fillId="59" borderId="2" xfId="0" applyFont="1" applyFill="1" applyBorder="1" applyAlignment="1">
      <alignment horizontal="center" vertical="center" wrapText="1"/>
    </xf>
    <xf numFmtId="0" fontId="57" fillId="46" borderId="15" xfId="0" applyFont="1" applyFill="1" applyBorder="1" applyAlignment="1">
      <alignment horizontal="center" vertical="center"/>
    </xf>
    <xf numFmtId="0" fontId="57" fillId="46" borderId="16" xfId="0" applyFont="1" applyFill="1" applyBorder="1" applyAlignment="1">
      <alignment horizontal="center" vertical="center"/>
    </xf>
    <xf numFmtId="0" fontId="57" fillId="46" borderId="2" xfId="0" applyFont="1" applyFill="1" applyBorder="1" applyAlignment="1">
      <alignment horizontal="center" vertical="center"/>
    </xf>
    <xf numFmtId="0" fontId="57" fillId="66" borderId="15" xfId="0" applyFont="1" applyFill="1" applyBorder="1" applyAlignment="1">
      <alignment horizontal="center" vertical="center" wrapText="1"/>
    </xf>
    <xf numFmtId="0" fontId="57" fillId="66" borderId="2" xfId="0" applyFont="1" applyFill="1" applyBorder="1" applyAlignment="1">
      <alignment horizontal="center" vertical="center" wrapText="1"/>
    </xf>
    <xf numFmtId="0" fontId="73" fillId="112" borderId="41" xfId="0" applyFont="1" applyFill="1" applyBorder="1" applyAlignment="1">
      <alignment horizontal="center" vertical="center" wrapText="1"/>
    </xf>
    <xf numFmtId="0" fontId="73" fillId="112" borderId="16" xfId="0" applyFont="1" applyFill="1" applyBorder="1" applyAlignment="1">
      <alignment horizontal="center" vertical="center" wrapText="1"/>
    </xf>
    <xf numFmtId="0" fontId="73" fillId="112" borderId="2" xfId="0" applyFont="1" applyFill="1" applyBorder="1" applyAlignment="1">
      <alignment horizontal="center" vertical="center" wrapText="1"/>
    </xf>
    <xf numFmtId="0" fontId="73" fillId="49" borderId="41" xfId="0" applyFont="1" applyFill="1" applyBorder="1" applyAlignment="1">
      <alignment horizontal="center" vertical="center"/>
    </xf>
    <xf numFmtId="0" fontId="73" fillId="49" borderId="16" xfId="0" applyFont="1" applyFill="1" applyBorder="1" applyAlignment="1">
      <alignment horizontal="center" vertical="center"/>
    </xf>
    <xf numFmtId="0" fontId="73" fillId="49" borderId="2" xfId="0" applyFont="1" applyFill="1" applyBorder="1" applyAlignment="1">
      <alignment horizontal="center" vertical="center"/>
    </xf>
    <xf numFmtId="0" fontId="52" fillId="59" borderId="41" xfId="0" applyFont="1" applyFill="1" applyBorder="1" applyAlignment="1">
      <alignment horizontal="center" vertical="center" wrapText="1"/>
    </xf>
    <xf numFmtId="0" fontId="52" fillId="59" borderId="16" xfId="0" applyFont="1" applyFill="1" applyBorder="1" applyAlignment="1">
      <alignment horizontal="center" vertical="center" wrapText="1"/>
    </xf>
    <xf numFmtId="0" fontId="52" fillId="59" borderId="2" xfId="0" applyFont="1" applyFill="1" applyBorder="1" applyAlignment="1">
      <alignment horizontal="center" vertical="center" wrapText="1"/>
    </xf>
    <xf numFmtId="0" fontId="57" fillId="59" borderId="15" xfId="0" applyFont="1" applyFill="1" applyBorder="1" applyAlignment="1">
      <alignment horizontal="center" vertical="center" wrapText="1"/>
    </xf>
    <xf numFmtId="0" fontId="57" fillId="59" borderId="2" xfId="0" applyFont="1" applyFill="1" applyBorder="1" applyAlignment="1">
      <alignment horizontal="center" vertical="center" wrapText="1"/>
    </xf>
    <xf numFmtId="0" fontId="73" fillId="84" borderId="40" xfId="0" applyFont="1" applyFill="1" applyBorder="1" applyAlignment="1">
      <alignment horizontal="center" vertical="center" wrapText="1"/>
    </xf>
    <xf numFmtId="0" fontId="162" fillId="84" borderId="50" xfId="0" applyFont="1" applyFill="1" applyBorder="1" applyAlignment="1">
      <alignment horizontal="center" vertical="center" wrapText="1"/>
    </xf>
    <xf numFmtId="0" fontId="162" fillId="84" borderId="36" xfId="0" applyFont="1" applyFill="1" applyBorder="1" applyAlignment="1">
      <alignment horizontal="center" vertical="center" wrapText="1"/>
    </xf>
    <xf numFmtId="0" fontId="73" fillId="49" borderId="15" xfId="0" applyFont="1" applyFill="1" applyBorder="1" applyAlignment="1">
      <alignment horizontal="center" vertical="center"/>
    </xf>
    <xf numFmtId="0" fontId="161" fillId="96" borderId="15" xfId="0" applyFont="1" applyFill="1" applyBorder="1" applyAlignment="1">
      <alignment horizontal="center" vertical="center"/>
    </xf>
    <xf numFmtId="0" fontId="182" fillId="78" borderId="51" xfId="0" applyFont="1" applyFill="1" applyBorder="1" applyAlignment="1">
      <alignment horizontal="right" vertical="center"/>
    </xf>
    <xf numFmtId="0" fontId="182" fillId="78" borderId="31" xfId="0" applyFont="1" applyFill="1" applyBorder="1" applyAlignment="1">
      <alignment horizontal="right" vertical="center"/>
    </xf>
    <xf numFmtId="0" fontId="182" fillId="78" borderId="69" xfId="0" applyFont="1" applyFill="1" applyBorder="1" applyAlignment="1">
      <alignment horizontal="right" vertical="center"/>
    </xf>
    <xf numFmtId="0" fontId="73" fillId="84" borderId="15" xfId="0" applyFont="1" applyFill="1" applyBorder="1" applyAlignment="1">
      <alignment horizontal="center" vertical="top" wrapText="1"/>
    </xf>
    <xf numFmtId="0" fontId="73" fillId="84" borderId="16" xfId="0" applyFont="1" applyFill="1" applyBorder="1" applyAlignment="1">
      <alignment horizontal="center" vertical="top" wrapText="1"/>
    </xf>
    <xf numFmtId="0" fontId="1" fillId="59" borderId="16" xfId="0" applyFont="1" applyFill="1" applyBorder="1" applyAlignment="1">
      <alignment horizontal="center" vertical="center"/>
    </xf>
    <xf numFmtId="0" fontId="73" fillId="77" borderId="15" xfId="0" applyFont="1" applyFill="1" applyBorder="1" applyAlignment="1">
      <alignment horizontal="center" vertical="center" wrapText="1"/>
    </xf>
    <xf numFmtId="0" fontId="73" fillId="77" borderId="16" xfId="0" applyFont="1" applyFill="1" applyBorder="1" applyAlignment="1">
      <alignment horizontal="center" vertical="center" wrapText="1"/>
    </xf>
    <xf numFmtId="0" fontId="74" fillId="88" borderId="41" xfId="0" applyFont="1" applyFill="1" applyBorder="1" applyAlignment="1">
      <alignment horizontal="center" vertical="center"/>
    </xf>
    <xf numFmtId="0" fontId="74" fillId="88" borderId="16" xfId="0" applyFont="1" applyFill="1" applyBorder="1" applyAlignment="1">
      <alignment horizontal="center" vertical="center"/>
    </xf>
    <xf numFmtId="0" fontId="74" fillId="88" borderId="2" xfId="0" applyFont="1" applyFill="1" applyBorder="1" applyAlignment="1">
      <alignment horizontal="center" vertical="center"/>
    </xf>
    <xf numFmtId="0" fontId="163" fillId="96" borderId="15" xfId="0" applyFont="1" applyFill="1" applyBorder="1" applyAlignment="1">
      <alignment horizontal="center" vertical="center" wrapText="1"/>
    </xf>
    <xf numFmtId="0" fontId="163" fillId="96" borderId="16" xfId="0" applyFont="1" applyFill="1" applyBorder="1" applyAlignment="1">
      <alignment horizontal="center" vertical="center" wrapText="1"/>
    </xf>
    <xf numFmtId="0" fontId="163" fillId="96" borderId="2" xfId="0" applyFont="1" applyFill="1" applyBorder="1" applyAlignment="1">
      <alignment horizontal="center" vertical="center" wrapText="1"/>
    </xf>
    <xf numFmtId="0" fontId="57" fillId="69" borderId="15" xfId="0" applyFont="1" applyFill="1" applyBorder="1" applyAlignment="1">
      <alignment horizontal="center" vertical="center" wrapText="1"/>
    </xf>
    <xf numFmtId="0" fontId="57" fillId="69" borderId="2" xfId="0" applyFont="1" applyFill="1" applyBorder="1" applyAlignment="1">
      <alignment horizontal="center" vertical="center" wrapText="1"/>
    </xf>
    <xf numFmtId="0" fontId="182" fillId="0" borderId="28" xfId="0" applyFont="1" applyBorder="1" applyAlignment="1">
      <alignment horizontal="center" vertical="center"/>
    </xf>
    <xf numFmtId="0" fontId="73" fillId="111" borderId="41" xfId="0" applyFont="1" applyFill="1" applyBorder="1" applyAlignment="1">
      <alignment horizontal="center" vertical="center" wrapText="1"/>
    </xf>
    <xf numFmtId="0" fontId="73" fillId="111" borderId="16" xfId="0" applyFont="1" applyFill="1" applyBorder="1" applyAlignment="1">
      <alignment horizontal="center" vertical="center" wrapText="1"/>
    </xf>
    <xf numFmtId="0" fontId="73" fillId="111" borderId="2" xfId="0" applyFont="1" applyFill="1" applyBorder="1" applyAlignment="1">
      <alignment horizontal="center" vertical="center" wrapText="1"/>
    </xf>
    <xf numFmtId="0" fontId="73" fillId="96" borderId="71" xfId="0" applyFont="1" applyFill="1" applyBorder="1" applyAlignment="1">
      <alignment horizontal="center" vertical="center" wrapText="1"/>
    </xf>
    <xf numFmtId="0" fontId="73" fillId="96" borderId="50" xfId="0" applyFont="1" applyFill="1" applyBorder="1" applyAlignment="1">
      <alignment horizontal="center" vertical="center" wrapText="1"/>
    </xf>
    <xf numFmtId="0" fontId="73" fillId="96" borderId="36" xfId="0" applyFont="1" applyFill="1" applyBorder="1" applyAlignment="1">
      <alignment horizontal="center" vertical="center" wrapText="1"/>
    </xf>
    <xf numFmtId="0" fontId="57" fillId="112" borderId="15" xfId="0" applyFont="1" applyFill="1" applyBorder="1" applyAlignment="1">
      <alignment horizontal="center" vertical="top" wrapText="1"/>
    </xf>
    <xf numFmtId="0" fontId="57" fillId="112" borderId="16" xfId="0" applyFont="1" applyFill="1" applyBorder="1" applyAlignment="1">
      <alignment horizontal="center" vertical="top" wrapText="1"/>
    </xf>
    <xf numFmtId="0" fontId="57" fillId="112" borderId="2" xfId="0" applyFont="1" applyFill="1" applyBorder="1" applyAlignment="1">
      <alignment horizontal="center" vertical="top" wrapText="1"/>
    </xf>
    <xf numFmtId="0" fontId="73" fillId="112" borderId="40" xfId="0" applyFont="1" applyFill="1" applyBorder="1" applyAlignment="1">
      <alignment horizontal="center" vertical="center" wrapText="1"/>
    </xf>
    <xf numFmtId="0" fontId="73" fillId="112" borderId="50" xfId="0" applyFont="1" applyFill="1" applyBorder="1" applyAlignment="1">
      <alignment horizontal="center" vertical="center" wrapText="1"/>
    </xf>
    <xf numFmtId="0" fontId="73" fillId="112" borderId="36" xfId="0" applyFont="1" applyFill="1" applyBorder="1" applyAlignment="1">
      <alignment horizontal="center" vertical="center" wrapText="1"/>
    </xf>
    <xf numFmtId="0" fontId="57" fillId="112" borderId="41" xfId="0" applyFont="1" applyFill="1" applyBorder="1" applyAlignment="1">
      <alignment horizontal="center" vertical="center" wrapText="1"/>
    </xf>
    <xf numFmtId="0" fontId="57" fillId="112" borderId="16" xfId="0" applyFont="1" applyFill="1" applyBorder="1" applyAlignment="1">
      <alignment horizontal="center" vertical="center" wrapText="1"/>
    </xf>
    <xf numFmtId="0" fontId="57" fillId="112" borderId="2" xfId="0" applyFont="1" applyFill="1" applyBorder="1" applyAlignment="1">
      <alignment horizontal="center" vertical="center" wrapText="1"/>
    </xf>
    <xf numFmtId="0" fontId="57" fillId="112" borderId="15" xfId="0" applyFont="1" applyFill="1" applyBorder="1" applyAlignment="1">
      <alignment horizontal="center" vertical="center" wrapText="1"/>
    </xf>
    <xf numFmtId="0" fontId="57" fillId="69" borderId="16" xfId="0" applyFont="1" applyFill="1" applyBorder="1" applyAlignment="1">
      <alignment horizontal="center" vertical="center" wrapText="1"/>
    </xf>
    <xf numFmtId="0" fontId="95" fillId="77" borderId="43" xfId="0" applyFont="1" applyFill="1" applyBorder="1" applyAlignment="1">
      <alignment horizontal="center" vertical="center" textRotation="90" wrapText="1"/>
    </xf>
    <xf numFmtId="0" fontId="95" fillId="77" borderId="44" xfId="0" applyFont="1" applyFill="1" applyBorder="1" applyAlignment="1">
      <alignment horizontal="center" vertical="center" textRotation="90" wrapText="1"/>
    </xf>
    <xf numFmtId="0" fontId="95" fillId="77" borderId="49" xfId="0" applyFont="1" applyFill="1" applyBorder="1" applyAlignment="1">
      <alignment horizontal="center" vertical="center" textRotation="90" wrapText="1"/>
    </xf>
    <xf numFmtId="0" fontId="57" fillId="82" borderId="2" xfId="0" applyFont="1" applyFill="1" applyBorder="1" applyAlignment="1">
      <alignment horizontal="center" vertical="center" wrapText="1"/>
    </xf>
    <xf numFmtId="0" fontId="73" fillId="111" borderId="15" xfId="0" applyFont="1" applyFill="1" applyBorder="1" applyAlignment="1">
      <alignment horizontal="center" vertical="center" wrapText="1"/>
    </xf>
    <xf numFmtId="0" fontId="73" fillId="102" borderId="2" xfId="0" applyFont="1" applyFill="1" applyBorder="1" applyAlignment="1">
      <alignment horizontal="center" vertical="center" wrapText="1"/>
    </xf>
    <xf numFmtId="49" fontId="57" fillId="71" borderId="41" xfId="0" applyNumberFormat="1" applyFont="1" applyFill="1" applyBorder="1" applyAlignment="1">
      <alignment horizontal="center" vertical="top" wrapText="1"/>
    </xf>
    <xf numFmtId="49" fontId="57" fillId="71" borderId="2" xfId="0" applyNumberFormat="1" applyFont="1" applyFill="1" applyBorder="1" applyAlignment="1">
      <alignment horizontal="center" vertical="top" wrapText="1"/>
    </xf>
    <xf numFmtId="0" fontId="73" fillId="61" borderId="15" xfId="0" applyFont="1" applyFill="1" applyBorder="1" applyAlignment="1">
      <alignment horizontal="center" vertical="center" wrapText="1"/>
    </xf>
    <xf numFmtId="49" fontId="52" fillId="84" borderId="15" xfId="0" applyNumberFormat="1" applyFont="1" applyFill="1" applyBorder="1" applyAlignment="1">
      <alignment horizontal="center" vertical="center" wrapText="1"/>
    </xf>
    <xf numFmtId="49" fontId="52" fillId="84" borderId="16" xfId="0" applyNumberFormat="1" applyFont="1" applyFill="1" applyBorder="1" applyAlignment="1">
      <alignment horizontal="center" vertical="center" wrapText="1"/>
    </xf>
    <xf numFmtId="49" fontId="52" fillId="84" borderId="2" xfId="0" applyNumberFormat="1" applyFont="1" applyFill="1" applyBorder="1" applyAlignment="1">
      <alignment horizontal="center" vertical="center" wrapText="1"/>
    </xf>
    <xf numFmtId="0" fontId="73" fillId="103" borderId="40" xfId="0" applyFont="1" applyFill="1" applyBorder="1" applyAlignment="1">
      <alignment horizontal="center" vertical="center" wrapText="1"/>
    </xf>
    <xf numFmtId="0" fontId="73" fillId="103" borderId="50" xfId="0" applyFont="1" applyFill="1" applyBorder="1" applyAlignment="1">
      <alignment horizontal="center" vertical="center" wrapText="1"/>
    </xf>
    <xf numFmtId="0" fontId="73" fillId="103" borderId="36" xfId="0" applyFont="1" applyFill="1" applyBorder="1" applyAlignment="1">
      <alignment horizontal="center" vertical="center" wrapText="1"/>
    </xf>
    <xf numFmtId="0" fontId="73" fillId="59" borderId="36" xfId="0" applyFont="1" applyFill="1" applyBorder="1" applyAlignment="1">
      <alignment horizontal="center" vertical="center"/>
    </xf>
    <xf numFmtId="0" fontId="73" fillId="91" borderId="16" xfId="0" applyFont="1" applyFill="1" applyBorder="1" applyAlignment="1">
      <alignment horizontal="center" vertical="center"/>
    </xf>
    <xf numFmtId="0" fontId="73" fillId="84" borderId="71" xfId="0" applyFont="1" applyFill="1" applyBorder="1" applyAlignment="1">
      <alignment horizontal="center" vertical="center" wrapText="1"/>
    </xf>
    <xf numFmtId="0" fontId="73" fillId="84" borderId="50" xfId="0" applyFont="1" applyFill="1" applyBorder="1" applyAlignment="1">
      <alignment horizontal="center" vertical="center" wrapText="1"/>
    </xf>
    <xf numFmtId="0" fontId="73" fillId="84" borderId="36" xfId="0" applyFont="1" applyFill="1" applyBorder="1" applyAlignment="1">
      <alignment horizontal="center" vertical="center" wrapText="1"/>
    </xf>
    <xf numFmtId="0" fontId="79" fillId="77" borderId="40" xfId="0" applyFont="1" applyFill="1" applyBorder="1" applyAlignment="1">
      <alignment horizontal="center" vertical="center" wrapText="1"/>
    </xf>
    <xf numFmtId="0" fontId="79" fillId="77" borderId="36" xfId="0" applyFont="1" applyFill="1" applyBorder="1" applyAlignment="1">
      <alignment horizontal="center" vertical="center" wrapText="1"/>
    </xf>
    <xf numFmtId="0" fontId="52" fillId="88" borderId="41" xfId="0" applyFont="1" applyFill="1" applyBorder="1" applyAlignment="1">
      <alignment horizontal="center" vertical="center" wrapText="1"/>
    </xf>
    <xf numFmtId="0" fontId="52" fillId="88" borderId="16" xfId="0" applyFont="1" applyFill="1" applyBorder="1" applyAlignment="1">
      <alignment horizontal="center" vertical="center" wrapText="1"/>
    </xf>
    <xf numFmtId="0" fontId="52" fillId="88" borderId="2" xfId="0" applyFont="1" applyFill="1" applyBorder="1" applyAlignment="1">
      <alignment horizontal="center" vertical="center" wrapText="1"/>
    </xf>
    <xf numFmtId="0" fontId="73" fillId="84" borderId="41" xfId="0" applyFont="1" applyFill="1" applyBorder="1" applyAlignment="1">
      <alignment horizontal="center" vertical="center"/>
    </xf>
    <xf numFmtId="0" fontId="73" fillId="84" borderId="2" xfId="0" applyFont="1" applyFill="1" applyBorder="1" applyAlignment="1">
      <alignment horizontal="center" vertical="center"/>
    </xf>
    <xf numFmtId="0" fontId="175" fillId="96" borderId="15" xfId="0" applyFont="1" applyFill="1" applyBorder="1" applyAlignment="1">
      <alignment horizontal="center" vertical="center"/>
    </xf>
    <xf numFmtId="0" fontId="175" fillId="96" borderId="16" xfId="0" applyFont="1" applyFill="1" applyBorder="1" applyAlignment="1">
      <alignment horizontal="center" vertical="center"/>
    </xf>
    <xf numFmtId="0" fontId="175" fillId="96" borderId="2" xfId="0" applyFont="1" applyFill="1" applyBorder="1" applyAlignment="1">
      <alignment horizontal="center" vertical="center"/>
    </xf>
    <xf numFmtId="0" fontId="79" fillId="77" borderId="71" xfId="0" applyFont="1" applyFill="1" applyBorder="1" applyAlignment="1">
      <alignment horizontal="center" vertical="center" wrapText="1"/>
    </xf>
    <xf numFmtId="0" fontId="79" fillId="77" borderId="50" xfId="0" applyFont="1" applyFill="1" applyBorder="1" applyAlignment="1">
      <alignment horizontal="center" vertical="center" wrapText="1"/>
    </xf>
    <xf numFmtId="0" fontId="5" fillId="0" borderId="39" xfId="0" applyFont="1" applyBorder="1" applyAlignment="1">
      <alignment vertical="center"/>
    </xf>
    <xf numFmtId="0" fontId="5" fillId="78" borderId="95" xfId="0" applyFont="1" applyFill="1" applyBorder="1" applyAlignment="1">
      <alignment horizontal="center" vertical="center" wrapText="1"/>
    </xf>
    <xf numFmtId="0" fontId="5" fillId="78" borderId="18" xfId="0" applyFont="1" applyFill="1" applyBorder="1" applyAlignment="1">
      <alignment vertical="center" wrapText="1"/>
    </xf>
    <xf numFmtId="0" fontId="52" fillId="46" borderId="109" xfId="0" applyFont="1" applyFill="1" applyBorder="1" applyAlignment="1">
      <alignment horizontal="center" vertical="center"/>
    </xf>
    <xf numFmtId="0" fontId="1" fillId="0" borderId="51" xfId="0" applyFont="1" applyBorder="1" applyAlignment="1">
      <alignment horizontal="center" vertical="center"/>
    </xf>
    <xf numFmtId="0" fontId="1" fillId="0" borderId="31" xfId="0" applyFont="1" applyBorder="1" applyAlignment="1">
      <alignment horizontal="center" vertical="center"/>
    </xf>
    <xf numFmtId="0" fontId="73" fillId="91" borderId="2" xfId="0" applyFont="1" applyFill="1" applyBorder="1" applyAlignment="1">
      <alignment horizontal="center" vertical="center" wrapText="1"/>
    </xf>
    <xf numFmtId="0" fontId="73" fillId="91" borderId="41" xfId="0" applyFont="1" applyFill="1" applyBorder="1" applyAlignment="1">
      <alignment horizontal="center" vertical="center"/>
    </xf>
    <xf numFmtId="0" fontId="73" fillId="91" borderId="2" xfId="0" applyFont="1" applyFill="1" applyBorder="1" applyAlignment="1">
      <alignment horizontal="center" vertical="center"/>
    </xf>
    <xf numFmtId="0" fontId="10" fillId="45" borderId="41" xfId="0" applyFont="1" applyFill="1" applyBorder="1" applyAlignment="1">
      <alignment horizontal="center" vertical="center" wrapText="1"/>
    </xf>
    <xf numFmtId="0" fontId="10" fillId="45" borderId="16" xfId="0" applyFont="1" applyFill="1" applyBorder="1" applyAlignment="1">
      <alignment horizontal="center" vertical="center" wrapText="1"/>
    </xf>
    <xf numFmtId="0" fontId="10" fillId="45" borderId="2" xfId="0" applyFont="1" applyFill="1" applyBorder="1" applyAlignment="1">
      <alignment horizontal="center" vertical="center" wrapText="1"/>
    </xf>
    <xf numFmtId="0" fontId="1" fillId="103" borderId="16" xfId="0" applyFont="1" applyFill="1" applyBorder="1" applyAlignment="1">
      <alignment horizontal="center" vertical="top" wrapText="1"/>
    </xf>
    <xf numFmtId="0" fontId="1" fillId="103" borderId="2" xfId="0" applyFont="1" applyFill="1" applyBorder="1" applyAlignment="1">
      <alignment horizontal="center" vertical="top" wrapText="1"/>
    </xf>
    <xf numFmtId="0" fontId="5" fillId="0" borderId="50" xfId="0" applyFont="1" applyBorder="1" applyAlignment="1">
      <alignment horizontal="center" vertical="center"/>
    </xf>
    <xf numFmtId="0" fontId="74" fillId="77" borderId="71" xfId="0" applyFont="1" applyFill="1" applyBorder="1" applyAlignment="1">
      <alignment horizontal="center" vertical="center"/>
    </xf>
    <xf numFmtId="0" fontId="74" fillId="77" borderId="50" xfId="0" applyFont="1" applyFill="1" applyBorder="1" applyAlignment="1">
      <alignment horizontal="center" vertical="center"/>
    </xf>
    <xf numFmtId="0" fontId="74" fillId="77" borderId="36" xfId="0" applyFont="1" applyFill="1" applyBorder="1" applyAlignment="1">
      <alignment horizontal="center" vertical="center"/>
    </xf>
    <xf numFmtId="0" fontId="57" fillId="82" borderId="41" xfId="0" applyFont="1" applyFill="1" applyBorder="1" applyAlignment="1">
      <alignment horizontal="center" vertical="center" wrapText="1"/>
    </xf>
    <xf numFmtId="0" fontId="163" fillId="96" borderId="71" xfId="0" applyFont="1" applyFill="1" applyBorder="1" applyAlignment="1">
      <alignment horizontal="center" vertical="center" wrapText="1"/>
    </xf>
    <xf numFmtId="0" fontId="163" fillId="96" borderId="50" xfId="0" applyFont="1" applyFill="1" applyBorder="1" applyAlignment="1">
      <alignment horizontal="center" vertical="center" wrapText="1"/>
    </xf>
    <xf numFmtId="0" fontId="163" fillId="96" borderId="36" xfId="0" applyFont="1" applyFill="1" applyBorder="1" applyAlignment="1">
      <alignment horizontal="center" vertical="center" wrapText="1"/>
    </xf>
    <xf numFmtId="0" fontId="1" fillId="69" borderId="71" xfId="0" applyFont="1" applyFill="1" applyBorder="1" applyAlignment="1">
      <alignment horizontal="center" vertical="center" wrapText="1"/>
    </xf>
    <xf numFmtId="0" fontId="1" fillId="69" borderId="36" xfId="0" applyFont="1" applyFill="1" applyBorder="1" applyAlignment="1">
      <alignment horizontal="center" vertical="center" wrapText="1"/>
    </xf>
    <xf numFmtId="0" fontId="73" fillId="49" borderId="3" xfId="0" applyFont="1" applyFill="1" applyBorder="1" applyAlignment="1">
      <alignment horizontal="center" vertical="center"/>
    </xf>
    <xf numFmtId="0" fontId="57" fillId="46" borderId="3" xfId="0" applyFont="1" applyFill="1" applyBorder="1" applyAlignment="1">
      <alignment horizontal="center" vertical="center"/>
    </xf>
    <xf numFmtId="0" fontId="57" fillId="46" borderId="41" xfId="0" applyFont="1" applyFill="1" applyBorder="1" applyAlignment="1">
      <alignment horizontal="center" vertical="center"/>
    </xf>
    <xf numFmtId="0" fontId="182" fillId="78" borderId="28" xfId="0" applyFont="1" applyFill="1" applyBorder="1" applyAlignment="1">
      <alignment horizontal="right" vertical="center"/>
    </xf>
    <xf numFmtId="0" fontId="163" fillId="96" borderId="15" xfId="0" applyFont="1" applyFill="1" applyBorder="1" applyAlignment="1">
      <alignment horizontal="center" vertical="center"/>
    </xf>
    <xf numFmtId="0" fontId="163" fillId="96" borderId="16" xfId="0" applyFont="1" applyFill="1" applyBorder="1" applyAlignment="1">
      <alignment horizontal="center" vertical="center"/>
    </xf>
    <xf numFmtId="0" fontId="57" fillId="84" borderId="36" xfId="0" applyFont="1" applyFill="1" applyBorder="1" applyAlignment="1">
      <alignment horizontal="center" vertical="center" wrapText="1"/>
    </xf>
    <xf numFmtId="49" fontId="1" fillId="59" borderId="41" xfId="0" applyNumberFormat="1" applyFont="1" applyFill="1" applyBorder="1" applyAlignment="1">
      <alignment horizontal="center" vertical="center" wrapText="1"/>
    </xf>
    <xf numFmtId="49" fontId="1" fillId="59" borderId="16" xfId="0" applyNumberFormat="1" applyFont="1" applyFill="1" applyBorder="1" applyAlignment="1">
      <alignment horizontal="center" vertical="center" wrapText="1"/>
    </xf>
    <xf numFmtId="0" fontId="182" fillId="113" borderId="51" xfId="0" applyFont="1" applyFill="1" applyBorder="1" applyAlignment="1">
      <alignment horizontal="right" vertical="center"/>
    </xf>
    <xf numFmtId="0" fontId="182" fillId="113" borderId="31" xfId="0" applyFont="1" applyFill="1" applyBorder="1" applyAlignment="1">
      <alignment horizontal="right" vertical="center"/>
    </xf>
    <xf numFmtId="0" fontId="182" fillId="113" borderId="69" xfId="0" applyFont="1" applyFill="1" applyBorder="1" applyAlignment="1">
      <alignment horizontal="right" vertical="center"/>
    </xf>
    <xf numFmtId="0" fontId="73" fillId="61" borderId="18" xfId="0" applyFont="1" applyFill="1" applyBorder="1" applyAlignment="1">
      <alignment horizontal="center" vertical="center" wrapText="1"/>
    </xf>
    <xf numFmtId="0" fontId="183" fillId="77" borderId="37" xfId="0" applyFont="1" applyFill="1" applyBorder="1" applyAlignment="1">
      <alignment horizontal="center" vertical="center" textRotation="90" wrapText="1"/>
    </xf>
    <xf numFmtId="0" fontId="183" fillId="77" borderId="35" xfId="0" applyFont="1" applyFill="1" applyBorder="1" applyAlignment="1">
      <alignment horizontal="center" vertical="center" textRotation="90" wrapText="1"/>
    </xf>
    <xf numFmtId="0" fontId="183" fillId="77" borderId="22" xfId="0" applyFont="1" applyFill="1" applyBorder="1" applyAlignment="1">
      <alignment horizontal="center" vertical="center" textRotation="90" wrapText="1"/>
    </xf>
    <xf numFmtId="0" fontId="183" fillId="77" borderId="0" xfId="0" applyFont="1" applyFill="1" applyAlignment="1">
      <alignment horizontal="center" vertical="center" textRotation="90" wrapText="1"/>
    </xf>
    <xf numFmtId="0" fontId="183" fillId="77" borderId="24" xfId="0" applyFont="1" applyFill="1" applyBorder="1" applyAlignment="1">
      <alignment horizontal="center" vertical="center" textRotation="90" wrapText="1"/>
    </xf>
    <xf numFmtId="0" fontId="183" fillId="77" borderId="26" xfId="0" applyFont="1" applyFill="1" applyBorder="1" applyAlignment="1">
      <alignment horizontal="center" vertical="center" textRotation="90"/>
    </xf>
    <xf numFmtId="0" fontId="183" fillId="77" borderId="23" xfId="0" applyFont="1" applyFill="1" applyBorder="1" applyAlignment="1">
      <alignment horizontal="center" vertical="center" textRotation="90"/>
    </xf>
    <xf numFmtId="0" fontId="183" fillId="77" borderId="20" xfId="0" applyFont="1" applyFill="1" applyBorder="1" applyAlignment="1">
      <alignment horizontal="center" vertical="center" textRotation="90"/>
    </xf>
    <xf numFmtId="0" fontId="183" fillId="77" borderId="45" xfId="0" applyFont="1" applyFill="1" applyBorder="1" applyAlignment="1">
      <alignment horizontal="center" vertical="center" textRotation="90"/>
    </xf>
    <xf numFmtId="0" fontId="183" fillId="77" borderId="37" xfId="0" applyFont="1" applyFill="1" applyBorder="1" applyAlignment="1">
      <alignment horizontal="center" vertical="center" textRotation="90"/>
    </xf>
    <xf numFmtId="0" fontId="52" fillId="46" borderId="15" xfId="0" applyFont="1" applyFill="1" applyBorder="1" applyAlignment="1">
      <alignment horizontal="center" vertical="center" wrapText="1"/>
    </xf>
    <xf numFmtId="0" fontId="52" fillId="46" borderId="16" xfId="0" applyFont="1" applyFill="1" applyBorder="1" applyAlignment="1">
      <alignment horizontal="center" vertical="center" wrapText="1"/>
    </xf>
    <xf numFmtId="0" fontId="52" fillId="46" borderId="2" xfId="0" applyFont="1" applyFill="1" applyBorder="1" applyAlignment="1">
      <alignment horizontal="center" vertical="center" wrapText="1"/>
    </xf>
    <xf numFmtId="0" fontId="74" fillId="88" borderId="18" xfId="0" applyFont="1" applyFill="1" applyBorder="1" applyAlignment="1">
      <alignment horizontal="center" vertical="center"/>
    </xf>
    <xf numFmtId="49" fontId="73" fillId="84" borderId="15" xfId="0" applyNumberFormat="1" applyFont="1" applyFill="1" applyBorder="1" applyAlignment="1">
      <alignment horizontal="center" vertical="center" wrapText="1"/>
    </xf>
    <xf numFmtId="0" fontId="57" fillId="69" borderId="41" xfId="0" applyFont="1" applyFill="1" applyBorder="1" applyAlignment="1">
      <alignment horizontal="center" vertical="center" wrapText="1"/>
    </xf>
    <xf numFmtId="0" fontId="1" fillId="45" borderId="41" xfId="0" applyFont="1" applyFill="1" applyBorder="1" applyAlignment="1">
      <alignment horizontal="center" vertical="top" wrapText="1"/>
    </xf>
    <xf numFmtId="0" fontId="1" fillId="45" borderId="2" xfId="0" applyFont="1" applyFill="1" applyBorder="1" applyAlignment="1">
      <alignment horizontal="center" vertical="top" wrapText="1"/>
    </xf>
    <xf numFmtId="0" fontId="182" fillId="78" borderId="45" xfId="0" applyFont="1" applyFill="1" applyBorder="1" applyAlignment="1">
      <alignment horizontal="right" vertical="center"/>
    </xf>
    <xf numFmtId="0" fontId="182" fillId="78" borderId="32" xfId="0" applyFont="1" applyFill="1" applyBorder="1" applyAlignment="1">
      <alignment horizontal="right" vertical="center"/>
    </xf>
    <xf numFmtId="0" fontId="182" fillId="78" borderId="46" xfId="0" applyFont="1" applyFill="1" applyBorder="1" applyAlignment="1">
      <alignment horizontal="right" vertical="center"/>
    </xf>
    <xf numFmtId="0" fontId="73" fillId="69" borderId="41" xfId="0" applyFont="1" applyFill="1" applyBorder="1" applyAlignment="1">
      <alignment horizontal="center" vertical="center"/>
    </xf>
    <xf numFmtId="0" fontId="73" fillId="69" borderId="2" xfId="0" applyFont="1" applyFill="1" applyBorder="1" applyAlignment="1">
      <alignment horizontal="center" vertical="center"/>
    </xf>
    <xf numFmtId="0" fontId="10" fillId="84" borderId="2" xfId="0" applyFont="1" applyFill="1" applyBorder="1" applyAlignment="1">
      <alignment horizontal="center" vertical="top" wrapText="1"/>
    </xf>
    <xf numFmtId="0" fontId="73" fillId="69" borderId="21" xfId="0" applyFont="1" applyFill="1" applyBorder="1" applyAlignment="1">
      <alignment horizontal="center" vertical="center" wrapText="1"/>
    </xf>
    <xf numFmtId="0" fontId="73" fillId="69" borderId="9" xfId="0" applyFont="1" applyFill="1" applyBorder="1" applyAlignment="1">
      <alignment horizontal="center" vertical="center" wrapText="1"/>
    </xf>
    <xf numFmtId="0" fontId="79" fillId="46" borderId="41" xfId="0" applyFont="1" applyFill="1" applyBorder="1" applyAlignment="1">
      <alignment horizontal="center" vertical="center"/>
    </xf>
    <xf numFmtId="0" fontId="79" fillId="46" borderId="2" xfId="0" applyFont="1" applyFill="1" applyBorder="1" applyAlignment="1">
      <alignment horizontal="center" vertical="center"/>
    </xf>
    <xf numFmtId="0" fontId="79" fillId="46" borderId="3" xfId="0" applyFont="1" applyFill="1" applyBorder="1" applyAlignment="1">
      <alignment horizontal="center" vertical="center"/>
    </xf>
    <xf numFmtId="0" fontId="79" fillId="46" borderId="15" xfId="0" applyFont="1" applyFill="1" applyBorder="1" applyAlignment="1">
      <alignment horizontal="center" vertical="center"/>
    </xf>
    <xf numFmtId="0" fontId="79" fillId="49" borderId="41" xfId="0" applyFont="1" applyFill="1" applyBorder="1" applyAlignment="1">
      <alignment horizontal="center" vertical="center"/>
    </xf>
    <xf numFmtId="0" fontId="79" fillId="49" borderId="2" xfId="0" applyFont="1" applyFill="1" applyBorder="1" applyAlignment="1">
      <alignment horizontal="center" vertical="center"/>
    </xf>
    <xf numFmtId="0" fontId="79" fillId="49" borderId="15" xfId="0" applyFont="1" applyFill="1" applyBorder="1" applyAlignment="1">
      <alignment horizontal="center" vertical="center"/>
    </xf>
    <xf numFmtId="0" fontId="74" fillId="69" borderId="71" xfId="0" applyFont="1" applyFill="1" applyBorder="1" applyAlignment="1">
      <alignment horizontal="center" vertical="center" wrapText="1"/>
    </xf>
    <xf numFmtId="0" fontId="74" fillId="69" borderId="36" xfId="0" applyFont="1" applyFill="1" applyBorder="1" applyAlignment="1">
      <alignment horizontal="center" vertical="center" wrapText="1"/>
    </xf>
    <xf numFmtId="0" fontId="57" fillId="69" borderId="40" xfId="0" applyFont="1" applyFill="1" applyBorder="1" applyAlignment="1">
      <alignment horizontal="center" vertical="center" wrapText="1"/>
    </xf>
    <xf numFmtId="0" fontId="57" fillId="69" borderId="50" xfId="0" applyFont="1" applyFill="1" applyBorder="1" applyAlignment="1">
      <alignment horizontal="center" vertical="center" wrapText="1"/>
    </xf>
    <xf numFmtId="0" fontId="57" fillId="69" borderId="36" xfId="0" applyFont="1" applyFill="1" applyBorder="1" applyAlignment="1">
      <alignment horizontal="center" vertical="center" wrapText="1"/>
    </xf>
    <xf numFmtId="0" fontId="74" fillId="49" borderId="2" xfId="0" applyFont="1" applyFill="1" applyBorder="1" applyAlignment="1">
      <alignment horizontal="center" vertical="center" wrapText="1"/>
    </xf>
    <xf numFmtId="0" fontId="74" fillId="46" borderId="41" xfId="0" applyFont="1" applyFill="1" applyBorder="1" applyAlignment="1">
      <alignment horizontal="center" vertical="center"/>
    </xf>
    <xf numFmtId="0" fontId="74" fillId="46" borderId="2" xfId="0" applyFont="1" applyFill="1" applyBorder="1" applyAlignment="1">
      <alignment horizontal="center" vertical="center"/>
    </xf>
    <xf numFmtId="0" fontId="74" fillId="46" borderId="15" xfId="0" applyFont="1" applyFill="1" applyBorder="1" applyAlignment="1">
      <alignment horizontal="center" vertical="center"/>
    </xf>
    <xf numFmtId="0" fontId="73" fillId="77" borderId="71" xfId="0" applyFont="1" applyFill="1" applyBorder="1" applyAlignment="1">
      <alignment horizontal="center" vertical="center"/>
    </xf>
    <xf numFmtId="0" fontId="73" fillId="77" borderId="50" xfId="0" applyFont="1" applyFill="1" applyBorder="1" applyAlignment="1">
      <alignment horizontal="center" vertical="center"/>
    </xf>
    <xf numFmtId="0" fontId="73" fillId="77" borderId="36" xfId="0" applyFont="1" applyFill="1" applyBorder="1" applyAlignment="1">
      <alignment horizontal="center" vertical="center"/>
    </xf>
    <xf numFmtId="0" fontId="74" fillId="46" borderId="108" xfId="0" applyFont="1" applyFill="1" applyBorder="1" applyAlignment="1">
      <alignment horizontal="center" vertical="center" wrapText="1"/>
    </xf>
    <xf numFmtId="0" fontId="74" fillId="46" borderId="133" xfId="0" applyFont="1" applyFill="1" applyBorder="1" applyAlignment="1">
      <alignment horizontal="center" vertical="center" wrapText="1"/>
    </xf>
    <xf numFmtId="0" fontId="57" fillId="84" borderId="71" xfId="0" applyFont="1" applyFill="1" applyBorder="1" applyAlignment="1">
      <alignment horizontal="center" vertical="center"/>
    </xf>
    <xf numFmtId="0" fontId="57" fillId="84" borderId="50" xfId="0" applyFont="1" applyFill="1" applyBorder="1" applyAlignment="1">
      <alignment horizontal="center" vertical="center"/>
    </xf>
    <xf numFmtId="0" fontId="57" fillId="84" borderId="36" xfId="0" applyFont="1" applyFill="1" applyBorder="1" applyAlignment="1">
      <alignment horizontal="center" vertical="center"/>
    </xf>
    <xf numFmtId="0" fontId="74" fillId="59" borderId="76" xfId="0" applyFont="1" applyFill="1" applyBorder="1" applyAlignment="1">
      <alignment horizontal="center" vertical="center" wrapText="1"/>
    </xf>
    <xf numFmtId="0" fontId="74" fillId="59" borderId="21" xfId="0" applyFont="1" applyFill="1" applyBorder="1" applyAlignment="1">
      <alignment horizontal="center" vertical="center" wrapText="1"/>
    </xf>
    <xf numFmtId="0" fontId="74" fillId="59" borderId="9" xfId="0" applyFont="1" applyFill="1" applyBorder="1" applyAlignment="1">
      <alignment horizontal="center" vertical="center" wrapText="1"/>
    </xf>
    <xf numFmtId="0" fontId="74" fillId="59" borderId="41" xfId="0" applyFont="1" applyFill="1" applyBorder="1" applyAlignment="1">
      <alignment horizontal="center" vertical="center" wrapText="1"/>
    </xf>
    <xf numFmtId="0" fontId="74" fillId="59" borderId="16" xfId="0" applyFont="1" applyFill="1" applyBorder="1" applyAlignment="1">
      <alignment horizontal="center" vertical="center" wrapText="1"/>
    </xf>
    <xf numFmtId="0" fontId="74" fillId="59" borderId="109" xfId="0" applyFont="1" applyFill="1" applyBorder="1" applyAlignment="1">
      <alignment horizontal="center" vertical="center" wrapText="1"/>
    </xf>
    <xf numFmtId="0" fontId="163" fillId="96" borderId="109" xfId="0" applyFont="1" applyFill="1" applyBorder="1" applyAlignment="1">
      <alignment horizontal="center" vertical="center" wrapText="1"/>
    </xf>
    <xf numFmtId="0" fontId="74" fillId="46" borderId="89" xfId="0" applyFont="1" applyFill="1" applyBorder="1" applyAlignment="1">
      <alignment horizontal="center" vertical="center" wrapText="1"/>
    </xf>
    <xf numFmtId="0" fontId="73" fillId="46" borderId="109" xfId="0" applyFont="1" applyFill="1" applyBorder="1" applyAlignment="1">
      <alignment horizontal="center" vertical="center"/>
    </xf>
    <xf numFmtId="0" fontId="163" fillId="96" borderId="41" xfId="0" applyFont="1" applyFill="1" applyBorder="1" applyAlignment="1">
      <alignment horizontal="center" vertical="center" wrapText="1"/>
    </xf>
    <xf numFmtId="0" fontId="163" fillId="96" borderId="16" xfId="0" applyFont="1" applyFill="1" applyBorder="1" applyAlignment="1">
      <alignment horizontal="center" vertical="top" wrapText="1"/>
    </xf>
    <xf numFmtId="0" fontId="163" fillId="96" borderId="2" xfId="0" applyFont="1" applyFill="1" applyBorder="1" applyAlignment="1">
      <alignment horizontal="center" vertical="top" wrapText="1"/>
    </xf>
    <xf numFmtId="0" fontId="74" fillId="46" borderId="16" xfId="0" applyFont="1" applyFill="1" applyBorder="1" applyAlignment="1">
      <alignment horizontal="center" vertical="top" wrapText="1"/>
    </xf>
    <xf numFmtId="0" fontId="74" fillId="46" borderId="2" xfId="0" applyFont="1" applyFill="1" applyBorder="1" applyAlignment="1">
      <alignment horizontal="center" vertical="top" wrapText="1"/>
    </xf>
    <xf numFmtId="0" fontId="1" fillId="67" borderId="41" xfId="0" applyFont="1" applyFill="1" applyBorder="1" applyAlignment="1">
      <alignment horizontal="center" vertical="center" wrapText="1"/>
    </xf>
    <xf numFmtId="0" fontId="73" fillId="84" borderId="18" xfId="0" applyFont="1" applyFill="1" applyBorder="1" applyAlignment="1">
      <alignment horizontal="center" vertical="center" wrapText="1"/>
    </xf>
    <xf numFmtId="0" fontId="73" fillId="84" borderId="21" xfId="0" applyFont="1" applyFill="1" applyBorder="1" applyAlignment="1">
      <alignment horizontal="center" vertical="center" wrapText="1"/>
    </xf>
    <xf numFmtId="0" fontId="74" fillId="46" borderId="7" xfId="0" applyFont="1" applyFill="1" applyBorder="1" applyAlignment="1">
      <alignment horizontal="center" vertical="center" wrapText="1"/>
    </xf>
    <xf numFmtId="0" fontId="57" fillId="84" borderId="76" xfId="0" applyFont="1" applyFill="1" applyBorder="1" applyAlignment="1">
      <alignment horizontal="center" vertical="top" wrapText="1"/>
    </xf>
    <xf numFmtId="0" fontId="57" fillId="84" borderId="9" xfId="0" applyFont="1" applyFill="1" applyBorder="1" applyAlignment="1">
      <alignment horizontal="center" vertical="top" wrapText="1"/>
    </xf>
    <xf numFmtId="0" fontId="73" fillId="92" borderId="71" xfId="0" applyFont="1" applyFill="1" applyBorder="1" applyAlignment="1">
      <alignment horizontal="center" vertical="center" wrapText="1"/>
    </xf>
    <xf numFmtId="0" fontId="73" fillId="92" borderId="50" xfId="0" applyFont="1" applyFill="1" applyBorder="1" applyAlignment="1">
      <alignment horizontal="center" vertical="center" wrapText="1"/>
    </xf>
    <xf numFmtId="0" fontId="73" fillId="92" borderId="70" xfId="0" applyFont="1" applyFill="1" applyBorder="1" applyAlignment="1">
      <alignment horizontal="center" vertical="center" wrapText="1"/>
    </xf>
    <xf numFmtId="0" fontId="57" fillId="65" borderId="71" xfId="0" applyFont="1" applyFill="1" applyBorder="1" applyAlignment="1">
      <alignment horizontal="center" vertical="center" wrapText="1"/>
    </xf>
    <xf numFmtId="0" fontId="57" fillId="65" borderId="50" xfId="0" applyFont="1" applyFill="1" applyBorder="1" applyAlignment="1">
      <alignment horizontal="center" vertical="center" wrapText="1"/>
    </xf>
    <xf numFmtId="0" fontId="57" fillId="65" borderId="36" xfId="0" applyFont="1" applyFill="1" applyBorder="1" applyAlignment="1">
      <alignment horizontal="center" vertical="center" wrapText="1"/>
    </xf>
    <xf numFmtId="0" fontId="74" fillId="84" borderId="41" xfId="0" applyFont="1" applyFill="1" applyBorder="1" applyAlignment="1">
      <alignment horizontal="center" vertical="center" wrapText="1"/>
    </xf>
    <xf numFmtId="0" fontId="74" fillId="84" borderId="2" xfId="0" applyFont="1" applyFill="1" applyBorder="1" applyAlignment="1">
      <alignment horizontal="center" vertical="center" wrapText="1"/>
    </xf>
    <xf numFmtId="0" fontId="73" fillId="53" borderId="41" xfId="0" applyFont="1" applyFill="1" applyBorder="1" applyAlignment="1">
      <alignment horizontal="center" vertical="center" wrapText="1"/>
    </xf>
    <xf numFmtId="0" fontId="73" fillId="53" borderId="2" xfId="0" applyFont="1" applyFill="1" applyBorder="1" applyAlignment="1">
      <alignment horizontal="center" vertical="center" wrapText="1"/>
    </xf>
    <xf numFmtId="0" fontId="163" fillId="96" borderId="108" xfId="0" applyFont="1" applyFill="1" applyBorder="1" applyAlignment="1">
      <alignment horizontal="center" vertical="center" wrapText="1"/>
    </xf>
    <xf numFmtId="0" fontId="163" fillId="96" borderId="7" xfId="0" applyFont="1" applyFill="1" applyBorder="1" applyAlignment="1">
      <alignment horizontal="center" vertical="center" wrapText="1"/>
    </xf>
    <xf numFmtId="0" fontId="161" fillId="96" borderId="52" xfId="0" applyFont="1" applyFill="1" applyBorder="1" applyAlignment="1">
      <alignment horizontal="center" vertical="center"/>
    </xf>
    <xf numFmtId="0" fontId="161" fillId="96" borderId="53" xfId="0" applyFont="1" applyFill="1" applyBorder="1" applyAlignment="1">
      <alignment horizontal="center" vertical="center"/>
    </xf>
    <xf numFmtId="0" fontId="161" fillId="96" borderId="116" xfId="0" applyFont="1" applyFill="1" applyBorder="1" applyAlignment="1">
      <alignment horizontal="center" vertical="center"/>
    </xf>
    <xf numFmtId="0" fontId="163" fillId="96" borderId="40" xfId="0" applyFont="1" applyFill="1" applyBorder="1" applyAlignment="1">
      <alignment horizontal="center" vertical="center"/>
    </xf>
    <xf numFmtId="0" fontId="163" fillId="96" borderId="70" xfId="0" applyFont="1" applyFill="1" applyBorder="1" applyAlignment="1">
      <alignment horizontal="center" vertical="center"/>
    </xf>
    <xf numFmtId="0" fontId="73" fillId="97" borderId="18" xfId="0" applyFont="1" applyFill="1" applyBorder="1" applyAlignment="1">
      <alignment horizontal="center" vertical="center" wrapText="1"/>
    </xf>
    <xf numFmtId="0" fontId="73" fillId="97" borderId="120" xfId="0" applyFont="1" applyFill="1" applyBorder="1" applyAlignment="1">
      <alignment horizontal="center" vertical="center" wrapText="1"/>
    </xf>
    <xf numFmtId="0" fontId="57" fillId="114" borderId="41" xfId="0" applyFont="1" applyFill="1" applyBorder="1" applyAlignment="1">
      <alignment horizontal="center" vertical="center" wrapText="1"/>
    </xf>
    <xf numFmtId="0" fontId="57" fillId="114" borderId="16" xfId="0" applyFont="1" applyFill="1" applyBorder="1" applyAlignment="1">
      <alignment horizontal="center" vertical="center" wrapText="1"/>
    </xf>
    <xf numFmtId="0" fontId="57" fillId="114" borderId="2" xfId="0" applyFont="1" applyFill="1" applyBorder="1" applyAlignment="1">
      <alignment horizontal="center" vertical="center" wrapText="1"/>
    </xf>
    <xf numFmtId="0" fontId="57" fillId="103" borderId="15" xfId="0" applyFont="1" applyFill="1" applyBorder="1" applyAlignment="1">
      <alignment horizontal="center" vertical="center" wrapText="1"/>
    </xf>
    <xf numFmtId="0" fontId="57" fillId="103" borderId="2" xfId="0" applyFont="1" applyFill="1" applyBorder="1" applyAlignment="1">
      <alignment horizontal="center" vertical="center" wrapText="1"/>
    </xf>
    <xf numFmtId="0" fontId="161" fillId="96" borderId="89" xfId="0" applyFont="1" applyFill="1" applyBorder="1" applyAlignment="1">
      <alignment horizontal="center" vertical="center"/>
    </xf>
    <xf numFmtId="0" fontId="161" fillId="96" borderId="108" xfId="0" applyFont="1" applyFill="1" applyBorder="1" applyAlignment="1">
      <alignment horizontal="center" vertical="center"/>
    </xf>
    <xf numFmtId="0" fontId="161" fillId="96" borderId="7" xfId="0" applyFont="1" applyFill="1" applyBorder="1" applyAlignment="1">
      <alignment horizontal="center" vertical="center"/>
    </xf>
    <xf numFmtId="0" fontId="163" fillId="96" borderId="89" xfId="0" applyFont="1" applyFill="1" applyBorder="1" applyAlignment="1">
      <alignment horizontal="center" vertical="center" wrapText="1"/>
    </xf>
    <xf numFmtId="0" fontId="163" fillId="96" borderId="133" xfId="0" applyFont="1" applyFill="1" applyBorder="1" applyAlignment="1">
      <alignment horizontal="center" vertical="center" wrapText="1"/>
    </xf>
    <xf numFmtId="0" fontId="57" fillId="89" borderId="41" xfId="0" applyFont="1" applyFill="1" applyBorder="1" applyAlignment="1">
      <alignment horizontal="center" vertical="center" wrapText="1"/>
    </xf>
    <xf numFmtId="0" fontId="57" fillId="89" borderId="16" xfId="0" applyFont="1" applyFill="1" applyBorder="1" applyAlignment="1">
      <alignment horizontal="center" vertical="center" wrapText="1"/>
    </xf>
    <xf numFmtId="0" fontId="57" fillId="69" borderId="71" xfId="0" applyFont="1" applyFill="1" applyBorder="1" applyAlignment="1">
      <alignment horizontal="center" vertical="center" wrapText="1"/>
    </xf>
    <xf numFmtId="0" fontId="52" fillId="96" borderId="41" xfId="0" applyFont="1" applyFill="1" applyBorder="1" applyAlignment="1">
      <alignment horizontal="center" vertical="center"/>
    </xf>
    <xf numFmtId="0" fontId="52" fillId="96" borderId="2" xfId="0" applyFont="1" applyFill="1" applyBorder="1" applyAlignment="1">
      <alignment horizontal="center" vertical="center"/>
    </xf>
    <xf numFmtId="0" fontId="52" fillId="96" borderId="15" xfId="0" applyFont="1" applyFill="1" applyBorder="1" applyAlignment="1">
      <alignment horizontal="center" vertical="center"/>
    </xf>
    <xf numFmtId="0" fontId="52" fillId="96" borderId="16" xfId="0" applyFont="1" applyFill="1" applyBorder="1" applyAlignment="1">
      <alignment horizontal="center" vertical="center"/>
    </xf>
    <xf numFmtId="0" fontId="1" fillId="45" borderId="71" xfId="0" applyFont="1" applyFill="1" applyBorder="1" applyAlignment="1">
      <alignment horizontal="center" vertical="top" wrapText="1"/>
    </xf>
    <xf numFmtId="0" fontId="1" fillId="45" borderId="36" xfId="0" applyFont="1" applyFill="1" applyBorder="1" applyAlignment="1">
      <alignment horizontal="center" vertical="top" wrapText="1"/>
    </xf>
    <xf numFmtId="0" fontId="74" fillId="46" borderId="39" xfId="0" applyFont="1" applyFill="1" applyBorder="1" applyAlignment="1">
      <alignment horizontal="center" vertical="center" wrapText="1"/>
    </xf>
    <xf numFmtId="49" fontId="57" fillId="102" borderId="15" xfId="0" applyNumberFormat="1" applyFont="1" applyFill="1" applyBorder="1" applyAlignment="1">
      <alignment horizontal="center" vertical="center" wrapText="1"/>
    </xf>
    <xf numFmtId="49" fontId="57" fillId="102" borderId="16" xfId="0" applyNumberFormat="1" applyFont="1" applyFill="1" applyBorder="1" applyAlignment="1">
      <alignment horizontal="center" vertical="center" wrapText="1"/>
    </xf>
    <xf numFmtId="49" fontId="57" fillId="102" borderId="109" xfId="0" applyNumberFormat="1" applyFont="1" applyFill="1" applyBorder="1" applyAlignment="1">
      <alignment horizontal="center" vertical="center" wrapText="1"/>
    </xf>
    <xf numFmtId="0" fontId="1" fillId="59" borderId="15" xfId="0" applyFont="1" applyFill="1" applyBorder="1" applyAlignment="1">
      <alignment horizontal="center" vertical="center"/>
    </xf>
    <xf numFmtId="0" fontId="1" fillId="59" borderId="109" xfId="0" applyFont="1" applyFill="1" applyBorder="1" applyAlignment="1">
      <alignment horizontal="center" vertical="center"/>
    </xf>
    <xf numFmtId="0" fontId="172" fillId="96" borderId="109" xfId="0" applyFont="1" applyFill="1" applyBorder="1" applyAlignment="1">
      <alignment horizontal="center" vertical="center" wrapText="1"/>
    </xf>
    <xf numFmtId="0" fontId="1" fillId="45" borderId="40" xfId="0" applyFont="1" applyFill="1" applyBorder="1" applyAlignment="1">
      <alignment horizontal="center" vertical="center" wrapText="1"/>
    </xf>
    <xf numFmtId="0" fontId="1" fillId="45" borderId="70" xfId="0" applyFont="1" applyFill="1" applyBorder="1" applyAlignment="1">
      <alignment horizontal="center" vertical="center" wrapText="1"/>
    </xf>
    <xf numFmtId="0" fontId="74" fillId="59" borderId="2" xfId="0" applyFont="1" applyFill="1" applyBorder="1" applyAlignment="1">
      <alignment horizontal="center" vertical="center" wrapText="1"/>
    </xf>
    <xf numFmtId="49" fontId="57" fillId="61" borderId="41" xfId="0" applyNumberFormat="1" applyFont="1" applyFill="1" applyBorder="1" applyAlignment="1">
      <alignment horizontal="center" vertical="center" wrapText="1"/>
    </xf>
    <xf numFmtId="49" fontId="57" fillId="61" borderId="16" xfId="0" applyNumberFormat="1" applyFont="1" applyFill="1" applyBorder="1" applyAlignment="1">
      <alignment horizontal="center" vertical="center" wrapText="1"/>
    </xf>
    <xf numFmtId="49" fontId="57" fillId="61" borderId="2" xfId="0" applyNumberFormat="1" applyFont="1" applyFill="1" applyBorder="1" applyAlignment="1">
      <alignment horizontal="center" vertical="center" wrapText="1"/>
    </xf>
    <xf numFmtId="49" fontId="57" fillId="102" borderId="41" xfId="0" applyNumberFormat="1" applyFont="1" applyFill="1" applyBorder="1" applyAlignment="1">
      <alignment horizontal="center" vertical="center" wrapText="1"/>
    </xf>
    <xf numFmtId="49" fontId="57" fillId="102" borderId="2" xfId="0" applyNumberFormat="1" applyFont="1" applyFill="1" applyBorder="1" applyAlignment="1">
      <alignment horizontal="center" vertical="center" wrapText="1"/>
    </xf>
    <xf numFmtId="0" fontId="1" fillId="84" borderId="0" xfId="0" applyFont="1" applyFill="1" applyAlignment="1">
      <alignment horizontal="center" vertical="center" wrapText="1"/>
    </xf>
    <xf numFmtId="0" fontId="57" fillId="84" borderId="0" xfId="0" applyFont="1" applyFill="1" applyAlignment="1">
      <alignment horizontal="center" vertical="center" wrapText="1"/>
    </xf>
    <xf numFmtId="0" fontId="73" fillId="69" borderId="16" xfId="0" applyFont="1" applyFill="1" applyBorder="1" applyAlignment="1">
      <alignment horizontal="center" vertical="center"/>
    </xf>
    <xf numFmtId="0" fontId="57" fillId="92" borderId="40" xfId="0" applyFont="1" applyFill="1" applyBorder="1" applyAlignment="1">
      <alignment horizontal="center" vertical="center" wrapText="1"/>
    </xf>
    <xf numFmtId="0" fontId="57" fillId="92" borderId="50" xfId="0" applyFont="1" applyFill="1" applyBorder="1" applyAlignment="1">
      <alignment horizontal="center" vertical="center" wrapText="1"/>
    </xf>
    <xf numFmtId="0" fontId="57" fillId="92" borderId="36" xfId="0" applyFont="1" applyFill="1" applyBorder="1" applyAlignment="1">
      <alignment horizontal="center" vertical="center" wrapText="1"/>
    </xf>
    <xf numFmtId="49" fontId="20" fillId="46" borderId="15" xfId="0" applyNumberFormat="1" applyFont="1" applyFill="1" applyBorder="1" applyAlignment="1">
      <alignment horizontal="center" vertical="center" textRotation="90" wrapText="1"/>
    </xf>
    <xf numFmtId="49" fontId="20" fillId="46" borderId="16" xfId="0" applyNumberFormat="1" applyFont="1" applyFill="1" applyBorder="1" applyAlignment="1">
      <alignment horizontal="center" vertical="center" textRotation="90" wrapText="1"/>
    </xf>
    <xf numFmtId="49" fontId="20" fillId="46" borderId="2" xfId="0" applyNumberFormat="1" applyFont="1" applyFill="1" applyBorder="1" applyAlignment="1">
      <alignment horizontal="center" vertical="center" textRotation="90" wrapText="1"/>
    </xf>
    <xf numFmtId="0" fontId="1" fillId="69" borderId="41" xfId="0" applyFont="1" applyFill="1" applyBorder="1" applyAlignment="1">
      <alignment horizontal="center" vertical="center"/>
    </xf>
    <xf numFmtId="0" fontId="1" fillId="69" borderId="2" xfId="0" applyFont="1" applyFill="1" applyBorder="1" applyAlignment="1">
      <alignment horizontal="center" vertical="center"/>
    </xf>
    <xf numFmtId="0" fontId="57" fillId="92" borderId="15" xfId="0" applyFont="1" applyFill="1" applyBorder="1" applyAlignment="1">
      <alignment horizontal="center" vertical="center" wrapText="1"/>
    </xf>
    <xf numFmtId="0" fontId="57" fillId="92" borderId="16" xfId="0" applyFont="1" applyFill="1" applyBorder="1" applyAlignment="1">
      <alignment horizontal="center" vertical="center" wrapText="1"/>
    </xf>
    <xf numFmtId="0" fontId="57" fillId="92" borderId="2" xfId="0" applyFont="1" applyFill="1" applyBorder="1" applyAlignment="1">
      <alignment horizontal="center" vertical="center" wrapText="1"/>
    </xf>
    <xf numFmtId="0" fontId="73" fillId="70" borderId="71" xfId="0" applyFont="1" applyFill="1" applyBorder="1" applyAlignment="1">
      <alignment horizontal="center" vertical="center" wrapText="1"/>
    </xf>
    <xf numFmtId="0" fontId="73" fillId="70" borderId="50" xfId="0" applyFont="1" applyFill="1" applyBorder="1" applyAlignment="1">
      <alignment horizontal="center" vertical="center" wrapText="1"/>
    </xf>
    <xf numFmtId="0" fontId="1" fillId="67" borderId="41" xfId="0" applyFont="1" applyFill="1" applyBorder="1" applyAlignment="1">
      <alignment horizontal="center" vertical="center"/>
    </xf>
    <xf numFmtId="0" fontId="1" fillId="67" borderId="16" xfId="0" applyFont="1" applyFill="1" applyBorder="1" applyAlignment="1">
      <alignment horizontal="center" vertical="center"/>
    </xf>
    <xf numFmtId="0" fontId="1" fillId="67" borderId="2" xfId="0" applyFont="1" applyFill="1" applyBorder="1" applyAlignment="1">
      <alignment horizontal="center" vertical="center"/>
    </xf>
    <xf numFmtId="0" fontId="1" fillId="61" borderId="40" xfId="0" applyFont="1" applyFill="1" applyBorder="1" applyAlignment="1">
      <alignment horizontal="center" vertical="center"/>
    </xf>
    <xf numFmtId="0" fontId="1" fillId="61" borderId="50" xfId="0" applyFont="1" applyFill="1" applyBorder="1" applyAlignment="1">
      <alignment horizontal="center" vertical="center"/>
    </xf>
    <xf numFmtId="0" fontId="57" fillId="69" borderId="34" xfId="0" applyFont="1" applyFill="1" applyBorder="1" applyAlignment="1">
      <alignment horizontal="center" vertical="center" wrapText="1"/>
    </xf>
    <xf numFmtId="0" fontId="57" fillId="69" borderId="111" xfId="0" applyFont="1" applyFill="1" applyBorder="1" applyAlignment="1">
      <alignment horizontal="center" vertical="center" wrapText="1"/>
    </xf>
    <xf numFmtId="0" fontId="1" fillId="45" borderId="71" xfId="0" applyFont="1" applyFill="1" applyBorder="1" applyAlignment="1">
      <alignment horizontal="center" vertical="center"/>
    </xf>
    <xf numFmtId="0" fontId="1" fillId="45" borderId="70" xfId="0" applyFont="1" applyFill="1" applyBorder="1" applyAlignment="1">
      <alignment horizontal="center" vertical="center"/>
    </xf>
    <xf numFmtId="0" fontId="57" fillId="45" borderId="71" xfId="0" applyFont="1" applyFill="1" applyBorder="1" applyAlignment="1">
      <alignment horizontal="center" vertical="center" wrapText="1"/>
    </xf>
    <xf numFmtId="0" fontId="182" fillId="87" borderId="51" xfId="0" applyFont="1" applyFill="1" applyBorder="1" applyAlignment="1">
      <alignment horizontal="right" vertical="center"/>
    </xf>
    <xf numFmtId="0" fontId="182" fillId="87" borderId="31" xfId="0" applyFont="1" applyFill="1" applyBorder="1" applyAlignment="1">
      <alignment horizontal="right" vertical="center"/>
    </xf>
    <xf numFmtId="0" fontId="182" fillId="87" borderId="69" xfId="0" applyFont="1" applyFill="1" applyBorder="1" applyAlignment="1">
      <alignment horizontal="right" vertical="center"/>
    </xf>
    <xf numFmtId="0" fontId="57" fillId="45" borderId="2" xfId="0" applyFont="1" applyFill="1" applyBorder="1" applyAlignment="1">
      <alignment horizontal="center" vertical="center" wrapText="1"/>
    </xf>
    <xf numFmtId="0" fontId="57" fillId="45" borderId="41" xfId="0" applyFont="1" applyFill="1" applyBorder="1" applyAlignment="1">
      <alignment horizontal="center" vertical="center" wrapText="1"/>
    </xf>
    <xf numFmtId="0" fontId="73" fillId="84" borderId="71" xfId="0" applyFont="1" applyFill="1" applyBorder="1" applyAlignment="1">
      <alignment horizontal="center" vertical="center"/>
    </xf>
    <xf numFmtId="0" fontId="73" fillId="84" borderId="50" xfId="0" applyFont="1" applyFill="1" applyBorder="1" applyAlignment="1">
      <alignment horizontal="center" vertical="center"/>
    </xf>
    <xf numFmtId="0" fontId="73" fillId="84" borderId="36" xfId="0" applyFont="1" applyFill="1" applyBorder="1" applyAlignment="1">
      <alignment horizontal="center" vertical="center"/>
    </xf>
    <xf numFmtId="0" fontId="1" fillId="82" borderId="0" xfId="0" applyFont="1" applyFill="1" applyAlignment="1">
      <alignment horizontal="center" vertical="top" wrapText="1"/>
    </xf>
    <xf numFmtId="0" fontId="57" fillId="69" borderId="109" xfId="0" applyFont="1" applyFill="1" applyBorder="1" applyAlignment="1">
      <alignment horizontal="center" vertical="center" wrapText="1"/>
    </xf>
    <xf numFmtId="0" fontId="57" fillId="91" borderId="15" xfId="0" applyFont="1" applyFill="1" applyBorder="1" applyAlignment="1">
      <alignment horizontal="center" vertical="center" wrapText="1"/>
    </xf>
    <xf numFmtId="0" fontId="57" fillId="91" borderId="16" xfId="0" applyFont="1" applyFill="1" applyBorder="1" applyAlignment="1">
      <alignment horizontal="center" vertical="center" wrapText="1"/>
    </xf>
    <xf numFmtId="0" fontId="57" fillId="91" borderId="109" xfId="0" applyFont="1" applyFill="1" applyBorder="1" applyAlignment="1">
      <alignment horizontal="center" vertical="center" wrapText="1"/>
    </xf>
    <xf numFmtId="0" fontId="73" fillId="69" borderId="41" xfId="0" applyFont="1" applyFill="1" applyBorder="1" applyAlignment="1">
      <alignment horizontal="center" vertical="center" wrapText="1"/>
    </xf>
    <xf numFmtId="0" fontId="1" fillId="69" borderId="16" xfId="0" applyFont="1" applyFill="1" applyBorder="1" applyAlignment="1">
      <alignment horizontal="center" vertical="center"/>
    </xf>
    <xf numFmtId="0" fontId="57" fillId="91" borderId="41" xfId="0" applyFont="1" applyFill="1" applyBorder="1" applyAlignment="1">
      <alignment horizontal="center" vertical="center" wrapText="1"/>
    </xf>
    <xf numFmtId="0" fontId="57" fillId="91" borderId="2" xfId="0" applyFont="1" applyFill="1" applyBorder="1" applyAlignment="1">
      <alignment horizontal="center" vertical="center" wrapText="1"/>
    </xf>
    <xf numFmtId="0" fontId="57" fillId="67" borderId="71" xfId="0" applyFont="1" applyFill="1" applyBorder="1" applyAlignment="1">
      <alignment horizontal="center" vertical="center" wrapText="1"/>
    </xf>
    <xf numFmtId="0" fontId="57" fillId="67" borderId="36" xfId="0" applyFont="1" applyFill="1" applyBorder="1" applyAlignment="1">
      <alignment horizontal="center" vertical="center" wrapText="1"/>
    </xf>
    <xf numFmtId="0" fontId="57" fillId="69" borderId="18" xfId="0" applyFont="1" applyFill="1" applyBorder="1" applyAlignment="1">
      <alignment horizontal="center" vertical="center" wrapText="1"/>
    </xf>
    <xf numFmtId="0" fontId="57" fillId="69" borderId="21" xfId="0" applyFont="1" applyFill="1" applyBorder="1" applyAlignment="1">
      <alignment horizontal="center" vertical="center" wrapText="1"/>
    </xf>
    <xf numFmtId="0" fontId="57" fillId="69" borderId="9" xfId="0" applyFont="1" applyFill="1" applyBorder="1" applyAlignment="1">
      <alignment horizontal="center" vertical="center" wrapText="1"/>
    </xf>
    <xf numFmtId="0" fontId="1" fillId="84" borderId="71" xfId="0" applyFont="1" applyFill="1" applyBorder="1" applyAlignment="1">
      <alignment horizontal="center" vertical="center" wrapText="1"/>
    </xf>
    <xf numFmtId="0" fontId="1" fillId="84" borderId="50" xfId="0" applyFont="1" applyFill="1" applyBorder="1" applyAlignment="1">
      <alignment horizontal="center" vertical="center" wrapText="1"/>
    </xf>
    <xf numFmtId="0" fontId="57" fillId="68" borderId="41" xfId="0" applyFont="1" applyFill="1" applyBorder="1" applyAlignment="1">
      <alignment horizontal="center" vertical="center" wrapText="1"/>
    </xf>
    <xf numFmtId="0" fontId="57" fillId="68" borderId="16" xfId="0" applyFont="1" applyFill="1" applyBorder="1" applyAlignment="1">
      <alignment horizontal="center" vertical="center" wrapText="1"/>
    </xf>
    <xf numFmtId="0" fontId="57" fillId="68" borderId="2" xfId="0" applyFont="1" applyFill="1" applyBorder="1" applyAlignment="1">
      <alignment horizontal="center" vertical="center" wrapText="1"/>
    </xf>
    <xf numFmtId="0" fontId="57" fillId="89" borderId="109" xfId="0" applyFont="1" applyFill="1" applyBorder="1" applyAlignment="1">
      <alignment horizontal="center" vertical="center" wrapText="1"/>
    </xf>
    <xf numFmtId="0" fontId="1" fillId="84" borderId="41" xfId="0" applyFont="1" applyFill="1" applyBorder="1" applyAlignment="1">
      <alignment horizontal="center" vertical="center"/>
    </xf>
    <xf numFmtId="0" fontId="1" fillId="84" borderId="16" xfId="0" applyFont="1" applyFill="1" applyBorder="1" applyAlignment="1">
      <alignment horizontal="center" vertical="center"/>
    </xf>
    <xf numFmtId="0" fontId="1" fillId="84" borderId="109" xfId="0" applyFont="1" applyFill="1" applyBorder="1" applyAlignment="1">
      <alignment horizontal="center" vertical="center"/>
    </xf>
    <xf numFmtId="0" fontId="1" fillId="116" borderId="76" xfId="0" applyFont="1" applyFill="1" applyBorder="1" applyAlignment="1">
      <alignment horizontal="center" vertical="center"/>
    </xf>
    <xf numFmtId="0" fontId="1" fillId="116" borderId="21" xfId="0" applyFont="1" applyFill="1" applyBorder="1" applyAlignment="1">
      <alignment horizontal="center" vertical="center"/>
    </xf>
    <xf numFmtId="0" fontId="1" fillId="116" borderId="9" xfId="0" applyFont="1" applyFill="1" applyBorder="1" applyAlignment="1">
      <alignment horizontal="center" vertical="center"/>
    </xf>
    <xf numFmtId="0" fontId="74" fillId="97" borderId="3" xfId="0" applyFont="1" applyFill="1" applyBorder="1" applyAlignment="1">
      <alignment horizontal="center" vertical="center" wrapText="1"/>
    </xf>
    <xf numFmtId="0" fontId="74" fillId="97" borderId="15" xfId="0" applyFont="1" applyFill="1" applyBorder="1" applyAlignment="1">
      <alignment horizontal="center" vertical="center" wrapText="1"/>
    </xf>
    <xf numFmtId="0" fontId="45" fillId="77" borderId="71" xfId="0" applyFont="1" applyFill="1" applyBorder="1" applyAlignment="1">
      <alignment horizontal="center" vertical="center"/>
    </xf>
    <xf numFmtId="0" fontId="45" fillId="77" borderId="50" xfId="0" applyFont="1" applyFill="1" applyBorder="1" applyAlignment="1">
      <alignment horizontal="center" vertical="center"/>
    </xf>
    <xf numFmtId="0" fontId="45" fillId="77" borderId="36" xfId="0" applyFont="1" applyFill="1" applyBorder="1" applyAlignment="1">
      <alignment horizontal="center" vertical="center"/>
    </xf>
    <xf numFmtId="0" fontId="57" fillId="117" borderId="16" xfId="0" applyFont="1" applyFill="1" applyBorder="1" applyAlignment="1">
      <alignment horizontal="center" vertical="center" wrapText="1"/>
    </xf>
    <xf numFmtId="0" fontId="57" fillId="117" borderId="109" xfId="0" applyFont="1" applyFill="1" applyBorder="1" applyAlignment="1">
      <alignment horizontal="center" vertical="center" wrapText="1"/>
    </xf>
    <xf numFmtId="0" fontId="183" fillId="77" borderId="45" xfId="0" applyFont="1" applyFill="1" applyBorder="1" applyAlignment="1">
      <alignment horizontal="center" vertical="center" textRotation="90" wrapText="1"/>
    </xf>
    <xf numFmtId="0" fontId="183" fillId="77" borderId="29" xfId="0" applyFont="1" applyFill="1" applyBorder="1" applyAlignment="1">
      <alignment horizontal="center" vertical="center" textRotation="90" wrapText="1"/>
    </xf>
    <xf numFmtId="0" fontId="74" fillId="45" borderId="41" xfId="0" applyFont="1" applyFill="1" applyBorder="1" applyAlignment="1">
      <alignment horizontal="center" vertical="center" wrapText="1"/>
    </xf>
    <xf numFmtId="0" fontId="74" fillId="45" borderId="2" xfId="0" applyFont="1" applyFill="1" applyBorder="1" applyAlignment="1">
      <alignment horizontal="center" vertical="center" wrapText="1"/>
    </xf>
    <xf numFmtId="0" fontId="1" fillId="61" borderId="16" xfId="0" applyFont="1" applyFill="1" applyBorder="1" applyAlignment="1">
      <alignment horizontal="center" vertical="center"/>
    </xf>
    <xf numFmtId="0" fontId="57" fillId="89" borderId="2" xfId="0" applyFont="1" applyFill="1" applyBorder="1" applyAlignment="1">
      <alignment horizontal="center" vertical="center" wrapText="1"/>
    </xf>
    <xf numFmtId="0" fontId="57" fillId="88" borderId="15" xfId="0" applyFont="1" applyFill="1" applyBorder="1" applyAlignment="1">
      <alignment horizontal="center" vertical="center" wrapText="1"/>
    </xf>
    <xf numFmtId="0" fontId="57" fillId="88" borderId="2" xfId="0" applyFont="1" applyFill="1" applyBorder="1" applyAlignment="1">
      <alignment horizontal="center" vertical="center" wrapText="1"/>
    </xf>
    <xf numFmtId="0" fontId="161" fillId="96" borderId="109" xfId="0" applyFont="1" applyFill="1" applyBorder="1" applyAlignment="1">
      <alignment horizontal="center" vertical="center"/>
    </xf>
    <xf numFmtId="0" fontId="57" fillId="77" borderId="40" xfId="0" applyFont="1" applyFill="1" applyBorder="1" applyAlignment="1">
      <alignment horizontal="center" vertical="center" wrapText="1"/>
    </xf>
    <xf numFmtId="0" fontId="57" fillId="77" borderId="36" xfId="0" applyFont="1" applyFill="1" applyBorder="1" applyAlignment="1">
      <alignment horizontal="center" vertical="center" wrapText="1"/>
    </xf>
    <xf numFmtId="0" fontId="1" fillId="84" borderId="40" xfId="0" applyFont="1" applyFill="1" applyBorder="1" applyAlignment="1">
      <alignment horizontal="center" vertical="center" wrapText="1"/>
    </xf>
    <xf numFmtId="0" fontId="1" fillId="84" borderId="36" xfId="0" applyFont="1" applyFill="1" applyBorder="1" applyAlignment="1">
      <alignment horizontal="center" vertical="center" wrapText="1"/>
    </xf>
    <xf numFmtId="0" fontId="73" fillId="100" borderId="40" xfId="0" applyFont="1" applyFill="1" applyBorder="1" applyAlignment="1">
      <alignment horizontal="center" vertical="center" wrapText="1"/>
    </xf>
    <xf numFmtId="0" fontId="73" fillId="100" borderId="36" xfId="0" applyFont="1" applyFill="1" applyBorder="1" applyAlignment="1">
      <alignment horizontal="center" vertical="center" wrapText="1"/>
    </xf>
    <xf numFmtId="0" fontId="57" fillId="89" borderId="15" xfId="0" applyFont="1" applyFill="1" applyBorder="1" applyAlignment="1">
      <alignment horizontal="center" vertical="center" wrapText="1"/>
    </xf>
    <xf numFmtId="49" fontId="2" fillId="96" borderId="41" xfId="0" applyNumberFormat="1" applyFont="1" applyFill="1" applyBorder="1" applyAlignment="1">
      <alignment horizontal="center" vertical="center" wrapText="1"/>
    </xf>
    <xf numFmtId="49" fontId="2" fillId="96" borderId="16" xfId="0" applyNumberFormat="1" applyFont="1" applyFill="1" applyBorder="1" applyAlignment="1">
      <alignment horizontal="center" vertical="center" wrapText="1"/>
    </xf>
    <xf numFmtId="49" fontId="2" fillId="96" borderId="2" xfId="0" applyNumberFormat="1" applyFont="1" applyFill="1" applyBorder="1" applyAlignment="1">
      <alignment horizontal="center" vertical="center" wrapText="1"/>
    </xf>
    <xf numFmtId="0" fontId="57" fillId="84" borderId="71" xfId="0" applyFont="1" applyFill="1" applyBorder="1" applyAlignment="1">
      <alignment horizontal="center" vertical="center" wrapText="1"/>
    </xf>
    <xf numFmtId="0" fontId="57" fillId="102" borderId="41" xfId="0" applyFont="1" applyFill="1" applyBorder="1" applyAlignment="1">
      <alignment horizontal="center" vertical="center"/>
    </xf>
    <xf numFmtId="0" fontId="57" fillId="102" borderId="16" xfId="0" applyFont="1" applyFill="1" applyBorder="1" applyAlignment="1">
      <alignment horizontal="center" vertical="center"/>
    </xf>
    <xf numFmtId="0" fontId="73" fillId="53" borderId="41" xfId="0" applyFont="1" applyFill="1" applyBorder="1" applyAlignment="1">
      <alignment horizontal="center" vertical="center"/>
    </xf>
    <xf numFmtId="0" fontId="73" fillId="53" borderId="16" xfId="0" applyFont="1" applyFill="1" applyBorder="1" applyAlignment="1">
      <alignment horizontal="center" vertical="center"/>
    </xf>
    <xf numFmtId="0" fontId="73" fillId="53" borderId="109" xfId="0" applyFont="1" applyFill="1" applyBorder="1" applyAlignment="1">
      <alignment horizontal="center" vertical="center"/>
    </xf>
    <xf numFmtId="0" fontId="57" fillId="117" borderId="41" xfId="0" applyFont="1" applyFill="1" applyBorder="1" applyAlignment="1">
      <alignment horizontal="center" vertical="center" wrapText="1"/>
    </xf>
    <xf numFmtId="0" fontId="57" fillId="117" borderId="2" xfId="0" applyFont="1" applyFill="1" applyBorder="1" applyAlignment="1">
      <alignment horizontal="center" vertical="center" wrapText="1"/>
    </xf>
    <xf numFmtId="0" fontId="74" fillId="59" borderId="120" xfId="0" applyFont="1" applyFill="1" applyBorder="1" applyAlignment="1">
      <alignment horizontal="center" vertical="center" wrapText="1"/>
    </xf>
    <xf numFmtId="0" fontId="57" fillId="88" borderId="76" xfId="0" applyFont="1" applyFill="1" applyBorder="1" applyAlignment="1">
      <alignment horizontal="center" vertical="center" wrapText="1"/>
    </xf>
    <xf numFmtId="0" fontId="57" fillId="88" borderId="21" xfId="0" applyFont="1" applyFill="1" applyBorder="1" applyAlignment="1">
      <alignment horizontal="center" vertical="center" wrapText="1"/>
    </xf>
    <xf numFmtId="0" fontId="57" fillId="88" borderId="120" xfId="0" applyFont="1" applyFill="1" applyBorder="1" applyAlignment="1">
      <alignment horizontal="center" vertical="center" wrapText="1"/>
    </xf>
    <xf numFmtId="0" fontId="73" fillId="82" borderId="41" xfId="0" applyFont="1" applyFill="1" applyBorder="1" applyAlignment="1">
      <alignment horizontal="center" vertical="center" wrapText="1"/>
    </xf>
    <xf numFmtId="0" fontId="73" fillId="82" borderId="16" xfId="0" applyFont="1" applyFill="1" applyBorder="1" applyAlignment="1">
      <alignment horizontal="center" vertical="center" wrapText="1"/>
    </xf>
    <xf numFmtId="0" fontId="73" fillId="82" borderId="2" xfId="0" applyFont="1" applyFill="1" applyBorder="1" applyAlignment="1">
      <alignment horizontal="center" vertical="center" wrapText="1"/>
    </xf>
    <xf numFmtId="0" fontId="57" fillId="88" borderId="41" xfId="0" applyFont="1" applyFill="1" applyBorder="1" applyAlignment="1">
      <alignment horizontal="center" vertical="center" wrapText="1"/>
    </xf>
    <xf numFmtId="0" fontId="57" fillId="88" borderId="16" xfId="0" applyFont="1" applyFill="1" applyBorder="1" applyAlignment="1">
      <alignment horizontal="center" vertical="center" wrapText="1"/>
    </xf>
    <xf numFmtId="0" fontId="163" fillId="96" borderId="15" xfId="0" applyFont="1" applyFill="1" applyBorder="1" applyAlignment="1">
      <alignment horizontal="center" vertical="top" wrapText="1"/>
    </xf>
    <xf numFmtId="0" fontId="74" fillId="46" borderId="15" xfId="0" applyFont="1" applyFill="1" applyBorder="1" applyAlignment="1">
      <alignment horizontal="center" vertical="top" wrapText="1"/>
    </xf>
    <xf numFmtId="0" fontId="73" fillId="46" borderId="15" xfId="0" applyFont="1" applyFill="1" applyBorder="1" applyAlignment="1">
      <alignment horizontal="center" vertical="top" wrapText="1"/>
    </xf>
    <xf numFmtId="0" fontId="73" fillId="46" borderId="16" xfId="0" applyFont="1" applyFill="1" applyBorder="1" applyAlignment="1">
      <alignment horizontal="center" vertical="top" wrapText="1"/>
    </xf>
    <xf numFmtId="0" fontId="73" fillId="46" borderId="2" xfId="0" applyFont="1" applyFill="1" applyBorder="1" applyAlignment="1">
      <alignment horizontal="center" vertical="top" wrapText="1"/>
    </xf>
    <xf numFmtId="0" fontId="57" fillId="92" borderId="70" xfId="0" applyFont="1" applyFill="1" applyBorder="1" applyAlignment="1">
      <alignment horizontal="center" vertical="center" wrapText="1"/>
    </xf>
    <xf numFmtId="0" fontId="1" fillId="92" borderId="15" xfId="0" applyFont="1" applyFill="1" applyBorder="1" applyAlignment="1">
      <alignment horizontal="center" vertical="center" wrapText="1"/>
    </xf>
    <xf numFmtId="0" fontId="1" fillId="92" borderId="109" xfId="0" applyFont="1" applyFill="1" applyBorder="1" applyAlignment="1">
      <alignment horizontal="center" vertical="center" wrapText="1"/>
    </xf>
    <xf numFmtId="0" fontId="2" fillId="46" borderId="15" xfId="0" applyFont="1" applyFill="1" applyBorder="1" applyAlignment="1">
      <alignment horizontal="center" vertical="center" wrapText="1"/>
    </xf>
    <xf numFmtId="0" fontId="2" fillId="46" borderId="109" xfId="0" applyFont="1" applyFill="1" applyBorder="1" applyAlignment="1">
      <alignment horizontal="center" vertical="center" wrapText="1"/>
    </xf>
    <xf numFmtId="49" fontId="12" fillId="46" borderId="15" xfId="0" applyNumberFormat="1" applyFont="1" applyFill="1" applyBorder="1" applyAlignment="1">
      <alignment horizontal="center" vertical="center" wrapText="1"/>
    </xf>
    <xf numFmtId="49" fontId="12" fillId="46" borderId="109" xfId="0" applyNumberFormat="1" applyFont="1" applyFill="1" applyBorder="1" applyAlignment="1">
      <alignment horizontal="center" vertical="center" wrapText="1"/>
    </xf>
    <xf numFmtId="0" fontId="79" fillId="117" borderId="15" xfId="0" applyFont="1" applyFill="1" applyBorder="1" applyAlignment="1">
      <alignment horizontal="center" vertical="center"/>
    </xf>
    <xf numFmtId="0" fontId="79" fillId="117" borderId="109" xfId="0" applyFont="1" applyFill="1" applyBorder="1" applyAlignment="1">
      <alignment horizontal="center" vertical="center"/>
    </xf>
    <xf numFmtId="0" fontId="52" fillId="96" borderId="109" xfId="0" applyFont="1" applyFill="1" applyBorder="1" applyAlignment="1">
      <alignment horizontal="center" vertical="center"/>
    </xf>
    <xf numFmtId="0" fontId="2" fillId="49" borderId="109" xfId="0" applyFont="1" applyFill="1" applyBorder="1" applyAlignment="1">
      <alignment horizontal="center" vertical="center" wrapText="1"/>
    </xf>
    <xf numFmtId="0" fontId="74" fillId="96" borderId="39" xfId="0" applyFont="1" applyFill="1" applyBorder="1" applyAlignment="1">
      <alignment horizontal="center" vertical="center" wrapText="1"/>
    </xf>
    <xf numFmtId="0" fontId="74" fillId="96" borderId="133" xfId="0" applyFont="1" applyFill="1" applyBorder="1" applyAlignment="1">
      <alignment horizontal="center" vertical="center" wrapText="1"/>
    </xf>
    <xf numFmtId="0" fontId="74" fillId="97" borderId="50" xfId="0" applyFont="1" applyFill="1" applyBorder="1" applyAlignment="1">
      <alignment horizontal="center" vertical="center" wrapText="1"/>
    </xf>
    <xf numFmtId="0" fontId="74" fillId="97" borderId="70" xfId="0" applyFont="1" applyFill="1" applyBorder="1" applyAlignment="1">
      <alignment horizontal="center" vertical="center" wrapText="1"/>
    </xf>
    <xf numFmtId="0" fontId="68" fillId="0" borderId="16" xfId="0" applyFont="1" applyBorder="1" applyAlignment="1">
      <alignment horizontal="center" vertical="center" wrapText="1"/>
    </xf>
    <xf numFmtId="0" fontId="73" fillId="0" borderId="71" xfId="0" applyFont="1" applyBorder="1" applyAlignment="1">
      <alignment horizontal="center" vertical="center"/>
    </xf>
    <xf numFmtId="0" fontId="1" fillId="0" borderId="50" xfId="0" applyFont="1" applyBorder="1" applyAlignment="1">
      <alignment horizontal="center" vertical="center"/>
    </xf>
    <xf numFmtId="0" fontId="1" fillId="0" borderId="70" xfId="0" applyFont="1" applyBorder="1" applyAlignment="1">
      <alignment horizontal="center" vertical="center"/>
    </xf>
    <xf numFmtId="0" fontId="73" fillId="0" borderId="41" xfId="0" applyFont="1" applyBorder="1" applyAlignment="1">
      <alignment horizontal="center" vertical="center"/>
    </xf>
    <xf numFmtId="0" fontId="1" fillId="0" borderId="16" xfId="0" applyFont="1" applyBorder="1" applyAlignment="1">
      <alignment horizontal="center" vertical="center"/>
    </xf>
    <xf numFmtId="0" fontId="1" fillId="0" borderId="2" xfId="0" applyFont="1" applyBorder="1" applyAlignment="1">
      <alignment horizontal="center" vertical="center"/>
    </xf>
    <xf numFmtId="0" fontId="1" fillId="0" borderId="109" xfId="0" applyFont="1" applyBorder="1" applyAlignment="1">
      <alignment horizontal="center" vertical="center"/>
    </xf>
    <xf numFmtId="0" fontId="73" fillId="0" borderId="71" xfId="0" applyFont="1" applyBorder="1" applyAlignment="1">
      <alignment horizontal="center" vertical="center" wrapText="1"/>
    </xf>
    <xf numFmtId="0" fontId="73" fillId="0" borderId="50" xfId="0" applyFont="1" applyBorder="1" applyAlignment="1">
      <alignment horizontal="center" vertical="center" wrapText="1"/>
    </xf>
    <xf numFmtId="0" fontId="73" fillId="0" borderId="36" xfId="0" applyFont="1" applyBorder="1" applyAlignment="1">
      <alignment horizontal="center" vertical="center" wrapText="1"/>
    </xf>
    <xf numFmtId="0" fontId="74" fillId="46" borderId="21" xfId="0" applyFont="1" applyFill="1" applyBorder="1" applyAlignment="1">
      <alignment horizontal="center" vertical="center" wrapText="1"/>
    </xf>
    <xf numFmtId="0" fontId="172" fillId="96" borderId="108" xfId="0" applyFont="1" applyFill="1" applyBorder="1" applyAlignment="1">
      <alignment horizontal="center" vertical="center" wrapText="1"/>
    </xf>
    <xf numFmtId="49" fontId="57" fillId="49" borderId="76" xfId="0" applyNumberFormat="1" applyFont="1" applyFill="1" applyBorder="1" applyAlignment="1">
      <alignment horizontal="center" vertical="center" wrapText="1"/>
    </xf>
    <xf numFmtId="49" fontId="57" fillId="49" borderId="21" xfId="0" applyNumberFormat="1" applyFont="1" applyFill="1" applyBorder="1" applyAlignment="1">
      <alignment horizontal="center" vertical="center" wrapText="1"/>
    </xf>
    <xf numFmtId="49" fontId="57" fillId="49" borderId="120" xfId="0" applyNumberFormat="1" applyFont="1" applyFill="1" applyBorder="1" applyAlignment="1">
      <alignment horizontal="center" vertical="center" wrapText="1"/>
    </xf>
    <xf numFmtId="49" fontId="20" fillId="77" borderId="33" xfId="0" applyNumberFormat="1" applyFont="1" applyFill="1" applyBorder="1" applyAlignment="1">
      <alignment horizontal="center" vertical="center" textRotation="90" wrapText="1"/>
    </xf>
    <xf numFmtId="49" fontId="20" fillId="77" borderId="19" xfId="0" applyNumberFormat="1" applyFont="1" applyFill="1" applyBorder="1" applyAlignment="1">
      <alignment horizontal="center" vertical="center" textRotation="90" wrapText="1"/>
    </xf>
    <xf numFmtId="49" fontId="20" fillId="77" borderId="29" xfId="0" applyNumberFormat="1" applyFont="1" applyFill="1" applyBorder="1" applyAlignment="1">
      <alignment horizontal="center" vertical="center" textRotation="90" wrapText="1"/>
    </xf>
    <xf numFmtId="0" fontId="2" fillId="46" borderId="41" xfId="0" applyFont="1" applyFill="1" applyBorder="1" applyAlignment="1">
      <alignment horizontal="center" vertical="center" wrapText="1"/>
    </xf>
    <xf numFmtId="0" fontId="2" fillId="46" borderId="2" xfId="0" applyFont="1" applyFill="1" applyBorder="1" applyAlignment="1">
      <alignment horizontal="center" vertical="center" wrapText="1"/>
    </xf>
    <xf numFmtId="0" fontId="68" fillId="46" borderId="16" xfId="0" applyFont="1" applyFill="1" applyBorder="1" applyAlignment="1">
      <alignment horizontal="center" vertical="center" wrapText="1"/>
    </xf>
    <xf numFmtId="0" fontId="57" fillId="46" borderId="109" xfId="0" applyFont="1" applyFill="1" applyBorder="1" applyAlignment="1">
      <alignment horizontal="center" vertical="center"/>
    </xf>
    <xf numFmtId="0" fontId="1" fillId="119" borderId="40" xfId="0" applyFont="1" applyFill="1" applyBorder="1" applyAlignment="1">
      <alignment horizontal="center" vertical="center" wrapText="1"/>
    </xf>
    <xf numFmtId="0" fontId="5" fillId="119" borderId="36" xfId="0" applyFont="1" applyFill="1" applyBorder="1" applyAlignment="1">
      <alignment horizontal="center" vertical="center" wrapText="1"/>
    </xf>
    <xf numFmtId="49" fontId="57" fillId="121" borderId="15" xfId="0" applyNumberFormat="1" applyFont="1" applyFill="1" applyBorder="1" applyAlignment="1">
      <alignment horizontal="center" vertical="center" wrapText="1"/>
    </xf>
    <xf numFmtId="49" fontId="57" fillId="121" borderId="2" xfId="0" applyNumberFormat="1" applyFont="1" applyFill="1" applyBorder="1" applyAlignment="1">
      <alignment horizontal="center" vertical="center" wrapText="1"/>
    </xf>
    <xf numFmtId="0" fontId="57" fillId="122" borderId="15" xfId="0" applyFont="1" applyFill="1" applyBorder="1" applyAlignment="1">
      <alignment horizontal="center" vertical="center" wrapText="1"/>
    </xf>
    <xf numFmtId="0" fontId="57" fillId="122" borderId="16" xfId="0" applyFont="1" applyFill="1" applyBorder="1" applyAlignment="1">
      <alignment horizontal="center" vertical="center" wrapText="1"/>
    </xf>
    <xf numFmtId="0" fontId="57" fillId="122" borderId="2" xfId="0" applyFont="1" applyFill="1" applyBorder="1" applyAlignment="1">
      <alignment horizontal="center" vertical="center" wrapText="1"/>
    </xf>
    <xf numFmtId="0" fontId="68" fillId="46" borderId="89" xfId="0" applyFont="1" applyFill="1" applyBorder="1" applyAlignment="1">
      <alignment horizontal="center" vertical="center" wrapText="1"/>
    </xf>
    <xf numFmtId="0" fontId="68" fillId="46" borderId="108" xfId="0" applyFont="1" applyFill="1" applyBorder="1" applyAlignment="1">
      <alignment horizontal="center" vertical="center" wrapText="1"/>
    </xf>
    <xf numFmtId="0" fontId="68" fillId="46" borderId="133" xfId="0" applyFont="1" applyFill="1" applyBorder="1" applyAlignment="1">
      <alignment horizontal="center" vertical="center" wrapText="1"/>
    </xf>
    <xf numFmtId="0" fontId="73" fillId="61" borderId="70" xfId="0" applyFont="1" applyFill="1" applyBorder="1" applyAlignment="1">
      <alignment horizontal="center" vertical="center" wrapText="1"/>
    </xf>
    <xf numFmtId="0" fontId="172" fillId="61" borderId="50" xfId="0" applyFont="1" applyFill="1" applyBorder="1" applyAlignment="1">
      <alignment horizontal="center" vertical="center" wrapText="1"/>
    </xf>
    <xf numFmtId="0" fontId="172" fillId="61" borderId="70" xfId="0" applyFont="1" applyFill="1" applyBorder="1" applyAlignment="1">
      <alignment horizontal="center" vertical="center" wrapText="1"/>
    </xf>
    <xf numFmtId="49" fontId="57" fillId="49" borderId="41" xfId="0" applyNumberFormat="1" applyFont="1" applyFill="1" applyBorder="1" applyAlignment="1">
      <alignment horizontal="center" vertical="center" wrapText="1"/>
    </xf>
    <xf numFmtId="49" fontId="57" fillId="49" borderId="16" xfId="0" applyNumberFormat="1" applyFont="1" applyFill="1" applyBorder="1" applyAlignment="1">
      <alignment horizontal="center" vertical="center" wrapText="1"/>
    </xf>
    <xf numFmtId="49" fontId="57" fillId="49" borderId="109" xfId="0" applyNumberFormat="1" applyFont="1" applyFill="1" applyBorder="1" applyAlignment="1">
      <alignment horizontal="center" vertical="center" wrapText="1"/>
    </xf>
    <xf numFmtId="0" fontId="68" fillId="46" borderId="41" xfId="0" applyFont="1" applyFill="1" applyBorder="1" applyAlignment="1">
      <alignment horizontal="center" vertical="center" wrapText="1"/>
    </xf>
    <xf numFmtId="0" fontId="68" fillId="46" borderId="109" xfId="0" applyFont="1" applyFill="1" applyBorder="1" applyAlignment="1">
      <alignment horizontal="center" vertical="center" wrapText="1"/>
    </xf>
    <xf numFmtId="49" fontId="73" fillId="104" borderId="15" xfId="0" applyNumberFormat="1" applyFont="1" applyFill="1" applyBorder="1" applyAlignment="1">
      <alignment horizontal="center" vertical="center" wrapText="1"/>
    </xf>
    <xf numFmtId="49" fontId="52" fillId="104" borderId="16" xfId="0" applyNumberFormat="1" applyFont="1" applyFill="1" applyBorder="1" applyAlignment="1">
      <alignment horizontal="center" vertical="center" wrapText="1"/>
    </xf>
    <xf numFmtId="49" fontId="52" fillId="104" borderId="109" xfId="0" applyNumberFormat="1" applyFont="1" applyFill="1" applyBorder="1" applyAlignment="1">
      <alignment horizontal="center" vertical="center" wrapText="1"/>
    </xf>
    <xf numFmtId="49" fontId="1" fillId="82" borderId="15" xfId="0" applyNumberFormat="1" applyFont="1" applyFill="1" applyBorder="1" applyAlignment="1">
      <alignment horizontal="center" vertical="center" wrapText="1"/>
    </xf>
    <xf numFmtId="49" fontId="52" fillId="82" borderId="16" xfId="0" applyNumberFormat="1" applyFont="1" applyFill="1" applyBorder="1" applyAlignment="1">
      <alignment horizontal="center" vertical="center" wrapText="1"/>
    </xf>
    <xf numFmtId="49" fontId="52" fillId="82" borderId="109" xfId="0" applyNumberFormat="1" applyFont="1" applyFill="1" applyBorder="1" applyAlignment="1">
      <alignment horizontal="center" vertical="center" wrapText="1"/>
    </xf>
    <xf numFmtId="0" fontId="1" fillId="130" borderId="41" xfId="0" applyFont="1" applyFill="1" applyBorder="1" applyAlignment="1">
      <alignment horizontal="center" vertical="center" wrapText="1"/>
    </xf>
    <xf numFmtId="0" fontId="73" fillId="130" borderId="109" xfId="0" applyFont="1" applyFill="1" applyBorder="1" applyAlignment="1">
      <alignment horizontal="center" vertical="center" wrapText="1"/>
    </xf>
    <xf numFmtId="0" fontId="182" fillId="77" borderId="72" xfId="0" applyFont="1" applyFill="1" applyBorder="1" applyAlignment="1">
      <alignment horizontal="center" vertical="center" textRotation="90" wrapText="1"/>
    </xf>
    <xf numFmtId="0" fontId="182" fillId="77" borderId="59" xfId="0" applyFont="1" applyFill="1" applyBorder="1" applyAlignment="1">
      <alignment horizontal="center" vertical="center" textRotation="90" wrapText="1"/>
    </xf>
    <xf numFmtId="0" fontId="182" fillId="77" borderId="87" xfId="0" applyFont="1" applyFill="1" applyBorder="1" applyAlignment="1">
      <alignment horizontal="center" vertical="center" textRotation="90" wrapText="1"/>
    </xf>
    <xf numFmtId="49" fontId="57" fillId="49" borderId="71" xfId="0" applyNumberFormat="1" applyFont="1" applyFill="1" applyBorder="1" applyAlignment="1">
      <alignment horizontal="center" vertical="center" wrapText="1"/>
    </xf>
    <xf numFmtId="49" fontId="57" fillId="49" borderId="50" xfId="0" applyNumberFormat="1" applyFont="1" applyFill="1" applyBorder="1" applyAlignment="1">
      <alignment horizontal="center" vertical="center" wrapText="1"/>
    </xf>
    <xf numFmtId="0" fontId="57" fillId="61" borderId="15" xfId="0" applyFont="1" applyFill="1" applyBorder="1" applyAlignment="1">
      <alignment horizontal="center" vertical="top" wrapText="1"/>
    </xf>
    <xf numFmtId="0" fontId="57" fillId="61" borderId="2" xfId="0" applyFont="1" applyFill="1" applyBorder="1" applyAlignment="1">
      <alignment horizontal="center" vertical="top" wrapText="1"/>
    </xf>
    <xf numFmtId="0" fontId="10" fillId="69" borderId="41" xfId="0" applyFont="1" applyFill="1" applyBorder="1" applyAlignment="1">
      <alignment horizontal="center" vertical="top" wrapText="1"/>
    </xf>
    <xf numFmtId="0" fontId="10" fillId="69" borderId="2" xfId="0" applyFont="1" applyFill="1" applyBorder="1" applyAlignment="1">
      <alignment horizontal="center" vertical="top" wrapText="1"/>
    </xf>
    <xf numFmtId="0" fontId="1" fillId="69" borderId="15" xfId="0" applyFont="1" applyFill="1" applyBorder="1" applyAlignment="1">
      <alignment horizontal="center" vertical="center" wrapText="1"/>
    </xf>
    <xf numFmtId="0" fontId="1" fillId="69" borderId="2" xfId="0" applyFont="1" applyFill="1" applyBorder="1" applyAlignment="1">
      <alignment horizontal="center" vertical="center" wrapText="1"/>
    </xf>
    <xf numFmtId="0" fontId="172" fillId="96" borderId="51" xfId="0" applyFont="1" applyFill="1" applyBorder="1" applyAlignment="1">
      <alignment horizontal="center" vertical="center" wrapText="1"/>
    </xf>
    <xf numFmtId="0" fontId="172" fillId="96" borderId="31" xfId="0" applyFont="1" applyFill="1" applyBorder="1" applyAlignment="1">
      <alignment horizontal="center" vertical="center" wrapText="1"/>
    </xf>
    <xf numFmtId="0" fontId="172" fillId="96" borderId="89" xfId="0" applyFont="1" applyFill="1" applyBorder="1" applyAlignment="1">
      <alignment horizontal="center" vertical="center" wrapText="1"/>
    </xf>
    <xf numFmtId="0" fontId="68" fillId="46" borderId="2" xfId="0" applyFont="1" applyFill="1" applyBorder="1" applyAlignment="1">
      <alignment horizontal="center" vertical="center" wrapText="1"/>
    </xf>
    <xf numFmtId="49" fontId="57" fillId="49" borderId="2" xfId="0" applyNumberFormat="1" applyFont="1" applyFill="1" applyBorder="1" applyAlignment="1">
      <alignment horizontal="center" vertical="center" wrapText="1"/>
    </xf>
    <xf numFmtId="0" fontId="74" fillId="46" borderId="76" xfId="0" applyFont="1" applyFill="1" applyBorder="1" applyAlignment="1">
      <alignment horizontal="center" vertical="center" wrapText="1"/>
    </xf>
    <xf numFmtId="49" fontId="52" fillId="84" borderId="109" xfId="0" applyNumberFormat="1" applyFont="1" applyFill="1" applyBorder="1" applyAlignment="1">
      <alignment horizontal="center" vertical="center" wrapText="1"/>
    </xf>
    <xf numFmtId="0" fontId="57" fillId="84" borderId="41" xfId="0" applyFont="1" applyFill="1" applyBorder="1" applyAlignment="1">
      <alignment horizontal="center" vertical="top" wrapText="1"/>
    </xf>
    <xf numFmtId="0" fontId="57" fillId="84" borderId="16" xfId="0" applyFont="1" applyFill="1" applyBorder="1" applyAlignment="1">
      <alignment horizontal="center" vertical="top" wrapText="1"/>
    </xf>
    <xf numFmtId="0" fontId="74" fillId="46" borderId="18" xfId="0" applyFont="1" applyFill="1" applyBorder="1" applyAlignment="1">
      <alignment horizontal="center" vertical="center" wrapText="1"/>
    </xf>
    <xf numFmtId="0" fontId="74" fillId="46" borderId="120" xfId="0" applyFont="1" applyFill="1" applyBorder="1" applyAlignment="1">
      <alignment horizontal="center" vertical="center" wrapText="1"/>
    </xf>
    <xf numFmtId="0" fontId="68" fillId="77" borderId="147" xfId="0" applyFont="1" applyFill="1" applyBorder="1" applyAlignment="1">
      <alignment horizontal="center" vertical="center" wrapText="1"/>
    </xf>
    <xf numFmtId="0" fontId="68" fillId="77" borderId="148" xfId="0" applyFont="1" applyFill="1" applyBorder="1" applyAlignment="1">
      <alignment horizontal="center" vertical="center" wrapText="1"/>
    </xf>
    <xf numFmtId="0" fontId="68" fillId="77" borderId="149" xfId="0" applyFont="1" applyFill="1" applyBorder="1" applyAlignment="1">
      <alignment horizontal="center" vertical="center" wrapText="1"/>
    </xf>
    <xf numFmtId="49" fontId="57" fillId="49" borderId="15" xfId="0" applyNumberFormat="1" applyFont="1" applyFill="1" applyBorder="1" applyAlignment="1">
      <alignment horizontal="center" vertical="center" wrapText="1"/>
    </xf>
    <xf numFmtId="0" fontId="74" fillId="46" borderId="9" xfId="0" applyFont="1" applyFill="1" applyBorder="1" applyAlignment="1">
      <alignment horizontal="center" vertical="center" wrapText="1"/>
    </xf>
    <xf numFmtId="0" fontId="172" fillId="96" borderId="41" xfId="0" applyFont="1" applyFill="1" applyBorder="1" applyAlignment="1">
      <alignment horizontal="center" vertical="center"/>
    </xf>
    <xf numFmtId="0" fontId="172" fillId="96" borderId="16" xfId="0" applyFont="1" applyFill="1" applyBorder="1" applyAlignment="1">
      <alignment horizontal="center" vertical="center"/>
    </xf>
    <xf numFmtId="0" fontId="74" fillId="46" borderId="116" xfId="0" applyFont="1" applyFill="1" applyBorder="1" applyAlignment="1">
      <alignment horizontal="center" vertical="center" wrapText="1"/>
    </xf>
    <xf numFmtId="0" fontId="57" fillId="77" borderId="21" xfId="0" applyFont="1" applyFill="1" applyBorder="1" applyAlignment="1">
      <alignment horizontal="center" vertical="center"/>
    </xf>
    <xf numFmtId="0" fontId="57" fillId="77" borderId="9" xfId="0" applyFont="1" applyFill="1" applyBorder="1" applyAlignment="1">
      <alignment horizontal="center" vertical="center"/>
    </xf>
    <xf numFmtId="0" fontId="74" fillId="46" borderId="71" xfId="0" applyFont="1" applyFill="1" applyBorder="1" applyAlignment="1">
      <alignment horizontal="center" vertical="center" wrapText="1"/>
    </xf>
    <xf numFmtId="0" fontId="74" fillId="46" borderId="50" xfId="0" applyFont="1" applyFill="1" applyBorder="1" applyAlignment="1">
      <alignment horizontal="center" vertical="center" wrapText="1"/>
    </xf>
    <xf numFmtId="0" fontId="74" fillId="46" borderId="36" xfId="0" applyFont="1" applyFill="1" applyBorder="1" applyAlignment="1">
      <alignment horizontal="center" vertical="center" wrapText="1"/>
    </xf>
    <xf numFmtId="0" fontId="68" fillId="46" borderId="53" xfId="0" applyFont="1" applyFill="1" applyBorder="1" applyAlignment="1">
      <alignment horizontal="center" vertical="center" wrapText="1"/>
    </xf>
    <xf numFmtId="0" fontId="68" fillId="46" borderId="13" xfId="0" applyFont="1" applyFill="1" applyBorder="1" applyAlignment="1">
      <alignment horizontal="center" vertical="center" wrapText="1"/>
    </xf>
    <xf numFmtId="0" fontId="182" fillId="77" borderId="147" xfId="0" applyFont="1" applyFill="1" applyBorder="1" applyAlignment="1">
      <alignment horizontal="center" vertical="center" textRotation="90" wrapText="1"/>
    </xf>
    <xf numFmtId="0" fontId="182" fillId="77" borderId="148" xfId="0" applyFont="1" applyFill="1" applyBorder="1" applyAlignment="1">
      <alignment horizontal="center" vertical="center" textRotation="90" wrapText="1"/>
    </xf>
    <xf numFmtId="0" fontId="182" fillId="77" borderId="149" xfId="0" applyFont="1" applyFill="1" applyBorder="1" applyAlignment="1">
      <alignment horizontal="center" vertical="center" textRotation="90" wrapText="1"/>
    </xf>
    <xf numFmtId="0" fontId="10" fillId="118" borderId="15" xfId="0" applyFont="1" applyFill="1" applyBorder="1" applyAlignment="1">
      <alignment horizontal="center" vertical="center" wrapText="1"/>
    </xf>
    <xf numFmtId="0" fontId="10" fillId="118" borderId="2" xfId="0" applyFont="1" applyFill="1" applyBorder="1" applyAlignment="1">
      <alignment horizontal="center" vertical="center" wrapText="1"/>
    </xf>
    <xf numFmtId="0" fontId="73" fillId="77" borderId="40" xfId="0" applyFont="1" applyFill="1" applyBorder="1" applyAlignment="1">
      <alignment horizontal="center" vertical="center" wrapText="1"/>
    </xf>
    <xf numFmtId="0" fontId="73" fillId="77" borderId="50" xfId="0" applyFont="1" applyFill="1" applyBorder="1" applyAlignment="1">
      <alignment horizontal="center" vertical="center" wrapText="1"/>
    </xf>
    <xf numFmtId="0" fontId="73" fillId="77" borderId="70" xfId="0" applyFont="1" applyFill="1" applyBorder="1" applyAlignment="1">
      <alignment horizontal="center" vertical="center" wrapText="1"/>
    </xf>
    <xf numFmtId="0" fontId="57" fillId="55" borderId="71" xfId="0" applyFont="1" applyFill="1" applyBorder="1" applyAlignment="1">
      <alignment horizontal="center" vertical="center" wrapText="1"/>
    </xf>
    <xf numFmtId="0" fontId="57" fillId="55" borderId="70" xfId="0" applyFont="1" applyFill="1" applyBorder="1" applyAlignment="1">
      <alignment horizontal="center" vertical="center" wrapText="1"/>
    </xf>
    <xf numFmtId="0" fontId="1" fillId="91" borderId="2" xfId="0" applyFont="1" applyFill="1" applyBorder="1" applyAlignment="1">
      <alignment horizontal="center" vertical="center" wrapText="1"/>
    </xf>
    <xf numFmtId="0" fontId="73" fillId="72" borderId="41" xfId="0" applyFont="1" applyFill="1" applyBorder="1" applyAlignment="1">
      <alignment horizontal="center" vertical="center" wrapText="1"/>
    </xf>
    <xf numFmtId="0" fontId="73" fillId="72" borderId="16" xfId="0" applyFont="1" applyFill="1" applyBorder="1" applyAlignment="1">
      <alignment horizontal="center" vertical="center" wrapText="1"/>
    </xf>
    <xf numFmtId="0" fontId="73" fillId="72" borderId="109" xfId="0" applyFont="1" applyFill="1" applyBorder="1" applyAlignment="1">
      <alignment horizontal="center" vertical="center" wrapText="1"/>
    </xf>
    <xf numFmtId="0" fontId="182" fillId="77" borderId="72" xfId="0" applyFont="1" applyFill="1" applyBorder="1" applyAlignment="1">
      <alignment horizontal="center" vertical="center" textRotation="90"/>
    </xf>
    <xf numFmtId="0" fontId="182" fillId="77" borderId="59" xfId="0" applyFont="1" applyFill="1" applyBorder="1" applyAlignment="1">
      <alignment horizontal="center" vertical="center" textRotation="90"/>
    </xf>
    <xf numFmtId="0" fontId="182" fillId="77" borderId="87" xfId="0" applyFont="1" applyFill="1" applyBorder="1" applyAlignment="1">
      <alignment horizontal="center" vertical="center" textRotation="90"/>
    </xf>
    <xf numFmtId="0" fontId="73" fillId="84" borderId="70" xfId="0" applyFont="1" applyFill="1" applyBorder="1" applyAlignment="1">
      <alignment horizontal="center" vertical="center" wrapText="1"/>
    </xf>
    <xf numFmtId="0" fontId="1" fillId="84" borderId="15" xfId="0" applyFont="1" applyFill="1" applyBorder="1" applyAlignment="1">
      <alignment horizontal="center" vertical="center"/>
    </xf>
    <xf numFmtId="49" fontId="74" fillId="77" borderId="26" xfId="0" applyNumberFormat="1" applyFont="1" applyFill="1" applyBorder="1" applyAlignment="1">
      <alignment horizontal="center" vertical="center" wrapText="1"/>
    </xf>
    <xf numFmtId="49" fontId="74" fillId="77" borderId="23" xfId="0" applyNumberFormat="1" applyFont="1" applyFill="1" applyBorder="1" applyAlignment="1">
      <alignment horizontal="center" vertical="center" wrapText="1"/>
    </xf>
    <xf numFmtId="49" fontId="74" fillId="77" borderId="20" xfId="0" applyNumberFormat="1" applyFont="1" applyFill="1" applyBorder="1" applyAlignment="1">
      <alignment horizontal="center" vertical="center" wrapText="1"/>
    </xf>
    <xf numFmtId="0" fontId="57" fillId="67" borderId="18" xfId="0" applyFont="1" applyFill="1" applyBorder="1" applyAlignment="1">
      <alignment horizontal="center" vertical="center" wrapText="1"/>
    </xf>
    <xf numFmtId="0" fontId="57" fillId="67" borderId="9" xfId="0" applyFont="1" applyFill="1" applyBorder="1" applyAlignment="1">
      <alignment horizontal="center" vertical="center" wrapText="1"/>
    </xf>
    <xf numFmtId="0" fontId="73" fillId="94" borderId="41" xfId="0" applyFont="1" applyFill="1" applyBorder="1" applyAlignment="1">
      <alignment horizontal="center" vertical="center" wrapText="1"/>
    </xf>
    <xf numFmtId="0" fontId="74" fillId="94" borderId="16" xfId="0" applyFont="1" applyFill="1" applyBorder="1" applyAlignment="1">
      <alignment horizontal="center" vertical="center" wrapText="1"/>
    </xf>
    <xf numFmtId="0" fontId="74" fillId="94" borderId="2" xfId="0" applyFont="1" applyFill="1" applyBorder="1" applyAlignment="1">
      <alignment horizontal="center" vertical="center" wrapText="1"/>
    </xf>
    <xf numFmtId="0" fontId="163" fillId="96" borderId="70" xfId="0" applyFont="1" applyFill="1" applyBorder="1" applyAlignment="1">
      <alignment horizontal="center" vertical="center" wrapText="1"/>
    </xf>
    <xf numFmtId="49" fontId="74" fillId="77" borderId="72" xfId="0" applyNumberFormat="1" applyFont="1" applyFill="1" applyBorder="1" applyAlignment="1">
      <alignment horizontal="center" vertical="center" wrapText="1"/>
    </xf>
    <xf numFmtId="49" fontId="74" fillId="77" borderId="59" xfId="0" applyNumberFormat="1" applyFont="1" applyFill="1" applyBorder="1" applyAlignment="1">
      <alignment horizontal="center" vertical="center" wrapText="1"/>
    </xf>
    <xf numFmtId="49" fontId="74" fillId="77" borderId="87" xfId="0" applyNumberFormat="1" applyFont="1" applyFill="1" applyBorder="1" applyAlignment="1">
      <alignment horizontal="center" vertical="center" wrapText="1"/>
    </xf>
    <xf numFmtId="0" fontId="57" fillId="71" borderId="76" xfId="0" applyFont="1" applyFill="1" applyBorder="1" applyAlignment="1">
      <alignment horizontal="center" vertical="center" wrapText="1"/>
    </xf>
    <xf numFmtId="0" fontId="57" fillId="71" borderId="21" xfId="0" applyFont="1" applyFill="1" applyBorder="1" applyAlignment="1">
      <alignment horizontal="center" vertical="center" wrapText="1"/>
    </xf>
    <xf numFmtId="0" fontId="68" fillId="46" borderId="7" xfId="0" applyFont="1" applyFill="1" applyBorder="1" applyAlignment="1">
      <alignment horizontal="center" vertical="center" wrapText="1"/>
    </xf>
    <xf numFmtId="0" fontId="187" fillId="77" borderId="37" xfId="0" applyFont="1" applyFill="1" applyBorder="1" applyAlignment="1">
      <alignment horizontal="center" vertical="center" textRotation="75" wrapText="1"/>
    </xf>
    <xf numFmtId="0" fontId="187" fillId="77" borderId="0" xfId="0" applyFont="1" applyFill="1" applyAlignment="1">
      <alignment horizontal="center" vertical="center" textRotation="75" wrapText="1"/>
    </xf>
    <xf numFmtId="0" fontId="187" fillId="77" borderId="47" xfId="0" applyFont="1" applyFill="1" applyBorder="1" applyAlignment="1">
      <alignment horizontal="center" vertical="center" textRotation="75" wrapText="1"/>
    </xf>
    <xf numFmtId="0" fontId="187" fillId="77" borderId="38" xfId="0" applyFont="1" applyFill="1" applyBorder="1" applyAlignment="1">
      <alignment horizontal="center" vertical="center" textRotation="75" wrapText="1"/>
    </xf>
    <xf numFmtId="0" fontId="187" fillId="77" borderId="25" xfId="0" applyFont="1" applyFill="1" applyBorder="1" applyAlignment="1">
      <alignment horizontal="center" vertical="center" textRotation="75" wrapText="1"/>
    </xf>
    <xf numFmtId="0" fontId="187" fillId="77" borderId="48" xfId="0" applyFont="1" applyFill="1" applyBorder="1" applyAlignment="1">
      <alignment horizontal="center" vertical="center" textRotation="75" wrapText="1"/>
    </xf>
    <xf numFmtId="0" fontId="5" fillId="78" borderId="92" xfId="0" applyFont="1" applyFill="1" applyBorder="1" applyAlignment="1">
      <alignment vertical="center" wrapText="1"/>
    </xf>
    <xf numFmtId="0" fontId="172" fillId="49" borderId="16" xfId="0" applyFont="1" applyFill="1" applyBorder="1" applyAlignment="1">
      <alignment horizontal="center" vertical="center" wrapText="1"/>
    </xf>
    <xf numFmtId="0" fontId="172" fillId="49" borderId="109" xfId="0" applyFont="1" applyFill="1" applyBorder="1" applyAlignment="1">
      <alignment horizontal="center" vertical="center" wrapText="1"/>
    </xf>
    <xf numFmtId="0" fontId="172" fillId="46" borderId="53" xfId="0" applyFont="1" applyFill="1" applyBorder="1" applyAlignment="1">
      <alignment horizontal="center" vertical="center" wrapText="1"/>
    </xf>
    <xf numFmtId="0" fontId="172" fillId="46" borderId="116" xfId="0" applyFont="1" applyFill="1" applyBorder="1" applyAlignment="1">
      <alignment horizontal="center" vertical="center" wrapText="1"/>
    </xf>
    <xf numFmtId="0" fontId="172" fillId="96" borderId="38" xfId="0" applyFont="1" applyFill="1" applyBorder="1" applyAlignment="1">
      <alignment horizontal="center" vertical="center" wrapText="1"/>
    </xf>
    <xf numFmtId="0" fontId="172" fillId="96" borderId="25" xfId="0" applyFont="1" applyFill="1" applyBorder="1" applyAlignment="1">
      <alignment horizontal="center" vertical="center" wrapText="1"/>
    </xf>
    <xf numFmtId="0" fontId="182" fillId="77" borderId="33" xfId="0" applyFont="1" applyFill="1" applyBorder="1" applyAlignment="1">
      <alignment horizontal="center" vertical="center" textRotation="90" wrapText="1"/>
    </xf>
    <xf numFmtId="0" fontId="182" fillId="77" borderId="23" xfId="0" applyFont="1" applyFill="1" applyBorder="1" applyAlignment="1">
      <alignment horizontal="center" vertical="center" textRotation="90" wrapText="1"/>
    </xf>
    <xf numFmtId="0" fontId="182" fillId="77" borderId="20" xfId="0" applyFont="1" applyFill="1" applyBorder="1" applyAlignment="1">
      <alignment horizontal="center" vertical="center" textRotation="90" wrapText="1"/>
    </xf>
    <xf numFmtId="0" fontId="73" fillId="122" borderId="41" xfId="0" applyFont="1" applyFill="1" applyBorder="1" applyAlignment="1">
      <alignment horizontal="center" vertical="center" wrapText="1"/>
    </xf>
    <xf numFmtId="0" fontId="73" fillId="122" borderId="2" xfId="0" applyFont="1" applyFill="1" applyBorder="1" applyAlignment="1">
      <alignment horizontal="center" vertical="center" wrapText="1"/>
    </xf>
    <xf numFmtId="0" fontId="1" fillId="76" borderId="40" xfId="0" applyFont="1" applyFill="1" applyBorder="1" applyAlignment="1">
      <alignment horizontal="center" vertical="center" wrapText="1"/>
    </xf>
    <xf numFmtId="0" fontId="1" fillId="76" borderId="70" xfId="0" applyFont="1" applyFill="1" applyBorder="1" applyAlignment="1">
      <alignment horizontal="center" vertical="center" wrapText="1"/>
    </xf>
    <xf numFmtId="0" fontId="73" fillId="130" borderId="41" xfId="0" applyFont="1" applyFill="1" applyBorder="1" applyAlignment="1">
      <alignment horizontal="center" vertical="center" wrapText="1"/>
    </xf>
    <xf numFmtId="0" fontId="73" fillId="130" borderId="16" xfId="0" applyFont="1" applyFill="1" applyBorder="1" applyAlignment="1">
      <alignment horizontal="center" vertical="center" wrapText="1"/>
    </xf>
    <xf numFmtId="49" fontId="74" fillId="77" borderId="33" xfId="0" applyNumberFormat="1" applyFont="1" applyFill="1" applyBorder="1" applyAlignment="1">
      <alignment horizontal="center" vertical="center" wrapText="1"/>
    </xf>
    <xf numFmtId="49" fontId="74" fillId="77" borderId="19" xfId="0" applyNumberFormat="1" applyFont="1" applyFill="1" applyBorder="1" applyAlignment="1">
      <alignment horizontal="center" vertical="center" wrapText="1"/>
    </xf>
    <xf numFmtId="49" fontId="74" fillId="77" borderId="29" xfId="0" applyNumberFormat="1" applyFont="1" applyFill="1" applyBorder="1" applyAlignment="1">
      <alignment horizontal="center" vertical="center" wrapText="1"/>
    </xf>
    <xf numFmtId="0" fontId="1" fillId="77" borderId="147" xfId="0" applyFont="1" applyFill="1" applyBorder="1" applyAlignment="1">
      <alignment horizontal="center" vertical="center" wrapText="1"/>
    </xf>
    <xf numFmtId="0" fontId="1" fillId="77" borderId="148" xfId="0" applyFont="1" applyFill="1" applyBorder="1" applyAlignment="1">
      <alignment horizontal="center" vertical="center" wrapText="1"/>
    </xf>
    <xf numFmtId="0" fontId="1" fillId="77" borderId="149" xfId="0" applyFont="1" applyFill="1" applyBorder="1" applyAlignment="1">
      <alignment horizontal="center" vertical="center" wrapText="1"/>
    </xf>
    <xf numFmtId="0" fontId="10" fillId="94" borderId="41" xfId="0" applyFont="1" applyFill="1" applyBorder="1" applyAlignment="1">
      <alignment horizontal="center" vertical="center" wrapText="1"/>
    </xf>
    <xf numFmtId="0" fontId="2" fillId="94" borderId="16" xfId="0" applyFont="1" applyFill="1" applyBorder="1" applyAlignment="1">
      <alignment horizontal="center" vertical="center" wrapText="1"/>
    </xf>
    <xf numFmtId="0" fontId="2" fillId="94" borderId="109" xfId="0" applyFont="1" applyFill="1" applyBorder="1" applyAlignment="1">
      <alignment horizontal="center" vertical="center" wrapText="1"/>
    </xf>
    <xf numFmtId="0" fontId="10" fillId="129" borderId="41" xfId="0" applyFont="1" applyFill="1" applyBorder="1" applyAlignment="1">
      <alignment horizontal="center" vertical="center" wrapText="1"/>
    </xf>
    <xf numFmtId="0" fontId="10" fillId="129" borderId="16" xfId="0" applyFont="1" applyFill="1" applyBorder="1" applyAlignment="1">
      <alignment horizontal="center" vertical="center" wrapText="1"/>
    </xf>
    <xf numFmtId="0" fontId="10" fillId="129" borderId="109" xfId="0" applyFont="1" applyFill="1" applyBorder="1" applyAlignment="1">
      <alignment horizontal="center" vertical="center" wrapText="1"/>
    </xf>
    <xf numFmtId="0" fontId="182" fillId="77" borderId="37" xfId="0" applyFont="1" applyFill="1" applyBorder="1" applyAlignment="1">
      <alignment horizontal="center" vertical="center" textRotation="90" wrapText="1"/>
    </xf>
    <xf numFmtId="0" fontId="57" fillId="46" borderId="71" xfId="0" applyFont="1" applyFill="1" applyBorder="1" applyAlignment="1">
      <alignment horizontal="center" vertical="center" wrapText="1"/>
    </xf>
    <xf numFmtId="0" fontId="57" fillId="46" borderId="50" xfId="0" applyFont="1" applyFill="1" applyBorder="1" applyAlignment="1">
      <alignment horizontal="center" vertical="center" wrapText="1"/>
    </xf>
    <xf numFmtId="0" fontId="57" fillId="46" borderId="36" xfId="0" applyFont="1" applyFill="1" applyBorder="1" applyAlignment="1">
      <alignment horizontal="center" vertical="center" wrapText="1"/>
    </xf>
    <xf numFmtId="0" fontId="20" fillId="77" borderId="147" xfId="0" applyFont="1" applyFill="1" applyBorder="1" applyAlignment="1">
      <alignment horizontal="center" vertical="center" textRotation="90"/>
    </xf>
    <xf numFmtId="0" fontId="20" fillId="77" borderId="148" xfId="0" applyFont="1" applyFill="1" applyBorder="1" applyAlignment="1">
      <alignment horizontal="center" vertical="center" textRotation="90"/>
    </xf>
    <xf numFmtId="0" fontId="74" fillId="46" borderId="70" xfId="0" applyFont="1" applyFill="1" applyBorder="1" applyAlignment="1">
      <alignment horizontal="center" vertical="center" wrapText="1"/>
    </xf>
    <xf numFmtId="0" fontId="68" fillId="59" borderId="16" xfId="0" applyFont="1" applyFill="1" applyBorder="1" applyAlignment="1">
      <alignment horizontal="center" vertical="center" wrapText="1"/>
    </xf>
    <xf numFmtId="0" fontId="68" fillId="59" borderId="2" xfId="0" applyFont="1" applyFill="1" applyBorder="1" applyAlignment="1">
      <alignment horizontal="center" vertical="center" wrapText="1"/>
    </xf>
    <xf numFmtId="0" fontId="73" fillId="91" borderId="40" xfId="0" applyFont="1" applyFill="1" applyBorder="1" applyAlignment="1">
      <alignment horizontal="center" vertical="center" wrapText="1"/>
    </xf>
    <xf numFmtId="0" fontId="73" fillId="91" borderId="70" xfId="0" applyFont="1" applyFill="1" applyBorder="1" applyAlignment="1">
      <alignment horizontal="center" vertical="center" wrapText="1"/>
    </xf>
    <xf numFmtId="0" fontId="1" fillId="84" borderId="15" xfId="0" applyFont="1" applyFill="1" applyBorder="1" applyAlignment="1">
      <alignment horizontal="center" vertical="top" wrapText="1"/>
    </xf>
    <xf numFmtId="0" fontId="1" fillId="84" borderId="2" xfId="0" applyFont="1" applyFill="1" applyBorder="1" applyAlignment="1">
      <alignment horizontal="center" vertical="top" wrapText="1"/>
    </xf>
    <xf numFmtId="0" fontId="1" fillId="63" borderId="41" xfId="0" applyFont="1" applyFill="1" applyBorder="1" applyAlignment="1">
      <alignment horizontal="center" vertical="top" wrapText="1"/>
    </xf>
    <xf numFmtId="0" fontId="1" fillId="63" borderId="2" xfId="0" applyFont="1" applyFill="1" applyBorder="1" applyAlignment="1">
      <alignment horizontal="center" vertical="top" wrapText="1"/>
    </xf>
    <xf numFmtId="0" fontId="68" fillId="46" borderId="15" xfId="0" applyFont="1" applyFill="1" applyBorder="1" applyAlignment="1">
      <alignment horizontal="center" vertical="center" wrapText="1"/>
    </xf>
    <xf numFmtId="0" fontId="68" fillId="46" borderId="39" xfId="0" applyFont="1" applyFill="1" applyBorder="1" applyAlignment="1">
      <alignment horizontal="center" vertical="center" wrapText="1"/>
    </xf>
    <xf numFmtId="0" fontId="10" fillId="84" borderId="15" xfId="0" applyFont="1" applyFill="1" applyBorder="1" applyAlignment="1">
      <alignment horizontal="center" vertical="top" wrapText="1"/>
    </xf>
    <xf numFmtId="0" fontId="74" fillId="100" borderId="50" xfId="0" applyFont="1" applyFill="1" applyBorder="1" applyAlignment="1">
      <alignment horizontal="center" vertical="center" wrapText="1"/>
    </xf>
    <xf numFmtId="0" fontId="74" fillId="100" borderId="36" xfId="0" applyFont="1" applyFill="1" applyBorder="1" applyAlignment="1">
      <alignment horizontal="center" vertical="center" wrapText="1"/>
    </xf>
    <xf numFmtId="0" fontId="1" fillId="125" borderId="15" xfId="0" applyFont="1" applyFill="1" applyBorder="1" applyAlignment="1">
      <alignment horizontal="center" vertical="center" wrapText="1"/>
    </xf>
    <xf numFmtId="0" fontId="1" fillId="125" borderId="2" xfId="0" applyFont="1" applyFill="1" applyBorder="1" applyAlignment="1">
      <alignment horizontal="center" vertical="center" wrapText="1"/>
    </xf>
    <xf numFmtId="0" fontId="1" fillId="126" borderId="16" xfId="0" applyFont="1" applyFill="1" applyBorder="1" applyAlignment="1">
      <alignment horizontal="center" vertical="center" wrapText="1"/>
    </xf>
    <xf numFmtId="0" fontId="5" fillId="126" borderId="2" xfId="0" applyFont="1" applyFill="1" applyBorder="1" applyAlignment="1">
      <alignment horizontal="center" vertical="center" wrapText="1"/>
    </xf>
    <xf numFmtId="0" fontId="10" fillId="91" borderId="41" xfId="0" applyFont="1" applyFill="1" applyBorder="1" applyAlignment="1">
      <alignment horizontal="center" vertical="center" wrapText="1"/>
    </xf>
    <xf numFmtId="0" fontId="10" fillId="91" borderId="2" xfId="0" applyFont="1" applyFill="1" applyBorder="1" applyAlignment="1">
      <alignment horizontal="center" vertical="center" wrapText="1"/>
    </xf>
    <xf numFmtId="0" fontId="10" fillId="59" borderId="15" xfId="0" applyFont="1" applyFill="1" applyBorder="1" applyAlignment="1">
      <alignment horizontal="center" vertical="center" wrapText="1"/>
    </xf>
    <xf numFmtId="0" fontId="10" fillId="59" borderId="16" xfId="0" applyFont="1" applyFill="1" applyBorder="1" applyAlignment="1">
      <alignment horizontal="center" vertical="center" wrapText="1"/>
    </xf>
    <xf numFmtId="0" fontId="10" fillId="59" borderId="109" xfId="0" applyFont="1" applyFill="1" applyBorder="1" applyAlignment="1">
      <alignment horizontal="center" vertical="center" wrapText="1"/>
    </xf>
    <xf numFmtId="0" fontId="73" fillId="134" borderId="15" xfId="0" applyFont="1" applyFill="1" applyBorder="1" applyAlignment="1">
      <alignment horizontal="center" vertical="center" wrapText="1"/>
    </xf>
    <xf numFmtId="0" fontId="73" fillId="134" borderId="16" xfId="0" applyFont="1" applyFill="1" applyBorder="1" applyAlignment="1">
      <alignment horizontal="center" vertical="center" wrapText="1"/>
    </xf>
    <xf numFmtId="0" fontId="73" fillId="134" borderId="109" xfId="0" applyFont="1" applyFill="1" applyBorder="1" applyAlignment="1">
      <alignment horizontal="center" vertical="center" wrapText="1"/>
    </xf>
    <xf numFmtId="0" fontId="73" fillId="135" borderId="41" xfId="0" applyFont="1" applyFill="1" applyBorder="1" applyAlignment="1">
      <alignment horizontal="center" vertical="center" wrapText="1"/>
    </xf>
    <xf numFmtId="0" fontId="73" fillId="135" borderId="16" xfId="0" applyFont="1" applyFill="1" applyBorder="1" applyAlignment="1">
      <alignment horizontal="center" vertical="center" wrapText="1"/>
    </xf>
    <xf numFmtId="0" fontId="73" fillId="135" borderId="2" xfId="0" applyFont="1" applyFill="1" applyBorder="1" applyAlignment="1">
      <alignment horizontal="center" vertical="center" wrapText="1"/>
    </xf>
    <xf numFmtId="0" fontId="2" fillId="127" borderId="41" xfId="0" applyFont="1" applyFill="1" applyBorder="1" applyAlignment="1">
      <alignment horizontal="center" vertical="center" wrapText="1"/>
    </xf>
    <xf numFmtId="0" fontId="2" fillId="127" borderId="2" xfId="0" applyFont="1" applyFill="1" applyBorder="1" applyAlignment="1">
      <alignment horizontal="center" vertical="center" wrapText="1"/>
    </xf>
    <xf numFmtId="0" fontId="73" fillId="128" borderId="16" xfId="0" applyFont="1" applyFill="1" applyBorder="1" applyAlignment="1">
      <alignment horizontal="center" vertical="center" wrapText="1"/>
    </xf>
    <xf numFmtId="0" fontId="2" fillId="94" borderId="41" xfId="0" applyFont="1" applyFill="1" applyBorder="1" applyAlignment="1">
      <alignment horizontal="center" vertical="center" wrapText="1"/>
    </xf>
    <xf numFmtId="0" fontId="2" fillId="94" borderId="2" xfId="0" applyFont="1" applyFill="1" applyBorder="1" applyAlignment="1">
      <alignment horizontal="center" vertical="center" wrapText="1"/>
    </xf>
    <xf numFmtId="0" fontId="73" fillId="0" borderId="2" xfId="0" applyFont="1" applyBorder="1" applyAlignment="1">
      <alignment horizontal="center" vertical="center"/>
    </xf>
    <xf numFmtId="0" fontId="1" fillId="0" borderId="89" xfId="0" applyFont="1" applyBorder="1" applyAlignment="1">
      <alignment horizontal="center" vertical="center"/>
    </xf>
    <xf numFmtId="0" fontId="1" fillId="0" borderId="7" xfId="0" applyFont="1" applyBorder="1" applyAlignment="1">
      <alignment horizontal="center" vertical="center"/>
    </xf>
    <xf numFmtId="0" fontId="73" fillId="60" borderId="41" xfId="0" applyFont="1" applyFill="1" applyBorder="1" applyAlignment="1">
      <alignment horizontal="center" vertical="center" wrapText="1"/>
    </xf>
    <xf numFmtId="0" fontId="73" fillId="60" borderId="16" xfId="0" applyFont="1" applyFill="1" applyBorder="1" applyAlignment="1">
      <alignment horizontal="center" vertical="center" wrapText="1"/>
    </xf>
    <xf numFmtId="0" fontId="73" fillId="60" borderId="109" xfId="0" applyFont="1" applyFill="1" applyBorder="1" applyAlignment="1">
      <alignment horizontal="center" vertical="center" wrapText="1"/>
    </xf>
    <xf numFmtId="0" fontId="172" fillId="46" borderId="108" xfId="0" applyFont="1" applyFill="1" applyBorder="1" applyAlignment="1">
      <alignment horizontal="center" vertical="center" wrapText="1"/>
    </xf>
    <xf numFmtId="0" fontId="172" fillId="46" borderId="133" xfId="0" applyFont="1" applyFill="1" applyBorder="1" applyAlignment="1">
      <alignment horizontal="center" vertical="center" wrapText="1"/>
    </xf>
    <xf numFmtId="0" fontId="74" fillId="46" borderId="3" xfId="0" applyFont="1" applyFill="1" applyBorder="1" applyAlignment="1">
      <alignment horizontal="center" vertical="center" wrapText="1"/>
    </xf>
    <xf numFmtId="0" fontId="74" fillId="46" borderId="3" xfId="0" applyFont="1" applyFill="1" applyBorder="1" applyAlignment="1">
      <alignment vertical="center" wrapText="1"/>
    </xf>
    <xf numFmtId="0" fontId="74" fillId="52" borderId="3" xfId="0" applyFont="1" applyFill="1" applyBorder="1" applyAlignment="1">
      <alignment horizontal="center" vertical="center" wrapText="1"/>
    </xf>
    <xf numFmtId="0" fontId="74" fillId="52" borderId="3" xfId="0" applyFont="1" applyFill="1" applyBorder="1" applyAlignment="1">
      <alignment vertical="center" wrapText="1"/>
    </xf>
    <xf numFmtId="0" fontId="74" fillId="78" borderId="3" xfId="0" applyFont="1" applyFill="1" applyBorder="1" applyAlignment="1">
      <alignment horizontal="center" vertical="center"/>
    </xf>
    <xf numFmtId="0" fontId="74" fillId="78" borderId="3" xfId="0" applyFont="1" applyFill="1" applyBorder="1" applyAlignment="1">
      <alignment vertical="center"/>
    </xf>
    <xf numFmtId="0" fontId="74" fillId="78" borderId="3" xfId="0" applyFont="1" applyFill="1" applyBorder="1" applyAlignment="1">
      <alignment horizontal="center" vertical="center" wrapText="1"/>
    </xf>
    <xf numFmtId="0" fontId="74" fillId="78" borderId="3" xfId="0" applyFont="1" applyFill="1" applyBorder="1" applyAlignment="1">
      <alignment vertical="center" wrapText="1"/>
    </xf>
    <xf numFmtId="0" fontId="74" fillId="0" borderId="3" xfId="0" applyFont="1" applyBorder="1" applyAlignment="1">
      <alignment horizontal="center" vertical="center" wrapText="1"/>
    </xf>
    <xf numFmtId="0" fontId="74" fillId="0" borderId="3" xfId="0" applyFont="1" applyBorder="1" applyAlignment="1">
      <alignment horizontal="center" vertical="center"/>
    </xf>
    <xf numFmtId="0" fontId="74" fillId="46" borderId="3" xfId="0" applyFont="1" applyFill="1" applyBorder="1" applyAlignment="1">
      <alignment horizontal="center" vertical="center"/>
    </xf>
    <xf numFmtId="0" fontId="74" fillId="46" borderId="3" xfId="0" applyFont="1" applyFill="1" applyBorder="1" applyAlignment="1">
      <alignment vertical="center"/>
    </xf>
    <xf numFmtId="13" fontId="74" fillId="46" borderId="3" xfId="0" applyNumberFormat="1" applyFont="1" applyFill="1" applyBorder="1" applyAlignment="1">
      <alignment horizontal="center" vertical="center"/>
    </xf>
    <xf numFmtId="0" fontId="74" fillId="46" borderId="8" xfId="0" applyFont="1" applyFill="1" applyBorder="1" applyAlignment="1">
      <alignment horizontal="center" vertical="center" wrapText="1"/>
    </xf>
    <xf numFmtId="0" fontId="74" fillId="46" borderId="8" xfId="0" applyFont="1" applyFill="1" applyBorder="1" applyAlignment="1">
      <alignment vertical="center" wrapText="1"/>
    </xf>
    <xf numFmtId="0" fontId="201" fillId="0" borderId="41" xfId="0" applyFont="1" applyBorder="1" applyAlignment="1">
      <alignment horizontal="center" vertical="center" wrapText="1"/>
    </xf>
    <xf numFmtId="0" fontId="201" fillId="0" borderId="16" xfId="0" applyFont="1" applyBorder="1" applyAlignment="1">
      <alignment horizontal="center" vertical="center" wrapText="1"/>
    </xf>
    <xf numFmtId="0" fontId="201" fillId="0" borderId="109" xfId="0" applyFont="1" applyBorder="1" applyAlignment="1">
      <alignment horizontal="center" vertical="center" wrapText="1"/>
    </xf>
    <xf numFmtId="0" fontId="73" fillId="0" borderId="16" xfId="0" applyFont="1" applyBorder="1" applyAlignment="1">
      <alignment horizontal="center" wrapText="1"/>
    </xf>
    <xf numFmtId="0" fontId="73" fillId="0" borderId="109" xfId="0" applyFont="1" applyBorder="1" applyAlignment="1">
      <alignment horizontal="center" wrapText="1"/>
    </xf>
    <xf numFmtId="0" fontId="161" fillId="96" borderId="133" xfId="0" applyFont="1" applyFill="1" applyBorder="1" applyAlignment="1">
      <alignment horizontal="center" vertical="center"/>
    </xf>
    <xf numFmtId="49" fontId="75" fillId="147" borderId="41" xfId="0" applyNumberFormat="1" applyFont="1" applyFill="1" applyBorder="1" applyAlignment="1">
      <alignment horizontal="center" vertical="center" wrapText="1"/>
    </xf>
    <xf numFmtId="49" fontId="75" fillId="147" borderId="16" xfId="0" applyNumberFormat="1" applyFont="1" applyFill="1" applyBorder="1" applyAlignment="1">
      <alignment horizontal="center" vertical="center" wrapText="1"/>
    </xf>
    <xf numFmtId="49" fontId="75" fillId="147" borderId="109" xfId="0" applyNumberFormat="1" applyFont="1" applyFill="1" applyBorder="1" applyAlignment="1">
      <alignment horizontal="center" vertical="center" wrapText="1"/>
    </xf>
    <xf numFmtId="49" fontId="75" fillId="0" borderId="41" xfId="0" applyNumberFormat="1" applyFont="1" applyBorder="1" applyAlignment="1">
      <alignment horizontal="center" vertical="center" wrapText="1"/>
    </xf>
    <xf numFmtId="49" fontId="75" fillId="0" borderId="16" xfId="0" applyNumberFormat="1" applyFont="1" applyBorder="1" applyAlignment="1">
      <alignment horizontal="center" vertical="center" wrapText="1"/>
    </xf>
    <xf numFmtId="49" fontId="75" fillId="0" borderId="109" xfId="0" applyNumberFormat="1" applyFont="1" applyBorder="1" applyAlignment="1">
      <alignment horizontal="center" vertical="center" wrapText="1"/>
    </xf>
    <xf numFmtId="0" fontId="52" fillId="94" borderId="50" xfId="0" applyFont="1" applyFill="1" applyBorder="1" applyAlignment="1">
      <alignment horizontal="center" vertical="center" wrapText="1"/>
    </xf>
    <xf numFmtId="0" fontId="79" fillId="94" borderId="50" xfId="0" applyFont="1" applyFill="1" applyBorder="1" applyAlignment="1">
      <alignment horizontal="center" vertical="center" wrapText="1"/>
    </xf>
    <xf numFmtId="0" fontId="88" fillId="0" borderId="89" xfId="0" applyFont="1" applyBorder="1" applyAlignment="1">
      <alignment horizontal="center" vertical="center"/>
    </xf>
    <xf numFmtId="0" fontId="88" fillId="0" borderId="108" xfId="0" applyFont="1" applyBorder="1" applyAlignment="1">
      <alignment horizontal="center" vertical="center"/>
    </xf>
    <xf numFmtId="0" fontId="88" fillId="0" borderId="133" xfId="0" applyFont="1" applyBorder="1" applyAlignment="1">
      <alignment horizontal="center" vertical="center"/>
    </xf>
    <xf numFmtId="0" fontId="75" fillId="0" borderId="89" xfId="0" applyFont="1" applyBorder="1" applyAlignment="1">
      <alignment horizontal="center" vertical="center"/>
    </xf>
    <xf numFmtId="0" fontId="75" fillId="0" borderId="108" xfId="0" applyFont="1" applyBorder="1" applyAlignment="1">
      <alignment horizontal="center" vertical="center"/>
    </xf>
    <xf numFmtId="0" fontId="75" fillId="0" borderId="7" xfId="0" applyFont="1" applyBorder="1" applyAlignment="1">
      <alignment horizontal="center" vertical="center"/>
    </xf>
    <xf numFmtId="0" fontId="75" fillId="0" borderId="133" xfId="0" applyFont="1" applyBorder="1" applyAlignment="1">
      <alignment horizontal="center" vertical="center"/>
    </xf>
    <xf numFmtId="0" fontId="73" fillId="0" borderId="40" xfId="0" applyFont="1" applyBorder="1" applyAlignment="1">
      <alignment horizontal="center" vertical="center" wrapText="1"/>
    </xf>
    <xf numFmtId="0" fontId="73" fillId="0" borderId="70" xfId="0" applyFont="1" applyBorder="1" applyAlignment="1">
      <alignment horizontal="center" vertical="center" wrapText="1"/>
    </xf>
    <xf numFmtId="0" fontId="201" fillId="0" borderId="71" xfId="0" applyFont="1" applyBorder="1" applyAlignment="1">
      <alignment horizontal="center" vertical="center" wrapText="1"/>
    </xf>
    <xf numFmtId="0" fontId="201" fillId="0" borderId="50" xfId="0" applyFont="1" applyBorder="1" applyAlignment="1">
      <alignment horizontal="center" vertical="center" wrapText="1"/>
    </xf>
    <xf numFmtId="0" fontId="201" fillId="0" borderId="36" xfId="0" applyFont="1" applyBorder="1" applyAlignment="1">
      <alignment horizontal="center" vertical="center" wrapText="1"/>
    </xf>
    <xf numFmtId="0" fontId="52" fillId="94" borderId="70" xfId="0" applyFont="1" applyFill="1" applyBorder="1" applyAlignment="1">
      <alignment horizontal="center" vertical="center" wrapText="1"/>
    </xf>
    <xf numFmtId="0" fontId="45" fillId="91" borderId="41" xfId="0" applyFont="1" applyFill="1" applyBorder="1" applyAlignment="1">
      <alignment horizontal="center" vertical="center" wrapText="1"/>
    </xf>
    <xf numFmtId="0" fontId="45" fillId="91" borderId="16" xfId="0" applyFont="1" applyFill="1" applyBorder="1" applyAlignment="1">
      <alignment horizontal="center" vertical="center" wrapText="1"/>
    </xf>
    <xf numFmtId="0" fontId="45" fillId="91" borderId="2" xfId="0" applyFont="1" applyFill="1" applyBorder="1" applyAlignment="1">
      <alignment horizontal="center" vertical="center" wrapText="1"/>
    </xf>
    <xf numFmtId="0" fontId="57" fillId="138" borderId="40" xfId="0" applyFont="1" applyFill="1" applyBorder="1" applyAlignment="1">
      <alignment horizontal="center" vertical="center" wrapText="1"/>
    </xf>
    <xf numFmtId="0" fontId="57" fillId="138" borderId="70" xfId="0" applyFont="1" applyFill="1" applyBorder="1" applyAlignment="1">
      <alignment horizontal="center" vertical="center" wrapText="1"/>
    </xf>
    <xf numFmtId="0" fontId="45" fillId="0" borderId="15" xfId="0" applyFont="1" applyBorder="1" applyAlignment="1">
      <alignment horizontal="center" vertical="center" wrapText="1"/>
    </xf>
    <xf numFmtId="0" fontId="45" fillId="0" borderId="16" xfId="0" applyFont="1" applyBorder="1" applyAlignment="1">
      <alignment horizontal="center" vertical="center" wrapText="1"/>
    </xf>
    <xf numFmtId="0" fontId="52" fillId="138" borderId="40" xfId="0" applyFont="1" applyFill="1" applyBorder="1" applyAlignment="1">
      <alignment horizontal="center" vertical="center"/>
    </xf>
    <xf numFmtId="0" fontId="52" fillId="138" borderId="36" xfId="0" applyFont="1" applyFill="1" applyBorder="1" applyAlignment="1">
      <alignment horizontal="center" vertical="center"/>
    </xf>
    <xf numFmtId="0" fontId="52" fillId="144" borderId="41" xfId="0" applyFont="1" applyFill="1" applyBorder="1" applyAlignment="1">
      <alignment horizontal="center" vertical="center" wrapText="1"/>
    </xf>
    <xf numFmtId="0" fontId="52" fillId="144" borderId="2" xfId="0" applyFont="1" applyFill="1" applyBorder="1" applyAlignment="1">
      <alignment horizontal="center" vertical="center" wrapText="1"/>
    </xf>
    <xf numFmtId="0" fontId="52" fillId="144" borderId="50" xfId="0" applyFont="1" applyFill="1" applyBorder="1" applyAlignment="1">
      <alignment horizontal="center" vertical="center" wrapText="1"/>
    </xf>
    <xf numFmtId="0" fontId="52" fillId="144" borderId="36" xfId="0" applyFont="1" applyFill="1" applyBorder="1" applyAlignment="1">
      <alignment horizontal="center" vertical="center" wrapText="1"/>
    </xf>
    <xf numFmtId="49" fontId="45" fillId="147" borderId="41" xfId="0" applyNumberFormat="1" applyFont="1" applyFill="1" applyBorder="1" applyAlignment="1">
      <alignment horizontal="center" vertical="center" wrapText="1"/>
    </xf>
    <xf numFmtId="49" fontId="45" fillId="147" borderId="16" xfId="0" applyNumberFormat="1" applyFont="1" applyFill="1" applyBorder="1" applyAlignment="1">
      <alignment horizontal="center" vertical="center" wrapText="1"/>
    </xf>
    <xf numFmtId="0" fontId="161" fillId="96" borderId="71" xfId="0" applyFont="1" applyFill="1" applyBorder="1" applyAlignment="1">
      <alignment horizontal="center" vertical="center"/>
    </xf>
    <xf numFmtId="0" fontId="161" fillId="96" borderId="70" xfId="0" applyFont="1" applyFill="1" applyBorder="1" applyAlignment="1">
      <alignment horizontal="center" vertical="center"/>
    </xf>
    <xf numFmtId="0" fontId="45" fillId="142" borderId="71" xfId="0" applyFont="1" applyFill="1" applyBorder="1" applyAlignment="1">
      <alignment horizontal="center" vertical="center" wrapText="1"/>
    </xf>
    <xf numFmtId="0" fontId="45" fillId="142" borderId="36" xfId="0" applyFont="1" applyFill="1" applyBorder="1" applyAlignment="1">
      <alignment horizontal="center" vertical="center" wrapText="1"/>
    </xf>
    <xf numFmtId="0" fontId="1" fillId="116" borderId="15" xfId="0" applyFont="1" applyFill="1" applyBorder="1" applyAlignment="1">
      <alignment horizontal="center" vertical="center" wrapText="1"/>
    </xf>
    <xf numFmtId="0" fontId="1" fillId="116" borderId="16" xfId="0" applyFont="1" applyFill="1" applyBorder="1" applyAlignment="1">
      <alignment horizontal="center" vertical="center" wrapText="1"/>
    </xf>
    <xf numFmtId="0" fontId="74" fillId="0" borderId="108" xfId="0" applyFont="1" applyBorder="1" applyAlignment="1">
      <alignment horizontal="center" vertical="center" wrapText="1"/>
    </xf>
    <xf numFmtId="0" fontId="52" fillId="0" borderId="71" xfId="0" applyFont="1" applyBorder="1" applyAlignment="1">
      <alignment horizontal="center" vertical="center" wrapText="1"/>
    </xf>
    <xf numFmtId="0" fontId="52" fillId="0" borderId="50" xfId="0" applyFont="1" applyBorder="1" applyAlignment="1">
      <alignment horizontal="center" vertical="center" wrapText="1"/>
    </xf>
    <xf numFmtId="0" fontId="52" fillId="0" borderId="36" xfId="0" applyFont="1" applyBorder="1" applyAlignment="1">
      <alignment horizontal="center" vertical="center" wrapText="1"/>
    </xf>
    <xf numFmtId="0" fontId="52" fillId="0" borderId="89" xfId="0" applyFont="1" applyBorder="1" applyAlignment="1">
      <alignment horizontal="center" vertical="center"/>
    </xf>
    <xf numFmtId="0" fontId="52" fillId="0" borderId="108" xfId="0" applyFont="1" applyBorder="1" applyAlignment="1">
      <alignment horizontal="center" vertical="center"/>
    </xf>
    <xf numFmtId="0" fontId="52" fillId="0" borderId="133" xfId="0" applyFont="1" applyBorder="1" applyAlignment="1">
      <alignment horizontal="center" vertical="center"/>
    </xf>
    <xf numFmtId="0" fontId="52" fillId="144" borderId="16" xfId="0" applyFont="1" applyFill="1" applyBorder="1" applyAlignment="1">
      <alignment horizontal="center" vertical="center" wrapText="1"/>
    </xf>
    <xf numFmtId="0" fontId="73" fillId="94" borderId="3" xfId="0" applyFont="1" applyFill="1" applyBorder="1" applyAlignment="1">
      <alignment horizontal="center" vertical="center" wrapText="1"/>
    </xf>
    <xf numFmtId="0" fontId="73" fillId="94" borderId="45" xfId="0" applyFont="1" applyFill="1" applyBorder="1" applyAlignment="1">
      <alignment horizontal="center" vertical="center" wrapText="1"/>
    </xf>
    <xf numFmtId="0" fontId="73" fillId="94" borderId="32" xfId="0" applyFont="1" applyFill="1" applyBorder="1" applyAlignment="1">
      <alignment horizontal="center" vertical="center" wrapText="1"/>
    </xf>
    <xf numFmtId="0" fontId="73" fillId="94" borderId="35" xfId="0" applyFont="1" applyFill="1" applyBorder="1" applyAlignment="1">
      <alignment horizontal="center" vertical="center" wrapText="1"/>
    </xf>
    <xf numFmtId="0" fontId="73" fillId="76" borderId="50" xfId="0" applyFont="1" applyFill="1" applyBorder="1" applyAlignment="1">
      <alignment horizontal="center" vertical="center" wrapText="1"/>
    </xf>
    <xf numFmtId="0" fontId="73" fillId="76" borderId="36" xfId="0" applyFont="1" applyFill="1" applyBorder="1" applyAlignment="1">
      <alignment horizontal="center" vertical="center" wrapText="1"/>
    </xf>
    <xf numFmtId="0" fontId="210" fillId="143" borderId="71" xfId="0" applyFont="1" applyFill="1" applyBorder="1" applyAlignment="1">
      <alignment horizontal="center" vertical="center"/>
    </xf>
    <xf numFmtId="0" fontId="210" fillId="143" borderId="50" xfId="0" applyFont="1" applyFill="1" applyBorder="1" applyAlignment="1">
      <alignment horizontal="center" vertical="center"/>
    </xf>
    <xf numFmtId="0" fontId="210" fillId="143" borderId="70" xfId="0" applyFont="1" applyFill="1" applyBorder="1" applyAlignment="1">
      <alignment horizontal="center" vertical="center"/>
    </xf>
    <xf numFmtId="0" fontId="166" fillId="96" borderId="21" xfId="0" applyFont="1" applyFill="1" applyBorder="1" applyAlignment="1">
      <alignment horizontal="center" vertical="center"/>
    </xf>
    <xf numFmtId="49" fontId="73" fillId="141" borderId="21" xfId="0" applyNumberFormat="1" applyFont="1" applyFill="1" applyBorder="1" applyAlignment="1">
      <alignment horizontal="center" vertical="center" wrapText="1"/>
    </xf>
    <xf numFmtId="49" fontId="73" fillId="141" borderId="120" xfId="0" applyNumberFormat="1" applyFont="1" applyFill="1" applyBorder="1" applyAlignment="1">
      <alignment horizontal="center" vertical="center" wrapText="1"/>
    </xf>
    <xf numFmtId="0" fontId="74" fillId="0" borderId="108" xfId="0" applyFont="1" applyBorder="1" applyAlignment="1">
      <alignment horizontal="center" wrapText="1"/>
    </xf>
    <xf numFmtId="0" fontId="74" fillId="0" borderId="133" xfId="0" applyFont="1" applyBorder="1" applyAlignment="1">
      <alignment horizontal="center" wrapText="1"/>
    </xf>
    <xf numFmtId="0" fontId="74" fillId="52" borderId="4" xfId="0" applyFont="1" applyFill="1" applyBorder="1" applyAlignment="1">
      <alignment horizontal="center" vertical="center" wrapText="1"/>
    </xf>
    <xf numFmtId="0" fontId="74" fillId="52" borderId="15" xfId="0" applyFont="1" applyFill="1" applyBorder="1" applyAlignment="1">
      <alignment vertical="center" wrapText="1"/>
    </xf>
    <xf numFmtId="0" fontId="74" fillId="46" borderId="4" xfId="0" applyFont="1" applyFill="1" applyBorder="1" applyAlignment="1">
      <alignment horizontal="center" vertical="center" wrapText="1"/>
    </xf>
    <xf numFmtId="0" fontId="74" fillId="46" borderId="15" xfId="0" applyFont="1" applyFill="1" applyBorder="1" applyAlignment="1">
      <alignment vertical="center" wrapText="1"/>
    </xf>
    <xf numFmtId="0" fontId="74" fillId="46" borderId="4" xfId="0" applyFont="1" applyFill="1" applyBorder="1" applyAlignment="1">
      <alignment horizontal="center" vertical="center"/>
    </xf>
    <xf numFmtId="0" fontId="74" fillId="46" borderId="15" xfId="0" applyFont="1" applyFill="1" applyBorder="1" applyAlignment="1">
      <alignment vertical="center"/>
    </xf>
    <xf numFmtId="13" fontId="74" fillId="46" borderId="4" xfId="0" applyNumberFormat="1" applyFont="1" applyFill="1" applyBorder="1" applyAlignment="1">
      <alignment horizontal="center" vertical="center"/>
    </xf>
    <xf numFmtId="0" fontId="74" fillId="46" borderId="16" xfId="0" applyFont="1" applyFill="1" applyBorder="1" applyAlignment="1">
      <alignment vertical="center" wrapText="1"/>
    </xf>
    <xf numFmtId="0" fontId="74" fillId="0" borderId="51" xfId="0" applyFont="1" applyBorder="1" applyAlignment="1">
      <alignment horizontal="center" vertical="center"/>
    </xf>
    <xf numFmtId="0" fontId="74" fillId="0" borderId="31" xfId="0" applyFont="1" applyBorder="1" applyAlignment="1">
      <alignment horizontal="center" vertical="center"/>
    </xf>
    <xf numFmtId="0" fontId="74" fillId="0" borderId="71" xfId="0" applyFont="1" applyBorder="1" applyAlignment="1">
      <alignment horizontal="center" vertical="center"/>
    </xf>
    <xf numFmtId="0" fontId="74" fillId="0" borderId="50" xfId="0" applyFont="1" applyBorder="1" applyAlignment="1">
      <alignment horizontal="center" vertical="center"/>
    </xf>
    <xf numFmtId="0" fontId="52" fillId="84" borderId="15" xfId="0" applyFont="1" applyFill="1" applyBorder="1" applyAlignment="1">
      <alignment horizontal="center" vertical="center"/>
    </xf>
    <xf numFmtId="0" fontId="52" fillId="84" borderId="16" xfId="0" applyFont="1" applyFill="1" applyBorder="1" applyAlignment="1">
      <alignment horizontal="center" vertical="center"/>
    </xf>
    <xf numFmtId="0" fontId="52" fillId="84" borderId="2" xfId="0" applyFont="1" applyFill="1" applyBorder="1" applyAlignment="1">
      <alignment horizontal="center" vertical="center"/>
    </xf>
    <xf numFmtId="0" fontId="52" fillId="94" borderId="37" xfId="0" applyFont="1" applyFill="1" applyBorder="1" applyAlignment="1">
      <alignment horizontal="center" vertical="center" wrapText="1"/>
    </xf>
    <xf numFmtId="0" fontId="52" fillId="94" borderId="0" xfId="0" applyFont="1" applyFill="1" applyAlignment="1">
      <alignment horizontal="center" vertical="center" wrapText="1"/>
    </xf>
    <xf numFmtId="0" fontId="52" fillId="94" borderId="22" xfId="0" applyFont="1" applyFill="1" applyBorder="1" applyAlignment="1">
      <alignment horizontal="center" vertical="center" wrapText="1"/>
    </xf>
    <xf numFmtId="0" fontId="73" fillId="94" borderId="89" xfId="0" applyFont="1" applyFill="1" applyBorder="1" applyAlignment="1">
      <alignment horizontal="center" vertical="center" wrapText="1"/>
    </xf>
    <xf numFmtId="0" fontId="73" fillId="94" borderId="133" xfId="0" applyFont="1" applyFill="1" applyBorder="1" applyAlignment="1">
      <alignment horizontal="center" vertical="center" wrapText="1"/>
    </xf>
    <xf numFmtId="0" fontId="73" fillId="94" borderId="15" xfId="0" applyFont="1" applyFill="1" applyBorder="1" applyAlignment="1">
      <alignment horizontal="center" vertical="center" wrapText="1"/>
    </xf>
    <xf numFmtId="0" fontId="73" fillId="94" borderId="109" xfId="0" applyFont="1" applyFill="1" applyBorder="1" applyAlignment="1">
      <alignment horizontal="center" vertical="center" wrapText="1"/>
    </xf>
    <xf numFmtId="0" fontId="166" fillId="96" borderId="50" xfId="0" applyFont="1" applyFill="1" applyBorder="1" applyAlignment="1">
      <alignment horizontal="center" vertical="center"/>
    </xf>
    <xf numFmtId="0" fontId="75" fillId="138" borderId="71" xfId="0" applyFont="1" applyFill="1" applyBorder="1" applyAlignment="1">
      <alignment horizontal="center" vertical="center"/>
    </xf>
    <xf numFmtId="0" fontId="75" fillId="138" borderId="50" xfId="0" applyFont="1" applyFill="1" applyBorder="1" applyAlignment="1">
      <alignment horizontal="center" vertical="center"/>
    </xf>
    <xf numFmtId="0" fontId="75" fillId="138" borderId="36" xfId="0" applyFont="1" applyFill="1" applyBorder="1" applyAlignment="1">
      <alignment horizontal="center" vertical="center"/>
    </xf>
    <xf numFmtId="49" fontId="52" fillId="141" borderId="71" xfId="0" applyNumberFormat="1" applyFont="1" applyFill="1" applyBorder="1" applyAlignment="1">
      <alignment horizontal="center" vertical="center" wrapText="1"/>
    </xf>
    <xf numFmtId="49" fontId="52" fillId="141" borderId="50" xfId="0" applyNumberFormat="1" applyFont="1" applyFill="1" applyBorder="1" applyAlignment="1">
      <alignment horizontal="center" vertical="center" wrapText="1"/>
    </xf>
    <xf numFmtId="49" fontId="52" fillId="141" borderId="70" xfId="0" applyNumberFormat="1" applyFont="1" applyFill="1" applyBorder="1" applyAlignment="1">
      <alignment horizontal="center" vertical="center" wrapText="1"/>
    </xf>
    <xf numFmtId="0" fontId="200" fillId="0" borderId="16" xfId="0" applyFont="1" applyBorder="1" applyAlignment="1">
      <alignment horizontal="center" vertical="center" wrapText="1"/>
    </xf>
    <xf numFmtId="0" fontId="200" fillId="0" borderId="2" xfId="0" applyFont="1" applyBorder="1" applyAlignment="1">
      <alignment horizontal="center" vertical="center" wrapText="1"/>
    </xf>
    <xf numFmtId="0" fontId="45" fillId="141" borderId="18" xfId="0" applyFont="1" applyFill="1" applyBorder="1" applyAlignment="1">
      <alignment horizontal="center" vertical="center"/>
    </xf>
    <xf numFmtId="0" fontId="45" fillId="141" borderId="21" xfId="0" applyFont="1" applyFill="1" applyBorder="1" applyAlignment="1">
      <alignment horizontal="center" vertical="center"/>
    </xf>
    <xf numFmtId="0" fontId="45" fillId="141" borderId="9" xfId="0" applyFont="1" applyFill="1" applyBorder="1" applyAlignment="1">
      <alignment horizontal="center" vertical="center"/>
    </xf>
    <xf numFmtId="0" fontId="45" fillId="132" borderId="76" xfId="0" applyFont="1" applyFill="1" applyBorder="1" applyAlignment="1">
      <alignment horizontal="center" vertical="center" wrapText="1"/>
    </xf>
    <xf numFmtId="0" fontId="45" fillId="132" borderId="21" xfId="0" applyFont="1" applyFill="1" applyBorder="1" applyAlignment="1">
      <alignment horizontal="center" vertical="center" wrapText="1"/>
    </xf>
    <xf numFmtId="0" fontId="45" fillId="132" borderId="9" xfId="0" applyFont="1" applyFill="1" applyBorder="1" applyAlignment="1">
      <alignment horizontal="center" vertical="center" wrapText="1"/>
    </xf>
    <xf numFmtId="0" fontId="1" fillId="116" borderId="15" xfId="0" applyFont="1" applyFill="1" applyBorder="1" applyAlignment="1">
      <alignment horizontal="center" vertical="center"/>
    </xf>
    <xf numFmtId="0" fontId="1" fillId="116" borderId="16" xfId="0" applyFont="1" applyFill="1" applyBorder="1" applyAlignment="1">
      <alignment horizontal="center" vertical="center"/>
    </xf>
    <xf numFmtId="0" fontId="208" fillId="0" borderId="41" xfId="0" applyFont="1" applyBorder="1" applyAlignment="1">
      <alignment horizontal="center" vertical="center" wrapText="1"/>
    </xf>
    <xf numFmtId="0" fontId="208" fillId="0" borderId="16" xfId="0" applyFont="1" applyBorder="1" applyAlignment="1">
      <alignment horizontal="center" vertical="center" wrapText="1"/>
    </xf>
    <xf numFmtId="0" fontId="208" fillId="0" borderId="109" xfId="0" applyFont="1" applyBorder="1" applyAlignment="1">
      <alignment horizontal="center" vertical="center" wrapText="1"/>
    </xf>
    <xf numFmtId="0" fontId="45" fillId="0" borderId="71" xfId="0" applyFont="1" applyBorder="1" applyAlignment="1">
      <alignment horizontal="center" vertical="center"/>
    </xf>
    <xf numFmtId="0" fontId="45" fillId="0" borderId="50" xfId="0" applyFont="1" applyBorder="1" applyAlignment="1">
      <alignment horizontal="center" vertical="center"/>
    </xf>
    <xf numFmtId="0" fontId="45" fillId="0" borderId="36" xfId="0" applyFont="1" applyBorder="1" applyAlignment="1">
      <alignment horizontal="center" vertical="center"/>
    </xf>
    <xf numFmtId="0" fontId="45" fillId="0" borderId="109" xfId="0" applyFont="1" applyBorder="1" applyAlignment="1">
      <alignment horizontal="center" vertical="center" wrapText="1"/>
    </xf>
    <xf numFmtId="0" fontId="74" fillId="0" borderId="51" xfId="0" applyFont="1" applyBorder="1" applyAlignment="1">
      <alignment horizontal="center" vertical="center" wrapText="1"/>
    </xf>
    <xf numFmtId="0" fontId="74" fillId="0" borderId="69" xfId="0" applyFont="1" applyBorder="1" applyAlignment="1">
      <alignment horizontal="center" vertical="center" wrapText="1"/>
    </xf>
    <xf numFmtId="0" fontId="74" fillId="78" borderId="4" xfId="0" applyFont="1" applyFill="1" applyBorder="1" applyAlignment="1">
      <alignment horizontal="center" vertical="center" wrapText="1"/>
    </xf>
    <xf numFmtId="0" fontId="74" fillId="78" borderId="15" xfId="0" applyFont="1" applyFill="1" applyBorder="1" applyAlignment="1">
      <alignment vertical="center" wrapText="1"/>
    </xf>
    <xf numFmtId="0" fontId="52" fillId="144" borderId="109" xfId="0" applyFont="1" applyFill="1" applyBorder="1" applyAlignment="1">
      <alignment horizontal="center" vertical="center" wrapText="1"/>
    </xf>
    <xf numFmtId="0" fontId="74" fillId="0" borderId="41" xfId="0" applyFont="1" applyBorder="1" applyAlignment="1">
      <alignment horizontal="center" vertical="center" wrapText="1"/>
    </xf>
    <xf numFmtId="0" fontId="74" fillId="0" borderId="2" xfId="0" applyFont="1" applyBorder="1" applyAlignment="1">
      <alignment horizontal="center" vertical="center" wrapText="1"/>
    </xf>
    <xf numFmtId="0" fontId="45" fillId="132" borderId="71" xfId="0" applyFont="1" applyFill="1" applyBorder="1" applyAlignment="1">
      <alignment horizontal="center" vertical="center" wrapText="1"/>
    </xf>
    <xf numFmtId="0" fontId="45" fillId="132" borderId="50" xfId="0" applyFont="1" applyFill="1" applyBorder="1" applyAlignment="1">
      <alignment horizontal="center" vertical="center" wrapText="1"/>
    </xf>
    <xf numFmtId="0" fontId="45" fillId="132" borderId="70" xfId="0" applyFont="1" applyFill="1" applyBorder="1" applyAlignment="1">
      <alignment horizontal="center" vertical="center" wrapText="1"/>
    </xf>
    <xf numFmtId="0" fontId="162" fillId="96" borderId="2" xfId="0" applyFont="1" applyFill="1" applyBorder="1" applyAlignment="1">
      <alignment horizontal="center" vertical="center" wrapText="1"/>
    </xf>
    <xf numFmtId="0" fontId="206" fillId="0" borderId="41" xfId="0" applyFont="1" applyBorder="1" applyAlignment="1">
      <alignment horizontal="center" vertical="center" wrapText="1"/>
    </xf>
    <xf numFmtId="0" fontId="206" fillId="0" borderId="16" xfId="0" applyFont="1" applyBorder="1" applyAlignment="1">
      <alignment horizontal="center" vertical="center" wrapText="1"/>
    </xf>
    <xf numFmtId="0" fontId="206" fillId="0" borderId="109" xfId="0" applyFont="1" applyBorder="1" applyAlignment="1">
      <alignment horizontal="center" vertical="center" wrapText="1"/>
    </xf>
    <xf numFmtId="0" fontId="161" fillId="96" borderId="16" xfId="0" applyFont="1" applyFill="1" applyBorder="1" applyAlignment="1">
      <alignment horizontal="center" vertical="center" wrapText="1"/>
    </xf>
    <xf numFmtId="0" fontId="45" fillId="142" borderId="16" xfId="0" applyFont="1" applyFill="1" applyBorder="1" applyAlignment="1">
      <alignment horizontal="center" vertical="center" wrapText="1"/>
    </xf>
    <xf numFmtId="0" fontId="200" fillId="0" borderId="71" xfId="0" applyFont="1" applyBorder="1" applyAlignment="1">
      <alignment horizontal="center" vertical="center" wrapText="1"/>
    </xf>
    <xf numFmtId="0" fontId="200" fillId="0" borderId="50" xfId="0" applyFont="1" applyBorder="1" applyAlignment="1">
      <alignment horizontal="center" vertical="center" wrapText="1"/>
    </xf>
    <xf numFmtId="0" fontId="200" fillId="0" borderId="36" xfId="0" applyFont="1" applyBorder="1" applyAlignment="1">
      <alignment horizontal="center" vertical="center" wrapText="1"/>
    </xf>
    <xf numFmtId="0" fontId="208" fillId="0" borderId="2" xfId="0" applyFont="1" applyBorder="1" applyAlignment="1">
      <alignment horizontal="center" vertical="center" wrapText="1"/>
    </xf>
    <xf numFmtId="0" fontId="74" fillId="137" borderId="71" xfId="0" applyFont="1" applyFill="1" applyBorder="1" applyAlignment="1">
      <alignment horizontal="center" vertical="center" wrapText="1"/>
    </xf>
    <xf numFmtId="0" fontId="74" fillId="137" borderId="50" xfId="0" applyFont="1" applyFill="1" applyBorder="1" applyAlignment="1">
      <alignment horizontal="center" vertical="center" wrapText="1"/>
    </xf>
    <xf numFmtId="0" fontId="74" fillId="78" borderId="4" xfId="0" applyFont="1" applyFill="1" applyBorder="1" applyAlignment="1">
      <alignment horizontal="center" vertical="center"/>
    </xf>
    <xf numFmtId="0" fontId="74" fillId="78" borderId="15" xfId="0" applyFont="1" applyFill="1" applyBorder="1" applyAlignment="1">
      <alignment vertical="center"/>
    </xf>
    <xf numFmtId="0" fontId="200" fillId="0" borderId="76" xfId="0" applyFont="1" applyBorder="1" applyAlignment="1">
      <alignment horizontal="center" vertical="center" wrapText="1"/>
    </xf>
    <xf numFmtId="0" fontId="200" fillId="0" borderId="21" xfId="0" applyFont="1" applyBorder="1" applyAlignment="1">
      <alignment horizontal="center" vertical="center" wrapText="1"/>
    </xf>
    <xf numFmtId="0" fontId="200" fillId="0" borderId="120" xfId="0" applyFont="1" applyBorder="1" applyAlignment="1">
      <alignment horizontal="center" vertical="center" wrapText="1"/>
    </xf>
    <xf numFmtId="0" fontId="186" fillId="77" borderId="43" xfId="0" applyFont="1" applyFill="1" applyBorder="1" applyAlignment="1">
      <alignment horizontal="center" vertical="center" textRotation="90" wrapText="1"/>
    </xf>
    <xf numFmtId="0" fontId="186" fillId="77" borderId="44" xfId="0" applyFont="1" applyFill="1" applyBorder="1" applyAlignment="1">
      <alignment horizontal="center" vertical="center" textRotation="90" wrapText="1"/>
    </xf>
    <xf numFmtId="0" fontId="186" fillId="77" borderId="49" xfId="0" applyFont="1" applyFill="1" applyBorder="1" applyAlignment="1">
      <alignment horizontal="center" vertical="center" textRotation="90" wrapText="1"/>
    </xf>
    <xf numFmtId="49" fontId="79" fillId="122" borderId="16" xfId="0" applyNumberFormat="1" applyFont="1" applyFill="1" applyBorder="1" applyAlignment="1">
      <alignment horizontal="center" vertical="center" wrapText="1"/>
    </xf>
    <xf numFmtId="49" fontId="79" fillId="122" borderId="109" xfId="0" applyNumberFormat="1" applyFont="1" applyFill="1" applyBorder="1" applyAlignment="1">
      <alignment horizontal="center" vertical="center" wrapText="1"/>
    </xf>
    <xf numFmtId="0" fontId="74" fillId="92" borderId="41" xfId="0" applyFont="1" applyFill="1" applyBorder="1" applyAlignment="1">
      <alignment horizontal="center" vertical="center" wrapText="1"/>
    </xf>
    <xf numFmtId="0" fontId="74" fillId="92" borderId="16" xfId="0" applyFont="1" applyFill="1" applyBorder="1" applyAlignment="1">
      <alignment horizontal="center" vertical="center" wrapText="1"/>
    </xf>
    <xf numFmtId="0" fontId="74" fillId="92" borderId="109" xfId="0" applyFont="1" applyFill="1" applyBorder="1" applyAlignment="1">
      <alignment horizontal="center" vertical="center" wrapText="1"/>
    </xf>
    <xf numFmtId="0" fontId="79" fillId="0" borderId="40" xfId="0" applyFont="1" applyBorder="1" applyAlignment="1">
      <alignment horizontal="center" vertical="center"/>
    </xf>
    <xf numFmtId="0" fontId="79" fillId="0" borderId="50" xfId="0" applyFont="1" applyBorder="1" applyAlignment="1">
      <alignment horizontal="center" vertical="center"/>
    </xf>
    <xf numFmtId="0" fontId="79" fillId="0" borderId="70" xfId="0" applyFont="1" applyBorder="1" applyAlignment="1">
      <alignment horizontal="center" vertical="center"/>
    </xf>
    <xf numFmtId="0" fontId="52" fillId="46" borderId="109" xfId="0" applyFont="1" applyFill="1" applyBorder="1" applyAlignment="1">
      <alignment horizontal="center" vertical="center" wrapText="1"/>
    </xf>
    <xf numFmtId="0" fontId="52" fillId="46" borderId="41" xfId="0" applyFont="1" applyFill="1" applyBorder="1" applyAlignment="1">
      <alignment horizontal="center" vertical="center" wrapText="1"/>
    </xf>
    <xf numFmtId="0" fontId="79" fillId="77" borderId="16" xfId="0" applyFont="1" applyFill="1" applyBorder="1" applyAlignment="1">
      <alignment horizontal="center" vertical="center"/>
    </xf>
    <xf numFmtId="0" fontId="79" fillId="77" borderId="109" xfId="0" applyFont="1" applyFill="1" applyBorder="1" applyAlignment="1">
      <alignment horizontal="center" vertical="center"/>
    </xf>
    <xf numFmtId="0" fontId="45" fillId="59" borderId="41" xfId="0" applyFont="1" applyFill="1" applyBorder="1" applyAlignment="1">
      <alignment horizontal="center" vertical="center" wrapText="1"/>
    </xf>
    <xf numFmtId="0" fontId="45" fillId="59" borderId="16" xfId="0" applyFont="1" applyFill="1" applyBorder="1" applyAlignment="1">
      <alignment horizontal="center" vertical="center" wrapText="1"/>
    </xf>
    <xf numFmtId="0" fontId="45" fillId="59" borderId="109" xfId="0" applyFont="1" applyFill="1" applyBorder="1" applyAlignment="1">
      <alignment horizontal="center" vertical="center" wrapText="1"/>
    </xf>
    <xf numFmtId="0" fontId="74" fillId="78" borderId="110" xfId="0" applyFont="1" applyFill="1" applyBorder="1" applyAlignment="1">
      <alignment horizontal="center" vertical="center" wrapText="1"/>
    </xf>
    <xf numFmtId="0" fontId="74" fillId="78" borderId="40" xfId="0" applyFont="1" applyFill="1" applyBorder="1" applyAlignment="1">
      <alignment vertical="center" wrapText="1"/>
    </xf>
    <xf numFmtId="0" fontId="73" fillId="145" borderId="41" xfId="0" applyFont="1" applyFill="1" applyBorder="1" applyAlignment="1">
      <alignment horizontal="center" vertical="center" wrapText="1"/>
    </xf>
    <xf numFmtId="0" fontId="73" fillId="145" borderId="16" xfId="0" applyFont="1" applyFill="1" applyBorder="1" applyAlignment="1">
      <alignment horizontal="center" vertical="center" wrapText="1"/>
    </xf>
    <xf numFmtId="0" fontId="161" fillId="96" borderId="50" xfId="0" applyFont="1" applyFill="1" applyBorder="1" applyAlignment="1">
      <alignment horizontal="center" vertical="center"/>
    </xf>
    <xf numFmtId="0" fontId="45" fillId="148" borderId="16" xfId="0" applyFont="1" applyFill="1" applyBorder="1" applyAlignment="1">
      <alignment horizontal="center" vertical="center" wrapText="1"/>
    </xf>
    <xf numFmtId="0" fontId="45" fillId="148" borderId="109" xfId="0" applyFont="1" applyFill="1" applyBorder="1" applyAlignment="1">
      <alignment horizontal="center" vertical="center" wrapText="1"/>
    </xf>
    <xf numFmtId="0" fontId="74" fillId="0" borderId="89" xfId="0" applyFont="1" applyBorder="1" applyAlignment="1">
      <alignment horizontal="center" vertical="center" wrapText="1"/>
    </xf>
    <xf numFmtId="0" fontId="52" fillId="94" borderId="51" xfId="0" applyFont="1" applyFill="1" applyBorder="1" applyAlignment="1">
      <alignment horizontal="center" vertical="center" wrapText="1"/>
    </xf>
    <xf numFmtId="0" fontId="52" fillId="94" borderId="30" xfId="0" applyFont="1" applyFill="1" applyBorder="1" applyAlignment="1">
      <alignment horizontal="center" vertical="center" wrapText="1"/>
    </xf>
    <xf numFmtId="0" fontId="45" fillId="148" borderId="108" xfId="0" applyFont="1" applyFill="1" applyBorder="1" applyAlignment="1">
      <alignment horizontal="center" vertical="center" wrapText="1"/>
    </xf>
    <xf numFmtId="0" fontId="45" fillId="148" borderId="133" xfId="0" applyFont="1" applyFill="1" applyBorder="1" applyAlignment="1">
      <alignment horizontal="center" vertical="center" wrapText="1"/>
    </xf>
    <xf numFmtId="0" fontId="75" fillId="84" borderId="31" xfId="0" applyFont="1" applyFill="1" applyBorder="1" applyAlignment="1">
      <alignment horizontal="center" vertical="center" wrapText="1"/>
    </xf>
    <xf numFmtId="0" fontId="75" fillId="84" borderId="30" xfId="0" applyFont="1" applyFill="1" applyBorder="1" applyAlignment="1">
      <alignment horizontal="center" vertical="center" wrapText="1"/>
    </xf>
    <xf numFmtId="0" fontId="200" fillId="0" borderId="70" xfId="0" applyFont="1" applyBorder="1" applyAlignment="1">
      <alignment horizontal="center" vertical="center" wrapText="1"/>
    </xf>
    <xf numFmtId="0" fontId="79" fillId="0" borderId="11" xfId="0" applyFont="1" applyBorder="1" applyAlignment="1">
      <alignment horizontal="center" vertical="center"/>
    </xf>
    <xf numFmtId="0" fontId="79" fillId="0" borderId="10" xfId="0" applyFont="1" applyBorder="1" applyAlignment="1">
      <alignment vertical="center"/>
    </xf>
    <xf numFmtId="0" fontId="52" fillId="0" borderId="109" xfId="0" applyFont="1" applyBorder="1" applyAlignment="1">
      <alignment horizontal="center" vertical="center" wrapText="1"/>
    </xf>
    <xf numFmtId="0" fontId="79" fillId="58" borderId="41" xfId="0" applyFont="1" applyFill="1" applyBorder="1" applyAlignment="1">
      <alignment horizontal="center" vertical="center"/>
    </xf>
    <xf numFmtId="0" fontId="79" fillId="58" borderId="16" xfId="0" applyFont="1" applyFill="1" applyBorder="1" applyAlignment="1">
      <alignment horizontal="center" vertical="center"/>
    </xf>
    <xf numFmtId="0" fontId="79" fillId="58" borderId="109" xfId="0" applyFont="1" applyFill="1" applyBorder="1" applyAlignment="1">
      <alignment horizontal="center" vertical="center"/>
    </xf>
    <xf numFmtId="0" fontId="186" fillId="77" borderId="43" xfId="0" applyFont="1" applyFill="1" applyBorder="1" applyAlignment="1">
      <alignment horizontal="center" vertical="center" textRotation="90"/>
    </xf>
    <xf numFmtId="0" fontId="186" fillId="77" borderId="44" xfId="0" applyFont="1" applyFill="1" applyBorder="1" applyAlignment="1">
      <alignment horizontal="center" vertical="center" textRotation="90"/>
    </xf>
    <xf numFmtId="0" fontId="186" fillId="77" borderId="49" xfId="0" applyFont="1" applyFill="1" applyBorder="1" applyAlignment="1">
      <alignment horizontal="center" vertical="center" textRotation="90"/>
    </xf>
    <xf numFmtId="0" fontId="52" fillId="0" borderId="89" xfId="0" applyFont="1" applyBorder="1" applyAlignment="1">
      <alignment horizontal="center" vertical="center" wrapText="1"/>
    </xf>
    <xf numFmtId="0" fontId="52" fillId="0" borderId="108" xfId="0" applyFont="1" applyBorder="1" applyAlignment="1">
      <alignment horizontal="center" vertical="center" wrapText="1"/>
    </xf>
    <xf numFmtId="0" fontId="75" fillId="94" borderId="40" xfId="0" applyFont="1" applyFill="1" applyBorder="1" applyAlignment="1">
      <alignment horizontal="center" vertical="center"/>
    </xf>
    <xf numFmtId="0" fontId="75" fillId="94" borderId="50" xfId="0" applyFont="1" applyFill="1" applyBorder="1" applyAlignment="1">
      <alignment horizontal="center" vertical="center"/>
    </xf>
    <xf numFmtId="0" fontId="75" fillId="94" borderId="36" xfId="0" applyFont="1" applyFill="1" applyBorder="1" applyAlignment="1">
      <alignment horizontal="center" vertical="center"/>
    </xf>
    <xf numFmtId="0" fontId="45" fillId="59" borderId="71" xfId="0" applyFont="1" applyFill="1" applyBorder="1" applyAlignment="1">
      <alignment horizontal="center" vertical="center" wrapText="1"/>
    </xf>
    <xf numFmtId="0" fontId="45" fillId="59" borderId="50" xfId="0" applyFont="1" applyFill="1" applyBorder="1" applyAlignment="1">
      <alignment horizontal="center" vertical="center" wrapText="1"/>
    </xf>
    <xf numFmtId="0" fontId="45" fillId="59" borderId="36" xfId="0" applyFont="1" applyFill="1" applyBorder="1" applyAlignment="1">
      <alignment horizontal="center" vertical="center" wrapText="1"/>
    </xf>
    <xf numFmtId="0" fontId="74" fillId="0" borderId="133" xfId="0" applyFont="1" applyBorder="1" applyAlignment="1">
      <alignment horizontal="center" vertical="center" wrapText="1"/>
    </xf>
    <xf numFmtId="0" fontId="5" fillId="97" borderId="51" xfId="0" applyFont="1" applyFill="1" applyBorder="1" applyAlignment="1">
      <alignment horizontal="center" vertical="center" wrapText="1"/>
    </xf>
    <xf numFmtId="0" fontId="5" fillId="97" borderId="30" xfId="0" applyFont="1" applyFill="1" applyBorder="1" applyAlignment="1">
      <alignment horizontal="center" vertical="center" wrapText="1"/>
    </xf>
    <xf numFmtId="0" fontId="74" fillId="76" borderId="50" xfId="0" applyFont="1" applyFill="1" applyBorder="1" applyAlignment="1">
      <alignment horizontal="center" vertical="center" wrapText="1"/>
    </xf>
    <xf numFmtId="0" fontId="74" fillId="76" borderId="70" xfId="0" applyFont="1" applyFill="1" applyBorder="1" applyAlignment="1">
      <alignment horizontal="center" vertical="center" wrapText="1"/>
    </xf>
    <xf numFmtId="0" fontId="197" fillId="0" borderId="15" xfId="0" applyFont="1" applyBorder="1" applyAlignment="1">
      <alignment horizontal="center" vertical="center" wrapText="1"/>
    </xf>
    <xf numFmtId="0" fontId="197" fillId="0" borderId="109" xfId="0" applyFont="1" applyBorder="1" applyAlignment="1">
      <alignment horizontal="center" vertical="center" wrapText="1"/>
    </xf>
    <xf numFmtId="0" fontId="74" fillId="148" borderId="16" xfId="0" applyFont="1" applyFill="1" applyBorder="1" applyAlignment="1">
      <alignment horizontal="center" vertical="center" wrapText="1"/>
    </xf>
    <xf numFmtId="0" fontId="74" fillId="148" borderId="109" xfId="0" applyFont="1" applyFill="1" applyBorder="1" applyAlignment="1">
      <alignment horizontal="center" vertical="center" wrapText="1"/>
    </xf>
    <xf numFmtId="0" fontId="52" fillId="94" borderId="71" xfId="0" applyFont="1" applyFill="1" applyBorder="1" applyAlignment="1">
      <alignment horizontal="center" vertical="center" wrapText="1"/>
    </xf>
    <xf numFmtId="0" fontId="5" fillId="97" borderId="41" xfId="0" applyFont="1" applyFill="1" applyBorder="1" applyAlignment="1">
      <alignment horizontal="center" vertical="center" wrapText="1"/>
    </xf>
    <xf numFmtId="0" fontId="5" fillId="97" borderId="2" xfId="0" applyFont="1" applyFill="1" applyBorder="1" applyAlignment="1">
      <alignment horizontal="center" vertical="center" wrapText="1"/>
    </xf>
    <xf numFmtId="0" fontId="79" fillId="77" borderId="41" xfId="0" applyFont="1" applyFill="1" applyBorder="1" applyAlignment="1">
      <alignment horizontal="center" vertical="center"/>
    </xf>
    <xf numFmtId="0" fontId="201" fillId="0" borderId="70" xfId="0" applyFont="1" applyBorder="1" applyAlignment="1">
      <alignment horizontal="center" vertical="center" wrapText="1"/>
    </xf>
    <xf numFmtId="0" fontId="45" fillId="142" borderId="109" xfId="0" applyFont="1" applyFill="1" applyBorder="1" applyAlignment="1">
      <alignment horizontal="center" vertical="center" wrapText="1"/>
    </xf>
    <xf numFmtId="0" fontId="45" fillId="59" borderId="76" xfId="0" applyFont="1" applyFill="1" applyBorder="1" applyAlignment="1">
      <alignment horizontal="center" vertical="center" wrapText="1"/>
    </xf>
    <xf numFmtId="0" fontId="45" fillId="59" borderId="21" xfId="0" applyFont="1" applyFill="1" applyBorder="1" applyAlignment="1">
      <alignment horizontal="center" vertical="center" wrapText="1"/>
    </xf>
    <xf numFmtId="0" fontId="45" fillId="59" borderId="9" xfId="0" applyFont="1" applyFill="1" applyBorder="1" applyAlignment="1">
      <alignment horizontal="center" vertical="center" wrapText="1"/>
    </xf>
    <xf numFmtId="0" fontId="1" fillId="0" borderId="41" xfId="0" applyFont="1" applyBorder="1" applyAlignment="1">
      <alignment horizontal="center" vertical="center" wrapText="1"/>
    </xf>
    <xf numFmtId="0" fontId="1" fillId="0" borderId="16" xfId="0" applyFont="1" applyBorder="1" applyAlignment="1">
      <alignment horizontal="center" vertical="center" wrapText="1"/>
    </xf>
    <xf numFmtId="0" fontId="1" fillId="0" borderId="2" xfId="0" applyFont="1" applyBorder="1" applyAlignment="1">
      <alignment horizontal="center" vertical="center" wrapText="1"/>
    </xf>
    <xf numFmtId="0" fontId="189" fillId="0" borderId="16" xfId="0" applyFont="1" applyBorder="1" applyAlignment="1">
      <alignment horizontal="center" vertical="center" wrapText="1"/>
    </xf>
    <xf numFmtId="0" fontId="79" fillId="140" borderId="41" xfId="0" applyFont="1" applyFill="1" applyBorder="1" applyAlignment="1">
      <alignment horizontal="center" vertical="center" wrapText="1"/>
    </xf>
    <xf numFmtId="0" fontId="79" fillId="140" borderId="16" xfId="0" applyFont="1" applyFill="1" applyBorder="1" applyAlignment="1">
      <alignment horizontal="center" vertical="center" wrapText="1"/>
    </xf>
    <xf numFmtId="0" fontId="79" fillId="140" borderId="109" xfId="0" applyFont="1" applyFill="1" applyBorder="1" applyAlignment="1">
      <alignment horizontal="center" vertical="center" wrapText="1"/>
    </xf>
    <xf numFmtId="0" fontId="79" fillId="77" borderId="41" xfId="0" applyFont="1" applyFill="1" applyBorder="1" applyAlignment="1">
      <alignment horizontal="center" vertical="center" wrapText="1"/>
    </xf>
    <xf numFmtId="0" fontId="79" fillId="77" borderId="16" xfId="0" applyFont="1" applyFill="1" applyBorder="1" applyAlignment="1">
      <alignment horizontal="center" vertical="center" wrapText="1"/>
    </xf>
    <xf numFmtId="0" fontId="186" fillId="77" borderId="45" xfId="0" applyFont="1" applyFill="1" applyBorder="1" applyAlignment="1">
      <alignment horizontal="center" vertical="center" textRotation="90"/>
    </xf>
    <xf numFmtId="0" fontId="186" fillId="77" borderId="37" xfId="0" applyFont="1" applyFill="1" applyBorder="1" applyAlignment="1">
      <alignment horizontal="center" vertical="center" textRotation="90"/>
    </xf>
    <xf numFmtId="0" fontId="186" fillId="77" borderId="38" xfId="0" applyFont="1" applyFill="1" applyBorder="1" applyAlignment="1">
      <alignment horizontal="center" vertical="center" textRotation="90"/>
    </xf>
    <xf numFmtId="0" fontId="79" fillId="77" borderId="2" xfId="0" applyFont="1" applyFill="1" applyBorder="1" applyAlignment="1">
      <alignment horizontal="center" vertical="center"/>
    </xf>
    <xf numFmtId="0" fontId="45" fillId="150" borderId="76" xfId="0" applyFont="1" applyFill="1" applyBorder="1" applyAlignment="1">
      <alignment horizontal="center" vertical="center" wrapText="1"/>
    </xf>
    <xf numFmtId="0" fontId="45" fillId="150" borderId="21" xfId="0" applyFont="1" applyFill="1" applyBorder="1" applyAlignment="1">
      <alignment horizontal="center" vertical="center" wrapText="1"/>
    </xf>
    <xf numFmtId="0" fontId="73" fillId="151" borderId="41" xfId="0" applyFont="1" applyFill="1" applyBorder="1" applyAlignment="1">
      <alignment horizontal="center" vertical="center" wrapText="1"/>
    </xf>
    <xf numFmtId="0" fontId="73" fillId="151" borderId="16" xfId="0" applyFont="1" applyFill="1" applyBorder="1" applyAlignment="1">
      <alignment horizontal="center" vertical="center" wrapText="1"/>
    </xf>
    <xf numFmtId="0" fontId="73" fillId="151" borderId="2" xfId="0" applyFont="1" applyFill="1" applyBorder="1" applyAlignment="1">
      <alignment horizontal="center" vertical="center" wrapText="1"/>
    </xf>
    <xf numFmtId="0" fontId="205" fillId="144" borderId="15" xfId="0" applyFont="1" applyFill="1" applyBorder="1" applyAlignment="1">
      <alignment horizontal="center" vertical="center" wrapText="1"/>
    </xf>
    <xf numFmtId="0" fontId="205" fillId="144" borderId="109" xfId="0" applyFont="1" applyFill="1" applyBorder="1" applyAlignment="1">
      <alignment horizontal="center" vertical="center" wrapText="1"/>
    </xf>
    <xf numFmtId="49" fontId="209" fillId="0" borderId="41" xfId="0" applyNumberFormat="1" applyFont="1" applyBorder="1" applyAlignment="1">
      <alignment horizontal="center" vertical="center" wrapText="1"/>
    </xf>
    <xf numFmtId="49" fontId="209" fillId="0" borderId="16" xfId="0" applyNumberFormat="1" applyFont="1" applyBorder="1" applyAlignment="1">
      <alignment horizontal="center" vertical="center" wrapText="1"/>
    </xf>
    <xf numFmtId="49" fontId="209" fillId="0" borderId="109" xfId="0" applyNumberFormat="1" applyFont="1" applyBorder="1" applyAlignment="1">
      <alignment horizontal="center" vertical="center" wrapText="1"/>
    </xf>
    <xf numFmtId="0" fontId="45" fillId="142" borderId="76" xfId="0" applyFont="1" applyFill="1" applyBorder="1" applyAlignment="1">
      <alignment horizontal="center" vertical="center" wrapText="1"/>
    </xf>
    <xf numFmtId="0" fontId="45" fillId="142" borderId="21" xfId="0" applyFont="1" applyFill="1" applyBorder="1" applyAlignment="1">
      <alignment horizontal="center" vertical="center" wrapText="1"/>
    </xf>
    <xf numFmtId="0" fontId="45" fillId="142" borderId="120" xfId="0" applyFont="1" applyFill="1" applyBorder="1" applyAlignment="1">
      <alignment horizontal="center" vertical="center" wrapText="1"/>
    </xf>
    <xf numFmtId="0" fontId="75" fillId="65" borderId="71" xfId="0" applyFont="1" applyFill="1" applyBorder="1" applyAlignment="1">
      <alignment horizontal="center" vertical="center" wrapText="1"/>
    </xf>
    <xf numFmtId="0" fontId="75" fillId="65" borderId="50" xfId="0" applyFont="1" applyFill="1" applyBorder="1" applyAlignment="1">
      <alignment horizontal="center" vertical="center" wrapText="1"/>
    </xf>
    <xf numFmtId="0" fontId="75" fillId="65" borderId="36" xfId="0" applyFont="1" applyFill="1" applyBorder="1" applyAlignment="1">
      <alignment horizontal="center" vertical="center" wrapText="1"/>
    </xf>
    <xf numFmtId="0" fontId="52" fillId="0" borderId="40" xfId="0" applyFont="1" applyBorder="1" applyAlignment="1">
      <alignment horizontal="center" vertical="center" wrapText="1"/>
    </xf>
    <xf numFmtId="0" fontId="52" fillId="0" borderId="70" xfId="0" applyFont="1" applyBorder="1" applyAlignment="1">
      <alignment horizontal="center" vertical="center" wrapText="1"/>
    </xf>
    <xf numFmtId="0" fontId="79" fillId="0" borderId="71" xfId="0" applyFont="1" applyBorder="1" applyAlignment="1">
      <alignment horizontal="center" vertical="center"/>
    </xf>
    <xf numFmtId="0" fontId="75" fillId="0" borderId="109" xfId="0" applyFont="1" applyBorder="1" applyAlignment="1">
      <alignment horizontal="center" vertical="center" wrapText="1"/>
    </xf>
    <xf numFmtId="0" fontId="52" fillId="0" borderId="76" xfId="0" applyFont="1" applyBorder="1" applyAlignment="1">
      <alignment horizontal="center" vertical="center" wrapText="1"/>
    </xf>
    <xf numFmtId="0" fontId="52" fillId="0" borderId="21" xfId="0" applyFont="1" applyBorder="1" applyAlignment="1">
      <alignment horizontal="center" vertical="center" wrapText="1"/>
    </xf>
    <xf numFmtId="0" fontId="52" fillId="0" borderId="120" xfId="0" applyFont="1" applyBorder="1" applyAlignment="1">
      <alignment horizontal="center" vertical="center" wrapText="1"/>
    </xf>
    <xf numFmtId="0" fontId="52" fillId="0" borderId="38" xfId="0" applyFont="1" applyBorder="1" applyAlignment="1">
      <alignment horizontal="center" vertical="center" wrapText="1"/>
    </xf>
    <xf numFmtId="0" fontId="52" fillId="0" borderId="24" xfId="0" applyFont="1" applyBorder="1" applyAlignment="1">
      <alignment horizontal="center" vertical="center" wrapText="1"/>
    </xf>
    <xf numFmtId="0" fontId="68" fillId="97" borderId="41" xfId="0" applyFont="1" applyFill="1" applyBorder="1" applyAlignment="1">
      <alignment horizontal="center" vertical="center" wrapText="1"/>
    </xf>
    <xf numFmtId="0" fontId="68" fillId="97" borderId="16" xfId="0" applyFont="1" applyFill="1" applyBorder="1" applyAlignment="1">
      <alignment horizontal="center" vertical="center" wrapText="1"/>
    </xf>
    <xf numFmtId="0" fontId="68" fillId="97" borderId="109" xfId="0" applyFont="1" applyFill="1" applyBorder="1" applyAlignment="1">
      <alignment horizontal="center" vertical="center" wrapText="1"/>
    </xf>
    <xf numFmtId="0" fontId="74" fillId="0" borderId="45" xfId="0" applyFont="1" applyBorder="1" applyAlignment="1">
      <alignment horizontal="center" vertical="center"/>
    </xf>
    <xf numFmtId="0" fontId="74" fillId="0" borderId="32" xfId="0" applyFont="1" applyBorder="1" applyAlignment="1">
      <alignment horizontal="center" vertical="center"/>
    </xf>
    <xf numFmtId="0" fontId="52" fillId="0" borderId="31" xfId="0" applyFont="1" applyBorder="1" applyAlignment="1">
      <alignment horizontal="center" vertical="center"/>
    </xf>
    <xf numFmtId="0" fontId="52" fillId="0" borderId="30" xfId="0" applyFont="1" applyBorder="1" applyAlignment="1">
      <alignment horizontal="center" vertical="center"/>
    </xf>
    <xf numFmtId="0" fontId="75" fillId="0" borderId="21" xfId="0" applyFont="1" applyBorder="1" applyAlignment="1">
      <alignment horizontal="center" vertical="center"/>
    </xf>
    <xf numFmtId="0" fontId="75" fillId="0" borderId="120" xfId="0" applyFont="1" applyBorder="1" applyAlignment="1">
      <alignment horizontal="center" vertical="center"/>
    </xf>
    <xf numFmtId="0" fontId="79" fillId="46" borderId="16" xfId="0" applyFont="1" applyFill="1" applyBorder="1" applyAlignment="1">
      <alignment horizontal="center" vertical="center"/>
    </xf>
    <xf numFmtId="0" fontId="79" fillId="46" borderId="109" xfId="0" applyFont="1" applyFill="1" applyBorder="1" applyAlignment="1">
      <alignment horizontal="center" vertical="center"/>
    </xf>
    <xf numFmtId="49" fontId="75" fillId="147" borderId="2" xfId="0" applyNumberFormat="1" applyFont="1" applyFill="1" applyBorder="1" applyAlignment="1">
      <alignment horizontal="center" vertical="center" wrapText="1"/>
    </xf>
    <xf numFmtId="0" fontId="161" fillId="96" borderId="109" xfId="0" applyFont="1" applyFill="1" applyBorder="1" applyAlignment="1">
      <alignment horizontal="center" vertical="center" wrapText="1"/>
    </xf>
    <xf numFmtId="0" fontId="161" fillId="96" borderId="41" xfId="0" applyFont="1" applyFill="1" applyBorder="1" applyAlignment="1">
      <alignment horizontal="center" vertical="center" wrapText="1"/>
    </xf>
    <xf numFmtId="0" fontId="163" fillId="96" borderId="76" xfId="0" applyFont="1" applyFill="1" applyBorder="1" applyAlignment="1">
      <alignment horizontal="center" vertical="center" wrapText="1"/>
    </xf>
    <xf numFmtId="0" fontId="163" fillId="96" borderId="21" xfId="0" applyFont="1" applyFill="1" applyBorder="1" applyAlignment="1">
      <alignment horizontal="center" vertical="center" wrapText="1"/>
    </xf>
    <xf numFmtId="0" fontId="73" fillId="0" borderId="40" xfId="0" applyFont="1" applyBorder="1" applyAlignment="1">
      <alignment horizontal="center" vertical="center"/>
    </xf>
    <xf numFmtId="0" fontId="73" fillId="0" borderId="70" xfId="0" applyFont="1" applyBorder="1" applyAlignment="1">
      <alignment horizontal="center" vertical="center"/>
    </xf>
    <xf numFmtId="0" fontId="73" fillId="0" borderId="76" xfId="0" applyFont="1" applyBorder="1" applyAlignment="1">
      <alignment horizontal="center" vertical="center"/>
    </xf>
    <xf numFmtId="0" fontId="73" fillId="0" borderId="9" xfId="0" applyFont="1" applyBorder="1" applyAlignment="1">
      <alignment horizontal="center" vertical="center"/>
    </xf>
    <xf numFmtId="0" fontId="75" fillId="0" borderId="39" xfId="0" applyFont="1" applyBorder="1" applyAlignment="1">
      <alignment horizontal="center" vertical="center" wrapText="1"/>
    </xf>
    <xf numFmtId="0" fontId="75" fillId="0" borderId="108" xfId="0" applyFont="1" applyBorder="1" applyAlignment="1">
      <alignment horizontal="center" vertical="center" wrapText="1"/>
    </xf>
    <xf numFmtId="0" fontId="75" fillId="0" borderId="7" xfId="0" applyFont="1" applyBorder="1" applyAlignment="1">
      <alignment horizontal="center" vertical="center" wrapText="1"/>
    </xf>
    <xf numFmtId="0" fontId="52" fillId="0" borderId="39" xfId="0" applyFont="1" applyBorder="1" applyAlignment="1">
      <alignment horizontal="center" vertical="center" wrapText="1"/>
    </xf>
    <xf numFmtId="0" fontId="52" fillId="0" borderId="7" xfId="0" applyFont="1" applyBorder="1" applyAlignment="1">
      <alignment horizontal="center" vertical="center" wrapText="1"/>
    </xf>
    <xf numFmtId="0" fontId="20" fillId="65" borderId="41" xfId="0" applyFont="1" applyFill="1" applyBorder="1" applyAlignment="1">
      <alignment horizontal="center" vertical="center" wrapText="1"/>
    </xf>
    <xf numFmtId="0" fontId="20" fillId="65" borderId="16" xfId="0" applyFont="1" applyFill="1" applyBorder="1" applyAlignment="1">
      <alignment horizontal="center" vertical="center" wrapText="1"/>
    </xf>
    <xf numFmtId="0" fontId="20" fillId="65" borderId="109" xfId="0" applyFont="1" applyFill="1" applyBorder="1" applyAlignment="1">
      <alignment horizontal="center" vertical="center" wrapText="1"/>
    </xf>
    <xf numFmtId="0" fontId="75" fillId="65" borderId="18" xfId="0" applyFont="1" applyFill="1" applyBorder="1" applyAlignment="1">
      <alignment horizontal="center" vertical="center" wrapText="1"/>
    </xf>
    <xf numFmtId="0" fontId="75" fillId="65" borderId="120" xfId="0" applyFont="1" applyFill="1" applyBorder="1" applyAlignment="1">
      <alignment horizontal="center" vertical="center" wrapText="1"/>
    </xf>
    <xf numFmtId="0" fontId="161" fillId="96" borderId="71" xfId="0" applyFont="1" applyFill="1" applyBorder="1" applyAlignment="1">
      <alignment horizontal="center" vertical="center" wrapText="1"/>
    </xf>
    <xf numFmtId="0" fontId="161" fillId="96" borderId="70" xfId="0" applyFont="1" applyFill="1" applyBorder="1" applyAlignment="1">
      <alignment horizontal="center" vertical="center" wrapText="1"/>
    </xf>
    <xf numFmtId="0" fontId="20" fillId="65" borderId="71" xfId="0" applyFont="1" applyFill="1" applyBorder="1" applyAlignment="1">
      <alignment horizontal="center" vertical="center" wrapText="1"/>
    </xf>
    <xf numFmtId="0" fontId="20" fillId="65" borderId="50" xfId="0" applyFont="1" applyFill="1" applyBorder="1" applyAlignment="1">
      <alignment horizontal="center" vertical="center" wrapText="1"/>
    </xf>
    <xf numFmtId="0" fontId="20" fillId="65" borderId="70" xfId="0" applyFont="1" applyFill="1" applyBorder="1" applyAlignment="1">
      <alignment horizontal="center" vertical="center" wrapText="1"/>
    </xf>
    <xf numFmtId="0" fontId="73" fillId="0" borderId="45" xfId="0" applyFont="1" applyBorder="1" applyAlignment="1">
      <alignment horizontal="center" vertical="center"/>
    </xf>
    <xf numFmtId="0" fontId="73" fillId="0" borderId="46" xfId="0" applyFont="1" applyBorder="1" applyAlignment="1">
      <alignment horizontal="center" vertical="center"/>
    </xf>
    <xf numFmtId="49" fontId="186" fillId="77" borderId="26" xfId="0" applyNumberFormat="1" applyFont="1" applyFill="1" applyBorder="1" applyAlignment="1">
      <alignment horizontal="center" vertical="center" textRotation="90" wrapText="1"/>
    </xf>
    <xf numFmtId="49" fontId="186" fillId="77" borderId="23" xfId="0" applyNumberFormat="1" applyFont="1" applyFill="1" applyBorder="1" applyAlignment="1">
      <alignment horizontal="center" vertical="center" textRotation="90" wrapText="1"/>
    </xf>
    <xf numFmtId="49" fontId="186" fillId="77" borderId="20" xfId="0" applyNumberFormat="1" applyFont="1" applyFill="1" applyBorder="1" applyAlignment="1">
      <alignment horizontal="center" vertical="center" textRotation="90" wrapText="1"/>
    </xf>
    <xf numFmtId="0" fontId="52" fillId="71" borderId="15" xfId="0" applyFont="1" applyFill="1" applyBorder="1" applyAlignment="1">
      <alignment horizontal="center" vertical="center" wrapText="1"/>
    </xf>
    <xf numFmtId="0" fontId="52" fillId="71" borderId="16" xfId="0" applyFont="1" applyFill="1" applyBorder="1" applyAlignment="1">
      <alignment horizontal="center" vertical="center" wrapText="1"/>
    </xf>
    <xf numFmtId="0" fontId="52" fillId="71" borderId="109" xfId="0" applyFont="1" applyFill="1" applyBorder="1" applyAlignment="1">
      <alignment horizontal="center" vertical="center" wrapText="1"/>
    </xf>
    <xf numFmtId="49" fontId="52" fillId="147" borderId="39" xfId="0" applyNumberFormat="1" applyFont="1" applyFill="1" applyBorder="1" applyAlignment="1">
      <alignment horizontal="center" vertical="center" wrapText="1"/>
    </xf>
    <xf numFmtId="49" fontId="52" fillId="147" borderId="133" xfId="0" applyNumberFormat="1" applyFont="1" applyFill="1" applyBorder="1" applyAlignment="1">
      <alignment horizontal="center" vertical="center" wrapText="1"/>
    </xf>
    <xf numFmtId="0" fontId="75" fillId="0" borderId="28" xfId="0" applyFont="1" applyBorder="1" applyAlignment="1">
      <alignment horizontal="center" vertical="center" wrapText="1"/>
    </xf>
    <xf numFmtId="0" fontId="75" fillId="0" borderId="69" xfId="0" applyFont="1" applyBorder="1" applyAlignment="1">
      <alignment horizontal="center" vertical="center" wrapText="1"/>
    </xf>
    <xf numFmtId="0" fontId="74" fillId="0" borderId="40" xfId="0" applyFont="1" applyBorder="1" applyAlignment="1">
      <alignment horizontal="center" vertical="center" wrapText="1"/>
    </xf>
    <xf numFmtId="0" fontId="74" fillId="0" borderId="70" xfId="0" applyFont="1" applyBorder="1" applyAlignment="1">
      <alignment horizontal="center" vertical="center" wrapText="1"/>
    </xf>
    <xf numFmtId="0" fontId="74" fillId="0" borderId="45" xfId="0" applyFont="1" applyBorder="1" applyAlignment="1">
      <alignment horizontal="center" vertical="center" wrapText="1"/>
    </xf>
    <xf numFmtId="0" fontId="74" fillId="0" borderId="46" xfId="0" applyFont="1" applyBorder="1" applyAlignment="1">
      <alignment horizontal="center" vertical="center" wrapText="1"/>
    </xf>
    <xf numFmtId="0" fontId="74" fillId="0" borderId="38" xfId="0" applyFont="1" applyBorder="1" applyAlignment="1">
      <alignment horizontal="center" vertical="center" wrapText="1"/>
    </xf>
    <xf numFmtId="0" fontId="74" fillId="0" borderId="48" xfId="0" applyFont="1" applyBorder="1" applyAlignment="1">
      <alignment horizontal="center" vertical="center" wrapText="1"/>
    </xf>
    <xf numFmtId="0" fontId="75" fillId="0" borderId="133" xfId="0" applyFont="1" applyBorder="1" applyAlignment="1">
      <alignment horizontal="center" vertical="center" wrapText="1"/>
    </xf>
    <xf numFmtId="0" fontId="1" fillId="138" borderId="15" xfId="0" applyFont="1" applyFill="1" applyBorder="1" applyAlignment="1">
      <alignment horizontal="center" vertical="center" wrapText="1"/>
    </xf>
    <xf numFmtId="0" fontId="1" fillId="138" borderId="2" xfId="0" applyFont="1" applyFill="1" applyBorder="1" applyAlignment="1">
      <alignment horizontal="center" vertical="center" wrapText="1"/>
    </xf>
    <xf numFmtId="0" fontId="45" fillId="147" borderId="76" xfId="0" applyFont="1" applyFill="1" applyBorder="1" applyAlignment="1">
      <alignment horizontal="center" vertical="center" wrapText="1"/>
    </xf>
    <xf numFmtId="0" fontId="45" fillId="147" borderId="21" xfId="0" applyFont="1" applyFill="1" applyBorder="1" applyAlignment="1">
      <alignment horizontal="center" vertical="center" wrapText="1"/>
    </xf>
    <xf numFmtId="0" fontId="45" fillId="147" borderId="9" xfId="0" applyFont="1" applyFill="1" applyBorder="1" applyAlignment="1">
      <alignment horizontal="center" vertical="center" wrapText="1"/>
    </xf>
    <xf numFmtId="0" fontId="45" fillId="142" borderId="50" xfId="0" applyFont="1" applyFill="1" applyBorder="1" applyAlignment="1">
      <alignment horizontal="center" vertical="center" wrapText="1"/>
    </xf>
    <xf numFmtId="0" fontId="45" fillId="142" borderId="15" xfId="0" applyFont="1" applyFill="1" applyBorder="1" applyAlignment="1">
      <alignment horizontal="center" vertical="center" wrapText="1"/>
    </xf>
    <xf numFmtId="0" fontId="45" fillId="142" borderId="2" xfId="0" applyFont="1" applyFill="1" applyBorder="1" applyAlignment="1">
      <alignment horizontal="center" vertical="center" wrapText="1"/>
    </xf>
    <xf numFmtId="49" fontId="204" fillId="0" borderId="41" xfId="0" applyNumberFormat="1" applyFont="1" applyBorder="1" applyAlignment="1">
      <alignment horizontal="center" vertical="center" wrapText="1"/>
    </xf>
    <xf numFmtId="49" fontId="204" fillId="0" borderId="16" xfId="0" applyNumberFormat="1" applyFont="1" applyBorder="1" applyAlignment="1">
      <alignment horizontal="center" vertical="center" wrapText="1"/>
    </xf>
    <xf numFmtId="0" fontId="45" fillId="84" borderId="50" xfId="0" applyFont="1" applyFill="1" applyBorder="1" applyAlignment="1">
      <alignment horizontal="center" vertical="center" wrapText="1"/>
    </xf>
    <xf numFmtId="0" fontId="45" fillId="84" borderId="70" xfId="0" applyFont="1" applyFill="1" applyBorder="1" applyAlignment="1">
      <alignment horizontal="center" vertical="center" wrapText="1"/>
    </xf>
    <xf numFmtId="0" fontId="45" fillId="132" borderId="120" xfId="0" applyFont="1" applyFill="1" applyBorder="1" applyAlignment="1">
      <alignment horizontal="center" vertical="center" wrapText="1"/>
    </xf>
    <xf numFmtId="0" fontId="52" fillId="0" borderId="133" xfId="0" applyFont="1" applyBorder="1" applyAlignment="1">
      <alignment horizontal="center" vertical="center" wrapText="1"/>
    </xf>
    <xf numFmtId="0" fontId="52" fillId="129" borderId="16" xfId="0" applyFont="1" applyFill="1" applyBorder="1" applyAlignment="1">
      <alignment horizontal="center" vertical="center"/>
    </xf>
    <xf numFmtId="0" fontId="1" fillId="116" borderId="41" xfId="0" applyFont="1" applyFill="1" applyBorder="1" applyAlignment="1">
      <alignment horizontal="center" vertical="center"/>
    </xf>
    <xf numFmtId="0" fontId="1" fillId="116" borderId="2" xfId="0" applyFont="1" applyFill="1" applyBorder="1" applyAlignment="1">
      <alignment horizontal="center" vertical="center"/>
    </xf>
    <xf numFmtId="49" fontId="79" fillId="71" borderId="41" xfId="0" applyNumberFormat="1" applyFont="1" applyFill="1" applyBorder="1" applyAlignment="1">
      <alignment horizontal="center" vertical="center" wrapText="1"/>
    </xf>
    <xf numFmtId="49" fontId="79" fillId="71" borderId="16" xfId="0" applyNumberFormat="1" applyFont="1" applyFill="1" applyBorder="1" applyAlignment="1">
      <alignment horizontal="center" vertical="center" wrapText="1"/>
    </xf>
    <xf numFmtId="49" fontId="79" fillId="71" borderId="109" xfId="0" applyNumberFormat="1" applyFont="1" applyFill="1" applyBorder="1" applyAlignment="1">
      <alignment horizontal="center" vertical="center" wrapText="1"/>
    </xf>
    <xf numFmtId="0" fontId="88" fillId="84" borderId="41" xfId="0" applyFont="1" applyFill="1" applyBorder="1" applyAlignment="1">
      <alignment horizontal="center" vertical="center" wrapText="1"/>
    </xf>
    <xf numFmtId="0" fontId="88" fillId="84" borderId="16" xfId="0" applyFont="1" applyFill="1" applyBorder="1" applyAlignment="1">
      <alignment horizontal="center" vertical="center" wrapText="1"/>
    </xf>
    <xf numFmtId="0" fontId="88" fillId="84" borderId="109" xfId="0" applyFont="1" applyFill="1" applyBorder="1" applyAlignment="1">
      <alignment horizontal="center" vertical="center" wrapText="1"/>
    </xf>
    <xf numFmtId="0" fontId="79" fillId="118" borderId="41" xfId="0" applyFont="1" applyFill="1" applyBorder="1" applyAlignment="1">
      <alignment horizontal="center" vertical="center" wrapText="1"/>
    </xf>
    <xf numFmtId="0" fontId="79" fillId="118" borderId="16" xfId="0" applyFont="1" applyFill="1" applyBorder="1" applyAlignment="1">
      <alignment horizontal="center" vertical="center" wrapText="1"/>
    </xf>
    <xf numFmtId="0" fontId="79" fillId="118" borderId="109" xfId="0" applyFont="1" applyFill="1" applyBorder="1" applyAlignment="1">
      <alignment horizontal="center" vertical="center" wrapText="1"/>
    </xf>
    <xf numFmtId="0" fontId="79" fillId="77" borderId="109" xfId="0" applyFont="1" applyFill="1" applyBorder="1" applyAlignment="1">
      <alignment horizontal="center" vertical="center" wrapText="1"/>
    </xf>
    <xf numFmtId="0" fontId="199" fillId="58" borderId="16" xfId="0" applyFont="1" applyFill="1" applyBorder="1" applyAlignment="1">
      <alignment horizontal="center" vertical="center" wrapText="1"/>
    </xf>
    <xf numFmtId="0" fontId="189" fillId="0" borderId="41" xfId="0" applyFont="1" applyBorder="1" applyAlignment="1">
      <alignment horizontal="center" vertical="center" wrapText="1"/>
    </xf>
    <xf numFmtId="0" fontId="189" fillId="0" borderId="109" xfId="0" applyFont="1" applyBorder="1" applyAlignment="1">
      <alignment horizontal="center" vertical="center" wrapText="1"/>
    </xf>
    <xf numFmtId="0" fontId="52" fillId="94" borderId="21" xfId="0" applyFont="1" applyFill="1" applyBorder="1" applyAlignment="1">
      <alignment horizontal="center" vertical="center" wrapText="1"/>
    </xf>
    <xf numFmtId="0" fontId="52" fillId="94" borderId="120" xfId="0" applyFont="1" applyFill="1" applyBorder="1" applyAlignment="1">
      <alignment horizontal="center" vertical="center" wrapText="1"/>
    </xf>
    <xf numFmtId="0" fontId="73" fillId="82" borderId="40" xfId="0" applyFont="1" applyFill="1" applyBorder="1" applyAlignment="1">
      <alignment horizontal="center" vertical="center" wrapText="1"/>
    </xf>
    <xf numFmtId="0" fontId="73" fillId="82" borderId="36" xfId="0" applyFont="1" applyFill="1" applyBorder="1" applyAlignment="1">
      <alignment horizontal="center" vertical="center" wrapText="1"/>
    </xf>
    <xf numFmtId="0" fontId="207" fillId="141" borderId="71" xfId="0" applyFont="1" applyFill="1" applyBorder="1" applyAlignment="1">
      <alignment horizontal="center" vertical="center" wrapText="1"/>
    </xf>
    <xf numFmtId="0" fontId="207" fillId="141" borderId="70" xfId="0" applyFont="1" applyFill="1" applyBorder="1" applyAlignment="1">
      <alignment horizontal="center" vertical="center" wrapText="1"/>
    </xf>
    <xf numFmtId="0" fontId="45" fillId="142" borderId="41" xfId="0" applyFont="1" applyFill="1" applyBorder="1" applyAlignment="1">
      <alignment horizontal="center" vertical="center" wrapText="1"/>
    </xf>
    <xf numFmtId="0" fontId="52" fillId="0" borderId="48" xfId="0" applyFont="1" applyBorder="1" applyAlignment="1">
      <alignment horizontal="center" vertical="center" wrapText="1"/>
    </xf>
    <xf numFmtId="0" fontId="197" fillId="0" borderId="40" xfId="0" applyFont="1" applyBorder="1" applyAlignment="1">
      <alignment horizontal="center" vertical="center" wrapText="1"/>
    </xf>
    <xf numFmtId="0" fontId="197" fillId="0" borderId="36" xfId="0" applyFont="1" applyBorder="1" applyAlignment="1">
      <alignment horizontal="center" vertical="center" wrapText="1"/>
    </xf>
    <xf numFmtId="0" fontId="170" fillId="96" borderId="16" xfId="0" applyFont="1" applyFill="1" applyBorder="1" applyAlignment="1">
      <alignment horizontal="center" vertical="center" wrapText="1"/>
    </xf>
    <xf numFmtId="0" fontId="79" fillId="109" borderId="41" xfId="0" applyFont="1" applyFill="1" applyBorder="1" applyAlignment="1">
      <alignment horizontal="center" vertical="center" wrapText="1"/>
    </xf>
    <xf numFmtId="0" fontId="79" fillId="109" borderId="16" xfId="0" applyFont="1" applyFill="1" applyBorder="1" applyAlignment="1">
      <alignment horizontal="center" vertical="center" wrapText="1"/>
    </xf>
    <xf numFmtId="0" fontId="52" fillId="0" borderId="38" xfId="0" applyFont="1" applyBorder="1" applyAlignment="1">
      <alignment horizontal="center" vertical="center"/>
    </xf>
    <xf numFmtId="0" fontId="52" fillId="0" borderId="25" xfId="0" applyFont="1" applyBorder="1" applyAlignment="1">
      <alignment horizontal="center" vertical="center"/>
    </xf>
    <xf numFmtId="0" fontId="52" fillId="0" borderId="24" xfId="0" applyFont="1" applyBorder="1" applyAlignment="1">
      <alignment horizontal="center" vertical="center"/>
    </xf>
    <xf numFmtId="0" fontId="52" fillId="0" borderId="28" xfId="0" applyFont="1" applyBorder="1" applyAlignment="1">
      <alignment horizontal="center" vertical="center"/>
    </xf>
    <xf numFmtId="0" fontId="75" fillId="0" borderId="89" xfId="0" applyFont="1" applyBorder="1" applyAlignment="1">
      <alignment horizontal="center" vertical="center" wrapText="1"/>
    </xf>
    <xf numFmtId="0" fontId="79" fillId="0" borderId="50" xfId="0" applyFont="1" applyBorder="1" applyAlignment="1">
      <alignment horizontal="center" vertical="center" wrapText="1"/>
    </xf>
    <xf numFmtId="0" fontId="79" fillId="0" borderId="36" xfId="0" applyFont="1" applyBorder="1" applyAlignment="1">
      <alignment horizontal="center" vertical="center" wrapText="1"/>
    </xf>
    <xf numFmtId="0" fontId="74" fillId="88" borderId="15" xfId="0" applyFont="1" applyFill="1" applyBorder="1" applyAlignment="1">
      <alignment horizontal="center" vertical="center" wrapText="1"/>
    </xf>
    <xf numFmtId="0" fontId="74" fillId="88" borderId="16" xfId="0" applyFont="1" applyFill="1" applyBorder="1" applyAlignment="1">
      <alignment horizontal="center" vertical="center" wrapText="1"/>
    </xf>
    <xf numFmtId="0" fontId="45" fillId="91" borderId="109" xfId="0" applyFont="1" applyFill="1" applyBorder="1" applyAlignment="1">
      <alignment horizontal="center" vertical="center" wrapText="1"/>
    </xf>
    <xf numFmtId="0" fontId="88" fillId="45" borderId="21" xfId="0" applyFont="1" applyFill="1" applyBorder="1" applyAlignment="1">
      <alignment horizontal="center" vertical="center"/>
    </xf>
    <xf numFmtId="0" fontId="88" fillId="45" borderId="9" xfId="0" applyFont="1" applyFill="1" applyBorder="1" applyAlignment="1">
      <alignment horizontal="center" vertical="center"/>
    </xf>
    <xf numFmtId="0" fontId="73" fillId="45" borderId="15" xfId="0" applyFont="1" applyFill="1" applyBorder="1" applyAlignment="1">
      <alignment horizontal="center" vertical="center"/>
    </xf>
    <xf numFmtId="0" fontId="73" fillId="45" borderId="2" xfId="0" applyFont="1" applyFill="1" applyBorder="1" applyAlignment="1">
      <alignment horizontal="center" vertical="center"/>
    </xf>
    <xf numFmtId="0" fontId="75" fillId="71" borderId="71" xfId="0" applyFont="1" applyFill="1" applyBorder="1" applyAlignment="1">
      <alignment horizontal="center" vertical="center"/>
    </xf>
    <xf numFmtId="0" fontId="75" fillId="71" borderId="50" xfId="0" applyFont="1" applyFill="1" applyBorder="1" applyAlignment="1">
      <alignment horizontal="center" vertical="center"/>
    </xf>
    <xf numFmtId="0" fontId="75" fillId="71" borderId="36" xfId="0" applyFont="1" applyFill="1" applyBorder="1" applyAlignment="1">
      <alignment horizontal="center" vertical="center"/>
    </xf>
    <xf numFmtId="0" fontId="75" fillId="71" borderId="108" xfId="0" applyFont="1" applyFill="1" applyBorder="1" applyAlignment="1">
      <alignment horizontal="center" vertical="center" wrapText="1"/>
    </xf>
    <xf numFmtId="0" fontId="75" fillId="71" borderId="7" xfId="0" applyFont="1" applyFill="1" applyBorder="1" applyAlignment="1">
      <alignment horizontal="center" vertical="center" wrapText="1"/>
    </xf>
    <xf numFmtId="0" fontId="45" fillId="148" borderId="41" xfId="0" applyFont="1" applyFill="1" applyBorder="1" applyAlignment="1">
      <alignment horizontal="center" vertical="center" wrapText="1"/>
    </xf>
    <xf numFmtId="0" fontId="45" fillId="148" borderId="2" xfId="0" applyFont="1" applyFill="1" applyBorder="1" applyAlignment="1">
      <alignment horizontal="center" vertical="center" wrapText="1"/>
    </xf>
    <xf numFmtId="0" fontId="73" fillId="45" borderId="29" xfId="0" applyFont="1" applyFill="1" applyBorder="1" applyAlignment="1">
      <alignment horizontal="center" vertical="center"/>
    </xf>
    <xf numFmtId="0" fontId="73" fillId="45" borderId="24" xfId="0" applyFont="1" applyFill="1" applyBorder="1" applyAlignment="1">
      <alignment horizontal="center" vertical="center"/>
    </xf>
    <xf numFmtId="0" fontId="75" fillId="45" borderId="71" xfId="0" applyFont="1" applyFill="1" applyBorder="1" applyAlignment="1">
      <alignment horizontal="center" vertical="center" wrapText="1"/>
    </xf>
    <xf numFmtId="0" fontId="75" fillId="45" borderId="50" xfId="0" applyFont="1" applyFill="1" applyBorder="1" applyAlignment="1">
      <alignment horizontal="center" vertical="center" wrapText="1"/>
    </xf>
    <xf numFmtId="0" fontId="75" fillId="45" borderId="36" xfId="0" applyFont="1" applyFill="1" applyBorder="1" applyAlignment="1">
      <alignment horizontal="center" vertical="center" wrapText="1"/>
    </xf>
    <xf numFmtId="0" fontId="75" fillId="45" borderId="18" xfId="0" applyFont="1" applyFill="1" applyBorder="1" applyAlignment="1">
      <alignment horizontal="center" vertical="center" wrapText="1"/>
    </xf>
    <xf numFmtId="0" fontId="75" fillId="45" borderId="120" xfId="0" applyFont="1" applyFill="1" applyBorder="1" applyAlignment="1">
      <alignment horizontal="center" vertical="center" wrapText="1"/>
    </xf>
    <xf numFmtId="0" fontId="74" fillId="148" borderId="41" xfId="0" applyFont="1" applyFill="1" applyBorder="1" applyAlignment="1">
      <alignment horizontal="center" vertical="center" wrapText="1"/>
    </xf>
    <xf numFmtId="0" fontId="79" fillId="65" borderId="41" xfId="0" applyFont="1" applyFill="1" applyBorder="1" applyAlignment="1">
      <alignment horizontal="center" vertical="center" wrapText="1"/>
    </xf>
    <xf numFmtId="0" fontId="79" fillId="65" borderId="2" xfId="0" applyFont="1" applyFill="1" applyBorder="1" applyAlignment="1">
      <alignment horizontal="center" vertical="center" wrapText="1"/>
    </xf>
    <xf numFmtId="49" fontId="75" fillId="147" borderId="89" xfId="0" applyNumberFormat="1" applyFont="1" applyFill="1" applyBorder="1" applyAlignment="1">
      <alignment horizontal="center" vertical="center" wrapText="1"/>
    </xf>
    <xf numFmtId="49" fontId="75" fillId="147" borderId="108" xfId="0" applyNumberFormat="1" applyFont="1" applyFill="1" applyBorder="1" applyAlignment="1">
      <alignment horizontal="center" vertical="center" wrapText="1"/>
    </xf>
    <xf numFmtId="49" fontId="75" fillId="147" borderId="133" xfId="0" applyNumberFormat="1" applyFont="1" applyFill="1" applyBorder="1" applyAlignment="1">
      <alignment horizontal="center" vertical="center" wrapText="1"/>
    </xf>
    <xf numFmtId="0" fontId="161" fillId="96" borderId="76" xfId="0" applyFont="1" applyFill="1" applyBorder="1" applyAlignment="1">
      <alignment horizontal="center" vertical="center"/>
    </xf>
    <xf numFmtId="0" fontId="161" fillId="96" borderId="21" xfId="0" applyFont="1" applyFill="1" applyBorder="1" applyAlignment="1">
      <alignment horizontal="center" vertical="center"/>
    </xf>
    <xf numFmtId="0" fontId="161" fillId="96" borderId="120" xfId="0" applyFont="1" applyFill="1" applyBorder="1" applyAlignment="1">
      <alignment horizontal="center" vertical="center"/>
    </xf>
    <xf numFmtId="0" fontId="75" fillId="45" borderId="28" xfId="0" applyFont="1" applyFill="1" applyBorder="1" applyAlignment="1">
      <alignment horizontal="center" vertical="center" wrapText="1"/>
    </xf>
    <xf numFmtId="0" fontId="75" fillId="45" borderId="69" xfId="0" applyFont="1" applyFill="1" applyBorder="1" applyAlignment="1">
      <alignment horizontal="center" vertical="center" wrapText="1"/>
    </xf>
    <xf numFmtId="49" fontId="45" fillId="94" borderId="41" xfId="0" applyNumberFormat="1" applyFont="1" applyFill="1" applyBorder="1" applyAlignment="1">
      <alignment horizontal="center" vertical="center" wrapText="1"/>
    </xf>
    <xf numFmtId="49" fontId="45" fillId="94" borderId="16" xfId="0" applyNumberFormat="1" applyFont="1" applyFill="1" applyBorder="1" applyAlignment="1">
      <alignment horizontal="center" vertical="center" wrapText="1"/>
    </xf>
    <xf numFmtId="49" fontId="45" fillId="94" borderId="109" xfId="0" applyNumberFormat="1" applyFont="1" applyFill="1" applyBorder="1" applyAlignment="1">
      <alignment horizontal="center" vertical="center" wrapText="1"/>
    </xf>
    <xf numFmtId="0" fontId="20" fillId="0" borderId="71" xfId="0" applyFont="1" applyBorder="1" applyAlignment="1">
      <alignment horizontal="center" vertical="center" wrapText="1"/>
    </xf>
    <xf numFmtId="0" fontId="20" fillId="0" borderId="50" xfId="0" applyFont="1" applyBorder="1" applyAlignment="1">
      <alignment horizontal="center" vertical="center" wrapText="1"/>
    </xf>
    <xf numFmtId="0" fontId="20" fillId="0" borderId="36" xfId="0" applyFont="1" applyBorder="1" applyAlignment="1">
      <alignment horizontal="center" vertical="center" wrapText="1"/>
    </xf>
    <xf numFmtId="0" fontId="169" fillId="96" borderId="16" xfId="0" applyFont="1" applyFill="1" applyBorder="1" applyAlignment="1">
      <alignment horizontal="center" vertical="center" wrapText="1"/>
    </xf>
    <xf numFmtId="0" fontId="169" fillId="96" borderId="109" xfId="0" applyFont="1" applyFill="1" applyBorder="1" applyAlignment="1">
      <alignment horizontal="center" vertical="center" wrapText="1"/>
    </xf>
    <xf numFmtId="0" fontId="199" fillId="0" borderId="41" xfId="0" applyFont="1" applyBorder="1" applyAlignment="1">
      <alignment horizontal="center" vertical="center" wrapText="1"/>
    </xf>
    <xf numFmtId="0" fontId="199" fillId="0" borderId="2" xfId="0" applyFont="1" applyBorder="1" applyAlignment="1">
      <alignment horizontal="center" vertical="center" wrapText="1"/>
    </xf>
    <xf numFmtId="0" fontId="75" fillId="84" borderId="50" xfId="0" applyFont="1" applyFill="1" applyBorder="1" applyAlignment="1">
      <alignment horizontal="center" vertical="center" wrapText="1"/>
    </xf>
    <xf numFmtId="0" fontId="75" fillId="84" borderId="70" xfId="0" applyFont="1" applyFill="1" applyBorder="1" applyAlignment="1">
      <alignment horizontal="center" vertical="center" wrapText="1"/>
    </xf>
    <xf numFmtId="0" fontId="199" fillId="0" borderId="16" xfId="0" applyFont="1" applyBorder="1" applyAlignment="1">
      <alignment horizontal="center" vertical="center" wrapText="1"/>
    </xf>
    <xf numFmtId="0" fontId="75" fillId="45" borderId="41" xfId="0" applyFont="1" applyFill="1" applyBorder="1" applyAlignment="1">
      <alignment horizontal="center" vertical="center" wrapText="1"/>
    </xf>
    <xf numFmtId="0" fontId="75" fillId="45" borderId="16" xfId="0" applyFont="1" applyFill="1" applyBorder="1" applyAlignment="1">
      <alignment horizontal="center" vertical="center" wrapText="1"/>
    </xf>
    <xf numFmtId="0" fontId="75" fillId="45" borderId="2" xfId="0" applyFont="1" applyFill="1" applyBorder="1" applyAlignment="1">
      <alignment horizontal="center" vertical="center" wrapText="1"/>
    </xf>
    <xf numFmtId="0" fontId="197" fillId="0" borderId="16" xfId="0" applyFont="1" applyBorder="1" applyAlignment="1">
      <alignment horizontal="center" vertical="center"/>
    </xf>
    <xf numFmtId="0" fontId="197" fillId="0" borderId="109" xfId="0" applyFont="1" applyBorder="1" applyAlignment="1">
      <alignment horizontal="center" vertical="center"/>
    </xf>
    <xf numFmtId="0" fontId="74" fillId="148" borderId="2" xfId="0" applyFont="1" applyFill="1" applyBorder="1" applyAlignment="1">
      <alignment horizontal="center" vertical="center" wrapText="1"/>
    </xf>
    <xf numFmtId="0" fontId="68" fillId="97" borderId="71" xfId="0" applyFont="1" applyFill="1" applyBorder="1" applyAlignment="1">
      <alignment horizontal="center" vertical="center" wrapText="1"/>
    </xf>
    <xf numFmtId="0" fontId="68" fillId="97" borderId="50" xfId="0" applyFont="1" applyFill="1" applyBorder="1" applyAlignment="1">
      <alignment horizontal="center" vertical="center" wrapText="1"/>
    </xf>
    <xf numFmtId="0" fontId="68" fillId="97" borderId="70" xfId="0" applyFont="1" applyFill="1" applyBorder="1" applyAlignment="1">
      <alignment horizontal="center" vertical="center" wrapText="1"/>
    </xf>
    <xf numFmtId="0" fontId="199" fillId="0" borderId="15" xfId="0" applyFont="1" applyBorder="1" applyAlignment="1">
      <alignment horizontal="center" vertical="center" wrapText="1"/>
    </xf>
    <xf numFmtId="0" fontId="199" fillId="0" borderId="109" xfId="0" applyFont="1" applyBorder="1" applyAlignment="1">
      <alignment horizontal="center" vertical="center" wrapText="1"/>
    </xf>
    <xf numFmtId="0" fontId="79" fillId="48" borderId="16" xfId="0" applyFont="1" applyFill="1" applyBorder="1" applyAlignment="1">
      <alignment horizontal="center" vertical="center" wrapText="1"/>
    </xf>
    <xf numFmtId="0" fontId="79" fillId="48" borderId="2" xfId="0" applyFont="1" applyFill="1" applyBorder="1" applyAlignment="1">
      <alignment horizontal="center" vertical="center" wrapText="1"/>
    </xf>
    <xf numFmtId="0" fontId="68" fillId="109" borderId="16" xfId="0" applyFont="1" applyFill="1" applyBorder="1" applyAlignment="1">
      <alignment horizontal="center" vertical="center" wrapText="1"/>
    </xf>
    <xf numFmtId="0" fontId="205" fillId="88" borderId="50" xfId="0" applyFont="1" applyFill="1" applyBorder="1" applyAlignment="1">
      <alignment horizontal="center" vertical="center" wrapText="1"/>
    </xf>
    <xf numFmtId="0" fontId="205" fillId="88" borderId="70" xfId="0" applyFont="1" applyFill="1" applyBorder="1" applyAlignment="1">
      <alignment horizontal="center" vertical="center" wrapText="1"/>
    </xf>
    <xf numFmtId="0" fontId="75" fillId="0" borderId="0" xfId="0" applyFont="1" applyAlignment="1">
      <alignment horizontal="center" vertical="center" wrapText="1"/>
    </xf>
    <xf numFmtId="49" fontId="52" fillId="146" borderId="76" xfId="0" applyNumberFormat="1" applyFont="1" applyFill="1" applyBorder="1" applyAlignment="1">
      <alignment horizontal="center" vertical="center" wrapText="1"/>
    </xf>
    <xf numFmtId="49" fontId="52" fillId="146" borderId="21" xfId="0" applyNumberFormat="1" applyFont="1" applyFill="1" applyBorder="1" applyAlignment="1">
      <alignment horizontal="center" vertical="center" wrapText="1"/>
    </xf>
    <xf numFmtId="49" fontId="52" fillId="146" borderId="120" xfId="0" applyNumberFormat="1" applyFont="1" applyFill="1" applyBorder="1" applyAlignment="1">
      <alignment horizontal="center" vertical="center" wrapText="1"/>
    </xf>
    <xf numFmtId="49" fontId="73" fillId="141" borderId="50" xfId="0" applyNumberFormat="1" applyFont="1" applyFill="1" applyBorder="1" applyAlignment="1">
      <alignment horizontal="center" vertical="center" wrapText="1"/>
    </xf>
    <xf numFmtId="49" fontId="73" fillId="141" borderId="70" xfId="0" applyNumberFormat="1" applyFont="1" applyFill="1" applyBorder="1" applyAlignment="1">
      <alignment horizontal="center" vertical="center" wrapText="1"/>
    </xf>
    <xf numFmtId="49" fontId="57" fillId="146" borderId="21" xfId="0" applyNumberFormat="1" applyFont="1" applyFill="1" applyBorder="1" applyAlignment="1">
      <alignment horizontal="center" vertical="center" wrapText="1"/>
    </xf>
    <xf numFmtId="49" fontId="57" fillId="146" borderId="120" xfId="0" applyNumberFormat="1" applyFont="1" applyFill="1" applyBorder="1" applyAlignment="1">
      <alignment horizontal="center" vertical="center" wrapText="1"/>
    </xf>
    <xf numFmtId="0" fontId="210" fillId="149" borderId="71" xfId="0" applyFont="1" applyFill="1" applyBorder="1" applyAlignment="1">
      <alignment horizontal="center" vertical="center" wrapText="1"/>
    </xf>
    <xf numFmtId="0" fontId="210" fillId="149" borderId="50" xfId="0" applyFont="1" applyFill="1" applyBorder="1" applyAlignment="1">
      <alignment horizontal="center" vertical="center" wrapText="1"/>
    </xf>
    <xf numFmtId="0" fontId="210" fillId="149" borderId="70" xfId="0" applyFont="1" applyFill="1" applyBorder="1" applyAlignment="1">
      <alignment horizontal="center" vertical="center" wrapText="1"/>
    </xf>
    <xf numFmtId="0" fontId="1" fillId="100" borderId="15" xfId="0" applyFont="1" applyFill="1" applyBorder="1" applyAlignment="1">
      <alignment horizontal="center" vertical="center" wrapText="1"/>
    </xf>
    <xf numFmtId="0" fontId="1" fillId="100" borderId="2" xfId="0" applyFont="1" applyFill="1" applyBorder="1" applyAlignment="1">
      <alignment horizontal="center" vertical="center" wrapText="1"/>
    </xf>
    <xf numFmtId="0" fontId="79" fillId="118" borderId="105" xfId="0" applyFont="1" applyFill="1" applyBorder="1" applyAlignment="1">
      <alignment horizontal="center" vertical="center" wrapText="1"/>
    </xf>
    <xf numFmtId="0" fontId="79" fillId="118" borderId="53" xfId="0" applyFont="1" applyFill="1" applyBorder="1" applyAlignment="1">
      <alignment horizontal="center" vertical="center" wrapText="1"/>
    </xf>
    <xf numFmtId="0" fontId="191" fillId="0" borderId="16" xfId="0" applyFont="1" applyBorder="1" applyAlignment="1">
      <alignment horizontal="center" vertical="center" wrapText="1"/>
    </xf>
    <xf numFmtId="0" fontId="74" fillId="0" borderId="16" xfId="0" applyFont="1" applyBorder="1" applyAlignment="1">
      <alignment horizontal="center" vertical="center" wrapText="1"/>
    </xf>
    <xf numFmtId="0" fontId="52" fillId="0" borderId="41" xfId="0" applyFont="1" applyBorder="1" applyAlignment="1">
      <alignment horizontal="center" vertical="center" wrapText="1"/>
    </xf>
    <xf numFmtId="0" fontId="79" fillId="0" borderId="41" xfId="0" applyFont="1" applyBorder="1" applyAlignment="1">
      <alignment horizontal="center" wrapText="1"/>
    </xf>
    <xf numFmtId="0" fontId="79" fillId="0" borderId="16" xfId="0" applyFont="1" applyBorder="1" applyAlignment="1">
      <alignment horizontal="center" wrapText="1"/>
    </xf>
    <xf numFmtId="0" fontId="79" fillId="77" borderId="76" xfId="0" applyFont="1" applyFill="1" applyBorder="1" applyAlignment="1">
      <alignment horizontal="center" vertical="center"/>
    </xf>
    <xf numFmtId="0" fontId="79" fillId="77" borderId="21" xfId="0" applyFont="1" applyFill="1" applyBorder="1" applyAlignment="1">
      <alignment horizontal="center" vertical="center"/>
    </xf>
    <xf numFmtId="0" fontId="79" fillId="77" borderId="9" xfId="0" applyFont="1" applyFill="1" applyBorder="1" applyAlignment="1">
      <alignment horizontal="center" vertical="center"/>
    </xf>
    <xf numFmtId="0" fontId="1" fillId="91" borderId="50" xfId="0" applyFont="1" applyFill="1" applyBorder="1" applyAlignment="1">
      <alignment horizontal="center" vertical="center" wrapText="1"/>
    </xf>
    <xf numFmtId="0" fontId="1" fillId="91" borderId="70" xfId="0" applyFont="1" applyFill="1" applyBorder="1" applyAlignment="1">
      <alignment horizontal="center" vertical="center" wrapText="1"/>
    </xf>
    <xf numFmtId="49" fontId="79" fillId="122" borderId="41" xfId="0" applyNumberFormat="1" applyFont="1" applyFill="1" applyBorder="1" applyAlignment="1">
      <alignment horizontal="center" vertical="center" wrapText="1"/>
    </xf>
    <xf numFmtId="0" fontId="1" fillId="0" borderId="40" xfId="0" applyFont="1" applyBorder="1" applyAlignment="1">
      <alignment horizontal="center" vertical="center" wrapText="1"/>
    </xf>
    <xf numFmtId="0" fontId="1" fillId="0" borderId="70" xfId="0" applyFont="1" applyBorder="1" applyAlignment="1">
      <alignment horizontal="center" vertical="center" wrapText="1"/>
    </xf>
    <xf numFmtId="0" fontId="191" fillId="0" borderId="50" xfId="0" applyFont="1" applyBorder="1" applyAlignment="1">
      <alignment horizontal="center" vertical="center" wrapText="1"/>
    </xf>
    <xf numFmtId="0" fontId="73" fillId="132" borderId="71" xfId="0" applyFont="1" applyFill="1" applyBorder="1" applyAlignment="1">
      <alignment horizontal="center" vertical="center" wrapText="1"/>
    </xf>
    <xf numFmtId="0" fontId="73" fillId="132" borderId="36" xfId="0" applyFont="1" applyFill="1" applyBorder="1" applyAlignment="1">
      <alignment horizontal="center" vertical="center" wrapText="1"/>
    </xf>
    <xf numFmtId="0" fontId="75" fillId="118" borderId="16" xfId="0" applyFont="1" applyFill="1" applyBorder="1" applyAlignment="1">
      <alignment horizontal="center" vertical="center" wrapText="1"/>
    </xf>
    <xf numFmtId="0" fontId="73" fillId="132" borderId="50" xfId="0" applyFont="1" applyFill="1" applyBorder="1" applyAlignment="1">
      <alignment horizontal="center" vertical="center" wrapText="1"/>
    </xf>
    <xf numFmtId="0" fontId="73" fillId="132" borderId="70" xfId="0" applyFont="1" applyFill="1" applyBorder="1" applyAlignment="1">
      <alignment horizontal="center" vertical="center" wrapText="1"/>
    </xf>
    <xf numFmtId="0" fontId="74" fillId="0" borderId="109" xfId="0" applyFont="1" applyBorder="1" applyAlignment="1">
      <alignment horizontal="center" vertical="center" wrapText="1"/>
    </xf>
    <xf numFmtId="0" fontId="75" fillId="137" borderId="41" xfId="0" applyFont="1" applyFill="1" applyBorder="1" applyAlignment="1">
      <alignment horizontal="center" vertical="center"/>
    </xf>
    <xf numFmtId="0" fontId="75" fillId="137" borderId="16" xfId="0" applyFont="1" applyFill="1" applyBorder="1" applyAlignment="1">
      <alignment horizontal="center" vertical="center"/>
    </xf>
    <xf numFmtId="0" fontId="75" fillId="137" borderId="109" xfId="0" applyFont="1" applyFill="1" applyBorder="1" applyAlignment="1">
      <alignment horizontal="center" vertical="center"/>
    </xf>
    <xf numFmtId="0" fontId="202" fillId="77" borderId="45" xfId="0" applyFont="1" applyFill="1" applyBorder="1" applyAlignment="1">
      <alignment horizontal="center" vertical="center" wrapText="1"/>
    </xf>
    <xf numFmtId="0" fontId="203" fillId="77" borderId="32" xfId="0" applyFont="1" applyFill="1" applyBorder="1" applyAlignment="1">
      <alignment horizontal="center" vertical="center" wrapText="1"/>
    </xf>
    <xf numFmtId="0" fontId="203" fillId="77" borderId="46" xfId="0" applyFont="1" applyFill="1" applyBorder="1" applyAlignment="1">
      <alignment horizontal="center" vertical="center" wrapText="1"/>
    </xf>
    <xf numFmtId="0" fontId="203" fillId="77" borderId="37" xfId="0" applyFont="1" applyFill="1" applyBorder="1" applyAlignment="1">
      <alignment horizontal="center" vertical="center" wrapText="1"/>
    </xf>
    <xf numFmtId="0" fontId="203" fillId="77" borderId="0" xfId="0" applyFont="1" applyFill="1" applyAlignment="1">
      <alignment horizontal="center" vertical="center" wrapText="1"/>
    </xf>
    <xf numFmtId="0" fontId="203" fillId="77" borderId="47" xfId="0" applyFont="1" applyFill="1" applyBorder="1" applyAlignment="1">
      <alignment horizontal="center" vertical="center" wrapText="1"/>
    </xf>
    <xf numFmtId="0" fontId="203" fillId="77" borderId="76" xfId="0" applyFont="1" applyFill="1" applyBorder="1" applyAlignment="1">
      <alignment horizontal="center" vertical="center" wrapText="1"/>
    </xf>
    <xf numFmtId="0" fontId="203" fillId="77" borderId="21" xfId="0" applyFont="1" applyFill="1" applyBorder="1" applyAlignment="1">
      <alignment horizontal="center" vertical="center" wrapText="1"/>
    </xf>
    <xf numFmtId="0" fontId="203" fillId="77" borderId="120" xfId="0" applyFont="1" applyFill="1" applyBorder="1" applyAlignment="1">
      <alignment horizontal="center" vertical="center" wrapText="1"/>
    </xf>
    <xf numFmtId="0" fontId="45" fillId="148" borderId="21" xfId="0" applyFont="1" applyFill="1" applyBorder="1" applyAlignment="1">
      <alignment horizontal="center" vertical="center"/>
    </xf>
    <xf numFmtId="0" fontId="73" fillId="81" borderId="16" xfId="0" applyFont="1" applyFill="1" applyBorder="1" applyAlignment="1">
      <alignment horizontal="center" vertical="center" wrapText="1"/>
    </xf>
    <xf numFmtId="0" fontId="73" fillId="81" borderId="2" xfId="0" applyFont="1" applyFill="1" applyBorder="1" applyAlignment="1">
      <alignment horizontal="center" vertical="center" wrapText="1"/>
    </xf>
    <xf numFmtId="0" fontId="75" fillId="137" borderId="2" xfId="0" applyFont="1" applyFill="1" applyBorder="1" applyAlignment="1">
      <alignment horizontal="center" vertical="center"/>
    </xf>
    <xf numFmtId="0" fontId="45" fillId="0" borderId="41" xfId="0" applyFont="1" applyBorder="1" applyAlignment="1">
      <alignment horizontal="center" vertical="center" wrapText="1"/>
    </xf>
    <xf numFmtId="0" fontId="45" fillId="0" borderId="2" xfId="0" applyFont="1" applyBorder="1" applyAlignment="1">
      <alignment horizontal="center" vertical="center" wrapText="1"/>
    </xf>
    <xf numFmtId="0" fontId="211" fillId="0" borderId="0" xfId="0" applyFont="1" applyAlignment="1">
      <alignment horizontal="center" vertical="center" wrapText="1"/>
    </xf>
    <xf numFmtId="0" fontId="20" fillId="125" borderId="41" xfId="0" applyFont="1" applyFill="1" applyBorder="1" applyAlignment="1">
      <alignment horizontal="center" vertical="center" wrapText="1"/>
    </xf>
    <xf numFmtId="0" fontId="20" fillId="125" borderId="16" xfId="0" applyFont="1" applyFill="1" applyBorder="1" applyAlignment="1">
      <alignment horizontal="center" vertical="center" wrapText="1"/>
    </xf>
    <xf numFmtId="0" fontId="20" fillId="125" borderId="109" xfId="0" applyFont="1" applyFill="1" applyBorder="1" applyAlignment="1">
      <alignment horizontal="center" vertical="center" wrapText="1"/>
    </xf>
    <xf numFmtId="0" fontId="57" fillId="129" borderId="16" xfId="0" applyFont="1" applyFill="1" applyBorder="1" applyAlignment="1">
      <alignment horizontal="center" vertical="center" wrapText="1"/>
    </xf>
    <xf numFmtId="0" fontId="57" fillId="129" borderId="109" xfId="0" applyFont="1" applyFill="1" applyBorder="1" applyAlignment="1">
      <alignment horizontal="center" vertical="center" wrapText="1"/>
    </xf>
    <xf numFmtId="49" fontId="79" fillId="139" borderId="41" xfId="0" applyNumberFormat="1" applyFont="1" applyFill="1" applyBorder="1" applyAlignment="1">
      <alignment horizontal="center" vertical="center" wrapText="1"/>
    </xf>
    <xf numFmtId="49" fontId="79" fillId="139" borderId="16" xfId="0" applyNumberFormat="1" applyFont="1" applyFill="1" applyBorder="1" applyAlignment="1">
      <alignment horizontal="center" vertical="center" wrapText="1"/>
    </xf>
    <xf numFmtId="49" fontId="79" fillId="139" borderId="109" xfId="0" applyNumberFormat="1" applyFont="1" applyFill="1" applyBorder="1" applyAlignment="1">
      <alignment horizontal="center" vertical="center" wrapText="1"/>
    </xf>
    <xf numFmtId="0" fontId="73" fillId="131" borderId="71" xfId="0" applyFont="1" applyFill="1" applyBorder="1" applyAlignment="1">
      <alignment horizontal="center" vertical="center" wrapText="1"/>
    </xf>
    <xf numFmtId="0" fontId="73" fillId="131" borderId="50" xfId="0" applyFont="1" applyFill="1" applyBorder="1" applyAlignment="1">
      <alignment horizontal="center" vertical="center" wrapText="1"/>
    </xf>
    <xf numFmtId="0" fontId="73" fillId="131" borderId="36" xfId="0" applyFont="1" applyFill="1" applyBorder="1" applyAlignment="1">
      <alignment horizontal="center" vertical="center" wrapText="1"/>
    </xf>
    <xf numFmtId="0" fontId="73" fillId="153" borderId="71" xfId="0" applyFont="1" applyFill="1" applyBorder="1" applyAlignment="1">
      <alignment horizontal="center" vertical="center" wrapText="1"/>
    </xf>
    <xf numFmtId="0" fontId="73" fillId="153" borderId="36" xfId="0" applyFont="1" applyFill="1" applyBorder="1" applyAlignment="1">
      <alignment horizontal="center" vertical="center" wrapText="1"/>
    </xf>
    <xf numFmtId="0" fontId="45" fillId="0" borderId="76" xfId="0" applyFont="1" applyBorder="1" applyAlignment="1">
      <alignment horizontal="center" vertical="center" wrapText="1"/>
    </xf>
    <xf numFmtId="0" fontId="45" fillId="0" borderId="21" xfId="0" applyFont="1" applyBorder="1" applyAlignment="1">
      <alignment horizontal="center" vertical="center" wrapText="1"/>
    </xf>
    <xf numFmtId="0" fontId="45" fillId="0" borderId="9" xfId="0" applyFont="1" applyBorder="1" applyAlignment="1">
      <alignment horizontal="center" vertical="center" wrapText="1"/>
    </xf>
    <xf numFmtId="0" fontId="73" fillId="154" borderId="15" xfId="0" applyFont="1" applyFill="1" applyBorder="1" applyAlignment="1">
      <alignment horizontal="center" vertical="center" wrapText="1"/>
    </xf>
    <xf numFmtId="0" fontId="73" fillId="154" borderId="109" xfId="0" applyFont="1" applyFill="1" applyBorder="1" applyAlignment="1">
      <alignment horizontal="center" vertical="center" wrapText="1"/>
    </xf>
    <xf numFmtId="0" fontId="88" fillId="154" borderId="41" xfId="0" applyFont="1" applyFill="1" applyBorder="1" applyAlignment="1">
      <alignment horizontal="center" vertical="center" wrapText="1"/>
    </xf>
    <xf numFmtId="0" fontId="88" fillId="154" borderId="16" xfId="0" applyFont="1" applyFill="1" applyBorder="1" applyAlignment="1">
      <alignment horizontal="center" vertical="center" wrapText="1"/>
    </xf>
    <xf numFmtId="0" fontId="88" fillId="154" borderId="109" xfId="0" applyFont="1" applyFill="1" applyBorder="1" applyAlignment="1">
      <alignment horizontal="center" vertical="center" wrapText="1"/>
    </xf>
    <xf numFmtId="0" fontId="52" fillId="0" borderId="18" xfId="0" applyFont="1" applyBorder="1" applyAlignment="1">
      <alignment horizontal="center" vertical="center" wrapText="1"/>
    </xf>
    <xf numFmtId="0" fontId="52" fillId="0" borderId="16" xfId="0" applyFont="1" applyBorder="1" applyAlignment="1">
      <alignment horizontal="center" wrapText="1"/>
    </xf>
    <xf numFmtId="0" fontId="57" fillId="0" borderId="16" xfId="0" applyFont="1" applyBorder="1" applyAlignment="1">
      <alignment horizontal="center" wrapText="1"/>
    </xf>
    <xf numFmtId="0" fontId="75" fillId="0" borderId="16" xfId="0" applyFont="1" applyBorder="1" applyAlignment="1">
      <alignment horizontal="center" wrapText="1"/>
    </xf>
    <xf numFmtId="0" fontId="1" fillId="0" borderId="69" xfId="0" applyFont="1" applyBorder="1" applyAlignment="1">
      <alignment horizontal="center" vertical="center"/>
    </xf>
    <xf numFmtId="0" fontId="73" fillId="154" borderId="40" xfId="0" applyFont="1" applyFill="1" applyBorder="1" applyAlignment="1">
      <alignment horizontal="center" vertical="center" wrapText="1"/>
    </xf>
    <xf numFmtId="0" fontId="73" fillId="154" borderId="50" xfId="0" applyFont="1" applyFill="1" applyBorder="1" applyAlignment="1">
      <alignment horizontal="center" vertical="center" wrapText="1"/>
    </xf>
    <xf numFmtId="0" fontId="73" fillId="154" borderId="36" xfId="0" applyFont="1" applyFill="1" applyBorder="1" applyAlignment="1">
      <alignment horizontal="center" vertical="center" wrapText="1"/>
    </xf>
    <xf numFmtId="0" fontId="52" fillId="154" borderId="41" xfId="0" applyFont="1" applyFill="1" applyBorder="1" applyAlignment="1">
      <alignment horizontal="center" vertical="center" wrapText="1"/>
    </xf>
    <xf numFmtId="0" fontId="52" fillId="154" borderId="16" xfId="0" applyFont="1" applyFill="1" applyBorder="1" applyAlignment="1">
      <alignment horizontal="center" vertical="center" wrapText="1"/>
    </xf>
    <xf numFmtId="0" fontId="52" fillId="154" borderId="2" xfId="0" applyFont="1" applyFill="1" applyBorder="1" applyAlignment="1">
      <alignment horizontal="center" vertical="center" wrapText="1"/>
    </xf>
    <xf numFmtId="0" fontId="0" fillId="13" borderId="16" xfId="0" applyFill="1" applyBorder="1" applyAlignment="1">
      <alignment horizontal="center"/>
    </xf>
    <xf numFmtId="0" fontId="0" fillId="13" borderId="2" xfId="0" applyFill="1" applyBorder="1" applyAlignment="1">
      <alignment horizontal="center"/>
    </xf>
    <xf numFmtId="0" fontId="10" fillId="15" borderId="15" xfId="0" applyFont="1" applyFill="1" applyBorder="1" applyAlignment="1">
      <alignment horizontal="center"/>
    </xf>
    <xf numFmtId="0" fontId="10" fillId="15" borderId="16" xfId="0" applyFont="1" applyFill="1" applyBorder="1" applyAlignment="1">
      <alignment horizontal="center"/>
    </xf>
    <xf numFmtId="0" fontId="10" fillId="15" borderId="2" xfId="0" applyFont="1" applyFill="1" applyBorder="1" applyAlignment="1">
      <alignment horizontal="center"/>
    </xf>
    <xf numFmtId="0" fontId="5" fillId="3" borderId="16" xfId="0" applyFont="1" applyFill="1" applyBorder="1" applyAlignment="1">
      <alignment horizontal="center"/>
    </xf>
    <xf numFmtId="0" fontId="5" fillId="3" borderId="2" xfId="0" applyFont="1" applyFill="1" applyBorder="1" applyAlignment="1">
      <alignment horizontal="center"/>
    </xf>
    <xf numFmtId="0" fontId="5" fillId="15" borderId="15" xfId="0" applyFont="1" applyFill="1" applyBorder="1" applyAlignment="1">
      <alignment horizontal="center"/>
    </xf>
    <xf numFmtId="0" fontId="5" fillId="15" borderId="16" xfId="0" applyFont="1" applyFill="1" applyBorder="1" applyAlignment="1">
      <alignment horizontal="center"/>
    </xf>
    <xf numFmtId="0" fontId="5" fillId="15" borderId="2" xfId="0" applyFont="1" applyFill="1" applyBorder="1" applyAlignment="1">
      <alignment horizontal="center"/>
    </xf>
    <xf numFmtId="0" fontId="10" fillId="23" borderId="15" xfId="0" applyFont="1" applyFill="1" applyBorder="1" applyAlignment="1">
      <alignment horizontal="center"/>
    </xf>
    <xf numFmtId="0" fontId="10" fillId="23" borderId="16" xfId="0" applyFont="1" applyFill="1" applyBorder="1" applyAlignment="1">
      <alignment horizontal="center"/>
    </xf>
    <xf numFmtId="0" fontId="10" fillId="23" borderId="2" xfId="0" applyFont="1" applyFill="1" applyBorder="1" applyAlignment="1">
      <alignment horizontal="center"/>
    </xf>
    <xf numFmtId="0" fontId="39" fillId="3" borderId="15" xfId="0" applyFont="1" applyFill="1" applyBorder="1" applyAlignment="1">
      <alignment horizontal="center"/>
    </xf>
    <xf numFmtId="0" fontId="39" fillId="3" borderId="16" xfId="0" applyFont="1" applyFill="1" applyBorder="1" applyAlignment="1">
      <alignment horizontal="center"/>
    </xf>
    <xf numFmtId="0" fontId="39" fillId="3" borderId="2" xfId="0" applyFont="1" applyFill="1" applyBorder="1" applyAlignment="1">
      <alignment horizontal="center"/>
    </xf>
    <xf numFmtId="0" fontId="0" fillId="9" borderId="0" xfId="0" applyFill="1" applyAlignment="1">
      <alignment horizontal="center"/>
    </xf>
    <xf numFmtId="0" fontId="0" fillId="9" borderId="22" xfId="0" applyFill="1" applyBorder="1" applyAlignment="1">
      <alignment horizontal="center"/>
    </xf>
    <xf numFmtId="0" fontId="0" fillId="15" borderId="0" xfId="0" applyFill="1" applyAlignment="1">
      <alignment horizontal="center"/>
    </xf>
    <xf numFmtId="0" fontId="0" fillId="15" borderId="22" xfId="0" applyFill="1" applyBorder="1" applyAlignment="1">
      <alignment horizontal="center"/>
    </xf>
    <xf numFmtId="0" fontId="0" fillId="21" borderId="21" xfId="0" applyFill="1" applyBorder="1" applyAlignment="1">
      <alignment horizontal="center"/>
    </xf>
    <xf numFmtId="0" fontId="0" fillId="21" borderId="9" xfId="0" applyFill="1" applyBorder="1" applyAlignment="1">
      <alignment horizontal="center"/>
    </xf>
    <xf numFmtId="0" fontId="0" fillId="23" borderId="53" xfId="0" applyFill="1" applyBorder="1" applyAlignment="1">
      <alignment horizontal="center"/>
    </xf>
    <xf numFmtId="0" fontId="0" fillId="23" borderId="13" xfId="0" applyFill="1" applyBorder="1" applyAlignment="1">
      <alignment horizontal="center"/>
    </xf>
    <xf numFmtId="0" fontId="0" fillId="23" borderId="16" xfId="0" applyFill="1" applyBorder="1" applyAlignment="1">
      <alignment horizontal="center"/>
    </xf>
    <xf numFmtId="0" fontId="0" fillId="23" borderId="2" xfId="0" applyFill="1" applyBorder="1" applyAlignment="1">
      <alignment horizontal="center"/>
    </xf>
    <xf numFmtId="0" fontId="0" fillId="23" borderId="15" xfId="0" applyFill="1" applyBorder="1" applyAlignment="1">
      <alignment horizontal="center"/>
    </xf>
    <xf numFmtId="0" fontId="0" fillId="15" borderId="15" xfId="0" applyFill="1" applyBorder="1" applyAlignment="1">
      <alignment horizontal="center"/>
    </xf>
    <xf numFmtId="0" fontId="0" fillId="15" borderId="16" xfId="0" applyFill="1" applyBorder="1" applyAlignment="1">
      <alignment horizontal="center"/>
    </xf>
    <xf numFmtId="0" fontId="0" fillId="15" borderId="2" xfId="0" applyFill="1" applyBorder="1" applyAlignment="1">
      <alignment horizontal="center"/>
    </xf>
    <xf numFmtId="0" fontId="0" fillId="15" borderId="53" xfId="0" applyFill="1" applyBorder="1" applyAlignment="1">
      <alignment horizontal="center"/>
    </xf>
    <xf numFmtId="0" fontId="0" fillId="15" borderId="13" xfId="0" applyFill="1" applyBorder="1" applyAlignment="1">
      <alignment horizontal="center"/>
    </xf>
    <xf numFmtId="0" fontId="0" fillId="23" borderId="0" xfId="0" applyFill="1" applyAlignment="1">
      <alignment horizontal="center"/>
    </xf>
    <xf numFmtId="0" fontId="0" fillId="23" borderId="22" xfId="0" applyFill="1" applyBorder="1" applyAlignment="1">
      <alignment horizontal="center"/>
    </xf>
    <xf numFmtId="0" fontId="10" fillId="7" borderId="53" xfId="0" applyFont="1" applyFill="1" applyBorder="1" applyAlignment="1">
      <alignment horizontal="center"/>
    </xf>
    <xf numFmtId="0" fontId="10" fillId="7" borderId="13" xfId="0" applyFont="1" applyFill="1" applyBorder="1" applyAlignment="1">
      <alignment horizontal="center"/>
    </xf>
    <xf numFmtId="0" fontId="0" fillId="15" borderId="21" xfId="0" applyFill="1" applyBorder="1" applyAlignment="1">
      <alignment horizontal="center"/>
    </xf>
    <xf numFmtId="0" fontId="0" fillId="15" borderId="9" xfId="0" applyFill="1" applyBorder="1" applyAlignment="1">
      <alignment horizontal="center"/>
    </xf>
    <xf numFmtId="0" fontId="5" fillId="24" borderId="0" xfId="0" applyFont="1" applyFill="1" applyAlignment="1">
      <alignment horizontal="center"/>
    </xf>
    <xf numFmtId="0" fontId="5" fillId="24" borderId="22" xfId="0" applyFont="1" applyFill="1" applyBorder="1" applyAlignment="1">
      <alignment horizontal="center"/>
    </xf>
    <xf numFmtId="49" fontId="10" fillId="9" borderId="53" xfId="0" applyNumberFormat="1" applyFont="1" applyFill="1" applyBorder="1" applyAlignment="1">
      <alignment horizontal="center"/>
    </xf>
    <xf numFmtId="49" fontId="10" fillId="9" borderId="13" xfId="0" applyNumberFormat="1" applyFont="1" applyFill="1" applyBorder="1" applyAlignment="1">
      <alignment horizontal="center"/>
    </xf>
    <xf numFmtId="0" fontId="0" fillId="19" borderId="0" xfId="0" applyFill="1" applyAlignment="1">
      <alignment horizontal="center"/>
    </xf>
    <xf numFmtId="0" fontId="0" fillId="19" borderId="22" xfId="0" applyFill="1" applyBorder="1" applyAlignment="1">
      <alignment horizontal="center"/>
    </xf>
    <xf numFmtId="0" fontId="0" fillId="4" borderId="16" xfId="0" applyFill="1" applyBorder="1" applyAlignment="1">
      <alignment horizontal="center"/>
    </xf>
    <xf numFmtId="0" fontId="0" fillId="13" borderId="0" xfId="0" applyFill="1" applyAlignment="1">
      <alignment horizontal="center"/>
    </xf>
    <xf numFmtId="0" fontId="0" fillId="13" borderId="22" xfId="0" applyFill="1" applyBorder="1" applyAlignment="1">
      <alignment horizontal="center"/>
    </xf>
  </cellXfs>
  <cellStyles count="4">
    <cellStyle name="Gut" xfId="1" builtinId="26"/>
    <cellStyle name="Komma" xfId="2" builtinId="3"/>
    <cellStyle name="Standard" xfId="0" builtinId="0"/>
    <cellStyle name="Währung" xfId="3" builtinId="4"/>
  </cellStyles>
  <dxfs count="21">
    <dxf>
      <fill>
        <patternFill>
          <bgColor indexed="13"/>
        </patternFill>
      </fill>
    </dxf>
    <dxf>
      <fill>
        <patternFill>
          <bgColor indexed="13"/>
        </patternFill>
      </fill>
    </dxf>
    <dxf>
      <fill>
        <patternFill>
          <bgColor indexed="13"/>
        </patternFill>
      </fill>
    </dxf>
    <dxf>
      <fill>
        <patternFill>
          <bgColor indexed="13"/>
        </patternFill>
      </fill>
    </dxf>
    <dxf>
      <fill>
        <patternFill>
          <bgColor indexed="13"/>
        </patternFill>
      </fill>
    </dxf>
    <dxf>
      <fill>
        <patternFill>
          <bgColor indexed="13"/>
        </patternFill>
      </fill>
    </dxf>
    <dxf>
      <fill>
        <patternFill>
          <bgColor indexed="13"/>
        </patternFill>
      </fill>
    </dxf>
    <dxf>
      <fill>
        <patternFill>
          <bgColor indexed="13"/>
        </patternFill>
      </fill>
    </dxf>
    <dxf>
      <fill>
        <patternFill>
          <bgColor indexed="13"/>
        </patternFill>
      </fill>
    </dxf>
    <dxf>
      <fill>
        <patternFill>
          <bgColor rgb="FFFFFF00"/>
        </patternFill>
      </fill>
    </dxf>
    <dxf>
      <fill>
        <patternFill>
          <bgColor indexed="13"/>
        </patternFill>
      </fill>
    </dxf>
    <dxf>
      <fill>
        <patternFill>
          <bgColor rgb="FFFFFF00"/>
        </patternFill>
      </fill>
    </dxf>
    <dxf>
      <fill>
        <patternFill>
          <bgColor indexed="13"/>
        </patternFill>
      </fill>
    </dxf>
    <dxf>
      <fill>
        <patternFill>
          <bgColor indexed="11"/>
        </patternFill>
      </fill>
    </dxf>
    <dxf>
      <fill>
        <patternFill>
          <bgColor indexed="13"/>
        </patternFill>
      </fill>
    </dxf>
    <dxf>
      <fill>
        <patternFill>
          <bgColor indexed="13"/>
        </patternFill>
      </fill>
    </dxf>
    <dxf>
      <fill>
        <patternFill>
          <bgColor indexed="13"/>
        </patternFill>
      </fill>
    </dxf>
    <dxf>
      <fill>
        <patternFill>
          <bgColor indexed="11"/>
        </patternFill>
      </fill>
    </dxf>
    <dxf>
      <fill>
        <patternFill>
          <bgColor indexed="10"/>
        </patternFill>
      </fill>
    </dxf>
    <dxf>
      <fill>
        <patternFill>
          <bgColor indexed="13"/>
        </patternFill>
      </fill>
    </dxf>
    <dxf>
      <fill>
        <patternFill>
          <bgColor rgb="FFFFFF00"/>
        </patternFill>
      </fill>
    </dxf>
  </dxfs>
  <tableStyles count="0" defaultTableStyle="TableStyleMedium9" defaultPivotStyle="PivotStyleLight16"/>
  <colors>
    <mruColors>
      <color rgb="FF00FF99"/>
      <color rgb="FFFF3300"/>
      <color rgb="FF993366"/>
      <color rgb="FF996633"/>
      <color rgb="FF008080"/>
      <color rgb="FFCC9900"/>
      <color rgb="FFFF99CC"/>
      <color rgb="FF99FFCC"/>
      <color rgb="FF666699"/>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alcChain" Target="calcChain.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emf"/><Relationship Id="rId6" Type="http://schemas.openxmlformats.org/officeDocument/2006/relationships/image" Target="../media/image6.emf"/><Relationship Id="rId5" Type="http://schemas.openxmlformats.org/officeDocument/2006/relationships/image" Target="../media/image5.emf"/><Relationship Id="rId4" Type="http://schemas.openxmlformats.org/officeDocument/2006/relationships/image" Target="../media/image4.emf"/></Relationships>
</file>

<file path=xl/drawings/_rels/drawing2.xml.rels><?xml version="1.0" encoding="UTF-8" standalone="yes"?>
<Relationships xmlns="http://schemas.openxmlformats.org/package/2006/relationships"><Relationship Id="rId3" Type="http://schemas.openxmlformats.org/officeDocument/2006/relationships/image" Target="../media/image9.emf"/><Relationship Id="rId2" Type="http://schemas.openxmlformats.org/officeDocument/2006/relationships/image" Target="../media/image8.emf"/><Relationship Id="rId1" Type="http://schemas.openxmlformats.org/officeDocument/2006/relationships/image" Target="../media/image7.emf"/></Relationships>
</file>

<file path=xl/drawings/_rels/drawing3.xml.rels><?xml version="1.0" encoding="UTF-8" standalone="yes"?>
<Relationships xmlns="http://schemas.openxmlformats.org/package/2006/relationships"><Relationship Id="rId3" Type="http://schemas.openxmlformats.org/officeDocument/2006/relationships/image" Target="../media/image11.emf"/><Relationship Id="rId2" Type="http://schemas.openxmlformats.org/officeDocument/2006/relationships/image" Target="cid:image002.png@01D17933.49E6A3C0" TargetMode="External"/><Relationship Id="rId1" Type="http://schemas.openxmlformats.org/officeDocument/2006/relationships/image" Target="../media/image10.png"/></Relationships>
</file>

<file path=xl/drawings/_rels/drawing4.xml.rels><?xml version="1.0" encoding="UTF-8" standalone="yes"?>
<Relationships xmlns="http://schemas.openxmlformats.org/package/2006/relationships"><Relationship Id="rId2" Type="http://schemas.openxmlformats.org/officeDocument/2006/relationships/image" Target="cid:image002.png@01D17933.49E6A3C0" TargetMode="External"/><Relationship Id="rId1" Type="http://schemas.openxmlformats.org/officeDocument/2006/relationships/image" Target="../media/image10.png"/></Relationships>
</file>

<file path=xl/drawings/_rels/drawing5.xml.rels><?xml version="1.0" encoding="UTF-8" standalone="yes"?>
<Relationships xmlns="http://schemas.openxmlformats.org/package/2006/relationships"><Relationship Id="rId2" Type="http://schemas.openxmlformats.org/officeDocument/2006/relationships/image" Target="cid:image002.png@01D17933.49E6A3C0" TargetMode="External"/><Relationship Id="rId1" Type="http://schemas.openxmlformats.org/officeDocument/2006/relationships/image" Target="../media/image10.png"/></Relationships>
</file>

<file path=xl/drawings/_rels/drawing6.xml.rels><?xml version="1.0" encoding="UTF-8" standalone="yes"?>
<Relationships xmlns="http://schemas.openxmlformats.org/package/2006/relationships"><Relationship Id="rId2" Type="http://schemas.openxmlformats.org/officeDocument/2006/relationships/image" Target="cid:image002.png@01D17933.49E6A3C0" TargetMode="External"/><Relationship Id="rId1" Type="http://schemas.openxmlformats.org/officeDocument/2006/relationships/image" Target="../media/image10.png"/></Relationships>
</file>

<file path=xl/drawings/_rels/drawing7.xml.rels><?xml version="1.0" encoding="UTF-8" standalone="yes"?>
<Relationships xmlns="http://schemas.openxmlformats.org/package/2006/relationships"><Relationship Id="rId2" Type="http://schemas.openxmlformats.org/officeDocument/2006/relationships/image" Target="cid:image002.png@01D17933.49E6A3C0" TargetMode="External"/><Relationship Id="rId1" Type="http://schemas.openxmlformats.org/officeDocument/2006/relationships/image" Target="../media/image10.png"/></Relationships>
</file>

<file path=xl/drawings/_rels/drawing8.xml.rels><?xml version="1.0" encoding="UTF-8" standalone="yes"?>
<Relationships xmlns="http://schemas.openxmlformats.org/package/2006/relationships"><Relationship Id="rId2" Type="http://schemas.openxmlformats.org/officeDocument/2006/relationships/image" Target="cid:image002.png@01D17933.49E6A3C0" TargetMode="External"/><Relationship Id="rId1" Type="http://schemas.openxmlformats.org/officeDocument/2006/relationships/image" Target="../media/image10.png"/></Relationships>
</file>

<file path=xl/drawings/drawing1.xml><?xml version="1.0" encoding="utf-8"?>
<xdr:wsDr xmlns:xdr="http://schemas.openxmlformats.org/drawingml/2006/spreadsheetDrawing" xmlns:a="http://schemas.openxmlformats.org/drawingml/2006/main">
  <xdr:twoCellAnchor editAs="oneCell">
    <xdr:from>
      <xdr:col>22</xdr:col>
      <xdr:colOff>0</xdr:colOff>
      <xdr:row>5</xdr:row>
      <xdr:rowOff>0</xdr:rowOff>
    </xdr:from>
    <xdr:to>
      <xdr:col>22</xdr:col>
      <xdr:colOff>104775</xdr:colOff>
      <xdr:row>6</xdr:row>
      <xdr:rowOff>76200</xdr:rowOff>
    </xdr:to>
    <xdr:sp macro="" textlink="">
      <xdr:nvSpPr>
        <xdr:cNvPr id="164560" name="Text Box 3">
          <a:extLst>
            <a:ext uri="{FF2B5EF4-FFF2-40B4-BE49-F238E27FC236}">
              <a16:creationId xmlns:a16="http://schemas.microsoft.com/office/drawing/2014/main" id="{00000000-0008-0000-0000-0000D0820200}"/>
            </a:ext>
          </a:extLst>
        </xdr:cNvPr>
        <xdr:cNvSpPr txBox="1">
          <a:spLocks noChangeArrowheads="1"/>
        </xdr:cNvSpPr>
      </xdr:nvSpPr>
      <xdr:spPr bwMode="auto">
        <a:xfrm>
          <a:off x="21135975" y="1676400"/>
          <a:ext cx="1047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22</xdr:col>
      <xdr:colOff>0</xdr:colOff>
      <xdr:row>5</xdr:row>
      <xdr:rowOff>0</xdr:rowOff>
    </xdr:from>
    <xdr:to>
      <xdr:col>22</xdr:col>
      <xdr:colOff>104775</xdr:colOff>
      <xdr:row>6</xdr:row>
      <xdr:rowOff>76200</xdr:rowOff>
    </xdr:to>
    <xdr:sp macro="" textlink="">
      <xdr:nvSpPr>
        <xdr:cNvPr id="164561" name="Text Box 2187">
          <a:extLst>
            <a:ext uri="{FF2B5EF4-FFF2-40B4-BE49-F238E27FC236}">
              <a16:creationId xmlns:a16="http://schemas.microsoft.com/office/drawing/2014/main" id="{00000000-0008-0000-0000-0000D1820200}"/>
            </a:ext>
          </a:extLst>
        </xdr:cNvPr>
        <xdr:cNvSpPr txBox="1">
          <a:spLocks noChangeArrowheads="1"/>
        </xdr:cNvSpPr>
      </xdr:nvSpPr>
      <xdr:spPr bwMode="auto">
        <a:xfrm>
          <a:off x="21135975" y="1676400"/>
          <a:ext cx="1047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24</xdr:col>
      <xdr:colOff>0</xdr:colOff>
      <xdr:row>5</xdr:row>
      <xdr:rowOff>0</xdr:rowOff>
    </xdr:from>
    <xdr:to>
      <xdr:col>24</xdr:col>
      <xdr:colOff>104775</xdr:colOff>
      <xdr:row>6</xdr:row>
      <xdr:rowOff>76200</xdr:rowOff>
    </xdr:to>
    <xdr:sp macro="" textlink="">
      <xdr:nvSpPr>
        <xdr:cNvPr id="164562" name="Text Box 2188">
          <a:extLst>
            <a:ext uri="{FF2B5EF4-FFF2-40B4-BE49-F238E27FC236}">
              <a16:creationId xmlns:a16="http://schemas.microsoft.com/office/drawing/2014/main" id="{00000000-0008-0000-0000-0000D2820200}"/>
            </a:ext>
          </a:extLst>
        </xdr:cNvPr>
        <xdr:cNvSpPr txBox="1">
          <a:spLocks noChangeArrowheads="1"/>
        </xdr:cNvSpPr>
      </xdr:nvSpPr>
      <xdr:spPr bwMode="auto">
        <a:xfrm>
          <a:off x="22621875" y="1676400"/>
          <a:ext cx="1047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24</xdr:col>
      <xdr:colOff>0</xdr:colOff>
      <xdr:row>5</xdr:row>
      <xdr:rowOff>0</xdr:rowOff>
    </xdr:from>
    <xdr:to>
      <xdr:col>24</xdr:col>
      <xdr:colOff>104775</xdr:colOff>
      <xdr:row>6</xdr:row>
      <xdr:rowOff>76200</xdr:rowOff>
    </xdr:to>
    <xdr:sp macro="" textlink="">
      <xdr:nvSpPr>
        <xdr:cNvPr id="164563" name="Text Box 2189">
          <a:extLst>
            <a:ext uri="{FF2B5EF4-FFF2-40B4-BE49-F238E27FC236}">
              <a16:creationId xmlns:a16="http://schemas.microsoft.com/office/drawing/2014/main" id="{00000000-0008-0000-0000-0000D3820200}"/>
            </a:ext>
          </a:extLst>
        </xdr:cNvPr>
        <xdr:cNvSpPr txBox="1">
          <a:spLocks noChangeArrowheads="1"/>
        </xdr:cNvSpPr>
      </xdr:nvSpPr>
      <xdr:spPr bwMode="auto">
        <a:xfrm>
          <a:off x="22621875" y="1676400"/>
          <a:ext cx="1047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22</xdr:col>
      <xdr:colOff>0</xdr:colOff>
      <xdr:row>5</xdr:row>
      <xdr:rowOff>0</xdr:rowOff>
    </xdr:from>
    <xdr:to>
      <xdr:col>22</xdr:col>
      <xdr:colOff>104775</xdr:colOff>
      <xdr:row>6</xdr:row>
      <xdr:rowOff>76200</xdr:rowOff>
    </xdr:to>
    <xdr:sp macro="" textlink="">
      <xdr:nvSpPr>
        <xdr:cNvPr id="164564" name="Text Box 3">
          <a:extLst>
            <a:ext uri="{FF2B5EF4-FFF2-40B4-BE49-F238E27FC236}">
              <a16:creationId xmlns:a16="http://schemas.microsoft.com/office/drawing/2014/main" id="{00000000-0008-0000-0000-0000D4820200}"/>
            </a:ext>
          </a:extLst>
        </xdr:cNvPr>
        <xdr:cNvSpPr txBox="1">
          <a:spLocks noChangeArrowheads="1"/>
        </xdr:cNvSpPr>
      </xdr:nvSpPr>
      <xdr:spPr bwMode="auto">
        <a:xfrm>
          <a:off x="21135975" y="1676400"/>
          <a:ext cx="1047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22</xdr:col>
      <xdr:colOff>0</xdr:colOff>
      <xdr:row>5</xdr:row>
      <xdr:rowOff>0</xdr:rowOff>
    </xdr:from>
    <xdr:to>
      <xdr:col>22</xdr:col>
      <xdr:colOff>104775</xdr:colOff>
      <xdr:row>6</xdr:row>
      <xdr:rowOff>76200</xdr:rowOff>
    </xdr:to>
    <xdr:sp macro="" textlink="">
      <xdr:nvSpPr>
        <xdr:cNvPr id="164565" name="Text Box 2">
          <a:extLst>
            <a:ext uri="{FF2B5EF4-FFF2-40B4-BE49-F238E27FC236}">
              <a16:creationId xmlns:a16="http://schemas.microsoft.com/office/drawing/2014/main" id="{00000000-0008-0000-0000-0000D5820200}"/>
            </a:ext>
          </a:extLst>
        </xdr:cNvPr>
        <xdr:cNvSpPr txBox="1">
          <a:spLocks noChangeArrowheads="1"/>
        </xdr:cNvSpPr>
      </xdr:nvSpPr>
      <xdr:spPr bwMode="auto">
        <a:xfrm>
          <a:off x="21135975" y="1676400"/>
          <a:ext cx="1047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9</xdr:col>
      <xdr:colOff>0</xdr:colOff>
      <xdr:row>0</xdr:row>
      <xdr:rowOff>19050</xdr:rowOff>
    </xdr:from>
    <xdr:to>
      <xdr:col>10</xdr:col>
      <xdr:colOff>466725</xdr:colOff>
      <xdr:row>2</xdr:row>
      <xdr:rowOff>28575</xdr:rowOff>
    </xdr:to>
    <xdr:sp macro="" textlink="">
      <xdr:nvSpPr>
        <xdr:cNvPr id="1025" name="CommandButton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ffectLst/>
        <a:extLst>
          <a:ext uri="{91240B29-F687-4F45-9708-019B960494DF}">
            <a14:hiddenLine xmlns:a14="http://schemas.microsoft.com/office/drawing/2010/main" w="1">
              <a:noFill/>
              <a:miter lim="800000"/>
              <a:headEnd/>
              <a:tailEnd/>
            </a14:hiddenLine>
          </a:ex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oneCell">
    <xdr:from>
      <xdr:col>12</xdr:col>
      <xdr:colOff>1485900</xdr:colOff>
      <xdr:row>0</xdr:row>
      <xdr:rowOff>38100</xdr:rowOff>
    </xdr:from>
    <xdr:to>
      <xdr:col>14</xdr:col>
      <xdr:colOff>590550</xdr:colOff>
      <xdr:row>2</xdr:row>
      <xdr:rowOff>133350</xdr:rowOff>
    </xdr:to>
    <xdr:sp macro="" textlink="">
      <xdr:nvSpPr>
        <xdr:cNvPr id="1026" name="CommandButton2" hidden="1">
          <a:extLst>
            <a:ext uri="{63B3BB69-23CF-44E3-9099-C40C66FF867C}">
              <a14:compatExt xmlns:a14="http://schemas.microsoft.com/office/drawing/2010/main"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9</xdr:col>
      <xdr:colOff>0</xdr:colOff>
      <xdr:row>0</xdr:row>
      <xdr:rowOff>28575</xdr:rowOff>
    </xdr:from>
    <xdr:to>
      <xdr:col>11</xdr:col>
      <xdr:colOff>9525</xdr:colOff>
      <xdr:row>2</xdr:row>
      <xdr:rowOff>133350</xdr:rowOff>
    </xdr:to>
    <xdr:sp macro="" textlink="">
      <xdr:nvSpPr>
        <xdr:cNvPr id="51386" name="CommandButton4" hidden="1">
          <a:extLst>
            <a:ext uri="{63B3BB69-23CF-44E3-9099-C40C66FF867C}">
              <a14:compatExt xmlns:a14="http://schemas.microsoft.com/office/drawing/2010/main" spid="_x0000_s51386"/>
            </a:ext>
            <a:ext uri="{FF2B5EF4-FFF2-40B4-BE49-F238E27FC236}">
              <a16:creationId xmlns:a16="http://schemas.microsoft.com/office/drawing/2014/main" id="{00000000-0008-0000-0000-0000BAC8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12</xdr:col>
      <xdr:colOff>323850</xdr:colOff>
      <xdr:row>0</xdr:row>
      <xdr:rowOff>38100</xdr:rowOff>
    </xdr:from>
    <xdr:to>
      <xdr:col>12</xdr:col>
      <xdr:colOff>1381125</xdr:colOff>
      <xdr:row>2</xdr:row>
      <xdr:rowOff>142875</xdr:rowOff>
    </xdr:to>
    <xdr:sp macro="" textlink="">
      <xdr:nvSpPr>
        <xdr:cNvPr id="51389" name="CommandButton7" hidden="1">
          <a:extLst>
            <a:ext uri="{63B3BB69-23CF-44E3-9099-C40C66FF867C}">
              <a14:compatExt xmlns:a14="http://schemas.microsoft.com/office/drawing/2010/main" spid="_x0000_s51389"/>
            </a:ext>
            <a:ext uri="{FF2B5EF4-FFF2-40B4-BE49-F238E27FC236}">
              <a16:creationId xmlns:a16="http://schemas.microsoft.com/office/drawing/2014/main" id="{00000000-0008-0000-0000-0000BDC8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10</xdr:col>
      <xdr:colOff>457200</xdr:colOff>
      <xdr:row>0</xdr:row>
      <xdr:rowOff>0</xdr:rowOff>
    </xdr:from>
    <xdr:to>
      <xdr:col>12</xdr:col>
      <xdr:colOff>304800</xdr:colOff>
      <xdr:row>2</xdr:row>
      <xdr:rowOff>104775</xdr:rowOff>
    </xdr:to>
    <xdr:sp macro="" textlink="">
      <xdr:nvSpPr>
        <xdr:cNvPr id="73872" name="CommandButton6" hidden="1">
          <a:extLst>
            <a:ext uri="{63B3BB69-23CF-44E3-9099-C40C66FF867C}">
              <a14:compatExt xmlns:a14="http://schemas.microsoft.com/office/drawing/2010/main" spid="_x0000_s73872"/>
            </a:ext>
            <a:ext uri="{FF2B5EF4-FFF2-40B4-BE49-F238E27FC236}">
              <a16:creationId xmlns:a16="http://schemas.microsoft.com/office/drawing/2014/main" id="{00000000-0008-0000-0000-0000902001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5</xdr:col>
      <xdr:colOff>38100</xdr:colOff>
      <xdr:row>0</xdr:row>
      <xdr:rowOff>57150</xdr:rowOff>
    </xdr:from>
    <xdr:to>
      <xdr:col>5</xdr:col>
      <xdr:colOff>1095375</xdr:colOff>
      <xdr:row>2</xdr:row>
      <xdr:rowOff>161925</xdr:rowOff>
    </xdr:to>
    <xdr:sp macro="" textlink="">
      <xdr:nvSpPr>
        <xdr:cNvPr id="73873" name="CommandButton3" hidden="1">
          <a:extLst>
            <a:ext uri="{63B3BB69-23CF-44E3-9099-C40C66FF867C}">
              <a14:compatExt xmlns:a14="http://schemas.microsoft.com/office/drawing/2010/main" spid="_x0000_s73873"/>
            </a:ext>
            <a:ext uri="{FF2B5EF4-FFF2-40B4-BE49-F238E27FC236}">
              <a16:creationId xmlns:a16="http://schemas.microsoft.com/office/drawing/2014/main" id="{00000000-0008-0000-0000-0000912001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9</xdr:col>
      <xdr:colOff>0</xdr:colOff>
      <xdr:row>0</xdr:row>
      <xdr:rowOff>19050</xdr:rowOff>
    </xdr:from>
    <xdr:to>
      <xdr:col>10</xdr:col>
      <xdr:colOff>466725</xdr:colOff>
      <xdr:row>2</xdr:row>
      <xdr:rowOff>28575</xdr:rowOff>
    </xdr:to>
    <xdr:pic>
      <xdr:nvPicPr>
        <xdr:cNvPr id="2" name="CommandButton1">
          <a:extLst>
            <a:ext uri="{FF2B5EF4-FFF2-40B4-BE49-F238E27FC236}">
              <a16:creationId xmlns:a16="http://schemas.microsoft.com/office/drawing/2014/main" id="{00000000-0008-0000-0000-000002000000}"/>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10450" y="19050"/>
          <a:ext cx="962025" cy="323850"/>
        </a:xfrm>
        <a:prstGeom prst="rect">
          <a:avLst/>
        </a:prstGeom>
        <a:noFill/>
        <a:ln>
          <a:noFill/>
        </a:ln>
        <a:effectLst/>
        <a:extLst>
          <a:ext uri="{91240B29-F687-4F45-9708-019B960494DF}">
            <a14:hiddenLine xmlns:a14="http://schemas.microsoft.com/office/drawing/2010/main" w="1">
              <a:noFill/>
              <a:miter lim="800000"/>
              <a:headEnd/>
              <a:tailEnd/>
            </a14:hiddenLine>
          </a:ex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pic>
    <xdr:clientData/>
  </xdr:twoCellAnchor>
  <xdr:twoCellAnchor editAs="oneCell">
    <xdr:from>
      <xdr:col>12</xdr:col>
      <xdr:colOff>1485900</xdr:colOff>
      <xdr:row>0</xdr:row>
      <xdr:rowOff>38100</xdr:rowOff>
    </xdr:from>
    <xdr:to>
      <xdr:col>14</xdr:col>
      <xdr:colOff>590550</xdr:colOff>
      <xdr:row>2</xdr:row>
      <xdr:rowOff>133350</xdr:rowOff>
    </xdr:to>
    <xdr:pic>
      <xdr:nvPicPr>
        <xdr:cNvPr id="3" name="CommandButton2">
          <a:extLst>
            <a:ext uri="{FF2B5EF4-FFF2-40B4-BE49-F238E27FC236}">
              <a16:creationId xmlns:a16="http://schemas.microsoft.com/office/drawing/2014/main" id="{00000000-0008-0000-0000-000003000000}"/>
            </a:ext>
          </a:extLst>
        </xdr:cNvPr>
        <xdr:cNvPicPr preferRelativeResize="0">
          <a:picLocks noChangeArrowheads="1" noChangeShapeType="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601325" y="38100"/>
          <a:ext cx="1038225" cy="409575"/>
        </a:xfrm>
        <a:prstGeom prst="rect">
          <a:avLst/>
        </a:prstGeom>
        <a:noFill/>
        <a:ln>
          <a:noFill/>
        </a:ln>
        <a:extLst>
          <a:ext uri="{91240B29-F687-4F45-9708-019B960494DF}">
            <a14:hiddenLine xmlns:a14="http://schemas.microsoft.com/office/drawing/2010/main" w="9525">
              <a:noFill/>
              <a:miter lim="800000"/>
              <a:headEnd/>
              <a:tailEnd/>
            </a14:hiddenLine>
          </a:ext>
        </a:extLst>
      </xdr:spPr>
    </xdr:pic>
    <xdr:clientData/>
  </xdr:twoCellAnchor>
  <xdr:twoCellAnchor editAs="oneCell">
    <xdr:from>
      <xdr:col>9</xdr:col>
      <xdr:colOff>0</xdr:colOff>
      <xdr:row>0</xdr:row>
      <xdr:rowOff>28575</xdr:rowOff>
    </xdr:from>
    <xdr:to>
      <xdr:col>11</xdr:col>
      <xdr:colOff>9525</xdr:colOff>
      <xdr:row>2</xdr:row>
      <xdr:rowOff>133350</xdr:rowOff>
    </xdr:to>
    <xdr:pic>
      <xdr:nvPicPr>
        <xdr:cNvPr id="4" name="CommandButton4">
          <a:extLst>
            <a:ext uri="{FF2B5EF4-FFF2-40B4-BE49-F238E27FC236}">
              <a16:creationId xmlns:a16="http://schemas.microsoft.com/office/drawing/2014/main" id="{00000000-0008-0000-0000-000004000000}"/>
            </a:ext>
          </a:extLst>
        </xdr:cNvPr>
        <xdr:cNvPicPr preferRelativeResize="0">
          <a:picLocks noChangeArrowheads="1" noChangeShapeType="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410450" y="28575"/>
          <a:ext cx="1057275" cy="419100"/>
        </a:xfrm>
        <a:prstGeom prst="rect">
          <a:avLst/>
        </a:prstGeom>
        <a:noFill/>
        <a:ln>
          <a:noFill/>
        </a:ln>
        <a:extLst>
          <a:ext uri="{91240B29-F687-4F45-9708-019B960494DF}">
            <a14:hiddenLine xmlns:a14="http://schemas.microsoft.com/office/drawing/2010/main" w="9525">
              <a:noFill/>
              <a:miter lim="800000"/>
              <a:headEnd/>
              <a:tailEnd/>
            </a14:hiddenLine>
          </a:ext>
        </a:extLst>
      </xdr:spPr>
    </xdr:pic>
    <xdr:clientData/>
  </xdr:twoCellAnchor>
  <xdr:twoCellAnchor editAs="oneCell">
    <xdr:from>
      <xdr:col>12</xdr:col>
      <xdr:colOff>323850</xdr:colOff>
      <xdr:row>0</xdr:row>
      <xdr:rowOff>38100</xdr:rowOff>
    </xdr:from>
    <xdr:to>
      <xdr:col>12</xdr:col>
      <xdr:colOff>1381125</xdr:colOff>
      <xdr:row>2</xdr:row>
      <xdr:rowOff>142875</xdr:rowOff>
    </xdr:to>
    <xdr:pic>
      <xdr:nvPicPr>
        <xdr:cNvPr id="5" name="CommandButton7">
          <a:extLst>
            <a:ext uri="{FF2B5EF4-FFF2-40B4-BE49-F238E27FC236}">
              <a16:creationId xmlns:a16="http://schemas.microsoft.com/office/drawing/2014/main" id="{00000000-0008-0000-0000-000005000000}"/>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9439275" y="38100"/>
          <a:ext cx="1057275" cy="419100"/>
        </a:xfrm>
        <a:prstGeom prst="rect">
          <a:avLst/>
        </a:prstGeom>
        <a:noFill/>
        <a:ln>
          <a:noFill/>
        </a:ln>
        <a:extLst>
          <a:ext uri="{91240B29-F687-4F45-9708-019B960494DF}">
            <a14:hiddenLine xmlns:a14="http://schemas.microsoft.com/office/drawing/2010/main" w="9525">
              <a:noFill/>
              <a:miter lim="800000"/>
              <a:headEnd/>
              <a:tailEnd/>
            </a14:hiddenLine>
          </a:ext>
        </a:extLst>
      </xdr:spPr>
    </xdr:pic>
    <xdr:clientData/>
  </xdr:twoCellAnchor>
  <xdr:twoCellAnchor editAs="oneCell">
    <xdr:from>
      <xdr:col>10</xdr:col>
      <xdr:colOff>457200</xdr:colOff>
      <xdr:row>0</xdr:row>
      <xdr:rowOff>0</xdr:rowOff>
    </xdr:from>
    <xdr:to>
      <xdr:col>12</xdr:col>
      <xdr:colOff>304800</xdr:colOff>
      <xdr:row>2</xdr:row>
      <xdr:rowOff>104775</xdr:rowOff>
    </xdr:to>
    <xdr:pic>
      <xdr:nvPicPr>
        <xdr:cNvPr id="6" name="CommandButton6">
          <a:extLst>
            <a:ext uri="{FF2B5EF4-FFF2-40B4-BE49-F238E27FC236}">
              <a16:creationId xmlns:a16="http://schemas.microsoft.com/office/drawing/2014/main" id="{00000000-0008-0000-0000-000006000000}"/>
            </a:ext>
          </a:extLst>
        </xdr:cNvPr>
        <xdr:cNvPicPr preferRelativeResize="0">
          <a:picLocks noChangeArrowheads="1" noChangeShapeType="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362950" y="0"/>
          <a:ext cx="1057275" cy="419100"/>
        </a:xfrm>
        <a:prstGeom prst="rect">
          <a:avLst/>
        </a:prstGeom>
        <a:noFill/>
        <a:ln>
          <a:noFill/>
        </a:ln>
        <a:extLst>
          <a:ext uri="{91240B29-F687-4F45-9708-019B960494DF}">
            <a14:hiddenLine xmlns:a14="http://schemas.microsoft.com/office/drawing/2010/main" w="9525">
              <a:noFill/>
              <a:miter lim="800000"/>
              <a:headEnd/>
              <a:tailEnd/>
            </a14:hiddenLine>
          </a:ext>
        </a:extLst>
      </xdr:spPr>
    </xdr:pic>
    <xdr:clientData/>
  </xdr:twoCellAnchor>
  <xdr:twoCellAnchor editAs="oneCell">
    <xdr:from>
      <xdr:col>5</xdr:col>
      <xdr:colOff>38100</xdr:colOff>
      <xdr:row>0</xdr:row>
      <xdr:rowOff>57150</xdr:rowOff>
    </xdr:from>
    <xdr:to>
      <xdr:col>5</xdr:col>
      <xdr:colOff>1095375</xdr:colOff>
      <xdr:row>2</xdr:row>
      <xdr:rowOff>161925</xdr:rowOff>
    </xdr:to>
    <xdr:pic>
      <xdr:nvPicPr>
        <xdr:cNvPr id="7" name="CommandButton3">
          <a:extLst>
            <a:ext uri="{FF2B5EF4-FFF2-40B4-BE49-F238E27FC236}">
              <a16:creationId xmlns:a16="http://schemas.microsoft.com/office/drawing/2014/main" id="{00000000-0008-0000-0000-000007000000}"/>
            </a:ext>
          </a:extLst>
        </xdr:cNvPr>
        <xdr:cNvPicPr preferRelativeResize="0">
          <a:picLocks noChangeArrowheads="1" noChangeShapeType="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4733925" y="57150"/>
          <a:ext cx="1057275" cy="419100"/>
        </a:xfrm>
        <a:prstGeom prst="rect">
          <a:avLst/>
        </a:prstGeom>
        <a:noFill/>
        <a:ln>
          <a:noFill/>
        </a:ln>
        <a:extLst>
          <a:ext uri="{91240B29-F687-4F45-9708-019B960494DF}">
            <a14:hiddenLine xmlns:a14="http://schemas.microsoft.com/office/drawing/2010/main" w="9525">
              <a:no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0</xdr:colOff>
      <xdr:row>158</xdr:row>
      <xdr:rowOff>0</xdr:rowOff>
    </xdr:from>
    <xdr:to>
      <xdr:col>14</xdr:col>
      <xdr:colOff>9525</xdr:colOff>
      <xdr:row>159</xdr:row>
      <xdr:rowOff>9525</xdr:rowOff>
    </xdr:to>
    <xdr:pic>
      <xdr:nvPicPr>
        <xdr:cNvPr id="165824" name="Grafik 3">
          <a:extLst>
            <a:ext uri="{FF2B5EF4-FFF2-40B4-BE49-F238E27FC236}">
              <a16:creationId xmlns:a16="http://schemas.microsoft.com/office/drawing/2014/main" id="{00000000-0008-0000-0100-0000C08702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0550" y="79762350"/>
          <a:ext cx="2581275" cy="51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0</xdr:colOff>
      <xdr:row>155</xdr:row>
      <xdr:rowOff>0</xdr:rowOff>
    </xdr:from>
    <xdr:to>
      <xdr:col>14</xdr:col>
      <xdr:colOff>9525</xdr:colOff>
      <xdr:row>156</xdr:row>
      <xdr:rowOff>9525</xdr:rowOff>
    </xdr:to>
    <xdr:pic>
      <xdr:nvPicPr>
        <xdr:cNvPr id="165825" name="Grafik 5">
          <a:extLst>
            <a:ext uri="{FF2B5EF4-FFF2-40B4-BE49-F238E27FC236}">
              <a16:creationId xmlns:a16="http://schemas.microsoft.com/office/drawing/2014/main" id="{00000000-0008-0000-0100-0000C18702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0550" y="78247875"/>
          <a:ext cx="2581275" cy="51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0</xdr:colOff>
      <xdr:row>152</xdr:row>
      <xdr:rowOff>0</xdr:rowOff>
    </xdr:from>
    <xdr:to>
      <xdr:col>14</xdr:col>
      <xdr:colOff>9525</xdr:colOff>
      <xdr:row>153</xdr:row>
      <xdr:rowOff>9525</xdr:rowOff>
    </xdr:to>
    <xdr:pic>
      <xdr:nvPicPr>
        <xdr:cNvPr id="165826" name="Grafik 6">
          <a:extLst>
            <a:ext uri="{FF2B5EF4-FFF2-40B4-BE49-F238E27FC236}">
              <a16:creationId xmlns:a16="http://schemas.microsoft.com/office/drawing/2014/main" id="{00000000-0008-0000-0100-0000C28702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400550" y="76733400"/>
          <a:ext cx="2581275" cy="51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0</xdr:colOff>
      <xdr:row>152</xdr:row>
      <xdr:rowOff>0</xdr:rowOff>
    </xdr:from>
    <xdr:to>
      <xdr:col>21</xdr:col>
      <xdr:colOff>9525</xdr:colOff>
      <xdr:row>153</xdr:row>
      <xdr:rowOff>9525</xdr:rowOff>
    </xdr:to>
    <xdr:pic>
      <xdr:nvPicPr>
        <xdr:cNvPr id="165827" name="Grafik 8">
          <a:extLst>
            <a:ext uri="{FF2B5EF4-FFF2-40B4-BE49-F238E27FC236}">
              <a16:creationId xmlns:a16="http://schemas.microsoft.com/office/drawing/2014/main" id="{00000000-0008-0000-0100-0000C38702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001000" y="76733400"/>
          <a:ext cx="2581275" cy="51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0</xdr:colOff>
      <xdr:row>155</xdr:row>
      <xdr:rowOff>0</xdr:rowOff>
    </xdr:from>
    <xdr:to>
      <xdr:col>21</xdr:col>
      <xdr:colOff>9525</xdr:colOff>
      <xdr:row>156</xdr:row>
      <xdr:rowOff>9525</xdr:rowOff>
    </xdr:to>
    <xdr:pic>
      <xdr:nvPicPr>
        <xdr:cNvPr id="165828" name="Grafik 9">
          <a:extLst>
            <a:ext uri="{FF2B5EF4-FFF2-40B4-BE49-F238E27FC236}">
              <a16:creationId xmlns:a16="http://schemas.microsoft.com/office/drawing/2014/main" id="{00000000-0008-0000-0100-0000C48702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001000" y="78247875"/>
          <a:ext cx="2581275" cy="51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0</xdr:colOff>
      <xdr:row>158</xdr:row>
      <xdr:rowOff>0</xdr:rowOff>
    </xdr:from>
    <xdr:to>
      <xdr:col>21</xdr:col>
      <xdr:colOff>9525</xdr:colOff>
      <xdr:row>159</xdr:row>
      <xdr:rowOff>9525</xdr:rowOff>
    </xdr:to>
    <xdr:pic>
      <xdr:nvPicPr>
        <xdr:cNvPr id="165829" name="Grafik 11">
          <a:extLst>
            <a:ext uri="{FF2B5EF4-FFF2-40B4-BE49-F238E27FC236}">
              <a16:creationId xmlns:a16="http://schemas.microsoft.com/office/drawing/2014/main" id="{00000000-0008-0000-0100-0000C58702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001000" y="79762350"/>
          <a:ext cx="2581275" cy="51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0</xdr:colOff>
      <xdr:row>153</xdr:row>
      <xdr:rowOff>0</xdr:rowOff>
    </xdr:from>
    <xdr:to>
      <xdr:col>14</xdr:col>
      <xdr:colOff>9525</xdr:colOff>
      <xdr:row>154</xdr:row>
      <xdr:rowOff>9525</xdr:rowOff>
    </xdr:to>
    <xdr:pic>
      <xdr:nvPicPr>
        <xdr:cNvPr id="165830" name="Grafik 12">
          <a:extLst>
            <a:ext uri="{FF2B5EF4-FFF2-40B4-BE49-F238E27FC236}">
              <a16:creationId xmlns:a16="http://schemas.microsoft.com/office/drawing/2014/main" id="{00000000-0008-0000-0100-0000C68702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400550" y="77238225"/>
          <a:ext cx="2581275" cy="51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0</xdr:colOff>
      <xdr:row>153</xdr:row>
      <xdr:rowOff>0</xdr:rowOff>
    </xdr:from>
    <xdr:to>
      <xdr:col>21</xdr:col>
      <xdr:colOff>9525</xdr:colOff>
      <xdr:row>154</xdr:row>
      <xdr:rowOff>9525</xdr:rowOff>
    </xdr:to>
    <xdr:pic>
      <xdr:nvPicPr>
        <xdr:cNvPr id="165831" name="Grafik 14">
          <a:extLst>
            <a:ext uri="{FF2B5EF4-FFF2-40B4-BE49-F238E27FC236}">
              <a16:creationId xmlns:a16="http://schemas.microsoft.com/office/drawing/2014/main" id="{00000000-0008-0000-0100-0000C78702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01000" y="77238225"/>
          <a:ext cx="2581275" cy="51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24</xdr:col>
      <xdr:colOff>47625</xdr:colOff>
      <xdr:row>674</xdr:row>
      <xdr:rowOff>406469</xdr:rowOff>
    </xdr:from>
    <xdr:to>
      <xdr:col>24</xdr:col>
      <xdr:colOff>47625</xdr:colOff>
      <xdr:row>674</xdr:row>
      <xdr:rowOff>406469</xdr:rowOff>
    </xdr:to>
    <xdr:pic>
      <xdr:nvPicPr>
        <xdr:cNvPr id="5" name="Grafik 1" title="EaStErEGG WTF???">
          <a:extLst>
            <a:ext uri="{FF2B5EF4-FFF2-40B4-BE49-F238E27FC236}">
              <a16:creationId xmlns:a16="http://schemas.microsoft.com/office/drawing/2014/main" id="{00000000-0008-0000-0200-000005000000}"/>
            </a:ext>
          </a:extLst>
        </xdr:cNvPr>
        <xdr:cNvPicPr>
          <a:picLocks noChangeAspect="1" noChangeArrowheads="1"/>
        </xdr:cNvPicPr>
      </xdr:nvPicPr>
      <xdr:blipFill>
        <a:blip xmlns:r="http://schemas.openxmlformats.org/officeDocument/2006/relationships" r:embed="rId1" r:link="rId2"/>
        <a:srcRect/>
        <a:stretch>
          <a:fillRect/>
        </a:stretch>
      </xdr:blipFill>
      <xdr:spPr bwMode="auto">
        <a:xfrm rot="5400000" flipV="1">
          <a:off x="12033250" y="342798469"/>
          <a:ext cx="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38</xdr:row>
      <xdr:rowOff>0</xdr:rowOff>
    </xdr:from>
    <xdr:to>
      <xdr:col>7</xdr:col>
      <xdr:colOff>9525</xdr:colOff>
      <xdr:row>39</xdr:row>
      <xdr:rowOff>9525</xdr:rowOff>
    </xdr:to>
    <xdr:pic>
      <xdr:nvPicPr>
        <xdr:cNvPr id="163058" name="Grafik 3">
          <a:extLst>
            <a:ext uri="{FF2B5EF4-FFF2-40B4-BE49-F238E27FC236}">
              <a16:creationId xmlns:a16="http://schemas.microsoft.com/office/drawing/2014/main" id="{00000000-0008-0000-0200-0000F27C02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828800" y="19183350"/>
          <a:ext cx="1552575" cy="51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24</xdr:col>
      <xdr:colOff>47625</xdr:colOff>
      <xdr:row>670</xdr:row>
      <xdr:rowOff>406469</xdr:rowOff>
    </xdr:from>
    <xdr:to>
      <xdr:col>24</xdr:col>
      <xdr:colOff>47625</xdr:colOff>
      <xdr:row>670</xdr:row>
      <xdr:rowOff>406469</xdr:rowOff>
    </xdr:to>
    <xdr:pic>
      <xdr:nvPicPr>
        <xdr:cNvPr id="2" name="Grafik 1" title="EaStErEGG WTF???">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r:link="rId2"/>
        <a:srcRect/>
        <a:stretch>
          <a:fillRect/>
        </a:stretch>
      </xdr:blipFill>
      <xdr:spPr bwMode="auto">
        <a:xfrm rot="5400000" flipV="1">
          <a:off x="12163425" y="340658519"/>
          <a:ext cx="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24</xdr:col>
      <xdr:colOff>47625</xdr:colOff>
      <xdr:row>670</xdr:row>
      <xdr:rowOff>406469</xdr:rowOff>
    </xdr:from>
    <xdr:to>
      <xdr:col>24</xdr:col>
      <xdr:colOff>47625</xdr:colOff>
      <xdr:row>670</xdr:row>
      <xdr:rowOff>406469</xdr:rowOff>
    </xdr:to>
    <xdr:pic>
      <xdr:nvPicPr>
        <xdr:cNvPr id="2" name="Grafik 1" title="EaStErEGG WTF???">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r:link="rId2"/>
        <a:srcRect/>
        <a:stretch>
          <a:fillRect/>
        </a:stretch>
      </xdr:blipFill>
      <xdr:spPr bwMode="auto">
        <a:xfrm rot="5400000" flipV="1">
          <a:off x="12163425" y="338639219"/>
          <a:ext cx="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24</xdr:col>
      <xdr:colOff>47625</xdr:colOff>
      <xdr:row>670</xdr:row>
      <xdr:rowOff>406469</xdr:rowOff>
    </xdr:from>
    <xdr:to>
      <xdr:col>24</xdr:col>
      <xdr:colOff>47625</xdr:colOff>
      <xdr:row>670</xdr:row>
      <xdr:rowOff>406469</xdr:rowOff>
    </xdr:to>
    <xdr:pic>
      <xdr:nvPicPr>
        <xdr:cNvPr id="2" name="Grafik 1" title="EaStErEGG WTF???">
          <a:extLst>
            <a:ext uri="{FF2B5EF4-FFF2-40B4-BE49-F238E27FC236}">
              <a16:creationId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r:link="rId2"/>
        <a:srcRect/>
        <a:stretch>
          <a:fillRect/>
        </a:stretch>
      </xdr:blipFill>
      <xdr:spPr bwMode="auto">
        <a:xfrm rot="5400000" flipV="1">
          <a:off x="12163425" y="338639219"/>
          <a:ext cx="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24</xdr:col>
      <xdr:colOff>47625</xdr:colOff>
      <xdr:row>670</xdr:row>
      <xdr:rowOff>406469</xdr:rowOff>
    </xdr:from>
    <xdr:to>
      <xdr:col>24</xdr:col>
      <xdr:colOff>47625</xdr:colOff>
      <xdr:row>670</xdr:row>
      <xdr:rowOff>406469</xdr:rowOff>
    </xdr:to>
    <xdr:pic>
      <xdr:nvPicPr>
        <xdr:cNvPr id="2" name="Grafik 1" title="EaStErEGG WTF???">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r:link="rId2"/>
        <a:srcRect/>
        <a:stretch>
          <a:fillRect/>
        </a:stretch>
      </xdr:blipFill>
      <xdr:spPr bwMode="auto">
        <a:xfrm rot="5400000" flipV="1">
          <a:off x="12163425" y="338639219"/>
          <a:ext cx="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24</xdr:col>
      <xdr:colOff>47625</xdr:colOff>
      <xdr:row>670</xdr:row>
      <xdr:rowOff>406469</xdr:rowOff>
    </xdr:from>
    <xdr:to>
      <xdr:col>24</xdr:col>
      <xdr:colOff>47625</xdr:colOff>
      <xdr:row>670</xdr:row>
      <xdr:rowOff>406469</xdr:rowOff>
    </xdr:to>
    <xdr:pic>
      <xdr:nvPicPr>
        <xdr:cNvPr id="2" name="Grafik 1" title="EaStErEGG WTF???">
          <a:extLst>
            <a:ext uri="{FF2B5EF4-FFF2-40B4-BE49-F238E27FC236}">
              <a16:creationId xmlns:a16="http://schemas.microsoft.com/office/drawing/2014/main" id="{00000000-0008-0000-0900-000002000000}"/>
            </a:ext>
          </a:extLst>
        </xdr:cNvPr>
        <xdr:cNvPicPr>
          <a:picLocks noChangeAspect="1" noChangeArrowheads="1"/>
        </xdr:cNvPicPr>
      </xdr:nvPicPr>
      <xdr:blipFill>
        <a:blip xmlns:r="http://schemas.openxmlformats.org/officeDocument/2006/relationships" r:embed="rId1" r:link="rId2"/>
        <a:srcRect/>
        <a:stretch>
          <a:fillRect/>
        </a:stretch>
      </xdr:blipFill>
      <xdr:spPr bwMode="auto">
        <a:xfrm rot="5400000" flipV="1">
          <a:off x="12163425" y="338639219"/>
          <a:ext cx="0"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Larissa-Design">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vmlDrawing" Target="../drawings/vmlDrawing1.vml"/><Relationship Id="rId3" Type="http://schemas.openxmlformats.org/officeDocument/2006/relationships/printerSettings" Target="../printerSettings/printerSettings3.bin"/><Relationship Id="rId7"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5" Type="http://schemas.openxmlformats.org/officeDocument/2006/relationships/printerSettings" Target="../printerSettings/printerSettings5.bin"/><Relationship Id="rId4" Type="http://schemas.openxmlformats.org/officeDocument/2006/relationships/printerSettings" Target="../printerSettings/printerSettings4.bin"/><Relationship Id="rId9" Type="http://schemas.openxmlformats.org/officeDocument/2006/relationships/comments" Target="../comments1.xml"/></Relationships>
</file>

<file path=xl/worksheets/_rels/sheet2.xml.rels><?xml version="1.0" encoding="UTF-8" standalone="yes"?>
<Relationships xmlns="http://schemas.openxmlformats.org/package/2006/relationships"><Relationship Id="rId8" Type="http://schemas.openxmlformats.org/officeDocument/2006/relationships/vmlDrawing" Target="../drawings/vmlDrawing2.vml"/><Relationship Id="rId3" Type="http://schemas.openxmlformats.org/officeDocument/2006/relationships/printerSettings" Target="../printerSettings/printerSettings9.bin"/><Relationship Id="rId7" Type="http://schemas.openxmlformats.org/officeDocument/2006/relationships/drawing" Target="../drawings/drawing2.xml"/><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 Id="rId6" Type="http://schemas.openxmlformats.org/officeDocument/2006/relationships/printerSettings" Target="../printerSettings/printerSettings12.bin"/><Relationship Id="rId5" Type="http://schemas.openxmlformats.org/officeDocument/2006/relationships/printerSettings" Target="../printerSettings/printerSettings11.bin"/><Relationship Id="rId4" Type="http://schemas.openxmlformats.org/officeDocument/2006/relationships/printerSettings" Target="../printerSettings/printerSettings10.bin"/><Relationship Id="rId9" Type="http://schemas.openxmlformats.org/officeDocument/2006/relationships/comments" Target="../comments2.xml"/></Relationships>
</file>

<file path=xl/worksheets/_rels/sheet3.xml.rels><?xml version="1.0" encoding="UTF-8" standalone="yes"?>
<Relationships xmlns="http://schemas.openxmlformats.org/package/2006/relationships"><Relationship Id="rId8" Type="http://schemas.openxmlformats.org/officeDocument/2006/relationships/vmlDrawing" Target="../drawings/vmlDrawing3.vml"/><Relationship Id="rId3" Type="http://schemas.openxmlformats.org/officeDocument/2006/relationships/printerSettings" Target="../printerSettings/printerSettings15.bin"/><Relationship Id="rId7" Type="http://schemas.openxmlformats.org/officeDocument/2006/relationships/drawing" Target="../drawings/drawing3.xml"/><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 Id="rId6" Type="http://schemas.openxmlformats.org/officeDocument/2006/relationships/printerSettings" Target="../printerSettings/printerSettings18.bin"/><Relationship Id="rId5" Type="http://schemas.openxmlformats.org/officeDocument/2006/relationships/printerSettings" Target="../printerSettings/printerSettings17.bin"/><Relationship Id="rId4" Type="http://schemas.openxmlformats.org/officeDocument/2006/relationships/printerSettings" Target="../printerSettings/printerSettings16.bin"/><Relationship Id="rId9"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19.bin"/><Relationship Id="rId4" Type="http://schemas.openxmlformats.org/officeDocument/2006/relationships/comments" Target="../comments4.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20.bin"/><Relationship Id="rId4" Type="http://schemas.openxmlformats.org/officeDocument/2006/relationships/comments" Target="../comments5.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21.bin"/><Relationship Id="rId4" Type="http://schemas.openxmlformats.org/officeDocument/2006/relationships/comments" Target="../comments6.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22.bin"/><Relationship Id="rId4" Type="http://schemas.openxmlformats.org/officeDocument/2006/relationships/comments" Target="../comments7.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8.xml"/><Relationship Id="rId1" Type="http://schemas.openxmlformats.org/officeDocument/2006/relationships/printerSettings" Target="../printerSettings/printerSettings25.bin"/><Relationship Id="rId4" Type="http://schemas.openxmlformats.org/officeDocument/2006/relationships/comments" Target="../comments8.xml"/></Relationships>
</file>

<file path=xl/worksheets/_rels/sheet11.xml.rels><?xml version="1.0" encoding="UTF-8" standalone="yes"?>
<Relationships xmlns="http://schemas.openxmlformats.org/package/2006/relationships"><Relationship Id="rId8" Type="http://schemas.openxmlformats.org/officeDocument/2006/relationships/comments" Target="../comments9.xml"/><Relationship Id="rId3" Type="http://schemas.openxmlformats.org/officeDocument/2006/relationships/printerSettings" Target="../printerSettings/printerSettings28.bin"/><Relationship Id="rId7" Type="http://schemas.openxmlformats.org/officeDocument/2006/relationships/vmlDrawing" Target="../drawings/vmlDrawing9.vml"/><Relationship Id="rId2" Type="http://schemas.openxmlformats.org/officeDocument/2006/relationships/printerSettings" Target="../printerSettings/printerSettings27.bin"/><Relationship Id="rId1" Type="http://schemas.openxmlformats.org/officeDocument/2006/relationships/printerSettings" Target="../printerSettings/printerSettings26.bin"/><Relationship Id="rId6" Type="http://schemas.openxmlformats.org/officeDocument/2006/relationships/printerSettings" Target="../printerSettings/printerSettings31.bin"/><Relationship Id="rId5" Type="http://schemas.openxmlformats.org/officeDocument/2006/relationships/printerSettings" Target="../printerSettings/printerSettings30.bin"/><Relationship Id="rId4" Type="http://schemas.openxmlformats.org/officeDocument/2006/relationships/printerSettings" Target="../printerSettings/printerSettings29.bin"/></Relationships>
</file>

<file path=xl/worksheets/_rels/sheet12.xml.rels><?xml version="1.0" encoding="UTF-8" standalone="yes"?>
<Relationships xmlns="http://schemas.openxmlformats.org/package/2006/relationships"><Relationship Id="rId8" Type="http://schemas.openxmlformats.org/officeDocument/2006/relationships/comments" Target="../comments10.xml"/><Relationship Id="rId3" Type="http://schemas.openxmlformats.org/officeDocument/2006/relationships/printerSettings" Target="../printerSettings/printerSettings34.bin"/><Relationship Id="rId7" Type="http://schemas.openxmlformats.org/officeDocument/2006/relationships/vmlDrawing" Target="../drawings/vmlDrawing10.vml"/><Relationship Id="rId2" Type="http://schemas.openxmlformats.org/officeDocument/2006/relationships/printerSettings" Target="../printerSettings/printerSettings33.bin"/><Relationship Id="rId1" Type="http://schemas.openxmlformats.org/officeDocument/2006/relationships/printerSettings" Target="../printerSettings/printerSettings32.bin"/><Relationship Id="rId6" Type="http://schemas.openxmlformats.org/officeDocument/2006/relationships/printerSettings" Target="../printerSettings/printerSettings37.bin"/><Relationship Id="rId5" Type="http://schemas.openxmlformats.org/officeDocument/2006/relationships/printerSettings" Target="../printerSettings/printerSettings36.bin"/><Relationship Id="rId4" Type="http://schemas.openxmlformats.org/officeDocument/2006/relationships/printerSettings" Target="../printerSettings/printerSettings35.bin"/></Relationships>
</file>

<file path=xl/worksheets/_rels/sheet13.xml.rels><?xml version="1.0" encoding="UTF-8" standalone="yes"?>
<Relationships xmlns="http://schemas.openxmlformats.org/package/2006/relationships"><Relationship Id="rId8" Type="http://schemas.openxmlformats.org/officeDocument/2006/relationships/comments" Target="../comments11.xml"/><Relationship Id="rId3" Type="http://schemas.openxmlformats.org/officeDocument/2006/relationships/printerSettings" Target="../printerSettings/printerSettings40.bin"/><Relationship Id="rId7" Type="http://schemas.openxmlformats.org/officeDocument/2006/relationships/vmlDrawing" Target="../drawings/vmlDrawing11.vml"/><Relationship Id="rId2" Type="http://schemas.openxmlformats.org/officeDocument/2006/relationships/printerSettings" Target="../printerSettings/printerSettings39.bin"/><Relationship Id="rId1" Type="http://schemas.openxmlformats.org/officeDocument/2006/relationships/printerSettings" Target="../printerSettings/printerSettings38.bin"/><Relationship Id="rId6" Type="http://schemas.openxmlformats.org/officeDocument/2006/relationships/printerSettings" Target="../printerSettings/printerSettings43.bin"/><Relationship Id="rId5" Type="http://schemas.openxmlformats.org/officeDocument/2006/relationships/printerSettings" Target="../printerSettings/printerSettings42.bin"/><Relationship Id="rId4" Type="http://schemas.openxmlformats.org/officeDocument/2006/relationships/printerSettings" Target="../printerSettings/printerSettings41.bin"/></Relationships>
</file>

<file path=xl/worksheets/_rels/sheet14.xml.rels><?xml version="1.0" encoding="UTF-8" standalone="yes"?>
<Relationships xmlns="http://schemas.openxmlformats.org/package/2006/relationships"><Relationship Id="rId8" Type="http://schemas.openxmlformats.org/officeDocument/2006/relationships/comments" Target="../comments12.xml"/><Relationship Id="rId3" Type="http://schemas.openxmlformats.org/officeDocument/2006/relationships/printerSettings" Target="../printerSettings/printerSettings46.bin"/><Relationship Id="rId7" Type="http://schemas.openxmlformats.org/officeDocument/2006/relationships/vmlDrawing" Target="../drawings/vmlDrawing12.vml"/><Relationship Id="rId2" Type="http://schemas.openxmlformats.org/officeDocument/2006/relationships/printerSettings" Target="../printerSettings/printerSettings45.bin"/><Relationship Id="rId1" Type="http://schemas.openxmlformats.org/officeDocument/2006/relationships/printerSettings" Target="../printerSettings/printerSettings44.bin"/><Relationship Id="rId6" Type="http://schemas.openxmlformats.org/officeDocument/2006/relationships/printerSettings" Target="../printerSettings/printerSettings49.bin"/><Relationship Id="rId5" Type="http://schemas.openxmlformats.org/officeDocument/2006/relationships/printerSettings" Target="../printerSettings/printerSettings48.bin"/><Relationship Id="rId4" Type="http://schemas.openxmlformats.org/officeDocument/2006/relationships/printerSettings" Target="../printerSettings/printerSettings47.bin"/></Relationships>
</file>

<file path=xl/worksheets/_rels/sheet15.xml.rels><?xml version="1.0" encoding="UTF-8" standalone="yes"?>
<Relationships xmlns="http://schemas.openxmlformats.org/package/2006/relationships"><Relationship Id="rId8" Type="http://schemas.openxmlformats.org/officeDocument/2006/relationships/comments" Target="../comments13.xml"/><Relationship Id="rId3" Type="http://schemas.openxmlformats.org/officeDocument/2006/relationships/printerSettings" Target="../printerSettings/printerSettings52.bin"/><Relationship Id="rId7" Type="http://schemas.openxmlformats.org/officeDocument/2006/relationships/vmlDrawing" Target="../drawings/vmlDrawing13.vml"/><Relationship Id="rId2" Type="http://schemas.openxmlformats.org/officeDocument/2006/relationships/printerSettings" Target="../printerSettings/printerSettings51.bin"/><Relationship Id="rId1" Type="http://schemas.openxmlformats.org/officeDocument/2006/relationships/printerSettings" Target="../printerSettings/printerSettings50.bin"/><Relationship Id="rId6" Type="http://schemas.openxmlformats.org/officeDocument/2006/relationships/printerSettings" Target="../printerSettings/printerSettings55.bin"/><Relationship Id="rId5" Type="http://schemas.openxmlformats.org/officeDocument/2006/relationships/printerSettings" Target="../printerSettings/printerSettings54.bin"/><Relationship Id="rId4" Type="http://schemas.openxmlformats.org/officeDocument/2006/relationships/printerSettings" Target="../printerSettings/printerSettings53.bin"/></Relationships>
</file>

<file path=xl/worksheets/_rels/sheet16.xml.rels><?xml version="1.0" encoding="UTF-8" standalone="yes"?>
<Relationships xmlns="http://schemas.openxmlformats.org/package/2006/relationships"><Relationship Id="rId8" Type="http://schemas.openxmlformats.org/officeDocument/2006/relationships/comments" Target="../comments14.xml"/><Relationship Id="rId3" Type="http://schemas.openxmlformats.org/officeDocument/2006/relationships/printerSettings" Target="../printerSettings/printerSettings58.bin"/><Relationship Id="rId7" Type="http://schemas.openxmlformats.org/officeDocument/2006/relationships/vmlDrawing" Target="../drawings/vmlDrawing14.vml"/><Relationship Id="rId2" Type="http://schemas.openxmlformats.org/officeDocument/2006/relationships/printerSettings" Target="../printerSettings/printerSettings57.bin"/><Relationship Id="rId1" Type="http://schemas.openxmlformats.org/officeDocument/2006/relationships/printerSettings" Target="../printerSettings/printerSettings56.bin"/><Relationship Id="rId6" Type="http://schemas.openxmlformats.org/officeDocument/2006/relationships/printerSettings" Target="../printerSettings/printerSettings61.bin"/><Relationship Id="rId5" Type="http://schemas.openxmlformats.org/officeDocument/2006/relationships/printerSettings" Target="../printerSettings/printerSettings60.bin"/><Relationship Id="rId4" Type="http://schemas.openxmlformats.org/officeDocument/2006/relationships/printerSettings" Target="../printerSettings/printerSettings59.bin"/></Relationships>
</file>

<file path=xl/worksheets/_rels/sheet17.xml.rels><?xml version="1.0" encoding="UTF-8" standalone="yes"?>
<Relationships xmlns="http://schemas.openxmlformats.org/package/2006/relationships"><Relationship Id="rId8" Type="http://schemas.openxmlformats.org/officeDocument/2006/relationships/comments" Target="../comments15.xml"/><Relationship Id="rId3" Type="http://schemas.openxmlformats.org/officeDocument/2006/relationships/printerSettings" Target="../printerSettings/printerSettings64.bin"/><Relationship Id="rId7" Type="http://schemas.openxmlformats.org/officeDocument/2006/relationships/vmlDrawing" Target="../drawings/vmlDrawing15.vml"/><Relationship Id="rId2" Type="http://schemas.openxmlformats.org/officeDocument/2006/relationships/printerSettings" Target="../printerSettings/printerSettings63.bin"/><Relationship Id="rId1" Type="http://schemas.openxmlformats.org/officeDocument/2006/relationships/printerSettings" Target="../printerSettings/printerSettings62.bin"/><Relationship Id="rId6" Type="http://schemas.openxmlformats.org/officeDocument/2006/relationships/printerSettings" Target="../printerSettings/printerSettings67.bin"/><Relationship Id="rId5" Type="http://schemas.openxmlformats.org/officeDocument/2006/relationships/printerSettings" Target="../printerSettings/printerSettings66.bin"/><Relationship Id="rId4" Type="http://schemas.openxmlformats.org/officeDocument/2006/relationships/printerSettings" Target="../printerSettings/printerSettings65.bin"/></Relationships>
</file>

<file path=xl/worksheets/_rels/sheet18.xml.rels><?xml version="1.0" encoding="UTF-8" standalone="yes"?>
<Relationships xmlns="http://schemas.openxmlformats.org/package/2006/relationships"><Relationship Id="rId3" Type="http://schemas.openxmlformats.org/officeDocument/2006/relationships/printerSettings" Target="../printerSettings/printerSettings70.bin"/><Relationship Id="rId2" Type="http://schemas.openxmlformats.org/officeDocument/2006/relationships/printerSettings" Target="../printerSettings/printerSettings69.bin"/><Relationship Id="rId1" Type="http://schemas.openxmlformats.org/officeDocument/2006/relationships/printerSettings" Target="../printerSettings/printerSettings68.bin"/><Relationship Id="rId6" Type="http://schemas.openxmlformats.org/officeDocument/2006/relationships/printerSettings" Target="../printerSettings/printerSettings73.bin"/><Relationship Id="rId5" Type="http://schemas.openxmlformats.org/officeDocument/2006/relationships/printerSettings" Target="../printerSettings/printerSettings72.bin"/><Relationship Id="rId4" Type="http://schemas.openxmlformats.org/officeDocument/2006/relationships/printerSettings" Target="../printerSettings/printerSettings71.bin"/></Relationships>
</file>

<file path=xl/worksheets/_rels/sheet19.xml.rels><?xml version="1.0" encoding="UTF-8" standalone="yes"?>
<Relationships xmlns="http://schemas.openxmlformats.org/package/2006/relationships"><Relationship Id="rId8" Type="http://schemas.openxmlformats.org/officeDocument/2006/relationships/comments" Target="../comments16.xml"/><Relationship Id="rId3" Type="http://schemas.openxmlformats.org/officeDocument/2006/relationships/printerSettings" Target="../printerSettings/printerSettings76.bin"/><Relationship Id="rId7" Type="http://schemas.openxmlformats.org/officeDocument/2006/relationships/vmlDrawing" Target="../drawings/vmlDrawing16.vml"/><Relationship Id="rId2" Type="http://schemas.openxmlformats.org/officeDocument/2006/relationships/printerSettings" Target="../printerSettings/printerSettings75.bin"/><Relationship Id="rId1" Type="http://schemas.openxmlformats.org/officeDocument/2006/relationships/printerSettings" Target="../printerSettings/printerSettings74.bin"/><Relationship Id="rId6" Type="http://schemas.openxmlformats.org/officeDocument/2006/relationships/printerSettings" Target="../printerSettings/printerSettings79.bin"/><Relationship Id="rId5" Type="http://schemas.openxmlformats.org/officeDocument/2006/relationships/printerSettings" Target="../printerSettings/printerSettings78.bin"/><Relationship Id="rId4" Type="http://schemas.openxmlformats.org/officeDocument/2006/relationships/printerSettings" Target="../printerSettings/printerSettings77.bin"/></Relationships>
</file>

<file path=xl/worksheets/_rels/sheet20.xml.rels><?xml version="1.0" encoding="UTF-8" standalone="yes"?>
<Relationships xmlns="http://schemas.openxmlformats.org/package/2006/relationships"><Relationship Id="rId3" Type="http://schemas.openxmlformats.org/officeDocument/2006/relationships/printerSettings" Target="../printerSettings/printerSettings82.bin"/><Relationship Id="rId2" Type="http://schemas.openxmlformats.org/officeDocument/2006/relationships/printerSettings" Target="../printerSettings/printerSettings81.bin"/><Relationship Id="rId1" Type="http://schemas.openxmlformats.org/officeDocument/2006/relationships/printerSettings" Target="../printerSettings/printerSettings80.bin"/><Relationship Id="rId6" Type="http://schemas.openxmlformats.org/officeDocument/2006/relationships/printerSettings" Target="../printerSettings/printerSettings85.bin"/><Relationship Id="rId5" Type="http://schemas.openxmlformats.org/officeDocument/2006/relationships/printerSettings" Target="../printerSettings/printerSettings84.bin"/><Relationship Id="rId4" Type="http://schemas.openxmlformats.org/officeDocument/2006/relationships/printerSettings" Target="../printerSettings/printerSettings83.bin"/></Relationships>
</file>

<file path=xl/worksheets/_rels/sheet21.xml.rels><?xml version="1.0" encoding="UTF-8" standalone="yes"?>
<Relationships xmlns="http://schemas.openxmlformats.org/package/2006/relationships"><Relationship Id="rId3" Type="http://schemas.openxmlformats.org/officeDocument/2006/relationships/printerSettings" Target="../printerSettings/printerSettings88.bin"/><Relationship Id="rId2" Type="http://schemas.openxmlformats.org/officeDocument/2006/relationships/printerSettings" Target="../printerSettings/printerSettings87.bin"/><Relationship Id="rId1" Type="http://schemas.openxmlformats.org/officeDocument/2006/relationships/printerSettings" Target="../printerSettings/printerSettings86.bin"/><Relationship Id="rId6" Type="http://schemas.openxmlformats.org/officeDocument/2006/relationships/printerSettings" Target="../printerSettings/printerSettings91.bin"/><Relationship Id="rId5" Type="http://schemas.openxmlformats.org/officeDocument/2006/relationships/printerSettings" Target="../printerSettings/printerSettings90.bin"/><Relationship Id="rId4" Type="http://schemas.openxmlformats.org/officeDocument/2006/relationships/printerSettings" Target="../printerSettings/printerSettings89.bin"/></Relationships>
</file>

<file path=xl/worksheets/_rels/sheet22.xml.rels><?xml version="1.0" encoding="UTF-8" standalone="yes"?>
<Relationships xmlns="http://schemas.openxmlformats.org/package/2006/relationships"><Relationship Id="rId3" Type="http://schemas.openxmlformats.org/officeDocument/2006/relationships/printerSettings" Target="../printerSettings/printerSettings94.bin"/><Relationship Id="rId2" Type="http://schemas.openxmlformats.org/officeDocument/2006/relationships/printerSettings" Target="../printerSettings/printerSettings93.bin"/><Relationship Id="rId1" Type="http://schemas.openxmlformats.org/officeDocument/2006/relationships/printerSettings" Target="../printerSettings/printerSettings92.bin"/><Relationship Id="rId6" Type="http://schemas.openxmlformats.org/officeDocument/2006/relationships/printerSettings" Target="../printerSettings/printerSettings97.bin"/><Relationship Id="rId5" Type="http://schemas.openxmlformats.org/officeDocument/2006/relationships/printerSettings" Target="../printerSettings/printerSettings96.bin"/><Relationship Id="rId4" Type="http://schemas.openxmlformats.org/officeDocument/2006/relationships/printerSettings" Target="../printerSettings/printerSettings95.bin"/></Relationships>
</file>

<file path=xl/worksheets/_rels/sheet23.xml.rels><?xml version="1.0" encoding="UTF-8" standalone="yes"?>
<Relationships xmlns="http://schemas.openxmlformats.org/package/2006/relationships"><Relationship Id="rId8" Type="http://schemas.openxmlformats.org/officeDocument/2006/relationships/comments" Target="../comments17.xml"/><Relationship Id="rId3" Type="http://schemas.openxmlformats.org/officeDocument/2006/relationships/printerSettings" Target="../printerSettings/printerSettings100.bin"/><Relationship Id="rId7" Type="http://schemas.openxmlformats.org/officeDocument/2006/relationships/vmlDrawing" Target="../drawings/vmlDrawing17.vml"/><Relationship Id="rId2" Type="http://schemas.openxmlformats.org/officeDocument/2006/relationships/printerSettings" Target="../printerSettings/printerSettings99.bin"/><Relationship Id="rId1" Type="http://schemas.openxmlformats.org/officeDocument/2006/relationships/printerSettings" Target="../printerSettings/printerSettings98.bin"/><Relationship Id="rId6" Type="http://schemas.openxmlformats.org/officeDocument/2006/relationships/printerSettings" Target="../printerSettings/printerSettings103.bin"/><Relationship Id="rId5" Type="http://schemas.openxmlformats.org/officeDocument/2006/relationships/printerSettings" Target="../printerSettings/printerSettings102.bin"/><Relationship Id="rId4" Type="http://schemas.openxmlformats.org/officeDocument/2006/relationships/printerSettings" Target="../printerSettings/printerSettings101.bin"/></Relationships>
</file>

<file path=xl/worksheets/_rels/sheet24.xml.rels><?xml version="1.0" encoding="UTF-8" standalone="yes"?>
<Relationships xmlns="http://schemas.openxmlformats.org/package/2006/relationships"><Relationship Id="rId3" Type="http://schemas.openxmlformats.org/officeDocument/2006/relationships/printerSettings" Target="../printerSettings/printerSettings106.bin"/><Relationship Id="rId2" Type="http://schemas.openxmlformats.org/officeDocument/2006/relationships/printerSettings" Target="../printerSettings/printerSettings105.bin"/><Relationship Id="rId1" Type="http://schemas.openxmlformats.org/officeDocument/2006/relationships/printerSettings" Target="../printerSettings/printerSettings104.bin"/><Relationship Id="rId6" Type="http://schemas.openxmlformats.org/officeDocument/2006/relationships/printerSettings" Target="../printerSettings/printerSettings109.bin"/><Relationship Id="rId5" Type="http://schemas.openxmlformats.org/officeDocument/2006/relationships/printerSettings" Target="../printerSettings/printerSettings108.bin"/><Relationship Id="rId4" Type="http://schemas.openxmlformats.org/officeDocument/2006/relationships/printerSettings" Target="../printerSettings/printerSettings107.bin"/></Relationships>
</file>

<file path=xl/worksheets/_rels/sheet25.xml.rels><?xml version="1.0" encoding="UTF-8" standalone="yes"?>
<Relationships xmlns="http://schemas.openxmlformats.org/package/2006/relationships"><Relationship Id="rId3" Type="http://schemas.openxmlformats.org/officeDocument/2006/relationships/printerSettings" Target="../printerSettings/printerSettings112.bin"/><Relationship Id="rId2" Type="http://schemas.openxmlformats.org/officeDocument/2006/relationships/printerSettings" Target="../printerSettings/printerSettings111.bin"/><Relationship Id="rId1" Type="http://schemas.openxmlformats.org/officeDocument/2006/relationships/printerSettings" Target="../printerSettings/printerSettings110.bin"/><Relationship Id="rId6" Type="http://schemas.openxmlformats.org/officeDocument/2006/relationships/printerSettings" Target="../printerSettings/printerSettings115.bin"/><Relationship Id="rId5" Type="http://schemas.openxmlformats.org/officeDocument/2006/relationships/printerSettings" Target="../printerSettings/printerSettings114.bin"/><Relationship Id="rId4" Type="http://schemas.openxmlformats.org/officeDocument/2006/relationships/printerSettings" Target="../printerSettings/printerSettings113.bin"/></Relationships>
</file>

<file path=xl/worksheets/_rels/sheet26.xml.rels><?xml version="1.0" encoding="UTF-8" standalone="yes"?>
<Relationships xmlns="http://schemas.openxmlformats.org/package/2006/relationships"><Relationship Id="rId3" Type="http://schemas.openxmlformats.org/officeDocument/2006/relationships/printerSettings" Target="../printerSettings/printerSettings118.bin"/><Relationship Id="rId2" Type="http://schemas.openxmlformats.org/officeDocument/2006/relationships/printerSettings" Target="../printerSettings/printerSettings117.bin"/><Relationship Id="rId1" Type="http://schemas.openxmlformats.org/officeDocument/2006/relationships/printerSettings" Target="../printerSettings/printerSettings116.bin"/><Relationship Id="rId6" Type="http://schemas.openxmlformats.org/officeDocument/2006/relationships/printerSettings" Target="../printerSettings/printerSettings121.bin"/><Relationship Id="rId5" Type="http://schemas.openxmlformats.org/officeDocument/2006/relationships/printerSettings" Target="../printerSettings/printerSettings120.bin"/><Relationship Id="rId4" Type="http://schemas.openxmlformats.org/officeDocument/2006/relationships/printerSettings" Target="../printerSettings/printerSettings119.bin"/></Relationships>
</file>

<file path=xl/worksheets/_rels/sheet27.xml.rels><?xml version="1.0" encoding="UTF-8" standalone="yes"?>
<Relationships xmlns="http://schemas.openxmlformats.org/package/2006/relationships"><Relationship Id="rId8" Type="http://schemas.openxmlformats.org/officeDocument/2006/relationships/comments" Target="../comments18.xml"/><Relationship Id="rId3" Type="http://schemas.openxmlformats.org/officeDocument/2006/relationships/printerSettings" Target="../printerSettings/printerSettings124.bin"/><Relationship Id="rId7" Type="http://schemas.openxmlformats.org/officeDocument/2006/relationships/vmlDrawing" Target="../drawings/vmlDrawing18.vml"/><Relationship Id="rId2" Type="http://schemas.openxmlformats.org/officeDocument/2006/relationships/printerSettings" Target="../printerSettings/printerSettings123.bin"/><Relationship Id="rId1" Type="http://schemas.openxmlformats.org/officeDocument/2006/relationships/printerSettings" Target="../printerSettings/printerSettings122.bin"/><Relationship Id="rId6" Type="http://schemas.openxmlformats.org/officeDocument/2006/relationships/printerSettings" Target="../printerSettings/printerSettings127.bin"/><Relationship Id="rId5" Type="http://schemas.openxmlformats.org/officeDocument/2006/relationships/printerSettings" Target="../printerSettings/printerSettings126.bin"/><Relationship Id="rId4" Type="http://schemas.openxmlformats.org/officeDocument/2006/relationships/printerSettings" Target="../printerSettings/printerSettings125.bin"/></Relationships>
</file>

<file path=xl/worksheets/_rels/sheet28.xml.rels><?xml version="1.0" encoding="UTF-8" standalone="yes"?>
<Relationships xmlns="http://schemas.openxmlformats.org/package/2006/relationships"><Relationship Id="rId3" Type="http://schemas.openxmlformats.org/officeDocument/2006/relationships/printerSettings" Target="../printerSettings/printerSettings130.bin"/><Relationship Id="rId2" Type="http://schemas.openxmlformats.org/officeDocument/2006/relationships/printerSettings" Target="../printerSettings/printerSettings129.bin"/><Relationship Id="rId1" Type="http://schemas.openxmlformats.org/officeDocument/2006/relationships/printerSettings" Target="../printerSettings/printerSettings128.bin"/><Relationship Id="rId6" Type="http://schemas.openxmlformats.org/officeDocument/2006/relationships/printerSettings" Target="../printerSettings/printerSettings133.bin"/><Relationship Id="rId5" Type="http://schemas.openxmlformats.org/officeDocument/2006/relationships/printerSettings" Target="../printerSettings/printerSettings132.bin"/><Relationship Id="rId4" Type="http://schemas.openxmlformats.org/officeDocument/2006/relationships/printerSettings" Target="../printerSettings/printerSettings131.bin"/></Relationships>
</file>

<file path=xl/worksheets/_rels/sheet29.xml.rels><?xml version="1.0" encoding="UTF-8" standalone="yes"?>
<Relationships xmlns="http://schemas.openxmlformats.org/package/2006/relationships"><Relationship Id="rId8" Type="http://schemas.openxmlformats.org/officeDocument/2006/relationships/comments" Target="../comments19.xml"/><Relationship Id="rId3" Type="http://schemas.openxmlformats.org/officeDocument/2006/relationships/printerSettings" Target="../printerSettings/printerSettings136.bin"/><Relationship Id="rId7" Type="http://schemas.openxmlformats.org/officeDocument/2006/relationships/vmlDrawing" Target="../drawings/vmlDrawing19.vml"/><Relationship Id="rId2" Type="http://schemas.openxmlformats.org/officeDocument/2006/relationships/printerSettings" Target="../printerSettings/printerSettings135.bin"/><Relationship Id="rId1" Type="http://schemas.openxmlformats.org/officeDocument/2006/relationships/printerSettings" Target="../printerSettings/printerSettings134.bin"/><Relationship Id="rId6" Type="http://schemas.openxmlformats.org/officeDocument/2006/relationships/printerSettings" Target="../printerSettings/printerSettings139.bin"/><Relationship Id="rId5" Type="http://schemas.openxmlformats.org/officeDocument/2006/relationships/printerSettings" Target="../printerSettings/printerSettings138.bin"/><Relationship Id="rId4" Type="http://schemas.openxmlformats.org/officeDocument/2006/relationships/printerSettings" Target="../printerSettings/printerSettings137.bin"/></Relationships>
</file>

<file path=xl/worksheets/_rels/sheet30.xml.rels><?xml version="1.0" encoding="UTF-8" standalone="yes"?>
<Relationships xmlns="http://schemas.openxmlformats.org/package/2006/relationships"><Relationship Id="rId3" Type="http://schemas.openxmlformats.org/officeDocument/2006/relationships/printerSettings" Target="../printerSettings/printerSettings142.bin"/><Relationship Id="rId2" Type="http://schemas.openxmlformats.org/officeDocument/2006/relationships/printerSettings" Target="../printerSettings/printerSettings141.bin"/><Relationship Id="rId1" Type="http://schemas.openxmlformats.org/officeDocument/2006/relationships/printerSettings" Target="../printerSettings/printerSettings140.bin"/><Relationship Id="rId6" Type="http://schemas.openxmlformats.org/officeDocument/2006/relationships/printerSettings" Target="../printerSettings/printerSettings145.bin"/><Relationship Id="rId5" Type="http://schemas.openxmlformats.org/officeDocument/2006/relationships/printerSettings" Target="../printerSettings/printerSettings144.bin"/><Relationship Id="rId4" Type="http://schemas.openxmlformats.org/officeDocument/2006/relationships/printerSettings" Target="../printerSettings/printerSettings14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pageSetUpPr fitToPage="1"/>
  </sheetPr>
  <dimension ref="A1:AP2642"/>
  <sheetViews>
    <sheetView topLeftCell="F1" zoomScale="85" zoomScaleNormal="85" workbookViewId="0">
      <pane ySplit="5" topLeftCell="A15" activePane="bottomLeft" state="frozen"/>
      <selection activeCell="X13" sqref="X13"/>
      <selection pane="bottomLeft" activeCell="F1" sqref="A1:XFD1048576"/>
    </sheetView>
  </sheetViews>
  <sheetFormatPr baseColWidth="10" defaultRowHeight="12" x14ac:dyDescent="0.2"/>
  <cols>
    <col min="1" max="1" width="32.85546875" style="14" customWidth="1"/>
    <col min="2" max="2" width="7.42578125" style="14" customWidth="1"/>
    <col min="3" max="3" width="10.28515625" style="17" customWidth="1"/>
    <col min="4" max="4" width="8.5703125" style="17" customWidth="1"/>
    <col min="5" max="5" width="11.28515625" style="14" customWidth="1"/>
    <col min="6" max="6" width="30" style="14" customWidth="1"/>
    <col min="7" max="7" width="10.7109375" style="14" customWidth="1"/>
    <col min="8" max="8" width="14" style="14" hidden="1" customWidth="1"/>
    <col min="9" max="9" width="12.28515625" style="14" hidden="1" customWidth="1"/>
    <col min="10" max="10" width="7.42578125" style="14" customWidth="1"/>
    <col min="11" max="11" width="8.28515625" style="14" customWidth="1"/>
    <col min="12" max="12" width="9.85546875" style="14" customWidth="1"/>
    <col min="13" max="13" width="24.42578125" style="14" bestFit="1" customWidth="1"/>
    <col min="14" max="14" width="4.5703125" style="14" customWidth="1"/>
    <col min="15" max="15" width="56" style="14" customWidth="1"/>
    <col min="16" max="16" width="12.7109375" style="14" customWidth="1"/>
    <col min="17" max="17" width="11.5703125" style="456" customWidth="1"/>
    <col min="18" max="18" width="10" style="14" customWidth="1"/>
    <col min="19" max="19" width="11" style="14" customWidth="1"/>
    <col min="20" max="20" width="4" style="14" customWidth="1"/>
    <col min="21" max="21" width="11" style="14" customWidth="1"/>
    <col min="22" max="23" width="8.7109375" style="14" customWidth="1"/>
    <col min="24" max="24" width="13.5703125" style="14" customWidth="1"/>
    <col min="25" max="16384" width="11.42578125" style="13"/>
  </cols>
  <sheetData>
    <row r="1" spans="1:24" ht="12.75" customHeight="1" x14ac:dyDescent="0.2">
      <c r="A1" s="2719" t="s">
        <v>2366</v>
      </c>
      <c r="B1" s="2693" t="s">
        <v>4555</v>
      </c>
      <c r="C1" s="2721" t="s">
        <v>1412</v>
      </c>
      <c r="D1" s="2721" t="s">
        <v>1411</v>
      </c>
      <c r="E1" s="2693" t="s">
        <v>1405</v>
      </c>
      <c r="F1" s="2693" t="s">
        <v>4554</v>
      </c>
      <c r="G1" s="2701" t="s">
        <v>1393</v>
      </c>
      <c r="H1" s="2722" t="s">
        <v>1387</v>
      </c>
      <c r="I1" s="2701" t="s">
        <v>3590</v>
      </c>
      <c r="J1" s="2692" t="s">
        <v>3645</v>
      </c>
      <c r="K1" s="2692" t="s">
        <v>3646</v>
      </c>
      <c r="L1" s="2701" t="s">
        <v>3644</v>
      </c>
      <c r="M1" s="2693" t="s">
        <v>4414</v>
      </c>
      <c r="N1" s="2693" t="s">
        <v>4415</v>
      </c>
      <c r="O1" s="2693" t="s">
        <v>5757</v>
      </c>
      <c r="P1" s="2700" t="s">
        <v>1413</v>
      </c>
      <c r="Q1" s="2702" t="s">
        <v>1414</v>
      </c>
      <c r="R1" s="2701" t="s">
        <v>3647</v>
      </c>
      <c r="S1" s="2706" t="s">
        <v>3649</v>
      </c>
      <c r="T1" s="2710" t="s">
        <v>3649</v>
      </c>
      <c r="U1" s="2707" t="s">
        <v>3649</v>
      </c>
      <c r="V1" s="2693" t="s">
        <v>3640</v>
      </c>
      <c r="W1" s="2693"/>
      <c r="X1" s="2701" t="s">
        <v>3641</v>
      </c>
    </row>
    <row r="2" spans="1:24" x14ac:dyDescent="0.2">
      <c r="A2" s="2719"/>
      <c r="B2" s="2693"/>
      <c r="C2" s="2721"/>
      <c r="D2" s="2721"/>
      <c r="E2" s="2693"/>
      <c r="F2" s="2693"/>
      <c r="G2" s="2701"/>
      <c r="H2" s="2723"/>
      <c r="I2" s="2701"/>
      <c r="J2" s="2692"/>
      <c r="K2" s="2692"/>
      <c r="L2" s="2701"/>
      <c r="M2" s="2693"/>
      <c r="N2" s="2693"/>
      <c r="O2" s="2693"/>
      <c r="P2" s="2700"/>
      <c r="Q2" s="2702"/>
      <c r="R2" s="2701"/>
      <c r="S2" s="2706"/>
      <c r="T2" s="2711"/>
      <c r="U2" s="2708"/>
      <c r="V2" s="2693"/>
      <c r="W2" s="2693"/>
      <c r="X2" s="2701"/>
    </row>
    <row r="3" spans="1:24" ht="15" customHeight="1" x14ac:dyDescent="0.2">
      <c r="A3" s="2720"/>
      <c r="B3" s="2693"/>
      <c r="C3" s="2721"/>
      <c r="D3" s="2721"/>
      <c r="E3" s="2693"/>
      <c r="F3" s="2693"/>
      <c r="G3" s="2701"/>
      <c r="H3" s="2723"/>
      <c r="I3" s="2701"/>
      <c r="J3" s="2692"/>
      <c r="K3" s="2692"/>
      <c r="L3" s="2701"/>
      <c r="M3" s="2693"/>
      <c r="N3" s="2693"/>
      <c r="O3" s="2693"/>
      <c r="P3" s="2700"/>
      <c r="Q3" s="2702"/>
      <c r="R3" s="2701"/>
      <c r="S3" s="2706"/>
      <c r="T3" s="2711"/>
      <c r="U3" s="2708"/>
      <c r="V3" s="2693"/>
      <c r="W3" s="2693"/>
      <c r="X3" s="2701"/>
    </row>
    <row r="4" spans="1:24" ht="79.5" customHeight="1" x14ac:dyDescent="0.2">
      <c r="A4" s="450" t="s">
        <v>5537</v>
      </c>
      <c r="B4" s="2693"/>
      <c r="C4" s="2721"/>
      <c r="D4" s="2721"/>
      <c r="E4" s="2693"/>
      <c r="F4" s="2693"/>
      <c r="G4" s="2701"/>
      <c r="H4" s="2724"/>
      <c r="I4" s="2701"/>
      <c r="J4" s="2692"/>
      <c r="K4" s="2692"/>
      <c r="L4" s="2701"/>
      <c r="M4" s="2693"/>
      <c r="N4" s="2693"/>
      <c r="O4" s="2693"/>
      <c r="P4" s="2700"/>
      <c r="Q4" s="2702"/>
      <c r="R4" s="2701"/>
      <c r="S4" s="2706"/>
      <c r="T4" s="2712"/>
      <c r="U4" s="2709"/>
      <c r="V4" s="142" t="s">
        <v>3642</v>
      </c>
      <c r="W4" s="142" t="s">
        <v>3643</v>
      </c>
      <c r="X4" s="2701"/>
    </row>
    <row r="5" spans="1:24" ht="12.75" thickBot="1" x14ac:dyDescent="0.25">
      <c r="A5" s="133"/>
      <c r="B5" s="133"/>
      <c r="C5" s="136"/>
      <c r="D5" s="136"/>
      <c r="E5" s="133"/>
      <c r="F5" s="133"/>
      <c r="G5" s="138"/>
      <c r="H5" s="139"/>
      <c r="I5" s="139"/>
      <c r="J5" s="138"/>
      <c r="K5" s="138"/>
      <c r="L5" s="138"/>
      <c r="M5" s="138"/>
      <c r="N5" s="138"/>
      <c r="O5" s="138"/>
      <c r="P5" s="138"/>
      <c r="Q5" s="304"/>
      <c r="R5" s="138"/>
      <c r="S5" s="139"/>
      <c r="T5" s="139"/>
      <c r="U5" s="139"/>
      <c r="V5" s="139"/>
      <c r="W5" s="139"/>
      <c r="X5" s="139"/>
    </row>
    <row r="6" spans="1:24" x14ac:dyDescent="0.2">
      <c r="A6" s="167" t="s">
        <v>3591</v>
      </c>
      <c r="B6" s="167" t="s">
        <v>4422</v>
      </c>
      <c r="C6" s="168" t="s">
        <v>4803</v>
      </c>
      <c r="D6" s="168">
        <v>9</v>
      </c>
      <c r="E6" s="167" t="s">
        <v>3592</v>
      </c>
      <c r="F6" s="167" t="s">
        <v>4413</v>
      </c>
      <c r="G6" s="167" t="s">
        <v>3593</v>
      </c>
      <c r="H6" s="167">
        <v>172</v>
      </c>
      <c r="I6" s="167">
        <v>1</v>
      </c>
      <c r="J6" s="167">
        <v>165</v>
      </c>
      <c r="K6" s="167">
        <v>54</v>
      </c>
      <c r="L6" s="167">
        <v>330</v>
      </c>
      <c r="M6" s="167" t="s">
        <v>3594</v>
      </c>
      <c r="N6" s="167" t="s">
        <v>3595</v>
      </c>
      <c r="O6" s="167" t="s">
        <v>4451</v>
      </c>
      <c r="P6" s="167" t="s">
        <v>4804</v>
      </c>
      <c r="Q6" s="169">
        <v>41438</v>
      </c>
      <c r="R6" s="167">
        <v>42</v>
      </c>
      <c r="S6" s="147" t="s">
        <v>3649</v>
      </c>
      <c r="T6" s="176" t="s">
        <v>3649</v>
      </c>
      <c r="U6" s="171" t="s">
        <v>3649</v>
      </c>
      <c r="V6" s="709" t="s">
        <v>3649</v>
      </c>
      <c r="W6" s="167"/>
      <c r="X6" s="706" t="s">
        <v>1644</v>
      </c>
    </row>
    <row r="7" spans="1:24" x14ac:dyDescent="0.2">
      <c r="A7" s="167" t="s">
        <v>3591</v>
      </c>
      <c r="B7" s="167" t="s">
        <v>4422</v>
      </c>
      <c r="C7" s="168" t="s">
        <v>4803</v>
      </c>
      <c r="D7" s="168">
        <v>9</v>
      </c>
      <c r="E7" s="167" t="s">
        <v>3592</v>
      </c>
      <c r="F7" s="167" t="s">
        <v>4413</v>
      </c>
      <c r="G7" s="167" t="s">
        <v>3593</v>
      </c>
      <c r="H7" s="167">
        <v>172</v>
      </c>
      <c r="I7" s="167">
        <v>1</v>
      </c>
      <c r="J7" s="167">
        <v>165</v>
      </c>
      <c r="K7" s="167">
        <v>54</v>
      </c>
      <c r="L7" s="167">
        <v>330</v>
      </c>
      <c r="M7" s="167" t="s">
        <v>3594</v>
      </c>
      <c r="N7" s="167" t="s">
        <v>3595</v>
      </c>
      <c r="O7" s="167" t="s">
        <v>4451</v>
      </c>
      <c r="P7" s="133" t="s">
        <v>4804</v>
      </c>
      <c r="Q7" s="166">
        <v>41438</v>
      </c>
      <c r="R7" s="133">
        <v>42</v>
      </c>
      <c r="S7" s="146" t="s">
        <v>3649</v>
      </c>
      <c r="T7" s="173" t="s">
        <v>3649</v>
      </c>
      <c r="U7" s="170" t="s">
        <v>3649</v>
      </c>
      <c r="V7" s="174" t="s">
        <v>3649</v>
      </c>
      <c r="W7" s="133"/>
      <c r="X7" s="175" t="s">
        <v>1644</v>
      </c>
    </row>
    <row r="8" spans="1:24" x14ac:dyDescent="0.2">
      <c r="A8" s="133" t="s">
        <v>3596</v>
      </c>
      <c r="B8" s="133" t="s">
        <v>4422</v>
      </c>
      <c r="C8" s="136" t="s">
        <v>4803</v>
      </c>
      <c r="D8" s="136">
        <v>10</v>
      </c>
      <c r="E8" s="133" t="s">
        <v>3597</v>
      </c>
      <c r="F8" s="133">
        <v>246342</v>
      </c>
      <c r="G8" s="133" t="s">
        <v>3593</v>
      </c>
      <c r="H8" s="133">
        <v>172</v>
      </c>
      <c r="I8" s="133">
        <v>1</v>
      </c>
      <c r="J8" s="133">
        <v>110</v>
      </c>
      <c r="K8" s="133">
        <v>46</v>
      </c>
      <c r="L8" s="133">
        <v>220</v>
      </c>
      <c r="M8" s="133" t="s">
        <v>3594</v>
      </c>
      <c r="N8" s="133" t="s">
        <v>3598</v>
      </c>
      <c r="O8" s="133" t="s">
        <v>4451</v>
      </c>
      <c r="P8" s="133" t="s">
        <v>4807</v>
      </c>
      <c r="Q8" s="166">
        <v>41439</v>
      </c>
      <c r="R8" s="133">
        <v>24</v>
      </c>
      <c r="S8" s="146" t="s">
        <v>3649</v>
      </c>
      <c r="T8" s="173" t="s">
        <v>3649</v>
      </c>
      <c r="U8" s="170" t="s">
        <v>3649</v>
      </c>
      <c r="V8" s="174" t="s">
        <v>3649</v>
      </c>
      <c r="W8" s="133"/>
      <c r="X8" s="175" t="s">
        <v>1644</v>
      </c>
    </row>
    <row r="9" spans="1:24" x14ac:dyDescent="0.2">
      <c r="A9" s="133" t="s">
        <v>3596</v>
      </c>
      <c r="B9" s="133" t="s">
        <v>4422</v>
      </c>
      <c r="C9" s="136" t="s">
        <v>4803</v>
      </c>
      <c r="D9" s="136">
        <v>10</v>
      </c>
      <c r="E9" s="133" t="s">
        <v>3597</v>
      </c>
      <c r="F9" s="133">
        <v>246342</v>
      </c>
      <c r="G9" s="133" t="s">
        <v>3593</v>
      </c>
      <c r="H9" s="133">
        <v>172</v>
      </c>
      <c r="I9" s="133">
        <v>1</v>
      </c>
      <c r="J9" s="133">
        <v>110</v>
      </c>
      <c r="K9" s="133">
        <v>46</v>
      </c>
      <c r="L9" s="133">
        <v>220</v>
      </c>
      <c r="M9" s="133" t="s">
        <v>3594</v>
      </c>
      <c r="N9" s="133" t="s">
        <v>3598</v>
      </c>
      <c r="O9" s="133" t="s">
        <v>4451</v>
      </c>
      <c r="P9" s="133" t="s">
        <v>4807</v>
      </c>
      <c r="Q9" s="166">
        <v>41439</v>
      </c>
      <c r="R9" s="133">
        <v>24</v>
      </c>
      <c r="S9" s="146" t="s">
        <v>3649</v>
      </c>
      <c r="T9" s="173" t="s">
        <v>3649</v>
      </c>
      <c r="U9" s="170" t="s">
        <v>3649</v>
      </c>
      <c r="V9" s="174" t="s">
        <v>3649</v>
      </c>
      <c r="W9" s="133"/>
      <c r="X9" s="175" t="s">
        <v>1644</v>
      </c>
    </row>
    <row r="10" spans="1:24" x14ac:dyDescent="0.2">
      <c r="A10" s="133" t="s">
        <v>3599</v>
      </c>
      <c r="B10" s="133" t="s">
        <v>4422</v>
      </c>
      <c r="C10" s="136" t="s">
        <v>4803</v>
      </c>
      <c r="D10" s="136" t="s">
        <v>4273</v>
      </c>
      <c r="E10" s="133" t="s">
        <v>3600</v>
      </c>
      <c r="F10" s="133" t="s">
        <v>3601</v>
      </c>
      <c r="G10" s="133" t="s">
        <v>3593</v>
      </c>
      <c r="H10" s="133"/>
      <c r="I10" s="133">
        <v>1</v>
      </c>
      <c r="J10" s="133"/>
      <c r="K10" s="133"/>
      <c r="L10" s="133">
        <v>330</v>
      </c>
      <c r="M10" s="133" t="s">
        <v>3602</v>
      </c>
      <c r="N10" s="133" t="s">
        <v>3608</v>
      </c>
      <c r="O10" s="133" t="s">
        <v>3603</v>
      </c>
      <c r="P10" s="133" t="s">
        <v>4816</v>
      </c>
      <c r="Q10" s="166">
        <v>41457</v>
      </c>
      <c r="R10" s="133">
        <v>42</v>
      </c>
      <c r="S10" s="146" t="s">
        <v>3649</v>
      </c>
      <c r="T10" s="173" t="s">
        <v>3649</v>
      </c>
      <c r="U10" s="170" t="s">
        <v>3649</v>
      </c>
      <c r="V10" s="174" t="s">
        <v>3649</v>
      </c>
      <c r="W10" s="133"/>
      <c r="X10" s="133"/>
    </row>
    <row r="11" spans="1:24" x14ac:dyDescent="0.2">
      <c r="A11" s="133" t="s">
        <v>3599</v>
      </c>
      <c r="B11" s="133" t="s">
        <v>4422</v>
      </c>
      <c r="C11" s="136" t="s">
        <v>4803</v>
      </c>
      <c r="D11" s="136" t="s">
        <v>4277</v>
      </c>
      <c r="E11" s="133" t="s">
        <v>3600</v>
      </c>
      <c r="F11" s="133" t="s">
        <v>3601</v>
      </c>
      <c r="G11" s="133" t="s">
        <v>3593</v>
      </c>
      <c r="H11" s="133"/>
      <c r="I11" s="133">
        <v>1</v>
      </c>
      <c r="J11" s="133"/>
      <c r="K11" s="133"/>
      <c r="L11" s="133">
        <v>330</v>
      </c>
      <c r="M11" s="133" t="s">
        <v>3602</v>
      </c>
      <c r="N11" s="133" t="s">
        <v>3608</v>
      </c>
      <c r="O11" s="133" t="s">
        <v>3603</v>
      </c>
      <c r="P11" s="133" t="s">
        <v>4816</v>
      </c>
      <c r="Q11" s="166">
        <v>41457</v>
      </c>
      <c r="R11" s="133">
        <v>42</v>
      </c>
      <c r="S11" s="146" t="s">
        <v>3649</v>
      </c>
      <c r="T11" s="173" t="s">
        <v>3649</v>
      </c>
      <c r="U11" s="170" t="s">
        <v>3649</v>
      </c>
      <c r="V11" s="174" t="s">
        <v>3649</v>
      </c>
      <c r="W11" s="133"/>
      <c r="X11" s="133"/>
    </row>
    <row r="12" spans="1:24" customFormat="1" ht="12.75" x14ac:dyDescent="0.2">
      <c r="A12" s="133" t="s">
        <v>2741</v>
      </c>
      <c r="B12" s="133" t="s">
        <v>4424</v>
      </c>
      <c r="C12" s="136" t="s">
        <v>4805</v>
      </c>
      <c r="D12" s="136" t="s">
        <v>2742</v>
      </c>
      <c r="E12" s="133">
        <v>101720</v>
      </c>
      <c r="F12" s="133" t="s">
        <v>4867</v>
      </c>
      <c r="G12" s="133">
        <v>160</v>
      </c>
      <c r="H12" s="133">
        <v>172</v>
      </c>
      <c r="I12" s="133">
        <v>1</v>
      </c>
      <c r="J12" s="133">
        <v>110</v>
      </c>
      <c r="K12" s="133">
        <v>54</v>
      </c>
      <c r="L12" s="133">
        <v>110</v>
      </c>
      <c r="M12" s="133" t="s">
        <v>2731</v>
      </c>
      <c r="N12" s="133"/>
      <c r="O12" s="133" t="s">
        <v>4451</v>
      </c>
      <c r="P12" s="133" t="s">
        <v>4804</v>
      </c>
      <c r="Q12" s="166">
        <v>41409</v>
      </c>
      <c r="R12" s="12"/>
      <c r="S12" s="1421" t="s">
        <v>3649</v>
      </c>
      <c r="T12" s="1422" t="s">
        <v>3649</v>
      </c>
      <c r="U12" s="1423" t="s">
        <v>3649</v>
      </c>
      <c r="V12" s="1424" t="s">
        <v>3649</v>
      </c>
      <c r="W12" s="12"/>
      <c r="X12" s="12"/>
    </row>
    <row r="13" spans="1:24" customFormat="1" ht="12.75" x14ac:dyDescent="0.2">
      <c r="A13" s="133" t="s">
        <v>2741</v>
      </c>
      <c r="B13" s="133" t="s">
        <v>4424</v>
      </c>
      <c r="C13" s="136" t="s">
        <v>4805</v>
      </c>
      <c r="D13" s="136" t="s">
        <v>4869</v>
      </c>
      <c r="E13" s="133">
        <v>101720</v>
      </c>
      <c r="F13" s="133" t="s">
        <v>4867</v>
      </c>
      <c r="G13" s="133">
        <v>160</v>
      </c>
      <c r="H13" s="133">
        <v>172</v>
      </c>
      <c r="I13" s="133">
        <v>1</v>
      </c>
      <c r="J13" s="133">
        <v>110</v>
      </c>
      <c r="K13" s="133">
        <v>54</v>
      </c>
      <c r="L13" s="133">
        <v>110</v>
      </c>
      <c r="M13" s="133" t="s">
        <v>2731</v>
      </c>
      <c r="N13" s="133"/>
      <c r="O13" s="133" t="s">
        <v>4451</v>
      </c>
      <c r="P13" s="133" t="s">
        <v>4804</v>
      </c>
      <c r="Q13" s="166">
        <v>41409</v>
      </c>
      <c r="R13" s="12"/>
      <c r="S13" s="1421" t="s">
        <v>3649</v>
      </c>
      <c r="T13" s="1422" t="s">
        <v>3649</v>
      </c>
      <c r="U13" s="1423" t="s">
        <v>3649</v>
      </c>
      <c r="V13" s="1424" t="s">
        <v>3649</v>
      </c>
      <c r="W13" s="12"/>
      <c r="X13" s="453" t="s">
        <v>1644</v>
      </c>
    </row>
    <row r="14" spans="1:24" x14ac:dyDescent="0.2">
      <c r="A14" s="133" t="s">
        <v>2736</v>
      </c>
      <c r="B14" s="133" t="s">
        <v>4424</v>
      </c>
      <c r="C14" s="136" t="s">
        <v>4805</v>
      </c>
      <c r="D14" s="136" t="s">
        <v>2737</v>
      </c>
      <c r="E14" s="133">
        <v>100090</v>
      </c>
      <c r="F14" s="133" t="s">
        <v>2738</v>
      </c>
      <c r="G14" s="133">
        <v>160</v>
      </c>
      <c r="H14" s="133">
        <v>172</v>
      </c>
      <c r="I14" s="133">
        <v>1</v>
      </c>
      <c r="J14" s="133">
        <v>220</v>
      </c>
      <c r="K14" s="133">
        <v>54</v>
      </c>
      <c r="L14" s="133">
        <v>220</v>
      </c>
      <c r="M14" s="133" t="s">
        <v>3607</v>
      </c>
      <c r="N14" s="133"/>
      <c r="O14" s="133" t="s">
        <v>4451</v>
      </c>
      <c r="P14" s="133" t="s">
        <v>4804</v>
      </c>
      <c r="Q14" s="166">
        <v>41435</v>
      </c>
      <c r="R14" s="133"/>
      <c r="S14" s="146" t="s">
        <v>3649</v>
      </c>
      <c r="T14" s="173" t="s">
        <v>3649</v>
      </c>
      <c r="U14" s="170" t="s">
        <v>3649</v>
      </c>
      <c r="V14" s="133"/>
      <c r="W14" s="133"/>
      <c r="X14" s="133"/>
    </row>
    <row r="15" spans="1:24" x14ac:dyDescent="0.2">
      <c r="A15" s="133" t="s">
        <v>2736</v>
      </c>
      <c r="B15" s="133" t="s">
        <v>4424</v>
      </c>
      <c r="C15" s="136" t="s">
        <v>4805</v>
      </c>
      <c r="D15" s="136" t="s">
        <v>2740</v>
      </c>
      <c r="E15" s="133">
        <v>100090</v>
      </c>
      <c r="F15" s="133" t="s">
        <v>2738</v>
      </c>
      <c r="G15" s="133">
        <v>160</v>
      </c>
      <c r="H15" s="133">
        <v>172</v>
      </c>
      <c r="I15" s="133">
        <v>1</v>
      </c>
      <c r="J15" s="133">
        <v>220</v>
      </c>
      <c r="K15" s="133">
        <v>54</v>
      </c>
      <c r="L15" s="133">
        <v>220</v>
      </c>
      <c r="M15" s="133" t="s">
        <v>3607</v>
      </c>
      <c r="N15" s="133"/>
      <c r="O15" s="133" t="s">
        <v>4451</v>
      </c>
      <c r="P15" s="133" t="s">
        <v>4804</v>
      </c>
      <c r="Q15" s="166">
        <v>41435</v>
      </c>
      <c r="R15" s="133"/>
      <c r="S15" s="146" t="s">
        <v>3649</v>
      </c>
      <c r="T15" s="173" t="s">
        <v>3649</v>
      </c>
      <c r="U15" s="170" t="s">
        <v>3649</v>
      </c>
      <c r="V15" s="174" t="s">
        <v>3649</v>
      </c>
      <c r="W15" s="133"/>
      <c r="X15" s="175" t="s">
        <v>1644</v>
      </c>
    </row>
    <row r="16" spans="1:24" x14ac:dyDescent="0.2">
      <c r="A16" s="133" t="s">
        <v>3604</v>
      </c>
      <c r="B16" s="133" t="s">
        <v>4424</v>
      </c>
      <c r="C16" s="136" t="s">
        <v>4805</v>
      </c>
      <c r="D16" s="136" t="s">
        <v>4806</v>
      </c>
      <c r="E16" s="133" t="s">
        <v>3605</v>
      </c>
      <c r="F16" s="133" t="s">
        <v>3606</v>
      </c>
      <c r="G16" s="133" t="s">
        <v>3593</v>
      </c>
      <c r="H16" s="133">
        <v>172</v>
      </c>
      <c r="I16" s="133">
        <v>1</v>
      </c>
      <c r="J16" s="133">
        <v>137.5</v>
      </c>
      <c r="K16" s="133">
        <v>54</v>
      </c>
      <c r="L16" s="133">
        <v>275</v>
      </c>
      <c r="M16" s="133" t="s">
        <v>3607</v>
      </c>
      <c r="N16" s="133" t="s">
        <v>3595</v>
      </c>
      <c r="O16" s="133" t="s">
        <v>4451</v>
      </c>
      <c r="P16" s="133" t="s">
        <v>4807</v>
      </c>
      <c r="Q16" s="166">
        <v>41437</v>
      </c>
      <c r="R16" s="133">
        <v>35</v>
      </c>
      <c r="S16" s="146" t="s">
        <v>3649</v>
      </c>
      <c r="T16" s="173" t="s">
        <v>3649</v>
      </c>
      <c r="U16" s="170" t="s">
        <v>3649</v>
      </c>
      <c r="V16" s="174" t="s">
        <v>3649</v>
      </c>
      <c r="W16" s="133"/>
      <c r="X16" s="175" t="s">
        <v>1644</v>
      </c>
    </row>
    <row r="17" spans="1:24" x14ac:dyDescent="0.2">
      <c r="A17" s="133" t="s">
        <v>3604</v>
      </c>
      <c r="B17" s="133" t="s">
        <v>4424</v>
      </c>
      <c r="C17" s="136" t="s">
        <v>4805</v>
      </c>
      <c r="D17" s="136" t="s">
        <v>4808</v>
      </c>
      <c r="E17" s="133" t="s">
        <v>3605</v>
      </c>
      <c r="F17" s="133" t="s">
        <v>3606</v>
      </c>
      <c r="G17" s="133" t="s">
        <v>3593</v>
      </c>
      <c r="H17" s="133">
        <v>172</v>
      </c>
      <c r="I17" s="133">
        <v>1</v>
      </c>
      <c r="J17" s="133">
        <v>137.5</v>
      </c>
      <c r="K17" s="133">
        <v>54</v>
      </c>
      <c r="L17" s="133">
        <v>275</v>
      </c>
      <c r="M17" s="133" t="s">
        <v>3607</v>
      </c>
      <c r="N17" s="133" t="s">
        <v>3595</v>
      </c>
      <c r="O17" s="133" t="s">
        <v>4451</v>
      </c>
      <c r="P17" s="133" t="s">
        <v>4807</v>
      </c>
      <c r="Q17" s="166">
        <v>41437</v>
      </c>
      <c r="R17" s="133">
        <v>35</v>
      </c>
      <c r="S17" s="146" t="s">
        <v>3649</v>
      </c>
      <c r="T17" s="173" t="s">
        <v>3649</v>
      </c>
      <c r="U17" s="170" t="s">
        <v>3649</v>
      </c>
      <c r="V17" s="174" t="s">
        <v>3649</v>
      </c>
      <c r="W17" s="133"/>
      <c r="X17" s="175" t="s">
        <v>1644</v>
      </c>
    </row>
    <row r="18" spans="1:24" x14ac:dyDescent="0.2">
      <c r="A18" s="133" t="s">
        <v>3609</v>
      </c>
      <c r="B18" s="133" t="s">
        <v>4424</v>
      </c>
      <c r="C18" s="136" t="s">
        <v>4805</v>
      </c>
      <c r="D18" s="136" t="s">
        <v>4809</v>
      </c>
      <c r="E18" s="133" t="s">
        <v>3610</v>
      </c>
      <c r="F18" s="133" t="s">
        <v>3611</v>
      </c>
      <c r="G18" s="133" t="s">
        <v>3593</v>
      </c>
      <c r="H18" s="133">
        <v>172</v>
      </c>
      <c r="I18" s="133">
        <v>1</v>
      </c>
      <c r="J18" s="133">
        <v>110</v>
      </c>
      <c r="K18" s="133">
        <v>54</v>
      </c>
      <c r="L18" s="133">
        <v>220</v>
      </c>
      <c r="M18" s="133" t="s">
        <v>3594</v>
      </c>
      <c r="N18" s="133" t="s">
        <v>3612</v>
      </c>
      <c r="O18" s="133" t="s">
        <v>4451</v>
      </c>
      <c r="P18" s="133" t="s">
        <v>4807</v>
      </c>
      <c r="Q18" s="166">
        <v>41439</v>
      </c>
      <c r="R18" s="133">
        <v>28</v>
      </c>
      <c r="S18" s="146" t="s">
        <v>3649</v>
      </c>
      <c r="T18" s="173" t="s">
        <v>3649</v>
      </c>
      <c r="U18" s="170" t="s">
        <v>3649</v>
      </c>
      <c r="V18" s="174" t="s">
        <v>3649</v>
      </c>
      <c r="W18" s="133"/>
      <c r="X18" s="175" t="s">
        <v>1644</v>
      </c>
    </row>
    <row r="19" spans="1:24" x14ac:dyDescent="0.2">
      <c r="A19" s="133" t="s">
        <v>3609</v>
      </c>
      <c r="B19" s="133" t="s">
        <v>4424</v>
      </c>
      <c r="C19" s="136" t="s">
        <v>4805</v>
      </c>
      <c r="D19" s="136" t="s">
        <v>4810</v>
      </c>
      <c r="E19" s="133" t="s">
        <v>3610</v>
      </c>
      <c r="F19" s="133" t="s">
        <v>3611</v>
      </c>
      <c r="G19" s="133" t="s">
        <v>3593</v>
      </c>
      <c r="H19" s="133">
        <v>172</v>
      </c>
      <c r="I19" s="133">
        <v>1</v>
      </c>
      <c r="J19" s="133">
        <v>110</v>
      </c>
      <c r="K19" s="133">
        <v>54</v>
      </c>
      <c r="L19" s="133">
        <v>220</v>
      </c>
      <c r="M19" s="133" t="s">
        <v>3594</v>
      </c>
      <c r="N19" s="133" t="s">
        <v>3612</v>
      </c>
      <c r="O19" s="133" t="s">
        <v>4451</v>
      </c>
      <c r="P19" s="133" t="s">
        <v>4807</v>
      </c>
      <c r="Q19" s="166">
        <v>41439</v>
      </c>
      <c r="R19" s="133">
        <v>28</v>
      </c>
      <c r="S19" s="146" t="s">
        <v>3649</v>
      </c>
      <c r="T19" s="173" t="s">
        <v>3649</v>
      </c>
      <c r="U19" s="170" t="s">
        <v>3649</v>
      </c>
      <c r="V19" s="174" t="s">
        <v>3649</v>
      </c>
      <c r="W19" s="133"/>
      <c r="X19" s="175" t="s">
        <v>1644</v>
      </c>
    </row>
    <row r="20" spans="1:24" x14ac:dyDescent="0.2">
      <c r="A20" s="133" t="s">
        <v>3613</v>
      </c>
      <c r="B20" s="133" t="s">
        <v>4422</v>
      </c>
      <c r="C20" s="136" t="s">
        <v>4803</v>
      </c>
      <c r="D20" s="136" t="s">
        <v>4279</v>
      </c>
      <c r="E20" s="133" t="s">
        <v>3614</v>
      </c>
      <c r="F20" s="133" t="s">
        <v>3615</v>
      </c>
      <c r="G20" s="133" t="s">
        <v>3593</v>
      </c>
      <c r="H20" s="133">
        <v>172</v>
      </c>
      <c r="I20" s="133">
        <v>1</v>
      </c>
      <c r="J20" s="133">
        <v>167</v>
      </c>
      <c r="K20" s="133">
        <v>45</v>
      </c>
      <c r="L20" s="133">
        <v>330</v>
      </c>
      <c r="M20" s="133" t="s">
        <v>3602</v>
      </c>
      <c r="N20" s="133" t="s">
        <v>3608</v>
      </c>
      <c r="O20" s="133" t="s">
        <v>3616</v>
      </c>
      <c r="P20" s="133" t="s">
        <v>4816</v>
      </c>
      <c r="Q20" s="166">
        <v>41460</v>
      </c>
      <c r="R20" s="133">
        <v>42</v>
      </c>
      <c r="S20" s="146" t="s">
        <v>3649</v>
      </c>
      <c r="T20" s="173" t="s">
        <v>3649</v>
      </c>
      <c r="U20" s="170" t="s">
        <v>3649</v>
      </c>
      <c r="V20" s="133"/>
      <c r="W20" s="133"/>
      <c r="X20" s="133"/>
    </row>
    <row r="21" spans="1:24" x14ac:dyDescent="0.2">
      <c r="A21" s="133" t="s">
        <v>3613</v>
      </c>
      <c r="B21" s="133" t="s">
        <v>4422</v>
      </c>
      <c r="C21" s="136" t="s">
        <v>4803</v>
      </c>
      <c r="D21" s="136" t="s">
        <v>4283</v>
      </c>
      <c r="E21" s="133" t="s">
        <v>3614</v>
      </c>
      <c r="F21" s="133" t="s">
        <v>3615</v>
      </c>
      <c r="G21" s="133" t="s">
        <v>3593</v>
      </c>
      <c r="H21" s="133">
        <v>172</v>
      </c>
      <c r="I21" s="133">
        <v>1</v>
      </c>
      <c r="J21" s="133">
        <v>167</v>
      </c>
      <c r="K21" s="133">
        <v>45</v>
      </c>
      <c r="L21" s="133">
        <v>330</v>
      </c>
      <c r="M21" s="133" t="s">
        <v>3602</v>
      </c>
      <c r="N21" s="133" t="s">
        <v>3608</v>
      </c>
      <c r="O21" s="133" t="s">
        <v>3616</v>
      </c>
      <c r="P21" s="133" t="s">
        <v>4816</v>
      </c>
      <c r="Q21" s="166">
        <v>41460</v>
      </c>
      <c r="R21" s="133">
        <v>42</v>
      </c>
      <c r="S21" s="146" t="s">
        <v>3649</v>
      </c>
      <c r="T21" s="173" t="s">
        <v>3649</v>
      </c>
      <c r="U21" s="170" t="s">
        <v>3649</v>
      </c>
      <c r="V21" s="133"/>
      <c r="W21" s="133"/>
      <c r="X21" s="133"/>
    </row>
    <row r="22" spans="1:24" s="143" customFormat="1" x14ac:dyDescent="0.2">
      <c r="A22" s="140" t="s">
        <v>3617</v>
      </c>
      <c r="B22" s="140" t="s">
        <v>4558</v>
      </c>
      <c r="C22" s="141" t="s">
        <v>4813</v>
      </c>
      <c r="D22" s="141">
        <v>41279</v>
      </c>
      <c r="E22" s="140" t="s">
        <v>3618</v>
      </c>
      <c r="F22" s="140" t="s">
        <v>3619</v>
      </c>
      <c r="G22" s="140" t="s">
        <v>3620</v>
      </c>
      <c r="H22" s="140">
        <v>303</v>
      </c>
      <c r="I22" s="140">
        <v>1</v>
      </c>
      <c r="J22" s="140">
        <v>220</v>
      </c>
      <c r="K22" s="140">
        <v>45</v>
      </c>
      <c r="L22" s="140">
        <v>220</v>
      </c>
      <c r="M22" s="140" t="s">
        <v>3621</v>
      </c>
      <c r="N22" s="140" t="s">
        <v>3622</v>
      </c>
      <c r="O22" s="140" t="s">
        <v>3623</v>
      </c>
      <c r="P22" s="140" t="s">
        <v>4807</v>
      </c>
      <c r="Q22" s="165">
        <v>41450</v>
      </c>
      <c r="R22" s="140">
        <v>76</v>
      </c>
      <c r="S22" s="146" t="s">
        <v>3649</v>
      </c>
      <c r="T22" s="173" t="s">
        <v>3649</v>
      </c>
      <c r="U22" s="170" t="s">
        <v>3649</v>
      </c>
      <c r="V22" s="140"/>
      <c r="W22" s="322" t="s">
        <v>3649</v>
      </c>
      <c r="X22" s="140"/>
    </row>
    <row r="23" spans="1:24" x14ac:dyDescent="0.2">
      <c r="A23" s="177" t="s">
        <v>3628</v>
      </c>
      <c r="B23" s="177" t="s">
        <v>4559</v>
      </c>
      <c r="C23" s="179" t="s">
        <v>4811</v>
      </c>
      <c r="D23" s="179" t="s">
        <v>2734</v>
      </c>
      <c r="E23" s="177">
        <v>101883</v>
      </c>
      <c r="F23" s="177" t="s">
        <v>4413</v>
      </c>
      <c r="G23" s="177" t="s">
        <v>3767</v>
      </c>
      <c r="H23" s="177">
        <v>151</v>
      </c>
      <c r="I23" s="177">
        <v>1</v>
      </c>
      <c r="J23" s="177">
        <v>110</v>
      </c>
      <c r="K23" s="177">
        <v>54</v>
      </c>
      <c r="L23" s="177">
        <v>200</v>
      </c>
      <c r="M23" s="177" t="s">
        <v>3630</v>
      </c>
      <c r="N23" s="177"/>
      <c r="O23" s="177" t="s">
        <v>2732</v>
      </c>
      <c r="P23" s="177" t="s">
        <v>4807</v>
      </c>
      <c r="Q23" s="180">
        <v>41435</v>
      </c>
      <c r="R23" s="133">
        <v>25</v>
      </c>
      <c r="S23" s="146" t="s">
        <v>3649</v>
      </c>
      <c r="T23" s="173" t="s">
        <v>3649</v>
      </c>
      <c r="U23" s="170" t="s">
        <v>3649</v>
      </c>
      <c r="V23" s="174" t="s">
        <v>3649</v>
      </c>
      <c r="W23" s="133"/>
      <c r="X23" s="175" t="s">
        <v>1644</v>
      </c>
    </row>
    <row r="24" spans="1:24" x14ac:dyDescent="0.2">
      <c r="A24" s="177" t="s">
        <v>3628</v>
      </c>
      <c r="B24" s="177" t="s">
        <v>4559</v>
      </c>
      <c r="C24" s="179" t="s">
        <v>4811</v>
      </c>
      <c r="D24" s="179" t="s">
        <v>2735</v>
      </c>
      <c r="E24" s="177">
        <v>101883</v>
      </c>
      <c r="F24" s="177" t="s">
        <v>4413</v>
      </c>
      <c r="G24" s="177">
        <v>140</v>
      </c>
      <c r="H24" s="177">
        <v>151</v>
      </c>
      <c r="I24" s="177">
        <v>1</v>
      </c>
      <c r="J24" s="177">
        <v>110</v>
      </c>
      <c r="K24" s="177">
        <v>54</v>
      </c>
      <c r="L24" s="177">
        <v>200</v>
      </c>
      <c r="M24" s="177" t="s">
        <v>3630</v>
      </c>
      <c r="N24" s="177"/>
      <c r="O24" s="177" t="s">
        <v>2732</v>
      </c>
      <c r="P24" s="177" t="s">
        <v>4807</v>
      </c>
      <c r="Q24" s="180">
        <v>41435</v>
      </c>
      <c r="R24" s="133">
        <v>25</v>
      </c>
      <c r="S24" s="146" t="s">
        <v>3649</v>
      </c>
      <c r="T24" s="173" t="s">
        <v>3649</v>
      </c>
      <c r="U24" s="170" t="s">
        <v>3649</v>
      </c>
      <c r="V24" s="174" t="s">
        <v>3649</v>
      </c>
      <c r="W24" s="133"/>
      <c r="X24" s="175" t="s">
        <v>1644</v>
      </c>
    </row>
    <row r="25" spans="1:24" s="143" customFormat="1" x14ac:dyDescent="0.2">
      <c r="A25" s="140" t="s">
        <v>3631</v>
      </c>
      <c r="B25" s="140" t="s">
        <v>4559</v>
      </c>
      <c r="C25" s="141" t="s">
        <v>4811</v>
      </c>
      <c r="D25" s="141">
        <v>32</v>
      </c>
      <c r="E25" s="140" t="s">
        <v>3632</v>
      </c>
      <c r="F25" s="140">
        <v>238312</v>
      </c>
      <c r="G25" s="140" t="s">
        <v>3620</v>
      </c>
      <c r="H25" s="140">
        <v>303</v>
      </c>
      <c r="I25" s="140">
        <v>1</v>
      </c>
      <c r="J25" s="140">
        <v>110</v>
      </c>
      <c r="K25" s="140">
        <v>38</v>
      </c>
      <c r="L25" s="140">
        <v>110</v>
      </c>
      <c r="M25" s="140" t="s">
        <v>3594</v>
      </c>
      <c r="N25" s="140" t="s">
        <v>3633</v>
      </c>
      <c r="O25" s="140" t="s">
        <v>4451</v>
      </c>
      <c r="P25" s="140" t="s">
        <v>4804</v>
      </c>
      <c r="Q25" s="165">
        <v>41441</v>
      </c>
      <c r="R25" s="140">
        <v>18</v>
      </c>
      <c r="S25" s="146" t="s">
        <v>3649</v>
      </c>
      <c r="T25" s="173" t="s">
        <v>3649</v>
      </c>
      <c r="U25" s="170" t="s">
        <v>3649</v>
      </c>
      <c r="V25" s="140"/>
      <c r="W25" s="322" t="s">
        <v>3649</v>
      </c>
      <c r="X25" s="140"/>
    </row>
    <row r="26" spans="1:24" s="143" customFormat="1" x14ac:dyDescent="0.2">
      <c r="A26" s="140" t="s">
        <v>3617</v>
      </c>
      <c r="B26" s="140" t="s">
        <v>4559</v>
      </c>
      <c r="C26" s="141" t="s">
        <v>4811</v>
      </c>
      <c r="D26" s="141">
        <v>37</v>
      </c>
      <c r="E26" s="140" t="s">
        <v>3618</v>
      </c>
      <c r="F26" s="140" t="s">
        <v>3619</v>
      </c>
      <c r="G26" s="140" t="s">
        <v>3620</v>
      </c>
      <c r="H26" s="140">
        <v>303</v>
      </c>
      <c r="I26" s="140">
        <v>1</v>
      </c>
      <c r="J26" s="140">
        <v>110</v>
      </c>
      <c r="K26" s="140">
        <v>45</v>
      </c>
      <c r="L26" s="140">
        <v>110</v>
      </c>
      <c r="M26" s="140" t="s">
        <v>3621</v>
      </c>
      <c r="N26" s="140" t="s">
        <v>3622</v>
      </c>
      <c r="O26" s="140" t="s">
        <v>3623</v>
      </c>
      <c r="P26" s="140" t="s">
        <v>4807</v>
      </c>
      <c r="Q26" s="165">
        <v>41449</v>
      </c>
      <c r="R26" s="140">
        <v>76</v>
      </c>
      <c r="S26" s="146" t="s">
        <v>3649</v>
      </c>
      <c r="T26" s="173" t="s">
        <v>3649</v>
      </c>
      <c r="U26" s="170" t="s">
        <v>3649</v>
      </c>
      <c r="V26" s="140"/>
      <c r="W26" s="322" t="s">
        <v>3649</v>
      </c>
      <c r="X26" s="140"/>
    </row>
    <row r="27" spans="1:24" x14ac:dyDescent="0.2">
      <c r="A27" s="177" t="s">
        <v>3634</v>
      </c>
      <c r="B27" s="177" t="s">
        <v>4560</v>
      </c>
      <c r="C27" s="179" t="s">
        <v>4831</v>
      </c>
      <c r="D27" s="179" t="s">
        <v>2730</v>
      </c>
      <c r="E27" s="177">
        <v>101704</v>
      </c>
      <c r="F27" s="177" t="s">
        <v>3635</v>
      </c>
      <c r="G27" s="177">
        <v>140</v>
      </c>
      <c r="H27" s="177">
        <v>151</v>
      </c>
      <c r="I27" s="177">
        <v>1</v>
      </c>
      <c r="J27" s="177">
        <v>100</v>
      </c>
      <c r="K27" s="177">
        <v>54</v>
      </c>
      <c r="L27" s="177">
        <v>200</v>
      </c>
      <c r="M27" s="177" t="s">
        <v>2731</v>
      </c>
      <c r="N27" s="177"/>
      <c r="O27" s="177" t="s">
        <v>2732</v>
      </c>
      <c r="P27" s="177" t="s">
        <v>4807</v>
      </c>
      <c r="Q27" s="180">
        <v>41435</v>
      </c>
      <c r="R27" s="133">
        <v>25</v>
      </c>
      <c r="S27" s="146" t="s">
        <v>3649</v>
      </c>
      <c r="T27" s="173" t="s">
        <v>3649</v>
      </c>
      <c r="U27" s="170" t="s">
        <v>3649</v>
      </c>
      <c r="V27" s="174" t="s">
        <v>3649</v>
      </c>
      <c r="W27" s="133"/>
      <c r="X27" s="175" t="s">
        <v>1644</v>
      </c>
    </row>
    <row r="28" spans="1:24" x14ac:dyDescent="0.2">
      <c r="A28" s="177" t="s">
        <v>3634</v>
      </c>
      <c r="B28" s="177" t="s">
        <v>4560</v>
      </c>
      <c r="C28" s="179" t="s">
        <v>4831</v>
      </c>
      <c r="D28" s="179" t="s">
        <v>2733</v>
      </c>
      <c r="E28" s="177">
        <v>101704</v>
      </c>
      <c r="F28" s="177" t="s">
        <v>3635</v>
      </c>
      <c r="G28" s="177">
        <v>140</v>
      </c>
      <c r="H28" s="177">
        <v>151</v>
      </c>
      <c r="I28" s="177">
        <v>1</v>
      </c>
      <c r="J28" s="177">
        <v>100</v>
      </c>
      <c r="K28" s="177">
        <v>54</v>
      </c>
      <c r="L28" s="177">
        <v>200</v>
      </c>
      <c r="M28" s="177" t="s">
        <v>2731</v>
      </c>
      <c r="N28" s="177"/>
      <c r="O28" s="177" t="s">
        <v>2732</v>
      </c>
      <c r="P28" s="177" t="s">
        <v>4807</v>
      </c>
      <c r="Q28" s="180">
        <v>41435</v>
      </c>
      <c r="R28" s="133">
        <v>25</v>
      </c>
      <c r="S28" s="146" t="s">
        <v>3649</v>
      </c>
      <c r="T28" s="173" t="s">
        <v>3649</v>
      </c>
      <c r="U28" s="170" t="s">
        <v>3649</v>
      </c>
      <c r="V28" s="174" t="s">
        <v>3649</v>
      </c>
      <c r="W28" s="133"/>
      <c r="X28" s="175" t="s">
        <v>1644</v>
      </c>
    </row>
    <row r="29" spans="1:24" x14ac:dyDescent="0.2">
      <c r="A29" s="177" t="s">
        <v>3637</v>
      </c>
      <c r="B29" s="177">
        <v>53</v>
      </c>
      <c r="C29" s="179" t="s">
        <v>2725</v>
      </c>
      <c r="D29" s="179" t="s">
        <v>2726</v>
      </c>
      <c r="E29" s="177">
        <v>100466</v>
      </c>
      <c r="F29" s="177" t="s">
        <v>3638</v>
      </c>
      <c r="G29" s="177">
        <v>162</v>
      </c>
      <c r="H29" s="177">
        <v>172</v>
      </c>
      <c r="I29" s="177">
        <v>1</v>
      </c>
      <c r="J29" s="177">
        <v>480</v>
      </c>
      <c r="K29" s="177">
        <v>62</v>
      </c>
      <c r="L29" s="177">
        <v>1100</v>
      </c>
      <c r="M29" s="177" t="s">
        <v>2727</v>
      </c>
      <c r="N29" s="177"/>
      <c r="O29" s="177" t="s">
        <v>2728</v>
      </c>
      <c r="P29" s="177" t="s">
        <v>4816</v>
      </c>
      <c r="Q29" s="178">
        <v>41432</v>
      </c>
      <c r="R29" s="133">
        <v>115</v>
      </c>
      <c r="S29" s="146" t="s">
        <v>3649</v>
      </c>
      <c r="T29" s="173" t="s">
        <v>3649</v>
      </c>
      <c r="U29" s="170" t="s">
        <v>3649</v>
      </c>
      <c r="V29" s="174" t="s">
        <v>3649</v>
      </c>
      <c r="W29" s="133"/>
      <c r="X29" s="175" t="s">
        <v>1644</v>
      </c>
    </row>
    <row r="30" spans="1:24" x14ac:dyDescent="0.2">
      <c r="A30" s="177" t="s">
        <v>3637</v>
      </c>
      <c r="B30" s="177">
        <v>53</v>
      </c>
      <c r="C30" s="179" t="s">
        <v>2725</v>
      </c>
      <c r="D30" s="179" t="s">
        <v>2729</v>
      </c>
      <c r="E30" s="177">
        <v>100466</v>
      </c>
      <c r="F30" s="177" t="s">
        <v>3638</v>
      </c>
      <c r="G30" s="177">
        <v>162</v>
      </c>
      <c r="H30" s="177">
        <v>172</v>
      </c>
      <c r="I30" s="177">
        <v>1</v>
      </c>
      <c r="J30" s="177">
        <v>480</v>
      </c>
      <c r="K30" s="177">
        <v>62</v>
      </c>
      <c r="L30" s="177">
        <v>1100</v>
      </c>
      <c r="M30" s="177" t="s">
        <v>2727</v>
      </c>
      <c r="N30" s="177"/>
      <c r="O30" s="177" t="s">
        <v>2728</v>
      </c>
      <c r="P30" s="177" t="s">
        <v>4816</v>
      </c>
      <c r="Q30" s="178">
        <v>41432</v>
      </c>
      <c r="R30" s="133">
        <v>115</v>
      </c>
      <c r="S30" s="146" t="s">
        <v>3649</v>
      </c>
      <c r="T30" s="173" t="s">
        <v>3649</v>
      </c>
      <c r="U30" s="170" t="s">
        <v>3649</v>
      </c>
      <c r="V30" s="174" t="s">
        <v>3649</v>
      </c>
      <c r="W30" s="133"/>
      <c r="X30" s="175" t="s">
        <v>1644</v>
      </c>
    </row>
    <row r="31" spans="1:24" s="143" customFormat="1" x14ac:dyDescent="0.2">
      <c r="A31" s="140" t="s">
        <v>4817</v>
      </c>
      <c r="B31" s="140" t="s">
        <v>4559</v>
      </c>
      <c r="C31" s="141" t="s">
        <v>4811</v>
      </c>
      <c r="D31" s="141">
        <v>33</v>
      </c>
      <c r="E31" s="140" t="s">
        <v>4818</v>
      </c>
      <c r="F31" s="140" t="s">
        <v>4819</v>
      </c>
      <c r="G31" s="140" t="s">
        <v>3620</v>
      </c>
      <c r="H31" s="140">
        <v>303</v>
      </c>
      <c r="I31" s="140">
        <v>1</v>
      </c>
      <c r="J31" s="140"/>
      <c r="K31" s="140">
        <v>36</v>
      </c>
      <c r="L31" s="140">
        <v>28</v>
      </c>
      <c r="M31" s="140" t="s">
        <v>3626</v>
      </c>
      <c r="N31" s="140" t="s">
        <v>4820</v>
      </c>
      <c r="O31" s="140" t="s">
        <v>4821</v>
      </c>
      <c r="P31" s="140" t="s">
        <v>4816</v>
      </c>
      <c r="Q31" s="165">
        <v>41437</v>
      </c>
      <c r="R31" s="140">
        <v>3</v>
      </c>
      <c r="S31" s="146" t="s">
        <v>3649</v>
      </c>
      <c r="T31" s="173" t="s">
        <v>3649</v>
      </c>
      <c r="U31" s="170" t="s">
        <v>3649</v>
      </c>
      <c r="V31" s="140"/>
      <c r="W31" s="322" t="s">
        <v>3649</v>
      </c>
      <c r="X31" s="140"/>
    </row>
    <row r="32" spans="1:24" s="143" customFormat="1" x14ac:dyDescent="0.2">
      <c r="A32" s="140" t="s">
        <v>4822</v>
      </c>
      <c r="B32" s="140" t="s">
        <v>4559</v>
      </c>
      <c r="C32" s="141" t="s">
        <v>4811</v>
      </c>
      <c r="D32" s="141">
        <v>34</v>
      </c>
      <c r="E32" s="140" t="s">
        <v>4823</v>
      </c>
      <c r="F32" s="140" t="s">
        <v>4824</v>
      </c>
      <c r="G32" s="140" t="s">
        <v>3620</v>
      </c>
      <c r="H32" s="140">
        <v>303</v>
      </c>
      <c r="I32" s="140">
        <v>1</v>
      </c>
      <c r="J32" s="140">
        <v>28</v>
      </c>
      <c r="K32" s="140">
        <v>36</v>
      </c>
      <c r="L32" s="140">
        <v>28</v>
      </c>
      <c r="M32" s="140" t="s">
        <v>3626</v>
      </c>
      <c r="N32" s="140" t="s">
        <v>4820</v>
      </c>
      <c r="O32" s="140" t="s">
        <v>4825</v>
      </c>
      <c r="P32" s="140" t="s">
        <v>4807</v>
      </c>
      <c r="Q32" s="165">
        <v>41437</v>
      </c>
      <c r="R32" s="140">
        <v>3</v>
      </c>
      <c r="S32" s="146" t="s">
        <v>3649</v>
      </c>
      <c r="T32" s="173" t="s">
        <v>3649</v>
      </c>
      <c r="U32" s="170" t="s">
        <v>3649</v>
      </c>
      <c r="V32" s="140"/>
      <c r="W32" s="322" t="s">
        <v>3649</v>
      </c>
      <c r="X32" s="140"/>
    </row>
    <row r="33" spans="1:24" s="143" customFormat="1" x14ac:dyDescent="0.2">
      <c r="A33" s="140" t="s">
        <v>4830</v>
      </c>
      <c r="B33" s="140" t="s">
        <v>4560</v>
      </c>
      <c r="C33" s="141" t="s">
        <v>4831</v>
      </c>
      <c r="D33" s="141">
        <v>22</v>
      </c>
      <c r="E33" s="140" t="s">
        <v>4832</v>
      </c>
      <c r="F33" s="140">
        <v>238372</v>
      </c>
      <c r="G33" s="140" t="s">
        <v>3620</v>
      </c>
      <c r="H33" s="140">
        <v>303</v>
      </c>
      <c r="I33" s="140">
        <v>1</v>
      </c>
      <c r="J33" s="140">
        <v>50</v>
      </c>
      <c r="K33" s="140">
        <v>38</v>
      </c>
      <c r="L33" s="140">
        <v>50</v>
      </c>
      <c r="M33" s="140" t="s">
        <v>3626</v>
      </c>
      <c r="N33" s="140" t="s">
        <v>4833</v>
      </c>
      <c r="O33" s="140" t="s">
        <v>4451</v>
      </c>
      <c r="P33" s="140" t="s">
        <v>4804</v>
      </c>
      <c r="Q33" s="165">
        <v>41437</v>
      </c>
      <c r="R33" s="140">
        <v>5</v>
      </c>
      <c r="S33" s="146" t="s">
        <v>3649</v>
      </c>
      <c r="T33" s="173" t="s">
        <v>3649</v>
      </c>
      <c r="U33" s="170" t="s">
        <v>3649</v>
      </c>
      <c r="V33" s="140"/>
      <c r="W33" s="322" t="s">
        <v>3649</v>
      </c>
      <c r="X33" s="140"/>
    </row>
    <row r="34" spans="1:24" s="143" customFormat="1" x14ac:dyDescent="0.2">
      <c r="A34" s="140" t="s">
        <v>4834</v>
      </c>
      <c r="B34" s="140" t="s">
        <v>4560</v>
      </c>
      <c r="C34" s="141" t="s">
        <v>4831</v>
      </c>
      <c r="D34" s="141">
        <v>23</v>
      </c>
      <c r="E34" s="140" t="s">
        <v>4835</v>
      </c>
      <c r="F34" s="140" t="s">
        <v>4413</v>
      </c>
      <c r="G34" s="140" t="s">
        <v>3620</v>
      </c>
      <c r="H34" s="140">
        <v>303</v>
      </c>
      <c r="I34" s="140">
        <v>1</v>
      </c>
      <c r="J34" s="140">
        <v>47</v>
      </c>
      <c r="K34" s="140">
        <v>54</v>
      </c>
      <c r="L34" s="140">
        <v>47</v>
      </c>
      <c r="M34" s="140" t="s">
        <v>3626</v>
      </c>
      <c r="N34" s="140" t="s">
        <v>4836</v>
      </c>
      <c r="O34" s="140" t="s">
        <v>4451</v>
      </c>
      <c r="P34" s="140" t="s">
        <v>4807</v>
      </c>
      <c r="Q34" s="165">
        <v>41437</v>
      </c>
      <c r="R34" s="140">
        <v>6</v>
      </c>
      <c r="S34" s="146" t="s">
        <v>3649</v>
      </c>
      <c r="T34" s="173" t="s">
        <v>3649</v>
      </c>
      <c r="U34" s="170" t="s">
        <v>3649</v>
      </c>
      <c r="V34" s="140"/>
      <c r="W34" s="322" t="s">
        <v>3649</v>
      </c>
      <c r="X34" s="140"/>
    </row>
    <row r="35" spans="1:24" s="143" customFormat="1" x14ac:dyDescent="0.2">
      <c r="A35" s="140" t="s">
        <v>4812</v>
      </c>
      <c r="B35" s="140" t="s">
        <v>4558</v>
      </c>
      <c r="C35" s="141" t="s">
        <v>4813</v>
      </c>
      <c r="D35" s="141">
        <v>3</v>
      </c>
      <c r="E35" s="140" t="s">
        <v>4814</v>
      </c>
      <c r="F35" s="140" t="s">
        <v>4815</v>
      </c>
      <c r="G35" s="140" t="s">
        <v>3620</v>
      </c>
      <c r="H35" s="140">
        <v>303</v>
      </c>
      <c r="I35" s="140">
        <v>1</v>
      </c>
      <c r="J35" s="140">
        <v>133</v>
      </c>
      <c r="K35" s="140">
        <v>45</v>
      </c>
      <c r="L35" s="140">
        <v>133</v>
      </c>
      <c r="M35" s="140" t="s">
        <v>3626</v>
      </c>
      <c r="N35" s="140" t="s">
        <v>3612</v>
      </c>
      <c r="O35" s="140" t="s">
        <v>4451</v>
      </c>
      <c r="P35" s="140" t="s">
        <v>4816</v>
      </c>
      <c r="Q35" s="165">
        <v>41438</v>
      </c>
      <c r="R35" s="140">
        <v>26</v>
      </c>
      <c r="S35" s="146" t="s">
        <v>3649</v>
      </c>
      <c r="T35" s="173" t="s">
        <v>3649</v>
      </c>
      <c r="U35" s="170" t="s">
        <v>3649</v>
      </c>
      <c r="V35" s="140"/>
      <c r="W35" s="322" t="s">
        <v>3649</v>
      </c>
      <c r="X35" s="140"/>
    </row>
    <row r="36" spans="1:24" s="143" customFormat="1" x14ac:dyDescent="0.2">
      <c r="A36" s="140" t="s">
        <v>4826</v>
      </c>
      <c r="B36" s="140" t="s">
        <v>4559</v>
      </c>
      <c r="C36" s="141" t="s">
        <v>4811</v>
      </c>
      <c r="D36" s="141">
        <v>35</v>
      </c>
      <c r="E36" s="140" t="s">
        <v>4827</v>
      </c>
      <c r="F36" s="140" t="s">
        <v>4828</v>
      </c>
      <c r="G36" s="140" t="s">
        <v>3620</v>
      </c>
      <c r="H36" s="140">
        <v>303</v>
      </c>
      <c r="I36" s="140">
        <v>1</v>
      </c>
      <c r="J36" s="140">
        <v>28</v>
      </c>
      <c r="K36" s="140">
        <v>36</v>
      </c>
      <c r="L36" s="140">
        <v>28</v>
      </c>
      <c r="M36" s="140" t="s">
        <v>3626</v>
      </c>
      <c r="N36" s="140" t="s">
        <v>4820</v>
      </c>
      <c r="O36" s="140" t="s">
        <v>4829</v>
      </c>
      <c r="P36" s="140" t="s">
        <v>4804</v>
      </c>
      <c r="Q36" s="165">
        <v>41438</v>
      </c>
      <c r="R36" s="140">
        <v>3</v>
      </c>
      <c r="S36" s="146" t="s">
        <v>3649</v>
      </c>
      <c r="T36" s="173" t="s">
        <v>3649</v>
      </c>
      <c r="U36" s="170" t="s">
        <v>3649</v>
      </c>
      <c r="V36" s="140"/>
      <c r="W36" s="322" t="s">
        <v>3649</v>
      </c>
      <c r="X36" s="140"/>
    </row>
    <row r="37" spans="1:24" s="143" customFormat="1" x14ac:dyDescent="0.2">
      <c r="A37" s="140" t="s">
        <v>4837</v>
      </c>
      <c r="B37" s="140" t="s">
        <v>4560</v>
      </c>
      <c r="C37" s="141" t="s">
        <v>4831</v>
      </c>
      <c r="D37" s="141">
        <v>24</v>
      </c>
      <c r="E37" s="140" t="s">
        <v>4838</v>
      </c>
      <c r="F37" s="140" t="s">
        <v>4839</v>
      </c>
      <c r="G37" s="140" t="s">
        <v>3620</v>
      </c>
      <c r="H37" s="140">
        <v>303</v>
      </c>
      <c r="I37" s="140">
        <v>1</v>
      </c>
      <c r="J37" s="140">
        <v>42</v>
      </c>
      <c r="K37" s="140">
        <v>54</v>
      </c>
      <c r="L37" s="140">
        <v>42</v>
      </c>
      <c r="M37" s="140" t="s">
        <v>3626</v>
      </c>
      <c r="N37" s="140" t="s">
        <v>4836</v>
      </c>
      <c r="O37" s="140" t="s">
        <v>4451</v>
      </c>
      <c r="P37" s="140" t="s">
        <v>4807</v>
      </c>
      <c r="Q37" s="165">
        <v>41438</v>
      </c>
      <c r="R37" s="140">
        <v>6</v>
      </c>
      <c r="S37" s="146" t="s">
        <v>3649</v>
      </c>
      <c r="T37" s="173" t="s">
        <v>3649</v>
      </c>
      <c r="U37" s="170" t="s">
        <v>3649</v>
      </c>
      <c r="V37" s="140"/>
      <c r="W37" s="322" t="s">
        <v>3649</v>
      </c>
      <c r="X37" s="140"/>
    </row>
    <row r="38" spans="1:24" s="143" customFormat="1" x14ac:dyDescent="0.2">
      <c r="A38" s="140" t="s">
        <v>1744</v>
      </c>
      <c r="B38" s="140" t="s">
        <v>4559</v>
      </c>
      <c r="C38" s="141" t="s">
        <v>3780</v>
      </c>
      <c r="D38" s="141">
        <v>38</v>
      </c>
      <c r="E38" s="140" t="s">
        <v>1745</v>
      </c>
      <c r="F38" s="140" t="s">
        <v>1746</v>
      </c>
      <c r="G38" s="140" t="s">
        <v>3620</v>
      </c>
      <c r="H38" s="140">
        <v>303</v>
      </c>
      <c r="I38" s="140">
        <v>1</v>
      </c>
      <c r="J38" s="140"/>
      <c r="K38" s="140">
        <v>36</v>
      </c>
      <c r="L38" s="140">
        <v>122</v>
      </c>
      <c r="M38" s="140" t="s">
        <v>3626</v>
      </c>
      <c r="N38" s="140" t="s">
        <v>3633</v>
      </c>
      <c r="O38" s="140" t="s">
        <v>1397</v>
      </c>
      <c r="P38" s="140" t="s">
        <v>4816</v>
      </c>
      <c r="Q38" s="165">
        <v>41451</v>
      </c>
      <c r="R38" s="140">
        <v>22</v>
      </c>
      <c r="S38" s="146" t="s">
        <v>3649</v>
      </c>
      <c r="T38" s="173" t="s">
        <v>3649</v>
      </c>
      <c r="U38" s="170" t="s">
        <v>3649</v>
      </c>
      <c r="V38" s="140"/>
      <c r="W38" s="322" t="s">
        <v>3649</v>
      </c>
      <c r="X38" s="140"/>
    </row>
    <row r="39" spans="1:24" s="693" customFormat="1" x14ac:dyDescent="0.2">
      <c r="A39" s="394"/>
      <c r="B39" s="394">
        <v>42</v>
      </c>
      <c r="C39" s="336" t="s">
        <v>2720</v>
      </c>
      <c r="D39" s="336">
        <v>1</v>
      </c>
      <c r="E39" s="394"/>
      <c r="F39" s="394">
        <v>136900</v>
      </c>
      <c r="G39" s="394" t="s">
        <v>3001</v>
      </c>
      <c r="H39" s="394">
        <v>172</v>
      </c>
      <c r="I39" s="394">
        <v>1</v>
      </c>
      <c r="J39" s="394">
        <v>903</v>
      </c>
      <c r="K39" s="394">
        <v>33</v>
      </c>
      <c r="L39" s="394"/>
      <c r="M39" s="394" t="s">
        <v>1380</v>
      </c>
      <c r="N39" s="394"/>
      <c r="O39" s="394" t="s">
        <v>2722</v>
      </c>
      <c r="P39" s="394" t="s">
        <v>4816</v>
      </c>
      <c r="Q39" s="337">
        <v>41443</v>
      </c>
      <c r="R39" s="394"/>
      <c r="S39" s="146" t="s">
        <v>3649</v>
      </c>
      <c r="T39" s="173" t="s">
        <v>3649</v>
      </c>
      <c r="U39" s="170" t="s">
        <v>3649</v>
      </c>
      <c r="V39" s="394"/>
      <c r="W39" s="394"/>
      <c r="X39" s="394"/>
    </row>
    <row r="40" spans="1:24" x14ac:dyDescent="0.2">
      <c r="A40" s="133" t="s">
        <v>2723</v>
      </c>
      <c r="B40" s="133" t="s">
        <v>4422</v>
      </c>
      <c r="C40" s="136" t="s">
        <v>4803</v>
      </c>
      <c r="D40" s="136">
        <v>11</v>
      </c>
      <c r="E40" s="133" t="s">
        <v>3597</v>
      </c>
      <c r="F40" s="133">
        <v>246342</v>
      </c>
      <c r="G40" s="133" t="s">
        <v>3593</v>
      </c>
      <c r="H40" s="133">
        <v>172</v>
      </c>
      <c r="I40" s="133">
        <v>1</v>
      </c>
      <c r="J40" s="133">
        <v>110</v>
      </c>
      <c r="K40" s="133">
        <v>46</v>
      </c>
      <c r="L40" s="133">
        <v>220</v>
      </c>
      <c r="M40" s="133" t="s">
        <v>2724</v>
      </c>
      <c r="N40" s="133" t="s">
        <v>3598</v>
      </c>
      <c r="O40" s="133" t="s">
        <v>4556</v>
      </c>
      <c r="P40" s="133" t="s">
        <v>4807</v>
      </c>
      <c r="Q40" s="166">
        <v>41443</v>
      </c>
      <c r="R40" s="133">
        <v>25</v>
      </c>
      <c r="S40" s="146" t="s">
        <v>3649</v>
      </c>
      <c r="T40" s="173" t="s">
        <v>3649</v>
      </c>
      <c r="U40" s="170" t="s">
        <v>3649</v>
      </c>
      <c r="V40" s="174" t="s">
        <v>3649</v>
      </c>
      <c r="W40" s="133"/>
      <c r="X40" s="175" t="s">
        <v>1644</v>
      </c>
    </row>
    <row r="41" spans="1:24" x14ac:dyDescent="0.2">
      <c r="A41" s="133" t="s">
        <v>2723</v>
      </c>
      <c r="B41" s="133" t="s">
        <v>4422</v>
      </c>
      <c r="C41" s="136" t="s">
        <v>4803</v>
      </c>
      <c r="D41" s="136">
        <v>11</v>
      </c>
      <c r="E41" s="133" t="s">
        <v>3597</v>
      </c>
      <c r="F41" s="133">
        <v>246342</v>
      </c>
      <c r="G41" s="133" t="s">
        <v>3593</v>
      </c>
      <c r="H41" s="133">
        <v>172</v>
      </c>
      <c r="I41" s="133">
        <v>1</v>
      </c>
      <c r="J41" s="133">
        <v>110</v>
      </c>
      <c r="K41" s="133">
        <v>46</v>
      </c>
      <c r="L41" s="133">
        <v>220</v>
      </c>
      <c r="M41" s="133" t="s">
        <v>2724</v>
      </c>
      <c r="N41" s="133" t="s">
        <v>3598</v>
      </c>
      <c r="O41" s="133" t="s">
        <v>4556</v>
      </c>
      <c r="P41" s="133" t="s">
        <v>4807</v>
      </c>
      <c r="Q41" s="166">
        <v>41443</v>
      </c>
      <c r="R41" s="133">
        <v>25</v>
      </c>
      <c r="S41" s="146" t="s">
        <v>3649</v>
      </c>
      <c r="T41" s="173" t="s">
        <v>3649</v>
      </c>
      <c r="U41" s="170" t="s">
        <v>3649</v>
      </c>
      <c r="V41" s="174" t="s">
        <v>3649</v>
      </c>
      <c r="W41" s="133"/>
      <c r="X41" s="175" t="s">
        <v>1644</v>
      </c>
    </row>
    <row r="42" spans="1:24" s="693" customFormat="1" x14ac:dyDescent="0.2">
      <c r="A42" s="394"/>
      <c r="B42" s="394">
        <v>54</v>
      </c>
      <c r="C42" s="336" t="s">
        <v>482</v>
      </c>
      <c r="D42" s="336" t="s">
        <v>1651</v>
      </c>
      <c r="E42" s="394"/>
      <c r="F42" s="394">
        <v>136900</v>
      </c>
      <c r="G42" s="394" t="s">
        <v>3001</v>
      </c>
      <c r="H42" s="394">
        <v>176</v>
      </c>
      <c r="I42" s="394">
        <v>1</v>
      </c>
      <c r="J42" s="394">
        <v>602</v>
      </c>
      <c r="K42" s="394">
        <v>33</v>
      </c>
      <c r="L42" s="394"/>
      <c r="M42" s="394" t="s">
        <v>1380</v>
      </c>
      <c r="N42" s="394"/>
      <c r="O42" s="394" t="s">
        <v>2722</v>
      </c>
      <c r="P42" s="394" t="s">
        <v>4804</v>
      </c>
      <c r="Q42" s="337">
        <v>41446</v>
      </c>
      <c r="R42" s="394"/>
      <c r="S42" s="146" t="s">
        <v>3649</v>
      </c>
      <c r="T42" s="173" t="s">
        <v>3649</v>
      </c>
      <c r="U42" s="170" t="s">
        <v>3649</v>
      </c>
      <c r="V42" s="394"/>
      <c r="W42" s="394"/>
      <c r="X42" s="394"/>
    </row>
    <row r="43" spans="1:24" s="693" customFormat="1" x14ac:dyDescent="0.2">
      <c r="A43" s="394"/>
      <c r="B43" s="394">
        <v>54</v>
      </c>
      <c r="C43" s="336" t="s">
        <v>482</v>
      </c>
      <c r="D43" s="336" t="s">
        <v>1631</v>
      </c>
      <c r="E43" s="394"/>
      <c r="F43" s="394">
        <v>136900</v>
      </c>
      <c r="G43" s="394" t="s">
        <v>3001</v>
      </c>
      <c r="H43" s="394">
        <v>176</v>
      </c>
      <c r="I43" s="394">
        <v>1</v>
      </c>
      <c r="J43" s="394">
        <v>602</v>
      </c>
      <c r="K43" s="394">
        <v>33</v>
      </c>
      <c r="L43" s="394"/>
      <c r="M43" s="394" t="s">
        <v>1380</v>
      </c>
      <c r="N43" s="394"/>
      <c r="O43" s="394" t="s">
        <v>2722</v>
      </c>
      <c r="P43" s="394" t="s">
        <v>4804</v>
      </c>
      <c r="Q43" s="337">
        <v>41446</v>
      </c>
      <c r="R43" s="394"/>
      <c r="S43" s="146" t="s">
        <v>3649</v>
      </c>
      <c r="T43" s="173" t="s">
        <v>3649</v>
      </c>
      <c r="U43" s="170" t="s">
        <v>3649</v>
      </c>
      <c r="V43" s="394"/>
      <c r="W43" s="394"/>
      <c r="X43" s="394"/>
    </row>
    <row r="44" spans="1:24" x14ac:dyDescent="0.2">
      <c r="A44" s="133" t="s">
        <v>485</v>
      </c>
      <c r="B44" s="133" t="s">
        <v>4424</v>
      </c>
      <c r="C44" s="136" t="s">
        <v>4805</v>
      </c>
      <c r="D44" s="136" t="s">
        <v>1654</v>
      </c>
      <c r="E44" s="133" t="s">
        <v>486</v>
      </c>
      <c r="F44" s="133" t="s">
        <v>1046</v>
      </c>
      <c r="G44" s="133" t="s">
        <v>3655</v>
      </c>
      <c r="H44" s="133">
        <v>172</v>
      </c>
      <c r="I44" s="133">
        <v>1</v>
      </c>
      <c r="J44" s="133">
        <v>34</v>
      </c>
      <c r="K44" s="133">
        <v>54</v>
      </c>
      <c r="L44" s="133">
        <v>330</v>
      </c>
      <c r="M44" s="133" t="s">
        <v>487</v>
      </c>
      <c r="N44" s="133" t="s">
        <v>3595</v>
      </c>
      <c r="O44" s="133" t="s">
        <v>4451</v>
      </c>
      <c r="P44" s="133" t="s">
        <v>4807</v>
      </c>
      <c r="Q44" s="166">
        <v>41442</v>
      </c>
      <c r="R44" s="133">
        <v>42</v>
      </c>
      <c r="S44" s="146" t="s">
        <v>3649</v>
      </c>
      <c r="T44" s="173" t="s">
        <v>3649</v>
      </c>
      <c r="U44" s="170" t="s">
        <v>3649</v>
      </c>
      <c r="V44" s="174" t="s">
        <v>3649</v>
      </c>
      <c r="W44" s="133"/>
      <c r="X44" s="175" t="s">
        <v>1644</v>
      </c>
    </row>
    <row r="45" spans="1:24" x14ac:dyDescent="0.2">
      <c r="A45" s="133" t="s">
        <v>485</v>
      </c>
      <c r="B45" s="133" t="s">
        <v>4424</v>
      </c>
      <c r="C45" s="136" t="s">
        <v>4805</v>
      </c>
      <c r="D45" s="136" t="s">
        <v>1653</v>
      </c>
      <c r="E45" s="133" t="s">
        <v>486</v>
      </c>
      <c r="F45" s="133" t="s">
        <v>1046</v>
      </c>
      <c r="G45" s="133" t="s">
        <v>3655</v>
      </c>
      <c r="H45" s="133">
        <v>172</v>
      </c>
      <c r="I45" s="133">
        <v>1</v>
      </c>
      <c r="J45" s="133">
        <v>34</v>
      </c>
      <c r="K45" s="133">
        <v>54</v>
      </c>
      <c r="L45" s="133">
        <v>330</v>
      </c>
      <c r="M45" s="133" t="s">
        <v>487</v>
      </c>
      <c r="N45" s="133" t="s">
        <v>3595</v>
      </c>
      <c r="O45" s="133" t="s">
        <v>4451</v>
      </c>
      <c r="P45" s="133" t="s">
        <v>4807</v>
      </c>
      <c r="Q45" s="166">
        <v>41442</v>
      </c>
      <c r="R45" s="133">
        <v>42</v>
      </c>
      <c r="S45" s="146" t="s">
        <v>3649</v>
      </c>
      <c r="T45" s="173" t="s">
        <v>3649</v>
      </c>
      <c r="U45" s="170" t="s">
        <v>3649</v>
      </c>
      <c r="V45" s="174" t="s">
        <v>3649</v>
      </c>
      <c r="W45" s="133"/>
      <c r="X45" s="175" t="s">
        <v>1644</v>
      </c>
    </row>
    <row r="46" spans="1:24" s="143" customFormat="1" x14ac:dyDescent="0.2">
      <c r="A46" s="140" t="s">
        <v>1628</v>
      </c>
      <c r="B46" s="140" t="s">
        <v>4558</v>
      </c>
      <c r="C46" s="141" t="s">
        <v>4813</v>
      </c>
      <c r="D46" s="141" t="s">
        <v>4901</v>
      </c>
      <c r="E46" s="140" t="s">
        <v>3632</v>
      </c>
      <c r="F46" s="140">
        <v>238312</v>
      </c>
      <c r="G46" s="140" t="s">
        <v>3620</v>
      </c>
      <c r="H46" s="140">
        <v>303</v>
      </c>
      <c r="I46" s="140">
        <v>1</v>
      </c>
      <c r="J46" s="140">
        <v>10</v>
      </c>
      <c r="K46" s="140">
        <v>38</v>
      </c>
      <c r="L46" s="140">
        <v>10</v>
      </c>
      <c r="M46" s="140" t="s">
        <v>3594</v>
      </c>
      <c r="N46" s="140"/>
      <c r="O46" s="140" t="s">
        <v>4451</v>
      </c>
      <c r="P46" s="140" t="s">
        <v>4807</v>
      </c>
      <c r="Q46" s="165">
        <v>41439</v>
      </c>
      <c r="R46" s="140"/>
      <c r="S46" s="146" t="s">
        <v>3649</v>
      </c>
      <c r="T46" s="173" t="s">
        <v>3649</v>
      </c>
      <c r="U46" s="170" t="s">
        <v>3649</v>
      </c>
      <c r="V46" s="140"/>
      <c r="W46" s="322" t="s">
        <v>3649</v>
      </c>
      <c r="X46" s="140"/>
    </row>
    <row r="47" spans="1:24" s="143" customFormat="1" x14ac:dyDescent="0.2">
      <c r="A47" s="140" t="s">
        <v>1628</v>
      </c>
      <c r="B47" s="140" t="s">
        <v>4559</v>
      </c>
      <c r="C47" s="141" t="s">
        <v>4811</v>
      </c>
      <c r="D47" s="141" t="s">
        <v>811</v>
      </c>
      <c r="E47" s="140" t="s">
        <v>3632</v>
      </c>
      <c r="F47" s="140">
        <v>238312</v>
      </c>
      <c r="G47" s="140" t="s">
        <v>3620</v>
      </c>
      <c r="H47" s="140">
        <v>303</v>
      </c>
      <c r="I47" s="140">
        <v>1</v>
      </c>
      <c r="J47" s="140">
        <v>110</v>
      </c>
      <c r="K47" s="140">
        <v>38</v>
      </c>
      <c r="L47" s="140">
        <v>110</v>
      </c>
      <c r="M47" s="140" t="s">
        <v>3594</v>
      </c>
      <c r="N47" s="140"/>
      <c r="O47" s="140" t="s">
        <v>4451</v>
      </c>
      <c r="P47" s="140" t="s">
        <v>4804</v>
      </c>
      <c r="Q47" s="165">
        <v>41442</v>
      </c>
      <c r="R47" s="140"/>
      <c r="S47" s="146" t="s">
        <v>3649</v>
      </c>
      <c r="T47" s="173" t="s">
        <v>3649</v>
      </c>
      <c r="U47" s="170" t="s">
        <v>3649</v>
      </c>
      <c r="V47" s="140"/>
      <c r="W47" s="322" t="s">
        <v>3649</v>
      </c>
      <c r="X47" s="140"/>
    </row>
    <row r="48" spans="1:24" s="692" customFormat="1" x14ac:dyDescent="0.2">
      <c r="A48" s="690" t="s">
        <v>2136</v>
      </c>
      <c r="B48" s="690">
        <v>56</v>
      </c>
      <c r="C48" s="691" t="s">
        <v>3912</v>
      </c>
      <c r="D48" s="691" t="s">
        <v>1651</v>
      </c>
      <c r="E48" s="690">
        <v>500035</v>
      </c>
      <c r="F48" s="690">
        <v>4772</v>
      </c>
      <c r="G48" s="690">
        <v>160</v>
      </c>
      <c r="H48" s="690">
        <v>165</v>
      </c>
      <c r="I48" s="690">
        <v>1</v>
      </c>
      <c r="J48" s="690">
        <v>900</v>
      </c>
      <c r="K48" s="690">
        <v>48</v>
      </c>
      <c r="L48" s="690">
        <v>5000</v>
      </c>
      <c r="M48" s="690" t="s">
        <v>613</v>
      </c>
      <c r="N48" s="690"/>
      <c r="O48" s="690" t="s">
        <v>1456</v>
      </c>
      <c r="P48" s="386" t="s">
        <v>4816</v>
      </c>
      <c r="Q48" s="699">
        <v>41445</v>
      </c>
      <c r="R48" s="386"/>
      <c r="S48" s="146" t="s">
        <v>3649</v>
      </c>
      <c r="T48" s="173" t="s">
        <v>3649</v>
      </c>
      <c r="U48" s="170" t="s">
        <v>3649</v>
      </c>
      <c r="V48" s="174" t="s">
        <v>3649</v>
      </c>
      <c r="W48" s="386"/>
      <c r="X48" s="175" t="s">
        <v>1644</v>
      </c>
    </row>
    <row r="49" spans="1:24" s="693" customFormat="1" x14ac:dyDescent="0.2">
      <c r="A49" s="394"/>
      <c r="B49" s="394">
        <v>42</v>
      </c>
      <c r="C49" s="336" t="s">
        <v>2720</v>
      </c>
      <c r="D49" s="336">
        <v>2</v>
      </c>
      <c r="E49" s="394"/>
      <c r="F49" s="394">
        <v>136900</v>
      </c>
      <c r="G49" s="394" t="s">
        <v>3001</v>
      </c>
      <c r="H49" s="394">
        <v>172</v>
      </c>
      <c r="I49" s="394">
        <v>1</v>
      </c>
      <c r="J49" s="394">
        <v>903</v>
      </c>
      <c r="K49" s="394">
        <v>33</v>
      </c>
      <c r="L49" s="394"/>
      <c r="M49" s="394" t="s">
        <v>1380</v>
      </c>
      <c r="N49" s="394"/>
      <c r="O49" s="394" t="s">
        <v>2722</v>
      </c>
      <c r="P49" s="394" t="s">
        <v>4804</v>
      </c>
      <c r="Q49" s="337">
        <v>41446</v>
      </c>
      <c r="R49" s="394"/>
      <c r="S49" s="146" t="s">
        <v>3649</v>
      </c>
      <c r="T49" s="173" t="s">
        <v>3649</v>
      </c>
      <c r="U49" s="170" t="s">
        <v>3649</v>
      </c>
      <c r="V49" s="394"/>
      <c r="W49" s="394"/>
      <c r="X49" s="394"/>
    </row>
    <row r="50" spans="1:24" x14ac:dyDescent="0.2">
      <c r="A50" s="133" t="s">
        <v>3021</v>
      </c>
      <c r="B50" s="133" t="s">
        <v>4422</v>
      </c>
      <c r="C50" s="136" t="s">
        <v>4803</v>
      </c>
      <c r="D50" s="136" t="s">
        <v>2212</v>
      </c>
      <c r="E50" s="133" t="s">
        <v>3022</v>
      </c>
      <c r="F50" s="133" t="s">
        <v>1186</v>
      </c>
      <c r="G50" s="133" t="s">
        <v>3655</v>
      </c>
      <c r="H50" s="133">
        <v>172</v>
      </c>
      <c r="I50" s="133">
        <v>1</v>
      </c>
      <c r="J50" s="133">
        <v>260</v>
      </c>
      <c r="K50" s="133">
        <v>54</v>
      </c>
      <c r="L50" s="133">
        <v>1100</v>
      </c>
      <c r="M50" s="133" t="s">
        <v>3602</v>
      </c>
      <c r="N50" s="133"/>
      <c r="O50" s="133" t="s">
        <v>2732</v>
      </c>
      <c r="P50" s="133" t="s">
        <v>4816</v>
      </c>
      <c r="Q50" s="166">
        <v>41449</v>
      </c>
      <c r="R50" s="133"/>
      <c r="S50" s="146" t="s">
        <v>3649</v>
      </c>
      <c r="T50" s="173" t="s">
        <v>3649</v>
      </c>
      <c r="U50" s="170" t="s">
        <v>3649</v>
      </c>
      <c r="V50" s="174" t="s">
        <v>3649</v>
      </c>
      <c r="W50" s="133"/>
      <c r="X50" s="175" t="s">
        <v>1644</v>
      </c>
    </row>
    <row r="51" spans="1:24" x14ac:dyDescent="0.2">
      <c r="A51" s="133" t="s">
        <v>3021</v>
      </c>
      <c r="B51" s="133" t="s">
        <v>4422</v>
      </c>
      <c r="C51" s="136" t="s">
        <v>4803</v>
      </c>
      <c r="D51" s="136" t="s">
        <v>2214</v>
      </c>
      <c r="E51" s="133" t="s">
        <v>3022</v>
      </c>
      <c r="F51" s="133" t="s">
        <v>1186</v>
      </c>
      <c r="G51" s="133" t="s">
        <v>3655</v>
      </c>
      <c r="H51" s="133">
        <v>172</v>
      </c>
      <c r="I51" s="133">
        <v>1</v>
      </c>
      <c r="J51" s="133">
        <v>260</v>
      </c>
      <c r="K51" s="133">
        <v>54</v>
      </c>
      <c r="L51" s="133">
        <v>1100</v>
      </c>
      <c r="M51" s="133" t="s">
        <v>3602</v>
      </c>
      <c r="N51" s="133"/>
      <c r="O51" s="133" t="s">
        <v>2732</v>
      </c>
      <c r="P51" s="133" t="s">
        <v>4816</v>
      </c>
      <c r="Q51" s="166">
        <v>41449</v>
      </c>
      <c r="R51" s="133"/>
      <c r="S51" s="146" t="s">
        <v>3649</v>
      </c>
      <c r="T51" s="173" t="s">
        <v>3649</v>
      </c>
      <c r="U51" s="170" t="s">
        <v>3649</v>
      </c>
      <c r="V51" s="174" t="s">
        <v>3649</v>
      </c>
      <c r="W51" s="133"/>
      <c r="X51" s="175" t="s">
        <v>1644</v>
      </c>
    </row>
    <row r="52" spans="1:24" x14ac:dyDescent="0.2">
      <c r="A52" s="133" t="s">
        <v>915</v>
      </c>
      <c r="B52" s="133" t="s">
        <v>4422</v>
      </c>
      <c r="C52" s="136" t="s">
        <v>4803</v>
      </c>
      <c r="D52" s="136" t="s">
        <v>4258</v>
      </c>
      <c r="E52" s="133" t="s">
        <v>916</v>
      </c>
      <c r="F52" s="133" t="s">
        <v>1210</v>
      </c>
      <c r="G52" s="133" t="s">
        <v>3655</v>
      </c>
      <c r="H52" s="133">
        <v>172</v>
      </c>
      <c r="I52" s="133">
        <v>1</v>
      </c>
      <c r="J52" s="133">
        <v>110</v>
      </c>
      <c r="K52" s="133">
        <v>62</v>
      </c>
      <c r="L52" s="133">
        <v>220</v>
      </c>
      <c r="M52" s="133" t="s">
        <v>917</v>
      </c>
      <c r="N52" s="133" t="s">
        <v>3612</v>
      </c>
      <c r="O52" s="133" t="s">
        <v>2728</v>
      </c>
      <c r="P52" s="133" t="s">
        <v>4816</v>
      </c>
      <c r="Q52" s="166">
        <v>41451</v>
      </c>
      <c r="R52" s="133">
        <v>23</v>
      </c>
      <c r="S52" s="146" t="s">
        <v>3649</v>
      </c>
      <c r="T52" s="173" t="s">
        <v>3649</v>
      </c>
      <c r="U52" s="170" t="s">
        <v>3649</v>
      </c>
      <c r="V52" s="133"/>
      <c r="W52" s="133"/>
      <c r="X52" s="133"/>
    </row>
    <row r="53" spans="1:24" x14ac:dyDescent="0.2">
      <c r="A53" s="133" t="s">
        <v>915</v>
      </c>
      <c r="B53" s="133" t="s">
        <v>4422</v>
      </c>
      <c r="C53" s="136" t="s">
        <v>4803</v>
      </c>
      <c r="D53" s="136" t="s">
        <v>2219</v>
      </c>
      <c r="E53" s="133" t="s">
        <v>916</v>
      </c>
      <c r="F53" s="133" t="s">
        <v>1210</v>
      </c>
      <c r="G53" s="133" t="s">
        <v>3655</v>
      </c>
      <c r="H53" s="133">
        <v>172</v>
      </c>
      <c r="I53" s="133">
        <v>1</v>
      </c>
      <c r="J53" s="133">
        <v>110</v>
      </c>
      <c r="K53" s="133">
        <v>62</v>
      </c>
      <c r="L53" s="133">
        <v>220</v>
      </c>
      <c r="M53" s="133" t="s">
        <v>917</v>
      </c>
      <c r="N53" s="133" t="s">
        <v>3612</v>
      </c>
      <c r="O53" s="133" t="s">
        <v>2728</v>
      </c>
      <c r="P53" s="133" t="s">
        <v>4816</v>
      </c>
      <c r="Q53" s="166">
        <v>41451</v>
      </c>
      <c r="R53" s="133">
        <v>23</v>
      </c>
      <c r="S53" s="146" t="s">
        <v>3649</v>
      </c>
      <c r="T53" s="173" t="s">
        <v>3649</v>
      </c>
      <c r="U53" s="170" t="s">
        <v>3649</v>
      </c>
      <c r="V53" s="133"/>
      <c r="W53" s="133"/>
      <c r="X53" s="133"/>
    </row>
    <row r="54" spans="1:24" x14ac:dyDescent="0.2">
      <c r="A54" s="133" t="s">
        <v>1006</v>
      </c>
      <c r="B54" s="133" t="s">
        <v>4422</v>
      </c>
      <c r="C54" s="136" t="s">
        <v>4803</v>
      </c>
      <c r="D54" s="136" t="s">
        <v>2559</v>
      </c>
      <c r="E54" s="133" t="s">
        <v>1007</v>
      </c>
      <c r="F54" s="133" t="s">
        <v>918</v>
      </c>
      <c r="G54" s="133" t="s">
        <v>3655</v>
      </c>
      <c r="H54" s="133">
        <v>172</v>
      </c>
      <c r="I54" s="133">
        <v>1</v>
      </c>
      <c r="J54" s="133">
        <v>5.5</v>
      </c>
      <c r="K54" s="133">
        <v>62</v>
      </c>
      <c r="L54" s="133">
        <v>11</v>
      </c>
      <c r="M54" s="133" t="s">
        <v>917</v>
      </c>
      <c r="N54" s="133" t="s">
        <v>4820</v>
      </c>
      <c r="O54" s="133" t="s">
        <v>2728</v>
      </c>
      <c r="P54" s="133" t="s">
        <v>4807</v>
      </c>
      <c r="Q54" s="166">
        <v>41452</v>
      </c>
      <c r="R54" s="133">
        <v>2</v>
      </c>
      <c r="S54" s="146" t="s">
        <v>3649</v>
      </c>
      <c r="T54" s="173" t="s">
        <v>3649</v>
      </c>
      <c r="U54" s="170" t="s">
        <v>3649</v>
      </c>
      <c r="V54" s="133"/>
      <c r="W54" s="133"/>
      <c r="X54" s="133"/>
    </row>
    <row r="55" spans="1:24" x14ac:dyDescent="0.2">
      <c r="A55" s="133" t="s">
        <v>1006</v>
      </c>
      <c r="B55" s="133" t="s">
        <v>4422</v>
      </c>
      <c r="C55" s="136" t="s">
        <v>4803</v>
      </c>
      <c r="D55" s="136" t="s">
        <v>4731</v>
      </c>
      <c r="E55" s="133" t="s">
        <v>1007</v>
      </c>
      <c r="F55" s="133" t="s">
        <v>918</v>
      </c>
      <c r="G55" s="133" t="s">
        <v>3655</v>
      </c>
      <c r="H55" s="133">
        <v>172</v>
      </c>
      <c r="I55" s="133">
        <v>1</v>
      </c>
      <c r="J55" s="133">
        <v>5.5</v>
      </c>
      <c r="K55" s="133">
        <v>62</v>
      </c>
      <c r="L55" s="133">
        <v>11</v>
      </c>
      <c r="M55" s="133" t="s">
        <v>917</v>
      </c>
      <c r="N55" s="133" t="s">
        <v>4820</v>
      </c>
      <c r="O55" s="133" t="s">
        <v>2728</v>
      </c>
      <c r="P55" s="133" t="s">
        <v>4807</v>
      </c>
      <c r="Q55" s="166">
        <v>41452</v>
      </c>
      <c r="R55" s="133">
        <v>2</v>
      </c>
      <c r="S55" s="146" t="s">
        <v>3649</v>
      </c>
      <c r="T55" s="173" t="s">
        <v>3649</v>
      </c>
      <c r="U55" s="170" t="s">
        <v>3649</v>
      </c>
      <c r="V55" s="133"/>
      <c r="W55" s="133"/>
      <c r="X55" s="133"/>
    </row>
    <row r="56" spans="1:24" x14ac:dyDescent="0.2">
      <c r="A56" s="394"/>
      <c r="B56" s="394">
        <v>42</v>
      </c>
      <c r="C56" s="336" t="s">
        <v>2720</v>
      </c>
      <c r="D56" s="336">
        <v>3</v>
      </c>
      <c r="E56" s="394"/>
      <c r="F56" s="394">
        <v>136900</v>
      </c>
      <c r="G56" s="394" t="s">
        <v>3001</v>
      </c>
      <c r="H56" s="394">
        <v>172</v>
      </c>
      <c r="I56" s="394">
        <v>1</v>
      </c>
      <c r="J56" s="394">
        <v>902</v>
      </c>
      <c r="K56" s="394">
        <v>33</v>
      </c>
      <c r="L56" s="394"/>
      <c r="M56" s="394" t="s">
        <v>1380</v>
      </c>
      <c r="N56" s="394"/>
      <c r="O56" s="394" t="s">
        <v>2722</v>
      </c>
      <c r="P56" s="394" t="s">
        <v>4807</v>
      </c>
      <c r="Q56" s="337">
        <v>41452</v>
      </c>
      <c r="R56" s="394"/>
      <c r="S56" s="146" t="s">
        <v>3649</v>
      </c>
      <c r="T56" s="173" t="s">
        <v>3649</v>
      </c>
      <c r="U56" s="170" t="s">
        <v>3649</v>
      </c>
      <c r="V56" s="133"/>
      <c r="W56" s="133"/>
      <c r="X56" s="133"/>
    </row>
    <row r="57" spans="1:24" x14ac:dyDescent="0.2">
      <c r="A57" s="394"/>
      <c r="B57" s="394">
        <v>54</v>
      </c>
      <c r="C57" s="336" t="s">
        <v>482</v>
      </c>
      <c r="D57" s="336" t="s">
        <v>1634</v>
      </c>
      <c r="E57" s="394"/>
      <c r="F57" s="394">
        <v>136900</v>
      </c>
      <c r="G57" s="394" t="s">
        <v>3001</v>
      </c>
      <c r="H57" s="394">
        <v>176</v>
      </c>
      <c r="I57" s="394">
        <v>1</v>
      </c>
      <c r="J57" s="394"/>
      <c r="K57" s="394">
        <v>33</v>
      </c>
      <c r="L57" s="394"/>
      <c r="M57" s="394" t="s">
        <v>1380</v>
      </c>
      <c r="N57" s="394"/>
      <c r="O57" s="394" t="s">
        <v>2722</v>
      </c>
      <c r="P57" s="394" t="s">
        <v>4816</v>
      </c>
      <c r="Q57" s="337">
        <v>41456</v>
      </c>
      <c r="R57" s="394"/>
      <c r="S57" s="146" t="s">
        <v>3649</v>
      </c>
      <c r="T57" s="173" t="s">
        <v>3649</v>
      </c>
      <c r="U57" s="170" t="s">
        <v>3649</v>
      </c>
      <c r="V57" s="133"/>
      <c r="W57" s="133"/>
      <c r="X57" s="133"/>
    </row>
    <row r="58" spans="1:24" x14ac:dyDescent="0.2">
      <c r="A58" s="394"/>
      <c r="B58" s="394">
        <v>54</v>
      </c>
      <c r="C58" s="336" t="s">
        <v>482</v>
      </c>
      <c r="D58" s="336" t="s">
        <v>1637</v>
      </c>
      <c r="E58" s="394"/>
      <c r="F58" s="394">
        <v>136900</v>
      </c>
      <c r="G58" s="394" t="s">
        <v>3001</v>
      </c>
      <c r="H58" s="394">
        <v>176</v>
      </c>
      <c r="I58" s="394">
        <v>1</v>
      </c>
      <c r="J58" s="394"/>
      <c r="K58" s="394">
        <v>33</v>
      </c>
      <c r="L58" s="394"/>
      <c r="M58" s="394" t="s">
        <v>1380</v>
      </c>
      <c r="N58" s="394"/>
      <c r="O58" s="394" t="s">
        <v>2722</v>
      </c>
      <c r="P58" s="394" t="s">
        <v>4816</v>
      </c>
      <c r="Q58" s="337">
        <v>41456</v>
      </c>
      <c r="R58" s="394"/>
      <c r="S58" s="146" t="s">
        <v>3649</v>
      </c>
      <c r="T58" s="173" t="s">
        <v>3649</v>
      </c>
      <c r="U58" s="170" t="s">
        <v>3649</v>
      </c>
      <c r="V58" s="133"/>
      <c r="W58" s="133"/>
      <c r="X58" s="133"/>
    </row>
    <row r="59" spans="1:24" x14ac:dyDescent="0.2">
      <c r="A59" s="394" t="s">
        <v>1287</v>
      </c>
      <c r="B59" s="394">
        <v>44</v>
      </c>
      <c r="C59" s="336" t="s">
        <v>3943</v>
      </c>
      <c r="D59" s="336" t="s">
        <v>1651</v>
      </c>
      <c r="E59" s="394" t="s">
        <v>1288</v>
      </c>
      <c r="F59" s="394">
        <v>136950</v>
      </c>
      <c r="G59" s="394" t="s">
        <v>1289</v>
      </c>
      <c r="H59" s="394">
        <v>265</v>
      </c>
      <c r="I59" s="394">
        <v>1</v>
      </c>
      <c r="J59" s="394">
        <v>1013</v>
      </c>
      <c r="K59" s="394">
        <v>33</v>
      </c>
      <c r="L59" s="394">
        <v>1000</v>
      </c>
      <c r="M59" s="394" t="s">
        <v>2771</v>
      </c>
      <c r="N59" s="394"/>
      <c r="O59" s="394" t="s">
        <v>2722</v>
      </c>
      <c r="P59" s="394" t="s">
        <v>4804</v>
      </c>
      <c r="Q59" s="337">
        <v>41457</v>
      </c>
      <c r="R59" s="394"/>
      <c r="S59" s="146" t="s">
        <v>3649</v>
      </c>
      <c r="T59" s="173" t="s">
        <v>3649</v>
      </c>
      <c r="U59" s="170" t="s">
        <v>3649</v>
      </c>
      <c r="V59" s="133"/>
      <c r="W59" s="133"/>
      <c r="X59" s="133"/>
    </row>
    <row r="60" spans="1:24" x14ac:dyDescent="0.2">
      <c r="A60" s="133" t="s">
        <v>425</v>
      </c>
      <c r="B60" s="133">
        <v>53</v>
      </c>
      <c r="C60" s="136" t="s">
        <v>2026</v>
      </c>
      <c r="D60" s="136" t="s">
        <v>2451</v>
      </c>
      <c r="E60" s="133" t="s">
        <v>3685</v>
      </c>
      <c r="F60" s="133">
        <v>246342</v>
      </c>
      <c r="G60" s="133" t="s">
        <v>3655</v>
      </c>
      <c r="H60" s="133">
        <v>172</v>
      </c>
      <c r="I60" s="133">
        <v>1</v>
      </c>
      <c r="J60" s="133">
        <v>64</v>
      </c>
      <c r="K60" s="133">
        <v>46</v>
      </c>
      <c r="L60" s="133">
        <v>110</v>
      </c>
      <c r="M60" s="133" t="s">
        <v>426</v>
      </c>
      <c r="N60" s="133"/>
      <c r="O60" s="133" t="s">
        <v>4451</v>
      </c>
      <c r="P60" s="133" t="s">
        <v>4816</v>
      </c>
      <c r="Q60" s="166"/>
      <c r="R60" s="133">
        <v>6</v>
      </c>
      <c r="S60" s="146" t="s">
        <v>3649</v>
      </c>
      <c r="T60" s="173" t="s">
        <v>3649</v>
      </c>
      <c r="U60" s="170" t="s">
        <v>3649</v>
      </c>
      <c r="V60" s="174" t="s">
        <v>3649</v>
      </c>
      <c r="W60" s="133"/>
      <c r="X60" s="175" t="s">
        <v>1644</v>
      </c>
    </row>
    <row r="61" spans="1:24" x14ac:dyDescent="0.2">
      <c r="A61" s="133" t="s">
        <v>425</v>
      </c>
      <c r="B61" s="133">
        <v>53</v>
      </c>
      <c r="C61" s="136" t="s">
        <v>2026</v>
      </c>
      <c r="D61" s="136" t="s">
        <v>2453</v>
      </c>
      <c r="E61" s="133" t="s">
        <v>3685</v>
      </c>
      <c r="F61" s="133">
        <v>246342</v>
      </c>
      <c r="G61" s="133" t="s">
        <v>3655</v>
      </c>
      <c r="H61" s="133">
        <v>172</v>
      </c>
      <c r="I61" s="133">
        <v>1</v>
      </c>
      <c r="J61" s="133">
        <v>64</v>
      </c>
      <c r="K61" s="133">
        <v>46</v>
      </c>
      <c r="L61" s="133">
        <v>110</v>
      </c>
      <c r="M61" s="133" t="s">
        <v>426</v>
      </c>
      <c r="N61" s="133"/>
      <c r="O61" s="133" t="s">
        <v>4451</v>
      </c>
      <c r="P61" s="133" t="s">
        <v>4816</v>
      </c>
      <c r="Q61" s="166"/>
      <c r="R61" s="133">
        <v>6</v>
      </c>
      <c r="S61" s="146" t="s">
        <v>3649</v>
      </c>
      <c r="T61" s="173" t="s">
        <v>3649</v>
      </c>
      <c r="U61" s="170" t="s">
        <v>3649</v>
      </c>
      <c r="V61" s="174" t="s">
        <v>3649</v>
      </c>
      <c r="W61" s="133"/>
      <c r="X61" s="175" t="s">
        <v>1644</v>
      </c>
    </row>
    <row r="62" spans="1:24" x14ac:dyDescent="0.2">
      <c r="A62" s="133" t="s">
        <v>485</v>
      </c>
      <c r="B62" s="133" t="s">
        <v>4424</v>
      </c>
      <c r="C62" s="136" t="s">
        <v>4730</v>
      </c>
      <c r="D62" s="136" t="s">
        <v>1651</v>
      </c>
      <c r="E62" s="133" t="s">
        <v>486</v>
      </c>
      <c r="F62" s="133" t="s">
        <v>1046</v>
      </c>
      <c r="G62" s="133" t="s">
        <v>3655</v>
      </c>
      <c r="H62" s="133">
        <v>172</v>
      </c>
      <c r="I62" s="133">
        <v>1</v>
      </c>
      <c r="J62" s="133">
        <v>130</v>
      </c>
      <c r="K62" s="133">
        <v>54</v>
      </c>
      <c r="L62" s="133">
        <v>330</v>
      </c>
      <c r="M62" s="133" t="s">
        <v>487</v>
      </c>
      <c r="N62" s="133"/>
      <c r="O62" s="133" t="s">
        <v>4451</v>
      </c>
      <c r="P62" s="133" t="s">
        <v>4807</v>
      </c>
      <c r="Q62" s="166">
        <v>41456</v>
      </c>
      <c r="R62" s="133"/>
      <c r="S62" s="146" t="s">
        <v>3649</v>
      </c>
      <c r="T62" s="173" t="s">
        <v>3649</v>
      </c>
      <c r="U62" s="170" t="s">
        <v>3649</v>
      </c>
      <c r="V62" s="133"/>
      <c r="W62" s="133"/>
      <c r="X62" s="133"/>
    </row>
    <row r="63" spans="1:24" x14ac:dyDescent="0.2">
      <c r="A63" s="133" t="s">
        <v>485</v>
      </c>
      <c r="B63" s="133" t="s">
        <v>4424</v>
      </c>
      <c r="C63" s="136" t="s">
        <v>4730</v>
      </c>
      <c r="D63" s="136" t="s">
        <v>1631</v>
      </c>
      <c r="E63" s="133" t="s">
        <v>486</v>
      </c>
      <c r="F63" s="133" t="s">
        <v>1046</v>
      </c>
      <c r="G63" s="133" t="s">
        <v>3655</v>
      </c>
      <c r="H63" s="133">
        <v>172</v>
      </c>
      <c r="I63" s="133">
        <v>1</v>
      </c>
      <c r="J63" s="133">
        <v>130</v>
      </c>
      <c r="K63" s="133">
        <v>54</v>
      </c>
      <c r="L63" s="133">
        <v>330</v>
      </c>
      <c r="M63" s="133" t="s">
        <v>487</v>
      </c>
      <c r="N63" s="133"/>
      <c r="O63" s="133" t="s">
        <v>4451</v>
      </c>
      <c r="P63" s="133" t="s">
        <v>4807</v>
      </c>
      <c r="Q63" s="166">
        <v>41456</v>
      </c>
      <c r="R63" s="133"/>
      <c r="S63" s="146" t="s">
        <v>3649</v>
      </c>
      <c r="T63" s="173" t="s">
        <v>3649</v>
      </c>
      <c r="U63" s="170" t="s">
        <v>3649</v>
      </c>
      <c r="V63" s="133"/>
      <c r="W63" s="133"/>
      <c r="X63" s="133"/>
    </row>
    <row r="64" spans="1:24" x14ac:dyDescent="0.2">
      <c r="A64" s="133" t="s">
        <v>1006</v>
      </c>
      <c r="B64" s="133" t="s">
        <v>4422</v>
      </c>
      <c r="C64" s="136" t="s">
        <v>4803</v>
      </c>
      <c r="D64" s="136" t="s">
        <v>4266</v>
      </c>
      <c r="E64" s="133" t="s">
        <v>1007</v>
      </c>
      <c r="F64" s="133" t="s">
        <v>918</v>
      </c>
      <c r="G64" s="133" t="s">
        <v>3655</v>
      </c>
      <c r="H64" s="133">
        <v>172</v>
      </c>
      <c r="I64" s="133">
        <v>1</v>
      </c>
      <c r="J64" s="133">
        <v>2.5</v>
      </c>
      <c r="K64" s="133">
        <v>62</v>
      </c>
      <c r="L64" s="133">
        <v>5</v>
      </c>
      <c r="M64" s="133" t="s">
        <v>917</v>
      </c>
      <c r="N64" s="133"/>
      <c r="O64" s="133" t="s">
        <v>2728</v>
      </c>
      <c r="P64" s="133" t="s">
        <v>4807</v>
      </c>
      <c r="Q64" s="166">
        <v>41452</v>
      </c>
      <c r="R64" s="133"/>
      <c r="S64" s="146" t="s">
        <v>3649</v>
      </c>
      <c r="T64" s="173" t="s">
        <v>3649</v>
      </c>
      <c r="U64" s="170" t="s">
        <v>3649</v>
      </c>
      <c r="V64" s="133"/>
      <c r="W64" s="133"/>
      <c r="X64" s="133"/>
    </row>
    <row r="65" spans="1:24" x14ac:dyDescent="0.2">
      <c r="A65" s="133" t="s">
        <v>1006</v>
      </c>
      <c r="B65" s="133" t="s">
        <v>4422</v>
      </c>
      <c r="C65" s="136" t="s">
        <v>4803</v>
      </c>
      <c r="D65" s="136" t="s">
        <v>4271</v>
      </c>
      <c r="E65" s="133" t="s">
        <v>1007</v>
      </c>
      <c r="F65" s="133" t="s">
        <v>918</v>
      </c>
      <c r="G65" s="133" t="s">
        <v>3655</v>
      </c>
      <c r="H65" s="133">
        <v>172</v>
      </c>
      <c r="I65" s="133">
        <v>1</v>
      </c>
      <c r="J65" s="133">
        <v>2.5</v>
      </c>
      <c r="K65" s="133">
        <v>62</v>
      </c>
      <c r="L65" s="133">
        <v>5</v>
      </c>
      <c r="M65" s="133" t="s">
        <v>917</v>
      </c>
      <c r="N65" s="133"/>
      <c r="O65" s="133" t="s">
        <v>2728</v>
      </c>
      <c r="P65" s="133" t="s">
        <v>4807</v>
      </c>
      <c r="Q65" s="166">
        <v>41452</v>
      </c>
      <c r="R65" s="133"/>
      <c r="S65" s="146" t="s">
        <v>3649</v>
      </c>
      <c r="T65" s="173" t="s">
        <v>3649</v>
      </c>
      <c r="U65" s="170" t="s">
        <v>3649</v>
      </c>
      <c r="V65" s="133"/>
      <c r="W65" s="133"/>
      <c r="X65" s="133"/>
    </row>
    <row r="66" spans="1:24" x14ac:dyDescent="0.2">
      <c r="A66" s="394"/>
      <c r="B66" s="394">
        <v>42</v>
      </c>
      <c r="C66" s="336" t="s">
        <v>2720</v>
      </c>
      <c r="D66" s="336" t="s">
        <v>1641</v>
      </c>
      <c r="E66" s="394" t="s">
        <v>4611</v>
      </c>
      <c r="F66" s="394">
        <v>136900</v>
      </c>
      <c r="G66" s="394" t="s">
        <v>3001</v>
      </c>
      <c r="H66" s="394">
        <v>172</v>
      </c>
      <c r="I66" s="394">
        <v>1</v>
      </c>
      <c r="J66" s="394">
        <v>903</v>
      </c>
      <c r="K66" s="394">
        <v>33</v>
      </c>
      <c r="L66" s="394"/>
      <c r="M66" s="394" t="s">
        <v>1380</v>
      </c>
      <c r="N66" s="394"/>
      <c r="O66" s="394" t="s">
        <v>2722</v>
      </c>
      <c r="P66" s="394" t="s">
        <v>4804</v>
      </c>
      <c r="Q66" s="337">
        <v>41457</v>
      </c>
      <c r="R66" s="394"/>
      <c r="S66" s="146" t="s">
        <v>3649</v>
      </c>
      <c r="T66" s="173" t="s">
        <v>3649</v>
      </c>
      <c r="U66" s="170" t="s">
        <v>3649</v>
      </c>
      <c r="V66" s="133"/>
      <c r="W66" s="133"/>
      <c r="X66" s="133"/>
    </row>
    <row r="67" spans="1:24" x14ac:dyDescent="0.2">
      <c r="A67" s="133" t="s">
        <v>3599</v>
      </c>
      <c r="B67" s="133" t="s">
        <v>4422</v>
      </c>
      <c r="C67" s="136" t="s">
        <v>4803</v>
      </c>
      <c r="D67" s="136" t="s">
        <v>4273</v>
      </c>
      <c r="E67" s="133" t="s">
        <v>3600</v>
      </c>
      <c r="F67" s="133" t="s">
        <v>3601</v>
      </c>
      <c r="G67" s="133" t="s">
        <v>3655</v>
      </c>
      <c r="H67" s="133">
        <v>172</v>
      </c>
      <c r="I67" s="133">
        <v>1</v>
      </c>
      <c r="J67" s="133">
        <v>159</v>
      </c>
      <c r="K67" s="133">
        <v>45</v>
      </c>
      <c r="L67" s="133">
        <v>330</v>
      </c>
      <c r="M67" s="133" t="s">
        <v>4732</v>
      </c>
      <c r="N67" s="133"/>
      <c r="O67" s="133" t="s">
        <v>4734</v>
      </c>
      <c r="P67" s="133" t="s">
        <v>4816</v>
      </c>
      <c r="Q67" s="166">
        <v>41457</v>
      </c>
      <c r="R67" s="133"/>
      <c r="S67" s="146" t="s">
        <v>3649</v>
      </c>
      <c r="T67" s="173" t="s">
        <v>3649</v>
      </c>
      <c r="U67" s="170" t="s">
        <v>3649</v>
      </c>
      <c r="V67" s="133"/>
      <c r="W67" s="133"/>
      <c r="X67" s="133"/>
    </row>
    <row r="68" spans="1:24" x14ac:dyDescent="0.2">
      <c r="A68" s="133" t="s">
        <v>3599</v>
      </c>
      <c r="B68" s="133" t="s">
        <v>4422</v>
      </c>
      <c r="C68" s="136" t="s">
        <v>4803</v>
      </c>
      <c r="D68" s="136" t="s">
        <v>4277</v>
      </c>
      <c r="E68" s="133" t="s">
        <v>3600</v>
      </c>
      <c r="F68" s="133" t="s">
        <v>3601</v>
      </c>
      <c r="G68" s="133" t="s">
        <v>3655</v>
      </c>
      <c r="H68" s="133">
        <v>172</v>
      </c>
      <c r="I68" s="133">
        <v>1</v>
      </c>
      <c r="J68" s="133">
        <v>159</v>
      </c>
      <c r="K68" s="133">
        <v>45</v>
      </c>
      <c r="L68" s="133">
        <v>330</v>
      </c>
      <c r="M68" s="133" t="s">
        <v>4733</v>
      </c>
      <c r="N68" s="133"/>
      <c r="O68" s="133" t="s">
        <v>4734</v>
      </c>
      <c r="P68" s="133" t="s">
        <v>4816</v>
      </c>
      <c r="Q68" s="166">
        <v>41457</v>
      </c>
      <c r="R68" s="133"/>
      <c r="S68" s="146" t="s">
        <v>3649</v>
      </c>
      <c r="T68" s="173" t="s">
        <v>3649</v>
      </c>
      <c r="U68" s="170" t="s">
        <v>3649</v>
      </c>
      <c r="V68" s="133"/>
      <c r="W68" s="133"/>
      <c r="X68" s="133"/>
    </row>
    <row r="69" spans="1:24" x14ac:dyDescent="0.2">
      <c r="A69" s="133" t="s">
        <v>4863</v>
      </c>
      <c r="B69" s="133" t="s">
        <v>4558</v>
      </c>
      <c r="C69" s="136" t="s">
        <v>4813</v>
      </c>
      <c r="D69" s="136" t="s">
        <v>1645</v>
      </c>
      <c r="E69" s="133" t="s">
        <v>4864</v>
      </c>
      <c r="F69" s="133" t="s">
        <v>4413</v>
      </c>
      <c r="G69" s="133" t="s">
        <v>3629</v>
      </c>
      <c r="H69" s="133">
        <v>151</v>
      </c>
      <c r="I69" s="133">
        <v>1</v>
      </c>
      <c r="J69" s="133">
        <v>140</v>
      </c>
      <c r="K69" s="133">
        <v>54</v>
      </c>
      <c r="L69" s="133">
        <v>660</v>
      </c>
      <c r="M69" s="133" t="s">
        <v>4865</v>
      </c>
      <c r="N69" s="133" t="s">
        <v>4866</v>
      </c>
      <c r="O69" s="133" t="s">
        <v>4451</v>
      </c>
      <c r="P69" s="133" t="s">
        <v>4804</v>
      </c>
      <c r="Q69" s="166">
        <v>41459</v>
      </c>
      <c r="R69" s="133">
        <v>75</v>
      </c>
      <c r="S69" s="146" t="s">
        <v>3649</v>
      </c>
      <c r="T69" s="173" t="s">
        <v>3649</v>
      </c>
      <c r="U69" s="170" t="s">
        <v>3649</v>
      </c>
      <c r="V69" s="133"/>
      <c r="W69" s="133"/>
      <c r="X69" s="175" t="s">
        <v>1644</v>
      </c>
    </row>
    <row r="70" spans="1:24" x14ac:dyDescent="0.2">
      <c r="A70" s="133" t="s">
        <v>4863</v>
      </c>
      <c r="B70" s="133" t="s">
        <v>4558</v>
      </c>
      <c r="C70" s="136" t="s">
        <v>4813</v>
      </c>
      <c r="D70" s="136" t="s">
        <v>1650</v>
      </c>
      <c r="E70" s="133" t="s">
        <v>4864</v>
      </c>
      <c r="F70" s="133" t="s">
        <v>4413</v>
      </c>
      <c r="G70" s="133" t="s">
        <v>3629</v>
      </c>
      <c r="H70" s="133">
        <v>151</v>
      </c>
      <c r="I70" s="133">
        <v>1</v>
      </c>
      <c r="J70" s="133">
        <v>140</v>
      </c>
      <c r="K70" s="133">
        <v>54</v>
      </c>
      <c r="L70" s="133">
        <v>660</v>
      </c>
      <c r="M70" s="133" t="s">
        <v>4865</v>
      </c>
      <c r="N70" s="133" t="s">
        <v>4866</v>
      </c>
      <c r="O70" s="133" t="s">
        <v>4451</v>
      </c>
      <c r="P70" s="133" t="s">
        <v>4804</v>
      </c>
      <c r="Q70" s="166">
        <v>41459</v>
      </c>
      <c r="R70" s="133">
        <v>75</v>
      </c>
      <c r="S70" s="146" t="s">
        <v>3649</v>
      </c>
      <c r="T70" s="173" t="s">
        <v>3649</v>
      </c>
      <c r="U70" s="170" t="s">
        <v>3649</v>
      </c>
      <c r="V70" s="133"/>
      <c r="W70" s="133"/>
      <c r="X70" s="175" t="s">
        <v>1644</v>
      </c>
    </row>
    <row r="71" spans="1:24" x14ac:dyDescent="0.2">
      <c r="A71" s="133" t="s">
        <v>4863</v>
      </c>
      <c r="B71" s="133" t="s">
        <v>4560</v>
      </c>
      <c r="C71" s="136"/>
      <c r="D71" s="136"/>
      <c r="E71" s="133" t="s">
        <v>4864</v>
      </c>
      <c r="F71" s="133" t="s">
        <v>4413</v>
      </c>
      <c r="G71" s="133" t="s">
        <v>3629</v>
      </c>
      <c r="H71" s="133">
        <v>151</v>
      </c>
      <c r="I71" s="133">
        <v>1</v>
      </c>
      <c r="J71" s="133"/>
      <c r="K71" s="133">
        <v>54</v>
      </c>
      <c r="L71" s="133">
        <v>660</v>
      </c>
      <c r="M71" s="133" t="s">
        <v>4865</v>
      </c>
      <c r="N71" s="133" t="s">
        <v>4866</v>
      </c>
      <c r="O71" s="133" t="s">
        <v>4451</v>
      </c>
      <c r="P71" s="133" t="s">
        <v>4816</v>
      </c>
      <c r="Q71" s="166">
        <v>41459</v>
      </c>
      <c r="R71" s="133">
        <v>75</v>
      </c>
      <c r="S71" s="146" t="s">
        <v>3649</v>
      </c>
      <c r="T71" s="173" t="s">
        <v>3649</v>
      </c>
      <c r="U71" s="170" t="s">
        <v>3649</v>
      </c>
      <c r="V71" s="133"/>
      <c r="W71" s="133"/>
      <c r="X71" s="175" t="s">
        <v>1644</v>
      </c>
    </row>
    <row r="72" spans="1:24" x14ac:dyDescent="0.2">
      <c r="A72" s="133" t="s">
        <v>4863</v>
      </c>
      <c r="B72" s="133" t="s">
        <v>4560</v>
      </c>
      <c r="C72" s="136"/>
      <c r="D72" s="136"/>
      <c r="E72" s="133" t="s">
        <v>4864</v>
      </c>
      <c r="F72" s="133" t="s">
        <v>4413</v>
      </c>
      <c r="G72" s="133" t="s">
        <v>3629</v>
      </c>
      <c r="H72" s="133">
        <v>151</v>
      </c>
      <c r="I72" s="133">
        <v>1</v>
      </c>
      <c r="J72" s="133"/>
      <c r="K72" s="133">
        <v>54</v>
      </c>
      <c r="L72" s="133">
        <v>660</v>
      </c>
      <c r="M72" s="133" t="s">
        <v>4865</v>
      </c>
      <c r="N72" s="133" t="s">
        <v>4866</v>
      </c>
      <c r="O72" s="133" t="s">
        <v>4451</v>
      </c>
      <c r="P72" s="133" t="s">
        <v>4816</v>
      </c>
      <c r="Q72" s="166">
        <v>41459</v>
      </c>
      <c r="R72" s="133">
        <v>75</v>
      </c>
      <c r="S72" s="146" t="s">
        <v>3649</v>
      </c>
      <c r="T72" s="173" t="s">
        <v>3649</v>
      </c>
      <c r="U72" s="170" t="s">
        <v>3649</v>
      </c>
      <c r="V72" s="133"/>
      <c r="W72" s="133"/>
      <c r="X72" s="175" t="s">
        <v>1644</v>
      </c>
    </row>
    <row r="73" spans="1:24" x14ac:dyDescent="0.2">
      <c r="A73" s="140" t="s">
        <v>2754</v>
      </c>
      <c r="B73" s="140" t="s">
        <v>4558</v>
      </c>
      <c r="C73" s="141" t="s">
        <v>4813</v>
      </c>
      <c r="D73" s="141" t="s">
        <v>2447</v>
      </c>
      <c r="E73" s="140" t="s">
        <v>2755</v>
      </c>
      <c r="F73" s="140" t="s">
        <v>3449</v>
      </c>
      <c r="G73" s="140" t="s">
        <v>3620</v>
      </c>
      <c r="H73" s="140">
        <v>303</v>
      </c>
      <c r="I73" s="140">
        <v>1</v>
      </c>
      <c r="J73" s="140">
        <v>89</v>
      </c>
      <c r="K73" s="140">
        <v>50</v>
      </c>
      <c r="L73" s="140">
        <v>110</v>
      </c>
      <c r="M73" s="140" t="s">
        <v>3594</v>
      </c>
      <c r="N73" s="140" t="s">
        <v>3612</v>
      </c>
      <c r="O73" s="140" t="s">
        <v>2375</v>
      </c>
      <c r="P73" s="140" t="s">
        <v>4807</v>
      </c>
      <c r="Q73" s="165">
        <v>41460</v>
      </c>
      <c r="R73" s="140" t="s">
        <v>3648</v>
      </c>
      <c r="S73" s="146" t="s">
        <v>3649</v>
      </c>
      <c r="T73" s="173" t="s">
        <v>3649</v>
      </c>
      <c r="U73" s="170" t="s">
        <v>3649</v>
      </c>
      <c r="V73" s="133"/>
      <c r="W73" s="322" t="s">
        <v>3649</v>
      </c>
      <c r="X73" s="133"/>
    </row>
    <row r="74" spans="1:24" x14ac:dyDescent="0.2">
      <c r="A74" s="394"/>
      <c r="B74" s="394">
        <v>54</v>
      </c>
      <c r="C74" s="336" t="s">
        <v>482</v>
      </c>
      <c r="D74" s="336" t="s">
        <v>2726</v>
      </c>
      <c r="E74" s="394"/>
      <c r="F74" s="394">
        <v>136900</v>
      </c>
      <c r="G74" s="394" t="s">
        <v>3001</v>
      </c>
      <c r="H74" s="394">
        <v>176</v>
      </c>
      <c r="I74" s="394">
        <v>1</v>
      </c>
      <c r="J74" s="394">
        <v>602</v>
      </c>
      <c r="K74" s="394">
        <v>33</v>
      </c>
      <c r="L74" s="394"/>
      <c r="M74" s="394" t="s">
        <v>1380</v>
      </c>
      <c r="N74" s="394"/>
      <c r="O74" s="394" t="s">
        <v>2722</v>
      </c>
      <c r="P74" s="394" t="s">
        <v>4804</v>
      </c>
      <c r="Q74" s="337">
        <v>41463</v>
      </c>
      <c r="R74" s="394"/>
      <c r="S74" s="146" t="s">
        <v>3649</v>
      </c>
      <c r="T74" s="173" t="s">
        <v>3649</v>
      </c>
      <c r="U74" s="170" t="s">
        <v>3649</v>
      </c>
      <c r="V74" s="133"/>
      <c r="W74" s="133"/>
      <c r="X74" s="133"/>
    </row>
    <row r="75" spans="1:24" x14ac:dyDescent="0.2">
      <c r="A75" s="394"/>
      <c r="B75" s="394">
        <v>54</v>
      </c>
      <c r="C75" s="336" t="s">
        <v>482</v>
      </c>
      <c r="D75" s="336" t="s">
        <v>2729</v>
      </c>
      <c r="E75" s="394"/>
      <c r="F75" s="394">
        <v>136900</v>
      </c>
      <c r="G75" s="394" t="s">
        <v>3001</v>
      </c>
      <c r="H75" s="394">
        <v>176</v>
      </c>
      <c r="I75" s="394">
        <v>1</v>
      </c>
      <c r="J75" s="394">
        <v>602</v>
      </c>
      <c r="K75" s="394">
        <v>33</v>
      </c>
      <c r="L75" s="394"/>
      <c r="M75" s="394" t="s">
        <v>1380</v>
      </c>
      <c r="N75" s="394"/>
      <c r="O75" s="394" t="s">
        <v>2722</v>
      </c>
      <c r="P75" s="394" t="s">
        <v>4804</v>
      </c>
      <c r="Q75" s="337">
        <v>41463</v>
      </c>
      <c r="R75" s="394"/>
      <c r="S75" s="146" t="s">
        <v>3649</v>
      </c>
      <c r="T75" s="173" t="s">
        <v>3649</v>
      </c>
      <c r="U75" s="170" t="s">
        <v>3649</v>
      </c>
      <c r="V75" s="133"/>
      <c r="W75" s="133"/>
      <c r="X75" s="133"/>
    </row>
    <row r="76" spans="1:24" x14ac:dyDescent="0.2">
      <c r="A76" s="394"/>
      <c r="B76" s="394">
        <v>41</v>
      </c>
      <c r="C76" s="336" t="s">
        <v>3942</v>
      </c>
      <c r="D76" s="336" t="s">
        <v>1651</v>
      </c>
      <c r="E76" s="394"/>
      <c r="F76" s="394">
        <v>136900</v>
      </c>
      <c r="G76" s="394" t="s">
        <v>3636</v>
      </c>
      <c r="H76" s="394">
        <v>150</v>
      </c>
      <c r="I76" s="394">
        <v>1</v>
      </c>
      <c r="J76" s="394">
        <v>903</v>
      </c>
      <c r="K76" s="394">
        <v>33</v>
      </c>
      <c r="L76" s="394"/>
      <c r="M76" s="394" t="s">
        <v>1380</v>
      </c>
      <c r="N76" s="394"/>
      <c r="O76" s="394" t="s">
        <v>2722</v>
      </c>
      <c r="P76" s="394" t="s">
        <v>4816</v>
      </c>
      <c r="Q76" s="337">
        <v>41463</v>
      </c>
      <c r="R76" s="394"/>
      <c r="S76" s="146" t="s">
        <v>3649</v>
      </c>
      <c r="T76" s="173" t="s">
        <v>3649</v>
      </c>
      <c r="U76" s="170" t="s">
        <v>3649</v>
      </c>
      <c r="V76" s="133"/>
      <c r="W76" s="133"/>
      <c r="X76" s="133"/>
    </row>
    <row r="77" spans="1:24" x14ac:dyDescent="0.2">
      <c r="A77" s="394"/>
      <c r="B77" s="394">
        <v>41</v>
      </c>
      <c r="C77" s="336" t="s">
        <v>3942</v>
      </c>
      <c r="D77" s="336" t="s">
        <v>1631</v>
      </c>
      <c r="E77" s="394"/>
      <c r="F77" s="394">
        <v>136900</v>
      </c>
      <c r="G77" s="394" t="s">
        <v>3636</v>
      </c>
      <c r="H77" s="394">
        <v>150</v>
      </c>
      <c r="I77" s="394">
        <v>1</v>
      </c>
      <c r="J77" s="394">
        <v>903</v>
      </c>
      <c r="K77" s="394">
        <v>33</v>
      </c>
      <c r="L77" s="394"/>
      <c r="M77" s="394" t="s">
        <v>1380</v>
      </c>
      <c r="N77" s="394"/>
      <c r="O77" s="394" t="s">
        <v>2722</v>
      </c>
      <c r="P77" s="394" t="s">
        <v>4816</v>
      </c>
      <c r="Q77" s="337">
        <v>41463</v>
      </c>
      <c r="R77" s="394"/>
      <c r="S77" s="146" t="s">
        <v>3649</v>
      </c>
      <c r="T77" s="173" t="s">
        <v>3649</v>
      </c>
      <c r="U77" s="170" t="s">
        <v>3649</v>
      </c>
      <c r="V77" s="133"/>
      <c r="W77" s="133"/>
      <c r="X77" s="133"/>
    </row>
    <row r="78" spans="1:24" x14ac:dyDescent="0.2">
      <c r="A78" s="394"/>
      <c r="B78" s="394">
        <v>42</v>
      </c>
      <c r="C78" s="336" t="s">
        <v>2720</v>
      </c>
      <c r="D78" s="336" t="s">
        <v>3704</v>
      </c>
      <c r="E78" s="394"/>
      <c r="F78" s="394">
        <v>136900</v>
      </c>
      <c r="G78" s="394" t="s">
        <v>3001</v>
      </c>
      <c r="H78" s="394">
        <v>172</v>
      </c>
      <c r="I78" s="394">
        <v>1</v>
      </c>
      <c r="J78" s="394">
        <v>903</v>
      </c>
      <c r="K78" s="394">
        <v>33</v>
      </c>
      <c r="L78" s="394"/>
      <c r="M78" s="394" t="s">
        <v>1380</v>
      </c>
      <c r="N78" s="394"/>
      <c r="O78" s="394" t="s">
        <v>2722</v>
      </c>
      <c r="P78" s="394" t="s">
        <v>4804</v>
      </c>
      <c r="Q78" s="337">
        <v>41463</v>
      </c>
      <c r="R78" s="394"/>
      <c r="S78" s="146" t="s">
        <v>3649</v>
      </c>
      <c r="T78" s="173" t="s">
        <v>3649</v>
      </c>
      <c r="U78" s="170" t="s">
        <v>3649</v>
      </c>
      <c r="V78" s="133"/>
      <c r="W78" s="133"/>
      <c r="X78" s="133"/>
    </row>
    <row r="79" spans="1:24" x14ac:dyDescent="0.2">
      <c r="A79" s="394" t="s">
        <v>1852</v>
      </c>
      <c r="B79" s="394">
        <v>59</v>
      </c>
      <c r="C79" s="336" t="s">
        <v>3314</v>
      </c>
      <c r="D79" s="336" t="s">
        <v>2549</v>
      </c>
      <c r="E79" s="394" t="s">
        <v>3323</v>
      </c>
      <c r="F79" s="394" t="s">
        <v>3317</v>
      </c>
      <c r="G79" s="394" t="s">
        <v>3325</v>
      </c>
      <c r="H79" s="394">
        <v>251</v>
      </c>
      <c r="I79" s="394">
        <v>1</v>
      </c>
      <c r="J79" s="394">
        <v>99</v>
      </c>
      <c r="K79" s="394">
        <v>18</v>
      </c>
      <c r="L79" s="394">
        <v>2500</v>
      </c>
      <c r="M79" s="394" t="s">
        <v>1853</v>
      </c>
      <c r="N79" s="394"/>
      <c r="O79" s="394" t="s">
        <v>3316</v>
      </c>
      <c r="P79" s="394" t="s">
        <v>4816</v>
      </c>
      <c r="Q79" s="337">
        <v>41459</v>
      </c>
      <c r="R79" s="394"/>
      <c r="S79" s="146" t="s">
        <v>3649</v>
      </c>
      <c r="T79" s="173" t="s">
        <v>3649</v>
      </c>
      <c r="U79" s="170" t="s">
        <v>3649</v>
      </c>
      <c r="V79" s="133"/>
      <c r="W79" s="133"/>
      <c r="X79" s="133"/>
    </row>
    <row r="80" spans="1:24" x14ac:dyDescent="0.2">
      <c r="A80" s="140" t="s">
        <v>2877</v>
      </c>
      <c r="B80" s="140" t="s">
        <v>4560</v>
      </c>
      <c r="C80" s="141" t="s">
        <v>4831</v>
      </c>
      <c r="D80" s="141" t="s">
        <v>4308</v>
      </c>
      <c r="E80" s="140" t="s">
        <v>2878</v>
      </c>
      <c r="F80" s="140" t="s">
        <v>2879</v>
      </c>
      <c r="G80" s="140" t="s">
        <v>3620</v>
      </c>
      <c r="H80" s="140">
        <v>303</v>
      </c>
      <c r="I80" s="140">
        <v>1</v>
      </c>
      <c r="J80" s="140">
        <v>110</v>
      </c>
      <c r="K80" s="140">
        <v>62</v>
      </c>
      <c r="L80" s="140">
        <v>110</v>
      </c>
      <c r="M80" s="140" t="s">
        <v>1875</v>
      </c>
      <c r="N80" s="140"/>
      <c r="O80" s="140" t="s">
        <v>1407</v>
      </c>
      <c r="P80" s="140" t="s">
        <v>4807</v>
      </c>
      <c r="Q80" s="165">
        <v>41463</v>
      </c>
      <c r="R80" s="140"/>
      <c r="S80" s="146" t="s">
        <v>3649</v>
      </c>
      <c r="T80" s="173" t="s">
        <v>3649</v>
      </c>
      <c r="U80" s="170" t="s">
        <v>3649</v>
      </c>
      <c r="V80" s="133"/>
      <c r="W80" s="322" t="s">
        <v>3649</v>
      </c>
      <c r="X80" s="133"/>
    </row>
    <row r="81" spans="1:24" x14ac:dyDescent="0.2">
      <c r="A81" s="133" t="s">
        <v>488</v>
      </c>
      <c r="B81" s="133" t="s">
        <v>4424</v>
      </c>
      <c r="C81" s="136" t="s">
        <v>4730</v>
      </c>
      <c r="D81" s="136" t="s">
        <v>1634</v>
      </c>
      <c r="E81" s="133" t="s">
        <v>486</v>
      </c>
      <c r="F81" s="133" t="s">
        <v>1046</v>
      </c>
      <c r="G81" s="133" t="s">
        <v>3655</v>
      </c>
      <c r="H81" s="133">
        <v>172</v>
      </c>
      <c r="I81" s="133">
        <v>1</v>
      </c>
      <c r="J81" s="133">
        <v>165</v>
      </c>
      <c r="K81" s="133">
        <v>54</v>
      </c>
      <c r="L81" s="133">
        <v>330</v>
      </c>
      <c r="M81" s="133" t="s">
        <v>487</v>
      </c>
      <c r="N81" s="133"/>
      <c r="O81" s="133" t="s">
        <v>2732</v>
      </c>
      <c r="P81" s="133" t="s">
        <v>4807</v>
      </c>
      <c r="Q81" s="166">
        <v>41459</v>
      </c>
      <c r="R81" s="133"/>
      <c r="S81" s="146" t="s">
        <v>3649</v>
      </c>
      <c r="T81" s="173" t="s">
        <v>3649</v>
      </c>
      <c r="U81" s="170" t="s">
        <v>3649</v>
      </c>
      <c r="V81" s="133"/>
      <c r="W81" s="133"/>
      <c r="X81" s="133"/>
    </row>
    <row r="82" spans="1:24" x14ac:dyDescent="0.2">
      <c r="A82" s="133" t="s">
        <v>488</v>
      </c>
      <c r="B82" s="133" t="s">
        <v>4424</v>
      </c>
      <c r="C82" s="136" t="s">
        <v>4730</v>
      </c>
      <c r="D82" s="136" t="s">
        <v>1637</v>
      </c>
      <c r="E82" s="133" t="s">
        <v>486</v>
      </c>
      <c r="F82" s="133" t="s">
        <v>1046</v>
      </c>
      <c r="G82" s="133" t="s">
        <v>3655</v>
      </c>
      <c r="H82" s="133">
        <v>172</v>
      </c>
      <c r="I82" s="133">
        <v>1</v>
      </c>
      <c r="J82" s="133">
        <v>165</v>
      </c>
      <c r="K82" s="133">
        <v>54</v>
      </c>
      <c r="L82" s="133">
        <v>330</v>
      </c>
      <c r="M82" s="133" t="s">
        <v>487</v>
      </c>
      <c r="N82" s="133"/>
      <c r="O82" s="133" t="s">
        <v>2732</v>
      </c>
      <c r="P82" s="133" t="s">
        <v>4807</v>
      </c>
      <c r="Q82" s="166">
        <v>41459</v>
      </c>
      <c r="R82" s="133"/>
      <c r="S82" s="146" t="s">
        <v>3649</v>
      </c>
      <c r="T82" s="173" t="s">
        <v>3649</v>
      </c>
      <c r="U82" s="170" t="s">
        <v>3649</v>
      </c>
      <c r="V82" s="133"/>
      <c r="W82" s="133"/>
      <c r="X82" s="133"/>
    </row>
    <row r="83" spans="1:24" x14ac:dyDescent="0.2">
      <c r="A83" s="133" t="s">
        <v>5117</v>
      </c>
      <c r="B83" s="133" t="s">
        <v>4560</v>
      </c>
      <c r="C83" s="136" t="s">
        <v>4831</v>
      </c>
      <c r="D83" s="136" t="s">
        <v>878</v>
      </c>
      <c r="E83" s="133" t="s">
        <v>5118</v>
      </c>
      <c r="F83" s="133" t="s">
        <v>4839</v>
      </c>
      <c r="G83" s="133" t="s">
        <v>3629</v>
      </c>
      <c r="H83" s="133">
        <v>151</v>
      </c>
      <c r="I83" s="133">
        <v>1</v>
      </c>
      <c r="J83" s="133">
        <v>82.5</v>
      </c>
      <c r="K83" s="133">
        <v>54</v>
      </c>
      <c r="L83" s="133">
        <v>165</v>
      </c>
      <c r="M83" s="133" t="s">
        <v>3602</v>
      </c>
      <c r="N83" s="133" t="s">
        <v>3633</v>
      </c>
      <c r="O83" s="133" t="s">
        <v>4451</v>
      </c>
      <c r="P83" s="133" t="s">
        <v>4807</v>
      </c>
      <c r="Q83" s="166">
        <v>41464</v>
      </c>
      <c r="R83" s="133">
        <v>20</v>
      </c>
      <c r="S83" s="146" t="s">
        <v>3649</v>
      </c>
      <c r="T83" s="173" t="s">
        <v>3649</v>
      </c>
      <c r="U83" s="170" t="s">
        <v>3649</v>
      </c>
      <c r="V83" s="133"/>
      <c r="W83" s="133"/>
      <c r="X83" s="133"/>
    </row>
    <row r="84" spans="1:24" x14ac:dyDescent="0.2">
      <c r="A84" s="133" t="s">
        <v>5117</v>
      </c>
      <c r="B84" s="133" t="s">
        <v>4560</v>
      </c>
      <c r="C84" s="136" t="s">
        <v>4831</v>
      </c>
      <c r="D84" s="136" t="s">
        <v>879</v>
      </c>
      <c r="E84" s="133" t="s">
        <v>5118</v>
      </c>
      <c r="F84" s="133" t="s">
        <v>4839</v>
      </c>
      <c r="G84" s="133" t="s">
        <v>3629</v>
      </c>
      <c r="H84" s="133">
        <v>151</v>
      </c>
      <c r="I84" s="133">
        <v>1</v>
      </c>
      <c r="J84" s="133">
        <v>82.5</v>
      </c>
      <c r="K84" s="133">
        <v>54</v>
      </c>
      <c r="L84" s="133">
        <v>165</v>
      </c>
      <c r="M84" s="133" t="s">
        <v>3602</v>
      </c>
      <c r="N84" s="133" t="s">
        <v>3633</v>
      </c>
      <c r="O84" s="133" t="s">
        <v>4451</v>
      </c>
      <c r="P84" s="133" t="s">
        <v>4807</v>
      </c>
      <c r="Q84" s="166">
        <v>41464</v>
      </c>
      <c r="R84" s="133">
        <v>20</v>
      </c>
      <c r="S84" s="146" t="s">
        <v>3649</v>
      </c>
      <c r="T84" s="173" t="s">
        <v>3649</v>
      </c>
      <c r="U84" s="170" t="s">
        <v>3649</v>
      </c>
      <c r="V84" s="133"/>
      <c r="W84" s="133"/>
      <c r="X84" s="133"/>
    </row>
    <row r="85" spans="1:24" x14ac:dyDescent="0.2">
      <c r="A85" s="394"/>
      <c r="B85" s="394">
        <v>44</v>
      </c>
      <c r="C85" s="336" t="s">
        <v>3943</v>
      </c>
      <c r="D85" s="336" t="s">
        <v>1634</v>
      </c>
      <c r="E85" s="394"/>
      <c r="F85" s="394">
        <v>136900</v>
      </c>
      <c r="G85" s="394" t="s">
        <v>1192</v>
      </c>
      <c r="H85" s="394">
        <v>126</v>
      </c>
      <c r="I85" s="394">
        <v>1</v>
      </c>
      <c r="J85" s="394"/>
      <c r="K85" s="394">
        <v>33</v>
      </c>
      <c r="L85" s="394">
        <v>903</v>
      </c>
      <c r="M85" s="394" t="s">
        <v>1380</v>
      </c>
      <c r="N85" s="394"/>
      <c r="O85" s="394" t="s">
        <v>2722</v>
      </c>
      <c r="P85" s="394" t="s">
        <v>4816</v>
      </c>
      <c r="Q85" s="337">
        <v>41464</v>
      </c>
      <c r="R85" s="394"/>
      <c r="S85" s="146" t="s">
        <v>3649</v>
      </c>
      <c r="T85" s="173" t="s">
        <v>3649</v>
      </c>
      <c r="U85" s="170" t="s">
        <v>3649</v>
      </c>
      <c r="V85" s="133"/>
      <c r="W85" s="133"/>
      <c r="X85" s="133"/>
    </row>
    <row r="86" spans="1:24" x14ac:dyDescent="0.2">
      <c r="A86" s="394"/>
      <c r="B86" s="394">
        <v>44</v>
      </c>
      <c r="C86" s="336" t="s">
        <v>3943</v>
      </c>
      <c r="D86" s="336" t="s">
        <v>1637</v>
      </c>
      <c r="E86" s="394"/>
      <c r="F86" s="394">
        <v>136900</v>
      </c>
      <c r="G86" s="394" t="s">
        <v>1192</v>
      </c>
      <c r="H86" s="394">
        <v>126</v>
      </c>
      <c r="I86" s="394">
        <v>1</v>
      </c>
      <c r="J86" s="394"/>
      <c r="K86" s="394">
        <v>33</v>
      </c>
      <c r="L86" s="394">
        <v>903</v>
      </c>
      <c r="M86" s="394" t="s">
        <v>1380</v>
      </c>
      <c r="N86" s="394"/>
      <c r="O86" s="394" t="s">
        <v>2722</v>
      </c>
      <c r="P86" s="394" t="s">
        <v>4816</v>
      </c>
      <c r="Q86" s="337">
        <v>41464</v>
      </c>
      <c r="R86" s="394"/>
      <c r="S86" s="146" t="s">
        <v>3649</v>
      </c>
      <c r="T86" s="173" t="s">
        <v>3649</v>
      </c>
      <c r="U86" s="170" t="s">
        <v>3649</v>
      </c>
      <c r="V86" s="133"/>
      <c r="W86" s="133"/>
      <c r="X86" s="133"/>
    </row>
    <row r="87" spans="1:24" x14ac:dyDescent="0.2">
      <c r="A87" s="133" t="s">
        <v>1955</v>
      </c>
      <c r="B87" s="133" t="s">
        <v>4424</v>
      </c>
      <c r="C87" s="136" t="s">
        <v>4730</v>
      </c>
      <c r="D87" s="136" t="s">
        <v>2726</v>
      </c>
      <c r="E87" s="133" t="s">
        <v>3597</v>
      </c>
      <c r="F87" s="133">
        <v>246312</v>
      </c>
      <c r="G87" s="133" t="s">
        <v>3655</v>
      </c>
      <c r="H87" s="133">
        <v>172</v>
      </c>
      <c r="I87" s="133">
        <v>1</v>
      </c>
      <c r="J87" s="133">
        <v>275</v>
      </c>
      <c r="K87" s="133">
        <v>46</v>
      </c>
      <c r="L87" s="133">
        <v>550</v>
      </c>
      <c r="M87" s="133" t="s">
        <v>2731</v>
      </c>
      <c r="N87" s="133"/>
      <c r="O87" s="133" t="s">
        <v>4451</v>
      </c>
      <c r="P87" s="133" t="s">
        <v>4816</v>
      </c>
      <c r="Q87" s="166">
        <v>41465</v>
      </c>
      <c r="R87" s="133"/>
      <c r="S87" s="146" t="s">
        <v>3649</v>
      </c>
      <c r="T87" s="173" t="s">
        <v>3649</v>
      </c>
      <c r="U87" s="170" t="s">
        <v>3649</v>
      </c>
      <c r="V87" s="133"/>
      <c r="W87" s="133"/>
      <c r="X87" s="133"/>
    </row>
    <row r="88" spans="1:24" x14ac:dyDescent="0.2">
      <c r="A88" s="133" t="s">
        <v>1955</v>
      </c>
      <c r="B88" s="133" t="s">
        <v>4424</v>
      </c>
      <c r="C88" s="136" t="s">
        <v>4730</v>
      </c>
      <c r="D88" s="136" t="s">
        <v>2729</v>
      </c>
      <c r="E88" s="133" t="s">
        <v>3597</v>
      </c>
      <c r="F88" s="133">
        <v>246312</v>
      </c>
      <c r="G88" s="133" t="s">
        <v>3655</v>
      </c>
      <c r="H88" s="133">
        <v>172</v>
      </c>
      <c r="I88" s="133">
        <v>1</v>
      </c>
      <c r="J88" s="133">
        <v>275</v>
      </c>
      <c r="K88" s="133">
        <v>46</v>
      </c>
      <c r="L88" s="133">
        <v>550</v>
      </c>
      <c r="M88" s="133" t="s">
        <v>2731</v>
      </c>
      <c r="N88" s="133"/>
      <c r="O88" s="133" t="s">
        <v>2732</v>
      </c>
      <c r="P88" s="133" t="s">
        <v>4816</v>
      </c>
      <c r="Q88" s="166">
        <v>41465</v>
      </c>
      <c r="R88" s="133"/>
      <c r="S88" s="146" t="s">
        <v>3649</v>
      </c>
      <c r="T88" s="173" t="s">
        <v>3649</v>
      </c>
      <c r="U88" s="170" t="s">
        <v>3649</v>
      </c>
      <c r="V88" s="133"/>
      <c r="W88" s="133"/>
      <c r="X88" s="133"/>
    </row>
    <row r="89" spans="1:24" x14ac:dyDescent="0.2">
      <c r="A89" s="394"/>
      <c r="B89" s="394">
        <v>42</v>
      </c>
      <c r="C89" s="336" t="s">
        <v>2720</v>
      </c>
      <c r="D89" s="336" t="s">
        <v>1645</v>
      </c>
      <c r="E89" s="394"/>
      <c r="F89" s="394">
        <v>136900</v>
      </c>
      <c r="G89" s="394" t="s">
        <v>3001</v>
      </c>
      <c r="H89" s="394">
        <v>172</v>
      </c>
      <c r="I89" s="394">
        <v>1</v>
      </c>
      <c r="J89" s="394">
        <v>502</v>
      </c>
      <c r="K89" s="394">
        <v>33</v>
      </c>
      <c r="L89" s="394"/>
      <c r="M89" s="394" t="s">
        <v>1380</v>
      </c>
      <c r="N89" s="394"/>
      <c r="O89" s="394" t="s">
        <v>2722</v>
      </c>
      <c r="P89" s="394" t="s">
        <v>4816</v>
      </c>
      <c r="Q89" s="337">
        <v>41465</v>
      </c>
      <c r="R89" s="394"/>
      <c r="S89" s="146" t="s">
        <v>3649</v>
      </c>
      <c r="T89" s="173" t="s">
        <v>3649</v>
      </c>
      <c r="U89" s="170" t="s">
        <v>3649</v>
      </c>
      <c r="V89" s="133"/>
      <c r="W89" s="133"/>
      <c r="X89" s="133"/>
    </row>
    <row r="90" spans="1:24" x14ac:dyDescent="0.2">
      <c r="A90" s="133" t="s">
        <v>3021</v>
      </c>
      <c r="B90" s="133" t="s">
        <v>4424</v>
      </c>
      <c r="C90" s="136" t="s">
        <v>4730</v>
      </c>
      <c r="D90" s="136" t="s">
        <v>1641</v>
      </c>
      <c r="E90" s="133" t="s">
        <v>3022</v>
      </c>
      <c r="F90" s="133" t="s">
        <v>1186</v>
      </c>
      <c r="G90" s="133" t="s">
        <v>3655</v>
      </c>
      <c r="H90" s="133">
        <v>172</v>
      </c>
      <c r="I90" s="133">
        <v>1</v>
      </c>
      <c r="J90" s="133">
        <v>75</v>
      </c>
      <c r="K90" s="133">
        <v>54</v>
      </c>
      <c r="L90" s="133">
        <v>1100</v>
      </c>
      <c r="M90" s="133" t="s">
        <v>3602</v>
      </c>
      <c r="N90" s="133"/>
      <c r="O90" s="133" t="s">
        <v>2732</v>
      </c>
      <c r="P90" s="133" t="s">
        <v>4816</v>
      </c>
      <c r="Q90" s="166">
        <v>41466</v>
      </c>
      <c r="R90" s="133"/>
      <c r="S90" s="146" t="s">
        <v>3649</v>
      </c>
      <c r="T90" s="173" t="s">
        <v>3649</v>
      </c>
      <c r="U90" s="170" t="s">
        <v>3649</v>
      </c>
      <c r="V90" s="133"/>
      <c r="W90" s="133"/>
      <c r="X90" s="133"/>
    </row>
    <row r="91" spans="1:24" x14ac:dyDescent="0.2">
      <c r="A91" s="133" t="s">
        <v>3021</v>
      </c>
      <c r="B91" s="133" t="s">
        <v>4424</v>
      </c>
      <c r="C91" s="136" t="s">
        <v>4730</v>
      </c>
      <c r="D91" s="136" t="s">
        <v>1642</v>
      </c>
      <c r="E91" s="133" t="s">
        <v>3022</v>
      </c>
      <c r="F91" s="133" t="s">
        <v>1186</v>
      </c>
      <c r="G91" s="133" t="s">
        <v>3655</v>
      </c>
      <c r="H91" s="133">
        <v>172</v>
      </c>
      <c r="I91" s="133">
        <v>1</v>
      </c>
      <c r="J91" s="133">
        <v>75</v>
      </c>
      <c r="K91" s="133">
        <v>54</v>
      </c>
      <c r="L91" s="133">
        <v>1100</v>
      </c>
      <c r="M91" s="133" t="s">
        <v>3602</v>
      </c>
      <c r="N91" s="133"/>
      <c r="O91" s="133" t="s">
        <v>2732</v>
      </c>
      <c r="P91" s="133" t="s">
        <v>4816</v>
      </c>
      <c r="Q91" s="166">
        <v>41466</v>
      </c>
      <c r="R91" s="133"/>
      <c r="S91" s="146" t="s">
        <v>3649</v>
      </c>
      <c r="T91" s="173" t="s">
        <v>3649</v>
      </c>
      <c r="U91" s="170" t="s">
        <v>3649</v>
      </c>
      <c r="V91" s="133"/>
      <c r="W91" s="133"/>
      <c r="X91" s="133"/>
    </row>
    <row r="92" spans="1:24" x14ac:dyDescent="0.2">
      <c r="A92" s="394"/>
      <c r="B92" s="394">
        <v>41</v>
      </c>
      <c r="C92" s="336" t="s">
        <v>3942</v>
      </c>
      <c r="D92" s="336" t="s">
        <v>1634</v>
      </c>
      <c r="E92" s="394"/>
      <c r="F92" s="394">
        <v>136900</v>
      </c>
      <c r="G92" s="394" t="s">
        <v>3636</v>
      </c>
      <c r="H92" s="394">
        <v>150</v>
      </c>
      <c r="I92" s="394">
        <v>1</v>
      </c>
      <c r="J92" s="394">
        <v>890</v>
      </c>
      <c r="K92" s="394">
        <v>33</v>
      </c>
      <c r="L92" s="394"/>
      <c r="M92" s="394" t="s">
        <v>1380</v>
      </c>
      <c r="N92" s="394"/>
      <c r="O92" s="394" t="s">
        <v>2722</v>
      </c>
      <c r="P92" s="394" t="s">
        <v>4807</v>
      </c>
      <c r="Q92" s="337">
        <v>41467</v>
      </c>
      <c r="R92" s="394"/>
      <c r="S92" s="146" t="s">
        <v>3649</v>
      </c>
      <c r="T92" s="173" t="s">
        <v>3649</v>
      </c>
      <c r="U92" s="170" t="s">
        <v>3649</v>
      </c>
      <c r="V92" s="133"/>
      <c r="W92" s="133"/>
      <c r="X92" s="133"/>
    </row>
    <row r="93" spans="1:24" x14ac:dyDescent="0.2">
      <c r="A93" s="394"/>
      <c r="B93" s="394">
        <v>41</v>
      </c>
      <c r="C93" s="336" t="s">
        <v>3942</v>
      </c>
      <c r="D93" s="336" t="s">
        <v>1637</v>
      </c>
      <c r="E93" s="394"/>
      <c r="F93" s="394">
        <v>136900</v>
      </c>
      <c r="G93" s="394" t="s">
        <v>3636</v>
      </c>
      <c r="H93" s="394">
        <v>150</v>
      </c>
      <c r="I93" s="394">
        <v>1</v>
      </c>
      <c r="J93" s="394">
        <v>890</v>
      </c>
      <c r="K93" s="394">
        <v>33</v>
      </c>
      <c r="L93" s="394"/>
      <c r="M93" s="394" t="s">
        <v>1380</v>
      </c>
      <c r="N93" s="394"/>
      <c r="O93" s="394" t="s">
        <v>2722</v>
      </c>
      <c r="P93" s="394" t="s">
        <v>4807</v>
      </c>
      <c r="Q93" s="337">
        <v>41467</v>
      </c>
      <c r="R93" s="394"/>
      <c r="S93" s="146" t="s">
        <v>3649</v>
      </c>
      <c r="T93" s="173" t="s">
        <v>3649</v>
      </c>
      <c r="U93" s="170" t="s">
        <v>3649</v>
      </c>
      <c r="V93" s="133"/>
      <c r="W93" s="133"/>
      <c r="X93" s="133"/>
    </row>
    <row r="94" spans="1:24" x14ac:dyDescent="0.2">
      <c r="A94" s="133" t="s">
        <v>3079</v>
      </c>
      <c r="B94" s="133" t="s">
        <v>4560</v>
      </c>
      <c r="C94" s="136" t="s">
        <v>4831</v>
      </c>
      <c r="D94" s="136" t="s">
        <v>3784</v>
      </c>
      <c r="E94" s="133" t="s">
        <v>5118</v>
      </c>
      <c r="F94" s="133" t="s">
        <v>4839</v>
      </c>
      <c r="G94" s="133" t="s">
        <v>3629</v>
      </c>
      <c r="H94" s="133">
        <v>151</v>
      </c>
      <c r="I94" s="133">
        <v>1</v>
      </c>
      <c r="J94" s="133">
        <v>110</v>
      </c>
      <c r="K94" s="133">
        <v>54</v>
      </c>
      <c r="L94" s="133">
        <v>220</v>
      </c>
      <c r="M94" s="133" t="s">
        <v>3594</v>
      </c>
      <c r="N94" s="133" t="s">
        <v>3598</v>
      </c>
      <c r="O94" s="133" t="s">
        <v>4451</v>
      </c>
      <c r="P94" s="133" t="s">
        <v>4807</v>
      </c>
      <c r="Q94" s="166">
        <v>41467</v>
      </c>
      <c r="R94" s="133">
        <v>25</v>
      </c>
      <c r="S94" s="146" t="s">
        <v>3649</v>
      </c>
      <c r="T94" s="173" t="s">
        <v>3649</v>
      </c>
      <c r="U94" s="170" t="s">
        <v>3649</v>
      </c>
      <c r="V94" s="133"/>
      <c r="W94" s="133"/>
      <c r="X94" s="133"/>
    </row>
    <row r="95" spans="1:24" x14ac:dyDescent="0.2">
      <c r="A95" s="133" t="s">
        <v>3079</v>
      </c>
      <c r="B95" s="133" t="s">
        <v>4560</v>
      </c>
      <c r="C95" s="136" t="s">
        <v>4831</v>
      </c>
      <c r="D95" s="136" t="s">
        <v>874</v>
      </c>
      <c r="E95" s="133" t="s">
        <v>5118</v>
      </c>
      <c r="F95" s="133" t="s">
        <v>4839</v>
      </c>
      <c r="G95" s="133" t="s">
        <v>3629</v>
      </c>
      <c r="H95" s="133">
        <v>151</v>
      </c>
      <c r="I95" s="133">
        <v>1</v>
      </c>
      <c r="J95" s="133">
        <v>110</v>
      </c>
      <c r="K95" s="133">
        <v>54</v>
      </c>
      <c r="L95" s="133">
        <v>220</v>
      </c>
      <c r="M95" s="133" t="s">
        <v>3594</v>
      </c>
      <c r="N95" s="133" t="s">
        <v>3598</v>
      </c>
      <c r="O95" s="133" t="s">
        <v>4451</v>
      </c>
      <c r="P95" s="133" t="s">
        <v>4807</v>
      </c>
      <c r="Q95" s="166">
        <v>41467</v>
      </c>
      <c r="R95" s="133">
        <v>25</v>
      </c>
      <c r="S95" s="146" t="s">
        <v>3649</v>
      </c>
      <c r="T95" s="173" t="s">
        <v>3649</v>
      </c>
      <c r="U95" s="170" t="s">
        <v>3649</v>
      </c>
      <c r="V95" s="133"/>
      <c r="W95" s="133"/>
      <c r="X95" s="133"/>
    </row>
    <row r="96" spans="1:24" x14ac:dyDescent="0.2">
      <c r="A96" s="394"/>
      <c r="B96" s="394">
        <v>42</v>
      </c>
      <c r="C96" s="336" t="s">
        <v>2720</v>
      </c>
      <c r="D96" s="336" t="s">
        <v>2447</v>
      </c>
      <c r="E96" s="394"/>
      <c r="F96" s="394">
        <v>136900</v>
      </c>
      <c r="G96" s="394" t="s">
        <v>3001</v>
      </c>
      <c r="H96" s="394">
        <v>172</v>
      </c>
      <c r="I96" s="394">
        <v>1</v>
      </c>
      <c r="J96" s="394">
        <v>475</v>
      </c>
      <c r="K96" s="394">
        <v>33</v>
      </c>
      <c r="L96" s="394"/>
      <c r="M96" s="394" t="s">
        <v>1380</v>
      </c>
      <c r="N96" s="394"/>
      <c r="O96" s="394" t="s">
        <v>2722</v>
      </c>
      <c r="P96" s="394" t="s">
        <v>4816</v>
      </c>
      <c r="Q96" s="337">
        <v>41467</v>
      </c>
      <c r="R96" s="394"/>
      <c r="S96" s="146" t="s">
        <v>3649</v>
      </c>
      <c r="T96" s="173" t="s">
        <v>3649</v>
      </c>
      <c r="U96" s="170" t="s">
        <v>3649</v>
      </c>
      <c r="V96" s="133"/>
      <c r="W96" s="133"/>
      <c r="X96" s="133"/>
    </row>
    <row r="97" spans="1:24" x14ac:dyDescent="0.2">
      <c r="A97" s="133" t="s">
        <v>5096</v>
      </c>
      <c r="B97" s="133">
        <v>49</v>
      </c>
      <c r="C97" s="136" t="s">
        <v>5097</v>
      </c>
      <c r="D97" s="136" t="s">
        <v>1651</v>
      </c>
      <c r="E97" s="133" t="s">
        <v>5098</v>
      </c>
      <c r="F97" s="133" t="s">
        <v>5099</v>
      </c>
      <c r="G97" s="133" t="s">
        <v>3593</v>
      </c>
      <c r="H97" s="133">
        <v>176</v>
      </c>
      <c r="I97" s="133">
        <v>1</v>
      </c>
      <c r="J97" s="133">
        <v>670</v>
      </c>
      <c r="K97" s="133">
        <v>37</v>
      </c>
      <c r="L97" s="133"/>
      <c r="M97" s="133" t="s">
        <v>2842</v>
      </c>
      <c r="N97" s="133"/>
      <c r="O97" s="133" t="s">
        <v>5100</v>
      </c>
      <c r="P97" s="133" t="s">
        <v>4804</v>
      </c>
      <c r="Q97" s="166">
        <v>41470</v>
      </c>
      <c r="R97" s="133"/>
      <c r="S97" s="146" t="s">
        <v>3649</v>
      </c>
      <c r="T97" s="173" t="s">
        <v>3649</v>
      </c>
      <c r="U97" s="170" t="s">
        <v>3649</v>
      </c>
      <c r="V97" s="133"/>
      <c r="W97" s="133"/>
      <c r="X97" s="133"/>
    </row>
    <row r="98" spans="1:24" x14ac:dyDescent="0.2">
      <c r="A98" s="394"/>
      <c r="B98" s="394">
        <v>44</v>
      </c>
      <c r="C98" s="336" t="s">
        <v>3943</v>
      </c>
      <c r="D98" s="336" t="s">
        <v>2726</v>
      </c>
      <c r="E98" s="394"/>
      <c r="F98" s="394">
        <v>136900</v>
      </c>
      <c r="G98" s="394" t="s">
        <v>1192</v>
      </c>
      <c r="H98" s="394">
        <v>126</v>
      </c>
      <c r="I98" s="394">
        <v>1</v>
      </c>
      <c r="J98" s="394">
        <v>903</v>
      </c>
      <c r="K98" s="394">
        <v>33</v>
      </c>
      <c r="L98" s="394"/>
      <c r="M98" s="394" t="s">
        <v>1380</v>
      </c>
      <c r="N98" s="394"/>
      <c r="O98" s="394" t="s">
        <v>2722</v>
      </c>
      <c r="P98" s="394" t="s">
        <v>4804</v>
      </c>
      <c r="Q98" s="337">
        <v>41470</v>
      </c>
      <c r="R98" s="394"/>
      <c r="S98" s="146" t="s">
        <v>3649</v>
      </c>
      <c r="T98" s="173" t="s">
        <v>3649</v>
      </c>
      <c r="U98" s="170" t="s">
        <v>3649</v>
      </c>
      <c r="V98" s="133"/>
      <c r="W98" s="133"/>
      <c r="X98" s="133"/>
    </row>
    <row r="99" spans="1:24" x14ac:dyDescent="0.2">
      <c r="A99" s="394"/>
      <c r="B99" s="394">
        <v>44</v>
      </c>
      <c r="C99" s="336" t="s">
        <v>3943</v>
      </c>
      <c r="D99" s="336" t="s">
        <v>2729</v>
      </c>
      <c r="E99" s="394"/>
      <c r="F99" s="394">
        <v>136900</v>
      </c>
      <c r="G99" s="394" t="s">
        <v>1192</v>
      </c>
      <c r="H99" s="394">
        <v>126</v>
      </c>
      <c r="I99" s="394">
        <v>1</v>
      </c>
      <c r="J99" s="394">
        <v>903</v>
      </c>
      <c r="K99" s="394">
        <v>33</v>
      </c>
      <c r="L99" s="394"/>
      <c r="M99" s="394" t="s">
        <v>1380</v>
      </c>
      <c r="N99" s="394"/>
      <c r="O99" s="394" t="s">
        <v>2722</v>
      </c>
      <c r="P99" s="394" t="s">
        <v>4804</v>
      </c>
      <c r="Q99" s="337">
        <v>41470</v>
      </c>
      <c r="R99" s="394"/>
      <c r="S99" s="146" t="s">
        <v>3649</v>
      </c>
      <c r="T99" s="173" t="s">
        <v>3649</v>
      </c>
      <c r="U99" s="170" t="s">
        <v>3649</v>
      </c>
      <c r="V99" s="133"/>
      <c r="W99" s="133"/>
      <c r="X99" s="133"/>
    </row>
    <row r="100" spans="1:24" x14ac:dyDescent="0.2">
      <c r="A100" s="394"/>
      <c r="B100" s="394">
        <v>54</v>
      </c>
      <c r="C100" s="336" t="s">
        <v>482</v>
      </c>
      <c r="D100" s="336" t="s">
        <v>1641</v>
      </c>
      <c r="E100" s="394"/>
      <c r="F100" s="394">
        <v>136900</v>
      </c>
      <c r="G100" s="394" t="s">
        <v>3001</v>
      </c>
      <c r="H100" s="394">
        <v>176</v>
      </c>
      <c r="I100" s="394">
        <v>1</v>
      </c>
      <c r="J100" s="394">
        <v>602</v>
      </c>
      <c r="K100" s="394">
        <v>33</v>
      </c>
      <c r="L100" s="394"/>
      <c r="M100" s="394" t="s">
        <v>1380</v>
      </c>
      <c r="N100" s="394"/>
      <c r="O100" s="394" t="s">
        <v>2722</v>
      </c>
      <c r="P100" s="394" t="s">
        <v>4807</v>
      </c>
      <c r="Q100" s="337">
        <v>41471</v>
      </c>
      <c r="R100" s="394"/>
      <c r="S100" s="146" t="s">
        <v>3649</v>
      </c>
      <c r="T100" s="173" t="s">
        <v>3649</v>
      </c>
      <c r="U100" s="170" t="s">
        <v>3649</v>
      </c>
      <c r="V100" s="133"/>
      <c r="W100" s="133"/>
      <c r="X100" s="133"/>
    </row>
    <row r="101" spans="1:24" x14ac:dyDescent="0.2">
      <c r="A101" s="394"/>
      <c r="B101" s="394">
        <v>54</v>
      </c>
      <c r="C101" s="336" t="s">
        <v>482</v>
      </c>
      <c r="D101" s="336" t="s">
        <v>1642</v>
      </c>
      <c r="E101" s="394"/>
      <c r="F101" s="394">
        <v>136900</v>
      </c>
      <c r="G101" s="394" t="s">
        <v>3001</v>
      </c>
      <c r="H101" s="394">
        <v>176</v>
      </c>
      <c r="I101" s="394">
        <v>1</v>
      </c>
      <c r="J101" s="394">
        <v>602</v>
      </c>
      <c r="K101" s="394">
        <v>33</v>
      </c>
      <c r="L101" s="394"/>
      <c r="M101" s="394" t="s">
        <v>1380</v>
      </c>
      <c r="N101" s="394"/>
      <c r="O101" s="394" t="s">
        <v>2722</v>
      </c>
      <c r="P101" s="394" t="s">
        <v>4807</v>
      </c>
      <c r="Q101" s="337">
        <v>41471</v>
      </c>
      <c r="R101" s="394"/>
      <c r="S101" s="146" t="s">
        <v>3649</v>
      </c>
      <c r="T101" s="173" t="s">
        <v>3649</v>
      </c>
      <c r="U101" s="170" t="s">
        <v>3649</v>
      </c>
      <c r="V101" s="133"/>
      <c r="W101" s="133"/>
      <c r="X101" s="133"/>
    </row>
    <row r="102" spans="1:24" s="692" customFormat="1" x14ac:dyDescent="0.2">
      <c r="A102" s="690" t="s">
        <v>2136</v>
      </c>
      <c r="B102" s="690">
        <v>56</v>
      </c>
      <c r="C102" s="691" t="s">
        <v>3912</v>
      </c>
      <c r="D102" s="691" t="s">
        <v>1634</v>
      </c>
      <c r="E102" s="690">
        <v>500035</v>
      </c>
      <c r="F102" s="690">
        <v>4772</v>
      </c>
      <c r="G102" s="690">
        <v>160</v>
      </c>
      <c r="H102" s="690">
        <v>165</v>
      </c>
      <c r="I102" s="690">
        <v>1</v>
      </c>
      <c r="J102" s="690">
        <v>1200</v>
      </c>
      <c r="K102" s="690">
        <v>48</v>
      </c>
      <c r="L102" s="690">
        <v>5000</v>
      </c>
      <c r="M102" s="690" t="s">
        <v>613</v>
      </c>
      <c r="N102" s="690"/>
      <c r="O102" s="690" t="s">
        <v>1456</v>
      </c>
      <c r="P102" s="386" t="s">
        <v>4816</v>
      </c>
      <c r="Q102" s="699">
        <v>41472</v>
      </c>
      <c r="R102" s="386"/>
      <c r="S102" s="146" t="s">
        <v>3649</v>
      </c>
      <c r="T102" s="173" t="s">
        <v>3649</v>
      </c>
      <c r="U102" s="170" t="s">
        <v>3649</v>
      </c>
      <c r="V102" s="386"/>
      <c r="W102" s="386"/>
      <c r="X102" s="386"/>
    </row>
    <row r="103" spans="1:24" x14ac:dyDescent="0.2">
      <c r="A103" s="133" t="s">
        <v>2033</v>
      </c>
      <c r="B103" s="133" t="s">
        <v>4424</v>
      </c>
      <c r="C103" s="136" t="s">
        <v>4730</v>
      </c>
      <c r="D103" s="136" t="s">
        <v>3704</v>
      </c>
      <c r="E103" s="133" t="s">
        <v>3605</v>
      </c>
      <c r="F103" s="133" t="s">
        <v>3606</v>
      </c>
      <c r="G103" s="133" t="s">
        <v>3655</v>
      </c>
      <c r="H103" s="133">
        <v>172</v>
      </c>
      <c r="I103" s="133">
        <v>1</v>
      </c>
      <c r="J103" s="133">
        <v>220</v>
      </c>
      <c r="K103" s="133">
        <v>54</v>
      </c>
      <c r="L103" s="133">
        <v>440</v>
      </c>
      <c r="M103" s="133" t="s">
        <v>3607</v>
      </c>
      <c r="N103" s="133" t="s">
        <v>2421</v>
      </c>
      <c r="O103" s="133" t="s">
        <v>2035</v>
      </c>
      <c r="P103" s="133" t="s">
        <v>4816</v>
      </c>
      <c r="Q103" s="166">
        <v>41472</v>
      </c>
      <c r="R103" s="133">
        <v>55</v>
      </c>
      <c r="S103" s="146" t="s">
        <v>3649</v>
      </c>
      <c r="T103" s="173" t="s">
        <v>3649</v>
      </c>
      <c r="U103" s="170" t="s">
        <v>3649</v>
      </c>
      <c r="V103" s="133"/>
      <c r="W103" s="133"/>
      <c r="X103" s="133"/>
    </row>
    <row r="104" spans="1:24" x14ac:dyDescent="0.2">
      <c r="A104" s="133" t="s">
        <v>2033</v>
      </c>
      <c r="B104" s="133" t="s">
        <v>4424</v>
      </c>
      <c r="C104" s="136" t="s">
        <v>4730</v>
      </c>
      <c r="D104" s="136" t="s">
        <v>3707</v>
      </c>
      <c r="E104" s="133" t="s">
        <v>3605</v>
      </c>
      <c r="F104" s="133" t="s">
        <v>3606</v>
      </c>
      <c r="G104" s="133" t="s">
        <v>3655</v>
      </c>
      <c r="H104" s="133">
        <v>172</v>
      </c>
      <c r="I104" s="133">
        <v>1</v>
      </c>
      <c r="J104" s="133">
        <v>220</v>
      </c>
      <c r="K104" s="133">
        <v>54</v>
      </c>
      <c r="L104" s="133">
        <v>440</v>
      </c>
      <c r="M104" s="133" t="s">
        <v>3607</v>
      </c>
      <c r="N104" s="133" t="s">
        <v>2421</v>
      </c>
      <c r="O104" s="133" t="s">
        <v>2035</v>
      </c>
      <c r="P104" s="133" t="s">
        <v>4816</v>
      </c>
      <c r="Q104" s="166">
        <v>41472</v>
      </c>
      <c r="R104" s="133">
        <v>55</v>
      </c>
      <c r="S104" s="146" t="s">
        <v>3649</v>
      </c>
      <c r="T104" s="173" t="s">
        <v>3649</v>
      </c>
      <c r="U104" s="170" t="s">
        <v>3649</v>
      </c>
      <c r="V104" s="133"/>
      <c r="W104" s="133"/>
      <c r="X104" s="133"/>
    </row>
    <row r="105" spans="1:24" x14ac:dyDescent="0.2">
      <c r="A105" s="394"/>
      <c r="B105" s="394">
        <v>41</v>
      </c>
      <c r="C105" s="336" t="s">
        <v>3942</v>
      </c>
      <c r="D105" s="336" t="s">
        <v>2726</v>
      </c>
      <c r="E105" s="394"/>
      <c r="F105" s="394">
        <v>136900</v>
      </c>
      <c r="G105" s="394" t="s">
        <v>3636</v>
      </c>
      <c r="H105" s="394">
        <v>150</v>
      </c>
      <c r="I105" s="394">
        <v>1</v>
      </c>
      <c r="J105" s="394">
        <v>903</v>
      </c>
      <c r="K105" s="394">
        <v>33</v>
      </c>
      <c r="L105" s="394"/>
      <c r="M105" s="394" t="s">
        <v>1380</v>
      </c>
      <c r="N105" s="394"/>
      <c r="O105" s="394" t="s">
        <v>2722</v>
      </c>
      <c r="P105" s="394" t="s">
        <v>4807</v>
      </c>
      <c r="Q105" s="337">
        <v>41473</v>
      </c>
      <c r="R105" s="394"/>
      <c r="S105" s="146" t="s">
        <v>3649</v>
      </c>
      <c r="T105" s="173" t="s">
        <v>3649</v>
      </c>
      <c r="U105" s="170" t="s">
        <v>3649</v>
      </c>
      <c r="V105" s="133"/>
      <c r="W105" s="133"/>
      <c r="X105" s="133"/>
    </row>
    <row r="106" spans="1:24" x14ac:dyDescent="0.2">
      <c r="A106" s="394"/>
      <c r="B106" s="394">
        <v>41</v>
      </c>
      <c r="C106" s="336" t="s">
        <v>3942</v>
      </c>
      <c r="D106" s="336" t="s">
        <v>2729</v>
      </c>
      <c r="E106" s="394"/>
      <c r="F106" s="394">
        <v>136900</v>
      </c>
      <c r="G106" s="394" t="s">
        <v>3636</v>
      </c>
      <c r="H106" s="394">
        <v>150</v>
      </c>
      <c r="I106" s="394">
        <v>1</v>
      </c>
      <c r="J106" s="394">
        <v>903</v>
      </c>
      <c r="K106" s="394">
        <v>33</v>
      </c>
      <c r="L106" s="394"/>
      <c r="M106" s="394" t="s">
        <v>1380</v>
      </c>
      <c r="N106" s="394"/>
      <c r="O106" s="394" t="s">
        <v>2722</v>
      </c>
      <c r="P106" s="394" t="s">
        <v>4807</v>
      </c>
      <c r="Q106" s="337">
        <v>41473</v>
      </c>
      <c r="R106" s="394"/>
      <c r="S106" s="146" t="s">
        <v>3649</v>
      </c>
      <c r="T106" s="173" t="s">
        <v>3649</v>
      </c>
      <c r="U106" s="170" t="s">
        <v>3649</v>
      </c>
      <c r="V106" s="133"/>
      <c r="W106" s="133"/>
      <c r="X106" s="133"/>
    </row>
    <row r="107" spans="1:24" x14ac:dyDescent="0.2">
      <c r="A107" s="394"/>
      <c r="B107" s="394">
        <v>44</v>
      </c>
      <c r="C107" s="336" t="s">
        <v>3943</v>
      </c>
      <c r="D107" s="336" t="s">
        <v>1641</v>
      </c>
      <c r="E107" s="394"/>
      <c r="F107" s="394">
        <v>136900</v>
      </c>
      <c r="G107" s="394" t="s">
        <v>1192</v>
      </c>
      <c r="H107" s="394">
        <v>126</v>
      </c>
      <c r="I107" s="394">
        <v>1</v>
      </c>
      <c r="J107" s="394">
        <v>903</v>
      </c>
      <c r="K107" s="394">
        <v>33</v>
      </c>
      <c r="L107" s="394"/>
      <c r="M107" s="394" t="s">
        <v>1380</v>
      </c>
      <c r="N107" s="394"/>
      <c r="O107" s="394" t="s">
        <v>2722</v>
      </c>
      <c r="P107" s="133" t="s">
        <v>4804</v>
      </c>
      <c r="Q107" s="166">
        <v>41476</v>
      </c>
      <c r="R107" s="133"/>
      <c r="S107" s="146" t="s">
        <v>3649</v>
      </c>
      <c r="T107" s="173" t="s">
        <v>3649</v>
      </c>
      <c r="U107" s="170" t="s">
        <v>3649</v>
      </c>
      <c r="V107" s="133"/>
      <c r="W107" s="133"/>
      <c r="X107" s="133"/>
    </row>
    <row r="108" spans="1:24" x14ac:dyDescent="0.2">
      <c r="A108" s="394"/>
      <c r="B108" s="394">
        <v>44</v>
      </c>
      <c r="C108" s="336" t="s">
        <v>3943</v>
      </c>
      <c r="D108" s="336" t="s">
        <v>1642</v>
      </c>
      <c r="E108" s="394"/>
      <c r="F108" s="394">
        <v>136900</v>
      </c>
      <c r="G108" s="394" t="s">
        <v>1192</v>
      </c>
      <c r="H108" s="394">
        <v>126</v>
      </c>
      <c r="I108" s="394">
        <v>1</v>
      </c>
      <c r="J108" s="394">
        <v>903</v>
      </c>
      <c r="K108" s="394">
        <v>33</v>
      </c>
      <c r="L108" s="394"/>
      <c r="M108" s="394" t="s">
        <v>1380</v>
      </c>
      <c r="N108" s="394"/>
      <c r="O108" s="394" t="s">
        <v>2722</v>
      </c>
      <c r="P108" s="133" t="s">
        <v>4804</v>
      </c>
      <c r="Q108" s="166">
        <v>41476</v>
      </c>
      <c r="R108" s="133"/>
      <c r="S108" s="146" t="s">
        <v>3649</v>
      </c>
      <c r="T108" s="173" t="s">
        <v>3649</v>
      </c>
      <c r="U108" s="170" t="s">
        <v>3649</v>
      </c>
      <c r="V108" s="133"/>
      <c r="W108" s="133"/>
      <c r="X108" s="133"/>
    </row>
    <row r="109" spans="1:24" x14ac:dyDescent="0.2">
      <c r="A109" s="140" t="s">
        <v>4936</v>
      </c>
      <c r="B109" s="140" t="s">
        <v>4560</v>
      </c>
      <c r="C109" s="141" t="s">
        <v>4831</v>
      </c>
      <c r="D109" s="141" t="s">
        <v>515</v>
      </c>
      <c r="E109" s="140" t="s">
        <v>4937</v>
      </c>
      <c r="F109" s="140" t="s">
        <v>4939</v>
      </c>
      <c r="G109" s="140" t="s">
        <v>3620</v>
      </c>
      <c r="H109" s="140">
        <v>303</v>
      </c>
      <c r="I109" s="140">
        <v>1</v>
      </c>
      <c r="J109" s="140">
        <v>116</v>
      </c>
      <c r="K109" s="140">
        <v>54</v>
      </c>
      <c r="L109" s="140">
        <v>110</v>
      </c>
      <c r="M109" s="140" t="s">
        <v>3594</v>
      </c>
      <c r="N109" s="140" t="s">
        <v>3598</v>
      </c>
      <c r="O109" s="140" t="s">
        <v>1382</v>
      </c>
      <c r="P109" s="140" t="s">
        <v>4804</v>
      </c>
      <c r="Q109" s="165">
        <v>41473</v>
      </c>
      <c r="R109" s="140">
        <v>17</v>
      </c>
      <c r="S109" s="146" t="s">
        <v>3649</v>
      </c>
      <c r="T109" s="173" t="s">
        <v>3649</v>
      </c>
      <c r="U109" s="170" t="s">
        <v>3649</v>
      </c>
      <c r="V109" s="133"/>
      <c r="W109" s="133"/>
      <c r="X109" s="133"/>
    </row>
    <row r="110" spans="1:24" x14ac:dyDescent="0.2">
      <c r="A110" s="140" t="s">
        <v>4938</v>
      </c>
      <c r="B110" s="140" t="s">
        <v>4560</v>
      </c>
      <c r="C110" s="141" t="s">
        <v>4831</v>
      </c>
      <c r="D110" s="141" t="s">
        <v>518</v>
      </c>
      <c r="E110" s="140" t="s">
        <v>3600</v>
      </c>
      <c r="F110" s="140" t="s">
        <v>4940</v>
      </c>
      <c r="G110" s="140" t="s">
        <v>3620</v>
      </c>
      <c r="H110" s="140">
        <v>303</v>
      </c>
      <c r="I110" s="140">
        <v>1</v>
      </c>
      <c r="J110" s="140">
        <v>110</v>
      </c>
      <c r="K110" s="140">
        <v>54</v>
      </c>
      <c r="L110" s="140">
        <v>110</v>
      </c>
      <c r="M110" s="140" t="s">
        <v>3594</v>
      </c>
      <c r="N110" s="140" t="s">
        <v>3598</v>
      </c>
      <c r="O110" s="140" t="s">
        <v>1382</v>
      </c>
      <c r="P110" s="140" t="s">
        <v>4804</v>
      </c>
      <c r="Q110" s="165">
        <v>41477</v>
      </c>
      <c r="R110" s="140">
        <v>17</v>
      </c>
      <c r="S110" s="146" t="s">
        <v>3649</v>
      </c>
      <c r="T110" s="173" t="s">
        <v>3649</v>
      </c>
      <c r="U110" s="170" t="s">
        <v>3649</v>
      </c>
      <c r="V110" s="133"/>
      <c r="W110" s="133"/>
      <c r="X110" s="133"/>
    </row>
    <row r="111" spans="1:24" x14ac:dyDescent="0.2">
      <c r="A111" s="394" t="s">
        <v>5096</v>
      </c>
      <c r="B111" s="394">
        <v>49</v>
      </c>
      <c r="C111" s="336" t="s">
        <v>5097</v>
      </c>
      <c r="D111" s="336" t="s">
        <v>1634</v>
      </c>
      <c r="E111" s="394" t="s">
        <v>5098</v>
      </c>
      <c r="F111" s="394" t="s">
        <v>5099</v>
      </c>
      <c r="G111" s="394" t="s">
        <v>3593</v>
      </c>
      <c r="H111" s="394">
        <v>176</v>
      </c>
      <c r="I111" s="394">
        <v>1</v>
      </c>
      <c r="J111" s="394">
        <v>670</v>
      </c>
      <c r="K111" s="394">
        <v>37</v>
      </c>
      <c r="L111" s="394"/>
      <c r="M111" s="394" t="s">
        <v>2842</v>
      </c>
      <c r="N111" s="394"/>
      <c r="O111" s="394" t="s">
        <v>5100</v>
      </c>
      <c r="P111" s="394" t="s">
        <v>4804</v>
      </c>
      <c r="Q111" s="337">
        <v>41478</v>
      </c>
      <c r="R111" s="394"/>
      <c r="S111" s="146" t="s">
        <v>3649</v>
      </c>
      <c r="T111" s="173" t="s">
        <v>3649</v>
      </c>
      <c r="U111" s="170" t="s">
        <v>3649</v>
      </c>
      <c r="V111" s="133"/>
      <c r="W111" s="133"/>
      <c r="X111" s="133"/>
    </row>
    <row r="112" spans="1:24" x14ac:dyDescent="0.2">
      <c r="A112" s="133"/>
      <c r="B112" s="133">
        <v>54</v>
      </c>
      <c r="C112" s="136" t="s">
        <v>482</v>
      </c>
      <c r="D112" s="136" t="s">
        <v>3704</v>
      </c>
      <c r="E112" s="133"/>
      <c r="F112" s="133">
        <v>136900</v>
      </c>
      <c r="G112" s="133" t="s">
        <v>3001</v>
      </c>
      <c r="H112" s="133">
        <v>176</v>
      </c>
      <c r="I112" s="133">
        <v>1</v>
      </c>
      <c r="J112" s="133">
        <v>602</v>
      </c>
      <c r="K112" s="133">
        <v>33</v>
      </c>
      <c r="L112" s="133"/>
      <c r="M112" s="133" t="s">
        <v>1380</v>
      </c>
      <c r="N112" s="133"/>
      <c r="O112" s="133" t="s">
        <v>2722</v>
      </c>
      <c r="P112" s="133" t="s">
        <v>2277</v>
      </c>
      <c r="Q112" s="166">
        <v>41478</v>
      </c>
      <c r="R112" s="133"/>
      <c r="S112" s="146" t="s">
        <v>3649</v>
      </c>
      <c r="T112" s="173" t="s">
        <v>3649</v>
      </c>
      <c r="U112" s="170" t="s">
        <v>3649</v>
      </c>
      <c r="V112" s="133"/>
      <c r="W112" s="133"/>
      <c r="X112" s="133"/>
    </row>
    <row r="113" spans="1:24" x14ac:dyDescent="0.2">
      <c r="A113" s="133"/>
      <c r="B113" s="133">
        <v>54</v>
      </c>
      <c r="C113" s="136" t="s">
        <v>482</v>
      </c>
      <c r="D113" s="136" t="s">
        <v>3707</v>
      </c>
      <c r="E113" s="133"/>
      <c r="F113" s="133">
        <v>136900</v>
      </c>
      <c r="G113" s="133" t="s">
        <v>3001</v>
      </c>
      <c r="H113" s="133">
        <v>176</v>
      </c>
      <c r="I113" s="133">
        <v>1</v>
      </c>
      <c r="J113" s="133">
        <v>602</v>
      </c>
      <c r="K113" s="133">
        <v>33</v>
      </c>
      <c r="L113" s="133"/>
      <c r="M113" s="133" t="s">
        <v>1380</v>
      </c>
      <c r="N113" s="133"/>
      <c r="O113" s="133" t="s">
        <v>2722</v>
      </c>
      <c r="P113" s="133" t="s">
        <v>2277</v>
      </c>
      <c r="Q113" s="166">
        <v>41478</v>
      </c>
      <c r="R113" s="133"/>
      <c r="S113" s="146" t="s">
        <v>3649</v>
      </c>
      <c r="T113" s="173" t="s">
        <v>3649</v>
      </c>
      <c r="U113" s="170" t="s">
        <v>3649</v>
      </c>
      <c r="V113" s="133"/>
      <c r="W113" s="133"/>
      <c r="X113" s="133"/>
    </row>
    <row r="114" spans="1:24" x14ac:dyDescent="0.2">
      <c r="A114" s="394"/>
      <c r="B114" s="394">
        <v>41</v>
      </c>
      <c r="C114" s="336" t="s">
        <v>3942</v>
      </c>
      <c r="D114" s="336" t="s">
        <v>1641</v>
      </c>
      <c r="E114" s="394"/>
      <c r="F114" s="394">
        <v>136900</v>
      </c>
      <c r="G114" s="394" t="s">
        <v>3636</v>
      </c>
      <c r="H114" s="394">
        <v>150</v>
      </c>
      <c r="I114" s="394">
        <v>1</v>
      </c>
      <c r="J114" s="394">
        <v>903</v>
      </c>
      <c r="K114" s="394">
        <v>33</v>
      </c>
      <c r="L114" s="394"/>
      <c r="M114" s="394" t="s">
        <v>1380</v>
      </c>
      <c r="N114" s="394"/>
      <c r="O114" s="394" t="s">
        <v>2722</v>
      </c>
      <c r="P114" s="394" t="s">
        <v>4807</v>
      </c>
      <c r="Q114" s="337">
        <v>41478</v>
      </c>
      <c r="R114" s="394"/>
      <c r="S114" s="146" t="s">
        <v>3649</v>
      </c>
      <c r="T114" s="173" t="s">
        <v>3649</v>
      </c>
      <c r="U114" s="170" t="s">
        <v>3649</v>
      </c>
      <c r="V114" s="133"/>
      <c r="W114" s="133"/>
      <c r="X114" s="133"/>
    </row>
    <row r="115" spans="1:24" x14ac:dyDescent="0.2">
      <c r="A115" s="394"/>
      <c r="B115" s="394">
        <v>41</v>
      </c>
      <c r="C115" s="336" t="s">
        <v>3942</v>
      </c>
      <c r="D115" s="336" t="s">
        <v>1641</v>
      </c>
      <c r="E115" s="394"/>
      <c r="F115" s="394">
        <v>136900</v>
      </c>
      <c r="G115" s="394" t="s">
        <v>3636</v>
      </c>
      <c r="H115" s="394">
        <v>150</v>
      </c>
      <c r="I115" s="394">
        <v>1</v>
      </c>
      <c r="J115" s="394">
        <v>903</v>
      </c>
      <c r="K115" s="394">
        <v>33</v>
      </c>
      <c r="L115" s="394"/>
      <c r="M115" s="394" t="s">
        <v>1380</v>
      </c>
      <c r="N115" s="394"/>
      <c r="O115" s="394" t="s">
        <v>2722</v>
      </c>
      <c r="P115" s="394" t="s">
        <v>4807</v>
      </c>
      <c r="Q115" s="337">
        <v>41478</v>
      </c>
      <c r="R115" s="394"/>
      <c r="S115" s="146" t="s">
        <v>3649</v>
      </c>
      <c r="T115" s="173" t="s">
        <v>3649</v>
      </c>
      <c r="U115" s="170" t="s">
        <v>3649</v>
      </c>
      <c r="V115" s="133"/>
      <c r="W115" s="133"/>
      <c r="X115" s="133"/>
    </row>
    <row r="116" spans="1:24" x14ac:dyDescent="0.2">
      <c r="A116" s="133" t="s">
        <v>2745</v>
      </c>
      <c r="B116" s="133" t="s">
        <v>4424</v>
      </c>
      <c r="C116" s="136" t="s">
        <v>4730</v>
      </c>
      <c r="D116" s="136" t="s">
        <v>2447</v>
      </c>
      <c r="E116" s="133" t="s">
        <v>2746</v>
      </c>
      <c r="F116" s="133" t="s">
        <v>2747</v>
      </c>
      <c r="G116" s="133" t="s">
        <v>3655</v>
      </c>
      <c r="H116" s="133">
        <v>172</v>
      </c>
      <c r="I116" s="133">
        <v>1</v>
      </c>
      <c r="J116" s="133">
        <v>165</v>
      </c>
      <c r="K116" s="133">
        <v>54</v>
      </c>
      <c r="L116" s="133">
        <v>330</v>
      </c>
      <c r="M116" s="133" t="s">
        <v>2748</v>
      </c>
      <c r="N116" s="133" t="s">
        <v>3595</v>
      </c>
      <c r="O116" s="133" t="s">
        <v>2749</v>
      </c>
      <c r="P116" s="133" t="s">
        <v>4816</v>
      </c>
      <c r="Q116" s="166">
        <v>41478</v>
      </c>
      <c r="R116" s="133">
        <v>50</v>
      </c>
      <c r="S116" s="146" t="s">
        <v>3649</v>
      </c>
      <c r="T116" s="173" t="s">
        <v>3649</v>
      </c>
      <c r="U116" s="170" t="s">
        <v>3649</v>
      </c>
      <c r="V116" s="133"/>
      <c r="W116" s="133"/>
      <c r="X116" s="133"/>
    </row>
    <row r="117" spans="1:24" x14ac:dyDescent="0.2">
      <c r="A117" s="133" t="s">
        <v>2745</v>
      </c>
      <c r="B117" s="133" t="s">
        <v>4424</v>
      </c>
      <c r="C117" s="136" t="s">
        <v>4730</v>
      </c>
      <c r="D117" s="136" t="s">
        <v>2449</v>
      </c>
      <c r="E117" s="133" t="s">
        <v>2746</v>
      </c>
      <c r="F117" s="133" t="s">
        <v>2747</v>
      </c>
      <c r="G117" s="133" t="s">
        <v>3655</v>
      </c>
      <c r="H117" s="133">
        <v>172</v>
      </c>
      <c r="I117" s="133">
        <v>1</v>
      </c>
      <c r="J117" s="133">
        <v>165</v>
      </c>
      <c r="K117" s="133">
        <v>54</v>
      </c>
      <c r="L117" s="133">
        <v>330</v>
      </c>
      <c r="M117" s="133" t="s">
        <v>2748</v>
      </c>
      <c r="N117" s="133" t="s">
        <v>3595</v>
      </c>
      <c r="O117" s="133" t="s">
        <v>2749</v>
      </c>
      <c r="P117" s="133" t="s">
        <v>4816</v>
      </c>
      <c r="Q117" s="166">
        <v>41478</v>
      </c>
      <c r="R117" s="133">
        <v>50</v>
      </c>
      <c r="S117" s="146" t="s">
        <v>3649</v>
      </c>
      <c r="T117" s="173" t="s">
        <v>3649</v>
      </c>
      <c r="U117" s="170" t="s">
        <v>3649</v>
      </c>
      <c r="V117" s="133"/>
      <c r="W117" s="133"/>
      <c r="X117" s="133"/>
    </row>
    <row r="118" spans="1:24" x14ac:dyDescent="0.2">
      <c r="A118" s="133" t="s">
        <v>2750</v>
      </c>
      <c r="B118" s="133" t="s">
        <v>4422</v>
      </c>
      <c r="C118" s="136" t="s">
        <v>1757</v>
      </c>
      <c r="D118" s="136" t="s">
        <v>1651</v>
      </c>
      <c r="E118" s="133" t="s">
        <v>2751</v>
      </c>
      <c r="F118" s="133" t="s">
        <v>2752</v>
      </c>
      <c r="G118" s="133" t="s">
        <v>3655</v>
      </c>
      <c r="H118" s="133">
        <v>172</v>
      </c>
      <c r="I118" s="133">
        <v>1</v>
      </c>
      <c r="J118" s="133">
        <v>165</v>
      </c>
      <c r="K118" s="133">
        <v>54</v>
      </c>
      <c r="L118" s="133">
        <v>330</v>
      </c>
      <c r="M118" s="133" t="s">
        <v>2748</v>
      </c>
      <c r="N118" s="133" t="s">
        <v>3595</v>
      </c>
      <c r="O118" s="133" t="s">
        <v>2753</v>
      </c>
      <c r="P118" s="133" t="s">
        <v>4816</v>
      </c>
      <c r="Q118" s="166">
        <v>41478</v>
      </c>
      <c r="R118" s="133">
        <v>50</v>
      </c>
      <c r="S118" s="146" t="s">
        <v>3649</v>
      </c>
      <c r="T118" s="173" t="s">
        <v>3649</v>
      </c>
      <c r="U118" s="170" t="s">
        <v>3649</v>
      </c>
      <c r="V118" s="133"/>
      <c r="W118" s="133"/>
      <c r="X118" s="133"/>
    </row>
    <row r="119" spans="1:24" x14ac:dyDescent="0.2">
      <c r="A119" s="133" t="s">
        <v>2750</v>
      </c>
      <c r="B119" s="133" t="s">
        <v>4422</v>
      </c>
      <c r="C119" s="136" t="s">
        <v>1757</v>
      </c>
      <c r="D119" s="136" t="s">
        <v>1631</v>
      </c>
      <c r="E119" s="133" t="s">
        <v>2751</v>
      </c>
      <c r="F119" s="133" t="s">
        <v>2752</v>
      </c>
      <c r="G119" s="133" t="s">
        <v>3655</v>
      </c>
      <c r="H119" s="133">
        <v>172</v>
      </c>
      <c r="I119" s="133">
        <v>1</v>
      </c>
      <c r="J119" s="133">
        <v>165</v>
      </c>
      <c r="K119" s="133">
        <v>54</v>
      </c>
      <c r="L119" s="133">
        <v>330</v>
      </c>
      <c r="M119" s="133" t="s">
        <v>2748</v>
      </c>
      <c r="N119" s="133" t="s">
        <v>3595</v>
      </c>
      <c r="O119" s="133" t="s">
        <v>2753</v>
      </c>
      <c r="P119" s="133" t="s">
        <v>4816</v>
      </c>
      <c r="Q119" s="166">
        <v>41478</v>
      </c>
      <c r="R119" s="133">
        <v>50</v>
      </c>
      <c r="S119" s="146" t="s">
        <v>3649</v>
      </c>
      <c r="T119" s="173" t="s">
        <v>3649</v>
      </c>
      <c r="U119" s="170" t="s">
        <v>3649</v>
      </c>
      <c r="V119" s="133"/>
      <c r="W119" s="133"/>
      <c r="X119" s="133"/>
    </row>
    <row r="120" spans="1:24" x14ac:dyDescent="0.2">
      <c r="A120" s="140" t="s">
        <v>4941</v>
      </c>
      <c r="B120" s="140" t="s">
        <v>4560</v>
      </c>
      <c r="C120" s="141" t="s">
        <v>4831</v>
      </c>
      <c r="D120" s="141" t="s">
        <v>2734</v>
      </c>
      <c r="E120" s="140" t="s">
        <v>4942</v>
      </c>
      <c r="F120" s="140" t="s">
        <v>4943</v>
      </c>
      <c r="G120" s="140" t="s">
        <v>3620</v>
      </c>
      <c r="H120" s="140">
        <v>303</v>
      </c>
      <c r="I120" s="140">
        <v>1</v>
      </c>
      <c r="J120" s="140">
        <v>110</v>
      </c>
      <c r="K120" s="140">
        <v>54</v>
      </c>
      <c r="L120" s="140">
        <v>110</v>
      </c>
      <c r="M120" s="140" t="s">
        <v>3594</v>
      </c>
      <c r="N120" s="140" t="s">
        <v>3598</v>
      </c>
      <c r="O120" s="140" t="s">
        <v>1382</v>
      </c>
      <c r="P120" s="140" t="s">
        <v>4807</v>
      </c>
      <c r="Q120" s="165">
        <v>41478</v>
      </c>
      <c r="R120" s="140">
        <v>17</v>
      </c>
      <c r="S120" s="146" t="s">
        <v>3649</v>
      </c>
      <c r="T120" s="173" t="s">
        <v>3649</v>
      </c>
      <c r="U120" s="170" t="s">
        <v>3649</v>
      </c>
      <c r="V120" s="133"/>
      <c r="W120" s="133"/>
      <c r="X120" s="133"/>
    </row>
    <row r="121" spans="1:24" x14ac:dyDescent="0.2">
      <c r="A121" s="133" t="s">
        <v>3021</v>
      </c>
      <c r="B121" s="133" t="s">
        <v>4424</v>
      </c>
      <c r="C121" s="136" t="s">
        <v>4730</v>
      </c>
      <c r="D121" s="136" t="s">
        <v>2453</v>
      </c>
      <c r="E121" s="133" t="s">
        <v>3022</v>
      </c>
      <c r="F121" s="133" t="s">
        <v>1186</v>
      </c>
      <c r="G121" s="133" t="s">
        <v>3593</v>
      </c>
      <c r="H121" s="133">
        <v>172</v>
      </c>
      <c r="I121" s="133">
        <v>1</v>
      </c>
      <c r="J121" s="133">
        <v>140</v>
      </c>
      <c r="K121" s="133">
        <v>54</v>
      </c>
      <c r="L121" s="133">
        <v>1100</v>
      </c>
      <c r="M121" s="133" t="s">
        <v>3602</v>
      </c>
      <c r="N121" s="133"/>
      <c r="O121" s="133" t="s">
        <v>2732</v>
      </c>
      <c r="P121" s="133" t="s">
        <v>4804</v>
      </c>
      <c r="Q121" s="166">
        <v>41481</v>
      </c>
      <c r="R121" s="133"/>
      <c r="S121" s="146" t="s">
        <v>3649</v>
      </c>
      <c r="T121" s="173" t="s">
        <v>3649</v>
      </c>
      <c r="U121" s="170" t="s">
        <v>3649</v>
      </c>
      <c r="V121" s="133"/>
      <c r="W121" s="133"/>
      <c r="X121" s="133"/>
    </row>
    <row r="122" spans="1:24" x14ac:dyDescent="0.2">
      <c r="A122" s="133" t="s">
        <v>3021</v>
      </c>
      <c r="B122" s="133" t="s">
        <v>4424</v>
      </c>
      <c r="C122" s="136" t="s">
        <v>4730</v>
      </c>
      <c r="D122" s="136" t="s">
        <v>2453</v>
      </c>
      <c r="E122" s="133" t="s">
        <v>3022</v>
      </c>
      <c r="F122" s="133" t="s">
        <v>1186</v>
      </c>
      <c r="G122" s="133" t="s">
        <v>3593</v>
      </c>
      <c r="H122" s="133">
        <v>172</v>
      </c>
      <c r="I122" s="133">
        <v>1</v>
      </c>
      <c r="J122" s="133">
        <v>140</v>
      </c>
      <c r="K122" s="133">
        <v>54</v>
      </c>
      <c r="L122" s="133">
        <v>1100</v>
      </c>
      <c r="M122" s="133" t="s">
        <v>3602</v>
      </c>
      <c r="N122" s="133"/>
      <c r="O122" s="133" t="s">
        <v>2732</v>
      </c>
      <c r="P122" s="133" t="s">
        <v>4804</v>
      </c>
      <c r="Q122" s="166">
        <v>41481</v>
      </c>
      <c r="R122" s="133"/>
      <c r="S122" s="146" t="s">
        <v>3649</v>
      </c>
      <c r="T122" s="173" t="s">
        <v>3649</v>
      </c>
      <c r="U122" s="170" t="s">
        <v>3649</v>
      </c>
      <c r="V122" s="133"/>
      <c r="W122" s="133"/>
      <c r="X122" s="133"/>
    </row>
    <row r="123" spans="1:24" x14ac:dyDescent="0.2">
      <c r="A123" s="394"/>
      <c r="B123" s="394">
        <v>44</v>
      </c>
      <c r="C123" s="336" t="s">
        <v>3943</v>
      </c>
      <c r="D123" s="336" t="s">
        <v>3704</v>
      </c>
      <c r="E123" s="394"/>
      <c r="F123" s="394">
        <v>136900</v>
      </c>
      <c r="G123" s="394" t="s">
        <v>1192</v>
      </c>
      <c r="H123" s="394">
        <v>126</v>
      </c>
      <c r="I123" s="394">
        <v>1</v>
      </c>
      <c r="J123" s="394">
        <v>903</v>
      </c>
      <c r="K123" s="394">
        <v>33</v>
      </c>
      <c r="L123" s="394"/>
      <c r="M123" s="394" t="s">
        <v>1380</v>
      </c>
      <c r="N123" s="394"/>
      <c r="O123" s="394" t="s">
        <v>2722</v>
      </c>
      <c r="P123" s="394" t="s">
        <v>4804</v>
      </c>
      <c r="Q123" s="337">
        <v>41481</v>
      </c>
      <c r="R123" s="394"/>
      <c r="S123" s="146" t="s">
        <v>3649</v>
      </c>
      <c r="T123" s="173" t="s">
        <v>3649</v>
      </c>
      <c r="U123" s="170" t="s">
        <v>3649</v>
      </c>
      <c r="V123" s="133"/>
      <c r="W123" s="133"/>
      <c r="X123" s="133"/>
    </row>
    <row r="124" spans="1:24" x14ac:dyDescent="0.2">
      <c r="A124" s="394"/>
      <c r="B124" s="394">
        <v>44</v>
      </c>
      <c r="C124" s="336" t="s">
        <v>3943</v>
      </c>
      <c r="D124" s="336" t="s">
        <v>3707</v>
      </c>
      <c r="E124" s="394"/>
      <c r="F124" s="394">
        <v>136900</v>
      </c>
      <c r="G124" s="394" t="s">
        <v>1192</v>
      </c>
      <c r="H124" s="394">
        <v>126</v>
      </c>
      <c r="I124" s="394">
        <v>1</v>
      </c>
      <c r="J124" s="394">
        <v>903</v>
      </c>
      <c r="K124" s="394">
        <v>33</v>
      </c>
      <c r="L124" s="394"/>
      <c r="M124" s="394" t="s">
        <v>1380</v>
      </c>
      <c r="N124" s="394"/>
      <c r="O124" s="394" t="s">
        <v>2722</v>
      </c>
      <c r="P124" s="394" t="s">
        <v>4804</v>
      </c>
      <c r="Q124" s="337">
        <v>41481</v>
      </c>
      <c r="R124" s="394"/>
      <c r="S124" s="146" t="s">
        <v>3649</v>
      </c>
      <c r="T124" s="173" t="s">
        <v>3649</v>
      </c>
      <c r="U124" s="170" t="s">
        <v>3649</v>
      </c>
      <c r="V124" s="133"/>
      <c r="W124" s="133"/>
      <c r="X124" s="133"/>
    </row>
    <row r="125" spans="1:24" s="143" customFormat="1" x14ac:dyDescent="0.2">
      <c r="A125" s="140" t="s">
        <v>4742</v>
      </c>
      <c r="B125" s="140" t="s">
        <v>4559</v>
      </c>
      <c r="C125" s="141" t="s">
        <v>4743</v>
      </c>
      <c r="D125" s="141" t="s">
        <v>1651</v>
      </c>
      <c r="E125" s="140" t="s">
        <v>3632</v>
      </c>
      <c r="F125" s="140">
        <v>238312</v>
      </c>
      <c r="G125" s="140" t="s">
        <v>3620</v>
      </c>
      <c r="H125" s="140">
        <v>303</v>
      </c>
      <c r="I125" s="140">
        <v>1</v>
      </c>
      <c r="J125" s="140">
        <v>150</v>
      </c>
      <c r="K125" s="140">
        <v>38</v>
      </c>
      <c r="L125" s="140">
        <v>150</v>
      </c>
      <c r="M125" s="140" t="s">
        <v>4744</v>
      </c>
      <c r="N125" s="140"/>
      <c r="O125" s="140" t="s">
        <v>2732</v>
      </c>
      <c r="P125" s="140" t="s">
        <v>4807</v>
      </c>
      <c r="Q125" s="165">
        <v>41480</v>
      </c>
      <c r="R125" s="140"/>
      <c r="S125" s="146" t="s">
        <v>3649</v>
      </c>
      <c r="T125" s="173" t="s">
        <v>3649</v>
      </c>
      <c r="U125" s="170" t="s">
        <v>3649</v>
      </c>
      <c r="V125" s="140"/>
      <c r="W125" s="140"/>
      <c r="X125" s="140"/>
    </row>
    <row r="126" spans="1:24" s="143" customFormat="1" x14ac:dyDescent="0.2">
      <c r="A126" s="140" t="s">
        <v>4782</v>
      </c>
      <c r="B126" s="140" t="s">
        <v>4560</v>
      </c>
      <c r="C126" s="141" t="s">
        <v>4831</v>
      </c>
      <c r="D126" s="141" t="s">
        <v>522</v>
      </c>
      <c r="E126" s="140" t="s">
        <v>4814</v>
      </c>
      <c r="F126" s="140" t="s">
        <v>4815</v>
      </c>
      <c r="G126" s="140" t="s">
        <v>3620</v>
      </c>
      <c r="H126" s="140">
        <v>303</v>
      </c>
      <c r="I126" s="140">
        <v>1</v>
      </c>
      <c r="J126" s="140">
        <v>91.5</v>
      </c>
      <c r="K126" s="140">
        <v>45</v>
      </c>
      <c r="L126" s="140">
        <v>88</v>
      </c>
      <c r="M126" s="140" t="s">
        <v>3626</v>
      </c>
      <c r="N126" s="140" t="s">
        <v>3633</v>
      </c>
      <c r="O126" s="140" t="s">
        <v>4451</v>
      </c>
      <c r="P126" s="140" t="s">
        <v>4807</v>
      </c>
      <c r="Q126" s="165">
        <v>41480</v>
      </c>
      <c r="R126" s="140">
        <v>17</v>
      </c>
      <c r="S126" s="146" t="s">
        <v>3649</v>
      </c>
      <c r="T126" s="173" t="s">
        <v>3649</v>
      </c>
      <c r="U126" s="170" t="s">
        <v>3649</v>
      </c>
      <c r="V126" s="140"/>
      <c r="W126" s="140"/>
      <c r="X126" s="140"/>
    </row>
    <row r="127" spans="1:24" s="143" customFormat="1" x14ac:dyDescent="0.2">
      <c r="A127" s="140" t="s">
        <v>4845</v>
      </c>
      <c r="B127" s="140" t="s">
        <v>4558</v>
      </c>
      <c r="C127" s="141" t="s">
        <v>4813</v>
      </c>
      <c r="D127" s="141" t="s">
        <v>2451</v>
      </c>
      <c r="E127" s="140" t="s">
        <v>4846</v>
      </c>
      <c r="F127" s="140" t="s">
        <v>1743</v>
      </c>
      <c r="G127" s="140" t="s">
        <v>3620</v>
      </c>
      <c r="H127" s="140">
        <v>303</v>
      </c>
      <c r="I127" s="140">
        <v>1</v>
      </c>
      <c r="J127" s="140">
        <v>129</v>
      </c>
      <c r="K127" s="140">
        <v>45</v>
      </c>
      <c r="L127" s="140">
        <v>129</v>
      </c>
      <c r="M127" s="140" t="s">
        <v>3626</v>
      </c>
      <c r="N127" s="140" t="s">
        <v>3612</v>
      </c>
      <c r="O127" s="140" t="s">
        <v>4821</v>
      </c>
      <c r="P127" s="140" t="s">
        <v>4816</v>
      </c>
      <c r="Q127" s="165">
        <v>41481</v>
      </c>
      <c r="R127" s="140">
        <v>30</v>
      </c>
      <c r="S127" s="146" t="s">
        <v>3649</v>
      </c>
      <c r="T127" s="173" t="s">
        <v>3649</v>
      </c>
      <c r="U127" s="170" t="s">
        <v>3649</v>
      </c>
      <c r="V127" s="140"/>
      <c r="W127" s="140"/>
      <c r="X127" s="140"/>
    </row>
    <row r="128" spans="1:24" s="143" customFormat="1" x14ac:dyDescent="0.2">
      <c r="A128" s="140" t="s">
        <v>4771</v>
      </c>
      <c r="B128" s="140" t="s">
        <v>4559</v>
      </c>
      <c r="C128" s="141" t="s">
        <v>4743</v>
      </c>
      <c r="D128" s="141" t="s">
        <v>1634</v>
      </c>
      <c r="E128" s="140" t="s">
        <v>4838</v>
      </c>
      <c r="F128" s="140" t="s">
        <v>4839</v>
      </c>
      <c r="G128" s="140" t="s">
        <v>3620</v>
      </c>
      <c r="H128" s="140">
        <v>303</v>
      </c>
      <c r="I128" s="140">
        <v>1</v>
      </c>
      <c r="J128" s="140">
        <v>55</v>
      </c>
      <c r="K128" s="140">
        <v>54</v>
      </c>
      <c r="L128" s="140">
        <v>55</v>
      </c>
      <c r="M128" s="140" t="s">
        <v>3626</v>
      </c>
      <c r="N128" s="140" t="s">
        <v>4836</v>
      </c>
      <c r="O128" s="140" t="s">
        <v>4451</v>
      </c>
      <c r="P128" s="140" t="s">
        <v>4807</v>
      </c>
      <c r="Q128" s="165">
        <v>41481</v>
      </c>
      <c r="R128" s="140">
        <v>7</v>
      </c>
      <c r="S128" s="146" t="s">
        <v>3649</v>
      </c>
      <c r="T128" s="173" t="s">
        <v>3649</v>
      </c>
      <c r="U128" s="170" t="s">
        <v>3649</v>
      </c>
      <c r="V128" s="140"/>
      <c r="W128" s="140"/>
      <c r="X128" s="140"/>
    </row>
    <row r="129" spans="1:24" x14ac:dyDescent="0.2">
      <c r="A129" s="133"/>
      <c r="B129" s="133">
        <v>41</v>
      </c>
      <c r="C129" s="136" t="s">
        <v>3942</v>
      </c>
      <c r="D129" s="136" t="s">
        <v>3704</v>
      </c>
      <c r="E129" s="133"/>
      <c r="F129" s="133">
        <v>136900</v>
      </c>
      <c r="G129" s="133" t="s">
        <v>3636</v>
      </c>
      <c r="H129" s="133">
        <v>150</v>
      </c>
      <c r="I129" s="133">
        <v>1</v>
      </c>
      <c r="J129" s="133">
        <v>840</v>
      </c>
      <c r="K129" s="133">
        <v>33</v>
      </c>
      <c r="L129" s="133"/>
      <c r="M129" s="133" t="s">
        <v>1380</v>
      </c>
      <c r="N129" s="133"/>
      <c r="O129" s="133" t="s">
        <v>2722</v>
      </c>
      <c r="P129" s="133" t="s">
        <v>4807</v>
      </c>
      <c r="Q129" s="166">
        <v>41484</v>
      </c>
      <c r="R129" s="133"/>
      <c r="S129" s="146" t="s">
        <v>3649</v>
      </c>
      <c r="T129" s="173" t="s">
        <v>3649</v>
      </c>
      <c r="U129" s="170" t="s">
        <v>3649</v>
      </c>
      <c r="V129" s="133"/>
      <c r="W129" s="133"/>
      <c r="X129" s="133"/>
    </row>
    <row r="130" spans="1:24" x14ac:dyDescent="0.2">
      <c r="A130" s="133"/>
      <c r="B130" s="133">
        <v>41</v>
      </c>
      <c r="C130" s="136" t="s">
        <v>3942</v>
      </c>
      <c r="D130" s="136" t="s">
        <v>3707</v>
      </c>
      <c r="E130" s="133"/>
      <c r="F130" s="133">
        <v>136900</v>
      </c>
      <c r="G130" s="133" t="s">
        <v>3636</v>
      </c>
      <c r="H130" s="133">
        <v>150</v>
      </c>
      <c r="I130" s="133">
        <v>1</v>
      </c>
      <c r="J130" s="133">
        <v>840</v>
      </c>
      <c r="K130" s="133">
        <v>33</v>
      </c>
      <c r="L130" s="133"/>
      <c r="M130" s="133" t="s">
        <v>1380</v>
      </c>
      <c r="N130" s="133"/>
      <c r="O130" s="133" t="s">
        <v>2722</v>
      </c>
      <c r="P130" s="133" t="s">
        <v>4807</v>
      </c>
      <c r="Q130" s="166">
        <v>41484</v>
      </c>
      <c r="R130" s="133"/>
      <c r="S130" s="146" t="s">
        <v>3649</v>
      </c>
      <c r="T130" s="173" t="s">
        <v>3649</v>
      </c>
      <c r="U130" s="170" t="s">
        <v>3649</v>
      </c>
      <c r="V130" s="133"/>
      <c r="W130" s="133"/>
      <c r="X130" s="133"/>
    </row>
    <row r="131" spans="1:24" x14ac:dyDescent="0.2">
      <c r="A131" s="394"/>
      <c r="B131" s="394">
        <v>54</v>
      </c>
      <c r="C131" s="336" t="s">
        <v>482</v>
      </c>
      <c r="D131" s="336" t="s">
        <v>1645</v>
      </c>
      <c r="E131" s="394"/>
      <c r="F131" s="394">
        <v>136900</v>
      </c>
      <c r="G131" s="394" t="s">
        <v>3001</v>
      </c>
      <c r="H131" s="394">
        <v>176</v>
      </c>
      <c r="I131" s="394">
        <v>1</v>
      </c>
      <c r="J131" s="394">
        <v>364</v>
      </c>
      <c r="K131" s="394">
        <v>33</v>
      </c>
      <c r="L131" s="394"/>
      <c r="M131" s="394" t="s">
        <v>1380</v>
      </c>
      <c r="N131" s="394"/>
      <c r="O131" s="394" t="s">
        <v>2722</v>
      </c>
      <c r="P131" s="394" t="s">
        <v>4807</v>
      </c>
      <c r="Q131" s="337">
        <v>41481</v>
      </c>
      <c r="R131" s="394"/>
      <c r="S131" s="146" t="s">
        <v>3649</v>
      </c>
      <c r="T131" s="173" t="s">
        <v>3649</v>
      </c>
      <c r="U131" s="170" t="s">
        <v>3649</v>
      </c>
      <c r="V131" s="133"/>
      <c r="W131" s="133"/>
      <c r="X131" s="133"/>
    </row>
    <row r="132" spans="1:24" x14ac:dyDescent="0.2">
      <c r="A132" s="394"/>
      <c r="B132" s="394">
        <v>54</v>
      </c>
      <c r="C132" s="336" t="s">
        <v>482</v>
      </c>
      <c r="D132" s="336" t="s">
        <v>1650</v>
      </c>
      <c r="E132" s="394"/>
      <c r="F132" s="394">
        <v>136900</v>
      </c>
      <c r="G132" s="394" t="s">
        <v>3001</v>
      </c>
      <c r="H132" s="394">
        <v>176</v>
      </c>
      <c r="I132" s="394">
        <v>1</v>
      </c>
      <c r="J132" s="394">
        <v>364</v>
      </c>
      <c r="K132" s="394">
        <v>33</v>
      </c>
      <c r="L132" s="394"/>
      <c r="M132" s="394" t="s">
        <v>1380</v>
      </c>
      <c r="N132" s="394"/>
      <c r="O132" s="394" t="s">
        <v>2722</v>
      </c>
      <c r="P132" s="394" t="s">
        <v>4807</v>
      </c>
      <c r="Q132" s="337">
        <v>41481</v>
      </c>
      <c r="R132" s="394"/>
      <c r="S132" s="146" t="s">
        <v>3649</v>
      </c>
      <c r="T132" s="173" t="s">
        <v>3649</v>
      </c>
      <c r="U132" s="170" t="s">
        <v>3649</v>
      </c>
      <c r="V132" s="133"/>
      <c r="W132" s="133"/>
      <c r="X132" s="133"/>
    </row>
    <row r="133" spans="1:24" s="143" customFormat="1" x14ac:dyDescent="0.2">
      <c r="A133" s="140" t="s">
        <v>4770</v>
      </c>
      <c r="B133" s="140" t="s">
        <v>4559</v>
      </c>
      <c r="C133" s="141" t="s">
        <v>4743</v>
      </c>
      <c r="D133" s="141" t="s">
        <v>2726</v>
      </c>
      <c r="E133" s="140" t="s">
        <v>4835</v>
      </c>
      <c r="F133" s="140" t="s">
        <v>4413</v>
      </c>
      <c r="G133" s="140" t="s">
        <v>3620</v>
      </c>
      <c r="H133" s="140">
        <v>303</v>
      </c>
      <c r="I133" s="140">
        <v>1</v>
      </c>
      <c r="J133" s="140">
        <v>55</v>
      </c>
      <c r="K133" s="140">
        <v>54</v>
      </c>
      <c r="L133" s="140">
        <v>55</v>
      </c>
      <c r="M133" s="140" t="s">
        <v>3626</v>
      </c>
      <c r="N133" s="140" t="s">
        <v>4836</v>
      </c>
      <c r="O133" s="140" t="s">
        <v>4451</v>
      </c>
      <c r="P133" s="140" t="s">
        <v>4816</v>
      </c>
      <c r="Q133" s="165">
        <v>41485</v>
      </c>
      <c r="R133" s="140">
        <v>7</v>
      </c>
      <c r="S133" s="146" t="s">
        <v>3649</v>
      </c>
      <c r="T133" s="173" t="s">
        <v>3649</v>
      </c>
      <c r="U133" s="170" t="s">
        <v>3649</v>
      </c>
      <c r="V133" s="140"/>
      <c r="W133" s="140"/>
      <c r="X133" s="140"/>
    </row>
    <row r="134" spans="1:24" x14ac:dyDescent="0.2">
      <c r="A134" s="394" t="s">
        <v>5096</v>
      </c>
      <c r="B134" s="394">
        <v>49</v>
      </c>
      <c r="C134" s="336" t="s">
        <v>5097</v>
      </c>
      <c r="D134" s="336" t="s">
        <v>2726</v>
      </c>
      <c r="E134" s="394" t="s">
        <v>5098</v>
      </c>
      <c r="F134" s="394" t="s">
        <v>5099</v>
      </c>
      <c r="G134" s="394" t="s">
        <v>3593</v>
      </c>
      <c r="H134" s="394">
        <v>176</v>
      </c>
      <c r="I134" s="394">
        <v>1</v>
      </c>
      <c r="J134" s="394">
        <v>670</v>
      </c>
      <c r="K134" s="394">
        <v>37</v>
      </c>
      <c r="L134" s="394"/>
      <c r="M134" s="394" t="s">
        <v>2842</v>
      </c>
      <c r="N134" s="394"/>
      <c r="O134" s="394" t="s">
        <v>5100</v>
      </c>
      <c r="P134" s="394" t="s">
        <v>4804</v>
      </c>
      <c r="Q134" s="337">
        <v>41485</v>
      </c>
      <c r="R134" s="394"/>
      <c r="S134" s="146" t="s">
        <v>3649</v>
      </c>
      <c r="T134" s="173" t="s">
        <v>3649</v>
      </c>
      <c r="U134" s="170" t="s">
        <v>3649</v>
      </c>
      <c r="V134" s="133"/>
      <c r="W134" s="133"/>
      <c r="X134" s="133"/>
    </row>
    <row r="135" spans="1:24" x14ac:dyDescent="0.2">
      <c r="A135" s="133" t="s">
        <v>2037</v>
      </c>
      <c r="B135" s="133" t="s">
        <v>4422</v>
      </c>
      <c r="C135" s="136" t="s">
        <v>1757</v>
      </c>
      <c r="D135" s="136" t="s">
        <v>1634</v>
      </c>
      <c r="E135" s="133" t="s">
        <v>2038</v>
      </c>
      <c r="F135" s="133" t="s">
        <v>3207</v>
      </c>
      <c r="G135" s="133" t="s">
        <v>3655</v>
      </c>
      <c r="H135" s="133">
        <v>176</v>
      </c>
      <c r="I135" s="133">
        <v>1</v>
      </c>
      <c r="J135" s="133">
        <v>265</v>
      </c>
      <c r="K135" s="133">
        <v>54</v>
      </c>
      <c r="L135" s="133">
        <v>550</v>
      </c>
      <c r="M135" s="133" t="s">
        <v>2039</v>
      </c>
      <c r="N135" s="133" t="s">
        <v>3622</v>
      </c>
      <c r="O135" s="133" t="s">
        <v>4451</v>
      </c>
      <c r="P135" s="133" t="s">
        <v>4807</v>
      </c>
      <c r="Q135" s="166">
        <v>41484</v>
      </c>
      <c r="R135" s="133">
        <v>70</v>
      </c>
      <c r="S135" s="146" t="s">
        <v>3649</v>
      </c>
      <c r="T135" s="173" t="s">
        <v>3649</v>
      </c>
      <c r="U135" s="170" t="s">
        <v>3649</v>
      </c>
      <c r="V135" s="133"/>
      <c r="W135" s="133"/>
      <c r="X135" s="133"/>
    </row>
    <row r="136" spans="1:24" x14ac:dyDescent="0.2">
      <c r="A136" s="133" t="s">
        <v>2037</v>
      </c>
      <c r="B136" s="133" t="s">
        <v>4422</v>
      </c>
      <c r="C136" s="136" t="s">
        <v>1757</v>
      </c>
      <c r="D136" s="136" t="s">
        <v>1637</v>
      </c>
      <c r="E136" s="133" t="s">
        <v>2038</v>
      </c>
      <c r="F136" s="133" t="s">
        <v>3207</v>
      </c>
      <c r="G136" s="133" t="s">
        <v>3655</v>
      </c>
      <c r="H136" s="133">
        <v>176</v>
      </c>
      <c r="I136" s="133">
        <v>1</v>
      </c>
      <c r="J136" s="133">
        <v>265</v>
      </c>
      <c r="K136" s="133">
        <v>54</v>
      </c>
      <c r="L136" s="133">
        <v>550</v>
      </c>
      <c r="M136" s="133" t="s">
        <v>2039</v>
      </c>
      <c r="N136" s="133" t="s">
        <v>3622</v>
      </c>
      <c r="O136" s="133" t="s">
        <v>4451</v>
      </c>
      <c r="P136" s="133" t="s">
        <v>4807</v>
      </c>
      <c r="Q136" s="166">
        <v>41484</v>
      </c>
      <c r="R136" s="133">
        <v>70</v>
      </c>
      <c r="S136" s="146" t="s">
        <v>3649</v>
      </c>
      <c r="T136" s="173" t="s">
        <v>3649</v>
      </c>
      <c r="U136" s="170" t="s">
        <v>3649</v>
      </c>
      <c r="V136" s="133"/>
      <c r="W136" s="133"/>
      <c r="X136" s="133"/>
    </row>
    <row r="137" spans="1:24" x14ac:dyDescent="0.2">
      <c r="A137" s="133"/>
      <c r="B137" s="394">
        <v>44</v>
      </c>
      <c r="C137" s="336" t="s">
        <v>3943</v>
      </c>
      <c r="D137" s="336" t="s">
        <v>1645</v>
      </c>
      <c r="E137" s="394"/>
      <c r="F137" s="394">
        <v>136900</v>
      </c>
      <c r="G137" s="394" t="s">
        <v>1192</v>
      </c>
      <c r="H137" s="394">
        <v>126</v>
      </c>
      <c r="I137" s="394">
        <v>1</v>
      </c>
      <c r="J137" s="394">
        <v>858</v>
      </c>
      <c r="K137" s="394">
        <v>33</v>
      </c>
      <c r="L137" s="394"/>
      <c r="M137" s="394" t="s">
        <v>1380</v>
      </c>
      <c r="N137" s="394"/>
      <c r="O137" s="394" t="s">
        <v>2722</v>
      </c>
      <c r="P137" s="394" t="s">
        <v>4816</v>
      </c>
      <c r="Q137" s="337">
        <v>41487</v>
      </c>
      <c r="R137" s="394"/>
      <c r="S137" s="146" t="s">
        <v>3649</v>
      </c>
      <c r="T137" s="173" t="s">
        <v>3649</v>
      </c>
      <c r="U137" s="170" t="s">
        <v>3649</v>
      </c>
      <c r="V137" s="133"/>
      <c r="W137" s="133"/>
      <c r="X137" s="133"/>
    </row>
    <row r="138" spans="1:24" x14ac:dyDescent="0.2">
      <c r="A138" s="133"/>
      <c r="B138" s="394">
        <v>44</v>
      </c>
      <c r="C138" s="336" t="s">
        <v>3943</v>
      </c>
      <c r="D138" s="336" t="s">
        <v>1650</v>
      </c>
      <c r="E138" s="394"/>
      <c r="F138" s="394">
        <v>136900</v>
      </c>
      <c r="G138" s="394" t="s">
        <v>1192</v>
      </c>
      <c r="H138" s="394">
        <v>126</v>
      </c>
      <c r="I138" s="394">
        <v>1</v>
      </c>
      <c r="J138" s="394">
        <v>858</v>
      </c>
      <c r="K138" s="394">
        <v>33</v>
      </c>
      <c r="L138" s="394"/>
      <c r="M138" s="394" t="s">
        <v>1380</v>
      </c>
      <c r="N138" s="394"/>
      <c r="O138" s="394" t="s">
        <v>2722</v>
      </c>
      <c r="P138" s="394" t="s">
        <v>4816</v>
      </c>
      <c r="Q138" s="337">
        <v>41487</v>
      </c>
      <c r="R138" s="394"/>
      <c r="S138" s="146" t="s">
        <v>3649</v>
      </c>
      <c r="T138" s="173" t="s">
        <v>3649</v>
      </c>
      <c r="U138" s="170" t="s">
        <v>3649</v>
      </c>
      <c r="V138" s="133"/>
      <c r="W138" s="133"/>
      <c r="X138" s="133"/>
    </row>
    <row r="139" spans="1:24" s="143" customFormat="1" x14ac:dyDescent="0.2">
      <c r="A139" s="140" t="s">
        <v>4745</v>
      </c>
      <c r="B139" s="140" t="s">
        <v>4559</v>
      </c>
      <c r="C139" s="141" t="s">
        <v>4743</v>
      </c>
      <c r="D139" s="141" t="s">
        <v>1641</v>
      </c>
      <c r="E139" s="140" t="s">
        <v>4827</v>
      </c>
      <c r="F139" s="140" t="s">
        <v>4828</v>
      </c>
      <c r="G139" s="140" t="s">
        <v>3620</v>
      </c>
      <c r="H139" s="140">
        <v>303</v>
      </c>
      <c r="I139" s="140">
        <v>1</v>
      </c>
      <c r="J139" s="140">
        <v>110</v>
      </c>
      <c r="K139" s="140">
        <v>36</v>
      </c>
      <c r="L139" s="140">
        <v>110</v>
      </c>
      <c r="M139" s="140" t="s">
        <v>4744</v>
      </c>
      <c r="N139" s="140" t="s">
        <v>3633</v>
      </c>
      <c r="O139" s="140" t="s">
        <v>4829</v>
      </c>
      <c r="P139" s="140" t="s">
        <v>4804</v>
      </c>
      <c r="Q139" s="165">
        <v>41486</v>
      </c>
      <c r="R139" s="140">
        <v>21</v>
      </c>
      <c r="S139" s="146" t="s">
        <v>3649</v>
      </c>
      <c r="T139" s="173" t="s">
        <v>3649</v>
      </c>
      <c r="U139" s="170" t="s">
        <v>3649</v>
      </c>
      <c r="V139" s="140"/>
      <c r="W139" s="322" t="s">
        <v>3649</v>
      </c>
      <c r="X139" s="140"/>
    </row>
    <row r="140" spans="1:24" x14ac:dyDescent="0.2">
      <c r="A140" s="133" t="s">
        <v>4522</v>
      </c>
      <c r="B140" s="133" t="s">
        <v>4424</v>
      </c>
      <c r="C140" s="136" t="s">
        <v>4730</v>
      </c>
      <c r="D140" s="136" t="s">
        <v>2200</v>
      </c>
      <c r="E140" s="133" t="s">
        <v>4523</v>
      </c>
      <c r="F140" s="133" t="s">
        <v>1208</v>
      </c>
      <c r="G140" s="133" t="s">
        <v>3655</v>
      </c>
      <c r="H140" s="133">
        <v>172</v>
      </c>
      <c r="I140" s="133">
        <v>1</v>
      </c>
      <c r="J140" s="133">
        <v>330</v>
      </c>
      <c r="K140" s="133">
        <v>56</v>
      </c>
      <c r="L140" s="133">
        <v>660</v>
      </c>
      <c r="M140" s="133" t="s">
        <v>4524</v>
      </c>
      <c r="N140" s="133" t="s">
        <v>4866</v>
      </c>
      <c r="O140" s="133" t="s">
        <v>4451</v>
      </c>
      <c r="P140" s="133" t="s">
        <v>4804</v>
      </c>
      <c r="Q140" s="166">
        <v>41491</v>
      </c>
      <c r="R140" s="133">
        <v>85</v>
      </c>
      <c r="S140" s="146" t="s">
        <v>3649</v>
      </c>
      <c r="T140" s="173" t="s">
        <v>3649</v>
      </c>
      <c r="U140" s="170" t="s">
        <v>3649</v>
      </c>
      <c r="V140" s="133"/>
      <c r="W140" s="133"/>
      <c r="X140" s="133"/>
    </row>
    <row r="141" spans="1:24" x14ac:dyDescent="0.2">
      <c r="A141" s="133" t="s">
        <v>4522</v>
      </c>
      <c r="B141" s="133" t="s">
        <v>4424</v>
      </c>
      <c r="C141" s="136" t="s">
        <v>4730</v>
      </c>
      <c r="D141" s="136" t="s">
        <v>2269</v>
      </c>
      <c r="E141" s="133" t="s">
        <v>4523</v>
      </c>
      <c r="F141" s="133" t="s">
        <v>1208</v>
      </c>
      <c r="G141" s="133" t="s">
        <v>3655</v>
      </c>
      <c r="H141" s="133">
        <v>172</v>
      </c>
      <c r="I141" s="133">
        <v>1</v>
      </c>
      <c r="J141" s="133">
        <v>330</v>
      </c>
      <c r="K141" s="133">
        <v>56</v>
      </c>
      <c r="L141" s="133">
        <v>660</v>
      </c>
      <c r="M141" s="133" t="s">
        <v>4524</v>
      </c>
      <c r="N141" s="133" t="s">
        <v>4866</v>
      </c>
      <c r="O141" s="133" t="s">
        <v>4451</v>
      </c>
      <c r="P141" s="133" t="s">
        <v>4804</v>
      </c>
      <c r="Q141" s="166">
        <v>41491</v>
      </c>
      <c r="R141" s="133">
        <v>85</v>
      </c>
      <c r="S141" s="146" t="s">
        <v>3649</v>
      </c>
      <c r="T141" s="173" t="s">
        <v>3649</v>
      </c>
      <c r="U141" s="170" t="s">
        <v>3649</v>
      </c>
      <c r="V141" s="133"/>
      <c r="W141" s="133"/>
      <c r="X141" s="133"/>
    </row>
    <row r="142" spans="1:24" x14ac:dyDescent="0.2">
      <c r="A142" s="133"/>
      <c r="B142" s="133">
        <v>41</v>
      </c>
      <c r="C142" s="136" t="s">
        <v>3942</v>
      </c>
      <c r="D142" s="136" t="s">
        <v>1645</v>
      </c>
      <c r="E142" s="133"/>
      <c r="F142" s="133">
        <v>136900</v>
      </c>
      <c r="G142" s="133" t="s">
        <v>3636</v>
      </c>
      <c r="H142" s="133">
        <v>150</v>
      </c>
      <c r="I142" s="133">
        <v>1</v>
      </c>
      <c r="J142" s="133">
        <v>903</v>
      </c>
      <c r="K142" s="133">
        <v>33</v>
      </c>
      <c r="L142" s="133"/>
      <c r="M142" s="133" t="s">
        <v>1380</v>
      </c>
      <c r="N142" s="133"/>
      <c r="O142" s="133" t="s">
        <v>2722</v>
      </c>
      <c r="P142" s="133" t="s">
        <v>4807</v>
      </c>
      <c r="Q142" s="166">
        <v>41490</v>
      </c>
      <c r="R142" s="133"/>
      <c r="S142" s="146" t="s">
        <v>3649</v>
      </c>
      <c r="T142" s="173" t="s">
        <v>3649</v>
      </c>
      <c r="U142" s="170" t="s">
        <v>3649</v>
      </c>
      <c r="V142" s="133"/>
      <c r="W142" s="133"/>
      <c r="X142" s="133"/>
    </row>
    <row r="143" spans="1:24" x14ac:dyDescent="0.2">
      <c r="A143" s="133"/>
      <c r="B143" s="133">
        <v>41</v>
      </c>
      <c r="C143" s="136" t="s">
        <v>3942</v>
      </c>
      <c r="D143" s="136" t="s">
        <v>1650</v>
      </c>
      <c r="E143" s="133"/>
      <c r="F143" s="133">
        <v>133900</v>
      </c>
      <c r="G143" s="133" t="s">
        <v>3636</v>
      </c>
      <c r="H143" s="133">
        <v>150</v>
      </c>
      <c r="I143" s="133">
        <v>1</v>
      </c>
      <c r="J143" s="133">
        <v>903</v>
      </c>
      <c r="K143" s="133">
        <v>33</v>
      </c>
      <c r="L143" s="133"/>
      <c r="M143" s="133" t="s">
        <v>1380</v>
      </c>
      <c r="N143" s="133"/>
      <c r="O143" s="133" t="s">
        <v>2722</v>
      </c>
      <c r="P143" s="133" t="s">
        <v>4807</v>
      </c>
      <c r="Q143" s="166">
        <v>41490</v>
      </c>
      <c r="R143" s="133"/>
      <c r="S143" s="146" t="s">
        <v>3649</v>
      </c>
      <c r="T143" s="173" t="s">
        <v>3649</v>
      </c>
      <c r="U143" s="170" t="s">
        <v>3649</v>
      </c>
      <c r="V143" s="133"/>
      <c r="W143" s="133"/>
      <c r="X143" s="133"/>
    </row>
    <row r="144" spans="1:24" s="143" customFormat="1" x14ac:dyDescent="0.2">
      <c r="A144" s="140" t="s">
        <v>4746</v>
      </c>
      <c r="B144" s="140" t="s">
        <v>4559</v>
      </c>
      <c r="C144" s="141" t="s">
        <v>4743</v>
      </c>
      <c r="D144" s="141" t="s">
        <v>3704</v>
      </c>
      <c r="E144" s="140" t="s">
        <v>4747</v>
      </c>
      <c r="F144" s="140" t="s">
        <v>4363</v>
      </c>
      <c r="G144" s="140" t="s">
        <v>3620</v>
      </c>
      <c r="H144" s="140">
        <v>303</v>
      </c>
      <c r="I144" s="140">
        <v>1</v>
      </c>
      <c r="J144" s="140">
        <v>55</v>
      </c>
      <c r="K144" s="140">
        <v>45</v>
      </c>
      <c r="L144" s="140">
        <v>55</v>
      </c>
      <c r="M144" s="140" t="s">
        <v>4744</v>
      </c>
      <c r="N144" s="140" t="s">
        <v>4836</v>
      </c>
      <c r="O144" s="140" t="s">
        <v>4829</v>
      </c>
      <c r="P144" s="140" t="s">
        <v>4816</v>
      </c>
      <c r="Q144" s="165">
        <v>41488</v>
      </c>
      <c r="R144" s="140">
        <v>16</v>
      </c>
      <c r="S144" s="146" t="s">
        <v>3649</v>
      </c>
      <c r="T144" s="173" t="s">
        <v>3649</v>
      </c>
      <c r="U144" s="170" t="s">
        <v>3649</v>
      </c>
      <c r="V144" s="140"/>
      <c r="W144" s="322" t="s">
        <v>3649</v>
      </c>
      <c r="X144" s="140"/>
    </row>
    <row r="145" spans="1:24" x14ac:dyDescent="0.2">
      <c r="A145" s="133" t="s">
        <v>3234</v>
      </c>
      <c r="B145" s="133" t="s">
        <v>4422</v>
      </c>
      <c r="C145" s="136" t="s">
        <v>1757</v>
      </c>
      <c r="D145" s="136" t="s">
        <v>2726</v>
      </c>
      <c r="E145" s="133" t="s">
        <v>3592</v>
      </c>
      <c r="F145" s="133" t="s">
        <v>4413</v>
      </c>
      <c r="G145" s="133" t="s">
        <v>3655</v>
      </c>
      <c r="H145" s="133">
        <v>172</v>
      </c>
      <c r="I145" s="133">
        <v>1</v>
      </c>
      <c r="J145" s="133">
        <v>165</v>
      </c>
      <c r="K145" s="133">
        <v>54</v>
      </c>
      <c r="L145" s="133">
        <v>330</v>
      </c>
      <c r="M145" s="133" t="s">
        <v>3594</v>
      </c>
      <c r="N145" s="133" t="s">
        <v>4647</v>
      </c>
      <c r="O145" s="133" t="s">
        <v>4451</v>
      </c>
      <c r="P145" s="133" t="s">
        <v>4804</v>
      </c>
      <c r="Q145" s="166">
        <v>41491</v>
      </c>
      <c r="R145" s="133">
        <v>42</v>
      </c>
      <c r="S145" s="146" t="s">
        <v>3649</v>
      </c>
      <c r="T145" s="173" t="s">
        <v>3649</v>
      </c>
      <c r="U145" s="170" t="s">
        <v>3649</v>
      </c>
      <c r="V145" s="133"/>
      <c r="W145" s="133"/>
      <c r="X145" s="133"/>
    </row>
    <row r="146" spans="1:24" x14ac:dyDescent="0.2">
      <c r="A146" s="133" t="s">
        <v>3234</v>
      </c>
      <c r="B146" s="133" t="s">
        <v>4422</v>
      </c>
      <c r="C146" s="136" t="s">
        <v>1757</v>
      </c>
      <c r="D146" s="136" t="s">
        <v>2729</v>
      </c>
      <c r="E146" s="133" t="s">
        <v>3592</v>
      </c>
      <c r="F146" s="133" t="s">
        <v>4413</v>
      </c>
      <c r="G146" s="133" t="s">
        <v>3655</v>
      </c>
      <c r="H146" s="133">
        <v>172</v>
      </c>
      <c r="I146" s="133">
        <v>1</v>
      </c>
      <c r="J146" s="133">
        <v>165</v>
      </c>
      <c r="K146" s="133">
        <v>54</v>
      </c>
      <c r="L146" s="133">
        <v>330</v>
      </c>
      <c r="M146" s="133" t="s">
        <v>3594</v>
      </c>
      <c r="N146" s="133" t="s">
        <v>4647</v>
      </c>
      <c r="O146" s="133" t="s">
        <v>4451</v>
      </c>
      <c r="P146" s="133" t="s">
        <v>4804</v>
      </c>
      <c r="Q146" s="166">
        <v>41491</v>
      </c>
      <c r="R146" s="133">
        <v>42</v>
      </c>
      <c r="S146" s="146" t="s">
        <v>3649</v>
      </c>
      <c r="T146" s="173" t="s">
        <v>3649</v>
      </c>
      <c r="U146" s="170" t="s">
        <v>3649</v>
      </c>
      <c r="V146" s="133"/>
      <c r="W146" s="133"/>
      <c r="X146" s="133"/>
    </row>
    <row r="147" spans="1:24" x14ac:dyDescent="0.2">
      <c r="A147" s="133"/>
      <c r="B147" s="133">
        <v>41</v>
      </c>
      <c r="C147" s="136" t="s">
        <v>3942</v>
      </c>
      <c r="D147" s="136" t="s">
        <v>2447</v>
      </c>
      <c r="E147" s="133"/>
      <c r="F147" s="133">
        <v>136900</v>
      </c>
      <c r="G147" s="133" t="s">
        <v>3636</v>
      </c>
      <c r="H147" s="133">
        <v>150</v>
      </c>
      <c r="I147" s="133">
        <v>1</v>
      </c>
      <c r="J147" s="133">
        <v>184</v>
      </c>
      <c r="K147" s="133">
        <v>33</v>
      </c>
      <c r="L147" s="133"/>
      <c r="M147" s="133" t="s">
        <v>1380</v>
      </c>
      <c r="N147" s="133"/>
      <c r="O147" s="133" t="s">
        <v>2722</v>
      </c>
      <c r="P147" s="133" t="s">
        <v>4804</v>
      </c>
      <c r="Q147" s="166">
        <v>41492</v>
      </c>
      <c r="R147" s="133"/>
      <c r="S147" s="146" t="s">
        <v>3649</v>
      </c>
      <c r="T147" s="173" t="s">
        <v>3649</v>
      </c>
      <c r="U147" s="170" t="s">
        <v>3649</v>
      </c>
      <c r="V147" s="133"/>
      <c r="W147" s="133"/>
      <c r="X147" s="133"/>
    </row>
    <row r="148" spans="1:24" x14ac:dyDescent="0.2">
      <c r="A148" s="133"/>
      <c r="B148" s="133">
        <v>41</v>
      </c>
      <c r="C148" s="136" t="s">
        <v>3942</v>
      </c>
      <c r="D148" s="136" t="s">
        <v>2449</v>
      </c>
      <c r="E148" s="133"/>
      <c r="F148" s="133">
        <v>136900</v>
      </c>
      <c r="G148" s="133" t="s">
        <v>3636</v>
      </c>
      <c r="H148" s="133">
        <v>150</v>
      </c>
      <c r="I148" s="133">
        <v>1</v>
      </c>
      <c r="J148" s="133">
        <v>184</v>
      </c>
      <c r="K148" s="133">
        <v>33</v>
      </c>
      <c r="L148" s="133"/>
      <c r="M148" s="133" t="s">
        <v>1380</v>
      </c>
      <c r="N148" s="133"/>
      <c r="O148" s="133" t="s">
        <v>2722</v>
      </c>
      <c r="P148" s="133" t="s">
        <v>4804</v>
      </c>
      <c r="Q148" s="166">
        <v>41492</v>
      </c>
      <c r="R148" s="133"/>
      <c r="S148" s="146" t="s">
        <v>3649</v>
      </c>
      <c r="T148" s="173" t="s">
        <v>3649</v>
      </c>
      <c r="U148" s="170" t="s">
        <v>3649</v>
      </c>
      <c r="V148" s="133"/>
      <c r="W148" s="133"/>
      <c r="X148" s="133"/>
    </row>
    <row r="149" spans="1:24" s="692" customFormat="1" x14ac:dyDescent="0.2">
      <c r="A149" s="690" t="s">
        <v>2136</v>
      </c>
      <c r="B149" s="690">
        <v>56</v>
      </c>
      <c r="C149" s="691" t="s">
        <v>3912</v>
      </c>
      <c r="D149" s="691" t="s">
        <v>2726</v>
      </c>
      <c r="E149" s="690">
        <v>500035</v>
      </c>
      <c r="F149" s="690">
        <v>4772</v>
      </c>
      <c r="G149" s="690">
        <v>160</v>
      </c>
      <c r="H149" s="690">
        <v>165</v>
      </c>
      <c r="I149" s="690">
        <v>1</v>
      </c>
      <c r="J149" s="690">
        <v>901</v>
      </c>
      <c r="K149" s="690">
        <v>48</v>
      </c>
      <c r="L149" s="690">
        <v>5000</v>
      </c>
      <c r="M149" s="690" t="s">
        <v>613</v>
      </c>
      <c r="N149" s="690"/>
      <c r="O149" s="690" t="s">
        <v>1456</v>
      </c>
      <c r="P149" s="386" t="s">
        <v>4807</v>
      </c>
      <c r="Q149" s="699">
        <v>41493</v>
      </c>
      <c r="R149" s="386"/>
      <c r="S149" s="146" t="s">
        <v>3649</v>
      </c>
      <c r="T149" s="173" t="s">
        <v>3649</v>
      </c>
      <c r="U149" s="170" t="s">
        <v>3649</v>
      </c>
      <c r="V149" s="386"/>
      <c r="W149" s="386"/>
      <c r="X149" s="386"/>
    </row>
    <row r="150" spans="1:24" x14ac:dyDescent="0.2">
      <c r="A150" s="394" t="s">
        <v>5096</v>
      </c>
      <c r="B150" s="394">
        <v>49</v>
      </c>
      <c r="C150" s="336" t="s">
        <v>5097</v>
      </c>
      <c r="D150" s="336" t="s">
        <v>1641</v>
      </c>
      <c r="E150" s="394" t="s">
        <v>5098</v>
      </c>
      <c r="F150" s="394" t="s">
        <v>5099</v>
      </c>
      <c r="G150" s="394" t="s">
        <v>3593</v>
      </c>
      <c r="H150" s="394">
        <v>176</v>
      </c>
      <c r="I150" s="394">
        <v>1</v>
      </c>
      <c r="J150" s="394">
        <v>670</v>
      </c>
      <c r="K150" s="394">
        <v>37</v>
      </c>
      <c r="L150" s="394"/>
      <c r="M150" s="394" t="s">
        <v>2842</v>
      </c>
      <c r="N150" s="394"/>
      <c r="O150" s="394" t="s">
        <v>5100</v>
      </c>
      <c r="P150" s="133" t="s">
        <v>4816</v>
      </c>
      <c r="Q150" s="166">
        <v>41494</v>
      </c>
      <c r="R150" s="133"/>
      <c r="S150" s="146" t="s">
        <v>3649</v>
      </c>
      <c r="T150" s="173" t="s">
        <v>3649</v>
      </c>
      <c r="U150" s="170" t="s">
        <v>3649</v>
      </c>
      <c r="V150" s="133"/>
      <c r="W150" s="133"/>
      <c r="X150" s="133"/>
    </row>
    <row r="151" spans="1:24" x14ac:dyDescent="0.2">
      <c r="A151" s="133"/>
      <c r="B151" s="133">
        <v>44</v>
      </c>
      <c r="C151" s="136" t="s">
        <v>3842</v>
      </c>
      <c r="D151" s="136" t="s">
        <v>1651</v>
      </c>
      <c r="E151" s="133"/>
      <c r="F151" s="133">
        <v>136900</v>
      </c>
      <c r="G151" s="133" t="s">
        <v>1192</v>
      </c>
      <c r="H151" s="133">
        <v>126</v>
      </c>
      <c r="I151" s="133">
        <v>1</v>
      </c>
      <c r="J151" s="133">
        <v>903</v>
      </c>
      <c r="K151" s="133">
        <v>33</v>
      </c>
      <c r="L151" s="133"/>
      <c r="M151" s="133" t="s">
        <v>1380</v>
      </c>
      <c r="N151" s="133"/>
      <c r="O151" s="133" t="s">
        <v>2722</v>
      </c>
      <c r="P151" s="133" t="s">
        <v>4807</v>
      </c>
      <c r="Q151" s="166">
        <v>41495</v>
      </c>
      <c r="R151" s="133"/>
      <c r="S151" s="146" t="s">
        <v>3649</v>
      </c>
      <c r="T151" s="173" t="s">
        <v>3649</v>
      </c>
      <c r="U151" s="170" t="s">
        <v>3649</v>
      </c>
      <c r="V151" s="133"/>
      <c r="W151" s="133"/>
      <c r="X151" s="133"/>
    </row>
    <row r="152" spans="1:24" x14ac:dyDescent="0.2">
      <c r="A152" s="133"/>
      <c r="B152" s="133">
        <v>44</v>
      </c>
      <c r="C152" s="136" t="s">
        <v>3842</v>
      </c>
      <c r="D152" s="136" t="s">
        <v>1651</v>
      </c>
      <c r="E152" s="133"/>
      <c r="F152" s="133">
        <v>136900</v>
      </c>
      <c r="G152" s="133" t="s">
        <v>1192</v>
      </c>
      <c r="H152" s="133">
        <v>126</v>
      </c>
      <c r="I152" s="133">
        <v>1</v>
      </c>
      <c r="J152" s="133">
        <v>903</v>
      </c>
      <c r="K152" s="133">
        <v>33</v>
      </c>
      <c r="L152" s="133"/>
      <c r="M152" s="133" t="s">
        <v>1380</v>
      </c>
      <c r="N152" s="133"/>
      <c r="O152" s="133" t="s">
        <v>2722</v>
      </c>
      <c r="P152" s="133" t="s">
        <v>4807</v>
      </c>
      <c r="Q152" s="166">
        <v>41495</v>
      </c>
      <c r="R152" s="133"/>
      <c r="S152" s="146" t="s">
        <v>3649</v>
      </c>
      <c r="T152" s="173" t="s">
        <v>3649</v>
      </c>
      <c r="U152" s="170" t="s">
        <v>3649</v>
      </c>
      <c r="V152" s="133"/>
      <c r="W152" s="133"/>
      <c r="X152" s="133"/>
    </row>
    <row r="153" spans="1:24" x14ac:dyDescent="0.2">
      <c r="A153" s="133" t="s">
        <v>1852</v>
      </c>
      <c r="B153" s="133">
        <v>59</v>
      </c>
      <c r="C153" s="136" t="s">
        <v>3846</v>
      </c>
      <c r="D153" s="136" t="s">
        <v>1651</v>
      </c>
      <c r="E153" s="133" t="s">
        <v>3323</v>
      </c>
      <c r="F153" s="133" t="s">
        <v>3847</v>
      </c>
      <c r="G153" s="133" t="s">
        <v>3325</v>
      </c>
      <c r="H153" s="133">
        <v>251</v>
      </c>
      <c r="I153" s="133">
        <v>1</v>
      </c>
      <c r="J153" s="133">
        <v>550</v>
      </c>
      <c r="K153" s="133">
        <v>18</v>
      </c>
      <c r="L153" s="133">
        <v>2500</v>
      </c>
      <c r="M153" s="133" t="s">
        <v>1853</v>
      </c>
      <c r="N153" s="133"/>
      <c r="O153" s="133" t="s">
        <v>3848</v>
      </c>
      <c r="P153" s="133" t="s">
        <v>4816</v>
      </c>
      <c r="Q153" s="166">
        <v>41494</v>
      </c>
      <c r="R153" s="133"/>
      <c r="S153" s="146" t="s">
        <v>3649</v>
      </c>
      <c r="T153" s="173" t="s">
        <v>3649</v>
      </c>
      <c r="U153" s="170" t="s">
        <v>3649</v>
      </c>
      <c r="V153" s="133"/>
      <c r="W153" s="133"/>
      <c r="X153" s="133"/>
    </row>
    <row r="154" spans="1:24" x14ac:dyDescent="0.2">
      <c r="A154" s="133" t="s">
        <v>1852</v>
      </c>
      <c r="B154" s="133">
        <v>59</v>
      </c>
      <c r="C154" s="136" t="s">
        <v>3846</v>
      </c>
      <c r="D154" s="136" t="s">
        <v>1634</v>
      </c>
      <c r="E154" s="133" t="s">
        <v>3323</v>
      </c>
      <c r="F154" s="133" t="s">
        <v>3847</v>
      </c>
      <c r="G154" s="133" t="s">
        <v>3325</v>
      </c>
      <c r="H154" s="133">
        <v>251</v>
      </c>
      <c r="I154" s="133">
        <v>1</v>
      </c>
      <c r="J154" s="133"/>
      <c r="K154" s="133">
        <v>18</v>
      </c>
      <c r="L154" s="133">
        <v>2500</v>
      </c>
      <c r="M154" s="133" t="s">
        <v>1853</v>
      </c>
      <c r="N154" s="133"/>
      <c r="O154" s="133" t="s">
        <v>3848</v>
      </c>
      <c r="P154" s="133"/>
      <c r="Q154" s="166"/>
      <c r="R154" s="133"/>
      <c r="S154" s="146" t="s">
        <v>3649</v>
      </c>
      <c r="T154" s="173" t="s">
        <v>3649</v>
      </c>
      <c r="U154" s="170" t="s">
        <v>3649</v>
      </c>
      <c r="V154" s="133"/>
      <c r="W154" s="133"/>
      <c r="X154" s="133"/>
    </row>
    <row r="155" spans="1:24" x14ac:dyDescent="0.2">
      <c r="A155" s="133"/>
      <c r="B155" s="133">
        <v>44</v>
      </c>
      <c r="C155" s="136" t="s">
        <v>3842</v>
      </c>
      <c r="D155" s="136" t="s">
        <v>1634</v>
      </c>
      <c r="E155" s="133"/>
      <c r="F155" s="133">
        <v>136900</v>
      </c>
      <c r="G155" s="133" t="s">
        <v>1192</v>
      </c>
      <c r="H155" s="133">
        <v>126</v>
      </c>
      <c r="I155" s="133">
        <v>1</v>
      </c>
      <c r="J155" s="133">
        <v>301</v>
      </c>
      <c r="K155" s="133">
        <v>33</v>
      </c>
      <c r="L155" s="133"/>
      <c r="M155" s="133" t="s">
        <v>1380</v>
      </c>
      <c r="N155" s="133"/>
      <c r="O155" s="133" t="s">
        <v>2722</v>
      </c>
      <c r="P155" s="133" t="s">
        <v>4807</v>
      </c>
      <c r="Q155" s="166">
        <v>41499</v>
      </c>
      <c r="R155" s="133"/>
      <c r="S155" s="146" t="s">
        <v>3649</v>
      </c>
      <c r="T155" s="173" t="s">
        <v>3649</v>
      </c>
      <c r="U155" s="170" t="s">
        <v>3649</v>
      </c>
      <c r="V155" s="133"/>
      <c r="W155" s="133"/>
      <c r="X155" s="133"/>
    </row>
    <row r="156" spans="1:24" x14ac:dyDescent="0.2">
      <c r="A156" s="133"/>
      <c r="B156" s="133">
        <v>44</v>
      </c>
      <c r="C156" s="136" t="s">
        <v>3842</v>
      </c>
      <c r="D156" s="136" t="s">
        <v>1637</v>
      </c>
      <c r="E156" s="133"/>
      <c r="F156" s="133">
        <v>136900</v>
      </c>
      <c r="G156" s="133" t="s">
        <v>1192</v>
      </c>
      <c r="H156" s="133">
        <v>126</v>
      </c>
      <c r="I156" s="133">
        <v>1</v>
      </c>
      <c r="J156" s="133">
        <v>301</v>
      </c>
      <c r="K156" s="133">
        <v>33</v>
      </c>
      <c r="L156" s="133"/>
      <c r="M156" s="133" t="s">
        <v>1380</v>
      </c>
      <c r="N156" s="133"/>
      <c r="O156" s="133" t="s">
        <v>2722</v>
      </c>
      <c r="P156" s="133" t="s">
        <v>4807</v>
      </c>
      <c r="Q156" s="166">
        <v>41499</v>
      </c>
      <c r="R156" s="133"/>
      <c r="S156" s="146" t="s">
        <v>3649</v>
      </c>
      <c r="T156" s="173" t="s">
        <v>3649</v>
      </c>
      <c r="U156" s="170" t="s">
        <v>3649</v>
      </c>
      <c r="V156" s="133"/>
      <c r="W156" s="133"/>
      <c r="X156" s="133"/>
    </row>
    <row r="157" spans="1:24" x14ac:dyDescent="0.2">
      <c r="A157" s="133" t="s">
        <v>3420</v>
      </c>
      <c r="B157" s="133" t="s">
        <v>4424</v>
      </c>
      <c r="C157" s="136" t="s">
        <v>4730</v>
      </c>
      <c r="D157" s="136" t="s">
        <v>2549</v>
      </c>
      <c r="E157" s="133" t="s">
        <v>3597</v>
      </c>
      <c r="F157" s="133">
        <v>246342</v>
      </c>
      <c r="G157" s="133" t="s">
        <v>3655</v>
      </c>
      <c r="H157" s="133">
        <v>172</v>
      </c>
      <c r="I157" s="133">
        <v>1</v>
      </c>
      <c r="J157" s="133">
        <v>110</v>
      </c>
      <c r="K157" s="133">
        <v>46</v>
      </c>
      <c r="L157" s="133">
        <v>220</v>
      </c>
      <c r="M157" s="133" t="s">
        <v>2039</v>
      </c>
      <c r="N157" s="133" t="s">
        <v>3612</v>
      </c>
      <c r="O157" s="133" t="s">
        <v>3425</v>
      </c>
      <c r="P157" s="133" t="s">
        <v>4807</v>
      </c>
      <c r="Q157" s="166">
        <v>41507</v>
      </c>
      <c r="R157" s="133">
        <v>24</v>
      </c>
      <c r="S157" s="146" t="s">
        <v>3649</v>
      </c>
      <c r="T157" s="173" t="s">
        <v>3649</v>
      </c>
      <c r="U157" s="170" t="s">
        <v>3649</v>
      </c>
      <c r="V157" s="133"/>
      <c r="W157" s="133"/>
      <c r="X157" s="133"/>
    </row>
    <row r="158" spans="1:24" x14ac:dyDescent="0.2">
      <c r="A158" s="133" t="s">
        <v>3420</v>
      </c>
      <c r="B158" s="133" t="s">
        <v>4424</v>
      </c>
      <c r="C158" s="136" t="s">
        <v>4730</v>
      </c>
      <c r="D158" s="136" t="s">
        <v>2552</v>
      </c>
      <c r="E158" s="133" t="s">
        <v>3597</v>
      </c>
      <c r="F158" s="133">
        <v>246342</v>
      </c>
      <c r="G158" s="133" t="s">
        <v>3655</v>
      </c>
      <c r="H158" s="133">
        <v>172</v>
      </c>
      <c r="I158" s="133">
        <v>1</v>
      </c>
      <c r="J158" s="133">
        <v>110</v>
      </c>
      <c r="K158" s="133">
        <v>46</v>
      </c>
      <c r="L158" s="133">
        <v>220</v>
      </c>
      <c r="M158" s="133" t="s">
        <v>2039</v>
      </c>
      <c r="N158" s="133" t="s">
        <v>3612</v>
      </c>
      <c r="O158" s="133" t="s">
        <v>3425</v>
      </c>
      <c r="P158" s="133" t="s">
        <v>4807</v>
      </c>
      <c r="Q158" s="166">
        <v>41507</v>
      </c>
      <c r="R158" s="133">
        <v>24</v>
      </c>
      <c r="S158" s="146" t="s">
        <v>3649</v>
      </c>
      <c r="T158" s="173" t="s">
        <v>3649</v>
      </c>
      <c r="U158" s="170" t="s">
        <v>3649</v>
      </c>
      <c r="V158" s="133"/>
      <c r="W158" s="133"/>
      <c r="X158" s="133"/>
    </row>
    <row r="159" spans="1:24" x14ac:dyDescent="0.2">
      <c r="A159" s="133" t="s">
        <v>4525</v>
      </c>
      <c r="B159" s="133" t="s">
        <v>4424</v>
      </c>
      <c r="C159" s="136" t="s">
        <v>4730</v>
      </c>
      <c r="D159" s="136" t="s">
        <v>2547</v>
      </c>
      <c r="E159" s="133" t="s">
        <v>4526</v>
      </c>
      <c r="F159" s="133">
        <v>250102</v>
      </c>
      <c r="G159" s="133" t="s">
        <v>3655</v>
      </c>
      <c r="H159" s="133">
        <v>172</v>
      </c>
      <c r="I159" s="133">
        <v>1</v>
      </c>
      <c r="J159" s="133">
        <v>330</v>
      </c>
      <c r="K159" s="133">
        <v>50</v>
      </c>
      <c r="L159" s="133">
        <v>660</v>
      </c>
      <c r="M159" s="133" t="s">
        <v>4524</v>
      </c>
      <c r="N159" s="133" t="s">
        <v>599</v>
      </c>
      <c r="O159" s="133" t="s">
        <v>375</v>
      </c>
      <c r="P159" s="133" t="s">
        <v>4807</v>
      </c>
      <c r="Q159" s="166">
        <v>41501</v>
      </c>
      <c r="R159" s="133">
        <v>65</v>
      </c>
      <c r="S159" s="146" t="s">
        <v>3649</v>
      </c>
      <c r="T159" s="173" t="s">
        <v>3649</v>
      </c>
      <c r="U159" s="170" t="s">
        <v>3649</v>
      </c>
      <c r="V159" s="133"/>
      <c r="W159" s="133"/>
      <c r="X159" s="133"/>
    </row>
    <row r="160" spans="1:24" x14ac:dyDescent="0.2">
      <c r="A160" s="133" t="s">
        <v>4525</v>
      </c>
      <c r="B160" s="133" t="s">
        <v>4424</v>
      </c>
      <c r="C160" s="136" t="s">
        <v>4730</v>
      </c>
      <c r="D160" s="136" t="s">
        <v>3843</v>
      </c>
      <c r="E160" s="133" t="s">
        <v>4526</v>
      </c>
      <c r="F160" s="133">
        <v>250102</v>
      </c>
      <c r="G160" s="133" t="s">
        <v>3655</v>
      </c>
      <c r="H160" s="133">
        <v>172</v>
      </c>
      <c r="I160" s="133">
        <v>1</v>
      </c>
      <c r="J160" s="133">
        <v>330</v>
      </c>
      <c r="K160" s="133">
        <v>50</v>
      </c>
      <c r="L160" s="133">
        <v>660</v>
      </c>
      <c r="M160" s="133" t="s">
        <v>4524</v>
      </c>
      <c r="N160" s="133" t="s">
        <v>599</v>
      </c>
      <c r="O160" s="133" t="s">
        <v>375</v>
      </c>
      <c r="P160" s="133" t="s">
        <v>4807</v>
      </c>
      <c r="Q160" s="166">
        <v>41501</v>
      </c>
      <c r="R160" s="133">
        <v>65</v>
      </c>
      <c r="S160" s="146" t="s">
        <v>3649</v>
      </c>
      <c r="T160" s="173" t="s">
        <v>3649</v>
      </c>
      <c r="U160" s="170" t="s">
        <v>3649</v>
      </c>
      <c r="V160" s="133"/>
      <c r="W160" s="133"/>
      <c r="X160" s="133"/>
    </row>
    <row r="161" spans="1:33" s="143" customFormat="1" x14ac:dyDescent="0.2">
      <c r="A161" s="140" t="s">
        <v>3421</v>
      </c>
      <c r="B161" s="140" t="s">
        <v>4559</v>
      </c>
      <c r="C161" s="141" t="s">
        <v>4743</v>
      </c>
      <c r="D161" s="141" t="s">
        <v>244</v>
      </c>
      <c r="E161" s="140" t="s">
        <v>3422</v>
      </c>
      <c r="F161" s="140">
        <v>246342</v>
      </c>
      <c r="G161" s="140" t="s">
        <v>3620</v>
      </c>
      <c r="H161" s="140">
        <v>303</v>
      </c>
      <c r="I161" s="140">
        <v>1</v>
      </c>
      <c r="J161" s="140">
        <v>110</v>
      </c>
      <c r="K161" s="140">
        <v>46</v>
      </c>
      <c r="L161" s="140">
        <v>110</v>
      </c>
      <c r="M161" s="140" t="s">
        <v>2039</v>
      </c>
      <c r="N161" s="140" t="s">
        <v>3612</v>
      </c>
      <c r="O161" s="140" t="s">
        <v>3425</v>
      </c>
      <c r="P161" s="140" t="s">
        <v>4807</v>
      </c>
      <c r="Q161" s="165">
        <v>41502</v>
      </c>
      <c r="R161" s="140">
        <v>22</v>
      </c>
      <c r="S161" s="146" t="s">
        <v>3649</v>
      </c>
      <c r="T161" s="173" t="s">
        <v>3649</v>
      </c>
      <c r="U161" s="170" t="s">
        <v>3649</v>
      </c>
      <c r="V161" s="140"/>
      <c r="W161" s="322" t="s">
        <v>3649</v>
      </c>
      <c r="X161" s="140"/>
    </row>
    <row r="162" spans="1:33" x14ac:dyDescent="0.2">
      <c r="A162" s="133" t="s">
        <v>1852</v>
      </c>
      <c r="B162" s="133">
        <v>59</v>
      </c>
      <c r="C162" s="136" t="s">
        <v>3846</v>
      </c>
      <c r="D162" s="136" t="s">
        <v>2726</v>
      </c>
      <c r="E162" s="133" t="s">
        <v>3323</v>
      </c>
      <c r="F162" s="133" t="s">
        <v>2263</v>
      </c>
      <c r="G162" s="133" t="s">
        <v>3325</v>
      </c>
      <c r="H162" s="133">
        <v>251</v>
      </c>
      <c r="I162" s="133">
        <v>1</v>
      </c>
      <c r="J162" s="133">
        <v>550</v>
      </c>
      <c r="K162" s="133">
        <v>18</v>
      </c>
      <c r="L162" s="133">
        <v>2500</v>
      </c>
      <c r="M162" s="133" t="s">
        <v>1853</v>
      </c>
      <c r="N162" s="133"/>
      <c r="O162" s="133" t="s">
        <v>3848</v>
      </c>
      <c r="P162" s="133" t="s">
        <v>4807</v>
      </c>
      <c r="Q162" s="166">
        <v>41507</v>
      </c>
      <c r="R162" s="133"/>
      <c r="S162" s="146" t="s">
        <v>3649</v>
      </c>
      <c r="T162" s="173" t="s">
        <v>3649</v>
      </c>
      <c r="U162" s="170" t="s">
        <v>3649</v>
      </c>
      <c r="V162" s="133"/>
      <c r="W162" s="133"/>
      <c r="X162" s="133"/>
    </row>
    <row r="163" spans="1:33" x14ac:dyDescent="0.2">
      <c r="A163" s="133"/>
      <c r="B163" s="133">
        <v>44</v>
      </c>
      <c r="C163" s="136" t="s">
        <v>3842</v>
      </c>
      <c r="D163" s="136" t="s">
        <v>2726</v>
      </c>
      <c r="E163" s="133"/>
      <c r="F163" s="133">
        <v>136900</v>
      </c>
      <c r="G163" s="133"/>
      <c r="H163" s="133">
        <v>253</v>
      </c>
      <c r="I163" s="133">
        <v>1</v>
      </c>
      <c r="J163" s="133"/>
      <c r="K163" s="133">
        <v>33</v>
      </c>
      <c r="L163" s="133">
        <v>1000</v>
      </c>
      <c r="M163" s="133"/>
      <c r="N163" s="133"/>
      <c r="O163" s="133" t="s">
        <v>2722</v>
      </c>
      <c r="P163" s="133" t="s">
        <v>4816</v>
      </c>
      <c r="Q163" s="166">
        <v>41512</v>
      </c>
      <c r="R163" s="133"/>
      <c r="S163" s="146" t="s">
        <v>3649</v>
      </c>
      <c r="T163" s="173" t="s">
        <v>3649</v>
      </c>
      <c r="U163" s="170" t="s">
        <v>3649</v>
      </c>
      <c r="V163" s="133"/>
      <c r="W163" s="133"/>
      <c r="X163" s="133"/>
    </row>
    <row r="164" spans="1:33" x14ac:dyDescent="0.2">
      <c r="A164" s="133" t="s">
        <v>3844</v>
      </c>
      <c r="B164" s="133" t="s">
        <v>4422</v>
      </c>
      <c r="C164" s="136" t="s">
        <v>1757</v>
      </c>
      <c r="D164" s="136" t="s">
        <v>1641</v>
      </c>
      <c r="E164" s="133" t="s">
        <v>3845</v>
      </c>
      <c r="F164" s="133" t="s">
        <v>2700</v>
      </c>
      <c r="G164" s="133" t="s">
        <v>3655</v>
      </c>
      <c r="H164" s="133">
        <v>172</v>
      </c>
      <c r="I164" s="133">
        <v>1</v>
      </c>
      <c r="J164" s="133">
        <v>98</v>
      </c>
      <c r="K164" s="133">
        <v>54</v>
      </c>
      <c r="L164" s="133">
        <v>220</v>
      </c>
      <c r="M164" s="133" t="s">
        <v>3607</v>
      </c>
      <c r="N164" s="133"/>
      <c r="O164" s="133" t="s">
        <v>2732</v>
      </c>
      <c r="P164" s="133" t="s">
        <v>4816</v>
      </c>
      <c r="Q164" s="166">
        <v>41512</v>
      </c>
      <c r="R164" s="133"/>
      <c r="S164" s="146" t="s">
        <v>3649</v>
      </c>
      <c r="T164" s="173" t="s">
        <v>3649</v>
      </c>
      <c r="U164" s="170" t="s">
        <v>3649</v>
      </c>
      <c r="V164" s="133"/>
      <c r="W164" s="133"/>
      <c r="X164" s="133"/>
    </row>
    <row r="165" spans="1:33" ht="12" customHeight="1" x14ac:dyDescent="0.25">
      <c r="A165" s="133" t="s">
        <v>3844</v>
      </c>
      <c r="B165" s="133" t="s">
        <v>4422</v>
      </c>
      <c r="C165" s="136" t="s">
        <v>1757</v>
      </c>
      <c r="D165" s="136" t="s">
        <v>1642</v>
      </c>
      <c r="E165" s="133" t="s">
        <v>3845</v>
      </c>
      <c r="F165" s="133" t="s">
        <v>2700</v>
      </c>
      <c r="G165" s="133" t="s">
        <v>3655</v>
      </c>
      <c r="H165" s="133">
        <v>172</v>
      </c>
      <c r="I165" s="133">
        <v>1</v>
      </c>
      <c r="J165" s="133">
        <v>98</v>
      </c>
      <c r="K165" s="133">
        <v>54</v>
      </c>
      <c r="L165" s="133">
        <v>220</v>
      </c>
      <c r="M165" s="133" t="s">
        <v>3607</v>
      </c>
      <c r="N165" s="133"/>
      <c r="O165" s="133" t="s">
        <v>2732</v>
      </c>
      <c r="P165" s="133" t="s">
        <v>4816</v>
      </c>
      <c r="Q165" s="2729">
        <v>41512</v>
      </c>
      <c r="R165" s="2730"/>
      <c r="S165" s="2730"/>
      <c r="T165" s="2730"/>
      <c r="U165" s="133" t="s">
        <v>3607</v>
      </c>
      <c r="V165" s="133"/>
      <c r="W165" s="133"/>
      <c r="X165" s="2727" t="s">
        <v>6080</v>
      </c>
      <c r="Y165" s="2728"/>
      <c r="Z165" s="2728"/>
      <c r="AA165" s="2728"/>
      <c r="AB165" s="2728"/>
      <c r="AE165" s="2725"/>
      <c r="AF165" s="2726"/>
      <c r="AG165" s="2726"/>
    </row>
    <row r="166" spans="1:33" x14ac:dyDescent="0.2">
      <c r="A166" s="394" t="s">
        <v>5096</v>
      </c>
      <c r="B166" s="394">
        <v>49</v>
      </c>
      <c r="C166" s="336" t="s">
        <v>5097</v>
      </c>
      <c r="D166" s="336" t="s">
        <v>3704</v>
      </c>
      <c r="E166" s="394" t="s">
        <v>5098</v>
      </c>
      <c r="F166" s="394" t="s">
        <v>5099</v>
      </c>
      <c r="G166" s="394" t="s">
        <v>3593</v>
      </c>
      <c r="H166" s="394">
        <v>176</v>
      </c>
      <c r="I166" s="394">
        <v>1</v>
      </c>
      <c r="J166" s="394">
        <v>670</v>
      </c>
      <c r="K166" s="394">
        <v>37</v>
      </c>
      <c r="L166" s="394"/>
      <c r="M166" s="394" t="s">
        <v>2842</v>
      </c>
      <c r="N166" s="394"/>
      <c r="O166" s="394" t="s">
        <v>5100</v>
      </c>
      <c r="P166" s="133" t="s">
        <v>4807</v>
      </c>
      <c r="Q166" s="166">
        <v>41509</v>
      </c>
      <c r="R166" s="133"/>
      <c r="S166" s="146" t="s">
        <v>3649</v>
      </c>
      <c r="T166" s="173" t="s">
        <v>3649</v>
      </c>
      <c r="U166" s="170" t="s">
        <v>3649</v>
      </c>
      <c r="V166" s="133"/>
      <c r="W166" s="133"/>
      <c r="X166" s="133"/>
    </row>
    <row r="167" spans="1:33" x14ac:dyDescent="0.2">
      <c r="A167" s="133"/>
      <c r="B167" s="133">
        <v>41</v>
      </c>
      <c r="C167" s="136" t="s">
        <v>5247</v>
      </c>
      <c r="D167" s="136" t="s">
        <v>1651</v>
      </c>
      <c r="E167" s="133"/>
      <c r="F167" s="133">
        <v>136900</v>
      </c>
      <c r="G167" s="133" t="s">
        <v>3636</v>
      </c>
      <c r="H167" s="133">
        <v>150</v>
      </c>
      <c r="I167" s="133">
        <v>1</v>
      </c>
      <c r="J167" s="133">
        <v>903</v>
      </c>
      <c r="K167" s="133">
        <v>33</v>
      </c>
      <c r="L167" s="133"/>
      <c r="M167" s="133" t="s">
        <v>1380</v>
      </c>
      <c r="N167" s="133"/>
      <c r="O167" s="133" t="s">
        <v>2722</v>
      </c>
      <c r="P167" s="133" t="s">
        <v>4807</v>
      </c>
      <c r="Q167" s="166">
        <v>41509</v>
      </c>
      <c r="R167" s="133"/>
      <c r="S167" s="146" t="s">
        <v>3649</v>
      </c>
      <c r="T167" s="173" t="s">
        <v>3649</v>
      </c>
      <c r="U167" s="170" t="s">
        <v>3649</v>
      </c>
      <c r="V167" s="133"/>
      <c r="W167" s="133"/>
      <c r="X167" s="133"/>
    </row>
    <row r="168" spans="1:33" x14ac:dyDescent="0.2">
      <c r="A168" s="133"/>
      <c r="B168" s="133">
        <v>41</v>
      </c>
      <c r="C168" s="136" t="s">
        <v>5247</v>
      </c>
      <c r="D168" s="136" t="s">
        <v>1631</v>
      </c>
      <c r="E168" s="133"/>
      <c r="F168" s="133">
        <v>136900</v>
      </c>
      <c r="G168" s="133" t="s">
        <v>3636</v>
      </c>
      <c r="H168" s="133">
        <v>150</v>
      </c>
      <c r="I168" s="133">
        <v>1</v>
      </c>
      <c r="J168" s="133">
        <v>903</v>
      </c>
      <c r="K168" s="133">
        <v>33</v>
      </c>
      <c r="L168" s="133"/>
      <c r="M168" s="133" t="s">
        <v>1380</v>
      </c>
      <c r="N168" s="133"/>
      <c r="O168" s="133" t="s">
        <v>2722</v>
      </c>
      <c r="P168" s="133" t="s">
        <v>4807</v>
      </c>
      <c r="Q168" s="166">
        <v>41509</v>
      </c>
      <c r="R168" s="133"/>
      <c r="S168" s="146" t="s">
        <v>3649</v>
      </c>
      <c r="T168" s="173" t="s">
        <v>3649</v>
      </c>
      <c r="U168" s="170" t="s">
        <v>3649</v>
      </c>
      <c r="V168" s="133"/>
      <c r="W168" s="133"/>
      <c r="X168" s="133"/>
    </row>
    <row r="169" spans="1:33" x14ac:dyDescent="0.2">
      <c r="A169" s="133" t="s">
        <v>1852</v>
      </c>
      <c r="B169" s="133">
        <v>59</v>
      </c>
      <c r="C169" s="136" t="s">
        <v>3846</v>
      </c>
      <c r="D169" s="136" t="s">
        <v>1641</v>
      </c>
      <c r="E169" s="133" t="s">
        <v>3323</v>
      </c>
      <c r="F169" s="133" t="s">
        <v>2263</v>
      </c>
      <c r="G169" s="133" t="s">
        <v>3325</v>
      </c>
      <c r="H169" s="133">
        <v>251</v>
      </c>
      <c r="I169" s="133">
        <v>1</v>
      </c>
      <c r="J169" s="133">
        <v>550</v>
      </c>
      <c r="K169" s="133">
        <v>18</v>
      </c>
      <c r="L169" s="133">
        <v>2500</v>
      </c>
      <c r="M169" s="133" t="s">
        <v>1853</v>
      </c>
      <c r="N169" s="133"/>
      <c r="O169" s="133" t="s">
        <v>3848</v>
      </c>
      <c r="P169" s="133" t="s">
        <v>4807</v>
      </c>
      <c r="Q169" s="166">
        <v>41513</v>
      </c>
      <c r="R169" s="133"/>
      <c r="S169" s="146" t="s">
        <v>3649</v>
      </c>
      <c r="T169" s="173" t="s">
        <v>3649</v>
      </c>
      <c r="U169" s="170" t="s">
        <v>3649</v>
      </c>
      <c r="V169" s="133"/>
      <c r="W169" s="133"/>
      <c r="X169" s="133"/>
    </row>
    <row r="170" spans="1:33" s="143" customFormat="1" x14ac:dyDescent="0.2">
      <c r="A170" s="140" t="s">
        <v>4842</v>
      </c>
      <c r="B170" s="140" t="s">
        <v>4560</v>
      </c>
      <c r="C170" s="141" t="s">
        <v>5177</v>
      </c>
      <c r="D170" s="141" t="s">
        <v>1651</v>
      </c>
      <c r="E170" s="140" t="s">
        <v>4843</v>
      </c>
      <c r="F170" s="140" t="s">
        <v>4844</v>
      </c>
      <c r="G170" s="140" t="s">
        <v>3620</v>
      </c>
      <c r="H170" s="140">
        <v>303</v>
      </c>
      <c r="I170" s="140">
        <v>1</v>
      </c>
      <c r="J170" s="140">
        <v>133</v>
      </c>
      <c r="K170" s="140">
        <v>45</v>
      </c>
      <c r="L170" s="140">
        <v>133</v>
      </c>
      <c r="M170" s="140" t="s">
        <v>3626</v>
      </c>
      <c r="N170" s="140" t="s">
        <v>3612</v>
      </c>
      <c r="O170" s="140" t="s">
        <v>4829</v>
      </c>
      <c r="P170" s="140" t="s">
        <v>4816</v>
      </c>
      <c r="Q170" s="165">
        <v>41514</v>
      </c>
      <c r="R170" s="140">
        <v>31</v>
      </c>
      <c r="S170" s="146" t="s">
        <v>3649</v>
      </c>
      <c r="T170" s="173" t="s">
        <v>3649</v>
      </c>
      <c r="U170" s="170" t="s">
        <v>3649</v>
      </c>
      <c r="V170" s="140"/>
      <c r="W170" s="322" t="s">
        <v>3649</v>
      </c>
      <c r="X170" s="140"/>
    </row>
    <row r="171" spans="1:33" s="143" customFormat="1" x14ac:dyDescent="0.2">
      <c r="A171" s="140" t="s">
        <v>1747</v>
      </c>
      <c r="B171" s="140" t="s">
        <v>4559</v>
      </c>
      <c r="C171" s="141" t="s">
        <v>4743</v>
      </c>
      <c r="D171" s="141" t="s">
        <v>2447</v>
      </c>
      <c r="E171" s="140" t="s">
        <v>2715</v>
      </c>
      <c r="F171" s="140" t="s">
        <v>2716</v>
      </c>
      <c r="G171" s="140" t="s">
        <v>3620</v>
      </c>
      <c r="H171" s="140">
        <v>303</v>
      </c>
      <c r="I171" s="140">
        <v>1</v>
      </c>
      <c r="J171" s="140">
        <v>110</v>
      </c>
      <c r="K171" s="140">
        <v>45</v>
      </c>
      <c r="L171" s="140">
        <v>133</v>
      </c>
      <c r="M171" s="140" t="s">
        <v>3626</v>
      </c>
      <c r="N171" s="140" t="s">
        <v>3612</v>
      </c>
      <c r="O171" s="140" t="s">
        <v>3616</v>
      </c>
      <c r="P171" s="140" t="s">
        <v>4807</v>
      </c>
      <c r="Q171" s="165">
        <v>41514</v>
      </c>
      <c r="R171" s="140">
        <v>31</v>
      </c>
      <c r="S171" s="146" t="s">
        <v>3649</v>
      </c>
      <c r="T171" s="173" t="s">
        <v>3649</v>
      </c>
      <c r="U171" s="170" t="s">
        <v>3649</v>
      </c>
      <c r="V171" s="140"/>
      <c r="W171" s="322" t="s">
        <v>3649</v>
      </c>
      <c r="X171" s="140"/>
    </row>
    <row r="172" spans="1:33" x14ac:dyDescent="0.2">
      <c r="A172" s="133" t="s">
        <v>5174</v>
      </c>
      <c r="B172" s="133" t="s">
        <v>4422</v>
      </c>
      <c r="C172" s="136" t="s">
        <v>1757</v>
      </c>
      <c r="D172" s="136" t="s">
        <v>3704</v>
      </c>
      <c r="E172" s="133" t="s">
        <v>1007</v>
      </c>
      <c r="F172" s="133" t="s">
        <v>918</v>
      </c>
      <c r="G172" s="133" t="s">
        <v>3655</v>
      </c>
      <c r="H172" s="133">
        <v>172</v>
      </c>
      <c r="I172" s="133">
        <v>1</v>
      </c>
      <c r="J172" s="133">
        <v>121</v>
      </c>
      <c r="K172" s="133">
        <v>62</v>
      </c>
      <c r="L172" s="133">
        <v>220</v>
      </c>
      <c r="M172" s="133" t="s">
        <v>917</v>
      </c>
      <c r="N172" s="133" t="s">
        <v>3608</v>
      </c>
      <c r="O172" s="133" t="s">
        <v>2728</v>
      </c>
      <c r="P172" s="133" t="s">
        <v>2277</v>
      </c>
      <c r="Q172" s="166">
        <v>41515</v>
      </c>
      <c r="R172" s="133">
        <v>25</v>
      </c>
      <c r="S172" s="146" t="s">
        <v>3649</v>
      </c>
      <c r="T172" s="173" t="s">
        <v>3649</v>
      </c>
      <c r="U172" s="170" t="s">
        <v>3649</v>
      </c>
      <c r="V172" s="133"/>
      <c r="W172" s="133"/>
      <c r="X172" s="133"/>
    </row>
    <row r="173" spans="1:33" x14ac:dyDescent="0.2">
      <c r="A173" s="133" t="s">
        <v>5174</v>
      </c>
      <c r="B173" s="133" t="s">
        <v>4422</v>
      </c>
      <c r="C173" s="136" t="s">
        <v>1757</v>
      </c>
      <c r="D173" s="136" t="s">
        <v>3707</v>
      </c>
      <c r="E173" s="133" t="s">
        <v>1007</v>
      </c>
      <c r="F173" s="133" t="s">
        <v>918</v>
      </c>
      <c r="G173" s="133" t="s">
        <v>3655</v>
      </c>
      <c r="H173" s="133">
        <v>172</v>
      </c>
      <c r="I173" s="133">
        <v>1</v>
      </c>
      <c r="J173" s="133">
        <v>121</v>
      </c>
      <c r="K173" s="133">
        <v>62</v>
      </c>
      <c r="L173" s="133">
        <v>220</v>
      </c>
      <c r="M173" s="133" t="s">
        <v>917</v>
      </c>
      <c r="N173" s="133" t="s">
        <v>3608</v>
      </c>
      <c r="O173" s="133" t="s">
        <v>2728</v>
      </c>
      <c r="P173" s="133" t="s">
        <v>2277</v>
      </c>
      <c r="Q173" s="166">
        <v>41515</v>
      </c>
      <c r="R173" s="133">
        <v>25</v>
      </c>
      <c r="S173" s="146" t="s">
        <v>3649</v>
      </c>
      <c r="T173" s="173" t="s">
        <v>3649</v>
      </c>
      <c r="U173" s="170" t="s">
        <v>3649</v>
      </c>
      <c r="V173" s="133"/>
      <c r="W173" s="133"/>
      <c r="X173" s="133"/>
    </row>
    <row r="174" spans="1:33" s="143" customFormat="1" x14ac:dyDescent="0.2">
      <c r="A174" s="140" t="s">
        <v>4840</v>
      </c>
      <c r="B174" s="140" t="s">
        <v>4560</v>
      </c>
      <c r="C174" s="141" t="s">
        <v>5177</v>
      </c>
      <c r="D174" s="141" t="s">
        <v>1634</v>
      </c>
      <c r="E174" s="140" t="s">
        <v>3624</v>
      </c>
      <c r="F174" s="140" t="s">
        <v>3625</v>
      </c>
      <c r="G174" s="140" t="s">
        <v>3620</v>
      </c>
      <c r="H174" s="140">
        <v>303</v>
      </c>
      <c r="I174" s="140">
        <v>1</v>
      </c>
      <c r="J174" s="140">
        <v>36</v>
      </c>
      <c r="K174" s="140">
        <v>50</v>
      </c>
      <c r="L174" s="140">
        <v>72</v>
      </c>
      <c r="M174" s="140" t="s">
        <v>3626</v>
      </c>
      <c r="N174" s="140" t="s">
        <v>3633</v>
      </c>
      <c r="O174" s="140" t="s">
        <v>3627</v>
      </c>
      <c r="P174" s="140" t="s">
        <v>4816</v>
      </c>
      <c r="Q174" s="165">
        <v>41515</v>
      </c>
      <c r="R174" s="140" t="s">
        <v>4841</v>
      </c>
      <c r="S174" s="146" t="s">
        <v>3649</v>
      </c>
      <c r="T174" s="173" t="s">
        <v>3649</v>
      </c>
      <c r="U174" s="170" t="s">
        <v>3649</v>
      </c>
      <c r="V174" s="140"/>
      <c r="W174" s="322" t="s">
        <v>3649</v>
      </c>
      <c r="X174" s="140"/>
    </row>
    <row r="175" spans="1:33" x14ac:dyDescent="0.2">
      <c r="A175" s="133"/>
      <c r="B175" s="133">
        <v>41</v>
      </c>
      <c r="C175" s="136" t="s">
        <v>5247</v>
      </c>
      <c r="D175" s="136" t="s">
        <v>1634</v>
      </c>
      <c r="E175" s="133"/>
      <c r="F175" s="133">
        <v>136900</v>
      </c>
      <c r="G175" s="133" t="s">
        <v>3636</v>
      </c>
      <c r="H175" s="133">
        <v>150</v>
      </c>
      <c r="I175" s="133">
        <v>1</v>
      </c>
      <c r="J175" s="133">
        <v>903</v>
      </c>
      <c r="K175" s="133">
        <v>33</v>
      </c>
      <c r="L175" s="133"/>
      <c r="M175" s="133" t="s">
        <v>1380</v>
      </c>
      <c r="N175" s="133"/>
      <c r="O175" s="133" t="s">
        <v>2614</v>
      </c>
      <c r="P175" s="133" t="s">
        <v>4804</v>
      </c>
      <c r="Q175" s="166">
        <v>41516</v>
      </c>
      <c r="R175" s="133"/>
      <c r="S175" s="146" t="s">
        <v>3649</v>
      </c>
      <c r="T175" s="173" t="s">
        <v>3649</v>
      </c>
      <c r="U175" s="170" t="s">
        <v>3649</v>
      </c>
      <c r="V175" s="133"/>
      <c r="W175" s="133"/>
      <c r="X175" s="133"/>
    </row>
    <row r="176" spans="1:33" x14ac:dyDescent="0.2">
      <c r="A176" s="133"/>
      <c r="B176" s="133">
        <v>41</v>
      </c>
      <c r="C176" s="136" t="s">
        <v>5247</v>
      </c>
      <c r="D176" s="136" t="s">
        <v>1637</v>
      </c>
      <c r="E176" s="133"/>
      <c r="F176" s="133">
        <v>136900</v>
      </c>
      <c r="G176" s="133" t="s">
        <v>3636</v>
      </c>
      <c r="H176" s="133">
        <v>150</v>
      </c>
      <c r="I176" s="133">
        <v>1</v>
      </c>
      <c r="J176" s="133">
        <v>903</v>
      </c>
      <c r="K176" s="133">
        <v>33</v>
      </c>
      <c r="L176" s="133"/>
      <c r="M176" s="133" t="s">
        <v>1380</v>
      </c>
      <c r="N176" s="133"/>
      <c r="O176" s="133" t="s">
        <v>2614</v>
      </c>
      <c r="P176" s="133" t="s">
        <v>4804</v>
      </c>
      <c r="Q176" s="166">
        <v>41516</v>
      </c>
      <c r="R176" s="133"/>
      <c r="S176" s="146" t="s">
        <v>3649</v>
      </c>
      <c r="T176" s="173" t="s">
        <v>3649</v>
      </c>
      <c r="U176" s="170" t="s">
        <v>3649</v>
      </c>
      <c r="V176" s="133"/>
      <c r="W176" s="133"/>
      <c r="X176" s="133"/>
    </row>
    <row r="177" spans="1:24" x14ac:dyDescent="0.2">
      <c r="A177" s="133" t="s">
        <v>1852</v>
      </c>
      <c r="B177" s="133">
        <v>59</v>
      </c>
      <c r="C177" s="136" t="s">
        <v>3846</v>
      </c>
      <c r="D177" s="136" t="s">
        <v>3704</v>
      </c>
      <c r="E177" s="133" t="s">
        <v>3323</v>
      </c>
      <c r="F177" s="133" t="s">
        <v>2263</v>
      </c>
      <c r="G177" s="133" t="s">
        <v>3325</v>
      </c>
      <c r="H177" s="133">
        <v>251</v>
      </c>
      <c r="I177" s="133">
        <v>1</v>
      </c>
      <c r="J177" s="133">
        <v>437</v>
      </c>
      <c r="K177" s="133">
        <v>18</v>
      </c>
      <c r="L177" s="133">
        <v>2500</v>
      </c>
      <c r="M177" s="133" t="s">
        <v>1853</v>
      </c>
      <c r="N177" s="133"/>
      <c r="O177" s="133" t="s">
        <v>3848</v>
      </c>
      <c r="P177" s="133" t="s">
        <v>2277</v>
      </c>
      <c r="Q177" s="166">
        <v>41516</v>
      </c>
      <c r="R177" s="133"/>
      <c r="S177" s="146" t="s">
        <v>3649</v>
      </c>
      <c r="T177" s="173" t="s">
        <v>3649</v>
      </c>
      <c r="U177" s="170" t="s">
        <v>3649</v>
      </c>
      <c r="V177" s="133"/>
      <c r="W177" s="133"/>
      <c r="X177" s="133"/>
    </row>
    <row r="178" spans="1:24" x14ac:dyDescent="0.2">
      <c r="A178" s="133"/>
      <c r="B178" s="133">
        <v>44</v>
      </c>
      <c r="C178" s="136" t="s">
        <v>3842</v>
      </c>
      <c r="D178" s="136" t="s">
        <v>1641</v>
      </c>
      <c r="E178" s="133"/>
      <c r="F178" s="133">
        <v>136900</v>
      </c>
      <c r="G178" s="133" t="s">
        <v>1192</v>
      </c>
      <c r="H178" s="133">
        <v>127</v>
      </c>
      <c r="I178" s="133">
        <v>1</v>
      </c>
      <c r="J178" s="133">
        <v>899</v>
      </c>
      <c r="K178" s="133">
        <v>33</v>
      </c>
      <c r="L178" s="133"/>
      <c r="M178" s="133" t="s">
        <v>1380</v>
      </c>
      <c r="N178" s="133"/>
      <c r="O178" s="133" t="s">
        <v>2722</v>
      </c>
      <c r="P178" s="133" t="s">
        <v>4807</v>
      </c>
      <c r="Q178" s="166">
        <v>41516</v>
      </c>
      <c r="R178" s="133"/>
      <c r="S178" s="146" t="s">
        <v>3649</v>
      </c>
      <c r="T178" s="173" t="s">
        <v>3649</v>
      </c>
      <c r="U178" s="170" t="s">
        <v>3649</v>
      </c>
      <c r="V178" s="133"/>
      <c r="W178" s="133"/>
      <c r="X178" s="133"/>
    </row>
    <row r="179" spans="1:24" x14ac:dyDescent="0.2">
      <c r="A179" s="133"/>
      <c r="B179" s="133">
        <v>44</v>
      </c>
      <c r="C179" s="136" t="s">
        <v>3842</v>
      </c>
      <c r="D179" s="136" t="s">
        <v>1642</v>
      </c>
      <c r="E179" s="133"/>
      <c r="F179" s="133">
        <v>136900</v>
      </c>
      <c r="G179" s="133" t="s">
        <v>1192</v>
      </c>
      <c r="H179" s="133">
        <v>127</v>
      </c>
      <c r="I179" s="133">
        <v>1</v>
      </c>
      <c r="J179" s="133">
        <v>899</v>
      </c>
      <c r="K179" s="133">
        <v>33</v>
      </c>
      <c r="L179" s="133"/>
      <c r="M179" s="133" t="s">
        <v>1380</v>
      </c>
      <c r="N179" s="133"/>
      <c r="O179" s="133" t="s">
        <v>2722</v>
      </c>
      <c r="P179" s="133" t="s">
        <v>4807</v>
      </c>
      <c r="Q179" s="166">
        <v>41516</v>
      </c>
      <c r="R179" s="133"/>
      <c r="S179" s="146" t="s">
        <v>3649</v>
      </c>
      <c r="T179" s="173" t="s">
        <v>3649</v>
      </c>
      <c r="U179" s="170" t="s">
        <v>3649</v>
      </c>
      <c r="V179" s="133"/>
      <c r="W179" s="133"/>
      <c r="X179" s="133"/>
    </row>
    <row r="180" spans="1:24" x14ac:dyDescent="0.2">
      <c r="A180" s="133" t="s">
        <v>5196</v>
      </c>
      <c r="B180" s="133" t="s">
        <v>4559</v>
      </c>
      <c r="C180" s="136" t="s">
        <v>4743</v>
      </c>
      <c r="D180" s="136" t="s">
        <v>2451</v>
      </c>
      <c r="E180" s="133" t="s">
        <v>5197</v>
      </c>
      <c r="F180" s="133" t="s">
        <v>5198</v>
      </c>
      <c r="G180" s="133" t="s">
        <v>3620</v>
      </c>
      <c r="H180" s="133">
        <v>303</v>
      </c>
      <c r="I180" s="133">
        <v>1</v>
      </c>
      <c r="J180" s="133">
        <v>110</v>
      </c>
      <c r="K180" s="133">
        <v>45</v>
      </c>
      <c r="L180" s="133">
        <v>110</v>
      </c>
      <c r="M180" s="133" t="s">
        <v>3594</v>
      </c>
      <c r="N180" s="133"/>
      <c r="O180" s="133" t="s">
        <v>3616</v>
      </c>
      <c r="P180" s="133" t="s">
        <v>4807</v>
      </c>
      <c r="Q180" s="166">
        <v>41516</v>
      </c>
      <c r="R180" s="133"/>
      <c r="S180" s="146" t="s">
        <v>3649</v>
      </c>
      <c r="T180" s="173" t="s">
        <v>3649</v>
      </c>
      <c r="U180" s="170" t="s">
        <v>3649</v>
      </c>
      <c r="V180" s="133"/>
      <c r="W180" s="322" t="s">
        <v>3649</v>
      </c>
      <c r="X180" s="133"/>
    </row>
    <row r="181" spans="1:24" x14ac:dyDescent="0.2">
      <c r="A181" s="133" t="s">
        <v>5191</v>
      </c>
      <c r="B181" s="133" t="s">
        <v>4558</v>
      </c>
      <c r="C181" s="136" t="s">
        <v>4813</v>
      </c>
      <c r="D181" s="136" t="s">
        <v>2200</v>
      </c>
      <c r="E181" s="133" t="s">
        <v>5192</v>
      </c>
      <c r="F181" s="133" t="s">
        <v>5206</v>
      </c>
      <c r="G181" s="133" t="s">
        <v>3620</v>
      </c>
      <c r="H181" s="133">
        <v>303</v>
      </c>
      <c r="I181" s="133">
        <v>1</v>
      </c>
      <c r="J181" s="133">
        <v>50</v>
      </c>
      <c r="K181" s="133">
        <v>45</v>
      </c>
      <c r="L181" s="133">
        <v>50</v>
      </c>
      <c r="M181" s="133" t="s">
        <v>3602</v>
      </c>
      <c r="N181" s="133"/>
      <c r="O181" s="133" t="s">
        <v>2732</v>
      </c>
      <c r="P181" s="133" t="s">
        <v>4807</v>
      </c>
      <c r="Q181" s="166">
        <v>41516</v>
      </c>
      <c r="R181" s="133"/>
      <c r="S181" s="146" t="s">
        <v>3649</v>
      </c>
      <c r="T181" s="173" t="s">
        <v>3649</v>
      </c>
      <c r="U181" s="170" t="s">
        <v>3649</v>
      </c>
      <c r="V181" s="133"/>
      <c r="W181" s="322" t="s">
        <v>3649</v>
      </c>
      <c r="X181" s="133"/>
    </row>
    <row r="182" spans="1:24" x14ac:dyDescent="0.2">
      <c r="A182" s="133" t="s">
        <v>5096</v>
      </c>
      <c r="B182" s="133">
        <v>49</v>
      </c>
      <c r="C182" s="136" t="s">
        <v>5097</v>
      </c>
      <c r="D182" s="136" t="s">
        <v>1645</v>
      </c>
      <c r="E182" s="133" t="s">
        <v>5098</v>
      </c>
      <c r="F182" s="133" t="s">
        <v>5099</v>
      </c>
      <c r="G182" s="133" t="s">
        <v>3593</v>
      </c>
      <c r="H182" s="133">
        <v>176</v>
      </c>
      <c r="I182" s="133">
        <v>1</v>
      </c>
      <c r="J182" s="133">
        <v>670</v>
      </c>
      <c r="K182" s="133">
        <v>37</v>
      </c>
      <c r="L182" s="133"/>
      <c r="M182" s="133" t="s">
        <v>2842</v>
      </c>
      <c r="N182" s="133"/>
      <c r="O182" s="133" t="s">
        <v>5178</v>
      </c>
      <c r="P182" s="133" t="s">
        <v>4804</v>
      </c>
      <c r="Q182" s="166">
        <v>41519</v>
      </c>
      <c r="R182" s="133"/>
      <c r="S182" s="146" t="s">
        <v>3649</v>
      </c>
      <c r="T182" s="173" t="s">
        <v>3649</v>
      </c>
      <c r="U182" s="170" t="s">
        <v>3649</v>
      </c>
      <c r="V182" s="133"/>
      <c r="W182" s="133"/>
      <c r="X182" s="133"/>
    </row>
    <row r="183" spans="1:24" x14ac:dyDescent="0.2">
      <c r="A183" s="394" t="s">
        <v>5186</v>
      </c>
      <c r="B183" s="394">
        <v>42</v>
      </c>
      <c r="C183" s="336" t="s">
        <v>5180</v>
      </c>
      <c r="D183" s="336" t="s">
        <v>1651</v>
      </c>
      <c r="E183" s="394"/>
      <c r="F183" s="394">
        <v>133913</v>
      </c>
      <c r="G183" s="394" t="s">
        <v>3001</v>
      </c>
      <c r="H183" s="394">
        <v>172</v>
      </c>
      <c r="I183" s="394">
        <v>1</v>
      </c>
      <c r="J183" s="394">
        <v>1000</v>
      </c>
      <c r="K183" s="394">
        <v>36</v>
      </c>
      <c r="L183" s="394">
        <v>1000</v>
      </c>
      <c r="M183" s="394" t="s">
        <v>1494</v>
      </c>
      <c r="N183" s="394"/>
      <c r="O183" s="394" t="s">
        <v>2722</v>
      </c>
      <c r="P183" s="394" t="s">
        <v>4807</v>
      </c>
      <c r="Q183" s="337">
        <v>41519</v>
      </c>
      <c r="R183" s="394"/>
      <c r="S183" s="146" t="s">
        <v>3649</v>
      </c>
      <c r="T183" s="173" t="s">
        <v>3649</v>
      </c>
      <c r="U183" s="170" t="s">
        <v>3649</v>
      </c>
      <c r="V183" s="133"/>
      <c r="W183" s="133"/>
      <c r="X183" s="133"/>
    </row>
    <row r="184" spans="1:24" x14ac:dyDescent="0.2">
      <c r="A184" s="133" t="s">
        <v>5202</v>
      </c>
      <c r="B184" s="133" t="s">
        <v>4560</v>
      </c>
      <c r="C184" s="136" t="s">
        <v>5177</v>
      </c>
      <c r="D184" s="136" t="s">
        <v>2726</v>
      </c>
      <c r="E184" s="133" t="s">
        <v>5203</v>
      </c>
      <c r="F184" s="133" t="s">
        <v>5204</v>
      </c>
      <c r="G184" s="133" t="s">
        <v>3620</v>
      </c>
      <c r="H184" s="133">
        <v>303</v>
      </c>
      <c r="I184" s="133">
        <v>1</v>
      </c>
      <c r="J184" s="133">
        <v>110</v>
      </c>
      <c r="K184" s="133">
        <v>50</v>
      </c>
      <c r="L184" s="133">
        <v>110</v>
      </c>
      <c r="M184" s="133" t="s">
        <v>3594</v>
      </c>
      <c r="N184" s="133"/>
      <c r="O184" s="133" t="s">
        <v>5205</v>
      </c>
      <c r="P184" s="133" t="s">
        <v>4807</v>
      </c>
      <c r="Q184" s="166">
        <v>41519</v>
      </c>
      <c r="R184" s="133"/>
      <c r="S184" s="146" t="s">
        <v>3649</v>
      </c>
      <c r="T184" s="173" t="s">
        <v>3649</v>
      </c>
      <c r="U184" s="170" t="s">
        <v>3649</v>
      </c>
      <c r="V184" s="133"/>
      <c r="W184" s="322" t="s">
        <v>3649</v>
      </c>
      <c r="X184" s="133"/>
    </row>
    <row r="185" spans="1:24" x14ac:dyDescent="0.2">
      <c r="A185" s="133"/>
      <c r="B185" s="133">
        <v>44</v>
      </c>
      <c r="C185" s="136" t="s">
        <v>3842</v>
      </c>
      <c r="D185" s="136" t="s">
        <v>3704</v>
      </c>
      <c r="E185" s="133"/>
      <c r="F185" s="133">
        <v>136900</v>
      </c>
      <c r="G185" s="133" t="s">
        <v>1192</v>
      </c>
      <c r="H185" s="133">
        <v>127</v>
      </c>
      <c r="I185" s="133">
        <v>1</v>
      </c>
      <c r="J185" s="133">
        <v>100</v>
      </c>
      <c r="K185" s="133">
        <v>33</v>
      </c>
      <c r="L185" s="133"/>
      <c r="M185" s="133" t="s">
        <v>1380</v>
      </c>
      <c r="N185" s="133"/>
      <c r="O185" s="133" t="s">
        <v>2722</v>
      </c>
      <c r="P185" s="133" t="s">
        <v>4816</v>
      </c>
      <c r="Q185" s="2695">
        <v>41519</v>
      </c>
      <c r="R185" s="2696"/>
      <c r="S185" s="2697"/>
      <c r="T185" s="173" t="s">
        <v>3649</v>
      </c>
      <c r="U185" s="170" t="s">
        <v>3649</v>
      </c>
      <c r="V185" s="133"/>
      <c r="W185" s="133"/>
      <c r="X185" s="133"/>
    </row>
    <row r="186" spans="1:24" x14ac:dyDescent="0.2">
      <c r="A186" s="133"/>
      <c r="B186" s="133">
        <v>44</v>
      </c>
      <c r="C186" s="136" t="s">
        <v>3842</v>
      </c>
      <c r="D186" s="136" t="s">
        <v>3707</v>
      </c>
      <c r="E186" s="133"/>
      <c r="F186" s="133">
        <v>136900</v>
      </c>
      <c r="G186" s="133" t="s">
        <v>1192</v>
      </c>
      <c r="H186" s="133">
        <v>127</v>
      </c>
      <c r="I186" s="133">
        <v>1</v>
      </c>
      <c r="J186" s="133">
        <v>100</v>
      </c>
      <c r="K186" s="133">
        <v>33</v>
      </c>
      <c r="L186" s="133"/>
      <c r="M186" s="133" t="s">
        <v>1380</v>
      </c>
      <c r="N186" s="133"/>
      <c r="O186" s="133" t="s">
        <v>2722</v>
      </c>
      <c r="P186" s="133" t="s">
        <v>4816</v>
      </c>
      <c r="Q186" s="166">
        <v>41519</v>
      </c>
      <c r="R186" s="133"/>
      <c r="S186" s="146" t="s">
        <v>3649</v>
      </c>
      <c r="T186" s="2698">
        <v>41519</v>
      </c>
      <c r="U186" s="2699"/>
      <c r="V186" s="133"/>
      <c r="W186" s="133"/>
      <c r="X186" s="133"/>
    </row>
    <row r="187" spans="1:24" x14ac:dyDescent="0.2">
      <c r="A187" s="133" t="s">
        <v>5207</v>
      </c>
      <c r="B187" s="133">
        <v>58</v>
      </c>
      <c r="C187" s="136" t="s">
        <v>5215</v>
      </c>
      <c r="D187" s="136" t="s">
        <v>1651</v>
      </c>
      <c r="E187" s="133"/>
      <c r="F187" s="133">
        <v>238312</v>
      </c>
      <c r="G187" s="133" t="s">
        <v>3620</v>
      </c>
      <c r="H187" s="133">
        <v>303</v>
      </c>
      <c r="I187" s="133">
        <v>1</v>
      </c>
      <c r="J187" s="133">
        <v>110</v>
      </c>
      <c r="K187" s="133">
        <v>38</v>
      </c>
      <c r="L187" s="133">
        <v>110</v>
      </c>
      <c r="M187" s="133" t="s">
        <v>3594</v>
      </c>
      <c r="N187" s="133" t="s">
        <v>3633</v>
      </c>
      <c r="O187" s="133" t="s">
        <v>5216</v>
      </c>
      <c r="P187" s="133" t="s">
        <v>4807</v>
      </c>
      <c r="Q187" s="166">
        <v>41520</v>
      </c>
      <c r="R187" s="133">
        <v>18</v>
      </c>
      <c r="S187" s="146" t="s">
        <v>3649</v>
      </c>
      <c r="T187" s="173" t="s">
        <v>3649</v>
      </c>
      <c r="U187" s="170" t="s">
        <v>3649</v>
      </c>
      <c r="V187" s="133"/>
      <c r="W187" s="322" t="s">
        <v>3649</v>
      </c>
      <c r="X187" s="133"/>
    </row>
    <row r="188" spans="1:24" x14ac:dyDescent="0.2">
      <c r="A188" s="133"/>
      <c r="B188" s="133">
        <v>56</v>
      </c>
      <c r="C188" s="136" t="s">
        <v>3912</v>
      </c>
      <c r="D188" s="136" t="s">
        <v>1641</v>
      </c>
      <c r="E188" s="133" t="s">
        <v>2138</v>
      </c>
      <c r="F188" s="133">
        <v>4772</v>
      </c>
      <c r="G188" s="133" t="s">
        <v>3593</v>
      </c>
      <c r="H188" s="133">
        <v>165</v>
      </c>
      <c r="I188" s="133">
        <v>1</v>
      </c>
      <c r="J188" s="133">
        <v>900</v>
      </c>
      <c r="K188" s="133">
        <v>47</v>
      </c>
      <c r="L188" s="133"/>
      <c r="M188" s="133" t="s">
        <v>613</v>
      </c>
      <c r="N188" s="133"/>
      <c r="O188" s="133" t="s">
        <v>1456</v>
      </c>
      <c r="P188" s="133" t="s">
        <v>4816</v>
      </c>
      <c r="Q188" s="166">
        <v>41521</v>
      </c>
      <c r="R188" s="133"/>
      <c r="S188" s="146" t="s">
        <v>3649</v>
      </c>
      <c r="T188" s="173" t="s">
        <v>3649</v>
      </c>
      <c r="U188" s="170" t="s">
        <v>3649</v>
      </c>
      <c r="V188" s="133"/>
      <c r="W188" s="133"/>
      <c r="X188" s="133"/>
    </row>
    <row r="189" spans="1:24" x14ac:dyDescent="0.2">
      <c r="A189" s="133" t="s">
        <v>5194</v>
      </c>
      <c r="B189" s="133" t="s">
        <v>4422</v>
      </c>
      <c r="C189" s="136" t="s">
        <v>1757</v>
      </c>
      <c r="D189" s="136" t="s">
        <v>1645</v>
      </c>
      <c r="E189" s="133" t="s">
        <v>5195</v>
      </c>
      <c r="F189" s="133" t="s">
        <v>2738</v>
      </c>
      <c r="G189" s="133" t="s">
        <v>3655</v>
      </c>
      <c r="H189" s="133">
        <v>172</v>
      </c>
      <c r="I189" s="133">
        <v>1</v>
      </c>
      <c r="J189" s="133">
        <v>165</v>
      </c>
      <c r="K189" s="133">
        <v>54</v>
      </c>
      <c r="L189" s="133">
        <v>330</v>
      </c>
      <c r="M189" s="133" t="s">
        <v>3607</v>
      </c>
      <c r="N189" s="133"/>
      <c r="O189" s="133" t="s">
        <v>2732</v>
      </c>
      <c r="P189" s="133" t="s">
        <v>4807</v>
      </c>
      <c r="Q189" s="166">
        <v>41520</v>
      </c>
      <c r="R189" s="133"/>
      <c r="S189" s="146" t="s">
        <v>3649</v>
      </c>
      <c r="T189" s="173" t="s">
        <v>3649</v>
      </c>
      <c r="U189" s="170" t="s">
        <v>3649</v>
      </c>
      <c r="V189" s="133"/>
      <c r="W189" s="133"/>
      <c r="X189" s="133"/>
    </row>
    <row r="190" spans="1:24" x14ac:dyDescent="0.2">
      <c r="A190" s="133" t="s">
        <v>5194</v>
      </c>
      <c r="B190" s="133" t="s">
        <v>4422</v>
      </c>
      <c r="C190" s="136" t="s">
        <v>1757</v>
      </c>
      <c r="D190" s="136" t="s">
        <v>1650</v>
      </c>
      <c r="E190" s="133" t="s">
        <v>5195</v>
      </c>
      <c r="F190" s="133" t="s">
        <v>2738</v>
      </c>
      <c r="G190" s="133" t="s">
        <v>3655</v>
      </c>
      <c r="H190" s="133">
        <v>172</v>
      </c>
      <c r="I190" s="133">
        <v>1</v>
      </c>
      <c r="J190" s="133">
        <v>165</v>
      </c>
      <c r="K190" s="133">
        <v>54</v>
      </c>
      <c r="L190" s="133">
        <v>330</v>
      </c>
      <c r="M190" s="133" t="s">
        <v>3607</v>
      </c>
      <c r="N190" s="133"/>
      <c r="O190" s="133" t="s">
        <v>2732</v>
      </c>
      <c r="P190" s="133" t="s">
        <v>4807</v>
      </c>
      <c r="Q190" s="166">
        <v>41520</v>
      </c>
      <c r="R190" s="133"/>
      <c r="S190" s="146" t="s">
        <v>3649</v>
      </c>
      <c r="T190" s="173" t="s">
        <v>3649</v>
      </c>
      <c r="U190" s="170" t="s">
        <v>3649</v>
      </c>
      <c r="V190" s="133"/>
      <c r="W190" s="133"/>
      <c r="X190" s="133"/>
    </row>
    <row r="191" spans="1:24" x14ac:dyDescent="0.2">
      <c r="A191" s="133"/>
      <c r="B191" s="133">
        <v>41</v>
      </c>
      <c r="C191" s="136" t="s">
        <v>5247</v>
      </c>
      <c r="D191" s="136" t="s">
        <v>2726</v>
      </c>
      <c r="E191" s="133"/>
      <c r="F191" s="133">
        <v>136900</v>
      </c>
      <c r="G191" s="133" t="s">
        <v>3636</v>
      </c>
      <c r="H191" s="133">
        <v>150</v>
      </c>
      <c r="I191" s="133">
        <v>1</v>
      </c>
      <c r="J191" s="133">
        <v>903</v>
      </c>
      <c r="K191" s="133">
        <v>33</v>
      </c>
      <c r="L191" s="133"/>
      <c r="M191" s="133" t="s">
        <v>1380</v>
      </c>
      <c r="N191" s="133"/>
      <c r="O191" s="133" t="s">
        <v>2614</v>
      </c>
      <c r="P191" s="133" t="s">
        <v>4807</v>
      </c>
      <c r="Q191" s="166">
        <v>41522</v>
      </c>
      <c r="R191" s="133"/>
      <c r="S191" s="146" t="s">
        <v>3649</v>
      </c>
      <c r="T191" s="173" t="s">
        <v>3649</v>
      </c>
      <c r="U191" s="170" t="s">
        <v>3649</v>
      </c>
      <c r="V191" s="133"/>
      <c r="W191" s="133"/>
      <c r="X191" s="133"/>
    </row>
    <row r="192" spans="1:24" x14ac:dyDescent="0.2">
      <c r="A192" s="133"/>
      <c r="B192" s="133">
        <v>41</v>
      </c>
      <c r="C192" s="136" t="s">
        <v>5247</v>
      </c>
      <c r="D192" s="136" t="s">
        <v>2729</v>
      </c>
      <c r="E192" s="133"/>
      <c r="F192" s="133">
        <v>136900</v>
      </c>
      <c r="G192" s="133" t="s">
        <v>3636</v>
      </c>
      <c r="H192" s="133">
        <v>150</v>
      </c>
      <c r="I192" s="133">
        <v>1</v>
      </c>
      <c r="J192" s="133">
        <v>903</v>
      </c>
      <c r="K192" s="133">
        <v>33</v>
      </c>
      <c r="L192" s="133"/>
      <c r="M192" s="133" t="s">
        <v>1380</v>
      </c>
      <c r="N192" s="133"/>
      <c r="O192" s="133" t="s">
        <v>2614</v>
      </c>
      <c r="P192" s="133" t="s">
        <v>4807</v>
      </c>
      <c r="Q192" s="166">
        <v>41522</v>
      </c>
      <c r="R192" s="133"/>
      <c r="S192" s="146" t="s">
        <v>3649</v>
      </c>
      <c r="T192" s="173" t="s">
        <v>3649</v>
      </c>
      <c r="U192" s="170" t="s">
        <v>3649</v>
      </c>
      <c r="V192" s="133"/>
      <c r="W192" s="133"/>
      <c r="X192" s="133"/>
    </row>
    <row r="193" spans="1:24" x14ac:dyDescent="0.2">
      <c r="A193" s="133" t="s">
        <v>5181</v>
      </c>
      <c r="B193" s="133" t="s">
        <v>4558</v>
      </c>
      <c r="C193" s="136" t="s">
        <v>4813</v>
      </c>
      <c r="D193" s="136" t="s">
        <v>2547</v>
      </c>
      <c r="E193" s="133" t="s">
        <v>5182</v>
      </c>
      <c r="F193" s="133" t="s">
        <v>3635</v>
      </c>
      <c r="G193" s="133" t="s">
        <v>3636</v>
      </c>
      <c r="H193" s="133">
        <v>151</v>
      </c>
      <c r="I193" s="133">
        <v>1</v>
      </c>
      <c r="J193" s="133">
        <v>145</v>
      </c>
      <c r="K193" s="133">
        <v>54</v>
      </c>
      <c r="L193" s="133">
        <v>715</v>
      </c>
      <c r="M193" s="133" t="s">
        <v>5183</v>
      </c>
      <c r="N193" s="133" t="s">
        <v>5185</v>
      </c>
      <c r="O193" s="133" t="s">
        <v>4451</v>
      </c>
      <c r="P193" s="133" t="s">
        <v>4816</v>
      </c>
      <c r="Q193" s="166">
        <v>41399</v>
      </c>
      <c r="R193" s="133">
        <v>82</v>
      </c>
      <c r="S193" s="146" t="s">
        <v>3649</v>
      </c>
      <c r="T193" s="173" t="s">
        <v>3649</v>
      </c>
      <c r="U193" s="170" t="s">
        <v>3649</v>
      </c>
      <c r="V193" s="133"/>
      <c r="W193" s="133"/>
      <c r="X193" s="133"/>
    </row>
    <row r="194" spans="1:24" x14ac:dyDescent="0.2">
      <c r="A194" s="133" t="s">
        <v>5181</v>
      </c>
      <c r="B194" s="133" t="s">
        <v>4558</v>
      </c>
      <c r="C194" s="136" t="s">
        <v>4813</v>
      </c>
      <c r="D194" s="136" t="s">
        <v>3843</v>
      </c>
      <c r="E194" s="133" t="s">
        <v>5182</v>
      </c>
      <c r="F194" s="133" t="s">
        <v>3635</v>
      </c>
      <c r="G194" s="133" t="s">
        <v>3636</v>
      </c>
      <c r="H194" s="133">
        <v>151</v>
      </c>
      <c r="I194" s="133">
        <v>1</v>
      </c>
      <c r="J194" s="133">
        <v>145</v>
      </c>
      <c r="K194" s="133">
        <v>54</v>
      </c>
      <c r="L194" s="133">
        <v>715</v>
      </c>
      <c r="M194" s="133" t="s">
        <v>5183</v>
      </c>
      <c r="N194" s="133" t="s">
        <v>5185</v>
      </c>
      <c r="O194" s="133" t="s">
        <v>4451</v>
      </c>
      <c r="P194" s="133" t="s">
        <v>4816</v>
      </c>
      <c r="Q194" s="166">
        <v>41522</v>
      </c>
      <c r="R194" s="133">
        <v>82</v>
      </c>
      <c r="S194" s="146" t="s">
        <v>3649</v>
      </c>
      <c r="T194" s="173" t="s">
        <v>3649</v>
      </c>
      <c r="U194" s="170" t="s">
        <v>3649</v>
      </c>
      <c r="V194" s="133"/>
      <c r="W194" s="133"/>
      <c r="X194" s="133"/>
    </row>
    <row r="195" spans="1:24" s="693" customFormat="1" x14ac:dyDescent="0.2">
      <c r="A195" s="394" t="s">
        <v>5187</v>
      </c>
      <c r="B195" s="394">
        <v>42</v>
      </c>
      <c r="C195" s="336" t="s">
        <v>5180</v>
      </c>
      <c r="D195" s="336" t="s">
        <v>1634</v>
      </c>
      <c r="E195" s="394" t="s">
        <v>4611</v>
      </c>
      <c r="F195" s="394">
        <v>133913</v>
      </c>
      <c r="G195" s="394" t="s">
        <v>3655</v>
      </c>
      <c r="H195" s="394">
        <v>172</v>
      </c>
      <c r="I195" s="394">
        <v>1</v>
      </c>
      <c r="J195" s="394">
        <v>900</v>
      </c>
      <c r="K195" s="394">
        <v>36</v>
      </c>
      <c r="L195" s="394">
        <v>900</v>
      </c>
      <c r="M195" s="394" t="s">
        <v>5188</v>
      </c>
      <c r="N195" s="394"/>
      <c r="O195" s="394" t="s">
        <v>2614</v>
      </c>
      <c r="P195" s="394" t="s">
        <v>4816</v>
      </c>
      <c r="Q195" s="337">
        <v>41526</v>
      </c>
      <c r="R195" s="394"/>
      <c r="S195" s="146" t="s">
        <v>3649</v>
      </c>
      <c r="T195" s="173" t="s">
        <v>3649</v>
      </c>
      <c r="U195" s="170" t="s">
        <v>3649</v>
      </c>
      <c r="V195" s="394"/>
      <c r="W195" s="394"/>
      <c r="X195" s="394"/>
    </row>
    <row r="196" spans="1:24" x14ac:dyDescent="0.2">
      <c r="A196" s="133"/>
      <c r="B196" s="133">
        <v>44</v>
      </c>
      <c r="C196" s="136" t="s">
        <v>3842</v>
      </c>
      <c r="D196" s="136" t="s">
        <v>1645</v>
      </c>
      <c r="E196" s="133"/>
      <c r="F196" s="133">
        <v>136900</v>
      </c>
      <c r="G196" s="133" t="s">
        <v>1192</v>
      </c>
      <c r="H196" s="133">
        <v>254</v>
      </c>
      <c r="I196" s="133">
        <v>1</v>
      </c>
      <c r="J196" s="133">
        <v>1000</v>
      </c>
      <c r="K196" s="133">
        <v>33</v>
      </c>
      <c r="L196" s="133"/>
      <c r="M196" s="133" t="s">
        <v>1380</v>
      </c>
      <c r="N196" s="133"/>
      <c r="O196" s="133" t="s">
        <v>2722</v>
      </c>
      <c r="P196" s="133" t="s">
        <v>4816</v>
      </c>
      <c r="Q196" s="166">
        <v>41525</v>
      </c>
      <c r="R196" s="133"/>
      <c r="S196" s="146" t="s">
        <v>3649</v>
      </c>
      <c r="T196" s="173" t="s">
        <v>3649</v>
      </c>
      <c r="U196" s="170" t="s">
        <v>3649</v>
      </c>
      <c r="V196" s="133"/>
      <c r="W196" s="133"/>
      <c r="X196" s="133"/>
    </row>
    <row r="197" spans="1:24" x14ac:dyDescent="0.2">
      <c r="A197" s="133"/>
      <c r="B197" s="133" t="s">
        <v>1840</v>
      </c>
      <c r="C197" s="136" t="s">
        <v>5097</v>
      </c>
      <c r="D197" s="136" t="s">
        <v>2447</v>
      </c>
      <c r="E197" s="133" t="s">
        <v>5098</v>
      </c>
      <c r="F197" s="133" t="s">
        <v>5099</v>
      </c>
      <c r="G197" s="133" t="s">
        <v>3593</v>
      </c>
      <c r="H197" s="133">
        <v>176</v>
      </c>
      <c r="I197" s="133">
        <v>1</v>
      </c>
      <c r="J197" s="133">
        <v>531</v>
      </c>
      <c r="K197" s="133">
        <v>37</v>
      </c>
      <c r="L197" s="133"/>
      <c r="M197" s="133" t="s">
        <v>2842</v>
      </c>
      <c r="N197" s="133"/>
      <c r="O197" s="133" t="s">
        <v>5178</v>
      </c>
      <c r="P197" s="133" t="s">
        <v>4807</v>
      </c>
      <c r="Q197" s="166">
        <v>41527</v>
      </c>
      <c r="R197" s="133"/>
      <c r="S197" s="146" t="s">
        <v>3649</v>
      </c>
      <c r="T197" s="173" t="s">
        <v>3649</v>
      </c>
      <c r="U197" s="170" t="s">
        <v>3649</v>
      </c>
      <c r="V197" s="133"/>
      <c r="W197" s="133"/>
      <c r="X197" s="133"/>
    </row>
    <row r="198" spans="1:24" x14ac:dyDescent="0.2">
      <c r="A198" s="133" t="s">
        <v>5243</v>
      </c>
      <c r="B198" s="133" t="s">
        <v>4560</v>
      </c>
      <c r="C198" s="136" t="s">
        <v>5177</v>
      </c>
      <c r="D198" s="136" t="s">
        <v>1641</v>
      </c>
      <c r="E198" s="133" t="s">
        <v>5244</v>
      </c>
      <c r="F198" s="133" t="s">
        <v>2464</v>
      </c>
      <c r="G198" s="133" t="s">
        <v>3620</v>
      </c>
      <c r="H198" s="133">
        <v>303</v>
      </c>
      <c r="I198" s="133">
        <v>1</v>
      </c>
      <c r="J198" s="133">
        <v>11</v>
      </c>
      <c r="K198" s="133">
        <v>54</v>
      </c>
      <c r="L198" s="133">
        <v>220</v>
      </c>
      <c r="M198" s="133" t="s">
        <v>4251</v>
      </c>
      <c r="N198" s="133" t="s">
        <v>3403</v>
      </c>
      <c r="O198" s="133" t="s">
        <v>4451</v>
      </c>
      <c r="P198" s="133" t="s">
        <v>4807</v>
      </c>
      <c r="Q198" s="166">
        <v>41526</v>
      </c>
      <c r="R198" s="133">
        <v>50</v>
      </c>
      <c r="S198" s="146" t="s">
        <v>3649</v>
      </c>
      <c r="T198" s="173" t="s">
        <v>3649</v>
      </c>
      <c r="U198" s="170" t="s">
        <v>3649</v>
      </c>
      <c r="V198" s="133" t="s">
        <v>5250</v>
      </c>
      <c r="W198" s="133"/>
      <c r="X198" s="133"/>
    </row>
    <row r="199" spans="1:24" x14ac:dyDescent="0.2">
      <c r="A199" s="133"/>
      <c r="B199" s="133">
        <v>41</v>
      </c>
      <c r="C199" s="136" t="s">
        <v>5247</v>
      </c>
      <c r="D199" s="136" t="s">
        <v>1641</v>
      </c>
      <c r="E199" s="133"/>
      <c r="F199" s="133">
        <v>136900</v>
      </c>
      <c r="G199" s="133" t="s">
        <v>3636</v>
      </c>
      <c r="H199" s="133">
        <v>150</v>
      </c>
      <c r="I199" s="133">
        <v>1</v>
      </c>
      <c r="J199" s="133">
        <v>418</v>
      </c>
      <c r="K199" s="133">
        <v>33</v>
      </c>
      <c r="L199" s="133"/>
      <c r="M199" s="133" t="s">
        <v>1380</v>
      </c>
      <c r="N199" s="133"/>
      <c r="O199" s="133" t="s">
        <v>2722</v>
      </c>
      <c r="P199" s="133" t="s">
        <v>4807</v>
      </c>
      <c r="Q199" s="166">
        <v>41526</v>
      </c>
      <c r="R199" s="133"/>
      <c r="S199" s="146" t="s">
        <v>3649</v>
      </c>
      <c r="T199" s="173" t="s">
        <v>3649</v>
      </c>
      <c r="U199" s="170" t="s">
        <v>3649</v>
      </c>
      <c r="V199" s="133"/>
      <c r="W199" s="133"/>
      <c r="X199" s="133"/>
    </row>
    <row r="200" spans="1:24" x14ac:dyDescent="0.2">
      <c r="A200" s="133"/>
      <c r="B200" s="133">
        <v>41</v>
      </c>
      <c r="C200" s="136" t="s">
        <v>5247</v>
      </c>
      <c r="D200" s="136" t="s">
        <v>1642</v>
      </c>
      <c r="E200" s="133"/>
      <c r="F200" s="133">
        <v>136900</v>
      </c>
      <c r="G200" s="133" t="s">
        <v>3636</v>
      </c>
      <c r="H200" s="133">
        <v>150</v>
      </c>
      <c r="I200" s="133">
        <v>1</v>
      </c>
      <c r="J200" s="133">
        <v>418</v>
      </c>
      <c r="K200" s="133">
        <v>33</v>
      </c>
      <c r="L200" s="133"/>
      <c r="M200" s="133" t="s">
        <v>1380</v>
      </c>
      <c r="N200" s="133"/>
      <c r="O200" s="133" t="s">
        <v>2722</v>
      </c>
      <c r="P200" s="133" t="s">
        <v>4807</v>
      </c>
      <c r="Q200" s="166">
        <v>41526</v>
      </c>
      <c r="R200" s="133"/>
      <c r="S200" s="146" t="s">
        <v>3649</v>
      </c>
      <c r="T200" s="173" t="s">
        <v>3649</v>
      </c>
      <c r="U200" s="170" t="s">
        <v>3649</v>
      </c>
      <c r="V200" s="133"/>
      <c r="W200" s="133"/>
      <c r="X200" s="133"/>
    </row>
    <row r="201" spans="1:24" s="736" customFormat="1" x14ac:dyDescent="0.2">
      <c r="A201" s="140" t="s">
        <v>4840</v>
      </c>
      <c r="B201" s="140" t="s">
        <v>4558</v>
      </c>
      <c r="C201" s="141" t="s">
        <v>4813</v>
      </c>
      <c r="D201" s="1425" t="s">
        <v>2549</v>
      </c>
      <c r="E201" s="140" t="s">
        <v>4777</v>
      </c>
      <c r="F201" s="140" t="s">
        <v>4096</v>
      </c>
      <c r="G201" s="140" t="s">
        <v>3620</v>
      </c>
      <c r="H201" s="140">
        <v>303</v>
      </c>
      <c r="I201" s="140">
        <v>1</v>
      </c>
      <c r="J201" s="140">
        <v>83</v>
      </c>
      <c r="K201" s="140">
        <v>63</v>
      </c>
      <c r="L201" s="140">
        <v>110</v>
      </c>
      <c r="M201" s="140" t="s">
        <v>3626</v>
      </c>
      <c r="N201" s="140" t="s">
        <v>3608</v>
      </c>
      <c r="O201" s="140" t="s">
        <v>4778</v>
      </c>
      <c r="P201" s="140" t="s">
        <v>4807</v>
      </c>
      <c r="Q201" s="165">
        <v>41526</v>
      </c>
      <c r="R201" s="140" t="s">
        <v>4776</v>
      </c>
      <c r="S201" s="146" t="s">
        <v>3649</v>
      </c>
      <c r="T201" s="756" t="s">
        <v>3649</v>
      </c>
      <c r="U201" s="742" t="s">
        <v>3649</v>
      </c>
      <c r="V201" s="735" t="s">
        <v>5249</v>
      </c>
      <c r="W201" s="735"/>
      <c r="X201" s="735"/>
    </row>
    <row r="202" spans="1:24" s="738" customFormat="1" x14ac:dyDescent="0.2">
      <c r="A202" s="704" t="s">
        <v>4840</v>
      </c>
      <c r="B202" s="704" t="s">
        <v>4560</v>
      </c>
      <c r="C202" s="705" t="s">
        <v>5177</v>
      </c>
      <c r="D202" s="705" t="s">
        <v>3704</v>
      </c>
      <c r="E202" s="704" t="s">
        <v>4777</v>
      </c>
      <c r="F202" s="704" t="s">
        <v>4096</v>
      </c>
      <c r="G202" s="704" t="s">
        <v>3620</v>
      </c>
      <c r="H202" s="704">
        <v>303</v>
      </c>
      <c r="I202" s="704">
        <v>1</v>
      </c>
      <c r="J202" s="704">
        <v>110</v>
      </c>
      <c r="K202" s="704">
        <v>63</v>
      </c>
      <c r="L202" s="704">
        <v>110</v>
      </c>
      <c r="M202" s="704" t="s">
        <v>3626</v>
      </c>
      <c r="N202" s="704"/>
      <c r="O202" s="704" t="s">
        <v>5248</v>
      </c>
      <c r="P202" s="704" t="s">
        <v>4807</v>
      </c>
      <c r="Q202" s="707">
        <v>41528</v>
      </c>
      <c r="R202" s="704"/>
      <c r="S202" s="146" t="s">
        <v>3649</v>
      </c>
      <c r="T202" s="173" t="s">
        <v>3649</v>
      </c>
      <c r="U202" s="170" t="s">
        <v>3649</v>
      </c>
      <c r="V202" s="704"/>
      <c r="W202" s="704"/>
      <c r="X202" s="704"/>
    </row>
    <row r="203" spans="1:24" x14ac:dyDescent="0.2">
      <c r="A203" s="133" t="s">
        <v>5261</v>
      </c>
      <c r="B203" s="133" t="s">
        <v>4424</v>
      </c>
      <c r="C203" s="136" t="s">
        <v>4730</v>
      </c>
      <c r="D203" s="136" t="s">
        <v>2212</v>
      </c>
      <c r="E203" s="133"/>
      <c r="F203" s="133" t="s">
        <v>5262</v>
      </c>
      <c r="G203" s="133" t="s">
        <v>3593</v>
      </c>
      <c r="H203" s="133">
        <v>172</v>
      </c>
      <c r="I203" s="133">
        <v>1</v>
      </c>
      <c r="J203" s="133">
        <v>6</v>
      </c>
      <c r="K203" s="133">
        <v>54</v>
      </c>
      <c r="L203" s="133">
        <v>6</v>
      </c>
      <c r="M203" s="133" t="s">
        <v>5263</v>
      </c>
      <c r="N203" s="133"/>
      <c r="O203" s="133" t="s">
        <v>4451</v>
      </c>
      <c r="P203" s="133" t="s">
        <v>4807</v>
      </c>
      <c r="Q203" s="166">
        <v>41528</v>
      </c>
      <c r="R203" s="133"/>
      <c r="S203" s="146" t="s">
        <v>3649</v>
      </c>
      <c r="T203" s="173" t="s">
        <v>3649</v>
      </c>
      <c r="U203" s="170" t="s">
        <v>3649</v>
      </c>
      <c r="V203" s="133"/>
      <c r="W203" s="133"/>
      <c r="X203" s="133"/>
    </row>
    <row r="204" spans="1:24" x14ac:dyDescent="0.2">
      <c r="A204" s="133" t="s">
        <v>5261</v>
      </c>
      <c r="B204" s="133" t="s">
        <v>4424</v>
      </c>
      <c r="C204" s="136" t="s">
        <v>4730</v>
      </c>
      <c r="D204" s="136" t="s">
        <v>2214</v>
      </c>
      <c r="E204" s="133"/>
      <c r="F204" s="133" t="s">
        <v>5262</v>
      </c>
      <c r="G204" s="133" t="s">
        <v>3593</v>
      </c>
      <c r="H204" s="133">
        <v>172</v>
      </c>
      <c r="I204" s="133">
        <v>1</v>
      </c>
      <c r="J204" s="133">
        <v>6</v>
      </c>
      <c r="K204" s="133">
        <v>54</v>
      </c>
      <c r="L204" s="133">
        <v>6</v>
      </c>
      <c r="M204" s="133" t="s">
        <v>5263</v>
      </c>
      <c r="N204" s="133"/>
      <c r="O204" s="133" t="s">
        <v>4451</v>
      </c>
      <c r="P204" s="133" t="s">
        <v>4807</v>
      </c>
      <c r="Q204" s="166">
        <v>41528</v>
      </c>
      <c r="R204" s="133"/>
      <c r="S204" s="146" t="s">
        <v>3649</v>
      </c>
      <c r="T204" s="173" t="s">
        <v>3649</v>
      </c>
      <c r="U204" s="170" t="s">
        <v>3649</v>
      </c>
      <c r="V204" s="133"/>
      <c r="W204" s="133"/>
      <c r="X204" s="133"/>
    </row>
    <row r="205" spans="1:24" s="738" customFormat="1" x14ac:dyDescent="0.2">
      <c r="A205" s="704" t="s">
        <v>5233</v>
      </c>
      <c r="B205" s="704" t="s">
        <v>4559</v>
      </c>
      <c r="C205" s="705" t="s">
        <v>4743</v>
      </c>
      <c r="D205" s="705" t="s">
        <v>5260</v>
      </c>
      <c r="E205" s="704" t="s">
        <v>1745</v>
      </c>
      <c r="F205" s="704" t="s">
        <v>1746</v>
      </c>
      <c r="G205" s="704" t="s">
        <v>3620</v>
      </c>
      <c r="H205" s="704">
        <v>303</v>
      </c>
      <c r="I205" s="704">
        <v>1</v>
      </c>
      <c r="J205" s="704">
        <v>110</v>
      </c>
      <c r="K205" s="704">
        <v>36</v>
      </c>
      <c r="L205" s="704">
        <v>110</v>
      </c>
      <c r="M205" s="704" t="s">
        <v>3594</v>
      </c>
      <c r="N205" s="704" t="s">
        <v>3633</v>
      </c>
      <c r="O205" s="704" t="s">
        <v>1397</v>
      </c>
      <c r="P205" s="704" t="s">
        <v>4816</v>
      </c>
      <c r="Q205" s="707">
        <v>41529</v>
      </c>
      <c r="R205" s="704">
        <v>20</v>
      </c>
      <c r="S205" s="146" t="s">
        <v>3649</v>
      </c>
      <c r="T205" s="173" t="s">
        <v>3649</v>
      </c>
      <c r="U205" s="170" t="s">
        <v>3649</v>
      </c>
      <c r="V205" s="704"/>
      <c r="W205" s="704"/>
      <c r="X205" s="704"/>
    </row>
    <row r="206" spans="1:24" x14ac:dyDescent="0.2">
      <c r="A206" s="133" t="s">
        <v>5241</v>
      </c>
      <c r="B206" s="133" t="s">
        <v>4559</v>
      </c>
      <c r="C206" s="136" t="s">
        <v>4743</v>
      </c>
      <c r="D206" s="136" t="s">
        <v>2200</v>
      </c>
      <c r="E206" s="133" t="s">
        <v>5242</v>
      </c>
      <c r="F206" s="133" t="s">
        <v>2639</v>
      </c>
      <c r="G206" s="133" t="s">
        <v>3620</v>
      </c>
      <c r="H206" s="133">
        <v>303</v>
      </c>
      <c r="I206" s="133">
        <v>1</v>
      </c>
      <c r="J206" s="133">
        <v>50</v>
      </c>
      <c r="K206" s="133">
        <v>54</v>
      </c>
      <c r="L206" s="133">
        <v>220</v>
      </c>
      <c r="M206" s="133" t="s">
        <v>4251</v>
      </c>
      <c r="N206" s="133" t="s">
        <v>3403</v>
      </c>
      <c r="O206" s="133" t="s">
        <v>4451</v>
      </c>
      <c r="P206" s="133" t="s">
        <v>4804</v>
      </c>
      <c r="Q206" s="166">
        <v>41527</v>
      </c>
      <c r="R206" s="133">
        <v>50</v>
      </c>
      <c r="S206" s="146" t="s">
        <v>3649</v>
      </c>
      <c r="T206" s="173" t="s">
        <v>3649</v>
      </c>
      <c r="U206" s="170" t="s">
        <v>3649</v>
      </c>
      <c r="V206" s="134" t="s">
        <v>5259</v>
      </c>
      <c r="W206" s="133"/>
      <c r="X206" s="133"/>
    </row>
    <row r="207" spans="1:24" s="738" customFormat="1" x14ac:dyDescent="0.2">
      <c r="A207" s="704" t="s">
        <v>5224</v>
      </c>
      <c r="B207" s="704" t="s">
        <v>4560</v>
      </c>
      <c r="C207" s="705" t="s">
        <v>5177</v>
      </c>
      <c r="D207" s="705" t="s">
        <v>1645</v>
      </c>
      <c r="E207" s="704" t="s">
        <v>5225</v>
      </c>
      <c r="F207" s="704" t="s">
        <v>5226</v>
      </c>
      <c r="G207" s="704" t="s">
        <v>3620</v>
      </c>
      <c r="H207" s="704">
        <v>303</v>
      </c>
      <c r="I207" s="704">
        <v>1</v>
      </c>
      <c r="J207" s="704">
        <v>242</v>
      </c>
      <c r="K207" s="704">
        <v>46</v>
      </c>
      <c r="L207" s="704">
        <v>242</v>
      </c>
      <c r="M207" s="704" t="s">
        <v>5227</v>
      </c>
      <c r="N207" s="704" t="s">
        <v>2421</v>
      </c>
      <c r="O207" s="704" t="s">
        <v>2728</v>
      </c>
      <c r="P207" s="704" t="s">
        <v>4816</v>
      </c>
      <c r="Q207" s="707">
        <v>41533</v>
      </c>
      <c r="R207" s="704">
        <v>46</v>
      </c>
      <c r="S207" s="146" t="s">
        <v>3649</v>
      </c>
      <c r="T207" s="173" t="s">
        <v>3649</v>
      </c>
      <c r="U207" s="170" t="s">
        <v>3649</v>
      </c>
      <c r="V207" s="704"/>
      <c r="W207" s="704"/>
      <c r="X207" s="704"/>
    </row>
    <row r="208" spans="1:24" x14ac:dyDescent="0.2">
      <c r="A208" s="133"/>
      <c r="B208" s="133">
        <v>44</v>
      </c>
      <c r="C208" s="136" t="s">
        <v>3842</v>
      </c>
      <c r="D208" s="136" t="s">
        <v>2447</v>
      </c>
      <c r="E208" s="133"/>
      <c r="F208" s="133">
        <v>136900</v>
      </c>
      <c r="G208" s="133" t="s">
        <v>1192</v>
      </c>
      <c r="H208" s="133">
        <v>127</v>
      </c>
      <c r="I208" s="133">
        <v>1</v>
      </c>
      <c r="J208" s="133"/>
      <c r="K208" s="133">
        <v>33</v>
      </c>
      <c r="L208" s="133"/>
      <c r="M208" s="133" t="s">
        <v>1380</v>
      </c>
      <c r="N208" s="133"/>
      <c r="O208" s="133" t="s">
        <v>2722</v>
      </c>
      <c r="P208" s="133" t="s">
        <v>4816</v>
      </c>
      <c r="Q208" s="166">
        <v>41530</v>
      </c>
      <c r="R208" s="133"/>
      <c r="S208" s="146" t="s">
        <v>3649</v>
      </c>
      <c r="T208" s="173" t="s">
        <v>3649</v>
      </c>
      <c r="U208" s="170" t="s">
        <v>3649</v>
      </c>
      <c r="V208" s="133"/>
      <c r="W208" s="133"/>
      <c r="X208" s="133"/>
    </row>
    <row r="209" spans="1:24" x14ac:dyDescent="0.2">
      <c r="A209" s="133"/>
      <c r="B209" s="133">
        <v>44</v>
      </c>
      <c r="C209" s="136" t="s">
        <v>3842</v>
      </c>
      <c r="D209" s="136" t="s">
        <v>2449</v>
      </c>
      <c r="E209" s="133"/>
      <c r="F209" s="133">
        <v>136900</v>
      </c>
      <c r="G209" s="133" t="s">
        <v>1192</v>
      </c>
      <c r="H209" s="133">
        <v>127</v>
      </c>
      <c r="I209" s="133">
        <v>1</v>
      </c>
      <c r="J209" s="133"/>
      <c r="K209" s="133">
        <v>33</v>
      </c>
      <c r="L209" s="133"/>
      <c r="M209" s="133" t="s">
        <v>1380</v>
      </c>
      <c r="N209" s="133"/>
      <c r="O209" s="133" t="s">
        <v>2722</v>
      </c>
      <c r="P209" s="133" t="s">
        <v>4816</v>
      </c>
      <c r="Q209" s="166">
        <v>41530</v>
      </c>
      <c r="R209" s="133"/>
      <c r="S209" s="146" t="s">
        <v>3649</v>
      </c>
      <c r="T209" s="173" t="s">
        <v>3649</v>
      </c>
      <c r="U209" s="170" t="s">
        <v>3649</v>
      </c>
      <c r="V209" s="133"/>
      <c r="W209" s="133"/>
      <c r="X209" s="133"/>
    </row>
    <row r="210" spans="1:24" x14ac:dyDescent="0.2">
      <c r="A210" s="133"/>
      <c r="B210" s="133">
        <v>42</v>
      </c>
      <c r="C210" s="136" t="s">
        <v>5180</v>
      </c>
      <c r="D210" s="136" t="s">
        <v>2726</v>
      </c>
      <c r="E210" s="133"/>
      <c r="F210" s="133">
        <v>136900</v>
      </c>
      <c r="G210" s="133" t="s">
        <v>3001</v>
      </c>
      <c r="H210" s="133">
        <v>172</v>
      </c>
      <c r="I210" s="133">
        <v>1</v>
      </c>
      <c r="J210" s="133">
        <v>903</v>
      </c>
      <c r="K210" s="133">
        <v>33</v>
      </c>
      <c r="L210" s="133"/>
      <c r="M210" s="133" t="s">
        <v>1380</v>
      </c>
      <c r="N210" s="133"/>
      <c r="O210" s="133" t="s">
        <v>2722</v>
      </c>
      <c r="P210" s="133" t="s">
        <v>4804</v>
      </c>
      <c r="Q210" s="166">
        <v>41529</v>
      </c>
      <c r="R210" s="133"/>
      <c r="S210" s="146" t="s">
        <v>3649</v>
      </c>
      <c r="T210" s="173" t="s">
        <v>3649</v>
      </c>
      <c r="U210" s="170" t="s">
        <v>3649</v>
      </c>
      <c r="V210" s="133"/>
      <c r="W210" s="133"/>
      <c r="X210" s="133"/>
    </row>
    <row r="211" spans="1:24" x14ac:dyDescent="0.2">
      <c r="A211" s="133"/>
      <c r="B211" s="133">
        <v>56</v>
      </c>
      <c r="C211" s="136" t="s">
        <v>3912</v>
      </c>
      <c r="D211" s="136" t="s">
        <v>3704</v>
      </c>
      <c r="E211" s="133" t="s">
        <v>2138</v>
      </c>
      <c r="F211" s="133">
        <v>4772</v>
      </c>
      <c r="G211" s="133" t="s">
        <v>3593</v>
      </c>
      <c r="H211" s="133">
        <v>165</v>
      </c>
      <c r="I211" s="133">
        <v>1</v>
      </c>
      <c r="J211" s="133"/>
      <c r="K211" s="133">
        <v>47</v>
      </c>
      <c r="L211" s="133">
        <v>573</v>
      </c>
      <c r="M211" s="133" t="s">
        <v>613</v>
      </c>
      <c r="N211" s="133"/>
      <c r="O211" s="133" t="s">
        <v>1456</v>
      </c>
      <c r="P211" s="133" t="s">
        <v>4816</v>
      </c>
      <c r="Q211" s="166">
        <v>41534</v>
      </c>
      <c r="R211" s="133"/>
      <c r="S211" s="146" t="s">
        <v>3649</v>
      </c>
      <c r="T211" s="173" t="s">
        <v>3649</v>
      </c>
      <c r="U211" s="170" t="s">
        <v>3649</v>
      </c>
      <c r="V211" s="133"/>
      <c r="W211" s="133"/>
      <c r="X211" s="133"/>
    </row>
    <row r="212" spans="1:24" s="143" customFormat="1" x14ac:dyDescent="0.2">
      <c r="A212" s="140" t="s">
        <v>2717</v>
      </c>
      <c r="B212" s="140" t="s">
        <v>4559</v>
      </c>
      <c r="C212" s="141" t="s">
        <v>4743</v>
      </c>
      <c r="D212" s="141" t="s">
        <v>2549</v>
      </c>
      <c r="E212" s="140" t="s">
        <v>4779</v>
      </c>
      <c r="F212" s="140" t="s">
        <v>4780</v>
      </c>
      <c r="G212" s="140" t="s">
        <v>3620</v>
      </c>
      <c r="H212" s="140">
        <v>303</v>
      </c>
      <c r="I212" s="140">
        <v>1</v>
      </c>
      <c r="J212" s="140">
        <v>110</v>
      </c>
      <c r="K212" s="140">
        <v>63</v>
      </c>
      <c r="L212" s="140">
        <v>110</v>
      </c>
      <c r="M212" s="140" t="s">
        <v>3626</v>
      </c>
      <c r="N212" s="140" t="s">
        <v>3608</v>
      </c>
      <c r="O212" s="140" t="s">
        <v>4781</v>
      </c>
      <c r="P212" s="140" t="s">
        <v>4816</v>
      </c>
      <c r="Q212" s="165">
        <v>41535</v>
      </c>
      <c r="R212" s="140" t="s">
        <v>4776</v>
      </c>
      <c r="S212" s="146" t="s">
        <v>3649</v>
      </c>
      <c r="T212" s="173" t="s">
        <v>3649</v>
      </c>
      <c r="U212" s="170" t="s">
        <v>3649</v>
      </c>
      <c r="V212" s="140"/>
      <c r="W212" s="140"/>
      <c r="X212" s="140"/>
    </row>
    <row r="213" spans="1:24" x14ac:dyDescent="0.2">
      <c r="A213" s="133" t="s">
        <v>3021</v>
      </c>
      <c r="B213" s="133" t="s">
        <v>4424</v>
      </c>
      <c r="C213" s="136" t="s">
        <v>4730</v>
      </c>
      <c r="D213" s="136" t="s">
        <v>2451</v>
      </c>
      <c r="E213" s="133" t="s">
        <v>3022</v>
      </c>
      <c r="F213" s="133" t="s">
        <v>1186</v>
      </c>
      <c r="G213" s="133" t="s">
        <v>3655</v>
      </c>
      <c r="H213" s="133">
        <v>172</v>
      </c>
      <c r="I213" s="133">
        <v>1</v>
      </c>
      <c r="J213" s="133">
        <v>140</v>
      </c>
      <c r="K213" s="133">
        <v>54</v>
      </c>
      <c r="L213" s="133">
        <v>1100</v>
      </c>
      <c r="M213" s="133" t="s">
        <v>3602</v>
      </c>
      <c r="N213" s="133"/>
      <c r="O213" s="133" t="s">
        <v>2732</v>
      </c>
      <c r="P213" s="133" t="s">
        <v>4804</v>
      </c>
      <c r="Q213" s="166">
        <v>41481</v>
      </c>
      <c r="R213" s="133"/>
      <c r="S213" s="146" t="s">
        <v>3649</v>
      </c>
      <c r="T213" s="173" t="s">
        <v>3649</v>
      </c>
      <c r="U213" s="170" t="s">
        <v>3649</v>
      </c>
      <c r="V213" s="133"/>
      <c r="W213" s="133"/>
      <c r="X213" s="133"/>
    </row>
    <row r="214" spans="1:24" x14ac:dyDescent="0.2">
      <c r="A214" s="133" t="s">
        <v>3021</v>
      </c>
      <c r="B214" s="133" t="s">
        <v>4424</v>
      </c>
      <c r="C214" s="136" t="s">
        <v>4730</v>
      </c>
      <c r="D214" s="136" t="s">
        <v>2453</v>
      </c>
      <c r="E214" s="133" t="s">
        <v>3022</v>
      </c>
      <c r="F214" s="133" t="s">
        <v>1186</v>
      </c>
      <c r="G214" s="133" t="s">
        <v>3655</v>
      </c>
      <c r="H214" s="133">
        <v>172</v>
      </c>
      <c r="I214" s="133">
        <v>1</v>
      </c>
      <c r="J214" s="133">
        <v>140</v>
      </c>
      <c r="K214" s="133">
        <v>54</v>
      </c>
      <c r="L214" s="133">
        <v>1100</v>
      </c>
      <c r="M214" s="133" t="s">
        <v>3602</v>
      </c>
      <c r="N214" s="133"/>
      <c r="O214" s="133" t="s">
        <v>2732</v>
      </c>
      <c r="P214" s="133" t="s">
        <v>4804</v>
      </c>
      <c r="Q214" s="166">
        <v>41481</v>
      </c>
      <c r="R214" s="133"/>
      <c r="S214" s="146" t="s">
        <v>3649</v>
      </c>
      <c r="T214" s="173" t="s">
        <v>3649</v>
      </c>
      <c r="U214" s="170" t="s">
        <v>3649</v>
      </c>
      <c r="V214" s="133"/>
      <c r="W214" s="133"/>
      <c r="X214" s="133"/>
    </row>
    <row r="215" spans="1:24" x14ac:dyDescent="0.2">
      <c r="A215" s="133" t="s">
        <v>2136</v>
      </c>
      <c r="B215" s="133">
        <v>56</v>
      </c>
      <c r="C215" s="136" t="s">
        <v>3912</v>
      </c>
      <c r="D215" s="136" t="s">
        <v>1641</v>
      </c>
      <c r="E215" s="133" t="s">
        <v>2138</v>
      </c>
      <c r="F215" s="133">
        <v>4772</v>
      </c>
      <c r="G215" s="133" t="s">
        <v>3593</v>
      </c>
      <c r="H215" s="133">
        <v>165</v>
      </c>
      <c r="I215" s="133">
        <v>1</v>
      </c>
      <c r="J215" s="133">
        <v>573</v>
      </c>
      <c r="K215" s="133">
        <v>48</v>
      </c>
      <c r="L215" s="133">
        <v>5000</v>
      </c>
      <c r="M215" s="133" t="s">
        <v>613</v>
      </c>
      <c r="N215" s="133"/>
      <c r="O215" s="133" t="s">
        <v>4758</v>
      </c>
      <c r="P215" s="133" t="s">
        <v>4807</v>
      </c>
      <c r="Q215" s="166">
        <v>41535</v>
      </c>
      <c r="R215" s="133"/>
      <c r="S215" s="146" t="s">
        <v>3649</v>
      </c>
      <c r="T215" s="173" t="s">
        <v>3649</v>
      </c>
      <c r="U215" s="170" t="s">
        <v>3649</v>
      </c>
      <c r="V215" s="133" t="s">
        <v>3767</v>
      </c>
      <c r="W215" s="133"/>
      <c r="X215" s="133"/>
    </row>
    <row r="216" spans="1:24" x14ac:dyDescent="0.2">
      <c r="A216" s="133" t="s">
        <v>5251</v>
      </c>
      <c r="B216" s="133" t="s">
        <v>4424</v>
      </c>
      <c r="C216" s="136" t="s">
        <v>4730</v>
      </c>
      <c r="D216" s="136" t="s">
        <v>4258</v>
      </c>
      <c r="E216" s="133" t="s">
        <v>5252</v>
      </c>
      <c r="F216" s="133" t="s">
        <v>5253</v>
      </c>
      <c r="G216" s="133" t="s">
        <v>3655</v>
      </c>
      <c r="H216" s="133">
        <v>172</v>
      </c>
      <c r="I216" s="133">
        <v>1</v>
      </c>
      <c r="J216" s="133">
        <v>55</v>
      </c>
      <c r="K216" s="133">
        <v>54</v>
      </c>
      <c r="L216" s="133">
        <v>110</v>
      </c>
      <c r="M216" s="133" t="s">
        <v>588</v>
      </c>
      <c r="N216" s="133" t="s">
        <v>3612</v>
      </c>
      <c r="O216" s="133" t="s">
        <v>5264</v>
      </c>
      <c r="P216" s="133" t="s">
        <v>4816</v>
      </c>
      <c r="Q216" s="166">
        <v>41535</v>
      </c>
      <c r="R216" s="133">
        <v>28</v>
      </c>
      <c r="S216" s="146" t="s">
        <v>3649</v>
      </c>
      <c r="T216" s="173" t="s">
        <v>3649</v>
      </c>
      <c r="U216" s="170" t="s">
        <v>3649</v>
      </c>
      <c r="V216" s="133"/>
      <c r="W216" s="133"/>
      <c r="X216" s="133"/>
    </row>
    <row r="217" spans="1:24" x14ac:dyDescent="0.2">
      <c r="A217" s="133" t="s">
        <v>5251</v>
      </c>
      <c r="B217" s="133" t="s">
        <v>4424</v>
      </c>
      <c r="C217" s="136" t="s">
        <v>4730</v>
      </c>
      <c r="D217" s="136" t="s">
        <v>2219</v>
      </c>
      <c r="E217" s="133" t="s">
        <v>5252</v>
      </c>
      <c r="F217" s="133" t="s">
        <v>5253</v>
      </c>
      <c r="G217" s="133" t="s">
        <v>3655</v>
      </c>
      <c r="H217" s="133">
        <v>172</v>
      </c>
      <c r="I217" s="133">
        <v>1</v>
      </c>
      <c r="J217" s="133">
        <v>55</v>
      </c>
      <c r="K217" s="133">
        <v>54</v>
      </c>
      <c r="L217" s="133">
        <v>110</v>
      </c>
      <c r="M217" s="133" t="s">
        <v>588</v>
      </c>
      <c r="N217" s="133" t="s">
        <v>3612</v>
      </c>
      <c r="O217" s="133" t="s">
        <v>5264</v>
      </c>
      <c r="P217" s="133" t="s">
        <v>4816</v>
      </c>
      <c r="Q217" s="166">
        <v>41535</v>
      </c>
      <c r="R217" s="133">
        <v>28</v>
      </c>
      <c r="S217" s="146" t="s">
        <v>3649</v>
      </c>
      <c r="T217" s="173" t="s">
        <v>3649</v>
      </c>
      <c r="U217" s="170" t="s">
        <v>3649</v>
      </c>
      <c r="V217" s="133"/>
      <c r="W217" s="133"/>
      <c r="X217" s="133"/>
    </row>
    <row r="218" spans="1:24" s="738" customFormat="1" x14ac:dyDescent="0.2">
      <c r="A218" s="704" t="s">
        <v>5217</v>
      </c>
      <c r="B218" s="704">
        <v>58</v>
      </c>
      <c r="C218" s="705" t="s">
        <v>5215</v>
      </c>
      <c r="D218" s="705" t="s">
        <v>1634</v>
      </c>
      <c r="E218" s="704" t="s">
        <v>5218</v>
      </c>
      <c r="F218" s="704">
        <v>238312</v>
      </c>
      <c r="G218" s="704" t="s">
        <v>3620</v>
      </c>
      <c r="H218" s="704">
        <v>303</v>
      </c>
      <c r="I218" s="704">
        <v>1</v>
      </c>
      <c r="J218" s="704">
        <v>110</v>
      </c>
      <c r="K218" s="704">
        <v>38</v>
      </c>
      <c r="L218" s="704">
        <v>220</v>
      </c>
      <c r="M218" s="704" t="s">
        <v>3594</v>
      </c>
      <c r="N218" s="704" t="s">
        <v>3595</v>
      </c>
      <c r="O218" s="704" t="s">
        <v>4451</v>
      </c>
      <c r="P218" s="704" t="s">
        <v>4816</v>
      </c>
      <c r="Q218" s="707">
        <v>41536</v>
      </c>
      <c r="R218" s="704">
        <v>36</v>
      </c>
      <c r="S218" s="146" t="s">
        <v>3649</v>
      </c>
      <c r="T218" s="173" t="s">
        <v>3649</v>
      </c>
      <c r="U218" s="170" t="s">
        <v>3649</v>
      </c>
      <c r="V218" s="704"/>
      <c r="W218" s="704"/>
      <c r="X218" s="704"/>
    </row>
    <row r="219" spans="1:24" x14ac:dyDescent="0.2">
      <c r="A219" s="133" t="s">
        <v>5265</v>
      </c>
      <c r="B219" s="133" t="s">
        <v>4424</v>
      </c>
      <c r="C219" s="136" t="s">
        <v>4730</v>
      </c>
      <c r="D219" s="136" t="s">
        <v>2559</v>
      </c>
      <c r="E219" s="133"/>
      <c r="F219" s="133">
        <v>246342</v>
      </c>
      <c r="G219" s="133" t="s">
        <v>3655</v>
      </c>
      <c r="H219" s="133">
        <v>172</v>
      </c>
      <c r="I219" s="133">
        <v>1</v>
      </c>
      <c r="J219" s="133">
        <v>43.7</v>
      </c>
      <c r="K219" s="133">
        <v>46</v>
      </c>
      <c r="L219" s="133">
        <v>50</v>
      </c>
      <c r="M219" s="133" t="s">
        <v>3642</v>
      </c>
      <c r="N219" s="133"/>
      <c r="O219" s="133" t="s">
        <v>5266</v>
      </c>
      <c r="P219" s="133" t="s">
        <v>4807</v>
      </c>
      <c r="Q219" s="166">
        <v>41536</v>
      </c>
      <c r="R219" s="133"/>
      <c r="S219" s="146" t="s">
        <v>3649</v>
      </c>
      <c r="T219" s="173" t="s">
        <v>3649</v>
      </c>
      <c r="U219" s="170" t="s">
        <v>3649</v>
      </c>
      <c r="V219" s="133"/>
      <c r="W219" s="133"/>
      <c r="X219" s="133"/>
    </row>
    <row r="220" spans="1:24" x14ac:dyDescent="0.2">
      <c r="A220" s="133" t="s">
        <v>5265</v>
      </c>
      <c r="B220" s="133" t="s">
        <v>4424</v>
      </c>
      <c r="C220" s="136" t="s">
        <v>4730</v>
      </c>
      <c r="D220" s="136" t="s">
        <v>4731</v>
      </c>
      <c r="E220" s="133"/>
      <c r="F220" s="133">
        <v>246342</v>
      </c>
      <c r="G220" s="133" t="s">
        <v>3655</v>
      </c>
      <c r="H220" s="133">
        <v>172</v>
      </c>
      <c r="I220" s="133">
        <v>1</v>
      </c>
      <c r="J220" s="133">
        <v>43.7</v>
      </c>
      <c r="K220" s="133">
        <v>46</v>
      </c>
      <c r="L220" s="133">
        <v>50</v>
      </c>
      <c r="M220" s="133" t="s">
        <v>3642</v>
      </c>
      <c r="N220" s="133"/>
      <c r="O220" s="133" t="s">
        <v>5266</v>
      </c>
      <c r="P220" s="133" t="s">
        <v>4807</v>
      </c>
      <c r="Q220" s="166">
        <v>41536</v>
      </c>
      <c r="R220" s="133"/>
      <c r="S220" s="146" t="s">
        <v>3649</v>
      </c>
      <c r="T220" s="173" t="s">
        <v>3649</v>
      </c>
      <c r="U220" s="170" t="s">
        <v>3649</v>
      </c>
      <c r="V220" s="133"/>
      <c r="W220" s="133"/>
      <c r="X220" s="133"/>
    </row>
    <row r="221" spans="1:24" s="738" customFormat="1" x14ac:dyDescent="0.2">
      <c r="A221" s="704" t="s">
        <v>5222</v>
      </c>
      <c r="B221" s="704">
        <v>58</v>
      </c>
      <c r="C221" s="705" t="s">
        <v>5215</v>
      </c>
      <c r="D221" s="705" t="s">
        <v>2726</v>
      </c>
      <c r="E221" s="704" t="s">
        <v>5223</v>
      </c>
      <c r="F221" s="704" t="s">
        <v>2192</v>
      </c>
      <c r="G221" s="704" t="s">
        <v>3620</v>
      </c>
      <c r="H221" s="704">
        <v>303</v>
      </c>
      <c r="I221" s="704">
        <v>1</v>
      </c>
      <c r="J221" s="704">
        <v>110</v>
      </c>
      <c r="K221" s="704">
        <v>45</v>
      </c>
      <c r="L221" s="704">
        <v>110</v>
      </c>
      <c r="M221" s="704" t="s">
        <v>3594</v>
      </c>
      <c r="N221" s="704" t="s">
        <v>3612</v>
      </c>
      <c r="O221" s="704" t="s">
        <v>5269</v>
      </c>
      <c r="P221" s="704" t="s">
        <v>4816</v>
      </c>
      <c r="Q221" s="707">
        <v>41540</v>
      </c>
      <c r="R221" s="704">
        <v>21</v>
      </c>
      <c r="S221" s="146" t="s">
        <v>3649</v>
      </c>
      <c r="T221" s="173" t="s">
        <v>3649</v>
      </c>
      <c r="U221" s="170" t="s">
        <v>3649</v>
      </c>
      <c r="V221" s="704"/>
      <c r="W221" s="322" t="s">
        <v>3649</v>
      </c>
      <c r="X221" s="704"/>
    </row>
    <row r="222" spans="1:24" x14ac:dyDescent="0.2">
      <c r="A222" s="133" t="s">
        <v>5267</v>
      </c>
      <c r="B222" s="133" t="s">
        <v>4424</v>
      </c>
      <c r="C222" s="136" t="s">
        <v>4730</v>
      </c>
      <c r="D222" s="136" t="s">
        <v>2561</v>
      </c>
      <c r="E222" s="133"/>
      <c r="F222" s="133">
        <v>246342</v>
      </c>
      <c r="G222" s="133" t="s">
        <v>3655</v>
      </c>
      <c r="H222" s="133">
        <v>172</v>
      </c>
      <c r="I222" s="133">
        <v>1</v>
      </c>
      <c r="J222" s="133">
        <v>50</v>
      </c>
      <c r="K222" s="133">
        <v>46</v>
      </c>
      <c r="L222" s="133">
        <v>50</v>
      </c>
      <c r="M222" s="133" t="s">
        <v>3642</v>
      </c>
      <c r="N222" s="133"/>
      <c r="O222" s="133" t="s">
        <v>5269</v>
      </c>
      <c r="P222" s="133" t="s">
        <v>2277</v>
      </c>
      <c r="Q222" s="166">
        <v>41537</v>
      </c>
      <c r="R222" s="133"/>
      <c r="S222" s="146" t="s">
        <v>3649</v>
      </c>
      <c r="T222" s="173" t="s">
        <v>3649</v>
      </c>
      <c r="U222" s="170" t="s">
        <v>3649</v>
      </c>
      <c r="V222" s="133"/>
      <c r="W222" s="133"/>
      <c r="X222" s="133"/>
    </row>
    <row r="223" spans="1:24" x14ac:dyDescent="0.2">
      <c r="A223" s="133" t="s">
        <v>5267</v>
      </c>
      <c r="B223" s="133" t="s">
        <v>4424</v>
      </c>
      <c r="C223" s="136" t="s">
        <v>4730</v>
      </c>
      <c r="D223" s="136" t="s">
        <v>5268</v>
      </c>
      <c r="E223" s="133"/>
      <c r="F223" s="133">
        <v>246342</v>
      </c>
      <c r="G223" s="133" t="s">
        <v>3655</v>
      </c>
      <c r="H223" s="133">
        <v>172</v>
      </c>
      <c r="I223" s="133">
        <v>1</v>
      </c>
      <c r="J223" s="133">
        <v>50</v>
      </c>
      <c r="K223" s="133">
        <v>46</v>
      </c>
      <c r="L223" s="133">
        <v>50</v>
      </c>
      <c r="M223" s="133" t="s">
        <v>3642</v>
      </c>
      <c r="N223" s="133"/>
      <c r="O223" s="133" t="s">
        <v>5269</v>
      </c>
      <c r="P223" s="133" t="s">
        <v>2277</v>
      </c>
      <c r="Q223" s="166">
        <v>41537</v>
      </c>
      <c r="R223" s="133"/>
      <c r="S223" s="146" t="s">
        <v>3649</v>
      </c>
      <c r="T223" s="173" t="s">
        <v>3649</v>
      </c>
      <c r="U223" s="170" t="s">
        <v>3649</v>
      </c>
      <c r="V223" s="133"/>
      <c r="W223" s="133"/>
      <c r="X223" s="133"/>
    </row>
    <row r="224" spans="1:24" s="143" customFormat="1" x14ac:dyDescent="0.2">
      <c r="A224" s="140" t="s">
        <v>4769</v>
      </c>
      <c r="B224" s="140" t="s">
        <v>4560</v>
      </c>
      <c r="C224" s="141" t="s">
        <v>5177</v>
      </c>
      <c r="D224" s="141" t="s">
        <v>2447</v>
      </c>
      <c r="E224" s="140" t="s">
        <v>3624</v>
      </c>
      <c r="F224" s="140" t="s">
        <v>3625</v>
      </c>
      <c r="G224" s="140" t="s">
        <v>3620</v>
      </c>
      <c r="H224" s="140">
        <v>303</v>
      </c>
      <c r="I224" s="140">
        <v>1</v>
      </c>
      <c r="J224" s="140">
        <v>110</v>
      </c>
      <c r="K224" s="140">
        <v>50</v>
      </c>
      <c r="L224" s="140">
        <v>110</v>
      </c>
      <c r="M224" s="140" t="s">
        <v>3626</v>
      </c>
      <c r="N224" s="140" t="s">
        <v>3612</v>
      </c>
      <c r="O224" s="140" t="s">
        <v>5255</v>
      </c>
      <c r="P224" s="140" t="s">
        <v>4807</v>
      </c>
      <c r="Q224" s="165">
        <v>41540</v>
      </c>
      <c r="R224" s="140" t="s">
        <v>3648</v>
      </c>
      <c r="S224" s="146" t="s">
        <v>3649</v>
      </c>
      <c r="T224" s="173" t="s">
        <v>3649</v>
      </c>
      <c r="U224" s="170" t="s">
        <v>3649</v>
      </c>
      <c r="V224" s="140"/>
      <c r="W224" s="322" t="s">
        <v>3649</v>
      </c>
      <c r="X224" s="140"/>
    </row>
    <row r="225" spans="1:24" s="738" customFormat="1" x14ac:dyDescent="0.2">
      <c r="A225" s="704" t="s">
        <v>5238</v>
      </c>
      <c r="B225" s="704">
        <v>59</v>
      </c>
      <c r="C225" s="705" t="s">
        <v>3846</v>
      </c>
      <c r="D225" s="705" t="s">
        <v>1645</v>
      </c>
      <c r="E225" s="704" t="s">
        <v>5239</v>
      </c>
      <c r="F225" s="704">
        <v>130370</v>
      </c>
      <c r="G225" s="704" t="s">
        <v>3325</v>
      </c>
      <c r="H225" s="704">
        <v>244</v>
      </c>
      <c r="I225" s="704">
        <v>1</v>
      </c>
      <c r="J225" s="704">
        <v>500</v>
      </c>
      <c r="K225" s="704">
        <v>30</v>
      </c>
      <c r="L225" s="704">
        <v>500</v>
      </c>
      <c r="M225" s="704" t="s">
        <v>5240</v>
      </c>
      <c r="N225" s="704" t="s">
        <v>3622</v>
      </c>
      <c r="O225" s="704" t="s">
        <v>5269</v>
      </c>
      <c r="P225" s="704" t="s">
        <v>4807</v>
      </c>
      <c r="Q225" s="707">
        <v>41540</v>
      </c>
      <c r="R225" s="704"/>
      <c r="S225" s="146" t="s">
        <v>3649</v>
      </c>
      <c r="T225" s="173" t="s">
        <v>3649</v>
      </c>
      <c r="U225" s="170" t="s">
        <v>3649</v>
      </c>
      <c r="V225" s="704"/>
      <c r="W225" s="704"/>
      <c r="X225" s="704"/>
    </row>
    <row r="226" spans="1:24" x14ac:dyDescent="0.2">
      <c r="A226" s="758" t="s">
        <v>5181</v>
      </c>
      <c r="B226" s="133" t="s">
        <v>4558</v>
      </c>
      <c r="C226" s="136" t="s">
        <v>4813</v>
      </c>
      <c r="D226" s="136" t="s">
        <v>2212</v>
      </c>
      <c r="E226" s="133" t="s">
        <v>5182</v>
      </c>
      <c r="F226" s="133" t="s">
        <v>3635</v>
      </c>
      <c r="G226" s="133" t="s">
        <v>3636</v>
      </c>
      <c r="H226" s="133">
        <v>152</v>
      </c>
      <c r="I226" s="133">
        <v>1</v>
      </c>
      <c r="J226" s="133">
        <v>187</v>
      </c>
      <c r="K226" s="133">
        <v>54</v>
      </c>
      <c r="L226" s="133">
        <v>715</v>
      </c>
      <c r="M226" s="133" t="s">
        <v>2731</v>
      </c>
      <c r="N226" s="133"/>
      <c r="O226" s="133" t="s">
        <v>5269</v>
      </c>
      <c r="P226" s="133" t="s">
        <v>4807</v>
      </c>
      <c r="Q226" s="166">
        <v>41541</v>
      </c>
      <c r="R226" s="133"/>
      <c r="S226" s="146" t="s">
        <v>3649</v>
      </c>
      <c r="T226" s="173" t="s">
        <v>3649</v>
      </c>
      <c r="U226" s="170" t="s">
        <v>3649</v>
      </c>
      <c r="V226" s="133"/>
      <c r="W226" s="133"/>
      <c r="X226" s="133"/>
    </row>
    <row r="227" spans="1:24" x14ac:dyDescent="0.2">
      <c r="A227" s="758" t="s">
        <v>5181</v>
      </c>
      <c r="B227" s="133" t="s">
        <v>4558</v>
      </c>
      <c r="C227" s="136" t="s">
        <v>4813</v>
      </c>
      <c r="D227" s="136" t="s">
        <v>2214</v>
      </c>
      <c r="E227" s="133" t="s">
        <v>5182</v>
      </c>
      <c r="F227" s="133" t="s">
        <v>3635</v>
      </c>
      <c r="G227" s="133" t="s">
        <v>3636</v>
      </c>
      <c r="H227" s="133">
        <v>152</v>
      </c>
      <c r="I227" s="133">
        <v>1</v>
      </c>
      <c r="J227" s="133">
        <v>187</v>
      </c>
      <c r="K227" s="133">
        <v>54</v>
      </c>
      <c r="L227" s="133">
        <v>715</v>
      </c>
      <c r="M227" s="133" t="s">
        <v>2731</v>
      </c>
      <c r="N227" s="133"/>
      <c r="O227" s="133" t="s">
        <v>5269</v>
      </c>
      <c r="P227" s="133" t="s">
        <v>4807</v>
      </c>
      <c r="Q227" s="166">
        <v>41541</v>
      </c>
      <c r="R227" s="133"/>
      <c r="S227" s="146" t="s">
        <v>3649</v>
      </c>
      <c r="T227" s="173" t="s">
        <v>3649</v>
      </c>
      <c r="U227" s="170" t="s">
        <v>3649</v>
      </c>
      <c r="V227" s="133"/>
      <c r="W227" s="133"/>
      <c r="X227" s="133"/>
    </row>
    <row r="228" spans="1:24" x14ac:dyDescent="0.2">
      <c r="A228" s="704" t="s">
        <v>5241</v>
      </c>
      <c r="B228" s="704" t="s">
        <v>4559</v>
      </c>
      <c r="C228" s="705" t="s">
        <v>4743</v>
      </c>
      <c r="D228" s="705" t="s">
        <v>2212</v>
      </c>
      <c r="E228" s="704" t="s">
        <v>5242</v>
      </c>
      <c r="F228" s="704" t="s">
        <v>2639</v>
      </c>
      <c r="G228" s="704" t="s">
        <v>3620</v>
      </c>
      <c r="H228" s="704">
        <v>303</v>
      </c>
      <c r="I228" s="704">
        <v>1</v>
      </c>
      <c r="J228" s="704">
        <v>180</v>
      </c>
      <c r="K228" s="704">
        <v>54</v>
      </c>
      <c r="L228" s="704">
        <v>220</v>
      </c>
      <c r="M228" s="704" t="s">
        <v>4251</v>
      </c>
      <c r="N228" s="704"/>
      <c r="O228" s="704" t="s">
        <v>5269</v>
      </c>
      <c r="P228" s="704" t="s">
        <v>4804</v>
      </c>
      <c r="Q228" s="707">
        <v>41541</v>
      </c>
      <c r="R228" s="704"/>
      <c r="S228" s="146" t="s">
        <v>3649</v>
      </c>
      <c r="T228" s="173" t="s">
        <v>3649</v>
      </c>
      <c r="U228" s="170" t="s">
        <v>3649</v>
      </c>
      <c r="V228" s="133"/>
      <c r="W228" s="133"/>
      <c r="X228" s="133"/>
    </row>
    <row r="229" spans="1:24" x14ac:dyDescent="0.2">
      <c r="A229" s="704" t="s">
        <v>5243</v>
      </c>
      <c r="B229" s="704" t="s">
        <v>4560</v>
      </c>
      <c r="C229" s="705" t="s">
        <v>5177</v>
      </c>
      <c r="D229" s="705" t="s">
        <v>2451</v>
      </c>
      <c r="E229" s="704" t="s">
        <v>5244</v>
      </c>
      <c r="F229" s="704" t="s">
        <v>2464</v>
      </c>
      <c r="G229" s="704" t="s">
        <v>3620</v>
      </c>
      <c r="H229" s="704">
        <v>303</v>
      </c>
      <c r="I229" s="704">
        <v>1</v>
      </c>
      <c r="J229" s="704">
        <v>135</v>
      </c>
      <c r="K229" s="704">
        <v>54</v>
      </c>
      <c r="L229" s="704">
        <v>220</v>
      </c>
      <c r="M229" s="704" t="s">
        <v>4251</v>
      </c>
      <c r="N229" s="704"/>
      <c r="O229" s="704" t="s">
        <v>5269</v>
      </c>
      <c r="P229" s="704" t="s">
        <v>4807</v>
      </c>
      <c r="Q229" s="707">
        <v>41542</v>
      </c>
      <c r="R229" s="704"/>
      <c r="S229" s="146" t="s">
        <v>3649</v>
      </c>
      <c r="T229" s="173" t="s">
        <v>3649</v>
      </c>
      <c r="U229" s="170" t="s">
        <v>3649</v>
      </c>
      <c r="V229" s="133"/>
      <c r="W229" s="133"/>
      <c r="X229" s="133"/>
    </row>
    <row r="230" spans="1:24" x14ac:dyDescent="0.2">
      <c r="A230" s="704" t="s">
        <v>5243</v>
      </c>
      <c r="B230" s="704" t="s">
        <v>4559</v>
      </c>
      <c r="C230" s="705" t="s">
        <v>4743</v>
      </c>
      <c r="D230" s="705" t="s">
        <v>4258</v>
      </c>
      <c r="E230" s="704" t="s">
        <v>5244</v>
      </c>
      <c r="F230" s="704" t="s">
        <v>2464</v>
      </c>
      <c r="G230" s="704" t="s">
        <v>3620</v>
      </c>
      <c r="H230" s="704">
        <v>303</v>
      </c>
      <c r="I230" s="704">
        <v>1</v>
      </c>
      <c r="J230" s="704">
        <v>67</v>
      </c>
      <c r="K230" s="704">
        <v>54</v>
      </c>
      <c r="L230" s="704">
        <v>220</v>
      </c>
      <c r="M230" s="704" t="s">
        <v>4251</v>
      </c>
      <c r="N230" s="704"/>
      <c r="O230" s="704" t="s">
        <v>5269</v>
      </c>
      <c r="P230" s="133" t="s">
        <v>4807</v>
      </c>
      <c r="Q230" s="166">
        <v>41542</v>
      </c>
      <c r="R230" s="133"/>
      <c r="S230" s="146" t="s">
        <v>3649</v>
      </c>
      <c r="T230" s="173" t="s">
        <v>3649</v>
      </c>
      <c r="U230" s="170" t="s">
        <v>3649</v>
      </c>
      <c r="V230" s="133"/>
      <c r="W230" s="133"/>
      <c r="X230" s="133"/>
    </row>
    <row r="231" spans="1:24" s="143" customFormat="1" x14ac:dyDescent="0.2">
      <c r="A231" s="140" t="s">
        <v>4772</v>
      </c>
      <c r="B231" s="140" t="s">
        <v>4559</v>
      </c>
      <c r="C231" s="141" t="s">
        <v>4743</v>
      </c>
      <c r="D231" s="141" t="s">
        <v>2559</v>
      </c>
      <c r="E231" s="140" t="s">
        <v>4773</v>
      </c>
      <c r="F231" s="140" t="s">
        <v>4774</v>
      </c>
      <c r="G231" s="140" t="s">
        <v>3620</v>
      </c>
      <c r="H231" s="140">
        <v>303</v>
      </c>
      <c r="I231" s="140">
        <v>1</v>
      </c>
      <c r="J231" s="140">
        <v>25</v>
      </c>
      <c r="K231" s="140">
        <v>63</v>
      </c>
      <c r="L231" s="140">
        <v>110</v>
      </c>
      <c r="M231" s="140" t="s">
        <v>3626</v>
      </c>
      <c r="N231" s="140" t="s">
        <v>3608</v>
      </c>
      <c r="O231" s="140" t="s">
        <v>4775</v>
      </c>
      <c r="P231" s="140" t="s">
        <v>4804</v>
      </c>
      <c r="Q231" s="165">
        <v>41543</v>
      </c>
      <c r="R231" s="140" t="s">
        <v>4776</v>
      </c>
      <c r="S231" s="146" t="s">
        <v>3649</v>
      </c>
      <c r="T231" s="173" t="s">
        <v>3649</v>
      </c>
      <c r="U231" s="170" t="s">
        <v>3649</v>
      </c>
      <c r="V231" s="140"/>
      <c r="W231" s="322" t="s">
        <v>3649</v>
      </c>
      <c r="X231" s="140"/>
    </row>
    <row r="232" spans="1:24" x14ac:dyDescent="0.2">
      <c r="A232" s="133" t="s">
        <v>5279</v>
      </c>
      <c r="B232" s="133" t="s">
        <v>4424</v>
      </c>
      <c r="C232" s="136" t="s">
        <v>4730</v>
      </c>
      <c r="D232" s="136" t="s">
        <v>4273</v>
      </c>
      <c r="E232" s="133"/>
      <c r="F232" s="133" t="s">
        <v>2344</v>
      </c>
      <c r="G232" s="133" t="s">
        <v>3655</v>
      </c>
      <c r="H232" s="133">
        <v>172</v>
      </c>
      <c r="I232" s="133">
        <v>1</v>
      </c>
      <c r="J232" s="133">
        <v>94</v>
      </c>
      <c r="K232" s="133">
        <v>54</v>
      </c>
      <c r="L232" s="133">
        <v>165</v>
      </c>
      <c r="M232" s="133"/>
      <c r="N232" s="133"/>
      <c r="O232" s="133" t="s">
        <v>5269</v>
      </c>
      <c r="P232" s="133" t="s">
        <v>4804</v>
      </c>
      <c r="Q232" s="166">
        <v>41543</v>
      </c>
      <c r="R232" s="133"/>
      <c r="S232" s="146" t="s">
        <v>3649</v>
      </c>
      <c r="T232" s="173" t="s">
        <v>3649</v>
      </c>
      <c r="U232" s="170" t="s">
        <v>3649</v>
      </c>
      <c r="V232" s="133"/>
      <c r="W232" s="133"/>
      <c r="X232" s="133"/>
    </row>
    <row r="233" spans="1:24" x14ac:dyDescent="0.2">
      <c r="A233" s="133" t="s">
        <v>5279</v>
      </c>
      <c r="B233" s="133" t="s">
        <v>4424</v>
      </c>
      <c r="C233" s="136" t="s">
        <v>4730</v>
      </c>
      <c r="D233" s="136" t="s">
        <v>4277</v>
      </c>
      <c r="E233" s="133"/>
      <c r="F233" s="133" t="s">
        <v>2344</v>
      </c>
      <c r="G233" s="133" t="s">
        <v>3655</v>
      </c>
      <c r="H233" s="133">
        <v>172</v>
      </c>
      <c r="I233" s="133">
        <v>1</v>
      </c>
      <c r="J233" s="133">
        <v>94</v>
      </c>
      <c r="K233" s="133">
        <v>54</v>
      </c>
      <c r="L233" s="133">
        <v>165</v>
      </c>
      <c r="M233" s="133"/>
      <c r="N233" s="133"/>
      <c r="O233" s="133" t="s">
        <v>5269</v>
      </c>
      <c r="P233" s="133" t="s">
        <v>4804</v>
      </c>
      <c r="Q233" s="166">
        <v>41543</v>
      </c>
      <c r="R233" s="133"/>
      <c r="S233" s="146" t="s">
        <v>3649</v>
      </c>
      <c r="T233" s="173" t="s">
        <v>3649</v>
      </c>
      <c r="U233" s="170" t="s">
        <v>3649</v>
      </c>
      <c r="V233" s="133"/>
      <c r="W233" s="133"/>
      <c r="X233" s="133"/>
    </row>
    <row r="234" spans="1:24" x14ac:dyDescent="0.2">
      <c r="A234" s="133" t="s">
        <v>5275</v>
      </c>
      <c r="B234" s="133" t="s">
        <v>4558</v>
      </c>
      <c r="C234" s="136" t="s">
        <v>4813</v>
      </c>
      <c r="D234" s="136" t="s">
        <v>4258</v>
      </c>
      <c r="E234" s="133" t="s">
        <v>5276</v>
      </c>
      <c r="F234" s="133" t="s">
        <v>1183</v>
      </c>
      <c r="G234" s="133" t="s">
        <v>3629</v>
      </c>
      <c r="H234" s="133">
        <v>152</v>
      </c>
      <c r="I234" s="133">
        <v>1</v>
      </c>
      <c r="J234" s="133">
        <v>100</v>
      </c>
      <c r="K234" s="133">
        <v>62</v>
      </c>
      <c r="L234" s="133">
        <v>200</v>
      </c>
      <c r="M234" s="133" t="s">
        <v>5277</v>
      </c>
      <c r="N234" s="133"/>
      <c r="O234" s="133" t="s">
        <v>2728</v>
      </c>
      <c r="P234" s="133" t="s">
        <v>4807</v>
      </c>
      <c r="Q234" s="166">
        <v>41543</v>
      </c>
      <c r="R234" s="133"/>
      <c r="S234" s="146" t="s">
        <v>3649</v>
      </c>
      <c r="T234" s="173" t="s">
        <v>3649</v>
      </c>
      <c r="U234" s="170" t="s">
        <v>3649</v>
      </c>
      <c r="V234" s="133"/>
      <c r="W234" s="133"/>
      <c r="X234" s="133"/>
    </row>
    <row r="235" spans="1:24" x14ac:dyDescent="0.2">
      <c r="A235" s="133" t="s">
        <v>5275</v>
      </c>
      <c r="B235" s="133" t="s">
        <v>4558</v>
      </c>
      <c r="C235" s="136" t="s">
        <v>4813</v>
      </c>
      <c r="D235" s="136" t="s">
        <v>2219</v>
      </c>
      <c r="E235" s="133" t="s">
        <v>5276</v>
      </c>
      <c r="F235" s="133" t="s">
        <v>1183</v>
      </c>
      <c r="G235" s="133" t="s">
        <v>3629</v>
      </c>
      <c r="H235" s="133">
        <v>152</v>
      </c>
      <c r="I235" s="133">
        <v>1</v>
      </c>
      <c r="J235" s="133">
        <v>100</v>
      </c>
      <c r="K235" s="133">
        <v>62</v>
      </c>
      <c r="L235" s="133">
        <v>200</v>
      </c>
      <c r="M235" s="133" t="s">
        <v>5277</v>
      </c>
      <c r="N235" s="133"/>
      <c r="O235" s="133" t="s">
        <v>2728</v>
      </c>
      <c r="P235" s="133" t="s">
        <v>4807</v>
      </c>
      <c r="Q235" s="166">
        <v>41543</v>
      </c>
      <c r="R235" s="133"/>
      <c r="S235" s="146" t="s">
        <v>3649</v>
      </c>
      <c r="T235" s="173" t="s">
        <v>3649</v>
      </c>
      <c r="U235" s="170" t="s">
        <v>3649</v>
      </c>
      <c r="V235" s="133"/>
      <c r="W235" s="133"/>
      <c r="X235" s="133"/>
    </row>
    <row r="236" spans="1:24" s="143" customFormat="1" x14ac:dyDescent="0.2">
      <c r="A236" s="140" t="s">
        <v>4772</v>
      </c>
      <c r="B236" s="140" t="s">
        <v>4560</v>
      </c>
      <c r="C236" s="141" t="s">
        <v>5177</v>
      </c>
      <c r="D236" s="141" t="s">
        <v>2200</v>
      </c>
      <c r="E236" s="140" t="s">
        <v>4773</v>
      </c>
      <c r="F236" s="140" t="s">
        <v>4774</v>
      </c>
      <c r="G236" s="140" t="s">
        <v>3620</v>
      </c>
      <c r="H236" s="140">
        <v>303</v>
      </c>
      <c r="I236" s="140">
        <v>1</v>
      </c>
      <c r="J236" s="140">
        <v>85</v>
      </c>
      <c r="K236" s="140">
        <v>63</v>
      </c>
      <c r="L236" s="140">
        <v>110</v>
      </c>
      <c r="M236" s="140" t="s">
        <v>3626</v>
      </c>
      <c r="N236" s="140" t="s">
        <v>3608</v>
      </c>
      <c r="O236" s="140" t="s">
        <v>4775</v>
      </c>
      <c r="P236" s="140" t="s">
        <v>4816</v>
      </c>
      <c r="Q236" s="165">
        <v>41544</v>
      </c>
      <c r="R236" s="140" t="s">
        <v>4776</v>
      </c>
      <c r="S236" s="146" t="s">
        <v>3649</v>
      </c>
      <c r="T236" s="173" t="s">
        <v>3649</v>
      </c>
      <c r="U236" s="170" t="s">
        <v>3649</v>
      </c>
      <c r="V236" s="140"/>
      <c r="W236" s="322" t="s">
        <v>3649</v>
      </c>
      <c r="X236" s="140"/>
    </row>
    <row r="237" spans="1:24" x14ac:dyDescent="0.2">
      <c r="A237" s="133" t="s">
        <v>5181</v>
      </c>
      <c r="B237" s="133" t="s">
        <v>4558</v>
      </c>
      <c r="C237" s="136" t="s">
        <v>4813</v>
      </c>
      <c r="D237" s="136" t="s">
        <v>2559</v>
      </c>
      <c r="E237" s="133" t="s">
        <v>5182</v>
      </c>
      <c r="F237" s="133" t="s">
        <v>3635</v>
      </c>
      <c r="G237" s="133" t="s">
        <v>3629</v>
      </c>
      <c r="H237" s="133">
        <v>152</v>
      </c>
      <c r="I237" s="133">
        <v>1</v>
      </c>
      <c r="J237" s="133">
        <v>23</v>
      </c>
      <c r="K237" s="133">
        <v>54</v>
      </c>
      <c r="L237" s="133">
        <v>715</v>
      </c>
      <c r="M237" s="133" t="s">
        <v>2731</v>
      </c>
      <c r="N237" s="133"/>
      <c r="O237" s="133" t="s">
        <v>5280</v>
      </c>
      <c r="P237" s="133" t="s">
        <v>5281</v>
      </c>
      <c r="Q237" s="166">
        <v>41547</v>
      </c>
      <c r="R237" s="133"/>
      <c r="S237" s="146" t="s">
        <v>3649</v>
      </c>
      <c r="T237" s="173" t="s">
        <v>3649</v>
      </c>
      <c r="U237" s="170" t="s">
        <v>3649</v>
      </c>
      <c r="V237" s="133"/>
      <c r="W237" s="133"/>
      <c r="X237" s="133"/>
    </row>
    <row r="238" spans="1:24" x14ac:dyDescent="0.2">
      <c r="A238" s="133" t="s">
        <v>5181</v>
      </c>
      <c r="B238" s="133" t="s">
        <v>4558</v>
      </c>
      <c r="C238" s="136" t="s">
        <v>4813</v>
      </c>
      <c r="D238" s="136" t="s">
        <v>4731</v>
      </c>
      <c r="E238" s="133" t="s">
        <v>5182</v>
      </c>
      <c r="F238" s="133" t="s">
        <v>3635</v>
      </c>
      <c r="G238" s="133" t="s">
        <v>3629</v>
      </c>
      <c r="H238" s="133">
        <v>152</v>
      </c>
      <c r="I238" s="133">
        <v>1</v>
      </c>
      <c r="J238" s="133">
        <v>23</v>
      </c>
      <c r="K238" s="133">
        <v>54</v>
      </c>
      <c r="L238" s="133">
        <v>715</v>
      </c>
      <c r="M238" s="133" t="s">
        <v>2731</v>
      </c>
      <c r="N238" s="133"/>
      <c r="O238" s="133" t="s">
        <v>5280</v>
      </c>
      <c r="P238" s="133" t="s">
        <v>5281</v>
      </c>
      <c r="Q238" s="166">
        <v>41547</v>
      </c>
      <c r="R238" s="133"/>
      <c r="S238" s="146" t="s">
        <v>3649</v>
      </c>
      <c r="T238" s="173" t="s">
        <v>3649</v>
      </c>
      <c r="U238" s="170" t="s">
        <v>3649</v>
      </c>
      <c r="V238" s="133"/>
      <c r="W238" s="133"/>
      <c r="X238" s="133"/>
    </row>
    <row r="239" spans="1:24" s="738" customFormat="1" x14ac:dyDescent="0.2">
      <c r="A239" s="704" t="s">
        <v>5230</v>
      </c>
      <c r="B239" s="704" t="s">
        <v>4559</v>
      </c>
      <c r="C239" s="705" t="s">
        <v>4743</v>
      </c>
      <c r="D239" s="705" t="s">
        <v>2561</v>
      </c>
      <c r="E239" s="704" t="s">
        <v>3624</v>
      </c>
      <c r="F239" s="704" t="s">
        <v>3625</v>
      </c>
      <c r="G239" s="704" t="s">
        <v>3620</v>
      </c>
      <c r="H239" s="704">
        <v>303</v>
      </c>
      <c r="I239" s="704">
        <v>1</v>
      </c>
      <c r="J239" s="704">
        <v>91</v>
      </c>
      <c r="K239" s="704">
        <v>50</v>
      </c>
      <c r="L239" s="704">
        <v>110</v>
      </c>
      <c r="M239" s="704" t="s">
        <v>3594</v>
      </c>
      <c r="N239" s="704" t="s">
        <v>3612</v>
      </c>
      <c r="O239" s="704" t="s">
        <v>3627</v>
      </c>
      <c r="P239" s="704" t="s">
        <v>2277</v>
      </c>
      <c r="Q239" s="707">
        <v>41547</v>
      </c>
      <c r="R239" s="704" t="s">
        <v>3648</v>
      </c>
      <c r="S239" s="146" t="s">
        <v>3649</v>
      </c>
      <c r="T239" s="173" t="s">
        <v>3649</v>
      </c>
      <c r="U239" s="170" t="s">
        <v>3649</v>
      </c>
      <c r="V239" s="704"/>
      <c r="W239" s="704"/>
      <c r="X239" s="704"/>
    </row>
    <row r="240" spans="1:24" s="738" customFormat="1" x14ac:dyDescent="0.2">
      <c r="A240" s="759" t="s">
        <v>5219</v>
      </c>
      <c r="B240" s="704">
        <v>58</v>
      </c>
      <c r="C240" s="705" t="s">
        <v>5215</v>
      </c>
      <c r="D240" s="705" t="s">
        <v>1641</v>
      </c>
      <c r="E240" s="704" t="s">
        <v>5220</v>
      </c>
      <c r="F240" s="704" t="s">
        <v>2192</v>
      </c>
      <c r="G240" s="704" t="s">
        <v>3620</v>
      </c>
      <c r="H240" s="704">
        <v>303</v>
      </c>
      <c r="I240" s="704">
        <v>1</v>
      </c>
      <c r="J240" s="704">
        <v>120</v>
      </c>
      <c r="K240" s="704">
        <v>45</v>
      </c>
      <c r="L240" s="704">
        <v>110</v>
      </c>
      <c r="M240" s="704" t="s">
        <v>3594</v>
      </c>
      <c r="N240" s="704" t="s">
        <v>3612</v>
      </c>
      <c r="O240" s="704" t="s">
        <v>5269</v>
      </c>
      <c r="P240" s="704" t="s">
        <v>4807</v>
      </c>
      <c r="Q240" s="707">
        <v>41548</v>
      </c>
      <c r="R240" s="704">
        <v>21</v>
      </c>
      <c r="S240" s="146" t="s">
        <v>3649</v>
      </c>
      <c r="T240" s="173" t="s">
        <v>3649</v>
      </c>
      <c r="U240" s="170" t="s">
        <v>3649</v>
      </c>
      <c r="V240" s="704"/>
      <c r="W240" s="322" t="s">
        <v>3649</v>
      </c>
      <c r="X240" s="704"/>
    </row>
    <row r="241" spans="1:24" x14ac:dyDescent="0.2">
      <c r="A241" s="133" t="s">
        <v>5270</v>
      </c>
      <c r="B241" s="133">
        <v>59</v>
      </c>
      <c r="C241" s="136" t="s">
        <v>3846</v>
      </c>
      <c r="D241" s="136" t="s">
        <v>2447</v>
      </c>
      <c r="E241" s="133" t="s">
        <v>5271</v>
      </c>
      <c r="F241" s="133">
        <v>136750</v>
      </c>
      <c r="G241" s="133" t="s">
        <v>5272</v>
      </c>
      <c r="H241" s="133">
        <v>240</v>
      </c>
      <c r="I241" s="133">
        <v>1</v>
      </c>
      <c r="J241" s="133">
        <v>500</v>
      </c>
      <c r="K241" s="133">
        <v>33</v>
      </c>
      <c r="L241" s="133">
        <v>1500</v>
      </c>
      <c r="M241" s="133" t="s">
        <v>2731</v>
      </c>
      <c r="N241" s="133"/>
      <c r="O241" s="133" t="s">
        <v>3134</v>
      </c>
      <c r="P241" s="133" t="s">
        <v>4804</v>
      </c>
      <c r="Q241" s="166">
        <v>41547</v>
      </c>
      <c r="R241" s="133"/>
      <c r="S241" s="146" t="s">
        <v>3649</v>
      </c>
      <c r="T241" s="173" t="s">
        <v>3649</v>
      </c>
      <c r="U241" s="170" t="s">
        <v>3649</v>
      </c>
      <c r="V241" s="133"/>
      <c r="W241" s="133"/>
      <c r="X241" s="133"/>
    </row>
    <row r="242" spans="1:24" x14ac:dyDescent="0.2">
      <c r="A242" s="133" t="s">
        <v>5279</v>
      </c>
      <c r="B242" s="133" t="s">
        <v>4424</v>
      </c>
      <c r="C242" s="136" t="s">
        <v>4730</v>
      </c>
      <c r="D242" s="136" t="s">
        <v>4279</v>
      </c>
      <c r="E242" s="133" t="s">
        <v>3697</v>
      </c>
      <c r="F242" s="133" t="s">
        <v>2344</v>
      </c>
      <c r="G242" s="133" t="s">
        <v>3593</v>
      </c>
      <c r="H242" s="133">
        <v>172</v>
      </c>
      <c r="I242" s="133">
        <v>1</v>
      </c>
      <c r="J242" s="133">
        <v>56</v>
      </c>
      <c r="K242" s="133">
        <v>54</v>
      </c>
      <c r="L242" s="133">
        <v>300</v>
      </c>
      <c r="M242" s="133" t="s">
        <v>3594</v>
      </c>
      <c r="N242" s="133"/>
      <c r="O242" s="133" t="s">
        <v>5280</v>
      </c>
      <c r="P242" s="133" t="s">
        <v>4804</v>
      </c>
      <c r="Q242" s="166">
        <v>41547</v>
      </c>
      <c r="R242" s="133"/>
      <c r="S242" s="146" t="s">
        <v>3649</v>
      </c>
      <c r="T242" s="173" t="s">
        <v>3649</v>
      </c>
      <c r="U242" s="170" t="s">
        <v>3649</v>
      </c>
      <c r="V242" s="133"/>
      <c r="W242" s="133"/>
      <c r="X242" s="133"/>
    </row>
    <row r="243" spans="1:24" x14ac:dyDescent="0.2">
      <c r="A243" s="133" t="s">
        <v>5279</v>
      </c>
      <c r="B243" s="133" t="s">
        <v>4424</v>
      </c>
      <c r="C243" s="136" t="s">
        <v>4730</v>
      </c>
      <c r="D243" s="136" t="s">
        <v>4283</v>
      </c>
      <c r="E243" s="133" t="s">
        <v>3697</v>
      </c>
      <c r="F243" s="133" t="s">
        <v>2344</v>
      </c>
      <c r="G243" s="133" t="s">
        <v>3593</v>
      </c>
      <c r="H243" s="133">
        <v>172</v>
      </c>
      <c r="I243" s="133">
        <v>1</v>
      </c>
      <c r="J243" s="133">
        <v>56</v>
      </c>
      <c r="K243" s="133">
        <v>54</v>
      </c>
      <c r="L243" s="133">
        <v>300</v>
      </c>
      <c r="M243" s="133" t="s">
        <v>3594</v>
      </c>
      <c r="N243" s="133"/>
      <c r="O243" s="133" t="s">
        <v>5280</v>
      </c>
      <c r="P243" s="133" t="s">
        <v>4804</v>
      </c>
      <c r="Q243" s="166">
        <v>41547</v>
      </c>
      <c r="R243" s="133"/>
      <c r="S243" s="146" t="s">
        <v>3649</v>
      </c>
      <c r="T243" s="173" t="s">
        <v>3649</v>
      </c>
      <c r="U243" s="170" t="s">
        <v>3649</v>
      </c>
      <c r="V243" s="133"/>
      <c r="W243" s="133"/>
      <c r="X243" s="133"/>
    </row>
    <row r="244" spans="1:24" x14ac:dyDescent="0.2">
      <c r="A244" s="133" t="s">
        <v>5254</v>
      </c>
      <c r="B244" s="133" t="s">
        <v>3667</v>
      </c>
      <c r="C244" s="136" t="s">
        <v>4730</v>
      </c>
      <c r="D244" s="136" t="s">
        <v>4285</v>
      </c>
      <c r="E244" s="133" t="s">
        <v>3597</v>
      </c>
      <c r="F244" s="133">
        <v>246342</v>
      </c>
      <c r="G244" s="133" t="s">
        <v>3655</v>
      </c>
      <c r="H244" s="133">
        <v>172</v>
      </c>
      <c r="I244" s="133">
        <v>1</v>
      </c>
      <c r="J244" s="133">
        <v>80</v>
      </c>
      <c r="K244" s="133">
        <v>46</v>
      </c>
      <c r="L244" s="133">
        <v>660</v>
      </c>
      <c r="M244" s="133" t="s">
        <v>3594</v>
      </c>
      <c r="N244" s="133" t="s">
        <v>3622</v>
      </c>
      <c r="O244" s="133" t="s">
        <v>5269</v>
      </c>
      <c r="P244" s="133" t="s">
        <v>4804</v>
      </c>
      <c r="Q244" s="166">
        <v>41548</v>
      </c>
      <c r="R244" s="133"/>
      <c r="S244" s="146" t="s">
        <v>3649</v>
      </c>
      <c r="T244" s="173" t="s">
        <v>3649</v>
      </c>
      <c r="U244" s="170" t="s">
        <v>3649</v>
      </c>
      <c r="V244" s="133"/>
      <c r="W244" s="133"/>
      <c r="X244" s="133"/>
    </row>
    <row r="245" spans="1:24" x14ac:dyDescent="0.2">
      <c r="A245" s="133" t="s">
        <v>5254</v>
      </c>
      <c r="B245" s="133" t="s">
        <v>3667</v>
      </c>
      <c r="C245" s="136" t="s">
        <v>4730</v>
      </c>
      <c r="D245" s="136" t="s">
        <v>596</v>
      </c>
      <c r="E245" s="133" t="s">
        <v>3597</v>
      </c>
      <c r="F245" s="133">
        <v>246342</v>
      </c>
      <c r="G245" s="133" t="s">
        <v>3655</v>
      </c>
      <c r="H245" s="133">
        <v>172</v>
      </c>
      <c r="I245" s="133">
        <v>1</v>
      </c>
      <c r="J245" s="133">
        <v>80</v>
      </c>
      <c r="K245" s="133">
        <v>46</v>
      </c>
      <c r="L245" s="133">
        <v>660</v>
      </c>
      <c r="M245" s="133" t="s">
        <v>3594</v>
      </c>
      <c r="N245" s="133" t="s">
        <v>3622</v>
      </c>
      <c r="O245" s="133" t="s">
        <v>5269</v>
      </c>
      <c r="P245" s="133" t="s">
        <v>4804</v>
      </c>
      <c r="Q245" s="166">
        <v>41548</v>
      </c>
      <c r="R245" s="133"/>
      <c r="S245" s="146" t="s">
        <v>3649</v>
      </c>
      <c r="T245" s="173" t="s">
        <v>3649</v>
      </c>
      <c r="U245" s="170" t="s">
        <v>3649</v>
      </c>
      <c r="V245" s="133"/>
      <c r="W245" s="133"/>
      <c r="X245" s="133"/>
    </row>
    <row r="246" spans="1:24" x14ac:dyDescent="0.2">
      <c r="A246" s="133" t="s">
        <v>5254</v>
      </c>
      <c r="B246" s="133" t="s">
        <v>4422</v>
      </c>
      <c r="C246" s="136" t="s">
        <v>1757</v>
      </c>
      <c r="D246" s="136" t="s">
        <v>2447</v>
      </c>
      <c r="E246" s="133" t="s">
        <v>3597</v>
      </c>
      <c r="F246" s="133">
        <v>246342</v>
      </c>
      <c r="G246" s="133" t="s">
        <v>3655</v>
      </c>
      <c r="H246" s="133">
        <v>172</v>
      </c>
      <c r="I246" s="133">
        <v>1</v>
      </c>
      <c r="J246" s="133">
        <v>260</v>
      </c>
      <c r="K246" s="133">
        <v>46</v>
      </c>
      <c r="L246" s="133">
        <v>660</v>
      </c>
      <c r="M246" s="133" t="s">
        <v>3594</v>
      </c>
      <c r="N246" s="133" t="s">
        <v>3622</v>
      </c>
      <c r="O246" s="133" t="s">
        <v>5269</v>
      </c>
      <c r="P246" s="133" t="s">
        <v>2277</v>
      </c>
      <c r="Q246" s="166">
        <v>41549</v>
      </c>
      <c r="R246" s="133">
        <v>70</v>
      </c>
      <c r="S246" s="146" t="s">
        <v>3649</v>
      </c>
      <c r="T246" s="173" t="s">
        <v>3649</v>
      </c>
      <c r="U246" s="170" t="s">
        <v>3649</v>
      </c>
      <c r="V246" s="133"/>
      <c r="W246" s="133"/>
      <c r="X246" s="133"/>
    </row>
    <row r="247" spans="1:24" x14ac:dyDescent="0.2">
      <c r="A247" s="133" t="s">
        <v>5254</v>
      </c>
      <c r="B247" s="133" t="s">
        <v>4422</v>
      </c>
      <c r="C247" s="136" t="s">
        <v>1757</v>
      </c>
      <c r="D247" s="136" t="s">
        <v>2449</v>
      </c>
      <c r="E247" s="133" t="s">
        <v>3597</v>
      </c>
      <c r="F247" s="133">
        <v>246342</v>
      </c>
      <c r="G247" s="133" t="s">
        <v>3655</v>
      </c>
      <c r="H247" s="133">
        <v>172</v>
      </c>
      <c r="I247" s="133">
        <v>1</v>
      </c>
      <c r="J247" s="133">
        <v>260</v>
      </c>
      <c r="K247" s="133">
        <v>46</v>
      </c>
      <c r="L247" s="133">
        <v>660</v>
      </c>
      <c r="M247" s="133" t="s">
        <v>3594</v>
      </c>
      <c r="N247" s="133" t="s">
        <v>3622</v>
      </c>
      <c r="O247" s="133" t="s">
        <v>5269</v>
      </c>
      <c r="P247" s="133" t="s">
        <v>2277</v>
      </c>
      <c r="Q247" s="166">
        <v>41549</v>
      </c>
      <c r="R247" s="133">
        <v>70</v>
      </c>
      <c r="S247" s="146" t="s">
        <v>3649</v>
      </c>
      <c r="T247" s="173" t="s">
        <v>3649</v>
      </c>
      <c r="U247" s="170" t="s">
        <v>3649</v>
      </c>
      <c r="V247" s="133"/>
      <c r="W247" s="133"/>
      <c r="X247" s="133"/>
    </row>
    <row r="248" spans="1:24" s="738" customFormat="1" x14ac:dyDescent="0.2">
      <c r="A248" s="704" t="s">
        <v>5221</v>
      </c>
      <c r="B248" s="704">
        <v>58</v>
      </c>
      <c r="C248" s="705" t="s">
        <v>5215</v>
      </c>
      <c r="D248" s="705" t="s">
        <v>3704</v>
      </c>
      <c r="E248" s="704" t="s">
        <v>4739</v>
      </c>
      <c r="F248" s="704" t="s">
        <v>631</v>
      </c>
      <c r="G248" s="704" t="s">
        <v>3620</v>
      </c>
      <c r="H248" s="704">
        <v>303</v>
      </c>
      <c r="I248" s="704">
        <v>1</v>
      </c>
      <c r="J248" s="704">
        <v>110</v>
      </c>
      <c r="K248" s="704">
        <v>36</v>
      </c>
      <c r="L248" s="704">
        <v>110</v>
      </c>
      <c r="M248" s="704" t="s">
        <v>3594</v>
      </c>
      <c r="N248" s="704" t="s">
        <v>3633</v>
      </c>
      <c r="O248" s="704" t="s">
        <v>3694</v>
      </c>
      <c r="P248" s="704" t="s">
        <v>4807</v>
      </c>
      <c r="Q248" s="707">
        <v>41554</v>
      </c>
      <c r="R248" s="704">
        <v>21</v>
      </c>
      <c r="S248" s="146" t="s">
        <v>3649</v>
      </c>
      <c r="T248" s="173" t="s">
        <v>3649</v>
      </c>
      <c r="U248" s="170" t="s">
        <v>3649</v>
      </c>
      <c r="V248" s="704"/>
      <c r="W248" s="322" t="s">
        <v>3649</v>
      </c>
      <c r="X248" s="704"/>
    </row>
    <row r="249" spans="1:24" x14ac:dyDescent="0.2">
      <c r="A249" s="704" t="s">
        <v>5282</v>
      </c>
      <c r="B249" s="704" t="s">
        <v>4559</v>
      </c>
      <c r="C249" s="705" t="s">
        <v>4743</v>
      </c>
      <c r="D249" s="705" t="s">
        <v>4273</v>
      </c>
      <c r="E249" s="704" t="s">
        <v>5283</v>
      </c>
      <c r="F249" s="704" t="s">
        <v>2344</v>
      </c>
      <c r="G249" s="704" t="s">
        <v>3620</v>
      </c>
      <c r="H249" s="704">
        <v>303</v>
      </c>
      <c r="I249" s="704">
        <v>1</v>
      </c>
      <c r="J249" s="704">
        <v>110</v>
      </c>
      <c r="K249" s="704">
        <v>54</v>
      </c>
      <c r="L249" s="704">
        <v>110</v>
      </c>
      <c r="M249" s="704" t="s">
        <v>5284</v>
      </c>
      <c r="N249" s="704" t="s">
        <v>3612</v>
      </c>
      <c r="O249" s="704" t="s">
        <v>4451</v>
      </c>
      <c r="P249" s="704" t="s">
        <v>4807</v>
      </c>
      <c r="Q249" s="707">
        <v>0.36357638888888894</v>
      </c>
      <c r="R249" s="704">
        <v>25</v>
      </c>
      <c r="S249" s="146" t="s">
        <v>3649</v>
      </c>
      <c r="T249" s="173" t="s">
        <v>3649</v>
      </c>
      <c r="U249" s="170" t="s">
        <v>3649</v>
      </c>
      <c r="V249" s="133"/>
      <c r="W249" s="322" t="s">
        <v>3649</v>
      </c>
      <c r="X249" s="133"/>
    </row>
    <row r="250" spans="1:24" ht="11.25" customHeight="1" x14ac:dyDescent="0.2">
      <c r="A250" s="133"/>
      <c r="B250" s="133">
        <v>41</v>
      </c>
      <c r="C250" s="136" t="s">
        <v>5247</v>
      </c>
      <c r="D250" s="136" t="s">
        <v>3704</v>
      </c>
      <c r="E250" s="133"/>
      <c r="F250" s="133">
        <v>136900</v>
      </c>
      <c r="G250" s="133" t="s">
        <v>3636</v>
      </c>
      <c r="H250" s="133">
        <v>150</v>
      </c>
      <c r="I250" s="133">
        <v>1</v>
      </c>
      <c r="J250" s="133">
        <v>918</v>
      </c>
      <c r="K250" s="133">
        <v>33</v>
      </c>
      <c r="L250" s="133"/>
      <c r="M250" s="133" t="s">
        <v>1380</v>
      </c>
      <c r="N250" s="133"/>
      <c r="O250" s="133" t="s">
        <v>5312</v>
      </c>
      <c r="P250" s="133" t="s">
        <v>2277</v>
      </c>
      <c r="Q250" s="166">
        <v>41555</v>
      </c>
      <c r="R250" s="133"/>
      <c r="S250" s="146" t="s">
        <v>3649</v>
      </c>
      <c r="T250" s="173" t="s">
        <v>3649</v>
      </c>
      <c r="U250" s="170" t="s">
        <v>3649</v>
      </c>
      <c r="V250" s="133"/>
      <c r="W250" s="133"/>
      <c r="X250" s="133"/>
    </row>
    <row r="251" spans="1:24" x14ac:dyDescent="0.2">
      <c r="A251" s="133"/>
      <c r="B251" s="133">
        <v>41</v>
      </c>
      <c r="C251" s="136" t="s">
        <v>5247</v>
      </c>
      <c r="D251" s="136" t="s">
        <v>3707</v>
      </c>
      <c r="E251" s="133"/>
      <c r="F251" s="133">
        <v>136900</v>
      </c>
      <c r="G251" s="133" t="s">
        <v>3636</v>
      </c>
      <c r="H251" s="133">
        <v>150</v>
      </c>
      <c r="I251" s="133">
        <v>1</v>
      </c>
      <c r="J251" s="133">
        <v>918</v>
      </c>
      <c r="K251" s="133">
        <v>33</v>
      </c>
      <c r="L251" s="133"/>
      <c r="M251" s="133" t="s">
        <v>1380</v>
      </c>
      <c r="N251" s="133"/>
      <c r="O251" s="133" t="s">
        <v>2722</v>
      </c>
      <c r="P251" s="133" t="s">
        <v>2277</v>
      </c>
      <c r="Q251" s="166">
        <v>41555</v>
      </c>
      <c r="R251" s="133"/>
      <c r="S251" s="146" t="s">
        <v>3649</v>
      </c>
      <c r="T251" s="173" t="s">
        <v>3649</v>
      </c>
      <c r="U251" s="170" t="s">
        <v>3649</v>
      </c>
      <c r="V251" s="133"/>
      <c r="W251" s="133"/>
      <c r="X251" s="133"/>
    </row>
    <row r="252" spans="1:24" s="738" customFormat="1" x14ac:dyDescent="0.2">
      <c r="A252" s="704" t="s">
        <v>5228</v>
      </c>
      <c r="B252" s="704" t="s">
        <v>4560</v>
      </c>
      <c r="C252" s="705" t="s">
        <v>5177</v>
      </c>
      <c r="D252" s="705" t="s">
        <v>2547</v>
      </c>
      <c r="E252" s="704" t="s">
        <v>4400</v>
      </c>
      <c r="F252" s="704" t="s">
        <v>4104</v>
      </c>
      <c r="G252" s="704" t="s">
        <v>3620</v>
      </c>
      <c r="H252" s="704">
        <v>303</v>
      </c>
      <c r="I252" s="704">
        <v>1</v>
      </c>
      <c r="J252" s="704" t="s">
        <v>5313</v>
      </c>
      <c r="K252" s="704">
        <v>50</v>
      </c>
      <c r="L252" s="704">
        <v>110</v>
      </c>
      <c r="M252" s="704" t="s">
        <v>3594</v>
      </c>
      <c r="N252" s="704" t="s">
        <v>3612</v>
      </c>
      <c r="O252" s="704" t="s">
        <v>5229</v>
      </c>
      <c r="P252" s="704" t="s">
        <v>4807</v>
      </c>
      <c r="Q252" s="707">
        <v>41555</v>
      </c>
      <c r="R252" s="704" t="s">
        <v>3648</v>
      </c>
      <c r="S252" s="146" t="s">
        <v>3649</v>
      </c>
      <c r="T252" s="173" t="s">
        <v>3649</v>
      </c>
      <c r="U252" s="170" t="s">
        <v>3649</v>
      </c>
      <c r="V252" s="704" t="s">
        <v>5259</v>
      </c>
      <c r="W252" s="704"/>
      <c r="X252" s="704"/>
    </row>
    <row r="253" spans="1:24" x14ac:dyDescent="0.2">
      <c r="A253" s="133" t="s">
        <v>5270</v>
      </c>
      <c r="B253" s="133">
        <v>59</v>
      </c>
      <c r="C253" s="136" t="s">
        <v>3846</v>
      </c>
      <c r="D253" s="136" t="s">
        <v>2451</v>
      </c>
      <c r="E253" s="133" t="s">
        <v>5271</v>
      </c>
      <c r="F253" s="133">
        <v>136750</v>
      </c>
      <c r="G253" s="133" t="s">
        <v>5272</v>
      </c>
      <c r="H253" s="133">
        <v>240</v>
      </c>
      <c r="I253" s="133">
        <v>1</v>
      </c>
      <c r="J253" s="133">
        <v>500</v>
      </c>
      <c r="K253" s="133">
        <v>33</v>
      </c>
      <c r="L253" s="133">
        <v>1500</v>
      </c>
      <c r="M253" s="133" t="s">
        <v>2731</v>
      </c>
      <c r="N253" s="133"/>
      <c r="O253" s="133" t="s">
        <v>3134</v>
      </c>
      <c r="P253" s="133" t="s">
        <v>4816</v>
      </c>
      <c r="Q253" s="166">
        <v>41556</v>
      </c>
      <c r="R253" s="133"/>
      <c r="S253" s="146" t="s">
        <v>3649</v>
      </c>
      <c r="T253" s="173" t="s">
        <v>3649</v>
      </c>
      <c r="U253" s="170" t="s">
        <v>3649</v>
      </c>
      <c r="V253" s="133"/>
      <c r="W253" s="133"/>
      <c r="X253" s="133"/>
    </row>
    <row r="254" spans="1:24" s="738" customFormat="1" x14ac:dyDescent="0.2">
      <c r="A254" s="704" t="s">
        <v>5234</v>
      </c>
      <c r="B254" s="704">
        <v>58</v>
      </c>
      <c r="C254" s="705" t="s">
        <v>5215</v>
      </c>
      <c r="D254" s="705" t="s">
        <v>1645</v>
      </c>
      <c r="E254" s="704" t="s">
        <v>5235</v>
      </c>
      <c r="F254" s="704" t="s">
        <v>4111</v>
      </c>
      <c r="G254" s="704" t="s">
        <v>3620</v>
      </c>
      <c r="H254" s="704">
        <v>303</v>
      </c>
      <c r="I254" s="704">
        <v>1</v>
      </c>
      <c r="J254" s="704">
        <v>113</v>
      </c>
      <c r="K254" s="704">
        <v>36</v>
      </c>
      <c r="L254" s="704">
        <v>110</v>
      </c>
      <c r="M254" s="704" t="s">
        <v>3594</v>
      </c>
      <c r="N254" s="704" t="s">
        <v>3633</v>
      </c>
      <c r="O254" s="704" t="s">
        <v>5236</v>
      </c>
      <c r="P254" s="704" t="s">
        <v>4816</v>
      </c>
      <c r="Q254" s="707">
        <v>41556</v>
      </c>
      <c r="R254" s="704">
        <v>20</v>
      </c>
      <c r="S254" s="146" t="s">
        <v>3649</v>
      </c>
      <c r="T254" s="173" t="s">
        <v>3649</v>
      </c>
      <c r="U254" s="170" t="s">
        <v>3649</v>
      </c>
      <c r="V254" s="704"/>
      <c r="W254" s="704"/>
      <c r="X254" s="704"/>
    </row>
    <row r="255" spans="1:24" x14ac:dyDescent="0.2">
      <c r="A255" s="133" t="s">
        <v>5228</v>
      </c>
      <c r="B255" s="133" t="s">
        <v>4559</v>
      </c>
      <c r="C255" s="136" t="s">
        <v>4743</v>
      </c>
      <c r="D255" s="136" t="s">
        <v>4279</v>
      </c>
      <c r="E255" s="133" t="s">
        <v>4400</v>
      </c>
      <c r="F255" s="133" t="s">
        <v>4104</v>
      </c>
      <c r="G255" s="133" t="s">
        <v>3620</v>
      </c>
      <c r="H255" s="133">
        <v>303</v>
      </c>
      <c r="I255" s="133">
        <v>1</v>
      </c>
      <c r="J255" s="133">
        <v>56</v>
      </c>
      <c r="K255" s="133">
        <v>50</v>
      </c>
      <c r="L255" s="133">
        <v>110</v>
      </c>
      <c r="M255" s="133" t="s">
        <v>2731</v>
      </c>
      <c r="N255" s="133"/>
      <c r="O255" s="133" t="s">
        <v>5314</v>
      </c>
      <c r="P255" s="133" t="s">
        <v>4816</v>
      </c>
      <c r="Q255" s="166">
        <v>41556</v>
      </c>
      <c r="R255" s="133"/>
      <c r="S255" s="146" t="s">
        <v>3649</v>
      </c>
      <c r="T255" s="173" t="s">
        <v>3649</v>
      </c>
      <c r="U255" s="170" t="s">
        <v>3649</v>
      </c>
      <c r="V255" s="133"/>
      <c r="W255" s="133"/>
      <c r="X255" s="133"/>
    </row>
    <row r="256" spans="1:24" x14ac:dyDescent="0.2">
      <c r="A256" s="133"/>
      <c r="B256" s="133">
        <v>44</v>
      </c>
      <c r="C256" s="136" t="s">
        <v>3842</v>
      </c>
      <c r="D256" s="136" t="s">
        <v>2451</v>
      </c>
      <c r="E256" s="133"/>
      <c r="F256" s="133">
        <v>136900</v>
      </c>
      <c r="G256" s="133" t="s">
        <v>1192</v>
      </c>
      <c r="H256" s="133">
        <v>127</v>
      </c>
      <c r="I256" s="133">
        <v>1</v>
      </c>
      <c r="J256" s="133">
        <v>436</v>
      </c>
      <c r="K256" s="133">
        <v>33</v>
      </c>
      <c r="L256" s="133"/>
      <c r="M256" s="133" t="s">
        <v>1380</v>
      </c>
      <c r="N256" s="133"/>
      <c r="O256" s="133" t="s">
        <v>2722</v>
      </c>
      <c r="P256" s="133" t="s">
        <v>4807</v>
      </c>
      <c r="Q256" s="166">
        <v>41557</v>
      </c>
      <c r="R256" s="133"/>
      <c r="S256" s="146" t="s">
        <v>3649</v>
      </c>
      <c r="T256" s="173" t="s">
        <v>3649</v>
      </c>
      <c r="U256" s="170" t="s">
        <v>3649</v>
      </c>
      <c r="V256" s="133"/>
      <c r="W256" s="133"/>
      <c r="X256" s="133"/>
    </row>
    <row r="257" spans="1:24" x14ac:dyDescent="0.2">
      <c r="A257" s="133"/>
      <c r="B257" s="133">
        <v>44</v>
      </c>
      <c r="C257" s="136" t="s">
        <v>3842</v>
      </c>
      <c r="D257" s="136" t="s">
        <v>2453</v>
      </c>
      <c r="E257" s="133"/>
      <c r="F257" s="133">
        <v>136900</v>
      </c>
      <c r="G257" s="133" t="s">
        <v>1192</v>
      </c>
      <c r="H257" s="133">
        <v>127</v>
      </c>
      <c r="I257" s="133">
        <v>1</v>
      </c>
      <c r="J257" s="133">
        <v>436</v>
      </c>
      <c r="K257" s="133">
        <v>33</v>
      </c>
      <c r="L257" s="133"/>
      <c r="M257" s="133" t="s">
        <v>1380</v>
      </c>
      <c r="N257" s="133"/>
      <c r="O257" s="133" t="s">
        <v>2722</v>
      </c>
      <c r="P257" s="133" t="s">
        <v>4807</v>
      </c>
      <c r="Q257" s="166">
        <v>41557</v>
      </c>
      <c r="R257" s="133"/>
      <c r="S257" s="146" t="s">
        <v>3649</v>
      </c>
      <c r="T257" s="173" t="s">
        <v>3649</v>
      </c>
      <c r="U257" s="170" t="s">
        <v>3649</v>
      </c>
      <c r="V257" s="133"/>
      <c r="W257" s="133"/>
      <c r="X257" s="133"/>
    </row>
    <row r="258" spans="1:24" s="738" customFormat="1" x14ac:dyDescent="0.2">
      <c r="A258" s="704" t="s">
        <v>5317</v>
      </c>
      <c r="B258" s="704" t="s">
        <v>4560</v>
      </c>
      <c r="C258" s="705" t="s">
        <v>5177</v>
      </c>
      <c r="D258" s="705" t="s">
        <v>2549</v>
      </c>
      <c r="E258" s="704" t="s">
        <v>5330</v>
      </c>
      <c r="F258" s="704" t="s">
        <v>5331</v>
      </c>
      <c r="G258" s="704" t="s">
        <v>3620</v>
      </c>
      <c r="H258" s="704">
        <v>303</v>
      </c>
      <c r="I258" s="704">
        <v>1</v>
      </c>
      <c r="J258" s="704">
        <v>25</v>
      </c>
      <c r="K258" s="704">
        <v>45</v>
      </c>
      <c r="L258" s="704">
        <v>25</v>
      </c>
      <c r="M258" s="704" t="s">
        <v>5324</v>
      </c>
      <c r="N258" s="704" t="s">
        <v>4820</v>
      </c>
      <c r="O258" s="704" t="s">
        <v>4451</v>
      </c>
      <c r="P258" s="704" t="s">
        <v>4816</v>
      </c>
      <c r="Q258" s="707">
        <v>41557</v>
      </c>
      <c r="R258" s="704">
        <v>6</v>
      </c>
      <c r="S258" s="146" t="s">
        <v>3649</v>
      </c>
      <c r="T258" s="173" t="s">
        <v>3649</v>
      </c>
      <c r="U258" s="170" t="s">
        <v>3649</v>
      </c>
      <c r="V258" s="704"/>
      <c r="W258" s="704"/>
      <c r="X258" s="704"/>
    </row>
    <row r="259" spans="1:24" x14ac:dyDescent="0.2">
      <c r="A259" s="133"/>
      <c r="B259" s="133">
        <v>42</v>
      </c>
      <c r="C259" s="136" t="s">
        <v>5180</v>
      </c>
      <c r="D259" s="136" t="s">
        <v>1641</v>
      </c>
      <c r="E259" s="133"/>
      <c r="F259" s="133">
        <v>136900</v>
      </c>
      <c r="G259" s="133" t="s">
        <v>3001</v>
      </c>
      <c r="H259" s="133">
        <v>172</v>
      </c>
      <c r="I259" s="133">
        <v>1</v>
      </c>
      <c r="J259" s="133">
        <v>903</v>
      </c>
      <c r="K259" s="133">
        <v>33</v>
      </c>
      <c r="L259" s="133"/>
      <c r="M259" s="133" t="s">
        <v>1380</v>
      </c>
      <c r="N259" s="133"/>
      <c r="O259" s="133" t="s">
        <v>2722</v>
      </c>
      <c r="P259" s="133" t="s">
        <v>4816</v>
      </c>
      <c r="Q259" s="166">
        <v>41557</v>
      </c>
      <c r="R259" s="133"/>
      <c r="S259" s="146" t="s">
        <v>3649</v>
      </c>
      <c r="T259" s="173" t="s">
        <v>3649</v>
      </c>
      <c r="U259" s="170" t="s">
        <v>3649</v>
      </c>
      <c r="V259" s="133"/>
      <c r="W259" s="133"/>
      <c r="X259" s="133"/>
    </row>
    <row r="260" spans="1:24" x14ac:dyDescent="0.2">
      <c r="A260" s="133" t="s">
        <v>5289</v>
      </c>
      <c r="B260" s="133" t="s">
        <v>4424</v>
      </c>
      <c r="C260" s="136" t="s">
        <v>4730</v>
      </c>
      <c r="D260" s="136" t="s">
        <v>4288</v>
      </c>
      <c r="E260" s="133" t="s">
        <v>3700</v>
      </c>
      <c r="F260" s="133" t="s">
        <v>4839</v>
      </c>
      <c r="G260" s="133" t="s">
        <v>3593</v>
      </c>
      <c r="H260" s="133">
        <v>172</v>
      </c>
      <c r="I260" s="133">
        <v>1</v>
      </c>
      <c r="J260" s="133">
        <v>167.5</v>
      </c>
      <c r="K260" s="133">
        <v>54</v>
      </c>
      <c r="L260" s="133">
        <v>165</v>
      </c>
      <c r="M260" s="133" t="s">
        <v>3594</v>
      </c>
      <c r="N260" s="133" t="s">
        <v>3595</v>
      </c>
      <c r="O260" s="133" t="s">
        <v>4451</v>
      </c>
      <c r="P260" s="133" t="s">
        <v>4816</v>
      </c>
      <c r="Q260" s="166">
        <v>41557</v>
      </c>
      <c r="R260" s="133">
        <v>41</v>
      </c>
      <c r="S260" s="146" t="s">
        <v>3649</v>
      </c>
      <c r="T260" s="173" t="s">
        <v>3649</v>
      </c>
      <c r="U260" s="170" t="s">
        <v>3649</v>
      </c>
      <c r="V260" s="133"/>
      <c r="W260" s="133"/>
      <c r="X260" s="133"/>
    </row>
    <row r="261" spans="1:24" x14ac:dyDescent="0.2">
      <c r="A261" s="133" t="s">
        <v>5289</v>
      </c>
      <c r="B261" s="133" t="s">
        <v>4424</v>
      </c>
      <c r="C261" s="136" t="s">
        <v>4730</v>
      </c>
      <c r="D261" s="136" t="s">
        <v>5295</v>
      </c>
      <c r="E261" s="133" t="s">
        <v>3700</v>
      </c>
      <c r="F261" s="133" t="s">
        <v>4839</v>
      </c>
      <c r="G261" s="133" t="s">
        <v>3593</v>
      </c>
      <c r="H261" s="133">
        <v>172</v>
      </c>
      <c r="I261" s="133">
        <v>1</v>
      </c>
      <c r="J261" s="133">
        <v>167.5</v>
      </c>
      <c r="K261" s="133">
        <v>54</v>
      </c>
      <c r="L261" s="133">
        <v>165</v>
      </c>
      <c r="M261" s="133" t="s">
        <v>3594</v>
      </c>
      <c r="N261" s="133" t="s">
        <v>3595</v>
      </c>
      <c r="O261" s="133" t="s">
        <v>4451</v>
      </c>
      <c r="P261" s="133" t="s">
        <v>4816</v>
      </c>
      <c r="Q261" s="166">
        <v>41557</v>
      </c>
      <c r="R261" s="133">
        <v>41</v>
      </c>
      <c r="S261" s="146" t="s">
        <v>3649</v>
      </c>
      <c r="T261" s="173" t="s">
        <v>3649</v>
      </c>
      <c r="U261" s="170" t="s">
        <v>3649</v>
      </c>
      <c r="V261" s="133"/>
      <c r="W261" s="133"/>
      <c r="X261" s="133"/>
    </row>
    <row r="262" spans="1:24" s="738" customFormat="1" x14ac:dyDescent="0.2">
      <c r="A262" s="704" t="s">
        <v>5321</v>
      </c>
      <c r="B262" s="704" t="s">
        <v>4560</v>
      </c>
      <c r="C262" s="705" t="s">
        <v>5177</v>
      </c>
      <c r="D262" s="705" t="s">
        <v>2212</v>
      </c>
      <c r="E262" s="704" t="s">
        <v>5339</v>
      </c>
      <c r="F262" s="704" t="s">
        <v>5340</v>
      </c>
      <c r="G262" s="704" t="s">
        <v>3620</v>
      </c>
      <c r="H262" s="704">
        <v>303</v>
      </c>
      <c r="I262" s="704">
        <v>1</v>
      </c>
      <c r="J262" s="704">
        <v>16</v>
      </c>
      <c r="K262" s="704">
        <v>45</v>
      </c>
      <c r="L262" s="704">
        <v>16</v>
      </c>
      <c r="M262" s="704" t="s">
        <v>5324</v>
      </c>
      <c r="N262" s="704" t="s">
        <v>4820</v>
      </c>
      <c r="O262" s="704" t="s">
        <v>4451</v>
      </c>
      <c r="P262" s="704" t="s">
        <v>4804</v>
      </c>
      <c r="Q262" s="707">
        <v>41558</v>
      </c>
      <c r="R262" s="704">
        <v>4</v>
      </c>
      <c r="S262" s="146" t="s">
        <v>3649</v>
      </c>
      <c r="T262" s="173" t="s">
        <v>3649</v>
      </c>
      <c r="U262" s="170" t="s">
        <v>3649</v>
      </c>
      <c r="V262" s="704"/>
      <c r="W262" s="704"/>
      <c r="X262" s="704"/>
    </row>
    <row r="263" spans="1:24" s="738" customFormat="1" x14ac:dyDescent="0.2">
      <c r="A263" s="704" t="s">
        <v>5315</v>
      </c>
      <c r="B263" s="704" t="s">
        <v>4560</v>
      </c>
      <c r="C263" s="705" t="s">
        <v>5177</v>
      </c>
      <c r="D263" s="705" t="s">
        <v>2559</v>
      </c>
      <c r="E263" s="704" t="s">
        <v>5322</v>
      </c>
      <c r="F263" s="704" t="s">
        <v>5323</v>
      </c>
      <c r="G263" s="704" t="s">
        <v>3620</v>
      </c>
      <c r="H263" s="704">
        <v>303</v>
      </c>
      <c r="I263" s="704">
        <v>1</v>
      </c>
      <c r="J263" s="704">
        <v>17</v>
      </c>
      <c r="K263" s="704">
        <v>50</v>
      </c>
      <c r="L263" s="704">
        <v>17</v>
      </c>
      <c r="M263" s="704" t="s">
        <v>5324</v>
      </c>
      <c r="N263" s="704" t="s">
        <v>4820</v>
      </c>
      <c r="O263" s="704" t="s">
        <v>5325</v>
      </c>
      <c r="P263" s="704" t="s">
        <v>4807</v>
      </c>
      <c r="Q263" s="707">
        <v>41561</v>
      </c>
      <c r="R263" s="704" t="s">
        <v>5326</v>
      </c>
      <c r="S263" s="146" t="s">
        <v>3649</v>
      </c>
      <c r="T263" s="173" t="s">
        <v>3649</v>
      </c>
      <c r="U263" s="170" t="s">
        <v>3649</v>
      </c>
      <c r="V263" s="704"/>
      <c r="W263" s="704"/>
      <c r="X263" s="704"/>
    </row>
    <row r="264" spans="1:24" s="738" customFormat="1" x14ac:dyDescent="0.2">
      <c r="A264" s="704" t="s">
        <v>5316</v>
      </c>
      <c r="B264" s="704" t="s">
        <v>4560</v>
      </c>
      <c r="C264" s="705" t="s">
        <v>5177</v>
      </c>
      <c r="D264" s="705" t="s">
        <v>4258</v>
      </c>
      <c r="E264" s="704" t="s">
        <v>5327</v>
      </c>
      <c r="F264" s="704" t="s">
        <v>5328</v>
      </c>
      <c r="G264" s="704" t="s">
        <v>3620</v>
      </c>
      <c r="H264" s="704">
        <v>303</v>
      </c>
      <c r="I264" s="704">
        <v>1</v>
      </c>
      <c r="J264" s="704">
        <v>16</v>
      </c>
      <c r="K264" s="704">
        <v>50</v>
      </c>
      <c r="L264" s="704">
        <v>16</v>
      </c>
      <c r="M264" s="704" t="s">
        <v>5324</v>
      </c>
      <c r="N264" s="704" t="s">
        <v>4820</v>
      </c>
      <c r="O264" s="704" t="s">
        <v>5329</v>
      </c>
      <c r="P264" s="704" t="s">
        <v>4816</v>
      </c>
      <c r="Q264" s="707">
        <v>41558</v>
      </c>
      <c r="R264" s="704" t="s">
        <v>5326</v>
      </c>
      <c r="S264" s="146" t="s">
        <v>3649</v>
      </c>
      <c r="T264" s="173" t="s">
        <v>3649</v>
      </c>
      <c r="U264" s="170" t="s">
        <v>3649</v>
      </c>
      <c r="V264" s="704"/>
      <c r="W264" s="704"/>
      <c r="X264" s="704"/>
    </row>
    <row r="265" spans="1:24" s="738" customFormat="1" x14ac:dyDescent="0.2">
      <c r="A265" s="704" t="s">
        <v>5319</v>
      </c>
      <c r="B265" s="704" t="s">
        <v>4560</v>
      </c>
      <c r="C265" s="705" t="s">
        <v>5177</v>
      </c>
      <c r="D265" s="705" t="s">
        <v>2561</v>
      </c>
      <c r="E265" s="704" t="s">
        <v>5332</v>
      </c>
      <c r="F265" s="704" t="s">
        <v>5333</v>
      </c>
      <c r="G265" s="704" t="s">
        <v>3620</v>
      </c>
      <c r="H265" s="704">
        <v>303</v>
      </c>
      <c r="I265" s="704">
        <v>1</v>
      </c>
      <c r="J265" s="704">
        <v>17</v>
      </c>
      <c r="K265" s="704">
        <v>63</v>
      </c>
      <c r="L265" s="704">
        <v>17</v>
      </c>
      <c r="M265" s="704" t="s">
        <v>5324</v>
      </c>
      <c r="N265" s="704" t="s">
        <v>4820</v>
      </c>
      <c r="O265" s="704" t="s">
        <v>5334</v>
      </c>
      <c r="P265" s="704" t="s">
        <v>4816</v>
      </c>
      <c r="Q265" s="707">
        <v>41561</v>
      </c>
      <c r="R265" s="704" t="s">
        <v>5335</v>
      </c>
      <c r="S265" s="146" t="s">
        <v>3649</v>
      </c>
      <c r="T265" s="173" t="s">
        <v>3649</v>
      </c>
      <c r="U265" s="170" t="s">
        <v>3649</v>
      </c>
      <c r="V265" s="704"/>
      <c r="W265" s="704"/>
      <c r="X265" s="704"/>
    </row>
    <row r="266" spans="1:24" s="738" customFormat="1" x14ac:dyDescent="0.2">
      <c r="A266" s="704" t="s">
        <v>5320</v>
      </c>
      <c r="B266" s="704" t="s">
        <v>4560</v>
      </c>
      <c r="C266" s="705" t="s">
        <v>5177</v>
      </c>
      <c r="D266" s="705" t="s">
        <v>4273</v>
      </c>
      <c r="E266" s="704" t="s">
        <v>5336</v>
      </c>
      <c r="F266" s="704" t="s">
        <v>5337</v>
      </c>
      <c r="G266" s="704" t="s">
        <v>3620</v>
      </c>
      <c r="H266" s="704">
        <v>303</v>
      </c>
      <c r="I266" s="704">
        <v>1</v>
      </c>
      <c r="J266" s="704">
        <v>16</v>
      </c>
      <c r="K266" s="704">
        <v>63</v>
      </c>
      <c r="L266" s="704">
        <v>16</v>
      </c>
      <c r="M266" s="704" t="s">
        <v>5324</v>
      </c>
      <c r="N266" s="704" t="s">
        <v>4820</v>
      </c>
      <c r="O266" s="704" t="s">
        <v>5338</v>
      </c>
      <c r="P266" s="704" t="s">
        <v>4804</v>
      </c>
      <c r="Q266" s="707">
        <v>41561</v>
      </c>
      <c r="R266" s="704" t="s">
        <v>5335</v>
      </c>
      <c r="S266" s="146" t="s">
        <v>3649</v>
      </c>
      <c r="T266" s="173" t="s">
        <v>3649</v>
      </c>
      <c r="U266" s="170" t="s">
        <v>3649</v>
      </c>
      <c r="V266" s="704"/>
      <c r="W266" s="704"/>
      <c r="X266" s="704"/>
    </row>
    <row r="267" spans="1:24" s="738" customFormat="1" x14ac:dyDescent="0.2">
      <c r="A267" s="704" t="s">
        <v>5318</v>
      </c>
      <c r="B267" s="704" t="s">
        <v>4560</v>
      </c>
      <c r="C267" s="705" t="s">
        <v>5177</v>
      </c>
      <c r="D267" s="705" t="s">
        <v>4279</v>
      </c>
      <c r="E267" s="704" t="s">
        <v>4779</v>
      </c>
      <c r="F267" s="704" t="s">
        <v>4780</v>
      </c>
      <c r="G267" s="704" t="s">
        <v>3620</v>
      </c>
      <c r="H267" s="704">
        <v>303</v>
      </c>
      <c r="I267" s="704">
        <v>1</v>
      </c>
      <c r="J267" s="704">
        <v>19</v>
      </c>
      <c r="K267" s="704">
        <v>63</v>
      </c>
      <c r="L267" s="704">
        <v>17</v>
      </c>
      <c r="M267" s="704" t="s">
        <v>5324</v>
      </c>
      <c r="N267" s="704" t="s">
        <v>4820</v>
      </c>
      <c r="O267" s="704" t="s">
        <v>4781</v>
      </c>
      <c r="P267" s="704" t="s">
        <v>4807</v>
      </c>
      <c r="Q267" s="707">
        <v>41562</v>
      </c>
      <c r="R267" s="704" t="s">
        <v>5326</v>
      </c>
      <c r="S267" s="146" t="s">
        <v>3649</v>
      </c>
      <c r="T267" s="173" t="s">
        <v>3649</v>
      </c>
      <c r="U267" s="170" t="s">
        <v>3649</v>
      </c>
      <c r="V267" s="704"/>
      <c r="W267" s="704"/>
      <c r="X267" s="704"/>
    </row>
    <row r="268" spans="1:24" x14ac:dyDescent="0.2">
      <c r="A268" s="133" t="s">
        <v>5293</v>
      </c>
      <c r="B268" s="133">
        <v>58</v>
      </c>
      <c r="C268" s="136" t="s">
        <v>5215</v>
      </c>
      <c r="D268" s="136" t="s">
        <v>2447</v>
      </c>
      <c r="E268" s="133" t="s">
        <v>4739</v>
      </c>
      <c r="F268" s="133" t="s">
        <v>631</v>
      </c>
      <c r="G268" s="133" t="s">
        <v>3620</v>
      </c>
      <c r="H268" s="133">
        <v>303</v>
      </c>
      <c r="I268" s="133">
        <v>1</v>
      </c>
      <c r="J268" s="133">
        <v>210</v>
      </c>
      <c r="K268" s="133">
        <v>36</v>
      </c>
      <c r="L268" s="133">
        <v>200</v>
      </c>
      <c r="M268" s="133" t="s">
        <v>3594</v>
      </c>
      <c r="N268" s="133"/>
      <c r="O268" s="133" t="s">
        <v>5294</v>
      </c>
      <c r="P268" s="133" t="s">
        <v>4807</v>
      </c>
      <c r="Q268" s="166">
        <v>41562</v>
      </c>
      <c r="R268" s="133">
        <v>30</v>
      </c>
      <c r="S268" s="146" t="s">
        <v>3649</v>
      </c>
      <c r="T268" s="173" t="s">
        <v>3649</v>
      </c>
      <c r="U268" s="170" t="s">
        <v>3649</v>
      </c>
      <c r="V268" s="133"/>
      <c r="W268" s="133"/>
      <c r="X268" s="133"/>
    </row>
    <row r="269" spans="1:24" x14ac:dyDescent="0.2">
      <c r="A269" s="133" t="s">
        <v>5309</v>
      </c>
      <c r="B269" s="133" t="s">
        <v>4422</v>
      </c>
      <c r="C269" s="136" t="s">
        <v>1757</v>
      </c>
      <c r="D269" s="136" t="s">
        <v>2451</v>
      </c>
      <c r="E269" s="133" t="s">
        <v>5310</v>
      </c>
      <c r="F269" s="133" t="s">
        <v>5311</v>
      </c>
      <c r="G269" s="133" t="s">
        <v>3655</v>
      </c>
      <c r="H269" s="133">
        <v>172</v>
      </c>
      <c r="I269" s="133">
        <v>1</v>
      </c>
      <c r="J269" s="133">
        <v>16.5</v>
      </c>
      <c r="K269" s="133">
        <v>62</v>
      </c>
      <c r="L269" s="133">
        <v>8.25</v>
      </c>
      <c r="M269" s="133" t="s">
        <v>3594</v>
      </c>
      <c r="N269" s="133" t="s">
        <v>4820</v>
      </c>
      <c r="O269" s="133" t="s">
        <v>5300</v>
      </c>
      <c r="P269" s="133" t="s">
        <v>4816</v>
      </c>
      <c r="Q269" s="166">
        <v>41562</v>
      </c>
      <c r="R269" s="133">
        <v>2</v>
      </c>
      <c r="S269" s="146" t="s">
        <v>3649</v>
      </c>
      <c r="T269" s="173" t="s">
        <v>3649</v>
      </c>
      <c r="U269" s="170" t="s">
        <v>3649</v>
      </c>
      <c r="V269" s="133"/>
      <c r="W269" s="133"/>
      <c r="X269" s="133"/>
    </row>
    <row r="270" spans="1:24" x14ac:dyDescent="0.2">
      <c r="A270" s="133" t="s">
        <v>5309</v>
      </c>
      <c r="B270" s="133" t="s">
        <v>4422</v>
      </c>
      <c r="C270" s="136" t="s">
        <v>1757</v>
      </c>
      <c r="D270" s="136" t="s">
        <v>2453</v>
      </c>
      <c r="E270" s="133" t="s">
        <v>5310</v>
      </c>
      <c r="F270" s="133" t="s">
        <v>5311</v>
      </c>
      <c r="G270" s="133" t="s">
        <v>3655</v>
      </c>
      <c r="H270" s="133">
        <v>172</v>
      </c>
      <c r="I270" s="133">
        <v>1</v>
      </c>
      <c r="J270" s="133">
        <v>16.5</v>
      </c>
      <c r="K270" s="133">
        <v>62</v>
      </c>
      <c r="L270" s="133">
        <v>8.25</v>
      </c>
      <c r="M270" s="133" t="s">
        <v>3594</v>
      </c>
      <c r="N270" s="133" t="s">
        <v>4820</v>
      </c>
      <c r="O270" s="133" t="s">
        <v>5300</v>
      </c>
      <c r="P270" s="133" t="s">
        <v>4816</v>
      </c>
      <c r="Q270" s="166">
        <v>41562</v>
      </c>
      <c r="R270" s="133">
        <v>2</v>
      </c>
      <c r="S270" s="146" t="s">
        <v>3649</v>
      </c>
      <c r="T270" s="173" t="s">
        <v>3649</v>
      </c>
      <c r="U270" s="170" t="s">
        <v>3649</v>
      </c>
      <c r="V270" s="133"/>
      <c r="W270" s="133"/>
      <c r="X270" s="133"/>
    </row>
    <row r="271" spans="1:24" x14ac:dyDescent="0.2">
      <c r="A271" s="133" t="s">
        <v>5301</v>
      </c>
      <c r="B271" s="133" t="s">
        <v>4422</v>
      </c>
      <c r="C271" s="136" t="s">
        <v>1757</v>
      </c>
      <c r="D271" s="136" t="s">
        <v>2549</v>
      </c>
      <c r="E271" s="133" t="s">
        <v>5302</v>
      </c>
      <c r="F271" s="133" t="s">
        <v>5303</v>
      </c>
      <c r="G271" s="133" t="s">
        <v>3655</v>
      </c>
      <c r="H271" s="133">
        <v>172</v>
      </c>
      <c r="I271" s="133">
        <v>1</v>
      </c>
      <c r="J271" s="133">
        <v>16.5</v>
      </c>
      <c r="K271" s="133">
        <v>46</v>
      </c>
      <c r="L271" s="133">
        <v>16.5</v>
      </c>
      <c r="M271" s="133" t="s">
        <v>3594</v>
      </c>
      <c r="N271" s="133" t="s">
        <v>4820</v>
      </c>
      <c r="O271" s="133" t="s">
        <v>5300</v>
      </c>
      <c r="P271" s="133" t="s">
        <v>4807</v>
      </c>
      <c r="Q271" s="166">
        <v>41563</v>
      </c>
      <c r="R271" s="133">
        <v>3</v>
      </c>
      <c r="S271" s="146" t="s">
        <v>5357</v>
      </c>
      <c r="T271" s="173" t="s">
        <v>3649</v>
      </c>
      <c r="U271" s="170" t="s">
        <v>3649</v>
      </c>
      <c r="V271" s="133"/>
      <c r="W271" s="133"/>
      <c r="X271" s="133"/>
    </row>
    <row r="272" spans="1:24" x14ac:dyDescent="0.2">
      <c r="A272" s="133" t="s">
        <v>5301</v>
      </c>
      <c r="B272" s="133" t="s">
        <v>4422</v>
      </c>
      <c r="C272" s="136" t="s">
        <v>1757</v>
      </c>
      <c r="D272" s="136" t="s">
        <v>2552</v>
      </c>
      <c r="E272" s="133" t="s">
        <v>5302</v>
      </c>
      <c r="F272" s="133" t="s">
        <v>5303</v>
      </c>
      <c r="G272" s="133" t="s">
        <v>3655</v>
      </c>
      <c r="H272" s="133">
        <v>172</v>
      </c>
      <c r="I272" s="133">
        <v>1</v>
      </c>
      <c r="J272" s="133">
        <v>16.5</v>
      </c>
      <c r="K272" s="133">
        <v>46</v>
      </c>
      <c r="L272" s="133">
        <v>16.5</v>
      </c>
      <c r="M272" s="133" t="s">
        <v>3594</v>
      </c>
      <c r="N272" s="133" t="s">
        <v>4820</v>
      </c>
      <c r="O272" s="133" t="s">
        <v>5300</v>
      </c>
      <c r="P272" s="133" t="s">
        <v>4807</v>
      </c>
      <c r="Q272" s="166">
        <v>41563</v>
      </c>
      <c r="R272" s="133">
        <v>3</v>
      </c>
      <c r="S272" s="146" t="s">
        <v>3649</v>
      </c>
      <c r="T272" s="173" t="s">
        <v>3649</v>
      </c>
      <c r="U272" s="170" t="s">
        <v>3649</v>
      </c>
      <c r="V272" s="133"/>
      <c r="W272" s="133"/>
      <c r="X272" s="133"/>
    </row>
    <row r="273" spans="1:24" x14ac:dyDescent="0.2">
      <c r="A273" s="133" t="s">
        <v>5307</v>
      </c>
      <c r="B273" s="133" t="s">
        <v>4422</v>
      </c>
      <c r="C273" s="136" t="s">
        <v>1757</v>
      </c>
      <c r="D273" s="136" t="s">
        <v>2547</v>
      </c>
      <c r="E273" s="133" t="s">
        <v>5305</v>
      </c>
      <c r="F273" s="133" t="s">
        <v>5308</v>
      </c>
      <c r="G273" s="133" t="s">
        <v>3655</v>
      </c>
      <c r="H273" s="133">
        <v>172</v>
      </c>
      <c r="I273" s="133">
        <v>1</v>
      </c>
      <c r="J273" s="133">
        <v>8.5</v>
      </c>
      <c r="K273" s="133">
        <v>62</v>
      </c>
      <c r="L273" s="133">
        <v>8.25</v>
      </c>
      <c r="M273" s="133" t="s">
        <v>3594</v>
      </c>
      <c r="N273" s="133" t="s">
        <v>4820</v>
      </c>
      <c r="O273" s="133" t="s">
        <v>5300</v>
      </c>
      <c r="P273" s="133" t="s">
        <v>4804</v>
      </c>
      <c r="Q273" s="166">
        <v>41562</v>
      </c>
      <c r="R273" s="133">
        <v>2</v>
      </c>
      <c r="S273" s="146" t="s">
        <v>3649</v>
      </c>
      <c r="T273" s="173" t="s">
        <v>3649</v>
      </c>
      <c r="U273" s="170" t="s">
        <v>3649</v>
      </c>
      <c r="V273" s="133"/>
      <c r="W273" s="133"/>
      <c r="X273" s="133"/>
    </row>
    <row r="274" spans="1:24" x14ac:dyDescent="0.2">
      <c r="A274" s="133" t="s">
        <v>5307</v>
      </c>
      <c r="B274" s="133" t="s">
        <v>4422</v>
      </c>
      <c r="C274" s="136" t="s">
        <v>1757</v>
      </c>
      <c r="D274" s="136" t="s">
        <v>3843</v>
      </c>
      <c r="E274" s="133" t="s">
        <v>5305</v>
      </c>
      <c r="F274" s="133" t="s">
        <v>5308</v>
      </c>
      <c r="G274" s="133" t="s">
        <v>3655</v>
      </c>
      <c r="H274" s="133">
        <v>172</v>
      </c>
      <c r="I274" s="133">
        <v>1</v>
      </c>
      <c r="J274" s="133">
        <v>8.5</v>
      </c>
      <c r="K274" s="133">
        <v>62</v>
      </c>
      <c r="L274" s="133">
        <v>8.25</v>
      </c>
      <c r="M274" s="133" t="s">
        <v>3594</v>
      </c>
      <c r="N274" s="133" t="s">
        <v>4820</v>
      </c>
      <c r="O274" s="133" t="s">
        <v>5300</v>
      </c>
      <c r="P274" s="133" t="s">
        <v>4804</v>
      </c>
      <c r="Q274" s="166">
        <v>41562</v>
      </c>
      <c r="R274" s="133">
        <v>2</v>
      </c>
      <c r="S274" s="146" t="s">
        <v>3649</v>
      </c>
      <c r="T274" s="173" t="s">
        <v>3649</v>
      </c>
      <c r="U274" s="170" t="s">
        <v>3649</v>
      </c>
      <c r="V274" s="133"/>
      <c r="W274" s="133"/>
      <c r="X274" s="133"/>
    </row>
    <row r="275" spans="1:24" x14ac:dyDescent="0.2">
      <c r="A275" s="133" t="s">
        <v>5270</v>
      </c>
      <c r="B275" s="133">
        <v>59</v>
      </c>
      <c r="C275" s="136" t="s">
        <v>3846</v>
      </c>
      <c r="D275" s="136" t="s">
        <v>2200</v>
      </c>
      <c r="E275" s="133" t="s">
        <v>5271</v>
      </c>
      <c r="F275" s="133">
        <v>136750</v>
      </c>
      <c r="G275" s="133" t="s">
        <v>5272</v>
      </c>
      <c r="H275" s="133">
        <v>240</v>
      </c>
      <c r="I275" s="133">
        <v>1</v>
      </c>
      <c r="J275" s="133">
        <v>422</v>
      </c>
      <c r="K275" s="133">
        <v>33</v>
      </c>
      <c r="L275" s="133">
        <v>1500</v>
      </c>
      <c r="M275" s="133" t="s">
        <v>2731</v>
      </c>
      <c r="N275" s="133"/>
      <c r="O275" s="133" t="s">
        <v>3134</v>
      </c>
      <c r="P275" s="133" t="s">
        <v>4807</v>
      </c>
      <c r="Q275" s="166">
        <v>41563</v>
      </c>
      <c r="R275" s="133"/>
      <c r="S275" s="146" t="s">
        <v>3649</v>
      </c>
      <c r="T275" s="173" t="s">
        <v>3649</v>
      </c>
      <c r="U275" s="170" t="s">
        <v>3649</v>
      </c>
      <c r="V275" s="133" t="s">
        <v>5358</v>
      </c>
      <c r="W275" s="133"/>
      <c r="X275" s="133"/>
    </row>
    <row r="276" spans="1:24" x14ac:dyDescent="0.2">
      <c r="A276" s="133" t="s">
        <v>5304</v>
      </c>
      <c r="B276" s="133" t="s">
        <v>4422</v>
      </c>
      <c r="C276" s="136" t="s">
        <v>1757</v>
      </c>
      <c r="D276" s="136" t="s">
        <v>2200</v>
      </c>
      <c r="E276" s="133" t="s">
        <v>5306</v>
      </c>
      <c r="F276" s="133">
        <v>260542</v>
      </c>
      <c r="G276" s="133" t="s">
        <v>1648</v>
      </c>
      <c r="H276" s="133">
        <v>172</v>
      </c>
      <c r="I276" s="133">
        <v>1</v>
      </c>
      <c r="J276" s="133">
        <v>16.5</v>
      </c>
      <c r="K276" s="133">
        <v>60</v>
      </c>
      <c r="L276" s="133">
        <v>16.5</v>
      </c>
      <c r="M276" s="133" t="s">
        <v>3594</v>
      </c>
      <c r="N276" s="133" t="s">
        <v>4820</v>
      </c>
      <c r="O276" s="133" t="s">
        <v>5300</v>
      </c>
      <c r="P276" s="133" t="s">
        <v>4804</v>
      </c>
      <c r="Q276" s="166">
        <v>41562</v>
      </c>
      <c r="R276" s="133">
        <v>4</v>
      </c>
      <c r="S276" s="146" t="s">
        <v>3649</v>
      </c>
      <c r="T276" s="173" t="s">
        <v>3649</v>
      </c>
      <c r="U276" s="170" t="s">
        <v>3649</v>
      </c>
      <c r="V276" s="133"/>
      <c r="W276" s="133"/>
      <c r="X276" s="133"/>
    </row>
    <row r="277" spans="1:24" x14ac:dyDescent="0.2">
      <c r="A277" s="133" t="s">
        <v>5304</v>
      </c>
      <c r="B277" s="133" t="s">
        <v>4422</v>
      </c>
      <c r="C277" s="136" t="s">
        <v>1757</v>
      </c>
      <c r="D277" s="136" t="s">
        <v>2200</v>
      </c>
      <c r="E277" s="133" t="s">
        <v>5306</v>
      </c>
      <c r="F277" s="133">
        <v>260542</v>
      </c>
      <c r="G277" s="133" t="s">
        <v>1648</v>
      </c>
      <c r="H277" s="133">
        <v>172</v>
      </c>
      <c r="I277" s="133">
        <v>1</v>
      </c>
      <c r="J277" s="133">
        <v>16.5</v>
      </c>
      <c r="K277" s="133">
        <v>60</v>
      </c>
      <c r="L277" s="133">
        <v>16.5</v>
      </c>
      <c r="M277" s="133" t="s">
        <v>3594</v>
      </c>
      <c r="N277" s="133" t="s">
        <v>4820</v>
      </c>
      <c r="O277" s="133" t="s">
        <v>5300</v>
      </c>
      <c r="P277" s="133" t="s">
        <v>4804</v>
      </c>
      <c r="Q277" s="166">
        <v>41562</v>
      </c>
      <c r="R277" s="133">
        <v>4</v>
      </c>
      <c r="S277" s="146" t="s">
        <v>3649</v>
      </c>
      <c r="T277" s="173" t="s">
        <v>3649</v>
      </c>
      <c r="U277" s="170" t="s">
        <v>3649</v>
      </c>
      <c r="V277" s="133"/>
      <c r="W277" s="133"/>
      <c r="X277" s="133"/>
    </row>
    <row r="278" spans="1:24" x14ac:dyDescent="0.2">
      <c r="A278" s="14" t="s">
        <v>5292</v>
      </c>
      <c r="B278" s="133" t="s">
        <v>4559</v>
      </c>
      <c r="C278" s="136" t="s">
        <v>4743</v>
      </c>
      <c r="D278" s="136" t="s">
        <v>4285</v>
      </c>
      <c r="E278" s="133" t="s">
        <v>3632</v>
      </c>
      <c r="F278" s="133">
        <v>238312</v>
      </c>
      <c r="G278" s="133" t="s">
        <v>3620</v>
      </c>
      <c r="H278" s="133">
        <v>303</v>
      </c>
      <c r="I278" s="133">
        <v>1</v>
      </c>
      <c r="J278" s="133">
        <v>330</v>
      </c>
      <c r="K278" s="133">
        <v>38</v>
      </c>
      <c r="L278" s="133">
        <v>330</v>
      </c>
      <c r="M278" s="133" t="s">
        <v>3594</v>
      </c>
      <c r="N278" s="133" t="s">
        <v>3403</v>
      </c>
      <c r="O278" s="133" t="s">
        <v>4451</v>
      </c>
      <c r="P278" s="133" t="s">
        <v>4816</v>
      </c>
      <c r="Q278" s="166">
        <v>41564</v>
      </c>
      <c r="R278" s="133">
        <v>53</v>
      </c>
      <c r="S278" s="146" t="s">
        <v>3649</v>
      </c>
      <c r="T278" s="173" t="s">
        <v>3649</v>
      </c>
      <c r="U278" s="170" t="s">
        <v>3649</v>
      </c>
      <c r="V278" s="133"/>
      <c r="W278" s="133"/>
      <c r="X278" s="133"/>
    </row>
    <row r="279" spans="1:24" x14ac:dyDescent="0.2">
      <c r="A279" s="133"/>
      <c r="B279" s="133">
        <v>42</v>
      </c>
      <c r="C279" s="136" t="s">
        <v>5180</v>
      </c>
      <c r="D279" s="136" t="s">
        <v>3704</v>
      </c>
      <c r="E279" s="133"/>
      <c r="F279" s="133">
        <v>136900</v>
      </c>
      <c r="G279" s="133" t="s">
        <v>3001</v>
      </c>
      <c r="H279" s="133">
        <v>172</v>
      </c>
      <c r="I279" s="133">
        <v>1</v>
      </c>
      <c r="J279" s="133">
        <v>903</v>
      </c>
      <c r="K279" s="133">
        <v>33</v>
      </c>
      <c r="L279" s="133"/>
      <c r="M279" s="133" t="s">
        <v>1380</v>
      </c>
      <c r="N279" s="133"/>
      <c r="O279" s="133" t="s">
        <v>2722</v>
      </c>
      <c r="P279" s="133" t="s">
        <v>4807</v>
      </c>
      <c r="Q279" s="166">
        <v>41563</v>
      </c>
      <c r="R279" s="133"/>
      <c r="S279" s="146" t="s">
        <v>3649</v>
      </c>
      <c r="T279" s="173" t="s">
        <v>3649</v>
      </c>
      <c r="U279" s="170" t="s">
        <v>3649</v>
      </c>
      <c r="V279" s="133"/>
      <c r="W279" s="133"/>
      <c r="X279" s="133"/>
    </row>
    <row r="280" spans="1:24" x14ac:dyDescent="0.2">
      <c r="A280" s="133"/>
      <c r="B280" s="133">
        <v>42</v>
      </c>
      <c r="C280" s="136" t="s">
        <v>5180</v>
      </c>
      <c r="D280" s="136" t="s">
        <v>1645</v>
      </c>
      <c r="E280" s="133"/>
      <c r="F280" s="133">
        <v>136900</v>
      </c>
      <c r="G280" s="133" t="s">
        <v>3001</v>
      </c>
      <c r="H280" s="133">
        <v>172</v>
      </c>
      <c r="I280" s="133">
        <v>1</v>
      </c>
      <c r="J280" s="133">
        <v>766</v>
      </c>
      <c r="K280" s="133">
        <v>33</v>
      </c>
      <c r="L280" s="133"/>
      <c r="M280" s="133" t="s">
        <v>1380</v>
      </c>
      <c r="N280" s="133"/>
      <c r="O280" s="133" t="s">
        <v>2722</v>
      </c>
      <c r="P280" s="133" t="s">
        <v>4816</v>
      </c>
      <c r="Q280" s="166">
        <v>41569</v>
      </c>
      <c r="R280" s="133"/>
      <c r="S280" s="146" t="s">
        <v>3649</v>
      </c>
      <c r="T280" s="173" t="s">
        <v>3649</v>
      </c>
      <c r="U280" s="170" t="s">
        <v>3649</v>
      </c>
      <c r="V280" s="133"/>
      <c r="W280" s="133"/>
      <c r="X280" s="133"/>
    </row>
    <row r="281" spans="1:24" x14ac:dyDescent="0.2">
      <c r="A281" s="133" t="s">
        <v>5353</v>
      </c>
      <c r="B281" s="133" t="s">
        <v>4560</v>
      </c>
      <c r="C281" s="136" t="s">
        <v>5177</v>
      </c>
      <c r="D281" s="136" t="s">
        <v>4285</v>
      </c>
      <c r="E281" s="133" t="s">
        <v>5354</v>
      </c>
      <c r="F281" s="133" t="s">
        <v>3207</v>
      </c>
      <c r="G281" s="133" t="s">
        <v>3620</v>
      </c>
      <c r="H281" s="133">
        <v>303</v>
      </c>
      <c r="I281" s="133">
        <v>1</v>
      </c>
      <c r="J281" s="133">
        <v>345</v>
      </c>
      <c r="K281" s="133">
        <v>54</v>
      </c>
      <c r="L281" s="133">
        <v>275</v>
      </c>
      <c r="M281" s="133" t="s">
        <v>2039</v>
      </c>
      <c r="N281" s="133" t="s">
        <v>4911</v>
      </c>
      <c r="O281" s="133" t="s">
        <v>4451</v>
      </c>
      <c r="P281" s="133" t="s">
        <v>4807</v>
      </c>
      <c r="Q281" s="166">
        <v>41569</v>
      </c>
      <c r="R281" s="133">
        <v>125</v>
      </c>
      <c r="S281" s="146" t="s">
        <v>3649</v>
      </c>
      <c r="T281" s="173" t="s">
        <v>3649</v>
      </c>
      <c r="U281" s="170" t="s">
        <v>3649</v>
      </c>
      <c r="V281" s="133"/>
      <c r="W281" s="133"/>
      <c r="X281" s="133"/>
    </row>
    <row r="282" spans="1:24" x14ac:dyDescent="0.2">
      <c r="A282" s="133" t="s">
        <v>5298</v>
      </c>
      <c r="B282" s="133" t="s">
        <v>4422</v>
      </c>
      <c r="C282" s="136" t="s">
        <v>1757</v>
      </c>
      <c r="D282" s="136" t="s">
        <v>2212</v>
      </c>
      <c r="E282" s="133" t="s">
        <v>5299</v>
      </c>
      <c r="F282" s="133">
        <v>246512</v>
      </c>
      <c r="G282" s="133" t="s">
        <v>1648</v>
      </c>
      <c r="H282" s="133">
        <v>172</v>
      </c>
      <c r="I282" s="133">
        <v>1</v>
      </c>
      <c r="J282" s="133">
        <v>14.7</v>
      </c>
      <c r="K282" s="133">
        <v>46</v>
      </c>
      <c r="L282" s="133">
        <v>16.5</v>
      </c>
      <c r="M282" s="133" t="s">
        <v>3594</v>
      </c>
      <c r="N282" s="133" t="s">
        <v>4820</v>
      </c>
      <c r="O282" s="133" t="s">
        <v>5300</v>
      </c>
      <c r="P282" s="133" t="s">
        <v>4807</v>
      </c>
      <c r="Q282" s="166">
        <v>41570</v>
      </c>
      <c r="R282" s="133">
        <v>3</v>
      </c>
      <c r="S282" s="146" t="s">
        <v>3649</v>
      </c>
      <c r="T282" s="173" t="s">
        <v>3649</v>
      </c>
      <c r="U282" s="170" t="s">
        <v>3649</v>
      </c>
      <c r="V282" s="133"/>
      <c r="W282" s="133"/>
      <c r="X282" s="133"/>
    </row>
    <row r="283" spans="1:24" x14ac:dyDescent="0.2">
      <c r="A283" s="133" t="s">
        <v>5298</v>
      </c>
      <c r="B283" s="133" t="s">
        <v>4422</v>
      </c>
      <c r="C283" s="136" t="s">
        <v>1757</v>
      </c>
      <c r="D283" s="136" t="s">
        <v>2214</v>
      </c>
      <c r="E283" s="133" t="s">
        <v>5299</v>
      </c>
      <c r="F283" s="133">
        <v>246512</v>
      </c>
      <c r="G283" s="133" t="s">
        <v>1648</v>
      </c>
      <c r="H283" s="133">
        <v>172</v>
      </c>
      <c r="I283" s="133">
        <v>1</v>
      </c>
      <c r="J283" s="133">
        <v>14.7</v>
      </c>
      <c r="K283" s="133">
        <v>46</v>
      </c>
      <c r="L283" s="133">
        <v>16.5</v>
      </c>
      <c r="M283" s="133" t="s">
        <v>3594</v>
      </c>
      <c r="N283" s="133" t="s">
        <v>4820</v>
      </c>
      <c r="O283" s="133" t="s">
        <v>5300</v>
      </c>
      <c r="P283" s="133" t="s">
        <v>4807</v>
      </c>
      <c r="Q283" s="166">
        <v>41570</v>
      </c>
      <c r="R283" s="133">
        <v>3</v>
      </c>
      <c r="S283" s="146" t="s">
        <v>3649</v>
      </c>
      <c r="T283" s="173" t="s">
        <v>3649</v>
      </c>
      <c r="U283" s="170" t="s">
        <v>3649</v>
      </c>
      <c r="V283" s="133"/>
      <c r="W283" s="133"/>
      <c r="X283" s="133"/>
    </row>
    <row r="284" spans="1:24" s="738" customFormat="1" x14ac:dyDescent="0.2">
      <c r="A284" s="704" t="s">
        <v>5353</v>
      </c>
      <c r="B284" s="704" t="s">
        <v>4559</v>
      </c>
      <c r="C284" s="705" t="s">
        <v>4743</v>
      </c>
      <c r="D284" s="705" t="s">
        <v>4288</v>
      </c>
      <c r="E284" s="704" t="s">
        <v>5354</v>
      </c>
      <c r="F284" s="704" t="s">
        <v>3207</v>
      </c>
      <c r="G284" s="704" t="s">
        <v>3620</v>
      </c>
      <c r="H284" s="704">
        <v>303</v>
      </c>
      <c r="I284" s="704">
        <v>1</v>
      </c>
      <c r="J284" s="704">
        <v>205</v>
      </c>
      <c r="K284" s="704">
        <v>54</v>
      </c>
      <c r="L284" s="704">
        <v>275</v>
      </c>
      <c r="M284" s="704" t="s">
        <v>2039</v>
      </c>
      <c r="N284" s="704" t="s">
        <v>4911</v>
      </c>
      <c r="O284" s="704" t="s">
        <v>4451</v>
      </c>
      <c r="P284" s="704" t="s">
        <v>4807</v>
      </c>
      <c r="Q284" s="707">
        <v>41575</v>
      </c>
      <c r="R284" s="704">
        <v>125</v>
      </c>
      <c r="S284" s="146" t="s">
        <v>3649</v>
      </c>
      <c r="T284" s="173" t="s">
        <v>3649</v>
      </c>
      <c r="U284" s="170" t="s">
        <v>3649</v>
      </c>
      <c r="V284" s="704"/>
      <c r="W284" s="704"/>
      <c r="X284" s="704"/>
    </row>
    <row r="285" spans="1:24" x14ac:dyDescent="0.2">
      <c r="A285" s="133" t="s">
        <v>5345</v>
      </c>
      <c r="B285" s="133" t="s">
        <v>4424</v>
      </c>
      <c r="C285" s="136" t="s">
        <v>4730</v>
      </c>
      <c r="D285" s="136" t="s">
        <v>4292</v>
      </c>
      <c r="E285" s="133"/>
      <c r="F285" s="133" t="s">
        <v>5346</v>
      </c>
      <c r="G285" s="133" t="s">
        <v>1648</v>
      </c>
      <c r="H285" s="133"/>
      <c r="I285" s="133">
        <v>1</v>
      </c>
      <c r="J285" s="133">
        <v>322</v>
      </c>
      <c r="K285" s="133" t="s">
        <v>5347</v>
      </c>
      <c r="L285" s="133" t="s">
        <v>5348</v>
      </c>
      <c r="M285" s="133" t="s">
        <v>5349</v>
      </c>
      <c r="N285" s="133" t="s">
        <v>3403</v>
      </c>
      <c r="O285" s="133" t="s">
        <v>5350</v>
      </c>
      <c r="P285" s="133" t="s">
        <v>4816</v>
      </c>
      <c r="Q285" s="166">
        <v>41575</v>
      </c>
      <c r="R285" s="133"/>
      <c r="S285" s="146" t="s">
        <v>3649</v>
      </c>
      <c r="T285" s="173" t="s">
        <v>3649</v>
      </c>
      <c r="U285" s="170" t="s">
        <v>3649</v>
      </c>
      <c r="V285" s="133"/>
      <c r="W285" s="133"/>
      <c r="X285" s="133"/>
    </row>
    <row r="286" spans="1:24" x14ac:dyDescent="0.2">
      <c r="A286" s="133" t="s">
        <v>5345</v>
      </c>
      <c r="B286" s="133" t="s">
        <v>4424</v>
      </c>
      <c r="C286" s="136" t="s">
        <v>4730</v>
      </c>
      <c r="D286" s="136" t="s">
        <v>5381</v>
      </c>
      <c r="E286" s="133"/>
      <c r="F286" s="133" t="s">
        <v>5346</v>
      </c>
      <c r="G286" s="133" t="s">
        <v>1648</v>
      </c>
      <c r="H286" s="133"/>
      <c r="I286" s="133">
        <v>1</v>
      </c>
      <c r="J286" s="133">
        <v>322</v>
      </c>
      <c r="K286" s="133" t="s">
        <v>5347</v>
      </c>
      <c r="L286" s="133" t="s">
        <v>5348</v>
      </c>
      <c r="M286" s="133" t="s">
        <v>5349</v>
      </c>
      <c r="N286" s="133" t="s">
        <v>3403</v>
      </c>
      <c r="O286" s="133" t="s">
        <v>5350</v>
      </c>
      <c r="P286" s="133" t="s">
        <v>4816</v>
      </c>
      <c r="Q286" s="166">
        <v>41575</v>
      </c>
      <c r="R286" s="133"/>
      <c r="S286" s="146" t="s">
        <v>3649</v>
      </c>
      <c r="T286" s="173" t="s">
        <v>3649</v>
      </c>
      <c r="U286" s="170" t="s">
        <v>3649</v>
      </c>
      <c r="V286" s="133"/>
      <c r="W286" s="133"/>
      <c r="X286" s="133"/>
    </row>
    <row r="287" spans="1:24" x14ac:dyDescent="0.2">
      <c r="A287" s="133" t="s">
        <v>5351</v>
      </c>
      <c r="B287" s="133" t="s">
        <v>4422</v>
      </c>
      <c r="C287" s="136" t="s">
        <v>1757</v>
      </c>
      <c r="D287" s="136" t="s">
        <v>4258</v>
      </c>
      <c r="E287" s="133" t="s">
        <v>3697</v>
      </c>
      <c r="F287" s="133" t="s">
        <v>2344</v>
      </c>
      <c r="G287" s="133" t="s">
        <v>3593</v>
      </c>
      <c r="H287" s="133">
        <v>172</v>
      </c>
      <c r="I287" s="133">
        <v>1</v>
      </c>
      <c r="J287" s="133">
        <v>275</v>
      </c>
      <c r="K287" s="133">
        <v>54</v>
      </c>
      <c r="L287" s="133">
        <v>165</v>
      </c>
      <c r="M287" s="133" t="s">
        <v>3594</v>
      </c>
      <c r="N287" s="133" t="s">
        <v>3622</v>
      </c>
      <c r="O287" s="133" t="s">
        <v>4451</v>
      </c>
      <c r="P287" s="133" t="s">
        <v>4807</v>
      </c>
      <c r="Q287" s="166">
        <v>41582</v>
      </c>
      <c r="R287" s="133">
        <v>69</v>
      </c>
      <c r="S287" s="146" t="s">
        <v>3649</v>
      </c>
      <c r="T287" s="173" t="s">
        <v>3649</v>
      </c>
      <c r="U287" s="170" t="s">
        <v>3649</v>
      </c>
      <c r="V287" s="133"/>
      <c r="W287" s="133"/>
      <c r="X287" s="133"/>
    </row>
    <row r="288" spans="1:24" x14ac:dyDescent="0.2">
      <c r="A288" s="133" t="s">
        <v>5351</v>
      </c>
      <c r="B288" s="133" t="s">
        <v>4422</v>
      </c>
      <c r="C288" s="136" t="s">
        <v>1757</v>
      </c>
      <c r="D288" s="136" t="s">
        <v>2219</v>
      </c>
      <c r="E288" s="133" t="s">
        <v>3697</v>
      </c>
      <c r="F288" s="133" t="s">
        <v>2344</v>
      </c>
      <c r="G288" s="133" t="s">
        <v>3593</v>
      </c>
      <c r="H288" s="133">
        <v>172</v>
      </c>
      <c r="I288" s="133">
        <v>1</v>
      </c>
      <c r="J288" s="133">
        <v>275</v>
      </c>
      <c r="K288" s="133">
        <v>54</v>
      </c>
      <c r="L288" s="133">
        <v>165</v>
      </c>
      <c r="M288" s="133" t="s">
        <v>3594</v>
      </c>
      <c r="N288" s="133" t="s">
        <v>3622</v>
      </c>
      <c r="O288" s="133" t="s">
        <v>4451</v>
      </c>
      <c r="P288" s="133" t="s">
        <v>4807</v>
      </c>
      <c r="Q288" s="166">
        <v>41582</v>
      </c>
      <c r="R288" s="133">
        <v>69</v>
      </c>
      <c r="S288" s="146" t="s">
        <v>3649</v>
      </c>
      <c r="T288" s="173" t="s">
        <v>3649</v>
      </c>
      <c r="U288" s="170" t="s">
        <v>3649</v>
      </c>
      <c r="V288" s="133"/>
      <c r="W288" s="133"/>
      <c r="X288" s="133"/>
    </row>
    <row r="289" spans="1:42" s="738" customFormat="1" x14ac:dyDescent="0.2">
      <c r="A289" s="704" t="s">
        <v>5286</v>
      </c>
      <c r="B289" s="704" t="s">
        <v>4560</v>
      </c>
      <c r="C289" s="705" t="s">
        <v>5177</v>
      </c>
      <c r="D289" s="705" t="s">
        <v>4288</v>
      </c>
      <c r="E289" s="704" t="s">
        <v>577</v>
      </c>
      <c r="F289" s="704" t="s">
        <v>578</v>
      </c>
      <c r="G289" s="704" t="s">
        <v>3620</v>
      </c>
      <c r="H289" s="704">
        <v>303</v>
      </c>
      <c r="I289" s="704">
        <v>1</v>
      </c>
      <c r="J289" s="704">
        <v>347.5</v>
      </c>
      <c r="K289" s="704">
        <v>45</v>
      </c>
      <c r="L289" s="704">
        <v>245</v>
      </c>
      <c r="M289" s="704" t="s">
        <v>5288</v>
      </c>
      <c r="N289" s="704" t="s">
        <v>4907</v>
      </c>
      <c r="O289" s="704" t="s">
        <v>3694</v>
      </c>
      <c r="P289" s="704" t="s">
        <v>4807</v>
      </c>
      <c r="Q289" s="707">
        <v>41577</v>
      </c>
      <c r="R289" s="704">
        <v>102</v>
      </c>
      <c r="S289" s="146" t="s">
        <v>3649</v>
      </c>
      <c r="T289" s="173" t="s">
        <v>3649</v>
      </c>
      <c r="U289" s="170" t="s">
        <v>3649</v>
      </c>
      <c r="V289" s="704"/>
      <c r="W289" s="704"/>
      <c r="X289" s="704"/>
    </row>
    <row r="290" spans="1:42" s="738" customFormat="1" x14ac:dyDescent="0.2">
      <c r="A290" s="704" t="s">
        <v>5286</v>
      </c>
      <c r="B290" s="704" t="s">
        <v>4559</v>
      </c>
      <c r="C290" s="705" t="s">
        <v>4743</v>
      </c>
      <c r="D290" s="705" t="s">
        <v>4292</v>
      </c>
      <c r="E290" s="704" t="s">
        <v>577</v>
      </c>
      <c r="F290" s="704" t="s">
        <v>578</v>
      </c>
      <c r="G290" s="704" t="s">
        <v>3620</v>
      </c>
      <c r="H290" s="704">
        <v>303</v>
      </c>
      <c r="I290" s="704">
        <v>1</v>
      </c>
      <c r="J290" s="704"/>
      <c r="K290" s="704">
        <v>45</v>
      </c>
      <c r="L290" s="704">
        <v>245</v>
      </c>
      <c r="M290" s="704" t="s">
        <v>5288</v>
      </c>
      <c r="N290" s="704" t="s">
        <v>4907</v>
      </c>
      <c r="O290" s="704" t="s">
        <v>3694</v>
      </c>
      <c r="P290" s="704" t="s">
        <v>4816</v>
      </c>
      <c r="Q290" s="707">
        <v>41577</v>
      </c>
      <c r="R290" s="704">
        <v>102</v>
      </c>
      <c r="S290" s="146" t="s">
        <v>3649</v>
      </c>
      <c r="T290" s="173" t="s">
        <v>3649</v>
      </c>
      <c r="U290" s="170" t="s">
        <v>3649</v>
      </c>
      <c r="V290" s="704"/>
      <c r="W290" s="704"/>
      <c r="X290" s="704"/>
    </row>
    <row r="291" spans="1:42" s="738" customFormat="1" x14ac:dyDescent="0.2">
      <c r="A291" s="704" t="s">
        <v>5359</v>
      </c>
      <c r="B291" s="704" t="s">
        <v>4560</v>
      </c>
      <c r="C291" s="705" t="s">
        <v>5177</v>
      </c>
      <c r="D291" s="705" t="s">
        <v>4292</v>
      </c>
      <c r="E291" s="704" t="s">
        <v>5360</v>
      </c>
      <c r="F291" s="704" t="s">
        <v>5361</v>
      </c>
      <c r="G291" s="704" t="s">
        <v>3620</v>
      </c>
      <c r="H291" s="704">
        <v>303</v>
      </c>
      <c r="I291" s="704">
        <v>1</v>
      </c>
      <c r="J291" s="704">
        <v>233</v>
      </c>
      <c r="K291" s="704">
        <v>54</v>
      </c>
      <c r="L291" s="704">
        <v>210</v>
      </c>
      <c r="M291" s="704" t="s">
        <v>5263</v>
      </c>
      <c r="N291" s="704" t="s">
        <v>4909</v>
      </c>
      <c r="O291" s="704" t="s">
        <v>1231</v>
      </c>
      <c r="P291" s="704" t="s">
        <v>5382</v>
      </c>
      <c r="Q291" s="707">
        <v>41586</v>
      </c>
      <c r="R291" s="704">
        <v>127</v>
      </c>
      <c r="S291" s="146" t="s">
        <v>3649</v>
      </c>
      <c r="T291" s="173" t="s">
        <v>3649</v>
      </c>
      <c r="U291" s="170" t="s">
        <v>3649</v>
      </c>
      <c r="V291" s="704"/>
      <c r="W291" s="704"/>
      <c r="X291" s="704"/>
    </row>
    <row r="292" spans="1:42" x14ac:dyDescent="0.2">
      <c r="A292" s="133" t="s">
        <v>5364</v>
      </c>
      <c r="B292" s="133" t="s">
        <v>4424</v>
      </c>
      <c r="C292" s="136" t="s">
        <v>4730</v>
      </c>
      <c r="D292" s="136" t="s">
        <v>2730</v>
      </c>
      <c r="E292" s="133" t="s">
        <v>5365</v>
      </c>
      <c r="F292" s="133" t="s">
        <v>3191</v>
      </c>
      <c r="G292" s="133" t="s">
        <v>3655</v>
      </c>
      <c r="H292" s="133">
        <v>172</v>
      </c>
      <c r="I292" s="133">
        <v>1</v>
      </c>
      <c r="J292" s="133">
        <v>275</v>
      </c>
      <c r="K292" s="133">
        <v>54</v>
      </c>
      <c r="L292" s="133">
        <v>770</v>
      </c>
      <c r="M292" s="133" t="s">
        <v>5227</v>
      </c>
      <c r="N292" s="133" t="s">
        <v>4915</v>
      </c>
      <c r="O292" s="133" t="s">
        <v>4451</v>
      </c>
      <c r="P292" s="133" t="s">
        <v>4816</v>
      </c>
      <c r="Q292" s="166">
        <v>41592</v>
      </c>
      <c r="R292" s="133">
        <v>192</v>
      </c>
      <c r="S292" s="146" t="s">
        <v>3649</v>
      </c>
      <c r="T292" s="173" t="s">
        <v>3649</v>
      </c>
      <c r="U292" s="170" t="s">
        <v>3649</v>
      </c>
      <c r="V292" s="133"/>
      <c r="W292" s="133"/>
      <c r="X292" s="133"/>
    </row>
    <row r="293" spans="1:42" x14ac:dyDescent="0.2">
      <c r="A293" s="133" t="s">
        <v>5364</v>
      </c>
      <c r="B293" s="133" t="s">
        <v>4424</v>
      </c>
      <c r="C293" s="136" t="s">
        <v>4730</v>
      </c>
      <c r="D293" s="136" t="s">
        <v>2733</v>
      </c>
      <c r="E293" s="133" t="s">
        <v>5365</v>
      </c>
      <c r="F293" s="133" t="s">
        <v>3191</v>
      </c>
      <c r="G293" s="133" t="s">
        <v>3655</v>
      </c>
      <c r="H293" s="133">
        <v>172</v>
      </c>
      <c r="I293" s="133">
        <v>1</v>
      </c>
      <c r="J293" s="133">
        <v>275</v>
      </c>
      <c r="K293" s="133">
        <v>54</v>
      </c>
      <c r="L293" s="133">
        <v>770</v>
      </c>
      <c r="M293" s="133" t="s">
        <v>5227</v>
      </c>
      <c r="N293" s="133" t="s">
        <v>4915</v>
      </c>
      <c r="O293" s="133" t="s">
        <v>4451</v>
      </c>
      <c r="P293" s="133" t="s">
        <v>4816</v>
      </c>
      <c r="Q293" s="166">
        <v>41592</v>
      </c>
      <c r="R293" s="133">
        <v>192</v>
      </c>
      <c r="S293" s="146" t="s">
        <v>3649</v>
      </c>
      <c r="T293" s="173" t="s">
        <v>3649</v>
      </c>
      <c r="U293" s="170" t="s">
        <v>3649</v>
      </c>
      <c r="V293" s="133"/>
      <c r="W293" s="133"/>
      <c r="X293" s="133"/>
    </row>
    <row r="294" spans="1:42" x14ac:dyDescent="0.2">
      <c r="A294" s="133" t="s">
        <v>5378</v>
      </c>
      <c r="B294" s="133">
        <v>56</v>
      </c>
      <c r="C294" s="136" t="s">
        <v>5377</v>
      </c>
      <c r="D294" s="136" t="s">
        <v>1651</v>
      </c>
      <c r="E294" s="133" t="s">
        <v>2138</v>
      </c>
      <c r="F294" s="133">
        <v>4772</v>
      </c>
      <c r="G294" s="133" t="s">
        <v>3593</v>
      </c>
      <c r="H294" s="133">
        <v>165</v>
      </c>
      <c r="I294" s="133">
        <v>1</v>
      </c>
      <c r="J294" s="133">
        <v>900</v>
      </c>
      <c r="K294" s="133">
        <v>48</v>
      </c>
      <c r="L294" s="133">
        <v>2000</v>
      </c>
      <c r="M294" s="133" t="s">
        <v>613</v>
      </c>
      <c r="N294" s="133"/>
      <c r="O294" s="133" t="s">
        <v>5379</v>
      </c>
      <c r="P294" s="133" t="s">
        <v>2277</v>
      </c>
      <c r="Q294" s="166">
        <v>41593</v>
      </c>
      <c r="R294" s="133"/>
      <c r="S294" s="146" t="s">
        <v>3649</v>
      </c>
      <c r="T294" s="173" t="s">
        <v>3649</v>
      </c>
      <c r="U294" s="170" t="s">
        <v>3649</v>
      </c>
      <c r="V294" s="133"/>
      <c r="W294" s="133"/>
      <c r="X294" s="133"/>
    </row>
    <row r="295" spans="1:42" s="738" customFormat="1" x14ac:dyDescent="0.2">
      <c r="A295" s="704" t="s">
        <v>5359</v>
      </c>
      <c r="B295" s="704" t="s">
        <v>4559</v>
      </c>
      <c r="C295" s="705" t="s">
        <v>4743</v>
      </c>
      <c r="D295" s="705" t="s">
        <v>2730</v>
      </c>
      <c r="E295" s="704" t="s">
        <v>5360</v>
      </c>
      <c r="F295" s="704" t="s">
        <v>5361</v>
      </c>
      <c r="G295" s="704" t="s">
        <v>3620</v>
      </c>
      <c r="H295" s="704">
        <v>303</v>
      </c>
      <c r="I295" s="704">
        <v>1</v>
      </c>
      <c r="J295" s="704">
        <v>227</v>
      </c>
      <c r="K295" s="704">
        <v>54</v>
      </c>
      <c r="L295" s="704">
        <v>210</v>
      </c>
      <c r="M295" s="704" t="s">
        <v>5263</v>
      </c>
      <c r="N295" s="704" t="s">
        <v>4909</v>
      </c>
      <c r="O295" s="704" t="s">
        <v>1231</v>
      </c>
      <c r="P295" s="704" t="s">
        <v>4807</v>
      </c>
      <c r="Q295" s="707">
        <v>41589</v>
      </c>
      <c r="R295" s="704">
        <v>127</v>
      </c>
      <c r="S295" s="146" t="s">
        <v>3649</v>
      </c>
      <c r="T295" s="173" t="s">
        <v>3649</v>
      </c>
      <c r="U295" s="170" t="s">
        <v>3649</v>
      </c>
      <c r="V295" s="704"/>
      <c r="W295" s="704"/>
      <c r="X295" s="704"/>
    </row>
    <row r="296" spans="1:42" x14ac:dyDescent="0.2">
      <c r="A296" s="133" t="s">
        <v>5364</v>
      </c>
      <c r="B296" s="133" t="s">
        <v>4422</v>
      </c>
      <c r="C296" s="136" t="s">
        <v>2559</v>
      </c>
      <c r="D296" s="136" t="s">
        <v>5365</v>
      </c>
      <c r="E296" s="133" t="s">
        <v>5365</v>
      </c>
      <c r="F296" s="133" t="s">
        <v>3191</v>
      </c>
      <c r="G296" s="133" t="s">
        <v>3655</v>
      </c>
      <c r="H296" s="133">
        <v>172</v>
      </c>
      <c r="I296" s="133">
        <v>1</v>
      </c>
      <c r="J296" s="133">
        <v>495</v>
      </c>
      <c r="K296" s="133">
        <v>54</v>
      </c>
      <c r="L296" s="133">
        <v>770</v>
      </c>
      <c r="M296" s="133" t="s">
        <v>5227</v>
      </c>
      <c r="N296" s="133" t="s">
        <v>4915</v>
      </c>
      <c r="O296" s="133" t="s">
        <v>4451</v>
      </c>
      <c r="P296" s="133" t="s">
        <v>2277</v>
      </c>
      <c r="Q296" s="166">
        <v>41592</v>
      </c>
      <c r="R296" s="133">
        <v>192</v>
      </c>
      <c r="S296" s="146" t="s">
        <v>3649</v>
      </c>
      <c r="T296" s="173" t="s">
        <v>3649</v>
      </c>
      <c r="U296" s="170" t="s">
        <v>3649</v>
      </c>
      <c r="V296" s="133"/>
      <c r="W296" s="133"/>
      <c r="X296" s="133"/>
    </row>
    <row r="297" spans="1:42" x14ac:dyDescent="0.2">
      <c r="A297" s="133" t="s">
        <v>5364</v>
      </c>
      <c r="B297" s="133" t="s">
        <v>4422</v>
      </c>
      <c r="C297" s="136" t="s">
        <v>4731</v>
      </c>
      <c r="D297" s="136" t="s">
        <v>5365</v>
      </c>
      <c r="E297" s="133" t="s">
        <v>5365</v>
      </c>
      <c r="F297" s="133" t="s">
        <v>3191</v>
      </c>
      <c r="G297" s="133" t="s">
        <v>3655</v>
      </c>
      <c r="H297" s="133">
        <v>172</v>
      </c>
      <c r="I297" s="133">
        <v>1</v>
      </c>
      <c r="J297" s="133">
        <v>495</v>
      </c>
      <c r="K297" s="133">
        <v>54</v>
      </c>
      <c r="L297" s="133">
        <v>770</v>
      </c>
      <c r="M297" s="133" t="s">
        <v>5227</v>
      </c>
      <c r="N297" s="133" t="s">
        <v>4915</v>
      </c>
      <c r="O297" s="133" t="s">
        <v>4451</v>
      </c>
      <c r="P297" s="133" t="s">
        <v>2277</v>
      </c>
      <c r="Q297" s="166">
        <v>41592</v>
      </c>
      <c r="R297" s="133">
        <v>192</v>
      </c>
      <c r="S297" s="146" t="s">
        <v>3649</v>
      </c>
      <c r="T297" s="173" t="s">
        <v>3649</v>
      </c>
      <c r="U297" s="170" t="s">
        <v>3649</v>
      </c>
      <c r="V297" s="133"/>
      <c r="W297" s="133"/>
      <c r="X297" s="133"/>
    </row>
    <row r="298" spans="1:42" s="738" customFormat="1" x14ac:dyDescent="0.2">
      <c r="A298" s="704" t="s">
        <v>5371</v>
      </c>
      <c r="B298" s="704" t="s">
        <v>4560</v>
      </c>
      <c r="C298" s="705" t="s">
        <v>5177</v>
      </c>
      <c r="D298" s="705" t="s">
        <v>2730</v>
      </c>
      <c r="E298" s="704" t="s">
        <v>5372</v>
      </c>
      <c r="F298" s="704" t="s">
        <v>2530</v>
      </c>
      <c r="G298" s="704" t="s">
        <v>3620</v>
      </c>
      <c r="H298" s="704">
        <v>303</v>
      </c>
      <c r="I298" s="704">
        <v>1</v>
      </c>
      <c r="J298" s="704">
        <v>121</v>
      </c>
      <c r="K298" s="704">
        <v>63</v>
      </c>
      <c r="L298" s="704">
        <v>121</v>
      </c>
      <c r="M298" s="704" t="s">
        <v>531</v>
      </c>
      <c r="N298" s="704" t="s">
        <v>3595</v>
      </c>
      <c r="O298" s="704" t="s">
        <v>5369</v>
      </c>
      <c r="P298" s="704" t="s">
        <v>2277</v>
      </c>
      <c r="Q298" s="707">
        <v>41591</v>
      </c>
      <c r="R298" s="704" t="s">
        <v>5373</v>
      </c>
      <c r="S298" s="146" t="s">
        <v>3649</v>
      </c>
      <c r="T298" s="173" t="s">
        <v>3649</v>
      </c>
      <c r="U298" s="170" t="s">
        <v>3649</v>
      </c>
      <c r="V298" s="704"/>
      <c r="W298" s="704"/>
      <c r="X298" s="704"/>
    </row>
    <row r="299" spans="1:42" s="738" customFormat="1" x14ac:dyDescent="0.2">
      <c r="A299" s="704" t="s">
        <v>5356</v>
      </c>
      <c r="B299" s="704" t="s">
        <v>4558</v>
      </c>
      <c r="C299" s="705" t="s">
        <v>4813</v>
      </c>
      <c r="D299" s="705" t="s">
        <v>2561</v>
      </c>
      <c r="E299" s="704" t="s">
        <v>5218</v>
      </c>
      <c r="F299" s="704">
        <v>238312</v>
      </c>
      <c r="G299" s="704" t="s">
        <v>3620</v>
      </c>
      <c r="H299" s="704">
        <v>303</v>
      </c>
      <c r="I299" s="704">
        <v>1</v>
      </c>
      <c r="J299" s="704">
        <v>330</v>
      </c>
      <c r="K299" s="704">
        <v>38</v>
      </c>
      <c r="L299" s="704">
        <v>330</v>
      </c>
      <c r="M299" s="704" t="s">
        <v>3594</v>
      </c>
      <c r="N299" s="704" t="s">
        <v>2660</v>
      </c>
      <c r="O299" s="704" t="s">
        <v>4451</v>
      </c>
      <c r="P299" s="704" t="s">
        <v>4807</v>
      </c>
      <c r="Q299" s="707">
        <v>41593</v>
      </c>
      <c r="R299" s="704">
        <v>43</v>
      </c>
      <c r="S299" s="146" t="s">
        <v>3649</v>
      </c>
      <c r="T299" s="173" t="s">
        <v>3649</v>
      </c>
      <c r="U299" s="170" t="s">
        <v>3649</v>
      </c>
      <c r="V299" s="704"/>
      <c r="W299" s="704"/>
      <c r="X299" s="704"/>
    </row>
    <row r="300" spans="1:42" s="738" customFormat="1" x14ac:dyDescent="0.2">
      <c r="A300" s="704" t="s">
        <v>5367</v>
      </c>
      <c r="B300" s="704" t="s">
        <v>4559</v>
      </c>
      <c r="C300" s="705" t="s">
        <v>4743</v>
      </c>
      <c r="D300" s="705" t="s">
        <v>4294</v>
      </c>
      <c r="E300" s="704" t="s">
        <v>5368</v>
      </c>
      <c r="F300" s="704" t="s">
        <v>2712</v>
      </c>
      <c r="G300" s="704" t="s">
        <v>3620</v>
      </c>
      <c r="H300" s="704">
        <v>303</v>
      </c>
      <c r="I300" s="704">
        <v>1</v>
      </c>
      <c r="J300" s="704">
        <v>148.5</v>
      </c>
      <c r="K300" s="704">
        <v>63</v>
      </c>
      <c r="L300" s="704">
        <v>148.5</v>
      </c>
      <c r="M300" s="704" t="s">
        <v>531</v>
      </c>
      <c r="N300" s="704" t="s">
        <v>2660</v>
      </c>
      <c r="O300" s="704" t="s">
        <v>5369</v>
      </c>
      <c r="P300" s="704" t="s">
        <v>2277</v>
      </c>
      <c r="Q300" s="707">
        <v>41592</v>
      </c>
      <c r="R300" s="704" t="s">
        <v>5370</v>
      </c>
      <c r="S300" s="146" t="s">
        <v>3649</v>
      </c>
      <c r="T300" s="173" t="s">
        <v>3649</v>
      </c>
      <c r="U300" s="170" t="s">
        <v>3649</v>
      </c>
      <c r="V300" s="704"/>
      <c r="W300" s="704"/>
      <c r="X300" s="704"/>
    </row>
    <row r="301" spans="1:42" x14ac:dyDescent="0.2">
      <c r="A301" s="133" t="s">
        <v>5384</v>
      </c>
      <c r="B301" s="133">
        <v>53</v>
      </c>
      <c r="C301" s="136" t="s">
        <v>5386</v>
      </c>
      <c r="D301" s="136" t="s">
        <v>1651</v>
      </c>
      <c r="E301" s="133" t="s">
        <v>5383</v>
      </c>
      <c r="F301" s="133">
        <v>254102</v>
      </c>
      <c r="G301" s="133" t="s">
        <v>3655</v>
      </c>
      <c r="H301" s="133">
        <v>172</v>
      </c>
      <c r="I301" s="133">
        <v>1</v>
      </c>
      <c r="J301" s="133">
        <v>550</v>
      </c>
      <c r="K301" s="133">
        <v>54</v>
      </c>
      <c r="L301" s="133">
        <v>1100</v>
      </c>
      <c r="M301" s="133" t="s">
        <v>3607</v>
      </c>
      <c r="N301" s="133"/>
      <c r="O301" s="133" t="s">
        <v>4557</v>
      </c>
      <c r="P301" s="133" t="s">
        <v>2277</v>
      </c>
      <c r="Q301" s="166">
        <v>41605</v>
      </c>
      <c r="R301" s="133">
        <v>96</v>
      </c>
      <c r="S301" s="146" t="s">
        <v>3649</v>
      </c>
      <c r="T301" s="173" t="s">
        <v>3649</v>
      </c>
      <c r="U301" s="170" t="s">
        <v>3649</v>
      </c>
      <c r="V301" s="133"/>
      <c r="W301" s="133"/>
      <c r="X301" s="133"/>
    </row>
    <row r="302" spans="1:42" x14ac:dyDescent="0.2">
      <c r="A302" s="133" t="s">
        <v>5384</v>
      </c>
      <c r="B302" s="133">
        <v>53</v>
      </c>
      <c r="C302" s="136" t="s">
        <v>5386</v>
      </c>
      <c r="D302" s="136" t="s">
        <v>1631</v>
      </c>
      <c r="E302" s="133" t="s">
        <v>5383</v>
      </c>
      <c r="F302" s="133">
        <v>254102</v>
      </c>
      <c r="G302" s="133" t="s">
        <v>3655</v>
      </c>
      <c r="H302" s="133">
        <v>172</v>
      </c>
      <c r="I302" s="133">
        <v>1</v>
      </c>
      <c r="J302" s="133">
        <v>550</v>
      </c>
      <c r="K302" s="133">
        <v>54</v>
      </c>
      <c r="L302" s="133">
        <v>1100</v>
      </c>
      <c r="M302" s="133" t="s">
        <v>3607</v>
      </c>
      <c r="N302" s="133"/>
      <c r="O302" s="133" t="s">
        <v>4557</v>
      </c>
      <c r="P302" s="133" t="s">
        <v>2277</v>
      </c>
      <c r="Q302" s="166">
        <v>41605</v>
      </c>
      <c r="R302" s="133">
        <v>96</v>
      </c>
      <c r="S302" s="146" t="s">
        <v>3649</v>
      </c>
      <c r="T302" s="173" t="s">
        <v>3649</v>
      </c>
      <c r="U302" s="170" t="s">
        <v>3649</v>
      </c>
      <c r="V302" s="133"/>
      <c r="W302" s="133"/>
      <c r="X302" s="133"/>
    </row>
    <row r="303" spans="1:42" x14ac:dyDescent="0.2">
      <c r="A303" s="133" t="s">
        <v>5385</v>
      </c>
      <c r="B303" s="133">
        <v>53</v>
      </c>
      <c r="C303" s="136" t="s">
        <v>5386</v>
      </c>
      <c r="D303" s="136" t="s">
        <v>1634</v>
      </c>
      <c r="E303" s="133" t="s">
        <v>5383</v>
      </c>
      <c r="F303" s="133">
        <v>254102</v>
      </c>
      <c r="G303" s="133" t="s">
        <v>3655</v>
      </c>
      <c r="H303" s="133">
        <v>172</v>
      </c>
      <c r="I303" s="133">
        <v>1</v>
      </c>
      <c r="J303" s="133">
        <v>484</v>
      </c>
      <c r="K303" s="133">
        <v>54</v>
      </c>
      <c r="L303" s="133">
        <v>1100</v>
      </c>
      <c r="M303" s="133" t="s">
        <v>3607</v>
      </c>
      <c r="N303" s="133"/>
      <c r="O303" s="133" t="s">
        <v>4557</v>
      </c>
      <c r="P303" s="133" t="s">
        <v>4807</v>
      </c>
      <c r="Q303" s="166">
        <v>41619</v>
      </c>
      <c r="R303" s="133">
        <v>96</v>
      </c>
      <c r="S303" s="146" t="s">
        <v>3649</v>
      </c>
      <c r="T303" s="173" t="s">
        <v>3649</v>
      </c>
      <c r="U303" s="170" t="s">
        <v>3649</v>
      </c>
      <c r="V303" s="133"/>
      <c r="W303" s="133"/>
      <c r="X303" s="133"/>
    </row>
    <row r="304" spans="1:42" x14ac:dyDescent="0.2">
      <c r="A304" s="133" t="s">
        <v>5385</v>
      </c>
      <c r="B304" s="133">
        <v>53</v>
      </c>
      <c r="C304" s="136" t="s">
        <v>5386</v>
      </c>
      <c r="D304" s="136" t="s">
        <v>1637</v>
      </c>
      <c r="E304" s="133" t="s">
        <v>5383</v>
      </c>
      <c r="F304" s="133">
        <v>254102</v>
      </c>
      <c r="G304" s="133" t="s">
        <v>3655</v>
      </c>
      <c r="H304" s="133">
        <v>172</v>
      </c>
      <c r="I304" s="133">
        <v>1</v>
      </c>
      <c r="J304" s="133">
        <v>484</v>
      </c>
      <c r="K304" s="133">
        <v>54</v>
      </c>
      <c r="L304" s="133">
        <v>1100</v>
      </c>
      <c r="M304" s="133" t="s">
        <v>3607</v>
      </c>
      <c r="N304" s="133"/>
      <c r="O304" s="133" t="s">
        <v>4557</v>
      </c>
      <c r="P304" s="133" t="s">
        <v>4807</v>
      </c>
      <c r="Q304" s="166">
        <v>41619</v>
      </c>
      <c r="R304" s="133">
        <v>96</v>
      </c>
      <c r="S304" s="146" t="s">
        <v>3649</v>
      </c>
      <c r="T304" s="173" t="s">
        <v>3649</v>
      </c>
      <c r="U304" s="170" t="s">
        <v>3649</v>
      </c>
      <c r="V304" s="133"/>
      <c r="W304" s="133"/>
      <c r="X304" s="133"/>
      <c r="Y304" s="133"/>
      <c r="Z304" s="133"/>
      <c r="AA304" s="133"/>
      <c r="AB304" s="133"/>
      <c r="AC304" s="133"/>
      <c r="AD304" s="133"/>
      <c r="AE304" s="133"/>
      <c r="AF304" s="133"/>
      <c r="AG304" s="133"/>
      <c r="AH304" s="133"/>
      <c r="AI304" s="133"/>
      <c r="AJ304" s="133"/>
      <c r="AK304" s="133"/>
      <c r="AL304" s="133"/>
      <c r="AM304" s="133"/>
      <c r="AN304" s="133"/>
      <c r="AO304" s="133"/>
      <c r="AP304" s="133"/>
    </row>
    <row r="305" spans="1:25" x14ac:dyDescent="0.2">
      <c r="A305" s="133"/>
      <c r="B305" s="133">
        <v>49</v>
      </c>
      <c r="C305" s="136" t="s">
        <v>5387</v>
      </c>
      <c r="D305" s="136" t="s">
        <v>1651</v>
      </c>
      <c r="E305" s="133"/>
      <c r="F305" s="133">
        <v>136900</v>
      </c>
      <c r="G305" s="133"/>
      <c r="H305" s="133">
        <v>176</v>
      </c>
      <c r="I305" s="133">
        <v>1</v>
      </c>
      <c r="J305" s="133">
        <v>602</v>
      </c>
      <c r="K305" s="133">
        <v>33</v>
      </c>
      <c r="L305" s="133"/>
      <c r="M305" s="133" t="s">
        <v>1380</v>
      </c>
      <c r="N305" s="133"/>
      <c r="O305" s="133" t="s">
        <v>2722</v>
      </c>
      <c r="P305" s="133" t="s">
        <v>2277</v>
      </c>
      <c r="Q305" s="166">
        <v>41596</v>
      </c>
      <c r="R305" s="133"/>
      <c r="S305" s="146" t="s">
        <v>3649</v>
      </c>
      <c r="T305" s="173" t="s">
        <v>3649</v>
      </c>
      <c r="U305" s="170" t="s">
        <v>3649</v>
      </c>
      <c r="V305" s="133"/>
      <c r="W305" s="133"/>
      <c r="X305" s="133"/>
    </row>
    <row r="306" spans="1:25" x14ac:dyDescent="0.2">
      <c r="A306" s="133" t="s">
        <v>5186</v>
      </c>
      <c r="B306" s="133">
        <v>42</v>
      </c>
      <c r="C306" s="136" t="s">
        <v>5388</v>
      </c>
      <c r="D306" s="136" t="s">
        <v>1651</v>
      </c>
      <c r="E306" s="133" t="s">
        <v>4611</v>
      </c>
      <c r="F306" s="133">
        <v>133913</v>
      </c>
      <c r="G306" s="133" t="s">
        <v>3655</v>
      </c>
      <c r="H306" s="133">
        <v>172</v>
      </c>
      <c r="I306" s="133">
        <v>1</v>
      </c>
      <c r="J306" s="133">
        <v>1100</v>
      </c>
      <c r="K306" s="133">
        <v>36</v>
      </c>
      <c r="L306" s="133">
        <v>1100</v>
      </c>
      <c r="M306" s="133" t="s">
        <v>1494</v>
      </c>
      <c r="N306" s="133"/>
      <c r="O306" s="133" t="s">
        <v>2722</v>
      </c>
      <c r="P306" s="133" t="s">
        <v>663</v>
      </c>
      <c r="Q306" s="166">
        <v>41597</v>
      </c>
      <c r="R306" s="133">
        <v>63</v>
      </c>
      <c r="S306" s="146" t="s">
        <v>3649</v>
      </c>
      <c r="T306" s="173" t="s">
        <v>3649</v>
      </c>
      <c r="U306" s="170" t="s">
        <v>3649</v>
      </c>
      <c r="V306" s="133"/>
      <c r="W306" s="133"/>
      <c r="X306" s="133"/>
    </row>
    <row r="307" spans="1:25" x14ac:dyDescent="0.2">
      <c r="A307" s="133"/>
      <c r="B307" s="133">
        <v>41</v>
      </c>
      <c r="C307" s="136" t="s">
        <v>5390</v>
      </c>
      <c r="D307" s="136" t="s">
        <v>1651</v>
      </c>
      <c r="E307" s="133"/>
      <c r="F307" s="133">
        <v>136900</v>
      </c>
      <c r="G307" s="133" t="s">
        <v>3040</v>
      </c>
      <c r="H307" s="133">
        <v>130</v>
      </c>
      <c r="I307" s="133">
        <v>1</v>
      </c>
      <c r="J307" s="133">
        <v>902</v>
      </c>
      <c r="K307" s="133">
        <v>33</v>
      </c>
      <c r="L307" s="133">
        <v>900</v>
      </c>
      <c r="M307" s="133" t="s">
        <v>1380</v>
      </c>
      <c r="N307" s="133"/>
      <c r="O307" s="133" t="s">
        <v>2722</v>
      </c>
      <c r="P307" s="133" t="s">
        <v>4807</v>
      </c>
      <c r="Q307" s="166">
        <v>41599</v>
      </c>
      <c r="R307" s="133"/>
      <c r="S307" s="146" t="s">
        <v>3649</v>
      </c>
      <c r="T307" s="173" t="s">
        <v>3649</v>
      </c>
      <c r="U307" s="170" t="s">
        <v>3649</v>
      </c>
      <c r="V307" s="133"/>
      <c r="W307" s="133"/>
      <c r="X307" s="133"/>
    </row>
    <row r="308" spans="1:25" x14ac:dyDescent="0.2">
      <c r="A308" s="133"/>
      <c r="B308" s="133">
        <v>41</v>
      </c>
      <c r="C308" s="136" t="s">
        <v>5390</v>
      </c>
      <c r="D308" s="136" t="s">
        <v>1631</v>
      </c>
      <c r="E308" s="133"/>
      <c r="F308" s="133" t="s">
        <v>5391</v>
      </c>
      <c r="G308" s="133" t="s">
        <v>3001</v>
      </c>
      <c r="H308" s="133">
        <v>170</v>
      </c>
      <c r="I308" s="133">
        <v>1</v>
      </c>
      <c r="J308" s="133">
        <v>902</v>
      </c>
      <c r="K308" s="133">
        <v>33</v>
      </c>
      <c r="L308" s="133">
        <v>900</v>
      </c>
      <c r="M308" s="133" t="s">
        <v>1380</v>
      </c>
      <c r="N308" s="133"/>
      <c r="O308" s="133" t="s">
        <v>2722</v>
      </c>
      <c r="P308" s="133" t="s">
        <v>4807</v>
      </c>
      <c r="Q308" s="166">
        <v>41599</v>
      </c>
      <c r="R308" s="133"/>
      <c r="S308" s="146" t="s">
        <v>3649</v>
      </c>
      <c r="T308" s="173" t="s">
        <v>3649</v>
      </c>
      <c r="U308" s="170" t="s">
        <v>3649</v>
      </c>
      <c r="V308" s="133"/>
      <c r="W308" s="133"/>
      <c r="X308" s="133"/>
    </row>
    <row r="309" spans="1:25" x14ac:dyDescent="0.2">
      <c r="A309" s="133" t="s">
        <v>5396</v>
      </c>
      <c r="B309" s="133" t="s">
        <v>4422</v>
      </c>
      <c r="C309" s="136" t="s">
        <v>1757</v>
      </c>
      <c r="D309" s="136" t="s">
        <v>2561</v>
      </c>
      <c r="E309" s="133" t="s">
        <v>3597</v>
      </c>
      <c r="F309" s="133">
        <v>246342</v>
      </c>
      <c r="G309" s="133" t="s">
        <v>3655</v>
      </c>
      <c r="H309" s="133">
        <v>172</v>
      </c>
      <c r="I309" s="133">
        <v>1</v>
      </c>
      <c r="J309" s="133">
        <v>165</v>
      </c>
      <c r="K309" s="133">
        <v>46</v>
      </c>
      <c r="L309" s="133">
        <v>330</v>
      </c>
      <c r="M309" s="133" t="s">
        <v>3594</v>
      </c>
      <c r="N309" s="133" t="s">
        <v>3595</v>
      </c>
      <c r="O309" s="133" t="s">
        <v>4451</v>
      </c>
      <c r="P309" s="133" t="s">
        <v>4816</v>
      </c>
      <c r="Q309" s="166">
        <v>41597</v>
      </c>
      <c r="R309" s="133">
        <v>35</v>
      </c>
      <c r="S309" s="146" t="s">
        <v>3649</v>
      </c>
      <c r="T309" s="173" t="s">
        <v>3649</v>
      </c>
      <c r="U309" s="170" t="s">
        <v>3649</v>
      </c>
      <c r="V309" s="133"/>
      <c r="W309" s="133"/>
      <c r="X309" s="133"/>
    </row>
    <row r="310" spans="1:25" x14ac:dyDescent="0.2">
      <c r="A310" s="133" t="s">
        <v>5396</v>
      </c>
      <c r="B310" s="133" t="s">
        <v>4422</v>
      </c>
      <c r="C310" s="136" t="s">
        <v>1757</v>
      </c>
      <c r="D310" s="136" t="s">
        <v>5268</v>
      </c>
      <c r="E310" s="133" t="s">
        <v>3597</v>
      </c>
      <c r="F310" s="133">
        <v>246342</v>
      </c>
      <c r="G310" s="133" t="s">
        <v>3655</v>
      </c>
      <c r="H310" s="133">
        <v>172</v>
      </c>
      <c r="I310" s="133">
        <v>1</v>
      </c>
      <c r="J310" s="133">
        <v>165</v>
      </c>
      <c r="K310" s="133">
        <v>46</v>
      </c>
      <c r="L310" s="133">
        <v>330</v>
      </c>
      <c r="M310" s="133" t="s">
        <v>3594</v>
      </c>
      <c r="N310" s="133" t="s">
        <v>3595</v>
      </c>
      <c r="O310" s="133" t="s">
        <v>4451</v>
      </c>
      <c r="P310" s="133" t="s">
        <v>4816</v>
      </c>
      <c r="Q310" s="166">
        <v>41597</v>
      </c>
      <c r="R310" s="133">
        <v>35</v>
      </c>
      <c r="S310" s="146" t="s">
        <v>3649</v>
      </c>
      <c r="T310" s="173" t="s">
        <v>3649</v>
      </c>
      <c r="U310" s="170" t="s">
        <v>3649</v>
      </c>
      <c r="V310" s="133"/>
      <c r="W310" s="133"/>
      <c r="X310" s="133"/>
    </row>
    <row r="311" spans="1:25" x14ac:dyDescent="0.2">
      <c r="A311" s="704" t="s">
        <v>5397</v>
      </c>
      <c r="B311" s="704" t="s">
        <v>4558</v>
      </c>
      <c r="C311" s="705" t="s">
        <v>4813</v>
      </c>
      <c r="D311" s="705" t="s">
        <v>2561</v>
      </c>
      <c r="E311" s="704" t="s">
        <v>2195</v>
      </c>
      <c r="F311" s="704">
        <v>249342</v>
      </c>
      <c r="G311" s="704" t="s">
        <v>3620</v>
      </c>
      <c r="H311" s="704">
        <v>303</v>
      </c>
      <c r="I311" s="704">
        <v>1</v>
      </c>
      <c r="J311" s="704">
        <v>275</v>
      </c>
      <c r="K311" s="704">
        <v>49</v>
      </c>
      <c r="L311" s="704">
        <v>275</v>
      </c>
      <c r="M311" s="704" t="s">
        <v>3602</v>
      </c>
      <c r="N311" s="704" t="s">
        <v>3622</v>
      </c>
      <c r="O311" s="704" t="s">
        <v>4451</v>
      </c>
      <c r="P311" s="704" t="s">
        <v>4807</v>
      </c>
      <c r="Q311" s="707">
        <v>41603</v>
      </c>
      <c r="R311" s="704">
        <v>57</v>
      </c>
      <c r="S311" s="146" t="s">
        <v>3649</v>
      </c>
      <c r="T311" s="173" t="s">
        <v>3649</v>
      </c>
      <c r="U311" s="170" t="s">
        <v>3649</v>
      </c>
      <c r="V311" s="704"/>
      <c r="W311" s="704"/>
      <c r="X311" s="704"/>
      <c r="Y311" s="738"/>
    </row>
    <row r="312" spans="1:25" x14ac:dyDescent="0.2">
      <c r="A312" s="133" t="s">
        <v>5398</v>
      </c>
      <c r="B312" s="133" t="s">
        <v>4424</v>
      </c>
      <c r="C312" s="136" t="s">
        <v>4730</v>
      </c>
      <c r="D312" s="136" t="s">
        <v>4294</v>
      </c>
      <c r="E312" s="133" t="s">
        <v>3661</v>
      </c>
      <c r="F312" s="133" t="s">
        <v>3662</v>
      </c>
      <c r="G312" s="133" t="s">
        <v>3655</v>
      </c>
      <c r="H312" s="133">
        <v>172</v>
      </c>
      <c r="I312" s="133">
        <v>1</v>
      </c>
      <c r="J312" s="133">
        <v>110</v>
      </c>
      <c r="K312" s="133">
        <v>45</v>
      </c>
      <c r="L312" s="133">
        <v>220</v>
      </c>
      <c r="M312" s="133" t="s">
        <v>3602</v>
      </c>
      <c r="N312" s="133" t="s">
        <v>3598</v>
      </c>
      <c r="O312" s="133" t="s">
        <v>4451</v>
      </c>
      <c r="P312" s="133" t="s">
        <v>2277</v>
      </c>
      <c r="Q312" s="166">
        <v>41596</v>
      </c>
      <c r="R312" s="133">
        <v>23</v>
      </c>
      <c r="S312" s="146" t="s">
        <v>3649</v>
      </c>
      <c r="T312" s="173" t="s">
        <v>3649</v>
      </c>
      <c r="U312" s="170" t="s">
        <v>3649</v>
      </c>
      <c r="V312" s="133"/>
      <c r="W312" s="133"/>
      <c r="X312" s="133"/>
    </row>
    <row r="313" spans="1:25" x14ac:dyDescent="0.2">
      <c r="A313" s="133" t="s">
        <v>5398</v>
      </c>
      <c r="B313" s="133" t="s">
        <v>4424</v>
      </c>
      <c r="C313" s="136" t="s">
        <v>4730</v>
      </c>
      <c r="D313" s="136" t="s">
        <v>5403</v>
      </c>
      <c r="E313" s="133" t="s">
        <v>3661</v>
      </c>
      <c r="F313" s="133" t="s">
        <v>3662</v>
      </c>
      <c r="G313" s="133" t="s">
        <v>3655</v>
      </c>
      <c r="H313" s="133">
        <v>172</v>
      </c>
      <c r="I313" s="133">
        <v>1</v>
      </c>
      <c r="J313" s="133">
        <v>110</v>
      </c>
      <c r="K313" s="133">
        <v>45</v>
      </c>
      <c r="L313" s="133">
        <v>220</v>
      </c>
      <c r="M313" s="133" t="s">
        <v>3602</v>
      </c>
      <c r="N313" s="133" t="s">
        <v>3598</v>
      </c>
      <c r="O313" s="133" t="s">
        <v>4451</v>
      </c>
      <c r="P313" s="133" t="s">
        <v>2277</v>
      </c>
      <c r="Q313" s="166">
        <v>41596</v>
      </c>
      <c r="R313" s="133">
        <v>23</v>
      </c>
      <c r="S313" s="146" t="s">
        <v>3649</v>
      </c>
      <c r="T313" s="173" t="s">
        <v>3649</v>
      </c>
      <c r="U313" s="170" t="s">
        <v>3649</v>
      </c>
      <c r="V313" s="133"/>
      <c r="W313" s="133"/>
      <c r="X313" s="133"/>
    </row>
    <row r="314" spans="1:25" x14ac:dyDescent="0.2">
      <c r="A314" s="704" t="s">
        <v>5409</v>
      </c>
      <c r="B314" s="704" t="s">
        <v>4560</v>
      </c>
      <c r="C314" s="705" t="s">
        <v>5177</v>
      </c>
      <c r="D314" s="705" t="s">
        <v>4294</v>
      </c>
      <c r="E314" s="704" t="s">
        <v>5410</v>
      </c>
      <c r="F314" s="704">
        <v>250102</v>
      </c>
      <c r="G314" s="704" t="s">
        <v>3620</v>
      </c>
      <c r="H314" s="704">
        <v>303</v>
      </c>
      <c r="I314" s="704">
        <v>1</v>
      </c>
      <c r="J314" s="704">
        <v>275</v>
      </c>
      <c r="K314" s="704">
        <v>50</v>
      </c>
      <c r="L314" s="704">
        <v>275</v>
      </c>
      <c r="M314" s="704" t="s">
        <v>3602</v>
      </c>
      <c r="N314" s="704" t="s">
        <v>3622</v>
      </c>
      <c r="O314" s="704" t="s">
        <v>375</v>
      </c>
      <c r="P314" s="704" t="s">
        <v>4807</v>
      </c>
      <c r="Q314" s="707">
        <v>41610</v>
      </c>
      <c r="R314" s="704">
        <v>50</v>
      </c>
      <c r="S314" s="146" t="s">
        <v>3649</v>
      </c>
      <c r="T314" s="173" t="s">
        <v>3649</v>
      </c>
      <c r="U314" s="170" t="s">
        <v>3649</v>
      </c>
      <c r="V314" s="704"/>
      <c r="W314" s="704"/>
      <c r="X314" s="704"/>
      <c r="Y314" s="738"/>
    </row>
    <row r="315" spans="1:25" x14ac:dyDescent="0.2">
      <c r="A315" s="133" t="s">
        <v>3021</v>
      </c>
      <c r="B315" s="133" t="s">
        <v>4422</v>
      </c>
      <c r="C315" s="136" t="s">
        <v>1757</v>
      </c>
      <c r="D315" s="136" t="s">
        <v>5413</v>
      </c>
      <c r="E315" s="133" t="s">
        <v>3022</v>
      </c>
      <c r="F315" s="133" t="s">
        <v>1186</v>
      </c>
      <c r="G315" s="133" t="s">
        <v>3655</v>
      </c>
      <c r="H315" s="133">
        <v>172</v>
      </c>
      <c r="I315" s="133">
        <v>1</v>
      </c>
      <c r="J315" s="133">
        <v>110</v>
      </c>
      <c r="K315" s="133">
        <v>54</v>
      </c>
      <c r="L315" s="133">
        <v>220</v>
      </c>
      <c r="M315" s="133" t="s">
        <v>3602</v>
      </c>
      <c r="N315" s="133" t="s">
        <v>3612</v>
      </c>
      <c r="O315" s="133" t="s">
        <v>4451</v>
      </c>
      <c r="P315" s="133" t="s">
        <v>4807</v>
      </c>
      <c r="Q315" s="166">
        <v>41600</v>
      </c>
      <c r="R315" s="133">
        <v>28</v>
      </c>
      <c r="S315" s="146" t="s">
        <v>3649</v>
      </c>
      <c r="T315" s="173" t="s">
        <v>3649</v>
      </c>
      <c r="U315" s="170" t="s">
        <v>3649</v>
      </c>
      <c r="V315" s="133"/>
      <c r="W315" s="133"/>
      <c r="X315" s="133"/>
    </row>
    <row r="316" spans="1:25" x14ac:dyDescent="0.2">
      <c r="A316" s="133" t="s">
        <v>3021</v>
      </c>
      <c r="B316" s="133" t="s">
        <v>4422</v>
      </c>
      <c r="C316" s="136" t="s">
        <v>1757</v>
      </c>
      <c r="D316" s="136" t="s">
        <v>5414</v>
      </c>
      <c r="E316" s="133" t="s">
        <v>3022</v>
      </c>
      <c r="F316" s="133" t="s">
        <v>1186</v>
      </c>
      <c r="G316" s="133" t="s">
        <v>3655</v>
      </c>
      <c r="H316" s="133">
        <v>172</v>
      </c>
      <c r="I316" s="133">
        <v>1</v>
      </c>
      <c r="J316" s="133">
        <v>110</v>
      </c>
      <c r="K316" s="133">
        <v>54</v>
      </c>
      <c r="L316" s="133">
        <v>220</v>
      </c>
      <c r="M316" s="133" t="s">
        <v>3602</v>
      </c>
      <c r="N316" s="133" t="s">
        <v>3612</v>
      </c>
      <c r="O316" s="133" t="s">
        <v>4451</v>
      </c>
      <c r="P316" s="133" t="s">
        <v>4807</v>
      </c>
      <c r="Q316" s="166">
        <v>41600</v>
      </c>
      <c r="R316" s="133">
        <v>28</v>
      </c>
      <c r="S316" s="146" t="s">
        <v>3649</v>
      </c>
      <c r="T316" s="173" t="s">
        <v>3649</v>
      </c>
      <c r="U316" s="170" t="s">
        <v>3649</v>
      </c>
      <c r="V316" s="133"/>
      <c r="W316" s="133"/>
      <c r="X316" s="133"/>
    </row>
    <row r="317" spans="1:25" x14ac:dyDescent="0.2">
      <c r="A317" s="133" t="s">
        <v>5378</v>
      </c>
      <c r="B317" s="133">
        <v>56</v>
      </c>
      <c r="C317" s="136" t="s">
        <v>5377</v>
      </c>
      <c r="D317" s="136" t="s">
        <v>1634</v>
      </c>
      <c r="E317" s="133" t="s">
        <v>2138</v>
      </c>
      <c r="F317" s="133">
        <v>4772</v>
      </c>
      <c r="G317" s="133" t="s">
        <v>3593</v>
      </c>
      <c r="H317" s="133">
        <v>165</v>
      </c>
      <c r="I317" s="133">
        <v>1</v>
      </c>
      <c r="J317" s="133">
        <v>900</v>
      </c>
      <c r="K317" s="133">
        <v>48</v>
      </c>
      <c r="L317" s="133">
        <v>2000</v>
      </c>
      <c r="M317" s="133" t="s">
        <v>613</v>
      </c>
      <c r="N317" s="133"/>
      <c r="O317" s="133" t="s">
        <v>5379</v>
      </c>
      <c r="P317" s="133" t="s">
        <v>4807</v>
      </c>
      <c r="Q317" s="166">
        <v>41619</v>
      </c>
      <c r="R317" s="133"/>
      <c r="S317" s="146" t="s">
        <v>3649</v>
      </c>
      <c r="T317" s="173" t="s">
        <v>3649</v>
      </c>
      <c r="U317" s="170" t="s">
        <v>3649</v>
      </c>
      <c r="V317" s="133"/>
      <c r="W317" s="133"/>
      <c r="X317" s="133"/>
    </row>
    <row r="318" spans="1:25" x14ac:dyDescent="0.2">
      <c r="A318" s="133" t="s">
        <v>5412</v>
      </c>
      <c r="B318" s="133" t="s">
        <v>4559</v>
      </c>
      <c r="C318" s="136"/>
      <c r="D318" s="136"/>
      <c r="E318" s="133" t="s">
        <v>4264</v>
      </c>
      <c r="F318" s="133" t="s">
        <v>1311</v>
      </c>
      <c r="G318" s="133" t="s">
        <v>3620</v>
      </c>
      <c r="H318" s="133"/>
      <c r="I318" s="133">
        <v>1</v>
      </c>
      <c r="J318" s="133"/>
      <c r="K318" s="133">
        <v>45</v>
      </c>
      <c r="L318" s="133">
        <v>110</v>
      </c>
      <c r="M318" s="133" t="s">
        <v>3594</v>
      </c>
      <c r="N318" s="133" t="s">
        <v>3612</v>
      </c>
      <c r="O318" s="133" t="s">
        <v>4451</v>
      </c>
      <c r="P318" s="133"/>
      <c r="Q318" s="166"/>
      <c r="R318" s="133">
        <v>21</v>
      </c>
      <c r="S318" s="133"/>
      <c r="T318" s="133"/>
      <c r="U318" s="133"/>
      <c r="V318" s="133"/>
      <c r="W318" s="133"/>
      <c r="X318" s="133"/>
    </row>
    <row r="319" spans="1:25" x14ac:dyDescent="0.2">
      <c r="A319" s="133"/>
      <c r="B319" s="133">
        <v>49</v>
      </c>
      <c r="C319" s="136" t="s">
        <v>5387</v>
      </c>
      <c r="D319" s="136" t="s">
        <v>1634</v>
      </c>
      <c r="E319" s="133"/>
      <c r="F319" s="133">
        <v>136900</v>
      </c>
      <c r="G319" s="133"/>
      <c r="H319" s="133">
        <v>176</v>
      </c>
      <c r="I319" s="133">
        <v>1</v>
      </c>
      <c r="J319" s="133">
        <v>602</v>
      </c>
      <c r="K319" s="133">
        <v>33</v>
      </c>
      <c r="L319" s="133"/>
      <c r="M319" s="133" t="s">
        <v>1380</v>
      </c>
      <c r="N319" s="133"/>
      <c r="O319" s="133" t="s">
        <v>2722</v>
      </c>
      <c r="P319" s="133" t="s">
        <v>2277</v>
      </c>
      <c r="Q319" s="166">
        <v>41604</v>
      </c>
      <c r="R319" s="133"/>
      <c r="S319" s="146" t="s">
        <v>3649</v>
      </c>
      <c r="T319" s="173" t="s">
        <v>3649</v>
      </c>
      <c r="U319" s="170" t="s">
        <v>3649</v>
      </c>
      <c r="V319" s="133"/>
      <c r="W319" s="133"/>
      <c r="X319" s="133"/>
    </row>
    <row r="320" spans="1:25" s="738" customFormat="1" x14ac:dyDescent="0.2">
      <c r="A320" s="704" t="s">
        <v>5412</v>
      </c>
      <c r="B320" s="704" t="s">
        <v>4559</v>
      </c>
      <c r="C320" s="705" t="s">
        <v>4743</v>
      </c>
      <c r="D320" s="705" t="s">
        <v>4296</v>
      </c>
      <c r="E320" s="704" t="s">
        <v>4264</v>
      </c>
      <c r="F320" s="704" t="s">
        <v>1311</v>
      </c>
      <c r="G320" s="704" t="s">
        <v>3620</v>
      </c>
      <c r="H320" s="704">
        <v>303</v>
      </c>
      <c r="I320" s="704">
        <v>1</v>
      </c>
      <c r="J320" s="704">
        <v>110</v>
      </c>
      <c r="K320" s="704">
        <v>45</v>
      </c>
      <c r="L320" s="704">
        <v>110</v>
      </c>
      <c r="M320" s="704" t="s">
        <v>2731</v>
      </c>
      <c r="N320" s="704" t="s">
        <v>3612</v>
      </c>
      <c r="O320" s="704" t="s">
        <v>4451</v>
      </c>
      <c r="P320" s="704" t="s">
        <v>4807</v>
      </c>
      <c r="Q320" s="707">
        <v>41599</v>
      </c>
      <c r="R320" s="704">
        <v>21</v>
      </c>
      <c r="S320" s="146" t="s">
        <v>3649</v>
      </c>
      <c r="T320" s="173" t="s">
        <v>3649</v>
      </c>
      <c r="U320" s="170" t="s">
        <v>3649</v>
      </c>
      <c r="V320" s="704"/>
      <c r="W320" s="704"/>
      <c r="X320" s="704"/>
    </row>
    <row r="321" spans="1:25" x14ac:dyDescent="0.2">
      <c r="A321" s="704" t="s">
        <v>5415</v>
      </c>
      <c r="B321" s="704" t="s">
        <v>4559</v>
      </c>
      <c r="C321" s="705" t="s">
        <v>4743</v>
      </c>
      <c r="D321" s="705" t="s">
        <v>4301</v>
      </c>
      <c r="E321" s="704" t="s">
        <v>1350</v>
      </c>
      <c r="F321" s="704" t="s">
        <v>1351</v>
      </c>
      <c r="G321" s="704" t="s">
        <v>3620</v>
      </c>
      <c r="H321" s="704">
        <v>303</v>
      </c>
      <c r="I321" s="704">
        <v>1</v>
      </c>
      <c r="J321" s="704">
        <v>60</v>
      </c>
      <c r="K321" s="704">
        <v>45</v>
      </c>
      <c r="L321" s="704">
        <v>110</v>
      </c>
      <c r="M321" s="704" t="s">
        <v>2731</v>
      </c>
      <c r="N321" s="704" t="s">
        <v>3612</v>
      </c>
      <c r="O321" s="704" t="s">
        <v>4451</v>
      </c>
      <c r="P321" s="704" t="s">
        <v>4807</v>
      </c>
      <c r="Q321" s="707">
        <v>41603</v>
      </c>
      <c r="R321" s="704">
        <v>21</v>
      </c>
      <c r="S321" s="146" t="s">
        <v>3649</v>
      </c>
      <c r="T321" s="173" t="s">
        <v>3649</v>
      </c>
      <c r="U321" s="170" t="s">
        <v>3649</v>
      </c>
      <c r="V321" s="704" t="s">
        <v>4453</v>
      </c>
      <c r="W321" s="704"/>
      <c r="X321" s="704"/>
      <c r="Y321" s="738"/>
    </row>
    <row r="322" spans="1:25" x14ac:dyDescent="0.2">
      <c r="A322" s="133" t="s">
        <v>5186</v>
      </c>
      <c r="B322" s="133">
        <v>42</v>
      </c>
      <c r="C322" s="136" t="s">
        <v>5388</v>
      </c>
      <c r="D322" s="136" t="s">
        <v>1634</v>
      </c>
      <c r="E322" s="133" t="s">
        <v>4611</v>
      </c>
      <c r="F322" s="133">
        <v>133913</v>
      </c>
      <c r="G322" s="133" t="s">
        <v>3655</v>
      </c>
      <c r="H322" s="133">
        <v>172</v>
      </c>
      <c r="I322" s="133">
        <v>1</v>
      </c>
      <c r="J322" s="133">
        <v>903</v>
      </c>
      <c r="K322" s="133">
        <v>36</v>
      </c>
      <c r="L322" s="133">
        <v>1100</v>
      </c>
      <c r="M322" s="133" t="s">
        <v>1494</v>
      </c>
      <c r="N322" s="133"/>
      <c r="O322" s="133" t="s">
        <v>2722</v>
      </c>
      <c r="P322" s="133" t="s">
        <v>2277</v>
      </c>
      <c r="Q322" s="166">
        <v>41605</v>
      </c>
      <c r="R322" s="133"/>
      <c r="S322" s="146" t="s">
        <v>3649</v>
      </c>
      <c r="T322" s="173" t="s">
        <v>3649</v>
      </c>
      <c r="U322" s="170" t="s">
        <v>3649</v>
      </c>
      <c r="V322" s="133"/>
      <c r="W322" s="133"/>
      <c r="X322" s="133"/>
    </row>
    <row r="323" spans="1:25" x14ac:dyDescent="0.2">
      <c r="A323" s="133"/>
      <c r="B323" s="133">
        <v>41</v>
      </c>
      <c r="C323" s="136" t="s">
        <v>5390</v>
      </c>
      <c r="D323" s="136" t="s">
        <v>1634</v>
      </c>
      <c r="E323" s="133"/>
      <c r="F323" s="133">
        <v>136900</v>
      </c>
      <c r="G323" s="133" t="s">
        <v>3040</v>
      </c>
      <c r="H323" s="133">
        <v>130</v>
      </c>
      <c r="I323" s="133">
        <v>1</v>
      </c>
      <c r="J323" s="133">
        <v>350</v>
      </c>
      <c r="K323" s="133">
        <v>33</v>
      </c>
      <c r="L323" s="133"/>
      <c r="M323" s="133" t="s">
        <v>1380</v>
      </c>
      <c r="N323" s="133"/>
      <c r="O323" s="133" t="s">
        <v>2722</v>
      </c>
      <c r="P323" s="133" t="s">
        <v>2277</v>
      </c>
      <c r="Q323" s="166">
        <v>41603</v>
      </c>
      <c r="R323" s="133"/>
      <c r="S323" s="146" t="s">
        <v>3649</v>
      </c>
      <c r="T323" s="173" t="s">
        <v>3649</v>
      </c>
      <c r="U323" s="170" t="s">
        <v>3649</v>
      </c>
      <c r="V323" s="133"/>
      <c r="W323" s="133"/>
      <c r="X323" s="133"/>
    </row>
    <row r="324" spans="1:25" x14ac:dyDescent="0.2">
      <c r="A324" s="133"/>
      <c r="B324" s="133">
        <v>41</v>
      </c>
      <c r="C324" s="136" t="s">
        <v>5390</v>
      </c>
      <c r="D324" s="136" t="s">
        <v>1637</v>
      </c>
      <c r="E324" s="133"/>
      <c r="F324" s="133">
        <v>136900</v>
      </c>
      <c r="G324" s="133" t="s">
        <v>3001</v>
      </c>
      <c r="H324" s="133">
        <v>170</v>
      </c>
      <c r="I324" s="133">
        <v>1</v>
      </c>
      <c r="J324" s="133">
        <v>350</v>
      </c>
      <c r="K324" s="133">
        <v>33</v>
      </c>
      <c r="L324" s="133"/>
      <c r="M324" s="133" t="s">
        <v>1380</v>
      </c>
      <c r="N324" s="133"/>
      <c r="O324" s="133" t="s">
        <v>2722</v>
      </c>
      <c r="P324" s="133" t="s">
        <v>2277</v>
      </c>
      <c r="Q324" s="166">
        <v>41603</v>
      </c>
      <c r="R324" s="133"/>
      <c r="S324" s="146" t="s">
        <v>3649</v>
      </c>
      <c r="T324" s="173" t="s">
        <v>3649</v>
      </c>
      <c r="U324" s="170" t="s">
        <v>3649</v>
      </c>
      <c r="V324" s="133"/>
      <c r="W324" s="133"/>
      <c r="X324" s="133"/>
    </row>
    <row r="325" spans="1:25" x14ac:dyDescent="0.2">
      <c r="A325" s="704" t="s">
        <v>5427</v>
      </c>
      <c r="B325" s="704" t="s">
        <v>4558</v>
      </c>
      <c r="C325" s="705" t="s">
        <v>4813</v>
      </c>
      <c r="D325" s="705" t="s">
        <v>4279</v>
      </c>
      <c r="E325" s="704" t="s">
        <v>5424</v>
      </c>
      <c r="F325" s="704">
        <v>238372</v>
      </c>
      <c r="G325" s="704" t="s">
        <v>4856</v>
      </c>
      <c r="H325" s="704">
        <v>280</v>
      </c>
      <c r="I325" s="704">
        <v>1</v>
      </c>
      <c r="J325" s="704">
        <v>275</v>
      </c>
      <c r="K325" s="704">
        <v>38</v>
      </c>
      <c r="L325" s="704">
        <v>275</v>
      </c>
      <c r="M325" s="704" t="s">
        <v>3594</v>
      </c>
      <c r="N325" s="704" t="s">
        <v>2660</v>
      </c>
      <c r="O325" s="704" t="s">
        <v>4451</v>
      </c>
      <c r="P325" s="704" t="s">
        <v>4807</v>
      </c>
      <c r="Q325" s="707">
        <v>41606</v>
      </c>
      <c r="R325" s="704">
        <v>44</v>
      </c>
      <c r="S325" s="146" t="s">
        <v>3649</v>
      </c>
      <c r="T325" s="173" t="s">
        <v>3649</v>
      </c>
      <c r="U325" s="170" t="s">
        <v>3649</v>
      </c>
      <c r="V325" s="133"/>
      <c r="W325" s="133"/>
      <c r="X325" s="133"/>
    </row>
    <row r="326" spans="1:25" x14ac:dyDescent="0.2">
      <c r="A326" s="133" t="s">
        <v>5428</v>
      </c>
      <c r="B326" s="133" t="s">
        <v>4422</v>
      </c>
      <c r="C326" s="136" t="s">
        <v>1757</v>
      </c>
      <c r="D326" s="136" t="s">
        <v>4279</v>
      </c>
      <c r="E326" s="133" t="s">
        <v>5429</v>
      </c>
      <c r="F326" s="133" t="s">
        <v>1026</v>
      </c>
      <c r="G326" s="133" t="s">
        <v>2721</v>
      </c>
      <c r="H326" s="133">
        <v>165</v>
      </c>
      <c r="I326" s="133">
        <v>1</v>
      </c>
      <c r="J326" s="133">
        <v>110</v>
      </c>
      <c r="K326" s="133">
        <v>54</v>
      </c>
      <c r="L326" s="133">
        <v>220</v>
      </c>
      <c r="M326" s="133" t="s">
        <v>3594</v>
      </c>
      <c r="N326" s="133" t="s">
        <v>3612</v>
      </c>
      <c r="O326" s="133" t="s">
        <v>4451</v>
      </c>
      <c r="P326" s="133" t="s">
        <v>2277</v>
      </c>
      <c r="Q326" s="166">
        <v>41605</v>
      </c>
      <c r="R326" s="133">
        <v>28</v>
      </c>
      <c r="S326" s="146" t="s">
        <v>3649</v>
      </c>
      <c r="T326" s="173" t="s">
        <v>3649</v>
      </c>
      <c r="U326" s="170" t="s">
        <v>3649</v>
      </c>
      <c r="V326" s="133"/>
      <c r="W326" s="133"/>
      <c r="X326" s="133"/>
    </row>
    <row r="327" spans="1:25" x14ac:dyDescent="0.2">
      <c r="A327" s="133" t="s">
        <v>5428</v>
      </c>
      <c r="B327" s="133" t="s">
        <v>4422</v>
      </c>
      <c r="C327" s="136" t="s">
        <v>1757</v>
      </c>
      <c r="D327" s="136" t="s">
        <v>4283</v>
      </c>
      <c r="E327" s="133" t="s">
        <v>5429</v>
      </c>
      <c r="F327" s="133" t="s">
        <v>1026</v>
      </c>
      <c r="G327" s="133" t="s">
        <v>2721</v>
      </c>
      <c r="H327" s="133">
        <v>165</v>
      </c>
      <c r="I327" s="133">
        <v>1</v>
      </c>
      <c r="J327" s="133">
        <v>110</v>
      </c>
      <c r="K327" s="133">
        <v>54</v>
      </c>
      <c r="L327" s="133">
        <v>220</v>
      </c>
      <c r="M327" s="133" t="s">
        <v>3594</v>
      </c>
      <c r="N327" s="133" t="s">
        <v>3612</v>
      </c>
      <c r="O327" s="133" t="s">
        <v>4451</v>
      </c>
      <c r="P327" s="133" t="s">
        <v>2277</v>
      </c>
      <c r="Q327" s="166">
        <v>41605</v>
      </c>
      <c r="R327" s="133">
        <v>28</v>
      </c>
      <c r="S327" s="146" t="s">
        <v>3649</v>
      </c>
      <c r="T327" s="173" t="s">
        <v>3649</v>
      </c>
      <c r="U327" s="170" t="s">
        <v>3649</v>
      </c>
      <c r="V327" s="133"/>
      <c r="W327" s="133"/>
      <c r="X327" s="133"/>
    </row>
    <row r="328" spans="1:25" x14ac:dyDescent="0.2">
      <c r="A328" s="133"/>
      <c r="B328" s="133">
        <v>41</v>
      </c>
      <c r="C328" s="136" t="s">
        <v>5390</v>
      </c>
      <c r="D328" s="136" t="s">
        <v>2726</v>
      </c>
      <c r="E328" s="133"/>
      <c r="F328" s="133">
        <v>136900</v>
      </c>
      <c r="G328" s="133" t="s">
        <v>3040</v>
      </c>
      <c r="H328" s="133">
        <v>130</v>
      </c>
      <c r="I328" s="133">
        <v>1</v>
      </c>
      <c r="J328" s="133">
        <v>903</v>
      </c>
      <c r="K328" s="133">
        <v>33</v>
      </c>
      <c r="L328" s="133"/>
      <c r="M328" s="133" t="s">
        <v>1380</v>
      </c>
      <c r="N328" s="133"/>
      <c r="O328" s="133" t="s">
        <v>2722</v>
      </c>
      <c r="P328" s="133" t="s">
        <v>2277</v>
      </c>
      <c r="Q328" s="166">
        <v>41607</v>
      </c>
      <c r="R328" s="133"/>
      <c r="S328" s="146" t="s">
        <v>3649</v>
      </c>
      <c r="T328" s="173" t="s">
        <v>3649</v>
      </c>
      <c r="U328" s="170" t="s">
        <v>3649</v>
      </c>
      <c r="V328" s="133"/>
      <c r="W328" s="133"/>
      <c r="X328" s="133"/>
    </row>
    <row r="329" spans="1:25" x14ac:dyDescent="0.2">
      <c r="A329" s="133"/>
      <c r="B329" s="133">
        <v>41</v>
      </c>
      <c r="C329" s="136" t="s">
        <v>5390</v>
      </c>
      <c r="D329" s="136" t="s">
        <v>2729</v>
      </c>
      <c r="E329" s="133"/>
      <c r="F329" s="133">
        <v>136900</v>
      </c>
      <c r="G329" s="133" t="s">
        <v>3001</v>
      </c>
      <c r="H329" s="133">
        <v>170</v>
      </c>
      <c r="I329" s="133">
        <v>1</v>
      </c>
      <c r="J329" s="133">
        <v>903</v>
      </c>
      <c r="K329" s="133">
        <v>33</v>
      </c>
      <c r="L329" s="133"/>
      <c r="M329" s="133" t="s">
        <v>1380</v>
      </c>
      <c r="N329" s="133"/>
      <c r="O329" s="133" t="s">
        <v>2722</v>
      </c>
      <c r="P329" s="133" t="s">
        <v>2277</v>
      </c>
      <c r="Q329" s="166">
        <v>41607</v>
      </c>
      <c r="R329" s="133"/>
      <c r="S329" s="146" t="s">
        <v>3649</v>
      </c>
      <c r="T329" s="173" t="s">
        <v>3649</v>
      </c>
      <c r="U329" s="170" t="s">
        <v>3649</v>
      </c>
      <c r="V329" s="133"/>
      <c r="W329" s="133"/>
      <c r="X329" s="133"/>
    </row>
    <row r="330" spans="1:25" x14ac:dyDescent="0.2">
      <c r="A330" s="133"/>
      <c r="B330" s="133">
        <v>44</v>
      </c>
      <c r="C330" s="136" t="s">
        <v>5431</v>
      </c>
      <c r="D330" s="136" t="s">
        <v>1651</v>
      </c>
      <c r="E330" s="133"/>
      <c r="F330" s="133">
        <v>136900</v>
      </c>
      <c r="G330" s="133" t="s">
        <v>1192</v>
      </c>
      <c r="H330" s="133">
        <v>125</v>
      </c>
      <c r="I330" s="133">
        <v>1</v>
      </c>
      <c r="J330" s="133">
        <v>903</v>
      </c>
      <c r="K330" s="133">
        <v>36</v>
      </c>
      <c r="L330" s="133"/>
      <c r="M330" s="133" t="s">
        <v>1380</v>
      </c>
      <c r="N330" s="133"/>
      <c r="O330" s="133" t="s">
        <v>2722</v>
      </c>
      <c r="P330" s="133" t="s">
        <v>4807</v>
      </c>
      <c r="Q330" s="166">
        <v>41610</v>
      </c>
      <c r="R330" s="133"/>
      <c r="S330" s="146" t="s">
        <v>3649</v>
      </c>
      <c r="T330" s="173" t="s">
        <v>3649</v>
      </c>
      <c r="U330" s="170" t="s">
        <v>3649</v>
      </c>
      <c r="V330" s="133"/>
      <c r="W330" s="133"/>
      <c r="X330" s="133"/>
    </row>
    <row r="331" spans="1:25" x14ac:dyDescent="0.2">
      <c r="A331" s="133"/>
      <c r="B331" s="133">
        <v>44</v>
      </c>
      <c r="C331" s="136" t="s">
        <v>5431</v>
      </c>
      <c r="D331" s="136" t="s">
        <v>1631</v>
      </c>
      <c r="E331" s="133"/>
      <c r="F331" s="133">
        <v>136900</v>
      </c>
      <c r="G331" s="133" t="s">
        <v>1192</v>
      </c>
      <c r="H331" s="133">
        <v>125</v>
      </c>
      <c r="I331" s="133">
        <v>1</v>
      </c>
      <c r="J331" s="133">
        <v>903</v>
      </c>
      <c r="K331" s="133">
        <v>36</v>
      </c>
      <c r="L331" s="133"/>
      <c r="M331" s="133" t="s">
        <v>1380</v>
      </c>
      <c r="N331" s="133"/>
      <c r="O331" s="133" t="s">
        <v>2722</v>
      </c>
      <c r="P331" s="133" t="s">
        <v>4807</v>
      </c>
      <c r="Q331" s="166">
        <v>41610</v>
      </c>
      <c r="R331" s="133"/>
      <c r="S331" s="146" t="s">
        <v>3649</v>
      </c>
      <c r="T331" s="173" t="s">
        <v>3649</v>
      </c>
      <c r="U331" s="170" t="s">
        <v>3649</v>
      </c>
      <c r="V331" s="174" t="s">
        <v>3649</v>
      </c>
      <c r="W331" s="133"/>
      <c r="X331" s="133"/>
    </row>
    <row r="332" spans="1:25" x14ac:dyDescent="0.2">
      <c r="A332" s="133"/>
      <c r="B332" s="133">
        <v>49</v>
      </c>
      <c r="C332" s="136" t="s">
        <v>5387</v>
      </c>
      <c r="D332" s="136" t="s">
        <v>2726</v>
      </c>
      <c r="E332" s="133"/>
      <c r="F332" s="133">
        <v>136900</v>
      </c>
      <c r="G332" s="133"/>
      <c r="H332" s="133">
        <v>176</v>
      </c>
      <c r="I332" s="133">
        <v>1</v>
      </c>
      <c r="J332" s="133">
        <v>602</v>
      </c>
      <c r="K332" s="133">
        <v>33</v>
      </c>
      <c r="L332" s="133"/>
      <c r="M332" s="133" t="s">
        <v>1380</v>
      </c>
      <c r="N332" s="133"/>
      <c r="O332" s="133" t="s">
        <v>2722</v>
      </c>
      <c r="P332" s="133" t="s">
        <v>4816</v>
      </c>
      <c r="Q332" s="166">
        <v>41610</v>
      </c>
      <c r="R332" s="133"/>
      <c r="S332" s="146" t="s">
        <v>3649</v>
      </c>
      <c r="T332" s="173" t="s">
        <v>3649</v>
      </c>
      <c r="U332" s="170" t="s">
        <v>3649</v>
      </c>
      <c r="V332" s="133"/>
      <c r="W332" s="133"/>
      <c r="X332" s="133"/>
    </row>
    <row r="333" spans="1:25" x14ac:dyDescent="0.2">
      <c r="A333" s="133" t="s">
        <v>5437</v>
      </c>
      <c r="B333" s="133" t="s">
        <v>4424</v>
      </c>
      <c r="C333" s="136" t="s">
        <v>5439</v>
      </c>
      <c r="D333" s="136" t="s">
        <v>4296</v>
      </c>
      <c r="E333" s="133" t="s">
        <v>4523</v>
      </c>
      <c r="F333" s="133" t="s">
        <v>1208</v>
      </c>
      <c r="G333" s="133" t="s">
        <v>2721</v>
      </c>
      <c r="H333" s="133">
        <v>140</v>
      </c>
      <c r="I333" s="133">
        <v>1</v>
      </c>
      <c r="J333" s="133">
        <v>275</v>
      </c>
      <c r="K333" s="133">
        <v>56</v>
      </c>
      <c r="L333" s="133">
        <v>330</v>
      </c>
      <c r="M333" s="133" t="s">
        <v>4524</v>
      </c>
      <c r="N333" s="133" t="s">
        <v>2395</v>
      </c>
      <c r="O333" s="133" t="s">
        <v>4451</v>
      </c>
      <c r="P333" s="133" t="s">
        <v>2277</v>
      </c>
      <c r="Q333" s="166">
        <v>41614</v>
      </c>
      <c r="R333" s="133">
        <v>85</v>
      </c>
      <c r="S333" s="146" t="s">
        <v>3649</v>
      </c>
      <c r="T333" s="173" t="s">
        <v>3649</v>
      </c>
      <c r="U333" s="170" t="s">
        <v>3649</v>
      </c>
      <c r="V333" s="133"/>
      <c r="W333" s="133"/>
      <c r="X333" s="133"/>
    </row>
    <row r="334" spans="1:25" x14ac:dyDescent="0.2">
      <c r="A334" s="133" t="s">
        <v>5437</v>
      </c>
      <c r="B334" s="133" t="s">
        <v>4424</v>
      </c>
      <c r="C334" s="136" t="s">
        <v>5439</v>
      </c>
      <c r="D334" s="136" t="s">
        <v>5440</v>
      </c>
      <c r="E334" s="133" t="s">
        <v>4523</v>
      </c>
      <c r="F334" s="133" t="s">
        <v>1208</v>
      </c>
      <c r="G334" s="133" t="s">
        <v>2721</v>
      </c>
      <c r="H334" s="133">
        <v>140</v>
      </c>
      <c r="I334" s="133">
        <v>1</v>
      </c>
      <c r="J334" s="133">
        <v>275</v>
      </c>
      <c r="K334" s="133">
        <v>56</v>
      </c>
      <c r="L334" s="133">
        <v>330</v>
      </c>
      <c r="M334" s="133" t="s">
        <v>4524</v>
      </c>
      <c r="N334" s="133" t="s">
        <v>2395</v>
      </c>
      <c r="O334" s="133" t="s">
        <v>4451</v>
      </c>
      <c r="P334" s="133" t="s">
        <v>2277</v>
      </c>
      <c r="Q334" s="166">
        <v>41614</v>
      </c>
      <c r="R334" s="133">
        <v>85</v>
      </c>
      <c r="S334" s="146" t="s">
        <v>3649</v>
      </c>
      <c r="T334" s="173" t="s">
        <v>3649</v>
      </c>
      <c r="U334" s="170" t="s">
        <v>3649</v>
      </c>
      <c r="V334" s="133"/>
      <c r="W334" s="133"/>
      <c r="X334" s="133"/>
    </row>
    <row r="335" spans="1:25" x14ac:dyDescent="0.2">
      <c r="A335" s="133" t="s">
        <v>5453</v>
      </c>
      <c r="B335" s="133">
        <v>58</v>
      </c>
      <c r="C335" s="136" t="s">
        <v>5509</v>
      </c>
      <c r="D335" s="136" t="s">
        <v>1651</v>
      </c>
      <c r="E335" s="133" t="s">
        <v>5454</v>
      </c>
      <c r="F335" s="133" t="s">
        <v>3018</v>
      </c>
      <c r="G335" s="133" t="s">
        <v>3620</v>
      </c>
      <c r="H335" s="133">
        <v>303</v>
      </c>
      <c r="I335" s="133">
        <v>1</v>
      </c>
      <c r="J335" s="133">
        <v>55</v>
      </c>
      <c r="K335" s="133">
        <v>36</v>
      </c>
      <c r="L335" s="133">
        <v>55</v>
      </c>
      <c r="M335" s="133" t="s">
        <v>3630</v>
      </c>
      <c r="N335" s="133" t="s">
        <v>3633</v>
      </c>
      <c r="O335" s="133" t="s">
        <v>5455</v>
      </c>
      <c r="P335" s="133" t="s">
        <v>4816</v>
      </c>
      <c r="Q335" s="166">
        <v>41619</v>
      </c>
      <c r="R335" s="133">
        <v>9</v>
      </c>
      <c r="S335" s="146" t="s">
        <v>3649</v>
      </c>
      <c r="T335" s="173" t="s">
        <v>3649</v>
      </c>
      <c r="U335" s="170" t="s">
        <v>3649</v>
      </c>
      <c r="V335" s="133"/>
      <c r="W335" s="133"/>
      <c r="X335" s="133"/>
    </row>
    <row r="336" spans="1:25" x14ac:dyDescent="0.2">
      <c r="A336" s="704" t="s">
        <v>5411</v>
      </c>
      <c r="B336" s="790" t="s">
        <v>4559</v>
      </c>
      <c r="C336" s="705" t="s">
        <v>5510</v>
      </c>
      <c r="D336" s="705" t="s">
        <v>1651</v>
      </c>
      <c r="E336" s="704" t="s">
        <v>4124</v>
      </c>
      <c r="F336" s="704">
        <v>236012</v>
      </c>
      <c r="G336" s="704" t="s">
        <v>3620</v>
      </c>
      <c r="H336" s="704">
        <v>303</v>
      </c>
      <c r="I336" s="704">
        <v>1</v>
      </c>
      <c r="J336" s="704">
        <v>165</v>
      </c>
      <c r="K336" s="704">
        <v>36</v>
      </c>
      <c r="L336" s="704">
        <v>330</v>
      </c>
      <c r="M336" s="704" t="s">
        <v>3594</v>
      </c>
      <c r="N336" s="704" t="s">
        <v>3403</v>
      </c>
      <c r="O336" s="704" t="s">
        <v>1397</v>
      </c>
      <c r="P336" s="704" t="s">
        <v>4807</v>
      </c>
      <c r="Q336" s="707">
        <v>41617</v>
      </c>
      <c r="R336" s="704">
        <v>62</v>
      </c>
      <c r="S336" s="146" t="s">
        <v>3649</v>
      </c>
      <c r="T336" s="173" t="s">
        <v>3649</v>
      </c>
      <c r="U336" s="170" t="s">
        <v>3649</v>
      </c>
      <c r="V336" s="704"/>
      <c r="W336" s="704"/>
      <c r="X336" s="704"/>
    </row>
    <row r="337" spans="1:24" x14ac:dyDescent="0.2">
      <c r="A337" s="133" t="s">
        <v>5462</v>
      </c>
      <c r="B337" s="133" t="s">
        <v>4422</v>
      </c>
      <c r="C337" s="136" t="s">
        <v>1757</v>
      </c>
      <c r="D337" s="136" t="s">
        <v>4285</v>
      </c>
      <c r="E337" s="133" t="s">
        <v>5463</v>
      </c>
      <c r="F337" s="133" t="s">
        <v>5464</v>
      </c>
      <c r="G337" s="133" t="s">
        <v>3593</v>
      </c>
      <c r="H337" s="133">
        <v>172</v>
      </c>
      <c r="I337" s="133">
        <v>1</v>
      </c>
      <c r="J337" s="133">
        <v>11</v>
      </c>
      <c r="K337" s="133">
        <v>54</v>
      </c>
      <c r="L337" s="133">
        <v>11</v>
      </c>
      <c r="M337" s="133" t="s">
        <v>5465</v>
      </c>
      <c r="N337" s="133"/>
      <c r="O337" s="133" t="s">
        <v>3376</v>
      </c>
      <c r="P337" s="133" t="s">
        <v>2277</v>
      </c>
      <c r="Q337" s="166">
        <v>41605</v>
      </c>
      <c r="R337" s="133"/>
      <c r="S337" s="146" t="s">
        <v>3649</v>
      </c>
      <c r="T337" s="173" t="s">
        <v>3649</v>
      </c>
      <c r="U337" s="170" t="s">
        <v>3649</v>
      </c>
      <c r="V337" s="133"/>
      <c r="W337" s="133"/>
      <c r="X337" s="133"/>
    </row>
    <row r="338" spans="1:24" x14ac:dyDescent="0.2">
      <c r="A338" s="133" t="s">
        <v>5462</v>
      </c>
      <c r="B338" s="133" t="s">
        <v>4422</v>
      </c>
      <c r="C338" s="136" t="s">
        <v>1757</v>
      </c>
      <c r="D338" s="136" t="s">
        <v>596</v>
      </c>
      <c r="E338" s="133" t="s">
        <v>5463</v>
      </c>
      <c r="F338" s="133" t="s">
        <v>5464</v>
      </c>
      <c r="G338" s="133" t="s">
        <v>3593</v>
      </c>
      <c r="H338" s="133">
        <v>172</v>
      </c>
      <c r="I338" s="133">
        <v>1</v>
      </c>
      <c r="J338" s="133">
        <v>11</v>
      </c>
      <c r="K338" s="133">
        <v>54</v>
      </c>
      <c r="L338" s="133">
        <v>11</v>
      </c>
      <c r="M338" s="133" t="s">
        <v>5465</v>
      </c>
      <c r="N338" s="133"/>
      <c r="O338" s="133" t="s">
        <v>3376</v>
      </c>
      <c r="P338" s="133" t="s">
        <v>2277</v>
      </c>
      <c r="Q338" s="166">
        <v>41605</v>
      </c>
      <c r="R338" s="133"/>
      <c r="S338" s="146" t="s">
        <v>3649</v>
      </c>
      <c r="T338" s="173" t="s">
        <v>3649</v>
      </c>
      <c r="U338" s="170" t="s">
        <v>3649</v>
      </c>
      <c r="V338" s="133"/>
      <c r="W338" s="133"/>
      <c r="X338" s="133"/>
    </row>
    <row r="339" spans="1:24" x14ac:dyDescent="0.2">
      <c r="A339" s="133" t="s">
        <v>5466</v>
      </c>
      <c r="B339" s="133" t="s">
        <v>4422</v>
      </c>
      <c r="C339" s="136" t="s">
        <v>1757</v>
      </c>
      <c r="D339" s="136" t="s">
        <v>4288</v>
      </c>
      <c r="E339" s="133" t="s">
        <v>2642</v>
      </c>
      <c r="F339" s="133" t="s">
        <v>506</v>
      </c>
      <c r="G339" s="133" t="s">
        <v>3593</v>
      </c>
      <c r="H339" s="133">
        <v>172</v>
      </c>
      <c r="I339" s="133">
        <v>1</v>
      </c>
      <c r="J339" s="133">
        <v>11</v>
      </c>
      <c r="K339" s="133">
        <v>54</v>
      </c>
      <c r="L339" s="133">
        <v>11</v>
      </c>
      <c r="M339" s="133" t="s">
        <v>5465</v>
      </c>
      <c r="N339" s="133"/>
      <c r="O339" s="133" t="s">
        <v>3376</v>
      </c>
      <c r="P339" s="133" t="s">
        <v>4807</v>
      </c>
      <c r="Q339" s="166">
        <v>41606</v>
      </c>
      <c r="R339" s="133"/>
      <c r="S339" s="146" t="s">
        <v>3649</v>
      </c>
      <c r="T339" s="173" t="s">
        <v>3649</v>
      </c>
      <c r="U339" s="170" t="s">
        <v>3649</v>
      </c>
      <c r="V339" s="133"/>
      <c r="W339" s="133"/>
      <c r="X339" s="133"/>
    </row>
    <row r="340" spans="1:24" x14ac:dyDescent="0.2">
      <c r="A340" s="133" t="s">
        <v>5466</v>
      </c>
      <c r="B340" s="133" t="s">
        <v>4422</v>
      </c>
      <c r="C340" s="136" t="s">
        <v>1757</v>
      </c>
      <c r="D340" s="136" t="s">
        <v>5295</v>
      </c>
      <c r="E340" s="133" t="s">
        <v>2642</v>
      </c>
      <c r="F340" s="133" t="s">
        <v>506</v>
      </c>
      <c r="G340" s="133" t="s">
        <v>3593</v>
      </c>
      <c r="H340" s="133">
        <v>172</v>
      </c>
      <c r="I340" s="133">
        <v>1</v>
      </c>
      <c r="J340" s="133">
        <v>11</v>
      </c>
      <c r="K340" s="133">
        <v>54</v>
      </c>
      <c r="L340" s="133">
        <v>11</v>
      </c>
      <c r="M340" s="133" t="s">
        <v>5465</v>
      </c>
      <c r="N340" s="133"/>
      <c r="O340" s="133" t="s">
        <v>3376</v>
      </c>
      <c r="P340" s="133" t="s">
        <v>4807</v>
      </c>
      <c r="Q340" s="166">
        <v>41606</v>
      </c>
      <c r="R340" s="133"/>
      <c r="S340" s="146" t="s">
        <v>3649</v>
      </c>
      <c r="T340" s="173" t="s">
        <v>3649</v>
      </c>
      <c r="U340" s="170" t="s">
        <v>3649</v>
      </c>
      <c r="V340" s="133"/>
      <c r="W340" s="133"/>
      <c r="X340" s="133"/>
    </row>
    <row r="341" spans="1:24" x14ac:dyDescent="0.2">
      <c r="A341" s="133" t="s">
        <v>5186</v>
      </c>
      <c r="B341" s="133">
        <v>42</v>
      </c>
      <c r="C341" s="136" t="s">
        <v>5388</v>
      </c>
      <c r="D341" s="136" t="s">
        <v>2726</v>
      </c>
      <c r="E341" s="133" t="s">
        <v>4611</v>
      </c>
      <c r="F341" s="133">
        <v>133913</v>
      </c>
      <c r="G341" s="133" t="s">
        <v>3655</v>
      </c>
      <c r="H341" s="133">
        <v>172</v>
      </c>
      <c r="I341" s="133">
        <v>1</v>
      </c>
      <c r="J341" s="133">
        <v>1304</v>
      </c>
      <c r="K341" s="133">
        <v>36</v>
      </c>
      <c r="L341" s="133">
        <v>1100</v>
      </c>
      <c r="M341" s="133" t="s">
        <v>1494</v>
      </c>
      <c r="N341" s="133"/>
      <c r="O341" s="133" t="s">
        <v>2722</v>
      </c>
      <c r="P341" s="133" t="s">
        <v>2277</v>
      </c>
      <c r="Q341" s="166">
        <v>41614</v>
      </c>
      <c r="R341" s="133"/>
      <c r="S341" s="146" t="s">
        <v>3649</v>
      </c>
      <c r="T341" s="173" t="s">
        <v>3649</v>
      </c>
      <c r="U341" s="170" t="s">
        <v>3649</v>
      </c>
      <c r="V341" s="133"/>
      <c r="W341" s="133"/>
      <c r="X341" s="133"/>
    </row>
    <row r="342" spans="1:24" x14ac:dyDescent="0.2">
      <c r="A342" s="133" t="s">
        <v>5467</v>
      </c>
      <c r="B342" s="133" t="s">
        <v>4422</v>
      </c>
      <c r="C342" s="136" t="s">
        <v>1757</v>
      </c>
      <c r="D342" s="136" t="s">
        <v>4292</v>
      </c>
      <c r="E342" s="133" t="s">
        <v>5469</v>
      </c>
      <c r="F342" s="133" t="s">
        <v>5470</v>
      </c>
      <c r="G342" s="133" t="s">
        <v>3655</v>
      </c>
      <c r="H342" s="133">
        <v>172</v>
      </c>
      <c r="I342" s="133">
        <v>1</v>
      </c>
      <c r="J342" s="133">
        <v>7.5</v>
      </c>
      <c r="K342" s="133">
        <v>45</v>
      </c>
      <c r="L342" s="133">
        <v>15</v>
      </c>
      <c r="M342" s="133" t="s">
        <v>1207</v>
      </c>
      <c r="N342" s="133"/>
      <c r="O342" s="133" t="s">
        <v>2732</v>
      </c>
      <c r="P342" s="133" t="s">
        <v>4807</v>
      </c>
      <c r="Q342" s="166">
        <v>41606</v>
      </c>
      <c r="R342" s="133"/>
      <c r="S342" s="146" t="s">
        <v>3649</v>
      </c>
      <c r="T342" s="173" t="s">
        <v>3649</v>
      </c>
      <c r="U342" s="170" t="s">
        <v>3649</v>
      </c>
      <c r="V342" s="133"/>
      <c r="W342" s="133"/>
      <c r="X342" s="133"/>
    </row>
    <row r="343" spans="1:24" x14ac:dyDescent="0.2">
      <c r="A343" s="133" t="s">
        <v>5468</v>
      </c>
      <c r="B343" s="133" t="s">
        <v>4422</v>
      </c>
      <c r="C343" s="136" t="s">
        <v>1757</v>
      </c>
      <c r="D343" s="136" t="s">
        <v>5381</v>
      </c>
      <c r="E343" s="133" t="s">
        <v>5469</v>
      </c>
      <c r="F343" s="133" t="s">
        <v>5470</v>
      </c>
      <c r="G343" s="133" t="s">
        <v>3655</v>
      </c>
      <c r="H343" s="133">
        <v>172</v>
      </c>
      <c r="I343" s="133">
        <v>1</v>
      </c>
      <c r="J343" s="133">
        <v>7.5</v>
      </c>
      <c r="K343" s="133">
        <v>45</v>
      </c>
      <c r="L343" s="133">
        <v>15</v>
      </c>
      <c r="M343" s="133" t="s">
        <v>1207</v>
      </c>
      <c r="N343" s="133"/>
      <c r="O343" s="133" t="s">
        <v>2732</v>
      </c>
      <c r="P343" s="133" t="s">
        <v>4807</v>
      </c>
      <c r="Q343" s="166">
        <v>41606</v>
      </c>
      <c r="R343" s="133"/>
      <c r="S343" s="146" t="s">
        <v>3649</v>
      </c>
      <c r="T343" s="173" t="s">
        <v>3649</v>
      </c>
      <c r="U343" s="170" t="s">
        <v>3649</v>
      </c>
      <c r="V343" s="133"/>
      <c r="W343" s="133"/>
      <c r="X343" s="133"/>
    </row>
    <row r="344" spans="1:24" x14ac:dyDescent="0.2">
      <c r="A344" s="133" t="s">
        <v>5471</v>
      </c>
      <c r="B344" s="133" t="s">
        <v>4422</v>
      </c>
      <c r="C344" s="136" t="s">
        <v>1757</v>
      </c>
      <c r="D344" s="136" t="s">
        <v>2730</v>
      </c>
      <c r="E344" s="133" t="s">
        <v>5472</v>
      </c>
      <c r="F344" s="133" t="s">
        <v>5473</v>
      </c>
      <c r="G344" s="133" t="s">
        <v>3655</v>
      </c>
      <c r="H344" s="133">
        <v>172</v>
      </c>
      <c r="I344" s="133">
        <v>1</v>
      </c>
      <c r="J344" s="133">
        <v>7.5</v>
      </c>
      <c r="K344" s="133">
        <v>45</v>
      </c>
      <c r="L344" s="133">
        <v>15</v>
      </c>
      <c r="M344" s="133" t="s">
        <v>1207</v>
      </c>
      <c r="N344" s="133"/>
      <c r="O344" s="133" t="s">
        <v>2732</v>
      </c>
      <c r="P344" s="133" t="s">
        <v>4807</v>
      </c>
      <c r="Q344" s="166">
        <v>41606</v>
      </c>
      <c r="R344" s="133"/>
      <c r="S344" s="146" t="s">
        <v>3649</v>
      </c>
      <c r="T344" s="173" t="s">
        <v>3649</v>
      </c>
      <c r="U344" s="170" t="s">
        <v>3649</v>
      </c>
      <c r="V344" s="133"/>
      <c r="W344" s="133"/>
      <c r="X344" s="133"/>
    </row>
    <row r="345" spans="1:24" x14ac:dyDescent="0.2">
      <c r="A345" s="133" t="s">
        <v>5471</v>
      </c>
      <c r="B345" s="133" t="s">
        <v>4422</v>
      </c>
      <c r="C345" s="136" t="s">
        <v>1757</v>
      </c>
      <c r="D345" s="136" t="s">
        <v>2733</v>
      </c>
      <c r="E345" s="133" t="s">
        <v>5472</v>
      </c>
      <c r="F345" s="133" t="s">
        <v>5473</v>
      </c>
      <c r="G345" s="133" t="s">
        <v>3655</v>
      </c>
      <c r="H345" s="133">
        <v>172</v>
      </c>
      <c r="I345" s="133">
        <v>1</v>
      </c>
      <c r="J345" s="133">
        <v>7.5</v>
      </c>
      <c r="K345" s="133">
        <v>45</v>
      </c>
      <c r="L345" s="133">
        <v>15</v>
      </c>
      <c r="M345" s="133" t="s">
        <v>1207</v>
      </c>
      <c r="N345" s="133"/>
      <c r="O345" s="133" t="s">
        <v>2732</v>
      </c>
      <c r="P345" s="133" t="s">
        <v>4807</v>
      </c>
      <c r="Q345" s="166">
        <v>41606</v>
      </c>
      <c r="R345" s="133"/>
      <c r="S345" s="146" t="s">
        <v>3649</v>
      </c>
      <c r="T345" s="173" t="s">
        <v>3649</v>
      </c>
      <c r="U345" s="170" t="s">
        <v>3649</v>
      </c>
      <c r="V345" s="133"/>
      <c r="W345" s="133"/>
      <c r="X345" s="133"/>
    </row>
    <row r="346" spans="1:24" x14ac:dyDescent="0.2">
      <c r="A346" s="704" t="s">
        <v>5474</v>
      </c>
      <c r="B346" s="704" t="s">
        <v>4558</v>
      </c>
      <c r="C346" s="705" t="s">
        <v>4813</v>
      </c>
      <c r="D346" s="705" t="s">
        <v>4285</v>
      </c>
      <c r="E346" s="704" t="s">
        <v>5475</v>
      </c>
      <c r="F346" s="704" t="s">
        <v>5476</v>
      </c>
      <c r="G346" s="704" t="s">
        <v>3620</v>
      </c>
      <c r="H346" s="704">
        <v>303</v>
      </c>
      <c r="I346" s="704">
        <v>1</v>
      </c>
      <c r="J346" s="704">
        <v>280</v>
      </c>
      <c r="K346" s="704">
        <v>62</v>
      </c>
      <c r="L346" s="704">
        <v>280</v>
      </c>
      <c r="M346" s="704" t="s">
        <v>917</v>
      </c>
      <c r="N346" s="704" t="s">
        <v>3622</v>
      </c>
      <c r="O346" s="704" t="s">
        <v>4452</v>
      </c>
      <c r="P346" s="704" t="s">
        <v>4816</v>
      </c>
      <c r="Q346" s="707">
        <v>41617</v>
      </c>
      <c r="R346" s="704">
        <v>47</v>
      </c>
      <c r="S346" s="146" t="s">
        <v>3649</v>
      </c>
      <c r="T346" s="173" t="s">
        <v>3649</v>
      </c>
      <c r="U346" s="170" t="s">
        <v>3649</v>
      </c>
      <c r="V346" s="704"/>
      <c r="W346" s="704"/>
      <c r="X346" s="704"/>
    </row>
    <row r="347" spans="1:24" x14ac:dyDescent="0.2">
      <c r="A347" s="704" t="s">
        <v>5474</v>
      </c>
      <c r="B347" s="704" t="s">
        <v>4560</v>
      </c>
      <c r="C347" s="705" t="s">
        <v>5177</v>
      </c>
      <c r="D347" s="705" t="s">
        <v>4296</v>
      </c>
      <c r="E347" s="704" t="s">
        <v>5475</v>
      </c>
      <c r="F347" s="704" t="s">
        <v>5476</v>
      </c>
      <c r="G347" s="704" t="s">
        <v>3620</v>
      </c>
      <c r="H347" s="704">
        <v>303</v>
      </c>
      <c r="I347" s="704">
        <v>1</v>
      </c>
      <c r="J347" s="704">
        <v>270</v>
      </c>
      <c r="K347" s="704">
        <v>62</v>
      </c>
      <c r="L347" s="704">
        <v>270</v>
      </c>
      <c r="M347" s="704" t="s">
        <v>917</v>
      </c>
      <c r="N347" s="704" t="s">
        <v>2395</v>
      </c>
      <c r="O347" s="704" t="s">
        <v>4452</v>
      </c>
      <c r="P347" s="704" t="s">
        <v>4807</v>
      </c>
      <c r="Q347" s="707">
        <v>41617</v>
      </c>
      <c r="R347" s="704">
        <v>56</v>
      </c>
      <c r="S347" s="146" t="s">
        <v>3649</v>
      </c>
      <c r="T347" s="173" t="s">
        <v>3649</v>
      </c>
      <c r="U347" s="170" t="s">
        <v>3649</v>
      </c>
      <c r="V347" s="704"/>
      <c r="W347" s="704"/>
      <c r="X347" s="704"/>
    </row>
    <row r="348" spans="1:24" x14ac:dyDescent="0.2">
      <c r="A348" s="133" t="s">
        <v>5485</v>
      </c>
      <c r="B348" s="133">
        <v>58</v>
      </c>
      <c r="C348" s="136" t="s">
        <v>5509</v>
      </c>
      <c r="D348" s="136" t="s">
        <v>1634</v>
      </c>
      <c r="E348" s="133" t="s">
        <v>5486</v>
      </c>
      <c r="F348" s="133" t="s">
        <v>3830</v>
      </c>
      <c r="G348" s="133" t="s">
        <v>3620</v>
      </c>
      <c r="H348" s="133">
        <v>303</v>
      </c>
      <c r="I348" s="133">
        <v>1</v>
      </c>
      <c r="J348" s="133">
        <v>160</v>
      </c>
      <c r="K348" s="133">
        <v>36</v>
      </c>
      <c r="L348" s="133">
        <v>160</v>
      </c>
      <c r="M348" s="133" t="s">
        <v>5459</v>
      </c>
      <c r="N348" s="133" t="s">
        <v>3612</v>
      </c>
      <c r="O348" s="133" t="s">
        <v>5488</v>
      </c>
      <c r="P348" s="133" t="s">
        <v>4816</v>
      </c>
      <c r="Q348" s="166">
        <v>41621</v>
      </c>
      <c r="R348" s="133">
        <v>16</v>
      </c>
      <c r="S348" s="146" t="s">
        <v>3649</v>
      </c>
      <c r="T348" s="173" t="s">
        <v>3649</v>
      </c>
      <c r="U348" s="170" t="s">
        <v>3649</v>
      </c>
      <c r="V348" s="133"/>
      <c r="W348" s="133"/>
      <c r="X348" s="133"/>
    </row>
    <row r="349" spans="1:24" x14ac:dyDescent="0.2">
      <c r="A349" s="704" t="s">
        <v>5415</v>
      </c>
      <c r="B349" s="704" t="s">
        <v>4560</v>
      </c>
      <c r="C349" s="705" t="s">
        <v>5177</v>
      </c>
      <c r="D349" s="705" t="s">
        <v>4301</v>
      </c>
      <c r="E349" s="704" t="s">
        <v>1350</v>
      </c>
      <c r="F349" s="704" t="s">
        <v>1351</v>
      </c>
      <c r="G349" s="704" t="s">
        <v>3620</v>
      </c>
      <c r="H349" s="704">
        <v>303</v>
      </c>
      <c r="I349" s="704">
        <v>1</v>
      </c>
      <c r="J349" s="704">
        <v>50</v>
      </c>
      <c r="K349" s="704">
        <v>45</v>
      </c>
      <c r="L349" s="704">
        <v>50</v>
      </c>
      <c r="M349" s="704" t="s">
        <v>2731</v>
      </c>
      <c r="N349" s="704" t="s">
        <v>3612</v>
      </c>
      <c r="O349" s="704" t="s">
        <v>4451</v>
      </c>
      <c r="P349" s="704" t="s">
        <v>4807</v>
      </c>
      <c r="Q349" s="707">
        <v>41618</v>
      </c>
      <c r="R349" s="704" t="s">
        <v>3649</v>
      </c>
      <c r="S349" s="146" t="s">
        <v>3649</v>
      </c>
      <c r="T349" s="173" t="s">
        <v>3649</v>
      </c>
      <c r="U349" s="170" t="s">
        <v>3649</v>
      </c>
      <c r="V349" s="704"/>
      <c r="W349" s="704"/>
      <c r="X349" s="704"/>
    </row>
    <row r="350" spans="1:24" x14ac:dyDescent="0.2">
      <c r="A350" s="133" t="s">
        <v>5494</v>
      </c>
      <c r="B350" s="133" t="s">
        <v>4422</v>
      </c>
      <c r="C350" s="136" t="s">
        <v>1757</v>
      </c>
      <c r="D350" s="136" t="s">
        <v>4294</v>
      </c>
      <c r="E350" s="133" t="s">
        <v>3700</v>
      </c>
      <c r="F350" s="133" t="s">
        <v>4839</v>
      </c>
      <c r="G350" s="133" t="s">
        <v>2721</v>
      </c>
      <c r="H350" s="133">
        <v>160</v>
      </c>
      <c r="I350" s="133">
        <v>1</v>
      </c>
      <c r="J350" s="133">
        <v>275</v>
      </c>
      <c r="K350" s="133">
        <v>54</v>
      </c>
      <c r="L350" s="133">
        <v>550</v>
      </c>
      <c r="M350" s="133" t="s">
        <v>3594</v>
      </c>
      <c r="N350" s="133" t="s">
        <v>3622</v>
      </c>
      <c r="O350" s="133" t="s">
        <v>4451</v>
      </c>
      <c r="P350" s="133" t="s">
        <v>4807</v>
      </c>
      <c r="Q350" s="166">
        <v>41613</v>
      </c>
      <c r="R350" s="133">
        <v>68</v>
      </c>
      <c r="S350" s="146" t="s">
        <v>3649</v>
      </c>
      <c r="T350" s="173" t="s">
        <v>3649</v>
      </c>
      <c r="U350" s="170" t="s">
        <v>3649</v>
      </c>
      <c r="V350" s="133"/>
      <c r="W350" s="133"/>
      <c r="X350" s="133"/>
    </row>
    <row r="351" spans="1:24" x14ac:dyDescent="0.2">
      <c r="A351" s="133" t="s">
        <v>5501</v>
      </c>
      <c r="B351" s="133">
        <v>58</v>
      </c>
      <c r="C351" s="136" t="s">
        <v>5215</v>
      </c>
      <c r="D351" s="136" t="s">
        <v>2451</v>
      </c>
      <c r="E351" s="133" t="s">
        <v>3632</v>
      </c>
      <c r="F351" s="133">
        <v>238312</v>
      </c>
      <c r="G351" s="133" t="s">
        <v>3620</v>
      </c>
      <c r="H351" s="133">
        <v>303</v>
      </c>
      <c r="I351" s="133">
        <v>1</v>
      </c>
      <c r="J351" s="133">
        <v>41.5</v>
      </c>
      <c r="K351" s="133">
        <v>38</v>
      </c>
      <c r="L351" s="133">
        <v>100</v>
      </c>
      <c r="M351" s="133" t="s">
        <v>3594</v>
      </c>
      <c r="N351" s="133" t="s">
        <v>3633</v>
      </c>
      <c r="O351" s="133" t="s">
        <v>4451</v>
      </c>
      <c r="P351" s="133" t="s">
        <v>4816</v>
      </c>
      <c r="Q351" s="166">
        <v>41610</v>
      </c>
      <c r="R351" s="133">
        <v>10</v>
      </c>
      <c r="S351" s="146" t="s">
        <v>3649</v>
      </c>
      <c r="T351" s="173" t="s">
        <v>3649</v>
      </c>
      <c r="U351" s="170" t="s">
        <v>3649</v>
      </c>
      <c r="V351" s="133"/>
      <c r="W351" s="133"/>
      <c r="X351" s="133"/>
    </row>
    <row r="352" spans="1:24" x14ac:dyDescent="0.2">
      <c r="A352" s="133"/>
      <c r="B352" s="133">
        <v>41</v>
      </c>
      <c r="C352" s="136" t="s">
        <v>5390</v>
      </c>
      <c r="D352" s="136" t="s">
        <v>1641</v>
      </c>
      <c r="E352" s="133"/>
      <c r="F352" s="133">
        <v>136900</v>
      </c>
      <c r="G352" s="133" t="s">
        <v>3040</v>
      </c>
      <c r="H352" s="133">
        <v>130</v>
      </c>
      <c r="I352" s="133">
        <v>1</v>
      </c>
      <c r="J352" s="133">
        <v>903</v>
      </c>
      <c r="K352" s="133">
        <v>33</v>
      </c>
      <c r="L352" s="133"/>
      <c r="M352" s="133" t="s">
        <v>1380</v>
      </c>
      <c r="N352" s="133"/>
      <c r="O352" s="133" t="s">
        <v>2722</v>
      </c>
      <c r="P352" s="133" t="s">
        <v>4807</v>
      </c>
      <c r="Q352" s="166">
        <v>41613</v>
      </c>
      <c r="R352" s="133"/>
      <c r="S352" s="146" t="s">
        <v>3649</v>
      </c>
      <c r="T352" s="173" t="s">
        <v>3649</v>
      </c>
      <c r="U352" s="170" t="s">
        <v>3649</v>
      </c>
      <c r="V352" s="133"/>
      <c r="W352" s="133"/>
      <c r="X352" s="133"/>
    </row>
    <row r="353" spans="1:24" x14ac:dyDescent="0.2">
      <c r="A353" s="133"/>
      <c r="B353" s="133">
        <v>41</v>
      </c>
      <c r="C353" s="136" t="s">
        <v>5390</v>
      </c>
      <c r="D353" s="136" t="s">
        <v>1642</v>
      </c>
      <c r="E353" s="133"/>
      <c r="F353" s="133">
        <v>136900</v>
      </c>
      <c r="G353" s="133" t="s">
        <v>3001</v>
      </c>
      <c r="H353" s="133">
        <v>130</v>
      </c>
      <c r="I353" s="133">
        <v>1</v>
      </c>
      <c r="J353" s="133">
        <v>903</v>
      </c>
      <c r="K353" s="133">
        <v>33</v>
      </c>
      <c r="L353" s="133"/>
      <c r="M353" s="133" t="s">
        <v>1380</v>
      </c>
      <c r="N353" s="133"/>
      <c r="O353" s="133" t="s">
        <v>2722</v>
      </c>
      <c r="P353" s="133" t="s">
        <v>4807</v>
      </c>
      <c r="Q353" s="166">
        <v>41613</v>
      </c>
      <c r="R353" s="133"/>
      <c r="S353" s="146" t="s">
        <v>3649</v>
      </c>
      <c r="T353" s="173" t="s">
        <v>3649</v>
      </c>
      <c r="U353" s="170" t="s">
        <v>3649</v>
      </c>
      <c r="V353" s="133"/>
      <c r="W353" s="133"/>
      <c r="X353" s="133"/>
    </row>
    <row r="354" spans="1:24" x14ac:dyDescent="0.2">
      <c r="A354" s="133"/>
      <c r="B354" s="133">
        <v>44</v>
      </c>
      <c r="C354" s="136" t="s">
        <v>5431</v>
      </c>
      <c r="D354" s="136" t="s">
        <v>1634</v>
      </c>
      <c r="E354" s="133"/>
      <c r="F354" s="133">
        <v>136900</v>
      </c>
      <c r="G354" s="133" t="s">
        <v>1192</v>
      </c>
      <c r="H354" s="133">
        <v>125</v>
      </c>
      <c r="I354" s="133">
        <v>1</v>
      </c>
      <c r="J354" s="133">
        <v>903</v>
      </c>
      <c r="K354" s="133">
        <v>33</v>
      </c>
      <c r="L354" s="133"/>
      <c r="M354" s="133" t="s">
        <v>1380</v>
      </c>
      <c r="N354" s="133"/>
      <c r="O354" s="133" t="s">
        <v>2722</v>
      </c>
      <c r="P354" s="133" t="s">
        <v>663</v>
      </c>
      <c r="Q354" s="166">
        <v>41617</v>
      </c>
      <c r="R354" s="133"/>
      <c r="S354" s="146" t="s">
        <v>3649</v>
      </c>
      <c r="T354" s="173" t="s">
        <v>3649</v>
      </c>
      <c r="U354" s="170" t="s">
        <v>3649</v>
      </c>
      <c r="V354" s="133"/>
      <c r="W354" s="133"/>
      <c r="X354" s="133"/>
    </row>
    <row r="355" spans="1:24" x14ac:dyDescent="0.2">
      <c r="A355" s="133"/>
      <c r="B355" s="133">
        <v>44</v>
      </c>
      <c r="C355" s="136" t="s">
        <v>5431</v>
      </c>
      <c r="D355" s="136" t="s">
        <v>1637</v>
      </c>
      <c r="E355" s="133"/>
      <c r="F355" s="133">
        <v>136900</v>
      </c>
      <c r="G355" s="133" t="s">
        <v>1192</v>
      </c>
      <c r="H355" s="133">
        <v>125</v>
      </c>
      <c r="I355" s="133">
        <v>1</v>
      </c>
      <c r="J355" s="133">
        <v>903</v>
      </c>
      <c r="K355" s="133">
        <v>33</v>
      </c>
      <c r="L355" s="133"/>
      <c r="M355" s="133" t="s">
        <v>1380</v>
      </c>
      <c r="N355" s="133"/>
      <c r="O355" s="133" t="s">
        <v>2722</v>
      </c>
      <c r="P355" s="133" t="s">
        <v>663</v>
      </c>
      <c r="Q355" s="166">
        <v>41617</v>
      </c>
      <c r="R355" s="133"/>
      <c r="S355" s="146" t="s">
        <v>3649</v>
      </c>
      <c r="T355" s="173" t="s">
        <v>3649</v>
      </c>
      <c r="U355" s="170" t="s">
        <v>3649</v>
      </c>
      <c r="V355" s="133"/>
      <c r="W355" s="133"/>
      <c r="X355" s="133"/>
    </row>
    <row r="356" spans="1:24" x14ac:dyDescent="0.2">
      <c r="A356" s="133"/>
      <c r="B356" s="133">
        <v>49</v>
      </c>
      <c r="C356" s="136" t="s">
        <v>5387</v>
      </c>
      <c r="D356" s="136" t="s">
        <v>1641</v>
      </c>
      <c r="E356" s="133"/>
      <c r="F356" s="133">
        <v>136900</v>
      </c>
      <c r="G356" s="133" t="s">
        <v>1648</v>
      </c>
      <c r="H356" s="133">
        <v>176</v>
      </c>
      <c r="I356" s="133">
        <v>1</v>
      </c>
      <c r="J356" s="133">
        <v>602</v>
      </c>
      <c r="K356" s="133">
        <v>33</v>
      </c>
      <c r="L356" s="133"/>
      <c r="M356" s="133" t="s">
        <v>1380</v>
      </c>
      <c r="N356" s="133"/>
      <c r="O356" s="133" t="s">
        <v>2722</v>
      </c>
      <c r="P356" s="133" t="s">
        <v>4807</v>
      </c>
      <c r="Q356" s="166">
        <v>41617</v>
      </c>
      <c r="R356" s="133"/>
      <c r="S356" s="146" t="s">
        <v>3649</v>
      </c>
      <c r="T356" s="173" t="s">
        <v>3649</v>
      </c>
      <c r="U356" s="170" t="s">
        <v>3649</v>
      </c>
      <c r="V356" s="133"/>
      <c r="W356" s="133"/>
      <c r="X356" s="133"/>
    </row>
    <row r="357" spans="1:24" x14ac:dyDescent="0.2">
      <c r="A357" s="133" t="s">
        <v>5186</v>
      </c>
      <c r="B357" s="133">
        <v>42</v>
      </c>
      <c r="C357" s="136" t="s">
        <v>5388</v>
      </c>
      <c r="D357" s="136" t="s">
        <v>1641</v>
      </c>
      <c r="E357" s="133" t="s">
        <v>4611</v>
      </c>
      <c r="F357" s="133">
        <v>133913</v>
      </c>
      <c r="G357" s="133" t="s">
        <v>3655</v>
      </c>
      <c r="H357" s="133">
        <v>172</v>
      </c>
      <c r="I357" s="133">
        <v>1</v>
      </c>
      <c r="J357" s="133">
        <v>903</v>
      </c>
      <c r="K357" s="133">
        <v>36</v>
      </c>
      <c r="L357" s="133">
        <v>1100</v>
      </c>
      <c r="M357" s="133" t="s">
        <v>1494</v>
      </c>
      <c r="N357" s="133"/>
      <c r="O357" s="133" t="s">
        <v>2722</v>
      </c>
      <c r="P357" s="133" t="s">
        <v>663</v>
      </c>
      <c r="Q357" s="166">
        <v>41621</v>
      </c>
      <c r="R357" s="133"/>
      <c r="S357" s="146" t="s">
        <v>3649</v>
      </c>
      <c r="T357" s="173" t="s">
        <v>3649</v>
      </c>
      <c r="U357" s="170" t="s">
        <v>3649</v>
      </c>
      <c r="V357" s="133"/>
      <c r="W357" s="133"/>
      <c r="X357" s="133"/>
    </row>
    <row r="358" spans="1:24" x14ac:dyDescent="0.2">
      <c r="A358" s="133"/>
      <c r="B358" s="133">
        <v>44</v>
      </c>
      <c r="C358" s="136" t="s">
        <v>5431</v>
      </c>
      <c r="D358" s="136" t="s">
        <v>2726</v>
      </c>
      <c r="E358" s="133"/>
      <c r="F358" s="133">
        <v>136900</v>
      </c>
      <c r="G358" s="133" t="s">
        <v>1192</v>
      </c>
      <c r="H358" s="133">
        <v>125</v>
      </c>
      <c r="I358" s="133">
        <v>1</v>
      </c>
      <c r="J358" s="133">
        <v>902</v>
      </c>
      <c r="K358" s="133">
        <v>33</v>
      </c>
      <c r="L358" s="133"/>
      <c r="M358" s="133" t="s">
        <v>1380</v>
      </c>
      <c r="N358" s="133"/>
      <c r="O358" s="133" t="s">
        <v>2722</v>
      </c>
      <c r="P358" s="133" t="s">
        <v>663</v>
      </c>
      <c r="Q358" s="166">
        <v>41621</v>
      </c>
      <c r="R358" s="133"/>
      <c r="S358" s="146" t="s">
        <v>3649</v>
      </c>
      <c r="T358" s="173" t="s">
        <v>3649</v>
      </c>
      <c r="U358" s="170" t="s">
        <v>3649</v>
      </c>
      <c r="V358" s="133"/>
      <c r="W358" s="133"/>
      <c r="X358" s="133"/>
    </row>
    <row r="359" spans="1:24" x14ac:dyDescent="0.2">
      <c r="A359" s="133"/>
      <c r="B359" s="133">
        <v>44</v>
      </c>
      <c r="C359" s="136" t="s">
        <v>5431</v>
      </c>
      <c r="D359" s="136" t="s">
        <v>2729</v>
      </c>
      <c r="E359" s="133"/>
      <c r="F359" s="133">
        <v>136900</v>
      </c>
      <c r="G359" s="133" t="s">
        <v>1192</v>
      </c>
      <c r="H359" s="133">
        <v>125</v>
      </c>
      <c r="I359" s="133">
        <v>1</v>
      </c>
      <c r="J359" s="133">
        <v>902</v>
      </c>
      <c r="K359" s="133">
        <v>33</v>
      </c>
      <c r="L359" s="133"/>
      <c r="M359" s="133" t="s">
        <v>1380</v>
      </c>
      <c r="N359" s="133"/>
      <c r="O359" s="133" t="s">
        <v>2722</v>
      </c>
      <c r="P359" s="133" t="s">
        <v>663</v>
      </c>
      <c r="Q359" s="166">
        <v>41621</v>
      </c>
      <c r="R359" s="133"/>
      <c r="S359" s="146" t="s">
        <v>3649</v>
      </c>
      <c r="T359" s="173" t="s">
        <v>3649</v>
      </c>
      <c r="U359" s="170" t="s">
        <v>3649</v>
      </c>
      <c r="V359" s="133"/>
      <c r="W359" s="133"/>
      <c r="X359" s="133"/>
    </row>
    <row r="360" spans="1:24" x14ac:dyDescent="0.2">
      <c r="A360" s="704" t="s">
        <v>5411</v>
      </c>
      <c r="B360" s="790" t="s">
        <v>4559</v>
      </c>
      <c r="C360" s="705" t="s">
        <v>5510</v>
      </c>
      <c r="D360" s="705" t="s">
        <v>1634</v>
      </c>
      <c r="E360" s="704" t="s">
        <v>4124</v>
      </c>
      <c r="F360" s="704">
        <v>236012</v>
      </c>
      <c r="G360" s="704" t="s">
        <v>3620</v>
      </c>
      <c r="H360" s="704">
        <v>303</v>
      </c>
      <c r="I360" s="704">
        <v>1</v>
      </c>
      <c r="J360" s="704">
        <v>77</v>
      </c>
      <c r="K360" s="704">
        <v>36</v>
      </c>
      <c r="L360" s="704">
        <v>330</v>
      </c>
      <c r="M360" s="704" t="s">
        <v>3594</v>
      </c>
      <c r="N360" s="704" t="s">
        <v>3403</v>
      </c>
      <c r="O360" s="704" t="s">
        <v>1397</v>
      </c>
      <c r="P360" s="704" t="s">
        <v>4807</v>
      </c>
      <c r="Q360" s="707">
        <v>41618</v>
      </c>
      <c r="R360" s="704">
        <v>62</v>
      </c>
      <c r="S360" s="146" t="s">
        <v>3649</v>
      </c>
      <c r="T360" s="173" t="s">
        <v>3649</v>
      </c>
      <c r="U360" s="170" t="s">
        <v>3649</v>
      </c>
      <c r="V360" s="704"/>
      <c r="W360" s="704"/>
      <c r="X360" s="704"/>
    </row>
    <row r="361" spans="1:24" x14ac:dyDescent="0.2">
      <c r="A361" s="133"/>
      <c r="B361" s="133">
        <v>49</v>
      </c>
      <c r="C361" s="136" t="s">
        <v>5387</v>
      </c>
      <c r="D361" s="136" t="s">
        <v>3704</v>
      </c>
      <c r="E361" s="133"/>
      <c r="F361" s="133">
        <v>136900</v>
      </c>
      <c r="G361" s="133" t="s">
        <v>1648</v>
      </c>
      <c r="H361" s="133">
        <v>176</v>
      </c>
      <c r="I361" s="133">
        <v>1</v>
      </c>
      <c r="J361" s="133">
        <v>601</v>
      </c>
      <c r="K361" s="133">
        <v>33</v>
      </c>
      <c r="L361" s="133"/>
      <c r="M361" s="133" t="s">
        <v>1380</v>
      </c>
      <c r="N361" s="133"/>
      <c r="O361" s="133" t="s">
        <v>2722</v>
      </c>
      <c r="P361" s="133" t="s">
        <v>4816</v>
      </c>
      <c r="Q361" s="166">
        <v>41621</v>
      </c>
      <c r="R361" s="133"/>
      <c r="S361" s="146" t="s">
        <v>3649</v>
      </c>
      <c r="T361" s="173" t="s">
        <v>3649</v>
      </c>
      <c r="U361" s="170" t="s">
        <v>3649</v>
      </c>
      <c r="V361" s="133"/>
      <c r="W361" s="133"/>
      <c r="X361" s="133"/>
    </row>
    <row r="362" spans="1:24" ht="12.75" x14ac:dyDescent="0.2">
      <c r="A362" s="196"/>
      <c r="B362" s="133">
        <v>56</v>
      </c>
      <c r="C362" s="136" t="s">
        <v>3912</v>
      </c>
      <c r="D362" s="136" t="s">
        <v>3704</v>
      </c>
      <c r="E362" s="133" t="s">
        <v>2138</v>
      </c>
      <c r="F362" s="133">
        <v>4772</v>
      </c>
      <c r="G362" s="133" t="s">
        <v>3593</v>
      </c>
      <c r="H362" s="133">
        <v>165</v>
      </c>
      <c r="I362" s="133">
        <v>1</v>
      </c>
      <c r="J362" s="133">
        <v>573</v>
      </c>
      <c r="K362" s="133">
        <v>48</v>
      </c>
      <c r="L362" s="133"/>
      <c r="M362" s="133" t="s">
        <v>613</v>
      </c>
      <c r="N362" s="133"/>
      <c r="O362" s="133" t="s">
        <v>4758</v>
      </c>
      <c r="P362" s="133" t="s">
        <v>4807</v>
      </c>
      <c r="Q362" s="166">
        <v>41652</v>
      </c>
      <c r="R362" s="133"/>
      <c r="S362" s="146" t="s">
        <v>3649</v>
      </c>
      <c r="T362" s="173" t="s">
        <v>3649</v>
      </c>
      <c r="U362" s="170" t="s">
        <v>3649</v>
      </c>
      <c r="V362" s="133"/>
      <c r="W362" s="133"/>
      <c r="X362" s="133"/>
    </row>
    <row r="363" spans="1:24" x14ac:dyDescent="0.2">
      <c r="A363" s="133" t="s">
        <v>5527</v>
      </c>
      <c r="B363" s="133" t="s">
        <v>4560</v>
      </c>
      <c r="C363" s="136" t="s">
        <v>5177</v>
      </c>
      <c r="D363" s="136" t="s">
        <v>2638</v>
      </c>
      <c r="E363" s="133" t="s">
        <v>5478</v>
      </c>
      <c r="F363" s="133" t="s">
        <v>5333</v>
      </c>
      <c r="G363" s="133" t="s">
        <v>3620</v>
      </c>
      <c r="H363" s="133">
        <v>303</v>
      </c>
      <c r="I363" s="133">
        <v>1</v>
      </c>
      <c r="J363" s="133">
        <v>210</v>
      </c>
      <c r="K363" s="133">
        <v>63</v>
      </c>
      <c r="L363" s="133">
        <v>210</v>
      </c>
      <c r="M363" s="133" t="s">
        <v>2731</v>
      </c>
      <c r="N363" s="133"/>
      <c r="O363" s="133" t="s">
        <v>5528</v>
      </c>
      <c r="P363" s="133" t="s">
        <v>663</v>
      </c>
      <c r="Q363" s="166">
        <v>41628</v>
      </c>
      <c r="R363" s="133"/>
      <c r="S363" s="146" t="s">
        <v>3649</v>
      </c>
      <c r="T363" s="173" t="s">
        <v>3649</v>
      </c>
      <c r="U363" s="170" t="s">
        <v>3649</v>
      </c>
      <c r="V363" s="133"/>
      <c r="W363" s="133"/>
      <c r="X363" s="133"/>
    </row>
    <row r="364" spans="1:24" x14ac:dyDescent="0.2">
      <c r="A364" s="133"/>
      <c r="B364" s="133">
        <v>41</v>
      </c>
      <c r="C364" s="136" t="s">
        <v>5390</v>
      </c>
      <c r="D364" s="136" t="s">
        <v>1645</v>
      </c>
      <c r="E364" s="133"/>
      <c r="F364" s="133">
        <v>136900</v>
      </c>
      <c r="G364" s="133" t="s">
        <v>3636</v>
      </c>
      <c r="H364" s="133">
        <v>149</v>
      </c>
      <c r="I364" s="133">
        <v>1</v>
      </c>
      <c r="J364" s="133">
        <v>902</v>
      </c>
      <c r="K364" s="133">
        <v>33</v>
      </c>
      <c r="L364" s="133"/>
      <c r="M364" s="133" t="s">
        <v>1380</v>
      </c>
      <c r="N364" s="133"/>
      <c r="O364" s="133" t="s">
        <v>2722</v>
      </c>
      <c r="P364" s="133" t="s">
        <v>663</v>
      </c>
      <c r="Q364" s="166">
        <v>41625</v>
      </c>
      <c r="R364" s="133"/>
      <c r="S364" s="146" t="s">
        <v>3649</v>
      </c>
      <c r="T364" s="173" t="s">
        <v>3649</v>
      </c>
      <c r="U364" s="170" t="s">
        <v>3649</v>
      </c>
      <c r="V364" s="133"/>
      <c r="W364" s="133"/>
      <c r="X364" s="133"/>
    </row>
    <row r="365" spans="1:24" x14ac:dyDescent="0.2">
      <c r="A365" s="133"/>
      <c r="B365" s="133">
        <v>41</v>
      </c>
      <c r="C365" s="136" t="s">
        <v>5390</v>
      </c>
      <c r="D365" s="136" t="s">
        <v>1650</v>
      </c>
      <c r="E365" s="133"/>
      <c r="F365" s="133">
        <v>136900</v>
      </c>
      <c r="G365" s="133" t="s">
        <v>3636</v>
      </c>
      <c r="H365" s="133">
        <v>149</v>
      </c>
      <c r="I365" s="133">
        <v>1</v>
      </c>
      <c r="J365" s="133">
        <v>902</v>
      </c>
      <c r="K365" s="133">
        <v>33</v>
      </c>
      <c r="L365" s="133"/>
      <c r="M365" s="133" t="s">
        <v>1380</v>
      </c>
      <c r="N365" s="133"/>
      <c r="O365" s="133" t="s">
        <v>2722</v>
      </c>
      <c r="P365" s="133" t="s">
        <v>663</v>
      </c>
      <c r="Q365" s="166">
        <v>41625</v>
      </c>
      <c r="R365" s="133"/>
      <c r="S365" s="146" t="s">
        <v>3649</v>
      </c>
      <c r="T365" s="173" t="s">
        <v>3649</v>
      </c>
      <c r="U365" s="170" t="s">
        <v>3649</v>
      </c>
      <c r="V365" s="133"/>
      <c r="W365" s="133"/>
      <c r="X365" s="133"/>
    </row>
    <row r="366" spans="1:24" x14ac:dyDescent="0.2">
      <c r="A366" s="133" t="s">
        <v>5186</v>
      </c>
      <c r="B366" s="133">
        <v>42</v>
      </c>
      <c r="C366" s="136" t="s">
        <v>5388</v>
      </c>
      <c r="D366" s="136" t="s">
        <v>3704</v>
      </c>
      <c r="E366" s="133" t="s">
        <v>4611</v>
      </c>
      <c r="F366" s="133">
        <v>133913</v>
      </c>
      <c r="G366" s="133" t="s">
        <v>3655</v>
      </c>
      <c r="H366" s="133">
        <v>172</v>
      </c>
      <c r="I366" s="133">
        <v>1</v>
      </c>
      <c r="J366" s="133">
        <v>1100</v>
      </c>
      <c r="K366" s="133">
        <v>36</v>
      </c>
      <c r="L366" s="133">
        <v>1100</v>
      </c>
      <c r="M366" s="133" t="s">
        <v>1494</v>
      </c>
      <c r="N366" s="133"/>
      <c r="O366" s="133" t="s">
        <v>2722</v>
      </c>
      <c r="P366" s="133" t="s">
        <v>4807</v>
      </c>
      <c r="Q366" s="166">
        <v>41627</v>
      </c>
      <c r="R366" s="133"/>
      <c r="S366" s="146" t="s">
        <v>3649</v>
      </c>
      <c r="T366" s="173" t="s">
        <v>3649</v>
      </c>
      <c r="U366" s="170" t="s">
        <v>3649</v>
      </c>
      <c r="V366" s="133"/>
      <c r="W366" s="133"/>
      <c r="X366" s="133"/>
    </row>
    <row r="367" spans="1:24" x14ac:dyDescent="0.2">
      <c r="A367" s="133"/>
      <c r="B367" s="133">
        <v>44</v>
      </c>
      <c r="C367" s="136" t="s">
        <v>5431</v>
      </c>
      <c r="D367" s="136" t="s">
        <v>1641</v>
      </c>
      <c r="E367" s="133"/>
      <c r="F367" s="133">
        <v>136900</v>
      </c>
      <c r="G367" s="133" t="s">
        <v>1192</v>
      </c>
      <c r="H367" s="133">
        <v>125</v>
      </c>
      <c r="I367" s="133">
        <v>1</v>
      </c>
      <c r="J367" s="133">
        <v>903</v>
      </c>
      <c r="K367" s="133">
        <v>33</v>
      </c>
      <c r="L367" s="133"/>
      <c r="M367" s="133" t="s">
        <v>1380</v>
      </c>
      <c r="N367" s="133"/>
      <c r="O367" s="133" t="s">
        <v>2722</v>
      </c>
      <c r="P367" s="133" t="s">
        <v>663</v>
      </c>
      <c r="Q367" s="166">
        <v>41628</v>
      </c>
      <c r="R367" s="133"/>
      <c r="S367" s="146" t="s">
        <v>3649</v>
      </c>
      <c r="T367" s="173" t="s">
        <v>3649</v>
      </c>
      <c r="U367" s="170" t="s">
        <v>3649</v>
      </c>
      <c r="V367" s="133"/>
      <c r="W367" s="133"/>
      <c r="X367" s="133"/>
    </row>
    <row r="368" spans="1:24" x14ac:dyDescent="0.2">
      <c r="A368" s="133"/>
      <c r="B368" s="133">
        <v>44</v>
      </c>
      <c r="C368" s="136" t="s">
        <v>5431</v>
      </c>
      <c r="D368" s="136" t="s">
        <v>1642</v>
      </c>
      <c r="E368" s="133"/>
      <c r="F368" s="133">
        <v>136900</v>
      </c>
      <c r="G368" s="133" t="s">
        <v>1192</v>
      </c>
      <c r="H368" s="133">
        <v>125</v>
      </c>
      <c r="I368" s="133">
        <v>1</v>
      </c>
      <c r="J368" s="133">
        <v>903</v>
      </c>
      <c r="K368" s="133">
        <v>33</v>
      </c>
      <c r="L368" s="133"/>
      <c r="M368" s="133" t="s">
        <v>1380</v>
      </c>
      <c r="N368" s="133"/>
      <c r="O368" s="133" t="s">
        <v>2722</v>
      </c>
      <c r="P368" s="133" t="s">
        <v>663</v>
      </c>
      <c r="Q368" s="166">
        <v>41628</v>
      </c>
      <c r="R368" s="133"/>
      <c r="S368" s="146" t="s">
        <v>3649</v>
      </c>
      <c r="T368" s="173" t="s">
        <v>3649</v>
      </c>
      <c r="U368" s="170" t="s">
        <v>3649</v>
      </c>
      <c r="V368" s="133"/>
      <c r="W368" s="133"/>
      <c r="X368" s="133"/>
    </row>
    <row r="369" spans="1:24" x14ac:dyDescent="0.2">
      <c r="A369" s="704" t="s">
        <v>5505</v>
      </c>
      <c r="B369" s="704" t="s">
        <v>4558</v>
      </c>
      <c r="C369" s="705" t="s">
        <v>4813</v>
      </c>
      <c r="D369" s="705" t="s">
        <v>4292</v>
      </c>
      <c r="E369" s="704" t="s">
        <v>3624</v>
      </c>
      <c r="F369" s="704" t="s">
        <v>1551</v>
      </c>
      <c r="G369" s="704" t="s">
        <v>3620</v>
      </c>
      <c r="H369" s="704">
        <v>303</v>
      </c>
      <c r="I369" s="704">
        <v>1</v>
      </c>
      <c r="J369" s="704">
        <v>105</v>
      </c>
      <c r="K369" s="704">
        <v>50</v>
      </c>
      <c r="L369" s="704">
        <v>275</v>
      </c>
      <c r="M369" s="704" t="s">
        <v>3594</v>
      </c>
      <c r="N369" s="704" t="s">
        <v>4907</v>
      </c>
      <c r="O369" s="704" t="s">
        <v>5506</v>
      </c>
      <c r="P369" s="704" t="s">
        <v>4816</v>
      </c>
      <c r="Q369" s="707">
        <v>41648</v>
      </c>
      <c r="R369" s="704" t="s">
        <v>5507</v>
      </c>
      <c r="S369" s="146" t="s">
        <v>3649</v>
      </c>
      <c r="T369" s="173" t="s">
        <v>3649</v>
      </c>
      <c r="U369" s="170" t="s">
        <v>3649</v>
      </c>
      <c r="V369" s="704"/>
      <c r="W369" s="704"/>
      <c r="X369" s="704"/>
    </row>
    <row r="370" spans="1:24" x14ac:dyDescent="0.2">
      <c r="A370" s="133" t="s">
        <v>5512</v>
      </c>
      <c r="B370" s="133" t="s">
        <v>4422</v>
      </c>
      <c r="C370" s="136" t="s">
        <v>1757</v>
      </c>
      <c r="D370" s="136" t="s">
        <v>4301</v>
      </c>
      <c r="E370" s="133" t="s">
        <v>5513</v>
      </c>
      <c r="F370" s="133" t="s">
        <v>1016</v>
      </c>
      <c r="G370" s="133" t="s">
        <v>3655</v>
      </c>
      <c r="H370" s="133">
        <v>172</v>
      </c>
      <c r="I370" s="133">
        <v>1</v>
      </c>
      <c r="J370" s="133">
        <v>300</v>
      </c>
      <c r="K370" s="133">
        <v>54</v>
      </c>
      <c r="L370" s="133">
        <v>600</v>
      </c>
      <c r="M370" s="133" t="s">
        <v>5514</v>
      </c>
      <c r="N370" s="133" t="s">
        <v>3657</v>
      </c>
      <c r="O370" s="133" t="s">
        <v>4451</v>
      </c>
      <c r="P370" s="133" t="s">
        <v>4816</v>
      </c>
      <c r="Q370" s="166">
        <v>41624</v>
      </c>
      <c r="R370" s="133">
        <v>75</v>
      </c>
      <c r="S370" s="146" t="s">
        <v>3649</v>
      </c>
      <c r="T370" s="173" t="s">
        <v>3649</v>
      </c>
      <c r="U370" s="170" t="s">
        <v>3649</v>
      </c>
      <c r="V370" s="133"/>
      <c r="W370" s="133"/>
      <c r="X370" s="133"/>
    </row>
    <row r="371" spans="1:24" x14ac:dyDescent="0.2">
      <c r="A371" s="133" t="s">
        <v>5512</v>
      </c>
      <c r="B371" s="133" t="s">
        <v>4422</v>
      </c>
      <c r="C371" s="136" t="s">
        <v>1757</v>
      </c>
      <c r="D371" s="136" t="s">
        <v>5535</v>
      </c>
      <c r="E371" s="133" t="s">
        <v>5513</v>
      </c>
      <c r="F371" s="133" t="s">
        <v>1016</v>
      </c>
      <c r="G371" s="133" t="s">
        <v>3655</v>
      </c>
      <c r="H371" s="133">
        <v>172</v>
      </c>
      <c r="I371" s="133">
        <v>1</v>
      </c>
      <c r="J371" s="133">
        <v>300</v>
      </c>
      <c r="K371" s="133">
        <v>54</v>
      </c>
      <c r="L371" s="133">
        <v>600</v>
      </c>
      <c r="M371" s="133" t="s">
        <v>5514</v>
      </c>
      <c r="N371" s="133" t="s">
        <v>3657</v>
      </c>
      <c r="O371" s="133" t="s">
        <v>4451</v>
      </c>
      <c r="P371" s="133" t="s">
        <v>4816</v>
      </c>
      <c r="Q371" s="166">
        <v>41624</v>
      </c>
      <c r="R371" s="133">
        <v>75</v>
      </c>
      <c r="S371" s="146" t="s">
        <v>3649</v>
      </c>
      <c r="T371" s="173" t="s">
        <v>3649</v>
      </c>
      <c r="U371" s="170" t="s">
        <v>3649</v>
      </c>
      <c r="V371" s="133"/>
      <c r="W371" s="133"/>
      <c r="X371" s="133"/>
    </row>
    <row r="372" spans="1:24" x14ac:dyDescent="0.2">
      <c r="A372" s="133" t="s">
        <v>5491</v>
      </c>
      <c r="B372" s="133">
        <v>58</v>
      </c>
      <c r="C372" s="136" t="s">
        <v>5509</v>
      </c>
      <c r="D372" s="136" t="s">
        <v>2726</v>
      </c>
      <c r="E372" s="133" t="s">
        <v>5492</v>
      </c>
      <c r="F372" s="133" t="s">
        <v>633</v>
      </c>
      <c r="G372" s="133" t="s">
        <v>3620</v>
      </c>
      <c r="H372" s="133">
        <v>303</v>
      </c>
      <c r="I372" s="133">
        <v>1</v>
      </c>
      <c r="J372" s="133">
        <v>160</v>
      </c>
      <c r="K372" s="133">
        <v>36</v>
      </c>
      <c r="L372" s="133">
        <v>160</v>
      </c>
      <c r="M372" s="133" t="s">
        <v>5459</v>
      </c>
      <c r="N372" s="133" t="s">
        <v>3612</v>
      </c>
      <c r="O372" s="133" t="s">
        <v>5493</v>
      </c>
      <c r="P372" s="133" t="s">
        <v>4816</v>
      </c>
      <c r="Q372" s="166">
        <v>41625</v>
      </c>
      <c r="R372" s="133">
        <v>30</v>
      </c>
      <c r="S372" s="146" t="s">
        <v>3649</v>
      </c>
      <c r="T372" s="173" t="s">
        <v>3649</v>
      </c>
      <c r="U372" s="170" t="s">
        <v>3649</v>
      </c>
      <c r="V372" s="133"/>
      <c r="W372" s="133"/>
      <c r="X372" s="133"/>
    </row>
    <row r="373" spans="1:24" x14ac:dyDescent="0.2">
      <c r="A373" s="704" t="s">
        <v>5487</v>
      </c>
      <c r="B373" s="704" t="s">
        <v>4559</v>
      </c>
      <c r="C373" s="705" t="s">
        <v>5510</v>
      </c>
      <c r="D373" s="705" t="s">
        <v>2726</v>
      </c>
      <c r="E373" s="704" t="s">
        <v>5322</v>
      </c>
      <c r="F373" s="704" t="s">
        <v>5482</v>
      </c>
      <c r="G373" s="704" t="s">
        <v>3620</v>
      </c>
      <c r="H373" s="704">
        <v>303</v>
      </c>
      <c r="I373" s="704">
        <v>1</v>
      </c>
      <c r="J373" s="704" t="s">
        <v>5553</v>
      </c>
      <c r="K373" s="704">
        <v>50</v>
      </c>
      <c r="L373" s="704">
        <v>205</v>
      </c>
      <c r="M373" s="704" t="s">
        <v>5459</v>
      </c>
      <c r="N373" s="704" t="s">
        <v>3403</v>
      </c>
      <c r="O373" s="704" t="s">
        <v>5489</v>
      </c>
      <c r="P373" s="704" t="s">
        <v>4807</v>
      </c>
      <c r="Q373" s="707">
        <v>41627</v>
      </c>
      <c r="R373" s="704" t="s">
        <v>5490</v>
      </c>
      <c r="S373" s="146" t="s">
        <v>3649</v>
      </c>
      <c r="T373" s="173" t="s">
        <v>3649</v>
      </c>
      <c r="U373" s="170" t="s">
        <v>3649</v>
      </c>
      <c r="V373" s="704"/>
      <c r="W373" s="704"/>
      <c r="X373" s="704"/>
    </row>
    <row r="374" spans="1:24" x14ac:dyDescent="0.2">
      <c r="A374" s="704" t="s">
        <v>5477</v>
      </c>
      <c r="B374" s="704" t="s">
        <v>4559</v>
      </c>
      <c r="C374" s="705"/>
      <c r="D374" s="705"/>
      <c r="E374" s="704" t="s">
        <v>5478</v>
      </c>
      <c r="F374" s="704" t="s">
        <v>5333</v>
      </c>
      <c r="G374" s="704" t="s">
        <v>3620</v>
      </c>
      <c r="H374" s="704">
        <v>303</v>
      </c>
      <c r="I374" s="704">
        <v>1</v>
      </c>
      <c r="J374" s="704"/>
      <c r="K374" s="704">
        <v>62</v>
      </c>
      <c r="L374" s="704">
        <v>210</v>
      </c>
      <c r="M374" s="704" t="s">
        <v>5459</v>
      </c>
      <c r="N374" s="704" t="s">
        <v>3622</v>
      </c>
      <c r="O374" s="704" t="s">
        <v>5460</v>
      </c>
      <c r="P374" s="704"/>
      <c r="Q374" s="707"/>
      <c r="R374" s="704" t="s">
        <v>5479</v>
      </c>
      <c r="S374" s="704"/>
      <c r="T374" s="704"/>
      <c r="U374" s="704"/>
      <c r="V374" s="704"/>
      <c r="W374" s="704"/>
      <c r="X374" s="704"/>
    </row>
    <row r="375" spans="1:24" x14ac:dyDescent="0.2">
      <c r="A375" s="133" t="s">
        <v>5456</v>
      </c>
      <c r="B375" s="133" t="s">
        <v>4560</v>
      </c>
      <c r="C375" s="136" t="s">
        <v>5177</v>
      </c>
      <c r="D375" s="136" t="s">
        <v>4308</v>
      </c>
      <c r="E375" s="133" t="s">
        <v>5457</v>
      </c>
      <c r="F375" s="133" t="s">
        <v>5333</v>
      </c>
      <c r="G375" s="843" t="s">
        <v>5458</v>
      </c>
      <c r="H375" s="846">
        <v>280</v>
      </c>
      <c r="I375" s="133">
        <v>1</v>
      </c>
      <c r="J375" s="133">
        <v>312.5</v>
      </c>
      <c r="K375" s="133">
        <v>63</v>
      </c>
      <c r="L375" s="133">
        <v>625</v>
      </c>
      <c r="M375" s="133" t="s">
        <v>5459</v>
      </c>
      <c r="N375" s="133" t="s">
        <v>2395</v>
      </c>
      <c r="O375" s="133" t="s">
        <v>5460</v>
      </c>
      <c r="P375" s="133" t="s">
        <v>4807</v>
      </c>
      <c r="Q375" s="166">
        <v>41653</v>
      </c>
      <c r="R375" s="133" t="s">
        <v>5461</v>
      </c>
      <c r="S375" s="146" t="s">
        <v>3649</v>
      </c>
      <c r="T375" s="173" t="s">
        <v>3649</v>
      </c>
      <c r="U375" s="170" t="s">
        <v>3649</v>
      </c>
      <c r="V375" s="133"/>
      <c r="W375" s="133"/>
      <c r="X375" s="133"/>
    </row>
    <row r="376" spans="1:24" x14ac:dyDescent="0.2">
      <c r="A376" s="133" t="s">
        <v>5456</v>
      </c>
      <c r="B376" s="133" t="s">
        <v>4560</v>
      </c>
      <c r="C376" s="136" t="s">
        <v>5177</v>
      </c>
      <c r="D376" s="136" t="s">
        <v>5573</v>
      </c>
      <c r="E376" s="133" t="s">
        <v>5457</v>
      </c>
      <c r="F376" s="133" t="s">
        <v>5333</v>
      </c>
      <c r="G376" s="843" t="s">
        <v>5458</v>
      </c>
      <c r="H376" s="846">
        <v>280</v>
      </c>
      <c r="I376" s="133">
        <v>1</v>
      </c>
      <c r="J376" s="133">
        <v>312.5</v>
      </c>
      <c r="K376" s="133">
        <v>63</v>
      </c>
      <c r="L376" s="133">
        <v>625</v>
      </c>
      <c r="M376" s="133" t="s">
        <v>5459</v>
      </c>
      <c r="N376" s="133" t="s">
        <v>2395</v>
      </c>
      <c r="O376" s="133" t="s">
        <v>5460</v>
      </c>
      <c r="P376" s="133" t="s">
        <v>4807</v>
      </c>
      <c r="Q376" s="166">
        <v>41653</v>
      </c>
      <c r="R376" s="133" t="s">
        <v>5461</v>
      </c>
      <c r="S376" s="146" t="s">
        <v>3649</v>
      </c>
      <c r="T376" s="173" t="s">
        <v>3649</v>
      </c>
      <c r="U376" s="170" t="s">
        <v>3649</v>
      </c>
      <c r="V376" s="133"/>
      <c r="W376" s="133"/>
      <c r="X376" s="133"/>
    </row>
    <row r="377" spans="1:24" ht="12.75" x14ac:dyDescent="0.2">
      <c r="A377" s="704" t="s">
        <v>5405</v>
      </c>
      <c r="B377" s="796" t="s">
        <v>4559</v>
      </c>
      <c r="C377" s="705" t="s">
        <v>5510</v>
      </c>
      <c r="D377" s="705" t="s">
        <v>4258</v>
      </c>
      <c r="E377" s="704" t="s">
        <v>2755</v>
      </c>
      <c r="F377" s="704" t="s">
        <v>5406</v>
      </c>
      <c r="G377" s="704" t="s">
        <v>3620</v>
      </c>
      <c r="H377" s="845">
        <v>303</v>
      </c>
      <c r="I377" s="704">
        <v>1</v>
      </c>
      <c r="J377" s="704">
        <v>183</v>
      </c>
      <c r="K377" s="704">
        <v>50</v>
      </c>
      <c r="L377" s="704">
        <v>330</v>
      </c>
      <c r="M377" s="704" t="s">
        <v>3594</v>
      </c>
      <c r="N377" s="704" t="s">
        <v>3657</v>
      </c>
      <c r="O377" s="704" t="s">
        <v>5407</v>
      </c>
      <c r="P377" s="704" t="s">
        <v>4816</v>
      </c>
      <c r="Q377" s="707">
        <v>41674</v>
      </c>
      <c r="R377" s="704" t="s">
        <v>5408</v>
      </c>
      <c r="S377" s="146" t="s">
        <v>3649</v>
      </c>
      <c r="T377" s="173" t="s">
        <v>3649</v>
      </c>
      <c r="U377" s="170" t="s">
        <v>3649</v>
      </c>
      <c r="V377" s="704"/>
      <c r="W377" s="704"/>
      <c r="X377" s="704"/>
    </row>
    <row r="378" spans="1:24" x14ac:dyDescent="0.2">
      <c r="A378" s="133" t="s">
        <v>5480</v>
      </c>
      <c r="B378" s="133" t="s">
        <v>4558</v>
      </c>
      <c r="C378" s="136" t="s">
        <v>4813</v>
      </c>
      <c r="D378" s="136" t="s">
        <v>4288</v>
      </c>
      <c r="E378" s="133" t="s">
        <v>5481</v>
      </c>
      <c r="F378" s="133" t="s">
        <v>5482</v>
      </c>
      <c r="G378" s="843" t="s">
        <v>3629</v>
      </c>
      <c r="H378" s="133">
        <v>151</v>
      </c>
      <c r="I378" s="133">
        <v>1</v>
      </c>
      <c r="J378" s="133">
        <v>160</v>
      </c>
      <c r="K378" s="133">
        <v>50</v>
      </c>
      <c r="L378" s="133">
        <v>320</v>
      </c>
      <c r="M378" s="133" t="s">
        <v>5459</v>
      </c>
      <c r="N378" s="133" t="s">
        <v>3595</v>
      </c>
      <c r="O378" s="133" t="s">
        <v>5483</v>
      </c>
      <c r="P378" s="133" t="s">
        <v>4807</v>
      </c>
      <c r="Q378" s="166">
        <v>41645</v>
      </c>
      <c r="R378" s="133" t="s">
        <v>5484</v>
      </c>
      <c r="S378" s="146" t="s">
        <v>3649</v>
      </c>
      <c r="T378" s="173" t="s">
        <v>3649</v>
      </c>
      <c r="U378" s="170" t="s">
        <v>3649</v>
      </c>
      <c r="V378" s="133"/>
      <c r="W378" s="133"/>
      <c r="X378" s="133"/>
    </row>
    <row r="379" spans="1:24" x14ac:dyDescent="0.2">
      <c r="A379" s="133" t="s">
        <v>5480</v>
      </c>
      <c r="B379" s="133" t="s">
        <v>4558</v>
      </c>
      <c r="C379" s="136" t="s">
        <v>4813</v>
      </c>
      <c r="D379" s="136" t="s">
        <v>5295</v>
      </c>
      <c r="E379" s="133" t="s">
        <v>5481</v>
      </c>
      <c r="F379" s="133" t="s">
        <v>5482</v>
      </c>
      <c r="G379" s="843" t="s">
        <v>3629</v>
      </c>
      <c r="H379" s="133">
        <v>151</v>
      </c>
      <c r="I379" s="133">
        <v>1</v>
      </c>
      <c r="J379" s="133">
        <v>160</v>
      </c>
      <c r="K379" s="133">
        <v>50</v>
      </c>
      <c r="L379" s="133">
        <v>320</v>
      </c>
      <c r="M379" s="133" t="s">
        <v>5459</v>
      </c>
      <c r="N379" s="133" t="s">
        <v>3595</v>
      </c>
      <c r="O379" s="133" t="s">
        <v>5483</v>
      </c>
      <c r="P379" s="133" t="s">
        <v>4807</v>
      </c>
      <c r="Q379" s="166">
        <v>41645</v>
      </c>
      <c r="R379" s="133" t="s">
        <v>5484</v>
      </c>
      <c r="S379" s="146" t="s">
        <v>3649</v>
      </c>
      <c r="T379" s="173" t="s">
        <v>3649</v>
      </c>
      <c r="U379" s="170" t="s">
        <v>3649</v>
      </c>
      <c r="V379" s="133"/>
      <c r="W379" s="133"/>
      <c r="X379" s="133"/>
    </row>
    <row r="380" spans="1:24" x14ac:dyDescent="0.2">
      <c r="A380" s="133" t="s">
        <v>5519</v>
      </c>
      <c r="B380" s="133" t="s">
        <v>4422</v>
      </c>
      <c r="C380" s="136" t="s">
        <v>1757</v>
      </c>
      <c r="D380" s="136" t="s">
        <v>2638</v>
      </c>
      <c r="E380" s="133" t="s">
        <v>5536</v>
      </c>
      <c r="F380" s="133" t="s">
        <v>4348</v>
      </c>
      <c r="G380" s="133" t="s">
        <v>3593</v>
      </c>
      <c r="H380" s="133">
        <v>172</v>
      </c>
      <c r="I380" s="133">
        <v>1</v>
      </c>
      <c r="J380" s="133">
        <v>45</v>
      </c>
      <c r="K380" s="133">
        <v>70</v>
      </c>
      <c r="L380" s="133">
        <v>330</v>
      </c>
      <c r="M380" s="133" t="s">
        <v>4524</v>
      </c>
      <c r="N380" s="133"/>
      <c r="O380" s="133" t="s">
        <v>2645</v>
      </c>
      <c r="P380" s="133" t="s">
        <v>4816</v>
      </c>
      <c r="Q380" s="166">
        <v>41625</v>
      </c>
      <c r="R380" s="133">
        <v>76</v>
      </c>
      <c r="S380" s="146" t="s">
        <v>3649</v>
      </c>
      <c r="T380" s="173" t="s">
        <v>3649</v>
      </c>
      <c r="U380" s="170" t="s">
        <v>3649</v>
      </c>
      <c r="V380" s="133"/>
      <c r="W380" s="133"/>
      <c r="X380" s="133"/>
    </row>
    <row r="381" spans="1:24" x14ac:dyDescent="0.2">
      <c r="A381" s="133" t="s">
        <v>5519</v>
      </c>
      <c r="B381" s="133" t="s">
        <v>4422</v>
      </c>
      <c r="C381" s="136" t="s">
        <v>4677</v>
      </c>
      <c r="D381" s="136" t="s">
        <v>2640</v>
      </c>
      <c r="E381" s="133" t="s">
        <v>5536</v>
      </c>
      <c r="F381" s="133" t="s">
        <v>4348</v>
      </c>
      <c r="G381" s="133" t="s">
        <v>3593</v>
      </c>
      <c r="H381" s="133">
        <v>172</v>
      </c>
      <c r="I381" s="133">
        <v>1</v>
      </c>
      <c r="J381" s="133">
        <v>45</v>
      </c>
      <c r="K381" s="133">
        <v>70</v>
      </c>
      <c r="L381" s="133">
        <v>330</v>
      </c>
      <c r="M381" s="133" t="s">
        <v>4524</v>
      </c>
      <c r="N381" s="133"/>
      <c r="O381" s="133" t="s">
        <v>2645</v>
      </c>
      <c r="P381" s="133" t="s">
        <v>4816</v>
      </c>
      <c r="Q381" s="166">
        <v>41625</v>
      </c>
      <c r="R381" s="133">
        <v>76</v>
      </c>
      <c r="S381" s="146" t="s">
        <v>3649</v>
      </c>
      <c r="T381" s="173" t="s">
        <v>3649</v>
      </c>
      <c r="U381" s="170" t="s">
        <v>3649</v>
      </c>
      <c r="V381" s="133"/>
      <c r="W381" s="133"/>
      <c r="X381" s="133"/>
    </row>
    <row r="382" spans="1:24" x14ac:dyDescent="0.2">
      <c r="A382" s="133"/>
      <c r="B382" s="133">
        <v>49</v>
      </c>
      <c r="C382" s="136" t="s">
        <v>5387</v>
      </c>
      <c r="D382" s="136" t="s">
        <v>1645</v>
      </c>
      <c r="E382" s="133"/>
      <c r="F382" s="133">
        <v>136900</v>
      </c>
      <c r="G382" s="133" t="s">
        <v>1648</v>
      </c>
      <c r="H382" s="133">
        <v>176</v>
      </c>
      <c r="I382" s="133">
        <v>1</v>
      </c>
      <c r="J382" s="133">
        <v>602</v>
      </c>
      <c r="K382" s="133">
        <v>33</v>
      </c>
      <c r="L382" s="133"/>
      <c r="M382" s="133" t="s">
        <v>1380</v>
      </c>
      <c r="N382" s="133"/>
      <c r="O382" s="133" t="s">
        <v>2722</v>
      </c>
      <c r="P382" s="133" t="s">
        <v>4816</v>
      </c>
      <c r="Q382" s="166">
        <v>41628</v>
      </c>
      <c r="R382" s="133"/>
      <c r="S382" s="146" t="s">
        <v>3649</v>
      </c>
      <c r="T382" s="173" t="s">
        <v>3649</v>
      </c>
      <c r="U382" s="170" t="s">
        <v>3649</v>
      </c>
      <c r="V382" s="133"/>
      <c r="W382" s="133"/>
      <c r="X382" s="133"/>
    </row>
    <row r="383" spans="1:24" x14ac:dyDescent="0.2">
      <c r="A383" s="133"/>
      <c r="B383" s="133">
        <v>41</v>
      </c>
      <c r="C383" s="136" t="s">
        <v>5390</v>
      </c>
      <c r="D383" s="136" t="s">
        <v>2447</v>
      </c>
      <c r="E383" s="133"/>
      <c r="F383" s="133">
        <v>136900</v>
      </c>
      <c r="G383" s="133" t="s">
        <v>3636</v>
      </c>
      <c r="H383" s="133">
        <v>149</v>
      </c>
      <c r="I383" s="133">
        <v>1</v>
      </c>
      <c r="J383" s="133">
        <v>675</v>
      </c>
      <c r="K383" s="133">
        <v>33</v>
      </c>
      <c r="L383" s="133"/>
      <c r="M383" s="133" t="s">
        <v>1380</v>
      </c>
      <c r="N383" s="133"/>
      <c r="O383" s="133" t="s">
        <v>2722</v>
      </c>
      <c r="P383" s="133" t="s">
        <v>4807</v>
      </c>
      <c r="Q383" s="166">
        <v>41642</v>
      </c>
      <c r="R383" s="133"/>
      <c r="S383" s="146" t="s">
        <v>3649</v>
      </c>
      <c r="T383" s="173" t="s">
        <v>3649</v>
      </c>
      <c r="U383" s="170" t="s">
        <v>3649</v>
      </c>
      <c r="V383" s="133"/>
      <c r="W383" s="133"/>
      <c r="X383" s="133"/>
    </row>
    <row r="384" spans="1:24" x14ac:dyDescent="0.2">
      <c r="A384" s="133"/>
      <c r="B384" s="133">
        <v>41</v>
      </c>
      <c r="C384" s="136" t="s">
        <v>5390</v>
      </c>
      <c r="D384" s="136" t="s">
        <v>2449</v>
      </c>
      <c r="E384" s="133"/>
      <c r="F384" s="133">
        <v>136900</v>
      </c>
      <c r="G384" s="133" t="s">
        <v>3636</v>
      </c>
      <c r="H384" s="133">
        <v>149</v>
      </c>
      <c r="I384" s="133">
        <v>1</v>
      </c>
      <c r="J384" s="133">
        <v>675</v>
      </c>
      <c r="K384" s="133">
        <v>33</v>
      </c>
      <c r="L384" s="133"/>
      <c r="M384" s="133" t="s">
        <v>1380</v>
      </c>
      <c r="N384" s="133"/>
      <c r="O384" s="133" t="s">
        <v>2722</v>
      </c>
      <c r="P384" s="133" t="s">
        <v>4807</v>
      </c>
      <c r="Q384" s="166">
        <v>41642</v>
      </c>
      <c r="R384" s="133"/>
      <c r="S384" s="146" t="s">
        <v>3649</v>
      </c>
      <c r="T384" s="173" t="s">
        <v>3649</v>
      </c>
      <c r="U384" s="170" t="s">
        <v>3649</v>
      </c>
      <c r="V384" s="133"/>
      <c r="W384" s="133"/>
      <c r="X384" s="133"/>
    </row>
    <row r="385" spans="1:24" x14ac:dyDescent="0.2">
      <c r="A385" s="133" t="s">
        <v>5551</v>
      </c>
      <c r="B385" s="133" t="s">
        <v>4559</v>
      </c>
      <c r="C385" s="136" t="s">
        <v>5510</v>
      </c>
      <c r="D385" s="136" t="s">
        <v>2453</v>
      </c>
      <c r="E385" s="133" t="s">
        <v>5360</v>
      </c>
      <c r="F385" s="133" t="s">
        <v>5361</v>
      </c>
      <c r="G385" s="133" t="s">
        <v>3620</v>
      </c>
      <c r="H385" s="133">
        <v>303</v>
      </c>
      <c r="I385" s="133">
        <v>1</v>
      </c>
      <c r="J385" s="133">
        <v>132</v>
      </c>
      <c r="K385" s="133">
        <v>54</v>
      </c>
      <c r="L385" s="133">
        <v>132</v>
      </c>
      <c r="M385" s="133" t="s">
        <v>5263</v>
      </c>
      <c r="N385" s="133" t="s">
        <v>2660</v>
      </c>
      <c r="O385" s="133" t="s">
        <v>5552</v>
      </c>
      <c r="P385" s="133" t="s">
        <v>4807</v>
      </c>
      <c r="Q385" s="166">
        <v>41645</v>
      </c>
      <c r="R385" s="133">
        <v>30</v>
      </c>
      <c r="S385" s="146" t="s">
        <v>3649</v>
      </c>
      <c r="T385" s="173" t="s">
        <v>3649</v>
      </c>
      <c r="U385" s="170" t="s">
        <v>3649</v>
      </c>
      <c r="V385" s="133"/>
      <c r="W385" s="133"/>
      <c r="X385" s="133"/>
    </row>
    <row r="386" spans="1:24" x14ac:dyDescent="0.2">
      <c r="A386" s="133" t="s">
        <v>5554</v>
      </c>
      <c r="B386" s="133" t="s">
        <v>4559</v>
      </c>
      <c r="C386" s="136" t="s">
        <v>5510</v>
      </c>
      <c r="D386" s="136" t="s">
        <v>1641</v>
      </c>
      <c r="E386" s="133" t="s">
        <v>5556</v>
      </c>
      <c r="F386" s="133" t="s">
        <v>5557</v>
      </c>
      <c r="G386" s="133" t="s">
        <v>3629</v>
      </c>
      <c r="H386" s="133">
        <v>151</v>
      </c>
      <c r="I386" s="133">
        <v>1</v>
      </c>
      <c r="J386" s="133"/>
      <c r="K386" s="133">
        <v>50</v>
      </c>
      <c r="L386" s="133">
        <v>10</v>
      </c>
      <c r="M386" s="133" t="s">
        <v>1207</v>
      </c>
      <c r="N386" s="133"/>
      <c r="O386" s="133" t="s">
        <v>5559</v>
      </c>
      <c r="P386" s="133"/>
      <c r="Q386" s="166"/>
      <c r="R386" s="133"/>
      <c r="S386" s="146" t="s">
        <v>3649</v>
      </c>
      <c r="T386" s="173" t="s">
        <v>3649</v>
      </c>
      <c r="U386" s="170" t="s">
        <v>3649</v>
      </c>
      <c r="V386" s="133"/>
      <c r="W386" s="133"/>
      <c r="X386" s="133"/>
    </row>
    <row r="387" spans="1:24" x14ac:dyDescent="0.2">
      <c r="A387" s="133" t="s">
        <v>5555</v>
      </c>
      <c r="B387" s="133" t="s">
        <v>4559</v>
      </c>
      <c r="C387" s="136" t="s">
        <v>5510</v>
      </c>
      <c r="D387" s="136" t="s">
        <v>1642</v>
      </c>
      <c r="E387" s="133" t="s">
        <v>5556</v>
      </c>
      <c r="F387" s="133" t="s">
        <v>5557</v>
      </c>
      <c r="G387" s="133" t="s">
        <v>3629</v>
      </c>
      <c r="H387" s="133">
        <v>151</v>
      </c>
      <c r="I387" s="133">
        <v>1</v>
      </c>
      <c r="J387" s="133"/>
      <c r="K387" s="133">
        <v>50</v>
      </c>
      <c r="L387" s="133">
        <v>10</v>
      </c>
      <c r="M387" s="133" t="s">
        <v>1207</v>
      </c>
      <c r="N387" s="133"/>
      <c r="O387" s="133" t="s">
        <v>5558</v>
      </c>
      <c r="P387" s="133"/>
      <c r="Q387" s="166"/>
      <c r="R387" s="133"/>
      <c r="S387" s="146" t="s">
        <v>3649</v>
      </c>
      <c r="T387" s="173" t="s">
        <v>3649</v>
      </c>
      <c r="U387" s="170" t="s">
        <v>3649</v>
      </c>
      <c r="V387" s="133"/>
      <c r="W387" s="133"/>
      <c r="X387" s="133"/>
    </row>
    <row r="388" spans="1:24" x14ac:dyDescent="0.2">
      <c r="A388" s="133" t="s">
        <v>5186</v>
      </c>
      <c r="B388" s="133">
        <v>42</v>
      </c>
      <c r="C388" s="136" t="s">
        <v>5388</v>
      </c>
      <c r="D388" s="136" t="s">
        <v>1645</v>
      </c>
      <c r="E388" s="133"/>
      <c r="F388" s="133">
        <v>133913</v>
      </c>
      <c r="G388" s="133" t="s">
        <v>3655</v>
      </c>
      <c r="H388" s="133">
        <v>172</v>
      </c>
      <c r="I388" s="133">
        <v>1</v>
      </c>
      <c r="J388" s="133">
        <v>406</v>
      </c>
      <c r="K388" s="133">
        <v>36</v>
      </c>
      <c r="L388" s="133"/>
      <c r="M388" s="133" t="s">
        <v>1494</v>
      </c>
      <c r="N388" s="133"/>
      <c r="O388" s="133" t="s">
        <v>2722</v>
      </c>
      <c r="P388" s="133" t="s">
        <v>4807</v>
      </c>
      <c r="Q388" s="166">
        <v>41642</v>
      </c>
      <c r="R388" s="133"/>
      <c r="S388" s="146" t="s">
        <v>3649</v>
      </c>
      <c r="T388" s="173" t="s">
        <v>3649</v>
      </c>
      <c r="U388" s="170" t="s">
        <v>3649</v>
      </c>
      <c r="V388" s="133"/>
      <c r="W388" s="133"/>
      <c r="X388" s="133"/>
    </row>
    <row r="389" spans="1:24" x14ac:dyDescent="0.2">
      <c r="A389" s="133" t="s">
        <v>5560</v>
      </c>
      <c r="B389" s="133" t="s">
        <v>4559</v>
      </c>
      <c r="C389" s="136" t="s">
        <v>5510</v>
      </c>
      <c r="D389" s="136" t="s">
        <v>3704</v>
      </c>
      <c r="E389" s="133" t="s">
        <v>5563</v>
      </c>
      <c r="F389" s="133" t="s">
        <v>5568</v>
      </c>
      <c r="G389" s="133" t="s">
        <v>3629</v>
      </c>
      <c r="H389" s="133">
        <v>151</v>
      </c>
      <c r="I389" s="133">
        <v>1</v>
      </c>
      <c r="J389" s="133">
        <v>5</v>
      </c>
      <c r="K389" s="133">
        <v>50</v>
      </c>
      <c r="L389" s="133">
        <v>10</v>
      </c>
      <c r="M389" s="133" t="s">
        <v>1207</v>
      </c>
      <c r="N389" s="133"/>
      <c r="O389" s="133" t="s">
        <v>5569</v>
      </c>
      <c r="P389" s="133" t="s">
        <v>4807</v>
      </c>
      <c r="Q389" s="166">
        <v>41628</v>
      </c>
      <c r="R389" s="133"/>
      <c r="S389" s="146" t="s">
        <v>3649</v>
      </c>
      <c r="T389" s="173" t="s">
        <v>3649</v>
      </c>
      <c r="U389" s="170" t="s">
        <v>3649</v>
      </c>
      <c r="V389" s="133"/>
      <c r="W389" s="133"/>
      <c r="X389" s="133"/>
    </row>
    <row r="390" spans="1:24" x14ac:dyDescent="0.2">
      <c r="A390" s="133" t="s">
        <v>5560</v>
      </c>
      <c r="B390" s="133" t="s">
        <v>4559</v>
      </c>
      <c r="C390" s="136" t="s">
        <v>5510</v>
      </c>
      <c r="D390" s="136" t="s">
        <v>3707</v>
      </c>
      <c r="E390" s="133" t="s">
        <v>5563</v>
      </c>
      <c r="F390" s="133" t="s">
        <v>5568</v>
      </c>
      <c r="G390" s="133" t="s">
        <v>3629</v>
      </c>
      <c r="H390" s="133">
        <v>151</v>
      </c>
      <c r="I390" s="133">
        <v>1</v>
      </c>
      <c r="J390" s="133">
        <v>5</v>
      </c>
      <c r="K390" s="133">
        <v>50</v>
      </c>
      <c r="L390" s="133">
        <v>10</v>
      </c>
      <c r="M390" s="133" t="s">
        <v>1207</v>
      </c>
      <c r="N390" s="133"/>
      <c r="O390" s="133" t="s">
        <v>5570</v>
      </c>
      <c r="P390" s="133" t="s">
        <v>4807</v>
      </c>
      <c r="Q390" s="166">
        <v>41628</v>
      </c>
      <c r="R390" s="133"/>
      <c r="S390" s="146" t="s">
        <v>3649</v>
      </c>
      <c r="T390" s="173" t="s">
        <v>3649</v>
      </c>
      <c r="U390" s="170" t="s">
        <v>3649</v>
      </c>
      <c r="V390" s="133"/>
      <c r="W390" s="133"/>
      <c r="X390" s="133"/>
    </row>
    <row r="391" spans="1:24" x14ac:dyDescent="0.2">
      <c r="A391" s="133" t="s">
        <v>5561</v>
      </c>
      <c r="B391" s="133" t="s">
        <v>4559</v>
      </c>
      <c r="C391" s="136" t="s">
        <v>5510</v>
      </c>
      <c r="D391" s="136" t="s">
        <v>1645</v>
      </c>
      <c r="E391" s="133" t="s">
        <v>5564</v>
      </c>
      <c r="F391" s="133" t="s">
        <v>5567</v>
      </c>
      <c r="G391" s="133" t="s">
        <v>3629</v>
      </c>
      <c r="H391" s="133">
        <v>151</v>
      </c>
      <c r="I391" s="133">
        <v>1</v>
      </c>
      <c r="J391" s="133">
        <v>5</v>
      </c>
      <c r="K391" s="133">
        <v>50</v>
      </c>
      <c r="L391" s="133">
        <v>10</v>
      </c>
      <c r="M391" s="133" t="s">
        <v>1207</v>
      </c>
      <c r="N391" s="133"/>
      <c r="O391" s="133" t="s">
        <v>5571</v>
      </c>
      <c r="P391" s="133" t="s">
        <v>4807</v>
      </c>
      <c r="Q391" s="166">
        <v>41628</v>
      </c>
      <c r="R391" s="133"/>
      <c r="S391" s="146" t="s">
        <v>3649</v>
      </c>
      <c r="T391" s="173" t="s">
        <v>3649</v>
      </c>
      <c r="U391" s="170" t="s">
        <v>3649</v>
      </c>
      <c r="V391" s="133"/>
      <c r="W391" s="133"/>
      <c r="X391" s="133"/>
    </row>
    <row r="392" spans="1:24" x14ac:dyDescent="0.2">
      <c r="A392" s="133" t="s">
        <v>5561</v>
      </c>
      <c r="B392" s="133" t="s">
        <v>4559</v>
      </c>
      <c r="C392" s="136" t="s">
        <v>5510</v>
      </c>
      <c r="D392" s="136" t="s">
        <v>1650</v>
      </c>
      <c r="E392" s="133" t="s">
        <v>5564</v>
      </c>
      <c r="F392" s="133" t="s">
        <v>5567</v>
      </c>
      <c r="G392" s="133" t="s">
        <v>3629</v>
      </c>
      <c r="H392" s="133">
        <v>151</v>
      </c>
      <c r="I392" s="133">
        <v>1</v>
      </c>
      <c r="J392" s="133">
        <v>5</v>
      </c>
      <c r="K392" s="133">
        <v>50</v>
      </c>
      <c r="L392" s="133">
        <v>10</v>
      </c>
      <c r="M392" s="133" t="s">
        <v>1207</v>
      </c>
      <c r="N392" s="133"/>
      <c r="O392" s="133" t="s">
        <v>5571</v>
      </c>
      <c r="P392" s="133" t="s">
        <v>4807</v>
      </c>
      <c r="Q392" s="166">
        <v>41628</v>
      </c>
      <c r="R392" s="133"/>
      <c r="S392" s="146" t="s">
        <v>3649</v>
      </c>
      <c r="T392" s="173" t="s">
        <v>3649</v>
      </c>
      <c r="U392" s="170" t="s">
        <v>3649</v>
      </c>
      <c r="V392" s="133"/>
      <c r="W392" s="133"/>
      <c r="X392" s="133"/>
    </row>
    <row r="393" spans="1:24" x14ac:dyDescent="0.2">
      <c r="A393" s="133" t="s">
        <v>5562</v>
      </c>
      <c r="B393" s="133" t="s">
        <v>4559</v>
      </c>
      <c r="C393" s="136" t="s">
        <v>5510</v>
      </c>
      <c r="D393" s="136" t="s">
        <v>2447</v>
      </c>
      <c r="E393" s="133" t="s">
        <v>5565</v>
      </c>
      <c r="F393" s="133" t="s">
        <v>5566</v>
      </c>
      <c r="G393" s="133" t="s">
        <v>3629</v>
      </c>
      <c r="H393" s="133">
        <v>151</v>
      </c>
      <c r="I393" s="133">
        <v>1</v>
      </c>
      <c r="J393" s="133">
        <v>5</v>
      </c>
      <c r="K393" s="133">
        <v>50</v>
      </c>
      <c r="L393" s="133">
        <v>10</v>
      </c>
      <c r="M393" s="133" t="s">
        <v>1207</v>
      </c>
      <c r="N393" s="133"/>
      <c r="O393" s="133" t="s">
        <v>5572</v>
      </c>
      <c r="P393" s="133" t="s">
        <v>4807</v>
      </c>
      <c r="Q393" s="166">
        <v>41628</v>
      </c>
      <c r="R393" s="133"/>
      <c r="S393" s="146" t="s">
        <v>3649</v>
      </c>
      <c r="T393" s="173" t="s">
        <v>3649</v>
      </c>
      <c r="U393" s="170" t="s">
        <v>3649</v>
      </c>
      <c r="V393" s="133"/>
      <c r="W393" s="133"/>
      <c r="X393" s="133"/>
    </row>
    <row r="394" spans="1:24" x14ac:dyDescent="0.2">
      <c r="A394" s="133" t="s">
        <v>5562</v>
      </c>
      <c r="B394" s="133" t="s">
        <v>4559</v>
      </c>
      <c r="C394" s="136" t="s">
        <v>5510</v>
      </c>
      <c r="D394" s="136" t="s">
        <v>2449</v>
      </c>
      <c r="E394" s="133" t="s">
        <v>5565</v>
      </c>
      <c r="F394" s="133" t="s">
        <v>5566</v>
      </c>
      <c r="G394" s="133" t="s">
        <v>3629</v>
      </c>
      <c r="H394" s="133">
        <v>151</v>
      </c>
      <c r="I394" s="133">
        <v>1</v>
      </c>
      <c r="J394" s="133">
        <v>5</v>
      </c>
      <c r="K394" s="133">
        <v>50</v>
      </c>
      <c r="L394" s="133">
        <v>10</v>
      </c>
      <c r="M394" s="133" t="s">
        <v>1207</v>
      </c>
      <c r="N394" s="133"/>
      <c r="O394" s="133" t="s">
        <v>5572</v>
      </c>
      <c r="P394" s="133" t="s">
        <v>4807</v>
      </c>
      <c r="Q394" s="166">
        <v>41628</v>
      </c>
      <c r="R394" s="133"/>
      <c r="S394" s="146" t="s">
        <v>3649</v>
      </c>
      <c r="T394" s="173" t="s">
        <v>3649</v>
      </c>
      <c r="U394" s="170" t="s">
        <v>3649</v>
      </c>
      <c r="V394" s="133"/>
      <c r="W394" s="133"/>
      <c r="X394" s="133"/>
    </row>
    <row r="395" spans="1:24" x14ac:dyDescent="0.2">
      <c r="A395" s="133"/>
      <c r="B395" s="133">
        <v>49</v>
      </c>
      <c r="C395" s="136" t="s">
        <v>5387</v>
      </c>
      <c r="D395" s="136" t="s">
        <v>2447</v>
      </c>
      <c r="E395" s="133"/>
      <c r="F395" s="133">
        <v>136900</v>
      </c>
      <c r="G395" s="133" t="s">
        <v>1648</v>
      </c>
      <c r="H395" s="133">
        <v>176</v>
      </c>
      <c r="I395" s="133">
        <v>1</v>
      </c>
      <c r="J395" s="133">
        <v>402</v>
      </c>
      <c r="K395" s="133">
        <v>33</v>
      </c>
      <c r="L395" s="133"/>
      <c r="M395" s="133" t="s">
        <v>1380</v>
      </c>
      <c r="N395" s="133"/>
      <c r="O395" s="133" t="s">
        <v>2722</v>
      </c>
      <c r="P395" s="133" t="s">
        <v>4807</v>
      </c>
      <c r="Q395" s="166">
        <v>41646</v>
      </c>
      <c r="R395" s="133"/>
      <c r="S395" s="146" t="s">
        <v>3649</v>
      </c>
      <c r="T395" s="173" t="s">
        <v>3649</v>
      </c>
      <c r="U395" s="170" t="s">
        <v>3649</v>
      </c>
      <c r="V395" s="133"/>
      <c r="W395" s="133"/>
      <c r="X395" s="133"/>
    </row>
    <row r="396" spans="1:24" x14ac:dyDescent="0.2">
      <c r="A396" s="133"/>
      <c r="B396" s="133">
        <v>44</v>
      </c>
      <c r="C396" s="136" t="s">
        <v>5431</v>
      </c>
      <c r="D396" s="136" t="s">
        <v>3704</v>
      </c>
      <c r="E396" s="133"/>
      <c r="F396" s="133">
        <v>136900</v>
      </c>
      <c r="G396" s="133" t="s">
        <v>1192</v>
      </c>
      <c r="H396" s="133">
        <v>125</v>
      </c>
      <c r="I396" s="133">
        <v>1</v>
      </c>
      <c r="J396" s="133">
        <v>903</v>
      </c>
      <c r="K396" s="133">
        <v>33</v>
      </c>
      <c r="L396" s="133"/>
      <c r="M396" s="133" t="s">
        <v>1380</v>
      </c>
      <c r="N396" s="133"/>
      <c r="O396" s="133" t="s">
        <v>2722</v>
      </c>
      <c r="P396" s="133" t="s">
        <v>4807</v>
      </c>
      <c r="Q396" s="166">
        <v>41652</v>
      </c>
      <c r="R396" s="133"/>
      <c r="S396" s="146" t="s">
        <v>3649</v>
      </c>
      <c r="T396" s="173" t="s">
        <v>3649</v>
      </c>
      <c r="U396" s="170" t="s">
        <v>3649</v>
      </c>
      <c r="V396" s="133"/>
      <c r="W396" s="133"/>
      <c r="X396" s="133"/>
    </row>
    <row r="397" spans="1:24" x14ac:dyDescent="0.2">
      <c r="A397" s="133"/>
      <c r="B397" s="133">
        <v>44</v>
      </c>
      <c r="C397" s="136" t="s">
        <v>5431</v>
      </c>
      <c r="D397" s="136" t="s">
        <v>3707</v>
      </c>
      <c r="E397" s="133"/>
      <c r="F397" s="133">
        <v>136900</v>
      </c>
      <c r="G397" s="133" t="s">
        <v>1192</v>
      </c>
      <c r="H397" s="133">
        <v>125</v>
      </c>
      <c r="I397" s="133">
        <v>1</v>
      </c>
      <c r="J397" s="133">
        <v>903</v>
      </c>
      <c r="K397" s="133">
        <v>33</v>
      </c>
      <c r="L397" s="133"/>
      <c r="M397" s="133" t="s">
        <v>1380</v>
      </c>
      <c r="N397" s="133"/>
      <c r="O397" s="133" t="s">
        <v>2722</v>
      </c>
      <c r="P397" s="133" t="s">
        <v>4807</v>
      </c>
      <c r="Q397" s="166">
        <v>41652</v>
      </c>
      <c r="R397" s="133"/>
      <c r="S397" s="146" t="s">
        <v>3649</v>
      </c>
      <c r="T397" s="173" t="s">
        <v>3649</v>
      </c>
      <c r="U397" s="170" t="s">
        <v>3649</v>
      </c>
      <c r="V397" s="133"/>
      <c r="W397" s="133"/>
      <c r="X397" s="133"/>
    </row>
    <row r="398" spans="1:24" x14ac:dyDescent="0.2">
      <c r="A398" s="133" t="s">
        <v>5405</v>
      </c>
      <c r="B398" s="133" t="s">
        <v>4559</v>
      </c>
      <c r="C398" s="136" t="s">
        <v>5510</v>
      </c>
      <c r="D398" s="136" t="s">
        <v>2200</v>
      </c>
      <c r="E398" s="133" t="s">
        <v>2755</v>
      </c>
      <c r="F398" s="133" t="s">
        <v>3449</v>
      </c>
      <c r="G398" s="133" t="s">
        <v>3620</v>
      </c>
      <c r="H398" s="133">
        <v>303</v>
      </c>
      <c r="I398" s="133">
        <v>1</v>
      </c>
      <c r="J398" s="133">
        <v>147</v>
      </c>
      <c r="K398" s="133">
        <v>50</v>
      </c>
      <c r="L398" s="133">
        <v>330</v>
      </c>
      <c r="M398" s="133" t="s">
        <v>2731</v>
      </c>
      <c r="N398" s="133"/>
      <c r="O398" s="133" t="s">
        <v>5577</v>
      </c>
      <c r="P398" s="133" t="s">
        <v>4816</v>
      </c>
      <c r="Q398" s="166">
        <v>41653</v>
      </c>
      <c r="R398" s="133"/>
      <c r="S398" s="146" t="s">
        <v>3649</v>
      </c>
      <c r="T398" s="173" t="s">
        <v>3649</v>
      </c>
      <c r="U398" s="170" t="s">
        <v>3649</v>
      </c>
      <c r="V398" s="133"/>
      <c r="W398" s="133"/>
      <c r="X398" s="133"/>
    </row>
    <row r="399" spans="1:24" x14ac:dyDescent="0.2">
      <c r="A399" s="133"/>
      <c r="B399" s="133">
        <v>49</v>
      </c>
      <c r="C399" s="136" t="s">
        <v>5580</v>
      </c>
      <c r="D399" s="136" t="s">
        <v>1651</v>
      </c>
      <c r="E399" s="133"/>
      <c r="F399" s="133">
        <v>136900</v>
      </c>
      <c r="G399" s="133" t="s">
        <v>1648</v>
      </c>
      <c r="H399" s="133">
        <v>172</v>
      </c>
      <c r="I399" s="133">
        <v>1</v>
      </c>
      <c r="J399" s="133">
        <v>557</v>
      </c>
      <c r="K399" s="133">
        <v>33</v>
      </c>
      <c r="L399" s="133"/>
      <c r="M399" s="133" t="s">
        <v>1380</v>
      </c>
      <c r="N399" s="133"/>
      <c r="O399" s="133" t="s">
        <v>2722</v>
      </c>
      <c r="P399" s="133" t="s">
        <v>4816</v>
      </c>
      <c r="Q399" s="166">
        <v>41655</v>
      </c>
      <c r="R399" s="133"/>
      <c r="S399" s="146" t="s">
        <v>3649</v>
      </c>
      <c r="T399" s="173" t="s">
        <v>3649</v>
      </c>
      <c r="U399" s="170" t="s">
        <v>3649</v>
      </c>
      <c r="V399" s="133"/>
      <c r="W399" s="133"/>
      <c r="X399" s="133"/>
    </row>
    <row r="400" spans="1:24" x14ac:dyDescent="0.2">
      <c r="A400" s="133" t="s">
        <v>5519</v>
      </c>
      <c r="B400" s="133" t="s">
        <v>4424</v>
      </c>
      <c r="C400" s="136" t="s">
        <v>5439</v>
      </c>
      <c r="D400" s="136" t="s">
        <v>1651</v>
      </c>
      <c r="E400" s="133" t="s">
        <v>5536</v>
      </c>
      <c r="F400" s="133" t="s">
        <v>5581</v>
      </c>
      <c r="G400" s="133" t="s">
        <v>1648</v>
      </c>
      <c r="H400" s="133">
        <v>172</v>
      </c>
      <c r="I400" s="133">
        <v>1</v>
      </c>
      <c r="J400" s="133">
        <v>260</v>
      </c>
      <c r="K400" s="133">
        <v>70</v>
      </c>
      <c r="L400" s="133">
        <v>660</v>
      </c>
      <c r="M400" s="133" t="s">
        <v>4524</v>
      </c>
      <c r="N400" s="133"/>
      <c r="O400" s="133" t="s">
        <v>2645</v>
      </c>
      <c r="P400" s="133" t="s">
        <v>5281</v>
      </c>
      <c r="Q400" s="166">
        <v>41662</v>
      </c>
      <c r="R400" s="133"/>
      <c r="S400" s="146" t="s">
        <v>3649</v>
      </c>
      <c r="T400" s="173" t="s">
        <v>3649</v>
      </c>
      <c r="U400" s="170" t="s">
        <v>3649</v>
      </c>
      <c r="V400" s="133"/>
      <c r="W400" s="133"/>
      <c r="X400" s="133"/>
    </row>
    <row r="401" spans="1:24" x14ac:dyDescent="0.2">
      <c r="A401" s="133" t="s">
        <v>5519</v>
      </c>
      <c r="B401" s="133" t="s">
        <v>4424</v>
      </c>
      <c r="C401" s="136" t="s">
        <v>5439</v>
      </c>
      <c r="D401" s="136" t="s">
        <v>1631</v>
      </c>
      <c r="E401" s="133" t="s">
        <v>5536</v>
      </c>
      <c r="F401" s="133" t="s">
        <v>5581</v>
      </c>
      <c r="G401" s="133" t="s">
        <v>1648</v>
      </c>
      <c r="H401" s="133">
        <v>172</v>
      </c>
      <c r="I401" s="133">
        <v>1</v>
      </c>
      <c r="J401" s="133">
        <v>260</v>
      </c>
      <c r="K401" s="133">
        <v>70</v>
      </c>
      <c r="L401" s="133">
        <v>660</v>
      </c>
      <c r="M401" s="133" t="s">
        <v>4524</v>
      </c>
      <c r="N401" s="133"/>
      <c r="O401" s="133" t="s">
        <v>2645</v>
      </c>
      <c r="P401" s="133" t="s">
        <v>5281</v>
      </c>
      <c r="Q401" s="166">
        <v>41662</v>
      </c>
      <c r="R401" s="133"/>
      <c r="S401" s="146" t="s">
        <v>3649</v>
      </c>
      <c r="T401" s="173" t="s">
        <v>3649</v>
      </c>
      <c r="U401" s="170" t="s">
        <v>3649</v>
      </c>
      <c r="V401" s="133"/>
      <c r="W401" s="133"/>
      <c r="X401" s="133"/>
    </row>
    <row r="402" spans="1:24" x14ac:dyDescent="0.2">
      <c r="A402" s="133" t="s">
        <v>5526</v>
      </c>
      <c r="B402" s="133">
        <v>56</v>
      </c>
      <c r="C402" s="136" t="s">
        <v>5377</v>
      </c>
      <c r="D402" s="136" t="s">
        <v>1641</v>
      </c>
      <c r="E402" s="133" t="s">
        <v>2138</v>
      </c>
      <c r="F402" s="133">
        <v>4772</v>
      </c>
      <c r="G402" s="133" t="s">
        <v>1648</v>
      </c>
      <c r="H402" s="133">
        <v>165</v>
      </c>
      <c r="I402" s="133">
        <v>1</v>
      </c>
      <c r="J402" s="133">
        <v>903</v>
      </c>
      <c r="K402" s="133">
        <v>48</v>
      </c>
      <c r="L402" s="133"/>
      <c r="M402" s="133" t="s">
        <v>613</v>
      </c>
      <c r="N402" s="133"/>
      <c r="O402" s="133" t="s">
        <v>4758</v>
      </c>
      <c r="P402" s="133" t="s">
        <v>4807</v>
      </c>
      <c r="Q402" s="166">
        <v>41683</v>
      </c>
      <c r="R402" s="133"/>
      <c r="S402" s="146" t="s">
        <v>3649</v>
      </c>
      <c r="T402" s="173" t="s">
        <v>3649</v>
      </c>
      <c r="U402" s="170" t="s">
        <v>3649</v>
      </c>
      <c r="V402" s="133"/>
      <c r="W402" s="133"/>
      <c r="X402" s="133"/>
    </row>
    <row r="403" spans="1:24" x14ac:dyDescent="0.2">
      <c r="A403" s="133"/>
      <c r="B403" s="133">
        <v>44</v>
      </c>
      <c r="C403" s="136" t="s">
        <v>5431</v>
      </c>
      <c r="D403" s="136" t="s">
        <v>1645</v>
      </c>
      <c r="E403" s="133"/>
      <c r="F403" s="133">
        <v>136900</v>
      </c>
      <c r="G403" s="133" t="s">
        <v>1192</v>
      </c>
      <c r="H403" s="133">
        <v>125</v>
      </c>
      <c r="I403" s="133">
        <v>1</v>
      </c>
      <c r="J403" s="133">
        <v>973</v>
      </c>
      <c r="K403" s="133">
        <v>33</v>
      </c>
      <c r="L403" s="133"/>
      <c r="M403" s="133" t="s">
        <v>1380</v>
      </c>
      <c r="N403" s="133"/>
      <c r="O403" s="133" t="s">
        <v>2722</v>
      </c>
      <c r="P403" s="133" t="s">
        <v>4807</v>
      </c>
      <c r="Q403" s="166">
        <v>41661</v>
      </c>
      <c r="R403" s="133"/>
      <c r="S403" s="146" t="s">
        <v>3649</v>
      </c>
      <c r="T403" s="173" t="s">
        <v>3649</v>
      </c>
      <c r="U403" s="170" t="s">
        <v>3649</v>
      </c>
      <c r="V403" s="133"/>
      <c r="W403" s="133"/>
      <c r="X403" s="133"/>
    </row>
    <row r="404" spans="1:24" x14ac:dyDescent="0.2">
      <c r="A404" s="133"/>
      <c r="B404" s="133">
        <v>44</v>
      </c>
      <c r="C404" s="136" t="s">
        <v>5431</v>
      </c>
      <c r="D404" s="136" t="s">
        <v>1650</v>
      </c>
      <c r="E404" s="133"/>
      <c r="F404" s="133">
        <v>136900</v>
      </c>
      <c r="G404" s="133" t="s">
        <v>1192</v>
      </c>
      <c r="H404" s="133">
        <v>125</v>
      </c>
      <c r="I404" s="133">
        <v>1</v>
      </c>
      <c r="J404" s="133">
        <v>973</v>
      </c>
      <c r="K404" s="133">
        <v>33</v>
      </c>
      <c r="L404" s="133"/>
      <c r="M404" s="133" t="s">
        <v>1380</v>
      </c>
      <c r="N404" s="133"/>
      <c r="O404" s="133" t="s">
        <v>2722</v>
      </c>
      <c r="P404" s="133" t="s">
        <v>4807</v>
      </c>
      <c r="Q404" s="166">
        <v>41661</v>
      </c>
      <c r="R404" s="133"/>
      <c r="S404" s="146" t="s">
        <v>3649</v>
      </c>
      <c r="T404" s="173" t="s">
        <v>3649</v>
      </c>
      <c r="U404" s="170" t="s">
        <v>3649</v>
      </c>
      <c r="V404" s="133"/>
      <c r="W404" s="133"/>
      <c r="X404" s="133"/>
    </row>
    <row r="405" spans="1:24" x14ac:dyDescent="0.2">
      <c r="A405" s="133" t="s">
        <v>5505</v>
      </c>
      <c r="B405" s="133" t="s">
        <v>4560</v>
      </c>
      <c r="C405" s="136" t="s">
        <v>1495</v>
      </c>
      <c r="D405" s="136" t="s">
        <v>878</v>
      </c>
      <c r="E405" s="133" t="s">
        <v>3624</v>
      </c>
      <c r="F405" s="133" t="s">
        <v>1551</v>
      </c>
      <c r="G405" s="133" t="s">
        <v>3620</v>
      </c>
      <c r="H405" s="133">
        <v>303</v>
      </c>
      <c r="I405" s="133">
        <v>1</v>
      </c>
      <c r="J405" s="133">
        <v>161</v>
      </c>
      <c r="K405" s="133">
        <v>50</v>
      </c>
      <c r="L405" s="133">
        <v>150</v>
      </c>
      <c r="M405" s="133" t="s">
        <v>2731</v>
      </c>
      <c r="N405" s="133"/>
      <c r="O405" s="133" t="s">
        <v>5584</v>
      </c>
      <c r="P405" s="133" t="s">
        <v>4816</v>
      </c>
      <c r="Q405" s="166">
        <v>41656</v>
      </c>
      <c r="R405" s="133"/>
      <c r="S405" s="146" t="s">
        <v>3649</v>
      </c>
      <c r="T405" s="173" t="s">
        <v>3649</v>
      </c>
      <c r="U405" s="170" t="s">
        <v>3649</v>
      </c>
      <c r="V405" s="133"/>
      <c r="W405" s="133"/>
      <c r="X405" s="133"/>
    </row>
    <row r="406" spans="1:24" ht="12.75" customHeight="1" x14ac:dyDescent="0.2">
      <c r="A406" s="133" t="s">
        <v>5590</v>
      </c>
      <c r="B406" s="133" t="s">
        <v>4558</v>
      </c>
      <c r="C406" s="136" t="s">
        <v>5597</v>
      </c>
      <c r="D406" s="136" t="s">
        <v>1651</v>
      </c>
      <c r="E406" s="133" t="s">
        <v>5591</v>
      </c>
      <c r="F406" s="133">
        <v>238372</v>
      </c>
      <c r="G406" s="133" t="s">
        <v>3620</v>
      </c>
      <c r="H406" s="133">
        <v>303</v>
      </c>
      <c r="I406" s="133">
        <v>1</v>
      </c>
      <c r="J406" s="133">
        <v>275</v>
      </c>
      <c r="K406" s="133">
        <v>38</v>
      </c>
      <c r="L406" s="133">
        <v>275</v>
      </c>
      <c r="M406" s="133" t="s">
        <v>3594</v>
      </c>
      <c r="N406" s="133" t="s">
        <v>3657</v>
      </c>
      <c r="O406" s="133" t="s">
        <v>5592</v>
      </c>
      <c r="P406" s="133" t="s">
        <v>4807</v>
      </c>
      <c r="Q406" s="166">
        <v>41661</v>
      </c>
      <c r="R406" s="133"/>
      <c r="S406" s="146" t="s">
        <v>3649</v>
      </c>
      <c r="T406" s="173" t="s">
        <v>3649</v>
      </c>
      <c r="U406" s="170" t="s">
        <v>3649</v>
      </c>
      <c r="V406" s="133"/>
      <c r="W406" s="133"/>
      <c r="X406" s="133"/>
    </row>
    <row r="407" spans="1:24" x14ac:dyDescent="0.2">
      <c r="A407" s="133" t="s">
        <v>1207</v>
      </c>
      <c r="B407" s="133" t="s">
        <v>4559</v>
      </c>
      <c r="C407" s="136" t="s">
        <v>5510</v>
      </c>
      <c r="D407" s="136" t="s">
        <v>2547</v>
      </c>
      <c r="E407" s="133"/>
      <c r="F407" s="133" t="s">
        <v>5595</v>
      </c>
      <c r="G407" s="133" t="s">
        <v>1950</v>
      </c>
      <c r="H407" s="133"/>
      <c r="I407" s="133">
        <v>2</v>
      </c>
      <c r="J407" s="133">
        <v>20</v>
      </c>
      <c r="K407" s="133">
        <v>45</v>
      </c>
      <c r="L407" s="133"/>
      <c r="M407" s="133" t="s">
        <v>1207</v>
      </c>
      <c r="N407" s="133"/>
      <c r="O407" s="133" t="s">
        <v>5596</v>
      </c>
      <c r="P407" s="133" t="s">
        <v>4816</v>
      </c>
      <c r="Q407" s="166">
        <v>41654</v>
      </c>
      <c r="R407" s="133"/>
      <c r="S407" s="146" t="s">
        <v>3649</v>
      </c>
      <c r="T407" s="173" t="s">
        <v>3649</v>
      </c>
      <c r="U407" s="170" t="s">
        <v>3649</v>
      </c>
      <c r="V407" s="133"/>
      <c r="W407" s="133"/>
      <c r="X407" s="133"/>
    </row>
    <row r="408" spans="1:24" x14ac:dyDescent="0.2">
      <c r="A408" s="133" t="s">
        <v>5186</v>
      </c>
      <c r="B408" s="133">
        <v>42</v>
      </c>
      <c r="C408" s="136" t="s">
        <v>5600</v>
      </c>
      <c r="D408" s="136" t="s">
        <v>1651</v>
      </c>
      <c r="E408" s="133"/>
      <c r="F408" s="133">
        <v>133913</v>
      </c>
      <c r="G408" s="133" t="s">
        <v>3655</v>
      </c>
      <c r="H408" s="133">
        <v>172</v>
      </c>
      <c r="I408" s="133">
        <v>1</v>
      </c>
      <c r="J408" s="133">
        <v>1104</v>
      </c>
      <c r="K408" s="133">
        <v>36</v>
      </c>
      <c r="L408" s="133"/>
      <c r="M408" s="133" t="s">
        <v>1494</v>
      </c>
      <c r="N408" s="133"/>
      <c r="O408" s="133" t="s">
        <v>2722</v>
      </c>
      <c r="P408" s="133" t="s">
        <v>663</v>
      </c>
      <c r="Q408" s="166">
        <v>41668</v>
      </c>
      <c r="R408" s="133"/>
      <c r="S408" s="146" t="s">
        <v>3649</v>
      </c>
      <c r="T408" s="173" t="s">
        <v>3649</v>
      </c>
      <c r="U408" s="170" t="s">
        <v>3649</v>
      </c>
      <c r="V408" s="133"/>
      <c r="W408" s="133"/>
      <c r="X408" s="133"/>
    </row>
    <row r="409" spans="1:24" x14ac:dyDescent="0.2">
      <c r="A409" s="133" t="s">
        <v>5601</v>
      </c>
      <c r="B409" s="133">
        <v>53</v>
      </c>
      <c r="C409" s="136" t="s">
        <v>5386</v>
      </c>
      <c r="D409" s="136" t="s">
        <v>2726</v>
      </c>
      <c r="E409" s="133" t="s">
        <v>4526</v>
      </c>
      <c r="F409" s="133">
        <v>250102</v>
      </c>
      <c r="G409" s="133" t="s">
        <v>3655</v>
      </c>
      <c r="H409" s="133">
        <v>172</v>
      </c>
      <c r="I409" s="133">
        <v>1</v>
      </c>
      <c r="J409" s="133">
        <v>228</v>
      </c>
      <c r="K409" s="133">
        <v>50</v>
      </c>
      <c r="L409" s="133">
        <v>550</v>
      </c>
      <c r="M409" s="133" t="s">
        <v>5602</v>
      </c>
      <c r="N409" s="133" t="s">
        <v>2395</v>
      </c>
      <c r="O409" s="133" t="s">
        <v>375</v>
      </c>
      <c r="P409" s="133" t="s">
        <v>663</v>
      </c>
      <c r="Q409" s="166">
        <v>41677</v>
      </c>
      <c r="R409" s="133"/>
      <c r="S409" s="146" t="s">
        <v>3649</v>
      </c>
      <c r="T409" s="173" t="s">
        <v>3649</v>
      </c>
      <c r="U409" s="170" t="s">
        <v>3649</v>
      </c>
      <c r="V409" s="133"/>
      <c r="W409" s="133"/>
      <c r="X409" s="133"/>
    </row>
    <row r="410" spans="1:24" x14ac:dyDescent="0.2">
      <c r="A410" s="133" t="s">
        <v>5601</v>
      </c>
      <c r="B410" s="133">
        <v>53</v>
      </c>
      <c r="C410" s="136" t="s">
        <v>5386</v>
      </c>
      <c r="D410" s="136" t="s">
        <v>2729</v>
      </c>
      <c r="E410" s="133" t="s">
        <v>4526</v>
      </c>
      <c r="F410" s="133">
        <v>250102</v>
      </c>
      <c r="G410" s="133" t="s">
        <v>3655</v>
      </c>
      <c r="H410" s="133">
        <v>172</v>
      </c>
      <c r="I410" s="133">
        <v>1</v>
      </c>
      <c r="J410" s="133">
        <v>228</v>
      </c>
      <c r="K410" s="133">
        <v>50</v>
      </c>
      <c r="L410" s="133">
        <v>550</v>
      </c>
      <c r="M410" s="133" t="s">
        <v>5602</v>
      </c>
      <c r="N410" s="133" t="s">
        <v>2395</v>
      </c>
      <c r="O410" s="133" t="s">
        <v>375</v>
      </c>
      <c r="P410" s="133" t="s">
        <v>663</v>
      </c>
      <c r="Q410" s="166">
        <v>41677</v>
      </c>
      <c r="R410" s="133"/>
      <c r="S410" s="146" t="s">
        <v>3649</v>
      </c>
      <c r="T410" s="173" t="s">
        <v>3649</v>
      </c>
      <c r="U410" s="170" t="s">
        <v>3649</v>
      </c>
      <c r="V410" s="133"/>
      <c r="W410" s="133"/>
      <c r="X410" s="133"/>
    </row>
    <row r="411" spans="1:24" x14ac:dyDescent="0.2">
      <c r="A411" s="133" t="s">
        <v>1207</v>
      </c>
      <c r="B411" s="133" t="s">
        <v>4559</v>
      </c>
      <c r="C411" s="136" t="s">
        <v>5510</v>
      </c>
      <c r="D411" s="136" t="s">
        <v>2549</v>
      </c>
      <c r="E411" s="133"/>
      <c r="F411" s="133"/>
      <c r="G411" s="133" t="s">
        <v>1950</v>
      </c>
      <c r="H411" s="133"/>
      <c r="I411" s="133">
        <v>2</v>
      </c>
      <c r="J411" s="133">
        <v>80</v>
      </c>
      <c r="K411" s="133">
        <v>45</v>
      </c>
      <c r="L411" s="133"/>
      <c r="M411" s="133" t="s">
        <v>1207</v>
      </c>
      <c r="N411" s="133"/>
      <c r="O411" s="133" t="s">
        <v>5604</v>
      </c>
      <c r="P411" s="133" t="s">
        <v>4816</v>
      </c>
      <c r="Q411" s="166">
        <v>41660</v>
      </c>
      <c r="R411" s="133"/>
      <c r="S411" s="146" t="s">
        <v>3649</v>
      </c>
      <c r="T411" s="173" t="s">
        <v>3649</v>
      </c>
      <c r="U411" s="170" t="s">
        <v>3649</v>
      </c>
      <c r="V411" s="133"/>
      <c r="W411" s="133"/>
      <c r="X411" s="133"/>
    </row>
    <row r="412" spans="1:24" x14ac:dyDescent="0.2">
      <c r="A412" s="133" t="s">
        <v>5605</v>
      </c>
      <c r="B412" s="133" t="s">
        <v>4558</v>
      </c>
      <c r="C412" s="136" t="s">
        <v>5597</v>
      </c>
      <c r="D412" s="136" t="s">
        <v>1634</v>
      </c>
      <c r="E412" s="133" t="s">
        <v>5606</v>
      </c>
      <c r="F412" s="133" t="s">
        <v>5607</v>
      </c>
      <c r="G412" s="133" t="s">
        <v>3620</v>
      </c>
      <c r="H412" s="133">
        <v>303</v>
      </c>
      <c r="I412" s="133">
        <v>1</v>
      </c>
      <c r="J412" s="133">
        <v>275</v>
      </c>
      <c r="K412" s="133">
        <v>45</v>
      </c>
      <c r="L412" s="133">
        <v>275</v>
      </c>
      <c r="M412" s="133" t="s">
        <v>5608</v>
      </c>
      <c r="N412" s="133" t="s">
        <v>2395</v>
      </c>
      <c r="O412" s="133" t="s">
        <v>4451</v>
      </c>
      <c r="P412" s="133" t="s">
        <v>4816</v>
      </c>
      <c r="Q412" s="166">
        <v>41669</v>
      </c>
      <c r="R412" s="133">
        <v>52</v>
      </c>
      <c r="S412" s="146" t="s">
        <v>3649</v>
      </c>
      <c r="T412" s="173" t="s">
        <v>3649</v>
      </c>
      <c r="U412" s="170" t="s">
        <v>3649</v>
      </c>
      <c r="V412" s="133"/>
      <c r="W412" s="133"/>
      <c r="X412" s="133"/>
    </row>
    <row r="413" spans="1:24" x14ac:dyDescent="0.2">
      <c r="A413" s="133" t="s">
        <v>5609</v>
      </c>
      <c r="B413" s="133" t="s">
        <v>4560</v>
      </c>
      <c r="C413" s="136" t="s">
        <v>5177</v>
      </c>
      <c r="D413" s="136" t="s">
        <v>3784</v>
      </c>
      <c r="E413" s="133" t="s">
        <v>5610</v>
      </c>
      <c r="F413" s="133" t="s">
        <v>3662</v>
      </c>
      <c r="G413" s="133" t="s">
        <v>3620</v>
      </c>
      <c r="H413" s="133">
        <v>303</v>
      </c>
      <c r="I413" s="133">
        <v>1</v>
      </c>
      <c r="J413" s="133">
        <v>135</v>
      </c>
      <c r="K413" s="133">
        <v>45</v>
      </c>
      <c r="L413" s="133">
        <v>175</v>
      </c>
      <c r="M413" s="133" t="s">
        <v>2636</v>
      </c>
      <c r="N413" s="133" t="s">
        <v>2660</v>
      </c>
      <c r="O413" s="133" t="s">
        <v>4451</v>
      </c>
      <c r="P413" s="133" t="s">
        <v>4816</v>
      </c>
      <c r="Q413" s="166">
        <v>41667</v>
      </c>
      <c r="R413" s="133">
        <v>34</v>
      </c>
      <c r="S413" s="146" t="s">
        <v>3649</v>
      </c>
      <c r="T413" s="173" t="s">
        <v>3649</v>
      </c>
      <c r="U413" s="170" t="s">
        <v>3649</v>
      </c>
      <c r="V413" s="133"/>
      <c r="W413" s="133"/>
      <c r="X413" s="133"/>
    </row>
    <row r="414" spans="1:24" x14ac:dyDescent="0.2">
      <c r="A414" s="133" t="s">
        <v>5613</v>
      </c>
      <c r="B414" s="133" t="s">
        <v>4559</v>
      </c>
      <c r="C414" s="136" t="s">
        <v>5510</v>
      </c>
      <c r="D414" s="136" t="s">
        <v>2212</v>
      </c>
      <c r="E414" s="133" t="s">
        <v>5610</v>
      </c>
      <c r="F414" s="133" t="s">
        <v>3662</v>
      </c>
      <c r="G414" s="133" t="s">
        <v>3620</v>
      </c>
      <c r="H414" s="133">
        <v>303</v>
      </c>
      <c r="I414" s="133">
        <v>1</v>
      </c>
      <c r="J414" s="133">
        <v>150</v>
      </c>
      <c r="K414" s="133">
        <v>45</v>
      </c>
      <c r="L414" s="133">
        <v>110</v>
      </c>
      <c r="M414" s="133" t="s">
        <v>2636</v>
      </c>
      <c r="N414" s="133" t="s">
        <v>3595</v>
      </c>
      <c r="O414" s="133" t="s">
        <v>4451</v>
      </c>
      <c r="P414" s="133" t="s">
        <v>4816</v>
      </c>
      <c r="Q414" s="166">
        <v>41667</v>
      </c>
      <c r="R414" s="133">
        <v>21</v>
      </c>
      <c r="S414" s="146" t="s">
        <v>3649</v>
      </c>
      <c r="T414" s="173" t="s">
        <v>3649</v>
      </c>
      <c r="U414" s="170" t="s">
        <v>3649</v>
      </c>
      <c r="V414" s="133"/>
      <c r="W414" s="133"/>
      <c r="X414" s="133"/>
    </row>
    <row r="415" spans="1:24" x14ac:dyDescent="0.2">
      <c r="A415" s="133" t="s">
        <v>5616</v>
      </c>
      <c r="B415" s="133" t="s">
        <v>4424</v>
      </c>
      <c r="C415" s="136" t="s">
        <v>5439</v>
      </c>
      <c r="D415" s="136" t="s">
        <v>2726</v>
      </c>
      <c r="E415" s="133" t="s">
        <v>5617</v>
      </c>
      <c r="F415" s="133">
        <v>249342</v>
      </c>
      <c r="G415" s="133" t="s">
        <v>3655</v>
      </c>
      <c r="H415" s="133">
        <v>172</v>
      </c>
      <c r="I415" s="133">
        <v>1</v>
      </c>
      <c r="J415" s="133">
        <v>70</v>
      </c>
      <c r="K415" s="133">
        <v>49</v>
      </c>
      <c r="L415" s="133">
        <v>140</v>
      </c>
      <c r="M415" s="133" t="s">
        <v>2636</v>
      </c>
      <c r="N415" s="133" t="s">
        <v>3612</v>
      </c>
      <c r="O415" s="133" t="s">
        <v>4451</v>
      </c>
      <c r="P415" s="133" t="s">
        <v>663</v>
      </c>
      <c r="Q415" s="166">
        <v>41666</v>
      </c>
      <c r="R415" s="133">
        <v>16</v>
      </c>
      <c r="S415" s="146" t="s">
        <v>3649</v>
      </c>
      <c r="T415" s="173" t="s">
        <v>3649</v>
      </c>
      <c r="U415" s="170" t="s">
        <v>3649</v>
      </c>
      <c r="V415" s="133"/>
      <c r="W415" s="133"/>
      <c r="X415" s="133"/>
    </row>
    <row r="416" spans="1:24" x14ac:dyDescent="0.2">
      <c r="A416" s="133" t="s">
        <v>5616</v>
      </c>
      <c r="B416" s="133" t="s">
        <v>4424</v>
      </c>
      <c r="C416" s="136" t="s">
        <v>5439</v>
      </c>
      <c r="D416" s="136" t="s">
        <v>2729</v>
      </c>
      <c r="E416" s="133" t="s">
        <v>5617</v>
      </c>
      <c r="F416" s="133">
        <v>249342</v>
      </c>
      <c r="G416" s="133" t="s">
        <v>3655</v>
      </c>
      <c r="H416" s="133">
        <v>172</v>
      </c>
      <c r="I416" s="133">
        <v>1</v>
      </c>
      <c r="J416" s="133">
        <v>70</v>
      </c>
      <c r="K416" s="133">
        <v>49</v>
      </c>
      <c r="L416" s="133">
        <v>140</v>
      </c>
      <c r="M416" s="133" t="s">
        <v>2636</v>
      </c>
      <c r="N416" s="133" t="s">
        <v>3612</v>
      </c>
      <c r="O416" s="133" t="s">
        <v>4451</v>
      </c>
      <c r="P416" s="133" t="s">
        <v>663</v>
      </c>
      <c r="Q416" s="166">
        <v>41666</v>
      </c>
      <c r="R416" s="133">
        <v>16</v>
      </c>
      <c r="S416" s="146" t="s">
        <v>3649</v>
      </c>
      <c r="T416" s="173" t="s">
        <v>3649</v>
      </c>
      <c r="U416" s="170" t="s">
        <v>3649</v>
      </c>
      <c r="V416" s="133"/>
      <c r="W416" s="133"/>
      <c r="X416" s="133"/>
    </row>
    <row r="417" spans="1:24" x14ac:dyDescent="0.2">
      <c r="A417" s="133" t="s">
        <v>5619</v>
      </c>
      <c r="B417" s="133" t="s">
        <v>4424</v>
      </c>
      <c r="C417" s="136" t="s">
        <v>5439</v>
      </c>
      <c r="D417" s="136" t="s">
        <v>1641</v>
      </c>
      <c r="E417" s="133" t="s">
        <v>5617</v>
      </c>
      <c r="F417" s="133">
        <v>249342</v>
      </c>
      <c r="G417" s="133" t="s">
        <v>3655</v>
      </c>
      <c r="H417" s="133">
        <v>172</v>
      </c>
      <c r="I417" s="133">
        <v>1</v>
      </c>
      <c r="J417" s="133">
        <v>70</v>
      </c>
      <c r="K417" s="133">
        <v>49</v>
      </c>
      <c r="L417" s="133">
        <v>140</v>
      </c>
      <c r="M417" s="133" t="s">
        <v>2636</v>
      </c>
      <c r="N417" s="133" t="s">
        <v>3612</v>
      </c>
      <c r="O417" s="133" t="s">
        <v>4451</v>
      </c>
      <c r="P417" s="133" t="s">
        <v>4816</v>
      </c>
      <c r="Q417" s="166">
        <v>41667</v>
      </c>
      <c r="R417" s="133">
        <v>16</v>
      </c>
      <c r="S417" s="146" t="s">
        <v>3649</v>
      </c>
      <c r="T417" s="173" t="s">
        <v>3649</v>
      </c>
      <c r="U417" s="170" t="s">
        <v>3649</v>
      </c>
      <c r="V417" s="133"/>
      <c r="W417" s="133"/>
      <c r="X417" s="133"/>
    </row>
    <row r="418" spans="1:24" x14ac:dyDescent="0.2">
      <c r="A418" s="133" t="s">
        <v>5619</v>
      </c>
      <c r="B418" s="133" t="s">
        <v>4424</v>
      </c>
      <c r="C418" s="136" t="s">
        <v>5439</v>
      </c>
      <c r="D418" s="136" t="s">
        <v>1642</v>
      </c>
      <c r="E418" s="133" t="s">
        <v>5617</v>
      </c>
      <c r="F418" s="133">
        <v>249342</v>
      </c>
      <c r="G418" s="133" t="s">
        <v>3655</v>
      </c>
      <c r="H418" s="133">
        <v>172</v>
      </c>
      <c r="I418" s="133">
        <v>1</v>
      </c>
      <c r="J418" s="133">
        <v>70</v>
      </c>
      <c r="K418" s="133">
        <v>49</v>
      </c>
      <c r="L418" s="133">
        <v>140</v>
      </c>
      <c r="M418" s="133" t="s">
        <v>2636</v>
      </c>
      <c r="N418" s="133" t="s">
        <v>3612</v>
      </c>
      <c r="O418" s="133" t="s">
        <v>4451</v>
      </c>
      <c r="P418" s="133" t="s">
        <v>4816</v>
      </c>
      <c r="Q418" s="166">
        <v>41667</v>
      </c>
      <c r="R418" s="133">
        <v>16</v>
      </c>
      <c r="S418" s="146" t="s">
        <v>3649</v>
      </c>
      <c r="T418" s="173" t="s">
        <v>3649</v>
      </c>
      <c r="U418" s="170" t="s">
        <v>3649</v>
      </c>
      <c r="V418" s="133"/>
      <c r="W418" s="133"/>
      <c r="X418" s="133"/>
    </row>
    <row r="419" spans="1:24" x14ac:dyDescent="0.2">
      <c r="A419" s="133" t="s">
        <v>5621</v>
      </c>
      <c r="B419" s="133" t="s">
        <v>4424</v>
      </c>
      <c r="C419" s="136" t="s">
        <v>5439</v>
      </c>
      <c r="D419" s="136" t="s">
        <v>3704</v>
      </c>
      <c r="E419" s="133" t="s">
        <v>3661</v>
      </c>
      <c r="F419" s="133" t="s">
        <v>3662</v>
      </c>
      <c r="G419" s="133" t="s">
        <v>3655</v>
      </c>
      <c r="H419" s="133">
        <v>172</v>
      </c>
      <c r="I419" s="133">
        <v>1</v>
      </c>
      <c r="J419" s="133">
        <v>55</v>
      </c>
      <c r="K419" s="133">
        <v>45</v>
      </c>
      <c r="L419" s="133">
        <v>110</v>
      </c>
      <c r="M419" s="133" t="s">
        <v>2636</v>
      </c>
      <c r="N419" s="133" t="s">
        <v>3633</v>
      </c>
      <c r="O419" s="133" t="s">
        <v>4451</v>
      </c>
      <c r="P419" s="133" t="s">
        <v>4816</v>
      </c>
      <c r="Q419" s="166">
        <v>41669</v>
      </c>
      <c r="R419" s="133">
        <v>12</v>
      </c>
      <c r="S419" s="146" t="s">
        <v>3649</v>
      </c>
      <c r="T419" s="173" t="s">
        <v>3649</v>
      </c>
      <c r="U419" s="170" t="s">
        <v>3649</v>
      </c>
      <c r="V419" s="133"/>
      <c r="W419" s="133"/>
      <c r="X419" s="133"/>
    </row>
    <row r="420" spans="1:24" x14ac:dyDescent="0.2">
      <c r="A420" s="133" t="s">
        <v>5621</v>
      </c>
      <c r="B420" s="133" t="s">
        <v>4424</v>
      </c>
      <c r="C420" s="136" t="s">
        <v>5439</v>
      </c>
      <c r="D420" s="136" t="s">
        <v>3707</v>
      </c>
      <c r="E420" s="133" t="s">
        <v>3661</v>
      </c>
      <c r="F420" s="133" t="s">
        <v>3662</v>
      </c>
      <c r="G420" s="133" t="s">
        <v>3655</v>
      </c>
      <c r="H420" s="133">
        <v>172</v>
      </c>
      <c r="I420" s="133">
        <v>1</v>
      </c>
      <c r="J420" s="133">
        <v>55</v>
      </c>
      <c r="K420" s="133">
        <v>45</v>
      </c>
      <c r="L420" s="133">
        <v>110</v>
      </c>
      <c r="M420" s="133" t="s">
        <v>2636</v>
      </c>
      <c r="N420" s="133" t="s">
        <v>3633</v>
      </c>
      <c r="O420" s="133" t="s">
        <v>4451</v>
      </c>
      <c r="P420" s="133" t="s">
        <v>4816</v>
      </c>
      <c r="Q420" s="166">
        <v>41669</v>
      </c>
      <c r="R420" s="133">
        <v>12</v>
      </c>
      <c r="S420" s="146" t="s">
        <v>3649</v>
      </c>
      <c r="T420" s="173" t="s">
        <v>3649</v>
      </c>
      <c r="U420" s="170" t="s">
        <v>3649</v>
      </c>
      <c r="V420" s="133"/>
      <c r="W420" s="133"/>
      <c r="X420" s="133"/>
    </row>
    <row r="421" spans="1:24" x14ac:dyDescent="0.2">
      <c r="A421" s="133"/>
      <c r="B421" s="133">
        <v>44</v>
      </c>
      <c r="C421" s="136" t="s">
        <v>5622</v>
      </c>
      <c r="D421" s="136" t="s">
        <v>1651</v>
      </c>
      <c r="E421" s="133"/>
      <c r="F421" s="133">
        <v>136900</v>
      </c>
      <c r="G421" s="133" t="s">
        <v>1192</v>
      </c>
      <c r="H421" s="133">
        <v>125</v>
      </c>
      <c r="I421" s="133">
        <v>1</v>
      </c>
      <c r="J421" s="133">
        <v>903</v>
      </c>
      <c r="K421" s="133">
        <v>33</v>
      </c>
      <c r="L421" s="133"/>
      <c r="M421" s="133" t="s">
        <v>1380</v>
      </c>
      <c r="N421" s="133"/>
      <c r="O421" s="133" t="s">
        <v>2722</v>
      </c>
      <c r="P421" s="133" t="s">
        <v>663</v>
      </c>
      <c r="Q421" s="166">
        <v>41674</v>
      </c>
      <c r="R421" s="133"/>
      <c r="S421" s="146" t="s">
        <v>3649</v>
      </c>
      <c r="T421" s="173" t="s">
        <v>3649</v>
      </c>
      <c r="U421" s="170" t="s">
        <v>3649</v>
      </c>
      <c r="V421" s="133"/>
      <c r="W421" s="133"/>
      <c r="X421" s="133"/>
    </row>
    <row r="422" spans="1:24" x14ac:dyDescent="0.2">
      <c r="A422" s="133"/>
      <c r="B422" s="133">
        <v>44</v>
      </c>
      <c r="C422" s="136" t="s">
        <v>5622</v>
      </c>
      <c r="D422" s="136" t="s">
        <v>1631</v>
      </c>
      <c r="E422" s="133"/>
      <c r="F422" s="133">
        <v>136900</v>
      </c>
      <c r="G422" s="133" t="s">
        <v>1192</v>
      </c>
      <c r="H422" s="133">
        <v>125</v>
      </c>
      <c r="I422" s="133">
        <v>1</v>
      </c>
      <c r="J422" s="133">
        <v>903</v>
      </c>
      <c r="K422" s="133">
        <v>33</v>
      </c>
      <c r="L422" s="133"/>
      <c r="M422" s="133" t="s">
        <v>1380</v>
      </c>
      <c r="N422" s="133"/>
      <c r="O422" s="133" t="s">
        <v>2722</v>
      </c>
      <c r="P422" s="133" t="s">
        <v>663</v>
      </c>
      <c r="Q422" s="166">
        <v>41674</v>
      </c>
      <c r="R422" s="133"/>
      <c r="S422" s="146" t="s">
        <v>3649</v>
      </c>
      <c r="T422" s="173" t="s">
        <v>3649</v>
      </c>
      <c r="U422" s="170" t="s">
        <v>3649</v>
      </c>
      <c r="V422" s="133"/>
      <c r="W422" s="133"/>
      <c r="X422" s="133"/>
    </row>
    <row r="423" spans="1:24" x14ac:dyDescent="0.2">
      <c r="A423" s="133" t="s">
        <v>5623</v>
      </c>
      <c r="B423" s="133" t="s">
        <v>4424</v>
      </c>
      <c r="C423" s="136" t="s">
        <v>5439</v>
      </c>
      <c r="D423" s="136" t="s">
        <v>1634</v>
      </c>
      <c r="E423" s="133" t="s">
        <v>5624</v>
      </c>
      <c r="F423" s="133" t="s">
        <v>5625</v>
      </c>
      <c r="G423" s="133" t="s">
        <v>3655</v>
      </c>
      <c r="H423" s="133">
        <v>172</v>
      </c>
      <c r="I423" s="133">
        <v>1</v>
      </c>
      <c r="J423" s="133">
        <v>6.6</v>
      </c>
      <c r="K423" s="133">
        <v>54</v>
      </c>
      <c r="L423" s="133">
        <v>6.6</v>
      </c>
      <c r="M423" s="133" t="s">
        <v>917</v>
      </c>
      <c r="N423" s="133"/>
      <c r="O423" s="133" t="s">
        <v>5626</v>
      </c>
      <c r="P423" s="133" t="s">
        <v>4807</v>
      </c>
      <c r="Q423" s="166">
        <v>41662</v>
      </c>
      <c r="R423" s="133"/>
      <c r="S423" s="146" t="s">
        <v>3649</v>
      </c>
      <c r="T423" s="173" t="s">
        <v>3649</v>
      </c>
      <c r="U423" s="170" t="s">
        <v>3649</v>
      </c>
      <c r="V423" s="133"/>
      <c r="W423" s="133"/>
      <c r="X423" s="133"/>
    </row>
    <row r="424" spans="1:24" x14ac:dyDescent="0.2">
      <c r="A424" s="133" t="s">
        <v>5623</v>
      </c>
      <c r="B424" s="133" t="s">
        <v>4424</v>
      </c>
      <c r="C424" s="136" t="s">
        <v>5439</v>
      </c>
      <c r="D424" s="136" t="s">
        <v>1637</v>
      </c>
      <c r="E424" s="133" t="s">
        <v>5624</v>
      </c>
      <c r="F424" s="133" t="s">
        <v>5625</v>
      </c>
      <c r="G424" s="133" t="s">
        <v>3655</v>
      </c>
      <c r="H424" s="133">
        <v>172</v>
      </c>
      <c r="I424" s="133">
        <v>1</v>
      </c>
      <c r="J424" s="133">
        <v>6.6</v>
      </c>
      <c r="K424" s="133">
        <v>54</v>
      </c>
      <c r="L424" s="133">
        <v>6.6</v>
      </c>
      <c r="M424" s="133" t="s">
        <v>917</v>
      </c>
      <c r="N424" s="133"/>
      <c r="O424" s="133" t="s">
        <v>5626</v>
      </c>
      <c r="P424" s="133" t="s">
        <v>4807</v>
      </c>
      <c r="Q424" s="166">
        <v>41662</v>
      </c>
      <c r="R424" s="133"/>
      <c r="S424" s="146" t="s">
        <v>3649</v>
      </c>
      <c r="T424" s="173" t="s">
        <v>3649</v>
      </c>
      <c r="U424" s="170" t="s">
        <v>3649</v>
      </c>
      <c r="V424" s="133"/>
      <c r="W424" s="133"/>
      <c r="X424" s="133"/>
    </row>
    <row r="425" spans="1:24" x14ac:dyDescent="0.2">
      <c r="A425" s="133" t="s">
        <v>5632</v>
      </c>
      <c r="B425" s="133" t="s">
        <v>4560</v>
      </c>
      <c r="C425" s="136" t="s">
        <v>5640</v>
      </c>
      <c r="D425" s="136" t="s">
        <v>1651</v>
      </c>
      <c r="E425" s="133" t="s">
        <v>3618</v>
      </c>
      <c r="F425" s="133" t="s">
        <v>3619</v>
      </c>
      <c r="G425" s="133" t="s">
        <v>3620</v>
      </c>
      <c r="H425" s="133">
        <v>303</v>
      </c>
      <c r="I425" s="133">
        <v>1</v>
      </c>
      <c r="J425" s="133">
        <v>210</v>
      </c>
      <c r="K425" s="133">
        <v>45</v>
      </c>
      <c r="L425" s="133">
        <v>210</v>
      </c>
      <c r="M425" s="133" t="s">
        <v>3621</v>
      </c>
      <c r="N425" s="133" t="s">
        <v>3403</v>
      </c>
      <c r="O425" s="133" t="s">
        <v>3623</v>
      </c>
      <c r="P425" s="133" t="s">
        <v>663</v>
      </c>
      <c r="Q425" s="166">
        <v>41673</v>
      </c>
      <c r="R425" s="133"/>
      <c r="S425" s="146" t="s">
        <v>3649</v>
      </c>
      <c r="T425" s="173" t="s">
        <v>3649</v>
      </c>
      <c r="U425" s="170" t="s">
        <v>3649</v>
      </c>
      <c r="V425" s="133"/>
      <c r="W425" s="133"/>
      <c r="X425" s="133"/>
    </row>
    <row r="426" spans="1:24" x14ac:dyDescent="0.2">
      <c r="A426" s="133" t="s">
        <v>5635</v>
      </c>
      <c r="B426" s="133" t="s">
        <v>4559</v>
      </c>
      <c r="C426" s="136" t="s">
        <v>5510</v>
      </c>
      <c r="D426" s="136" t="s">
        <v>5666</v>
      </c>
      <c r="E426" s="133" t="s">
        <v>5636</v>
      </c>
      <c r="F426" s="133" t="s">
        <v>5667</v>
      </c>
      <c r="G426" s="843" t="s">
        <v>5637</v>
      </c>
      <c r="H426" s="133">
        <v>151</v>
      </c>
      <c r="I426" s="133">
        <v>1</v>
      </c>
      <c r="J426" s="133">
        <v>275</v>
      </c>
      <c r="K426" s="133">
        <v>54</v>
      </c>
      <c r="L426" s="133">
        <v>250</v>
      </c>
      <c r="M426" s="133" t="s">
        <v>5638</v>
      </c>
      <c r="N426" s="133" t="s">
        <v>2660</v>
      </c>
      <c r="O426" s="133" t="s">
        <v>4451</v>
      </c>
      <c r="P426" s="133" t="s">
        <v>4816</v>
      </c>
      <c r="Q426" s="166">
        <v>41681</v>
      </c>
      <c r="R426" s="133"/>
      <c r="S426" s="146" t="s">
        <v>3649</v>
      </c>
      <c r="T426" s="173" t="s">
        <v>3649</v>
      </c>
      <c r="U426" s="170" t="s">
        <v>3649</v>
      </c>
      <c r="V426" s="133"/>
      <c r="W426" s="133"/>
      <c r="X426" s="133"/>
    </row>
    <row r="427" spans="1:24" x14ac:dyDescent="0.2">
      <c r="A427" s="133" t="s">
        <v>5186</v>
      </c>
      <c r="B427" s="133">
        <v>42</v>
      </c>
      <c r="C427" s="136" t="s">
        <v>5600</v>
      </c>
      <c r="D427" s="136" t="s">
        <v>1634</v>
      </c>
      <c r="E427" s="133"/>
      <c r="F427" s="133">
        <v>133913</v>
      </c>
      <c r="G427" s="133" t="s">
        <v>3655</v>
      </c>
      <c r="H427" s="133">
        <v>172</v>
      </c>
      <c r="I427" s="133">
        <v>1</v>
      </c>
      <c r="J427" s="133">
        <v>1100</v>
      </c>
      <c r="K427" s="133">
        <v>36</v>
      </c>
      <c r="L427" s="133"/>
      <c r="M427" s="133" t="s">
        <v>1494</v>
      </c>
      <c r="N427" s="133"/>
      <c r="O427" s="133" t="s">
        <v>2722</v>
      </c>
      <c r="P427" s="133" t="s">
        <v>4816</v>
      </c>
      <c r="Q427" s="166">
        <v>41677</v>
      </c>
      <c r="R427" s="133"/>
      <c r="S427" s="146" t="s">
        <v>3649</v>
      </c>
      <c r="T427" s="173" t="s">
        <v>3649</v>
      </c>
      <c r="U427" s="170" t="s">
        <v>3649</v>
      </c>
      <c r="V427" s="133"/>
      <c r="W427" s="133"/>
      <c r="X427" s="133"/>
    </row>
    <row r="428" spans="1:24" x14ac:dyDescent="0.2">
      <c r="A428" s="133" t="s">
        <v>5645</v>
      </c>
      <c r="B428" s="133" t="s">
        <v>4560</v>
      </c>
      <c r="C428" s="136" t="s">
        <v>5640</v>
      </c>
      <c r="D428" s="136" t="s">
        <v>1634</v>
      </c>
      <c r="E428" s="133" t="s">
        <v>5354</v>
      </c>
      <c r="F428" s="133" t="s">
        <v>3207</v>
      </c>
      <c r="G428" s="133" t="s">
        <v>3620</v>
      </c>
      <c r="H428" s="133">
        <v>303</v>
      </c>
      <c r="I428" s="133">
        <v>1</v>
      </c>
      <c r="J428" s="133">
        <v>203</v>
      </c>
      <c r="K428" s="133">
        <v>54</v>
      </c>
      <c r="L428" s="133">
        <v>1100</v>
      </c>
      <c r="M428" s="133" t="s">
        <v>5646</v>
      </c>
      <c r="N428" s="133" t="s">
        <v>1818</v>
      </c>
      <c r="O428" s="133" t="s">
        <v>4451</v>
      </c>
      <c r="P428" s="133" t="s">
        <v>4816</v>
      </c>
      <c r="Q428" s="166">
        <v>41684</v>
      </c>
      <c r="R428" s="133">
        <v>250</v>
      </c>
      <c r="S428" s="146" t="s">
        <v>3649</v>
      </c>
      <c r="T428" s="173" t="s">
        <v>3649</v>
      </c>
      <c r="U428" s="170" t="s">
        <v>3649</v>
      </c>
      <c r="V428" s="133"/>
      <c r="W428" s="133"/>
      <c r="X428" s="133"/>
    </row>
    <row r="429" spans="1:24" x14ac:dyDescent="0.2">
      <c r="A429" s="133"/>
      <c r="B429" s="133">
        <v>41</v>
      </c>
      <c r="C429" s="136" t="s">
        <v>5647</v>
      </c>
      <c r="D429" s="136" t="s">
        <v>1651</v>
      </c>
      <c r="E429" s="133"/>
      <c r="F429" s="133">
        <v>136900</v>
      </c>
      <c r="G429" s="133" t="s">
        <v>3636</v>
      </c>
      <c r="H429" s="133">
        <v>149</v>
      </c>
      <c r="I429" s="133">
        <v>1</v>
      </c>
      <c r="J429" s="133">
        <v>602</v>
      </c>
      <c r="K429" s="133">
        <v>33</v>
      </c>
      <c r="L429" s="133"/>
      <c r="M429" s="133" t="s">
        <v>1380</v>
      </c>
      <c r="N429" s="133"/>
      <c r="O429" s="133" t="s">
        <v>2722</v>
      </c>
      <c r="P429" s="133" t="s">
        <v>4816</v>
      </c>
      <c r="Q429" s="166">
        <v>41675</v>
      </c>
      <c r="R429" s="133"/>
      <c r="S429" s="146" t="s">
        <v>3649</v>
      </c>
      <c r="T429" s="173" t="s">
        <v>3649</v>
      </c>
      <c r="U429" s="170" t="s">
        <v>3649</v>
      </c>
      <c r="V429" s="133"/>
      <c r="W429" s="133"/>
      <c r="X429" s="133"/>
    </row>
    <row r="430" spans="1:24" x14ac:dyDescent="0.2">
      <c r="A430" s="133"/>
      <c r="B430" s="133">
        <v>41</v>
      </c>
      <c r="C430" s="136" t="s">
        <v>5647</v>
      </c>
      <c r="D430" s="136" t="s">
        <v>1631</v>
      </c>
      <c r="E430" s="133"/>
      <c r="F430" s="133">
        <v>136900</v>
      </c>
      <c r="G430" s="133" t="s">
        <v>3636</v>
      </c>
      <c r="H430" s="133">
        <v>149</v>
      </c>
      <c r="I430" s="133">
        <v>1</v>
      </c>
      <c r="J430" s="133">
        <v>602</v>
      </c>
      <c r="K430" s="133">
        <v>33</v>
      </c>
      <c r="L430" s="133"/>
      <c r="M430" s="133" t="s">
        <v>1380</v>
      </c>
      <c r="N430" s="133"/>
      <c r="O430" s="133" t="s">
        <v>2722</v>
      </c>
      <c r="P430" s="133" t="s">
        <v>4816</v>
      </c>
      <c r="Q430" s="166">
        <v>41675</v>
      </c>
      <c r="R430" s="133"/>
      <c r="S430" s="146" t="s">
        <v>3649</v>
      </c>
      <c r="T430" s="173" t="s">
        <v>3649</v>
      </c>
      <c r="U430" s="170" t="s">
        <v>3649</v>
      </c>
      <c r="V430" s="133"/>
      <c r="W430" s="133"/>
      <c r="X430" s="133"/>
    </row>
    <row r="431" spans="1:24" x14ac:dyDescent="0.2">
      <c r="A431" s="133" t="s">
        <v>5648</v>
      </c>
      <c r="B431" s="133" t="s">
        <v>4424</v>
      </c>
      <c r="C431" s="136" t="s">
        <v>5439</v>
      </c>
      <c r="D431" s="136" t="s">
        <v>5622</v>
      </c>
      <c r="E431" s="133" t="s">
        <v>5649</v>
      </c>
      <c r="F431" s="133" t="s">
        <v>5650</v>
      </c>
      <c r="G431" s="133" t="s">
        <v>3655</v>
      </c>
      <c r="H431" s="133">
        <v>172</v>
      </c>
      <c r="I431" s="133">
        <v>1</v>
      </c>
      <c r="J431" s="133">
        <v>11</v>
      </c>
      <c r="K431" s="133">
        <v>54</v>
      </c>
      <c r="L431" s="133">
        <v>22</v>
      </c>
      <c r="M431" s="133" t="s">
        <v>2039</v>
      </c>
      <c r="N431" s="133" t="s">
        <v>4833</v>
      </c>
      <c r="O431" s="133" t="s">
        <v>4451</v>
      </c>
      <c r="P431" s="133" t="s">
        <v>4816</v>
      </c>
      <c r="Q431" s="166">
        <v>41675</v>
      </c>
      <c r="R431" s="133">
        <v>3</v>
      </c>
      <c r="S431" s="146" t="s">
        <v>3649</v>
      </c>
      <c r="T431" s="173" t="s">
        <v>3649</v>
      </c>
      <c r="U431" s="170" t="s">
        <v>3649</v>
      </c>
      <c r="V431" s="133"/>
      <c r="W431" s="133"/>
      <c r="X431" s="133"/>
    </row>
    <row r="432" spans="1:24" x14ac:dyDescent="0.2">
      <c r="A432" s="133" t="s">
        <v>5648</v>
      </c>
      <c r="B432" s="133" t="s">
        <v>4424</v>
      </c>
      <c r="C432" s="136" t="s">
        <v>5439</v>
      </c>
      <c r="D432" s="136" t="s">
        <v>5640</v>
      </c>
      <c r="E432" s="133" t="s">
        <v>5649</v>
      </c>
      <c r="F432" s="133" t="s">
        <v>5650</v>
      </c>
      <c r="G432" s="133" t="s">
        <v>3655</v>
      </c>
      <c r="H432" s="133">
        <v>172</v>
      </c>
      <c r="I432" s="133">
        <v>1</v>
      </c>
      <c r="J432" s="133">
        <v>11</v>
      </c>
      <c r="K432" s="133">
        <v>54</v>
      </c>
      <c r="L432" s="133">
        <v>22</v>
      </c>
      <c r="M432" s="133" t="s">
        <v>2039</v>
      </c>
      <c r="N432" s="133" t="s">
        <v>4833</v>
      </c>
      <c r="O432" s="133" t="s">
        <v>4451</v>
      </c>
      <c r="P432" s="133" t="s">
        <v>4816</v>
      </c>
      <c r="Q432" s="166">
        <v>41675</v>
      </c>
      <c r="R432" s="133">
        <v>3</v>
      </c>
      <c r="S432" s="146" t="s">
        <v>3649</v>
      </c>
      <c r="T432" s="173" t="s">
        <v>3649</v>
      </c>
      <c r="U432" s="170" t="s">
        <v>3649</v>
      </c>
      <c r="V432" s="133"/>
      <c r="W432" s="133"/>
      <c r="X432" s="133"/>
    </row>
    <row r="433" spans="1:24" x14ac:dyDescent="0.2">
      <c r="A433" s="133" t="s">
        <v>5651</v>
      </c>
      <c r="B433" s="133" t="s">
        <v>4558</v>
      </c>
      <c r="C433" s="136" t="s">
        <v>5597</v>
      </c>
      <c r="D433" s="136" t="s">
        <v>2726</v>
      </c>
      <c r="E433" s="133" t="s">
        <v>1350</v>
      </c>
      <c r="F433" s="133" t="s">
        <v>1351</v>
      </c>
      <c r="G433" s="133" t="s">
        <v>3620</v>
      </c>
      <c r="H433" s="133">
        <v>303</v>
      </c>
      <c r="I433" s="133">
        <v>1</v>
      </c>
      <c r="J433" s="133">
        <v>275</v>
      </c>
      <c r="K433" s="133">
        <v>45</v>
      </c>
      <c r="L433" s="133">
        <v>275</v>
      </c>
      <c r="M433" s="133" t="s">
        <v>5652</v>
      </c>
      <c r="N433" s="133" t="s">
        <v>3657</v>
      </c>
      <c r="O433" s="133" t="s">
        <v>5639</v>
      </c>
      <c r="P433" s="133" t="s">
        <v>4816</v>
      </c>
      <c r="Q433" s="166">
        <v>41681</v>
      </c>
      <c r="R433" s="133"/>
      <c r="S433" s="146" t="s">
        <v>3649</v>
      </c>
      <c r="T433" s="173" t="s">
        <v>3649</v>
      </c>
      <c r="U433" s="170" t="s">
        <v>3649</v>
      </c>
      <c r="V433" s="133"/>
      <c r="W433" s="133"/>
      <c r="X433" s="133"/>
    </row>
    <row r="434" spans="1:24" x14ac:dyDescent="0.2">
      <c r="A434" s="133" t="s">
        <v>5657</v>
      </c>
      <c r="B434" s="133" t="s">
        <v>4424</v>
      </c>
      <c r="C434" s="136" t="s">
        <v>5439</v>
      </c>
      <c r="D434" s="136" t="s">
        <v>1645</v>
      </c>
      <c r="E434" s="133" t="s">
        <v>5658</v>
      </c>
      <c r="F434" s="133" t="s">
        <v>4166</v>
      </c>
      <c r="G434" s="133" t="s">
        <v>3655</v>
      </c>
      <c r="H434" s="133">
        <v>172</v>
      </c>
      <c r="I434" s="133">
        <v>1</v>
      </c>
      <c r="J434" s="133">
        <v>110</v>
      </c>
      <c r="K434" s="133">
        <v>54</v>
      </c>
      <c r="L434" s="133">
        <v>220</v>
      </c>
      <c r="M434" s="133" t="s">
        <v>3630</v>
      </c>
      <c r="N434" s="133" t="s">
        <v>3595</v>
      </c>
      <c r="O434" s="133" t="s">
        <v>4451</v>
      </c>
      <c r="P434" s="133" t="s">
        <v>663</v>
      </c>
      <c r="Q434" s="166">
        <v>41674</v>
      </c>
      <c r="R434" s="133">
        <v>28</v>
      </c>
      <c r="S434" s="146" t="s">
        <v>3649</v>
      </c>
      <c r="T434" s="173" t="s">
        <v>3649</v>
      </c>
      <c r="U434" s="170" t="s">
        <v>3649</v>
      </c>
      <c r="V434" s="133"/>
      <c r="W434" s="133"/>
      <c r="X434" s="133"/>
    </row>
    <row r="435" spans="1:24" x14ac:dyDescent="0.2">
      <c r="A435" s="133" t="s">
        <v>5657</v>
      </c>
      <c r="B435" s="133" t="s">
        <v>4424</v>
      </c>
      <c r="C435" s="136" t="s">
        <v>5439</v>
      </c>
      <c r="D435" s="136" t="s">
        <v>1650</v>
      </c>
      <c r="E435" s="133" t="s">
        <v>5658</v>
      </c>
      <c r="F435" s="133" t="s">
        <v>4166</v>
      </c>
      <c r="G435" s="133" t="s">
        <v>3655</v>
      </c>
      <c r="H435" s="133">
        <v>172</v>
      </c>
      <c r="I435" s="133">
        <v>1</v>
      </c>
      <c r="J435" s="133">
        <v>110</v>
      </c>
      <c r="K435" s="133">
        <v>54</v>
      </c>
      <c r="L435" s="133">
        <v>220</v>
      </c>
      <c r="M435" s="133" t="s">
        <v>3630</v>
      </c>
      <c r="N435" s="133" t="s">
        <v>3595</v>
      </c>
      <c r="O435" s="133" t="s">
        <v>4451</v>
      </c>
      <c r="P435" s="133" t="s">
        <v>663</v>
      </c>
      <c r="Q435" s="166">
        <v>41674</v>
      </c>
      <c r="R435" s="133">
        <v>28</v>
      </c>
      <c r="S435" s="146" t="s">
        <v>3649</v>
      </c>
      <c r="T435" s="173" t="s">
        <v>3649</v>
      </c>
      <c r="U435" s="170" t="s">
        <v>3649</v>
      </c>
      <c r="V435" s="133"/>
      <c r="W435" s="133"/>
      <c r="X435" s="133"/>
    </row>
    <row r="436" spans="1:24" x14ac:dyDescent="0.2">
      <c r="A436" s="133" t="s">
        <v>5662</v>
      </c>
      <c r="B436" s="133" t="s">
        <v>4422</v>
      </c>
      <c r="C436" s="136" t="s">
        <v>5665</v>
      </c>
      <c r="D436" s="136" t="s">
        <v>1651</v>
      </c>
      <c r="E436" s="133" t="s">
        <v>3610</v>
      </c>
      <c r="F436" s="133" t="s">
        <v>3611</v>
      </c>
      <c r="G436" s="133" t="s">
        <v>3655</v>
      </c>
      <c r="H436" s="133">
        <v>172</v>
      </c>
      <c r="I436" s="133">
        <v>1</v>
      </c>
      <c r="J436" s="133">
        <v>275</v>
      </c>
      <c r="K436" s="133">
        <v>54</v>
      </c>
      <c r="L436" s="133">
        <v>550</v>
      </c>
      <c r="M436" s="133" t="s">
        <v>5652</v>
      </c>
      <c r="N436" s="133" t="s">
        <v>4907</v>
      </c>
      <c r="O436" s="133" t="s">
        <v>4451</v>
      </c>
      <c r="P436" s="133" t="s">
        <v>4807</v>
      </c>
      <c r="Q436" s="166">
        <v>41682</v>
      </c>
      <c r="R436" s="133">
        <v>68</v>
      </c>
      <c r="S436" s="146" t="s">
        <v>3649</v>
      </c>
      <c r="T436" s="173" t="s">
        <v>3649</v>
      </c>
      <c r="U436" s="170" t="s">
        <v>3649</v>
      </c>
      <c r="V436" s="133"/>
      <c r="W436" s="133"/>
      <c r="X436" s="133"/>
    </row>
    <row r="437" spans="1:24" x14ac:dyDescent="0.2">
      <c r="A437" s="133" t="s">
        <v>5662</v>
      </c>
      <c r="B437" s="133" t="s">
        <v>4422</v>
      </c>
      <c r="C437" s="136" t="s">
        <v>5665</v>
      </c>
      <c r="D437" s="136" t="s">
        <v>1631</v>
      </c>
      <c r="E437" s="133" t="s">
        <v>3610</v>
      </c>
      <c r="F437" s="133" t="s">
        <v>3611</v>
      </c>
      <c r="G437" s="133" t="s">
        <v>3655</v>
      </c>
      <c r="H437" s="133">
        <v>172</v>
      </c>
      <c r="I437" s="133">
        <v>1</v>
      </c>
      <c r="J437" s="133">
        <v>275</v>
      </c>
      <c r="K437" s="133">
        <v>54</v>
      </c>
      <c r="L437" s="133">
        <v>550</v>
      </c>
      <c r="M437" s="133" t="s">
        <v>5652</v>
      </c>
      <c r="N437" s="133" t="s">
        <v>4907</v>
      </c>
      <c r="O437" s="133" t="s">
        <v>4451</v>
      </c>
      <c r="P437" s="133" t="s">
        <v>4807</v>
      </c>
      <c r="Q437" s="166">
        <v>41682</v>
      </c>
      <c r="R437" s="133">
        <v>68</v>
      </c>
      <c r="S437" s="146" t="s">
        <v>3649</v>
      </c>
      <c r="T437" s="173" t="s">
        <v>3649</v>
      </c>
      <c r="U437" s="170" t="s">
        <v>3649</v>
      </c>
      <c r="V437" s="133"/>
      <c r="W437" s="133"/>
      <c r="X437" s="133"/>
    </row>
    <row r="438" spans="1:24" x14ac:dyDescent="0.2">
      <c r="A438" s="133"/>
      <c r="B438" s="133">
        <v>44</v>
      </c>
      <c r="C438" s="136" t="s">
        <v>5622</v>
      </c>
      <c r="D438" s="136" t="s">
        <v>1634</v>
      </c>
      <c r="E438" s="133"/>
      <c r="F438" s="133">
        <v>136900</v>
      </c>
      <c r="G438" s="133" t="s">
        <v>1192</v>
      </c>
      <c r="H438" s="133">
        <v>125</v>
      </c>
      <c r="I438" s="133">
        <v>1</v>
      </c>
      <c r="J438" s="133">
        <v>902</v>
      </c>
      <c r="K438" s="133">
        <v>33</v>
      </c>
      <c r="L438" s="133"/>
      <c r="M438" s="133" t="s">
        <v>1380</v>
      </c>
      <c r="N438" s="133"/>
      <c r="O438" s="133" t="s">
        <v>2722</v>
      </c>
      <c r="P438" s="133" t="s">
        <v>4816</v>
      </c>
      <c r="Q438" s="166">
        <v>41682</v>
      </c>
      <c r="R438" s="133"/>
      <c r="S438" s="146" t="s">
        <v>3649</v>
      </c>
      <c r="T438" s="173" t="s">
        <v>3649</v>
      </c>
      <c r="U438" s="170" t="s">
        <v>3649</v>
      </c>
      <c r="V438" s="133"/>
      <c r="W438" s="133"/>
      <c r="X438" s="133"/>
    </row>
    <row r="439" spans="1:24" x14ac:dyDescent="0.2">
      <c r="A439" s="133"/>
      <c r="B439" s="133">
        <v>44</v>
      </c>
      <c r="C439" s="136" t="s">
        <v>5622</v>
      </c>
      <c r="D439" s="136" t="s">
        <v>1637</v>
      </c>
      <c r="E439" s="133"/>
      <c r="F439" s="133">
        <v>136900</v>
      </c>
      <c r="G439" s="133" t="s">
        <v>1192</v>
      </c>
      <c r="H439" s="133">
        <v>125</v>
      </c>
      <c r="I439" s="133">
        <v>1</v>
      </c>
      <c r="J439" s="133">
        <v>902</v>
      </c>
      <c r="K439" s="133">
        <v>33</v>
      </c>
      <c r="L439" s="133"/>
      <c r="M439" s="133" t="s">
        <v>1380</v>
      </c>
      <c r="N439" s="133"/>
      <c r="O439" s="133" t="s">
        <v>2722</v>
      </c>
      <c r="P439" s="133" t="s">
        <v>4816</v>
      </c>
      <c r="Q439" s="166">
        <v>41682</v>
      </c>
      <c r="R439" s="133"/>
      <c r="S439" s="146" t="s">
        <v>3649</v>
      </c>
      <c r="T439" s="173" t="s">
        <v>3649</v>
      </c>
      <c r="U439" s="170" t="s">
        <v>3649</v>
      </c>
      <c r="V439" s="133"/>
      <c r="W439" s="133"/>
      <c r="X439" s="133"/>
    </row>
    <row r="440" spans="1:24" x14ac:dyDescent="0.2">
      <c r="A440" s="133"/>
      <c r="B440" s="133">
        <v>41</v>
      </c>
      <c r="C440" s="136" t="s">
        <v>5647</v>
      </c>
      <c r="D440" s="425" t="s">
        <v>1634</v>
      </c>
      <c r="E440" s="133"/>
      <c r="F440" s="133">
        <v>136900</v>
      </c>
      <c r="G440" s="133" t="s">
        <v>3636</v>
      </c>
      <c r="H440" s="133">
        <v>149</v>
      </c>
      <c r="I440" s="133">
        <v>1</v>
      </c>
      <c r="J440" s="133">
        <v>602</v>
      </c>
      <c r="K440" s="133">
        <v>33</v>
      </c>
      <c r="L440" s="133"/>
      <c r="M440" s="133" t="s">
        <v>1380</v>
      </c>
      <c r="N440" s="133"/>
      <c r="O440" s="133" t="s">
        <v>2722</v>
      </c>
      <c r="P440" s="133" t="s">
        <v>4807</v>
      </c>
      <c r="Q440" s="166">
        <v>41681</v>
      </c>
      <c r="R440" s="133"/>
      <c r="S440" s="146" t="s">
        <v>3649</v>
      </c>
      <c r="T440" s="173" t="s">
        <v>3649</v>
      </c>
      <c r="U440" s="170" t="s">
        <v>3649</v>
      </c>
      <c r="V440" s="133"/>
      <c r="W440" s="133"/>
      <c r="X440" s="133"/>
    </row>
    <row r="441" spans="1:24" x14ac:dyDescent="0.2">
      <c r="A441" s="133"/>
      <c r="B441" s="133">
        <v>41</v>
      </c>
      <c r="C441" s="136" t="s">
        <v>5647</v>
      </c>
      <c r="D441" s="136" t="s">
        <v>1637</v>
      </c>
      <c r="E441" s="133"/>
      <c r="F441" s="133">
        <v>136900</v>
      </c>
      <c r="G441" s="133" t="s">
        <v>3636</v>
      </c>
      <c r="H441" s="133">
        <v>149</v>
      </c>
      <c r="I441" s="133">
        <v>1</v>
      </c>
      <c r="J441" s="133">
        <v>602</v>
      </c>
      <c r="K441" s="133">
        <v>33</v>
      </c>
      <c r="L441" s="133"/>
      <c r="M441" s="133" t="s">
        <v>1380</v>
      </c>
      <c r="N441" s="133"/>
      <c r="O441" s="133" t="s">
        <v>2722</v>
      </c>
      <c r="P441" s="133" t="s">
        <v>4807</v>
      </c>
      <c r="Q441" s="166">
        <v>41681</v>
      </c>
      <c r="R441" s="133"/>
      <c r="S441" s="146" t="s">
        <v>3649</v>
      </c>
      <c r="T441" s="173" t="s">
        <v>3649</v>
      </c>
      <c r="U441" s="170" t="s">
        <v>3649</v>
      </c>
      <c r="V441" s="133"/>
      <c r="W441" s="133"/>
      <c r="X441" s="133"/>
    </row>
    <row r="442" spans="1:24" x14ac:dyDescent="0.2">
      <c r="A442" s="133" t="s">
        <v>5669</v>
      </c>
      <c r="B442" s="133" t="s">
        <v>4424</v>
      </c>
      <c r="C442" s="136" t="s">
        <v>5439</v>
      </c>
      <c r="D442" s="136" t="s">
        <v>2451</v>
      </c>
      <c r="E442" s="133" t="s">
        <v>3700</v>
      </c>
      <c r="F442" s="133" t="s">
        <v>4839</v>
      </c>
      <c r="G442" s="133" t="s">
        <v>3593</v>
      </c>
      <c r="H442" s="133">
        <v>172</v>
      </c>
      <c r="I442" s="133">
        <v>1</v>
      </c>
      <c r="J442" s="133">
        <v>165</v>
      </c>
      <c r="K442" s="133">
        <v>54</v>
      </c>
      <c r="L442" s="133">
        <v>330</v>
      </c>
      <c r="M442" s="133" t="s">
        <v>5670</v>
      </c>
      <c r="N442" s="133"/>
      <c r="O442" s="133" t="s">
        <v>5269</v>
      </c>
      <c r="P442" s="133" t="s">
        <v>4816</v>
      </c>
      <c r="Q442" s="166">
        <v>41683</v>
      </c>
      <c r="R442" s="133">
        <v>41</v>
      </c>
      <c r="S442" s="146" t="s">
        <v>3649</v>
      </c>
      <c r="T442" s="173" t="s">
        <v>3649</v>
      </c>
      <c r="U442" s="170" t="s">
        <v>3649</v>
      </c>
      <c r="V442" s="133"/>
      <c r="W442" s="133"/>
      <c r="X442" s="133"/>
    </row>
    <row r="443" spans="1:24" x14ac:dyDescent="0.2">
      <c r="A443" s="133" t="s">
        <v>5669</v>
      </c>
      <c r="B443" s="133" t="s">
        <v>4424</v>
      </c>
      <c r="C443" s="136" t="s">
        <v>5439</v>
      </c>
      <c r="D443" s="136" t="s">
        <v>2453</v>
      </c>
      <c r="E443" s="133" t="s">
        <v>3700</v>
      </c>
      <c r="F443" s="133" t="s">
        <v>4839</v>
      </c>
      <c r="G443" s="133" t="s">
        <v>3593</v>
      </c>
      <c r="H443" s="133">
        <v>172</v>
      </c>
      <c r="I443" s="133">
        <v>1</v>
      </c>
      <c r="J443" s="133">
        <v>165</v>
      </c>
      <c r="K443" s="133">
        <v>54</v>
      </c>
      <c r="L443" s="133">
        <v>330</v>
      </c>
      <c r="M443" s="133" t="s">
        <v>5670</v>
      </c>
      <c r="N443" s="133"/>
      <c r="O443" s="133" t="s">
        <v>5269</v>
      </c>
      <c r="P443" s="133" t="s">
        <v>4816</v>
      </c>
      <c r="Q443" s="166">
        <v>41683</v>
      </c>
      <c r="R443" s="133">
        <v>41</v>
      </c>
      <c r="S443" s="146" t="s">
        <v>3649</v>
      </c>
      <c r="T443" s="173" t="s">
        <v>3649</v>
      </c>
      <c r="U443" s="170" t="s">
        <v>3649</v>
      </c>
      <c r="V443" s="133"/>
      <c r="W443" s="133"/>
      <c r="X443" s="133"/>
    </row>
    <row r="444" spans="1:24" x14ac:dyDescent="0.2">
      <c r="A444" s="133" t="s">
        <v>5186</v>
      </c>
      <c r="B444" s="133">
        <v>42</v>
      </c>
      <c r="C444" s="136" t="s">
        <v>5600</v>
      </c>
      <c r="D444" s="136" t="s">
        <v>2726</v>
      </c>
      <c r="E444" s="133"/>
      <c r="F444" s="133">
        <v>133913</v>
      </c>
      <c r="G444" s="133" t="s">
        <v>3655</v>
      </c>
      <c r="H444" s="133">
        <v>172</v>
      </c>
      <c r="I444" s="133">
        <v>1</v>
      </c>
      <c r="J444" s="133">
        <v>1102</v>
      </c>
      <c r="K444" s="133">
        <v>36</v>
      </c>
      <c r="L444" s="133"/>
      <c r="M444" s="133" t="s">
        <v>1494</v>
      </c>
      <c r="N444" s="133"/>
      <c r="O444" s="133" t="s">
        <v>2722</v>
      </c>
      <c r="P444" s="133" t="s">
        <v>4816</v>
      </c>
      <c r="Q444" s="166">
        <v>41688</v>
      </c>
      <c r="R444" s="133"/>
      <c r="S444" s="146" t="s">
        <v>3649</v>
      </c>
      <c r="T444" s="173" t="s">
        <v>3649</v>
      </c>
      <c r="U444" s="170" t="s">
        <v>3649</v>
      </c>
      <c r="V444" s="133"/>
      <c r="W444" s="133"/>
      <c r="X444" s="133"/>
    </row>
    <row r="445" spans="1:24" x14ac:dyDescent="0.2">
      <c r="A445" s="133"/>
      <c r="B445" s="133">
        <v>41</v>
      </c>
      <c r="C445" s="136" t="s">
        <v>5647</v>
      </c>
      <c r="D445" s="136" t="s">
        <v>2726</v>
      </c>
      <c r="E445" s="133"/>
      <c r="F445" s="133">
        <v>136900</v>
      </c>
      <c r="G445" s="133" t="s">
        <v>3636</v>
      </c>
      <c r="H445" s="133">
        <v>149</v>
      </c>
      <c r="I445" s="133">
        <v>1</v>
      </c>
      <c r="J445" s="133">
        <v>903</v>
      </c>
      <c r="K445" s="133">
        <v>33</v>
      </c>
      <c r="L445" s="133"/>
      <c r="M445" s="133" t="s">
        <v>1380</v>
      </c>
      <c r="N445" s="133"/>
      <c r="O445" s="133" t="s">
        <v>2722</v>
      </c>
      <c r="P445" s="133" t="s">
        <v>4807</v>
      </c>
      <c r="Q445" s="166">
        <v>41689</v>
      </c>
      <c r="R445" s="133"/>
      <c r="S445" s="146" t="s">
        <v>3649</v>
      </c>
      <c r="T445" s="173" t="s">
        <v>3649</v>
      </c>
      <c r="U445" s="170" t="s">
        <v>3649</v>
      </c>
      <c r="V445" s="133"/>
      <c r="W445" s="133"/>
      <c r="X445" s="133"/>
    </row>
    <row r="446" spans="1:24" x14ac:dyDescent="0.2">
      <c r="A446" s="133"/>
      <c r="B446" s="133">
        <v>41</v>
      </c>
      <c r="C446" s="136" t="s">
        <v>5647</v>
      </c>
      <c r="D446" s="136" t="s">
        <v>2729</v>
      </c>
      <c r="E446" s="133"/>
      <c r="F446" s="133">
        <v>136900</v>
      </c>
      <c r="G446" s="133" t="s">
        <v>3636</v>
      </c>
      <c r="H446" s="133">
        <v>149</v>
      </c>
      <c r="I446" s="133">
        <v>1</v>
      </c>
      <c r="J446" s="133">
        <v>903</v>
      </c>
      <c r="K446" s="133">
        <v>33</v>
      </c>
      <c r="L446" s="133"/>
      <c r="M446" s="133" t="s">
        <v>1380</v>
      </c>
      <c r="N446" s="133"/>
      <c r="O446" s="133" t="s">
        <v>2722</v>
      </c>
      <c r="P446" s="133" t="s">
        <v>4807</v>
      </c>
      <c r="Q446" s="166">
        <v>41689</v>
      </c>
      <c r="R446" s="133"/>
      <c r="S446" s="146" t="s">
        <v>3649</v>
      </c>
      <c r="T446" s="173" t="s">
        <v>3649</v>
      </c>
      <c r="U446" s="170" t="s">
        <v>3649</v>
      </c>
      <c r="V446" s="133"/>
      <c r="W446" s="133"/>
      <c r="X446" s="133"/>
    </row>
    <row r="447" spans="1:24" x14ac:dyDescent="0.2">
      <c r="A447" s="133" t="s">
        <v>5675</v>
      </c>
      <c r="B447" s="133" t="s">
        <v>4422</v>
      </c>
      <c r="C447" s="136" t="s">
        <v>5665</v>
      </c>
      <c r="D447" s="136" t="s">
        <v>1634</v>
      </c>
      <c r="E447" s="133" t="s">
        <v>5676</v>
      </c>
      <c r="F447" s="133" t="s">
        <v>1183</v>
      </c>
      <c r="G447" s="133" t="s">
        <v>1648</v>
      </c>
      <c r="H447" s="133">
        <v>172</v>
      </c>
      <c r="I447" s="133">
        <v>1</v>
      </c>
      <c r="J447" s="133">
        <v>80</v>
      </c>
      <c r="K447" s="133">
        <v>62</v>
      </c>
      <c r="L447" s="133">
        <v>160</v>
      </c>
      <c r="M447" s="133" t="s">
        <v>2731</v>
      </c>
      <c r="N447" s="133"/>
      <c r="O447" s="133" t="s">
        <v>2645</v>
      </c>
      <c r="P447" s="133" t="s">
        <v>4816</v>
      </c>
      <c r="Q447" s="166">
        <v>41688</v>
      </c>
      <c r="R447" s="133"/>
      <c r="S447" s="146" t="s">
        <v>3649</v>
      </c>
      <c r="T447" s="173" t="s">
        <v>3649</v>
      </c>
      <c r="U447" s="170" t="s">
        <v>3649</v>
      </c>
      <c r="V447" s="133"/>
      <c r="W447" s="133"/>
      <c r="X447" s="133"/>
    </row>
    <row r="448" spans="1:24" x14ac:dyDescent="0.2">
      <c r="A448" s="133" t="s">
        <v>5675</v>
      </c>
      <c r="B448" s="133" t="s">
        <v>4422</v>
      </c>
      <c r="C448" s="136" t="s">
        <v>5665</v>
      </c>
      <c r="D448" s="136" t="s">
        <v>1637</v>
      </c>
      <c r="E448" s="133" t="s">
        <v>5676</v>
      </c>
      <c r="F448" s="133" t="s">
        <v>1183</v>
      </c>
      <c r="G448" s="133" t="s">
        <v>1648</v>
      </c>
      <c r="H448" s="133">
        <v>172</v>
      </c>
      <c r="I448" s="133">
        <v>1</v>
      </c>
      <c r="J448" s="133">
        <v>80</v>
      </c>
      <c r="K448" s="133">
        <v>62</v>
      </c>
      <c r="L448" s="133">
        <v>160</v>
      </c>
      <c r="M448" s="133" t="s">
        <v>2731</v>
      </c>
      <c r="N448" s="133"/>
      <c r="O448" s="133" t="s">
        <v>2645</v>
      </c>
      <c r="P448" s="133" t="s">
        <v>4816</v>
      </c>
      <c r="Q448" s="166">
        <v>41688</v>
      </c>
      <c r="R448" s="133"/>
      <c r="S448" s="146" t="s">
        <v>3649</v>
      </c>
      <c r="T448" s="173" t="s">
        <v>3649</v>
      </c>
      <c r="U448" s="170" t="s">
        <v>3649</v>
      </c>
      <c r="V448" s="133"/>
      <c r="W448" s="133"/>
      <c r="X448" s="133"/>
    </row>
    <row r="449" spans="1:24" x14ac:dyDescent="0.2">
      <c r="A449" s="133"/>
      <c r="B449" s="133">
        <v>44</v>
      </c>
      <c r="C449" s="136" t="s">
        <v>5622</v>
      </c>
      <c r="D449" s="136" t="s">
        <v>2726</v>
      </c>
      <c r="E449" s="133"/>
      <c r="F449" s="133">
        <v>136900</v>
      </c>
      <c r="G449" s="133" t="s">
        <v>1192</v>
      </c>
      <c r="H449" s="133">
        <v>125</v>
      </c>
      <c r="I449" s="133">
        <v>1</v>
      </c>
      <c r="J449" s="133">
        <v>902</v>
      </c>
      <c r="K449" s="133">
        <v>33</v>
      </c>
      <c r="L449" s="133"/>
      <c r="M449" s="133" t="s">
        <v>1380</v>
      </c>
      <c r="N449" s="133"/>
      <c r="O449" s="133" t="s">
        <v>2722</v>
      </c>
      <c r="P449" s="133" t="s">
        <v>4816</v>
      </c>
      <c r="Q449" s="166">
        <v>41691</v>
      </c>
      <c r="R449" s="133"/>
      <c r="S449" s="146" t="s">
        <v>3649</v>
      </c>
      <c r="T449" s="173" t="s">
        <v>3649</v>
      </c>
      <c r="U449" s="170" t="s">
        <v>3649</v>
      </c>
      <c r="V449" s="133"/>
      <c r="W449" s="133"/>
      <c r="X449" s="133"/>
    </row>
    <row r="450" spans="1:24" x14ac:dyDescent="0.2">
      <c r="A450" s="133"/>
      <c r="B450" s="133">
        <v>44</v>
      </c>
      <c r="C450" s="136" t="s">
        <v>5622</v>
      </c>
      <c r="D450" s="136" t="s">
        <v>2729</v>
      </c>
      <c r="E450" s="133"/>
      <c r="F450" s="133">
        <v>136900</v>
      </c>
      <c r="G450" s="133" t="s">
        <v>1192</v>
      </c>
      <c r="H450" s="133">
        <v>125</v>
      </c>
      <c r="I450" s="133">
        <v>1</v>
      </c>
      <c r="J450" s="133">
        <v>902</v>
      </c>
      <c r="K450" s="133">
        <v>33</v>
      </c>
      <c r="L450" s="133"/>
      <c r="M450" s="133" t="s">
        <v>1380</v>
      </c>
      <c r="N450" s="133"/>
      <c r="O450" s="133" t="s">
        <v>2722</v>
      </c>
      <c r="P450" s="133" t="s">
        <v>4816</v>
      </c>
      <c r="Q450" s="166">
        <v>41691</v>
      </c>
      <c r="R450" s="133"/>
      <c r="S450" s="146" t="s">
        <v>3649</v>
      </c>
      <c r="T450" s="173" t="s">
        <v>3649</v>
      </c>
      <c r="U450" s="170" t="s">
        <v>3649</v>
      </c>
      <c r="V450" s="133"/>
      <c r="W450" s="133"/>
      <c r="X450" s="133"/>
    </row>
    <row r="451" spans="1:24" x14ac:dyDescent="0.2">
      <c r="A451" s="133"/>
      <c r="B451" s="133">
        <v>56</v>
      </c>
      <c r="C451" s="136" t="s">
        <v>5377</v>
      </c>
      <c r="D451" s="136" t="s">
        <v>3704</v>
      </c>
      <c r="E451" s="133"/>
      <c r="F451" s="133">
        <v>541</v>
      </c>
      <c r="G451" s="133" t="s">
        <v>1648</v>
      </c>
      <c r="H451" s="133">
        <v>172</v>
      </c>
      <c r="I451" s="133">
        <v>1</v>
      </c>
      <c r="J451" s="133">
        <v>10</v>
      </c>
      <c r="K451" s="133">
        <v>54</v>
      </c>
      <c r="L451" s="133">
        <v>10</v>
      </c>
      <c r="M451" s="133"/>
      <c r="N451" s="133"/>
      <c r="O451" s="133" t="s">
        <v>5684</v>
      </c>
      <c r="P451" s="133" t="s">
        <v>4816</v>
      </c>
      <c r="Q451" s="166">
        <v>41683</v>
      </c>
      <c r="R451" s="133"/>
      <c r="S451" s="146" t="s">
        <v>3649</v>
      </c>
      <c r="T451" s="173" t="s">
        <v>3649</v>
      </c>
      <c r="U451" s="170" t="s">
        <v>3649</v>
      </c>
      <c r="V451" s="133"/>
      <c r="W451" s="133"/>
      <c r="X451" s="133"/>
    </row>
    <row r="452" spans="1:24" x14ac:dyDescent="0.2">
      <c r="A452" s="133" t="s">
        <v>5687</v>
      </c>
      <c r="B452" s="133" t="s">
        <v>4559</v>
      </c>
      <c r="C452" s="136" t="s">
        <v>5510</v>
      </c>
      <c r="D452" s="136" t="s">
        <v>2561</v>
      </c>
      <c r="E452" s="133" t="s">
        <v>5689</v>
      </c>
      <c r="F452" s="133" t="s">
        <v>5303</v>
      </c>
      <c r="G452" s="133" t="s">
        <v>3620</v>
      </c>
      <c r="H452" s="133">
        <v>303</v>
      </c>
      <c r="I452" s="133">
        <v>1</v>
      </c>
      <c r="J452" s="133">
        <v>150</v>
      </c>
      <c r="K452" s="133">
        <v>46</v>
      </c>
      <c r="L452" s="133">
        <v>150</v>
      </c>
      <c r="M452" s="133" t="s">
        <v>5690</v>
      </c>
      <c r="N452" s="133" t="s">
        <v>2660</v>
      </c>
      <c r="O452" s="133" t="s">
        <v>5300</v>
      </c>
      <c r="P452" s="133" t="s">
        <v>4816</v>
      </c>
      <c r="Q452" s="166">
        <v>41690</v>
      </c>
      <c r="R452" s="133">
        <v>22</v>
      </c>
      <c r="S452" s="146" t="s">
        <v>3649</v>
      </c>
      <c r="T452" s="173" t="s">
        <v>3649</v>
      </c>
      <c r="U452" s="170" t="s">
        <v>3649</v>
      </c>
      <c r="V452" s="133"/>
      <c r="W452" s="133"/>
      <c r="X452" s="133"/>
    </row>
    <row r="453" spans="1:24" x14ac:dyDescent="0.2">
      <c r="A453" s="133" t="s">
        <v>5688</v>
      </c>
      <c r="B453" s="133">
        <v>58</v>
      </c>
      <c r="C453" s="136" t="s">
        <v>5509</v>
      </c>
      <c r="D453" s="136" t="s">
        <v>1641</v>
      </c>
      <c r="E453" s="133" t="s">
        <v>5691</v>
      </c>
      <c r="F453" s="133">
        <v>246512</v>
      </c>
      <c r="G453" s="133" t="s">
        <v>3620</v>
      </c>
      <c r="H453" s="133">
        <v>303</v>
      </c>
      <c r="I453" s="133">
        <v>1</v>
      </c>
      <c r="J453" s="133">
        <v>150</v>
      </c>
      <c r="K453" s="133">
        <v>46</v>
      </c>
      <c r="L453" s="133">
        <v>150</v>
      </c>
      <c r="M453" s="133" t="s">
        <v>5690</v>
      </c>
      <c r="N453" s="133" t="s">
        <v>3595</v>
      </c>
      <c r="O453" s="133" t="s">
        <v>5300</v>
      </c>
      <c r="P453" s="133" t="s">
        <v>4807</v>
      </c>
      <c r="Q453" s="166">
        <v>41690</v>
      </c>
      <c r="R453" s="133">
        <v>22</v>
      </c>
      <c r="S453" s="146" t="s">
        <v>3649</v>
      </c>
      <c r="T453" s="173" t="s">
        <v>3649</v>
      </c>
      <c r="U453" s="170" t="s">
        <v>3649</v>
      </c>
      <c r="V453" s="133"/>
      <c r="W453" s="133"/>
      <c r="X453" s="133"/>
    </row>
    <row r="454" spans="1:24" x14ac:dyDescent="0.2">
      <c r="A454" s="133" t="s">
        <v>5693</v>
      </c>
      <c r="B454" s="133" t="s">
        <v>4424</v>
      </c>
      <c r="C454" s="136" t="s">
        <v>5439</v>
      </c>
      <c r="D454" s="136" t="s">
        <v>2200</v>
      </c>
      <c r="E454" s="133" t="s">
        <v>2642</v>
      </c>
      <c r="F454" s="133" t="s">
        <v>506</v>
      </c>
      <c r="G454" s="133" t="s">
        <v>3593</v>
      </c>
      <c r="H454" s="133">
        <v>172</v>
      </c>
      <c r="I454" s="133">
        <v>1</v>
      </c>
      <c r="J454" s="133">
        <v>180</v>
      </c>
      <c r="K454" s="133">
        <v>54</v>
      </c>
      <c r="L454" s="133">
        <v>330</v>
      </c>
      <c r="M454" s="133" t="s">
        <v>5694</v>
      </c>
      <c r="N454" s="133" t="s">
        <v>3403</v>
      </c>
      <c r="O454" s="133" t="s">
        <v>4451</v>
      </c>
      <c r="P454" s="133" t="s">
        <v>4807</v>
      </c>
      <c r="Q454" s="166">
        <v>41689</v>
      </c>
      <c r="R454" s="133">
        <v>41</v>
      </c>
      <c r="S454" s="146" t="s">
        <v>3649</v>
      </c>
      <c r="T454" s="173" t="s">
        <v>3649</v>
      </c>
      <c r="U454" s="170" t="s">
        <v>3649</v>
      </c>
      <c r="V454" s="133"/>
      <c r="W454" s="133"/>
      <c r="X454" s="133"/>
    </row>
    <row r="455" spans="1:24" x14ac:dyDescent="0.2">
      <c r="A455" s="133" t="s">
        <v>5693</v>
      </c>
      <c r="B455" s="133" t="s">
        <v>4424</v>
      </c>
      <c r="C455" s="136" t="s">
        <v>5439</v>
      </c>
      <c r="D455" s="136" t="s">
        <v>2269</v>
      </c>
      <c r="E455" s="133" t="s">
        <v>2642</v>
      </c>
      <c r="F455" s="133" t="s">
        <v>506</v>
      </c>
      <c r="G455" s="133" t="s">
        <v>3593</v>
      </c>
      <c r="H455" s="133">
        <v>172</v>
      </c>
      <c r="I455" s="133">
        <v>1</v>
      </c>
      <c r="J455" s="133">
        <v>180</v>
      </c>
      <c r="K455" s="133">
        <v>54</v>
      </c>
      <c r="L455" s="133">
        <v>330</v>
      </c>
      <c r="M455" s="133" t="s">
        <v>5694</v>
      </c>
      <c r="N455" s="133" t="s">
        <v>3403</v>
      </c>
      <c r="O455" s="133" t="s">
        <v>4451</v>
      </c>
      <c r="P455" s="133" t="s">
        <v>4807</v>
      </c>
      <c r="Q455" s="166">
        <v>41689</v>
      </c>
      <c r="R455" s="133">
        <v>41</v>
      </c>
      <c r="S455" s="146" t="s">
        <v>3649</v>
      </c>
      <c r="T455" s="173" t="s">
        <v>3649</v>
      </c>
      <c r="U455" s="170" t="s">
        <v>3649</v>
      </c>
      <c r="V455" s="133"/>
      <c r="W455" s="133"/>
      <c r="X455" s="133"/>
    </row>
    <row r="456" spans="1:24" x14ac:dyDescent="0.2">
      <c r="A456" s="133" t="s">
        <v>5601</v>
      </c>
      <c r="B456" s="133">
        <v>53</v>
      </c>
      <c r="C456" s="136" t="s">
        <v>5706</v>
      </c>
      <c r="D456" s="136" t="s">
        <v>1651</v>
      </c>
      <c r="E456" s="133" t="s">
        <v>4526</v>
      </c>
      <c r="F456" s="133">
        <v>250102</v>
      </c>
      <c r="G456" s="133" t="s">
        <v>1648</v>
      </c>
      <c r="H456" s="133">
        <v>172</v>
      </c>
      <c r="I456" s="133">
        <v>1</v>
      </c>
      <c r="J456" s="133">
        <v>45</v>
      </c>
      <c r="K456" s="133">
        <v>50</v>
      </c>
      <c r="L456" s="133">
        <v>550</v>
      </c>
      <c r="M456" s="133" t="s">
        <v>4524</v>
      </c>
      <c r="N456" s="133"/>
      <c r="O456" s="133" t="s">
        <v>375</v>
      </c>
      <c r="P456" s="133" t="s">
        <v>4816</v>
      </c>
      <c r="Q456" s="166">
        <v>41689</v>
      </c>
      <c r="R456" s="133"/>
      <c r="S456" s="146" t="s">
        <v>3649</v>
      </c>
      <c r="T456" s="173" t="s">
        <v>3649</v>
      </c>
      <c r="U456" s="170" t="s">
        <v>3649</v>
      </c>
      <c r="V456" s="133"/>
      <c r="W456" s="133"/>
      <c r="X456" s="133"/>
    </row>
    <row r="457" spans="1:24" x14ac:dyDescent="0.2">
      <c r="A457" s="133" t="s">
        <v>5601</v>
      </c>
      <c r="B457" s="133">
        <v>53</v>
      </c>
      <c r="C457" s="136" t="s">
        <v>5706</v>
      </c>
      <c r="D457" s="136" t="s">
        <v>1631</v>
      </c>
      <c r="E457" s="133" t="s">
        <v>4526</v>
      </c>
      <c r="F457" s="133">
        <v>250102</v>
      </c>
      <c r="G457" s="133" t="s">
        <v>1648</v>
      </c>
      <c r="H457" s="133">
        <v>172</v>
      </c>
      <c r="I457" s="133">
        <v>1</v>
      </c>
      <c r="J457" s="133">
        <v>45</v>
      </c>
      <c r="K457" s="133">
        <v>50</v>
      </c>
      <c r="L457" s="133">
        <v>550</v>
      </c>
      <c r="M457" s="133" t="s">
        <v>4524</v>
      </c>
      <c r="N457" s="133"/>
      <c r="O457" s="133" t="s">
        <v>375</v>
      </c>
      <c r="P457" s="133" t="s">
        <v>4816</v>
      </c>
      <c r="Q457" s="166">
        <v>41689</v>
      </c>
      <c r="R457" s="133"/>
      <c r="S457" s="146" t="s">
        <v>3649</v>
      </c>
      <c r="T457" s="173" t="s">
        <v>3649</v>
      </c>
      <c r="U457" s="170" t="s">
        <v>3649</v>
      </c>
      <c r="V457" s="133"/>
      <c r="W457" s="133"/>
      <c r="X457" s="133"/>
    </row>
    <row r="458" spans="1:24" x14ac:dyDescent="0.2">
      <c r="A458" s="133" t="s">
        <v>5712</v>
      </c>
      <c r="B458" s="133" t="s">
        <v>4559</v>
      </c>
      <c r="C458" s="136" t="s">
        <v>5510</v>
      </c>
      <c r="D458" s="136" t="s">
        <v>4273</v>
      </c>
      <c r="E458" s="133" t="s">
        <v>5713</v>
      </c>
      <c r="F458" s="133" t="s">
        <v>5714</v>
      </c>
      <c r="G458" s="133" t="s">
        <v>3620</v>
      </c>
      <c r="H458" s="133">
        <v>303</v>
      </c>
      <c r="I458" s="133">
        <v>1</v>
      </c>
      <c r="J458" s="133">
        <v>10</v>
      </c>
      <c r="K458" s="133">
        <v>46</v>
      </c>
      <c r="L458" s="133">
        <v>10</v>
      </c>
      <c r="M458" s="133" t="s">
        <v>5716</v>
      </c>
      <c r="N458" s="133"/>
      <c r="O458" s="133" t="s">
        <v>5715</v>
      </c>
      <c r="P458" s="133" t="s">
        <v>4816</v>
      </c>
      <c r="Q458" s="166">
        <v>41690</v>
      </c>
      <c r="R458" s="133"/>
      <c r="S458" s="146" t="s">
        <v>3649</v>
      </c>
      <c r="T458" s="173" t="s">
        <v>3649</v>
      </c>
      <c r="U458" s="170" t="s">
        <v>3649</v>
      </c>
      <c r="V458" s="133"/>
      <c r="W458" s="133"/>
      <c r="X458" s="133"/>
    </row>
    <row r="459" spans="1:24" x14ac:dyDescent="0.2">
      <c r="A459" s="133" t="s">
        <v>5717</v>
      </c>
      <c r="B459" s="133" t="s">
        <v>4558</v>
      </c>
      <c r="C459" s="136" t="s">
        <v>5597</v>
      </c>
      <c r="D459" s="136" t="s">
        <v>1641</v>
      </c>
      <c r="E459" s="133" t="s">
        <v>5718</v>
      </c>
      <c r="F459" s="133" t="s">
        <v>5719</v>
      </c>
      <c r="G459" s="133" t="s">
        <v>3620</v>
      </c>
      <c r="H459" s="133">
        <v>303</v>
      </c>
      <c r="I459" s="133">
        <v>1</v>
      </c>
      <c r="J459" s="133">
        <v>11</v>
      </c>
      <c r="K459" s="133">
        <v>45</v>
      </c>
      <c r="L459" s="133">
        <v>11</v>
      </c>
      <c r="M459" s="133" t="s">
        <v>5720</v>
      </c>
      <c r="N459" s="133"/>
      <c r="O459" s="133" t="s">
        <v>4276</v>
      </c>
      <c r="P459" s="133" t="s">
        <v>4807</v>
      </c>
      <c r="Q459" s="166">
        <v>41691</v>
      </c>
      <c r="R459" s="133"/>
      <c r="S459" s="146" t="s">
        <v>3649</v>
      </c>
      <c r="T459" s="173" t="s">
        <v>3649</v>
      </c>
      <c r="U459" s="170" t="s">
        <v>3649</v>
      </c>
      <c r="V459" s="133"/>
      <c r="W459" s="133"/>
      <c r="X459" s="133"/>
    </row>
    <row r="460" spans="1:24" x14ac:dyDescent="0.2">
      <c r="A460" s="133" t="s">
        <v>5645</v>
      </c>
      <c r="B460" s="133" t="s">
        <v>4560</v>
      </c>
      <c r="C460" s="136" t="s">
        <v>5640</v>
      </c>
      <c r="D460" s="136" t="s">
        <v>2726</v>
      </c>
      <c r="E460" s="133" t="s">
        <v>5354</v>
      </c>
      <c r="F460" s="133" t="s">
        <v>3207</v>
      </c>
      <c r="G460" s="133" t="s">
        <v>3620</v>
      </c>
      <c r="H460" s="133">
        <v>303</v>
      </c>
      <c r="I460" s="133">
        <v>1</v>
      </c>
      <c r="J460" s="133">
        <v>335</v>
      </c>
      <c r="K460" s="133">
        <v>54</v>
      </c>
      <c r="L460" s="133">
        <v>1100</v>
      </c>
      <c r="M460" s="133" t="s">
        <v>5646</v>
      </c>
      <c r="N460" s="133" t="s">
        <v>1818</v>
      </c>
      <c r="O460" s="133" t="s">
        <v>5724</v>
      </c>
      <c r="P460" s="133" t="s">
        <v>4807</v>
      </c>
      <c r="Q460" s="166">
        <v>41697</v>
      </c>
      <c r="R460" s="133">
        <v>250</v>
      </c>
      <c r="S460" s="146" t="s">
        <v>3649</v>
      </c>
      <c r="T460" s="173" t="s">
        <v>3649</v>
      </c>
      <c r="U460" s="170" t="s">
        <v>3649</v>
      </c>
      <c r="V460" s="133"/>
      <c r="W460" s="133"/>
      <c r="X460" s="133"/>
    </row>
    <row r="461" spans="1:24" x14ac:dyDescent="0.2">
      <c r="A461" s="133" t="s">
        <v>5186</v>
      </c>
      <c r="B461" s="133">
        <v>42</v>
      </c>
      <c r="C461" s="136" t="s">
        <v>5600</v>
      </c>
      <c r="D461" s="136" t="s">
        <v>1641</v>
      </c>
      <c r="E461" s="133"/>
      <c r="F461" s="133">
        <v>133913</v>
      </c>
      <c r="G461" s="133" t="s">
        <v>3655</v>
      </c>
      <c r="H461" s="133">
        <v>172</v>
      </c>
      <c r="I461" s="133">
        <v>1</v>
      </c>
      <c r="J461" s="133">
        <v>1100</v>
      </c>
      <c r="K461" s="133">
        <v>36</v>
      </c>
      <c r="L461" s="133"/>
      <c r="M461" s="133" t="s">
        <v>1494</v>
      </c>
      <c r="N461" s="133"/>
      <c r="O461" s="133" t="s">
        <v>2722</v>
      </c>
      <c r="P461" s="133" t="s">
        <v>4816</v>
      </c>
      <c r="Q461" s="166">
        <v>41697</v>
      </c>
      <c r="R461" s="133"/>
      <c r="S461" s="146" t="s">
        <v>3649</v>
      </c>
      <c r="T461" s="173" t="s">
        <v>3649</v>
      </c>
      <c r="U461" s="170" t="s">
        <v>3649</v>
      </c>
      <c r="V461" s="133"/>
      <c r="W461" s="133"/>
      <c r="X461" s="133"/>
    </row>
    <row r="462" spans="1:24" x14ac:dyDescent="0.2">
      <c r="A462" s="133"/>
      <c r="B462" s="133">
        <v>41</v>
      </c>
      <c r="C462" s="136" t="s">
        <v>5647</v>
      </c>
      <c r="D462" s="136" t="s">
        <v>1641</v>
      </c>
      <c r="E462" s="133"/>
      <c r="F462" s="133">
        <v>136900</v>
      </c>
      <c r="G462" s="133" t="s">
        <v>3040</v>
      </c>
      <c r="H462" s="133">
        <v>130</v>
      </c>
      <c r="I462" s="133">
        <v>1</v>
      </c>
      <c r="J462" s="133">
        <v>903</v>
      </c>
      <c r="K462" s="133">
        <v>33</v>
      </c>
      <c r="L462" s="133"/>
      <c r="M462" s="133" t="s">
        <v>1380</v>
      </c>
      <c r="N462" s="133"/>
      <c r="O462" s="133" t="s">
        <v>2722</v>
      </c>
      <c r="P462" s="133" t="s">
        <v>4807</v>
      </c>
      <c r="Q462" s="166">
        <v>41697</v>
      </c>
      <c r="R462" s="133"/>
      <c r="S462" s="146" t="s">
        <v>3649</v>
      </c>
      <c r="T462" s="173" t="s">
        <v>3649</v>
      </c>
      <c r="U462" s="170" t="s">
        <v>3649</v>
      </c>
      <c r="V462" s="133"/>
      <c r="W462" s="133"/>
      <c r="X462" s="133"/>
    </row>
    <row r="463" spans="1:24" x14ac:dyDescent="0.2">
      <c r="A463" s="133"/>
      <c r="B463" s="133">
        <v>41</v>
      </c>
      <c r="C463" s="136" t="s">
        <v>5647</v>
      </c>
      <c r="D463" s="136" t="s">
        <v>1642</v>
      </c>
      <c r="E463" s="133"/>
      <c r="F463" s="133">
        <v>136900</v>
      </c>
      <c r="G463" s="133" t="s">
        <v>3001</v>
      </c>
      <c r="H463" s="133">
        <v>170</v>
      </c>
      <c r="I463" s="133">
        <v>1</v>
      </c>
      <c r="J463" s="133">
        <v>903</v>
      </c>
      <c r="K463" s="133">
        <v>33</v>
      </c>
      <c r="L463" s="133"/>
      <c r="M463" s="133" t="s">
        <v>1380</v>
      </c>
      <c r="N463" s="133"/>
      <c r="O463" s="133" t="s">
        <v>2722</v>
      </c>
      <c r="P463" s="133" t="s">
        <v>4807</v>
      </c>
      <c r="Q463" s="166">
        <v>41697</v>
      </c>
      <c r="R463" s="133"/>
      <c r="S463" s="146" t="s">
        <v>3649</v>
      </c>
      <c r="T463" s="173" t="s">
        <v>3649</v>
      </c>
      <c r="U463" s="170" t="s">
        <v>3649</v>
      </c>
      <c r="V463" s="133"/>
      <c r="W463" s="133"/>
      <c r="X463" s="133"/>
    </row>
    <row r="464" spans="1:24" x14ac:dyDescent="0.2">
      <c r="A464" s="133" t="s">
        <v>5709</v>
      </c>
      <c r="B464" s="133" t="s">
        <v>4559</v>
      </c>
      <c r="C464" s="136" t="s">
        <v>5510</v>
      </c>
      <c r="D464" s="136" t="s">
        <v>4279</v>
      </c>
      <c r="E464" s="133" t="s">
        <v>4838</v>
      </c>
      <c r="F464" s="133" t="s">
        <v>5711</v>
      </c>
      <c r="G464" s="133" t="s">
        <v>3620</v>
      </c>
      <c r="H464" s="133">
        <v>303</v>
      </c>
      <c r="I464" s="133">
        <v>1</v>
      </c>
      <c r="J464" s="133">
        <v>110</v>
      </c>
      <c r="K464" s="133">
        <v>54</v>
      </c>
      <c r="L464" s="133">
        <v>110</v>
      </c>
      <c r="M464" s="133" t="s">
        <v>3602</v>
      </c>
      <c r="N464" s="133"/>
      <c r="O464" s="133" t="s">
        <v>5710</v>
      </c>
      <c r="P464" s="133" t="s">
        <v>4816</v>
      </c>
      <c r="Q464" s="166">
        <v>41695</v>
      </c>
      <c r="R464" s="133">
        <v>25</v>
      </c>
      <c r="S464" s="146" t="s">
        <v>3649</v>
      </c>
      <c r="T464" s="173" t="s">
        <v>3649</v>
      </c>
      <c r="U464" s="170" t="s">
        <v>3649</v>
      </c>
      <c r="V464" s="133"/>
      <c r="W464" s="133"/>
      <c r="X464" s="133"/>
    </row>
    <row r="465" spans="1:24" x14ac:dyDescent="0.2">
      <c r="A465" s="133"/>
      <c r="B465" s="133">
        <v>44</v>
      </c>
      <c r="C465" s="136" t="s">
        <v>5622</v>
      </c>
      <c r="D465" s="136" t="s">
        <v>1641</v>
      </c>
      <c r="E465" s="133"/>
      <c r="F465" s="133">
        <v>136900</v>
      </c>
      <c r="G465" s="133" t="s">
        <v>1192</v>
      </c>
      <c r="H465" s="133">
        <v>125</v>
      </c>
      <c r="I465" s="133">
        <v>1</v>
      </c>
      <c r="J465" s="133">
        <v>902</v>
      </c>
      <c r="K465" s="133">
        <v>33</v>
      </c>
      <c r="L465" s="133"/>
      <c r="M465" s="133" t="s">
        <v>1380</v>
      </c>
      <c r="N465" s="133"/>
      <c r="O465" s="133" t="s">
        <v>2722</v>
      </c>
      <c r="P465" s="133" t="s">
        <v>4816</v>
      </c>
      <c r="Q465" s="166">
        <v>41701</v>
      </c>
      <c r="R465" s="133"/>
      <c r="S465" s="146" t="s">
        <v>3649</v>
      </c>
      <c r="T465" s="173" t="s">
        <v>3649</v>
      </c>
      <c r="U465" s="170" t="s">
        <v>3649</v>
      </c>
      <c r="V465" s="133"/>
      <c r="W465" s="133"/>
      <c r="X465" s="133"/>
    </row>
    <row r="466" spans="1:24" x14ac:dyDescent="0.2">
      <c r="A466" s="133"/>
      <c r="B466" s="133">
        <v>44</v>
      </c>
      <c r="C466" s="136" t="s">
        <v>5622</v>
      </c>
      <c r="D466" s="136" t="s">
        <v>1642</v>
      </c>
      <c r="E466" s="133"/>
      <c r="F466" s="133">
        <v>136900</v>
      </c>
      <c r="G466" s="133" t="s">
        <v>1192</v>
      </c>
      <c r="H466" s="133">
        <v>125</v>
      </c>
      <c r="I466" s="133">
        <v>1</v>
      </c>
      <c r="J466" s="133">
        <v>902</v>
      </c>
      <c r="K466" s="133">
        <v>33</v>
      </c>
      <c r="L466" s="133"/>
      <c r="M466" s="133" t="s">
        <v>1380</v>
      </c>
      <c r="N466" s="133"/>
      <c r="O466" s="133" t="s">
        <v>2722</v>
      </c>
      <c r="P466" s="133" t="s">
        <v>4816</v>
      </c>
      <c r="Q466" s="166">
        <v>41701</v>
      </c>
      <c r="R466" s="133"/>
      <c r="S466" s="146" t="s">
        <v>3649</v>
      </c>
      <c r="T466" s="173" t="s">
        <v>3649</v>
      </c>
      <c r="U466" s="170" t="s">
        <v>3649</v>
      </c>
      <c r="V466" s="133"/>
      <c r="W466" s="133"/>
      <c r="X466" s="133"/>
    </row>
    <row r="467" spans="1:24" x14ac:dyDescent="0.2">
      <c r="A467" s="133" t="s">
        <v>5727</v>
      </c>
      <c r="B467" s="133" t="s">
        <v>4559</v>
      </c>
      <c r="C467" s="136" t="s">
        <v>5510</v>
      </c>
      <c r="D467" s="136" t="s">
        <v>4285</v>
      </c>
      <c r="E467" s="133" t="s">
        <v>5728</v>
      </c>
      <c r="F467" s="133" t="s">
        <v>3861</v>
      </c>
      <c r="G467" s="133" t="s">
        <v>3620</v>
      </c>
      <c r="H467" s="133">
        <v>303</v>
      </c>
      <c r="I467" s="133">
        <v>1</v>
      </c>
      <c r="J467" s="133">
        <v>11</v>
      </c>
      <c r="K467" s="133">
        <v>45</v>
      </c>
      <c r="L467" s="133">
        <v>11</v>
      </c>
      <c r="M467" s="133" t="s">
        <v>5720</v>
      </c>
      <c r="N467" s="133"/>
      <c r="O467" s="133" t="s">
        <v>4451</v>
      </c>
      <c r="P467" s="133" t="s">
        <v>4807</v>
      </c>
      <c r="Q467" s="166">
        <v>41696</v>
      </c>
      <c r="R467" s="133"/>
      <c r="S467" s="146" t="s">
        <v>3649</v>
      </c>
      <c r="T467" s="173" t="s">
        <v>3649</v>
      </c>
      <c r="U467" s="170" t="s">
        <v>3649</v>
      </c>
      <c r="V467" s="133"/>
      <c r="W467" s="133"/>
      <c r="X467" s="133"/>
    </row>
    <row r="468" spans="1:24" x14ac:dyDescent="0.2">
      <c r="A468" s="133" t="s">
        <v>5679</v>
      </c>
      <c r="B468" s="133" t="s">
        <v>4558</v>
      </c>
      <c r="C468" s="136" t="s">
        <v>5597</v>
      </c>
      <c r="D468" s="136" t="s">
        <v>3704</v>
      </c>
      <c r="E468" s="133" t="s">
        <v>5197</v>
      </c>
      <c r="F468" s="133" t="s">
        <v>5680</v>
      </c>
      <c r="G468" s="133" t="s">
        <v>3620</v>
      </c>
      <c r="H468" s="133">
        <v>303</v>
      </c>
      <c r="I468" s="133">
        <v>1</v>
      </c>
      <c r="J468" s="133">
        <v>223</v>
      </c>
      <c r="K468" s="133">
        <v>45</v>
      </c>
      <c r="L468" s="133">
        <v>275</v>
      </c>
      <c r="M468" s="133" t="s">
        <v>5652</v>
      </c>
      <c r="N468" s="133"/>
      <c r="O468" s="133" t="s">
        <v>3616</v>
      </c>
      <c r="P468" s="133" t="s">
        <v>4807</v>
      </c>
      <c r="Q468" s="166">
        <v>41703</v>
      </c>
      <c r="R468" s="133"/>
      <c r="S468" s="146" t="s">
        <v>3649</v>
      </c>
      <c r="T468" s="173" t="s">
        <v>3649</v>
      </c>
      <c r="U468" s="170" t="s">
        <v>3649</v>
      </c>
      <c r="V468" s="133"/>
      <c r="W468" s="133"/>
      <c r="X468" s="133"/>
    </row>
    <row r="469" spans="1:24" x14ac:dyDescent="0.2">
      <c r="A469" s="133" t="s">
        <v>5698</v>
      </c>
      <c r="B469" s="133" t="s">
        <v>4559</v>
      </c>
      <c r="C469" s="136" t="s">
        <v>5510</v>
      </c>
      <c r="D469" s="136" t="s">
        <v>4288</v>
      </c>
      <c r="E469" s="133" t="s">
        <v>5699</v>
      </c>
      <c r="F469" s="133" t="s">
        <v>5700</v>
      </c>
      <c r="G469" s="133" t="s">
        <v>3620</v>
      </c>
      <c r="H469" s="133">
        <v>303</v>
      </c>
      <c r="I469" s="133">
        <v>1</v>
      </c>
      <c r="J469" s="133">
        <v>238</v>
      </c>
      <c r="K469" s="133">
        <v>50</v>
      </c>
      <c r="L469" s="133">
        <v>330</v>
      </c>
      <c r="M469" s="133" t="s">
        <v>5701</v>
      </c>
      <c r="N469" s="133" t="s">
        <v>4909</v>
      </c>
      <c r="O469" s="133" t="s">
        <v>5702</v>
      </c>
      <c r="P469" s="133" t="s">
        <v>4816</v>
      </c>
      <c r="Q469" s="166">
        <v>41705</v>
      </c>
      <c r="R469" s="133" t="s">
        <v>5703</v>
      </c>
      <c r="S469" s="146" t="s">
        <v>3649</v>
      </c>
      <c r="T469" s="173" t="s">
        <v>3649</v>
      </c>
      <c r="U469" s="170" t="s">
        <v>3649</v>
      </c>
      <c r="V469" s="133"/>
      <c r="W469" s="133"/>
      <c r="X469" s="133"/>
    </row>
    <row r="470" spans="1:24" x14ac:dyDescent="0.2">
      <c r="A470" s="133" t="s">
        <v>5729</v>
      </c>
      <c r="B470" s="133" t="s">
        <v>4424</v>
      </c>
      <c r="C470" s="136" t="s">
        <v>5439</v>
      </c>
      <c r="D470" s="136" t="s">
        <v>2547</v>
      </c>
      <c r="E470" s="133" t="s">
        <v>5730</v>
      </c>
      <c r="F470" s="133">
        <v>238312</v>
      </c>
      <c r="G470" s="133" t="s">
        <v>3655</v>
      </c>
      <c r="H470" s="133">
        <v>172</v>
      </c>
      <c r="I470" s="133">
        <v>1</v>
      </c>
      <c r="J470" s="133">
        <v>170</v>
      </c>
      <c r="K470" s="133">
        <v>38</v>
      </c>
      <c r="L470" s="133">
        <v>165</v>
      </c>
      <c r="M470" s="133" t="s">
        <v>2731</v>
      </c>
      <c r="N470" s="133" t="s">
        <v>3595</v>
      </c>
      <c r="O470" s="1190" t="s">
        <v>5777</v>
      </c>
      <c r="P470" s="133" t="s">
        <v>4816</v>
      </c>
      <c r="Q470" s="166">
        <v>41710</v>
      </c>
      <c r="R470" s="133">
        <v>18</v>
      </c>
      <c r="S470" s="146" t="s">
        <v>3649</v>
      </c>
      <c r="T470" s="173" t="s">
        <v>3649</v>
      </c>
      <c r="U470" s="170" t="s">
        <v>3649</v>
      </c>
      <c r="V470" s="133"/>
      <c r="W470" s="133"/>
      <c r="X470" s="133"/>
    </row>
    <row r="471" spans="1:24" x14ac:dyDescent="0.2">
      <c r="A471" s="133" t="s">
        <v>5729</v>
      </c>
      <c r="B471" s="133" t="s">
        <v>4424</v>
      </c>
      <c r="C471" s="136" t="s">
        <v>5439</v>
      </c>
      <c r="D471" s="136" t="s">
        <v>3843</v>
      </c>
      <c r="E471" s="133" t="s">
        <v>5730</v>
      </c>
      <c r="F471" s="133">
        <v>238312</v>
      </c>
      <c r="G471" s="133" t="s">
        <v>3655</v>
      </c>
      <c r="H471" s="133">
        <v>172</v>
      </c>
      <c r="I471" s="133">
        <v>1</v>
      </c>
      <c r="J471" s="133">
        <v>170</v>
      </c>
      <c r="K471" s="133">
        <v>38</v>
      </c>
      <c r="L471" s="133">
        <v>165</v>
      </c>
      <c r="M471" s="133" t="s">
        <v>2731</v>
      </c>
      <c r="N471" s="133" t="s">
        <v>3595</v>
      </c>
      <c r="O471" s="1190" t="s">
        <v>5777</v>
      </c>
      <c r="P471" s="133" t="s">
        <v>4816</v>
      </c>
      <c r="Q471" s="166">
        <v>41710</v>
      </c>
      <c r="R471" s="133">
        <v>18</v>
      </c>
      <c r="S471" s="146" t="s">
        <v>3649</v>
      </c>
      <c r="T471" s="173" t="s">
        <v>3649</v>
      </c>
      <c r="U471" s="170" t="s">
        <v>3649</v>
      </c>
      <c r="V471" s="133"/>
      <c r="W471" s="133"/>
      <c r="X471" s="133"/>
    </row>
    <row r="472" spans="1:24" x14ac:dyDescent="0.2">
      <c r="A472" s="133" t="s">
        <v>5645</v>
      </c>
      <c r="B472" s="133" t="s">
        <v>4560</v>
      </c>
      <c r="C472" s="136" t="s">
        <v>5640</v>
      </c>
      <c r="D472" s="136" t="s">
        <v>1641</v>
      </c>
      <c r="E472" s="133" t="s">
        <v>5354</v>
      </c>
      <c r="F472" s="133" t="s">
        <v>3207</v>
      </c>
      <c r="G472" s="133" t="s">
        <v>3620</v>
      </c>
      <c r="H472" s="133">
        <v>303</v>
      </c>
      <c r="I472" s="133">
        <v>1</v>
      </c>
      <c r="J472" s="133">
        <v>280</v>
      </c>
      <c r="K472" s="133">
        <v>54</v>
      </c>
      <c r="L472" s="133">
        <v>1100</v>
      </c>
      <c r="M472" s="133" t="s">
        <v>5646</v>
      </c>
      <c r="N472" s="133" t="s">
        <v>1818</v>
      </c>
      <c r="O472" s="133" t="s">
        <v>5724</v>
      </c>
      <c r="P472" s="133" t="s">
        <v>4807</v>
      </c>
      <c r="Q472" s="166">
        <v>41705</v>
      </c>
      <c r="R472" s="133">
        <v>250</v>
      </c>
      <c r="S472" s="146" t="s">
        <v>3649</v>
      </c>
      <c r="T472" s="173" t="s">
        <v>3649</v>
      </c>
      <c r="U472" s="170" t="s">
        <v>3649</v>
      </c>
      <c r="V472" s="133"/>
      <c r="W472" s="133"/>
      <c r="X472" s="133"/>
    </row>
    <row r="473" spans="1:24" x14ac:dyDescent="0.2">
      <c r="A473" s="133"/>
      <c r="B473" s="133">
        <v>41</v>
      </c>
      <c r="C473" s="136" t="s">
        <v>5647</v>
      </c>
      <c r="D473" s="136" t="s">
        <v>3707</v>
      </c>
      <c r="E473" s="133"/>
      <c r="F473" s="133">
        <v>136900</v>
      </c>
      <c r="G473" s="133" t="s">
        <v>3001</v>
      </c>
      <c r="H473" s="133">
        <v>170</v>
      </c>
      <c r="I473" s="133">
        <v>1</v>
      </c>
      <c r="J473" s="133">
        <v>903</v>
      </c>
      <c r="K473" s="133">
        <v>33</v>
      </c>
      <c r="L473" s="133"/>
      <c r="M473" s="133" t="s">
        <v>1380</v>
      </c>
      <c r="N473" s="133"/>
      <c r="O473" s="133" t="s">
        <v>2722</v>
      </c>
      <c r="P473" s="133" t="s">
        <v>4807</v>
      </c>
      <c r="Q473" s="166">
        <v>41705</v>
      </c>
      <c r="R473" s="133"/>
      <c r="S473" s="146" t="s">
        <v>3649</v>
      </c>
      <c r="T473" s="173" t="s">
        <v>3649</v>
      </c>
      <c r="U473" s="170" t="s">
        <v>3649</v>
      </c>
      <c r="V473" s="133"/>
      <c r="W473" s="133"/>
      <c r="X473" s="133"/>
    </row>
    <row r="474" spans="1:24" x14ac:dyDescent="0.2">
      <c r="A474" s="133"/>
      <c r="B474" s="133">
        <v>41</v>
      </c>
      <c r="C474" s="136" t="s">
        <v>5647</v>
      </c>
      <c r="D474" s="136" t="s">
        <v>3704</v>
      </c>
      <c r="E474" s="133"/>
      <c r="F474" s="133">
        <v>136900</v>
      </c>
      <c r="G474" s="133" t="s">
        <v>3040</v>
      </c>
      <c r="H474" s="133">
        <v>130</v>
      </c>
      <c r="I474" s="133">
        <v>1</v>
      </c>
      <c r="J474" s="133">
        <v>903</v>
      </c>
      <c r="K474" s="133">
        <v>33</v>
      </c>
      <c r="L474" s="133"/>
      <c r="M474" s="133" t="s">
        <v>1380</v>
      </c>
      <c r="N474" s="133"/>
      <c r="O474" s="133" t="s">
        <v>2722</v>
      </c>
      <c r="P474" s="133" t="s">
        <v>4807</v>
      </c>
      <c r="Q474" s="166">
        <v>41705</v>
      </c>
      <c r="R474" s="133"/>
      <c r="S474" s="146" t="s">
        <v>3649</v>
      </c>
      <c r="T474" s="173" t="s">
        <v>3649</v>
      </c>
      <c r="U474" s="170" t="s">
        <v>3649</v>
      </c>
      <c r="V474" s="133"/>
      <c r="W474" s="133"/>
      <c r="X474" s="133"/>
    </row>
    <row r="475" spans="1:24" x14ac:dyDescent="0.2">
      <c r="A475" s="133"/>
      <c r="B475" s="133">
        <v>42</v>
      </c>
      <c r="C475" s="136" t="s">
        <v>5600</v>
      </c>
      <c r="D475" s="136" t="s">
        <v>3704</v>
      </c>
      <c r="E475" s="133"/>
      <c r="F475" s="133">
        <v>136900</v>
      </c>
      <c r="G475" s="133" t="s">
        <v>2721</v>
      </c>
      <c r="H475" s="133">
        <v>173</v>
      </c>
      <c r="I475" s="133">
        <v>1</v>
      </c>
      <c r="J475" s="133">
        <v>875</v>
      </c>
      <c r="K475" s="133">
        <v>33</v>
      </c>
      <c r="L475" s="133"/>
      <c r="M475" s="133" t="s">
        <v>1380</v>
      </c>
      <c r="N475" s="133"/>
      <c r="O475" s="133" t="s">
        <v>2722</v>
      </c>
      <c r="P475" s="133" t="s">
        <v>4807</v>
      </c>
      <c r="Q475" s="166">
        <v>41705</v>
      </c>
      <c r="R475" s="133"/>
      <c r="S475" s="146" t="s">
        <v>3649</v>
      </c>
      <c r="T475" s="173" t="s">
        <v>3649</v>
      </c>
      <c r="U475" s="170" t="s">
        <v>3649</v>
      </c>
      <c r="V475" s="133"/>
      <c r="W475" s="133"/>
      <c r="X475" s="133"/>
    </row>
    <row r="476" spans="1:24" x14ac:dyDescent="0.2">
      <c r="A476" s="133" t="s">
        <v>5741</v>
      </c>
      <c r="B476" s="133">
        <v>54</v>
      </c>
      <c r="C476" s="136" t="s">
        <v>5745</v>
      </c>
      <c r="D476" s="136" t="s">
        <v>1651</v>
      </c>
      <c r="E476" s="133" t="s">
        <v>5742</v>
      </c>
      <c r="F476" s="133">
        <v>136750</v>
      </c>
      <c r="G476" s="133" t="s">
        <v>3001</v>
      </c>
      <c r="H476" s="843">
        <v>176</v>
      </c>
      <c r="I476" s="133">
        <v>1</v>
      </c>
      <c r="J476" s="133">
        <v>375</v>
      </c>
      <c r="K476" s="133">
        <v>33</v>
      </c>
      <c r="L476" s="133">
        <v>3500</v>
      </c>
      <c r="M476" s="133" t="s">
        <v>5743</v>
      </c>
      <c r="N476" s="133" t="s">
        <v>826</v>
      </c>
      <c r="O476" s="133" t="s">
        <v>4593</v>
      </c>
      <c r="P476" s="133" t="s">
        <v>4807</v>
      </c>
      <c r="Q476" s="166">
        <v>41708</v>
      </c>
      <c r="R476" s="133">
        <v>450</v>
      </c>
      <c r="S476" s="146" t="s">
        <v>3649</v>
      </c>
      <c r="T476" s="173" t="s">
        <v>3649</v>
      </c>
      <c r="U476" s="170" t="s">
        <v>3649</v>
      </c>
      <c r="V476" s="133"/>
      <c r="W476" s="133"/>
      <c r="X476" s="133"/>
    </row>
    <row r="477" spans="1:24" x14ac:dyDescent="0.2">
      <c r="A477" s="133" t="s">
        <v>5741</v>
      </c>
      <c r="B477" s="133">
        <v>54</v>
      </c>
      <c r="C477" s="136" t="s">
        <v>5745</v>
      </c>
      <c r="D477" s="136" t="s">
        <v>1631</v>
      </c>
      <c r="E477" s="133" t="s">
        <v>5742</v>
      </c>
      <c r="F477" s="133">
        <v>136750</v>
      </c>
      <c r="G477" s="133" t="s">
        <v>3001</v>
      </c>
      <c r="H477" s="843">
        <v>176</v>
      </c>
      <c r="I477" s="133">
        <v>1</v>
      </c>
      <c r="J477" s="133">
        <v>375</v>
      </c>
      <c r="K477" s="133">
        <v>33</v>
      </c>
      <c r="L477" s="133">
        <v>3500</v>
      </c>
      <c r="M477" s="133" t="s">
        <v>5743</v>
      </c>
      <c r="N477" s="133" t="s">
        <v>826</v>
      </c>
      <c r="O477" s="133" t="s">
        <v>4593</v>
      </c>
      <c r="P477" s="133" t="s">
        <v>4807</v>
      </c>
      <c r="Q477" s="166">
        <v>41708</v>
      </c>
      <c r="R477" s="133">
        <v>450</v>
      </c>
      <c r="S477" s="146" t="s">
        <v>3649</v>
      </c>
      <c r="T477" s="173" t="s">
        <v>3649</v>
      </c>
      <c r="U477" s="170" t="s">
        <v>3649</v>
      </c>
      <c r="V477" s="133"/>
      <c r="W477" s="133"/>
      <c r="X477" s="133"/>
    </row>
    <row r="478" spans="1:24" x14ac:dyDescent="0.2">
      <c r="A478" s="133"/>
      <c r="B478" s="133">
        <v>44</v>
      </c>
      <c r="C478" s="136" t="s">
        <v>5622</v>
      </c>
      <c r="D478" s="136" t="s">
        <v>3704</v>
      </c>
      <c r="E478" s="133"/>
      <c r="F478" s="133">
        <v>136900</v>
      </c>
      <c r="G478" s="133" t="s">
        <v>1192</v>
      </c>
      <c r="H478" s="133">
        <v>125</v>
      </c>
      <c r="I478" s="133">
        <v>1</v>
      </c>
      <c r="J478" s="133">
        <v>602</v>
      </c>
      <c r="K478" s="133">
        <v>33</v>
      </c>
      <c r="L478" s="133"/>
      <c r="M478" s="133" t="s">
        <v>1380</v>
      </c>
      <c r="N478" s="133"/>
      <c r="O478" s="133" t="s">
        <v>2722</v>
      </c>
      <c r="P478" s="133" t="s">
        <v>4807</v>
      </c>
      <c r="Q478" s="166">
        <v>41704</v>
      </c>
      <c r="R478" s="133"/>
      <c r="S478" s="146" t="s">
        <v>3649</v>
      </c>
      <c r="T478" s="173" t="s">
        <v>3649</v>
      </c>
      <c r="U478" s="170" t="s">
        <v>3649</v>
      </c>
      <c r="V478" s="133"/>
      <c r="W478" s="133"/>
      <c r="X478" s="133"/>
    </row>
    <row r="479" spans="1:24" x14ac:dyDescent="0.2">
      <c r="A479" s="133"/>
      <c r="B479" s="133">
        <v>44</v>
      </c>
      <c r="C479" s="136" t="s">
        <v>5622</v>
      </c>
      <c r="D479" s="136" t="s">
        <v>3707</v>
      </c>
      <c r="E479" s="133"/>
      <c r="F479" s="133">
        <v>136900</v>
      </c>
      <c r="G479" s="133" t="s">
        <v>1192</v>
      </c>
      <c r="H479" s="133">
        <v>125</v>
      </c>
      <c r="I479" s="133">
        <v>1</v>
      </c>
      <c r="J479" s="133">
        <v>602</v>
      </c>
      <c r="K479" s="133">
        <v>33</v>
      </c>
      <c r="L479" s="133"/>
      <c r="M479" s="133" t="s">
        <v>1380</v>
      </c>
      <c r="N479" s="133"/>
      <c r="O479" s="133" t="s">
        <v>2722</v>
      </c>
      <c r="P479" s="133" t="s">
        <v>4807</v>
      </c>
      <c r="Q479" s="166">
        <v>41704</v>
      </c>
      <c r="R479" s="133"/>
      <c r="S479" s="146" t="s">
        <v>3649</v>
      </c>
      <c r="T479" s="173" t="s">
        <v>3649</v>
      </c>
      <c r="U479" s="170" t="s">
        <v>3649</v>
      </c>
      <c r="V479" s="133"/>
      <c r="W479" s="133"/>
      <c r="X479" s="133"/>
    </row>
    <row r="480" spans="1:24" x14ac:dyDescent="0.2">
      <c r="A480" s="133"/>
      <c r="B480" s="133">
        <v>43</v>
      </c>
      <c r="C480" s="136" t="s">
        <v>5746</v>
      </c>
      <c r="D480" s="136" t="s">
        <v>1651</v>
      </c>
      <c r="E480" s="133"/>
      <c r="F480" s="133">
        <v>136900</v>
      </c>
      <c r="G480" s="133" t="s">
        <v>1648</v>
      </c>
      <c r="H480" s="133">
        <v>173</v>
      </c>
      <c r="I480" s="133">
        <v>1</v>
      </c>
      <c r="J480" s="133">
        <v>902</v>
      </c>
      <c r="K480" s="133">
        <v>33</v>
      </c>
      <c r="L480" s="133"/>
      <c r="M480" s="133" t="s">
        <v>1380</v>
      </c>
      <c r="N480" s="133"/>
      <c r="O480" s="133" t="s">
        <v>2722</v>
      </c>
      <c r="P480" s="133" t="s">
        <v>4816</v>
      </c>
      <c r="Q480" s="166">
        <v>41710</v>
      </c>
      <c r="R480" s="133"/>
      <c r="S480" s="146" t="s">
        <v>3649</v>
      </c>
      <c r="T480" s="173" t="s">
        <v>3649</v>
      </c>
      <c r="U480" s="170" t="s">
        <v>3649</v>
      </c>
      <c r="V480" s="133"/>
      <c r="W480" s="133"/>
      <c r="X480" s="133"/>
    </row>
    <row r="481" spans="1:24" x14ac:dyDescent="0.2">
      <c r="A481" s="133" t="s">
        <v>5698</v>
      </c>
      <c r="B481" s="133" t="s">
        <v>4558</v>
      </c>
      <c r="C481" s="136" t="s">
        <v>5597</v>
      </c>
      <c r="D481" s="136" t="s">
        <v>1645</v>
      </c>
      <c r="E481" s="133" t="s">
        <v>5699</v>
      </c>
      <c r="F481" s="133" t="s">
        <v>5700</v>
      </c>
      <c r="G481" s="133" t="s">
        <v>3620</v>
      </c>
      <c r="H481" s="133">
        <v>303</v>
      </c>
      <c r="I481" s="133">
        <v>1</v>
      </c>
      <c r="J481" s="133">
        <v>95</v>
      </c>
      <c r="K481" s="133">
        <v>50</v>
      </c>
      <c r="L481" s="133">
        <v>330</v>
      </c>
      <c r="M481" s="133" t="s">
        <v>5701</v>
      </c>
      <c r="N481" s="133"/>
      <c r="O481" s="133" t="s">
        <v>5754</v>
      </c>
      <c r="P481" s="133" t="s">
        <v>4807</v>
      </c>
      <c r="Q481" s="166">
        <v>41705</v>
      </c>
      <c r="R481" s="133"/>
      <c r="S481" s="146" t="s">
        <v>3649</v>
      </c>
      <c r="T481" s="173" t="s">
        <v>3649</v>
      </c>
      <c r="U481" s="170" t="s">
        <v>3649</v>
      </c>
      <c r="V481" s="133"/>
      <c r="W481" s="133"/>
      <c r="X481" s="133"/>
    </row>
    <row r="482" spans="1:24" x14ac:dyDescent="0.2">
      <c r="A482" s="133" t="s">
        <v>5755</v>
      </c>
      <c r="B482" s="133">
        <v>44</v>
      </c>
      <c r="C482" s="136" t="s">
        <v>5622</v>
      </c>
      <c r="D482" s="136" t="s">
        <v>1645</v>
      </c>
      <c r="E482" s="133" t="s">
        <v>2774</v>
      </c>
      <c r="F482" s="133">
        <v>136950</v>
      </c>
      <c r="G482" s="133" t="s">
        <v>1289</v>
      </c>
      <c r="H482" s="133">
        <v>245</v>
      </c>
      <c r="I482" s="133">
        <v>1</v>
      </c>
      <c r="J482" s="133">
        <v>809</v>
      </c>
      <c r="K482" s="133">
        <v>33</v>
      </c>
      <c r="L482" s="133">
        <v>1100</v>
      </c>
      <c r="M482" s="133" t="s">
        <v>2771</v>
      </c>
      <c r="N482" s="133" t="s">
        <v>599</v>
      </c>
      <c r="O482" s="133" t="s">
        <v>5756</v>
      </c>
      <c r="P482" s="133" t="s">
        <v>4807</v>
      </c>
      <c r="Q482" s="166">
        <v>41712</v>
      </c>
      <c r="R482" s="133">
        <v>94</v>
      </c>
      <c r="S482" s="146" t="s">
        <v>3649</v>
      </c>
      <c r="T482" s="173" t="s">
        <v>3649</v>
      </c>
      <c r="U482" s="170" t="s">
        <v>3649</v>
      </c>
      <c r="V482" s="133"/>
      <c r="W482" s="133"/>
      <c r="X482" s="133"/>
    </row>
    <row r="483" spans="1:24" ht="12.75" customHeight="1" x14ac:dyDescent="0.2">
      <c r="A483" s="133"/>
      <c r="B483" s="133">
        <v>45</v>
      </c>
      <c r="C483" s="136" t="s">
        <v>5761</v>
      </c>
      <c r="D483" s="136" t="s">
        <v>1651</v>
      </c>
      <c r="E483" s="133"/>
      <c r="F483" s="133">
        <v>136900</v>
      </c>
      <c r="G483" s="133" t="s">
        <v>3001</v>
      </c>
      <c r="H483" s="133">
        <v>170</v>
      </c>
      <c r="I483" s="133">
        <v>1</v>
      </c>
      <c r="J483" s="133">
        <v>601</v>
      </c>
      <c r="K483" s="133">
        <v>33</v>
      </c>
      <c r="L483" s="133"/>
      <c r="M483" s="133" t="s">
        <v>1380</v>
      </c>
      <c r="N483" s="133"/>
      <c r="O483" s="133" t="s">
        <v>2722</v>
      </c>
      <c r="P483" s="133" t="s">
        <v>4816</v>
      </c>
      <c r="Q483" s="166">
        <v>41712</v>
      </c>
      <c r="R483" s="133"/>
      <c r="S483" s="146" t="s">
        <v>3649</v>
      </c>
      <c r="T483" s="173" t="s">
        <v>3649</v>
      </c>
      <c r="U483" s="170" t="s">
        <v>3649</v>
      </c>
      <c r="V483" s="133"/>
      <c r="W483" s="133"/>
      <c r="X483" s="133"/>
    </row>
    <row r="484" spans="1:24" x14ac:dyDescent="0.2">
      <c r="A484" s="133"/>
      <c r="B484" s="133">
        <v>45</v>
      </c>
      <c r="C484" s="136" t="s">
        <v>5761</v>
      </c>
      <c r="D484" s="136" t="s">
        <v>1631</v>
      </c>
      <c r="E484" s="133"/>
      <c r="F484" s="133">
        <v>136900</v>
      </c>
      <c r="G484" s="133" t="s">
        <v>3001</v>
      </c>
      <c r="H484" s="133">
        <v>170</v>
      </c>
      <c r="I484" s="133">
        <v>1</v>
      </c>
      <c r="J484" s="133">
        <v>601</v>
      </c>
      <c r="K484" s="133">
        <v>33</v>
      </c>
      <c r="L484" s="133"/>
      <c r="M484" s="133" t="s">
        <v>1380</v>
      </c>
      <c r="N484" s="133"/>
      <c r="O484" s="133" t="s">
        <v>2722</v>
      </c>
      <c r="P484" s="133" t="s">
        <v>4816</v>
      </c>
      <c r="Q484" s="166">
        <v>41712</v>
      </c>
      <c r="R484" s="133"/>
      <c r="S484" s="146" t="s">
        <v>3649</v>
      </c>
      <c r="T484" s="173" t="s">
        <v>3649</v>
      </c>
      <c r="U484" s="170" t="s">
        <v>3649</v>
      </c>
      <c r="V484" s="133"/>
      <c r="W484" s="133"/>
      <c r="X484" s="133"/>
    </row>
    <row r="485" spans="1:24" x14ac:dyDescent="0.2">
      <c r="A485" s="133"/>
      <c r="B485" s="133">
        <v>41</v>
      </c>
      <c r="C485" s="136" t="s">
        <v>5647</v>
      </c>
      <c r="D485" s="136" t="s">
        <v>1645</v>
      </c>
      <c r="E485" s="133"/>
      <c r="F485" s="133">
        <v>136900</v>
      </c>
      <c r="G485" s="133" t="s">
        <v>1948</v>
      </c>
      <c r="H485" s="133">
        <v>150</v>
      </c>
      <c r="I485" s="133">
        <v>1</v>
      </c>
      <c r="J485" s="133">
        <v>610</v>
      </c>
      <c r="K485" s="133">
        <v>33</v>
      </c>
      <c r="L485" s="133"/>
      <c r="M485" s="133" t="s">
        <v>1380</v>
      </c>
      <c r="N485" s="133"/>
      <c r="O485" s="133" t="s">
        <v>2722</v>
      </c>
      <c r="P485" s="133" t="s">
        <v>4816</v>
      </c>
      <c r="Q485" s="166">
        <v>41711</v>
      </c>
      <c r="R485" s="133"/>
      <c r="S485" s="146" t="s">
        <v>3649</v>
      </c>
      <c r="T485" s="173" t="s">
        <v>3649</v>
      </c>
      <c r="U485" s="170" t="s">
        <v>3649</v>
      </c>
      <c r="V485" s="133"/>
      <c r="W485" s="133"/>
      <c r="X485" s="133"/>
    </row>
    <row r="486" spans="1:24" x14ac:dyDescent="0.2">
      <c r="A486" s="133"/>
      <c r="B486" s="133">
        <v>41</v>
      </c>
      <c r="C486" s="136" t="s">
        <v>5647</v>
      </c>
      <c r="D486" s="136" t="s">
        <v>1645</v>
      </c>
      <c r="E486" s="133"/>
      <c r="F486" s="133">
        <v>136900</v>
      </c>
      <c r="G486" s="133" t="s">
        <v>1948</v>
      </c>
      <c r="H486" s="133">
        <v>150</v>
      </c>
      <c r="I486" s="133">
        <v>1</v>
      </c>
      <c r="J486" s="133">
        <v>610</v>
      </c>
      <c r="K486" s="133">
        <v>33</v>
      </c>
      <c r="L486" s="133"/>
      <c r="M486" s="133" t="s">
        <v>1380</v>
      </c>
      <c r="N486" s="133"/>
      <c r="O486" s="133" t="s">
        <v>2722</v>
      </c>
      <c r="P486" s="133" t="s">
        <v>4816</v>
      </c>
      <c r="Q486" s="166">
        <v>41711</v>
      </c>
      <c r="R486" s="133"/>
      <c r="S486" s="146" t="s">
        <v>3649</v>
      </c>
      <c r="T486" s="173" t="s">
        <v>3649</v>
      </c>
      <c r="U486" s="170" t="s">
        <v>3649</v>
      </c>
      <c r="V486" s="133"/>
      <c r="W486" s="133"/>
      <c r="X486" s="133"/>
    </row>
    <row r="487" spans="1:24" x14ac:dyDescent="0.2">
      <c r="A487" s="133"/>
      <c r="B487" s="133">
        <v>42</v>
      </c>
      <c r="C487" s="136" t="s">
        <v>5768</v>
      </c>
      <c r="D487" s="136" t="s">
        <v>1651</v>
      </c>
      <c r="E487" s="133"/>
      <c r="F487" s="133">
        <v>136900</v>
      </c>
      <c r="G487" s="133" t="s">
        <v>3001</v>
      </c>
      <c r="H487" s="133">
        <v>172</v>
      </c>
      <c r="I487" s="133">
        <v>1</v>
      </c>
      <c r="J487" s="133">
        <v>903</v>
      </c>
      <c r="K487" s="133">
        <v>33</v>
      </c>
      <c r="L487" s="133"/>
      <c r="M487" s="133" t="s">
        <v>1380</v>
      </c>
      <c r="N487" s="133"/>
      <c r="O487" s="133" t="s">
        <v>2722</v>
      </c>
      <c r="P487" s="133" t="s">
        <v>4816</v>
      </c>
      <c r="Q487" s="166">
        <v>41715</v>
      </c>
      <c r="R487" s="133"/>
      <c r="S487" s="146" t="s">
        <v>3649</v>
      </c>
      <c r="T487" s="173" t="s">
        <v>3649</v>
      </c>
      <c r="U487" s="170" t="s">
        <v>3649</v>
      </c>
      <c r="V487" s="133"/>
      <c r="W487" s="133"/>
      <c r="X487" s="133"/>
    </row>
    <row r="488" spans="1:24" ht="26.25" customHeight="1" x14ac:dyDescent="0.2">
      <c r="A488" s="133" t="s">
        <v>5782</v>
      </c>
      <c r="B488" s="133" t="s">
        <v>4558</v>
      </c>
      <c r="C488" s="136" t="s">
        <v>5597</v>
      </c>
      <c r="D488" s="136" t="s">
        <v>2451</v>
      </c>
      <c r="E488" s="133" t="s">
        <v>5783</v>
      </c>
      <c r="F488" s="133" t="s">
        <v>5784</v>
      </c>
      <c r="G488" s="133" t="s">
        <v>3620</v>
      </c>
      <c r="H488" s="133">
        <v>303</v>
      </c>
      <c r="I488" s="133">
        <v>1</v>
      </c>
      <c r="J488" s="133">
        <v>16.5</v>
      </c>
      <c r="K488" s="133">
        <v>45</v>
      </c>
      <c r="L488" s="133">
        <v>16.5</v>
      </c>
      <c r="M488" s="133" t="s">
        <v>3621</v>
      </c>
      <c r="N488" s="133" t="s">
        <v>4820</v>
      </c>
      <c r="O488" s="133" t="s">
        <v>3603</v>
      </c>
      <c r="P488" s="133" t="s">
        <v>4816</v>
      </c>
      <c r="Q488" s="166">
        <v>41716</v>
      </c>
      <c r="R488" s="133">
        <v>4</v>
      </c>
      <c r="S488" s="146" t="s">
        <v>3649</v>
      </c>
      <c r="T488" s="173" t="s">
        <v>3649</v>
      </c>
      <c r="U488" s="170" t="s">
        <v>3649</v>
      </c>
      <c r="V488" s="133"/>
      <c r="W488" s="133"/>
      <c r="X488" s="133"/>
    </row>
    <row r="489" spans="1:24" x14ac:dyDescent="0.2">
      <c r="A489" s="133" t="s">
        <v>5765</v>
      </c>
      <c r="B489" s="133" t="s">
        <v>4558</v>
      </c>
      <c r="C489" s="136" t="s">
        <v>5597</v>
      </c>
      <c r="D489" s="136" t="s">
        <v>2447</v>
      </c>
      <c r="E489" s="133" t="s">
        <v>4400</v>
      </c>
      <c r="F489" s="133" t="s">
        <v>4104</v>
      </c>
      <c r="G489" s="133" t="s">
        <v>3620</v>
      </c>
      <c r="H489" s="133">
        <v>303</v>
      </c>
      <c r="I489" s="133">
        <v>1</v>
      </c>
      <c r="J489" s="133">
        <v>243</v>
      </c>
      <c r="K489" s="133">
        <v>50</v>
      </c>
      <c r="L489" s="133">
        <v>275</v>
      </c>
      <c r="M489" s="133"/>
      <c r="N489" s="133"/>
      <c r="O489" s="133" t="s">
        <v>5766</v>
      </c>
      <c r="P489" s="133" t="s">
        <v>4816</v>
      </c>
      <c r="Q489" s="166">
        <v>41715</v>
      </c>
      <c r="R489" s="133"/>
      <c r="S489" s="146" t="s">
        <v>3649</v>
      </c>
      <c r="T489" s="173" t="s">
        <v>3649</v>
      </c>
      <c r="U489" s="170" t="s">
        <v>3649</v>
      </c>
      <c r="V489" s="133"/>
      <c r="W489" s="133"/>
      <c r="X489" s="133"/>
    </row>
    <row r="490" spans="1:24" x14ac:dyDescent="0.2">
      <c r="A490" s="133" t="s">
        <v>5741</v>
      </c>
      <c r="B490" s="133">
        <v>54</v>
      </c>
      <c r="C490" s="136" t="s">
        <v>5745</v>
      </c>
      <c r="D490" s="136" t="s">
        <v>1634</v>
      </c>
      <c r="E490" s="133" t="s">
        <v>5742</v>
      </c>
      <c r="F490" s="133">
        <v>136750</v>
      </c>
      <c r="G490" s="133" t="s">
        <v>3001</v>
      </c>
      <c r="H490" s="843">
        <v>176</v>
      </c>
      <c r="I490" s="133">
        <v>1</v>
      </c>
      <c r="J490" s="133">
        <v>375</v>
      </c>
      <c r="K490" s="133">
        <v>33</v>
      </c>
      <c r="L490" s="133">
        <v>3500</v>
      </c>
      <c r="M490" s="133" t="s">
        <v>5743</v>
      </c>
      <c r="N490" s="133" t="s">
        <v>826</v>
      </c>
      <c r="O490" s="133" t="s">
        <v>4593</v>
      </c>
      <c r="P490" s="133" t="s">
        <v>4816</v>
      </c>
      <c r="Q490" s="166">
        <v>41715</v>
      </c>
      <c r="R490" s="133">
        <v>450</v>
      </c>
      <c r="S490" s="146" t="s">
        <v>3649</v>
      </c>
      <c r="T490" s="173" t="s">
        <v>3649</v>
      </c>
      <c r="U490" s="170" t="s">
        <v>3649</v>
      </c>
      <c r="V490" s="133"/>
      <c r="W490" s="133"/>
      <c r="X490" s="133"/>
    </row>
    <row r="491" spans="1:24" x14ac:dyDescent="0.2">
      <c r="A491" s="133" t="s">
        <v>5741</v>
      </c>
      <c r="B491" s="133">
        <v>54</v>
      </c>
      <c r="C491" s="136" t="s">
        <v>5745</v>
      </c>
      <c r="D491" s="136" t="s">
        <v>1637</v>
      </c>
      <c r="E491" s="133" t="s">
        <v>5742</v>
      </c>
      <c r="F491" s="133">
        <v>136750</v>
      </c>
      <c r="G491" s="133" t="s">
        <v>3001</v>
      </c>
      <c r="H491" s="843">
        <v>176</v>
      </c>
      <c r="I491" s="133">
        <v>1</v>
      </c>
      <c r="J491" s="133">
        <v>375</v>
      </c>
      <c r="K491" s="133">
        <v>33</v>
      </c>
      <c r="L491" s="133">
        <v>3500</v>
      </c>
      <c r="M491" s="133" t="s">
        <v>5743</v>
      </c>
      <c r="N491" s="133" t="s">
        <v>826</v>
      </c>
      <c r="O491" s="133" t="s">
        <v>4593</v>
      </c>
      <c r="P491" s="133" t="s">
        <v>4816</v>
      </c>
      <c r="Q491" s="166">
        <v>41715</v>
      </c>
      <c r="R491" s="133">
        <v>450</v>
      </c>
      <c r="S491" s="146" t="s">
        <v>3649</v>
      </c>
      <c r="T491" s="173" t="s">
        <v>3649</v>
      </c>
      <c r="U491" s="170" t="s">
        <v>3649</v>
      </c>
      <c r="V491" s="133"/>
      <c r="W491" s="133"/>
      <c r="X491" s="133"/>
    </row>
    <row r="492" spans="1:24" x14ac:dyDescent="0.2">
      <c r="A492" s="133" t="s">
        <v>5645</v>
      </c>
      <c r="B492" s="133" t="s">
        <v>4560</v>
      </c>
      <c r="C492" s="136" t="s">
        <v>5640</v>
      </c>
      <c r="D492" s="136" t="s">
        <v>3704</v>
      </c>
      <c r="E492" s="133" t="s">
        <v>5354</v>
      </c>
      <c r="F492" s="133" t="s">
        <v>3207</v>
      </c>
      <c r="G492" s="133" t="s">
        <v>3620</v>
      </c>
      <c r="H492" s="133">
        <v>303</v>
      </c>
      <c r="I492" s="133">
        <v>1</v>
      </c>
      <c r="J492" s="133">
        <v>280</v>
      </c>
      <c r="K492" s="133">
        <v>54</v>
      </c>
      <c r="L492" s="133">
        <v>1100</v>
      </c>
      <c r="M492" s="133" t="s">
        <v>5646</v>
      </c>
      <c r="N492" s="133" t="s">
        <v>1818</v>
      </c>
      <c r="O492" s="133" t="s">
        <v>5724</v>
      </c>
      <c r="P492" s="133" t="s">
        <v>4816</v>
      </c>
      <c r="Q492" s="166">
        <v>41716</v>
      </c>
      <c r="R492" s="133"/>
      <c r="S492" s="146" t="s">
        <v>3649</v>
      </c>
      <c r="T492" s="173" t="s">
        <v>3649</v>
      </c>
      <c r="U492" s="170" t="s">
        <v>3649</v>
      </c>
      <c r="V492" s="133"/>
      <c r="W492" s="133"/>
      <c r="X492" s="133"/>
    </row>
    <row r="493" spans="1:24" x14ac:dyDescent="0.2">
      <c r="A493" s="133" t="s">
        <v>5623</v>
      </c>
      <c r="B493" s="133" t="s">
        <v>4560</v>
      </c>
      <c r="C493" s="136" t="s">
        <v>5640</v>
      </c>
      <c r="D493" s="136" t="s">
        <v>1645</v>
      </c>
      <c r="E493" s="133" t="s">
        <v>5624</v>
      </c>
      <c r="F493" s="133" t="s">
        <v>5625</v>
      </c>
      <c r="G493" s="843" t="s">
        <v>3636</v>
      </c>
      <c r="H493" s="133">
        <v>151</v>
      </c>
      <c r="I493" s="133">
        <v>1</v>
      </c>
      <c r="J493" s="133">
        <v>3.6</v>
      </c>
      <c r="K493" s="133">
        <v>54</v>
      </c>
      <c r="L493" s="133">
        <v>6.6</v>
      </c>
      <c r="M493" s="133" t="s">
        <v>917</v>
      </c>
      <c r="N493" s="133" t="s">
        <v>4820</v>
      </c>
      <c r="O493" s="133" t="s">
        <v>5710</v>
      </c>
      <c r="P493" s="133" t="s">
        <v>4807</v>
      </c>
      <c r="Q493" s="166">
        <v>41716</v>
      </c>
      <c r="R493" s="133">
        <v>1.5</v>
      </c>
      <c r="S493" s="146" t="s">
        <v>3649</v>
      </c>
      <c r="T493" s="173" t="s">
        <v>3649</v>
      </c>
      <c r="U493" s="170" t="s">
        <v>3649</v>
      </c>
      <c r="V493" s="133"/>
      <c r="W493" s="133"/>
      <c r="X493" s="133"/>
    </row>
    <row r="494" spans="1:24" x14ac:dyDescent="0.2">
      <c r="A494" s="133" t="s">
        <v>5623</v>
      </c>
      <c r="B494" s="133" t="s">
        <v>4560</v>
      </c>
      <c r="C494" s="136" t="s">
        <v>5640</v>
      </c>
      <c r="D494" s="136" t="s">
        <v>1650</v>
      </c>
      <c r="E494" s="133" t="s">
        <v>5624</v>
      </c>
      <c r="F494" s="133" t="s">
        <v>5625</v>
      </c>
      <c r="G494" s="843" t="s">
        <v>3636</v>
      </c>
      <c r="H494" s="133">
        <v>151</v>
      </c>
      <c r="I494" s="133">
        <v>1</v>
      </c>
      <c r="J494" s="133">
        <v>3.6</v>
      </c>
      <c r="K494" s="133">
        <v>54</v>
      </c>
      <c r="L494" s="133">
        <v>6.6</v>
      </c>
      <c r="M494" s="133" t="s">
        <v>917</v>
      </c>
      <c r="N494" s="133" t="s">
        <v>4820</v>
      </c>
      <c r="O494" s="133" t="s">
        <v>5710</v>
      </c>
      <c r="P494" s="133" t="s">
        <v>4807</v>
      </c>
      <c r="Q494" s="166">
        <v>41716</v>
      </c>
      <c r="R494" s="133">
        <v>1.5</v>
      </c>
      <c r="S494" s="146" t="s">
        <v>3649</v>
      </c>
      <c r="T494" s="173" t="s">
        <v>3649</v>
      </c>
      <c r="U494" s="170" t="s">
        <v>3649</v>
      </c>
      <c r="V494" s="133"/>
      <c r="W494" s="133"/>
      <c r="X494" s="133"/>
    </row>
    <row r="495" spans="1:24" x14ac:dyDescent="0.2">
      <c r="A495" s="133" t="s">
        <v>5526</v>
      </c>
      <c r="B495" s="133">
        <v>56</v>
      </c>
      <c r="C495" s="136" t="s">
        <v>5377</v>
      </c>
      <c r="D495" s="136" t="s">
        <v>1645</v>
      </c>
      <c r="E495" s="133" t="s">
        <v>2138</v>
      </c>
      <c r="F495" s="133">
        <v>4772</v>
      </c>
      <c r="G495" s="133" t="s">
        <v>1648</v>
      </c>
      <c r="H495" s="133">
        <v>165</v>
      </c>
      <c r="I495" s="133">
        <v>1</v>
      </c>
      <c r="J495" s="133">
        <v>900</v>
      </c>
      <c r="K495" s="133">
        <v>48</v>
      </c>
      <c r="L495" s="133"/>
      <c r="M495" s="133" t="s">
        <v>613</v>
      </c>
      <c r="N495" s="133"/>
      <c r="O495" s="133" t="s">
        <v>4758</v>
      </c>
      <c r="P495" s="133" t="s">
        <v>4816</v>
      </c>
      <c r="Q495" s="166">
        <v>41718</v>
      </c>
      <c r="R495" s="133"/>
      <c r="S495" s="146" t="s">
        <v>3649</v>
      </c>
      <c r="T495" s="173" t="s">
        <v>3649</v>
      </c>
      <c r="U495" s="170" t="s">
        <v>3649</v>
      </c>
      <c r="V495" s="133"/>
      <c r="W495" s="133"/>
      <c r="X495" s="133"/>
    </row>
    <row r="496" spans="1:24" x14ac:dyDescent="0.2">
      <c r="A496" s="133" t="s">
        <v>5764</v>
      </c>
      <c r="B496" s="133" t="s">
        <v>4422</v>
      </c>
      <c r="C496" s="136" t="s">
        <v>5665</v>
      </c>
      <c r="D496" s="136" t="s">
        <v>2726</v>
      </c>
      <c r="E496" s="133" t="s">
        <v>2038</v>
      </c>
      <c r="F496" s="133" t="s">
        <v>3207</v>
      </c>
      <c r="G496" s="133" t="s">
        <v>3655</v>
      </c>
      <c r="H496" s="133">
        <v>172</v>
      </c>
      <c r="I496" s="133">
        <v>1</v>
      </c>
      <c r="J496" s="133">
        <v>355</v>
      </c>
      <c r="K496" s="133">
        <v>54</v>
      </c>
      <c r="L496" s="133">
        <v>1100</v>
      </c>
      <c r="M496" s="133" t="s">
        <v>2039</v>
      </c>
      <c r="N496" s="133" t="s">
        <v>1748</v>
      </c>
      <c r="O496" s="133" t="s">
        <v>5806</v>
      </c>
      <c r="P496" s="133" t="s">
        <v>4807</v>
      </c>
      <c r="Q496" s="166">
        <v>41710</v>
      </c>
      <c r="R496" s="133">
        <v>140</v>
      </c>
      <c r="S496" s="146" t="s">
        <v>3649</v>
      </c>
      <c r="T496" s="173" t="s">
        <v>3649</v>
      </c>
      <c r="U496" s="170" t="s">
        <v>3649</v>
      </c>
      <c r="V496" s="133"/>
      <c r="W496" s="133"/>
      <c r="X496" s="133"/>
    </row>
    <row r="497" spans="1:24" x14ac:dyDescent="0.2">
      <c r="A497" s="133" t="s">
        <v>5764</v>
      </c>
      <c r="B497" s="133" t="s">
        <v>4422</v>
      </c>
      <c r="C497" s="136" t="s">
        <v>5665</v>
      </c>
      <c r="D497" s="136" t="s">
        <v>2729</v>
      </c>
      <c r="E497" s="133" t="s">
        <v>2038</v>
      </c>
      <c r="F497" s="133" t="s">
        <v>3207</v>
      </c>
      <c r="G497" s="133" t="s">
        <v>3655</v>
      </c>
      <c r="H497" s="133">
        <v>172</v>
      </c>
      <c r="I497" s="133">
        <v>1</v>
      </c>
      <c r="J497" s="133">
        <v>355</v>
      </c>
      <c r="K497" s="133">
        <v>54</v>
      </c>
      <c r="L497" s="133">
        <v>1100</v>
      </c>
      <c r="M497" s="133" t="s">
        <v>2039</v>
      </c>
      <c r="N497" s="133" t="s">
        <v>1748</v>
      </c>
      <c r="O497" s="133" t="s">
        <v>5806</v>
      </c>
      <c r="P497" s="133" t="s">
        <v>4807</v>
      </c>
      <c r="Q497" s="166">
        <v>41710</v>
      </c>
      <c r="R497" s="133">
        <v>140</v>
      </c>
      <c r="S497" s="146" t="s">
        <v>3649</v>
      </c>
      <c r="T497" s="173" t="s">
        <v>3649</v>
      </c>
      <c r="U497" s="170" t="s">
        <v>3649</v>
      </c>
      <c r="V497" s="133"/>
      <c r="W497" s="133"/>
      <c r="X497" s="133"/>
    </row>
    <row r="498" spans="1:24" x14ac:dyDescent="0.2">
      <c r="A498" s="133"/>
      <c r="B498" s="133">
        <v>43</v>
      </c>
      <c r="C498" s="136" t="s">
        <v>5746</v>
      </c>
      <c r="D498" s="136" t="s">
        <v>1634</v>
      </c>
      <c r="E498" s="133"/>
      <c r="F498" s="133">
        <v>136900</v>
      </c>
      <c r="G498" s="133" t="s">
        <v>1648</v>
      </c>
      <c r="H498" s="133">
        <v>173</v>
      </c>
      <c r="I498" s="133">
        <v>1</v>
      </c>
      <c r="J498" s="133">
        <v>903</v>
      </c>
      <c r="K498" s="133">
        <v>33</v>
      </c>
      <c r="L498" s="133"/>
      <c r="M498" s="133" t="s">
        <v>1380</v>
      </c>
      <c r="N498" s="133"/>
      <c r="O498" s="133" t="s">
        <v>2722</v>
      </c>
      <c r="P498" s="133" t="s">
        <v>4807</v>
      </c>
      <c r="Q498" s="166">
        <v>41719</v>
      </c>
      <c r="R498" s="133"/>
      <c r="S498" s="146" t="s">
        <v>3649</v>
      </c>
      <c r="T498" s="173" t="s">
        <v>3649</v>
      </c>
      <c r="U498" s="170" t="s">
        <v>3649</v>
      </c>
      <c r="V498" s="133"/>
      <c r="W498" s="133"/>
      <c r="X498" s="133"/>
    </row>
    <row r="499" spans="1:24" x14ac:dyDescent="0.2">
      <c r="A499" s="133"/>
      <c r="B499" s="133">
        <v>45</v>
      </c>
      <c r="C499" s="136" t="s">
        <v>5761</v>
      </c>
      <c r="D499" s="136" t="s">
        <v>1634</v>
      </c>
      <c r="E499" s="133"/>
      <c r="F499" s="133">
        <v>136900</v>
      </c>
      <c r="G499" s="133" t="s">
        <v>1948</v>
      </c>
      <c r="H499" s="133">
        <v>150</v>
      </c>
      <c r="I499" s="133">
        <v>1</v>
      </c>
      <c r="J499" s="133">
        <v>903</v>
      </c>
      <c r="K499" s="133">
        <v>33</v>
      </c>
      <c r="L499" s="133"/>
      <c r="M499" s="133" t="s">
        <v>1380</v>
      </c>
      <c r="N499" s="133"/>
      <c r="O499" s="133" t="s">
        <v>2722</v>
      </c>
      <c r="P499" s="133" t="s">
        <v>4807</v>
      </c>
      <c r="Q499" s="166">
        <v>41723</v>
      </c>
      <c r="R499" s="133"/>
      <c r="S499" s="146" t="s">
        <v>3649</v>
      </c>
      <c r="T499" s="173" t="s">
        <v>3649</v>
      </c>
      <c r="U499" s="170" t="s">
        <v>3649</v>
      </c>
      <c r="V499" s="133"/>
      <c r="W499" s="133"/>
      <c r="X499" s="133"/>
    </row>
    <row r="500" spans="1:24" x14ac:dyDescent="0.2">
      <c r="A500" s="133"/>
      <c r="B500" s="133">
        <v>45</v>
      </c>
      <c r="C500" s="136" t="s">
        <v>5761</v>
      </c>
      <c r="D500" s="136" t="s">
        <v>1637</v>
      </c>
      <c r="E500" s="133"/>
      <c r="F500" s="133">
        <v>136900</v>
      </c>
      <c r="G500" s="133" t="s">
        <v>1948</v>
      </c>
      <c r="H500" s="133">
        <v>150</v>
      </c>
      <c r="I500" s="133">
        <v>1</v>
      </c>
      <c r="J500" s="133">
        <v>903</v>
      </c>
      <c r="K500" s="133">
        <v>33</v>
      </c>
      <c r="L500" s="133"/>
      <c r="M500" s="133" t="s">
        <v>1380</v>
      </c>
      <c r="N500" s="133"/>
      <c r="O500" s="133" t="s">
        <v>2722</v>
      </c>
      <c r="P500" s="133" t="s">
        <v>4807</v>
      </c>
      <c r="Q500" s="166">
        <v>41723</v>
      </c>
      <c r="R500" s="133"/>
      <c r="S500" s="146" t="s">
        <v>3649</v>
      </c>
      <c r="T500" s="173" t="s">
        <v>3649</v>
      </c>
      <c r="U500" s="170" t="s">
        <v>3649</v>
      </c>
      <c r="V500" s="133"/>
      <c r="W500" s="133"/>
      <c r="X500" s="133"/>
    </row>
    <row r="501" spans="1:24" x14ac:dyDescent="0.2">
      <c r="A501" s="133"/>
      <c r="B501" s="133">
        <v>42</v>
      </c>
      <c r="C501" s="136" t="s">
        <v>5768</v>
      </c>
      <c r="D501" s="136" t="s">
        <v>1634</v>
      </c>
      <c r="E501" s="133"/>
      <c r="F501" s="133">
        <v>136900</v>
      </c>
      <c r="G501" s="133" t="s">
        <v>3001</v>
      </c>
      <c r="H501" s="133">
        <v>172</v>
      </c>
      <c r="I501" s="133">
        <v>1</v>
      </c>
      <c r="J501" s="133">
        <v>903</v>
      </c>
      <c r="K501" s="133">
        <v>33</v>
      </c>
      <c r="L501" s="133"/>
      <c r="M501" s="133" t="s">
        <v>1380</v>
      </c>
      <c r="N501" s="133"/>
      <c r="O501" s="133" t="s">
        <v>2722</v>
      </c>
      <c r="P501" s="133" t="s">
        <v>4816</v>
      </c>
      <c r="Q501" s="166">
        <v>41723</v>
      </c>
      <c r="R501" s="133"/>
      <c r="S501" s="146" t="s">
        <v>3649</v>
      </c>
      <c r="T501" s="173" t="s">
        <v>3649</v>
      </c>
      <c r="U501" s="170" t="s">
        <v>3649</v>
      </c>
      <c r="V501" s="133"/>
      <c r="W501" s="133"/>
      <c r="X501" s="133"/>
    </row>
    <row r="502" spans="1:24" x14ac:dyDescent="0.2">
      <c r="A502" s="133" t="s">
        <v>5741</v>
      </c>
      <c r="B502" s="133">
        <v>54</v>
      </c>
      <c r="C502" s="136" t="s">
        <v>5745</v>
      </c>
      <c r="D502" s="136" t="s">
        <v>2726</v>
      </c>
      <c r="E502" s="133" t="s">
        <v>5742</v>
      </c>
      <c r="F502" s="133">
        <v>136750</v>
      </c>
      <c r="G502" s="133" t="s">
        <v>3001</v>
      </c>
      <c r="H502" s="843">
        <v>176</v>
      </c>
      <c r="I502" s="133">
        <v>1</v>
      </c>
      <c r="J502" s="133">
        <v>375</v>
      </c>
      <c r="K502" s="133">
        <v>33</v>
      </c>
      <c r="L502" s="133">
        <v>3500</v>
      </c>
      <c r="M502" s="133" t="s">
        <v>5743</v>
      </c>
      <c r="N502" s="133" t="s">
        <v>826</v>
      </c>
      <c r="O502" s="133" t="s">
        <v>4593</v>
      </c>
      <c r="P502" s="133" t="s">
        <v>4807</v>
      </c>
      <c r="Q502" s="166">
        <v>41723</v>
      </c>
      <c r="R502" s="133">
        <v>450</v>
      </c>
      <c r="S502" s="146" t="s">
        <v>3649</v>
      </c>
      <c r="T502" s="173" t="s">
        <v>3649</v>
      </c>
      <c r="U502" s="170" t="s">
        <v>3649</v>
      </c>
      <c r="V502" s="133"/>
      <c r="W502" s="133"/>
      <c r="X502" s="133"/>
    </row>
    <row r="503" spans="1:24" x14ac:dyDescent="0.2">
      <c r="A503" s="133" t="s">
        <v>5741</v>
      </c>
      <c r="B503" s="133">
        <v>54</v>
      </c>
      <c r="C503" s="136" t="s">
        <v>5745</v>
      </c>
      <c r="D503" s="136" t="s">
        <v>2729</v>
      </c>
      <c r="E503" s="133" t="s">
        <v>5742</v>
      </c>
      <c r="F503" s="133">
        <v>136750</v>
      </c>
      <c r="G503" s="133" t="s">
        <v>3001</v>
      </c>
      <c r="H503" s="843">
        <v>176</v>
      </c>
      <c r="I503" s="133">
        <v>1</v>
      </c>
      <c r="J503" s="133">
        <v>375</v>
      </c>
      <c r="K503" s="133">
        <v>33</v>
      </c>
      <c r="L503" s="133">
        <v>3500</v>
      </c>
      <c r="M503" s="133" t="s">
        <v>5743</v>
      </c>
      <c r="N503" s="133" t="s">
        <v>826</v>
      </c>
      <c r="O503" s="133" t="s">
        <v>4593</v>
      </c>
      <c r="P503" s="133" t="s">
        <v>4807</v>
      </c>
      <c r="Q503" s="166">
        <v>41723</v>
      </c>
      <c r="R503" s="133">
        <v>450</v>
      </c>
      <c r="S503" s="146" t="s">
        <v>3649</v>
      </c>
      <c r="T503" s="173" t="s">
        <v>3649</v>
      </c>
      <c r="U503" s="170" t="s">
        <v>3649</v>
      </c>
      <c r="V503" s="133"/>
      <c r="W503" s="133"/>
      <c r="X503" s="133"/>
    </row>
    <row r="504" spans="1:24" x14ac:dyDescent="0.2">
      <c r="A504" s="133" t="s">
        <v>5755</v>
      </c>
      <c r="B504" s="133">
        <v>44</v>
      </c>
      <c r="C504" s="136" t="s">
        <v>5785</v>
      </c>
      <c r="D504" s="136" t="s">
        <v>1651</v>
      </c>
      <c r="E504" s="133"/>
      <c r="F504" s="133">
        <v>136900</v>
      </c>
      <c r="G504" s="133" t="s">
        <v>1289</v>
      </c>
      <c r="H504" s="133">
        <v>245</v>
      </c>
      <c r="I504" s="133">
        <v>1</v>
      </c>
      <c r="J504" s="133">
        <v>358</v>
      </c>
      <c r="K504" s="133">
        <v>33</v>
      </c>
      <c r="L504" s="133"/>
      <c r="M504" s="133" t="s">
        <v>1380</v>
      </c>
      <c r="N504" s="133"/>
      <c r="O504" s="133" t="s">
        <v>2722</v>
      </c>
      <c r="P504" s="133" t="s">
        <v>4807</v>
      </c>
      <c r="Q504" s="166">
        <v>41718</v>
      </c>
      <c r="R504" s="133"/>
      <c r="S504" s="146" t="s">
        <v>3649</v>
      </c>
      <c r="T504" s="173" t="s">
        <v>3649</v>
      </c>
      <c r="U504" s="170" t="s">
        <v>3649</v>
      </c>
      <c r="V504" s="133"/>
      <c r="W504" s="133"/>
      <c r="X504" s="133"/>
    </row>
    <row r="505" spans="1:24" x14ac:dyDescent="0.2">
      <c r="A505" s="133" t="s">
        <v>5679</v>
      </c>
      <c r="B505" s="133" t="s">
        <v>4558</v>
      </c>
      <c r="C505" s="136" t="s">
        <v>5597</v>
      </c>
      <c r="D505" s="136" t="s">
        <v>2200</v>
      </c>
      <c r="E505" s="133" t="s">
        <v>5197</v>
      </c>
      <c r="F505" s="133" t="s">
        <v>5680</v>
      </c>
      <c r="G505" s="133" t="s">
        <v>3620</v>
      </c>
      <c r="H505" s="133">
        <v>303</v>
      </c>
      <c r="I505" s="133">
        <v>1</v>
      </c>
      <c r="J505" s="133">
        <v>55</v>
      </c>
      <c r="K505" s="133">
        <v>45</v>
      </c>
      <c r="L505" s="133">
        <v>275</v>
      </c>
      <c r="M505" s="133" t="s">
        <v>5652</v>
      </c>
      <c r="N505" s="133"/>
      <c r="O505" s="133" t="s">
        <v>3616</v>
      </c>
      <c r="P505" s="133" t="s">
        <v>663</v>
      </c>
      <c r="Q505" s="166">
        <v>41718</v>
      </c>
      <c r="R505" s="133"/>
      <c r="S505" s="146" t="s">
        <v>3649</v>
      </c>
      <c r="T505" s="173" t="s">
        <v>3649</v>
      </c>
      <c r="U505" s="170" t="s">
        <v>3649</v>
      </c>
      <c r="V505" s="133"/>
      <c r="W505" s="133"/>
      <c r="X505" s="133"/>
    </row>
    <row r="506" spans="1:24" x14ac:dyDescent="0.2">
      <c r="A506" s="133" t="s">
        <v>5770</v>
      </c>
      <c r="B506" s="133" t="s">
        <v>4560</v>
      </c>
      <c r="C506" s="136" t="s">
        <v>5640</v>
      </c>
      <c r="D506" s="136" t="s">
        <v>2447</v>
      </c>
      <c r="E506" s="133" t="s">
        <v>5182</v>
      </c>
      <c r="F506" s="133" t="s">
        <v>3635</v>
      </c>
      <c r="G506" s="133" t="s">
        <v>3636</v>
      </c>
      <c r="H506" s="133">
        <v>151</v>
      </c>
      <c r="I506" s="133">
        <v>1</v>
      </c>
      <c r="J506" s="133">
        <v>280</v>
      </c>
      <c r="K506" s="133">
        <v>54</v>
      </c>
      <c r="L506" s="133">
        <v>550</v>
      </c>
      <c r="M506" s="133" t="s">
        <v>2731</v>
      </c>
      <c r="N506" s="133"/>
      <c r="O506" s="133" t="s">
        <v>5788</v>
      </c>
      <c r="P506" s="133" t="s">
        <v>4816</v>
      </c>
      <c r="Q506" s="166">
        <v>41726</v>
      </c>
      <c r="R506" s="133"/>
      <c r="S506" s="146" t="s">
        <v>3649</v>
      </c>
      <c r="T506" s="173" t="s">
        <v>3649</v>
      </c>
      <c r="U506" s="170" t="s">
        <v>3649</v>
      </c>
      <c r="V506" s="133"/>
      <c r="W506" s="133"/>
      <c r="X506" s="133"/>
    </row>
    <row r="507" spans="1:24" x14ac:dyDescent="0.2">
      <c r="A507" s="133" t="s">
        <v>5770</v>
      </c>
      <c r="B507" s="133" t="s">
        <v>4560</v>
      </c>
      <c r="C507" s="136" t="s">
        <v>5640</v>
      </c>
      <c r="D507" s="136" t="s">
        <v>2449</v>
      </c>
      <c r="E507" s="133" t="s">
        <v>5182</v>
      </c>
      <c r="F507" s="133" t="s">
        <v>3635</v>
      </c>
      <c r="G507" s="133" t="s">
        <v>3636</v>
      </c>
      <c r="H507" s="133">
        <v>151</v>
      </c>
      <c r="I507" s="133">
        <v>1</v>
      </c>
      <c r="J507" s="133">
        <v>280</v>
      </c>
      <c r="K507" s="133">
        <v>54</v>
      </c>
      <c r="L507" s="133">
        <v>550</v>
      </c>
      <c r="M507" s="133" t="s">
        <v>2731</v>
      </c>
      <c r="N507" s="133"/>
      <c r="O507" s="133" t="s">
        <v>5788</v>
      </c>
      <c r="P507" s="133" t="s">
        <v>4816</v>
      </c>
      <c r="Q507" s="166">
        <v>41726</v>
      </c>
      <c r="R507" s="133"/>
      <c r="S507" s="146" t="s">
        <v>3649</v>
      </c>
      <c r="T507" s="173" t="s">
        <v>3649</v>
      </c>
      <c r="U507" s="170" t="s">
        <v>3649</v>
      </c>
      <c r="V507" s="133"/>
      <c r="W507" s="133"/>
      <c r="X507" s="133"/>
    </row>
    <row r="508" spans="1:24" x14ac:dyDescent="0.2">
      <c r="A508" s="133" t="s">
        <v>5789</v>
      </c>
      <c r="B508" s="133">
        <v>58</v>
      </c>
      <c r="C508" s="136" t="s">
        <v>5509</v>
      </c>
      <c r="D508" s="136" t="s">
        <v>3704</v>
      </c>
      <c r="E508" s="133" t="s">
        <v>2718</v>
      </c>
      <c r="F508" s="133" t="s">
        <v>2719</v>
      </c>
      <c r="G508" s="133" t="s">
        <v>3620</v>
      </c>
      <c r="H508" s="133">
        <v>303</v>
      </c>
      <c r="I508" s="133">
        <v>1</v>
      </c>
      <c r="J508" s="133">
        <v>208</v>
      </c>
      <c r="K508" s="133">
        <v>36</v>
      </c>
      <c r="L508" s="133">
        <v>275</v>
      </c>
      <c r="M508" s="133" t="s">
        <v>2731</v>
      </c>
      <c r="N508" s="133"/>
      <c r="O508" s="133" t="s">
        <v>1531</v>
      </c>
      <c r="P508" s="133" t="s">
        <v>4816</v>
      </c>
      <c r="Q508" s="166">
        <v>41722</v>
      </c>
      <c r="R508" s="133"/>
      <c r="S508" s="146" t="s">
        <v>3649</v>
      </c>
      <c r="T508" s="173" t="s">
        <v>3649</v>
      </c>
      <c r="U508" s="170" t="s">
        <v>3649</v>
      </c>
      <c r="V508" s="133"/>
      <c r="W508" s="133"/>
      <c r="X508" s="133"/>
    </row>
    <row r="509" spans="1:24" x14ac:dyDescent="0.2">
      <c r="A509" s="133" t="s">
        <v>5771</v>
      </c>
      <c r="B509" s="133" t="s">
        <v>4559</v>
      </c>
      <c r="C509" s="136" t="s">
        <v>5790</v>
      </c>
      <c r="D509" s="136" t="s">
        <v>1651</v>
      </c>
      <c r="E509" s="133" t="s">
        <v>5689</v>
      </c>
      <c r="F509" s="133" t="s">
        <v>5303</v>
      </c>
      <c r="G509" s="133" t="s">
        <v>3620</v>
      </c>
      <c r="H509" s="133">
        <v>303</v>
      </c>
      <c r="I509" s="133">
        <v>1</v>
      </c>
      <c r="J509" s="133">
        <v>230</v>
      </c>
      <c r="K509" s="133">
        <v>46</v>
      </c>
      <c r="L509" s="133">
        <v>220</v>
      </c>
      <c r="M509" s="133" t="s">
        <v>5772</v>
      </c>
      <c r="N509" s="133" t="s">
        <v>3622</v>
      </c>
      <c r="O509" s="133" t="s">
        <v>5715</v>
      </c>
      <c r="P509" s="133" t="s">
        <v>4816</v>
      </c>
      <c r="Q509" s="166">
        <v>41724</v>
      </c>
      <c r="R509" s="133">
        <v>35</v>
      </c>
      <c r="S509" s="146" t="s">
        <v>3649</v>
      </c>
      <c r="T509" s="173" t="s">
        <v>3649</v>
      </c>
      <c r="U509" s="170" t="s">
        <v>3649</v>
      </c>
      <c r="V509" s="133"/>
      <c r="W509" s="133"/>
      <c r="X509" s="133"/>
    </row>
    <row r="510" spans="1:24" x14ac:dyDescent="0.2">
      <c r="A510" s="133" t="s">
        <v>5526</v>
      </c>
      <c r="B510" s="133">
        <v>56</v>
      </c>
      <c r="C510" s="136" t="s">
        <v>5377</v>
      </c>
      <c r="D510" s="136" t="s">
        <v>2447</v>
      </c>
      <c r="E510" s="133" t="s">
        <v>2138</v>
      </c>
      <c r="F510" s="133">
        <v>4772</v>
      </c>
      <c r="G510" s="133" t="s">
        <v>1648</v>
      </c>
      <c r="H510" s="133">
        <v>165</v>
      </c>
      <c r="I510" s="133">
        <v>1</v>
      </c>
      <c r="J510" s="133">
        <v>593</v>
      </c>
      <c r="K510" s="133">
        <v>48</v>
      </c>
      <c r="L510" s="133"/>
      <c r="M510" s="133" t="s">
        <v>613</v>
      </c>
      <c r="N510" s="133"/>
      <c r="O510" s="133" t="s">
        <v>4758</v>
      </c>
      <c r="P510" s="133" t="s">
        <v>4816</v>
      </c>
      <c r="Q510" s="166">
        <v>41744</v>
      </c>
      <c r="R510" s="133"/>
      <c r="S510" s="146" t="s">
        <v>3649</v>
      </c>
      <c r="T510" s="173" t="s">
        <v>3649</v>
      </c>
      <c r="U510" s="170" t="s">
        <v>3649</v>
      </c>
      <c r="V510" s="133"/>
      <c r="W510" s="133"/>
      <c r="X510" s="133"/>
    </row>
    <row r="511" spans="1:24" x14ac:dyDescent="0.2">
      <c r="A511" s="133" t="s">
        <v>5755</v>
      </c>
      <c r="B511" s="133">
        <v>44</v>
      </c>
      <c r="C511" s="136" t="s">
        <v>5785</v>
      </c>
      <c r="D511" s="136" t="s">
        <v>1634</v>
      </c>
      <c r="E511" s="133"/>
      <c r="F511" s="133">
        <v>136900</v>
      </c>
      <c r="G511" s="133" t="s">
        <v>1289</v>
      </c>
      <c r="H511" s="133">
        <v>245</v>
      </c>
      <c r="I511" s="133">
        <v>1</v>
      </c>
      <c r="J511" s="133">
        <v>1050</v>
      </c>
      <c r="K511" s="133">
        <v>33</v>
      </c>
      <c r="L511" s="133">
        <v>2200</v>
      </c>
      <c r="M511" s="133" t="s">
        <v>1380</v>
      </c>
      <c r="N511" s="133"/>
      <c r="O511" s="133" t="s">
        <v>2722</v>
      </c>
      <c r="P511" s="133" t="s">
        <v>4807</v>
      </c>
      <c r="Q511" s="166">
        <v>41729</v>
      </c>
      <c r="R511" s="133"/>
      <c r="S511" s="146" t="s">
        <v>3649</v>
      </c>
      <c r="T511" s="173" t="s">
        <v>3649</v>
      </c>
      <c r="U511" s="170" t="s">
        <v>3649</v>
      </c>
      <c r="V511" s="133"/>
      <c r="W511" s="133"/>
      <c r="X511" s="133"/>
    </row>
    <row r="512" spans="1:24" x14ac:dyDescent="0.2">
      <c r="A512" s="133"/>
      <c r="B512" s="133">
        <v>43</v>
      </c>
      <c r="C512" s="136" t="s">
        <v>5746</v>
      </c>
      <c r="D512" s="136" t="s">
        <v>2726</v>
      </c>
      <c r="E512" s="133"/>
      <c r="F512" s="133">
        <v>136900</v>
      </c>
      <c r="G512" s="133" t="s">
        <v>1648</v>
      </c>
      <c r="H512" s="133">
        <v>173</v>
      </c>
      <c r="I512" s="133">
        <v>1</v>
      </c>
      <c r="J512" s="133">
        <v>903</v>
      </c>
      <c r="K512" s="133">
        <v>33</v>
      </c>
      <c r="L512" s="133"/>
      <c r="M512" s="133" t="s">
        <v>1380</v>
      </c>
      <c r="N512" s="133"/>
      <c r="O512" s="133" t="s">
        <v>2722</v>
      </c>
      <c r="P512" s="133" t="s">
        <v>4807</v>
      </c>
      <c r="Q512" s="166">
        <v>41729</v>
      </c>
      <c r="R512" s="133"/>
      <c r="S512" s="146" t="s">
        <v>3649</v>
      </c>
      <c r="T512" s="173" t="s">
        <v>3649</v>
      </c>
      <c r="U512" s="170" t="s">
        <v>3649</v>
      </c>
      <c r="V512" s="133"/>
      <c r="W512" s="133"/>
      <c r="X512" s="133"/>
    </row>
    <row r="513" spans="1:24" x14ac:dyDescent="0.2">
      <c r="A513" s="133" t="s">
        <v>5787</v>
      </c>
      <c r="B513" s="133">
        <v>58</v>
      </c>
      <c r="C513" s="136" t="s">
        <v>5509</v>
      </c>
      <c r="D513" s="136" t="s">
        <v>1645</v>
      </c>
      <c r="E513" s="133" t="s">
        <v>2195</v>
      </c>
      <c r="F513" s="133">
        <v>249342</v>
      </c>
      <c r="G513" s="133" t="s">
        <v>3620</v>
      </c>
      <c r="H513" s="133">
        <v>303</v>
      </c>
      <c r="I513" s="133">
        <v>1</v>
      </c>
      <c r="J513" s="133">
        <v>196</v>
      </c>
      <c r="K513" s="133">
        <v>49</v>
      </c>
      <c r="L513" s="133">
        <v>275</v>
      </c>
      <c r="M513" s="133" t="s">
        <v>2636</v>
      </c>
      <c r="N513" s="133"/>
      <c r="O513" s="133" t="s">
        <v>5802</v>
      </c>
      <c r="P513" s="133" t="s">
        <v>4807</v>
      </c>
      <c r="Q513" s="166">
        <v>41729</v>
      </c>
      <c r="R513" s="133"/>
      <c r="S513" s="146" t="s">
        <v>3649</v>
      </c>
      <c r="T513" s="173" t="s">
        <v>3649</v>
      </c>
      <c r="U513" s="170" t="s">
        <v>3649</v>
      </c>
      <c r="V513" s="133"/>
      <c r="W513" s="133"/>
      <c r="X513" s="133"/>
    </row>
    <row r="514" spans="1:24" x14ac:dyDescent="0.2">
      <c r="A514" s="133"/>
      <c r="B514" s="133">
        <v>45</v>
      </c>
      <c r="C514" s="136" t="s">
        <v>5761</v>
      </c>
      <c r="D514" s="136" t="s">
        <v>2726</v>
      </c>
      <c r="E514" s="133"/>
      <c r="F514" s="133">
        <v>136900</v>
      </c>
      <c r="G514" s="133" t="s">
        <v>1948</v>
      </c>
      <c r="H514" s="133">
        <v>150</v>
      </c>
      <c r="I514" s="133">
        <v>1</v>
      </c>
      <c r="J514" s="133">
        <v>903</v>
      </c>
      <c r="K514" s="133">
        <v>33</v>
      </c>
      <c r="L514" s="133"/>
      <c r="M514" s="133" t="s">
        <v>1380</v>
      </c>
      <c r="N514" s="133"/>
      <c r="O514" s="133" t="s">
        <v>2722</v>
      </c>
      <c r="P514" s="133" t="s">
        <v>4807</v>
      </c>
      <c r="Q514" s="166">
        <v>41730</v>
      </c>
      <c r="R514" s="133"/>
      <c r="S514" s="146" t="s">
        <v>3649</v>
      </c>
      <c r="T514" s="173" t="s">
        <v>3649</v>
      </c>
      <c r="U514" s="170" t="s">
        <v>3649</v>
      </c>
      <c r="V514" s="133"/>
      <c r="W514" s="133"/>
      <c r="X514" s="133"/>
    </row>
    <row r="515" spans="1:24" x14ac:dyDescent="0.2">
      <c r="A515" s="133"/>
      <c r="B515" s="133">
        <v>45</v>
      </c>
      <c r="C515" s="136" t="s">
        <v>5761</v>
      </c>
      <c r="D515" s="136" t="s">
        <v>2729</v>
      </c>
      <c r="E515" s="133"/>
      <c r="F515" s="133">
        <v>136900</v>
      </c>
      <c r="G515" s="133" t="s">
        <v>1948</v>
      </c>
      <c r="H515" s="133">
        <v>150</v>
      </c>
      <c r="I515" s="133">
        <v>1</v>
      </c>
      <c r="J515" s="133">
        <v>903</v>
      </c>
      <c r="K515" s="133">
        <v>33</v>
      </c>
      <c r="L515" s="133"/>
      <c r="M515" s="133" t="s">
        <v>1380</v>
      </c>
      <c r="N515" s="133"/>
      <c r="O515" s="133" t="s">
        <v>2722</v>
      </c>
      <c r="P515" s="133" t="s">
        <v>4807</v>
      </c>
      <c r="Q515" s="166">
        <v>41730</v>
      </c>
      <c r="R515" s="133"/>
      <c r="S515" s="146" t="s">
        <v>3649</v>
      </c>
      <c r="T515" s="173" t="s">
        <v>3649</v>
      </c>
      <c r="U515" s="170" t="s">
        <v>3649</v>
      </c>
      <c r="V515" s="133"/>
      <c r="W515" s="133"/>
      <c r="X515" s="133"/>
    </row>
    <row r="516" spans="1:24" x14ac:dyDescent="0.2">
      <c r="A516" s="133" t="s">
        <v>5741</v>
      </c>
      <c r="B516" s="133">
        <v>54</v>
      </c>
      <c r="C516" s="136" t="s">
        <v>5745</v>
      </c>
      <c r="D516" s="136" t="s">
        <v>1641</v>
      </c>
      <c r="E516" s="133" t="s">
        <v>5742</v>
      </c>
      <c r="F516" s="133">
        <v>136750</v>
      </c>
      <c r="G516" s="133" t="s">
        <v>3001</v>
      </c>
      <c r="H516" s="843">
        <v>176</v>
      </c>
      <c r="I516" s="133">
        <v>1</v>
      </c>
      <c r="J516" s="133">
        <v>375</v>
      </c>
      <c r="K516" s="133">
        <v>33</v>
      </c>
      <c r="L516" s="133">
        <v>3500</v>
      </c>
      <c r="M516" s="133" t="s">
        <v>5743</v>
      </c>
      <c r="N516" s="133" t="s">
        <v>826</v>
      </c>
      <c r="O516" s="133" t="s">
        <v>4593</v>
      </c>
      <c r="P516" s="133" t="s">
        <v>4807</v>
      </c>
      <c r="Q516" s="166">
        <v>41730</v>
      </c>
      <c r="R516" s="133">
        <v>450</v>
      </c>
      <c r="S516" s="146" t="s">
        <v>3649</v>
      </c>
      <c r="T516" s="173" t="s">
        <v>3649</v>
      </c>
      <c r="U516" s="170" t="s">
        <v>3649</v>
      </c>
      <c r="V516" s="133"/>
      <c r="W516" s="133"/>
      <c r="X516" s="133"/>
    </row>
    <row r="517" spans="1:24" x14ac:dyDescent="0.2">
      <c r="A517" s="133" t="s">
        <v>5741</v>
      </c>
      <c r="B517" s="133">
        <v>54</v>
      </c>
      <c r="C517" s="136" t="s">
        <v>5745</v>
      </c>
      <c r="D517" s="136" t="s">
        <v>1642</v>
      </c>
      <c r="E517" s="133" t="s">
        <v>5742</v>
      </c>
      <c r="F517" s="133">
        <v>136750</v>
      </c>
      <c r="G517" s="133" t="s">
        <v>3001</v>
      </c>
      <c r="H517" s="843">
        <v>176</v>
      </c>
      <c r="I517" s="133">
        <v>1</v>
      </c>
      <c r="J517" s="133">
        <v>375</v>
      </c>
      <c r="K517" s="133">
        <v>33</v>
      </c>
      <c r="L517" s="133">
        <v>3500</v>
      </c>
      <c r="M517" s="133" t="s">
        <v>5743</v>
      </c>
      <c r="N517" s="133" t="s">
        <v>826</v>
      </c>
      <c r="O517" s="133" t="s">
        <v>4593</v>
      </c>
      <c r="P517" s="133" t="s">
        <v>4807</v>
      </c>
      <c r="Q517" s="166">
        <v>41730</v>
      </c>
      <c r="R517" s="133">
        <v>450</v>
      </c>
      <c r="S517" s="146" t="s">
        <v>3649</v>
      </c>
      <c r="T517" s="173" t="s">
        <v>3649</v>
      </c>
      <c r="U517" s="170" t="s">
        <v>3649</v>
      </c>
      <c r="V517" s="133"/>
      <c r="W517" s="133"/>
      <c r="X517" s="133"/>
    </row>
    <row r="518" spans="1:24" x14ac:dyDescent="0.2">
      <c r="A518" s="133"/>
      <c r="B518" s="133">
        <v>42</v>
      </c>
      <c r="C518" s="136" t="s">
        <v>5768</v>
      </c>
      <c r="D518" s="136" t="s">
        <v>2726</v>
      </c>
      <c r="E518" s="133"/>
      <c r="F518" s="133">
        <v>136900</v>
      </c>
      <c r="G518" s="133" t="s">
        <v>3001</v>
      </c>
      <c r="H518" s="133">
        <v>172</v>
      </c>
      <c r="I518" s="133">
        <v>1</v>
      </c>
      <c r="J518" s="133">
        <v>902</v>
      </c>
      <c r="K518" s="133">
        <v>33</v>
      </c>
      <c r="L518" s="133"/>
      <c r="M518" s="133" t="s">
        <v>1380</v>
      </c>
      <c r="N518" s="133"/>
      <c r="O518" s="133" t="s">
        <v>2722</v>
      </c>
      <c r="P518" s="133" t="s">
        <v>4816</v>
      </c>
      <c r="Q518" s="166">
        <v>41731</v>
      </c>
      <c r="R518" s="133"/>
      <c r="S518" s="146" t="s">
        <v>3649</v>
      </c>
      <c r="T518" s="173" t="s">
        <v>3649</v>
      </c>
      <c r="U518" s="170" t="s">
        <v>3649</v>
      </c>
      <c r="V518" s="133"/>
      <c r="W518" s="133"/>
      <c r="X518" s="133"/>
    </row>
    <row r="519" spans="1:24" x14ac:dyDescent="0.2">
      <c r="A519" s="133" t="s">
        <v>5804</v>
      </c>
      <c r="B519" s="133" t="s">
        <v>4560</v>
      </c>
      <c r="C519" s="136" t="s">
        <v>5640</v>
      </c>
      <c r="D519" s="136" t="s">
        <v>2451</v>
      </c>
      <c r="E519" s="133" t="s">
        <v>5192</v>
      </c>
      <c r="F519" s="133" t="s">
        <v>1039</v>
      </c>
      <c r="G519" s="133" t="s">
        <v>3620</v>
      </c>
      <c r="H519" s="133">
        <v>303</v>
      </c>
      <c r="I519" s="133">
        <v>1</v>
      </c>
      <c r="J519" s="133">
        <v>115</v>
      </c>
      <c r="K519" s="133">
        <v>45</v>
      </c>
      <c r="L519" s="133">
        <v>115</v>
      </c>
      <c r="M519" s="133" t="s">
        <v>3602</v>
      </c>
      <c r="N519" s="133" t="s">
        <v>3612</v>
      </c>
      <c r="O519" s="133" t="s">
        <v>5805</v>
      </c>
      <c r="P519" s="133" t="s">
        <v>4816</v>
      </c>
      <c r="Q519" s="166">
        <v>41731</v>
      </c>
      <c r="R519" s="133">
        <v>23</v>
      </c>
      <c r="S519" s="146" t="s">
        <v>3649</v>
      </c>
      <c r="T519" s="173" t="s">
        <v>3649</v>
      </c>
      <c r="U519" s="170" t="s">
        <v>3649</v>
      </c>
      <c r="V519" s="133"/>
      <c r="W519" s="133"/>
      <c r="X519" s="133"/>
    </row>
    <row r="520" spans="1:24" x14ac:dyDescent="0.2">
      <c r="A520" s="133" t="s">
        <v>5764</v>
      </c>
      <c r="B520" s="133" t="s">
        <v>4422</v>
      </c>
      <c r="C520" s="136" t="s">
        <v>5665</v>
      </c>
      <c r="D520" s="136" t="s">
        <v>1641</v>
      </c>
      <c r="E520" s="133" t="s">
        <v>2038</v>
      </c>
      <c r="F520" s="133" t="s">
        <v>3207</v>
      </c>
      <c r="G520" s="133" t="s">
        <v>3655</v>
      </c>
      <c r="H520" s="133">
        <v>172</v>
      </c>
      <c r="I520" s="133">
        <v>1</v>
      </c>
      <c r="J520" s="133">
        <v>207</v>
      </c>
      <c r="K520" s="133">
        <v>54</v>
      </c>
      <c r="L520" s="133">
        <v>1100</v>
      </c>
      <c r="M520" s="133" t="s">
        <v>2039</v>
      </c>
      <c r="N520" s="133" t="s">
        <v>1748</v>
      </c>
      <c r="O520" s="133" t="s">
        <v>5806</v>
      </c>
      <c r="P520" s="133" t="s">
        <v>4816</v>
      </c>
      <c r="Q520" s="166">
        <v>41732</v>
      </c>
      <c r="R520" s="133"/>
      <c r="S520" s="146" t="s">
        <v>3649</v>
      </c>
      <c r="T520" s="173" t="s">
        <v>3649</v>
      </c>
      <c r="U520" s="170" t="s">
        <v>3649</v>
      </c>
      <c r="V520" s="133"/>
      <c r="W520" s="133"/>
      <c r="X520" s="133"/>
    </row>
    <row r="521" spans="1:24" x14ac:dyDescent="0.2">
      <c r="A521" s="133" t="s">
        <v>5764</v>
      </c>
      <c r="B521" s="133" t="s">
        <v>4422</v>
      </c>
      <c r="C521" s="136" t="s">
        <v>5665</v>
      </c>
      <c r="D521" s="136" t="s">
        <v>1642</v>
      </c>
      <c r="E521" s="133" t="s">
        <v>2038</v>
      </c>
      <c r="F521" s="133" t="s">
        <v>3207</v>
      </c>
      <c r="G521" s="133" t="s">
        <v>3655</v>
      </c>
      <c r="H521" s="133">
        <v>172</v>
      </c>
      <c r="I521" s="133">
        <v>1</v>
      </c>
      <c r="J521" s="133">
        <v>207</v>
      </c>
      <c r="K521" s="133">
        <v>54</v>
      </c>
      <c r="L521" s="133">
        <v>1100</v>
      </c>
      <c r="M521" s="133" t="s">
        <v>2039</v>
      </c>
      <c r="N521" s="133" t="s">
        <v>1748</v>
      </c>
      <c r="O521" s="133" t="s">
        <v>5806</v>
      </c>
      <c r="P521" s="133" t="s">
        <v>4816</v>
      </c>
      <c r="Q521" s="166">
        <v>41732</v>
      </c>
      <c r="R521" s="133"/>
      <c r="S521" s="146" t="s">
        <v>3649</v>
      </c>
      <c r="T521" s="173" t="s">
        <v>3649</v>
      </c>
      <c r="U521" s="170" t="s">
        <v>3649</v>
      </c>
      <c r="V521" s="133"/>
      <c r="W521" s="133"/>
      <c r="X521" s="133"/>
    </row>
    <row r="522" spans="1:24" x14ac:dyDescent="0.2">
      <c r="A522" s="133" t="s">
        <v>5808</v>
      </c>
      <c r="B522" s="133" t="s">
        <v>4559</v>
      </c>
      <c r="C522" s="136" t="s">
        <v>5790</v>
      </c>
      <c r="D522" s="136" t="s">
        <v>1634</v>
      </c>
      <c r="E522" s="133" t="s">
        <v>5809</v>
      </c>
      <c r="F522" s="133" t="s">
        <v>5810</v>
      </c>
      <c r="G522" s="133" t="s">
        <v>3620</v>
      </c>
      <c r="H522" s="133">
        <v>303</v>
      </c>
      <c r="I522" s="133">
        <v>1</v>
      </c>
      <c r="J522" s="133">
        <v>280</v>
      </c>
      <c r="K522" s="133">
        <v>46</v>
      </c>
      <c r="L522" s="133">
        <v>280</v>
      </c>
      <c r="M522" s="133" t="s">
        <v>5811</v>
      </c>
      <c r="N522" s="133" t="s">
        <v>2395</v>
      </c>
      <c r="O522" s="133" t="s">
        <v>5300</v>
      </c>
      <c r="P522" s="133" t="s">
        <v>4807</v>
      </c>
      <c r="Q522" s="166">
        <v>41736</v>
      </c>
      <c r="R522" s="133">
        <v>40</v>
      </c>
      <c r="S522" s="146" t="s">
        <v>3649</v>
      </c>
      <c r="T522" s="173" t="s">
        <v>3649</v>
      </c>
      <c r="U522" s="170" t="s">
        <v>3649</v>
      </c>
      <c r="V522" s="133"/>
      <c r="W522" s="133"/>
      <c r="X522" s="133"/>
    </row>
    <row r="523" spans="1:24" x14ac:dyDescent="0.2">
      <c r="A523" s="133" t="s">
        <v>5814</v>
      </c>
      <c r="B523" s="133" t="s">
        <v>4559</v>
      </c>
      <c r="C523" s="136" t="s">
        <v>5790</v>
      </c>
      <c r="D523" s="136" t="s">
        <v>2726</v>
      </c>
      <c r="E523" s="133" t="s">
        <v>5809</v>
      </c>
      <c r="F523" s="133" t="s">
        <v>5815</v>
      </c>
      <c r="G523" s="133" t="s">
        <v>3620</v>
      </c>
      <c r="H523" s="133">
        <v>303</v>
      </c>
      <c r="I523" s="133">
        <v>1</v>
      </c>
      <c r="J523" s="133">
        <v>94</v>
      </c>
      <c r="K523" s="133">
        <v>46</v>
      </c>
      <c r="L523" s="133">
        <v>280</v>
      </c>
      <c r="M523" s="133" t="s">
        <v>5811</v>
      </c>
      <c r="N523" s="133" t="s">
        <v>2395</v>
      </c>
      <c r="O523" s="133" t="s">
        <v>5300</v>
      </c>
      <c r="P523" s="133" t="s">
        <v>4807</v>
      </c>
      <c r="Q523" s="166">
        <v>41738</v>
      </c>
      <c r="R523" s="133">
        <v>40</v>
      </c>
      <c r="S523" s="146" t="s">
        <v>3649</v>
      </c>
      <c r="T523" s="173" t="s">
        <v>3649</v>
      </c>
      <c r="U523" s="170" t="s">
        <v>3649</v>
      </c>
      <c r="V523" s="133"/>
      <c r="W523" s="133"/>
      <c r="X523" s="133"/>
    </row>
    <row r="524" spans="1:24" x14ac:dyDescent="0.2">
      <c r="A524" s="133"/>
      <c r="B524" s="133">
        <v>43</v>
      </c>
      <c r="C524" s="136" t="s">
        <v>5746</v>
      </c>
      <c r="D524" s="136" t="s">
        <v>1641</v>
      </c>
      <c r="E524" s="133"/>
      <c r="F524" s="133">
        <v>136900</v>
      </c>
      <c r="G524" s="133" t="s">
        <v>1648</v>
      </c>
      <c r="H524" s="133">
        <v>173</v>
      </c>
      <c r="I524" s="133">
        <v>1</v>
      </c>
      <c r="J524" s="133">
        <v>903</v>
      </c>
      <c r="K524" s="133">
        <v>33</v>
      </c>
      <c r="L524" s="133"/>
      <c r="M524" s="133" t="s">
        <v>1380</v>
      </c>
      <c r="N524" s="133"/>
      <c r="O524" s="133" t="s">
        <v>2722</v>
      </c>
      <c r="P524" s="133" t="s">
        <v>4807</v>
      </c>
      <c r="Q524" s="166">
        <v>41737</v>
      </c>
      <c r="R524" s="133"/>
      <c r="S524" s="146" t="s">
        <v>3649</v>
      </c>
      <c r="T524" s="173" t="s">
        <v>3649</v>
      </c>
      <c r="U524" s="170" t="s">
        <v>3649</v>
      </c>
      <c r="V524" s="133"/>
      <c r="W524" s="133"/>
      <c r="X524" s="133"/>
    </row>
    <row r="525" spans="1:24" x14ac:dyDescent="0.2">
      <c r="A525" s="133"/>
      <c r="B525" s="133">
        <v>44</v>
      </c>
      <c r="C525" s="136" t="s">
        <v>5785</v>
      </c>
      <c r="D525" s="136" t="s">
        <v>2726</v>
      </c>
      <c r="E525" s="133"/>
      <c r="F525" s="133">
        <v>136900</v>
      </c>
      <c r="G525" s="133" t="s">
        <v>1192</v>
      </c>
      <c r="H525" s="133">
        <v>125</v>
      </c>
      <c r="I525" s="133">
        <v>1</v>
      </c>
      <c r="J525" s="133">
        <v>903</v>
      </c>
      <c r="K525" s="133">
        <v>33</v>
      </c>
      <c r="L525" s="133">
        <v>300</v>
      </c>
      <c r="M525" s="133" t="s">
        <v>1380</v>
      </c>
      <c r="N525" s="133"/>
      <c r="O525" s="133" t="s">
        <v>2722</v>
      </c>
      <c r="P525" s="133" t="s">
        <v>4807</v>
      </c>
      <c r="Q525" s="166">
        <v>41731</v>
      </c>
      <c r="R525" s="133"/>
      <c r="S525" s="146" t="s">
        <v>3649</v>
      </c>
      <c r="T525" s="173" t="s">
        <v>3649</v>
      </c>
      <c r="U525" s="170" t="s">
        <v>3649</v>
      </c>
      <c r="V525" s="133"/>
      <c r="W525" s="133"/>
      <c r="X525" s="133"/>
    </row>
    <row r="526" spans="1:24" x14ac:dyDescent="0.2">
      <c r="A526" s="133"/>
      <c r="B526" s="133">
        <v>44</v>
      </c>
      <c r="C526" s="136" t="s">
        <v>5785</v>
      </c>
      <c r="D526" s="136" t="s">
        <v>2729</v>
      </c>
      <c r="E526" s="133"/>
      <c r="F526" s="133">
        <v>136900</v>
      </c>
      <c r="G526" s="133" t="s">
        <v>1192</v>
      </c>
      <c r="H526" s="133">
        <v>125</v>
      </c>
      <c r="I526" s="133">
        <v>1</v>
      </c>
      <c r="J526" s="133">
        <v>903</v>
      </c>
      <c r="K526" s="133">
        <v>33</v>
      </c>
      <c r="L526" s="133">
        <v>300</v>
      </c>
      <c r="M526" s="133" t="s">
        <v>1380</v>
      </c>
      <c r="N526" s="133"/>
      <c r="O526" s="133" t="s">
        <v>2722</v>
      </c>
      <c r="P526" s="133" t="s">
        <v>4807</v>
      </c>
      <c r="Q526" s="166">
        <v>41731</v>
      </c>
      <c r="R526" s="133"/>
      <c r="S526" s="146" t="s">
        <v>3649</v>
      </c>
      <c r="T526" s="173" t="s">
        <v>3649</v>
      </c>
      <c r="U526" s="170" t="s">
        <v>3649</v>
      </c>
      <c r="V526" s="133"/>
      <c r="W526" s="133"/>
      <c r="X526" s="133"/>
    </row>
    <row r="527" spans="1:24" x14ac:dyDescent="0.2">
      <c r="A527" s="133" t="s">
        <v>5741</v>
      </c>
      <c r="B527" s="133">
        <v>54</v>
      </c>
      <c r="C527" s="136" t="s">
        <v>5745</v>
      </c>
      <c r="D527" s="136" t="s">
        <v>3704</v>
      </c>
      <c r="E527" s="133" t="s">
        <v>5742</v>
      </c>
      <c r="F527" s="133">
        <v>136750</v>
      </c>
      <c r="G527" s="133" t="s">
        <v>3001</v>
      </c>
      <c r="H527" s="843">
        <v>176</v>
      </c>
      <c r="I527" s="133">
        <v>1</v>
      </c>
      <c r="J527" s="133">
        <v>40</v>
      </c>
      <c r="K527" s="133">
        <v>33</v>
      </c>
      <c r="L527" s="133">
        <v>3500</v>
      </c>
      <c r="M527" s="133" t="s">
        <v>5743</v>
      </c>
      <c r="N527" s="133" t="s">
        <v>826</v>
      </c>
      <c r="O527" s="133" t="s">
        <v>4593</v>
      </c>
      <c r="P527" s="133" t="s">
        <v>4816</v>
      </c>
      <c r="Q527" s="166">
        <v>41731</v>
      </c>
      <c r="R527" s="133">
        <v>450</v>
      </c>
      <c r="S527" s="146" t="s">
        <v>3649</v>
      </c>
      <c r="T527" s="173" t="s">
        <v>3649</v>
      </c>
      <c r="U527" s="170" t="s">
        <v>3649</v>
      </c>
      <c r="V527" s="133"/>
      <c r="W527" s="133"/>
      <c r="X527" s="133"/>
    </row>
    <row r="528" spans="1:24" x14ac:dyDescent="0.2">
      <c r="A528" s="133" t="s">
        <v>5741</v>
      </c>
      <c r="B528" s="133">
        <v>54</v>
      </c>
      <c r="C528" s="136" t="s">
        <v>5745</v>
      </c>
      <c r="D528" s="136" t="s">
        <v>3707</v>
      </c>
      <c r="E528" s="133" t="s">
        <v>5742</v>
      </c>
      <c r="F528" s="133">
        <v>136750</v>
      </c>
      <c r="G528" s="133" t="s">
        <v>3001</v>
      </c>
      <c r="H528" s="843">
        <v>176</v>
      </c>
      <c r="I528" s="133">
        <v>1</v>
      </c>
      <c r="J528" s="133">
        <v>40</v>
      </c>
      <c r="K528" s="133">
        <v>33</v>
      </c>
      <c r="L528" s="133">
        <v>3500</v>
      </c>
      <c r="M528" s="133" t="s">
        <v>5743</v>
      </c>
      <c r="N528" s="133" t="s">
        <v>826</v>
      </c>
      <c r="O528" s="133" t="s">
        <v>4593</v>
      </c>
      <c r="P528" s="133" t="s">
        <v>4816</v>
      </c>
      <c r="Q528" s="166">
        <v>41731</v>
      </c>
      <c r="R528" s="133">
        <v>450</v>
      </c>
      <c r="S528" s="146" t="s">
        <v>3649</v>
      </c>
      <c r="T528" s="173" t="s">
        <v>3649</v>
      </c>
      <c r="U528" s="170" t="s">
        <v>3649</v>
      </c>
      <c r="V528" s="133"/>
      <c r="W528" s="133"/>
      <c r="X528" s="133"/>
    </row>
    <row r="529" spans="1:24" x14ac:dyDescent="0.2">
      <c r="A529" s="133"/>
      <c r="B529" s="133">
        <v>45</v>
      </c>
      <c r="C529" s="136" t="s">
        <v>5761</v>
      </c>
      <c r="D529" s="136" t="s">
        <v>1641</v>
      </c>
      <c r="E529" s="133"/>
      <c r="F529" s="133">
        <v>136900</v>
      </c>
      <c r="G529" s="133" t="s">
        <v>1948</v>
      </c>
      <c r="H529" s="133">
        <v>150</v>
      </c>
      <c r="I529" s="133">
        <v>1</v>
      </c>
      <c r="J529" s="133">
        <v>903</v>
      </c>
      <c r="K529" s="133">
        <v>33</v>
      </c>
      <c r="L529" s="133"/>
      <c r="M529" s="133" t="s">
        <v>1380</v>
      </c>
      <c r="N529" s="133"/>
      <c r="O529" s="133" t="s">
        <v>2722</v>
      </c>
      <c r="P529" s="133" t="s">
        <v>663</v>
      </c>
      <c r="Q529" s="166">
        <v>41739</v>
      </c>
      <c r="R529" s="133"/>
      <c r="S529" s="146" t="s">
        <v>3649</v>
      </c>
      <c r="T529" s="173" t="s">
        <v>3649</v>
      </c>
      <c r="U529" s="170" t="s">
        <v>3649</v>
      </c>
      <c r="V529" s="133"/>
      <c r="W529" s="133"/>
      <c r="X529" s="133"/>
    </row>
    <row r="530" spans="1:24" x14ac:dyDescent="0.2">
      <c r="A530" s="133"/>
      <c r="B530" s="133">
        <v>45</v>
      </c>
      <c r="C530" s="136" t="s">
        <v>5761</v>
      </c>
      <c r="D530" s="136" t="s">
        <v>1642</v>
      </c>
      <c r="E530" s="133"/>
      <c r="F530" s="133">
        <v>136900</v>
      </c>
      <c r="G530" s="133" t="s">
        <v>1948</v>
      </c>
      <c r="H530" s="133">
        <v>150</v>
      </c>
      <c r="I530" s="133">
        <v>1</v>
      </c>
      <c r="J530" s="133">
        <v>903</v>
      </c>
      <c r="K530" s="133">
        <v>33</v>
      </c>
      <c r="L530" s="133"/>
      <c r="M530" s="133" t="s">
        <v>1380</v>
      </c>
      <c r="N530" s="133"/>
      <c r="O530" s="133" t="s">
        <v>2722</v>
      </c>
      <c r="P530" s="133" t="s">
        <v>663</v>
      </c>
      <c r="Q530" s="166">
        <v>41739</v>
      </c>
      <c r="R530" s="133"/>
      <c r="S530" s="146" t="s">
        <v>3649</v>
      </c>
      <c r="T530" s="173" t="s">
        <v>3649</v>
      </c>
      <c r="U530" s="170" t="s">
        <v>3649</v>
      </c>
      <c r="V530" s="133"/>
      <c r="W530" s="133"/>
      <c r="X530" s="133"/>
    </row>
    <row r="531" spans="1:24" x14ac:dyDescent="0.2">
      <c r="A531" s="133"/>
      <c r="B531" s="133">
        <v>42</v>
      </c>
      <c r="C531" s="136" t="s">
        <v>5768</v>
      </c>
      <c r="D531" s="136" t="s">
        <v>1641</v>
      </c>
      <c r="E531" s="133"/>
      <c r="F531" s="133">
        <v>136900</v>
      </c>
      <c r="G531" s="133" t="s">
        <v>3001</v>
      </c>
      <c r="H531" s="133">
        <v>172</v>
      </c>
      <c r="I531" s="133">
        <v>1</v>
      </c>
      <c r="J531" s="133">
        <v>902</v>
      </c>
      <c r="K531" s="133">
        <v>33</v>
      </c>
      <c r="L531" s="133"/>
      <c r="M531" s="133" t="s">
        <v>1380</v>
      </c>
      <c r="N531" s="133"/>
      <c r="O531" s="133" t="s">
        <v>2722</v>
      </c>
      <c r="P531" s="133" t="s">
        <v>4816</v>
      </c>
      <c r="Q531" s="166">
        <v>41738</v>
      </c>
      <c r="R531" s="133"/>
      <c r="S531" s="146" t="s">
        <v>3649</v>
      </c>
      <c r="T531" s="173" t="s">
        <v>3649</v>
      </c>
      <c r="U531" s="170" t="s">
        <v>3649</v>
      </c>
      <c r="V531" s="133"/>
      <c r="W531" s="133"/>
      <c r="X531" s="133"/>
    </row>
    <row r="532" spans="1:24" x14ac:dyDescent="0.2">
      <c r="A532" s="133" t="s">
        <v>5741</v>
      </c>
      <c r="B532" s="133">
        <v>54</v>
      </c>
      <c r="C532" s="136" t="s">
        <v>5745</v>
      </c>
      <c r="D532" s="136" t="s">
        <v>1645</v>
      </c>
      <c r="E532" s="133" t="s">
        <v>5742</v>
      </c>
      <c r="F532" s="133">
        <v>136750</v>
      </c>
      <c r="G532" s="133" t="s">
        <v>3001</v>
      </c>
      <c r="H532" s="843">
        <v>176</v>
      </c>
      <c r="I532" s="133">
        <v>1</v>
      </c>
      <c r="J532" s="133">
        <v>375</v>
      </c>
      <c r="K532" s="133">
        <v>33</v>
      </c>
      <c r="L532" s="133">
        <v>3500</v>
      </c>
      <c r="M532" s="133" t="s">
        <v>5743</v>
      </c>
      <c r="N532" s="133" t="s">
        <v>826</v>
      </c>
      <c r="O532" s="133" t="s">
        <v>4593</v>
      </c>
      <c r="P532" s="133" t="s">
        <v>4807</v>
      </c>
      <c r="Q532" s="166">
        <v>41738</v>
      </c>
      <c r="R532" s="133">
        <v>450</v>
      </c>
      <c r="S532" s="146" t="s">
        <v>3649</v>
      </c>
      <c r="T532" s="173" t="s">
        <v>3649</v>
      </c>
      <c r="U532" s="170" t="s">
        <v>3649</v>
      </c>
      <c r="V532" s="133"/>
      <c r="W532" s="133"/>
      <c r="X532" s="133"/>
    </row>
    <row r="533" spans="1:24" x14ac:dyDescent="0.2">
      <c r="A533" s="133" t="s">
        <v>5741</v>
      </c>
      <c r="B533" s="133">
        <v>54</v>
      </c>
      <c r="C533" s="136" t="s">
        <v>5745</v>
      </c>
      <c r="D533" s="136" t="s">
        <v>1650</v>
      </c>
      <c r="E533" s="133" t="s">
        <v>5742</v>
      </c>
      <c r="F533" s="133">
        <v>136750</v>
      </c>
      <c r="G533" s="133" t="s">
        <v>3001</v>
      </c>
      <c r="H533" s="843">
        <v>176</v>
      </c>
      <c r="I533" s="133">
        <v>1</v>
      </c>
      <c r="J533" s="133">
        <v>375</v>
      </c>
      <c r="K533" s="133">
        <v>33</v>
      </c>
      <c r="L533" s="133">
        <v>3500</v>
      </c>
      <c r="M533" s="133" t="s">
        <v>5743</v>
      </c>
      <c r="N533" s="133" t="s">
        <v>826</v>
      </c>
      <c r="O533" s="133" t="s">
        <v>4593</v>
      </c>
      <c r="P533" s="133" t="s">
        <v>4807</v>
      </c>
      <c r="Q533" s="166">
        <v>41738</v>
      </c>
      <c r="R533" s="133">
        <v>450</v>
      </c>
      <c r="S533" s="146" t="s">
        <v>3649</v>
      </c>
      <c r="T533" s="173" t="s">
        <v>3649</v>
      </c>
      <c r="U533" s="170" t="s">
        <v>3649</v>
      </c>
      <c r="V533" s="133"/>
      <c r="W533" s="133"/>
      <c r="X533" s="133"/>
    </row>
    <row r="534" spans="1:24" x14ac:dyDescent="0.2">
      <c r="A534" s="133"/>
      <c r="B534" s="133" t="s">
        <v>4560</v>
      </c>
      <c r="C534" s="136" t="s">
        <v>5640</v>
      </c>
      <c r="D534" s="136" t="s">
        <v>2200</v>
      </c>
      <c r="E534" s="133" t="s">
        <v>5556</v>
      </c>
      <c r="F534" s="133" t="s">
        <v>5557</v>
      </c>
      <c r="G534" s="133" t="s">
        <v>3620</v>
      </c>
      <c r="H534" s="133">
        <v>303</v>
      </c>
      <c r="I534" s="133">
        <v>1</v>
      </c>
      <c r="J534" s="133">
        <v>40</v>
      </c>
      <c r="K534" s="133">
        <v>50</v>
      </c>
      <c r="L534" s="133">
        <v>40</v>
      </c>
      <c r="M534" s="133" t="s">
        <v>5821</v>
      </c>
      <c r="N534" s="133"/>
      <c r="O534" s="133" t="s">
        <v>5820</v>
      </c>
      <c r="P534" s="133" t="s">
        <v>4816</v>
      </c>
      <c r="Q534" s="166">
        <v>41732</v>
      </c>
      <c r="R534" s="133"/>
      <c r="S534" s="146" t="s">
        <v>3649</v>
      </c>
      <c r="T534" s="173" t="s">
        <v>3649</v>
      </c>
      <c r="U534" s="170" t="s">
        <v>3649</v>
      </c>
      <c r="V534" s="133"/>
      <c r="W534" s="133"/>
      <c r="X534" s="133"/>
    </row>
    <row r="535" spans="1:24" x14ac:dyDescent="0.2">
      <c r="A535" s="133" t="s">
        <v>5859</v>
      </c>
      <c r="B535" s="133" t="s">
        <v>4558</v>
      </c>
      <c r="C535" s="136" t="s">
        <v>5597</v>
      </c>
      <c r="D535" s="136" t="s">
        <v>2547</v>
      </c>
      <c r="E535" s="133" t="s">
        <v>5203</v>
      </c>
      <c r="F535" s="133" t="s">
        <v>5204</v>
      </c>
      <c r="G535" s="133" t="s">
        <v>3620</v>
      </c>
      <c r="H535" s="133">
        <v>303</v>
      </c>
      <c r="I535" s="133">
        <v>1</v>
      </c>
      <c r="J535" s="133">
        <v>275</v>
      </c>
      <c r="K535" s="133">
        <v>50</v>
      </c>
      <c r="L535" s="133">
        <v>275</v>
      </c>
      <c r="M535" s="133" t="s">
        <v>2731</v>
      </c>
      <c r="N535" s="133"/>
      <c r="O535" s="133" t="s">
        <v>5822</v>
      </c>
      <c r="P535" s="133" t="s">
        <v>663</v>
      </c>
      <c r="Q535" s="166">
        <v>41740</v>
      </c>
      <c r="R535" s="133"/>
      <c r="S535" s="146" t="s">
        <v>3649</v>
      </c>
      <c r="T535" s="173" t="s">
        <v>3649</v>
      </c>
      <c r="U535" s="170" t="s">
        <v>3649</v>
      </c>
      <c r="V535" s="133"/>
      <c r="W535" s="133"/>
      <c r="X535" s="133"/>
    </row>
    <row r="536" spans="1:24" x14ac:dyDescent="0.2">
      <c r="A536" s="133" t="s">
        <v>5755</v>
      </c>
      <c r="B536" s="133">
        <v>44</v>
      </c>
      <c r="C536" s="136" t="s">
        <v>5785</v>
      </c>
      <c r="D536" s="136" t="s">
        <v>1641</v>
      </c>
      <c r="E536" s="133"/>
      <c r="F536" s="133">
        <v>136900</v>
      </c>
      <c r="G536" s="133" t="s">
        <v>1192</v>
      </c>
      <c r="H536" s="133">
        <v>125</v>
      </c>
      <c r="I536" s="133">
        <v>1</v>
      </c>
      <c r="J536" s="133">
        <v>903</v>
      </c>
      <c r="K536" s="133">
        <v>33</v>
      </c>
      <c r="L536" s="133"/>
      <c r="M536" s="133" t="s">
        <v>1380</v>
      </c>
      <c r="N536" s="133"/>
      <c r="O536" s="133" t="s">
        <v>2722</v>
      </c>
      <c r="P536" s="133" t="s">
        <v>4816</v>
      </c>
      <c r="Q536" s="166">
        <v>41740</v>
      </c>
      <c r="R536" s="133"/>
      <c r="S536" s="146" t="s">
        <v>3649</v>
      </c>
      <c r="T536" s="173" t="s">
        <v>3649</v>
      </c>
      <c r="U536" s="170" t="s">
        <v>3649</v>
      </c>
      <c r="V536" s="133"/>
      <c r="W536" s="133"/>
      <c r="X536" s="133"/>
    </row>
    <row r="537" spans="1:24" x14ac:dyDescent="0.2">
      <c r="A537" s="133" t="s">
        <v>5755</v>
      </c>
      <c r="B537" s="133">
        <v>44</v>
      </c>
      <c r="C537" s="136" t="s">
        <v>5785</v>
      </c>
      <c r="D537" s="136" t="s">
        <v>1642</v>
      </c>
      <c r="E537" s="133"/>
      <c r="F537" s="133">
        <v>136900</v>
      </c>
      <c r="G537" s="133" t="s">
        <v>1192</v>
      </c>
      <c r="H537" s="133">
        <v>125</v>
      </c>
      <c r="I537" s="133">
        <v>1</v>
      </c>
      <c r="J537" s="133">
        <v>903</v>
      </c>
      <c r="K537" s="133">
        <v>33</v>
      </c>
      <c r="L537" s="133"/>
      <c r="M537" s="133" t="s">
        <v>1380</v>
      </c>
      <c r="N537" s="133"/>
      <c r="O537" s="133" t="s">
        <v>2722</v>
      </c>
      <c r="P537" s="133" t="s">
        <v>4816</v>
      </c>
      <c r="Q537" s="166">
        <v>41740</v>
      </c>
      <c r="R537" s="133"/>
      <c r="S537" s="146" t="s">
        <v>3649</v>
      </c>
      <c r="T537" s="173" t="s">
        <v>3649</v>
      </c>
      <c r="U537" s="170" t="s">
        <v>3649</v>
      </c>
      <c r="V537" s="133"/>
      <c r="W537" s="133"/>
      <c r="X537" s="133"/>
    </row>
    <row r="538" spans="1:24" x14ac:dyDescent="0.2">
      <c r="A538" s="133" t="s">
        <v>5787</v>
      </c>
      <c r="B538" s="133">
        <v>58</v>
      </c>
      <c r="C538" s="136" t="s">
        <v>5823</v>
      </c>
      <c r="D538" s="136" t="s">
        <v>1651</v>
      </c>
      <c r="E538" s="133" t="s">
        <v>2195</v>
      </c>
      <c r="F538" s="133">
        <v>249342</v>
      </c>
      <c r="G538" s="133" t="s">
        <v>3620</v>
      </c>
      <c r="H538" s="133">
        <v>303</v>
      </c>
      <c r="I538" s="133">
        <v>1</v>
      </c>
      <c r="J538" s="133">
        <v>80</v>
      </c>
      <c r="K538" s="133">
        <v>49</v>
      </c>
      <c r="L538" s="133">
        <v>275</v>
      </c>
      <c r="M538" s="133" t="s">
        <v>2636</v>
      </c>
      <c r="N538" s="133"/>
      <c r="O538" s="133" t="s">
        <v>5802</v>
      </c>
      <c r="P538" s="133" t="s">
        <v>4816</v>
      </c>
      <c r="Q538" s="166">
        <v>41371</v>
      </c>
      <c r="R538" s="133"/>
      <c r="S538" s="146" t="s">
        <v>3649</v>
      </c>
      <c r="T538" s="173" t="s">
        <v>3649</v>
      </c>
      <c r="U538" s="170" t="s">
        <v>3649</v>
      </c>
      <c r="V538" s="133"/>
      <c r="W538" s="133"/>
      <c r="X538" s="133"/>
    </row>
    <row r="539" spans="1:24" x14ac:dyDescent="0.2">
      <c r="A539" s="133"/>
      <c r="B539" s="133" t="s">
        <v>4560</v>
      </c>
      <c r="C539" s="136" t="s">
        <v>5640</v>
      </c>
      <c r="D539" s="136" t="s">
        <v>2547</v>
      </c>
      <c r="E539" s="133" t="s">
        <v>5828</v>
      </c>
      <c r="F539" s="133" t="s">
        <v>5815</v>
      </c>
      <c r="G539" s="133" t="s">
        <v>3620</v>
      </c>
      <c r="H539" s="133">
        <v>303</v>
      </c>
      <c r="I539" s="133">
        <v>1</v>
      </c>
      <c r="J539" s="133">
        <v>188</v>
      </c>
      <c r="K539" s="133">
        <v>46</v>
      </c>
      <c r="L539" s="133">
        <v>280</v>
      </c>
      <c r="M539" s="133" t="s">
        <v>5811</v>
      </c>
      <c r="N539" s="133"/>
      <c r="O539" s="133" t="s">
        <v>5715</v>
      </c>
      <c r="P539" s="133" t="s">
        <v>4807</v>
      </c>
      <c r="Q539" s="166">
        <v>41738</v>
      </c>
      <c r="R539" s="133"/>
      <c r="S539" s="146" t="s">
        <v>3649</v>
      </c>
      <c r="T539" s="173" t="s">
        <v>3649</v>
      </c>
      <c r="U539" s="170" t="s">
        <v>3649</v>
      </c>
      <c r="V539" s="133"/>
      <c r="W539" s="133"/>
      <c r="X539" s="133"/>
    </row>
    <row r="540" spans="1:24" x14ac:dyDescent="0.2">
      <c r="A540" s="133" t="s">
        <v>5833</v>
      </c>
      <c r="B540" s="133">
        <v>53</v>
      </c>
      <c r="C540" s="136" t="s">
        <v>5706</v>
      </c>
      <c r="D540" s="136" t="s">
        <v>1634</v>
      </c>
      <c r="E540" s="133" t="s">
        <v>3597</v>
      </c>
      <c r="F540" s="133">
        <v>246342</v>
      </c>
      <c r="G540" s="133" t="s">
        <v>3655</v>
      </c>
      <c r="H540" s="133">
        <v>340</v>
      </c>
      <c r="I540" s="133">
        <v>1</v>
      </c>
      <c r="J540" s="133">
        <v>356</v>
      </c>
      <c r="K540" s="133">
        <v>46</v>
      </c>
      <c r="L540" s="133">
        <v>560</v>
      </c>
      <c r="M540" s="133" t="s">
        <v>5690</v>
      </c>
      <c r="N540" s="133" t="s">
        <v>3657</v>
      </c>
      <c r="O540" s="133" t="s">
        <v>5834</v>
      </c>
      <c r="P540" s="133" t="s">
        <v>4807</v>
      </c>
      <c r="Q540" s="166">
        <v>41754</v>
      </c>
      <c r="R540" s="133">
        <v>60</v>
      </c>
      <c r="S540" s="146" t="s">
        <v>3649</v>
      </c>
      <c r="T540" s="173" t="s">
        <v>3649</v>
      </c>
      <c r="U540" s="170" t="s">
        <v>3649</v>
      </c>
      <c r="V540" s="133"/>
      <c r="W540" s="133"/>
      <c r="X540" s="133"/>
    </row>
    <row r="541" spans="1:24" x14ac:dyDescent="0.2">
      <c r="A541" s="133" t="s">
        <v>5833</v>
      </c>
      <c r="B541" s="133">
        <v>53</v>
      </c>
      <c r="C541" s="136" t="s">
        <v>5706</v>
      </c>
      <c r="D541" s="136" t="s">
        <v>1637</v>
      </c>
      <c r="E541" s="133" t="s">
        <v>3597</v>
      </c>
      <c r="F541" s="133">
        <v>246342</v>
      </c>
      <c r="G541" s="133" t="s">
        <v>3655</v>
      </c>
      <c r="H541" s="133">
        <v>340</v>
      </c>
      <c r="I541" s="133">
        <v>1</v>
      </c>
      <c r="J541" s="133">
        <v>356</v>
      </c>
      <c r="K541" s="133">
        <v>46</v>
      </c>
      <c r="L541" s="133">
        <v>560</v>
      </c>
      <c r="M541" s="133" t="s">
        <v>5690</v>
      </c>
      <c r="N541" s="133" t="s">
        <v>3657</v>
      </c>
      <c r="O541" s="133" t="s">
        <v>5834</v>
      </c>
      <c r="P541" s="133" t="s">
        <v>4807</v>
      </c>
      <c r="Q541" s="166">
        <v>41754</v>
      </c>
      <c r="R541" s="133">
        <v>60</v>
      </c>
      <c r="S541" s="146" t="s">
        <v>3649</v>
      </c>
      <c r="T541" s="173" t="s">
        <v>3649</v>
      </c>
      <c r="U541" s="170" t="s">
        <v>3649</v>
      </c>
      <c r="V541" s="133"/>
      <c r="W541" s="133"/>
      <c r="X541" s="133"/>
    </row>
    <row r="542" spans="1:24" x14ac:dyDescent="0.2">
      <c r="A542" s="133"/>
      <c r="B542" s="133">
        <v>43</v>
      </c>
      <c r="C542" s="136" t="s">
        <v>5746</v>
      </c>
      <c r="D542" s="136" t="s">
        <v>3704</v>
      </c>
      <c r="E542" s="133"/>
      <c r="F542" s="133">
        <v>136900</v>
      </c>
      <c r="G542" s="133" t="s">
        <v>1648</v>
      </c>
      <c r="H542" s="133">
        <v>173</v>
      </c>
      <c r="I542" s="133">
        <v>1</v>
      </c>
      <c r="J542" s="133">
        <v>480</v>
      </c>
      <c r="K542" s="133">
        <v>33</v>
      </c>
      <c r="L542" s="133"/>
      <c r="M542" s="133" t="s">
        <v>1380</v>
      </c>
      <c r="N542" s="133"/>
      <c r="O542" s="133" t="s">
        <v>2722</v>
      </c>
      <c r="P542" s="133" t="s">
        <v>4816</v>
      </c>
      <c r="Q542" s="166">
        <v>41740</v>
      </c>
      <c r="R542" s="133"/>
      <c r="S542" s="146" t="s">
        <v>3649</v>
      </c>
      <c r="T542" s="173" t="s">
        <v>3649</v>
      </c>
      <c r="U542" s="170" t="s">
        <v>3649</v>
      </c>
      <c r="V542" s="133"/>
      <c r="W542" s="133"/>
      <c r="X542" s="133"/>
    </row>
    <row r="543" spans="1:24" x14ac:dyDescent="0.2">
      <c r="A543" s="133" t="s">
        <v>5741</v>
      </c>
      <c r="B543" s="133">
        <v>54</v>
      </c>
      <c r="C543" s="136" t="s">
        <v>5745</v>
      </c>
      <c r="D543" s="136" t="s">
        <v>2447</v>
      </c>
      <c r="E543" s="133" t="s">
        <v>5742</v>
      </c>
      <c r="F543" s="133">
        <v>136750</v>
      </c>
      <c r="G543" s="133" t="s">
        <v>3001</v>
      </c>
      <c r="H543" s="843">
        <v>176</v>
      </c>
      <c r="I543" s="133">
        <v>1</v>
      </c>
      <c r="J543" s="133">
        <v>375</v>
      </c>
      <c r="K543" s="133">
        <v>33</v>
      </c>
      <c r="L543" s="133">
        <v>3500</v>
      </c>
      <c r="M543" s="133" t="s">
        <v>5743</v>
      </c>
      <c r="N543" s="133" t="s">
        <v>826</v>
      </c>
      <c r="O543" s="133" t="s">
        <v>4593</v>
      </c>
      <c r="P543" s="133" t="s">
        <v>4816</v>
      </c>
      <c r="Q543" s="166">
        <v>41746</v>
      </c>
      <c r="R543" s="133"/>
      <c r="S543" s="146" t="s">
        <v>3649</v>
      </c>
      <c r="T543" s="173" t="s">
        <v>3649</v>
      </c>
      <c r="U543" s="170" t="s">
        <v>3649</v>
      </c>
      <c r="V543" s="133"/>
      <c r="W543" s="133"/>
      <c r="X543" s="133"/>
    </row>
    <row r="544" spans="1:24" x14ac:dyDescent="0.2">
      <c r="A544" s="133" t="s">
        <v>5741</v>
      </c>
      <c r="B544" s="133">
        <v>54</v>
      </c>
      <c r="C544" s="136" t="s">
        <v>5745</v>
      </c>
      <c r="D544" s="136" t="s">
        <v>2449</v>
      </c>
      <c r="E544" s="133" t="s">
        <v>5742</v>
      </c>
      <c r="F544" s="133">
        <v>136750</v>
      </c>
      <c r="G544" s="133" t="s">
        <v>3001</v>
      </c>
      <c r="H544" s="843">
        <v>176</v>
      </c>
      <c r="I544" s="133">
        <v>1</v>
      </c>
      <c r="J544" s="133">
        <v>375</v>
      </c>
      <c r="K544" s="133">
        <v>33</v>
      </c>
      <c r="L544" s="133">
        <v>3500</v>
      </c>
      <c r="M544" s="133" t="s">
        <v>5743</v>
      </c>
      <c r="N544" s="133" t="s">
        <v>826</v>
      </c>
      <c r="O544" s="133" t="s">
        <v>4593</v>
      </c>
      <c r="P544" s="133" t="s">
        <v>4816</v>
      </c>
      <c r="Q544" s="166">
        <v>41746</v>
      </c>
      <c r="R544" s="133"/>
      <c r="S544" s="146" t="s">
        <v>3649</v>
      </c>
      <c r="T544" s="173" t="s">
        <v>3649</v>
      </c>
      <c r="U544" s="170" t="s">
        <v>3649</v>
      </c>
      <c r="V544" s="133"/>
      <c r="W544" s="133"/>
      <c r="X544" s="133"/>
    </row>
    <row r="545" spans="1:24" x14ac:dyDescent="0.2">
      <c r="A545" s="133" t="s">
        <v>5837</v>
      </c>
      <c r="B545" s="133" t="s">
        <v>4559</v>
      </c>
      <c r="C545" s="136" t="s">
        <v>5790</v>
      </c>
      <c r="D545" s="136" t="s">
        <v>1641</v>
      </c>
      <c r="E545" s="133" t="s">
        <v>4838</v>
      </c>
      <c r="F545" s="133" t="s">
        <v>5838</v>
      </c>
      <c r="G545" s="133" t="s">
        <v>3620</v>
      </c>
      <c r="H545" s="133">
        <v>303</v>
      </c>
      <c r="I545" s="133">
        <v>1</v>
      </c>
      <c r="J545" s="133">
        <v>420</v>
      </c>
      <c r="K545" s="133">
        <v>54</v>
      </c>
      <c r="L545" s="133">
        <v>418</v>
      </c>
      <c r="M545" s="133" t="s">
        <v>917</v>
      </c>
      <c r="N545" s="133" t="s">
        <v>4912</v>
      </c>
      <c r="O545" s="133" t="s">
        <v>5839</v>
      </c>
      <c r="P545" s="133" t="s">
        <v>4807</v>
      </c>
      <c r="Q545" s="166">
        <v>41764</v>
      </c>
      <c r="R545" s="133">
        <v>95</v>
      </c>
      <c r="S545" s="146" t="s">
        <v>3649</v>
      </c>
      <c r="T545" s="173" t="s">
        <v>3649</v>
      </c>
      <c r="U545" s="170" t="s">
        <v>3649</v>
      </c>
      <c r="V545" s="133"/>
      <c r="W545" s="133"/>
      <c r="X545" s="133"/>
    </row>
    <row r="546" spans="1:24" x14ac:dyDescent="0.2">
      <c r="A546" s="133"/>
      <c r="B546" s="133">
        <v>42</v>
      </c>
      <c r="C546" s="136" t="s">
        <v>5768</v>
      </c>
      <c r="D546" s="136" t="s">
        <v>3704</v>
      </c>
      <c r="E546" s="133"/>
      <c r="F546" s="133">
        <v>136900</v>
      </c>
      <c r="G546" s="133" t="s">
        <v>3001</v>
      </c>
      <c r="H546" s="133">
        <v>172</v>
      </c>
      <c r="I546" s="133">
        <v>1</v>
      </c>
      <c r="J546" s="133">
        <v>476</v>
      </c>
      <c r="K546" s="133">
        <v>33</v>
      </c>
      <c r="L546" s="133"/>
      <c r="M546" s="133" t="s">
        <v>1380</v>
      </c>
      <c r="N546" s="133"/>
      <c r="O546" s="133" t="s">
        <v>2722</v>
      </c>
      <c r="P546" s="133" t="s">
        <v>663</v>
      </c>
      <c r="Q546" s="166">
        <v>41743</v>
      </c>
      <c r="R546" s="133"/>
      <c r="S546" s="146" t="s">
        <v>3649</v>
      </c>
      <c r="T546" s="173" t="s">
        <v>3649</v>
      </c>
      <c r="U546" s="170" t="s">
        <v>3649</v>
      </c>
      <c r="V546" s="133"/>
      <c r="W546" s="133"/>
      <c r="X546" s="133"/>
    </row>
    <row r="547" spans="1:24" x14ac:dyDescent="0.2">
      <c r="A547" s="133"/>
      <c r="B547" s="133">
        <v>45</v>
      </c>
      <c r="C547" s="136" t="s">
        <v>5761</v>
      </c>
      <c r="D547" s="136" t="s">
        <v>3704</v>
      </c>
      <c r="E547" s="133"/>
      <c r="F547" s="133">
        <v>136900</v>
      </c>
      <c r="G547" s="133" t="s">
        <v>1948</v>
      </c>
      <c r="H547" s="133">
        <v>150</v>
      </c>
      <c r="I547" s="133">
        <v>1</v>
      </c>
      <c r="J547" s="133">
        <v>502</v>
      </c>
      <c r="K547" s="133">
        <v>33</v>
      </c>
      <c r="L547" s="133"/>
      <c r="M547" s="133" t="s">
        <v>1380</v>
      </c>
      <c r="N547" s="133"/>
      <c r="O547" s="133" t="s">
        <v>2722</v>
      </c>
      <c r="P547" s="133" t="s">
        <v>663</v>
      </c>
      <c r="Q547" s="166">
        <v>41744</v>
      </c>
      <c r="R547" s="133"/>
      <c r="S547" s="146" t="s">
        <v>3649</v>
      </c>
      <c r="T547" s="173" t="s">
        <v>3649</v>
      </c>
      <c r="U547" s="170" t="s">
        <v>3649</v>
      </c>
      <c r="V547" s="133"/>
      <c r="W547" s="133"/>
      <c r="X547" s="133"/>
    </row>
    <row r="548" spans="1:24" x14ac:dyDescent="0.2">
      <c r="A548" s="133"/>
      <c r="B548" s="133">
        <v>45</v>
      </c>
      <c r="C548" s="136" t="s">
        <v>5761</v>
      </c>
      <c r="D548" s="136" t="s">
        <v>3707</v>
      </c>
      <c r="E548" s="133"/>
      <c r="F548" s="133">
        <v>136900</v>
      </c>
      <c r="G548" s="133" t="s">
        <v>1948</v>
      </c>
      <c r="H548" s="133">
        <v>150</v>
      </c>
      <c r="I548" s="133">
        <v>1</v>
      </c>
      <c r="J548" s="133">
        <v>502</v>
      </c>
      <c r="K548" s="133">
        <v>33</v>
      </c>
      <c r="L548" s="133"/>
      <c r="M548" s="133" t="s">
        <v>1380</v>
      </c>
      <c r="N548" s="133"/>
      <c r="O548" s="133" t="s">
        <v>2722</v>
      </c>
      <c r="P548" s="133" t="s">
        <v>663</v>
      </c>
      <c r="Q548" s="166">
        <v>41744</v>
      </c>
      <c r="R548" s="133"/>
      <c r="S548" s="146" t="s">
        <v>3649</v>
      </c>
      <c r="T548" s="173" t="s">
        <v>3649</v>
      </c>
      <c r="U548" s="170" t="s">
        <v>3649</v>
      </c>
      <c r="V548" s="133"/>
      <c r="W548" s="133"/>
      <c r="X548" s="133"/>
    </row>
    <row r="549" spans="1:24" x14ac:dyDescent="0.2">
      <c r="A549" s="133" t="s">
        <v>5846</v>
      </c>
      <c r="B549" s="133" t="s">
        <v>4559</v>
      </c>
      <c r="C549" s="136"/>
      <c r="D549" s="136"/>
      <c r="E549" s="133" t="s">
        <v>5847</v>
      </c>
      <c r="F549" s="133" t="s">
        <v>5625</v>
      </c>
      <c r="G549" s="133" t="s">
        <v>3620</v>
      </c>
      <c r="H549" s="133">
        <v>303</v>
      </c>
      <c r="I549" s="133">
        <v>1</v>
      </c>
      <c r="J549" s="133">
        <v>243</v>
      </c>
      <c r="K549" s="133">
        <v>54</v>
      </c>
      <c r="L549" s="133">
        <v>243</v>
      </c>
      <c r="M549" s="133" t="s">
        <v>917</v>
      </c>
      <c r="N549" s="133" t="s">
        <v>4907</v>
      </c>
      <c r="O549" s="133" t="s">
        <v>4451</v>
      </c>
      <c r="P549" s="133" t="s">
        <v>663</v>
      </c>
      <c r="Q549" s="166">
        <v>41744</v>
      </c>
      <c r="R549" s="133">
        <v>56</v>
      </c>
      <c r="S549" s="146" t="s">
        <v>3649</v>
      </c>
      <c r="T549" s="173" t="s">
        <v>3649</v>
      </c>
      <c r="U549" s="170" t="s">
        <v>3649</v>
      </c>
      <c r="V549" s="133"/>
      <c r="W549" s="133"/>
      <c r="X549" s="133"/>
    </row>
    <row r="550" spans="1:24" x14ac:dyDescent="0.2">
      <c r="A550" s="133" t="s">
        <v>5848</v>
      </c>
      <c r="B550" s="133" t="s">
        <v>4559</v>
      </c>
      <c r="C550" s="136" t="s">
        <v>5790</v>
      </c>
      <c r="D550" s="136" t="s">
        <v>3704</v>
      </c>
      <c r="E550" s="133" t="s">
        <v>5849</v>
      </c>
      <c r="F550" s="133" t="s">
        <v>5850</v>
      </c>
      <c r="G550" s="133" t="s">
        <v>3620</v>
      </c>
      <c r="H550" s="133">
        <v>303</v>
      </c>
      <c r="I550" s="133">
        <v>1</v>
      </c>
      <c r="J550" s="133">
        <v>220</v>
      </c>
      <c r="K550" s="133">
        <v>54</v>
      </c>
      <c r="L550" s="133">
        <v>439</v>
      </c>
      <c r="M550" s="133" t="s">
        <v>917</v>
      </c>
      <c r="N550" s="133" t="s">
        <v>4913</v>
      </c>
      <c r="O550" s="133" t="s">
        <v>5910</v>
      </c>
      <c r="P550" s="133" t="s">
        <v>4816</v>
      </c>
      <c r="Q550" s="166">
        <v>41772</v>
      </c>
      <c r="R550" s="133">
        <v>100</v>
      </c>
      <c r="S550" s="146" t="s">
        <v>3649</v>
      </c>
      <c r="T550" s="173" t="s">
        <v>3649</v>
      </c>
      <c r="U550" s="170" t="s">
        <v>3649</v>
      </c>
      <c r="V550" s="133"/>
      <c r="W550" s="133"/>
      <c r="X550" s="133"/>
    </row>
    <row r="551" spans="1:24" x14ac:dyDescent="0.2">
      <c r="A551" s="133" t="s">
        <v>5851</v>
      </c>
      <c r="B551" s="133" t="s">
        <v>4558</v>
      </c>
      <c r="C551" s="136" t="s">
        <v>5597</v>
      </c>
      <c r="D551" s="136" t="s">
        <v>2549</v>
      </c>
      <c r="E551" s="133" t="s">
        <v>1350</v>
      </c>
      <c r="F551" s="133" t="s">
        <v>1351</v>
      </c>
      <c r="G551" s="133" t="s">
        <v>3620</v>
      </c>
      <c r="H551" s="133">
        <v>303</v>
      </c>
      <c r="I551" s="133">
        <v>1</v>
      </c>
      <c r="J551" s="133">
        <v>110</v>
      </c>
      <c r="K551" s="133">
        <v>45</v>
      </c>
      <c r="L551" s="133">
        <v>110</v>
      </c>
      <c r="M551" s="133" t="s">
        <v>5852</v>
      </c>
      <c r="N551" s="133" t="s">
        <v>3612</v>
      </c>
      <c r="O551" s="133" t="s">
        <v>5853</v>
      </c>
      <c r="P551" s="133" t="s">
        <v>663</v>
      </c>
      <c r="Q551" s="166">
        <v>41744</v>
      </c>
      <c r="R551" s="133">
        <v>22</v>
      </c>
      <c r="S551" s="146" t="s">
        <v>3649</v>
      </c>
      <c r="T551" s="173" t="s">
        <v>3649</v>
      </c>
      <c r="U551" s="170" t="s">
        <v>3649</v>
      </c>
      <c r="V551" s="133"/>
      <c r="W551" s="133"/>
      <c r="X551" s="133"/>
    </row>
    <row r="552" spans="1:24" x14ac:dyDescent="0.2">
      <c r="A552" s="133" t="s">
        <v>5854</v>
      </c>
      <c r="B552" s="133" t="s">
        <v>4558</v>
      </c>
      <c r="C552" s="136" t="s">
        <v>5597</v>
      </c>
      <c r="D552" s="136" t="s">
        <v>2212</v>
      </c>
      <c r="E552" s="133" t="s">
        <v>4264</v>
      </c>
      <c r="F552" s="133" t="s">
        <v>1311</v>
      </c>
      <c r="G552" s="133" t="s">
        <v>3620</v>
      </c>
      <c r="H552" s="133">
        <v>303</v>
      </c>
      <c r="I552" s="133">
        <v>1</v>
      </c>
      <c r="J552" s="133">
        <v>191</v>
      </c>
      <c r="K552" s="133">
        <v>45</v>
      </c>
      <c r="L552" s="133">
        <v>220</v>
      </c>
      <c r="M552" s="133" t="s">
        <v>5852</v>
      </c>
      <c r="N552" s="133" t="s">
        <v>3403</v>
      </c>
      <c r="O552" s="133" t="s">
        <v>5639</v>
      </c>
      <c r="P552" s="133" t="s">
        <v>4807</v>
      </c>
      <c r="Q552" s="166">
        <v>41752</v>
      </c>
      <c r="R552" s="133">
        <v>44</v>
      </c>
      <c r="S552" s="146" t="s">
        <v>3649</v>
      </c>
      <c r="T552" s="173" t="s">
        <v>3649</v>
      </c>
      <c r="U552" s="170" t="s">
        <v>3649</v>
      </c>
      <c r="V552" s="133"/>
      <c r="W552" s="133"/>
      <c r="X552" s="133"/>
    </row>
    <row r="553" spans="1:24" x14ac:dyDescent="0.2">
      <c r="A553" s="133"/>
      <c r="B553" s="133">
        <v>44</v>
      </c>
      <c r="C553" s="136" t="s">
        <v>5785</v>
      </c>
      <c r="D553" s="136" t="s">
        <v>3704</v>
      </c>
      <c r="E553" s="133"/>
      <c r="F553" s="133">
        <v>136900</v>
      </c>
      <c r="G553" s="133" t="s">
        <v>1192</v>
      </c>
      <c r="H553" s="133">
        <v>125</v>
      </c>
      <c r="I553" s="133">
        <v>1</v>
      </c>
      <c r="J553" s="133">
        <v>650</v>
      </c>
      <c r="K553" s="133">
        <v>33</v>
      </c>
      <c r="L553" s="133"/>
      <c r="M553" s="133" t="s">
        <v>1380</v>
      </c>
      <c r="N553" s="133"/>
      <c r="O553" s="133" t="s">
        <v>2722</v>
      </c>
      <c r="P553" s="133" t="s">
        <v>4807</v>
      </c>
      <c r="Q553" s="166">
        <v>41751</v>
      </c>
      <c r="R553" s="133"/>
      <c r="S553" s="146" t="s">
        <v>3649</v>
      </c>
      <c r="T553" s="173" t="s">
        <v>3649</v>
      </c>
      <c r="U553" s="170" t="s">
        <v>3649</v>
      </c>
      <c r="V553" s="133"/>
      <c r="W553" s="133"/>
      <c r="X553" s="133"/>
    </row>
    <row r="554" spans="1:24" x14ac:dyDescent="0.2">
      <c r="A554" s="133"/>
      <c r="B554" s="133">
        <v>44</v>
      </c>
      <c r="C554" s="136" t="s">
        <v>5785</v>
      </c>
      <c r="D554" s="136" t="s">
        <v>3707</v>
      </c>
      <c r="E554" s="133"/>
      <c r="F554" s="133">
        <v>136900</v>
      </c>
      <c r="G554" s="133" t="s">
        <v>1192</v>
      </c>
      <c r="H554" s="133">
        <v>125</v>
      </c>
      <c r="I554" s="133">
        <v>1</v>
      </c>
      <c r="J554" s="133">
        <v>650</v>
      </c>
      <c r="K554" s="133">
        <v>33</v>
      </c>
      <c r="L554" s="133"/>
      <c r="M554" s="133" t="s">
        <v>1380</v>
      </c>
      <c r="N554" s="133"/>
      <c r="O554" s="133" t="s">
        <v>2722</v>
      </c>
      <c r="P554" s="133" t="s">
        <v>4807</v>
      </c>
      <c r="Q554" s="166">
        <v>41751</v>
      </c>
      <c r="R554" s="133"/>
      <c r="S554" s="146" t="s">
        <v>3649</v>
      </c>
      <c r="T554" s="173" t="s">
        <v>3649</v>
      </c>
      <c r="U554" s="170" t="s">
        <v>3649</v>
      </c>
      <c r="V554" s="133"/>
      <c r="W554" s="133"/>
      <c r="X554" s="133"/>
    </row>
    <row r="555" spans="1:24" x14ac:dyDescent="0.2">
      <c r="A555" s="133"/>
      <c r="B555" s="133">
        <v>45</v>
      </c>
      <c r="C555" s="136" t="s">
        <v>5761</v>
      </c>
      <c r="D555" s="136" t="s">
        <v>1645</v>
      </c>
      <c r="E555" s="133"/>
      <c r="F555" s="133">
        <v>136900</v>
      </c>
      <c r="G555" s="133" t="s">
        <v>1948</v>
      </c>
      <c r="H555" s="133">
        <v>150</v>
      </c>
      <c r="I555" s="133">
        <v>1</v>
      </c>
      <c r="J555" s="133">
        <v>258</v>
      </c>
      <c r="K555" s="133">
        <v>33</v>
      </c>
      <c r="L555" s="133"/>
      <c r="M555" s="133" t="s">
        <v>1380</v>
      </c>
      <c r="N555" s="133"/>
      <c r="O555" s="133" t="s">
        <v>2722</v>
      </c>
      <c r="P555" s="133" t="s">
        <v>4816</v>
      </c>
      <c r="Q555" s="166">
        <v>41746</v>
      </c>
      <c r="R555" s="133"/>
      <c r="S555" s="146" t="s">
        <v>3649</v>
      </c>
      <c r="T555" s="173" t="s">
        <v>3649</v>
      </c>
      <c r="U555" s="170" t="s">
        <v>3649</v>
      </c>
      <c r="V555" s="133"/>
      <c r="W555" s="133"/>
      <c r="X555" s="133"/>
    </row>
    <row r="556" spans="1:24" x14ac:dyDescent="0.2">
      <c r="A556" s="133"/>
      <c r="B556" s="133">
        <v>45</v>
      </c>
      <c r="C556" s="136" t="s">
        <v>5761</v>
      </c>
      <c r="D556" s="136" t="s">
        <v>1650</v>
      </c>
      <c r="E556" s="133"/>
      <c r="F556" s="133">
        <v>136900</v>
      </c>
      <c r="G556" s="133" t="s">
        <v>1948</v>
      </c>
      <c r="H556" s="133">
        <v>150</v>
      </c>
      <c r="I556" s="133">
        <v>1</v>
      </c>
      <c r="J556" s="133">
        <v>258</v>
      </c>
      <c r="K556" s="133">
        <v>33</v>
      </c>
      <c r="L556" s="133"/>
      <c r="M556" s="133" t="s">
        <v>1380</v>
      </c>
      <c r="N556" s="133"/>
      <c r="O556" s="133" t="s">
        <v>2722</v>
      </c>
      <c r="P556" s="133" t="s">
        <v>4816</v>
      </c>
      <c r="Q556" s="166">
        <v>41746</v>
      </c>
      <c r="R556" s="133"/>
      <c r="S556" s="146" t="s">
        <v>3649</v>
      </c>
      <c r="T556" s="173" t="s">
        <v>3649</v>
      </c>
      <c r="U556" s="170" t="s">
        <v>3649</v>
      </c>
      <c r="V556" s="133"/>
      <c r="W556" s="133"/>
      <c r="X556" s="133"/>
    </row>
    <row r="557" spans="1:24" x14ac:dyDescent="0.2">
      <c r="A557" s="133" t="s">
        <v>5870</v>
      </c>
      <c r="B557" s="133">
        <v>53</v>
      </c>
      <c r="C557" s="136" t="s">
        <v>5706</v>
      </c>
      <c r="D557" s="136" t="s">
        <v>2726</v>
      </c>
      <c r="E557" s="133" t="s">
        <v>4526</v>
      </c>
      <c r="F557" s="133">
        <v>250102</v>
      </c>
      <c r="G557" s="133" t="s">
        <v>3655</v>
      </c>
      <c r="H557" s="133">
        <v>172</v>
      </c>
      <c r="I557" s="133">
        <v>1</v>
      </c>
      <c r="J557" s="133">
        <v>236</v>
      </c>
      <c r="K557" s="133">
        <v>50</v>
      </c>
      <c r="L557" s="133">
        <v>370</v>
      </c>
      <c r="M557" s="133" t="s">
        <v>5871</v>
      </c>
      <c r="N557" s="133" t="s">
        <v>3403</v>
      </c>
      <c r="O557" s="133" t="s">
        <v>375</v>
      </c>
      <c r="P557" s="133" t="s">
        <v>4816</v>
      </c>
      <c r="Q557" s="166">
        <v>41765</v>
      </c>
      <c r="R557" s="133">
        <v>37</v>
      </c>
      <c r="S557" s="146" t="s">
        <v>3649</v>
      </c>
      <c r="T557" s="173" t="s">
        <v>3649</v>
      </c>
      <c r="U557" s="170" t="s">
        <v>3649</v>
      </c>
      <c r="V557" s="133"/>
      <c r="W557" s="133"/>
      <c r="X557" s="133"/>
    </row>
    <row r="558" spans="1:24" x14ac:dyDescent="0.2">
      <c r="A558" s="133" t="s">
        <v>5870</v>
      </c>
      <c r="B558" s="133">
        <v>53</v>
      </c>
      <c r="C558" s="136" t="s">
        <v>5706</v>
      </c>
      <c r="D558" s="136" t="s">
        <v>2729</v>
      </c>
      <c r="E558" s="133" t="s">
        <v>4526</v>
      </c>
      <c r="F558" s="133">
        <v>250102</v>
      </c>
      <c r="G558" s="133" t="s">
        <v>3655</v>
      </c>
      <c r="H558" s="133">
        <v>172</v>
      </c>
      <c r="I558" s="133">
        <v>1</v>
      </c>
      <c r="J558" s="133">
        <v>236</v>
      </c>
      <c r="K558" s="133">
        <v>50</v>
      </c>
      <c r="L558" s="133">
        <v>370</v>
      </c>
      <c r="M558" s="133" t="s">
        <v>5871</v>
      </c>
      <c r="N558" s="133" t="s">
        <v>3403</v>
      </c>
      <c r="O558" s="133" t="s">
        <v>375</v>
      </c>
      <c r="P558" s="133" t="s">
        <v>4816</v>
      </c>
      <c r="Q558" s="166">
        <v>41765</v>
      </c>
      <c r="R558" s="133">
        <v>37</v>
      </c>
      <c r="S558" s="146" t="s">
        <v>3649</v>
      </c>
      <c r="T558" s="173" t="s">
        <v>3649</v>
      </c>
      <c r="U558" s="170" t="s">
        <v>3649</v>
      </c>
      <c r="V558" s="133"/>
      <c r="W558" s="133"/>
      <c r="X558" s="133"/>
    </row>
    <row r="559" spans="1:24" x14ac:dyDescent="0.2">
      <c r="A559" s="133" t="s">
        <v>5870</v>
      </c>
      <c r="B559" s="133" t="s">
        <v>4422</v>
      </c>
      <c r="C559" s="136" t="s">
        <v>5665</v>
      </c>
      <c r="D559" s="136" t="s">
        <v>1645</v>
      </c>
      <c r="E559" s="133" t="s">
        <v>4526</v>
      </c>
      <c r="F559" s="133">
        <v>250102</v>
      </c>
      <c r="G559" s="133" t="s">
        <v>3655</v>
      </c>
      <c r="H559" s="133">
        <v>172</v>
      </c>
      <c r="I559" s="133">
        <v>1</v>
      </c>
      <c r="J559" s="133">
        <v>135</v>
      </c>
      <c r="K559" s="133">
        <v>50</v>
      </c>
      <c r="L559" s="133">
        <v>370</v>
      </c>
      <c r="M559" s="133" t="s">
        <v>5871</v>
      </c>
      <c r="N559" s="133" t="s">
        <v>3403</v>
      </c>
      <c r="O559" s="133" t="s">
        <v>375</v>
      </c>
      <c r="P559" s="133" t="s">
        <v>4816</v>
      </c>
      <c r="Q559" s="166">
        <v>41765</v>
      </c>
      <c r="R559" s="133">
        <v>37</v>
      </c>
      <c r="S559" s="146" t="s">
        <v>3649</v>
      </c>
      <c r="T559" s="173" t="s">
        <v>3649</v>
      </c>
      <c r="U559" s="170" t="s">
        <v>3649</v>
      </c>
      <c r="V559" s="133"/>
      <c r="W559" s="133"/>
      <c r="X559" s="133"/>
    </row>
    <row r="560" spans="1:24" x14ac:dyDescent="0.2">
      <c r="A560" s="133" t="s">
        <v>5870</v>
      </c>
      <c r="B560" s="133" t="s">
        <v>4422</v>
      </c>
      <c r="C560" s="136" t="s">
        <v>5665</v>
      </c>
      <c r="D560" s="136" t="s">
        <v>1650</v>
      </c>
      <c r="E560" s="133" t="s">
        <v>4526</v>
      </c>
      <c r="F560" s="133">
        <v>250102</v>
      </c>
      <c r="G560" s="133" t="s">
        <v>3655</v>
      </c>
      <c r="H560" s="133">
        <v>172</v>
      </c>
      <c r="I560" s="133">
        <v>1</v>
      </c>
      <c r="J560" s="133">
        <v>135</v>
      </c>
      <c r="K560" s="133">
        <v>50</v>
      </c>
      <c r="L560" s="133">
        <v>370</v>
      </c>
      <c r="M560" s="133" t="s">
        <v>5871</v>
      </c>
      <c r="N560" s="133" t="s">
        <v>3403</v>
      </c>
      <c r="O560" s="133" t="s">
        <v>375</v>
      </c>
      <c r="P560" s="133" t="s">
        <v>4816</v>
      </c>
      <c r="Q560" s="166">
        <v>41765</v>
      </c>
      <c r="R560" s="133">
        <v>37</v>
      </c>
      <c r="S560" s="146" t="s">
        <v>3649</v>
      </c>
      <c r="T560" s="173" t="s">
        <v>3649</v>
      </c>
      <c r="U560" s="170" t="s">
        <v>3649</v>
      </c>
      <c r="V560" s="133"/>
      <c r="W560" s="133"/>
      <c r="X560" s="133"/>
    </row>
    <row r="561" spans="1:24" x14ac:dyDescent="0.2">
      <c r="A561" s="133" t="s">
        <v>5870</v>
      </c>
      <c r="B561" s="133" t="s">
        <v>4424</v>
      </c>
      <c r="C561" s="136" t="s">
        <v>5885</v>
      </c>
      <c r="D561" s="136" t="s">
        <v>1634</v>
      </c>
      <c r="E561" s="133" t="s">
        <v>4526</v>
      </c>
      <c r="F561" s="133">
        <v>250102</v>
      </c>
      <c r="G561" s="133" t="s">
        <v>3655</v>
      </c>
      <c r="H561" s="133">
        <v>173</v>
      </c>
      <c r="I561" s="133">
        <v>1</v>
      </c>
      <c r="J561" s="133">
        <v>150</v>
      </c>
      <c r="K561" s="133">
        <v>50</v>
      </c>
      <c r="L561" s="133">
        <v>370</v>
      </c>
      <c r="M561" s="133" t="s">
        <v>5871</v>
      </c>
      <c r="N561" s="133" t="s">
        <v>3403</v>
      </c>
      <c r="O561" s="133" t="s">
        <v>375</v>
      </c>
      <c r="P561" s="133" t="s">
        <v>4807</v>
      </c>
      <c r="Q561" s="166">
        <v>41765</v>
      </c>
      <c r="R561" s="133">
        <v>37</v>
      </c>
      <c r="S561" s="146" t="s">
        <v>3649</v>
      </c>
      <c r="T561" s="173" t="s">
        <v>3649</v>
      </c>
      <c r="U561" s="170" t="s">
        <v>3649</v>
      </c>
      <c r="V561" s="133"/>
      <c r="W561" s="133"/>
      <c r="X561" s="133"/>
    </row>
    <row r="562" spans="1:24" x14ac:dyDescent="0.2">
      <c r="A562" s="133" t="s">
        <v>5870</v>
      </c>
      <c r="B562" s="133" t="s">
        <v>4424</v>
      </c>
      <c r="C562" s="136" t="s">
        <v>5885</v>
      </c>
      <c r="D562" s="136" t="s">
        <v>1637</v>
      </c>
      <c r="E562" s="133" t="s">
        <v>4526</v>
      </c>
      <c r="F562" s="133">
        <v>250102</v>
      </c>
      <c r="G562" s="133" t="s">
        <v>3655</v>
      </c>
      <c r="H562" s="133">
        <v>173</v>
      </c>
      <c r="I562" s="133">
        <v>1</v>
      </c>
      <c r="J562" s="133">
        <v>150</v>
      </c>
      <c r="K562" s="133">
        <v>50</v>
      </c>
      <c r="L562" s="133">
        <v>370</v>
      </c>
      <c r="M562" s="133" t="s">
        <v>5871</v>
      </c>
      <c r="N562" s="133" t="s">
        <v>3403</v>
      </c>
      <c r="O562" s="133" t="s">
        <v>375</v>
      </c>
      <c r="P562" s="133" t="s">
        <v>4807</v>
      </c>
      <c r="Q562" s="166">
        <v>41765</v>
      </c>
      <c r="R562" s="133">
        <v>37</v>
      </c>
      <c r="S562" s="146" t="s">
        <v>3649</v>
      </c>
      <c r="T562" s="173" t="s">
        <v>3649</v>
      </c>
      <c r="U562" s="170" t="s">
        <v>3649</v>
      </c>
      <c r="V562" s="133"/>
      <c r="W562" s="133"/>
      <c r="X562" s="133"/>
    </row>
    <row r="563" spans="1:24" x14ac:dyDescent="0.2">
      <c r="A563" s="133" t="s">
        <v>5526</v>
      </c>
      <c r="B563" s="133">
        <v>56</v>
      </c>
      <c r="C563" s="136" t="s">
        <v>5872</v>
      </c>
      <c r="D563" s="136" t="s">
        <v>1651</v>
      </c>
      <c r="E563" s="133" t="s">
        <v>2138</v>
      </c>
      <c r="F563" s="133">
        <v>4772</v>
      </c>
      <c r="G563" s="133" t="s">
        <v>1648</v>
      </c>
      <c r="H563" s="133">
        <v>165</v>
      </c>
      <c r="I563" s="133">
        <v>1</v>
      </c>
      <c r="J563" s="133">
        <v>593</v>
      </c>
      <c r="K563" s="133">
        <v>48</v>
      </c>
      <c r="L563" s="133">
        <v>900</v>
      </c>
      <c r="M563" s="133" t="s">
        <v>613</v>
      </c>
      <c r="N563" s="133"/>
      <c r="O563" s="133" t="s">
        <v>4758</v>
      </c>
      <c r="P563" s="133" t="s">
        <v>4807</v>
      </c>
      <c r="Q563" s="166">
        <v>41786</v>
      </c>
      <c r="R563" s="133"/>
      <c r="S563" s="146" t="s">
        <v>3649</v>
      </c>
      <c r="T563" s="173" t="s">
        <v>3649</v>
      </c>
      <c r="U563" s="170" t="s">
        <v>3649</v>
      </c>
      <c r="V563" s="133"/>
      <c r="W563" s="133"/>
      <c r="X563" s="133"/>
    </row>
    <row r="564" spans="1:24" x14ac:dyDescent="0.2">
      <c r="A564" s="133" t="s">
        <v>5741</v>
      </c>
      <c r="B564" s="133">
        <v>54</v>
      </c>
      <c r="C564" s="136" t="s">
        <v>5745</v>
      </c>
      <c r="D564" s="136" t="s">
        <v>2451</v>
      </c>
      <c r="E564" s="133" t="s">
        <v>5742</v>
      </c>
      <c r="F564" s="133">
        <v>136750</v>
      </c>
      <c r="G564" s="133" t="s">
        <v>3001</v>
      </c>
      <c r="H564" s="843">
        <v>176</v>
      </c>
      <c r="I564" s="133">
        <v>1</v>
      </c>
      <c r="J564" s="133">
        <v>375</v>
      </c>
      <c r="K564" s="133">
        <v>33</v>
      </c>
      <c r="L564" s="133">
        <v>3500</v>
      </c>
      <c r="M564" s="133" t="s">
        <v>5743</v>
      </c>
      <c r="N564" s="133" t="s">
        <v>826</v>
      </c>
      <c r="O564" s="133" t="s">
        <v>4593</v>
      </c>
      <c r="P564" s="133" t="s">
        <v>4816</v>
      </c>
      <c r="Q564" s="166">
        <v>41757</v>
      </c>
      <c r="R564" s="133"/>
      <c r="S564" s="146" t="s">
        <v>3649</v>
      </c>
      <c r="T564" s="173" t="s">
        <v>3649</v>
      </c>
      <c r="U564" s="170" t="s">
        <v>3649</v>
      </c>
      <c r="V564" s="133"/>
      <c r="W564" s="133"/>
      <c r="X564" s="133"/>
    </row>
    <row r="565" spans="1:24" x14ac:dyDescent="0.2">
      <c r="A565" s="133" t="s">
        <v>5741</v>
      </c>
      <c r="B565" s="133">
        <v>54</v>
      </c>
      <c r="C565" s="136" t="s">
        <v>5745</v>
      </c>
      <c r="D565" s="136" t="s">
        <v>2451</v>
      </c>
      <c r="E565" s="133" t="s">
        <v>5742</v>
      </c>
      <c r="F565" s="133">
        <v>136750</v>
      </c>
      <c r="G565" s="133" t="s">
        <v>3001</v>
      </c>
      <c r="H565" s="843">
        <v>176</v>
      </c>
      <c r="I565" s="133">
        <v>1</v>
      </c>
      <c r="J565" s="133">
        <v>375</v>
      </c>
      <c r="K565" s="133">
        <v>33</v>
      </c>
      <c r="L565" s="133">
        <v>3500</v>
      </c>
      <c r="M565" s="133" t="s">
        <v>5743</v>
      </c>
      <c r="N565" s="133" t="s">
        <v>826</v>
      </c>
      <c r="O565" s="133" t="s">
        <v>4593</v>
      </c>
      <c r="P565" s="133" t="s">
        <v>4816</v>
      </c>
      <c r="Q565" s="166">
        <v>41757</v>
      </c>
      <c r="R565" s="133"/>
      <c r="S565" s="146" t="s">
        <v>3649</v>
      </c>
      <c r="T565" s="173" t="s">
        <v>3649</v>
      </c>
      <c r="U565" s="170" t="s">
        <v>3649</v>
      </c>
      <c r="V565" s="133"/>
      <c r="W565" s="133"/>
      <c r="X565" s="133"/>
    </row>
    <row r="566" spans="1:24" x14ac:dyDescent="0.2">
      <c r="A566" s="133" t="s">
        <v>5879</v>
      </c>
      <c r="B566" s="133" t="s">
        <v>4422</v>
      </c>
      <c r="C566" s="136" t="s">
        <v>5665</v>
      </c>
      <c r="D566" s="136" t="s">
        <v>3704</v>
      </c>
      <c r="E566" s="133" t="s">
        <v>5880</v>
      </c>
      <c r="F566" s="133" t="s">
        <v>5881</v>
      </c>
      <c r="G566" s="133" t="s">
        <v>3655</v>
      </c>
      <c r="H566" s="133">
        <v>170</v>
      </c>
      <c r="I566" s="133">
        <v>1</v>
      </c>
      <c r="J566" s="133">
        <v>70</v>
      </c>
      <c r="K566" s="133">
        <v>54</v>
      </c>
      <c r="L566" s="133">
        <v>140</v>
      </c>
      <c r="M566" s="133" t="s">
        <v>5882</v>
      </c>
      <c r="N566" s="133" t="s">
        <v>3598</v>
      </c>
      <c r="O566" s="133" t="s">
        <v>5886</v>
      </c>
      <c r="P566" s="133" t="s">
        <v>4816</v>
      </c>
      <c r="Q566" s="166">
        <v>41758</v>
      </c>
      <c r="R566" s="133">
        <v>17.5</v>
      </c>
      <c r="S566" s="146" t="s">
        <v>3649</v>
      </c>
      <c r="T566" s="173" t="s">
        <v>3649</v>
      </c>
      <c r="U566" s="170" t="s">
        <v>3649</v>
      </c>
      <c r="V566" s="133"/>
      <c r="W566" s="133"/>
      <c r="X566" s="133"/>
    </row>
    <row r="567" spans="1:24" x14ac:dyDescent="0.2">
      <c r="A567" s="133" t="s">
        <v>5879</v>
      </c>
      <c r="B567" s="133" t="s">
        <v>4422</v>
      </c>
      <c r="C567" s="136" t="s">
        <v>5665</v>
      </c>
      <c r="D567" s="136" t="s">
        <v>3707</v>
      </c>
      <c r="E567" s="133" t="s">
        <v>5880</v>
      </c>
      <c r="F567" s="133" t="s">
        <v>5881</v>
      </c>
      <c r="G567" s="133" t="s">
        <v>3655</v>
      </c>
      <c r="H567" s="133">
        <v>170</v>
      </c>
      <c r="I567" s="133">
        <v>1</v>
      </c>
      <c r="J567" s="133">
        <v>70</v>
      </c>
      <c r="K567" s="133">
        <v>54</v>
      </c>
      <c r="L567" s="133">
        <v>140</v>
      </c>
      <c r="M567" s="133" t="s">
        <v>5882</v>
      </c>
      <c r="N567" s="133" t="s">
        <v>3598</v>
      </c>
      <c r="O567" s="133" t="s">
        <v>5886</v>
      </c>
      <c r="P567" s="133" t="s">
        <v>4816</v>
      </c>
      <c r="Q567" s="166">
        <v>41758</v>
      </c>
      <c r="R567" s="133">
        <v>17.5</v>
      </c>
      <c r="S567" s="146" t="s">
        <v>3649</v>
      </c>
      <c r="T567" s="173" t="s">
        <v>3649</v>
      </c>
      <c r="U567" s="170" t="s">
        <v>3649</v>
      </c>
      <c r="V567" s="133"/>
      <c r="W567" s="133"/>
      <c r="X567" s="133"/>
    </row>
    <row r="568" spans="1:24" x14ac:dyDescent="0.2">
      <c r="A568" s="133" t="s">
        <v>5879</v>
      </c>
      <c r="B568" s="133" t="s">
        <v>4424</v>
      </c>
      <c r="C568" s="136" t="s">
        <v>5885</v>
      </c>
      <c r="D568" s="136" t="s">
        <v>1651</v>
      </c>
      <c r="E568" s="133" t="s">
        <v>5880</v>
      </c>
      <c r="F568" s="133" t="s">
        <v>5881</v>
      </c>
      <c r="G568" s="133" t="s">
        <v>3655</v>
      </c>
      <c r="H568" s="133">
        <v>170</v>
      </c>
      <c r="I568" s="133">
        <v>1</v>
      </c>
      <c r="J568" s="133">
        <v>75</v>
      </c>
      <c r="K568" s="133">
        <v>54</v>
      </c>
      <c r="L568" s="133">
        <v>140</v>
      </c>
      <c r="M568" s="133" t="s">
        <v>5882</v>
      </c>
      <c r="N568" s="133" t="s">
        <v>3598</v>
      </c>
      <c r="O568" s="133" t="s">
        <v>5886</v>
      </c>
      <c r="P568" s="133" t="s">
        <v>4807</v>
      </c>
      <c r="Q568" s="166">
        <v>41757</v>
      </c>
      <c r="R568" s="133">
        <v>17.5</v>
      </c>
      <c r="S568" s="146" t="s">
        <v>3649</v>
      </c>
      <c r="T568" s="173" t="s">
        <v>3649</v>
      </c>
      <c r="U568" s="170" t="s">
        <v>3649</v>
      </c>
      <c r="V568" s="133"/>
      <c r="W568" s="133"/>
      <c r="X568" s="133"/>
    </row>
    <row r="569" spans="1:24" x14ac:dyDescent="0.2">
      <c r="A569" s="133" t="s">
        <v>5879</v>
      </c>
      <c r="B569" s="133" t="s">
        <v>4424</v>
      </c>
      <c r="C569" s="136" t="s">
        <v>5885</v>
      </c>
      <c r="D569" s="136" t="s">
        <v>1631</v>
      </c>
      <c r="E569" s="133" t="s">
        <v>5880</v>
      </c>
      <c r="F569" s="133" t="s">
        <v>5881</v>
      </c>
      <c r="G569" s="133" t="s">
        <v>3655</v>
      </c>
      <c r="H569" s="133">
        <v>170</v>
      </c>
      <c r="I569" s="133">
        <v>1</v>
      </c>
      <c r="J569" s="133">
        <v>75</v>
      </c>
      <c r="K569" s="133">
        <v>54</v>
      </c>
      <c r="L569" s="133">
        <v>140</v>
      </c>
      <c r="M569" s="133" t="s">
        <v>5882</v>
      </c>
      <c r="N569" s="133" t="s">
        <v>3598</v>
      </c>
      <c r="O569" s="133" t="s">
        <v>5886</v>
      </c>
      <c r="P569" s="133" t="s">
        <v>4807</v>
      </c>
      <c r="Q569" s="166">
        <v>41757</v>
      </c>
      <c r="R569" s="133">
        <v>17.5</v>
      </c>
      <c r="S569" s="146" t="s">
        <v>3649</v>
      </c>
      <c r="T569" s="173" t="s">
        <v>3649</v>
      </c>
      <c r="U569" s="170" t="s">
        <v>3649</v>
      </c>
      <c r="V569" s="133"/>
      <c r="W569" s="133"/>
      <c r="X569" s="133"/>
    </row>
    <row r="570" spans="1:24" x14ac:dyDescent="0.2">
      <c r="A570" s="133" t="s">
        <v>5774</v>
      </c>
      <c r="B570" s="133">
        <v>59</v>
      </c>
      <c r="C570" s="136" t="s">
        <v>5887</v>
      </c>
      <c r="D570" s="136" t="s">
        <v>1651</v>
      </c>
      <c r="E570" s="133" t="s">
        <v>3323</v>
      </c>
      <c r="F570" s="133" t="s">
        <v>3324</v>
      </c>
      <c r="G570" s="133" t="s">
        <v>3325</v>
      </c>
      <c r="H570" s="133">
        <v>250</v>
      </c>
      <c r="I570" s="133">
        <v>1</v>
      </c>
      <c r="J570" s="133">
        <v>550</v>
      </c>
      <c r="K570" s="133">
        <v>18</v>
      </c>
      <c r="L570" s="133">
        <v>1100</v>
      </c>
      <c r="M570" s="133" t="s">
        <v>1853</v>
      </c>
      <c r="N570" s="133"/>
      <c r="O570" s="133" t="s">
        <v>3848</v>
      </c>
      <c r="P570" s="133" t="s">
        <v>4807</v>
      </c>
      <c r="Q570" s="166">
        <v>41764</v>
      </c>
      <c r="R570" s="133">
        <v>295</v>
      </c>
      <c r="S570" s="146" t="s">
        <v>3649</v>
      </c>
      <c r="T570" s="173" t="s">
        <v>3649</v>
      </c>
      <c r="U570" s="170" t="s">
        <v>3649</v>
      </c>
      <c r="V570" s="133"/>
      <c r="W570" s="133"/>
      <c r="X570" s="133"/>
    </row>
    <row r="571" spans="1:24" x14ac:dyDescent="0.2">
      <c r="A571" s="133" t="s">
        <v>5774</v>
      </c>
      <c r="B571" s="133">
        <v>59</v>
      </c>
      <c r="C571" s="136" t="s">
        <v>5887</v>
      </c>
      <c r="D571" s="136" t="s">
        <v>1634</v>
      </c>
      <c r="E571" s="133" t="s">
        <v>3323</v>
      </c>
      <c r="F571" s="133" t="s">
        <v>3324</v>
      </c>
      <c r="G571" s="133" t="s">
        <v>3325</v>
      </c>
      <c r="H571" s="133">
        <v>250</v>
      </c>
      <c r="I571" s="133">
        <v>1</v>
      </c>
      <c r="J571" s="133">
        <v>550</v>
      </c>
      <c r="K571" s="133">
        <v>18</v>
      </c>
      <c r="L571" s="133">
        <v>1100</v>
      </c>
      <c r="M571" s="133" t="s">
        <v>1853</v>
      </c>
      <c r="N571" s="133" t="s">
        <v>4915</v>
      </c>
      <c r="O571" s="133" t="s">
        <v>3316</v>
      </c>
      <c r="P571" s="133" t="s">
        <v>4816</v>
      </c>
      <c r="Q571" s="166">
        <v>41767</v>
      </c>
      <c r="R571" s="133">
        <v>440</v>
      </c>
      <c r="S571" s="146" t="s">
        <v>3649</v>
      </c>
      <c r="T571" s="173" t="s">
        <v>3649</v>
      </c>
      <c r="U571" s="170" t="s">
        <v>3649</v>
      </c>
      <c r="V571" s="133"/>
      <c r="W571" s="133"/>
      <c r="X571" s="133"/>
    </row>
    <row r="572" spans="1:24" x14ac:dyDescent="0.2">
      <c r="A572" s="133" t="s">
        <v>5741</v>
      </c>
      <c r="B572" s="133">
        <v>54</v>
      </c>
      <c r="C572" s="136" t="s">
        <v>5745</v>
      </c>
      <c r="D572" s="136" t="s">
        <v>2200</v>
      </c>
      <c r="E572" s="133" t="s">
        <v>5742</v>
      </c>
      <c r="F572" s="133">
        <v>136750</v>
      </c>
      <c r="G572" s="133" t="s">
        <v>3001</v>
      </c>
      <c r="H572" s="843">
        <v>176</v>
      </c>
      <c r="I572" s="133">
        <v>1</v>
      </c>
      <c r="J572" s="133">
        <v>375</v>
      </c>
      <c r="K572" s="133">
        <v>33</v>
      </c>
      <c r="L572" s="133">
        <v>3500</v>
      </c>
      <c r="M572" s="133" t="s">
        <v>5743</v>
      </c>
      <c r="N572" s="133" t="s">
        <v>826</v>
      </c>
      <c r="O572" s="133" t="s">
        <v>4593</v>
      </c>
      <c r="P572" s="133" t="s">
        <v>4807</v>
      </c>
      <c r="Q572" s="166">
        <v>41766</v>
      </c>
      <c r="R572" s="133"/>
      <c r="S572" s="146" t="s">
        <v>3649</v>
      </c>
      <c r="T572" s="173" t="s">
        <v>3649</v>
      </c>
      <c r="U572" s="170" t="s">
        <v>3649</v>
      </c>
      <c r="V572" s="133"/>
      <c r="W572" s="133"/>
      <c r="X572" s="133"/>
    </row>
    <row r="573" spans="1:24" x14ac:dyDescent="0.2">
      <c r="A573" s="133" t="s">
        <v>5741</v>
      </c>
      <c r="B573" s="133">
        <v>54</v>
      </c>
      <c r="C573" s="136" t="s">
        <v>5745</v>
      </c>
      <c r="D573" s="136" t="s">
        <v>2269</v>
      </c>
      <c r="E573" s="133" t="s">
        <v>5742</v>
      </c>
      <c r="F573" s="133">
        <v>136750</v>
      </c>
      <c r="G573" s="133" t="s">
        <v>3001</v>
      </c>
      <c r="H573" s="843">
        <v>176</v>
      </c>
      <c r="I573" s="133">
        <v>1</v>
      </c>
      <c r="J573" s="133">
        <v>375</v>
      </c>
      <c r="K573" s="133">
        <v>33</v>
      </c>
      <c r="L573" s="133">
        <v>3500</v>
      </c>
      <c r="M573" s="133" t="s">
        <v>5743</v>
      </c>
      <c r="N573" s="133" t="s">
        <v>826</v>
      </c>
      <c r="O573" s="133" t="s">
        <v>4593</v>
      </c>
      <c r="P573" s="133" t="s">
        <v>4807</v>
      </c>
      <c r="Q573" s="166">
        <v>41766</v>
      </c>
      <c r="R573" s="133"/>
      <c r="S573" s="146" t="s">
        <v>3649</v>
      </c>
      <c r="T573" s="173" t="s">
        <v>3649</v>
      </c>
      <c r="U573" s="170" t="s">
        <v>3649</v>
      </c>
      <c r="V573" s="133"/>
      <c r="W573" s="133"/>
      <c r="X573" s="133"/>
    </row>
    <row r="574" spans="1:24" x14ac:dyDescent="0.2">
      <c r="A574" s="133" t="s">
        <v>5895</v>
      </c>
      <c r="B574" s="133">
        <v>49</v>
      </c>
      <c r="C574" s="136" t="s">
        <v>5896</v>
      </c>
      <c r="D574" s="136" t="s">
        <v>1651</v>
      </c>
      <c r="E574" s="133" t="s">
        <v>5098</v>
      </c>
      <c r="F574" s="133" t="s">
        <v>1776</v>
      </c>
      <c r="G574" s="133" t="s">
        <v>3593</v>
      </c>
      <c r="H574" s="133">
        <v>172</v>
      </c>
      <c r="I574" s="133">
        <v>1</v>
      </c>
      <c r="J574" s="133">
        <v>640</v>
      </c>
      <c r="K574" s="133">
        <v>37</v>
      </c>
      <c r="L574" s="133">
        <v>10000</v>
      </c>
      <c r="M574" s="133" t="s">
        <v>5897</v>
      </c>
      <c r="N574" s="133"/>
      <c r="O574" s="133" t="s">
        <v>5898</v>
      </c>
      <c r="P574" s="133" t="s">
        <v>4816</v>
      </c>
      <c r="Q574" s="166">
        <v>41772</v>
      </c>
      <c r="R574" s="133"/>
      <c r="S574" s="146" t="s">
        <v>3649</v>
      </c>
      <c r="T574" s="173" t="s">
        <v>3649</v>
      </c>
      <c r="U574" s="170" t="s">
        <v>3649</v>
      </c>
      <c r="V574" s="133"/>
      <c r="W574" s="133"/>
      <c r="X574" s="133"/>
    </row>
    <row r="575" spans="1:24" x14ac:dyDescent="0.2">
      <c r="A575" s="133" t="s">
        <v>5906</v>
      </c>
      <c r="B575" s="133" t="s">
        <v>4558</v>
      </c>
      <c r="C575" s="136" t="s">
        <v>5907</v>
      </c>
      <c r="D575" s="136" t="s">
        <v>1651</v>
      </c>
      <c r="E575" s="133" t="s">
        <v>5783</v>
      </c>
      <c r="F575" s="133" t="s">
        <v>5908</v>
      </c>
      <c r="G575" s="133" t="s">
        <v>3620</v>
      </c>
      <c r="H575" s="133">
        <v>303</v>
      </c>
      <c r="I575" s="133">
        <v>1</v>
      </c>
      <c r="J575" s="133">
        <v>110</v>
      </c>
      <c r="K575" s="133">
        <v>45</v>
      </c>
      <c r="L575" s="133">
        <v>110</v>
      </c>
      <c r="M575" s="133" t="s">
        <v>3621</v>
      </c>
      <c r="N575" s="133"/>
      <c r="O575" s="133" t="s">
        <v>5909</v>
      </c>
      <c r="P575" s="133" t="s">
        <v>4807</v>
      </c>
      <c r="Q575" s="166">
        <v>41765</v>
      </c>
      <c r="R575" s="133"/>
      <c r="S575" s="146" t="s">
        <v>3649</v>
      </c>
      <c r="T575" s="173" t="s">
        <v>3649</v>
      </c>
      <c r="U575" s="170" t="s">
        <v>3649</v>
      </c>
      <c r="V575" s="133"/>
      <c r="W575" s="133"/>
      <c r="X575" s="133"/>
    </row>
    <row r="576" spans="1:24" x14ac:dyDescent="0.2">
      <c r="A576" s="133"/>
      <c r="B576" s="133">
        <v>43</v>
      </c>
      <c r="C576" s="136" t="s">
        <v>5911</v>
      </c>
      <c r="D576" s="136" t="s">
        <v>1651</v>
      </c>
      <c r="E576" s="133"/>
      <c r="F576" s="133">
        <v>136900</v>
      </c>
      <c r="G576" s="133" t="s">
        <v>1648</v>
      </c>
      <c r="H576" s="133">
        <v>173</v>
      </c>
      <c r="I576" s="133">
        <v>1</v>
      </c>
      <c r="J576" s="133">
        <v>903</v>
      </c>
      <c r="K576" s="133">
        <v>33</v>
      </c>
      <c r="L576" s="133"/>
      <c r="M576" s="133" t="s">
        <v>1380</v>
      </c>
      <c r="N576" s="133"/>
      <c r="O576" s="133" t="s">
        <v>2722</v>
      </c>
      <c r="P576" s="133" t="s">
        <v>4807</v>
      </c>
      <c r="Q576" s="166">
        <v>41774</v>
      </c>
      <c r="R576" s="133"/>
      <c r="S576" s="146" t="s">
        <v>3649</v>
      </c>
      <c r="T576" s="173" t="s">
        <v>3649</v>
      </c>
      <c r="U576" s="170" t="s">
        <v>3649</v>
      </c>
      <c r="V576" s="133"/>
      <c r="W576" s="133"/>
      <c r="X576" s="133"/>
    </row>
    <row r="577" spans="1:24" x14ac:dyDescent="0.2">
      <c r="A577" s="133"/>
      <c r="B577" s="133">
        <v>42</v>
      </c>
      <c r="C577" s="136" t="s">
        <v>5912</v>
      </c>
      <c r="D577" s="136" t="s">
        <v>1651</v>
      </c>
      <c r="E577" s="133"/>
      <c r="F577" s="133">
        <v>136900</v>
      </c>
      <c r="G577" s="133" t="s">
        <v>1648</v>
      </c>
      <c r="H577" s="133">
        <v>172</v>
      </c>
      <c r="I577" s="133">
        <v>1</v>
      </c>
      <c r="J577" s="133">
        <v>903</v>
      </c>
      <c r="K577" s="133">
        <v>33</v>
      </c>
      <c r="L577" s="133"/>
      <c r="M577" s="133" t="s">
        <v>1380</v>
      </c>
      <c r="N577" s="133"/>
      <c r="O577" s="133" t="s">
        <v>2722</v>
      </c>
      <c r="P577" s="133" t="s">
        <v>4816</v>
      </c>
      <c r="Q577" s="166">
        <v>41772</v>
      </c>
      <c r="R577" s="133"/>
      <c r="S577" s="146" t="s">
        <v>3649</v>
      </c>
      <c r="T577" s="173" t="s">
        <v>3649</v>
      </c>
      <c r="U577" s="170" t="s">
        <v>3649</v>
      </c>
      <c r="V577" s="133"/>
      <c r="W577" s="133"/>
      <c r="X577" s="133"/>
    </row>
    <row r="578" spans="1:24" x14ac:dyDescent="0.2">
      <c r="A578" s="133" t="s">
        <v>5902</v>
      </c>
      <c r="B578" s="133" t="s">
        <v>4424</v>
      </c>
      <c r="C578" s="136" t="s">
        <v>5885</v>
      </c>
      <c r="D578" s="136" t="s">
        <v>2726</v>
      </c>
      <c r="E578" s="133" t="s">
        <v>5624</v>
      </c>
      <c r="F578" s="133" t="s">
        <v>5625</v>
      </c>
      <c r="G578" s="133" t="s">
        <v>3655</v>
      </c>
      <c r="H578" s="133">
        <v>172</v>
      </c>
      <c r="I578" s="133">
        <v>1</v>
      </c>
      <c r="J578" s="133">
        <v>11</v>
      </c>
      <c r="K578" s="133">
        <v>54</v>
      </c>
      <c r="L578" s="133">
        <v>22</v>
      </c>
      <c r="M578" s="133" t="s">
        <v>917</v>
      </c>
      <c r="N578" s="133" t="s">
        <v>4833</v>
      </c>
      <c r="O578" s="133" t="s">
        <v>5886</v>
      </c>
      <c r="P578" s="133" t="s">
        <v>5920</v>
      </c>
      <c r="Q578" s="166">
        <v>41765</v>
      </c>
      <c r="R578" s="133"/>
      <c r="S578" s="146" t="s">
        <v>3649</v>
      </c>
      <c r="T578" s="173" t="s">
        <v>3649</v>
      </c>
      <c r="U578" s="170" t="s">
        <v>3649</v>
      </c>
      <c r="V578" s="133"/>
      <c r="W578" s="133"/>
      <c r="X578" s="133"/>
    </row>
    <row r="579" spans="1:24" x14ac:dyDescent="0.2">
      <c r="A579" s="133" t="s">
        <v>5902</v>
      </c>
      <c r="B579" s="133" t="s">
        <v>4424</v>
      </c>
      <c r="C579" s="136" t="s">
        <v>5885</v>
      </c>
      <c r="D579" s="136" t="s">
        <v>2729</v>
      </c>
      <c r="E579" s="133" t="s">
        <v>5624</v>
      </c>
      <c r="F579" s="133" t="s">
        <v>5625</v>
      </c>
      <c r="G579" s="133" t="s">
        <v>3655</v>
      </c>
      <c r="H579" s="133">
        <v>172</v>
      </c>
      <c r="I579" s="133">
        <v>1</v>
      </c>
      <c r="J579" s="133">
        <v>11</v>
      </c>
      <c r="K579" s="133">
        <v>54</v>
      </c>
      <c r="L579" s="133">
        <v>22</v>
      </c>
      <c r="M579" s="133" t="s">
        <v>917</v>
      </c>
      <c r="N579" s="133"/>
      <c r="O579" s="133" t="s">
        <v>5886</v>
      </c>
      <c r="P579" s="133" t="s">
        <v>4816</v>
      </c>
      <c r="Q579" s="166">
        <v>41765</v>
      </c>
      <c r="R579" s="133"/>
      <c r="S579" s="146" t="s">
        <v>3649</v>
      </c>
      <c r="T579" s="173" t="s">
        <v>3649</v>
      </c>
      <c r="U579" s="170" t="s">
        <v>3649</v>
      </c>
      <c r="V579" s="133"/>
      <c r="W579" s="133"/>
      <c r="X579" s="133"/>
    </row>
    <row r="580" spans="1:24" x14ac:dyDescent="0.2">
      <c r="A580" s="133" t="s">
        <v>5917</v>
      </c>
      <c r="B580" s="133" t="s">
        <v>4558</v>
      </c>
      <c r="C580" s="136" t="s">
        <v>5907</v>
      </c>
      <c r="D580" s="136" t="s">
        <v>1634</v>
      </c>
      <c r="E580" s="133" t="s">
        <v>5918</v>
      </c>
      <c r="F580" s="133" t="s">
        <v>5919</v>
      </c>
      <c r="G580" s="133" t="s">
        <v>3620</v>
      </c>
      <c r="H580" s="133">
        <v>303</v>
      </c>
      <c r="I580" s="133">
        <v>1</v>
      </c>
      <c r="J580" s="133">
        <v>250</v>
      </c>
      <c r="K580" s="133">
        <v>54</v>
      </c>
      <c r="L580" s="133">
        <v>245</v>
      </c>
      <c r="M580" s="133" t="s">
        <v>917</v>
      </c>
      <c r="N580" s="133"/>
      <c r="O580" s="133" t="s">
        <v>5886</v>
      </c>
      <c r="P580" s="133" t="s">
        <v>4807</v>
      </c>
      <c r="Q580" s="166">
        <v>41773</v>
      </c>
      <c r="R580" s="133"/>
      <c r="S580" s="146" t="s">
        <v>3649</v>
      </c>
      <c r="T580" s="173" t="s">
        <v>3649</v>
      </c>
      <c r="U580" s="170" t="s">
        <v>3649</v>
      </c>
      <c r="V580" s="133"/>
      <c r="W580" s="133"/>
      <c r="X580" s="133"/>
    </row>
    <row r="581" spans="1:24" x14ac:dyDescent="0.2">
      <c r="A581" s="133" t="s">
        <v>5741</v>
      </c>
      <c r="B581" s="133">
        <v>54</v>
      </c>
      <c r="C581" s="136" t="s">
        <v>5745</v>
      </c>
      <c r="D581" s="136" t="s">
        <v>2547</v>
      </c>
      <c r="E581" s="133" t="s">
        <v>5742</v>
      </c>
      <c r="F581" s="133">
        <v>136750</v>
      </c>
      <c r="G581" s="133" t="s">
        <v>3001</v>
      </c>
      <c r="H581" s="843">
        <v>176</v>
      </c>
      <c r="I581" s="133">
        <v>1</v>
      </c>
      <c r="J581" s="133">
        <v>375</v>
      </c>
      <c r="K581" s="133">
        <v>33</v>
      </c>
      <c r="L581" s="133">
        <v>3500</v>
      </c>
      <c r="M581" s="133" t="s">
        <v>5743</v>
      </c>
      <c r="N581" s="133" t="s">
        <v>826</v>
      </c>
      <c r="O581" s="133" t="s">
        <v>4593</v>
      </c>
      <c r="P581" s="133" t="s">
        <v>4816</v>
      </c>
      <c r="Q581" s="166">
        <v>41773</v>
      </c>
      <c r="R581" s="133"/>
      <c r="S581" s="146" t="s">
        <v>3649</v>
      </c>
      <c r="T581" s="173" t="s">
        <v>3649</v>
      </c>
      <c r="U581" s="170" t="s">
        <v>3649</v>
      </c>
      <c r="V581" s="133"/>
      <c r="W581" s="133"/>
      <c r="X581" s="133"/>
    </row>
    <row r="582" spans="1:24" x14ac:dyDescent="0.2">
      <c r="A582" s="133" t="s">
        <v>5741</v>
      </c>
      <c r="B582" s="133">
        <v>54</v>
      </c>
      <c r="C582" s="136" t="s">
        <v>5745</v>
      </c>
      <c r="D582" s="136" t="s">
        <v>3843</v>
      </c>
      <c r="E582" s="133" t="s">
        <v>5742</v>
      </c>
      <c r="F582" s="133">
        <v>136750</v>
      </c>
      <c r="G582" s="133" t="s">
        <v>3001</v>
      </c>
      <c r="H582" s="843">
        <v>176</v>
      </c>
      <c r="I582" s="133">
        <v>1</v>
      </c>
      <c r="J582" s="133">
        <v>375</v>
      </c>
      <c r="K582" s="133">
        <v>33</v>
      </c>
      <c r="L582" s="133">
        <v>3500</v>
      </c>
      <c r="M582" s="133" t="s">
        <v>5743</v>
      </c>
      <c r="N582" s="133" t="s">
        <v>826</v>
      </c>
      <c r="O582" s="133" t="s">
        <v>4593</v>
      </c>
      <c r="P582" s="133" t="s">
        <v>4816</v>
      </c>
      <c r="Q582" s="166">
        <v>41773</v>
      </c>
      <c r="R582" s="133"/>
      <c r="S582" s="146" t="s">
        <v>3649</v>
      </c>
      <c r="T582" s="173" t="s">
        <v>3649</v>
      </c>
      <c r="U582" s="170" t="s">
        <v>3649</v>
      </c>
      <c r="V582" s="133"/>
      <c r="W582" s="133"/>
      <c r="X582" s="133"/>
    </row>
    <row r="583" spans="1:24" x14ac:dyDescent="0.2">
      <c r="A583" s="133" t="s">
        <v>5775</v>
      </c>
      <c r="B583" s="133">
        <v>59</v>
      </c>
      <c r="C583" s="136" t="s">
        <v>5887</v>
      </c>
      <c r="D583" s="136" t="s">
        <v>2726</v>
      </c>
      <c r="E583" s="133" t="s">
        <v>3323</v>
      </c>
      <c r="F583" s="133" t="s">
        <v>3324</v>
      </c>
      <c r="G583" s="133" t="s">
        <v>3325</v>
      </c>
      <c r="H583" s="133">
        <v>250</v>
      </c>
      <c r="I583" s="133">
        <v>1</v>
      </c>
      <c r="J583" s="133">
        <v>550</v>
      </c>
      <c r="K583" s="133">
        <v>18</v>
      </c>
      <c r="L583" s="133">
        <v>1650</v>
      </c>
      <c r="M583" s="133" t="s">
        <v>1853</v>
      </c>
      <c r="N583" s="133" t="s">
        <v>4915</v>
      </c>
      <c r="O583" s="133" t="s">
        <v>3316</v>
      </c>
      <c r="P583" s="133" t="s">
        <v>4816</v>
      </c>
      <c r="Q583" s="166">
        <v>41774</v>
      </c>
      <c r="R583" s="133">
        <v>440</v>
      </c>
      <c r="S583" s="146" t="s">
        <v>3649</v>
      </c>
      <c r="T583" s="173" t="s">
        <v>3649</v>
      </c>
      <c r="U583" s="170" t="s">
        <v>3649</v>
      </c>
      <c r="V583" s="133"/>
      <c r="W583" s="133"/>
      <c r="X583" s="133"/>
    </row>
    <row r="584" spans="1:24" x14ac:dyDescent="0.2">
      <c r="A584" s="133" t="s">
        <v>5944</v>
      </c>
      <c r="B584" s="133">
        <v>50</v>
      </c>
      <c r="C584" s="136" t="s">
        <v>5960</v>
      </c>
      <c r="D584" s="136" t="s">
        <v>1651</v>
      </c>
      <c r="E584" s="133" t="s">
        <v>4611</v>
      </c>
      <c r="F584" s="133">
        <v>133913</v>
      </c>
      <c r="G584" s="133" t="s">
        <v>3655</v>
      </c>
      <c r="H584" s="133">
        <v>172</v>
      </c>
      <c r="I584" s="133">
        <v>1</v>
      </c>
      <c r="J584" s="133">
        <v>440</v>
      </c>
      <c r="K584" s="133">
        <v>36</v>
      </c>
      <c r="L584" s="133">
        <v>440</v>
      </c>
      <c r="M584" s="133" t="s">
        <v>5188</v>
      </c>
      <c r="N584" s="133" t="s">
        <v>3657</v>
      </c>
      <c r="O584" s="133" t="s">
        <v>2597</v>
      </c>
      <c r="P584" s="133" t="s">
        <v>4807</v>
      </c>
      <c r="Q584" s="166">
        <v>41781</v>
      </c>
      <c r="R584" s="133">
        <v>26</v>
      </c>
      <c r="S584" s="146" t="s">
        <v>3649</v>
      </c>
      <c r="T584" s="173" t="s">
        <v>3649</v>
      </c>
      <c r="U584" s="170" t="s">
        <v>3649</v>
      </c>
      <c r="V584" s="133"/>
      <c r="W584" s="133"/>
      <c r="X584" s="133"/>
    </row>
    <row r="585" spans="1:24" x14ac:dyDescent="0.2">
      <c r="A585" s="133" t="s">
        <v>5951</v>
      </c>
      <c r="B585" s="133">
        <v>53</v>
      </c>
      <c r="C585" s="136" t="s">
        <v>5706</v>
      </c>
      <c r="D585" s="136" t="s">
        <v>1641</v>
      </c>
      <c r="E585" s="133" t="s">
        <v>3654</v>
      </c>
      <c r="F585" s="133">
        <v>260502</v>
      </c>
      <c r="G585" s="133" t="s">
        <v>3655</v>
      </c>
      <c r="H585" s="133">
        <v>172</v>
      </c>
      <c r="I585" s="133">
        <v>1</v>
      </c>
      <c r="J585" s="133">
        <v>258</v>
      </c>
      <c r="K585" s="133">
        <v>60</v>
      </c>
      <c r="L585" s="133">
        <v>550</v>
      </c>
      <c r="M585" s="133" t="s">
        <v>5952</v>
      </c>
      <c r="N585" s="133" t="s">
        <v>4908</v>
      </c>
      <c r="O585" s="133" t="s">
        <v>2645</v>
      </c>
      <c r="P585" s="133" t="s">
        <v>4816</v>
      </c>
      <c r="Q585" s="166">
        <v>41781</v>
      </c>
      <c r="R585" s="133">
        <v>55</v>
      </c>
      <c r="S585" s="146" t="s">
        <v>3649</v>
      </c>
      <c r="T585" s="173" t="s">
        <v>3649</v>
      </c>
      <c r="U585" s="170" t="s">
        <v>3649</v>
      </c>
      <c r="V585" s="133"/>
      <c r="W585" s="133"/>
      <c r="X585" s="133"/>
    </row>
    <row r="586" spans="1:24" x14ac:dyDescent="0.2">
      <c r="A586" s="133" t="s">
        <v>5951</v>
      </c>
      <c r="B586" s="133">
        <v>53</v>
      </c>
      <c r="C586" s="136" t="s">
        <v>5706</v>
      </c>
      <c r="D586" s="136" t="s">
        <v>1642</v>
      </c>
      <c r="E586" s="133" t="s">
        <v>3654</v>
      </c>
      <c r="F586" s="133">
        <v>260502</v>
      </c>
      <c r="G586" s="133" t="s">
        <v>3655</v>
      </c>
      <c r="H586" s="133">
        <v>172</v>
      </c>
      <c r="I586" s="133">
        <v>1</v>
      </c>
      <c r="J586" s="133">
        <v>258</v>
      </c>
      <c r="K586" s="133">
        <v>60</v>
      </c>
      <c r="L586" s="133">
        <v>550</v>
      </c>
      <c r="M586" s="133" t="s">
        <v>5952</v>
      </c>
      <c r="N586" s="133" t="s">
        <v>4908</v>
      </c>
      <c r="O586" s="133" t="s">
        <v>2645</v>
      </c>
      <c r="P586" s="133" t="s">
        <v>4816</v>
      </c>
      <c r="Q586" s="166">
        <v>41781</v>
      </c>
      <c r="R586" s="133">
        <v>55</v>
      </c>
      <c r="S586" s="146" t="s">
        <v>3649</v>
      </c>
      <c r="T586" s="173" t="s">
        <v>3649</v>
      </c>
      <c r="U586" s="170" t="s">
        <v>3649</v>
      </c>
      <c r="V586" s="133"/>
      <c r="W586" s="133"/>
      <c r="X586" s="133"/>
    </row>
    <row r="587" spans="1:24" x14ac:dyDescent="0.2">
      <c r="A587" s="133" t="s">
        <v>5953</v>
      </c>
      <c r="B587" s="133" t="s">
        <v>4422</v>
      </c>
      <c r="C587" s="136" t="s">
        <v>5665</v>
      </c>
      <c r="D587" s="136" t="s">
        <v>2447</v>
      </c>
      <c r="E587" s="133" t="s">
        <v>3654</v>
      </c>
      <c r="F587" s="133">
        <v>260502</v>
      </c>
      <c r="G587" s="133" t="s">
        <v>3655</v>
      </c>
      <c r="H587" s="133">
        <v>172</v>
      </c>
      <c r="I587" s="133">
        <v>1</v>
      </c>
      <c r="J587" s="133">
        <v>275</v>
      </c>
      <c r="K587" s="133">
        <v>60</v>
      </c>
      <c r="L587" s="133">
        <v>550</v>
      </c>
      <c r="M587" s="133" t="s">
        <v>5952</v>
      </c>
      <c r="N587" s="133" t="s">
        <v>4908</v>
      </c>
      <c r="O587" s="133" t="s">
        <v>2645</v>
      </c>
      <c r="P587" s="133" t="s">
        <v>4816</v>
      </c>
      <c r="Q587" s="166">
        <v>41786</v>
      </c>
      <c r="R587" s="133">
        <v>55</v>
      </c>
      <c r="S587" s="146" t="s">
        <v>3649</v>
      </c>
      <c r="T587" s="173" t="s">
        <v>3649</v>
      </c>
      <c r="U587" s="170" t="s">
        <v>3649</v>
      </c>
      <c r="V587" s="133"/>
      <c r="W587" s="133"/>
      <c r="X587" s="133"/>
    </row>
    <row r="588" spans="1:24" x14ac:dyDescent="0.2">
      <c r="A588" s="133" t="s">
        <v>5953</v>
      </c>
      <c r="B588" s="133" t="s">
        <v>4422</v>
      </c>
      <c r="C588" s="136" t="s">
        <v>5665</v>
      </c>
      <c r="D588" s="136" t="s">
        <v>2449</v>
      </c>
      <c r="E588" s="133" t="s">
        <v>3654</v>
      </c>
      <c r="F588" s="133">
        <v>260502</v>
      </c>
      <c r="G588" s="133" t="s">
        <v>3655</v>
      </c>
      <c r="H588" s="133">
        <v>172</v>
      </c>
      <c r="I588" s="133">
        <v>1</v>
      </c>
      <c r="J588" s="133">
        <v>275</v>
      </c>
      <c r="K588" s="133">
        <v>60</v>
      </c>
      <c r="L588" s="133">
        <v>550</v>
      </c>
      <c r="M588" s="133" t="s">
        <v>5952</v>
      </c>
      <c r="N588" s="133" t="s">
        <v>4908</v>
      </c>
      <c r="O588" s="133" t="s">
        <v>2645</v>
      </c>
      <c r="P588" s="133" t="s">
        <v>4816</v>
      </c>
      <c r="Q588" s="166">
        <v>41786</v>
      </c>
      <c r="R588" s="133">
        <v>55</v>
      </c>
      <c r="S588" s="146" t="s">
        <v>3649</v>
      </c>
      <c r="T588" s="173" t="s">
        <v>3649</v>
      </c>
      <c r="U588" s="170" t="s">
        <v>3649</v>
      </c>
      <c r="V588" s="133"/>
      <c r="W588" s="133"/>
      <c r="X588" s="133"/>
    </row>
    <row r="589" spans="1:24" x14ac:dyDescent="0.2">
      <c r="A589" s="133"/>
      <c r="B589" s="133">
        <v>41</v>
      </c>
      <c r="C589" s="136" t="s">
        <v>5957</v>
      </c>
      <c r="D589" s="136" t="s">
        <v>1651</v>
      </c>
      <c r="E589" s="133"/>
      <c r="F589" s="133">
        <v>136900</v>
      </c>
      <c r="G589" s="133">
        <v>145</v>
      </c>
      <c r="H589" s="133">
        <v>150</v>
      </c>
      <c r="I589" s="133">
        <v>1</v>
      </c>
      <c r="J589" s="133">
        <v>903</v>
      </c>
      <c r="K589" s="133">
        <v>33</v>
      </c>
      <c r="L589" s="133"/>
      <c r="M589" s="133" t="s">
        <v>1380</v>
      </c>
      <c r="N589" s="133"/>
      <c r="O589" s="133" t="s">
        <v>2722</v>
      </c>
      <c r="P589" s="133" t="s">
        <v>4807</v>
      </c>
      <c r="Q589" s="166">
        <v>41780</v>
      </c>
      <c r="R589" s="133"/>
      <c r="S589" s="146" t="s">
        <v>3649</v>
      </c>
      <c r="T589" s="173" t="s">
        <v>3649</v>
      </c>
      <c r="U589" s="170" t="s">
        <v>3649</v>
      </c>
      <c r="V589" s="133"/>
      <c r="W589" s="133"/>
      <c r="X589" s="133"/>
    </row>
    <row r="590" spans="1:24" x14ac:dyDescent="0.2">
      <c r="A590" s="133"/>
      <c r="B590" s="133">
        <v>41</v>
      </c>
      <c r="C590" s="136" t="s">
        <v>5957</v>
      </c>
      <c r="D590" s="136" t="s">
        <v>1631</v>
      </c>
      <c r="E590" s="133"/>
      <c r="F590" s="133">
        <v>136900</v>
      </c>
      <c r="G590" s="133">
        <v>145</v>
      </c>
      <c r="H590" s="133">
        <v>150</v>
      </c>
      <c r="I590" s="133">
        <v>1</v>
      </c>
      <c r="J590" s="133">
        <v>903</v>
      </c>
      <c r="K590" s="133">
        <v>33</v>
      </c>
      <c r="L590" s="133"/>
      <c r="M590" s="133" t="s">
        <v>1380</v>
      </c>
      <c r="N590" s="133"/>
      <c r="O590" s="133" t="s">
        <v>2722</v>
      </c>
      <c r="P590" s="133" t="s">
        <v>4807</v>
      </c>
      <c r="Q590" s="166">
        <v>41780</v>
      </c>
      <c r="R590" s="133"/>
      <c r="S590" s="146" t="s">
        <v>3649</v>
      </c>
      <c r="T590" s="173" t="s">
        <v>3649</v>
      </c>
      <c r="U590" s="170" t="s">
        <v>3649</v>
      </c>
      <c r="V590" s="133"/>
      <c r="W590" s="133"/>
      <c r="X590" s="133"/>
    </row>
    <row r="591" spans="1:24" x14ac:dyDescent="0.2">
      <c r="A591" s="133"/>
      <c r="B591" s="133">
        <v>42</v>
      </c>
      <c r="C591" s="136" t="s">
        <v>5912</v>
      </c>
      <c r="D591" s="136" t="s">
        <v>1634</v>
      </c>
      <c r="E591" s="133"/>
      <c r="F591" s="133">
        <v>136900</v>
      </c>
      <c r="G591" s="133" t="s">
        <v>1648</v>
      </c>
      <c r="H591" s="133">
        <v>172</v>
      </c>
      <c r="I591" s="133">
        <v>1</v>
      </c>
      <c r="J591" s="133">
        <v>903</v>
      </c>
      <c r="K591" s="133">
        <v>33</v>
      </c>
      <c r="L591" s="133"/>
      <c r="M591" s="133" t="s">
        <v>1380</v>
      </c>
      <c r="N591" s="133"/>
      <c r="O591" s="133" t="s">
        <v>2722</v>
      </c>
      <c r="P591" s="133" t="s">
        <v>4807</v>
      </c>
      <c r="Q591" s="166">
        <v>41779</v>
      </c>
      <c r="R591" s="133"/>
      <c r="S591" s="146" t="s">
        <v>3649</v>
      </c>
      <c r="T591" s="173" t="s">
        <v>3649</v>
      </c>
      <c r="U591" s="170" t="s">
        <v>3649</v>
      </c>
      <c r="V591" s="133"/>
      <c r="W591" s="133"/>
      <c r="X591" s="133"/>
    </row>
    <row r="592" spans="1:24" x14ac:dyDescent="0.2">
      <c r="A592" s="133" t="s">
        <v>5848</v>
      </c>
      <c r="B592" s="133" t="s">
        <v>4559</v>
      </c>
      <c r="C592" s="136" t="s">
        <v>5790</v>
      </c>
      <c r="D592" s="136" t="s">
        <v>1645</v>
      </c>
      <c r="E592" s="133" t="s">
        <v>5849</v>
      </c>
      <c r="F592" s="133" t="s">
        <v>5850</v>
      </c>
      <c r="G592" s="133" t="s">
        <v>3620</v>
      </c>
      <c r="H592" s="133">
        <v>303</v>
      </c>
      <c r="I592" s="133">
        <v>1</v>
      </c>
      <c r="J592" s="133">
        <v>220</v>
      </c>
      <c r="K592" s="133">
        <v>54</v>
      </c>
      <c r="L592" s="133">
        <v>439</v>
      </c>
      <c r="M592" s="133" t="s">
        <v>917</v>
      </c>
      <c r="N592" s="133" t="s">
        <v>4913</v>
      </c>
      <c r="O592" s="133" t="s">
        <v>5626</v>
      </c>
      <c r="P592" s="133" t="s">
        <v>4807</v>
      </c>
      <c r="Q592" s="166">
        <v>41781</v>
      </c>
      <c r="R592" s="133">
        <v>100</v>
      </c>
      <c r="S592" s="146" t="s">
        <v>3649</v>
      </c>
      <c r="T592" s="173" t="s">
        <v>3649</v>
      </c>
      <c r="U592" s="170" t="s">
        <v>3649</v>
      </c>
      <c r="V592" s="133"/>
      <c r="W592" s="133"/>
      <c r="X592" s="133"/>
    </row>
    <row r="593" spans="1:24" x14ac:dyDescent="0.2">
      <c r="A593" s="133" t="s">
        <v>5895</v>
      </c>
      <c r="B593" s="133">
        <v>49</v>
      </c>
      <c r="C593" s="136" t="s">
        <v>5896</v>
      </c>
      <c r="D593" s="136" t="s">
        <v>1634</v>
      </c>
      <c r="E593" s="133" t="s">
        <v>5098</v>
      </c>
      <c r="F593" s="133" t="s">
        <v>1776</v>
      </c>
      <c r="G593" s="133" t="s">
        <v>3593</v>
      </c>
      <c r="H593" s="133">
        <v>172</v>
      </c>
      <c r="I593" s="133">
        <v>1</v>
      </c>
      <c r="J593" s="133">
        <v>640</v>
      </c>
      <c r="K593" s="133">
        <v>37</v>
      </c>
      <c r="L593" s="133">
        <v>10000</v>
      </c>
      <c r="M593" s="133" t="s">
        <v>5897</v>
      </c>
      <c r="N593" s="133"/>
      <c r="O593" s="133" t="s">
        <v>5898</v>
      </c>
      <c r="P593" s="133" t="s">
        <v>4807</v>
      </c>
      <c r="Q593" s="166">
        <v>41785</v>
      </c>
      <c r="R593" s="133"/>
      <c r="S593" s="146" t="s">
        <v>3649</v>
      </c>
      <c r="T593" s="173" t="s">
        <v>3649</v>
      </c>
      <c r="U593" s="170" t="s">
        <v>3649</v>
      </c>
      <c r="V593" s="133"/>
      <c r="W593" s="133"/>
      <c r="X593" s="133"/>
    </row>
    <row r="594" spans="1:24" x14ac:dyDescent="0.2">
      <c r="A594" s="133" t="s">
        <v>5741</v>
      </c>
      <c r="B594" s="133">
        <v>54</v>
      </c>
      <c r="C594" s="136" t="s">
        <v>5745</v>
      </c>
      <c r="D594" s="136" t="s">
        <v>2549</v>
      </c>
      <c r="E594" s="133" t="s">
        <v>5742</v>
      </c>
      <c r="F594" s="133">
        <v>136750</v>
      </c>
      <c r="G594" s="133" t="s">
        <v>3001</v>
      </c>
      <c r="H594" s="843">
        <v>176</v>
      </c>
      <c r="I594" s="133">
        <v>1</v>
      </c>
      <c r="J594" s="133">
        <v>90</v>
      </c>
      <c r="K594" s="133">
        <v>33</v>
      </c>
      <c r="L594" s="133">
        <v>3500</v>
      </c>
      <c r="M594" s="133" t="s">
        <v>5743</v>
      </c>
      <c r="N594" s="133" t="s">
        <v>826</v>
      </c>
      <c r="O594" s="133" t="s">
        <v>4593</v>
      </c>
      <c r="P594" s="133" t="s">
        <v>4807</v>
      </c>
      <c r="Q594" s="166">
        <v>41774</v>
      </c>
      <c r="R594" s="133"/>
      <c r="S594" s="146" t="s">
        <v>3649</v>
      </c>
      <c r="T594" s="173" t="s">
        <v>3649</v>
      </c>
      <c r="U594" s="170" t="s">
        <v>3649</v>
      </c>
      <c r="V594" s="133"/>
      <c r="W594" s="133"/>
      <c r="X594" s="133"/>
    </row>
    <row r="595" spans="1:24" x14ac:dyDescent="0.2">
      <c r="A595" s="133" t="s">
        <v>5741</v>
      </c>
      <c r="B595" s="133">
        <v>54</v>
      </c>
      <c r="C595" s="136" t="s">
        <v>5745</v>
      </c>
      <c r="D595" s="136" t="s">
        <v>2552</v>
      </c>
      <c r="E595" s="133" t="s">
        <v>5742</v>
      </c>
      <c r="F595" s="133">
        <v>136750</v>
      </c>
      <c r="G595" s="133" t="s">
        <v>3001</v>
      </c>
      <c r="H595" s="843">
        <v>176</v>
      </c>
      <c r="I595" s="133">
        <v>1</v>
      </c>
      <c r="J595" s="133">
        <v>90</v>
      </c>
      <c r="K595" s="133">
        <v>33</v>
      </c>
      <c r="L595" s="133">
        <v>3500</v>
      </c>
      <c r="M595" s="133" t="s">
        <v>5743</v>
      </c>
      <c r="N595" s="133" t="s">
        <v>826</v>
      </c>
      <c r="O595" s="133" t="s">
        <v>4593</v>
      </c>
      <c r="P595" s="133" t="s">
        <v>4807</v>
      </c>
      <c r="Q595" s="166">
        <v>41774</v>
      </c>
      <c r="R595" s="133"/>
      <c r="S595" s="146" t="s">
        <v>3649</v>
      </c>
      <c r="T595" s="173" t="s">
        <v>3649</v>
      </c>
      <c r="U595" s="170" t="s">
        <v>3649</v>
      </c>
      <c r="V595" s="133"/>
      <c r="W595" s="133"/>
      <c r="X595" s="133"/>
    </row>
    <row r="596" spans="1:24" x14ac:dyDescent="0.2">
      <c r="A596" s="133" t="s">
        <v>5775</v>
      </c>
      <c r="B596" s="133">
        <v>59</v>
      </c>
      <c r="C596" s="136" t="s">
        <v>5887</v>
      </c>
      <c r="D596" s="136" t="s">
        <v>1641</v>
      </c>
      <c r="E596" s="133" t="s">
        <v>3323</v>
      </c>
      <c r="F596" s="133" t="s">
        <v>3324</v>
      </c>
      <c r="G596" s="133" t="s">
        <v>3325</v>
      </c>
      <c r="H596" s="133">
        <v>250</v>
      </c>
      <c r="I596" s="133">
        <v>1</v>
      </c>
      <c r="J596" s="133">
        <v>550</v>
      </c>
      <c r="K596" s="133">
        <v>18</v>
      </c>
      <c r="L596" s="133">
        <v>1650</v>
      </c>
      <c r="M596" s="133" t="s">
        <v>1853</v>
      </c>
      <c r="N596" s="133" t="s">
        <v>4915</v>
      </c>
      <c r="O596" s="133" t="s">
        <v>3316</v>
      </c>
      <c r="P596" s="133" t="s">
        <v>4807</v>
      </c>
      <c r="Q596" s="166">
        <v>41780</v>
      </c>
      <c r="R596" s="133">
        <v>440</v>
      </c>
      <c r="S596" s="146" t="s">
        <v>3649</v>
      </c>
      <c r="T596" s="173" t="s">
        <v>3649</v>
      </c>
      <c r="U596" s="170" t="s">
        <v>3649</v>
      </c>
      <c r="V596" s="133"/>
      <c r="W596" s="133"/>
      <c r="X596" s="133"/>
    </row>
    <row r="597" spans="1:24" x14ac:dyDescent="0.2">
      <c r="A597" s="133"/>
      <c r="B597" s="133">
        <v>43</v>
      </c>
      <c r="C597" s="136" t="s">
        <v>5911</v>
      </c>
      <c r="D597" s="136" t="s">
        <v>1634</v>
      </c>
      <c r="E597" s="133"/>
      <c r="F597" s="133">
        <v>136900</v>
      </c>
      <c r="G597" s="133" t="s">
        <v>1648</v>
      </c>
      <c r="H597" s="133">
        <v>173</v>
      </c>
      <c r="I597" s="133">
        <v>1</v>
      </c>
      <c r="J597" s="133">
        <v>902</v>
      </c>
      <c r="K597" s="133">
        <v>33</v>
      </c>
      <c r="L597" s="133"/>
      <c r="M597" s="133" t="s">
        <v>1380</v>
      </c>
      <c r="N597" s="133"/>
      <c r="O597" s="133" t="s">
        <v>2722</v>
      </c>
      <c r="P597" s="133" t="s">
        <v>4816</v>
      </c>
      <c r="Q597" s="166">
        <v>41782</v>
      </c>
      <c r="R597" s="133"/>
      <c r="S597" s="146" t="s">
        <v>3649</v>
      </c>
      <c r="T597" s="173" t="s">
        <v>3649</v>
      </c>
      <c r="U597" s="170" t="s">
        <v>3649</v>
      </c>
      <c r="V597" s="133"/>
      <c r="W597" s="133"/>
      <c r="X597" s="133"/>
    </row>
    <row r="598" spans="1:24" x14ac:dyDescent="0.2">
      <c r="A598" s="133"/>
      <c r="B598" s="133">
        <v>42</v>
      </c>
      <c r="C598" s="136" t="s">
        <v>5912</v>
      </c>
      <c r="D598" s="136" t="s">
        <v>2726</v>
      </c>
      <c r="E598" s="133"/>
      <c r="F598" s="133">
        <v>136900</v>
      </c>
      <c r="G598" s="133" t="s">
        <v>1648</v>
      </c>
      <c r="H598" s="133">
        <v>172</v>
      </c>
      <c r="I598" s="133">
        <v>1</v>
      </c>
      <c r="J598" s="133">
        <v>903</v>
      </c>
      <c r="K598" s="133">
        <v>33</v>
      </c>
      <c r="L598" s="133">
        <v>903</v>
      </c>
      <c r="M598" s="133" t="s">
        <v>1380</v>
      </c>
      <c r="N598" s="133"/>
      <c r="O598" s="133" t="s">
        <v>2722</v>
      </c>
      <c r="P598" s="133" t="s">
        <v>4807</v>
      </c>
      <c r="Q598" s="166">
        <v>41786</v>
      </c>
      <c r="R598" s="133"/>
      <c r="S598" s="146" t="s">
        <v>3649</v>
      </c>
      <c r="T598" s="173" t="s">
        <v>3649</v>
      </c>
      <c r="U598" s="170" t="s">
        <v>3649</v>
      </c>
      <c r="V598" s="133"/>
      <c r="W598" s="133"/>
      <c r="X598" s="133"/>
    </row>
    <row r="599" spans="1:24" x14ac:dyDescent="0.2">
      <c r="A599" s="133" t="s">
        <v>5971</v>
      </c>
      <c r="B599" s="133">
        <v>58</v>
      </c>
      <c r="C599" s="136" t="s">
        <v>5823</v>
      </c>
      <c r="D599" s="136" t="s">
        <v>1634</v>
      </c>
      <c r="E599" s="133" t="s">
        <v>3632</v>
      </c>
      <c r="F599" s="133">
        <v>238312</v>
      </c>
      <c r="G599" s="133" t="s">
        <v>3620</v>
      </c>
      <c r="H599" s="133">
        <v>303</v>
      </c>
      <c r="I599" s="133">
        <v>1</v>
      </c>
      <c r="J599" s="133">
        <v>210</v>
      </c>
      <c r="K599" s="133">
        <v>38</v>
      </c>
      <c r="L599" s="133">
        <v>275</v>
      </c>
      <c r="M599" s="133" t="s">
        <v>5652</v>
      </c>
      <c r="N599" s="133" t="s">
        <v>3403</v>
      </c>
      <c r="O599" s="133" t="s">
        <v>5886</v>
      </c>
      <c r="P599" s="133" t="s">
        <v>4807</v>
      </c>
      <c r="Q599" s="166">
        <v>41786</v>
      </c>
      <c r="R599" s="133">
        <v>45</v>
      </c>
      <c r="S599" s="146" t="s">
        <v>3649</v>
      </c>
      <c r="T599" s="173" t="s">
        <v>3649</v>
      </c>
      <c r="U599" s="170" t="s">
        <v>3649</v>
      </c>
      <c r="V599" s="133"/>
      <c r="W599" s="133"/>
      <c r="X599" s="133"/>
    </row>
    <row r="600" spans="1:24" x14ac:dyDescent="0.2">
      <c r="A600" s="133" t="s">
        <v>5974</v>
      </c>
      <c r="B600" s="133">
        <v>59</v>
      </c>
      <c r="C600" s="136" t="s">
        <v>5887</v>
      </c>
      <c r="D600" s="136" t="s">
        <v>3704</v>
      </c>
      <c r="E600" s="133" t="s">
        <v>3323</v>
      </c>
      <c r="F600" s="133" t="s">
        <v>2263</v>
      </c>
      <c r="G600" s="133" t="s">
        <v>3325</v>
      </c>
      <c r="H600" s="133">
        <v>250</v>
      </c>
      <c r="I600" s="133">
        <v>1</v>
      </c>
      <c r="J600" s="133">
        <v>556</v>
      </c>
      <c r="K600" s="133">
        <v>18</v>
      </c>
      <c r="L600" s="133">
        <v>1600</v>
      </c>
      <c r="M600" s="133" t="s">
        <v>1853</v>
      </c>
      <c r="N600" s="133"/>
      <c r="O600" s="133" t="s">
        <v>3848</v>
      </c>
      <c r="P600" s="133" t="s">
        <v>4816</v>
      </c>
      <c r="Q600" s="166">
        <v>41786</v>
      </c>
      <c r="R600" s="133"/>
      <c r="S600" s="146" t="s">
        <v>3649</v>
      </c>
      <c r="T600" s="173" t="s">
        <v>3649</v>
      </c>
      <c r="U600" s="170" t="s">
        <v>3649</v>
      </c>
      <c r="V600" s="133"/>
      <c r="W600" s="133"/>
      <c r="X600" s="133"/>
    </row>
    <row r="601" spans="1:24" x14ac:dyDescent="0.2">
      <c r="A601" s="133" t="s">
        <v>5947</v>
      </c>
      <c r="B601" s="133">
        <v>59</v>
      </c>
      <c r="C601" s="136" t="s">
        <v>5887</v>
      </c>
      <c r="D601" s="136" t="s">
        <v>1645</v>
      </c>
      <c r="E601" s="133" t="s">
        <v>5239</v>
      </c>
      <c r="F601" s="133">
        <v>130370</v>
      </c>
      <c r="G601" s="133" t="s">
        <v>1289</v>
      </c>
      <c r="H601" s="133">
        <v>252</v>
      </c>
      <c r="I601" s="133">
        <v>1</v>
      </c>
      <c r="J601" s="133">
        <v>300</v>
      </c>
      <c r="K601" s="133">
        <v>30</v>
      </c>
      <c r="L601" s="133">
        <v>550</v>
      </c>
      <c r="M601" s="133" t="s">
        <v>5948</v>
      </c>
      <c r="N601" s="133" t="s">
        <v>4907</v>
      </c>
      <c r="O601" s="133" t="s">
        <v>5983</v>
      </c>
      <c r="P601" s="133" t="s">
        <v>4807</v>
      </c>
      <c r="Q601" s="456">
        <v>41794</v>
      </c>
      <c r="R601" s="133">
        <v>55</v>
      </c>
      <c r="S601" s="146" t="s">
        <v>3649</v>
      </c>
      <c r="T601" s="173" t="s">
        <v>3649</v>
      </c>
      <c r="U601" s="170" t="s">
        <v>3649</v>
      </c>
      <c r="V601" s="133"/>
      <c r="W601" s="133"/>
      <c r="X601" s="133"/>
    </row>
    <row r="602" spans="1:24" x14ac:dyDescent="0.2">
      <c r="A602" s="133"/>
      <c r="B602" s="133">
        <v>41</v>
      </c>
      <c r="C602" s="136" t="s">
        <v>5957</v>
      </c>
      <c r="D602" s="136" t="s">
        <v>1634</v>
      </c>
      <c r="E602" s="133"/>
      <c r="F602" s="133">
        <v>136900</v>
      </c>
      <c r="G602" s="133">
        <v>145</v>
      </c>
      <c r="H602" s="133">
        <v>150</v>
      </c>
      <c r="I602" s="133">
        <v>1</v>
      </c>
      <c r="J602" s="133">
        <v>903</v>
      </c>
      <c r="K602" s="133">
        <v>33</v>
      </c>
      <c r="L602" s="133"/>
      <c r="M602" s="133" t="s">
        <v>1380</v>
      </c>
      <c r="N602" s="133"/>
      <c r="O602" s="133" t="s">
        <v>2722</v>
      </c>
      <c r="P602" s="133" t="s">
        <v>663</v>
      </c>
      <c r="Q602" s="166">
        <v>41792</v>
      </c>
      <c r="R602" s="133"/>
      <c r="S602" s="146" t="s">
        <v>3649</v>
      </c>
      <c r="T602" s="173" t="s">
        <v>3649</v>
      </c>
      <c r="U602" s="170" t="s">
        <v>3649</v>
      </c>
      <c r="V602" s="133"/>
      <c r="W602" s="133"/>
      <c r="X602" s="133"/>
    </row>
    <row r="603" spans="1:24" x14ac:dyDescent="0.2">
      <c r="A603" s="133"/>
      <c r="B603" s="133">
        <v>41</v>
      </c>
      <c r="C603" s="136" t="s">
        <v>5957</v>
      </c>
      <c r="D603" s="136" t="s">
        <v>1637</v>
      </c>
      <c r="E603" s="133"/>
      <c r="F603" s="133">
        <v>136900</v>
      </c>
      <c r="G603" s="133">
        <v>145</v>
      </c>
      <c r="H603" s="133">
        <v>150</v>
      </c>
      <c r="I603" s="133">
        <v>1</v>
      </c>
      <c r="J603" s="133">
        <v>903</v>
      </c>
      <c r="K603" s="133">
        <v>33</v>
      </c>
      <c r="L603" s="133"/>
      <c r="M603" s="133" t="s">
        <v>1380</v>
      </c>
      <c r="N603" s="133"/>
      <c r="O603" s="133" t="s">
        <v>2722</v>
      </c>
      <c r="P603" s="133" t="s">
        <v>663</v>
      </c>
      <c r="Q603" s="166">
        <v>41792</v>
      </c>
      <c r="R603" s="133"/>
      <c r="S603" s="146" t="s">
        <v>3649</v>
      </c>
      <c r="T603" s="173" t="s">
        <v>3649</v>
      </c>
      <c r="U603" s="170" t="s">
        <v>3649</v>
      </c>
      <c r="V603" s="133"/>
      <c r="W603" s="133"/>
      <c r="X603" s="133"/>
    </row>
    <row r="604" spans="1:24" x14ac:dyDescent="0.2">
      <c r="A604" s="133"/>
      <c r="B604" s="133">
        <v>43</v>
      </c>
      <c r="C604" s="136" t="s">
        <v>5911</v>
      </c>
      <c r="D604" s="136" t="s">
        <v>2726</v>
      </c>
      <c r="E604" s="133"/>
      <c r="F604" s="133">
        <v>136900</v>
      </c>
      <c r="G604" s="133" t="s">
        <v>1648</v>
      </c>
      <c r="H604" s="133">
        <v>173</v>
      </c>
      <c r="I604" s="133">
        <v>1</v>
      </c>
      <c r="J604" s="133">
        <v>903</v>
      </c>
      <c r="K604" s="133">
        <v>33</v>
      </c>
      <c r="L604" s="133"/>
      <c r="M604" s="133" t="s">
        <v>1380</v>
      </c>
      <c r="N604" s="133"/>
      <c r="O604" s="133" t="s">
        <v>2722</v>
      </c>
      <c r="P604" s="133" t="s">
        <v>4807</v>
      </c>
      <c r="Q604" s="166">
        <v>41794</v>
      </c>
      <c r="R604" s="133"/>
      <c r="S604" s="146" t="s">
        <v>3649</v>
      </c>
      <c r="T604" s="173" t="s">
        <v>3649</v>
      </c>
      <c r="U604" s="170" t="s">
        <v>3649</v>
      </c>
      <c r="V604" s="133"/>
      <c r="W604" s="133"/>
      <c r="X604" s="133"/>
    </row>
    <row r="605" spans="1:24" x14ac:dyDescent="0.2">
      <c r="A605" s="133" t="s">
        <v>5984</v>
      </c>
      <c r="B605" s="133" t="s">
        <v>4558</v>
      </c>
      <c r="C605" s="136" t="s">
        <v>5907</v>
      </c>
      <c r="D605" s="136" t="s">
        <v>2726</v>
      </c>
      <c r="E605" s="133" t="s">
        <v>3632</v>
      </c>
      <c r="F605" s="133">
        <v>238312</v>
      </c>
      <c r="G605" s="133" t="s">
        <v>3620</v>
      </c>
      <c r="H605" s="133">
        <v>303</v>
      </c>
      <c r="I605" s="133">
        <v>1</v>
      </c>
      <c r="J605" s="133">
        <v>60</v>
      </c>
      <c r="K605" s="133">
        <v>38</v>
      </c>
      <c r="L605" s="133"/>
      <c r="M605" s="133" t="s">
        <v>2731</v>
      </c>
      <c r="N605" s="133"/>
      <c r="O605" s="133" t="s">
        <v>5724</v>
      </c>
      <c r="P605" s="133" t="s">
        <v>4807</v>
      </c>
      <c r="Q605" s="166">
        <v>41787</v>
      </c>
      <c r="R605" s="133"/>
      <c r="S605" s="146" t="s">
        <v>3649</v>
      </c>
      <c r="T605" s="173" t="s">
        <v>3649</v>
      </c>
      <c r="U605" s="170" t="s">
        <v>3649</v>
      </c>
      <c r="V605" s="133"/>
      <c r="W605" s="133"/>
      <c r="X605" s="133"/>
    </row>
    <row r="606" spans="1:24" x14ac:dyDescent="0.2">
      <c r="A606" s="133"/>
      <c r="B606" s="133">
        <v>42</v>
      </c>
      <c r="C606" s="136" t="s">
        <v>5912</v>
      </c>
      <c r="D606" s="136" t="s">
        <v>1641</v>
      </c>
      <c r="E606" s="133"/>
      <c r="F606" s="133">
        <v>136900</v>
      </c>
      <c r="G606" s="133" t="s">
        <v>1648</v>
      </c>
      <c r="H606" s="133">
        <v>172</v>
      </c>
      <c r="I606" s="133">
        <v>1</v>
      </c>
      <c r="J606" s="133">
        <v>903</v>
      </c>
      <c r="K606" s="133">
        <v>33</v>
      </c>
      <c r="L606" s="133"/>
      <c r="M606" s="133" t="s">
        <v>1380</v>
      </c>
      <c r="N606" s="133"/>
      <c r="O606" s="133" t="s">
        <v>2722</v>
      </c>
      <c r="P606" s="133" t="s">
        <v>4807</v>
      </c>
      <c r="Q606" s="166">
        <v>41796</v>
      </c>
      <c r="R606" s="133"/>
      <c r="S606" s="146" t="s">
        <v>3649</v>
      </c>
      <c r="T606" s="173" t="s">
        <v>3649</v>
      </c>
      <c r="U606" s="170" t="s">
        <v>3649</v>
      </c>
      <c r="V606" s="133"/>
      <c r="W606" s="133"/>
      <c r="X606" s="133"/>
    </row>
    <row r="607" spans="1:24" x14ac:dyDescent="0.2">
      <c r="A607" s="133" t="s">
        <v>5947</v>
      </c>
      <c r="B607" s="133">
        <v>59</v>
      </c>
      <c r="C607" s="136" t="s">
        <v>5887</v>
      </c>
      <c r="D607" s="136" t="s">
        <v>2447</v>
      </c>
      <c r="E607" s="133" t="s">
        <v>5239</v>
      </c>
      <c r="F607" s="133">
        <v>130370</v>
      </c>
      <c r="G607" s="133" t="s">
        <v>1289</v>
      </c>
      <c r="H607" s="133">
        <v>252</v>
      </c>
      <c r="I607" s="133">
        <v>1</v>
      </c>
      <c r="J607" s="133">
        <v>106.7</v>
      </c>
      <c r="K607" s="133">
        <v>30</v>
      </c>
      <c r="L607" s="133">
        <v>550</v>
      </c>
      <c r="M607" s="133" t="s">
        <v>5948</v>
      </c>
      <c r="N607" s="133" t="s">
        <v>4907</v>
      </c>
      <c r="O607" s="133" t="s">
        <v>5992</v>
      </c>
      <c r="P607" s="133" t="s">
        <v>4807</v>
      </c>
      <c r="Q607" s="456">
        <v>41800</v>
      </c>
      <c r="R607" s="133"/>
      <c r="S607" s="146" t="s">
        <v>3649</v>
      </c>
      <c r="T607" s="173" t="s">
        <v>3649</v>
      </c>
      <c r="U607" s="170" t="s">
        <v>3649</v>
      </c>
      <c r="V607" s="133"/>
      <c r="W607" s="133"/>
      <c r="X607" s="133"/>
    </row>
    <row r="608" spans="1:24" x14ac:dyDescent="0.2">
      <c r="A608" s="133" t="s">
        <v>5962</v>
      </c>
      <c r="B608" s="133">
        <v>50</v>
      </c>
      <c r="C608" s="136" t="s">
        <v>5960</v>
      </c>
      <c r="D608" s="136" t="s">
        <v>1634</v>
      </c>
      <c r="E608" s="133" t="s">
        <v>4611</v>
      </c>
      <c r="F608" s="133">
        <v>133913</v>
      </c>
      <c r="G608" s="133" t="s">
        <v>3655</v>
      </c>
      <c r="H608" s="133">
        <v>176</v>
      </c>
      <c r="I608" s="133">
        <v>1</v>
      </c>
      <c r="J608" s="133">
        <v>1000</v>
      </c>
      <c r="K608" s="133">
        <v>36</v>
      </c>
      <c r="L608" s="133"/>
      <c r="M608" s="133" t="s">
        <v>1494</v>
      </c>
      <c r="N608" s="133"/>
      <c r="O608" s="133" t="s">
        <v>2597</v>
      </c>
      <c r="P608" s="133" t="s">
        <v>4807</v>
      </c>
      <c r="Q608" s="166">
        <v>41802</v>
      </c>
      <c r="R608" s="133"/>
      <c r="S608" s="146" t="s">
        <v>3649</v>
      </c>
      <c r="T608" s="173" t="s">
        <v>3649</v>
      </c>
      <c r="U608" s="170" t="s">
        <v>3649</v>
      </c>
      <c r="V608" s="133"/>
      <c r="W608" s="133"/>
      <c r="X608" s="133"/>
    </row>
    <row r="609" spans="1:24" x14ac:dyDescent="0.2">
      <c r="A609" s="133" t="s">
        <v>5895</v>
      </c>
      <c r="B609" s="133">
        <v>49</v>
      </c>
      <c r="C609" s="136" t="s">
        <v>5896</v>
      </c>
      <c r="D609" s="136" t="s">
        <v>2726</v>
      </c>
      <c r="E609" s="133" t="s">
        <v>5098</v>
      </c>
      <c r="F609" s="133" t="s">
        <v>1772</v>
      </c>
      <c r="G609" s="133" t="s">
        <v>3593</v>
      </c>
      <c r="H609" s="133">
        <v>176</v>
      </c>
      <c r="I609" s="133">
        <v>1</v>
      </c>
      <c r="J609" s="133">
        <v>640</v>
      </c>
      <c r="K609" s="133">
        <v>37</v>
      </c>
      <c r="L609" s="133">
        <v>10000</v>
      </c>
      <c r="M609" s="133" t="s">
        <v>5897</v>
      </c>
      <c r="N609" s="133"/>
      <c r="O609" s="133" t="s">
        <v>5898</v>
      </c>
      <c r="P609" s="133" t="s">
        <v>4816</v>
      </c>
      <c r="Q609" s="166">
        <v>41802</v>
      </c>
      <c r="R609" s="133"/>
      <c r="S609" s="146" t="s">
        <v>3649</v>
      </c>
      <c r="T609" s="173" t="s">
        <v>3649</v>
      </c>
      <c r="U609" s="170" t="s">
        <v>3649</v>
      </c>
      <c r="V609" s="133"/>
      <c r="W609" s="133"/>
      <c r="X609" s="133"/>
    </row>
    <row r="610" spans="1:24" x14ac:dyDescent="0.2">
      <c r="A610" s="133"/>
      <c r="B610" s="133">
        <v>44</v>
      </c>
      <c r="C610" s="136" t="s">
        <v>5785</v>
      </c>
      <c r="D610" s="136" t="s">
        <v>1645</v>
      </c>
      <c r="E610" s="133"/>
      <c r="F610" s="133">
        <v>136900</v>
      </c>
      <c r="G610" s="133" t="s">
        <v>1192</v>
      </c>
      <c r="H610" s="133">
        <v>125</v>
      </c>
      <c r="I610" s="133">
        <v>1</v>
      </c>
      <c r="J610" s="133">
        <v>530</v>
      </c>
      <c r="K610" s="133">
        <v>33</v>
      </c>
      <c r="L610" s="133"/>
      <c r="M610" s="133" t="s">
        <v>1380</v>
      </c>
      <c r="N610" s="133"/>
      <c r="O610" s="133" t="s">
        <v>2722</v>
      </c>
      <c r="P610" s="133" t="s">
        <v>4807</v>
      </c>
      <c r="Q610" s="166">
        <v>41810</v>
      </c>
      <c r="R610" s="133"/>
      <c r="S610" s="146" t="s">
        <v>3649</v>
      </c>
      <c r="T610" s="173" t="s">
        <v>3649</v>
      </c>
      <c r="U610" s="170" t="s">
        <v>3649</v>
      </c>
      <c r="V610" s="133"/>
      <c r="W610" s="133"/>
      <c r="X610" s="133"/>
    </row>
    <row r="611" spans="1:24" x14ac:dyDescent="0.2">
      <c r="A611" s="133"/>
      <c r="B611" s="133">
        <v>44</v>
      </c>
      <c r="C611" s="136" t="s">
        <v>5785</v>
      </c>
      <c r="D611" s="136" t="s">
        <v>1650</v>
      </c>
      <c r="E611" s="133"/>
      <c r="F611" s="133">
        <v>136900</v>
      </c>
      <c r="G611" s="133" t="s">
        <v>1192</v>
      </c>
      <c r="H611" s="133">
        <v>125</v>
      </c>
      <c r="I611" s="133">
        <v>1</v>
      </c>
      <c r="J611" s="133">
        <v>530</v>
      </c>
      <c r="K611" s="133">
        <v>33</v>
      </c>
      <c r="L611" s="133"/>
      <c r="M611" s="133" t="s">
        <v>1380</v>
      </c>
      <c r="N611" s="133"/>
      <c r="O611" s="133" t="s">
        <v>2722</v>
      </c>
      <c r="P611" s="133" t="s">
        <v>4807</v>
      </c>
      <c r="Q611" s="166">
        <v>41810</v>
      </c>
      <c r="R611" s="133"/>
      <c r="S611" s="146" t="s">
        <v>3649</v>
      </c>
      <c r="T611" s="173" t="s">
        <v>3649</v>
      </c>
      <c r="U611" s="170" t="s">
        <v>3649</v>
      </c>
      <c r="V611" s="133"/>
      <c r="W611" s="133"/>
      <c r="X611" s="133"/>
    </row>
    <row r="612" spans="1:24" x14ac:dyDescent="0.2">
      <c r="A612" s="133" t="s">
        <v>5962</v>
      </c>
      <c r="B612" s="133">
        <v>46</v>
      </c>
      <c r="C612" s="136" t="s">
        <v>5989</v>
      </c>
      <c r="D612" s="136" t="s">
        <v>1651</v>
      </c>
      <c r="E612" s="133" t="s">
        <v>4611</v>
      </c>
      <c r="F612" s="133">
        <v>133913</v>
      </c>
      <c r="G612" s="133" t="s">
        <v>3655</v>
      </c>
      <c r="H612" s="133">
        <v>172</v>
      </c>
      <c r="I612" s="133">
        <v>1</v>
      </c>
      <c r="J612" s="133">
        <v>1085</v>
      </c>
      <c r="K612" s="133">
        <v>36</v>
      </c>
      <c r="L612" s="133"/>
      <c r="M612" s="133" t="s">
        <v>1494</v>
      </c>
      <c r="N612" s="133"/>
      <c r="O612" s="133" t="s">
        <v>2597</v>
      </c>
      <c r="P612" s="133" t="s">
        <v>4807</v>
      </c>
      <c r="Q612" s="166">
        <v>41806</v>
      </c>
      <c r="R612" s="133"/>
      <c r="S612" s="146" t="s">
        <v>3649</v>
      </c>
      <c r="T612" s="173" t="s">
        <v>3649</v>
      </c>
      <c r="U612" s="170" t="s">
        <v>3649</v>
      </c>
      <c r="V612" s="133"/>
      <c r="W612" s="133"/>
      <c r="X612" s="133"/>
    </row>
    <row r="613" spans="1:24" x14ac:dyDescent="0.2">
      <c r="A613" s="133" t="s">
        <v>5966</v>
      </c>
      <c r="B613" s="133" t="s">
        <v>4422</v>
      </c>
      <c r="C613" s="136" t="s">
        <v>5665</v>
      </c>
      <c r="D613" s="136" t="s">
        <v>2451</v>
      </c>
      <c r="E613" s="133" t="s">
        <v>2411</v>
      </c>
      <c r="F613" s="133" t="s">
        <v>2412</v>
      </c>
      <c r="G613" s="133" t="s">
        <v>3593</v>
      </c>
      <c r="H613" s="133">
        <v>172</v>
      </c>
      <c r="I613" s="133">
        <v>1</v>
      </c>
      <c r="J613" s="133">
        <v>275</v>
      </c>
      <c r="K613" s="133">
        <v>54</v>
      </c>
      <c r="L613" s="133">
        <v>550</v>
      </c>
      <c r="M613" s="133" t="s">
        <v>5690</v>
      </c>
      <c r="N613" s="133" t="s">
        <v>4907</v>
      </c>
      <c r="O613" s="133" t="s">
        <v>5886</v>
      </c>
      <c r="P613" s="133" t="s">
        <v>4816</v>
      </c>
      <c r="Q613" s="166">
        <v>41803</v>
      </c>
      <c r="R613" s="133">
        <v>70</v>
      </c>
      <c r="S613" s="146" t="s">
        <v>3649</v>
      </c>
      <c r="T613" s="173" t="s">
        <v>3649</v>
      </c>
      <c r="U613" s="170" t="s">
        <v>3649</v>
      </c>
      <c r="V613" s="133"/>
      <c r="W613" s="133"/>
      <c r="X613" s="133"/>
    </row>
    <row r="614" spans="1:24" x14ac:dyDescent="0.2">
      <c r="A614" s="133" t="s">
        <v>5966</v>
      </c>
      <c r="B614" s="133" t="s">
        <v>4422</v>
      </c>
      <c r="C614" s="136" t="s">
        <v>5665</v>
      </c>
      <c r="D614" s="136" t="s">
        <v>2451</v>
      </c>
      <c r="E614" s="133" t="s">
        <v>2411</v>
      </c>
      <c r="F614" s="133" t="s">
        <v>2412</v>
      </c>
      <c r="G614" s="133" t="s">
        <v>3593</v>
      </c>
      <c r="H614" s="133">
        <v>172</v>
      </c>
      <c r="I614" s="133">
        <v>1</v>
      </c>
      <c r="J614" s="133">
        <v>275</v>
      </c>
      <c r="K614" s="133">
        <v>54</v>
      </c>
      <c r="L614" s="133">
        <v>550</v>
      </c>
      <c r="M614" s="133" t="s">
        <v>5690</v>
      </c>
      <c r="N614" s="133" t="s">
        <v>4907</v>
      </c>
      <c r="O614" s="133" t="s">
        <v>5886</v>
      </c>
      <c r="P614" s="133" t="s">
        <v>4816</v>
      </c>
      <c r="Q614" s="166">
        <v>41803</v>
      </c>
      <c r="R614" s="133">
        <v>70</v>
      </c>
      <c r="S614" s="146" t="s">
        <v>3649</v>
      </c>
      <c r="T614" s="173" t="s">
        <v>3649</v>
      </c>
      <c r="U614" s="170" t="s">
        <v>3649</v>
      </c>
      <c r="V614" s="133"/>
      <c r="W614" s="133"/>
      <c r="X614" s="133"/>
    </row>
    <row r="615" spans="1:24" x14ac:dyDescent="0.2">
      <c r="A615" s="133" t="s">
        <v>5980</v>
      </c>
      <c r="B615" s="133" t="s">
        <v>4424</v>
      </c>
      <c r="C615" s="136" t="s">
        <v>5885</v>
      </c>
      <c r="D615" s="136" t="s">
        <v>1641</v>
      </c>
      <c r="E615" s="133" t="s">
        <v>5981</v>
      </c>
      <c r="F615" s="133" t="s">
        <v>1028</v>
      </c>
      <c r="G615" s="133" t="s">
        <v>3655</v>
      </c>
      <c r="H615" s="133">
        <v>172</v>
      </c>
      <c r="I615" s="133">
        <v>1</v>
      </c>
      <c r="J615" s="133">
        <v>130</v>
      </c>
      <c r="K615" s="133">
        <v>45</v>
      </c>
      <c r="L615" s="133">
        <v>260</v>
      </c>
      <c r="M615" s="133" t="s">
        <v>5982</v>
      </c>
      <c r="N615" s="133" t="s">
        <v>3595</v>
      </c>
      <c r="O615" s="133" t="s">
        <v>5996</v>
      </c>
      <c r="P615" s="133" t="s">
        <v>4807</v>
      </c>
      <c r="Q615" s="166">
        <v>41801</v>
      </c>
      <c r="R615" s="133">
        <v>30</v>
      </c>
      <c r="S615" s="146" t="s">
        <v>3649</v>
      </c>
      <c r="T615" s="173" t="s">
        <v>3649</v>
      </c>
      <c r="U615" s="170" t="s">
        <v>3649</v>
      </c>
      <c r="V615" s="133"/>
      <c r="W615" s="133"/>
      <c r="X615" s="133"/>
    </row>
    <row r="616" spans="1:24" x14ac:dyDescent="0.2">
      <c r="A616" s="133" t="s">
        <v>5980</v>
      </c>
      <c r="B616" s="133" t="s">
        <v>4424</v>
      </c>
      <c r="C616" s="136" t="s">
        <v>5885</v>
      </c>
      <c r="D616" s="136" t="s">
        <v>1642</v>
      </c>
      <c r="E616" s="133" t="s">
        <v>5981</v>
      </c>
      <c r="F616" s="133" t="s">
        <v>1028</v>
      </c>
      <c r="G616" s="133" t="s">
        <v>3655</v>
      </c>
      <c r="H616" s="133">
        <v>172</v>
      </c>
      <c r="I616" s="133">
        <v>1</v>
      </c>
      <c r="J616" s="133">
        <v>130</v>
      </c>
      <c r="K616" s="133">
        <v>45</v>
      </c>
      <c r="L616" s="133">
        <v>260</v>
      </c>
      <c r="M616" s="133" t="s">
        <v>5982</v>
      </c>
      <c r="N616" s="133" t="s">
        <v>3595</v>
      </c>
      <c r="O616" s="133" t="s">
        <v>5996</v>
      </c>
      <c r="P616" s="133" t="s">
        <v>4807</v>
      </c>
      <c r="Q616" s="166">
        <v>41801</v>
      </c>
      <c r="R616" s="133">
        <v>30</v>
      </c>
      <c r="S616" s="146" t="s">
        <v>3649</v>
      </c>
      <c r="T616" s="173" t="s">
        <v>3649</v>
      </c>
      <c r="U616" s="170" t="s">
        <v>3649</v>
      </c>
      <c r="V616" s="133"/>
      <c r="W616" s="133"/>
      <c r="X616" s="133"/>
    </row>
    <row r="617" spans="1:24" x14ac:dyDescent="0.2">
      <c r="A617" s="133"/>
      <c r="B617" s="133">
        <v>43</v>
      </c>
      <c r="C617" s="136" t="s">
        <v>5911</v>
      </c>
      <c r="D617" s="136" t="s">
        <v>1641</v>
      </c>
      <c r="E617" s="133" t="s">
        <v>4482</v>
      </c>
      <c r="F617" s="133">
        <v>136900</v>
      </c>
      <c r="G617" s="133" t="s">
        <v>1648</v>
      </c>
      <c r="H617" s="133">
        <v>173</v>
      </c>
      <c r="I617" s="133">
        <v>1</v>
      </c>
      <c r="J617" s="133">
        <v>903</v>
      </c>
      <c r="K617" s="133">
        <v>33</v>
      </c>
      <c r="L617" s="133"/>
      <c r="M617" s="133" t="s">
        <v>1380</v>
      </c>
      <c r="N617" s="133"/>
      <c r="O617" s="133" t="s">
        <v>2722</v>
      </c>
      <c r="P617" s="133" t="s">
        <v>4807</v>
      </c>
      <c r="Q617" s="166">
        <v>41802</v>
      </c>
      <c r="R617" s="133"/>
      <c r="S617" s="146" t="s">
        <v>3649</v>
      </c>
      <c r="T617" s="173" t="s">
        <v>3649</v>
      </c>
      <c r="U617" s="170" t="s">
        <v>3649</v>
      </c>
      <c r="V617" s="133"/>
      <c r="W617" s="133"/>
      <c r="X617" s="133"/>
    </row>
    <row r="618" spans="1:24" x14ac:dyDescent="0.2">
      <c r="A618" s="133"/>
      <c r="B618" s="133">
        <v>42</v>
      </c>
      <c r="C618" s="136" t="s">
        <v>5912</v>
      </c>
      <c r="D618" s="136" t="s">
        <v>3704</v>
      </c>
      <c r="E618" s="133" t="s">
        <v>4482</v>
      </c>
      <c r="F618" s="133">
        <v>136900</v>
      </c>
      <c r="G618" s="133" t="s">
        <v>1648</v>
      </c>
      <c r="H618" s="133">
        <v>172</v>
      </c>
      <c r="I618" s="133">
        <v>1</v>
      </c>
      <c r="J618" s="133">
        <v>903</v>
      </c>
      <c r="K618" s="133">
        <v>33</v>
      </c>
      <c r="L618" s="133"/>
      <c r="M618" s="133" t="s">
        <v>1380</v>
      </c>
      <c r="N618" s="133"/>
      <c r="O618" s="133" t="s">
        <v>2722</v>
      </c>
      <c r="P618" s="133" t="s">
        <v>4807</v>
      </c>
      <c r="Q618" s="166">
        <v>41807</v>
      </c>
      <c r="R618" s="133"/>
      <c r="S618" s="146" t="s">
        <v>3649</v>
      </c>
      <c r="T618" s="173" t="s">
        <v>3649</v>
      </c>
      <c r="U618" s="170" t="s">
        <v>3649</v>
      </c>
      <c r="V618" s="133"/>
      <c r="W618" s="133"/>
      <c r="X618" s="133"/>
    </row>
    <row r="619" spans="1:24" x14ac:dyDescent="0.2">
      <c r="A619" s="133" t="s">
        <v>5987</v>
      </c>
      <c r="B619" s="133" t="s">
        <v>4424</v>
      </c>
      <c r="C619" s="136" t="s">
        <v>5885</v>
      </c>
      <c r="D619" s="136" t="s">
        <v>3704</v>
      </c>
      <c r="E619" s="133" t="s">
        <v>3661</v>
      </c>
      <c r="F619" s="133" t="s">
        <v>3662</v>
      </c>
      <c r="G619" s="133" t="s">
        <v>3655</v>
      </c>
      <c r="H619" s="133">
        <v>172</v>
      </c>
      <c r="I619" s="133">
        <v>1</v>
      </c>
      <c r="J619" s="133">
        <v>55</v>
      </c>
      <c r="K619" s="133">
        <v>45</v>
      </c>
      <c r="L619" s="133">
        <v>110</v>
      </c>
      <c r="M619" s="133" t="s">
        <v>2636</v>
      </c>
      <c r="N619" s="133" t="s">
        <v>3633</v>
      </c>
      <c r="O619" s="133" t="s">
        <v>5988</v>
      </c>
      <c r="P619" s="133" t="s">
        <v>4807</v>
      </c>
      <c r="Q619" s="166">
        <v>41802</v>
      </c>
      <c r="R619" s="133">
        <v>12</v>
      </c>
      <c r="S619" s="146" t="s">
        <v>3649</v>
      </c>
      <c r="T619" s="173" t="s">
        <v>3649</v>
      </c>
      <c r="U619" s="170" t="s">
        <v>3649</v>
      </c>
      <c r="V619" s="133"/>
      <c r="W619" s="133"/>
      <c r="X619" s="133"/>
    </row>
    <row r="620" spans="1:24" x14ac:dyDescent="0.2">
      <c r="A620" s="133" t="s">
        <v>5987</v>
      </c>
      <c r="B620" s="133" t="s">
        <v>4424</v>
      </c>
      <c r="C620" s="136" t="s">
        <v>5885</v>
      </c>
      <c r="D620" s="136" t="s">
        <v>3707</v>
      </c>
      <c r="E620" s="133" t="s">
        <v>3661</v>
      </c>
      <c r="F620" s="133" t="s">
        <v>3662</v>
      </c>
      <c r="G620" s="133" t="s">
        <v>3655</v>
      </c>
      <c r="H620" s="133">
        <v>172</v>
      </c>
      <c r="I620" s="133">
        <v>1</v>
      </c>
      <c r="J620" s="133">
        <v>55</v>
      </c>
      <c r="K620" s="133">
        <v>45</v>
      </c>
      <c r="L620" s="133">
        <v>110</v>
      </c>
      <c r="M620" s="133" t="s">
        <v>2636</v>
      </c>
      <c r="N620" s="133" t="s">
        <v>3633</v>
      </c>
      <c r="O620" s="133" t="s">
        <v>5988</v>
      </c>
      <c r="P620" s="133" t="s">
        <v>4807</v>
      </c>
      <c r="Q620" s="166">
        <v>41802</v>
      </c>
      <c r="R620" s="133">
        <v>12</v>
      </c>
      <c r="S620" s="146" t="s">
        <v>3649</v>
      </c>
      <c r="T620" s="173" t="s">
        <v>3649</v>
      </c>
      <c r="U620" s="170" t="s">
        <v>3649</v>
      </c>
      <c r="V620" s="133"/>
      <c r="W620" s="133"/>
      <c r="X620" s="133"/>
    </row>
    <row r="621" spans="1:24" x14ac:dyDescent="0.2">
      <c r="A621" s="133"/>
      <c r="B621" s="133">
        <v>41</v>
      </c>
      <c r="C621" s="136" t="s">
        <v>5957</v>
      </c>
      <c r="D621" s="136" t="s">
        <v>2726</v>
      </c>
      <c r="E621" s="133"/>
      <c r="F621" s="133">
        <v>136900</v>
      </c>
      <c r="G621" s="133">
        <v>145</v>
      </c>
      <c r="H621" s="133">
        <v>150</v>
      </c>
      <c r="I621" s="133">
        <v>1</v>
      </c>
      <c r="J621" s="133">
        <v>903</v>
      </c>
      <c r="K621" s="133">
        <v>33</v>
      </c>
      <c r="L621" s="133">
        <v>903</v>
      </c>
      <c r="M621" s="133" t="s">
        <v>1380</v>
      </c>
      <c r="N621" s="133"/>
      <c r="O621" s="133" t="s">
        <v>2722</v>
      </c>
      <c r="P621" s="133" t="s">
        <v>4807</v>
      </c>
      <c r="Q621" s="166">
        <v>41801</v>
      </c>
      <c r="R621" s="133"/>
      <c r="S621" s="146" t="s">
        <v>3649</v>
      </c>
      <c r="T621" s="173" t="s">
        <v>3649</v>
      </c>
      <c r="U621" s="170" t="s">
        <v>3649</v>
      </c>
      <c r="V621" s="133"/>
      <c r="W621" s="133"/>
      <c r="X621" s="133"/>
    </row>
    <row r="622" spans="1:24" x14ac:dyDescent="0.2">
      <c r="A622" s="133"/>
      <c r="B622" s="133">
        <v>41</v>
      </c>
      <c r="C622" s="136" t="s">
        <v>5957</v>
      </c>
      <c r="D622" s="136" t="s">
        <v>2729</v>
      </c>
      <c r="E622" s="133"/>
      <c r="F622" s="133">
        <v>136900</v>
      </c>
      <c r="G622" s="133">
        <v>145</v>
      </c>
      <c r="H622" s="133">
        <v>150</v>
      </c>
      <c r="I622" s="133">
        <v>1</v>
      </c>
      <c r="J622" s="133">
        <v>903</v>
      </c>
      <c r="K622" s="133">
        <v>33</v>
      </c>
      <c r="L622" s="133">
        <v>903</v>
      </c>
      <c r="M622" s="133" t="s">
        <v>1380</v>
      </c>
      <c r="N622" s="133"/>
      <c r="O622" s="133" t="s">
        <v>2722</v>
      </c>
      <c r="P622" s="133" t="s">
        <v>4807</v>
      </c>
      <c r="Q622" s="166">
        <v>41801</v>
      </c>
      <c r="R622" s="133"/>
      <c r="S622" s="146" t="s">
        <v>3649</v>
      </c>
      <c r="T622" s="173" t="s">
        <v>3649</v>
      </c>
      <c r="U622" s="170" t="s">
        <v>3649</v>
      </c>
      <c r="V622" s="133"/>
      <c r="W622" s="133"/>
      <c r="X622" s="133"/>
    </row>
    <row r="623" spans="1:24" x14ac:dyDescent="0.2">
      <c r="A623" s="133" t="s">
        <v>5997</v>
      </c>
      <c r="B623" s="133" t="s">
        <v>4422</v>
      </c>
      <c r="C623" s="136" t="s">
        <v>5665</v>
      </c>
      <c r="D623" s="136" t="s">
        <v>2200</v>
      </c>
      <c r="E623" s="133" t="s">
        <v>5305</v>
      </c>
      <c r="F623" s="133" t="s">
        <v>5998</v>
      </c>
      <c r="G623" s="133" t="s">
        <v>3655</v>
      </c>
      <c r="H623" s="133">
        <v>172</v>
      </c>
      <c r="I623" s="133">
        <v>1</v>
      </c>
      <c r="J623" s="133">
        <v>5</v>
      </c>
      <c r="K623" s="133">
        <v>62</v>
      </c>
      <c r="L623" s="133">
        <v>5</v>
      </c>
      <c r="M623" s="133"/>
      <c r="N623" s="133" t="s">
        <v>580</v>
      </c>
      <c r="O623" s="133" t="s">
        <v>5963</v>
      </c>
      <c r="P623" s="133" t="s">
        <v>4807</v>
      </c>
      <c r="Q623" s="166">
        <v>41803</v>
      </c>
      <c r="R623" s="133">
        <v>2</v>
      </c>
      <c r="S623" s="146" t="s">
        <v>3649</v>
      </c>
      <c r="T623" s="173" t="s">
        <v>3649</v>
      </c>
      <c r="U623" s="170" t="s">
        <v>3649</v>
      </c>
      <c r="V623" s="133"/>
      <c r="W623" s="133"/>
      <c r="X623" s="133"/>
    </row>
    <row r="624" spans="1:24" x14ac:dyDescent="0.2">
      <c r="A624" s="133" t="s">
        <v>5997</v>
      </c>
      <c r="B624" s="133" t="s">
        <v>4422</v>
      </c>
      <c r="C624" s="136" t="s">
        <v>5665</v>
      </c>
      <c r="D624" s="136" t="s">
        <v>2269</v>
      </c>
      <c r="E624" s="133" t="s">
        <v>5305</v>
      </c>
      <c r="F624" s="133" t="s">
        <v>5998</v>
      </c>
      <c r="G624" s="133" t="s">
        <v>3655</v>
      </c>
      <c r="H624" s="133">
        <v>172</v>
      </c>
      <c r="I624" s="133">
        <v>1</v>
      </c>
      <c r="J624" s="133">
        <v>5</v>
      </c>
      <c r="K624" s="133">
        <v>62</v>
      </c>
      <c r="L624" s="133">
        <v>5</v>
      </c>
      <c r="M624" s="133"/>
      <c r="N624" s="133" t="s">
        <v>580</v>
      </c>
      <c r="O624" s="133" t="s">
        <v>5963</v>
      </c>
      <c r="P624" s="133" t="s">
        <v>4807</v>
      </c>
      <c r="Q624" s="166">
        <v>41803</v>
      </c>
      <c r="R624" s="133">
        <v>2</v>
      </c>
      <c r="S624" s="146" t="s">
        <v>3649</v>
      </c>
      <c r="T624" s="173" t="s">
        <v>3649</v>
      </c>
      <c r="U624" s="170" t="s">
        <v>3649</v>
      </c>
      <c r="V624" s="133"/>
      <c r="W624" s="133"/>
      <c r="X624" s="133"/>
    </row>
    <row r="625" spans="1:24" x14ac:dyDescent="0.2">
      <c r="A625" s="133" t="s">
        <v>5999</v>
      </c>
      <c r="B625" s="133" t="s">
        <v>4422</v>
      </c>
      <c r="C625" s="136" t="s">
        <v>5665</v>
      </c>
      <c r="D625" s="136" t="s">
        <v>2547</v>
      </c>
      <c r="E625" s="133" t="s">
        <v>6000</v>
      </c>
      <c r="F625" s="133" t="s">
        <v>6001</v>
      </c>
      <c r="G625" s="133" t="s">
        <v>3655</v>
      </c>
      <c r="H625" s="133">
        <v>172</v>
      </c>
      <c r="I625" s="133">
        <v>1</v>
      </c>
      <c r="J625" s="133">
        <v>5</v>
      </c>
      <c r="K625" s="133">
        <v>62</v>
      </c>
      <c r="L625" s="133">
        <v>5</v>
      </c>
      <c r="M625" s="133"/>
      <c r="N625" s="133" t="s">
        <v>580</v>
      </c>
      <c r="O625" s="133" t="s">
        <v>5963</v>
      </c>
      <c r="P625" s="133" t="s">
        <v>4807</v>
      </c>
      <c r="Q625" s="166">
        <v>41803</v>
      </c>
      <c r="R625" s="133">
        <v>2</v>
      </c>
      <c r="S625" s="146" t="s">
        <v>3649</v>
      </c>
      <c r="T625" s="173" t="s">
        <v>3649</v>
      </c>
      <c r="U625" s="170" t="s">
        <v>3649</v>
      </c>
      <c r="V625" s="133"/>
      <c r="W625" s="133"/>
      <c r="X625" s="133"/>
    </row>
    <row r="626" spans="1:24" x14ac:dyDescent="0.2">
      <c r="A626" s="133" t="s">
        <v>5999</v>
      </c>
      <c r="B626" s="133" t="s">
        <v>4422</v>
      </c>
      <c r="C626" s="136" t="s">
        <v>5665</v>
      </c>
      <c r="D626" s="136" t="s">
        <v>3843</v>
      </c>
      <c r="E626" s="133" t="s">
        <v>6000</v>
      </c>
      <c r="F626" s="133" t="s">
        <v>6001</v>
      </c>
      <c r="G626" s="133" t="s">
        <v>3655</v>
      </c>
      <c r="H626" s="133">
        <v>172</v>
      </c>
      <c r="I626" s="133">
        <v>1</v>
      </c>
      <c r="J626" s="133">
        <v>5</v>
      </c>
      <c r="K626" s="133">
        <v>62</v>
      </c>
      <c r="L626" s="133">
        <v>5</v>
      </c>
      <c r="M626" s="133"/>
      <c r="N626" s="133" t="s">
        <v>580</v>
      </c>
      <c r="O626" s="133" t="s">
        <v>5963</v>
      </c>
      <c r="P626" s="133" t="s">
        <v>4807</v>
      </c>
      <c r="Q626" s="166">
        <v>41803</v>
      </c>
      <c r="R626" s="133">
        <v>2</v>
      </c>
      <c r="S626" s="146" t="s">
        <v>3649</v>
      </c>
      <c r="T626" s="173" t="s">
        <v>3649</v>
      </c>
      <c r="U626" s="170" t="s">
        <v>3649</v>
      </c>
      <c r="V626" s="133"/>
      <c r="W626" s="133"/>
      <c r="X626" s="133"/>
    </row>
    <row r="627" spans="1:24" x14ac:dyDescent="0.2">
      <c r="A627" s="133"/>
      <c r="B627" s="133">
        <v>41</v>
      </c>
      <c r="C627" s="136" t="s">
        <v>5957</v>
      </c>
      <c r="D627" s="136" t="s">
        <v>1641</v>
      </c>
      <c r="E627" s="133"/>
      <c r="F627" s="133">
        <v>136900</v>
      </c>
      <c r="G627" s="133">
        <v>145</v>
      </c>
      <c r="H627" s="133">
        <v>150</v>
      </c>
      <c r="I627" s="133">
        <v>1</v>
      </c>
      <c r="J627" s="133">
        <v>953</v>
      </c>
      <c r="K627" s="133">
        <v>33</v>
      </c>
      <c r="L627" s="133"/>
      <c r="M627" s="133" t="s">
        <v>1380</v>
      </c>
      <c r="N627" s="133"/>
      <c r="O627" s="133" t="s">
        <v>2722</v>
      </c>
      <c r="P627" s="133" t="s">
        <v>4807</v>
      </c>
      <c r="Q627" s="166">
        <v>41814</v>
      </c>
      <c r="R627" s="133"/>
      <c r="S627" s="146" t="s">
        <v>3649</v>
      </c>
      <c r="T627" s="173" t="s">
        <v>3649</v>
      </c>
      <c r="U627" s="170" t="s">
        <v>3649</v>
      </c>
      <c r="V627" s="133"/>
      <c r="W627" s="133"/>
      <c r="X627" s="133"/>
    </row>
    <row r="628" spans="1:24" x14ac:dyDescent="0.2">
      <c r="A628" s="133"/>
      <c r="B628" s="133">
        <v>41</v>
      </c>
      <c r="C628" s="136" t="s">
        <v>5957</v>
      </c>
      <c r="D628" s="136" t="s">
        <v>1642</v>
      </c>
      <c r="E628" s="133"/>
      <c r="F628" s="133">
        <v>136900</v>
      </c>
      <c r="G628" s="133">
        <v>145</v>
      </c>
      <c r="H628" s="133">
        <v>150</v>
      </c>
      <c r="I628" s="133">
        <v>1</v>
      </c>
      <c r="J628" s="133">
        <v>953</v>
      </c>
      <c r="K628" s="133">
        <v>33</v>
      </c>
      <c r="L628" s="133"/>
      <c r="M628" s="133" t="s">
        <v>1380</v>
      </c>
      <c r="N628" s="133"/>
      <c r="O628" s="133" t="s">
        <v>2722</v>
      </c>
      <c r="P628" s="133" t="s">
        <v>4807</v>
      </c>
      <c r="Q628" s="166">
        <v>41814</v>
      </c>
      <c r="R628" s="133"/>
      <c r="S628" s="146" t="s">
        <v>3649</v>
      </c>
      <c r="T628" s="173" t="s">
        <v>3649</v>
      </c>
      <c r="U628" s="170" t="s">
        <v>3649</v>
      </c>
      <c r="V628" s="133"/>
      <c r="W628" s="133"/>
      <c r="X628" s="133"/>
    </row>
    <row r="629" spans="1:24" x14ac:dyDescent="0.2">
      <c r="A629" s="133" t="s">
        <v>6005</v>
      </c>
      <c r="B629" s="133" t="s">
        <v>4422</v>
      </c>
      <c r="C629" s="136" t="s">
        <v>5665</v>
      </c>
      <c r="D629" s="136" t="s">
        <v>2549</v>
      </c>
      <c r="E629" s="133" t="s">
        <v>6006</v>
      </c>
      <c r="F629" s="133" t="s">
        <v>6007</v>
      </c>
      <c r="G629" s="133" t="s">
        <v>3655</v>
      </c>
      <c r="H629" s="133">
        <v>176</v>
      </c>
      <c r="I629" s="133">
        <v>1</v>
      </c>
      <c r="J629" s="133">
        <v>11</v>
      </c>
      <c r="K629" s="133">
        <v>60</v>
      </c>
      <c r="L629" s="133">
        <v>22</v>
      </c>
      <c r="M629" s="133" t="s">
        <v>6008</v>
      </c>
      <c r="N629" s="133" t="s">
        <v>4820</v>
      </c>
      <c r="O629" s="133" t="s">
        <v>5963</v>
      </c>
      <c r="P629" s="133" t="s">
        <v>4807</v>
      </c>
      <c r="Q629" s="166">
        <v>41806</v>
      </c>
      <c r="R629" s="133">
        <v>3</v>
      </c>
      <c r="S629" s="146" t="s">
        <v>3649</v>
      </c>
      <c r="T629" s="173" t="s">
        <v>3649</v>
      </c>
      <c r="U629" s="170" t="s">
        <v>3649</v>
      </c>
      <c r="V629" s="133"/>
      <c r="W629" s="133"/>
      <c r="X629" s="133"/>
    </row>
    <row r="630" spans="1:24" x14ac:dyDescent="0.2">
      <c r="A630" s="133" t="s">
        <v>6005</v>
      </c>
      <c r="B630" s="133" t="s">
        <v>4422</v>
      </c>
      <c r="C630" s="136" t="s">
        <v>5665</v>
      </c>
      <c r="D630" s="136" t="s">
        <v>2552</v>
      </c>
      <c r="E630" s="133" t="s">
        <v>6006</v>
      </c>
      <c r="F630" s="133" t="s">
        <v>6007</v>
      </c>
      <c r="G630" s="133" t="s">
        <v>3655</v>
      </c>
      <c r="H630" s="133">
        <v>176</v>
      </c>
      <c r="I630" s="133">
        <v>1</v>
      </c>
      <c r="J630" s="133">
        <v>11</v>
      </c>
      <c r="K630" s="133">
        <v>60</v>
      </c>
      <c r="L630" s="133">
        <v>22</v>
      </c>
      <c r="M630" s="133" t="s">
        <v>6008</v>
      </c>
      <c r="N630" s="133" t="s">
        <v>4820</v>
      </c>
      <c r="O630" s="133" t="s">
        <v>5963</v>
      </c>
      <c r="P630" s="133" t="s">
        <v>4807</v>
      </c>
      <c r="Q630" s="166">
        <v>41806</v>
      </c>
      <c r="R630" s="133">
        <v>3</v>
      </c>
      <c r="S630" s="146" t="s">
        <v>3649</v>
      </c>
      <c r="T630" s="173" t="s">
        <v>3649</v>
      </c>
      <c r="U630" s="170" t="s">
        <v>3649</v>
      </c>
      <c r="V630" s="133"/>
      <c r="W630" s="133"/>
      <c r="X630" s="133"/>
    </row>
    <row r="631" spans="1:24" x14ac:dyDescent="0.2">
      <c r="A631" s="133"/>
      <c r="B631" s="133">
        <v>50</v>
      </c>
      <c r="C631" s="136" t="s">
        <v>5960</v>
      </c>
      <c r="D631" s="136" t="s">
        <v>2726</v>
      </c>
      <c r="E631" s="133"/>
      <c r="F631" s="133">
        <v>136900</v>
      </c>
      <c r="G631" s="133" t="s">
        <v>1648</v>
      </c>
      <c r="H631" s="133">
        <v>172</v>
      </c>
      <c r="I631" s="133">
        <v>1</v>
      </c>
      <c r="J631" s="133">
        <v>303</v>
      </c>
      <c r="K631" s="133">
        <v>33</v>
      </c>
      <c r="L631" s="133"/>
      <c r="M631" s="133" t="s">
        <v>1380</v>
      </c>
      <c r="N631" s="133"/>
      <c r="O631" s="133" t="s">
        <v>2722</v>
      </c>
      <c r="P631" s="133" t="s">
        <v>4807</v>
      </c>
      <c r="Q631" s="166">
        <v>41809</v>
      </c>
      <c r="R631" s="133"/>
      <c r="S631" s="146" t="s">
        <v>3649</v>
      </c>
      <c r="T631" s="173" t="s">
        <v>3649</v>
      </c>
      <c r="U631" s="170" t="s">
        <v>3649</v>
      </c>
      <c r="V631" s="133"/>
      <c r="W631" s="133"/>
      <c r="X631" s="133"/>
    </row>
    <row r="632" spans="1:24" x14ac:dyDescent="0.2">
      <c r="A632" s="133"/>
      <c r="B632" s="133">
        <v>43</v>
      </c>
      <c r="C632" s="136" t="s">
        <v>5911</v>
      </c>
      <c r="D632" s="136" t="s">
        <v>3704</v>
      </c>
      <c r="E632" s="133"/>
      <c r="F632" s="133">
        <v>136900</v>
      </c>
      <c r="G632" s="133" t="s">
        <v>1648</v>
      </c>
      <c r="H632" s="133">
        <v>172</v>
      </c>
      <c r="I632" s="133">
        <v>1</v>
      </c>
      <c r="J632" s="133">
        <v>530</v>
      </c>
      <c r="K632" s="133">
        <v>33</v>
      </c>
      <c r="L632" s="133"/>
      <c r="M632" s="133" t="s">
        <v>1380</v>
      </c>
      <c r="N632" s="133"/>
      <c r="O632" s="133" t="s">
        <v>2722</v>
      </c>
      <c r="P632" s="133" t="s">
        <v>4807</v>
      </c>
      <c r="Q632" s="166">
        <v>41810</v>
      </c>
      <c r="R632" s="133"/>
      <c r="S632" s="146" t="s">
        <v>3649</v>
      </c>
      <c r="T632" s="173" t="s">
        <v>3649</v>
      </c>
      <c r="U632" s="170" t="s">
        <v>3649</v>
      </c>
      <c r="V632" s="133"/>
      <c r="W632" s="133"/>
      <c r="X632" s="133"/>
    </row>
    <row r="633" spans="1:24" x14ac:dyDescent="0.2">
      <c r="A633" s="133" t="s">
        <v>6021</v>
      </c>
      <c r="B633" s="133">
        <v>46</v>
      </c>
      <c r="C633" s="136" t="s">
        <v>5989</v>
      </c>
      <c r="D633" s="136" t="s">
        <v>1634</v>
      </c>
      <c r="E633" s="133" t="s">
        <v>4611</v>
      </c>
      <c r="F633" s="133">
        <v>136913</v>
      </c>
      <c r="G633" s="133" t="s">
        <v>3655</v>
      </c>
      <c r="H633" s="133">
        <v>172</v>
      </c>
      <c r="I633" s="133">
        <v>1</v>
      </c>
      <c r="J633" s="133">
        <v>90</v>
      </c>
      <c r="K633" s="133">
        <v>36</v>
      </c>
      <c r="L633" s="133">
        <v>5500</v>
      </c>
      <c r="M633" s="133" t="s">
        <v>1494</v>
      </c>
      <c r="N633" s="133"/>
      <c r="O633" s="133" t="s">
        <v>2722</v>
      </c>
      <c r="P633" s="133" t="s">
        <v>4807</v>
      </c>
      <c r="Q633" s="166">
        <v>41810</v>
      </c>
      <c r="R633" s="133"/>
      <c r="S633" s="146" t="s">
        <v>3649</v>
      </c>
      <c r="T633" s="173" t="s">
        <v>3649</v>
      </c>
      <c r="U633" s="170" t="s">
        <v>3649</v>
      </c>
      <c r="V633" s="133"/>
      <c r="W633" s="133"/>
      <c r="X633" s="133"/>
    </row>
    <row r="634" spans="1:24" x14ac:dyDescent="0.2">
      <c r="A634" s="133" t="s">
        <v>5962</v>
      </c>
      <c r="B634" s="133">
        <v>42</v>
      </c>
      <c r="C634" s="136" t="s">
        <v>5912</v>
      </c>
      <c r="D634" s="136" t="s">
        <v>1645</v>
      </c>
      <c r="E634" s="133" t="s">
        <v>6019</v>
      </c>
      <c r="F634" s="133">
        <v>133950</v>
      </c>
      <c r="G634" s="133" t="s">
        <v>1648</v>
      </c>
      <c r="H634" s="133">
        <v>172</v>
      </c>
      <c r="I634" s="133">
        <v>1</v>
      </c>
      <c r="J634" s="133">
        <v>450</v>
      </c>
      <c r="K634" s="133">
        <v>36</v>
      </c>
      <c r="L634" s="133">
        <v>1100</v>
      </c>
      <c r="M634" s="133" t="s">
        <v>6020</v>
      </c>
      <c r="N634" s="133" t="s">
        <v>4907</v>
      </c>
      <c r="O634" s="133" t="s">
        <v>4593</v>
      </c>
      <c r="P634" s="133" t="s">
        <v>4807</v>
      </c>
      <c r="Q634" s="166">
        <v>41821</v>
      </c>
      <c r="R634" s="133"/>
      <c r="S634" s="146" t="s">
        <v>3649</v>
      </c>
      <c r="T634" s="173" t="s">
        <v>3649</v>
      </c>
      <c r="U634" s="170" t="s">
        <v>3649</v>
      </c>
      <c r="V634" s="133"/>
      <c r="W634" s="133"/>
      <c r="X634" s="133"/>
    </row>
    <row r="635" spans="1:24" x14ac:dyDescent="0.2">
      <c r="A635" s="133" t="s">
        <v>5526</v>
      </c>
      <c r="B635" s="133">
        <v>56</v>
      </c>
      <c r="C635" s="136" t="s">
        <v>5872</v>
      </c>
      <c r="D635" s="136" t="s">
        <v>1634</v>
      </c>
      <c r="E635" s="133"/>
      <c r="F635" s="133">
        <v>4772</v>
      </c>
      <c r="G635" s="133" t="s">
        <v>3593</v>
      </c>
      <c r="H635" s="133">
        <v>172</v>
      </c>
      <c r="I635" s="133">
        <v>1</v>
      </c>
      <c r="J635" s="133">
        <v>1200</v>
      </c>
      <c r="K635" s="133">
        <v>48</v>
      </c>
      <c r="L635" s="133"/>
      <c r="M635" s="133" t="s">
        <v>613</v>
      </c>
      <c r="N635" s="133"/>
      <c r="O635" s="133" t="s">
        <v>4758</v>
      </c>
      <c r="P635" s="133" t="s">
        <v>4816</v>
      </c>
      <c r="Q635" s="166">
        <v>41845</v>
      </c>
      <c r="R635" s="133"/>
      <c r="S635" s="146" t="s">
        <v>3649</v>
      </c>
      <c r="T635" s="173" t="s">
        <v>3649</v>
      </c>
      <c r="U635" s="170" t="s">
        <v>3649</v>
      </c>
      <c r="V635" s="133"/>
      <c r="W635" s="133"/>
      <c r="X635" s="133"/>
    </row>
    <row r="636" spans="1:24" x14ac:dyDescent="0.2">
      <c r="A636" s="133" t="s">
        <v>6023</v>
      </c>
      <c r="B636" s="133" t="s">
        <v>4424</v>
      </c>
      <c r="C636" s="136" t="s">
        <v>5885</v>
      </c>
      <c r="D636" s="136" t="s">
        <v>1645</v>
      </c>
      <c r="E636" s="133" t="s">
        <v>3700</v>
      </c>
      <c r="F636" s="133" t="s">
        <v>4839</v>
      </c>
      <c r="G636" s="133" t="s">
        <v>3655</v>
      </c>
      <c r="H636" s="133">
        <v>172</v>
      </c>
      <c r="I636" s="133">
        <v>1</v>
      </c>
      <c r="J636" s="133">
        <v>275</v>
      </c>
      <c r="K636" s="133">
        <v>54</v>
      </c>
      <c r="L636" s="133">
        <v>550</v>
      </c>
      <c r="M636" s="133" t="s">
        <v>5852</v>
      </c>
      <c r="N636" s="133" t="s">
        <v>3657</v>
      </c>
      <c r="O636" s="133" t="s">
        <v>6024</v>
      </c>
      <c r="P636" s="133" t="s">
        <v>4807</v>
      </c>
      <c r="Q636" s="166">
        <v>41822</v>
      </c>
      <c r="R636" s="133">
        <v>68</v>
      </c>
      <c r="S636" s="146" t="s">
        <v>3649</v>
      </c>
      <c r="T636" s="173" t="s">
        <v>3649</v>
      </c>
      <c r="U636" s="170" t="s">
        <v>3649</v>
      </c>
      <c r="V636" s="133"/>
      <c r="W636" s="133"/>
      <c r="X636" s="133"/>
    </row>
    <row r="637" spans="1:24" x14ac:dyDescent="0.2">
      <c r="A637" s="133" t="s">
        <v>6023</v>
      </c>
      <c r="B637" s="133" t="s">
        <v>4424</v>
      </c>
      <c r="C637" s="136" t="s">
        <v>5885</v>
      </c>
      <c r="D637" s="136" t="s">
        <v>1645</v>
      </c>
      <c r="E637" s="133" t="s">
        <v>3700</v>
      </c>
      <c r="F637" s="133" t="s">
        <v>4839</v>
      </c>
      <c r="G637" s="133" t="s">
        <v>3655</v>
      </c>
      <c r="H637" s="133">
        <v>172</v>
      </c>
      <c r="I637" s="133">
        <v>1</v>
      </c>
      <c r="J637" s="133">
        <v>275</v>
      </c>
      <c r="K637" s="133">
        <v>54</v>
      </c>
      <c r="L637" s="133">
        <v>550</v>
      </c>
      <c r="M637" s="133" t="s">
        <v>5852</v>
      </c>
      <c r="N637" s="133" t="s">
        <v>3657</v>
      </c>
      <c r="O637" s="133" t="s">
        <v>6024</v>
      </c>
      <c r="P637" s="133" t="s">
        <v>4807</v>
      </c>
      <c r="Q637" s="166">
        <v>41822</v>
      </c>
      <c r="R637" s="133">
        <v>68</v>
      </c>
      <c r="S637" s="146" t="s">
        <v>3649</v>
      </c>
      <c r="T637" s="173" t="s">
        <v>3649</v>
      </c>
      <c r="U637" s="170" t="s">
        <v>3649</v>
      </c>
      <c r="V637" s="133"/>
      <c r="W637" s="133"/>
      <c r="X637" s="133"/>
    </row>
    <row r="638" spans="1:24" x14ac:dyDescent="0.2">
      <c r="A638" s="133" t="s">
        <v>5962</v>
      </c>
      <c r="B638" s="133">
        <v>50</v>
      </c>
      <c r="C638" s="136" t="s">
        <v>5960</v>
      </c>
      <c r="D638" s="136" t="s">
        <v>1641</v>
      </c>
      <c r="E638" s="133" t="s">
        <v>4611</v>
      </c>
      <c r="F638" s="133">
        <v>133913</v>
      </c>
      <c r="G638" s="133" t="s">
        <v>3655</v>
      </c>
      <c r="H638" s="133">
        <v>172</v>
      </c>
      <c r="I638" s="133">
        <v>1</v>
      </c>
      <c r="J638" s="133">
        <v>903</v>
      </c>
      <c r="K638" s="133">
        <v>36</v>
      </c>
      <c r="L638" s="133"/>
      <c r="M638" s="133" t="s">
        <v>1494</v>
      </c>
      <c r="N638" s="133"/>
      <c r="O638" s="133" t="s">
        <v>2722</v>
      </c>
      <c r="P638" s="133" t="s">
        <v>4807</v>
      </c>
      <c r="Q638" s="166">
        <v>41824</v>
      </c>
      <c r="R638" s="133"/>
      <c r="S638" s="146" t="s">
        <v>3649</v>
      </c>
      <c r="T638" s="173" t="s">
        <v>3649</v>
      </c>
      <c r="U638" s="170" t="s">
        <v>3649</v>
      </c>
      <c r="V638" s="133"/>
      <c r="W638" s="133"/>
      <c r="X638" s="133"/>
    </row>
    <row r="639" spans="1:24" x14ac:dyDescent="0.2">
      <c r="A639" s="133" t="s">
        <v>6026</v>
      </c>
      <c r="B639" s="133">
        <v>43</v>
      </c>
      <c r="C639" s="136" t="s">
        <v>5911</v>
      </c>
      <c r="D639" s="136" t="s">
        <v>1645</v>
      </c>
      <c r="E639" s="133"/>
      <c r="F639" s="133">
        <v>133950</v>
      </c>
      <c r="G639" s="133" t="s">
        <v>3655</v>
      </c>
      <c r="H639" s="133">
        <v>172</v>
      </c>
      <c r="I639" s="133">
        <v>1</v>
      </c>
      <c r="J639" s="133">
        <v>700</v>
      </c>
      <c r="K639" s="133">
        <v>36</v>
      </c>
      <c r="L639" s="133">
        <v>1100</v>
      </c>
      <c r="M639" s="133" t="s">
        <v>6020</v>
      </c>
      <c r="N639" s="133"/>
      <c r="O639" s="133" t="s">
        <v>2722</v>
      </c>
      <c r="P639" s="133" t="s">
        <v>663</v>
      </c>
      <c r="Q639" s="166">
        <v>41821</v>
      </c>
      <c r="R639" s="133"/>
      <c r="S639" s="146" t="s">
        <v>3649</v>
      </c>
      <c r="T639" s="173" t="s">
        <v>3649</v>
      </c>
      <c r="U639" s="170" t="s">
        <v>3649</v>
      </c>
      <c r="V639" s="133"/>
      <c r="W639" s="133"/>
      <c r="X639" s="133"/>
    </row>
    <row r="640" spans="1:24" x14ac:dyDescent="0.2">
      <c r="A640" s="133" t="s">
        <v>6021</v>
      </c>
      <c r="B640" s="133">
        <v>46</v>
      </c>
      <c r="C640" s="136" t="s">
        <v>5989</v>
      </c>
      <c r="D640" s="136" t="s">
        <v>6030</v>
      </c>
      <c r="E640" s="133"/>
      <c r="F640" s="133">
        <v>133913</v>
      </c>
      <c r="G640" s="133" t="s">
        <v>3655</v>
      </c>
      <c r="H640" s="133">
        <v>172</v>
      </c>
      <c r="I640" s="133">
        <v>1</v>
      </c>
      <c r="J640" s="133">
        <v>710</v>
      </c>
      <c r="K640" s="133">
        <v>36</v>
      </c>
      <c r="L640" s="133"/>
      <c r="M640" s="133" t="s">
        <v>1494</v>
      </c>
      <c r="N640" s="133"/>
      <c r="O640" s="133" t="s">
        <v>2722</v>
      </c>
      <c r="P640" s="133" t="s">
        <v>4816</v>
      </c>
      <c r="Q640" s="166">
        <v>41827</v>
      </c>
      <c r="R640" s="133"/>
      <c r="S640" s="146" t="s">
        <v>3649</v>
      </c>
      <c r="T640" s="173" t="s">
        <v>3649</v>
      </c>
      <c r="U640" s="170" t="s">
        <v>3649</v>
      </c>
      <c r="V640" s="133"/>
      <c r="W640" s="133"/>
      <c r="X640" s="133"/>
    </row>
    <row r="641" spans="1:24" x14ac:dyDescent="0.2">
      <c r="A641" s="133" t="s">
        <v>6031</v>
      </c>
      <c r="B641" s="133">
        <v>44</v>
      </c>
      <c r="C641" s="136" t="s">
        <v>5885</v>
      </c>
      <c r="D641" s="136" t="s">
        <v>1651</v>
      </c>
      <c r="E641" s="133" t="s">
        <v>2774</v>
      </c>
      <c r="F641" s="133">
        <v>136950</v>
      </c>
      <c r="G641" s="133" t="s">
        <v>1289</v>
      </c>
      <c r="H641" s="133">
        <v>245</v>
      </c>
      <c r="I641" s="133">
        <v>1</v>
      </c>
      <c r="J641" s="133">
        <v>1100</v>
      </c>
      <c r="K641" s="133">
        <v>33</v>
      </c>
      <c r="L641" s="133">
        <v>4400</v>
      </c>
      <c r="M641" s="133" t="s">
        <v>2771</v>
      </c>
      <c r="N641" s="133"/>
      <c r="O641" s="133" t="s">
        <v>2722</v>
      </c>
      <c r="P641" s="133" t="s">
        <v>663</v>
      </c>
      <c r="Q641" s="166">
        <v>41823</v>
      </c>
      <c r="R641" s="133"/>
      <c r="S641" s="146" t="s">
        <v>3649</v>
      </c>
      <c r="T641" s="173" t="s">
        <v>3649</v>
      </c>
      <c r="U641" s="170" t="s">
        <v>3649</v>
      </c>
      <c r="V641" s="133"/>
      <c r="W641" s="133"/>
      <c r="X641" s="133"/>
    </row>
    <row r="642" spans="1:24" x14ac:dyDescent="0.2">
      <c r="A642" s="133" t="s">
        <v>6032</v>
      </c>
      <c r="B642" s="133" t="s">
        <v>4422</v>
      </c>
      <c r="C642" s="136" t="s">
        <v>5665</v>
      </c>
      <c r="D642" s="136" t="s">
        <v>2212</v>
      </c>
      <c r="E642" s="133" t="s">
        <v>6033</v>
      </c>
      <c r="F642" s="133" t="s">
        <v>6034</v>
      </c>
      <c r="G642" s="133" t="s">
        <v>3593</v>
      </c>
      <c r="H642" s="133">
        <v>176</v>
      </c>
      <c r="I642" s="133">
        <v>1</v>
      </c>
      <c r="J642" s="133">
        <v>11</v>
      </c>
      <c r="K642" s="133">
        <v>45</v>
      </c>
      <c r="L642" s="133">
        <v>22</v>
      </c>
      <c r="M642" s="133" t="s">
        <v>6035</v>
      </c>
      <c r="N642" s="133"/>
      <c r="O642" s="133" t="s">
        <v>5724</v>
      </c>
      <c r="P642" s="133" t="s">
        <v>663</v>
      </c>
      <c r="Q642" s="166">
        <v>41813</v>
      </c>
      <c r="R642" s="133"/>
      <c r="S642" s="146" t="s">
        <v>3649</v>
      </c>
      <c r="T642" s="173" t="s">
        <v>3649</v>
      </c>
      <c r="U642" s="170" t="s">
        <v>3649</v>
      </c>
      <c r="V642" s="133"/>
      <c r="W642" s="133"/>
      <c r="X642" s="133"/>
    </row>
    <row r="643" spans="1:24" x14ac:dyDescent="0.2">
      <c r="A643" s="133" t="s">
        <v>6032</v>
      </c>
      <c r="B643" s="133" t="s">
        <v>4422</v>
      </c>
      <c r="C643" s="136" t="s">
        <v>5665</v>
      </c>
      <c r="D643" s="136" t="s">
        <v>2214</v>
      </c>
      <c r="E643" s="133" t="s">
        <v>6033</v>
      </c>
      <c r="F643" s="133" t="s">
        <v>6034</v>
      </c>
      <c r="G643" s="133" t="s">
        <v>3593</v>
      </c>
      <c r="H643" s="133">
        <v>176</v>
      </c>
      <c r="I643" s="133">
        <v>1</v>
      </c>
      <c r="J643" s="133">
        <v>11</v>
      </c>
      <c r="K643" s="133">
        <v>45</v>
      </c>
      <c r="L643" s="133">
        <v>22</v>
      </c>
      <c r="M643" s="133" t="s">
        <v>6035</v>
      </c>
      <c r="N643" s="133"/>
      <c r="O643" s="133" t="s">
        <v>5724</v>
      </c>
      <c r="P643" s="133" t="s">
        <v>663</v>
      </c>
      <c r="Q643" s="166">
        <v>41813</v>
      </c>
      <c r="R643" s="133"/>
      <c r="S643" s="146" t="s">
        <v>3649</v>
      </c>
      <c r="T643" s="173" t="s">
        <v>3649</v>
      </c>
      <c r="U643" s="170" t="s">
        <v>3649</v>
      </c>
      <c r="V643" s="133"/>
      <c r="W643" s="133"/>
      <c r="X643" s="133"/>
    </row>
    <row r="644" spans="1:24" x14ac:dyDescent="0.2">
      <c r="A644" s="133"/>
      <c r="B644" s="133">
        <v>45</v>
      </c>
      <c r="C644" s="136" t="s">
        <v>6036</v>
      </c>
      <c r="D644" s="136" t="s">
        <v>1651</v>
      </c>
      <c r="E644" s="133"/>
      <c r="F644" s="133">
        <v>136900</v>
      </c>
      <c r="G644" s="133">
        <v>145</v>
      </c>
      <c r="H644" s="133">
        <v>150</v>
      </c>
      <c r="I644" s="133">
        <v>1</v>
      </c>
      <c r="J644" s="133">
        <v>903</v>
      </c>
      <c r="K644" s="133">
        <v>33</v>
      </c>
      <c r="L644" s="133"/>
      <c r="M644" s="133" t="s">
        <v>1380</v>
      </c>
      <c r="N644" s="133"/>
      <c r="O644" s="133" t="s">
        <v>2722</v>
      </c>
      <c r="P644" s="133" t="s">
        <v>663</v>
      </c>
      <c r="Q644" s="166">
        <v>41822</v>
      </c>
      <c r="R644" s="133"/>
      <c r="S644" s="146" t="s">
        <v>3649</v>
      </c>
      <c r="T644" s="173" t="s">
        <v>3649</v>
      </c>
      <c r="U644" s="170" t="s">
        <v>3649</v>
      </c>
      <c r="V644" s="133"/>
      <c r="W644" s="133"/>
      <c r="X644" s="133"/>
    </row>
    <row r="645" spans="1:24" x14ac:dyDescent="0.2">
      <c r="A645" s="133"/>
      <c r="B645" s="133">
        <v>45</v>
      </c>
      <c r="C645" s="136" t="s">
        <v>6036</v>
      </c>
      <c r="D645" s="136" t="s">
        <v>1631</v>
      </c>
      <c r="E645" s="133"/>
      <c r="F645" s="133">
        <v>136900</v>
      </c>
      <c r="G645" s="133">
        <v>145</v>
      </c>
      <c r="H645" s="133">
        <v>150</v>
      </c>
      <c r="I645" s="133">
        <v>1</v>
      </c>
      <c r="J645" s="133">
        <v>903</v>
      </c>
      <c r="K645" s="133">
        <v>33</v>
      </c>
      <c r="L645" s="133"/>
      <c r="M645" s="133" t="s">
        <v>1380</v>
      </c>
      <c r="N645" s="133"/>
      <c r="O645" s="133" t="s">
        <v>2722</v>
      </c>
      <c r="P645" s="133" t="s">
        <v>663</v>
      </c>
      <c r="Q645" s="166">
        <v>41822</v>
      </c>
      <c r="R645" s="133"/>
      <c r="S645" s="146" t="s">
        <v>3649</v>
      </c>
      <c r="T645" s="173" t="s">
        <v>3649</v>
      </c>
      <c r="U645" s="170" t="s">
        <v>3649</v>
      </c>
      <c r="V645" s="133"/>
      <c r="W645" s="133"/>
      <c r="X645" s="133"/>
    </row>
    <row r="646" spans="1:24" x14ac:dyDescent="0.2">
      <c r="A646" s="133" t="s">
        <v>6004</v>
      </c>
      <c r="B646" s="133" t="s">
        <v>4558</v>
      </c>
      <c r="C646" s="136" t="s">
        <v>5907</v>
      </c>
      <c r="D646" s="136" t="s">
        <v>1641</v>
      </c>
      <c r="E646" s="133" t="s">
        <v>5783</v>
      </c>
      <c r="F646" s="133" t="s">
        <v>6037</v>
      </c>
      <c r="G646" s="133" t="s">
        <v>3620</v>
      </c>
      <c r="H646" s="133">
        <v>303</v>
      </c>
      <c r="I646" s="133">
        <v>1</v>
      </c>
      <c r="J646" s="133">
        <v>268</v>
      </c>
      <c r="K646" s="133">
        <v>45</v>
      </c>
      <c r="L646" s="133">
        <v>275</v>
      </c>
      <c r="M646" s="133" t="s">
        <v>917</v>
      </c>
      <c r="N646" s="133"/>
      <c r="O646" s="133" t="s">
        <v>6038</v>
      </c>
      <c r="P646" s="133" t="s">
        <v>4807</v>
      </c>
      <c r="Q646" s="166">
        <v>41821</v>
      </c>
      <c r="R646" s="133"/>
      <c r="S646" s="146" t="s">
        <v>3649</v>
      </c>
      <c r="T646" s="173" t="s">
        <v>3649</v>
      </c>
      <c r="U646" s="170" t="s">
        <v>3649</v>
      </c>
      <c r="V646" s="133"/>
      <c r="W646" s="133"/>
      <c r="X646" s="133"/>
    </row>
    <row r="647" spans="1:24" x14ac:dyDescent="0.2">
      <c r="A647" s="133" t="s">
        <v>5895</v>
      </c>
      <c r="B647" s="133">
        <v>49</v>
      </c>
      <c r="C647" s="136" t="s">
        <v>5896</v>
      </c>
      <c r="D647" s="136" t="s">
        <v>1641</v>
      </c>
      <c r="E647" s="133" t="s">
        <v>5098</v>
      </c>
      <c r="F647" s="133" t="s">
        <v>1772</v>
      </c>
      <c r="G647" s="133" t="s">
        <v>3593</v>
      </c>
      <c r="H647" s="133">
        <v>176</v>
      </c>
      <c r="I647" s="133">
        <v>1</v>
      </c>
      <c r="J647" s="133">
        <v>640</v>
      </c>
      <c r="K647" s="133">
        <v>37</v>
      </c>
      <c r="L647" s="133">
        <v>10000</v>
      </c>
      <c r="M647" s="133" t="s">
        <v>5897</v>
      </c>
      <c r="N647" s="133"/>
      <c r="O647" s="133" t="s">
        <v>5898</v>
      </c>
      <c r="P647" s="133" t="s">
        <v>4807</v>
      </c>
      <c r="Q647" s="166">
        <v>41820</v>
      </c>
      <c r="R647" s="133"/>
      <c r="S647" s="146" t="s">
        <v>3649</v>
      </c>
      <c r="T647" s="173" t="s">
        <v>3649</v>
      </c>
      <c r="U647" s="170" t="s">
        <v>3649</v>
      </c>
      <c r="V647" s="133"/>
      <c r="W647" s="133"/>
      <c r="X647" s="133"/>
    </row>
    <row r="648" spans="1:24" x14ac:dyDescent="0.2">
      <c r="A648" s="133"/>
      <c r="B648" s="133">
        <v>41</v>
      </c>
      <c r="C648" s="136" t="s">
        <v>5957</v>
      </c>
      <c r="D648" s="136" t="s">
        <v>3704</v>
      </c>
      <c r="E648" s="133"/>
      <c r="F648" s="133">
        <v>136900</v>
      </c>
      <c r="G648" s="133">
        <v>145</v>
      </c>
      <c r="H648" s="133">
        <v>150</v>
      </c>
      <c r="I648" s="133">
        <v>1</v>
      </c>
      <c r="J648" s="133">
        <v>850</v>
      </c>
      <c r="K648" s="133">
        <v>33</v>
      </c>
      <c r="L648" s="133"/>
      <c r="M648" s="133" t="s">
        <v>1380</v>
      </c>
      <c r="N648" s="133"/>
      <c r="O648" s="133" t="s">
        <v>2722</v>
      </c>
      <c r="P648" s="133" t="s">
        <v>4807</v>
      </c>
      <c r="Q648" s="166">
        <v>41822</v>
      </c>
      <c r="R648" s="133"/>
      <c r="S648" s="146" t="s">
        <v>3649</v>
      </c>
      <c r="T648" s="173" t="s">
        <v>3649</v>
      </c>
      <c r="U648" s="170" t="s">
        <v>3649</v>
      </c>
      <c r="V648" s="133"/>
      <c r="W648" s="133"/>
      <c r="X648" s="133"/>
    </row>
    <row r="649" spans="1:24" x14ac:dyDescent="0.2">
      <c r="A649" s="133"/>
      <c r="B649" s="133">
        <v>41</v>
      </c>
      <c r="C649" s="136" t="s">
        <v>5957</v>
      </c>
      <c r="D649" s="136" t="s">
        <v>3707</v>
      </c>
      <c r="E649" s="133"/>
      <c r="F649" s="133">
        <v>136900</v>
      </c>
      <c r="G649" s="133">
        <v>145</v>
      </c>
      <c r="H649" s="133">
        <v>150</v>
      </c>
      <c r="I649" s="133">
        <v>1</v>
      </c>
      <c r="J649" s="133">
        <v>850</v>
      </c>
      <c r="K649" s="133">
        <v>33</v>
      </c>
      <c r="L649" s="133"/>
      <c r="M649" s="133" t="s">
        <v>1380</v>
      </c>
      <c r="N649" s="133"/>
      <c r="O649" s="133" t="s">
        <v>2722</v>
      </c>
      <c r="P649" s="133" t="s">
        <v>4807</v>
      </c>
      <c r="Q649" s="166">
        <v>41822</v>
      </c>
      <c r="R649" s="133"/>
      <c r="S649" s="146" t="s">
        <v>3649</v>
      </c>
      <c r="T649" s="173" t="s">
        <v>3649</v>
      </c>
      <c r="U649" s="170" t="s">
        <v>3649</v>
      </c>
      <c r="V649" s="133"/>
      <c r="W649" s="133"/>
      <c r="X649" s="133"/>
    </row>
    <row r="650" spans="1:24" x14ac:dyDescent="0.2">
      <c r="A650" s="133" t="s">
        <v>6009</v>
      </c>
      <c r="B650" s="133">
        <v>53</v>
      </c>
      <c r="C650" s="136" t="s">
        <v>6045</v>
      </c>
      <c r="D650" s="136" t="s">
        <v>1651</v>
      </c>
      <c r="E650" s="133" t="s">
        <v>3597</v>
      </c>
      <c r="F650" s="133">
        <v>246342</v>
      </c>
      <c r="G650" s="133" t="s">
        <v>3655</v>
      </c>
      <c r="H650" s="133">
        <v>172</v>
      </c>
      <c r="I650" s="133">
        <v>1</v>
      </c>
      <c r="J650" s="133">
        <v>425</v>
      </c>
      <c r="K650" s="133">
        <v>46</v>
      </c>
      <c r="L650" s="133">
        <v>850</v>
      </c>
      <c r="M650" s="133" t="s">
        <v>5459</v>
      </c>
      <c r="N650" s="133" t="s">
        <v>4911</v>
      </c>
      <c r="O650" s="133" t="s">
        <v>4451</v>
      </c>
      <c r="P650" s="133" t="s">
        <v>4807</v>
      </c>
      <c r="Q650" s="166">
        <v>41834</v>
      </c>
      <c r="R650" s="133">
        <v>90</v>
      </c>
      <c r="S650" s="146" t="s">
        <v>3649</v>
      </c>
      <c r="T650" s="173" t="s">
        <v>3649</v>
      </c>
      <c r="U650" s="170" t="s">
        <v>3649</v>
      </c>
      <c r="V650" s="133"/>
      <c r="W650" s="133"/>
      <c r="X650" s="133"/>
    </row>
    <row r="651" spans="1:24" x14ac:dyDescent="0.2">
      <c r="A651" s="133" t="s">
        <v>6009</v>
      </c>
      <c r="B651" s="133">
        <v>53</v>
      </c>
      <c r="C651" s="136" t="s">
        <v>6045</v>
      </c>
      <c r="D651" s="136" t="s">
        <v>1631</v>
      </c>
      <c r="E651" s="133" t="s">
        <v>3597</v>
      </c>
      <c r="F651" s="133">
        <v>246342</v>
      </c>
      <c r="G651" s="133" t="s">
        <v>3655</v>
      </c>
      <c r="H651" s="133">
        <v>172</v>
      </c>
      <c r="I651" s="133">
        <v>1</v>
      </c>
      <c r="J651" s="133">
        <v>425</v>
      </c>
      <c r="K651" s="133">
        <v>46</v>
      </c>
      <c r="L651" s="133">
        <v>850</v>
      </c>
      <c r="M651" s="133" t="s">
        <v>5459</v>
      </c>
      <c r="N651" s="133" t="s">
        <v>4911</v>
      </c>
      <c r="O651" s="133" t="s">
        <v>4451</v>
      </c>
      <c r="P651" s="133" t="s">
        <v>4807</v>
      </c>
      <c r="Q651" s="166">
        <v>41834</v>
      </c>
      <c r="R651" s="133">
        <v>90</v>
      </c>
      <c r="S651" s="146" t="s">
        <v>3649</v>
      </c>
      <c r="T651" s="173" t="s">
        <v>3649</v>
      </c>
      <c r="U651" s="170" t="s">
        <v>3649</v>
      </c>
      <c r="V651" s="133"/>
      <c r="W651" s="133"/>
      <c r="X651" s="133"/>
    </row>
    <row r="652" spans="1:24" x14ac:dyDescent="0.2">
      <c r="A652" s="133" t="s">
        <v>5895</v>
      </c>
      <c r="B652" s="133">
        <v>49</v>
      </c>
      <c r="C652" s="136" t="s">
        <v>5896</v>
      </c>
      <c r="D652" s="136" t="s">
        <v>3704</v>
      </c>
      <c r="E652" s="133" t="s">
        <v>5098</v>
      </c>
      <c r="F652" s="133" t="s">
        <v>1772</v>
      </c>
      <c r="G652" s="133">
        <v>165</v>
      </c>
      <c r="H652" s="133">
        <v>176</v>
      </c>
      <c r="I652" s="133">
        <v>1</v>
      </c>
      <c r="J652" s="133">
        <v>414</v>
      </c>
      <c r="K652" s="133">
        <v>37</v>
      </c>
      <c r="L652" s="133">
        <v>10000</v>
      </c>
      <c r="M652" s="133" t="s">
        <v>5897</v>
      </c>
      <c r="N652" s="133"/>
      <c r="O652" s="133" t="s">
        <v>5898</v>
      </c>
      <c r="P652" s="133" t="s">
        <v>4807</v>
      </c>
      <c r="Q652" s="166">
        <v>41828</v>
      </c>
      <c r="R652" s="133"/>
      <c r="S652" s="146" t="s">
        <v>3649</v>
      </c>
      <c r="T652" s="173" t="s">
        <v>3649</v>
      </c>
      <c r="U652" s="170" t="s">
        <v>3649</v>
      </c>
      <c r="V652" s="133"/>
      <c r="W652" s="133"/>
      <c r="X652" s="133"/>
    </row>
    <row r="653" spans="1:24" x14ac:dyDescent="0.2">
      <c r="A653" s="133"/>
      <c r="B653" s="133">
        <v>43</v>
      </c>
      <c r="C653" s="136" t="s">
        <v>5911</v>
      </c>
      <c r="D653" s="136" t="s">
        <v>2447</v>
      </c>
      <c r="E653" s="133"/>
      <c r="F653" s="133">
        <v>136900</v>
      </c>
      <c r="G653" s="133" t="s">
        <v>1648</v>
      </c>
      <c r="H653" s="133">
        <v>172</v>
      </c>
      <c r="I653" s="133">
        <v>1</v>
      </c>
      <c r="J653" s="133">
        <v>275</v>
      </c>
      <c r="K653" s="133">
        <v>33</v>
      </c>
      <c r="L653" s="133"/>
      <c r="M653" s="133" t="s">
        <v>1380</v>
      </c>
      <c r="N653" s="133"/>
      <c r="O653" s="133" t="s">
        <v>2722</v>
      </c>
      <c r="P653" s="133" t="s">
        <v>4807</v>
      </c>
      <c r="Q653" s="166">
        <v>41828</v>
      </c>
      <c r="R653" s="133"/>
      <c r="S653" s="146" t="s">
        <v>3649</v>
      </c>
      <c r="T653" s="173" t="s">
        <v>3649</v>
      </c>
      <c r="U653" s="170" t="s">
        <v>3649</v>
      </c>
      <c r="V653" s="133"/>
      <c r="W653" s="133"/>
      <c r="X653" s="133"/>
    </row>
    <row r="654" spans="1:24" x14ac:dyDescent="0.2">
      <c r="A654" s="133"/>
      <c r="B654" s="133">
        <v>42</v>
      </c>
      <c r="C654" s="136" t="s">
        <v>5912</v>
      </c>
      <c r="D654" s="136" t="s">
        <v>2447</v>
      </c>
      <c r="E654" s="133"/>
      <c r="F654" s="133">
        <v>136900</v>
      </c>
      <c r="G654" s="133" t="s">
        <v>1648</v>
      </c>
      <c r="H654" s="133">
        <v>172</v>
      </c>
      <c r="I654" s="133">
        <v>1</v>
      </c>
      <c r="J654" s="133">
        <v>181</v>
      </c>
      <c r="K654" s="133">
        <v>33</v>
      </c>
      <c r="L654" s="133"/>
      <c r="M654" s="133" t="s">
        <v>1380</v>
      </c>
      <c r="N654" s="133"/>
      <c r="O654" s="133" t="s">
        <v>2722</v>
      </c>
      <c r="P654" s="133" t="s">
        <v>4807</v>
      </c>
      <c r="Q654" s="166">
        <v>41822</v>
      </c>
      <c r="R654" s="133"/>
      <c r="S654" s="146" t="s">
        <v>3649</v>
      </c>
      <c r="T654" s="173" t="s">
        <v>3649</v>
      </c>
      <c r="U654" s="170" t="s">
        <v>3649</v>
      </c>
      <c r="V654" s="133"/>
      <c r="W654" s="133"/>
      <c r="X654" s="133"/>
    </row>
    <row r="655" spans="1:24" x14ac:dyDescent="0.2">
      <c r="A655" s="133"/>
      <c r="B655" s="133" t="s">
        <v>4424</v>
      </c>
      <c r="C655" s="136"/>
      <c r="D655" s="136"/>
      <c r="E655" s="133"/>
      <c r="F655" s="133" t="s">
        <v>6060</v>
      </c>
      <c r="G655" s="133" t="s">
        <v>1648</v>
      </c>
      <c r="H655" s="133">
        <v>172</v>
      </c>
      <c r="I655" s="133">
        <v>1</v>
      </c>
      <c r="J655" s="133">
        <v>240</v>
      </c>
      <c r="K655" s="133">
        <v>46</v>
      </c>
      <c r="L655" s="133">
        <v>240</v>
      </c>
      <c r="M655" s="133" t="s">
        <v>1207</v>
      </c>
      <c r="N655" s="133" t="s">
        <v>2660</v>
      </c>
      <c r="O655" s="133" t="s">
        <v>6061</v>
      </c>
      <c r="P655" s="133" t="s">
        <v>6128</v>
      </c>
      <c r="Q655" s="166">
        <v>41822</v>
      </c>
      <c r="R655" s="133">
        <v>60</v>
      </c>
      <c r="S655" s="146" t="s">
        <v>3649</v>
      </c>
      <c r="T655" s="173" t="s">
        <v>3649</v>
      </c>
      <c r="U655" s="170" t="s">
        <v>3649</v>
      </c>
      <c r="V655" s="133"/>
      <c r="W655" s="133"/>
      <c r="X655" s="133"/>
    </row>
    <row r="656" spans="1:24" x14ac:dyDescent="0.2">
      <c r="A656" s="133" t="s">
        <v>6039</v>
      </c>
      <c r="B656" s="133" t="s">
        <v>4560</v>
      </c>
      <c r="C656" s="136" t="s">
        <v>6062</v>
      </c>
      <c r="D656" s="136" t="s">
        <v>1651</v>
      </c>
      <c r="E656" s="133" t="s">
        <v>6040</v>
      </c>
      <c r="F656" s="133" t="s">
        <v>3611</v>
      </c>
      <c r="G656" s="133" t="s">
        <v>3620</v>
      </c>
      <c r="H656" s="133">
        <v>303</v>
      </c>
      <c r="I656" s="133">
        <v>1</v>
      </c>
      <c r="J656" s="133">
        <v>135</v>
      </c>
      <c r="K656" s="133">
        <v>54</v>
      </c>
      <c r="L656" s="133">
        <v>135</v>
      </c>
      <c r="M656" s="133" t="s">
        <v>6041</v>
      </c>
      <c r="N656" s="133" t="s">
        <v>3595</v>
      </c>
      <c r="O656" s="133" t="s">
        <v>6042</v>
      </c>
      <c r="P656" s="133" t="s">
        <v>4807</v>
      </c>
      <c r="Q656" s="166">
        <v>0.36150462962962965</v>
      </c>
      <c r="R656" s="133">
        <v>32</v>
      </c>
      <c r="S656" s="146" t="s">
        <v>3649</v>
      </c>
      <c r="T656" s="133"/>
      <c r="U656" s="133"/>
      <c r="V656" s="133"/>
      <c r="W656" s="133"/>
      <c r="X656" s="133"/>
    </row>
    <row r="657" spans="1:24" x14ac:dyDescent="0.2">
      <c r="A657" s="133" t="s">
        <v>6057</v>
      </c>
      <c r="B657" s="133" t="s">
        <v>4424</v>
      </c>
      <c r="C657" s="136" t="s">
        <v>5885</v>
      </c>
      <c r="D657" s="136" t="s">
        <v>2447</v>
      </c>
      <c r="E657" s="133" t="s">
        <v>3697</v>
      </c>
      <c r="F657" s="133" t="s">
        <v>2344</v>
      </c>
      <c r="G657" s="133" t="s">
        <v>3655</v>
      </c>
      <c r="H657" s="133">
        <v>172</v>
      </c>
      <c r="I657" s="133">
        <v>1</v>
      </c>
      <c r="J657" s="133">
        <v>15</v>
      </c>
      <c r="K657" s="133">
        <v>54</v>
      </c>
      <c r="L657" s="133">
        <v>550</v>
      </c>
      <c r="M657" s="133" t="s">
        <v>6058</v>
      </c>
      <c r="N657" s="133" t="s">
        <v>2395</v>
      </c>
      <c r="O657" s="133" t="s">
        <v>5639</v>
      </c>
      <c r="P657" s="133" t="s">
        <v>4807</v>
      </c>
      <c r="Q657" s="166">
        <v>41830</v>
      </c>
      <c r="R657" s="133">
        <v>70</v>
      </c>
      <c r="S657" s="146" t="s">
        <v>3649</v>
      </c>
      <c r="T657" s="133"/>
      <c r="U657" s="133"/>
      <c r="V657" s="133"/>
      <c r="W657" s="133"/>
      <c r="X657" s="133"/>
    </row>
    <row r="658" spans="1:24" x14ac:dyDescent="0.2">
      <c r="A658" s="133" t="s">
        <v>6057</v>
      </c>
      <c r="B658" s="133" t="s">
        <v>4424</v>
      </c>
      <c r="C658" s="136" t="s">
        <v>5885</v>
      </c>
      <c r="D658" s="136" t="s">
        <v>2449</v>
      </c>
      <c r="E658" s="133" t="s">
        <v>3697</v>
      </c>
      <c r="F658" s="133" t="s">
        <v>2344</v>
      </c>
      <c r="G658" s="133" t="s">
        <v>3655</v>
      </c>
      <c r="H658" s="133">
        <v>172</v>
      </c>
      <c r="I658" s="133">
        <v>1</v>
      </c>
      <c r="J658" s="133">
        <v>15</v>
      </c>
      <c r="K658" s="133">
        <v>54</v>
      </c>
      <c r="L658" s="133">
        <v>550</v>
      </c>
      <c r="M658" s="133" t="s">
        <v>6058</v>
      </c>
      <c r="N658" s="133" t="s">
        <v>2395</v>
      </c>
      <c r="O658" s="133" t="s">
        <v>5639</v>
      </c>
      <c r="P658" s="133" t="s">
        <v>4807</v>
      </c>
      <c r="Q658" s="166">
        <v>41830</v>
      </c>
      <c r="R658" s="133">
        <v>70</v>
      </c>
      <c r="S658" s="146" t="s">
        <v>3649</v>
      </c>
      <c r="T658" s="133"/>
      <c r="U658" s="133"/>
      <c r="V658" s="133"/>
      <c r="W658" s="133"/>
      <c r="X658" s="133"/>
    </row>
    <row r="659" spans="1:24" x14ac:dyDescent="0.2">
      <c r="A659" s="133"/>
      <c r="B659" s="133">
        <v>45</v>
      </c>
      <c r="C659" s="136" t="s">
        <v>6036</v>
      </c>
      <c r="D659" s="136" t="s">
        <v>1634</v>
      </c>
      <c r="E659" s="133"/>
      <c r="F659" s="133">
        <v>136900</v>
      </c>
      <c r="G659" s="133" t="s">
        <v>1948</v>
      </c>
      <c r="H659" s="133">
        <v>150</v>
      </c>
      <c r="I659" s="133">
        <v>1</v>
      </c>
      <c r="J659" s="133">
        <v>903</v>
      </c>
      <c r="K659" s="133">
        <v>33</v>
      </c>
      <c r="L659" s="133">
        <v>902</v>
      </c>
      <c r="M659" s="133" t="s">
        <v>1380</v>
      </c>
      <c r="N659" s="133"/>
      <c r="O659" s="133" t="s">
        <v>2722</v>
      </c>
      <c r="P659" s="133" t="s">
        <v>4816</v>
      </c>
      <c r="Q659" s="166">
        <v>41830</v>
      </c>
      <c r="R659" s="133"/>
      <c r="S659" s="146" t="s">
        <v>3649</v>
      </c>
      <c r="T659" s="173" t="s">
        <v>3649</v>
      </c>
      <c r="U659" s="170" t="s">
        <v>3649</v>
      </c>
      <c r="V659" s="133"/>
      <c r="W659" s="133"/>
      <c r="X659" s="133"/>
    </row>
    <row r="660" spans="1:24" x14ac:dyDescent="0.2">
      <c r="A660" s="133"/>
      <c r="B660" s="133">
        <v>45</v>
      </c>
      <c r="C660" s="136" t="s">
        <v>6036</v>
      </c>
      <c r="D660" s="136" t="s">
        <v>1637</v>
      </c>
      <c r="E660" s="133"/>
      <c r="F660" s="133">
        <v>136900</v>
      </c>
      <c r="G660" s="133" t="s">
        <v>1948</v>
      </c>
      <c r="H660" s="133">
        <v>150</v>
      </c>
      <c r="I660" s="133">
        <v>1</v>
      </c>
      <c r="J660" s="133">
        <v>903</v>
      </c>
      <c r="K660" s="133">
        <v>33</v>
      </c>
      <c r="L660" s="133">
        <v>902</v>
      </c>
      <c r="M660" s="133" t="s">
        <v>1380</v>
      </c>
      <c r="N660" s="133"/>
      <c r="O660" s="133" t="s">
        <v>2722</v>
      </c>
      <c r="P660" s="133" t="s">
        <v>4816</v>
      </c>
      <c r="Q660" s="166">
        <v>41830</v>
      </c>
      <c r="R660" s="133"/>
      <c r="S660" s="146" t="s">
        <v>3649</v>
      </c>
      <c r="T660" s="173" t="s">
        <v>3649</v>
      </c>
      <c r="U660" s="170" t="s">
        <v>3649</v>
      </c>
      <c r="V660" s="133"/>
      <c r="W660" s="133"/>
      <c r="X660" s="133"/>
    </row>
    <row r="661" spans="1:24" x14ac:dyDescent="0.2">
      <c r="A661" s="133" t="s">
        <v>6031</v>
      </c>
      <c r="B661" s="133">
        <v>44</v>
      </c>
      <c r="C661" s="136" t="s">
        <v>5885</v>
      </c>
      <c r="D661" s="136" t="s">
        <v>1634</v>
      </c>
      <c r="E661" s="133" t="s">
        <v>2774</v>
      </c>
      <c r="F661" s="133">
        <v>136950</v>
      </c>
      <c r="G661" s="133" t="s">
        <v>1289</v>
      </c>
      <c r="H661" s="133">
        <v>245</v>
      </c>
      <c r="I661" s="133">
        <v>1</v>
      </c>
      <c r="J661" s="133">
        <v>1100</v>
      </c>
      <c r="K661" s="133">
        <v>33</v>
      </c>
      <c r="L661" s="133">
        <v>4400</v>
      </c>
      <c r="M661" s="133" t="s">
        <v>2771</v>
      </c>
      <c r="N661" s="133"/>
      <c r="O661" s="133" t="s">
        <v>2722</v>
      </c>
      <c r="P661" s="133" t="s">
        <v>4816</v>
      </c>
      <c r="Q661" s="166">
        <v>41835</v>
      </c>
      <c r="R661" s="133"/>
      <c r="S661" s="146" t="s">
        <v>3649</v>
      </c>
      <c r="T661" s="173" t="s">
        <v>3649</v>
      </c>
      <c r="U661" s="170" t="s">
        <v>3649</v>
      </c>
      <c r="V661" s="133"/>
      <c r="W661" s="133"/>
      <c r="X661" s="133"/>
    </row>
    <row r="662" spans="1:24" x14ac:dyDescent="0.2">
      <c r="A662" s="133"/>
      <c r="B662" s="133">
        <v>41</v>
      </c>
      <c r="C662" s="136" t="s">
        <v>6073</v>
      </c>
      <c r="D662" s="136" t="s">
        <v>1651</v>
      </c>
      <c r="E662" s="133"/>
      <c r="F662" s="133">
        <v>136900</v>
      </c>
      <c r="G662" s="133">
        <v>145</v>
      </c>
      <c r="H662" s="133">
        <v>150</v>
      </c>
      <c r="I662" s="133">
        <v>1</v>
      </c>
      <c r="J662" s="133">
        <v>903</v>
      </c>
      <c r="K662" s="133">
        <v>33</v>
      </c>
      <c r="L662" s="133"/>
      <c r="M662" s="133" t="s">
        <v>1380</v>
      </c>
      <c r="N662" s="133"/>
      <c r="O662" s="133" t="s">
        <v>2722</v>
      </c>
      <c r="P662" s="133" t="s">
        <v>4807</v>
      </c>
      <c r="Q662" s="166">
        <v>41835</v>
      </c>
      <c r="R662" s="133"/>
      <c r="S662" s="146" t="s">
        <v>3649</v>
      </c>
      <c r="T662" s="173" t="s">
        <v>3649</v>
      </c>
      <c r="U662" s="170" t="s">
        <v>3649</v>
      </c>
      <c r="V662" s="133"/>
      <c r="W662" s="133"/>
      <c r="X662" s="133"/>
    </row>
    <row r="663" spans="1:24" x14ac:dyDescent="0.2">
      <c r="A663" s="133"/>
      <c r="B663" s="133">
        <v>41</v>
      </c>
      <c r="C663" s="136" t="s">
        <v>6073</v>
      </c>
      <c r="D663" s="136" t="s">
        <v>1631</v>
      </c>
      <c r="E663" s="133"/>
      <c r="F663" s="133">
        <v>136900</v>
      </c>
      <c r="G663" s="133">
        <v>145</v>
      </c>
      <c r="H663" s="133">
        <v>150</v>
      </c>
      <c r="I663" s="133">
        <v>1</v>
      </c>
      <c r="J663" s="133">
        <v>903</v>
      </c>
      <c r="K663" s="133">
        <v>33</v>
      </c>
      <c r="L663" s="133"/>
      <c r="M663" s="133" t="s">
        <v>1380</v>
      </c>
      <c r="N663" s="133"/>
      <c r="O663" s="133" t="s">
        <v>2722</v>
      </c>
      <c r="P663" s="133" t="s">
        <v>4807</v>
      </c>
      <c r="Q663" s="166">
        <v>41835</v>
      </c>
      <c r="R663" s="133"/>
      <c r="S663" s="146" t="s">
        <v>3649</v>
      </c>
      <c r="T663" s="173" t="s">
        <v>3649</v>
      </c>
      <c r="U663" s="170" t="s">
        <v>3649</v>
      </c>
      <c r="V663" s="133"/>
      <c r="W663" s="133"/>
      <c r="X663" s="133"/>
    </row>
    <row r="664" spans="1:24" x14ac:dyDescent="0.2">
      <c r="A664" s="133" t="s">
        <v>6021</v>
      </c>
      <c r="B664" s="133">
        <v>50</v>
      </c>
      <c r="C664" s="136" t="s">
        <v>5960</v>
      </c>
      <c r="D664" s="136" t="s">
        <v>3704</v>
      </c>
      <c r="E664" s="133" t="s">
        <v>4611</v>
      </c>
      <c r="F664" s="133">
        <v>133913</v>
      </c>
      <c r="G664" s="133">
        <v>165</v>
      </c>
      <c r="H664" s="133">
        <v>172</v>
      </c>
      <c r="I664" s="133">
        <v>1</v>
      </c>
      <c r="J664" s="133">
        <v>746</v>
      </c>
      <c r="K664" s="133">
        <v>36</v>
      </c>
      <c r="L664" s="133"/>
      <c r="M664" s="133" t="s">
        <v>1494</v>
      </c>
      <c r="N664" s="133"/>
      <c r="O664" s="133" t="s">
        <v>2722</v>
      </c>
      <c r="P664" s="133" t="s">
        <v>4816</v>
      </c>
      <c r="Q664" s="166">
        <v>41837</v>
      </c>
      <c r="R664" s="133"/>
      <c r="S664" s="146" t="s">
        <v>3649</v>
      </c>
      <c r="T664" s="173" t="s">
        <v>3649</v>
      </c>
      <c r="U664" s="170" t="s">
        <v>3649</v>
      </c>
      <c r="V664" s="133"/>
      <c r="W664" s="133"/>
      <c r="X664" s="133"/>
    </row>
    <row r="665" spans="1:24" x14ac:dyDescent="0.2">
      <c r="A665" s="133"/>
      <c r="B665" s="133">
        <v>43</v>
      </c>
      <c r="C665" s="136" t="s">
        <v>5989</v>
      </c>
      <c r="D665" s="136" t="s">
        <v>1651</v>
      </c>
      <c r="E665" s="133"/>
      <c r="F665" s="133">
        <v>136900</v>
      </c>
      <c r="G665" s="133">
        <v>165</v>
      </c>
      <c r="H665" s="133">
        <v>172</v>
      </c>
      <c r="I665" s="133">
        <v>1</v>
      </c>
      <c r="J665" s="133">
        <v>903</v>
      </c>
      <c r="K665" s="133">
        <v>33</v>
      </c>
      <c r="L665" s="133"/>
      <c r="M665" s="133" t="s">
        <v>1380</v>
      </c>
      <c r="N665" s="133"/>
      <c r="O665" s="133" t="s">
        <v>2722</v>
      </c>
      <c r="P665" s="133" t="s">
        <v>4807</v>
      </c>
      <c r="Q665" s="166">
        <v>41836</v>
      </c>
      <c r="R665" s="133"/>
      <c r="S665" s="146" t="s">
        <v>3649</v>
      </c>
      <c r="T665" s="173" t="s">
        <v>3649</v>
      </c>
      <c r="U665" s="170" t="s">
        <v>3649</v>
      </c>
      <c r="V665" s="133"/>
      <c r="W665" s="133"/>
      <c r="X665" s="133"/>
    </row>
    <row r="666" spans="1:24" x14ac:dyDescent="0.2">
      <c r="A666" s="133"/>
      <c r="B666" s="133">
        <v>45</v>
      </c>
      <c r="C666" s="136" t="s">
        <v>6036</v>
      </c>
      <c r="D666" s="136" t="s">
        <v>2726</v>
      </c>
      <c r="E666" s="133"/>
      <c r="F666" s="133">
        <v>136900</v>
      </c>
      <c r="G666" s="133">
        <v>145</v>
      </c>
      <c r="H666" s="133">
        <v>150</v>
      </c>
      <c r="I666" s="133">
        <v>1</v>
      </c>
      <c r="J666" s="133">
        <v>903</v>
      </c>
      <c r="K666" s="133">
        <v>33</v>
      </c>
      <c r="L666" s="133"/>
      <c r="M666" s="133" t="s">
        <v>1380</v>
      </c>
      <c r="N666" s="133"/>
      <c r="O666" s="133" t="s">
        <v>2722</v>
      </c>
      <c r="P666" s="133" t="s">
        <v>663</v>
      </c>
      <c r="Q666" s="166">
        <v>41841</v>
      </c>
      <c r="R666" s="133"/>
      <c r="S666" s="146" t="s">
        <v>3649</v>
      </c>
      <c r="T666" s="173" t="s">
        <v>3649</v>
      </c>
      <c r="U666" s="170" t="s">
        <v>3649</v>
      </c>
      <c r="V666" s="133"/>
      <c r="W666" s="133"/>
      <c r="X666" s="133"/>
    </row>
    <row r="667" spans="1:24" x14ac:dyDescent="0.2">
      <c r="A667" s="133"/>
      <c r="B667" s="133">
        <v>45</v>
      </c>
      <c r="C667" s="136" t="s">
        <v>6036</v>
      </c>
      <c r="D667" s="136" t="s">
        <v>2729</v>
      </c>
      <c r="E667" s="133"/>
      <c r="F667" s="133">
        <v>136900</v>
      </c>
      <c r="G667" s="133">
        <v>145</v>
      </c>
      <c r="H667" s="133">
        <v>150</v>
      </c>
      <c r="I667" s="133">
        <v>1</v>
      </c>
      <c r="J667" s="133">
        <v>903</v>
      </c>
      <c r="K667" s="133">
        <v>33</v>
      </c>
      <c r="L667" s="133"/>
      <c r="M667" s="133" t="s">
        <v>1380</v>
      </c>
      <c r="N667" s="133"/>
      <c r="O667" s="133" t="s">
        <v>2722</v>
      </c>
      <c r="P667" s="133" t="s">
        <v>663</v>
      </c>
      <c r="Q667" s="166">
        <v>41841</v>
      </c>
      <c r="R667" s="133"/>
      <c r="S667" s="146" t="s">
        <v>3649</v>
      </c>
      <c r="T667" s="173" t="s">
        <v>3649</v>
      </c>
      <c r="U667" s="170" t="s">
        <v>3649</v>
      </c>
      <c r="V667" s="133"/>
      <c r="W667" s="133"/>
      <c r="X667" s="133"/>
    </row>
    <row r="668" spans="1:24" x14ac:dyDescent="0.2">
      <c r="A668" s="133" t="s">
        <v>6055</v>
      </c>
      <c r="B668" s="133" t="s">
        <v>4559</v>
      </c>
      <c r="C668" s="136" t="s">
        <v>5790</v>
      </c>
      <c r="D668" s="136" t="s">
        <v>2447</v>
      </c>
      <c r="E668" s="133" t="s">
        <v>1745</v>
      </c>
      <c r="F668" s="133" t="s">
        <v>1746</v>
      </c>
      <c r="G668" s="133" t="s">
        <v>3620</v>
      </c>
      <c r="H668" s="133">
        <v>303</v>
      </c>
      <c r="I668" s="133">
        <v>1</v>
      </c>
      <c r="J668" s="133">
        <v>157</v>
      </c>
      <c r="K668" s="133">
        <v>36</v>
      </c>
      <c r="L668" s="133">
        <v>170</v>
      </c>
      <c r="M668" s="133" t="s">
        <v>3594</v>
      </c>
      <c r="N668" s="133" t="s">
        <v>3595</v>
      </c>
      <c r="O668" s="133" t="s">
        <v>1397</v>
      </c>
      <c r="P668" s="133" t="s">
        <v>4816</v>
      </c>
      <c r="Q668" s="166">
        <v>41837</v>
      </c>
      <c r="R668" s="133">
        <v>32</v>
      </c>
      <c r="S668" s="146" t="s">
        <v>3649</v>
      </c>
      <c r="T668" s="173" t="s">
        <v>3649</v>
      </c>
      <c r="U668" s="170" t="s">
        <v>3649</v>
      </c>
      <c r="V668" s="133"/>
      <c r="W668" s="133"/>
      <c r="X668" s="133"/>
    </row>
    <row r="669" spans="1:24" x14ac:dyDescent="0.2">
      <c r="A669" s="133" t="s">
        <v>6056</v>
      </c>
      <c r="B669" s="133">
        <v>58</v>
      </c>
      <c r="C669" s="136" t="s">
        <v>5823</v>
      </c>
      <c r="D669" s="136" t="s">
        <v>2726</v>
      </c>
      <c r="E669" s="133" t="s">
        <v>4124</v>
      </c>
      <c r="F669" s="133">
        <v>236012</v>
      </c>
      <c r="G669" s="133" t="s">
        <v>3620</v>
      </c>
      <c r="H669" s="133">
        <v>303</v>
      </c>
      <c r="I669" s="133">
        <v>1</v>
      </c>
      <c r="J669" s="133">
        <v>94</v>
      </c>
      <c r="K669" s="133">
        <v>36</v>
      </c>
      <c r="L669" s="133">
        <v>115</v>
      </c>
      <c r="M669" s="133" t="s">
        <v>3594</v>
      </c>
      <c r="N669" s="133" t="s">
        <v>3612</v>
      </c>
      <c r="O669" s="133" t="s">
        <v>1397</v>
      </c>
      <c r="P669" s="133" t="s">
        <v>4807</v>
      </c>
      <c r="Q669" s="166">
        <v>41838</v>
      </c>
      <c r="R669" s="133">
        <v>22</v>
      </c>
      <c r="S669" s="146" t="s">
        <v>3649</v>
      </c>
      <c r="T669" s="173" t="s">
        <v>3649</v>
      </c>
      <c r="U669" s="170" t="s">
        <v>3649</v>
      </c>
      <c r="V669" s="133"/>
      <c r="W669" s="133"/>
      <c r="X669" s="133"/>
    </row>
    <row r="670" spans="1:24" x14ac:dyDescent="0.2">
      <c r="A670" s="133">
        <v>2104065</v>
      </c>
      <c r="B670" s="133" t="s">
        <v>4422</v>
      </c>
      <c r="C670" s="136" t="s">
        <v>5665</v>
      </c>
      <c r="D670" s="136" t="s">
        <v>4258</v>
      </c>
      <c r="E670" s="133" t="s">
        <v>6083</v>
      </c>
      <c r="F670" s="133" t="s">
        <v>6084</v>
      </c>
      <c r="G670" s="133" t="s">
        <v>3593</v>
      </c>
      <c r="H670" s="133">
        <v>176</v>
      </c>
      <c r="I670" s="133">
        <v>1</v>
      </c>
      <c r="J670" s="133">
        <v>2.75</v>
      </c>
      <c r="K670" s="133">
        <v>54</v>
      </c>
      <c r="L670" s="133">
        <v>5.5</v>
      </c>
      <c r="M670" s="133" t="s">
        <v>6085</v>
      </c>
      <c r="N670" s="133"/>
      <c r="O670" s="133" t="s">
        <v>6086</v>
      </c>
      <c r="P670" s="133" t="s">
        <v>4807</v>
      </c>
      <c r="Q670" s="166">
        <v>41834</v>
      </c>
      <c r="R670" s="133"/>
      <c r="S670" s="146" t="s">
        <v>3649</v>
      </c>
      <c r="T670" s="173" t="s">
        <v>3649</v>
      </c>
      <c r="U670" s="170" t="s">
        <v>3649</v>
      </c>
      <c r="V670" s="133"/>
      <c r="W670" s="133"/>
      <c r="X670" s="133"/>
    </row>
    <row r="671" spans="1:24" x14ac:dyDescent="0.2">
      <c r="A671" s="133">
        <v>2104065</v>
      </c>
      <c r="B671" s="133" t="s">
        <v>4422</v>
      </c>
      <c r="C671" s="136" t="s">
        <v>5665</v>
      </c>
      <c r="D671" s="136" t="s">
        <v>2219</v>
      </c>
      <c r="E671" s="133" t="s">
        <v>6083</v>
      </c>
      <c r="F671" s="133" t="s">
        <v>6084</v>
      </c>
      <c r="G671" s="133" t="s">
        <v>3593</v>
      </c>
      <c r="H671" s="133">
        <v>176</v>
      </c>
      <c r="I671" s="133">
        <v>1</v>
      </c>
      <c r="J671" s="133">
        <v>2.75</v>
      </c>
      <c r="K671" s="133">
        <v>54</v>
      </c>
      <c r="L671" s="133">
        <v>5.5</v>
      </c>
      <c r="M671" s="133" t="s">
        <v>6085</v>
      </c>
      <c r="N671" s="133"/>
      <c r="O671" s="133" t="s">
        <v>6086</v>
      </c>
      <c r="P671" s="133" t="s">
        <v>4807</v>
      </c>
      <c r="Q671" s="166">
        <v>41834</v>
      </c>
      <c r="R671" s="133"/>
      <c r="S671" s="146" t="s">
        <v>3649</v>
      </c>
      <c r="T671" s="173" t="s">
        <v>3649</v>
      </c>
      <c r="U671" s="170" t="s">
        <v>3649</v>
      </c>
      <c r="V671" s="133"/>
      <c r="W671" s="133"/>
      <c r="X671" s="133"/>
    </row>
    <row r="672" spans="1:24" x14ac:dyDescent="0.2">
      <c r="A672" s="133" t="s">
        <v>6093</v>
      </c>
      <c r="B672" s="133" t="s">
        <v>4422</v>
      </c>
      <c r="C672" s="136" t="s">
        <v>5665</v>
      </c>
      <c r="D672" s="136" t="s">
        <v>2559</v>
      </c>
      <c r="E672" s="133" t="s">
        <v>6091</v>
      </c>
      <c r="F672" s="133" t="s">
        <v>6092</v>
      </c>
      <c r="G672" s="133" t="s">
        <v>3655</v>
      </c>
      <c r="H672" s="133">
        <v>172</v>
      </c>
      <c r="I672" s="133">
        <v>1</v>
      </c>
      <c r="J672" s="133">
        <v>24</v>
      </c>
      <c r="K672" s="133">
        <v>54</v>
      </c>
      <c r="L672" s="133">
        <v>48</v>
      </c>
      <c r="M672" s="133" t="s">
        <v>1207</v>
      </c>
      <c r="N672" s="133" t="s">
        <v>3633</v>
      </c>
      <c r="O672" s="133" t="s">
        <v>6081</v>
      </c>
      <c r="P672" s="133" t="s">
        <v>4816</v>
      </c>
      <c r="Q672" s="166">
        <v>41835</v>
      </c>
      <c r="R672" s="133">
        <v>10</v>
      </c>
      <c r="S672" s="146" t="s">
        <v>3649</v>
      </c>
      <c r="T672" s="173" t="s">
        <v>3649</v>
      </c>
      <c r="U672" s="170" t="s">
        <v>3649</v>
      </c>
      <c r="V672" s="133"/>
      <c r="W672" s="133"/>
      <c r="X672" s="133"/>
    </row>
    <row r="673" spans="1:24" x14ac:dyDescent="0.2">
      <c r="A673" s="133" t="s">
        <v>6093</v>
      </c>
      <c r="B673" s="133" t="s">
        <v>4422</v>
      </c>
      <c r="C673" s="136" t="s">
        <v>5665</v>
      </c>
      <c r="D673" s="136" t="s">
        <v>4731</v>
      </c>
      <c r="E673" s="133" t="s">
        <v>6091</v>
      </c>
      <c r="F673" s="133" t="s">
        <v>6092</v>
      </c>
      <c r="G673" s="133" t="s">
        <v>3655</v>
      </c>
      <c r="H673" s="133">
        <v>172</v>
      </c>
      <c r="I673" s="133">
        <v>1</v>
      </c>
      <c r="J673" s="133">
        <v>24</v>
      </c>
      <c r="K673" s="133">
        <v>54</v>
      </c>
      <c r="L673" s="133">
        <v>48</v>
      </c>
      <c r="M673" s="133" t="s">
        <v>1207</v>
      </c>
      <c r="N673" s="133" t="s">
        <v>3633</v>
      </c>
      <c r="O673" s="133" t="s">
        <v>6081</v>
      </c>
      <c r="P673" s="133" t="s">
        <v>4816</v>
      </c>
      <c r="Q673" s="166">
        <v>41835</v>
      </c>
      <c r="R673" s="133">
        <v>10</v>
      </c>
      <c r="S673" s="146" t="s">
        <v>3649</v>
      </c>
      <c r="T673" s="173" t="s">
        <v>3649</v>
      </c>
      <c r="U673" s="170" t="s">
        <v>3649</v>
      </c>
      <c r="V673" s="133"/>
      <c r="W673" s="133"/>
      <c r="X673" s="133"/>
    </row>
    <row r="674" spans="1:24" x14ac:dyDescent="0.2">
      <c r="A674" s="133" t="s">
        <v>6094</v>
      </c>
      <c r="B674" s="133" t="s">
        <v>4560</v>
      </c>
      <c r="C674" s="136" t="s">
        <v>6062</v>
      </c>
      <c r="D674" s="136" t="s">
        <v>1634</v>
      </c>
      <c r="E674" s="133" t="s">
        <v>5606</v>
      </c>
      <c r="F674" s="133" t="s">
        <v>5607</v>
      </c>
      <c r="G674" s="133" t="s">
        <v>3620</v>
      </c>
      <c r="H674" s="133">
        <v>303</v>
      </c>
      <c r="I674" s="133">
        <v>1</v>
      </c>
      <c r="J674" s="133">
        <v>60</v>
      </c>
      <c r="K674" s="133">
        <v>45</v>
      </c>
      <c r="L674" s="133">
        <v>50</v>
      </c>
      <c r="M674" s="133" t="s">
        <v>6058</v>
      </c>
      <c r="N674" s="133" t="s">
        <v>3633</v>
      </c>
      <c r="O674" s="133" t="s">
        <v>6081</v>
      </c>
      <c r="P674" s="133" t="s">
        <v>4807</v>
      </c>
      <c r="Q674" s="166">
        <v>41836</v>
      </c>
      <c r="R674" s="133">
        <v>10</v>
      </c>
      <c r="S674" s="146" t="s">
        <v>3649</v>
      </c>
      <c r="T674" s="173" t="s">
        <v>3649</v>
      </c>
      <c r="U674" s="170" t="s">
        <v>3649</v>
      </c>
      <c r="V674" s="133"/>
      <c r="W674" s="133"/>
      <c r="X674" s="133"/>
    </row>
    <row r="675" spans="1:24" x14ac:dyDescent="0.2">
      <c r="A675" s="133" t="s">
        <v>6100</v>
      </c>
      <c r="B675" s="133" t="s">
        <v>4558</v>
      </c>
      <c r="C675" s="136" t="s">
        <v>5907</v>
      </c>
      <c r="D675" s="136" t="s">
        <v>3704</v>
      </c>
      <c r="E675" s="133" t="s">
        <v>3632</v>
      </c>
      <c r="F675" s="133">
        <v>238312</v>
      </c>
      <c r="G675" s="133" t="s">
        <v>3620</v>
      </c>
      <c r="H675" s="133">
        <v>303</v>
      </c>
      <c r="I675" s="133">
        <v>1</v>
      </c>
      <c r="J675" s="133">
        <v>100</v>
      </c>
      <c r="K675" s="133">
        <v>38</v>
      </c>
      <c r="L675" s="133">
        <v>100</v>
      </c>
      <c r="M675" s="133" t="s">
        <v>6058</v>
      </c>
      <c r="N675" s="133" t="s">
        <v>3612</v>
      </c>
      <c r="O675" s="133" t="s">
        <v>6081</v>
      </c>
      <c r="P675" s="133" t="s">
        <v>4816</v>
      </c>
      <c r="Q675" s="166">
        <v>41836</v>
      </c>
      <c r="R675" s="133"/>
      <c r="S675" s="146" t="s">
        <v>3649</v>
      </c>
      <c r="T675" s="173" t="s">
        <v>3649</v>
      </c>
      <c r="U675" s="170" t="s">
        <v>3649</v>
      </c>
      <c r="V675" s="133"/>
      <c r="W675" s="133"/>
      <c r="X675" s="133"/>
    </row>
    <row r="676" spans="1:24" x14ac:dyDescent="0.2">
      <c r="A676" s="133"/>
      <c r="B676" s="133">
        <v>41</v>
      </c>
      <c r="C676" s="136" t="s">
        <v>6073</v>
      </c>
      <c r="D676" s="136" t="s">
        <v>1634</v>
      </c>
      <c r="E676" s="133"/>
      <c r="F676" s="133">
        <v>136900</v>
      </c>
      <c r="G676" s="133">
        <v>145</v>
      </c>
      <c r="H676" s="133">
        <v>150</v>
      </c>
      <c r="I676" s="133">
        <v>1</v>
      </c>
      <c r="J676" s="133">
        <v>903</v>
      </c>
      <c r="K676" s="133">
        <v>33</v>
      </c>
      <c r="L676" s="133"/>
      <c r="M676" s="133" t="s">
        <v>1380</v>
      </c>
      <c r="N676" s="133"/>
      <c r="O676" s="133" t="s">
        <v>2722</v>
      </c>
      <c r="P676" s="133" t="s">
        <v>4807</v>
      </c>
      <c r="Q676" s="166">
        <v>41844</v>
      </c>
      <c r="R676" s="133"/>
      <c r="S676" s="146" t="s">
        <v>3649</v>
      </c>
      <c r="T676" s="173" t="s">
        <v>3649</v>
      </c>
      <c r="U676" s="170" t="s">
        <v>3649</v>
      </c>
      <c r="V676" s="133"/>
      <c r="W676" s="133"/>
      <c r="X676" s="133"/>
    </row>
    <row r="677" spans="1:24" x14ac:dyDescent="0.2">
      <c r="A677" s="133"/>
      <c r="B677" s="133">
        <v>41</v>
      </c>
      <c r="C677" s="136" t="s">
        <v>6073</v>
      </c>
      <c r="D677" s="136" t="s">
        <v>1637</v>
      </c>
      <c r="E677" s="133"/>
      <c r="F677" s="133">
        <v>136900</v>
      </c>
      <c r="G677" s="133">
        <v>145</v>
      </c>
      <c r="H677" s="133">
        <v>150</v>
      </c>
      <c r="I677" s="133">
        <v>1</v>
      </c>
      <c r="J677" s="133">
        <v>903</v>
      </c>
      <c r="K677" s="133">
        <v>33</v>
      </c>
      <c r="L677" s="133"/>
      <c r="M677" s="133" t="s">
        <v>1380</v>
      </c>
      <c r="N677" s="133"/>
      <c r="O677" s="133" t="s">
        <v>2722</v>
      </c>
      <c r="P677" s="133" t="s">
        <v>4807</v>
      </c>
      <c r="Q677" s="166">
        <v>41844</v>
      </c>
      <c r="R677" s="133"/>
      <c r="S677" s="146" t="s">
        <v>3649</v>
      </c>
      <c r="T677" s="173" t="s">
        <v>3649</v>
      </c>
      <c r="U677" s="170" t="s">
        <v>3649</v>
      </c>
      <c r="V677" s="133"/>
      <c r="W677" s="133"/>
      <c r="X677" s="133"/>
    </row>
    <row r="678" spans="1:24" x14ac:dyDescent="0.2">
      <c r="A678" s="133" t="s">
        <v>6031</v>
      </c>
      <c r="B678" s="133">
        <v>44</v>
      </c>
      <c r="C678" s="136" t="s">
        <v>5885</v>
      </c>
      <c r="D678" s="136" t="s">
        <v>2726</v>
      </c>
      <c r="E678" s="133" t="s">
        <v>2774</v>
      </c>
      <c r="F678" s="133">
        <v>136950</v>
      </c>
      <c r="G678" s="133" t="s">
        <v>1289</v>
      </c>
      <c r="H678" s="133">
        <v>245</v>
      </c>
      <c r="I678" s="133">
        <v>1</v>
      </c>
      <c r="J678" s="133">
        <v>1100</v>
      </c>
      <c r="K678" s="133">
        <v>33</v>
      </c>
      <c r="L678" s="133">
        <v>4400</v>
      </c>
      <c r="M678" s="133" t="s">
        <v>2771</v>
      </c>
      <c r="N678" s="133"/>
      <c r="O678" s="133" t="s">
        <v>2722</v>
      </c>
      <c r="P678" s="133" t="s">
        <v>4807</v>
      </c>
      <c r="Q678" s="166">
        <v>41849</v>
      </c>
      <c r="R678" s="133"/>
      <c r="S678" s="146" t="s">
        <v>3649</v>
      </c>
      <c r="T678" s="173" t="s">
        <v>3649</v>
      </c>
      <c r="U678" s="170" t="s">
        <v>3649</v>
      </c>
      <c r="V678" s="133"/>
      <c r="W678" s="133"/>
      <c r="X678" s="133"/>
    </row>
    <row r="679" spans="1:24" x14ac:dyDescent="0.2">
      <c r="A679" s="133"/>
      <c r="B679" s="133">
        <v>43</v>
      </c>
      <c r="C679" s="136" t="s">
        <v>5989</v>
      </c>
      <c r="D679" s="136" t="s">
        <v>1634</v>
      </c>
      <c r="E679" s="133"/>
      <c r="F679" s="133">
        <v>136900</v>
      </c>
      <c r="G679" s="133">
        <v>165</v>
      </c>
      <c r="H679" s="133">
        <v>172</v>
      </c>
      <c r="I679" s="133">
        <v>1</v>
      </c>
      <c r="J679" s="133">
        <v>280</v>
      </c>
      <c r="K679" s="133">
        <v>33</v>
      </c>
      <c r="L679" s="133"/>
      <c r="M679" s="133" t="s">
        <v>1380</v>
      </c>
      <c r="N679" s="133"/>
      <c r="O679" s="133" t="s">
        <v>2722</v>
      </c>
      <c r="P679" s="133" t="s">
        <v>4807</v>
      </c>
      <c r="Q679" s="166">
        <v>41838</v>
      </c>
      <c r="R679" s="133"/>
      <c r="S679" s="146" t="s">
        <v>3649</v>
      </c>
      <c r="T679" s="173" t="s">
        <v>3649</v>
      </c>
      <c r="U679" s="170" t="s">
        <v>3649</v>
      </c>
      <c r="V679" s="133"/>
      <c r="W679" s="133"/>
      <c r="X679" s="133"/>
    </row>
    <row r="680" spans="1:24" x14ac:dyDescent="0.2">
      <c r="A680" s="133" t="s">
        <v>6101</v>
      </c>
      <c r="B680" s="133">
        <v>53</v>
      </c>
      <c r="C680" s="136" t="s">
        <v>6045</v>
      </c>
      <c r="D680" s="136" t="s">
        <v>1634</v>
      </c>
      <c r="E680" s="133" t="s">
        <v>4526</v>
      </c>
      <c r="F680" s="133">
        <v>250102</v>
      </c>
      <c r="G680" s="133" t="s">
        <v>3655</v>
      </c>
      <c r="H680" s="133">
        <v>172</v>
      </c>
      <c r="I680" s="133">
        <v>1</v>
      </c>
      <c r="J680" s="133">
        <v>12</v>
      </c>
      <c r="K680" s="133">
        <v>50</v>
      </c>
      <c r="L680" s="133">
        <v>25</v>
      </c>
      <c r="M680" s="133" t="s">
        <v>6085</v>
      </c>
      <c r="N680" s="133"/>
      <c r="O680" s="133" t="s">
        <v>6102</v>
      </c>
      <c r="P680" s="133" t="s">
        <v>4807</v>
      </c>
      <c r="Q680" s="166">
        <v>41835</v>
      </c>
      <c r="R680" s="133"/>
      <c r="S680" s="146" t="s">
        <v>3649</v>
      </c>
      <c r="T680" s="173" t="s">
        <v>3649</v>
      </c>
      <c r="U680" s="170" t="s">
        <v>3649</v>
      </c>
      <c r="V680" s="133"/>
      <c r="W680" s="133"/>
      <c r="X680" s="133"/>
    </row>
    <row r="681" spans="1:24" x14ac:dyDescent="0.2">
      <c r="A681" s="133" t="s">
        <v>6101</v>
      </c>
      <c r="B681" s="133">
        <v>53</v>
      </c>
      <c r="C681" s="136" t="s">
        <v>6045</v>
      </c>
      <c r="D681" s="136" t="s">
        <v>1637</v>
      </c>
      <c r="E681" s="133" t="s">
        <v>4526</v>
      </c>
      <c r="F681" s="133">
        <v>250102</v>
      </c>
      <c r="G681" s="133" t="s">
        <v>3655</v>
      </c>
      <c r="H681" s="133">
        <v>172</v>
      </c>
      <c r="I681" s="133">
        <v>1</v>
      </c>
      <c r="J681" s="133">
        <v>12</v>
      </c>
      <c r="K681" s="133">
        <v>50</v>
      </c>
      <c r="L681" s="133">
        <v>25</v>
      </c>
      <c r="M681" s="133" t="s">
        <v>6085</v>
      </c>
      <c r="N681" s="133"/>
      <c r="O681" s="133" t="s">
        <v>6102</v>
      </c>
      <c r="P681" s="133" t="s">
        <v>4807</v>
      </c>
      <c r="Q681" s="166">
        <v>41835</v>
      </c>
      <c r="R681" s="133"/>
      <c r="S681" s="146" t="s">
        <v>3649</v>
      </c>
      <c r="T681" s="173" t="s">
        <v>3649</v>
      </c>
      <c r="U681" s="170" t="s">
        <v>3649</v>
      </c>
      <c r="V681" s="133"/>
      <c r="W681" s="133"/>
      <c r="X681" s="133"/>
    </row>
    <row r="682" spans="1:24" x14ac:dyDescent="0.2">
      <c r="A682" s="133" t="s">
        <v>6057</v>
      </c>
      <c r="B682" s="133" t="s">
        <v>4424</v>
      </c>
      <c r="C682" s="136" t="s">
        <v>5885</v>
      </c>
      <c r="D682" s="136" t="s">
        <v>2451</v>
      </c>
      <c r="E682" s="133" t="s">
        <v>3697</v>
      </c>
      <c r="F682" s="133" t="s">
        <v>6082</v>
      </c>
      <c r="G682" s="133" t="s">
        <v>3655</v>
      </c>
      <c r="H682" s="133">
        <v>172</v>
      </c>
      <c r="I682" s="133">
        <v>1</v>
      </c>
      <c r="J682" s="133">
        <v>275</v>
      </c>
      <c r="K682" s="133">
        <v>54</v>
      </c>
      <c r="L682" s="133">
        <v>550</v>
      </c>
      <c r="M682" s="133" t="s">
        <v>6058</v>
      </c>
      <c r="N682" s="133"/>
      <c r="O682" s="133" t="s">
        <v>6081</v>
      </c>
      <c r="P682" s="133" t="s">
        <v>4816</v>
      </c>
      <c r="Q682" s="166">
        <v>41842</v>
      </c>
      <c r="R682" s="133">
        <v>70</v>
      </c>
      <c r="S682" s="146" t="s">
        <v>3649</v>
      </c>
      <c r="T682" s="173" t="s">
        <v>3649</v>
      </c>
      <c r="U682" s="170" t="s">
        <v>3649</v>
      </c>
      <c r="V682" s="133"/>
      <c r="W682" s="133"/>
      <c r="X682" s="133"/>
    </row>
    <row r="683" spans="1:24" x14ac:dyDescent="0.2">
      <c r="A683" s="133" t="s">
        <v>6057</v>
      </c>
      <c r="B683" s="133" t="s">
        <v>4424</v>
      </c>
      <c r="C683" s="136" t="s">
        <v>5885</v>
      </c>
      <c r="D683" s="136" t="s">
        <v>2453</v>
      </c>
      <c r="E683" s="133" t="s">
        <v>3697</v>
      </c>
      <c r="F683" s="133" t="s">
        <v>6082</v>
      </c>
      <c r="G683" s="133" t="s">
        <v>3655</v>
      </c>
      <c r="H683" s="133">
        <v>172</v>
      </c>
      <c r="I683" s="133">
        <v>1</v>
      </c>
      <c r="J683" s="133">
        <v>275</v>
      </c>
      <c r="K683" s="133">
        <v>54</v>
      </c>
      <c r="L683" s="133">
        <v>550</v>
      </c>
      <c r="M683" s="133" t="s">
        <v>6058</v>
      </c>
      <c r="N683" s="133"/>
      <c r="O683" s="133" t="s">
        <v>6081</v>
      </c>
      <c r="P683" s="133" t="s">
        <v>4816</v>
      </c>
      <c r="Q683" s="166">
        <v>41842</v>
      </c>
      <c r="R683" s="133">
        <v>70</v>
      </c>
      <c r="S683" s="146" t="s">
        <v>3649</v>
      </c>
      <c r="T683" s="173" t="s">
        <v>3649</v>
      </c>
      <c r="U683" s="170" t="s">
        <v>3649</v>
      </c>
      <c r="V683" s="133"/>
      <c r="W683" s="133"/>
      <c r="X683" s="133"/>
    </row>
    <row r="684" spans="1:24" x14ac:dyDescent="0.2">
      <c r="A684" s="133" t="s">
        <v>6103</v>
      </c>
      <c r="B684" s="133" t="s">
        <v>4422</v>
      </c>
      <c r="C684" s="136" t="s">
        <v>5665</v>
      </c>
      <c r="D684" s="136" t="s">
        <v>2561</v>
      </c>
      <c r="E684" s="133" t="s">
        <v>3661</v>
      </c>
      <c r="F684" s="133" t="s">
        <v>3662</v>
      </c>
      <c r="G684" s="133" t="s">
        <v>3655</v>
      </c>
      <c r="H684" s="133">
        <v>172</v>
      </c>
      <c r="I684" s="133">
        <v>1</v>
      </c>
      <c r="J684" s="133">
        <v>55</v>
      </c>
      <c r="K684" s="133">
        <v>45</v>
      </c>
      <c r="L684" s="133">
        <v>110</v>
      </c>
      <c r="M684" s="133" t="s">
        <v>6041</v>
      </c>
      <c r="N684" s="133" t="s">
        <v>3633</v>
      </c>
      <c r="O684" s="133" t="s">
        <v>6081</v>
      </c>
      <c r="P684" s="133" t="s">
        <v>4816</v>
      </c>
      <c r="Q684" s="166">
        <v>41838</v>
      </c>
      <c r="R684" s="133">
        <v>12</v>
      </c>
      <c r="S684" s="146" t="s">
        <v>3649</v>
      </c>
      <c r="T684" s="173" t="s">
        <v>3649</v>
      </c>
      <c r="U684" s="170" t="s">
        <v>3649</v>
      </c>
      <c r="V684" s="133"/>
      <c r="W684" s="133"/>
      <c r="X684" s="133"/>
    </row>
    <row r="685" spans="1:24" x14ac:dyDescent="0.2">
      <c r="A685" s="133" t="s">
        <v>6103</v>
      </c>
      <c r="B685" s="133" t="s">
        <v>4422</v>
      </c>
      <c r="C685" s="136" t="s">
        <v>5665</v>
      </c>
      <c r="D685" s="136" t="s">
        <v>5268</v>
      </c>
      <c r="E685" s="133" t="s">
        <v>3661</v>
      </c>
      <c r="F685" s="133" t="s">
        <v>3662</v>
      </c>
      <c r="G685" s="133" t="s">
        <v>3655</v>
      </c>
      <c r="H685" s="133">
        <v>172</v>
      </c>
      <c r="I685" s="133">
        <v>1</v>
      </c>
      <c r="J685" s="133">
        <v>55</v>
      </c>
      <c r="K685" s="133">
        <v>45</v>
      </c>
      <c r="L685" s="133">
        <v>110</v>
      </c>
      <c r="M685" s="133" t="s">
        <v>6041</v>
      </c>
      <c r="N685" s="133" t="s">
        <v>3633</v>
      </c>
      <c r="O685" s="133" t="s">
        <v>6081</v>
      </c>
      <c r="P685" s="133" t="s">
        <v>4816</v>
      </c>
      <c r="Q685" s="166">
        <v>41838</v>
      </c>
      <c r="R685" s="133">
        <v>12</v>
      </c>
      <c r="S685" s="146" t="s">
        <v>3649</v>
      </c>
      <c r="T685" s="173" t="s">
        <v>3649</v>
      </c>
      <c r="U685" s="170" t="s">
        <v>3649</v>
      </c>
      <c r="V685" s="133"/>
      <c r="W685" s="133"/>
      <c r="X685" s="133"/>
    </row>
    <row r="686" spans="1:24" x14ac:dyDescent="0.2">
      <c r="A686" s="133" t="s">
        <v>6100</v>
      </c>
      <c r="B686" s="133">
        <v>58</v>
      </c>
      <c r="C686" s="136" t="s">
        <v>5823</v>
      </c>
      <c r="D686" s="136" t="s">
        <v>1641</v>
      </c>
      <c r="E686" s="133" t="s">
        <v>3632</v>
      </c>
      <c r="F686" s="133">
        <v>238312</v>
      </c>
      <c r="G686" s="133" t="s">
        <v>3620</v>
      </c>
      <c r="H686" s="133">
        <v>303</v>
      </c>
      <c r="I686" s="133">
        <v>1</v>
      </c>
      <c r="J686" s="133">
        <v>180</v>
      </c>
      <c r="K686" s="133">
        <v>38</v>
      </c>
      <c r="L686" s="133">
        <v>180</v>
      </c>
      <c r="M686" s="133" t="s">
        <v>6058</v>
      </c>
      <c r="N686" s="133" t="s">
        <v>2660</v>
      </c>
      <c r="O686" s="133" t="s">
        <v>6108</v>
      </c>
      <c r="P686" s="133" t="s">
        <v>4807</v>
      </c>
      <c r="Q686" s="166">
        <v>41844</v>
      </c>
      <c r="R686" s="133">
        <v>20</v>
      </c>
      <c r="S686" s="146" t="s">
        <v>3649</v>
      </c>
      <c r="T686" s="173" t="s">
        <v>3649</v>
      </c>
      <c r="U686" s="170" t="s">
        <v>3649</v>
      </c>
      <c r="V686" s="133"/>
      <c r="W686" s="133"/>
      <c r="X686" s="133"/>
    </row>
    <row r="687" spans="1:24" x14ac:dyDescent="0.2">
      <c r="A687" s="133" t="s">
        <v>6094</v>
      </c>
      <c r="B687" s="133" t="s">
        <v>4559</v>
      </c>
      <c r="C687" s="136" t="s">
        <v>5790</v>
      </c>
      <c r="D687" s="136" t="s">
        <v>2451</v>
      </c>
      <c r="E687" s="133" t="s">
        <v>5606</v>
      </c>
      <c r="F687" s="133" t="s">
        <v>5607</v>
      </c>
      <c r="G687" s="133" t="s">
        <v>3620</v>
      </c>
      <c r="H687" s="133">
        <v>303</v>
      </c>
      <c r="I687" s="133">
        <v>1</v>
      </c>
      <c r="J687" s="133">
        <v>240</v>
      </c>
      <c r="K687" s="133">
        <v>45</v>
      </c>
      <c r="L687" s="133">
        <v>250</v>
      </c>
      <c r="M687" s="133" t="s">
        <v>6058</v>
      </c>
      <c r="N687" s="133" t="s">
        <v>3657</v>
      </c>
      <c r="O687" s="133" t="s">
        <v>6105</v>
      </c>
      <c r="P687" s="133" t="s">
        <v>4807</v>
      </c>
      <c r="Q687" s="166">
        <v>41848</v>
      </c>
      <c r="R687" s="133">
        <v>50</v>
      </c>
      <c r="S687" s="146" t="s">
        <v>3649</v>
      </c>
      <c r="T687" s="173" t="s">
        <v>3649</v>
      </c>
      <c r="U687" s="170" t="s">
        <v>3649</v>
      </c>
      <c r="V687" s="133"/>
      <c r="W687" s="133"/>
      <c r="X687" s="133"/>
    </row>
    <row r="688" spans="1:24" x14ac:dyDescent="0.2">
      <c r="A688" s="133" t="s">
        <v>6021</v>
      </c>
      <c r="B688" s="133">
        <v>43</v>
      </c>
      <c r="C688" s="136" t="s">
        <v>5989</v>
      </c>
      <c r="D688" s="136" t="s">
        <v>2726</v>
      </c>
      <c r="E688" s="133"/>
      <c r="F688" s="133">
        <v>133913</v>
      </c>
      <c r="G688" s="133">
        <v>165</v>
      </c>
      <c r="H688" s="133">
        <v>173</v>
      </c>
      <c r="I688" s="133">
        <v>1</v>
      </c>
      <c r="J688" s="133">
        <v>600</v>
      </c>
      <c r="K688" s="133">
        <v>36</v>
      </c>
      <c r="L688" s="133"/>
      <c r="M688" s="133" t="s">
        <v>1494</v>
      </c>
      <c r="N688" s="133"/>
      <c r="O688" s="133" t="s">
        <v>2722</v>
      </c>
      <c r="P688" s="133" t="s">
        <v>4816</v>
      </c>
      <c r="Q688" s="166">
        <v>41845</v>
      </c>
      <c r="R688" s="133"/>
      <c r="S688" s="146" t="s">
        <v>3649</v>
      </c>
      <c r="T688" s="173" t="s">
        <v>3649</v>
      </c>
      <c r="U688" s="170" t="s">
        <v>3649</v>
      </c>
      <c r="V688" s="133"/>
      <c r="W688" s="133"/>
      <c r="X688" s="133"/>
    </row>
    <row r="689" spans="1:24" x14ac:dyDescent="0.2">
      <c r="A689" s="133"/>
      <c r="B689" s="133">
        <v>45</v>
      </c>
      <c r="C689" s="136" t="s">
        <v>6036</v>
      </c>
      <c r="D689" s="136" t="s">
        <v>1641</v>
      </c>
      <c r="E689" s="133"/>
      <c r="F689" s="133">
        <v>136900</v>
      </c>
      <c r="G689" s="133">
        <v>145</v>
      </c>
      <c r="H689" s="133">
        <v>150</v>
      </c>
      <c r="I689" s="133">
        <v>1</v>
      </c>
      <c r="J689" s="133">
        <v>903</v>
      </c>
      <c r="K689" s="133">
        <v>33</v>
      </c>
      <c r="L689" s="133"/>
      <c r="M689" s="133" t="s">
        <v>1380</v>
      </c>
      <c r="N689" s="133"/>
      <c r="O689" s="133" t="s">
        <v>2722</v>
      </c>
      <c r="P689" s="133" t="s">
        <v>4807</v>
      </c>
      <c r="Q689" s="166">
        <v>41850</v>
      </c>
      <c r="R689" s="133"/>
      <c r="S689" s="146" t="s">
        <v>3649</v>
      </c>
      <c r="T689" s="173" t="s">
        <v>3649</v>
      </c>
      <c r="U689" s="170" t="s">
        <v>3649</v>
      </c>
      <c r="V689" s="133"/>
      <c r="W689" s="133"/>
      <c r="X689" s="133"/>
    </row>
    <row r="690" spans="1:24" x14ac:dyDescent="0.2">
      <c r="A690" s="133"/>
      <c r="B690" s="133">
        <v>45</v>
      </c>
      <c r="C690" s="136" t="s">
        <v>6036</v>
      </c>
      <c r="D690" s="136" t="s">
        <v>1642</v>
      </c>
      <c r="E690" s="133"/>
      <c r="F690" s="133">
        <v>136900</v>
      </c>
      <c r="G690" s="133">
        <v>145</v>
      </c>
      <c r="H690" s="133">
        <v>150</v>
      </c>
      <c r="I690" s="133">
        <v>1</v>
      </c>
      <c r="J690" s="133">
        <v>903</v>
      </c>
      <c r="K690" s="133">
        <v>33</v>
      </c>
      <c r="L690" s="133"/>
      <c r="M690" s="133" t="s">
        <v>1380</v>
      </c>
      <c r="N690" s="133"/>
      <c r="O690" s="133" t="s">
        <v>2722</v>
      </c>
      <c r="P690" s="133" t="s">
        <v>4807</v>
      </c>
      <c r="Q690" s="166">
        <v>41850</v>
      </c>
      <c r="R690" s="133"/>
      <c r="S690" s="146" t="s">
        <v>3649</v>
      </c>
      <c r="T690" s="173" t="s">
        <v>3649</v>
      </c>
      <c r="U690" s="170" t="s">
        <v>3649</v>
      </c>
      <c r="V690" s="133"/>
      <c r="W690" s="133"/>
      <c r="X690" s="133"/>
    </row>
    <row r="691" spans="1:24" x14ac:dyDescent="0.2">
      <c r="A691" s="133" t="s">
        <v>5895</v>
      </c>
      <c r="B691" s="133">
        <v>50</v>
      </c>
      <c r="C691" s="136" t="s">
        <v>6112</v>
      </c>
      <c r="D691" s="136" t="s">
        <v>1651</v>
      </c>
      <c r="E691" s="133"/>
      <c r="F691" s="133" t="s">
        <v>6113</v>
      </c>
      <c r="G691" s="133">
        <v>165</v>
      </c>
      <c r="H691" s="133">
        <v>176</v>
      </c>
      <c r="I691" s="133">
        <v>1</v>
      </c>
      <c r="J691" s="133">
        <v>640</v>
      </c>
      <c r="K691" s="133">
        <v>37</v>
      </c>
      <c r="L691" s="133"/>
      <c r="M691" s="133" t="s">
        <v>5897</v>
      </c>
      <c r="N691" s="133"/>
      <c r="O691" s="133" t="s">
        <v>5898</v>
      </c>
      <c r="P691" s="133" t="s">
        <v>4807</v>
      </c>
      <c r="Q691" s="166">
        <v>41856</v>
      </c>
      <c r="R691" s="133"/>
      <c r="S691" s="146" t="s">
        <v>3649</v>
      </c>
      <c r="T691" s="173" t="s">
        <v>3649</v>
      </c>
      <c r="U691" s="170" t="s">
        <v>3649</v>
      </c>
      <c r="V691" s="133"/>
      <c r="W691" s="133"/>
      <c r="X691" s="133"/>
    </row>
    <row r="692" spans="1:24" x14ac:dyDescent="0.2">
      <c r="A692" s="133"/>
      <c r="B692" s="133" t="s">
        <v>4422</v>
      </c>
      <c r="C692" s="136"/>
      <c r="D692" s="136"/>
      <c r="E692" s="133"/>
      <c r="F692" s="133" t="s">
        <v>6114</v>
      </c>
      <c r="G692" s="133" t="s">
        <v>3655</v>
      </c>
      <c r="H692" s="133">
        <v>172</v>
      </c>
      <c r="I692" s="133">
        <v>1</v>
      </c>
      <c r="J692" s="133">
        <v>15</v>
      </c>
      <c r="K692" s="133">
        <v>30</v>
      </c>
      <c r="L692" s="133">
        <v>15</v>
      </c>
      <c r="M692" s="133" t="s">
        <v>1207</v>
      </c>
      <c r="N692" s="133" t="s">
        <v>3612</v>
      </c>
      <c r="O692" s="133" t="s">
        <v>6115</v>
      </c>
      <c r="P692" s="133" t="s">
        <v>6116</v>
      </c>
      <c r="Q692" s="166">
        <v>41838</v>
      </c>
      <c r="R692" s="133">
        <v>4</v>
      </c>
      <c r="S692" s="146" t="s">
        <v>3649</v>
      </c>
      <c r="T692" s="173" t="s">
        <v>3649</v>
      </c>
      <c r="U692" s="170" t="s">
        <v>3649</v>
      </c>
      <c r="V692" s="133"/>
      <c r="W692" s="133"/>
      <c r="X692" s="133"/>
    </row>
    <row r="693" spans="1:24" x14ac:dyDescent="0.2">
      <c r="A693" s="133"/>
      <c r="B693" s="133" t="s">
        <v>4422</v>
      </c>
      <c r="C693" s="136"/>
      <c r="D693" s="136"/>
      <c r="E693" s="133"/>
      <c r="F693" s="133" t="s">
        <v>6114</v>
      </c>
      <c r="G693" s="133" t="s">
        <v>3655</v>
      </c>
      <c r="H693" s="133">
        <v>172</v>
      </c>
      <c r="I693" s="133">
        <v>1</v>
      </c>
      <c r="J693" s="133">
        <v>15</v>
      </c>
      <c r="K693" s="133">
        <v>30</v>
      </c>
      <c r="L693" s="133">
        <v>15</v>
      </c>
      <c r="M693" s="133" t="s">
        <v>1207</v>
      </c>
      <c r="N693" s="133" t="s">
        <v>3612</v>
      </c>
      <c r="O693" s="133" t="s">
        <v>6115</v>
      </c>
      <c r="P693" s="133" t="s">
        <v>6116</v>
      </c>
      <c r="Q693" s="166">
        <v>41838</v>
      </c>
      <c r="R693" s="133">
        <v>4</v>
      </c>
      <c r="S693" s="146" t="s">
        <v>3649</v>
      </c>
      <c r="T693" s="173" t="s">
        <v>3649</v>
      </c>
      <c r="U693" s="170" t="s">
        <v>3649</v>
      </c>
      <c r="V693" s="133"/>
      <c r="W693" s="133"/>
      <c r="X693" s="133"/>
    </row>
    <row r="694" spans="1:24" x14ac:dyDescent="0.2">
      <c r="A694" s="133" t="s">
        <v>6117</v>
      </c>
      <c r="B694" s="133" t="s">
        <v>4422</v>
      </c>
      <c r="C694" s="136" t="s">
        <v>5665</v>
      </c>
      <c r="D694" s="136" t="s">
        <v>4273</v>
      </c>
      <c r="E694" s="133" t="s">
        <v>2642</v>
      </c>
      <c r="F694" s="133" t="s">
        <v>506</v>
      </c>
      <c r="G694" s="133" t="s">
        <v>3655</v>
      </c>
      <c r="H694" s="133">
        <v>172</v>
      </c>
      <c r="I694" s="133">
        <v>1</v>
      </c>
      <c r="J694" s="133">
        <v>135</v>
      </c>
      <c r="K694" s="133">
        <v>54</v>
      </c>
      <c r="L694" s="133">
        <v>270</v>
      </c>
      <c r="M694" s="133" t="s">
        <v>6118</v>
      </c>
      <c r="N694" s="133" t="s">
        <v>4907</v>
      </c>
      <c r="O694" s="133" t="s">
        <v>6121</v>
      </c>
      <c r="P694" s="133" t="s">
        <v>4807</v>
      </c>
      <c r="Q694" s="166">
        <v>41850</v>
      </c>
      <c r="R694" s="133">
        <v>35</v>
      </c>
      <c r="S694" s="146" t="s">
        <v>3649</v>
      </c>
      <c r="T694" s="173" t="s">
        <v>3649</v>
      </c>
      <c r="U694" s="170" t="s">
        <v>3649</v>
      </c>
      <c r="V694" s="133"/>
      <c r="W694" s="133"/>
      <c r="X694" s="133"/>
    </row>
    <row r="695" spans="1:24" x14ac:dyDescent="0.2">
      <c r="A695" s="133" t="s">
        <v>6117</v>
      </c>
      <c r="B695" s="133" t="s">
        <v>4422</v>
      </c>
      <c r="C695" s="136" t="s">
        <v>5665</v>
      </c>
      <c r="D695" s="136" t="s">
        <v>4277</v>
      </c>
      <c r="E695" s="133" t="s">
        <v>2642</v>
      </c>
      <c r="F695" s="133" t="s">
        <v>506</v>
      </c>
      <c r="G695" s="133" t="s">
        <v>3655</v>
      </c>
      <c r="H695" s="133">
        <v>172</v>
      </c>
      <c r="I695" s="133">
        <v>1</v>
      </c>
      <c r="J695" s="133">
        <v>135</v>
      </c>
      <c r="K695" s="133">
        <v>54</v>
      </c>
      <c r="L695" s="133">
        <v>270</v>
      </c>
      <c r="M695" s="133" t="s">
        <v>6118</v>
      </c>
      <c r="N695" s="133" t="s">
        <v>4907</v>
      </c>
      <c r="O695" s="133" t="s">
        <v>6122</v>
      </c>
      <c r="P695" s="133" t="s">
        <v>4807</v>
      </c>
      <c r="Q695" s="166">
        <v>41850</v>
      </c>
      <c r="R695" s="133">
        <v>35</v>
      </c>
      <c r="S695" s="146" t="s">
        <v>3649</v>
      </c>
      <c r="T695" s="173" t="s">
        <v>3649</v>
      </c>
      <c r="U695" s="170" t="s">
        <v>3649</v>
      </c>
      <c r="V695" s="133"/>
      <c r="W695" s="133"/>
      <c r="X695" s="133"/>
    </row>
    <row r="696" spans="1:24" x14ac:dyDescent="0.2">
      <c r="A696" s="133"/>
      <c r="B696" s="133">
        <v>49</v>
      </c>
      <c r="C696" s="136" t="s">
        <v>6123</v>
      </c>
      <c r="D696" s="136" t="s">
        <v>1651</v>
      </c>
      <c r="E696" s="133"/>
      <c r="F696" s="133" t="s">
        <v>1772</v>
      </c>
      <c r="G696" s="133">
        <v>165</v>
      </c>
      <c r="H696" s="133">
        <v>176</v>
      </c>
      <c r="I696" s="133">
        <v>1</v>
      </c>
      <c r="J696" s="133">
        <v>640</v>
      </c>
      <c r="K696" s="133">
        <v>37</v>
      </c>
      <c r="L696" s="133"/>
      <c r="M696" s="133" t="s">
        <v>2842</v>
      </c>
      <c r="N696" s="133"/>
      <c r="O696" s="133" t="s">
        <v>6124</v>
      </c>
      <c r="P696" s="133" t="s">
        <v>663</v>
      </c>
      <c r="Q696" s="166">
        <v>41844</v>
      </c>
      <c r="R696" s="133"/>
      <c r="S696" s="146" t="s">
        <v>3649</v>
      </c>
      <c r="T696" s="173" t="s">
        <v>3649</v>
      </c>
      <c r="U696" s="170" t="s">
        <v>3649</v>
      </c>
      <c r="V696" s="133"/>
      <c r="W696" s="133"/>
      <c r="X696" s="133"/>
    </row>
    <row r="697" spans="1:24" x14ac:dyDescent="0.2">
      <c r="A697" s="133"/>
      <c r="B697" s="133">
        <v>49</v>
      </c>
      <c r="C697" s="136" t="s">
        <v>6123</v>
      </c>
      <c r="D697" s="136" t="s">
        <v>1634</v>
      </c>
      <c r="E697" s="133"/>
      <c r="F697" s="133" t="s">
        <v>1772</v>
      </c>
      <c r="G697" s="133">
        <v>165</v>
      </c>
      <c r="H697" s="133">
        <v>176</v>
      </c>
      <c r="I697" s="133">
        <v>1</v>
      </c>
      <c r="J697" s="133">
        <v>640</v>
      </c>
      <c r="K697" s="133">
        <v>37</v>
      </c>
      <c r="L697" s="133"/>
      <c r="M697" s="133" t="s">
        <v>5897</v>
      </c>
      <c r="N697" s="133"/>
      <c r="O697" s="133" t="s">
        <v>6124</v>
      </c>
      <c r="P697" s="133" t="s">
        <v>4807</v>
      </c>
      <c r="Q697" s="166">
        <v>41858</v>
      </c>
      <c r="R697" s="133"/>
      <c r="S697" s="146" t="s">
        <v>3649</v>
      </c>
      <c r="T697" s="173" t="s">
        <v>3649</v>
      </c>
      <c r="U697" s="170" t="s">
        <v>3649</v>
      </c>
      <c r="V697" s="133"/>
      <c r="W697" s="133"/>
      <c r="X697" s="133"/>
    </row>
    <row r="698" spans="1:24" x14ac:dyDescent="0.2">
      <c r="A698" s="133"/>
      <c r="B698" s="133">
        <v>41</v>
      </c>
      <c r="C698" s="136" t="s">
        <v>6073</v>
      </c>
      <c r="D698" s="136" t="s">
        <v>2726</v>
      </c>
      <c r="E698" s="133"/>
      <c r="F698" s="133">
        <v>136900</v>
      </c>
      <c r="G698" s="133" t="s">
        <v>1948</v>
      </c>
      <c r="H698" s="133">
        <v>150</v>
      </c>
      <c r="I698" s="133">
        <v>1</v>
      </c>
      <c r="J698" s="133">
        <v>903</v>
      </c>
      <c r="K698" s="133">
        <v>33</v>
      </c>
      <c r="L698" s="133"/>
      <c r="M698" s="133" t="s">
        <v>1380</v>
      </c>
      <c r="N698" s="133"/>
      <c r="O698" s="133" t="s">
        <v>2722</v>
      </c>
      <c r="P698" s="133" t="s">
        <v>4807</v>
      </c>
      <c r="Q698" s="166">
        <v>41857</v>
      </c>
      <c r="R698" s="133"/>
      <c r="S698" s="146" t="s">
        <v>3649</v>
      </c>
      <c r="T698" s="173" t="s">
        <v>3649</v>
      </c>
      <c r="U698" s="170" t="s">
        <v>3649</v>
      </c>
      <c r="V698" s="133"/>
      <c r="W698" s="133"/>
      <c r="X698" s="133"/>
    </row>
    <row r="699" spans="1:24" x14ac:dyDescent="0.2">
      <c r="A699" s="133"/>
      <c r="B699" s="133">
        <v>41</v>
      </c>
      <c r="C699" s="136" t="s">
        <v>6073</v>
      </c>
      <c r="D699" s="136" t="s">
        <v>2729</v>
      </c>
      <c r="E699" s="133"/>
      <c r="F699" s="133">
        <v>136900</v>
      </c>
      <c r="G699" s="133" t="s">
        <v>1948</v>
      </c>
      <c r="H699" s="133">
        <v>150</v>
      </c>
      <c r="I699" s="133">
        <v>1</v>
      </c>
      <c r="J699" s="133">
        <v>903</v>
      </c>
      <c r="K699" s="133">
        <v>33</v>
      </c>
      <c r="L699" s="133"/>
      <c r="M699" s="133" t="s">
        <v>1380</v>
      </c>
      <c r="N699" s="133"/>
      <c r="O699" s="133" t="s">
        <v>2722</v>
      </c>
      <c r="P699" s="133" t="s">
        <v>4807</v>
      </c>
      <c r="Q699" s="166">
        <v>41857</v>
      </c>
      <c r="R699" s="133"/>
      <c r="S699" s="146" t="s">
        <v>3649</v>
      </c>
      <c r="T699" s="173" t="s">
        <v>3649</v>
      </c>
      <c r="U699" s="170" t="s">
        <v>3649</v>
      </c>
      <c r="V699" s="133"/>
      <c r="W699" s="133"/>
      <c r="X699" s="133"/>
    </row>
    <row r="700" spans="1:24" x14ac:dyDescent="0.2">
      <c r="A700" s="133" t="s">
        <v>5526</v>
      </c>
      <c r="B700" s="133">
        <v>56</v>
      </c>
      <c r="C700" s="136" t="s">
        <v>5872</v>
      </c>
      <c r="D700" s="136" t="s">
        <v>2726</v>
      </c>
      <c r="E700" s="133"/>
      <c r="F700" s="133">
        <v>4772</v>
      </c>
      <c r="G700" s="133" t="s">
        <v>3593</v>
      </c>
      <c r="H700" s="133">
        <v>172</v>
      </c>
      <c r="I700" s="133">
        <v>1</v>
      </c>
      <c r="J700" s="133">
        <v>450</v>
      </c>
      <c r="K700" s="133">
        <v>48</v>
      </c>
      <c r="L700" s="133"/>
      <c r="M700" s="133" t="s">
        <v>613</v>
      </c>
      <c r="N700" s="133"/>
      <c r="O700" s="133" t="s">
        <v>4758</v>
      </c>
      <c r="P700" s="133" t="s">
        <v>4807</v>
      </c>
      <c r="Q700" s="166">
        <v>41873</v>
      </c>
      <c r="R700" s="133"/>
      <c r="S700" s="146" t="s">
        <v>3649</v>
      </c>
      <c r="T700" s="173" t="s">
        <v>3649</v>
      </c>
      <c r="U700" s="170" t="s">
        <v>3649</v>
      </c>
      <c r="V700" s="133"/>
      <c r="W700" s="133"/>
      <c r="X700" s="133"/>
    </row>
    <row r="701" spans="1:24" x14ac:dyDescent="0.2">
      <c r="A701" s="133" t="s">
        <v>6054</v>
      </c>
      <c r="B701" s="133">
        <v>59</v>
      </c>
      <c r="C701" s="136" t="s">
        <v>6148</v>
      </c>
      <c r="D701" s="136" t="s">
        <v>1651</v>
      </c>
      <c r="E701" s="133" t="s">
        <v>3323</v>
      </c>
      <c r="F701" s="133" t="s">
        <v>3847</v>
      </c>
      <c r="G701" s="133" t="s">
        <v>3325</v>
      </c>
      <c r="H701" s="133">
        <v>240</v>
      </c>
      <c r="I701" s="133">
        <v>1</v>
      </c>
      <c r="J701" s="133">
        <v>550</v>
      </c>
      <c r="K701" s="133">
        <v>18</v>
      </c>
      <c r="L701" s="133">
        <v>3500</v>
      </c>
      <c r="M701" s="133" t="s">
        <v>1853</v>
      </c>
      <c r="N701" s="133" t="s">
        <v>1822</v>
      </c>
      <c r="O701" s="133" t="s">
        <v>6053</v>
      </c>
      <c r="P701" s="133" t="s">
        <v>4807</v>
      </c>
      <c r="Q701" s="166">
        <v>41865</v>
      </c>
      <c r="R701" s="133">
        <v>950</v>
      </c>
      <c r="S701" s="146" t="s">
        <v>3649</v>
      </c>
      <c r="T701" s="173" t="s">
        <v>3649</v>
      </c>
      <c r="U701" s="170" t="s">
        <v>3649</v>
      </c>
      <c r="V701" s="133"/>
      <c r="W701" s="133"/>
      <c r="X701" s="133"/>
    </row>
    <row r="702" spans="1:24" x14ac:dyDescent="0.2">
      <c r="A702" s="133" t="s">
        <v>6066</v>
      </c>
      <c r="B702" s="133" t="s">
        <v>4558</v>
      </c>
      <c r="C702" s="136" t="s">
        <v>5907</v>
      </c>
      <c r="D702" s="136" t="s">
        <v>1645</v>
      </c>
      <c r="E702" s="133" t="s">
        <v>6067</v>
      </c>
      <c r="F702" s="133" t="s">
        <v>473</v>
      </c>
      <c r="G702" s="133" t="s">
        <v>3620</v>
      </c>
      <c r="H702" s="133">
        <v>303</v>
      </c>
      <c r="I702" s="133">
        <v>1</v>
      </c>
      <c r="J702" s="133">
        <v>205</v>
      </c>
      <c r="K702" s="133">
        <v>45</v>
      </c>
      <c r="L702" s="133">
        <v>410</v>
      </c>
      <c r="M702" s="133" t="s">
        <v>5701</v>
      </c>
      <c r="N702" s="133" t="s">
        <v>4907</v>
      </c>
      <c r="O702" s="133" t="s">
        <v>6068</v>
      </c>
      <c r="P702" s="133" t="s">
        <v>4816</v>
      </c>
      <c r="Q702" s="166">
        <v>41852</v>
      </c>
      <c r="R702" s="133">
        <v>100</v>
      </c>
      <c r="S702" s="146" t="s">
        <v>3649</v>
      </c>
      <c r="T702" s="173" t="s">
        <v>3649</v>
      </c>
      <c r="U702" s="170" t="s">
        <v>3649</v>
      </c>
      <c r="V702" s="133"/>
      <c r="W702" s="133"/>
      <c r="X702" s="133"/>
    </row>
    <row r="703" spans="1:24" x14ac:dyDescent="0.2">
      <c r="A703" s="133" t="s">
        <v>6069</v>
      </c>
      <c r="B703" s="133" t="s">
        <v>4560</v>
      </c>
      <c r="C703" s="136" t="s">
        <v>6062</v>
      </c>
      <c r="D703" s="136" t="s">
        <v>2726</v>
      </c>
      <c r="E703" s="133" t="s">
        <v>3618</v>
      </c>
      <c r="F703" s="133" t="s">
        <v>3619</v>
      </c>
      <c r="G703" s="133" t="s">
        <v>3620</v>
      </c>
      <c r="H703" s="133">
        <v>303</v>
      </c>
      <c r="I703" s="133">
        <v>1</v>
      </c>
      <c r="J703" s="133">
        <v>175</v>
      </c>
      <c r="K703" s="133">
        <v>45</v>
      </c>
      <c r="L703" s="133">
        <v>175</v>
      </c>
      <c r="M703" s="133" t="s">
        <v>3621</v>
      </c>
      <c r="N703" s="133" t="s">
        <v>2660</v>
      </c>
      <c r="O703" s="133" t="s">
        <v>3623</v>
      </c>
      <c r="P703" s="133" t="s">
        <v>4816</v>
      </c>
      <c r="Q703" s="166">
        <v>41851</v>
      </c>
      <c r="R703" s="133">
        <v>45</v>
      </c>
      <c r="S703" s="146" t="s">
        <v>3649</v>
      </c>
      <c r="T703" s="173" t="s">
        <v>3649</v>
      </c>
      <c r="U703" s="170" t="s">
        <v>3649</v>
      </c>
      <c r="V703" s="133"/>
      <c r="W703" s="133"/>
      <c r="X703" s="133"/>
    </row>
    <row r="704" spans="1:24" x14ac:dyDescent="0.2">
      <c r="A704" s="133" t="s">
        <v>6031</v>
      </c>
      <c r="B704" s="133">
        <v>44</v>
      </c>
      <c r="C704" s="136" t="s">
        <v>5885</v>
      </c>
      <c r="D704" s="136" t="s">
        <v>1641</v>
      </c>
      <c r="E704" s="133" t="s">
        <v>2774</v>
      </c>
      <c r="F704" s="133">
        <v>136950</v>
      </c>
      <c r="G704" s="133" t="s">
        <v>1289</v>
      </c>
      <c r="H704" s="133">
        <v>245</v>
      </c>
      <c r="I704" s="133">
        <v>1</v>
      </c>
      <c r="J704" s="133">
        <v>1100</v>
      </c>
      <c r="K704" s="133">
        <v>33</v>
      </c>
      <c r="L704" s="133">
        <v>4400</v>
      </c>
      <c r="M704" s="133" t="s">
        <v>2771</v>
      </c>
      <c r="N704" s="133"/>
      <c r="O704" s="133" t="s">
        <v>2722</v>
      </c>
      <c r="P704" s="133" t="s">
        <v>4807</v>
      </c>
      <c r="Q704" s="166">
        <v>41869</v>
      </c>
      <c r="R704" s="133"/>
      <c r="S704" s="146" t="s">
        <v>3649</v>
      </c>
      <c r="T704" s="173" t="s">
        <v>3649</v>
      </c>
      <c r="U704" s="170" t="s">
        <v>3649</v>
      </c>
      <c r="V704" s="133"/>
      <c r="W704" s="133"/>
      <c r="X704" s="133"/>
    </row>
    <row r="705" spans="1:24" x14ac:dyDescent="0.2">
      <c r="A705" s="133"/>
      <c r="B705" s="133">
        <v>45</v>
      </c>
      <c r="C705" s="136" t="s">
        <v>6036</v>
      </c>
      <c r="D705" s="136" t="s">
        <v>3707</v>
      </c>
      <c r="E705" s="133"/>
      <c r="F705" s="133">
        <v>136900</v>
      </c>
      <c r="G705" s="133">
        <v>125</v>
      </c>
      <c r="H705" s="133">
        <v>150</v>
      </c>
      <c r="I705" s="133">
        <v>1</v>
      </c>
      <c r="J705" s="133" t="s">
        <v>3294</v>
      </c>
      <c r="K705" s="133">
        <v>33</v>
      </c>
      <c r="L705" s="133"/>
      <c r="M705" s="133" t="s">
        <v>1380</v>
      </c>
      <c r="N705" s="133"/>
      <c r="O705" s="133" t="s">
        <v>2722</v>
      </c>
      <c r="P705" s="133" t="s">
        <v>4807</v>
      </c>
      <c r="Q705" s="166">
        <v>41864</v>
      </c>
      <c r="R705" s="133"/>
      <c r="S705" s="146" t="s">
        <v>3649</v>
      </c>
      <c r="T705" s="173" t="s">
        <v>3649</v>
      </c>
      <c r="U705" s="170" t="s">
        <v>3649</v>
      </c>
      <c r="V705" s="133"/>
      <c r="W705" s="133"/>
      <c r="X705" s="133"/>
    </row>
    <row r="706" spans="1:24" x14ac:dyDescent="0.2">
      <c r="A706" s="133"/>
      <c r="B706" s="133">
        <v>45</v>
      </c>
      <c r="C706" s="136" t="s">
        <v>6036</v>
      </c>
      <c r="D706" s="136" t="s">
        <v>3707</v>
      </c>
      <c r="E706" s="133"/>
      <c r="F706" s="133">
        <v>136900</v>
      </c>
      <c r="G706" s="133">
        <v>125</v>
      </c>
      <c r="H706" s="133">
        <v>150</v>
      </c>
      <c r="I706" s="133">
        <v>1</v>
      </c>
      <c r="J706" s="133" t="s">
        <v>3294</v>
      </c>
      <c r="K706" s="133">
        <v>33</v>
      </c>
      <c r="L706" s="133"/>
      <c r="M706" s="133" t="s">
        <v>1380</v>
      </c>
      <c r="N706" s="133"/>
      <c r="O706" s="133" t="s">
        <v>2722</v>
      </c>
      <c r="P706" s="133" t="s">
        <v>4807</v>
      </c>
      <c r="Q706" s="166">
        <v>41864</v>
      </c>
      <c r="R706" s="133"/>
      <c r="S706" s="146" t="s">
        <v>3649</v>
      </c>
      <c r="T706" s="173" t="s">
        <v>3649</v>
      </c>
      <c r="U706" s="170" t="s">
        <v>3649</v>
      </c>
      <c r="V706" s="133"/>
      <c r="W706" s="133"/>
      <c r="X706" s="133"/>
    </row>
    <row r="707" spans="1:24" x14ac:dyDescent="0.2">
      <c r="A707" s="133" t="s">
        <v>6130</v>
      </c>
      <c r="B707" s="133" t="s">
        <v>4559</v>
      </c>
      <c r="C707" s="136" t="s">
        <v>5790</v>
      </c>
      <c r="D707" s="136" t="s">
        <v>2200</v>
      </c>
      <c r="E707" s="133" t="s">
        <v>5556</v>
      </c>
      <c r="F707" s="133" t="s">
        <v>5557</v>
      </c>
      <c r="G707" s="133" t="s">
        <v>3620</v>
      </c>
      <c r="H707" s="133">
        <v>303</v>
      </c>
      <c r="I707" s="133">
        <v>1</v>
      </c>
      <c r="J707" s="133">
        <v>110</v>
      </c>
      <c r="K707" s="133">
        <v>50</v>
      </c>
      <c r="L707" s="133">
        <v>110</v>
      </c>
      <c r="M707" s="133" t="s">
        <v>608</v>
      </c>
      <c r="N707" s="133" t="s">
        <v>3595</v>
      </c>
      <c r="O707" s="133" t="s">
        <v>6132</v>
      </c>
      <c r="P707" s="133" t="s">
        <v>6186</v>
      </c>
      <c r="Q707" s="166">
        <v>41866</v>
      </c>
      <c r="R707" s="133" t="s">
        <v>3648</v>
      </c>
      <c r="S707" s="146" t="s">
        <v>3649</v>
      </c>
      <c r="T707" s="173" t="s">
        <v>3649</v>
      </c>
      <c r="U707" s="170" t="s">
        <v>3649</v>
      </c>
      <c r="V707" s="133"/>
      <c r="W707" s="133"/>
      <c r="X707" s="133"/>
    </row>
    <row r="708" spans="1:24" x14ac:dyDescent="0.2">
      <c r="A708" s="133" t="s">
        <v>6066</v>
      </c>
      <c r="B708" s="133" t="s">
        <v>4558</v>
      </c>
      <c r="C708" s="136" t="s">
        <v>5907</v>
      </c>
      <c r="D708" s="136" t="s">
        <v>2447</v>
      </c>
      <c r="E708" s="133" t="s">
        <v>6067</v>
      </c>
      <c r="F708" s="133" t="s">
        <v>473</v>
      </c>
      <c r="G708" s="133" t="s">
        <v>3620</v>
      </c>
      <c r="H708" s="133">
        <v>303</v>
      </c>
      <c r="I708" s="133">
        <v>1</v>
      </c>
      <c r="J708" s="133">
        <v>205</v>
      </c>
      <c r="K708" s="133">
        <v>45</v>
      </c>
      <c r="L708" s="133">
        <v>410</v>
      </c>
      <c r="M708" s="133" t="s">
        <v>5701</v>
      </c>
      <c r="N708" s="133" t="s">
        <v>4907</v>
      </c>
      <c r="O708" s="133" t="s">
        <v>6068</v>
      </c>
      <c r="P708" s="133" t="s">
        <v>4807</v>
      </c>
      <c r="Q708" s="166">
        <v>41862</v>
      </c>
      <c r="R708" s="133">
        <v>100</v>
      </c>
      <c r="S708" s="146" t="s">
        <v>3649</v>
      </c>
      <c r="T708" s="173" t="s">
        <v>3649</v>
      </c>
      <c r="U708" s="1118" t="s">
        <v>3649</v>
      </c>
      <c r="V708" s="133"/>
      <c r="W708" s="133"/>
      <c r="X708" s="133"/>
    </row>
    <row r="709" spans="1:24" x14ac:dyDescent="0.2">
      <c r="A709" s="133" t="s">
        <v>6138</v>
      </c>
      <c r="B709" s="133" t="s">
        <v>4560</v>
      </c>
      <c r="C709" s="136" t="s">
        <v>6062</v>
      </c>
      <c r="D709" s="136" t="s">
        <v>1641</v>
      </c>
      <c r="E709" s="133" t="s">
        <v>6144</v>
      </c>
      <c r="F709" s="133" t="s">
        <v>6145</v>
      </c>
      <c r="G709" s="133" t="s">
        <v>3620</v>
      </c>
      <c r="H709" s="133">
        <v>303</v>
      </c>
      <c r="I709" s="133">
        <v>1</v>
      </c>
      <c r="J709" s="133">
        <v>27.5</v>
      </c>
      <c r="K709" s="133">
        <v>45</v>
      </c>
      <c r="L709" s="133">
        <v>27.5</v>
      </c>
      <c r="M709" s="133" t="s">
        <v>6058</v>
      </c>
      <c r="N709" s="133" t="s">
        <v>4833</v>
      </c>
      <c r="O709" s="133" t="s">
        <v>6141</v>
      </c>
      <c r="P709" s="133" t="s">
        <v>4807</v>
      </c>
      <c r="Q709" s="166">
        <v>41857</v>
      </c>
      <c r="R709" s="133">
        <v>8</v>
      </c>
      <c r="S709" s="146" t="s">
        <v>3649</v>
      </c>
      <c r="T709" s="173" t="s">
        <v>3649</v>
      </c>
      <c r="U709" s="170" t="s">
        <v>3649</v>
      </c>
      <c r="V709" s="133"/>
      <c r="W709" s="133"/>
      <c r="X709" s="133"/>
    </row>
    <row r="710" spans="1:24" x14ac:dyDescent="0.2">
      <c r="A710" s="133" t="s">
        <v>5895</v>
      </c>
      <c r="B710" s="133">
        <v>50</v>
      </c>
      <c r="C710" s="136" t="s">
        <v>6112</v>
      </c>
      <c r="D710" s="136" t="s">
        <v>1634</v>
      </c>
      <c r="E710" s="133"/>
      <c r="F710" s="133" t="s">
        <v>6113</v>
      </c>
      <c r="G710" s="133">
        <v>165</v>
      </c>
      <c r="H710" s="133">
        <v>176</v>
      </c>
      <c r="I710" s="133">
        <v>1</v>
      </c>
      <c r="J710" s="133">
        <v>640</v>
      </c>
      <c r="K710" s="133">
        <v>37</v>
      </c>
      <c r="L710" s="133"/>
      <c r="M710" s="133" t="s">
        <v>5897</v>
      </c>
      <c r="N710" s="133"/>
      <c r="O710" s="133" t="s">
        <v>5898</v>
      </c>
      <c r="P710" s="133" t="s">
        <v>4807</v>
      </c>
      <c r="Q710" s="166">
        <v>41880</v>
      </c>
      <c r="R710" s="133"/>
      <c r="S710" s="146" t="s">
        <v>3649</v>
      </c>
      <c r="T710" s="173" t="s">
        <v>3649</v>
      </c>
      <c r="U710" s="170" t="s">
        <v>3649</v>
      </c>
      <c r="V710" s="133"/>
      <c r="W710" s="133"/>
      <c r="X710" s="133"/>
    </row>
    <row r="711" spans="1:24" x14ac:dyDescent="0.2">
      <c r="A711" s="133" t="s">
        <v>6149</v>
      </c>
      <c r="B711" s="133">
        <v>53</v>
      </c>
      <c r="C711" s="136" t="s">
        <v>6045</v>
      </c>
      <c r="D711" s="136" t="s">
        <v>2726</v>
      </c>
      <c r="E711" s="133" t="s">
        <v>6006</v>
      </c>
      <c r="F711" s="133">
        <v>260542</v>
      </c>
      <c r="G711" s="133" t="s">
        <v>3655</v>
      </c>
      <c r="H711" s="133">
        <v>172</v>
      </c>
      <c r="I711" s="133">
        <v>1</v>
      </c>
      <c r="J711" s="133">
        <v>100</v>
      </c>
      <c r="K711" s="133">
        <v>60</v>
      </c>
      <c r="L711" s="133">
        <v>200</v>
      </c>
      <c r="M711" s="133" t="s">
        <v>4524</v>
      </c>
      <c r="N711" s="133" t="s">
        <v>3595</v>
      </c>
      <c r="O711" s="133" t="s">
        <v>6150</v>
      </c>
      <c r="P711" s="133" t="s">
        <v>4807</v>
      </c>
      <c r="Q711" s="166">
        <v>41863</v>
      </c>
      <c r="R711" s="133">
        <v>23</v>
      </c>
      <c r="S711" s="146" t="s">
        <v>3649</v>
      </c>
      <c r="T711" s="173" t="s">
        <v>3649</v>
      </c>
      <c r="U711" s="170" t="s">
        <v>3649</v>
      </c>
      <c r="V711" s="133"/>
      <c r="W711" s="133"/>
      <c r="X711" s="133"/>
    </row>
    <row r="712" spans="1:24" x14ac:dyDescent="0.2">
      <c r="A712" s="133" t="s">
        <v>6149</v>
      </c>
      <c r="B712" s="133">
        <v>53</v>
      </c>
      <c r="C712" s="136" t="s">
        <v>6045</v>
      </c>
      <c r="D712" s="136" t="s">
        <v>2729</v>
      </c>
      <c r="E712" s="133" t="s">
        <v>6006</v>
      </c>
      <c r="F712" s="133">
        <v>260542</v>
      </c>
      <c r="G712" s="133" t="s">
        <v>3655</v>
      </c>
      <c r="H712" s="133">
        <v>172</v>
      </c>
      <c r="I712" s="133">
        <v>1</v>
      </c>
      <c r="J712" s="133">
        <v>100</v>
      </c>
      <c r="K712" s="133">
        <v>60</v>
      </c>
      <c r="L712" s="133">
        <v>200</v>
      </c>
      <c r="M712" s="133" t="s">
        <v>4524</v>
      </c>
      <c r="N712" s="133" t="s">
        <v>3595</v>
      </c>
      <c r="O712" s="133" t="s">
        <v>6150</v>
      </c>
      <c r="P712" s="133" t="s">
        <v>4807</v>
      </c>
      <c r="Q712" s="166">
        <v>41863</v>
      </c>
      <c r="R712" s="133">
        <v>23</v>
      </c>
      <c r="S712" s="146" t="s">
        <v>3649</v>
      </c>
      <c r="T712" s="173" t="s">
        <v>3649</v>
      </c>
      <c r="U712" s="170" t="s">
        <v>3649</v>
      </c>
      <c r="V712" s="133"/>
      <c r="W712" s="133"/>
      <c r="X712" s="133"/>
    </row>
    <row r="713" spans="1:24" x14ac:dyDescent="0.2">
      <c r="A713" s="133" t="s">
        <v>6137</v>
      </c>
      <c r="B713" s="133" t="s">
        <v>4560</v>
      </c>
      <c r="C713" s="136" t="s">
        <v>6062</v>
      </c>
      <c r="D713" s="136" t="s">
        <v>3704</v>
      </c>
      <c r="E713" s="133" t="s">
        <v>6142</v>
      </c>
      <c r="F713" s="133" t="s">
        <v>6143</v>
      </c>
      <c r="G713" s="133" t="s">
        <v>3620</v>
      </c>
      <c r="H713" s="133">
        <v>303</v>
      </c>
      <c r="I713" s="133">
        <v>1</v>
      </c>
      <c r="J713" s="133">
        <v>55</v>
      </c>
      <c r="K713" s="133">
        <v>45</v>
      </c>
      <c r="L713" s="133">
        <v>55</v>
      </c>
      <c r="M713" s="133" t="s">
        <v>6058</v>
      </c>
      <c r="N713" s="133" t="s">
        <v>3633</v>
      </c>
      <c r="O713" s="133" t="s">
        <v>6141</v>
      </c>
      <c r="P713" s="133" t="s">
        <v>4807</v>
      </c>
      <c r="Q713" s="166">
        <v>41859</v>
      </c>
      <c r="R713" s="133">
        <v>13</v>
      </c>
      <c r="S713" s="146" t="s">
        <v>3649</v>
      </c>
      <c r="T713" s="173" t="s">
        <v>3649</v>
      </c>
      <c r="U713" s="170" t="s">
        <v>3649</v>
      </c>
      <c r="V713" s="133"/>
      <c r="W713" s="133"/>
      <c r="X713" s="133"/>
    </row>
    <row r="714" spans="1:24" x14ac:dyDescent="0.2">
      <c r="A714" s="133" t="s">
        <v>6152</v>
      </c>
      <c r="B714" s="133">
        <v>58</v>
      </c>
      <c r="C714" s="136" t="s">
        <v>5823</v>
      </c>
      <c r="D714" s="136" t="s">
        <v>3704</v>
      </c>
      <c r="E714" s="133" t="s">
        <v>6153</v>
      </c>
      <c r="F714" s="133" t="s">
        <v>634</v>
      </c>
      <c r="G714" s="133" t="s">
        <v>3620</v>
      </c>
      <c r="H714" s="133">
        <v>303</v>
      </c>
      <c r="I714" s="133">
        <v>1</v>
      </c>
      <c r="J714" s="133">
        <v>25</v>
      </c>
      <c r="K714" s="133">
        <v>36</v>
      </c>
      <c r="L714" s="133">
        <v>25</v>
      </c>
      <c r="M714" s="133" t="s">
        <v>6058</v>
      </c>
      <c r="N714" s="133" t="s">
        <v>4833</v>
      </c>
      <c r="O714" s="133" t="s">
        <v>3623</v>
      </c>
      <c r="P714" s="133" t="s">
        <v>4807</v>
      </c>
      <c r="Q714" s="166">
        <v>41858</v>
      </c>
      <c r="R714" s="133">
        <v>5</v>
      </c>
      <c r="S714" s="146" t="s">
        <v>3649</v>
      </c>
      <c r="T714" s="173" t="s">
        <v>3649</v>
      </c>
      <c r="U714" s="170" t="s">
        <v>3649</v>
      </c>
      <c r="V714" s="133"/>
      <c r="W714" s="133"/>
      <c r="X714" s="133"/>
    </row>
    <row r="715" spans="1:24" x14ac:dyDescent="0.2">
      <c r="A715" s="133"/>
      <c r="B715" s="133">
        <v>41</v>
      </c>
      <c r="C715" s="136" t="s">
        <v>6073</v>
      </c>
      <c r="D715" s="136" t="s">
        <v>1641</v>
      </c>
      <c r="E715" s="133"/>
      <c r="F715" s="133">
        <v>136900</v>
      </c>
      <c r="G715" s="133">
        <v>145</v>
      </c>
      <c r="H715" s="133">
        <v>150</v>
      </c>
      <c r="I715" s="133">
        <v>1</v>
      </c>
      <c r="J715" s="133">
        <v>903</v>
      </c>
      <c r="K715" s="133">
        <v>33</v>
      </c>
      <c r="L715" s="133"/>
      <c r="M715" s="133" t="s">
        <v>1380</v>
      </c>
      <c r="N715" s="133"/>
      <c r="O715" s="133" t="s">
        <v>2722</v>
      </c>
      <c r="P715" s="133" t="s">
        <v>4807</v>
      </c>
      <c r="Q715" s="166">
        <v>41878</v>
      </c>
      <c r="R715" s="133"/>
      <c r="S715" s="146" t="s">
        <v>3649</v>
      </c>
      <c r="T715" s="173" t="s">
        <v>3649</v>
      </c>
      <c r="U715" s="170" t="s">
        <v>3649</v>
      </c>
      <c r="V715" s="133"/>
      <c r="W715" s="133"/>
      <c r="X715" s="133"/>
    </row>
    <row r="716" spans="1:24" x14ac:dyDescent="0.2">
      <c r="A716" s="133"/>
      <c r="B716" s="133">
        <v>41</v>
      </c>
      <c r="C716" s="136" t="s">
        <v>6073</v>
      </c>
      <c r="D716" s="136" t="s">
        <v>1642</v>
      </c>
      <c r="E716" s="133"/>
      <c r="F716" s="133">
        <v>136900</v>
      </c>
      <c r="G716" s="133">
        <v>145</v>
      </c>
      <c r="H716" s="133">
        <v>150</v>
      </c>
      <c r="I716" s="133">
        <v>1</v>
      </c>
      <c r="J716" s="133">
        <v>903</v>
      </c>
      <c r="K716" s="133">
        <v>33</v>
      </c>
      <c r="L716" s="133"/>
      <c r="M716" s="133" t="s">
        <v>1380</v>
      </c>
      <c r="N716" s="133"/>
      <c r="O716" s="133" t="s">
        <v>2722</v>
      </c>
      <c r="P716" s="133" t="s">
        <v>4807</v>
      </c>
      <c r="Q716" s="166">
        <v>41878</v>
      </c>
      <c r="R716" s="133"/>
      <c r="S716" s="146" t="s">
        <v>3649</v>
      </c>
      <c r="T716" s="173" t="s">
        <v>3649</v>
      </c>
      <c r="U716" s="170" t="s">
        <v>3649</v>
      </c>
      <c r="V716" s="133"/>
      <c r="W716" s="133"/>
      <c r="X716" s="133"/>
    </row>
    <row r="717" spans="1:24" x14ac:dyDescent="0.2">
      <c r="A717" s="133" t="s">
        <v>6155</v>
      </c>
      <c r="B717" s="133" t="s">
        <v>4424</v>
      </c>
      <c r="C717" s="136" t="s">
        <v>5885</v>
      </c>
      <c r="D717" s="136" t="s">
        <v>2200</v>
      </c>
      <c r="E717" s="133" t="s">
        <v>6156</v>
      </c>
      <c r="F717" s="133" t="s">
        <v>2965</v>
      </c>
      <c r="G717" s="133" t="s">
        <v>3655</v>
      </c>
      <c r="H717" s="133">
        <v>172</v>
      </c>
      <c r="I717" s="133">
        <v>1</v>
      </c>
      <c r="J717" s="133">
        <v>80</v>
      </c>
      <c r="K717" s="133">
        <v>45</v>
      </c>
      <c r="L717" s="133">
        <v>80</v>
      </c>
      <c r="M717" s="133" t="s">
        <v>917</v>
      </c>
      <c r="N717" s="133" t="s">
        <v>3633</v>
      </c>
      <c r="O717" s="133" t="s">
        <v>6157</v>
      </c>
      <c r="P717" s="114" t="s">
        <v>6159</v>
      </c>
      <c r="Q717" s="166">
        <v>41859</v>
      </c>
      <c r="R717" s="133">
        <v>8.5</v>
      </c>
      <c r="S717" s="146" t="s">
        <v>3649</v>
      </c>
      <c r="T717" s="173" t="s">
        <v>3649</v>
      </c>
      <c r="U717" s="170" t="s">
        <v>3649</v>
      </c>
      <c r="V717" s="133"/>
      <c r="W717" s="133"/>
      <c r="X717" s="133"/>
    </row>
    <row r="718" spans="1:24" x14ac:dyDescent="0.2">
      <c r="A718" s="133" t="s">
        <v>6155</v>
      </c>
      <c r="B718" s="133" t="s">
        <v>4424</v>
      </c>
      <c r="C718" s="136" t="s">
        <v>5885</v>
      </c>
      <c r="D718" s="136" t="s">
        <v>2269</v>
      </c>
      <c r="E718" s="133" t="s">
        <v>6156</v>
      </c>
      <c r="F718" s="133" t="s">
        <v>2965</v>
      </c>
      <c r="G718" s="133" t="s">
        <v>3655</v>
      </c>
      <c r="H718" s="133">
        <v>172</v>
      </c>
      <c r="I718" s="133">
        <v>1</v>
      </c>
      <c r="J718" s="133">
        <v>80</v>
      </c>
      <c r="K718" s="133">
        <v>45</v>
      </c>
      <c r="L718" s="133">
        <v>80</v>
      </c>
      <c r="M718" s="133" t="s">
        <v>917</v>
      </c>
      <c r="N718" s="133" t="s">
        <v>3633</v>
      </c>
      <c r="O718" s="133" t="s">
        <v>6157</v>
      </c>
      <c r="P718" s="114" t="s">
        <v>6159</v>
      </c>
      <c r="Q718" s="166">
        <v>41859</v>
      </c>
      <c r="R718" s="133">
        <v>8.5</v>
      </c>
      <c r="S718" s="146" t="s">
        <v>3649</v>
      </c>
      <c r="T718" s="173" t="s">
        <v>3649</v>
      </c>
      <c r="U718" s="170" t="s">
        <v>3649</v>
      </c>
      <c r="V718" s="133"/>
      <c r="W718" s="133"/>
      <c r="X718" s="133"/>
    </row>
    <row r="719" spans="1:24" x14ac:dyDescent="0.2">
      <c r="A719" s="133" t="s">
        <v>6136</v>
      </c>
      <c r="B719" s="133" t="s">
        <v>4560</v>
      </c>
      <c r="C719" s="136" t="s">
        <v>6062</v>
      </c>
      <c r="D719" s="136" t="s">
        <v>1645</v>
      </c>
      <c r="E719" s="133" t="s">
        <v>6139</v>
      </c>
      <c r="F719" s="133" t="s">
        <v>6140</v>
      </c>
      <c r="G719" s="133" t="s">
        <v>3620</v>
      </c>
      <c r="H719" s="133">
        <v>303</v>
      </c>
      <c r="I719" s="133">
        <v>1</v>
      </c>
      <c r="J719" s="133">
        <v>55</v>
      </c>
      <c r="K719" s="133">
        <v>45</v>
      </c>
      <c r="L719" s="133">
        <v>55</v>
      </c>
      <c r="M719" s="133" t="s">
        <v>6058</v>
      </c>
      <c r="N719" s="133" t="s">
        <v>3633</v>
      </c>
      <c r="O719" s="133" t="s">
        <v>6141</v>
      </c>
      <c r="P719" s="133" t="s">
        <v>4807</v>
      </c>
      <c r="Q719" s="166">
        <v>41863</v>
      </c>
      <c r="R719" s="133">
        <v>13</v>
      </c>
      <c r="S719" s="146" t="s">
        <v>3649</v>
      </c>
      <c r="T719" s="173" t="s">
        <v>3649</v>
      </c>
      <c r="U719" s="170" t="s">
        <v>3649</v>
      </c>
      <c r="V719" s="133"/>
      <c r="W719" s="133"/>
      <c r="X719" s="133"/>
    </row>
    <row r="720" spans="1:24" x14ac:dyDescent="0.2">
      <c r="A720" s="133"/>
      <c r="B720" s="133">
        <v>49</v>
      </c>
      <c r="C720" s="136" t="s">
        <v>6123</v>
      </c>
      <c r="D720" s="136" t="s">
        <v>2726</v>
      </c>
      <c r="E720" s="133"/>
      <c r="F720" s="133" t="s">
        <v>1772</v>
      </c>
      <c r="G720" s="133">
        <v>165</v>
      </c>
      <c r="H720" s="133">
        <v>176</v>
      </c>
      <c r="I720" s="133">
        <v>1</v>
      </c>
      <c r="J720" s="133">
        <v>640</v>
      </c>
      <c r="K720" s="133">
        <v>37</v>
      </c>
      <c r="L720" s="133"/>
      <c r="M720" s="133" t="s">
        <v>5897</v>
      </c>
      <c r="N720" s="133"/>
      <c r="O720" s="133" t="s">
        <v>6124</v>
      </c>
      <c r="P720" s="133" t="s">
        <v>4807</v>
      </c>
      <c r="Q720" s="166">
        <v>41884</v>
      </c>
      <c r="R720" s="133"/>
      <c r="S720" s="146" t="s">
        <v>3649</v>
      </c>
      <c r="T720" s="173" t="s">
        <v>3649</v>
      </c>
      <c r="U720" s="170" t="s">
        <v>3649</v>
      </c>
      <c r="V720" s="133"/>
      <c r="W720" s="133"/>
      <c r="X720" s="133"/>
    </row>
    <row r="721" spans="1:24" x14ac:dyDescent="0.2">
      <c r="A721" s="133" t="s">
        <v>6162</v>
      </c>
      <c r="B721" s="133" t="s">
        <v>4558</v>
      </c>
      <c r="C721" s="136" t="s">
        <v>5907</v>
      </c>
      <c r="D721" s="136" t="s">
        <v>2451</v>
      </c>
      <c r="E721" s="133" t="s">
        <v>6164</v>
      </c>
      <c r="F721" s="133" t="s">
        <v>6166</v>
      </c>
      <c r="G721" s="133" t="s">
        <v>3620</v>
      </c>
      <c r="H721" s="133">
        <v>303</v>
      </c>
      <c r="I721" s="133">
        <v>1</v>
      </c>
      <c r="J721" s="133">
        <v>25</v>
      </c>
      <c r="K721" s="133">
        <v>45</v>
      </c>
      <c r="L721" s="133">
        <v>25</v>
      </c>
      <c r="M721" s="133" t="s">
        <v>6058</v>
      </c>
      <c r="N721" s="133" t="s">
        <v>4833</v>
      </c>
      <c r="O721" s="133" t="s">
        <v>3623</v>
      </c>
      <c r="P721" s="133" t="s">
        <v>5038</v>
      </c>
      <c r="Q721" s="166">
        <v>41863</v>
      </c>
      <c r="R721" s="133">
        <v>5</v>
      </c>
      <c r="S721" s="146" t="s">
        <v>3649</v>
      </c>
      <c r="T721" s="173" t="s">
        <v>3649</v>
      </c>
      <c r="U721" s="170" t="s">
        <v>3649</v>
      </c>
      <c r="V721" s="133"/>
      <c r="W721" s="133"/>
      <c r="X721" s="133"/>
    </row>
    <row r="722" spans="1:24" x14ac:dyDescent="0.2">
      <c r="A722" s="133" t="s">
        <v>6163</v>
      </c>
      <c r="B722" s="133" t="s">
        <v>4558</v>
      </c>
      <c r="C722" s="136" t="s">
        <v>5907</v>
      </c>
      <c r="D722" s="136" t="s">
        <v>2200</v>
      </c>
      <c r="E722" s="133" t="s">
        <v>6165</v>
      </c>
      <c r="F722" s="133" t="s">
        <v>6167</v>
      </c>
      <c r="G722" s="133" t="s">
        <v>3620</v>
      </c>
      <c r="H722" s="133">
        <v>303</v>
      </c>
      <c r="I722" s="133">
        <v>1</v>
      </c>
      <c r="J722" s="133">
        <v>35</v>
      </c>
      <c r="K722" s="133">
        <v>45</v>
      </c>
      <c r="L722" s="133" t="s">
        <v>6168</v>
      </c>
      <c r="M722" s="133" t="s">
        <v>6058</v>
      </c>
      <c r="N722" s="133" t="s">
        <v>4836</v>
      </c>
      <c r="O722" s="133" t="s">
        <v>3623</v>
      </c>
      <c r="P722" s="133" t="s">
        <v>4807</v>
      </c>
      <c r="Q722" s="166">
        <v>41864</v>
      </c>
      <c r="R722" s="133">
        <v>6</v>
      </c>
      <c r="S722" s="146" t="s">
        <v>3649</v>
      </c>
      <c r="T722" s="173" t="s">
        <v>3649</v>
      </c>
      <c r="U722" s="170" t="s">
        <v>3649</v>
      </c>
      <c r="V722" s="133"/>
      <c r="W722" s="133"/>
      <c r="X722" s="133"/>
    </row>
    <row r="723" spans="1:24" x14ac:dyDescent="0.2">
      <c r="A723" s="133"/>
      <c r="B723" s="133">
        <v>54</v>
      </c>
      <c r="C723" s="136" t="s">
        <v>6170</v>
      </c>
      <c r="D723" s="136" t="s">
        <v>1651</v>
      </c>
      <c r="E723" s="133"/>
      <c r="F723" s="133">
        <v>136900</v>
      </c>
      <c r="G723" s="133">
        <v>165</v>
      </c>
      <c r="H723" s="133">
        <v>176</v>
      </c>
      <c r="I723" s="133">
        <v>1</v>
      </c>
      <c r="J723" s="133">
        <v>600</v>
      </c>
      <c r="K723" s="133">
        <v>33</v>
      </c>
      <c r="L723" s="133"/>
      <c r="M723" s="133" t="s">
        <v>1380</v>
      </c>
      <c r="N723" s="133"/>
      <c r="O723" s="133" t="s">
        <v>2722</v>
      </c>
      <c r="P723" s="133" t="s">
        <v>4807</v>
      </c>
      <c r="Q723" s="166">
        <v>41885</v>
      </c>
      <c r="R723" s="133"/>
      <c r="S723" s="146" t="s">
        <v>3649</v>
      </c>
      <c r="T723" s="173" t="s">
        <v>3649</v>
      </c>
      <c r="U723" s="170" t="s">
        <v>3649</v>
      </c>
      <c r="V723" s="133"/>
      <c r="W723" s="133"/>
      <c r="X723" s="133"/>
    </row>
    <row r="724" spans="1:24" x14ac:dyDescent="0.2">
      <c r="A724" s="133"/>
      <c r="B724" s="133">
        <v>54</v>
      </c>
      <c r="C724" s="136" t="s">
        <v>6170</v>
      </c>
      <c r="D724" s="136" t="s">
        <v>1631</v>
      </c>
      <c r="E724" s="133"/>
      <c r="F724" s="133">
        <v>136900</v>
      </c>
      <c r="G724" s="133">
        <v>165</v>
      </c>
      <c r="H724" s="133">
        <v>176</v>
      </c>
      <c r="I724" s="133">
        <v>1</v>
      </c>
      <c r="J724" s="133">
        <v>600</v>
      </c>
      <c r="K724" s="133">
        <v>33</v>
      </c>
      <c r="L724" s="133"/>
      <c r="M724" s="133" t="s">
        <v>1380</v>
      </c>
      <c r="N724" s="133"/>
      <c r="O724" s="133" t="s">
        <v>2722</v>
      </c>
      <c r="P724" s="133" t="s">
        <v>6208</v>
      </c>
      <c r="Q724" s="166">
        <v>41885</v>
      </c>
      <c r="R724" s="133"/>
      <c r="S724" s="146" t="s">
        <v>3649</v>
      </c>
      <c r="T724" s="173" t="s">
        <v>3649</v>
      </c>
      <c r="U724" s="170" t="s">
        <v>3649</v>
      </c>
      <c r="V724" s="133"/>
      <c r="W724" s="133"/>
      <c r="X724" s="133"/>
    </row>
    <row r="725" spans="1:24" x14ac:dyDescent="0.2">
      <c r="A725" s="133"/>
      <c r="B725" s="133">
        <v>54</v>
      </c>
      <c r="C725" s="136" t="s">
        <v>6170</v>
      </c>
      <c r="D725" s="136" t="s">
        <v>1634</v>
      </c>
      <c r="E725" s="133"/>
      <c r="F725" s="133">
        <v>136900</v>
      </c>
      <c r="G725" s="133">
        <v>165</v>
      </c>
      <c r="H725" s="133">
        <v>176</v>
      </c>
      <c r="I725" s="133">
        <v>1</v>
      </c>
      <c r="J725" s="133" t="s">
        <v>2660</v>
      </c>
      <c r="K725" s="133">
        <v>33</v>
      </c>
      <c r="L725" s="133">
        <v>10</v>
      </c>
      <c r="M725" s="133" t="s">
        <v>6171</v>
      </c>
      <c r="N725" s="133"/>
      <c r="O725" s="133" t="s">
        <v>6173</v>
      </c>
      <c r="P725" s="133" t="s">
        <v>4807</v>
      </c>
      <c r="Q725" s="166">
        <v>41862</v>
      </c>
      <c r="R725" s="133">
        <v>4</v>
      </c>
      <c r="S725" s="146" t="s">
        <v>3649</v>
      </c>
      <c r="T725" s="173" t="s">
        <v>3649</v>
      </c>
      <c r="U725" s="170" t="s">
        <v>3649</v>
      </c>
      <c r="V725" s="133"/>
      <c r="W725" s="133"/>
      <c r="X725" s="133"/>
    </row>
    <row r="726" spans="1:24" x14ac:dyDescent="0.2">
      <c r="A726" s="133"/>
      <c r="B726" s="133">
        <v>54</v>
      </c>
      <c r="C726" s="136" t="s">
        <v>6170</v>
      </c>
      <c r="D726" s="136" t="s">
        <v>1637</v>
      </c>
      <c r="E726" s="133"/>
      <c r="F726" s="133">
        <v>136900</v>
      </c>
      <c r="G726" s="133">
        <v>165</v>
      </c>
      <c r="H726" s="133">
        <v>176</v>
      </c>
      <c r="I726" s="133">
        <v>1</v>
      </c>
      <c r="J726" s="133" t="s">
        <v>2660</v>
      </c>
      <c r="K726" s="133">
        <v>33</v>
      </c>
      <c r="L726" s="133">
        <v>10</v>
      </c>
      <c r="M726" s="133" t="s">
        <v>6171</v>
      </c>
      <c r="N726" s="133"/>
      <c r="O726" s="133" t="s">
        <v>6173</v>
      </c>
      <c r="P726" s="133" t="s">
        <v>4807</v>
      </c>
      <c r="Q726" s="166">
        <v>41862</v>
      </c>
      <c r="R726" s="133">
        <v>4</v>
      </c>
      <c r="S726" s="146" t="s">
        <v>3649</v>
      </c>
      <c r="T726" s="173" t="s">
        <v>3649</v>
      </c>
      <c r="U726" s="170" t="s">
        <v>3649</v>
      </c>
      <c r="V726" s="133"/>
      <c r="W726" s="133"/>
      <c r="X726" s="133"/>
    </row>
    <row r="727" spans="1:24" x14ac:dyDescent="0.2">
      <c r="A727" s="133"/>
      <c r="B727" s="133">
        <v>54</v>
      </c>
      <c r="C727" s="136" t="s">
        <v>6170</v>
      </c>
      <c r="D727" s="136" t="s">
        <v>2726</v>
      </c>
      <c r="E727" s="133"/>
      <c r="F727" s="133">
        <v>136900</v>
      </c>
      <c r="G727" s="133">
        <v>165</v>
      </c>
      <c r="H727" s="133">
        <v>176</v>
      </c>
      <c r="I727" s="133">
        <v>1</v>
      </c>
      <c r="J727" s="133" t="s">
        <v>2660</v>
      </c>
      <c r="K727" s="133">
        <v>33</v>
      </c>
      <c r="L727" s="133">
        <v>10</v>
      </c>
      <c r="M727" s="133" t="s">
        <v>6172</v>
      </c>
      <c r="N727" s="133"/>
      <c r="O727" s="133" t="s">
        <v>6174</v>
      </c>
      <c r="P727" s="133" t="s">
        <v>4807</v>
      </c>
      <c r="Q727" s="166">
        <v>41862</v>
      </c>
      <c r="R727" s="133">
        <v>4</v>
      </c>
      <c r="S727" s="146" t="s">
        <v>3649</v>
      </c>
      <c r="T727" s="173" t="s">
        <v>3649</v>
      </c>
      <c r="U727" s="170" t="s">
        <v>3649</v>
      </c>
      <c r="V727" s="133"/>
      <c r="W727" s="133"/>
      <c r="X727" s="133"/>
    </row>
    <row r="728" spans="1:24" x14ac:dyDescent="0.2">
      <c r="A728" s="133"/>
      <c r="B728" s="133">
        <v>54</v>
      </c>
      <c r="C728" s="136" t="s">
        <v>6170</v>
      </c>
      <c r="D728" s="136" t="s">
        <v>2729</v>
      </c>
      <c r="E728" s="133"/>
      <c r="F728" s="133">
        <v>136900</v>
      </c>
      <c r="G728" s="133">
        <v>165</v>
      </c>
      <c r="H728" s="133">
        <v>176</v>
      </c>
      <c r="I728" s="133">
        <v>1</v>
      </c>
      <c r="J728" s="133" t="s">
        <v>2660</v>
      </c>
      <c r="K728" s="133">
        <v>33</v>
      </c>
      <c r="L728" s="133">
        <v>10</v>
      </c>
      <c r="M728" s="133" t="s">
        <v>6172</v>
      </c>
      <c r="N728" s="133"/>
      <c r="O728" s="133" t="s">
        <v>6174</v>
      </c>
      <c r="P728" s="133" t="s">
        <v>4807</v>
      </c>
      <c r="Q728" s="166">
        <v>41862</v>
      </c>
      <c r="R728" s="133">
        <v>4</v>
      </c>
      <c r="S728" s="146" t="s">
        <v>3649</v>
      </c>
      <c r="T728" s="173" t="s">
        <v>3649</v>
      </c>
      <c r="U728" s="170" t="s">
        <v>3649</v>
      </c>
      <c r="V728" s="133"/>
      <c r="W728" s="133"/>
      <c r="X728" s="133"/>
    </row>
    <row r="729" spans="1:24" x14ac:dyDescent="0.2">
      <c r="A729" s="133" t="s">
        <v>1207</v>
      </c>
      <c r="B729" s="133" t="s">
        <v>4559</v>
      </c>
      <c r="C729" s="136"/>
      <c r="D729" s="136"/>
      <c r="E729" s="133"/>
      <c r="F729" s="133" t="s">
        <v>6178</v>
      </c>
      <c r="G729" s="133" t="s">
        <v>3620</v>
      </c>
      <c r="H729" s="133">
        <v>303</v>
      </c>
      <c r="I729" s="133">
        <v>1</v>
      </c>
      <c r="J729" s="133">
        <v>25</v>
      </c>
      <c r="K729" s="133" t="s">
        <v>6339</v>
      </c>
      <c r="L729" s="133">
        <v>25</v>
      </c>
      <c r="M729" s="133" t="s">
        <v>1207</v>
      </c>
      <c r="N729" s="133" t="s">
        <v>3633</v>
      </c>
      <c r="O729" s="133" t="s">
        <v>6179</v>
      </c>
      <c r="P729" s="133" t="s">
        <v>6186</v>
      </c>
      <c r="Q729" s="166">
        <v>41866</v>
      </c>
      <c r="R729" s="133">
        <v>10</v>
      </c>
      <c r="S729" s="146" t="s">
        <v>3649</v>
      </c>
      <c r="T729" s="173" t="s">
        <v>3649</v>
      </c>
      <c r="U729" s="170" t="s">
        <v>3649</v>
      </c>
      <c r="V729" s="133"/>
      <c r="W729" s="133"/>
      <c r="X729" s="133"/>
    </row>
    <row r="730" spans="1:24" x14ac:dyDescent="0.2">
      <c r="A730" s="133" t="s">
        <v>6054</v>
      </c>
      <c r="B730" s="133">
        <v>59</v>
      </c>
      <c r="C730" s="136" t="s">
        <v>6148</v>
      </c>
      <c r="D730" s="136" t="s">
        <v>1634</v>
      </c>
      <c r="E730" s="133" t="s">
        <v>3323</v>
      </c>
      <c r="F730" s="133" t="s">
        <v>3847</v>
      </c>
      <c r="G730" s="133" t="s">
        <v>3325</v>
      </c>
      <c r="H730" s="133">
        <v>240</v>
      </c>
      <c r="I730" s="133">
        <v>1</v>
      </c>
      <c r="J730" s="133">
        <v>550</v>
      </c>
      <c r="K730" s="133">
        <v>18</v>
      </c>
      <c r="L730" s="133">
        <v>3500</v>
      </c>
      <c r="M730" s="133" t="s">
        <v>1853</v>
      </c>
      <c r="N730" s="133" t="s">
        <v>1822</v>
      </c>
      <c r="O730" s="133" t="s">
        <v>6053</v>
      </c>
      <c r="P730" s="133" t="s">
        <v>4807</v>
      </c>
      <c r="Q730" s="166">
        <v>41877</v>
      </c>
      <c r="R730" s="133">
        <v>950</v>
      </c>
      <c r="S730" s="146" t="s">
        <v>3649</v>
      </c>
      <c r="T730" s="173" t="s">
        <v>3649</v>
      </c>
      <c r="U730" s="170" t="s">
        <v>3649</v>
      </c>
      <c r="V730" s="133"/>
      <c r="W730" s="133"/>
      <c r="X730" s="133"/>
    </row>
    <row r="731" spans="1:24" x14ac:dyDescent="0.2">
      <c r="A731" s="133" t="s">
        <v>1207</v>
      </c>
      <c r="B731" s="133" t="s">
        <v>4422</v>
      </c>
      <c r="C731" s="136"/>
      <c r="D731" s="136"/>
      <c r="E731" s="133" t="s">
        <v>6000</v>
      </c>
      <c r="F731" s="133" t="s">
        <v>6184</v>
      </c>
      <c r="G731" s="133" t="s">
        <v>3655</v>
      </c>
      <c r="H731" s="133">
        <v>172</v>
      </c>
      <c r="I731" s="133">
        <v>1</v>
      </c>
      <c r="J731" s="133">
        <v>12</v>
      </c>
      <c r="K731" s="133" t="s">
        <v>6182</v>
      </c>
      <c r="L731" s="133">
        <v>12</v>
      </c>
      <c r="M731" s="133" t="s">
        <v>6183</v>
      </c>
      <c r="N731" s="133" t="s">
        <v>4833</v>
      </c>
      <c r="O731" s="133" t="s">
        <v>5963</v>
      </c>
      <c r="P731" s="133"/>
      <c r="Q731" s="166"/>
      <c r="R731" s="133">
        <v>5</v>
      </c>
      <c r="S731" s="146" t="s">
        <v>3649</v>
      </c>
      <c r="T731" s="173" t="s">
        <v>3649</v>
      </c>
      <c r="U731" s="170" t="s">
        <v>3649</v>
      </c>
      <c r="V731" s="133"/>
      <c r="W731" s="133"/>
      <c r="X731" s="133"/>
    </row>
    <row r="732" spans="1:24" x14ac:dyDescent="0.2">
      <c r="A732" s="133" t="s">
        <v>1207</v>
      </c>
      <c r="B732" s="133" t="s">
        <v>4422</v>
      </c>
      <c r="C732" s="136"/>
      <c r="D732" s="136"/>
      <c r="E732" s="133" t="s">
        <v>6000</v>
      </c>
      <c r="F732" s="133" t="s">
        <v>6184</v>
      </c>
      <c r="G732" s="133" t="s">
        <v>3655</v>
      </c>
      <c r="H732" s="133">
        <v>172</v>
      </c>
      <c r="I732" s="133">
        <v>1</v>
      </c>
      <c r="J732" s="133">
        <v>12</v>
      </c>
      <c r="K732" s="133" t="s">
        <v>6182</v>
      </c>
      <c r="L732" s="133">
        <v>12</v>
      </c>
      <c r="M732" s="133" t="s">
        <v>6183</v>
      </c>
      <c r="N732" s="133" t="s">
        <v>4833</v>
      </c>
      <c r="O732" s="133" t="s">
        <v>5963</v>
      </c>
      <c r="P732" s="133"/>
      <c r="Q732" s="166"/>
      <c r="R732" s="133">
        <v>5</v>
      </c>
      <c r="S732" s="146" t="s">
        <v>3649</v>
      </c>
      <c r="T732" s="173" t="s">
        <v>3649</v>
      </c>
      <c r="U732" s="170" t="s">
        <v>3649</v>
      </c>
      <c r="V732" s="133"/>
      <c r="W732" s="133"/>
      <c r="X732" s="133"/>
    </row>
    <row r="733" spans="1:24" x14ac:dyDescent="0.2">
      <c r="A733" s="133"/>
      <c r="B733" s="133">
        <v>44</v>
      </c>
      <c r="C733" s="136" t="s">
        <v>6187</v>
      </c>
      <c r="D733" s="136" t="s">
        <v>3704</v>
      </c>
      <c r="E733" s="133"/>
      <c r="F733" s="133">
        <v>136900</v>
      </c>
      <c r="G733" s="133">
        <v>145</v>
      </c>
      <c r="H733" s="133">
        <v>120</v>
      </c>
      <c r="I733" s="133">
        <v>1</v>
      </c>
      <c r="J733" s="133">
        <v>705</v>
      </c>
      <c r="K733" s="133">
        <v>33</v>
      </c>
      <c r="L733" s="133"/>
      <c r="M733" s="133" t="s">
        <v>1380</v>
      </c>
      <c r="N733" s="133"/>
      <c r="O733" s="133" t="s">
        <v>2722</v>
      </c>
      <c r="P733" s="133" t="s">
        <v>4807</v>
      </c>
      <c r="Q733" s="166">
        <v>41884</v>
      </c>
      <c r="R733" s="133"/>
      <c r="S733" s="146" t="s">
        <v>3649</v>
      </c>
      <c r="T733" s="173" t="s">
        <v>3649</v>
      </c>
      <c r="U733" s="170" t="s">
        <v>3649</v>
      </c>
      <c r="V733" s="133"/>
      <c r="W733" s="133"/>
      <c r="X733" s="133"/>
    </row>
    <row r="734" spans="1:24" x14ac:dyDescent="0.2">
      <c r="A734" s="133"/>
      <c r="B734" s="133">
        <v>44</v>
      </c>
      <c r="C734" s="136" t="s">
        <v>6187</v>
      </c>
      <c r="D734" s="136" t="s">
        <v>3707</v>
      </c>
      <c r="E734" s="133"/>
      <c r="F734" s="133">
        <v>136900</v>
      </c>
      <c r="G734" s="133">
        <v>145</v>
      </c>
      <c r="H734" s="133">
        <v>120</v>
      </c>
      <c r="I734" s="133">
        <v>1</v>
      </c>
      <c r="J734" s="133">
        <v>705</v>
      </c>
      <c r="K734" s="133">
        <v>33</v>
      </c>
      <c r="L734" s="133"/>
      <c r="M734" s="133" t="s">
        <v>1380</v>
      </c>
      <c r="N734" s="133"/>
      <c r="O734" s="133" t="s">
        <v>2722</v>
      </c>
      <c r="P734" s="133" t="s">
        <v>4807</v>
      </c>
      <c r="Q734" s="166">
        <v>41884</v>
      </c>
      <c r="R734" s="133"/>
      <c r="S734" s="146" t="s">
        <v>3649</v>
      </c>
      <c r="T734" s="173" t="s">
        <v>3649</v>
      </c>
      <c r="U734" s="170" t="s">
        <v>3649</v>
      </c>
      <c r="V734" s="133"/>
      <c r="W734" s="133"/>
      <c r="X734" s="133"/>
    </row>
    <row r="735" spans="1:24" x14ac:dyDescent="0.2">
      <c r="A735" s="133" t="s">
        <v>5526</v>
      </c>
      <c r="B735" s="133">
        <v>56</v>
      </c>
      <c r="C735" s="136" t="s">
        <v>5872</v>
      </c>
      <c r="D735" s="136" t="s">
        <v>1641</v>
      </c>
      <c r="E735" s="133"/>
      <c r="F735" s="133">
        <v>4772</v>
      </c>
      <c r="G735" s="133" t="s">
        <v>3593</v>
      </c>
      <c r="H735" s="133">
        <v>172</v>
      </c>
      <c r="I735" s="133">
        <v>1</v>
      </c>
      <c r="J735" s="133">
        <v>1000</v>
      </c>
      <c r="K735" s="133">
        <v>48</v>
      </c>
      <c r="L735" s="133"/>
      <c r="M735" s="133" t="s">
        <v>613</v>
      </c>
      <c r="N735" s="133"/>
      <c r="O735" s="133" t="s">
        <v>4758</v>
      </c>
      <c r="P735" s="133" t="s">
        <v>4807</v>
      </c>
      <c r="Q735" s="166">
        <v>41941</v>
      </c>
      <c r="R735" s="133"/>
      <c r="S735" s="146" t="s">
        <v>3649</v>
      </c>
      <c r="T735" s="173" t="s">
        <v>3649</v>
      </c>
      <c r="U735" s="170" t="s">
        <v>3649</v>
      </c>
      <c r="V735" s="133"/>
      <c r="W735" s="133"/>
      <c r="X735" s="133"/>
    </row>
    <row r="736" spans="1:24" x14ac:dyDescent="0.2">
      <c r="A736" s="133"/>
      <c r="B736" s="133">
        <v>41</v>
      </c>
      <c r="C736" s="136" t="s">
        <v>6073</v>
      </c>
      <c r="D736" s="136" t="s">
        <v>3704</v>
      </c>
      <c r="E736" s="133"/>
      <c r="F736" s="133">
        <v>136900</v>
      </c>
      <c r="G736" s="133">
        <v>145</v>
      </c>
      <c r="H736" s="133">
        <v>150</v>
      </c>
      <c r="I736" s="133">
        <v>1</v>
      </c>
      <c r="J736" s="133">
        <v>988</v>
      </c>
      <c r="K736" s="133">
        <v>33</v>
      </c>
      <c r="L736" s="133"/>
      <c r="M736" s="133" t="s">
        <v>1380</v>
      </c>
      <c r="N736" s="133"/>
      <c r="O736" s="133" t="s">
        <v>2722</v>
      </c>
      <c r="P736" s="133" t="s">
        <v>4816</v>
      </c>
      <c r="Q736" s="166">
        <v>41898</v>
      </c>
      <c r="R736" s="133"/>
      <c r="S736" s="146" t="s">
        <v>3649</v>
      </c>
      <c r="T736" s="173" t="s">
        <v>3649</v>
      </c>
      <c r="U736" s="170" t="s">
        <v>3649</v>
      </c>
      <c r="V736" s="133"/>
      <c r="W736" s="133"/>
      <c r="X736" s="133"/>
    </row>
    <row r="737" spans="1:24" x14ac:dyDescent="0.2">
      <c r="A737" s="133"/>
      <c r="B737" s="133">
        <v>41</v>
      </c>
      <c r="C737" s="136" t="s">
        <v>6073</v>
      </c>
      <c r="D737" s="136" t="s">
        <v>3707</v>
      </c>
      <c r="E737" s="133"/>
      <c r="F737" s="133">
        <v>136900</v>
      </c>
      <c r="G737" s="133">
        <v>145</v>
      </c>
      <c r="H737" s="133">
        <v>150</v>
      </c>
      <c r="I737" s="133">
        <v>1</v>
      </c>
      <c r="J737" s="133">
        <v>988</v>
      </c>
      <c r="K737" s="133">
        <v>33</v>
      </c>
      <c r="L737" s="133"/>
      <c r="M737" s="133" t="s">
        <v>1380</v>
      </c>
      <c r="N737" s="133"/>
      <c r="O737" s="133" t="s">
        <v>2722</v>
      </c>
      <c r="P737" s="133" t="s">
        <v>4816</v>
      </c>
      <c r="Q737" s="166">
        <v>41898</v>
      </c>
      <c r="R737" s="133"/>
      <c r="S737" s="146" t="s">
        <v>3649</v>
      </c>
      <c r="T737" s="173" t="s">
        <v>3649</v>
      </c>
      <c r="U737" s="170" t="s">
        <v>3649</v>
      </c>
      <c r="V737" s="133"/>
      <c r="W737" s="133"/>
      <c r="X737" s="133"/>
    </row>
    <row r="738" spans="1:24" x14ac:dyDescent="0.2">
      <c r="A738" s="133" t="s">
        <v>6054</v>
      </c>
      <c r="B738" s="133">
        <v>59</v>
      </c>
      <c r="C738" s="136" t="s">
        <v>6148</v>
      </c>
      <c r="D738" s="136" t="s">
        <v>2726</v>
      </c>
      <c r="E738" s="133" t="s">
        <v>3323</v>
      </c>
      <c r="F738" s="133" t="s">
        <v>3847</v>
      </c>
      <c r="G738" s="133" t="s">
        <v>3325</v>
      </c>
      <c r="H738" s="133">
        <v>240</v>
      </c>
      <c r="I738" s="133">
        <v>1</v>
      </c>
      <c r="J738" s="133">
        <v>550</v>
      </c>
      <c r="K738" s="133">
        <v>18</v>
      </c>
      <c r="L738" s="133">
        <v>3500</v>
      </c>
      <c r="M738" s="133" t="s">
        <v>1853</v>
      </c>
      <c r="N738" s="133" t="s">
        <v>1822</v>
      </c>
      <c r="O738" s="133" t="s">
        <v>6053</v>
      </c>
      <c r="P738" s="133" t="s">
        <v>4807</v>
      </c>
      <c r="Q738" s="166">
        <v>41885</v>
      </c>
      <c r="R738" s="133"/>
      <c r="S738" s="146" t="s">
        <v>3649</v>
      </c>
      <c r="T738" s="173" t="s">
        <v>3649</v>
      </c>
      <c r="U738" s="170" t="s">
        <v>3649</v>
      </c>
      <c r="V738" s="133"/>
      <c r="W738" s="133"/>
      <c r="X738" s="133"/>
    </row>
    <row r="739" spans="1:24" x14ac:dyDescent="0.2">
      <c r="A739" s="133" t="s">
        <v>5895</v>
      </c>
      <c r="B739" s="133">
        <v>50</v>
      </c>
      <c r="C739" s="136" t="s">
        <v>6112</v>
      </c>
      <c r="D739" s="136" t="s">
        <v>2726</v>
      </c>
      <c r="E739" s="133"/>
      <c r="F739" s="133" t="s">
        <v>6113</v>
      </c>
      <c r="G739" s="133">
        <v>165</v>
      </c>
      <c r="H739" s="133">
        <v>176</v>
      </c>
      <c r="I739" s="133">
        <v>1</v>
      </c>
      <c r="J739" s="133">
        <v>640</v>
      </c>
      <c r="K739" s="133">
        <v>37</v>
      </c>
      <c r="L739" s="133"/>
      <c r="M739" s="133" t="s">
        <v>5897</v>
      </c>
      <c r="N739" s="133"/>
      <c r="O739" s="133" t="s">
        <v>5898</v>
      </c>
      <c r="P739" s="133" t="s">
        <v>4807</v>
      </c>
      <c r="Q739" s="166">
        <v>41904</v>
      </c>
      <c r="R739" s="133"/>
      <c r="S739" s="146" t="s">
        <v>3649</v>
      </c>
      <c r="T739" s="173" t="s">
        <v>3649</v>
      </c>
      <c r="U739" s="170" t="s">
        <v>3649</v>
      </c>
      <c r="V739" s="133"/>
      <c r="W739" s="133"/>
      <c r="X739" s="133"/>
    </row>
    <row r="740" spans="1:24" x14ac:dyDescent="0.2">
      <c r="A740" s="133" t="s">
        <v>6212</v>
      </c>
      <c r="B740" s="133">
        <v>43</v>
      </c>
      <c r="C740" s="136" t="s">
        <v>5989</v>
      </c>
      <c r="D740" s="136" t="s">
        <v>1641</v>
      </c>
      <c r="E740" s="133"/>
      <c r="F740" s="133">
        <v>133913</v>
      </c>
      <c r="G740" s="133" t="s">
        <v>3007</v>
      </c>
      <c r="H740" s="133"/>
      <c r="I740" s="133">
        <v>1</v>
      </c>
      <c r="J740" s="133">
        <v>902</v>
      </c>
      <c r="K740" s="133">
        <v>36</v>
      </c>
      <c r="L740" s="133">
        <v>1800</v>
      </c>
      <c r="M740" s="133" t="s">
        <v>5188</v>
      </c>
      <c r="N740" s="133"/>
      <c r="O740" s="133" t="s">
        <v>2722</v>
      </c>
      <c r="P740" s="133" t="s">
        <v>4807</v>
      </c>
      <c r="Q740" s="166">
        <v>41899</v>
      </c>
      <c r="R740" s="133"/>
      <c r="S740" s="146" t="s">
        <v>3649</v>
      </c>
      <c r="T740" s="173" t="s">
        <v>3649</v>
      </c>
      <c r="U740" s="170" t="s">
        <v>3649</v>
      </c>
      <c r="V740" s="133"/>
      <c r="W740" s="133"/>
      <c r="X740" s="133"/>
    </row>
    <row r="741" spans="1:24" x14ac:dyDescent="0.2">
      <c r="A741" s="133" t="s">
        <v>5895</v>
      </c>
      <c r="B741" s="133">
        <v>49</v>
      </c>
      <c r="C741" s="136" t="s">
        <v>6123</v>
      </c>
      <c r="D741" s="136" t="s">
        <v>1641</v>
      </c>
      <c r="E741" s="133"/>
      <c r="F741" s="133" t="s">
        <v>1772</v>
      </c>
      <c r="G741" s="133">
        <v>165</v>
      </c>
      <c r="H741" s="133">
        <v>176</v>
      </c>
      <c r="I741" s="133">
        <v>1</v>
      </c>
      <c r="J741" s="133">
        <v>640</v>
      </c>
      <c r="K741" s="133">
        <v>37</v>
      </c>
      <c r="L741" s="133"/>
      <c r="M741" s="133" t="s">
        <v>5897</v>
      </c>
      <c r="N741" s="133"/>
      <c r="O741" s="133" t="s">
        <v>6124</v>
      </c>
      <c r="P741" s="133" t="s">
        <v>4807</v>
      </c>
      <c r="Q741" s="166">
        <v>41906</v>
      </c>
      <c r="R741" s="133"/>
      <c r="S741" s="146" t="s">
        <v>3649</v>
      </c>
      <c r="T741" s="173" t="s">
        <v>3649</v>
      </c>
      <c r="U741" s="170" t="s">
        <v>3649</v>
      </c>
      <c r="V741" s="133"/>
      <c r="W741" s="133"/>
      <c r="X741" s="133"/>
    </row>
    <row r="742" spans="1:24" x14ac:dyDescent="0.2">
      <c r="A742" s="133"/>
      <c r="B742" s="133">
        <v>54</v>
      </c>
      <c r="C742" s="136" t="s">
        <v>6170</v>
      </c>
      <c r="D742" s="136" t="s">
        <v>1641</v>
      </c>
      <c r="E742" s="133"/>
      <c r="F742" s="133">
        <v>136900</v>
      </c>
      <c r="G742" s="133">
        <v>165</v>
      </c>
      <c r="H742" s="133">
        <v>176</v>
      </c>
      <c r="I742" s="133">
        <v>1</v>
      </c>
      <c r="J742" s="133">
        <v>603</v>
      </c>
      <c r="K742" s="133">
        <v>33</v>
      </c>
      <c r="L742" s="133"/>
      <c r="M742" s="133" t="s">
        <v>1380</v>
      </c>
      <c r="N742" s="133"/>
      <c r="O742" s="133" t="s">
        <v>2722</v>
      </c>
      <c r="P742" s="133" t="s">
        <v>4807</v>
      </c>
      <c r="Q742" s="166">
        <v>41911</v>
      </c>
      <c r="R742" s="133"/>
      <c r="S742" s="146" t="s">
        <v>3649</v>
      </c>
      <c r="T742" s="173" t="s">
        <v>3649</v>
      </c>
      <c r="U742" s="170" t="s">
        <v>3649</v>
      </c>
      <c r="V742" s="133"/>
      <c r="W742" s="133"/>
      <c r="X742" s="133"/>
    </row>
    <row r="743" spans="1:24" x14ac:dyDescent="0.2">
      <c r="A743" s="133"/>
      <c r="B743" s="133">
        <v>54</v>
      </c>
      <c r="C743" s="136" t="s">
        <v>6170</v>
      </c>
      <c r="D743" s="136" t="s">
        <v>1642</v>
      </c>
      <c r="E743" s="133"/>
      <c r="F743" s="133">
        <v>136900</v>
      </c>
      <c r="G743" s="133">
        <v>165</v>
      </c>
      <c r="H743" s="133">
        <v>176</v>
      </c>
      <c r="I743" s="133">
        <v>1</v>
      </c>
      <c r="J743" s="133">
        <v>603</v>
      </c>
      <c r="K743" s="133">
        <v>33</v>
      </c>
      <c r="L743" s="133"/>
      <c r="M743" s="133" t="s">
        <v>1380</v>
      </c>
      <c r="N743" s="133"/>
      <c r="O743" s="133" t="s">
        <v>2722</v>
      </c>
      <c r="P743" s="133" t="s">
        <v>4807</v>
      </c>
      <c r="Q743" s="166">
        <v>41911</v>
      </c>
      <c r="R743" s="133"/>
      <c r="S743" s="146" t="s">
        <v>3649</v>
      </c>
      <c r="T743" s="173" t="s">
        <v>3649</v>
      </c>
      <c r="U743" s="170" t="s">
        <v>3649</v>
      </c>
      <c r="V743" s="133"/>
      <c r="W743" s="133"/>
      <c r="X743" s="133"/>
    </row>
    <row r="744" spans="1:24" x14ac:dyDescent="0.2">
      <c r="A744" s="133" t="s">
        <v>6054</v>
      </c>
      <c r="B744" s="133">
        <v>59</v>
      </c>
      <c r="C744" s="136" t="s">
        <v>6148</v>
      </c>
      <c r="D744" s="136" t="s">
        <v>1641</v>
      </c>
      <c r="E744" s="133" t="s">
        <v>3323</v>
      </c>
      <c r="F744" s="133" t="s">
        <v>3847</v>
      </c>
      <c r="G744" s="133" t="s">
        <v>3325</v>
      </c>
      <c r="H744" s="133">
        <v>240</v>
      </c>
      <c r="I744" s="133">
        <v>1</v>
      </c>
      <c r="J744" s="133">
        <v>550</v>
      </c>
      <c r="K744" s="133">
        <v>18</v>
      </c>
      <c r="L744" s="133">
        <v>3500</v>
      </c>
      <c r="M744" s="133" t="s">
        <v>1853</v>
      </c>
      <c r="N744" s="133" t="s">
        <v>1822</v>
      </c>
      <c r="O744" s="133" t="s">
        <v>6053</v>
      </c>
      <c r="P744" s="133" t="s">
        <v>4816</v>
      </c>
      <c r="Q744" s="166">
        <v>41894</v>
      </c>
      <c r="R744" s="133"/>
      <c r="S744" s="146" t="s">
        <v>3649</v>
      </c>
      <c r="T744" s="173" t="s">
        <v>3649</v>
      </c>
      <c r="U744" s="170" t="s">
        <v>3649</v>
      </c>
      <c r="V744" s="133"/>
      <c r="W744" s="133"/>
      <c r="X744" s="133"/>
    </row>
    <row r="745" spans="1:24" x14ac:dyDescent="0.2">
      <c r="A745" s="133"/>
      <c r="B745" s="133">
        <v>42</v>
      </c>
      <c r="C745" s="136" t="s">
        <v>6209</v>
      </c>
      <c r="D745" s="136" t="s">
        <v>1651</v>
      </c>
      <c r="E745" s="133"/>
      <c r="F745" s="133">
        <v>136900</v>
      </c>
      <c r="G745" s="133">
        <v>165</v>
      </c>
      <c r="H745" s="133">
        <v>172</v>
      </c>
      <c r="I745" s="133">
        <v>1</v>
      </c>
      <c r="J745" s="133">
        <v>903</v>
      </c>
      <c r="K745" s="133">
        <v>33</v>
      </c>
      <c r="L745" s="133"/>
      <c r="M745" s="133" t="s">
        <v>1380</v>
      </c>
      <c r="N745" s="133"/>
      <c r="O745" s="133" t="s">
        <v>2722</v>
      </c>
      <c r="P745" s="133" t="s">
        <v>4807</v>
      </c>
      <c r="Q745" s="166">
        <v>41901</v>
      </c>
      <c r="R745" s="133"/>
      <c r="S745" s="146" t="s">
        <v>3649</v>
      </c>
      <c r="T745" s="173" t="s">
        <v>3649</v>
      </c>
      <c r="U745" s="170" t="s">
        <v>3649</v>
      </c>
      <c r="V745" s="133"/>
      <c r="W745" s="133"/>
      <c r="X745" s="133"/>
    </row>
    <row r="746" spans="1:24" x14ac:dyDescent="0.2">
      <c r="A746" s="133" t="s">
        <v>6213</v>
      </c>
      <c r="B746" s="133" t="s">
        <v>4424</v>
      </c>
      <c r="C746" s="136" t="s">
        <v>5885</v>
      </c>
      <c r="D746" s="136" t="s">
        <v>2547</v>
      </c>
      <c r="E746" s="133" t="s">
        <v>6214</v>
      </c>
      <c r="F746" s="133" t="s">
        <v>6215</v>
      </c>
      <c r="G746" s="133" t="s">
        <v>3655</v>
      </c>
      <c r="H746" s="133">
        <v>172</v>
      </c>
      <c r="I746" s="133">
        <v>1</v>
      </c>
      <c r="J746" s="133">
        <v>115</v>
      </c>
      <c r="K746" s="133">
        <v>60</v>
      </c>
      <c r="L746" s="133">
        <v>110</v>
      </c>
      <c r="M746" s="133" t="s">
        <v>6216</v>
      </c>
      <c r="N746" s="133" t="s">
        <v>3657</v>
      </c>
      <c r="O746" s="133" t="s">
        <v>6217</v>
      </c>
      <c r="P746" s="133" t="s">
        <v>4807</v>
      </c>
      <c r="Q746" s="166">
        <v>41900</v>
      </c>
      <c r="R746" s="133">
        <v>31</v>
      </c>
      <c r="S746" s="146" t="s">
        <v>3649</v>
      </c>
      <c r="T746" s="173" t="s">
        <v>3649</v>
      </c>
      <c r="U746" s="170" t="s">
        <v>3649</v>
      </c>
      <c r="V746" s="133"/>
      <c r="W746" s="133"/>
      <c r="X746" s="133"/>
    </row>
    <row r="747" spans="1:24" x14ac:dyDescent="0.2">
      <c r="A747" s="133" t="s">
        <v>6213</v>
      </c>
      <c r="B747" s="133" t="s">
        <v>4424</v>
      </c>
      <c r="C747" s="136" t="s">
        <v>5885</v>
      </c>
      <c r="D747" s="136" t="s">
        <v>3843</v>
      </c>
      <c r="E747" s="133" t="s">
        <v>6214</v>
      </c>
      <c r="F747" s="133" t="s">
        <v>6215</v>
      </c>
      <c r="G747" s="133" t="s">
        <v>3655</v>
      </c>
      <c r="H747" s="133">
        <v>172</v>
      </c>
      <c r="I747" s="133">
        <v>1</v>
      </c>
      <c r="J747" s="133">
        <v>115</v>
      </c>
      <c r="K747" s="133">
        <v>60</v>
      </c>
      <c r="L747" s="133">
        <v>110</v>
      </c>
      <c r="M747" s="133" t="s">
        <v>6216</v>
      </c>
      <c r="N747" s="133" t="s">
        <v>3657</v>
      </c>
      <c r="O747" s="133" t="s">
        <v>6217</v>
      </c>
      <c r="P747" s="133" t="s">
        <v>4807</v>
      </c>
      <c r="Q747" s="166">
        <v>41900</v>
      </c>
      <c r="R747" s="133">
        <v>31</v>
      </c>
      <c r="S747" s="146" t="s">
        <v>3649</v>
      </c>
      <c r="T747" s="173" t="s">
        <v>3649</v>
      </c>
      <c r="U747" s="170" t="s">
        <v>3649</v>
      </c>
      <c r="V747" s="133"/>
      <c r="W747" s="133"/>
      <c r="X747" s="133"/>
    </row>
    <row r="748" spans="1:24" x14ac:dyDescent="0.2">
      <c r="A748" s="133" t="s">
        <v>6219</v>
      </c>
      <c r="B748" s="133" t="s">
        <v>4560</v>
      </c>
      <c r="C748" s="136" t="s">
        <v>6062</v>
      </c>
      <c r="D748" s="136" t="s">
        <v>2447</v>
      </c>
      <c r="E748" s="133" t="s">
        <v>5223</v>
      </c>
      <c r="F748" s="133" t="s">
        <v>6220</v>
      </c>
      <c r="G748" s="133" t="s">
        <v>3620</v>
      </c>
      <c r="H748" s="133">
        <v>303</v>
      </c>
      <c r="I748" s="133">
        <v>1</v>
      </c>
      <c r="J748" s="133">
        <v>115</v>
      </c>
      <c r="K748" s="133">
        <v>45</v>
      </c>
      <c r="L748" s="133">
        <v>110</v>
      </c>
      <c r="M748" s="133" t="s">
        <v>6058</v>
      </c>
      <c r="N748" s="133" t="s">
        <v>3403</v>
      </c>
      <c r="O748" s="133" t="s">
        <v>6221</v>
      </c>
      <c r="P748" s="133" t="s">
        <v>4807</v>
      </c>
      <c r="Q748" s="166">
        <v>41901</v>
      </c>
      <c r="R748" s="133">
        <v>21</v>
      </c>
      <c r="S748" s="146" t="s">
        <v>3649</v>
      </c>
      <c r="T748" s="173" t="s">
        <v>3649</v>
      </c>
      <c r="U748" s="170" t="s">
        <v>3649</v>
      </c>
      <c r="V748" s="133"/>
      <c r="W748" s="133"/>
      <c r="X748" s="133"/>
    </row>
    <row r="749" spans="1:24" x14ac:dyDescent="0.2">
      <c r="A749" s="133" t="s">
        <v>6191</v>
      </c>
      <c r="B749" s="133">
        <v>59</v>
      </c>
      <c r="C749" s="136" t="s">
        <v>6148</v>
      </c>
      <c r="D749" s="136" t="s">
        <v>3704</v>
      </c>
      <c r="E749" s="133" t="s">
        <v>5239</v>
      </c>
      <c r="F749" s="133">
        <v>130370</v>
      </c>
      <c r="G749" s="133" t="s">
        <v>1289</v>
      </c>
      <c r="H749" s="133">
        <v>250</v>
      </c>
      <c r="I749" s="133">
        <v>1</v>
      </c>
      <c r="J749" s="133">
        <v>705</v>
      </c>
      <c r="K749" s="133">
        <v>30</v>
      </c>
      <c r="L749" s="133">
        <v>1100</v>
      </c>
      <c r="M749" s="133" t="s">
        <v>5948</v>
      </c>
      <c r="N749" s="133" t="s">
        <v>4914</v>
      </c>
      <c r="O749" s="133" t="s">
        <v>5639</v>
      </c>
      <c r="P749" s="133" t="s">
        <v>2277</v>
      </c>
      <c r="Q749" s="166">
        <v>41919</v>
      </c>
      <c r="R749" s="133">
        <v>110</v>
      </c>
      <c r="S749" s="146" t="s">
        <v>3649</v>
      </c>
      <c r="T749" s="173" t="s">
        <v>3649</v>
      </c>
      <c r="U749" s="170" t="s">
        <v>3649</v>
      </c>
      <c r="V749" s="133"/>
      <c r="W749" s="133"/>
      <c r="X749" s="133"/>
    </row>
    <row r="750" spans="1:24" x14ac:dyDescent="0.2">
      <c r="A750" s="133" t="s">
        <v>6212</v>
      </c>
      <c r="B750" s="133">
        <v>43</v>
      </c>
      <c r="C750" s="136" t="s">
        <v>5989</v>
      </c>
      <c r="D750" s="136" t="s">
        <v>3704</v>
      </c>
      <c r="E750" s="133" t="s">
        <v>4611</v>
      </c>
      <c r="F750" s="133">
        <v>133913</v>
      </c>
      <c r="G750" s="133">
        <v>165</v>
      </c>
      <c r="H750" s="133">
        <v>173</v>
      </c>
      <c r="I750" s="133">
        <v>1</v>
      </c>
      <c r="J750" s="133">
        <v>550</v>
      </c>
      <c r="K750" s="133">
        <v>36</v>
      </c>
      <c r="L750" s="133">
        <v>1800</v>
      </c>
      <c r="M750" s="133" t="s">
        <v>5188</v>
      </c>
      <c r="N750" s="133"/>
      <c r="O750" s="133" t="s">
        <v>2722</v>
      </c>
      <c r="P750" s="133" t="s">
        <v>4807</v>
      </c>
      <c r="Q750" s="166">
        <v>41911</v>
      </c>
      <c r="R750" s="133"/>
      <c r="S750" s="146" t="s">
        <v>3649</v>
      </c>
      <c r="T750" s="173" t="s">
        <v>3649</v>
      </c>
      <c r="U750" s="170" t="s">
        <v>3649</v>
      </c>
      <c r="V750" s="133"/>
      <c r="W750" s="133"/>
      <c r="X750" s="133"/>
    </row>
    <row r="751" spans="1:24" x14ac:dyDescent="0.2">
      <c r="A751" s="133"/>
      <c r="B751" s="133">
        <v>44</v>
      </c>
      <c r="C751" s="136" t="s">
        <v>6225</v>
      </c>
      <c r="D751" s="136" t="s">
        <v>1651</v>
      </c>
      <c r="E751" s="133"/>
      <c r="F751" s="133">
        <v>136900</v>
      </c>
      <c r="G751" s="133">
        <v>145</v>
      </c>
      <c r="H751" s="133">
        <v>120</v>
      </c>
      <c r="I751" s="133">
        <v>1</v>
      </c>
      <c r="J751" s="133">
        <v>903</v>
      </c>
      <c r="K751" s="133">
        <v>33</v>
      </c>
      <c r="L751" s="133"/>
      <c r="M751" s="133"/>
      <c r="N751" s="133"/>
      <c r="O751" s="133" t="s">
        <v>2722</v>
      </c>
      <c r="P751" s="133" t="s">
        <v>4816</v>
      </c>
      <c r="Q751" s="166">
        <v>41919</v>
      </c>
      <c r="R751" s="133"/>
      <c r="S751" s="146" t="s">
        <v>3649</v>
      </c>
      <c r="T751" s="173" t="s">
        <v>3649</v>
      </c>
      <c r="U751" s="170" t="s">
        <v>3649</v>
      </c>
      <c r="V751" s="133"/>
      <c r="W751" s="133"/>
      <c r="X751" s="133"/>
    </row>
    <row r="752" spans="1:24" x14ac:dyDescent="0.2">
      <c r="A752" s="133"/>
      <c r="B752" s="133">
        <v>44</v>
      </c>
      <c r="C752" s="136" t="s">
        <v>6225</v>
      </c>
      <c r="D752" s="136" t="s">
        <v>1631</v>
      </c>
      <c r="E752" s="133"/>
      <c r="F752" s="133">
        <v>136900</v>
      </c>
      <c r="G752" s="133">
        <v>145</v>
      </c>
      <c r="H752" s="133">
        <v>120</v>
      </c>
      <c r="I752" s="133">
        <v>1</v>
      </c>
      <c r="J752" s="133">
        <v>903</v>
      </c>
      <c r="K752" s="133">
        <v>33</v>
      </c>
      <c r="L752" s="133"/>
      <c r="M752" s="133"/>
      <c r="N752" s="133"/>
      <c r="O752" s="133" t="s">
        <v>2722</v>
      </c>
      <c r="P752" s="133" t="s">
        <v>4816</v>
      </c>
      <c r="Q752" s="166">
        <v>41919</v>
      </c>
      <c r="R752" s="133"/>
      <c r="S752" s="146" t="s">
        <v>3649</v>
      </c>
      <c r="T752" s="173" t="s">
        <v>3649</v>
      </c>
      <c r="U752" s="170" t="s">
        <v>3649</v>
      </c>
      <c r="V752" s="133"/>
      <c r="W752" s="133"/>
      <c r="X752" s="133"/>
    </row>
    <row r="753" spans="1:24" x14ac:dyDescent="0.2">
      <c r="A753" s="133"/>
      <c r="B753" s="133">
        <v>42</v>
      </c>
      <c r="C753" s="136" t="s">
        <v>6209</v>
      </c>
      <c r="D753" s="136" t="s">
        <v>1634</v>
      </c>
      <c r="E753" s="133"/>
      <c r="F753" s="133">
        <v>136900</v>
      </c>
      <c r="G753" s="133">
        <v>165</v>
      </c>
      <c r="H753" s="133">
        <v>172</v>
      </c>
      <c r="I753" s="133">
        <v>1</v>
      </c>
      <c r="J753" s="133">
        <v>452</v>
      </c>
      <c r="K753" s="133">
        <v>33</v>
      </c>
      <c r="L753" s="133"/>
      <c r="M753" s="133" t="s">
        <v>1380</v>
      </c>
      <c r="N753" s="133"/>
      <c r="O753" s="133" t="s">
        <v>2722</v>
      </c>
      <c r="P753" s="133" t="s">
        <v>4807</v>
      </c>
      <c r="Q753" s="166">
        <v>41911</v>
      </c>
      <c r="R753" s="133"/>
      <c r="S753" s="146" t="s">
        <v>3649</v>
      </c>
      <c r="T753" s="173" t="s">
        <v>3649</v>
      </c>
      <c r="U753" s="170" t="s">
        <v>3649</v>
      </c>
      <c r="V753" s="133"/>
      <c r="W753" s="133"/>
      <c r="X753" s="133"/>
    </row>
    <row r="754" spans="1:24" x14ac:dyDescent="0.2">
      <c r="A754" s="133" t="s">
        <v>6227</v>
      </c>
      <c r="B754" s="133" t="s">
        <v>4424</v>
      </c>
      <c r="C754" s="136" t="s">
        <v>5885</v>
      </c>
      <c r="D754" s="136" t="s">
        <v>2549</v>
      </c>
      <c r="E754" s="133" t="s">
        <v>5617</v>
      </c>
      <c r="F754" s="133">
        <v>249342</v>
      </c>
      <c r="G754" s="133" t="s">
        <v>3655</v>
      </c>
      <c r="H754" s="133">
        <v>172</v>
      </c>
      <c r="I754" s="133">
        <v>1</v>
      </c>
      <c r="J754" s="133">
        <v>60</v>
      </c>
      <c r="K754" s="133">
        <v>49</v>
      </c>
      <c r="L754" s="133">
        <v>110</v>
      </c>
      <c r="M754" s="133" t="s">
        <v>6041</v>
      </c>
      <c r="N754" s="133" t="s">
        <v>3595</v>
      </c>
      <c r="O754" s="133" t="s">
        <v>6228</v>
      </c>
      <c r="P754" s="133" t="s">
        <v>4807</v>
      </c>
      <c r="Q754" s="166">
        <v>41907</v>
      </c>
      <c r="R754" s="133">
        <v>13</v>
      </c>
      <c r="S754" s="146" t="s">
        <v>3649</v>
      </c>
      <c r="T754" s="173" t="s">
        <v>3649</v>
      </c>
      <c r="U754" s="170" t="s">
        <v>3649</v>
      </c>
      <c r="V754" s="133"/>
      <c r="W754" s="133"/>
      <c r="X754" s="133"/>
    </row>
    <row r="755" spans="1:24" x14ac:dyDescent="0.2">
      <c r="A755" s="133" t="s">
        <v>6227</v>
      </c>
      <c r="B755" s="133" t="s">
        <v>4424</v>
      </c>
      <c r="C755" s="136" t="s">
        <v>5885</v>
      </c>
      <c r="D755" s="136" t="s">
        <v>2552</v>
      </c>
      <c r="E755" s="133" t="s">
        <v>5617</v>
      </c>
      <c r="F755" s="133">
        <v>249342</v>
      </c>
      <c r="G755" s="133" t="s">
        <v>3655</v>
      </c>
      <c r="H755" s="133">
        <v>172</v>
      </c>
      <c r="I755" s="133">
        <v>1</v>
      </c>
      <c r="J755" s="133">
        <v>60</v>
      </c>
      <c r="K755" s="133">
        <v>49</v>
      </c>
      <c r="L755" s="133">
        <v>110</v>
      </c>
      <c r="M755" s="133" t="s">
        <v>6041</v>
      </c>
      <c r="N755" s="133" t="s">
        <v>3595</v>
      </c>
      <c r="O755" s="133" t="s">
        <v>6228</v>
      </c>
      <c r="P755" s="133" t="s">
        <v>4807</v>
      </c>
      <c r="Q755" s="166">
        <v>41907</v>
      </c>
      <c r="R755" s="133">
        <v>13</v>
      </c>
      <c r="S755" s="146" t="s">
        <v>3649</v>
      </c>
      <c r="T755" s="173" t="s">
        <v>3649</v>
      </c>
      <c r="U755" s="170" t="s">
        <v>3649</v>
      </c>
      <c r="V755" s="133"/>
      <c r="W755" s="133"/>
      <c r="X755" s="133"/>
    </row>
    <row r="756" spans="1:24" x14ac:dyDescent="0.2">
      <c r="A756" s="133" t="s">
        <v>6230</v>
      </c>
      <c r="B756" s="133" t="s">
        <v>4560</v>
      </c>
      <c r="C756" s="136" t="s">
        <v>6062</v>
      </c>
      <c r="D756" s="136" t="s">
        <v>2451</v>
      </c>
      <c r="E756" s="133" t="s">
        <v>6231</v>
      </c>
      <c r="F756" s="133" t="s">
        <v>1106</v>
      </c>
      <c r="G756" s="133" t="s">
        <v>3620</v>
      </c>
      <c r="H756" s="133">
        <v>303</v>
      </c>
      <c r="I756" s="133">
        <v>1</v>
      </c>
      <c r="J756" s="133">
        <v>28</v>
      </c>
      <c r="K756" s="133">
        <v>45</v>
      </c>
      <c r="L756" s="133">
        <v>28</v>
      </c>
      <c r="M756" s="133" t="s">
        <v>6232</v>
      </c>
      <c r="N756" s="133" t="s">
        <v>3633</v>
      </c>
      <c r="O756" s="133" t="s">
        <v>6228</v>
      </c>
      <c r="P756" s="133" t="s">
        <v>4807</v>
      </c>
      <c r="Q756" s="166">
        <v>41905</v>
      </c>
      <c r="R756" s="133">
        <v>13</v>
      </c>
      <c r="S756" s="146" t="s">
        <v>3649</v>
      </c>
      <c r="T756" s="173" t="s">
        <v>3649</v>
      </c>
      <c r="U756" s="170" t="s">
        <v>3649</v>
      </c>
      <c r="V756" s="133"/>
      <c r="W756" s="133"/>
      <c r="X756" s="133"/>
    </row>
    <row r="757" spans="1:24" x14ac:dyDescent="0.2">
      <c r="A757" s="133" t="s">
        <v>5895</v>
      </c>
      <c r="B757" s="133">
        <v>50</v>
      </c>
      <c r="C757" s="136" t="s">
        <v>6112</v>
      </c>
      <c r="D757" s="136" t="s">
        <v>1641</v>
      </c>
      <c r="E757" s="133"/>
      <c r="F757" s="133" t="s">
        <v>6113</v>
      </c>
      <c r="G757" s="133">
        <v>165</v>
      </c>
      <c r="H757" s="133">
        <v>176</v>
      </c>
      <c r="I757" s="133">
        <v>1</v>
      </c>
      <c r="J757" s="133">
        <v>640</v>
      </c>
      <c r="K757" s="133">
        <v>37</v>
      </c>
      <c r="L757" s="133"/>
      <c r="M757" s="133" t="s">
        <v>5897</v>
      </c>
      <c r="N757" s="133"/>
      <c r="O757" s="133" t="s">
        <v>5898</v>
      </c>
      <c r="P757" s="133" t="s">
        <v>663</v>
      </c>
      <c r="Q757" s="166">
        <v>41926</v>
      </c>
      <c r="R757" s="133"/>
      <c r="S757" s="146" t="s">
        <v>3649</v>
      </c>
      <c r="T757" s="173" t="s">
        <v>3649</v>
      </c>
      <c r="U757" s="170" t="s">
        <v>3649</v>
      </c>
      <c r="V757" s="133"/>
      <c r="W757" s="133"/>
      <c r="X757" s="133"/>
    </row>
    <row r="758" spans="1:24" x14ac:dyDescent="0.2">
      <c r="A758" s="133" t="s">
        <v>6236</v>
      </c>
      <c r="B758" s="133" t="s">
        <v>4559</v>
      </c>
      <c r="C758" s="136" t="s">
        <v>5790</v>
      </c>
      <c r="D758" s="136" t="s">
        <v>2547</v>
      </c>
      <c r="E758" s="133" t="s">
        <v>6237</v>
      </c>
      <c r="F758" s="133" t="s">
        <v>1077</v>
      </c>
      <c r="G758" s="133" t="s">
        <v>3620</v>
      </c>
      <c r="H758" s="133">
        <v>303</v>
      </c>
      <c r="I758" s="133">
        <v>1</v>
      </c>
      <c r="J758" s="133">
        <v>24</v>
      </c>
      <c r="K758" s="133">
        <v>45</v>
      </c>
      <c r="L758" s="133">
        <v>24</v>
      </c>
      <c r="M758" s="133" t="s">
        <v>6232</v>
      </c>
      <c r="N758" s="133" t="s">
        <v>3633</v>
      </c>
      <c r="O758" s="133" t="s">
        <v>6238</v>
      </c>
      <c r="P758" s="133" t="s">
        <v>4807</v>
      </c>
      <c r="Q758" s="166">
        <v>41905</v>
      </c>
      <c r="R758" s="133">
        <v>5.5</v>
      </c>
      <c r="S758" s="146" t="s">
        <v>3649</v>
      </c>
      <c r="T758" s="173" t="s">
        <v>3649</v>
      </c>
      <c r="U758" s="170" t="s">
        <v>3649</v>
      </c>
      <c r="V758" s="133"/>
      <c r="W758" s="133"/>
      <c r="X758" s="133"/>
    </row>
    <row r="759" spans="1:24" x14ac:dyDescent="0.2">
      <c r="A759" s="133" t="s">
        <v>6239</v>
      </c>
      <c r="B759" s="133" t="s">
        <v>4559</v>
      </c>
      <c r="C759" s="136" t="s">
        <v>5790</v>
      </c>
      <c r="D759" s="136" t="s">
        <v>2549</v>
      </c>
      <c r="E759" s="133" t="s">
        <v>6198</v>
      </c>
      <c r="F759" s="133" t="s">
        <v>6240</v>
      </c>
      <c r="G759" s="133" t="s">
        <v>3620</v>
      </c>
      <c r="H759" s="133">
        <v>303</v>
      </c>
      <c r="I759" s="133">
        <v>1</v>
      </c>
      <c r="J759" s="133">
        <v>24</v>
      </c>
      <c r="K759" s="133">
        <v>50</v>
      </c>
      <c r="L759" s="133">
        <v>24</v>
      </c>
      <c r="M759" s="133" t="s">
        <v>6232</v>
      </c>
      <c r="N759" s="133" t="s">
        <v>3633</v>
      </c>
      <c r="O759" s="133" t="s">
        <v>6241</v>
      </c>
      <c r="P759" s="133" t="s">
        <v>4807</v>
      </c>
      <c r="Q759" s="166">
        <v>41907</v>
      </c>
      <c r="R759" s="133" t="s">
        <v>6245</v>
      </c>
      <c r="S759" s="146" t="s">
        <v>3649</v>
      </c>
      <c r="T759" s="173" t="s">
        <v>3649</v>
      </c>
      <c r="U759" s="170" t="s">
        <v>3649</v>
      </c>
      <c r="V759" s="133"/>
      <c r="W759" s="133"/>
      <c r="X759" s="133"/>
    </row>
    <row r="760" spans="1:24" x14ac:dyDescent="0.2">
      <c r="A760" s="133" t="s">
        <v>6233</v>
      </c>
      <c r="B760" s="133" t="s">
        <v>4560</v>
      </c>
      <c r="C760" s="136" t="s">
        <v>6062</v>
      </c>
      <c r="D760" s="136" t="s">
        <v>2200</v>
      </c>
      <c r="E760" s="133" t="s">
        <v>6234</v>
      </c>
      <c r="F760" s="133" t="s">
        <v>1336</v>
      </c>
      <c r="G760" s="133" t="s">
        <v>3620</v>
      </c>
      <c r="H760" s="133">
        <v>303</v>
      </c>
      <c r="I760" s="133">
        <v>1</v>
      </c>
      <c r="J760" s="133">
        <v>28</v>
      </c>
      <c r="K760" s="133">
        <v>45</v>
      </c>
      <c r="L760" s="133">
        <v>28</v>
      </c>
      <c r="M760" s="133" t="s">
        <v>6232</v>
      </c>
      <c r="N760" s="133" t="s">
        <v>3633</v>
      </c>
      <c r="O760" s="133" t="s">
        <v>6228</v>
      </c>
      <c r="P760" s="133" t="s">
        <v>4807</v>
      </c>
      <c r="Q760" s="166">
        <v>41906</v>
      </c>
      <c r="R760" s="133">
        <v>13</v>
      </c>
      <c r="S760" s="146" t="s">
        <v>3649</v>
      </c>
      <c r="T760" s="173" t="s">
        <v>3649</v>
      </c>
      <c r="U760" s="170" t="s">
        <v>3649</v>
      </c>
      <c r="V760" s="133"/>
      <c r="W760" s="133"/>
      <c r="X760" s="133"/>
    </row>
    <row r="761" spans="1:24" x14ac:dyDescent="0.2">
      <c r="A761" s="133" t="s">
        <v>6264</v>
      </c>
      <c r="B761" s="133" t="s">
        <v>4560</v>
      </c>
      <c r="C761" s="136" t="s">
        <v>6062</v>
      </c>
      <c r="D761" s="136" t="s">
        <v>2547</v>
      </c>
      <c r="E761" s="133" t="s">
        <v>6235</v>
      </c>
      <c r="F761" s="426" t="s">
        <v>646</v>
      </c>
      <c r="G761" s="133" t="s">
        <v>3620</v>
      </c>
      <c r="H761" s="133">
        <v>303</v>
      </c>
      <c r="I761" s="133">
        <v>1</v>
      </c>
      <c r="J761" s="133">
        <v>28</v>
      </c>
      <c r="K761" s="133">
        <v>54</v>
      </c>
      <c r="L761" s="133">
        <v>28</v>
      </c>
      <c r="M761" s="133" t="s">
        <v>6232</v>
      </c>
      <c r="N761" s="133" t="s">
        <v>3633</v>
      </c>
      <c r="O761" s="133" t="s">
        <v>6228</v>
      </c>
      <c r="P761" s="133" t="s">
        <v>4807</v>
      </c>
      <c r="Q761" s="166">
        <v>41911</v>
      </c>
      <c r="R761" s="133">
        <v>13</v>
      </c>
      <c r="S761" s="146" t="s">
        <v>3649</v>
      </c>
      <c r="T761" s="173" t="s">
        <v>3649</v>
      </c>
      <c r="U761" s="170" t="s">
        <v>3649</v>
      </c>
      <c r="V761" s="1132" t="s">
        <v>6265</v>
      </c>
      <c r="W761" s="426"/>
      <c r="X761" s="426"/>
    </row>
    <row r="762" spans="1:24" x14ac:dyDescent="0.2">
      <c r="A762" s="133" t="s">
        <v>6193</v>
      </c>
      <c r="B762" s="133" t="s">
        <v>4559</v>
      </c>
      <c r="C762" s="136" t="s">
        <v>5790</v>
      </c>
      <c r="D762" s="136" t="s">
        <v>2212</v>
      </c>
      <c r="E762" s="133" t="s">
        <v>6194</v>
      </c>
      <c r="F762" s="133" t="s">
        <v>6195</v>
      </c>
      <c r="G762" s="133" t="s">
        <v>3620</v>
      </c>
      <c r="H762" s="133">
        <v>303</v>
      </c>
      <c r="I762" s="133">
        <v>1</v>
      </c>
      <c r="J762" s="133">
        <v>113</v>
      </c>
      <c r="K762" s="133">
        <v>63</v>
      </c>
      <c r="L762" s="133">
        <v>110</v>
      </c>
      <c r="M762" s="133" t="s">
        <v>6196</v>
      </c>
      <c r="N762" s="133" t="s">
        <v>2660</v>
      </c>
      <c r="O762" s="133" t="s">
        <v>6258</v>
      </c>
      <c r="P762" s="133" t="s">
        <v>4816</v>
      </c>
      <c r="Q762" s="166">
        <v>41919</v>
      </c>
      <c r="R762" s="133" t="s">
        <v>4776</v>
      </c>
      <c r="S762" s="146" t="s">
        <v>3649</v>
      </c>
      <c r="T762" s="173" t="s">
        <v>3649</v>
      </c>
      <c r="U762" s="170" t="s">
        <v>3649</v>
      </c>
      <c r="V762" s="133"/>
      <c r="W762" s="133"/>
      <c r="X762" s="133"/>
    </row>
    <row r="763" spans="1:24" x14ac:dyDescent="0.2">
      <c r="A763" s="133" t="s">
        <v>6262</v>
      </c>
      <c r="B763" s="133">
        <v>49</v>
      </c>
      <c r="C763" s="136" t="s">
        <v>6123</v>
      </c>
      <c r="D763" s="136" t="s">
        <v>3704</v>
      </c>
      <c r="E763" s="133"/>
      <c r="F763" s="133" t="s">
        <v>1772</v>
      </c>
      <c r="G763" s="133">
        <v>165</v>
      </c>
      <c r="H763" s="133">
        <v>176</v>
      </c>
      <c r="I763" s="133">
        <v>1</v>
      </c>
      <c r="J763" s="133">
        <v>640</v>
      </c>
      <c r="K763" s="133">
        <v>37</v>
      </c>
      <c r="L763" s="133"/>
      <c r="M763" s="133" t="s">
        <v>5897</v>
      </c>
      <c r="N763" s="133"/>
      <c r="O763" s="133" t="s">
        <v>6124</v>
      </c>
      <c r="P763" s="133" t="s">
        <v>663</v>
      </c>
      <c r="Q763" s="166">
        <v>41927</v>
      </c>
      <c r="R763" s="133"/>
      <c r="S763" s="146" t="s">
        <v>3649</v>
      </c>
      <c r="T763" s="173" t="s">
        <v>3649</v>
      </c>
      <c r="U763" s="170" t="s">
        <v>3649</v>
      </c>
      <c r="V763" s="133"/>
      <c r="W763" s="133"/>
      <c r="X763" s="133"/>
    </row>
    <row r="764" spans="1:24" x14ac:dyDescent="0.2">
      <c r="A764" s="133" t="s">
        <v>6266</v>
      </c>
      <c r="B764" s="133" t="s">
        <v>4422</v>
      </c>
      <c r="C764" s="136" t="s">
        <v>5665</v>
      </c>
      <c r="D764" s="136" t="s">
        <v>4279</v>
      </c>
      <c r="E764" s="133" t="s">
        <v>2642</v>
      </c>
      <c r="F764" s="133" t="s">
        <v>6267</v>
      </c>
      <c r="G764" s="133" t="s">
        <v>3593</v>
      </c>
      <c r="H764" s="133">
        <v>172</v>
      </c>
      <c r="I764" s="133">
        <v>1</v>
      </c>
      <c r="J764" s="133">
        <v>50</v>
      </c>
      <c r="K764" s="133">
        <v>54</v>
      </c>
      <c r="L764" s="133">
        <v>275</v>
      </c>
      <c r="M764" s="133" t="s">
        <v>5694</v>
      </c>
      <c r="N764" s="133"/>
      <c r="O764" s="133" t="s">
        <v>5710</v>
      </c>
      <c r="P764" s="133" t="s">
        <v>4816</v>
      </c>
      <c r="Q764" s="166">
        <v>41919</v>
      </c>
      <c r="R764" s="133"/>
      <c r="S764" s="146" t="s">
        <v>3649</v>
      </c>
      <c r="T764" s="173" t="s">
        <v>3649</v>
      </c>
      <c r="U764" s="170" t="s">
        <v>3649</v>
      </c>
      <c r="V764" s="133"/>
      <c r="W764" s="133"/>
      <c r="X764" s="133"/>
    </row>
    <row r="765" spans="1:24" x14ac:dyDescent="0.2">
      <c r="A765" s="133" t="s">
        <v>6266</v>
      </c>
      <c r="B765" s="133" t="s">
        <v>4422</v>
      </c>
      <c r="C765" s="136" t="s">
        <v>5665</v>
      </c>
      <c r="D765" s="136" t="s">
        <v>4283</v>
      </c>
      <c r="E765" s="133" t="s">
        <v>2642</v>
      </c>
      <c r="F765" s="133" t="s">
        <v>6267</v>
      </c>
      <c r="G765" s="133" t="s">
        <v>3593</v>
      </c>
      <c r="H765" s="133">
        <v>172</v>
      </c>
      <c r="I765" s="133">
        <v>1</v>
      </c>
      <c r="J765" s="133">
        <v>50</v>
      </c>
      <c r="K765" s="133">
        <v>54</v>
      </c>
      <c r="L765" s="133">
        <v>275</v>
      </c>
      <c r="M765" s="133" t="s">
        <v>5694</v>
      </c>
      <c r="N765" s="133"/>
      <c r="O765" s="133" t="s">
        <v>5710</v>
      </c>
      <c r="P765" s="133" t="s">
        <v>4816</v>
      </c>
      <c r="Q765" s="166">
        <v>41919</v>
      </c>
      <c r="R765" s="133"/>
      <c r="S765" s="146" t="s">
        <v>3649</v>
      </c>
      <c r="T765" s="173" t="s">
        <v>3649</v>
      </c>
      <c r="U765" s="170" t="s">
        <v>3649</v>
      </c>
      <c r="V765" s="133"/>
      <c r="W765" s="133"/>
      <c r="X765" s="133"/>
    </row>
    <row r="766" spans="1:24" x14ac:dyDescent="0.2">
      <c r="A766" s="133" t="s">
        <v>6266</v>
      </c>
      <c r="B766" s="133" t="s">
        <v>4424</v>
      </c>
      <c r="C766" s="136" t="s">
        <v>5885</v>
      </c>
      <c r="D766" s="136" t="s">
        <v>2212</v>
      </c>
      <c r="E766" s="133" t="s">
        <v>2642</v>
      </c>
      <c r="F766" s="133" t="s">
        <v>6267</v>
      </c>
      <c r="G766" s="133" t="s">
        <v>3593</v>
      </c>
      <c r="H766" s="133">
        <v>172</v>
      </c>
      <c r="I766" s="133">
        <v>1</v>
      </c>
      <c r="J766" s="133">
        <v>88</v>
      </c>
      <c r="K766" s="133">
        <v>54</v>
      </c>
      <c r="L766" s="133">
        <v>275</v>
      </c>
      <c r="M766" s="133" t="s">
        <v>5694</v>
      </c>
      <c r="N766" s="133"/>
      <c r="O766" s="133" t="s">
        <v>5710</v>
      </c>
      <c r="P766" s="133" t="s">
        <v>4807</v>
      </c>
      <c r="Q766" s="166">
        <v>41920</v>
      </c>
      <c r="R766" s="133"/>
      <c r="S766" s="146" t="s">
        <v>3649</v>
      </c>
      <c r="T766" s="173" t="s">
        <v>3649</v>
      </c>
      <c r="U766" s="170" t="s">
        <v>3649</v>
      </c>
      <c r="V766" s="133"/>
      <c r="W766" s="133"/>
      <c r="X766" s="133"/>
    </row>
    <row r="767" spans="1:24" x14ac:dyDescent="0.2">
      <c r="A767" s="133" t="s">
        <v>6266</v>
      </c>
      <c r="B767" s="133" t="s">
        <v>4424</v>
      </c>
      <c r="C767" s="136" t="s">
        <v>5885</v>
      </c>
      <c r="D767" s="136" t="s">
        <v>2214</v>
      </c>
      <c r="E767" s="133" t="s">
        <v>2642</v>
      </c>
      <c r="F767" s="133" t="s">
        <v>6267</v>
      </c>
      <c r="G767" s="133" t="s">
        <v>3593</v>
      </c>
      <c r="H767" s="133">
        <v>172</v>
      </c>
      <c r="I767" s="133">
        <v>1</v>
      </c>
      <c r="J767" s="133">
        <v>88</v>
      </c>
      <c r="K767" s="133">
        <v>54</v>
      </c>
      <c r="L767" s="133">
        <v>275</v>
      </c>
      <c r="M767" s="133" t="s">
        <v>5694</v>
      </c>
      <c r="N767" s="133"/>
      <c r="O767" s="133" t="s">
        <v>5710</v>
      </c>
      <c r="P767" s="133" t="s">
        <v>4807</v>
      </c>
      <c r="Q767" s="166">
        <v>41920</v>
      </c>
      <c r="R767" s="133"/>
      <c r="S767" s="146" t="s">
        <v>3649</v>
      </c>
      <c r="T767" s="173" t="s">
        <v>3649</v>
      </c>
      <c r="U767" s="170" t="s">
        <v>3649</v>
      </c>
      <c r="V767" s="133"/>
      <c r="W767" s="133"/>
      <c r="X767" s="133"/>
    </row>
    <row r="768" spans="1:24" x14ac:dyDescent="0.2">
      <c r="A768" s="133" t="s">
        <v>6212</v>
      </c>
      <c r="B768" s="133">
        <v>42</v>
      </c>
      <c r="C768" s="136" t="s">
        <v>6209</v>
      </c>
      <c r="D768" s="136" t="s">
        <v>2726</v>
      </c>
      <c r="E768" s="133" t="s">
        <v>4611</v>
      </c>
      <c r="F768" s="133">
        <v>133913</v>
      </c>
      <c r="G768" s="133">
        <v>165</v>
      </c>
      <c r="H768" s="133">
        <v>173</v>
      </c>
      <c r="I768" s="133">
        <v>1</v>
      </c>
      <c r="J768" s="133">
        <v>340</v>
      </c>
      <c r="K768" s="133">
        <v>36</v>
      </c>
      <c r="L768" s="133"/>
      <c r="M768" s="133" t="s">
        <v>5188</v>
      </c>
      <c r="N768" s="133"/>
      <c r="O768" s="133" t="s">
        <v>2722</v>
      </c>
      <c r="P768" s="133" t="s">
        <v>4807</v>
      </c>
      <c r="Q768" s="166">
        <v>41918</v>
      </c>
      <c r="R768" s="133"/>
      <c r="S768" s="146" t="s">
        <v>3649</v>
      </c>
      <c r="T768" s="173" t="s">
        <v>3649</v>
      </c>
      <c r="U768" s="170" t="s">
        <v>3649</v>
      </c>
      <c r="V768" s="133"/>
      <c r="W768" s="133"/>
      <c r="X768" s="133"/>
    </row>
    <row r="769" spans="1:24" x14ac:dyDescent="0.2">
      <c r="A769" s="133"/>
      <c r="B769" s="133">
        <v>54</v>
      </c>
      <c r="C769" s="136" t="s">
        <v>6170</v>
      </c>
      <c r="D769" s="136" t="s">
        <v>3704</v>
      </c>
      <c r="E769" s="133"/>
      <c r="F769" s="133">
        <v>136900</v>
      </c>
      <c r="G769" s="133">
        <v>165</v>
      </c>
      <c r="H769" s="133">
        <v>1769</v>
      </c>
      <c r="I769" s="133">
        <v>1</v>
      </c>
      <c r="J769" s="133">
        <v>325</v>
      </c>
      <c r="K769" s="133">
        <v>33</v>
      </c>
      <c r="L769" s="133"/>
      <c r="M769" s="133" t="s">
        <v>1380</v>
      </c>
      <c r="N769" s="133"/>
      <c r="O769" s="133" t="s">
        <v>2722</v>
      </c>
      <c r="P769" s="133" t="s">
        <v>663</v>
      </c>
      <c r="Q769" s="166">
        <v>41922</v>
      </c>
      <c r="R769" s="133"/>
      <c r="S769" s="146" t="s">
        <v>3649</v>
      </c>
      <c r="T769" s="173" t="s">
        <v>3649</v>
      </c>
      <c r="U769" s="170" t="s">
        <v>3649</v>
      </c>
      <c r="V769" s="133"/>
      <c r="W769" s="133"/>
      <c r="X769" s="133"/>
    </row>
    <row r="770" spans="1:24" x14ac:dyDescent="0.2">
      <c r="A770" s="133"/>
      <c r="B770" s="133">
        <v>54</v>
      </c>
      <c r="C770" s="136" t="s">
        <v>6170</v>
      </c>
      <c r="D770" s="136" t="s">
        <v>3707</v>
      </c>
      <c r="E770" s="133"/>
      <c r="F770" s="133">
        <v>136900</v>
      </c>
      <c r="G770" s="133">
        <v>165</v>
      </c>
      <c r="H770" s="133">
        <v>1769</v>
      </c>
      <c r="I770" s="133">
        <v>1</v>
      </c>
      <c r="J770" s="133">
        <v>325</v>
      </c>
      <c r="K770" s="133">
        <v>33</v>
      </c>
      <c r="L770" s="133"/>
      <c r="M770" s="133" t="s">
        <v>1380</v>
      </c>
      <c r="N770" s="133"/>
      <c r="O770" s="133" t="s">
        <v>2722</v>
      </c>
      <c r="P770" s="133" t="s">
        <v>663</v>
      </c>
      <c r="Q770" s="166">
        <v>41922</v>
      </c>
      <c r="R770" s="133"/>
      <c r="S770" s="146" t="s">
        <v>3649</v>
      </c>
      <c r="T770" s="173" t="s">
        <v>3649</v>
      </c>
      <c r="U770" s="170" t="s">
        <v>3649</v>
      </c>
      <c r="V770" s="133"/>
      <c r="W770" s="133"/>
      <c r="X770" s="133"/>
    </row>
    <row r="771" spans="1:24" x14ac:dyDescent="0.2">
      <c r="A771" s="133" t="s">
        <v>6197</v>
      </c>
      <c r="B771" s="133" t="s">
        <v>4559</v>
      </c>
      <c r="C771" s="136" t="s">
        <v>5790</v>
      </c>
      <c r="D771" s="136" t="s">
        <v>4258</v>
      </c>
      <c r="E771" s="133" t="s">
        <v>6198</v>
      </c>
      <c r="F771" s="133" t="s">
        <v>6199</v>
      </c>
      <c r="G771" s="133" t="s">
        <v>3620</v>
      </c>
      <c r="H771" s="133">
        <v>303</v>
      </c>
      <c r="I771" s="133">
        <v>1</v>
      </c>
      <c r="J771" s="133">
        <v>110</v>
      </c>
      <c r="K771" s="133">
        <v>50</v>
      </c>
      <c r="L771" s="133">
        <v>110</v>
      </c>
      <c r="M771" s="133" t="s">
        <v>6196</v>
      </c>
      <c r="N771" s="133" t="s">
        <v>2660</v>
      </c>
      <c r="O771" s="133" t="s">
        <v>6309</v>
      </c>
      <c r="P771" s="133" t="s">
        <v>663</v>
      </c>
      <c r="Q771" s="166">
        <v>41925</v>
      </c>
      <c r="R771" s="133" t="s">
        <v>3648</v>
      </c>
      <c r="S771" s="146" t="s">
        <v>3649</v>
      </c>
      <c r="T771" s="173" t="s">
        <v>3649</v>
      </c>
      <c r="U771" s="170" t="s">
        <v>3649</v>
      </c>
      <c r="V771" s="133"/>
      <c r="W771" s="133"/>
      <c r="X771" s="133"/>
    </row>
    <row r="772" spans="1:24" x14ac:dyDescent="0.2">
      <c r="A772" s="133"/>
      <c r="B772" s="133">
        <v>42</v>
      </c>
      <c r="C772" s="136" t="s">
        <v>6209</v>
      </c>
      <c r="D772" s="136" t="s">
        <v>1641</v>
      </c>
      <c r="E772" s="133"/>
      <c r="F772" s="133">
        <v>136900</v>
      </c>
      <c r="G772" s="133">
        <v>165</v>
      </c>
      <c r="H772" s="133">
        <v>172</v>
      </c>
      <c r="I772" s="133">
        <v>1</v>
      </c>
      <c r="J772" s="133">
        <v>903</v>
      </c>
      <c r="K772" s="133">
        <v>33</v>
      </c>
      <c r="L772" s="133"/>
      <c r="M772" s="133" t="s">
        <v>1380</v>
      </c>
      <c r="N772" s="133"/>
      <c r="O772" s="133" t="s">
        <v>2722</v>
      </c>
      <c r="P772" s="133" t="s">
        <v>663</v>
      </c>
      <c r="Q772" s="166">
        <v>41927</v>
      </c>
      <c r="R772" s="133"/>
      <c r="S772" s="146" t="s">
        <v>3649</v>
      </c>
      <c r="T772" s="173" t="s">
        <v>3649</v>
      </c>
      <c r="U772" s="170" t="s">
        <v>3649</v>
      </c>
      <c r="V772" s="133"/>
      <c r="W772" s="133"/>
      <c r="X772" s="133"/>
    </row>
    <row r="773" spans="1:24" x14ac:dyDescent="0.2">
      <c r="A773" s="133"/>
      <c r="B773" s="133">
        <v>44</v>
      </c>
      <c r="C773" s="136" t="s">
        <v>6225</v>
      </c>
      <c r="D773" s="136" t="s">
        <v>1634</v>
      </c>
      <c r="E773" s="133"/>
      <c r="F773" s="133">
        <v>136900</v>
      </c>
      <c r="G773" s="133">
        <v>145</v>
      </c>
      <c r="H773" s="133">
        <v>120</v>
      </c>
      <c r="I773" s="133">
        <v>1</v>
      </c>
      <c r="J773" s="133">
        <v>602</v>
      </c>
      <c r="K773" s="133">
        <v>33</v>
      </c>
      <c r="L773" s="133"/>
      <c r="M773" s="133"/>
      <c r="N773" s="133"/>
      <c r="O773" s="133" t="s">
        <v>2722</v>
      </c>
      <c r="P773" s="133" t="s">
        <v>663</v>
      </c>
      <c r="Q773" s="166">
        <v>41927</v>
      </c>
      <c r="R773" s="133"/>
      <c r="S773" s="146" t="s">
        <v>3649</v>
      </c>
      <c r="T773" s="173" t="s">
        <v>3649</v>
      </c>
      <c r="U773" s="170" t="s">
        <v>3649</v>
      </c>
      <c r="V773" s="133"/>
      <c r="W773" s="133"/>
      <c r="X773" s="133"/>
    </row>
    <row r="774" spans="1:24" x14ac:dyDescent="0.2">
      <c r="A774" s="133"/>
      <c r="B774" s="133">
        <v>44</v>
      </c>
      <c r="C774" s="136" t="s">
        <v>6225</v>
      </c>
      <c r="D774" s="136" t="s">
        <v>1637</v>
      </c>
      <c r="E774" s="133"/>
      <c r="F774" s="133">
        <v>136900</v>
      </c>
      <c r="G774" s="133">
        <v>145</v>
      </c>
      <c r="H774" s="133">
        <v>120</v>
      </c>
      <c r="I774" s="133">
        <v>1</v>
      </c>
      <c r="J774" s="133">
        <v>602</v>
      </c>
      <c r="K774" s="133">
        <v>33</v>
      </c>
      <c r="L774" s="133"/>
      <c r="M774" s="133"/>
      <c r="N774" s="133"/>
      <c r="O774" s="133" t="s">
        <v>2722</v>
      </c>
      <c r="P774" s="133" t="s">
        <v>663</v>
      </c>
      <c r="Q774" s="166">
        <v>41927</v>
      </c>
      <c r="R774" s="133"/>
      <c r="S774" s="146" t="s">
        <v>3649</v>
      </c>
      <c r="T774" s="173" t="s">
        <v>3649</v>
      </c>
      <c r="U774" s="170" t="s">
        <v>3649</v>
      </c>
      <c r="V774" s="133"/>
      <c r="W774" s="133"/>
      <c r="X774" s="133"/>
    </row>
    <row r="775" spans="1:24" x14ac:dyDescent="0.2">
      <c r="A775" s="133" t="s">
        <v>6304</v>
      </c>
      <c r="B775" s="133" t="s">
        <v>4424</v>
      </c>
      <c r="C775" s="136" t="s">
        <v>5885</v>
      </c>
      <c r="D775" s="136" t="s">
        <v>4258</v>
      </c>
      <c r="E775" s="133" t="s">
        <v>6305</v>
      </c>
      <c r="F775" s="133" t="s">
        <v>6306</v>
      </c>
      <c r="G775" s="133" t="s">
        <v>3655</v>
      </c>
      <c r="H775" s="133">
        <v>172</v>
      </c>
      <c r="I775" s="133">
        <v>1</v>
      </c>
      <c r="J775" s="133">
        <v>10</v>
      </c>
      <c r="K775" s="133">
        <v>45</v>
      </c>
      <c r="L775" s="133">
        <v>10</v>
      </c>
      <c r="M775" s="133" t="s">
        <v>6307</v>
      </c>
      <c r="N775" s="133" t="s">
        <v>4820</v>
      </c>
      <c r="O775" s="133" t="s">
        <v>5710</v>
      </c>
      <c r="P775" s="133" t="s">
        <v>663</v>
      </c>
      <c r="Q775" s="166">
        <v>41920</v>
      </c>
      <c r="R775" s="133">
        <v>1</v>
      </c>
      <c r="S775" s="146" t="s">
        <v>3649</v>
      </c>
      <c r="T775" s="173" t="s">
        <v>3649</v>
      </c>
      <c r="U775" s="170" t="s">
        <v>3649</v>
      </c>
      <c r="V775" s="133"/>
      <c r="W775" s="133"/>
      <c r="X775" s="133"/>
    </row>
    <row r="776" spans="1:24" x14ac:dyDescent="0.2">
      <c r="A776" s="133" t="s">
        <v>6304</v>
      </c>
      <c r="B776" s="133" t="s">
        <v>4424</v>
      </c>
      <c r="C776" s="136" t="s">
        <v>5885</v>
      </c>
      <c r="D776" s="136" t="s">
        <v>2219</v>
      </c>
      <c r="E776" s="133" t="s">
        <v>6305</v>
      </c>
      <c r="F776" s="133" t="s">
        <v>6306</v>
      </c>
      <c r="G776" s="133" t="s">
        <v>3655</v>
      </c>
      <c r="H776" s="133">
        <v>172</v>
      </c>
      <c r="I776" s="133">
        <v>1</v>
      </c>
      <c r="J776" s="133">
        <v>10</v>
      </c>
      <c r="K776" s="133">
        <v>45</v>
      </c>
      <c r="L776" s="133">
        <v>10</v>
      </c>
      <c r="M776" s="133" t="s">
        <v>6307</v>
      </c>
      <c r="N776" s="133" t="s">
        <v>4820</v>
      </c>
      <c r="O776" s="133" t="s">
        <v>5710</v>
      </c>
      <c r="P776" s="133" t="s">
        <v>663</v>
      </c>
      <c r="Q776" s="166">
        <v>41920</v>
      </c>
      <c r="R776" s="133">
        <v>1</v>
      </c>
      <c r="S776" s="146" t="s">
        <v>3649</v>
      </c>
      <c r="T776" s="173" t="s">
        <v>3649</v>
      </c>
      <c r="U776" s="170" t="s">
        <v>3649</v>
      </c>
      <c r="V776" s="133"/>
      <c r="W776" s="133"/>
      <c r="X776" s="133"/>
    </row>
    <row r="777" spans="1:24" x14ac:dyDescent="0.2">
      <c r="A777" s="133" t="s">
        <v>6054</v>
      </c>
      <c r="B777" s="133">
        <v>59</v>
      </c>
      <c r="C777" s="136" t="s">
        <v>6331</v>
      </c>
      <c r="D777" s="136" t="s">
        <v>1651</v>
      </c>
      <c r="E777" s="133" t="s">
        <v>3323</v>
      </c>
      <c r="F777" s="133" t="s">
        <v>3847</v>
      </c>
      <c r="G777" s="133" t="s">
        <v>1289</v>
      </c>
      <c r="H777" s="133">
        <v>250</v>
      </c>
      <c r="I777" s="133">
        <v>1</v>
      </c>
      <c r="J777" s="133">
        <v>550</v>
      </c>
      <c r="K777" s="133">
        <v>18</v>
      </c>
      <c r="L777" s="133">
        <v>1100</v>
      </c>
      <c r="M777" s="133" t="s">
        <v>6274</v>
      </c>
      <c r="N777" s="133" t="s">
        <v>4907</v>
      </c>
      <c r="O777" s="133" t="s">
        <v>3316</v>
      </c>
      <c r="P777" s="133" t="s">
        <v>4816</v>
      </c>
      <c r="Q777" s="166">
        <v>41929</v>
      </c>
      <c r="R777" s="133" t="s">
        <v>3649</v>
      </c>
      <c r="S777" s="146" t="s">
        <v>3649</v>
      </c>
      <c r="T777" s="173" t="s">
        <v>3649</v>
      </c>
      <c r="U777" s="170" t="s">
        <v>3649</v>
      </c>
      <c r="V777" s="133"/>
      <c r="W777" s="133"/>
      <c r="X777" s="133"/>
    </row>
    <row r="778" spans="1:24" x14ac:dyDescent="0.2">
      <c r="A778" s="133" t="s">
        <v>6275</v>
      </c>
      <c r="B778" s="133" t="s">
        <v>4558</v>
      </c>
      <c r="C778" s="136" t="s">
        <v>5907</v>
      </c>
      <c r="D778" s="136" t="s">
        <v>2549</v>
      </c>
      <c r="E778" s="133" t="s">
        <v>5783</v>
      </c>
      <c r="F778" s="426" t="s">
        <v>5784</v>
      </c>
      <c r="G778" s="133" t="s">
        <v>3620</v>
      </c>
      <c r="H778" s="133">
        <v>303</v>
      </c>
      <c r="I778" s="133">
        <v>1</v>
      </c>
      <c r="J778" s="133">
        <v>131</v>
      </c>
      <c r="K778" s="133">
        <v>45</v>
      </c>
      <c r="L778" s="133">
        <v>145</v>
      </c>
      <c r="M778" s="133" t="s">
        <v>917</v>
      </c>
      <c r="N778" s="133" t="s">
        <v>3612</v>
      </c>
      <c r="O778" s="133" t="s">
        <v>6295</v>
      </c>
      <c r="P778" s="133" t="s">
        <v>4816</v>
      </c>
      <c r="Q778" s="166">
        <v>41927</v>
      </c>
      <c r="R778" s="133">
        <v>34</v>
      </c>
      <c r="S778" s="146" t="s">
        <v>3649</v>
      </c>
      <c r="T778" s="173" t="s">
        <v>3649</v>
      </c>
      <c r="U778" s="170" t="s">
        <v>3649</v>
      </c>
      <c r="V778" s="2713" t="s">
        <v>6296</v>
      </c>
      <c r="W778" s="2714"/>
      <c r="X778" s="2715"/>
    </row>
    <row r="779" spans="1:24" x14ac:dyDescent="0.2">
      <c r="A779" s="133" t="s">
        <v>6275</v>
      </c>
      <c r="B779" s="133" t="s">
        <v>4560</v>
      </c>
      <c r="C779" s="136" t="s">
        <v>6062</v>
      </c>
      <c r="D779" s="136" t="s">
        <v>2549</v>
      </c>
      <c r="E779" s="133" t="s">
        <v>5783</v>
      </c>
      <c r="F779" s="426" t="s">
        <v>5784</v>
      </c>
      <c r="G779" s="133" t="s">
        <v>3620</v>
      </c>
      <c r="H779" s="133">
        <v>303</v>
      </c>
      <c r="I779" s="133">
        <v>1</v>
      </c>
      <c r="J779" s="133">
        <v>159</v>
      </c>
      <c r="K779" s="133">
        <v>45</v>
      </c>
      <c r="L779" s="133">
        <v>145</v>
      </c>
      <c r="M779" s="133" t="s">
        <v>917</v>
      </c>
      <c r="N779" s="133" t="s">
        <v>3612</v>
      </c>
      <c r="O779" s="133" t="s">
        <v>6295</v>
      </c>
      <c r="P779" s="133" t="s">
        <v>4816</v>
      </c>
      <c r="Q779" s="166">
        <v>41927</v>
      </c>
      <c r="R779" s="133">
        <v>34</v>
      </c>
      <c r="S779" s="146" t="s">
        <v>3649</v>
      </c>
      <c r="T779" s="173" t="s">
        <v>3649</v>
      </c>
      <c r="U779" s="170" t="s">
        <v>3649</v>
      </c>
      <c r="V779" s="2716"/>
      <c r="W779" s="2717"/>
      <c r="X779" s="2718"/>
    </row>
    <row r="780" spans="1:24" x14ac:dyDescent="0.2">
      <c r="A780" s="133" t="s">
        <v>6316</v>
      </c>
      <c r="B780" s="133" t="s">
        <v>4558</v>
      </c>
      <c r="C780" s="136" t="s">
        <v>5907</v>
      </c>
      <c r="D780" s="136" t="s">
        <v>2547</v>
      </c>
      <c r="E780" s="133" t="s">
        <v>5454</v>
      </c>
      <c r="F780" s="133" t="s">
        <v>3018</v>
      </c>
      <c r="G780" s="133" t="s">
        <v>3620</v>
      </c>
      <c r="H780" s="133">
        <v>303</v>
      </c>
      <c r="I780" s="133">
        <v>1</v>
      </c>
      <c r="J780" s="133">
        <v>8</v>
      </c>
      <c r="K780" s="133">
        <v>36</v>
      </c>
      <c r="L780" s="133">
        <v>8</v>
      </c>
      <c r="M780" s="133" t="s">
        <v>3630</v>
      </c>
      <c r="N780" s="133" t="s">
        <v>4820</v>
      </c>
      <c r="O780" s="133" t="s">
        <v>6317</v>
      </c>
      <c r="P780" s="133" t="s">
        <v>4816</v>
      </c>
      <c r="Q780" s="166">
        <v>41921</v>
      </c>
      <c r="R780" s="133" t="s">
        <v>6318</v>
      </c>
      <c r="S780" s="146" t="s">
        <v>3649</v>
      </c>
      <c r="T780" s="173" t="s">
        <v>3649</v>
      </c>
      <c r="U780" s="170" t="s">
        <v>3649</v>
      </c>
      <c r="V780" s="133"/>
      <c r="W780" s="133"/>
      <c r="X780" s="133"/>
    </row>
    <row r="781" spans="1:24" x14ac:dyDescent="0.2">
      <c r="A781" s="133" t="s">
        <v>6322</v>
      </c>
      <c r="B781" s="133" t="s">
        <v>4424</v>
      </c>
      <c r="C781" s="136" t="s">
        <v>5885</v>
      </c>
      <c r="D781" s="136" t="s">
        <v>2559</v>
      </c>
      <c r="E781" s="133" t="s">
        <v>6323</v>
      </c>
      <c r="F781" s="133" t="s">
        <v>3752</v>
      </c>
      <c r="G781" s="133" t="s">
        <v>3655</v>
      </c>
      <c r="H781" s="133">
        <v>172</v>
      </c>
      <c r="I781" s="133">
        <v>1</v>
      </c>
      <c r="J781" s="133">
        <v>5</v>
      </c>
      <c r="K781" s="133">
        <v>45</v>
      </c>
      <c r="L781" s="133">
        <v>10</v>
      </c>
      <c r="M781" s="133" t="s">
        <v>6041</v>
      </c>
      <c r="N781" s="133" t="s">
        <v>580</v>
      </c>
      <c r="O781" s="133" t="s">
        <v>6317</v>
      </c>
      <c r="P781" s="133" t="s">
        <v>4816</v>
      </c>
      <c r="Q781" s="166">
        <v>41925</v>
      </c>
      <c r="R781" s="133">
        <v>3</v>
      </c>
      <c r="S781" s="146" t="s">
        <v>3649</v>
      </c>
      <c r="T781" s="173" t="s">
        <v>3649</v>
      </c>
      <c r="U781" s="170" t="s">
        <v>3649</v>
      </c>
      <c r="V781" s="133"/>
      <c r="W781" s="133"/>
      <c r="X781" s="133"/>
    </row>
    <row r="782" spans="1:24" x14ac:dyDescent="0.2">
      <c r="A782" s="133" t="s">
        <v>6322</v>
      </c>
      <c r="B782" s="133" t="s">
        <v>4424</v>
      </c>
      <c r="C782" s="136" t="s">
        <v>5885</v>
      </c>
      <c r="D782" s="136" t="s">
        <v>4731</v>
      </c>
      <c r="E782" s="133" t="s">
        <v>6323</v>
      </c>
      <c r="F782" s="133" t="s">
        <v>3752</v>
      </c>
      <c r="G782" s="133" t="s">
        <v>3655</v>
      </c>
      <c r="H782" s="133">
        <v>172</v>
      </c>
      <c r="I782" s="133">
        <v>1</v>
      </c>
      <c r="J782" s="133">
        <v>5</v>
      </c>
      <c r="K782" s="133">
        <v>45</v>
      </c>
      <c r="L782" s="133">
        <v>10</v>
      </c>
      <c r="M782" s="133" t="s">
        <v>6041</v>
      </c>
      <c r="N782" s="133" t="s">
        <v>580</v>
      </c>
      <c r="O782" s="133" t="s">
        <v>6317</v>
      </c>
      <c r="P782" s="133" t="s">
        <v>4816</v>
      </c>
      <c r="Q782" s="166">
        <v>41925</v>
      </c>
      <c r="R782" s="133">
        <v>3</v>
      </c>
      <c r="S782" s="146" t="s">
        <v>3649</v>
      </c>
      <c r="T782" s="173" t="s">
        <v>3649</v>
      </c>
      <c r="U782" s="170" t="s">
        <v>3649</v>
      </c>
      <c r="V782" s="133"/>
      <c r="W782" s="133"/>
      <c r="X782" s="133"/>
    </row>
    <row r="783" spans="1:24" x14ac:dyDescent="0.2">
      <c r="A783" s="133" t="s">
        <v>6324</v>
      </c>
      <c r="B783" s="133" t="s">
        <v>4424</v>
      </c>
      <c r="C783" s="136" t="s">
        <v>5885</v>
      </c>
      <c r="D783" s="136" t="s">
        <v>2561</v>
      </c>
      <c r="E783" s="133" t="s">
        <v>6325</v>
      </c>
      <c r="F783" s="133" t="s">
        <v>34</v>
      </c>
      <c r="G783" s="133" t="s">
        <v>3655</v>
      </c>
      <c r="H783" s="133">
        <v>172</v>
      </c>
      <c r="I783" s="133">
        <v>1</v>
      </c>
      <c r="J783" s="133">
        <v>2.5</v>
      </c>
      <c r="K783" s="133">
        <v>45</v>
      </c>
      <c r="L783" s="133">
        <v>10</v>
      </c>
      <c r="M783" s="133" t="s">
        <v>6041</v>
      </c>
      <c r="N783" s="133" t="s">
        <v>580</v>
      </c>
      <c r="O783" s="133" t="s">
        <v>6317</v>
      </c>
      <c r="P783" s="133" t="s">
        <v>4816</v>
      </c>
      <c r="Q783" s="166">
        <v>41925</v>
      </c>
      <c r="R783" s="133">
        <v>3</v>
      </c>
      <c r="S783" s="146" t="s">
        <v>3649</v>
      </c>
      <c r="T783" s="173" t="s">
        <v>3649</v>
      </c>
      <c r="U783" s="170" t="s">
        <v>3649</v>
      </c>
      <c r="V783" s="133"/>
      <c r="W783" s="133"/>
      <c r="X783" s="133"/>
    </row>
    <row r="784" spans="1:24" x14ac:dyDescent="0.2">
      <c r="A784" s="133" t="s">
        <v>6324</v>
      </c>
      <c r="B784" s="133" t="s">
        <v>4424</v>
      </c>
      <c r="C784" s="136" t="s">
        <v>5885</v>
      </c>
      <c r="D784" s="136" t="s">
        <v>5268</v>
      </c>
      <c r="E784" s="133" t="s">
        <v>6325</v>
      </c>
      <c r="F784" s="133" t="s">
        <v>34</v>
      </c>
      <c r="G784" s="133" t="s">
        <v>3655</v>
      </c>
      <c r="H784" s="133">
        <v>172</v>
      </c>
      <c r="I784" s="133">
        <v>1</v>
      </c>
      <c r="J784" s="133">
        <v>2.5</v>
      </c>
      <c r="K784" s="133">
        <v>45</v>
      </c>
      <c r="L784" s="133">
        <v>10</v>
      </c>
      <c r="M784" s="133" t="s">
        <v>6041</v>
      </c>
      <c r="N784" s="133" t="s">
        <v>580</v>
      </c>
      <c r="O784" s="133" t="s">
        <v>6317</v>
      </c>
      <c r="P784" s="133" t="s">
        <v>4816</v>
      </c>
      <c r="Q784" s="166">
        <v>41925</v>
      </c>
      <c r="R784" s="133">
        <v>3</v>
      </c>
      <c r="S784" s="146" t="s">
        <v>3649</v>
      </c>
      <c r="T784" s="173" t="s">
        <v>3649</v>
      </c>
      <c r="U784" s="170" t="s">
        <v>3649</v>
      </c>
      <c r="V784" s="133"/>
      <c r="W784" s="133"/>
      <c r="X784" s="133"/>
    </row>
    <row r="785" spans="1:24" x14ac:dyDescent="0.2">
      <c r="A785" s="133"/>
      <c r="B785" s="133">
        <v>55</v>
      </c>
      <c r="C785" s="136" t="s">
        <v>6332</v>
      </c>
      <c r="D785" s="136" t="s">
        <v>1651</v>
      </c>
      <c r="E785" s="133"/>
      <c r="F785" s="133">
        <v>136900</v>
      </c>
      <c r="G785" s="133">
        <v>125</v>
      </c>
      <c r="H785" s="133">
        <v>120</v>
      </c>
      <c r="I785" s="133">
        <v>1</v>
      </c>
      <c r="J785" s="133">
        <v>602</v>
      </c>
      <c r="K785" s="133">
        <v>33</v>
      </c>
      <c r="L785" s="133"/>
      <c r="M785" s="133" t="s">
        <v>1380</v>
      </c>
      <c r="N785" s="133"/>
      <c r="O785" s="133" t="s">
        <v>2722</v>
      </c>
      <c r="P785" s="133" t="s">
        <v>4816</v>
      </c>
      <c r="Q785" s="166">
        <v>41936</v>
      </c>
      <c r="R785" s="133"/>
      <c r="S785" s="146" t="s">
        <v>3649</v>
      </c>
      <c r="T785" s="173" t="s">
        <v>3649</v>
      </c>
      <c r="U785" s="170" t="s">
        <v>3649</v>
      </c>
      <c r="V785" s="133"/>
      <c r="W785" s="133"/>
      <c r="X785" s="133"/>
    </row>
    <row r="786" spans="1:24" x14ac:dyDescent="0.2">
      <c r="A786" s="133"/>
      <c r="B786" s="133">
        <v>55</v>
      </c>
      <c r="C786" s="136" t="s">
        <v>6332</v>
      </c>
      <c r="D786" s="136" t="s">
        <v>1631</v>
      </c>
      <c r="E786" s="133"/>
      <c r="F786" s="133">
        <v>136900</v>
      </c>
      <c r="G786" s="133">
        <v>125</v>
      </c>
      <c r="H786" s="133">
        <v>120</v>
      </c>
      <c r="I786" s="133">
        <v>1</v>
      </c>
      <c r="J786" s="133">
        <v>602</v>
      </c>
      <c r="K786" s="133">
        <v>33</v>
      </c>
      <c r="L786" s="133"/>
      <c r="M786" s="133" t="s">
        <v>1380</v>
      </c>
      <c r="N786" s="133"/>
      <c r="O786" s="133" t="s">
        <v>2722</v>
      </c>
      <c r="P786" s="133" t="s">
        <v>4816</v>
      </c>
      <c r="Q786" s="166">
        <v>41936</v>
      </c>
      <c r="R786" s="133"/>
      <c r="S786" s="146" t="s">
        <v>3649</v>
      </c>
      <c r="T786" s="173" t="s">
        <v>3649</v>
      </c>
      <c r="U786" s="170" t="s">
        <v>3649</v>
      </c>
      <c r="V786" s="133"/>
      <c r="W786" s="133"/>
      <c r="X786" s="133"/>
    </row>
    <row r="787" spans="1:24" x14ac:dyDescent="0.2">
      <c r="A787" s="133"/>
      <c r="B787" s="133">
        <v>54</v>
      </c>
      <c r="C787" s="136" t="s">
        <v>6170</v>
      </c>
      <c r="D787" s="136" t="s">
        <v>1645</v>
      </c>
      <c r="E787" s="133"/>
      <c r="F787" s="133">
        <v>136900</v>
      </c>
      <c r="G787" s="133">
        <v>165</v>
      </c>
      <c r="H787" s="133">
        <v>176</v>
      </c>
      <c r="I787" s="133">
        <v>1</v>
      </c>
      <c r="J787" s="133">
        <v>602</v>
      </c>
      <c r="K787" s="133">
        <v>33</v>
      </c>
      <c r="L787" s="133"/>
      <c r="M787" s="133" t="s">
        <v>1380</v>
      </c>
      <c r="N787" s="133"/>
      <c r="O787" s="133" t="s">
        <v>2722</v>
      </c>
      <c r="P787" s="133" t="s">
        <v>663</v>
      </c>
      <c r="Q787" s="166">
        <v>41936</v>
      </c>
      <c r="R787" s="133"/>
      <c r="S787" s="146" t="s">
        <v>3649</v>
      </c>
      <c r="T787" s="173" t="s">
        <v>3649</v>
      </c>
      <c r="U787" s="170" t="s">
        <v>3649</v>
      </c>
      <c r="V787" s="133"/>
      <c r="W787" s="133"/>
      <c r="X787" s="133"/>
    </row>
    <row r="788" spans="1:24" x14ac:dyDescent="0.2">
      <c r="A788" s="133"/>
      <c r="B788" s="133">
        <v>54</v>
      </c>
      <c r="C788" s="136" t="s">
        <v>6170</v>
      </c>
      <c r="D788" s="136" t="s">
        <v>1650</v>
      </c>
      <c r="E788" s="133"/>
      <c r="F788" s="133">
        <v>136900</v>
      </c>
      <c r="G788" s="133">
        <v>165</v>
      </c>
      <c r="H788" s="133">
        <v>176</v>
      </c>
      <c r="I788" s="133">
        <v>1</v>
      </c>
      <c r="J788" s="133">
        <v>602</v>
      </c>
      <c r="K788" s="133">
        <v>33</v>
      </c>
      <c r="L788" s="133"/>
      <c r="M788" s="133" t="s">
        <v>1380</v>
      </c>
      <c r="N788" s="133"/>
      <c r="O788" s="133" t="s">
        <v>2722</v>
      </c>
      <c r="P788" s="133" t="s">
        <v>663</v>
      </c>
      <c r="Q788" s="166">
        <v>41936</v>
      </c>
      <c r="R788" s="133"/>
      <c r="S788" s="146" t="s">
        <v>3649</v>
      </c>
      <c r="T788" s="173" t="s">
        <v>3649</v>
      </c>
      <c r="U788" s="170" t="s">
        <v>3649</v>
      </c>
      <c r="V788" s="133"/>
      <c r="W788" s="133"/>
      <c r="X788" s="133"/>
    </row>
    <row r="789" spans="1:24" x14ac:dyDescent="0.2">
      <c r="A789" s="133"/>
      <c r="B789" s="133">
        <v>54</v>
      </c>
      <c r="C789" s="136" t="s">
        <v>6170</v>
      </c>
      <c r="D789" s="136"/>
      <c r="E789" s="133"/>
      <c r="F789" s="133" t="s">
        <v>6333</v>
      </c>
      <c r="G789" s="133">
        <v>165</v>
      </c>
      <c r="H789" s="133">
        <v>176</v>
      </c>
      <c r="I789" s="133">
        <v>1</v>
      </c>
      <c r="J789" s="133">
        <v>11</v>
      </c>
      <c r="K789" s="133" t="s">
        <v>6334</v>
      </c>
      <c r="L789" s="133"/>
      <c r="M789" s="133" t="s">
        <v>6335</v>
      </c>
      <c r="N789" s="133"/>
      <c r="O789" s="133" t="s">
        <v>6336</v>
      </c>
      <c r="P789" s="133" t="s">
        <v>663</v>
      </c>
      <c r="Q789" s="166">
        <v>41925</v>
      </c>
      <c r="R789" s="133"/>
      <c r="S789" s="146" t="s">
        <v>3649</v>
      </c>
      <c r="T789" s="173" t="s">
        <v>3649</v>
      </c>
      <c r="U789" s="170" t="s">
        <v>3649</v>
      </c>
      <c r="V789" s="133"/>
      <c r="W789" s="133"/>
      <c r="X789" s="133"/>
    </row>
    <row r="790" spans="1:24" x14ac:dyDescent="0.2">
      <c r="A790" s="133"/>
      <c r="B790" s="133">
        <v>54</v>
      </c>
      <c r="C790" s="136" t="s">
        <v>6170</v>
      </c>
      <c r="D790" s="136"/>
      <c r="E790" s="133"/>
      <c r="F790" s="133" t="s">
        <v>6333</v>
      </c>
      <c r="G790" s="133">
        <v>165</v>
      </c>
      <c r="H790" s="133">
        <v>176</v>
      </c>
      <c r="I790" s="133">
        <v>1</v>
      </c>
      <c r="J790" s="133">
        <v>11</v>
      </c>
      <c r="K790" s="133" t="s">
        <v>6334</v>
      </c>
      <c r="L790" s="133"/>
      <c r="M790" s="133" t="s">
        <v>6335</v>
      </c>
      <c r="N790" s="133"/>
      <c r="O790" s="133" t="s">
        <v>6336</v>
      </c>
      <c r="P790" s="133" t="s">
        <v>663</v>
      </c>
      <c r="Q790" s="166">
        <v>41925</v>
      </c>
      <c r="R790" s="133"/>
      <c r="S790" s="146" t="s">
        <v>3649</v>
      </c>
      <c r="T790" s="173" t="s">
        <v>3649</v>
      </c>
      <c r="U790" s="170" t="s">
        <v>3649</v>
      </c>
      <c r="V790" s="133"/>
      <c r="W790" s="133"/>
      <c r="X790" s="133"/>
    </row>
    <row r="791" spans="1:24" x14ac:dyDescent="0.2">
      <c r="A791" s="133" t="s">
        <v>6277</v>
      </c>
      <c r="B791" s="133" t="s">
        <v>4559</v>
      </c>
      <c r="C791" s="136" t="s">
        <v>5790</v>
      </c>
      <c r="D791" s="136" t="s">
        <v>2559</v>
      </c>
      <c r="E791" s="133" t="s">
        <v>6278</v>
      </c>
      <c r="F791" s="133" t="s">
        <v>6279</v>
      </c>
      <c r="G791" s="133" t="s">
        <v>3620</v>
      </c>
      <c r="H791" s="133">
        <v>303</v>
      </c>
      <c r="I791" s="133">
        <v>1</v>
      </c>
      <c r="J791" s="133">
        <v>175</v>
      </c>
      <c r="K791" s="133">
        <v>45</v>
      </c>
      <c r="L791" s="133">
        <v>175</v>
      </c>
      <c r="M791" s="133" t="s">
        <v>3630</v>
      </c>
      <c r="N791" s="133" t="s">
        <v>2660</v>
      </c>
      <c r="O791" s="133" t="s">
        <v>6280</v>
      </c>
      <c r="P791" s="133" t="s">
        <v>4816</v>
      </c>
      <c r="Q791" s="166">
        <v>41934</v>
      </c>
      <c r="R791" s="133">
        <v>40</v>
      </c>
      <c r="S791" s="146" t="s">
        <v>3649</v>
      </c>
      <c r="T791" s="173" t="s">
        <v>3649</v>
      </c>
      <c r="U791" s="170" t="s">
        <v>3649</v>
      </c>
      <c r="V791" s="133"/>
      <c r="W791" s="133"/>
      <c r="X791" s="133"/>
    </row>
    <row r="792" spans="1:24" x14ac:dyDescent="0.2">
      <c r="A792" s="133" t="s">
        <v>6285</v>
      </c>
      <c r="B792" s="133" t="s">
        <v>4558</v>
      </c>
      <c r="C792" s="136" t="s">
        <v>5907</v>
      </c>
      <c r="D792" s="136" t="s">
        <v>2212</v>
      </c>
      <c r="E792" s="133" t="s">
        <v>6286</v>
      </c>
      <c r="F792" s="133" t="s">
        <v>2692</v>
      </c>
      <c r="G792" s="133" t="s">
        <v>3620</v>
      </c>
      <c r="H792" s="133">
        <v>303</v>
      </c>
      <c r="I792" s="133">
        <v>1</v>
      </c>
      <c r="J792" s="133">
        <v>175</v>
      </c>
      <c r="K792" s="133">
        <v>36</v>
      </c>
      <c r="L792" s="133">
        <v>175</v>
      </c>
      <c r="M792" s="133" t="s">
        <v>3630</v>
      </c>
      <c r="N792" s="133" t="s">
        <v>2660</v>
      </c>
      <c r="O792" s="133" t="s">
        <v>6287</v>
      </c>
      <c r="P792" s="133" t="s">
        <v>663</v>
      </c>
      <c r="Q792" s="166">
        <v>41932</v>
      </c>
      <c r="R792" s="133">
        <v>32</v>
      </c>
      <c r="S792" s="146" t="s">
        <v>3649</v>
      </c>
      <c r="T792" s="173" t="s">
        <v>3649</v>
      </c>
      <c r="U792" s="170" t="s">
        <v>3649</v>
      </c>
      <c r="V792" s="133"/>
      <c r="W792" s="133"/>
      <c r="X792" s="133"/>
    </row>
    <row r="793" spans="1:24" x14ac:dyDescent="0.2">
      <c r="A793" s="133" t="s">
        <v>6290</v>
      </c>
      <c r="B793" s="133" t="s">
        <v>4560</v>
      </c>
      <c r="C793" s="136" t="s">
        <v>6062</v>
      </c>
      <c r="D793" s="136" t="s">
        <v>2212</v>
      </c>
      <c r="E793" s="133" t="s">
        <v>6291</v>
      </c>
      <c r="F793" s="133" t="s">
        <v>6292</v>
      </c>
      <c r="G793" s="133" t="s">
        <v>3620</v>
      </c>
      <c r="H793" s="133">
        <v>303</v>
      </c>
      <c r="I793" s="133">
        <v>1</v>
      </c>
      <c r="J793" s="133">
        <v>175</v>
      </c>
      <c r="K793" s="133">
        <v>45</v>
      </c>
      <c r="L793" s="133">
        <v>175</v>
      </c>
      <c r="M793" s="133" t="s">
        <v>3630</v>
      </c>
      <c r="N793" s="133" t="s">
        <v>2660</v>
      </c>
      <c r="O793" s="133" t="s">
        <v>6287</v>
      </c>
      <c r="P793" s="133" t="s">
        <v>663</v>
      </c>
      <c r="Q793" s="166">
        <v>41934</v>
      </c>
      <c r="R793" s="133">
        <v>40</v>
      </c>
      <c r="S793" s="146" t="s">
        <v>3649</v>
      </c>
      <c r="T793" s="173" t="s">
        <v>3649</v>
      </c>
      <c r="U793" s="170" t="s">
        <v>3649</v>
      </c>
      <c r="V793" s="133"/>
      <c r="W793" s="133"/>
      <c r="X793" s="133"/>
    </row>
    <row r="794" spans="1:24" x14ac:dyDescent="0.2">
      <c r="A794" s="133" t="s">
        <v>6326</v>
      </c>
      <c r="B794" s="133" t="s">
        <v>4424</v>
      </c>
      <c r="C794" s="136" t="s">
        <v>5885</v>
      </c>
      <c r="D794" s="136" t="s">
        <v>4273</v>
      </c>
      <c r="E794" s="133" t="s">
        <v>6327</v>
      </c>
      <c r="F794" s="133" t="s">
        <v>3994</v>
      </c>
      <c r="G794" s="133" t="s">
        <v>3655</v>
      </c>
      <c r="H794" s="133">
        <v>172</v>
      </c>
      <c r="I794" s="133">
        <v>1</v>
      </c>
      <c r="J794" s="133">
        <v>5</v>
      </c>
      <c r="K794" s="133">
        <v>45</v>
      </c>
      <c r="L794" s="133">
        <v>10</v>
      </c>
      <c r="M794" s="133" t="s">
        <v>6041</v>
      </c>
      <c r="N794" s="133" t="s">
        <v>580</v>
      </c>
      <c r="O794" s="133" t="s">
        <v>6328</v>
      </c>
      <c r="P794" s="133" t="s">
        <v>663</v>
      </c>
      <c r="Q794" s="166">
        <v>41927</v>
      </c>
      <c r="R794" s="133">
        <v>3</v>
      </c>
      <c r="S794" s="146" t="s">
        <v>3649</v>
      </c>
      <c r="T794" s="173" t="s">
        <v>3649</v>
      </c>
      <c r="U794" s="170" t="s">
        <v>3649</v>
      </c>
      <c r="V794" s="133"/>
      <c r="W794" s="133"/>
      <c r="X794" s="133"/>
    </row>
    <row r="795" spans="1:24" x14ac:dyDescent="0.2">
      <c r="A795" s="133" t="s">
        <v>6326</v>
      </c>
      <c r="B795" s="133" t="s">
        <v>4424</v>
      </c>
      <c r="C795" s="136" t="s">
        <v>5885</v>
      </c>
      <c r="D795" s="136" t="s">
        <v>4277</v>
      </c>
      <c r="E795" s="133" t="s">
        <v>6327</v>
      </c>
      <c r="F795" s="133" t="s">
        <v>3994</v>
      </c>
      <c r="G795" s="133" t="s">
        <v>3655</v>
      </c>
      <c r="H795" s="133">
        <v>172</v>
      </c>
      <c r="I795" s="133">
        <v>1</v>
      </c>
      <c r="J795" s="133">
        <v>5</v>
      </c>
      <c r="K795" s="133">
        <v>45</v>
      </c>
      <c r="L795" s="133">
        <v>10</v>
      </c>
      <c r="M795" s="133" t="s">
        <v>6041</v>
      </c>
      <c r="N795" s="133" t="s">
        <v>580</v>
      </c>
      <c r="O795" s="133" t="s">
        <v>6328</v>
      </c>
      <c r="P795" s="133" t="s">
        <v>663</v>
      </c>
      <c r="Q795" s="166">
        <v>41927</v>
      </c>
      <c r="R795" s="133">
        <v>3</v>
      </c>
      <c r="S795" s="146" t="s">
        <v>3649</v>
      </c>
      <c r="T795" s="173" t="s">
        <v>3649</v>
      </c>
      <c r="U795" s="170" t="s">
        <v>3649</v>
      </c>
      <c r="V795" s="133"/>
      <c r="W795" s="133"/>
      <c r="X795" s="133"/>
    </row>
    <row r="796" spans="1:24" x14ac:dyDescent="0.2">
      <c r="A796" s="133" t="s">
        <v>5895</v>
      </c>
      <c r="B796" s="133">
        <v>50</v>
      </c>
      <c r="C796" s="136" t="s">
        <v>6112</v>
      </c>
      <c r="D796" s="136" t="s">
        <v>3704</v>
      </c>
      <c r="E796" s="133"/>
      <c r="F796" s="133" t="s">
        <v>1772</v>
      </c>
      <c r="G796" s="133">
        <v>165</v>
      </c>
      <c r="H796" s="133">
        <v>176</v>
      </c>
      <c r="I796" s="133">
        <v>1</v>
      </c>
      <c r="J796" s="133">
        <v>640</v>
      </c>
      <c r="K796" s="133">
        <v>37</v>
      </c>
      <c r="L796" s="133"/>
      <c r="M796" s="133" t="s">
        <v>5897</v>
      </c>
      <c r="N796" s="133"/>
      <c r="O796" s="133" t="s">
        <v>5898</v>
      </c>
      <c r="P796" s="133" t="s">
        <v>4816</v>
      </c>
      <c r="Q796" s="166">
        <v>41936</v>
      </c>
      <c r="R796" s="133"/>
      <c r="S796" s="146" t="s">
        <v>3649</v>
      </c>
      <c r="T796" s="173" t="s">
        <v>3649</v>
      </c>
      <c r="U796" s="170" t="s">
        <v>3649</v>
      </c>
      <c r="V796" s="133"/>
      <c r="W796" s="133"/>
      <c r="X796" s="133"/>
    </row>
    <row r="797" spans="1:24" x14ac:dyDescent="0.2">
      <c r="A797" s="133" t="s">
        <v>6262</v>
      </c>
      <c r="B797" s="133">
        <v>49</v>
      </c>
      <c r="C797" s="136" t="s">
        <v>6123</v>
      </c>
      <c r="D797" s="136" t="s">
        <v>1645</v>
      </c>
      <c r="E797" s="133"/>
      <c r="F797" s="133" t="s">
        <v>1772</v>
      </c>
      <c r="G797" s="133">
        <v>165</v>
      </c>
      <c r="H797" s="133">
        <v>176</v>
      </c>
      <c r="I797" s="133">
        <v>1</v>
      </c>
      <c r="J797" s="133">
        <v>296</v>
      </c>
      <c r="K797" s="133">
        <v>37</v>
      </c>
      <c r="L797" s="133"/>
      <c r="M797" s="133" t="s">
        <v>5897</v>
      </c>
      <c r="N797" s="133"/>
      <c r="O797" s="133" t="s">
        <v>6124</v>
      </c>
      <c r="P797" s="133" t="s">
        <v>4816</v>
      </c>
      <c r="Q797" s="166">
        <v>41933</v>
      </c>
      <c r="R797" s="133"/>
      <c r="S797" s="146" t="s">
        <v>3649</v>
      </c>
      <c r="T797" s="173" t="s">
        <v>3649</v>
      </c>
      <c r="U797" s="170" t="s">
        <v>3649</v>
      </c>
      <c r="V797" s="133"/>
      <c r="W797" s="133"/>
      <c r="X797" s="133"/>
    </row>
    <row r="798" spans="1:24" x14ac:dyDescent="0.2">
      <c r="A798" s="133"/>
      <c r="B798" s="133">
        <v>44</v>
      </c>
      <c r="C798" s="136" t="s">
        <v>6225</v>
      </c>
      <c r="D798" s="136" t="s">
        <v>2726</v>
      </c>
      <c r="E798" s="133"/>
      <c r="F798" s="133">
        <v>136900</v>
      </c>
      <c r="G798" s="133">
        <v>145</v>
      </c>
      <c r="H798" s="133">
        <v>120</v>
      </c>
      <c r="I798" s="133">
        <v>1</v>
      </c>
      <c r="J798" s="133">
        <v>903</v>
      </c>
      <c r="K798" s="133">
        <v>33</v>
      </c>
      <c r="L798" s="133"/>
      <c r="M798" s="133"/>
      <c r="N798" s="133"/>
      <c r="O798" s="133" t="s">
        <v>2722</v>
      </c>
      <c r="P798" s="133" t="s">
        <v>4816</v>
      </c>
      <c r="Q798" s="166">
        <v>41935</v>
      </c>
      <c r="R798" s="133"/>
      <c r="S798" s="146" t="s">
        <v>3649</v>
      </c>
      <c r="T798" s="173" t="s">
        <v>3649</v>
      </c>
      <c r="U798" s="170" t="s">
        <v>3649</v>
      </c>
      <c r="V798" s="133"/>
      <c r="W798" s="133"/>
      <c r="X798" s="133"/>
    </row>
    <row r="799" spans="1:24" x14ac:dyDescent="0.2">
      <c r="A799" s="133"/>
      <c r="B799" s="133">
        <v>44</v>
      </c>
      <c r="C799" s="136" t="s">
        <v>6225</v>
      </c>
      <c r="D799" s="136" t="s">
        <v>2729</v>
      </c>
      <c r="E799" s="133"/>
      <c r="F799" s="133">
        <v>136900</v>
      </c>
      <c r="G799" s="133">
        <v>145</v>
      </c>
      <c r="H799" s="133">
        <v>120</v>
      </c>
      <c r="I799" s="133">
        <v>1</v>
      </c>
      <c r="J799" s="133">
        <v>903</v>
      </c>
      <c r="K799" s="133">
        <v>33</v>
      </c>
      <c r="L799" s="133"/>
      <c r="M799" s="133"/>
      <c r="N799" s="133"/>
      <c r="O799" s="133" t="s">
        <v>2722</v>
      </c>
      <c r="P799" s="133" t="s">
        <v>4816</v>
      </c>
      <c r="Q799" s="166">
        <v>41935</v>
      </c>
      <c r="R799" s="133"/>
      <c r="S799" s="146" t="s">
        <v>3649</v>
      </c>
      <c r="T799" s="173" t="s">
        <v>3649</v>
      </c>
      <c r="U799" s="170" t="s">
        <v>3649</v>
      </c>
      <c r="V799" s="133"/>
      <c r="W799" s="133"/>
      <c r="X799" s="133"/>
    </row>
    <row r="800" spans="1:24" x14ac:dyDescent="0.2">
      <c r="A800" s="133"/>
      <c r="B800" s="133">
        <v>42</v>
      </c>
      <c r="C800" s="136" t="s">
        <v>6209</v>
      </c>
      <c r="D800" s="136" t="s">
        <v>3704</v>
      </c>
      <c r="E800" s="133"/>
      <c r="F800" s="133">
        <v>136900</v>
      </c>
      <c r="G800" s="133">
        <v>165</v>
      </c>
      <c r="H800" s="133">
        <v>172</v>
      </c>
      <c r="I800" s="133">
        <v>1</v>
      </c>
      <c r="J800" s="133">
        <v>793</v>
      </c>
      <c r="K800" s="133">
        <v>33</v>
      </c>
      <c r="L800" s="133"/>
      <c r="M800" s="133" t="s">
        <v>1380</v>
      </c>
      <c r="N800" s="133"/>
      <c r="O800" s="133" t="s">
        <v>2722</v>
      </c>
      <c r="P800" s="133" t="s">
        <v>4807</v>
      </c>
      <c r="Q800" s="166">
        <v>41940</v>
      </c>
      <c r="R800" s="133"/>
      <c r="S800" s="146" t="s">
        <v>3649</v>
      </c>
      <c r="T800" s="173" t="s">
        <v>3649</v>
      </c>
      <c r="U800" s="170" t="s">
        <v>3649</v>
      </c>
      <c r="V800" s="133"/>
      <c r="W800" s="133"/>
      <c r="X800" s="133"/>
    </row>
    <row r="801" spans="1:24" x14ac:dyDescent="0.2">
      <c r="A801" s="133" t="s">
        <v>6054</v>
      </c>
      <c r="B801" s="133">
        <v>59</v>
      </c>
      <c r="C801" s="136" t="s">
        <v>6331</v>
      </c>
      <c r="D801" s="136" t="s">
        <v>1634</v>
      </c>
      <c r="E801" s="133" t="s">
        <v>3323</v>
      </c>
      <c r="F801" s="133" t="s">
        <v>3847</v>
      </c>
      <c r="G801" s="133" t="s">
        <v>1289</v>
      </c>
      <c r="H801" s="133">
        <v>250</v>
      </c>
      <c r="I801" s="133">
        <v>1</v>
      </c>
      <c r="J801" s="133">
        <v>550</v>
      </c>
      <c r="K801" s="133">
        <v>18</v>
      </c>
      <c r="L801" s="133">
        <v>1100</v>
      </c>
      <c r="M801" s="133" t="s">
        <v>6274</v>
      </c>
      <c r="N801" s="133" t="s">
        <v>4907</v>
      </c>
      <c r="O801" s="133" t="s">
        <v>3316</v>
      </c>
      <c r="P801" s="133" t="s">
        <v>663</v>
      </c>
      <c r="Q801" s="166">
        <v>41935</v>
      </c>
      <c r="R801" s="133" t="s">
        <v>3649</v>
      </c>
      <c r="S801" s="146" t="s">
        <v>3649</v>
      </c>
      <c r="T801" s="173" t="s">
        <v>3649</v>
      </c>
      <c r="U801" s="170" t="s">
        <v>3649</v>
      </c>
      <c r="V801" s="133"/>
      <c r="W801" s="133"/>
      <c r="X801" s="133"/>
    </row>
    <row r="802" spans="1:24" x14ac:dyDescent="0.2">
      <c r="A802" s="133" t="s">
        <v>6342</v>
      </c>
      <c r="B802" s="133" t="s">
        <v>4424</v>
      </c>
      <c r="C802" s="136" t="s">
        <v>5885</v>
      </c>
      <c r="D802" s="136" t="s">
        <v>4645</v>
      </c>
      <c r="E802" s="133" t="s">
        <v>6343</v>
      </c>
      <c r="F802" s="133" t="s">
        <v>4332</v>
      </c>
      <c r="G802" s="133" t="s">
        <v>3655</v>
      </c>
      <c r="H802" s="133">
        <v>172</v>
      </c>
      <c r="I802" s="133">
        <v>1</v>
      </c>
      <c r="J802" s="133">
        <v>195</v>
      </c>
      <c r="K802" s="133">
        <v>58</v>
      </c>
      <c r="L802" s="133">
        <v>390</v>
      </c>
      <c r="M802" s="133" t="s">
        <v>6344</v>
      </c>
      <c r="N802" s="133" t="s">
        <v>3403</v>
      </c>
      <c r="O802" s="133" t="s">
        <v>6345</v>
      </c>
      <c r="P802" s="133" t="s">
        <v>4807</v>
      </c>
      <c r="Q802" s="166">
        <v>41940</v>
      </c>
      <c r="R802" s="133">
        <v>38</v>
      </c>
      <c r="S802" s="146" t="s">
        <v>3649</v>
      </c>
      <c r="T802" s="173" t="s">
        <v>3649</v>
      </c>
      <c r="U802" s="170" t="s">
        <v>3649</v>
      </c>
      <c r="V802" s="133"/>
      <c r="W802" s="133"/>
      <c r="X802" s="133"/>
    </row>
    <row r="803" spans="1:24" x14ac:dyDescent="0.2">
      <c r="A803" s="133" t="s">
        <v>6342</v>
      </c>
      <c r="B803" s="133" t="s">
        <v>4424</v>
      </c>
      <c r="C803" s="136" t="s">
        <v>5885</v>
      </c>
      <c r="D803" s="136" t="s">
        <v>4650</v>
      </c>
      <c r="E803" s="133" t="s">
        <v>6343</v>
      </c>
      <c r="F803" s="133" t="s">
        <v>4332</v>
      </c>
      <c r="G803" s="133" t="s">
        <v>3655</v>
      </c>
      <c r="H803" s="133">
        <v>172</v>
      </c>
      <c r="I803" s="133">
        <v>1</v>
      </c>
      <c r="J803" s="133">
        <v>195</v>
      </c>
      <c r="K803" s="133">
        <v>58</v>
      </c>
      <c r="L803" s="133">
        <v>390</v>
      </c>
      <c r="M803" s="133" t="s">
        <v>6344</v>
      </c>
      <c r="N803" s="133" t="s">
        <v>3403</v>
      </c>
      <c r="O803" s="133" t="s">
        <v>6345</v>
      </c>
      <c r="P803" s="133" t="s">
        <v>4807</v>
      </c>
      <c r="Q803" s="166">
        <v>41940</v>
      </c>
      <c r="R803" s="133">
        <v>38</v>
      </c>
      <c r="S803" s="146" t="s">
        <v>3649</v>
      </c>
      <c r="T803" s="173" t="s">
        <v>3649</v>
      </c>
      <c r="U803" s="170" t="s">
        <v>3649</v>
      </c>
      <c r="V803" s="133"/>
      <c r="W803" s="133"/>
      <c r="X803" s="133"/>
    </row>
    <row r="804" spans="1:24" x14ac:dyDescent="0.2">
      <c r="A804" s="133" t="s">
        <v>6251</v>
      </c>
      <c r="B804" s="133" t="s">
        <v>4559</v>
      </c>
      <c r="C804" s="136" t="s">
        <v>5790</v>
      </c>
      <c r="D804" s="136" t="s">
        <v>2561</v>
      </c>
      <c r="E804" s="133" t="s">
        <v>6194</v>
      </c>
      <c r="F804" s="133" t="s">
        <v>6195</v>
      </c>
      <c r="G804" s="133" t="s">
        <v>3620</v>
      </c>
      <c r="H804" s="133">
        <v>303</v>
      </c>
      <c r="I804" s="133">
        <v>1</v>
      </c>
      <c r="J804" s="133">
        <v>24</v>
      </c>
      <c r="K804" s="133">
        <v>63</v>
      </c>
      <c r="L804" s="133">
        <v>24</v>
      </c>
      <c r="M804" s="133" t="s">
        <v>6232</v>
      </c>
      <c r="N804" s="133" t="s">
        <v>3633</v>
      </c>
      <c r="O804" s="133" t="s">
        <v>6252</v>
      </c>
      <c r="P804" s="133" t="s">
        <v>4816</v>
      </c>
      <c r="Q804" s="166">
        <v>41935</v>
      </c>
      <c r="R804" s="133" t="s">
        <v>6250</v>
      </c>
      <c r="S804" s="146" t="s">
        <v>3649</v>
      </c>
      <c r="T804" s="173" t="s">
        <v>3649</v>
      </c>
      <c r="U804" s="170" t="s">
        <v>3649</v>
      </c>
      <c r="V804" s="133"/>
      <c r="W804" s="133"/>
      <c r="X804" s="133"/>
    </row>
    <row r="805" spans="1:24" x14ac:dyDescent="0.2">
      <c r="A805" s="133" t="s">
        <v>6256</v>
      </c>
      <c r="B805" s="133" t="s">
        <v>4558</v>
      </c>
      <c r="C805" s="136" t="s">
        <v>5907</v>
      </c>
      <c r="D805" s="136" t="s">
        <v>2559</v>
      </c>
      <c r="E805" s="133" t="s">
        <v>6153</v>
      </c>
      <c r="F805" s="133" t="s">
        <v>634</v>
      </c>
      <c r="G805" s="133" t="s">
        <v>3620</v>
      </c>
      <c r="H805" s="133">
        <v>303</v>
      </c>
      <c r="I805" s="133">
        <v>1</v>
      </c>
      <c r="J805" s="133">
        <v>57</v>
      </c>
      <c r="K805" s="133">
        <v>36</v>
      </c>
      <c r="L805" s="133">
        <v>55</v>
      </c>
      <c r="M805" s="133" t="s">
        <v>6257</v>
      </c>
      <c r="N805" s="133" t="s">
        <v>3612</v>
      </c>
      <c r="O805" s="133" t="s">
        <v>6244</v>
      </c>
      <c r="P805" s="133" t="s">
        <v>663</v>
      </c>
      <c r="Q805" s="166">
        <v>41936</v>
      </c>
      <c r="R805" s="133">
        <v>11</v>
      </c>
      <c r="S805" s="146" t="s">
        <v>3649</v>
      </c>
      <c r="T805" s="173" t="s">
        <v>3649</v>
      </c>
      <c r="U805" s="170" t="s">
        <v>3649</v>
      </c>
      <c r="V805" s="133"/>
      <c r="W805" s="133"/>
      <c r="X805" s="133"/>
    </row>
    <row r="806" spans="1:24" x14ac:dyDescent="0.2">
      <c r="A806" s="133" t="s">
        <v>6281</v>
      </c>
      <c r="B806" s="133" t="s">
        <v>4558</v>
      </c>
      <c r="C806" s="136" t="s">
        <v>5907</v>
      </c>
      <c r="D806" s="136" t="s">
        <v>4258</v>
      </c>
      <c r="E806" s="133" t="s">
        <v>4818</v>
      </c>
      <c r="F806" s="133" t="s">
        <v>4819</v>
      </c>
      <c r="G806" s="133" t="s">
        <v>3620</v>
      </c>
      <c r="H806" s="133">
        <v>303</v>
      </c>
      <c r="I806" s="133">
        <v>1</v>
      </c>
      <c r="J806" s="133">
        <v>180</v>
      </c>
      <c r="K806" s="133">
        <v>36</v>
      </c>
      <c r="L806" s="133">
        <v>175</v>
      </c>
      <c r="M806" s="133" t="s">
        <v>3630</v>
      </c>
      <c r="N806" s="133" t="s">
        <v>2660</v>
      </c>
      <c r="O806" s="133" t="s">
        <v>6280</v>
      </c>
      <c r="P806" s="133" t="s">
        <v>663</v>
      </c>
      <c r="Q806" s="166">
        <v>41935</v>
      </c>
      <c r="R806" s="133">
        <v>32</v>
      </c>
      <c r="S806" s="146" t="s">
        <v>3649</v>
      </c>
      <c r="T806" s="173" t="s">
        <v>3649</v>
      </c>
      <c r="U806" s="170" t="s">
        <v>3649</v>
      </c>
      <c r="V806" s="133"/>
      <c r="W806" s="133"/>
      <c r="X806" s="133"/>
    </row>
    <row r="807" spans="1:24" x14ac:dyDescent="0.2">
      <c r="A807" s="133" t="s">
        <v>6353</v>
      </c>
      <c r="B807" s="133" t="s">
        <v>4560</v>
      </c>
      <c r="C807" s="136" t="s">
        <v>6062</v>
      </c>
      <c r="D807" s="136" t="s">
        <v>4258</v>
      </c>
      <c r="E807" s="133" t="s">
        <v>6165</v>
      </c>
      <c r="F807" s="133" t="s">
        <v>6167</v>
      </c>
      <c r="G807" s="133" t="s">
        <v>3620</v>
      </c>
      <c r="H807" s="133">
        <v>303</v>
      </c>
      <c r="I807" s="133">
        <v>1</v>
      </c>
      <c r="J807" s="133">
        <v>35</v>
      </c>
      <c r="K807" s="133">
        <v>45</v>
      </c>
      <c r="L807" s="133">
        <v>33</v>
      </c>
      <c r="M807" s="133" t="s">
        <v>6257</v>
      </c>
      <c r="N807" s="133" t="s">
        <v>4833</v>
      </c>
      <c r="O807" s="133" t="s">
        <v>6352</v>
      </c>
      <c r="P807" s="133" t="s">
        <v>663</v>
      </c>
      <c r="Q807" s="166">
        <v>41935</v>
      </c>
      <c r="R807" s="133">
        <v>10</v>
      </c>
      <c r="S807" s="146" t="s">
        <v>3649</v>
      </c>
      <c r="T807" s="173" t="s">
        <v>3649</v>
      </c>
      <c r="U807" s="170" t="s">
        <v>3649</v>
      </c>
      <c r="V807" s="133"/>
      <c r="W807" s="133"/>
      <c r="X807" s="133"/>
    </row>
    <row r="808" spans="1:24" x14ac:dyDescent="0.2">
      <c r="A808" s="133" t="s">
        <v>1207</v>
      </c>
      <c r="B808" s="133" t="s">
        <v>4424</v>
      </c>
      <c r="C808" s="136" t="s">
        <v>5885</v>
      </c>
      <c r="D808" s="136" t="s">
        <v>6359</v>
      </c>
      <c r="E808" s="133"/>
      <c r="F808" s="133" t="s">
        <v>1207</v>
      </c>
      <c r="G808" s="133" t="s">
        <v>3655</v>
      </c>
      <c r="H808" s="133">
        <v>172</v>
      </c>
      <c r="I808" s="133">
        <v>2</v>
      </c>
      <c r="J808" s="133">
        <v>150</v>
      </c>
      <c r="K808" s="133" t="s">
        <v>6364</v>
      </c>
      <c r="L808" s="133">
        <v>150</v>
      </c>
      <c r="M808" s="133" t="s">
        <v>6363</v>
      </c>
      <c r="N808" s="133" t="s">
        <v>3612</v>
      </c>
      <c r="O808" s="133" t="s">
        <v>6365</v>
      </c>
      <c r="P808" s="133" t="s">
        <v>6362</v>
      </c>
      <c r="Q808" s="166">
        <v>41933</v>
      </c>
      <c r="R808" s="133">
        <v>18</v>
      </c>
      <c r="S808" s="146" t="s">
        <v>3649</v>
      </c>
      <c r="T808" s="173" t="s">
        <v>3649</v>
      </c>
      <c r="U808" s="170" t="s">
        <v>3649</v>
      </c>
      <c r="V808" s="133"/>
      <c r="W808" s="133"/>
      <c r="X808" s="133"/>
    </row>
    <row r="809" spans="1:24" x14ac:dyDescent="0.2">
      <c r="A809" s="133" t="s">
        <v>6310</v>
      </c>
      <c r="B809" s="133" t="s">
        <v>4559</v>
      </c>
      <c r="C809" s="136" t="s">
        <v>5790</v>
      </c>
      <c r="D809" s="136" t="s">
        <v>4279</v>
      </c>
      <c r="E809" s="133" t="s">
        <v>6311</v>
      </c>
      <c r="F809" s="133" t="s">
        <v>6312</v>
      </c>
      <c r="G809" s="133" t="s">
        <v>3620</v>
      </c>
      <c r="H809" s="133">
        <v>303</v>
      </c>
      <c r="I809" s="133">
        <v>1</v>
      </c>
      <c r="J809" s="133">
        <v>22</v>
      </c>
      <c r="K809" s="133">
        <v>63</v>
      </c>
      <c r="L809" s="133">
        <v>20</v>
      </c>
      <c r="M809" s="133" t="s">
        <v>6313</v>
      </c>
      <c r="N809" s="133" t="s">
        <v>3633</v>
      </c>
      <c r="O809" s="133" t="s">
        <v>6315</v>
      </c>
      <c r="P809" s="133" t="s">
        <v>4816</v>
      </c>
      <c r="Q809" s="166">
        <v>41939</v>
      </c>
      <c r="R809" s="133" t="s">
        <v>6314</v>
      </c>
      <c r="S809" s="146" t="s">
        <v>3649</v>
      </c>
      <c r="T809" s="173" t="s">
        <v>3649</v>
      </c>
      <c r="U809" s="170" t="s">
        <v>3649</v>
      </c>
      <c r="V809" s="133"/>
      <c r="W809" s="133"/>
      <c r="X809" s="133"/>
    </row>
    <row r="810" spans="1:24" x14ac:dyDescent="0.2">
      <c r="A810" s="133" t="s">
        <v>6243</v>
      </c>
      <c r="B810" s="133" t="s">
        <v>4560</v>
      </c>
      <c r="C810" s="136" t="s">
        <v>6062</v>
      </c>
      <c r="D810" s="136" t="s">
        <v>2561</v>
      </c>
      <c r="E810" s="133" t="s">
        <v>2543</v>
      </c>
      <c r="F810" s="133" t="s">
        <v>4209</v>
      </c>
      <c r="G810" s="133" t="s">
        <v>3620</v>
      </c>
      <c r="H810" s="133">
        <v>303</v>
      </c>
      <c r="I810" s="133">
        <v>1</v>
      </c>
      <c r="J810" s="133">
        <v>24</v>
      </c>
      <c r="K810" s="133">
        <v>45</v>
      </c>
      <c r="L810" s="133">
        <v>24</v>
      </c>
      <c r="M810" s="133" t="s">
        <v>6232</v>
      </c>
      <c r="N810" s="133" t="s">
        <v>3633</v>
      </c>
      <c r="O810" s="133" t="s">
        <v>6372</v>
      </c>
      <c r="P810" s="133" t="s">
        <v>4816</v>
      </c>
      <c r="Q810" s="166">
        <v>41939</v>
      </c>
      <c r="R810" s="133">
        <v>5.5</v>
      </c>
      <c r="S810" s="146" t="s">
        <v>3649</v>
      </c>
      <c r="T810" s="173" t="s">
        <v>3649</v>
      </c>
      <c r="U810" s="170" t="s">
        <v>3649</v>
      </c>
      <c r="V810" s="133"/>
      <c r="W810" s="133"/>
      <c r="X810" s="133"/>
    </row>
    <row r="811" spans="1:24" x14ac:dyDescent="0.2">
      <c r="A811" s="133" t="s">
        <v>6246</v>
      </c>
      <c r="B811" s="133" t="s">
        <v>4559</v>
      </c>
      <c r="C811" s="136" t="s">
        <v>5790</v>
      </c>
      <c r="D811" s="136" t="s">
        <v>4273</v>
      </c>
      <c r="E811" s="133" t="s">
        <v>6247</v>
      </c>
      <c r="F811" s="133" t="s">
        <v>6248</v>
      </c>
      <c r="G811" s="133" t="s">
        <v>3620</v>
      </c>
      <c r="H811" s="133">
        <v>303</v>
      </c>
      <c r="I811" s="133">
        <v>1</v>
      </c>
      <c r="J811" s="133">
        <v>24</v>
      </c>
      <c r="K811" s="133">
        <v>63</v>
      </c>
      <c r="L811" s="133">
        <v>24</v>
      </c>
      <c r="M811" s="133" t="s">
        <v>6232</v>
      </c>
      <c r="N811" s="133" t="s">
        <v>3633</v>
      </c>
      <c r="O811" s="133" t="s">
        <v>6249</v>
      </c>
      <c r="P811" s="133" t="s">
        <v>4816</v>
      </c>
      <c r="Q811" s="166">
        <v>41936</v>
      </c>
      <c r="R811" s="133" t="s">
        <v>6250</v>
      </c>
      <c r="S811" s="146" t="s">
        <v>3649</v>
      </c>
      <c r="T811" s="173" t="s">
        <v>3649</v>
      </c>
      <c r="U811" s="170" t="s">
        <v>3649</v>
      </c>
      <c r="V811" s="133"/>
      <c r="W811" s="133"/>
      <c r="X811" s="133"/>
    </row>
    <row r="812" spans="1:24" x14ac:dyDescent="0.2">
      <c r="A812" s="133" t="s">
        <v>6347</v>
      </c>
      <c r="B812" s="133" t="s">
        <v>4558</v>
      </c>
      <c r="C812" s="136" t="s">
        <v>3649</v>
      </c>
      <c r="D812" s="136" t="s">
        <v>3649</v>
      </c>
      <c r="E812" s="133" t="s">
        <v>6348</v>
      </c>
      <c r="F812" s="426" t="s">
        <v>6349</v>
      </c>
      <c r="G812" s="133" t="s">
        <v>3620</v>
      </c>
      <c r="H812" s="133">
        <v>303</v>
      </c>
      <c r="I812" s="133">
        <v>1</v>
      </c>
      <c r="J812" s="133"/>
      <c r="K812" s="133">
        <v>45</v>
      </c>
      <c r="L812" s="133">
        <v>11</v>
      </c>
      <c r="M812" s="133" t="s">
        <v>4524</v>
      </c>
      <c r="N812" s="133" t="s">
        <v>4820</v>
      </c>
      <c r="O812" s="133" t="s">
        <v>6351</v>
      </c>
      <c r="P812" s="133" t="s">
        <v>5281</v>
      </c>
      <c r="Q812" s="166">
        <v>41934</v>
      </c>
      <c r="R812" s="133">
        <v>3</v>
      </c>
      <c r="S812" s="2703" t="s">
        <v>6361</v>
      </c>
      <c r="T812" s="2704"/>
      <c r="U812" s="2705"/>
      <c r="V812" s="133"/>
      <c r="W812" s="133"/>
      <c r="X812" s="133"/>
    </row>
    <row r="813" spans="1:24" x14ac:dyDescent="0.2">
      <c r="A813" s="133" t="s">
        <v>6350</v>
      </c>
      <c r="B813" s="133" t="s">
        <v>4560</v>
      </c>
      <c r="C813" s="136" t="s">
        <v>6062</v>
      </c>
      <c r="D813" s="136" t="s">
        <v>2559</v>
      </c>
      <c r="E813" s="133" t="s">
        <v>6164</v>
      </c>
      <c r="F813" s="133" t="s">
        <v>6166</v>
      </c>
      <c r="G813" s="133" t="s">
        <v>3620</v>
      </c>
      <c r="H813" s="133">
        <v>303</v>
      </c>
      <c r="I813" s="133">
        <v>1</v>
      </c>
      <c r="J813" s="133">
        <v>55</v>
      </c>
      <c r="K813" s="133">
        <v>45</v>
      </c>
      <c r="L813" s="133">
        <v>55</v>
      </c>
      <c r="M813" s="133" t="s">
        <v>6257</v>
      </c>
      <c r="N813" s="133" t="s">
        <v>4833</v>
      </c>
      <c r="O813" s="133" t="s">
        <v>6352</v>
      </c>
      <c r="P813" s="133" t="s">
        <v>4816</v>
      </c>
      <c r="Q813" s="166">
        <v>41936</v>
      </c>
      <c r="R813" s="133">
        <v>13</v>
      </c>
      <c r="S813" s="146" t="s">
        <v>3649</v>
      </c>
      <c r="T813" s="173" t="s">
        <v>3649</v>
      </c>
      <c r="U813" s="170" t="s">
        <v>3649</v>
      </c>
      <c r="V813" s="133"/>
      <c r="W813" s="133"/>
      <c r="X813" s="133"/>
    </row>
    <row r="814" spans="1:24" x14ac:dyDescent="0.2">
      <c r="A814" s="133" t="s">
        <v>6354</v>
      </c>
      <c r="B814" s="133" t="s">
        <v>4558</v>
      </c>
      <c r="C814" s="136" t="s">
        <v>5907</v>
      </c>
      <c r="D814" s="136" t="s">
        <v>2561</v>
      </c>
      <c r="E814" s="133" t="s">
        <v>6144</v>
      </c>
      <c r="F814" s="133" t="s">
        <v>6145</v>
      </c>
      <c r="G814" s="133" t="s">
        <v>3620</v>
      </c>
      <c r="H814" s="133">
        <v>303</v>
      </c>
      <c r="I814" s="133">
        <v>1</v>
      </c>
      <c r="J814" s="133">
        <v>30</v>
      </c>
      <c r="K814" s="133">
        <v>45</v>
      </c>
      <c r="L814" s="133">
        <v>30</v>
      </c>
      <c r="M814" s="133" t="s">
        <v>6257</v>
      </c>
      <c r="N814" s="133" t="s">
        <v>4833</v>
      </c>
      <c r="O814" s="133" t="s">
        <v>6228</v>
      </c>
      <c r="P814" s="133" t="s">
        <v>4816</v>
      </c>
      <c r="Q814" s="166">
        <v>41936</v>
      </c>
      <c r="R814" s="133">
        <v>10</v>
      </c>
      <c r="S814" s="146" t="s">
        <v>3649</v>
      </c>
      <c r="T814" s="173" t="s">
        <v>3649</v>
      </c>
      <c r="U814" s="170" t="s">
        <v>3649</v>
      </c>
      <c r="V814" s="133"/>
      <c r="W814" s="133"/>
      <c r="X814" s="133"/>
    </row>
    <row r="815" spans="1:24" x14ac:dyDescent="0.2">
      <c r="A815" s="133"/>
      <c r="B815" s="133">
        <v>44</v>
      </c>
      <c r="C815" s="136" t="s">
        <v>6225</v>
      </c>
      <c r="D815" s="136" t="s">
        <v>1641</v>
      </c>
      <c r="E815" s="133"/>
      <c r="F815" s="133">
        <v>136900</v>
      </c>
      <c r="G815" s="133">
        <v>145</v>
      </c>
      <c r="H815" s="133">
        <v>120</v>
      </c>
      <c r="I815" s="133">
        <v>1</v>
      </c>
      <c r="J815" s="133">
        <v>254</v>
      </c>
      <c r="K815" s="133">
        <v>33</v>
      </c>
      <c r="L815" s="133"/>
      <c r="M815" s="133" t="s">
        <v>1380</v>
      </c>
      <c r="N815" s="133"/>
      <c r="O815" s="133" t="s">
        <v>2722</v>
      </c>
      <c r="P815" s="133" t="s">
        <v>4807</v>
      </c>
      <c r="Q815" s="166">
        <v>41939</v>
      </c>
      <c r="R815" s="133"/>
      <c r="S815" s="146" t="s">
        <v>3649</v>
      </c>
      <c r="T815" s="173" t="s">
        <v>3649</v>
      </c>
      <c r="U815" s="170" t="s">
        <v>3649</v>
      </c>
      <c r="V815" s="133"/>
      <c r="W815" s="133"/>
      <c r="X815" s="133"/>
    </row>
    <row r="816" spans="1:24" x14ac:dyDescent="0.2">
      <c r="A816" s="133"/>
      <c r="B816" s="133">
        <v>44</v>
      </c>
      <c r="C816" s="136" t="s">
        <v>6225</v>
      </c>
      <c r="D816" s="136" t="s">
        <v>1642</v>
      </c>
      <c r="E816" s="133"/>
      <c r="F816" s="133">
        <v>136900</v>
      </c>
      <c r="G816" s="133">
        <v>145</v>
      </c>
      <c r="H816" s="133">
        <v>120</v>
      </c>
      <c r="I816" s="133">
        <v>1</v>
      </c>
      <c r="J816" s="133">
        <v>254</v>
      </c>
      <c r="K816" s="133">
        <v>33</v>
      </c>
      <c r="L816" s="133"/>
      <c r="M816" s="133" t="s">
        <v>1380</v>
      </c>
      <c r="N816" s="133"/>
      <c r="O816" s="133" t="s">
        <v>2722</v>
      </c>
      <c r="P816" s="133" t="s">
        <v>4807</v>
      </c>
      <c r="Q816" s="166">
        <v>41939</v>
      </c>
      <c r="R816" s="133"/>
      <c r="S816" s="146" t="s">
        <v>3649</v>
      </c>
      <c r="T816" s="173" t="s">
        <v>3649</v>
      </c>
      <c r="U816" s="170" t="s">
        <v>3649</v>
      </c>
      <c r="V816" s="133"/>
      <c r="W816" s="133"/>
      <c r="X816" s="133"/>
    </row>
    <row r="817" spans="1:26" x14ac:dyDescent="0.2">
      <c r="A817" s="133"/>
      <c r="B817" s="133">
        <v>54</v>
      </c>
      <c r="C817" s="136" t="s">
        <v>6170</v>
      </c>
      <c r="D817" s="136" t="s">
        <v>2447</v>
      </c>
      <c r="E817" s="133"/>
      <c r="F817" s="133">
        <v>136900</v>
      </c>
      <c r="G817" s="133">
        <v>165</v>
      </c>
      <c r="H817" s="133">
        <v>176</v>
      </c>
      <c r="I817" s="133">
        <v>1</v>
      </c>
      <c r="J817" s="133">
        <v>602</v>
      </c>
      <c r="K817" s="133">
        <v>33</v>
      </c>
      <c r="L817" s="133"/>
      <c r="M817" s="133" t="s">
        <v>1380</v>
      </c>
      <c r="N817" s="133"/>
      <c r="O817" s="133" t="s">
        <v>2722</v>
      </c>
      <c r="P817" s="133" t="s">
        <v>663</v>
      </c>
      <c r="Q817" s="166">
        <v>41955</v>
      </c>
      <c r="R817" s="133"/>
      <c r="S817" s="146" t="s">
        <v>3649</v>
      </c>
      <c r="T817" s="173" t="s">
        <v>3649</v>
      </c>
      <c r="U817" s="170" t="s">
        <v>3649</v>
      </c>
      <c r="V817" s="133"/>
      <c r="W817" s="133"/>
      <c r="X817" s="133"/>
    </row>
    <row r="818" spans="1:26" x14ac:dyDescent="0.2">
      <c r="A818" s="133"/>
      <c r="B818" s="133">
        <v>54</v>
      </c>
      <c r="C818" s="136" t="s">
        <v>6170</v>
      </c>
      <c r="D818" s="136" t="s">
        <v>2449</v>
      </c>
      <c r="E818" s="133"/>
      <c r="F818" s="133">
        <v>136900</v>
      </c>
      <c r="G818" s="133">
        <v>165</v>
      </c>
      <c r="H818" s="133">
        <v>176</v>
      </c>
      <c r="I818" s="133">
        <v>1</v>
      </c>
      <c r="J818" s="133">
        <v>602</v>
      </c>
      <c r="K818" s="133">
        <v>33</v>
      </c>
      <c r="L818" s="133"/>
      <c r="M818" s="133" t="s">
        <v>1380</v>
      </c>
      <c r="N818" s="133"/>
      <c r="O818" s="133" t="s">
        <v>2722</v>
      </c>
      <c r="P818" s="133" t="s">
        <v>663</v>
      </c>
      <c r="Q818" s="166">
        <v>41955</v>
      </c>
      <c r="R818" s="133"/>
      <c r="S818" s="146" t="s">
        <v>3649</v>
      </c>
      <c r="T818" s="173" t="s">
        <v>3649</v>
      </c>
      <c r="U818" s="170" t="s">
        <v>3649</v>
      </c>
      <c r="V818" s="133"/>
      <c r="W818" s="133"/>
      <c r="X818" s="133"/>
    </row>
    <row r="819" spans="1:26" x14ac:dyDescent="0.2">
      <c r="A819" s="133" t="s">
        <v>5895</v>
      </c>
      <c r="B819" s="133">
        <v>50</v>
      </c>
      <c r="C819" s="136" t="s">
        <v>6112</v>
      </c>
      <c r="D819" s="136" t="s">
        <v>1645</v>
      </c>
      <c r="E819" s="133"/>
      <c r="F819" s="133" t="s">
        <v>1772</v>
      </c>
      <c r="G819" s="133">
        <v>165</v>
      </c>
      <c r="H819" s="133">
        <v>176</v>
      </c>
      <c r="I819" s="133">
        <v>1</v>
      </c>
      <c r="J819" s="133">
        <v>266</v>
      </c>
      <c r="K819" s="133">
        <v>37</v>
      </c>
      <c r="L819" s="133"/>
      <c r="M819" s="133" t="s">
        <v>5897</v>
      </c>
      <c r="N819" s="133"/>
      <c r="O819" s="133" t="s">
        <v>5898</v>
      </c>
      <c r="P819" s="133" t="s">
        <v>4807</v>
      </c>
      <c r="Q819" s="166">
        <v>41942</v>
      </c>
      <c r="R819" s="133"/>
      <c r="S819" s="146" t="s">
        <v>3649</v>
      </c>
      <c r="T819" s="173" t="s">
        <v>3649</v>
      </c>
      <c r="U819" s="170" t="s">
        <v>3649</v>
      </c>
      <c r="V819" s="133"/>
      <c r="W819" s="133"/>
      <c r="X819" s="133"/>
    </row>
    <row r="820" spans="1:26" x14ac:dyDescent="0.2">
      <c r="A820" s="133"/>
      <c r="B820" s="133">
        <v>55</v>
      </c>
      <c r="C820" s="136" t="s">
        <v>6332</v>
      </c>
      <c r="D820" s="136" t="s">
        <v>1634</v>
      </c>
      <c r="E820" s="133"/>
      <c r="F820" s="133">
        <v>136900</v>
      </c>
      <c r="G820" s="133" t="s">
        <v>1973</v>
      </c>
      <c r="H820" s="133">
        <v>120</v>
      </c>
      <c r="I820" s="133">
        <v>1</v>
      </c>
      <c r="J820" s="133">
        <v>602</v>
      </c>
      <c r="K820" s="133">
        <v>33</v>
      </c>
      <c r="L820" s="133"/>
      <c r="M820" s="133" t="s">
        <v>1380</v>
      </c>
      <c r="N820" s="133"/>
      <c r="O820" s="133" t="s">
        <v>2722</v>
      </c>
      <c r="P820" s="133" t="s">
        <v>6446</v>
      </c>
      <c r="Q820" s="166">
        <v>41955</v>
      </c>
      <c r="R820" s="133"/>
      <c r="S820" s="146" t="s">
        <v>3649</v>
      </c>
      <c r="T820" s="173" t="s">
        <v>3649</v>
      </c>
      <c r="U820" s="170" t="s">
        <v>3649</v>
      </c>
      <c r="V820" s="133"/>
      <c r="W820" s="133"/>
      <c r="X820" s="133"/>
    </row>
    <row r="821" spans="1:26" x14ac:dyDescent="0.2">
      <c r="A821" s="133"/>
      <c r="B821" s="133">
        <v>55</v>
      </c>
      <c r="C821" s="136" t="s">
        <v>6332</v>
      </c>
      <c r="D821" s="136" t="s">
        <v>1637</v>
      </c>
      <c r="E821" s="133"/>
      <c r="F821" s="133">
        <v>136900</v>
      </c>
      <c r="G821" s="133" t="s">
        <v>1973</v>
      </c>
      <c r="H821" s="133">
        <v>120</v>
      </c>
      <c r="I821" s="133">
        <v>1</v>
      </c>
      <c r="J821" s="133">
        <v>602</v>
      </c>
      <c r="K821" s="133">
        <v>33</v>
      </c>
      <c r="L821" s="133"/>
      <c r="M821" s="133" t="s">
        <v>1380</v>
      </c>
      <c r="N821" s="133"/>
      <c r="O821" s="133" t="s">
        <v>2722</v>
      </c>
      <c r="P821" s="133" t="s">
        <v>4816</v>
      </c>
      <c r="Q821" s="166">
        <v>41955</v>
      </c>
      <c r="R821" s="133"/>
      <c r="S821" s="146" t="s">
        <v>3649</v>
      </c>
      <c r="T821" s="173" t="s">
        <v>3649</v>
      </c>
      <c r="U821" s="170" t="s">
        <v>3649</v>
      </c>
      <c r="V821" s="133"/>
      <c r="W821" s="133"/>
      <c r="X821" s="133"/>
    </row>
    <row r="822" spans="1:26" x14ac:dyDescent="0.2">
      <c r="A822" s="133" t="s">
        <v>6375</v>
      </c>
      <c r="B822" s="133" t="s">
        <v>4558</v>
      </c>
      <c r="C822" s="136" t="s">
        <v>5907</v>
      </c>
      <c r="D822" s="136" t="s">
        <v>4273</v>
      </c>
      <c r="E822" s="133" t="s">
        <v>3632</v>
      </c>
      <c r="F822" s="133">
        <v>238312</v>
      </c>
      <c r="G822" s="133" t="s">
        <v>3620</v>
      </c>
      <c r="H822" s="133">
        <v>303</v>
      </c>
      <c r="I822" s="133">
        <v>1</v>
      </c>
      <c r="J822" s="133">
        <v>60</v>
      </c>
      <c r="K822" s="133">
        <v>38</v>
      </c>
      <c r="L822" s="133">
        <v>60</v>
      </c>
      <c r="M822" s="133" t="s">
        <v>6257</v>
      </c>
      <c r="N822" s="133" t="s">
        <v>4833</v>
      </c>
      <c r="O822" s="133" t="s">
        <v>6228</v>
      </c>
      <c r="P822" s="133" t="s">
        <v>4816</v>
      </c>
      <c r="Q822" s="166">
        <v>41940</v>
      </c>
      <c r="R822" s="133">
        <v>10</v>
      </c>
      <c r="S822" s="146" t="s">
        <v>3649</v>
      </c>
      <c r="T822" s="173" t="s">
        <v>3649</v>
      </c>
      <c r="U822" s="170" t="s">
        <v>3649</v>
      </c>
      <c r="V822" s="133"/>
      <c r="W822" s="133"/>
      <c r="X822" s="133"/>
    </row>
    <row r="823" spans="1:26" x14ac:dyDescent="0.2">
      <c r="A823" s="133" t="s">
        <v>6358</v>
      </c>
      <c r="B823" s="133" t="s">
        <v>4424</v>
      </c>
      <c r="C823" s="136" t="s">
        <v>5885</v>
      </c>
      <c r="D823" s="136" t="s">
        <v>4652</v>
      </c>
      <c r="E823" s="133" t="s">
        <v>5658</v>
      </c>
      <c r="F823" s="133" t="s">
        <v>4166</v>
      </c>
      <c r="G823" s="133" t="s">
        <v>3655</v>
      </c>
      <c r="H823" s="133">
        <v>172</v>
      </c>
      <c r="I823" s="133">
        <v>1</v>
      </c>
      <c r="J823" s="133">
        <v>110</v>
      </c>
      <c r="K823" s="133">
        <v>54</v>
      </c>
      <c r="L823" s="133">
        <v>220</v>
      </c>
      <c r="M823" s="133" t="s">
        <v>3630</v>
      </c>
      <c r="N823" s="133" t="s">
        <v>2660</v>
      </c>
      <c r="O823" s="133" t="s">
        <v>5710</v>
      </c>
      <c r="P823" s="133" t="s">
        <v>663</v>
      </c>
      <c r="Q823" s="166">
        <v>41947</v>
      </c>
      <c r="R823" s="133">
        <v>28</v>
      </c>
      <c r="S823" s="146" t="s">
        <v>3649</v>
      </c>
      <c r="T823" s="173" t="s">
        <v>3649</v>
      </c>
      <c r="U823" s="170" t="s">
        <v>3649</v>
      </c>
      <c r="V823" s="133"/>
      <c r="W823" s="133"/>
      <c r="X823" s="133"/>
    </row>
    <row r="824" spans="1:26" x14ac:dyDescent="0.2">
      <c r="A824" s="133" t="s">
        <v>6358</v>
      </c>
      <c r="B824" s="133" t="s">
        <v>4424</v>
      </c>
      <c r="C824" s="136" t="s">
        <v>5885</v>
      </c>
      <c r="D824" s="136" t="s">
        <v>4654</v>
      </c>
      <c r="E824" s="133" t="s">
        <v>5658</v>
      </c>
      <c r="F824" s="133" t="s">
        <v>4166</v>
      </c>
      <c r="G824" s="133" t="s">
        <v>3655</v>
      </c>
      <c r="H824" s="133">
        <v>172</v>
      </c>
      <c r="I824" s="133">
        <v>1</v>
      </c>
      <c r="J824" s="133">
        <v>110</v>
      </c>
      <c r="K824" s="133">
        <v>54</v>
      </c>
      <c r="L824" s="133">
        <v>220</v>
      </c>
      <c r="M824" s="133" t="s">
        <v>3630</v>
      </c>
      <c r="N824" s="133" t="s">
        <v>2660</v>
      </c>
      <c r="O824" s="133" t="s">
        <v>5710</v>
      </c>
      <c r="P824" s="133" t="s">
        <v>663</v>
      </c>
      <c r="Q824" s="166">
        <v>41947</v>
      </c>
      <c r="R824" s="133">
        <v>28</v>
      </c>
      <c r="S824" s="146" t="s">
        <v>3649</v>
      </c>
      <c r="T824" s="173" t="s">
        <v>3649</v>
      </c>
      <c r="U824" s="170" t="s">
        <v>3649</v>
      </c>
      <c r="V824" s="133"/>
      <c r="W824" s="133"/>
      <c r="X824" s="133"/>
    </row>
    <row r="825" spans="1:26" x14ac:dyDescent="0.2">
      <c r="A825" s="133" t="s">
        <v>6376</v>
      </c>
      <c r="B825" s="133" t="s">
        <v>4558</v>
      </c>
      <c r="C825" s="136" t="s">
        <v>5907</v>
      </c>
      <c r="D825" s="136" t="s">
        <v>4279</v>
      </c>
      <c r="E825" s="133" t="s">
        <v>6144</v>
      </c>
      <c r="F825" s="133" t="s">
        <v>6145</v>
      </c>
      <c r="G825" s="133" t="s">
        <v>3620</v>
      </c>
      <c r="H825" s="133">
        <v>303</v>
      </c>
      <c r="I825" s="133">
        <v>1</v>
      </c>
      <c r="J825" s="133">
        <v>60</v>
      </c>
      <c r="K825" s="133">
        <v>45</v>
      </c>
      <c r="L825" s="133">
        <v>60</v>
      </c>
      <c r="M825" s="133" t="s">
        <v>6257</v>
      </c>
      <c r="N825" s="133" t="s">
        <v>4836</v>
      </c>
      <c r="O825" s="133" t="s">
        <v>6228</v>
      </c>
      <c r="P825" s="133" t="s">
        <v>4816</v>
      </c>
      <c r="Q825" s="166">
        <v>41941</v>
      </c>
      <c r="R825" s="133">
        <v>12</v>
      </c>
      <c r="S825" s="146" t="s">
        <v>3649</v>
      </c>
      <c r="T825" s="173" t="s">
        <v>3649</v>
      </c>
      <c r="U825" s="170" t="s">
        <v>3649</v>
      </c>
      <c r="V825" s="133"/>
      <c r="W825" s="133"/>
      <c r="X825" s="133"/>
    </row>
    <row r="826" spans="1:26" x14ac:dyDescent="0.2">
      <c r="A826" s="133" t="s">
        <v>6377</v>
      </c>
      <c r="B826" s="133" t="s">
        <v>4558</v>
      </c>
      <c r="C826" s="136" t="s">
        <v>5907</v>
      </c>
      <c r="D826" s="136" t="s">
        <v>4285</v>
      </c>
      <c r="E826" s="133" t="s">
        <v>6142</v>
      </c>
      <c r="F826" s="133" t="s">
        <v>6143</v>
      </c>
      <c r="G826" s="133" t="s">
        <v>3620</v>
      </c>
      <c r="H826" s="133">
        <v>303</v>
      </c>
      <c r="I826" s="133">
        <v>1</v>
      </c>
      <c r="J826" s="133">
        <v>60</v>
      </c>
      <c r="K826" s="133">
        <v>45</v>
      </c>
      <c r="L826" s="133">
        <v>60</v>
      </c>
      <c r="M826" s="133" t="s">
        <v>6257</v>
      </c>
      <c r="N826" s="133" t="s">
        <v>4836</v>
      </c>
      <c r="O826" s="133" t="s">
        <v>6228</v>
      </c>
      <c r="P826" s="133" t="s">
        <v>4807</v>
      </c>
      <c r="Q826" s="166">
        <v>41942</v>
      </c>
      <c r="R826" s="133">
        <v>12</v>
      </c>
      <c r="S826" s="146" t="s">
        <v>3649</v>
      </c>
      <c r="T826" s="173" t="s">
        <v>3649</v>
      </c>
      <c r="U826" s="170" t="s">
        <v>3649</v>
      </c>
      <c r="V826" s="133"/>
      <c r="W826" s="133"/>
      <c r="X826" s="133"/>
    </row>
    <row r="827" spans="1:26" x14ac:dyDescent="0.2">
      <c r="A827" s="133" t="s">
        <v>6378</v>
      </c>
      <c r="B827" s="133" t="s">
        <v>4558</v>
      </c>
      <c r="C827" s="136" t="s">
        <v>5907</v>
      </c>
      <c r="D827" s="136" t="s">
        <v>4288</v>
      </c>
      <c r="E827" s="133" t="s">
        <v>6139</v>
      </c>
      <c r="F827" s="133" t="s">
        <v>6140</v>
      </c>
      <c r="G827" s="133" t="s">
        <v>3620</v>
      </c>
      <c r="H827" s="133">
        <v>303</v>
      </c>
      <c r="I827" s="133">
        <v>1</v>
      </c>
      <c r="J827" s="133">
        <v>60</v>
      </c>
      <c r="K827" s="133">
        <v>45</v>
      </c>
      <c r="L827" s="133">
        <v>60</v>
      </c>
      <c r="M827" s="133" t="s">
        <v>6257</v>
      </c>
      <c r="N827" s="133" t="s">
        <v>4836</v>
      </c>
      <c r="O827" s="133" t="s">
        <v>6228</v>
      </c>
      <c r="P827" s="133" t="s">
        <v>663</v>
      </c>
      <c r="Q827" s="166">
        <v>41947</v>
      </c>
      <c r="R827" s="133">
        <v>12</v>
      </c>
      <c r="S827" s="146" t="s">
        <v>3649</v>
      </c>
      <c r="T827" s="173" t="s">
        <v>3649</v>
      </c>
      <c r="U827" s="170" t="s">
        <v>3649</v>
      </c>
      <c r="V827" s="133"/>
      <c r="W827" s="133"/>
      <c r="X827" s="133"/>
    </row>
    <row r="828" spans="1:26" x14ac:dyDescent="0.2">
      <c r="A828" s="133" t="s">
        <v>5526</v>
      </c>
      <c r="B828" s="133">
        <v>56</v>
      </c>
      <c r="C828" s="136" t="s">
        <v>5872</v>
      </c>
      <c r="D828" s="136" t="s">
        <v>3704</v>
      </c>
      <c r="E828" s="133"/>
      <c r="F828" s="133">
        <v>4772</v>
      </c>
      <c r="G828" s="133">
        <v>165</v>
      </c>
      <c r="H828" s="133">
        <v>172</v>
      </c>
      <c r="I828" s="133">
        <v>1</v>
      </c>
      <c r="J828" s="133">
        <v>1187</v>
      </c>
      <c r="K828" s="133">
        <v>48</v>
      </c>
      <c r="L828" s="133"/>
      <c r="M828" s="133" t="s">
        <v>6381</v>
      </c>
      <c r="N828" s="133"/>
      <c r="O828" s="133" t="s">
        <v>4758</v>
      </c>
      <c r="P828" s="133" t="s">
        <v>4816</v>
      </c>
      <c r="Q828" s="166">
        <v>42031</v>
      </c>
      <c r="R828" s="133"/>
      <c r="S828" s="146" t="s">
        <v>3649</v>
      </c>
      <c r="T828" s="173" t="s">
        <v>3649</v>
      </c>
      <c r="U828" s="170" t="s">
        <v>3649</v>
      </c>
      <c r="V828" s="133"/>
      <c r="W828" s="133"/>
      <c r="X828" s="133"/>
    </row>
    <row r="829" spans="1:26" x14ac:dyDescent="0.2">
      <c r="A829" s="133" t="s">
        <v>6382</v>
      </c>
      <c r="B829" s="133" t="s">
        <v>4424</v>
      </c>
      <c r="C829" s="136" t="s">
        <v>5885</v>
      </c>
      <c r="D829" s="136" t="s">
        <v>6460</v>
      </c>
      <c r="E829" s="133" t="s">
        <v>6383</v>
      </c>
      <c r="F829" s="133" t="s">
        <v>3635</v>
      </c>
      <c r="G829" s="133" t="s">
        <v>3655</v>
      </c>
      <c r="H829" s="133">
        <v>172</v>
      </c>
      <c r="I829" s="133">
        <v>1</v>
      </c>
      <c r="J829" s="133">
        <v>3.5</v>
      </c>
      <c r="K829" s="133">
        <v>54</v>
      </c>
      <c r="L829" s="133">
        <v>60</v>
      </c>
      <c r="M829" s="133" t="s">
        <v>6384</v>
      </c>
      <c r="N829" s="133" t="s">
        <v>3633</v>
      </c>
      <c r="O829" s="133" t="s">
        <v>6228</v>
      </c>
      <c r="P829" s="133" t="s">
        <v>663</v>
      </c>
      <c r="Q829" s="166">
        <v>41957</v>
      </c>
      <c r="R829" s="133">
        <v>8</v>
      </c>
      <c r="S829" s="146" t="s">
        <v>3649</v>
      </c>
      <c r="T829" s="173" t="s">
        <v>3649</v>
      </c>
      <c r="U829" s="170" t="s">
        <v>3649</v>
      </c>
      <c r="V829" s="133"/>
      <c r="W829" s="133"/>
      <c r="X829" s="133"/>
      <c r="Y829" s="2694" t="s">
        <v>6471</v>
      </c>
      <c r="Z829" s="2694"/>
    </row>
    <row r="830" spans="1:26" x14ac:dyDescent="0.2">
      <c r="A830" s="133" t="s">
        <v>6382</v>
      </c>
      <c r="B830" s="133" t="s">
        <v>4424</v>
      </c>
      <c r="C830" s="136" t="s">
        <v>5885</v>
      </c>
      <c r="D830" s="136" t="s">
        <v>6461</v>
      </c>
      <c r="E830" s="133" t="s">
        <v>6383</v>
      </c>
      <c r="F830" s="133" t="s">
        <v>3635</v>
      </c>
      <c r="G830" s="133" t="s">
        <v>3655</v>
      </c>
      <c r="H830" s="133">
        <v>172</v>
      </c>
      <c r="I830" s="133">
        <v>1</v>
      </c>
      <c r="J830" s="133">
        <v>3.5</v>
      </c>
      <c r="K830" s="133">
        <v>54</v>
      </c>
      <c r="L830" s="133">
        <v>60</v>
      </c>
      <c r="M830" s="133" t="s">
        <v>6384</v>
      </c>
      <c r="N830" s="133" t="s">
        <v>3633</v>
      </c>
      <c r="O830" s="133" t="s">
        <v>6228</v>
      </c>
      <c r="P830" s="133" t="s">
        <v>663</v>
      </c>
      <c r="Q830" s="166">
        <v>41957</v>
      </c>
      <c r="R830" s="133">
        <v>8</v>
      </c>
      <c r="S830" s="146" t="s">
        <v>3649</v>
      </c>
      <c r="T830" s="173" t="s">
        <v>3649</v>
      </c>
      <c r="U830" s="170" t="s">
        <v>3649</v>
      </c>
      <c r="V830" s="133"/>
      <c r="W830" s="133"/>
      <c r="X830" s="133"/>
      <c r="Y830" s="2694"/>
      <c r="Z830" s="2694"/>
    </row>
    <row r="831" spans="1:26" x14ac:dyDescent="0.2">
      <c r="A831" s="133" t="s">
        <v>6386</v>
      </c>
      <c r="B831" s="133" t="s">
        <v>4424</v>
      </c>
      <c r="C831" s="136" t="s">
        <v>5885</v>
      </c>
      <c r="D831" s="136" t="s">
        <v>4656</v>
      </c>
      <c r="E831" s="133" t="s">
        <v>6387</v>
      </c>
      <c r="F831" s="133" t="s">
        <v>6388</v>
      </c>
      <c r="G831" s="133" t="s">
        <v>3655</v>
      </c>
      <c r="H831" s="133">
        <v>172</v>
      </c>
      <c r="I831" s="133">
        <v>1</v>
      </c>
      <c r="J831" s="133">
        <v>1</v>
      </c>
      <c r="K831" s="133">
        <v>54</v>
      </c>
      <c r="L831" s="133">
        <v>2</v>
      </c>
      <c r="M831" s="133" t="s">
        <v>6041</v>
      </c>
      <c r="N831" s="133"/>
      <c r="O831" s="133" t="s">
        <v>6228</v>
      </c>
      <c r="P831" s="133"/>
      <c r="Q831" s="166"/>
      <c r="R831" s="133"/>
      <c r="S831" s="146" t="s">
        <v>3649</v>
      </c>
      <c r="T831" s="173" t="s">
        <v>3649</v>
      </c>
      <c r="U831" s="170" t="s">
        <v>3649</v>
      </c>
      <c r="V831" s="133"/>
      <c r="W831" s="133"/>
      <c r="X831" s="133"/>
    </row>
    <row r="832" spans="1:26" x14ac:dyDescent="0.2">
      <c r="A832" s="133" t="s">
        <v>6386</v>
      </c>
      <c r="B832" s="133" t="s">
        <v>4424</v>
      </c>
      <c r="C832" s="136" t="s">
        <v>5885</v>
      </c>
      <c r="D832" s="136" t="s">
        <v>4658</v>
      </c>
      <c r="E832" s="133" t="s">
        <v>6387</v>
      </c>
      <c r="F832" s="133" t="s">
        <v>6388</v>
      </c>
      <c r="G832" s="133" t="s">
        <v>3655</v>
      </c>
      <c r="H832" s="133">
        <v>172</v>
      </c>
      <c r="I832" s="133">
        <v>1</v>
      </c>
      <c r="J832" s="133">
        <v>1</v>
      </c>
      <c r="K832" s="133">
        <v>54</v>
      </c>
      <c r="L832" s="133">
        <v>2</v>
      </c>
      <c r="M832" s="133" t="s">
        <v>6041</v>
      </c>
      <c r="N832" s="133"/>
      <c r="O832" s="133" t="s">
        <v>6228</v>
      </c>
      <c r="P832" s="133"/>
      <c r="Q832" s="166"/>
      <c r="R832" s="133"/>
      <c r="S832" s="146" t="s">
        <v>3649</v>
      </c>
      <c r="T832" s="173" t="s">
        <v>3649</v>
      </c>
      <c r="U832" s="170" t="s">
        <v>3649</v>
      </c>
      <c r="V832" s="133"/>
      <c r="W832" s="133"/>
      <c r="X832" s="133"/>
    </row>
    <row r="833" spans="1:24" x14ac:dyDescent="0.2">
      <c r="A833" s="133" t="s">
        <v>1207</v>
      </c>
      <c r="B833" s="133" t="s">
        <v>4424</v>
      </c>
      <c r="C833" s="136"/>
      <c r="D833" s="136"/>
      <c r="E833" s="133"/>
      <c r="F833" s="133" t="s">
        <v>6475</v>
      </c>
      <c r="G833" s="133"/>
      <c r="H833" s="133">
        <v>172</v>
      </c>
      <c r="I833" s="133">
        <v>1</v>
      </c>
      <c r="J833" s="133">
        <v>5</v>
      </c>
      <c r="K833" s="133"/>
      <c r="L833" s="133"/>
      <c r="M833" s="133"/>
      <c r="N833" s="133"/>
      <c r="O833" s="133" t="s">
        <v>6389</v>
      </c>
      <c r="P833" s="133"/>
      <c r="Q833" s="166"/>
      <c r="R833" s="133"/>
      <c r="S833" s="146" t="s">
        <v>3649</v>
      </c>
      <c r="T833" s="173" t="s">
        <v>3649</v>
      </c>
      <c r="U833" s="170" t="s">
        <v>3649</v>
      </c>
      <c r="V833" s="133"/>
      <c r="W833" s="133"/>
      <c r="X833" s="133"/>
    </row>
    <row r="834" spans="1:24" x14ac:dyDescent="0.2">
      <c r="A834" s="133" t="s">
        <v>1207</v>
      </c>
      <c r="B834" s="133" t="s">
        <v>4424</v>
      </c>
      <c r="C834" s="136"/>
      <c r="D834" s="136"/>
      <c r="E834" s="133"/>
      <c r="F834" s="133" t="s">
        <v>6475</v>
      </c>
      <c r="G834" s="133"/>
      <c r="H834" s="133">
        <v>172</v>
      </c>
      <c r="I834" s="133">
        <v>1</v>
      </c>
      <c r="J834" s="133">
        <v>5</v>
      </c>
      <c r="K834" s="133"/>
      <c r="L834" s="133"/>
      <c r="M834" s="133"/>
      <c r="N834" s="133"/>
      <c r="O834" s="133" t="s">
        <v>6389</v>
      </c>
      <c r="P834" s="133"/>
      <c r="Q834" s="166"/>
      <c r="R834" s="133"/>
      <c r="S834" s="146" t="s">
        <v>3649</v>
      </c>
      <c r="T834" s="173" t="s">
        <v>3649</v>
      </c>
      <c r="U834" s="170" t="s">
        <v>3649</v>
      </c>
      <c r="V834" s="133"/>
      <c r="W834" s="133"/>
      <c r="X834" s="133"/>
    </row>
    <row r="835" spans="1:24" x14ac:dyDescent="0.2">
      <c r="A835" s="133" t="s">
        <v>6393</v>
      </c>
      <c r="B835" s="133" t="s">
        <v>4558</v>
      </c>
      <c r="C835" s="136" t="s">
        <v>5907</v>
      </c>
      <c r="D835" s="136" t="s">
        <v>4292</v>
      </c>
      <c r="E835" s="133" t="s">
        <v>5475</v>
      </c>
      <c r="F835" s="133" t="s">
        <v>5476</v>
      </c>
      <c r="G835" s="133" t="s">
        <v>3620</v>
      </c>
      <c r="H835" s="133">
        <v>303</v>
      </c>
      <c r="I835" s="133">
        <v>1</v>
      </c>
      <c r="J835" s="133">
        <v>137.5</v>
      </c>
      <c r="K835" s="133">
        <v>62</v>
      </c>
      <c r="L835" s="133">
        <v>275</v>
      </c>
      <c r="M835" s="133" t="s">
        <v>917</v>
      </c>
      <c r="N835" s="133" t="s">
        <v>6394</v>
      </c>
      <c r="O835" s="133" t="s">
        <v>4452</v>
      </c>
      <c r="P835" s="133" t="s">
        <v>4816</v>
      </c>
      <c r="Q835" s="166">
        <v>41955</v>
      </c>
      <c r="R835" s="133">
        <v>51</v>
      </c>
      <c r="S835" s="146" t="s">
        <v>3649</v>
      </c>
      <c r="T835" s="173" t="s">
        <v>3649</v>
      </c>
      <c r="U835" s="170" t="s">
        <v>3649</v>
      </c>
      <c r="V835" s="133"/>
      <c r="W835" s="133"/>
      <c r="X835" s="133"/>
    </row>
    <row r="836" spans="1:24" x14ac:dyDescent="0.2">
      <c r="A836" s="133" t="s">
        <v>6393</v>
      </c>
      <c r="B836" s="133" t="s">
        <v>4560</v>
      </c>
      <c r="C836" s="136" t="s">
        <v>6062</v>
      </c>
      <c r="D836" s="136" t="s">
        <v>4273</v>
      </c>
      <c r="E836" s="133" t="s">
        <v>5475</v>
      </c>
      <c r="F836" s="133" t="s">
        <v>5476</v>
      </c>
      <c r="G836" s="133" t="s">
        <v>3620</v>
      </c>
      <c r="H836" s="133">
        <v>303</v>
      </c>
      <c r="I836" s="133">
        <v>1</v>
      </c>
      <c r="J836" s="133">
        <v>137.5</v>
      </c>
      <c r="K836" s="133">
        <v>62</v>
      </c>
      <c r="L836" s="133">
        <v>275</v>
      </c>
      <c r="M836" s="133" t="s">
        <v>917</v>
      </c>
      <c r="N836" s="133" t="s">
        <v>6394</v>
      </c>
      <c r="O836" s="133" t="s">
        <v>4452</v>
      </c>
      <c r="P836" s="133" t="s">
        <v>663</v>
      </c>
      <c r="Q836" s="166">
        <v>41956</v>
      </c>
      <c r="R836" s="133">
        <v>51</v>
      </c>
      <c r="S836" s="146" t="s">
        <v>3649</v>
      </c>
      <c r="T836" s="173" t="s">
        <v>3649</v>
      </c>
      <c r="U836" s="170" t="s">
        <v>3649</v>
      </c>
      <c r="V836" s="133"/>
      <c r="W836" s="133"/>
      <c r="X836" s="133"/>
    </row>
    <row r="837" spans="1:24" x14ac:dyDescent="0.2">
      <c r="A837" s="133" t="s">
        <v>6397</v>
      </c>
      <c r="B837" s="133" t="s">
        <v>4560</v>
      </c>
      <c r="C837" s="136" t="s">
        <v>6062</v>
      </c>
      <c r="D837" s="136" t="s">
        <v>4279</v>
      </c>
      <c r="E837" s="133" t="s">
        <v>5322</v>
      </c>
      <c r="F837" s="133" t="s">
        <v>5482</v>
      </c>
      <c r="G837" s="133" t="s">
        <v>3620</v>
      </c>
      <c r="H837" s="133">
        <v>303</v>
      </c>
      <c r="I837" s="133">
        <v>1</v>
      </c>
      <c r="J837" s="133">
        <v>110</v>
      </c>
      <c r="K837" s="133">
        <v>50</v>
      </c>
      <c r="L837" s="133">
        <v>110</v>
      </c>
      <c r="M837" s="133" t="s">
        <v>6398</v>
      </c>
      <c r="N837" s="133" t="s">
        <v>3657</v>
      </c>
      <c r="O837" s="133" t="s">
        <v>6399</v>
      </c>
      <c r="P837" s="133" t="s">
        <v>663</v>
      </c>
      <c r="Q837" s="166">
        <v>41960</v>
      </c>
      <c r="R837" s="133" t="s">
        <v>3648</v>
      </c>
      <c r="S837" s="146" t="s">
        <v>3649</v>
      </c>
      <c r="T837" s="173" t="s">
        <v>3649</v>
      </c>
      <c r="U837" s="170" t="s">
        <v>3649</v>
      </c>
      <c r="V837" s="133"/>
      <c r="W837" s="133"/>
      <c r="X837" s="133"/>
    </row>
    <row r="838" spans="1:24" x14ac:dyDescent="0.2">
      <c r="A838" s="133" t="s">
        <v>6406</v>
      </c>
      <c r="B838" s="133" t="s">
        <v>4559</v>
      </c>
      <c r="C838" s="136" t="s">
        <v>5790</v>
      </c>
      <c r="D838" s="136" t="s">
        <v>4285</v>
      </c>
      <c r="E838" s="133" t="s">
        <v>6416</v>
      </c>
      <c r="F838" s="133" t="s">
        <v>6417</v>
      </c>
      <c r="G838" s="133" t="s">
        <v>3620</v>
      </c>
      <c r="H838" s="133"/>
      <c r="I838" s="133">
        <v>1</v>
      </c>
      <c r="J838" s="133">
        <v>50</v>
      </c>
      <c r="K838" s="133">
        <v>45</v>
      </c>
      <c r="L838" s="133">
        <v>50</v>
      </c>
      <c r="M838" s="133" t="s">
        <v>5500</v>
      </c>
      <c r="N838" s="133" t="s">
        <v>3633</v>
      </c>
      <c r="O838" s="133" t="s">
        <v>6418</v>
      </c>
      <c r="P838" s="133" t="s">
        <v>663</v>
      </c>
      <c r="Q838" s="166">
        <v>41956</v>
      </c>
      <c r="R838" s="133">
        <v>12</v>
      </c>
      <c r="S838" s="146" t="s">
        <v>3649</v>
      </c>
      <c r="T838" s="173" t="s">
        <v>3649</v>
      </c>
      <c r="U838" s="170" t="s">
        <v>3649</v>
      </c>
      <c r="V838" s="133"/>
      <c r="W838" s="133"/>
      <c r="X838" s="133"/>
    </row>
    <row r="839" spans="1:24" x14ac:dyDescent="0.2">
      <c r="A839" s="133" t="s">
        <v>6407</v>
      </c>
      <c r="B839" s="133" t="s">
        <v>4559</v>
      </c>
      <c r="C839" s="136" t="s">
        <v>5790</v>
      </c>
      <c r="D839" s="136" t="s">
        <v>4288</v>
      </c>
      <c r="E839" s="133" t="s">
        <v>6419</v>
      </c>
      <c r="F839" s="133" t="s">
        <v>6420</v>
      </c>
      <c r="G839" s="133" t="s">
        <v>3620</v>
      </c>
      <c r="H839" s="133">
        <v>303</v>
      </c>
      <c r="I839" s="133">
        <v>1</v>
      </c>
      <c r="J839" s="133">
        <v>62</v>
      </c>
      <c r="K839" s="133">
        <v>45</v>
      </c>
      <c r="L839" s="133">
        <v>50</v>
      </c>
      <c r="M839" s="133" t="s">
        <v>5500</v>
      </c>
      <c r="N839" s="133" t="s">
        <v>3633</v>
      </c>
      <c r="O839" s="133" t="s">
        <v>6418</v>
      </c>
      <c r="P839" s="133" t="s">
        <v>4816</v>
      </c>
      <c r="Q839" s="166">
        <v>41957</v>
      </c>
      <c r="R839" s="133">
        <v>12</v>
      </c>
      <c r="S839" s="146" t="s">
        <v>3649</v>
      </c>
      <c r="T839" s="173" t="s">
        <v>3649</v>
      </c>
      <c r="U839" s="170" t="s">
        <v>3649</v>
      </c>
      <c r="V839" s="133"/>
      <c r="W839" s="133"/>
      <c r="X839" s="133"/>
    </row>
    <row r="840" spans="1:24" x14ac:dyDescent="0.2">
      <c r="A840" s="133" t="s">
        <v>6408</v>
      </c>
      <c r="B840" s="133" t="s">
        <v>4559</v>
      </c>
      <c r="C840" s="136" t="s">
        <v>5790</v>
      </c>
      <c r="D840" s="136" t="s">
        <v>4292</v>
      </c>
      <c r="E840" s="133" t="s">
        <v>6421</v>
      </c>
      <c r="F840" s="133" t="s">
        <v>6422</v>
      </c>
      <c r="G840" s="133" t="s">
        <v>3620</v>
      </c>
      <c r="H840" s="133">
        <v>303</v>
      </c>
      <c r="I840" s="133">
        <v>1</v>
      </c>
      <c r="J840" s="133">
        <v>50</v>
      </c>
      <c r="K840" s="133">
        <v>45</v>
      </c>
      <c r="L840" s="133">
        <v>50</v>
      </c>
      <c r="M840" s="133" t="s">
        <v>5500</v>
      </c>
      <c r="N840" s="133" t="s">
        <v>3633</v>
      </c>
      <c r="O840" s="133" t="s">
        <v>6423</v>
      </c>
      <c r="P840" s="133" t="s">
        <v>4816</v>
      </c>
      <c r="Q840" s="166">
        <v>41960</v>
      </c>
      <c r="R840" s="133">
        <v>12</v>
      </c>
      <c r="S840" s="146" t="s">
        <v>3649</v>
      </c>
      <c r="T840" s="173" t="s">
        <v>3649</v>
      </c>
      <c r="U840" s="170" t="s">
        <v>3649</v>
      </c>
      <c r="V840" s="133"/>
      <c r="W840" s="133"/>
      <c r="X840" s="133"/>
    </row>
    <row r="841" spans="1:24" x14ac:dyDescent="0.2">
      <c r="A841" s="133" t="s">
        <v>6347</v>
      </c>
      <c r="B841" s="133" t="s">
        <v>4560</v>
      </c>
      <c r="C841" s="136" t="s">
        <v>6062</v>
      </c>
      <c r="D841" s="136" t="s">
        <v>4285</v>
      </c>
      <c r="E841" s="133" t="s">
        <v>6441</v>
      </c>
      <c r="F841" s="133" t="s">
        <v>42</v>
      </c>
      <c r="G841" s="133" t="s">
        <v>3620</v>
      </c>
      <c r="H841" s="133">
        <v>303</v>
      </c>
      <c r="I841" s="133">
        <v>1</v>
      </c>
      <c r="J841" s="133">
        <v>11</v>
      </c>
      <c r="K841" s="133">
        <v>45</v>
      </c>
      <c r="L841" s="133">
        <v>50</v>
      </c>
      <c r="M841" s="133" t="s">
        <v>4524</v>
      </c>
      <c r="N841" s="133" t="s">
        <v>4820</v>
      </c>
      <c r="O841" s="133" t="s">
        <v>6442</v>
      </c>
      <c r="P841" s="133" t="s">
        <v>4816</v>
      </c>
      <c r="Q841" s="166">
        <v>41960</v>
      </c>
      <c r="R841" s="133">
        <v>3</v>
      </c>
      <c r="S841" s="146" t="s">
        <v>3649</v>
      </c>
      <c r="T841" s="173" t="s">
        <v>3649</v>
      </c>
      <c r="U841" s="170" t="s">
        <v>3649</v>
      </c>
      <c r="V841" s="133"/>
      <c r="W841" s="133"/>
      <c r="X841" s="133"/>
    </row>
    <row r="842" spans="1:24" x14ac:dyDescent="0.2">
      <c r="A842" s="133" t="s">
        <v>6444</v>
      </c>
      <c r="B842" s="133" t="s">
        <v>4424</v>
      </c>
      <c r="C842" s="136" t="s">
        <v>5885</v>
      </c>
      <c r="D842" s="136" t="s">
        <v>6472</v>
      </c>
      <c r="E842" s="133" t="s">
        <v>4523</v>
      </c>
      <c r="F842" s="133" t="s">
        <v>1208</v>
      </c>
      <c r="G842" s="133" t="s">
        <v>3655</v>
      </c>
      <c r="H842" s="133">
        <v>172</v>
      </c>
      <c r="I842" s="133">
        <v>1</v>
      </c>
      <c r="J842" s="133">
        <v>330</v>
      </c>
      <c r="K842" s="133">
        <v>56</v>
      </c>
      <c r="L842" s="133">
        <v>660</v>
      </c>
      <c r="M842" s="133" t="s">
        <v>4524</v>
      </c>
      <c r="N842" s="133" t="s">
        <v>4910</v>
      </c>
      <c r="O842" s="133" t="s">
        <v>6445</v>
      </c>
      <c r="P842" s="133" t="s">
        <v>4816</v>
      </c>
      <c r="Q842" s="166">
        <v>41974</v>
      </c>
      <c r="R842" s="133">
        <v>85</v>
      </c>
      <c r="S842" s="146" t="s">
        <v>3649</v>
      </c>
      <c r="T842" s="173" t="s">
        <v>3649</v>
      </c>
      <c r="U842" s="170" t="s">
        <v>3649</v>
      </c>
      <c r="V842" s="133"/>
      <c r="W842" s="133"/>
      <c r="X842" s="133"/>
    </row>
    <row r="843" spans="1:24" x14ac:dyDescent="0.2">
      <c r="A843" s="133" t="s">
        <v>6444</v>
      </c>
      <c r="B843" s="133" t="s">
        <v>4424</v>
      </c>
      <c r="C843" s="136" t="s">
        <v>5885</v>
      </c>
      <c r="D843" s="136" t="s">
        <v>6473</v>
      </c>
      <c r="E843" s="133" t="s">
        <v>4523</v>
      </c>
      <c r="F843" s="133" t="s">
        <v>1208</v>
      </c>
      <c r="G843" s="133" t="s">
        <v>3655</v>
      </c>
      <c r="H843" s="133">
        <v>172</v>
      </c>
      <c r="I843" s="133">
        <v>1</v>
      </c>
      <c r="J843" s="133">
        <v>330</v>
      </c>
      <c r="K843" s="133">
        <v>56</v>
      </c>
      <c r="L843" s="133">
        <v>660</v>
      </c>
      <c r="M843" s="133" t="s">
        <v>4524</v>
      </c>
      <c r="N843" s="133" t="s">
        <v>4910</v>
      </c>
      <c r="O843" s="133" t="s">
        <v>6445</v>
      </c>
      <c r="P843" s="133" t="s">
        <v>4816</v>
      </c>
      <c r="Q843" s="166">
        <v>41974</v>
      </c>
      <c r="R843" s="133">
        <v>85</v>
      </c>
      <c r="S843" s="146" t="s">
        <v>3649</v>
      </c>
      <c r="T843" s="173" t="s">
        <v>3649</v>
      </c>
      <c r="U843" s="170" t="s">
        <v>3649</v>
      </c>
      <c r="V843" s="133"/>
      <c r="W843" s="133"/>
      <c r="X843" s="133"/>
    </row>
    <row r="844" spans="1:24" x14ac:dyDescent="0.2">
      <c r="A844" s="133"/>
      <c r="B844" s="133">
        <v>54</v>
      </c>
      <c r="C844" s="136" t="s">
        <v>6170</v>
      </c>
      <c r="D844" s="136" t="s">
        <v>2451</v>
      </c>
      <c r="E844" s="133"/>
      <c r="F844" s="133">
        <v>136900</v>
      </c>
      <c r="G844" s="133">
        <v>165</v>
      </c>
      <c r="H844" s="133">
        <v>176</v>
      </c>
      <c r="I844" s="133">
        <v>1</v>
      </c>
      <c r="J844" s="133">
        <v>375</v>
      </c>
      <c r="K844" s="133">
        <v>33</v>
      </c>
      <c r="L844" s="133"/>
      <c r="M844" s="133" t="s">
        <v>1380</v>
      </c>
      <c r="N844" s="133"/>
      <c r="O844" s="133" t="s">
        <v>2722</v>
      </c>
      <c r="P844" s="133" t="s">
        <v>2277</v>
      </c>
      <c r="Q844" s="166">
        <v>41970</v>
      </c>
      <c r="R844" s="133"/>
      <c r="S844" s="146" t="s">
        <v>3649</v>
      </c>
      <c r="T844" s="173" t="s">
        <v>3649</v>
      </c>
      <c r="U844" s="170" t="s">
        <v>3649</v>
      </c>
      <c r="V844" s="133"/>
      <c r="W844" s="133"/>
      <c r="X844" s="133"/>
    </row>
    <row r="845" spans="1:24" x14ac:dyDescent="0.2">
      <c r="A845" s="133"/>
      <c r="B845" s="133">
        <v>54</v>
      </c>
      <c r="C845" s="136" t="s">
        <v>6170</v>
      </c>
      <c r="D845" s="136" t="s">
        <v>2453</v>
      </c>
      <c r="E845" s="133"/>
      <c r="F845" s="133">
        <v>136900</v>
      </c>
      <c r="G845" s="133">
        <v>165</v>
      </c>
      <c r="H845" s="133">
        <v>176</v>
      </c>
      <c r="I845" s="133">
        <v>1</v>
      </c>
      <c r="J845" s="133">
        <v>375</v>
      </c>
      <c r="K845" s="133">
        <v>33</v>
      </c>
      <c r="L845" s="133"/>
      <c r="M845" s="133" t="s">
        <v>1380</v>
      </c>
      <c r="N845" s="133"/>
      <c r="O845" s="133" t="s">
        <v>2722</v>
      </c>
      <c r="P845" s="133" t="s">
        <v>2277</v>
      </c>
      <c r="Q845" s="166">
        <v>41970</v>
      </c>
      <c r="R845" s="133"/>
      <c r="S845" s="146" t="s">
        <v>3649</v>
      </c>
      <c r="T845" s="173" t="s">
        <v>3649</v>
      </c>
      <c r="U845" s="170" t="s">
        <v>3649</v>
      </c>
      <c r="V845" s="133"/>
      <c r="W845" s="133"/>
      <c r="X845" s="133"/>
    </row>
    <row r="846" spans="1:24" x14ac:dyDescent="0.2">
      <c r="A846" s="133"/>
      <c r="B846" s="133">
        <v>55</v>
      </c>
      <c r="C846" s="136" t="s">
        <v>6332</v>
      </c>
      <c r="D846" s="136" t="s">
        <v>2726</v>
      </c>
      <c r="E846" s="133"/>
      <c r="F846" s="133">
        <v>136900</v>
      </c>
      <c r="G846" s="133">
        <v>125</v>
      </c>
      <c r="H846" s="133">
        <v>120</v>
      </c>
      <c r="I846" s="133">
        <v>1</v>
      </c>
      <c r="J846" s="133">
        <v>602</v>
      </c>
      <c r="K846" s="133">
        <v>33</v>
      </c>
      <c r="L846" s="133"/>
      <c r="M846" s="133" t="s">
        <v>1380</v>
      </c>
      <c r="N846" s="133"/>
      <c r="O846" s="133" t="s">
        <v>2722</v>
      </c>
      <c r="P846" s="133" t="s">
        <v>2277</v>
      </c>
      <c r="Q846" s="166">
        <v>41970</v>
      </c>
      <c r="R846" s="133"/>
      <c r="S846" s="146" t="s">
        <v>3649</v>
      </c>
      <c r="T846" s="173" t="s">
        <v>3649</v>
      </c>
      <c r="U846" s="170" t="s">
        <v>3649</v>
      </c>
      <c r="V846" s="133"/>
      <c r="W846" s="133"/>
      <c r="X846" s="133"/>
    </row>
    <row r="847" spans="1:24" x14ac:dyDescent="0.2">
      <c r="A847" s="133"/>
      <c r="B847" s="133">
        <v>55</v>
      </c>
      <c r="C847" s="136" t="s">
        <v>6332</v>
      </c>
      <c r="D847" s="136" t="s">
        <v>2729</v>
      </c>
      <c r="E847" s="133"/>
      <c r="F847" s="133">
        <v>136900</v>
      </c>
      <c r="G847" s="133">
        <v>125</v>
      </c>
      <c r="H847" s="133">
        <v>120</v>
      </c>
      <c r="I847" s="133">
        <v>1</v>
      </c>
      <c r="J847" s="133">
        <v>602</v>
      </c>
      <c r="K847" s="133">
        <v>33</v>
      </c>
      <c r="L847" s="133"/>
      <c r="M847" s="133" t="s">
        <v>1380</v>
      </c>
      <c r="N847" s="133"/>
      <c r="O847" s="133" t="s">
        <v>2722</v>
      </c>
      <c r="P847" s="133" t="s">
        <v>2277</v>
      </c>
      <c r="Q847" s="166">
        <v>41970</v>
      </c>
      <c r="R847" s="133"/>
      <c r="S847" s="146" t="s">
        <v>3649</v>
      </c>
      <c r="T847" s="173" t="s">
        <v>3649</v>
      </c>
      <c r="U847" s="170" t="s">
        <v>3649</v>
      </c>
      <c r="V847" s="133"/>
      <c r="W847" s="133"/>
      <c r="X847" s="133"/>
    </row>
    <row r="848" spans="1:24" x14ac:dyDescent="0.2">
      <c r="A848" s="133" t="s">
        <v>6447</v>
      </c>
      <c r="B848" s="133" t="s">
        <v>4424</v>
      </c>
      <c r="C848" s="136" t="s">
        <v>5885</v>
      </c>
      <c r="D848" s="136" t="s">
        <v>6453</v>
      </c>
      <c r="E848" s="133"/>
      <c r="F848" s="133" t="s">
        <v>5346</v>
      </c>
      <c r="G848" s="133" t="s">
        <v>3655</v>
      </c>
      <c r="H848" s="133">
        <v>172</v>
      </c>
      <c r="I848" s="133">
        <v>1</v>
      </c>
      <c r="J848" s="133">
        <v>152</v>
      </c>
      <c r="K848" s="133" t="s">
        <v>6334</v>
      </c>
      <c r="L848" s="133">
        <v>152</v>
      </c>
      <c r="M848" s="133" t="s">
        <v>5349</v>
      </c>
      <c r="N848" s="133"/>
      <c r="O848" s="133" t="s">
        <v>6448</v>
      </c>
      <c r="P848" s="133" t="s">
        <v>663</v>
      </c>
      <c r="Q848" s="166">
        <v>41956</v>
      </c>
      <c r="R848" s="133"/>
      <c r="S848" s="146" t="s">
        <v>3649</v>
      </c>
      <c r="T848" s="173" t="s">
        <v>3649</v>
      </c>
      <c r="U848" s="170" t="s">
        <v>3649</v>
      </c>
      <c r="V848" s="133"/>
      <c r="W848" s="133"/>
      <c r="X848" s="133"/>
    </row>
    <row r="849" spans="1:24" x14ac:dyDescent="0.2">
      <c r="A849" s="133" t="s">
        <v>6447</v>
      </c>
      <c r="B849" s="133" t="s">
        <v>4424</v>
      </c>
      <c r="C849" s="136" t="s">
        <v>5885</v>
      </c>
      <c r="D849" s="136" t="s">
        <v>6453</v>
      </c>
      <c r="E849" s="133"/>
      <c r="F849" s="133" t="s">
        <v>5346</v>
      </c>
      <c r="G849" s="133" t="s">
        <v>3655</v>
      </c>
      <c r="H849" s="133">
        <v>172</v>
      </c>
      <c r="I849" s="133">
        <v>1</v>
      </c>
      <c r="J849" s="133">
        <v>152</v>
      </c>
      <c r="K849" s="133" t="s">
        <v>6334</v>
      </c>
      <c r="L849" s="133">
        <v>152</v>
      </c>
      <c r="M849" s="133" t="s">
        <v>5349</v>
      </c>
      <c r="N849" s="133"/>
      <c r="O849" s="133" t="s">
        <v>6448</v>
      </c>
      <c r="P849" s="133" t="s">
        <v>663</v>
      </c>
      <c r="Q849" s="166">
        <v>41956</v>
      </c>
      <c r="R849" s="133"/>
      <c r="S849" s="146" t="s">
        <v>3649</v>
      </c>
      <c r="T849" s="173" t="s">
        <v>3649</v>
      </c>
      <c r="U849" s="170" t="s">
        <v>3649</v>
      </c>
      <c r="V849" s="133"/>
      <c r="W849" s="133"/>
      <c r="X849" s="133"/>
    </row>
    <row r="850" spans="1:24" x14ac:dyDescent="0.2">
      <c r="A850" s="133" t="s">
        <v>6449</v>
      </c>
      <c r="B850" s="133" t="s">
        <v>4424</v>
      </c>
      <c r="C850" s="136" t="s">
        <v>5885</v>
      </c>
      <c r="D850" s="136" t="s">
        <v>6450</v>
      </c>
      <c r="E850" s="133"/>
      <c r="F850" s="133" t="s">
        <v>6451</v>
      </c>
      <c r="G850" s="133" t="s">
        <v>3655</v>
      </c>
      <c r="H850" s="133">
        <v>172</v>
      </c>
      <c r="I850" s="133">
        <v>1</v>
      </c>
      <c r="J850" s="133">
        <v>9</v>
      </c>
      <c r="K850" s="133">
        <v>54</v>
      </c>
      <c r="L850" s="133">
        <v>9</v>
      </c>
      <c r="M850" s="133" t="s">
        <v>6452</v>
      </c>
      <c r="N850" s="133"/>
      <c r="O850" s="133" t="s">
        <v>6448</v>
      </c>
      <c r="P850" s="133" t="s">
        <v>4816</v>
      </c>
      <c r="Q850" s="166">
        <v>41956</v>
      </c>
      <c r="R850" s="133"/>
      <c r="S850" s="146" t="s">
        <v>3649</v>
      </c>
      <c r="T850" s="173" t="s">
        <v>3649</v>
      </c>
      <c r="U850" s="170" t="s">
        <v>3649</v>
      </c>
      <c r="V850" s="133"/>
      <c r="W850" s="133"/>
      <c r="X850" s="133"/>
    </row>
    <row r="851" spans="1:24" x14ac:dyDescent="0.2">
      <c r="A851" s="133" t="s">
        <v>6449</v>
      </c>
      <c r="B851" s="133" t="s">
        <v>4424</v>
      </c>
      <c r="C851" s="136" t="s">
        <v>5885</v>
      </c>
      <c r="D851" s="136" t="s">
        <v>6450</v>
      </c>
      <c r="E851" s="133"/>
      <c r="F851" s="133" t="s">
        <v>6451</v>
      </c>
      <c r="G851" s="133" t="s">
        <v>3655</v>
      </c>
      <c r="H851" s="133">
        <v>172</v>
      </c>
      <c r="I851" s="133">
        <v>1</v>
      </c>
      <c r="J851" s="133">
        <v>9</v>
      </c>
      <c r="K851" s="133">
        <v>54</v>
      </c>
      <c r="L851" s="133">
        <v>9</v>
      </c>
      <c r="M851" s="133" t="s">
        <v>6452</v>
      </c>
      <c r="N851" s="133"/>
      <c r="O851" s="133" t="s">
        <v>6448</v>
      </c>
      <c r="P851" s="133" t="s">
        <v>4816</v>
      </c>
      <c r="Q851" s="166">
        <v>41956</v>
      </c>
      <c r="R851" s="133"/>
      <c r="S851" s="146" t="s">
        <v>3649</v>
      </c>
      <c r="T851" s="173" t="s">
        <v>3649</v>
      </c>
      <c r="U851" s="170" t="s">
        <v>3649</v>
      </c>
      <c r="V851" s="133"/>
      <c r="W851" s="133"/>
      <c r="X851" s="133"/>
    </row>
    <row r="852" spans="1:24" x14ac:dyDescent="0.2">
      <c r="A852" s="133" t="s">
        <v>6459</v>
      </c>
      <c r="B852" s="133" t="s">
        <v>4424</v>
      </c>
      <c r="C852" s="136" t="s">
        <v>5885</v>
      </c>
      <c r="D852" s="136" t="s">
        <v>6455</v>
      </c>
      <c r="E852" s="133"/>
      <c r="F852" s="133" t="s">
        <v>5346</v>
      </c>
      <c r="G852" s="133" t="s">
        <v>3655</v>
      </c>
      <c r="H852" s="133">
        <v>172</v>
      </c>
      <c r="I852" s="133">
        <v>1</v>
      </c>
      <c r="J852" s="133">
        <v>15</v>
      </c>
      <c r="K852" s="133" t="s">
        <v>6456</v>
      </c>
      <c r="L852" s="133"/>
      <c r="M852" s="133" t="s">
        <v>5349</v>
      </c>
      <c r="N852" s="133"/>
      <c r="O852" s="133" t="s">
        <v>6457</v>
      </c>
      <c r="P852" s="133" t="s">
        <v>663</v>
      </c>
      <c r="Q852" s="166">
        <v>41957</v>
      </c>
      <c r="R852" s="133"/>
      <c r="S852" s="146" t="s">
        <v>3649</v>
      </c>
      <c r="T852" s="173" t="s">
        <v>3649</v>
      </c>
      <c r="U852" s="170" t="s">
        <v>3649</v>
      </c>
      <c r="V852" s="133"/>
      <c r="W852" s="133"/>
      <c r="X852" s="133"/>
    </row>
    <row r="853" spans="1:24" x14ac:dyDescent="0.2">
      <c r="A853" s="133" t="s">
        <v>6454</v>
      </c>
      <c r="B853" s="133" t="s">
        <v>4424</v>
      </c>
      <c r="C853" s="136" t="s">
        <v>5885</v>
      </c>
      <c r="D853" s="136" t="s">
        <v>6455</v>
      </c>
      <c r="E853" s="133"/>
      <c r="F853" s="133" t="s">
        <v>5346</v>
      </c>
      <c r="G853" s="133" t="s">
        <v>3655</v>
      </c>
      <c r="H853" s="133">
        <v>172</v>
      </c>
      <c r="I853" s="133">
        <v>1</v>
      </c>
      <c r="J853" s="133">
        <v>15</v>
      </c>
      <c r="K853" s="133" t="s">
        <v>6456</v>
      </c>
      <c r="L853" s="133"/>
      <c r="M853" s="133" t="s">
        <v>5349</v>
      </c>
      <c r="N853" s="133"/>
      <c r="O853" s="133" t="s">
        <v>6458</v>
      </c>
      <c r="P853" s="133" t="s">
        <v>663</v>
      </c>
      <c r="Q853" s="166">
        <v>41957</v>
      </c>
      <c r="R853" s="133"/>
      <c r="S853" s="146" t="s">
        <v>3649</v>
      </c>
      <c r="T853" s="173" t="s">
        <v>3649</v>
      </c>
      <c r="U853" s="170" t="s">
        <v>3649</v>
      </c>
      <c r="V853" s="133"/>
      <c r="W853" s="133"/>
      <c r="X853" s="133"/>
    </row>
    <row r="854" spans="1:24" x14ac:dyDescent="0.2">
      <c r="A854" s="133" t="s">
        <v>6409</v>
      </c>
      <c r="B854" s="133" t="s">
        <v>4559</v>
      </c>
      <c r="C854" s="136" t="s">
        <v>5790</v>
      </c>
      <c r="D854" s="136" t="s">
        <v>2730</v>
      </c>
      <c r="E854" s="133" t="s">
        <v>6424</v>
      </c>
      <c r="F854" s="133" t="s">
        <v>6425</v>
      </c>
      <c r="G854" s="133" t="s">
        <v>3620</v>
      </c>
      <c r="H854" s="133">
        <v>303</v>
      </c>
      <c r="I854" s="133">
        <v>1</v>
      </c>
      <c r="J854" s="133">
        <v>50</v>
      </c>
      <c r="K854" s="133">
        <v>45</v>
      </c>
      <c r="L854" s="133">
        <v>50</v>
      </c>
      <c r="M854" s="133" t="s">
        <v>5500</v>
      </c>
      <c r="N854" s="133" t="s">
        <v>3633</v>
      </c>
      <c r="O854" s="133" t="s">
        <v>6423</v>
      </c>
      <c r="P854" s="133" t="s">
        <v>4816</v>
      </c>
      <c r="Q854" s="166">
        <v>41961</v>
      </c>
      <c r="R854" s="133">
        <v>12</v>
      </c>
      <c r="S854" s="146" t="s">
        <v>3649</v>
      </c>
      <c r="T854" s="173" t="s">
        <v>3649</v>
      </c>
      <c r="U854" s="170" t="s">
        <v>3649</v>
      </c>
      <c r="V854" s="133"/>
      <c r="W854" s="133"/>
      <c r="X854" s="133"/>
    </row>
    <row r="855" spans="1:24" x14ac:dyDescent="0.2">
      <c r="A855" s="133" t="s">
        <v>6410</v>
      </c>
      <c r="B855" s="133" t="s">
        <v>4559</v>
      </c>
      <c r="C855" s="136" t="s">
        <v>5790</v>
      </c>
      <c r="D855" s="136" t="s">
        <v>4296</v>
      </c>
      <c r="E855" s="133" t="s">
        <v>6426</v>
      </c>
      <c r="F855" s="133" t="s">
        <v>6427</v>
      </c>
      <c r="G855" s="133" t="s">
        <v>3620</v>
      </c>
      <c r="H855" s="133">
        <v>303</v>
      </c>
      <c r="I855" s="133">
        <v>1</v>
      </c>
      <c r="J855" s="133">
        <v>50</v>
      </c>
      <c r="K855" s="133">
        <v>45</v>
      </c>
      <c r="L855" s="133">
        <v>50</v>
      </c>
      <c r="M855" s="133" t="s">
        <v>5500</v>
      </c>
      <c r="N855" s="133" t="s">
        <v>3633</v>
      </c>
      <c r="O855" s="133" t="s">
        <v>6428</v>
      </c>
      <c r="P855" s="133" t="s">
        <v>2277</v>
      </c>
      <c r="Q855" s="166">
        <v>41964</v>
      </c>
      <c r="R855" s="133">
        <v>12</v>
      </c>
      <c r="S855" s="146" t="s">
        <v>3649</v>
      </c>
      <c r="T855" s="173" t="s">
        <v>3649</v>
      </c>
      <c r="U855" s="170" t="s">
        <v>3649</v>
      </c>
      <c r="V855" s="133"/>
      <c r="W855" s="133"/>
      <c r="X855" s="133"/>
    </row>
    <row r="856" spans="1:24" x14ac:dyDescent="0.2">
      <c r="A856" s="133" t="s">
        <v>6411</v>
      </c>
      <c r="B856" s="133" t="s">
        <v>4559</v>
      </c>
      <c r="C856" s="136" t="s">
        <v>5790</v>
      </c>
      <c r="D856" s="136" t="s">
        <v>4301</v>
      </c>
      <c r="E856" s="133" t="s">
        <v>6429</v>
      </c>
      <c r="F856" s="133" t="s">
        <v>6430</v>
      </c>
      <c r="G856" s="133" t="s">
        <v>3620</v>
      </c>
      <c r="H856" s="133">
        <v>303</v>
      </c>
      <c r="I856" s="133">
        <v>1</v>
      </c>
      <c r="J856" s="133">
        <v>50</v>
      </c>
      <c r="K856" s="133">
        <v>45</v>
      </c>
      <c r="L856" s="133">
        <v>50</v>
      </c>
      <c r="M856" s="133" t="s">
        <v>5500</v>
      </c>
      <c r="N856" s="133" t="s">
        <v>3633</v>
      </c>
      <c r="O856" s="133" t="s">
        <v>6428</v>
      </c>
      <c r="P856" s="133" t="s">
        <v>2277</v>
      </c>
      <c r="Q856" s="166">
        <v>41967</v>
      </c>
      <c r="R856" s="133">
        <v>12</v>
      </c>
      <c r="S856" s="146" t="s">
        <v>3649</v>
      </c>
      <c r="T856" s="173" t="s">
        <v>3649</v>
      </c>
      <c r="U856" s="170" t="s">
        <v>3649</v>
      </c>
      <c r="V856" s="133"/>
      <c r="W856" s="133"/>
      <c r="X856" s="133"/>
    </row>
    <row r="857" spans="1:24" x14ac:dyDescent="0.2">
      <c r="A857" s="133" t="s">
        <v>6412</v>
      </c>
      <c r="B857" s="133" t="s">
        <v>4559</v>
      </c>
      <c r="C857" s="136" t="s">
        <v>5790</v>
      </c>
      <c r="D857" s="136" t="s">
        <v>2638</v>
      </c>
      <c r="E857" s="133" t="s">
        <v>6431</v>
      </c>
      <c r="F857" s="133" t="s">
        <v>6432</v>
      </c>
      <c r="G857" s="133" t="s">
        <v>3620</v>
      </c>
      <c r="H857" s="133">
        <v>303</v>
      </c>
      <c r="I857" s="133">
        <v>1</v>
      </c>
      <c r="J857" s="133">
        <v>50</v>
      </c>
      <c r="K857" s="133">
        <v>45</v>
      </c>
      <c r="L857" s="133">
        <v>50</v>
      </c>
      <c r="M857" s="133" t="s">
        <v>5500</v>
      </c>
      <c r="N857" s="133" t="s">
        <v>3633</v>
      </c>
      <c r="O857" s="133" t="s">
        <v>6433</v>
      </c>
      <c r="P857" s="133" t="s">
        <v>4816</v>
      </c>
      <c r="Q857" s="166">
        <v>41969</v>
      </c>
      <c r="R857" s="133">
        <v>12</v>
      </c>
      <c r="S857" s="146" t="s">
        <v>3649</v>
      </c>
      <c r="T857" s="173" t="s">
        <v>3649</v>
      </c>
      <c r="U857" s="170" t="s">
        <v>3649</v>
      </c>
      <c r="V857" s="133"/>
      <c r="W857" s="133"/>
      <c r="X857" s="133"/>
    </row>
    <row r="858" spans="1:24" x14ac:dyDescent="0.2">
      <c r="A858" s="133" t="s">
        <v>6413</v>
      </c>
      <c r="B858" s="133" t="s">
        <v>4559</v>
      </c>
      <c r="C858" s="136" t="s">
        <v>5790</v>
      </c>
      <c r="D858" s="136" t="s">
        <v>878</v>
      </c>
      <c r="E858" s="133" t="s">
        <v>6434</v>
      </c>
      <c r="F858" s="133" t="s">
        <v>6435</v>
      </c>
      <c r="G858" s="133" t="s">
        <v>3620</v>
      </c>
      <c r="H858" s="133">
        <v>303</v>
      </c>
      <c r="I858" s="133">
        <v>1</v>
      </c>
      <c r="J858" s="133">
        <v>53</v>
      </c>
      <c r="K858" s="133">
        <v>45</v>
      </c>
      <c r="L858" s="133">
        <v>50</v>
      </c>
      <c r="M858" s="133" t="s">
        <v>5500</v>
      </c>
      <c r="N858" s="133" t="s">
        <v>3633</v>
      </c>
      <c r="O858" s="133" t="s">
        <v>6436</v>
      </c>
      <c r="P858" s="133" t="s">
        <v>4816</v>
      </c>
      <c r="Q858" s="166">
        <v>41976</v>
      </c>
      <c r="R858" s="133">
        <v>12</v>
      </c>
      <c r="S858" s="146" t="s">
        <v>3649</v>
      </c>
      <c r="T858" s="173" t="s">
        <v>3649</v>
      </c>
      <c r="U858" s="170" t="s">
        <v>3649</v>
      </c>
      <c r="V858" s="133"/>
      <c r="W858" s="133"/>
      <c r="X858" s="133"/>
    </row>
    <row r="859" spans="1:24" x14ac:dyDescent="0.2">
      <c r="A859" s="133" t="s">
        <v>6414</v>
      </c>
      <c r="B859" s="133" t="s">
        <v>4559</v>
      </c>
      <c r="C859" s="136" t="s">
        <v>5790</v>
      </c>
      <c r="D859" s="136" t="s">
        <v>4294</v>
      </c>
      <c r="E859" s="133" t="s">
        <v>6437</v>
      </c>
      <c r="F859" s="133" t="s">
        <v>6438</v>
      </c>
      <c r="G859" s="133" t="s">
        <v>3620</v>
      </c>
      <c r="H859" s="133">
        <v>303</v>
      </c>
      <c r="I859" s="133">
        <v>1</v>
      </c>
      <c r="J859" s="133">
        <v>29</v>
      </c>
      <c r="K859" s="133">
        <v>45</v>
      </c>
      <c r="L859" s="133">
        <v>50</v>
      </c>
      <c r="M859" s="133" t="s">
        <v>5500</v>
      </c>
      <c r="N859" s="133" t="s">
        <v>3633</v>
      </c>
      <c r="O859" s="133" t="s">
        <v>6423</v>
      </c>
      <c r="P859" s="133" t="s">
        <v>663</v>
      </c>
      <c r="Q859" s="166">
        <v>41963</v>
      </c>
      <c r="R859" s="133">
        <v>12</v>
      </c>
      <c r="S859" s="146" t="s">
        <v>3649</v>
      </c>
      <c r="T859" s="173" t="s">
        <v>3649</v>
      </c>
      <c r="U859" s="170" t="s">
        <v>3649</v>
      </c>
      <c r="V859" s="133"/>
      <c r="W859" s="133"/>
      <c r="X859" s="133"/>
    </row>
    <row r="860" spans="1:24" x14ac:dyDescent="0.2">
      <c r="A860" s="133" t="s">
        <v>6415</v>
      </c>
      <c r="B860" s="133" t="s">
        <v>4559</v>
      </c>
      <c r="C860" s="136" t="s">
        <v>5790</v>
      </c>
      <c r="D860" s="136" t="s">
        <v>4308</v>
      </c>
      <c r="E860" s="133" t="s">
        <v>6439</v>
      </c>
      <c r="F860" s="133" t="s">
        <v>6440</v>
      </c>
      <c r="G860" s="133" t="s">
        <v>3620</v>
      </c>
      <c r="H860" s="133">
        <v>303</v>
      </c>
      <c r="I860" s="133">
        <v>1</v>
      </c>
      <c r="J860" s="133">
        <v>58.5</v>
      </c>
      <c r="K860" s="133">
        <v>45</v>
      </c>
      <c r="L860" s="133">
        <v>50</v>
      </c>
      <c r="M860" s="133" t="s">
        <v>5500</v>
      </c>
      <c r="N860" s="133" t="s">
        <v>3633</v>
      </c>
      <c r="O860" s="133" t="s">
        <v>6433</v>
      </c>
      <c r="P860" s="133" t="s">
        <v>4816</v>
      </c>
      <c r="Q860" s="166">
        <v>41974</v>
      </c>
      <c r="R860" s="133">
        <v>12</v>
      </c>
      <c r="S860" s="146" t="s">
        <v>3649</v>
      </c>
      <c r="T860" s="173" t="s">
        <v>3649</v>
      </c>
      <c r="U860" s="170" t="s">
        <v>3649</v>
      </c>
      <c r="V860" s="133"/>
      <c r="W860" s="133"/>
      <c r="X860" s="133"/>
    </row>
    <row r="861" spans="1:24" x14ac:dyDescent="0.2">
      <c r="A861" s="133" t="s">
        <v>6400</v>
      </c>
      <c r="B861" s="133" t="s">
        <v>4558</v>
      </c>
      <c r="C861" s="136" t="s">
        <v>5907</v>
      </c>
      <c r="D861" s="136" t="s">
        <v>2730</v>
      </c>
      <c r="E861" s="133" t="s">
        <v>5332</v>
      </c>
      <c r="F861" s="133" t="s">
        <v>5333</v>
      </c>
      <c r="G861" s="133" t="s">
        <v>3620</v>
      </c>
      <c r="H861" s="133">
        <v>303</v>
      </c>
      <c r="I861" s="133">
        <v>1</v>
      </c>
      <c r="J861" s="133">
        <v>45</v>
      </c>
      <c r="K861" s="133">
        <v>63</v>
      </c>
      <c r="L861" s="133">
        <v>44</v>
      </c>
      <c r="M861" s="133" t="s">
        <v>6398</v>
      </c>
      <c r="N861" s="133" t="s">
        <v>3595</v>
      </c>
      <c r="O861" s="133" t="s">
        <v>6401</v>
      </c>
      <c r="P861" s="133" t="s">
        <v>4816</v>
      </c>
      <c r="Q861" s="166">
        <v>41971</v>
      </c>
      <c r="R861" s="133" t="s">
        <v>6402</v>
      </c>
      <c r="S861" s="146" t="s">
        <v>3649</v>
      </c>
      <c r="T861" s="173" t="s">
        <v>3649</v>
      </c>
      <c r="U861" s="170" t="s">
        <v>3649</v>
      </c>
      <c r="V861" s="133"/>
      <c r="W861" s="133"/>
      <c r="X861" s="133"/>
    </row>
    <row r="862" spans="1:24" x14ac:dyDescent="0.2">
      <c r="A862" s="133" t="s">
        <v>6403</v>
      </c>
      <c r="B862" s="133" t="s">
        <v>4560</v>
      </c>
      <c r="C862" s="136" t="s">
        <v>6062</v>
      </c>
      <c r="D862" s="136" t="s">
        <v>4288</v>
      </c>
      <c r="E862" s="133" t="s">
        <v>6404</v>
      </c>
      <c r="F862" s="133" t="s">
        <v>108</v>
      </c>
      <c r="G862" s="133" t="s">
        <v>3620</v>
      </c>
      <c r="H862" s="133">
        <v>303</v>
      </c>
      <c r="I862" s="133">
        <v>1</v>
      </c>
      <c r="J862" s="133">
        <v>110</v>
      </c>
      <c r="K862" s="133">
        <v>45</v>
      </c>
      <c r="L862" s="133">
        <v>110</v>
      </c>
      <c r="M862" s="133" t="s">
        <v>6398</v>
      </c>
      <c r="N862" s="133" t="s">
        <v>3622</v>
      </c>
      <c r="O862" s="133" t="s">
        <v>6328</v>
      </c>
      <c r="P862" s="133" t="s">
        <v>4816</v>
      </c>
      <c r="Q862" s="166">
        <v>41982</v>
      </c>
      <c r="R862" s="133">
        <v>26</v>
      </c>
      <c r="S862" s="146" t="s">
        <v>3649</v>
      </c>
      <c r="T862" s="173" t="s">
        <v>3649</v>
      </c>
      <c r="U862" s="170" t="s">
        <v>3649</v>
      </c>
      <c r="V862" s="133"/>
      <c r="W862" s="133"/>
      <c r="X862" s="133"/>
    </row>
    <row r="863" spans="1:24" x14ac:dyDescent="0.2">
      <c r="A863" s="133" t="s">
        <v>6443</v>
      </c>
      <c r="B863" s="133" t="s">
        <v>4558</v>
      </c>
      <c r="C863" s="136" t="s">
        <v>5907</v>
      </c>
      <c r="D863" s="136" t="s">
        <v>4294</v>
      </c>
      <c r="E863" s="133" t="s">
        <v>5197</v>
      </c>
      <c r="F863" s="133" t="s">
        <v>5680</v>
      </c>
      <c r="G863" s="133" t="s">
        <v>3620</v>
      </c>
      <c r="H863" s="133">
        <v>303</v>
      </c>
      <c r="I863" s="133">
        <v>1</v>
      </c>
      <c r="J863" s="133">
        <v>110</v>
      </c>
      <c r="K863" s="133">
        <v>45</v>
      </c>
      <c r="L863" s="133">
        <v>110</v>
      </c>
      <c r="M863" s="133" t="s">
        <v>6257</v>
      </c>
      <c r="N863" s="133" t="s">
        <v>3595</v>
      </c>
      <c r="O863" s="133" t="s">
        <v>6514</v>
      </c>
      <c r="P863" s="133" t="s">
        <v>4816</v>
      </c>
      <c r="Q863" s="166">
        <v>41982</v>
      </c>
      <c r="R863" s="133">
        <v>26</v>
      </c>
      <c r="S863" s="146" t="s">
        <v>3649</v>
      </c>
      <c r="T863" s="173" t="s">
        <v>3649</v>
      </c>
      <c r="U863" s="170" t="s">
        <v>3649</v>
      </c>
      <c r="V863" s="133"/>
      <c r="W863" s="133"/>
      <c r="X863" s="133"/>
    </row>
    <row r="864" spans="1:24" x14ac:dyDescent="0.2">
      <c r="A864" s="133"/>
      <c r="B864" s="133">
        <v>50</v>
      </c>
      <c r="C864" s="136" t="s">
        <v>6496</v>
      </c>
      <c r="D864" s="136" t="s">
        <v>1651</v>
      </c>
      <c r="E864" s="133"/>
      <c r="F864" s="133">
        <v>136900</v>
      </c>
      <c r="G864" s="133">
        <v>165</v>
      </c>
      <c r="H864" s="133">
        <v>176</v>
      </c>
      <c r="I864" s="133">
        <v>1</v>
      </c>
      <c r="J864" s="133">
        <v>281</v>
      </c>
      <c r="K864" s="133">
        <v>33</v>
      </c>
      <c r="L864" s="133"/>
      <c r="M864" s="133" t="s">
        <v>1380</v>
      </c>
      <c r="N864" s="133"/>
      <c r="O864" s="133" t="s">
        <v>2722</v>
      </c>
      <c r="P864" s="133" t="s">
        <v>4816</v>
      </c>
      <c r="Q864" s="166">
        <v>41982</v>
      </c>
      <c r="R864" s="133"/>
      <c r="S864" s="146" t="s">
        <v>3649</v>
      </c>
      <c r="T864" s="173" t="s">
        <v>3649</v>
      </c>
      <c r="U864" s="170" t="s">
        <v>3649</v>
      </c>
      <c r="V864" s="133"/>
      <c r="W864" s="133"/>
      <c r="X864" s="133"/>
    </row>
    <row r="865" spans="1:24" x14ac:dyDescent="0.2">
      <c r="A865" s="133"/>
      <c r="B865" s="133">
        <v>54</v>
      </c>
      <c r="C865" s="136" t="s">
        <v>6497</v>
      </c>
      <c r="D865" s="136" t="s">
        <v>1651</v>
      </c>
      <c r="E865" s="133"/>
      <c r="F865" s="133">
        <v>136900</v>
      </c>
      <c r="G865" s="133">
        <v>165</v>
      </c>
      <c r="H865" s="133">
        <v>176</v>
      </c>
      <c r="I865" s="133">
        <v>1</v>
      </c>
      <c r="J865" s="133">
        <v>194</v>
      </c>
      <c r="K865" s="133">
        <v>33</v>
      </c>
      <c r="L865" s="133"/>
      <c r="M865" s="133" t="s">
        <v>1380</v>
      </c>
      <c r="N865" s="133"/>
      <c r="O865" s="133" t="s">
        <v>2722</v>
      </c>
      <c r="P865" s="133" t="s">
        <v>4816</v>
      </c>
      <c r="Q865" s="166">
        <v>41982</v>
      </c>
      <c r="R865" s="133"/>
      <c r="S865" s="146" t="s">
        <v>3649</v>
      </c>
      <c r="T865" s="173" t="s">
        <v>3649</v>
      </c>
      <c r="U865" s="170" t="s">
        <v>3649</v>
      </c>
      <c r="V865" s="133"/>
      <c r="W865" s="133"/>
      <c r="X865" s="133"/>
    </row>
    <row r="866" spans="1:24" x14ac:dyDescent="0.2">
      <c r="A866" s="133"/>
      <c r="B866" s="133">
        <v>54</v>
      </c>
      <c r="C866" s="136" t="s">
        <v>6497</v>
      </c>
      <c r="D866" s="136" t="s">
        <v>1631</v>
      </c>
      <c r="E866" s="133"/>
      <c r="F866" s="133">
        <v>136900</v>
      </c>
      <c r="G866" s="133">
        <v>165</v>
      </c>
      <c r="H866" s="133">
        <v>176</v>
      </c>
      <c r="I866" s="133">
        <v>1</v>
      </c>
      <c r="J866" s="133">
        <v>194</v>
      </c>
      <c r="K866" s="133">
        <v>33</v>
      </c>
      <c r="L866" s="133"/>
      <c r="M866" s="133" t="s">
        <v>1380</v>
      </c>
      <c r="N866" s="133"/>
      <c r="O866" s="133" t="s">
        <v>2722</v>
      </c>
      <c r="P866" s="133" t="s">
        <v>4816</v>
      </c>
      <c r="Q866" s="166">
        <v>41982</v>
      </c>
      <c r="R866" s="133"/>
      <c r="S866" s="146" t="s">
        <v>3649</v>
      </c>
      <c r="T866" s="173" t="s">
        <v>3649</v>
      </c>
      <c r="U866" s="170" t="s">
        <v>3649</v>
      </c>
      <c r="V866" s="133"/>
      <c r="W866" s="133"/>
      <c r="X866" s="133"/>
    </row>
    <row r="867" spans="1:24" x14ac:dyDescent="0.2">
      <c r="A867" s="133"/>
      <c r="B867" s="133">
        <v>55</v>
      </c>
      <c r="C867" s="136" t="s">
        <v>6332</v>
      </c>
      <c r="D867" s="136" t="s">
        <v>1641</v>
      </c>
      <c r="E867" s="133"/>
      <c r="F867" s="133">
        <v>136900</v>
      </c>
      <c r="G867" s="133" t="s">
        <v>1192</v>
      </c>
      <c r="H867" s="133">
        <v>125</v>
      </c>
      <c r="I867" s="133">
        <v>1</v>
      </c>
      <c r="J867" s="133">
        <v>602</v>
      </c>
      <c r="K867" s="133">
        <v>33</v>
      </c>
      <c r="L867" s="133"/>
      <c r="M867" s="133" t="s">
        <v>1380</v>
      </c>
      <c r="N867" s="133"/>
      <c r="O867" s="133" t="s">
        <v>2722</v>
      </c>
      <c r="P867" s="133" t="s">
        <v>4816</v>
      </c>
      <c r="Q867" s="166">
        <v>42009</v>
      </c>
      <c r="R867" s="133"/>
      <c r="S867" s="146" t="s">
        <v>3649</v>
      </c>
      <c r="T867" s="173" t="s">
        <v>3649</v>
      </c>
      <c r="U867" s="170" t="s">
        <v>3649</v>
      </c>
      <c r="V867" s="133"/>
      <c r="W867" s="133"/>
      <c r="X867" s="133"/>
    </row>
    <row r="868" spans="1:24" x14ac:dyDescent="0.2">
      <c r="A868" s="133"/>
      <c r="B868" s="133">
        <v>55</v>
      </c>
      <c r="C868" s="136" t="s">
        <v>6332</v>
      </c>
      <c r="D868" s="136" t="s">
        <v>1642</v>
      </c>
      <c r="E868" s="133"/>
      <c r="F868" s="133">
        <v>136900</v>
      </c>
      <c r="G868" s="133" t="s">
        <v>1192</v>
      </c>
      <c r="H868" s="133">
        <v>125</v>
      </c>
      <c r="I868" s="133">
        <v>1</v>
      </c>
      <c r="J868" s="133">
        <v>602</v>
      </c>
      <c r="K868" s="133">
        <v>33</v>
      </c>
      <c r="L868" s="133"/>
      <c r="M868" s="133" t="s">
        <v>1380</v>
      </c>
      <c r="N868" s="133"/>
      <c r="O868" s="133" t="s">
        <v>2722</v>
      </c>
      <c r="P868" s="133" t="s">
        <v>4816</v>
      </c>
      <c r="Q868" s="166">
        <v>42009</v>
      </c>
      <c r="R868" s="133"/>
      <c r="S868" s="146" t="s">
        <v>3649</v>
      </c>
      <c r="T868" s="173" t="s">
        <v>3649</v>
      </c>
      <c r="U868" s="170" t="s">
        <v>3649</v>
      </c>
      <c r="V868" s="133"/>
      <c r="W868" s="133"/>
      <c r="X868" s="133"/>
    </row>
    <row r="869" spans="1:24" x14ac:dyDescent="0.2">
      <c r="A869" s="133" t="s">
        <v>6566</v>
      </c>
      <c r="B869" s="133">
        <v>43</v>
      </c>
      <c r="C869" s="136" t="s">
        <v>6499</v>
      </c>
      <c r="D869" s="136" t="s">
        <v>1651</v>
      </c>
      <c r="E869" s="133" t="s">
        <v>4611</v>
      </c>
      <c r="F869" s="133">
        <v>133913</v>
      </c>
      <c r="G869" s="133" t="s">
        <v>3007</v>
      </c>
      <c r="H869" s="133"/>
      <c r="I869" s="133">
        <v>1</v>
      </c>
      <c r="J869" s="133">
        <v>903</v>
      </c>
      <c r="K869" s="133">
        <v>36</v>
      </c>
      <c r="L869" s="133"/>
      <c r="M869" s="133" t="s">
        <v>5188</v>
      </c>
      <c r="N869" s="133"/>
      <c r="O869" s="133" t="s">
        <v>2722</v>
      </c>
      <c r="P869" s="133" t="s">
        <v>663</v>
      </c>
      <c r="Q869" s="166">
        <v>42011</v>
      </c>
      <c r="R869" s="133"/>
      <c r="S869" s="146" t="s">
        <v>3649</v>
      </c>
      <c r="T869" s="173" t="s">
        <v>3649</v>
      </c>
      <c r="U869" s="170" t="s">
        <v>3649</v>
      </c>
      <c r="V869" s="133"/>
      <c r="W869" s="133"/>
      <c r="X869" s="133"/>
    </row>
    <row r="870" spans="1:24" x14ac:dyDescent="0.2">
      <c r="A870" s="133" t="s">
        <v>6500</v>
      </c>
      <c r="B870" s="133" t="s">
        <v>4424</v>
      </c>
      <c r="C870" s="136" t="s">
        <v>5885</v>
      </c>
      <c r="D870" s="136" t="s">
        <v>6501</v>
      </c>
      <c r="E870" s="133"/>
      <c r="F870" s="133" t="s">
        <v>6502</v>
      </c>
      <c r="G870" s="133" t="s">
        <v>3655</v>
      </c>
      <c r="H870" s="133">
        <v>172</v>
      </c>
      <c r="I870" s="133">
        <v>2</v>
      </c>
      <c r="J870" s="133">
        <v>10</v>
      </c>
      <c r="K870" s="133">
        <v>46</v>
      </c>
      <c r="L870" s="133">
        <v>10</v>
      </c>
      <c r="M870" s="133" t="s">
        <v>5811</v>
      </c>
      <c r="N870" s="133"/>
      <c r="O870" s="133" t="s">
        <v>6503</v>
      </c>
      <c r="P870" s="133" t="s">
        <v>4816</v>
      </c>
      <c r="Q870" s="166">
        <v>41974</v>
      </c>
      <c r="R870" s="133"/>
      <c r="S870" s="146" t="s">
        <v>3649</v>
      </c>
      <c r="T870" s="173" t="s">
        <v>3649</v>
      </c>
      <c r="U870" s="170" t="s">
        <v>3649</v>
      </c>
      <c r="V870" s="133"/>
      <c r="W870" s="133"/>
      <c r="X870" s="133"/>
    </row>
    <row r="871" spans="1:24" x14ac:dyDescent="0.2">
      <c r="A871" s="133" t="s">
        <v>6500</v>
      </c>
      <c r="B871" s="133" t="s">
        <v>4424</v>
      </c>
      <c r="C871" s="136" t="s">
        <v>5885</v>
      </c>
      <c r="D871" s="136" t="s">
        <v>6501</v>
      </c>
      <c r="E871" s="133"/>
      <c r="F871" s="133" t="s">
        <v>6506</v>
      </c>
      <c r="G871" s="133" t="s">
        <v>3655</v>
      </c>
      <c r="H871" s="133">
        <v>172</v>
      </c>
      <c r="I871" s="133">
        <v>2</v>
      </c>
      <c r="J871" s="133">
        <v>10</v>
      </c>
      <c r="K871" s="133">
        <v>46</v>
      </c>
      <c r="L871" s="133">
        <v>10</v>
      </c>
      <c r="M871" s="133" t="s">
        <v>5811</v>
      </c>
      <c r="N871" s="133"/>
      <c r="O871" s="133" t="s">
        <v>6507</v>
      </c>
      <c r="P871" s="133" t="s">
        <v>4816</v>
      </c>
      <c r="Q871" s="166">
        <v>41974</v>
      </c>
      <c r="R871" s="133"/>
      <c r="S871" s="146" t="s">
        <v>3649</v>
      </c>
      <c r="T871" s="173" t="s">
        <v>3649</v>
      </c>
      <c r="U871" s="170" t="s">
        <v>3649</v>
      </c>
      <c r="V871" s="133"/>
      <c r="W871" s="133"/>
      <c r="X871" s="133"/>
    </row>
    <row r="872" spans="1:24" x14ac:dyDescent="0.2">
      <c r="A872" s="133"/>
      <c r="B872" s="133">
        <v>44</v>
      </c>
      <c r="C872" s="136" t="s">
        <v>6508</v>
      </c>
      <c r="D872" s="136" t="s">
        <v>1651</v>
      </c>
      <c r="E872" s="133"/>
      <c r="F872" s="133">
        <v>136900</v>
      </c>
      <c r="G872" s="133">
        <v>125</v>
      </c>
      <c r="H872" s="133">
        <v>120</v>
      </c>
      <c r="I872" s="133">
        <v>1</v>
      </c>
      <c r="J872" s="133">
        <v>902</v>
      </c>
      <c r="K872" s="133">
        <v>33</v>
      </c>
      <c r="L872" s="133"/>
      <c r="M872" s="133" t="s">
        <v>1380</v>
      </c>
      <c r="N872" s="133"/>
      <c r="O872" s="133" t="s">
        <v>2722</v>
      </c>
      <c r="P872" s="133" t="s">
        <v>4816</v>
      </c>
      <c r="Q872" s="166">
        <v>42020</v>
      </c>
      <c r="R872" s="133"/>
      <c r="S872" s="146" t="s">
        <v>3649</v>
      </c>
      <c r="T872" s="173" t="s">
        <v>3649</v>
      </c>
      <c r="U872" s="170" t="s">
        <v>3649</v>
      </c>
      <c r="V872" s="133"/>
      <c r="W872" s="133"/>
      <c r="X872" s="133"/>
    </row>
    <row r="873" spans="1:24" x14ac:dyDescent="0.2">
      <c r="A873" s="133"/>
      <c r="B873" s="133">
        <v>44</v>
      </c>
      <c r="C873" s="136" t="s">
        <v>6508</v>
      </c>
      <c r="D873" s="136" t="s">
        <v>1631</v>
      </c>
      <c r="E873" s="133"/>
      <c r="F873" s="133">
        <v>136900</v>
      </c>
      <c r="G873" s="133">
        <v>125</v>
      </c>
      <c r="H873" s="133">
        <v>120</v>
      </c>
      <c r="I873" s="133">
        <v>1</v>
      </c>
      <c r="J873" s="133">
        <v>902</v>
      </c>
      <c r="K873" s="133">
        <v>33</v>
      </c>
      <c r="L873" s="133"/>
      <c r="M873" s="133" t="s">
        <v>1380</v>
      </c>
      <c r="N873" s="133"/>
      <c r="O873" s="133" t="s">
        <v>2722</v>
      </c>
      <c r="P873" s="133" t="s">
        <v>4816</v>
      </c>
      <c r="Q873" s="166">
        <v>42020</v>
      </c>
      <c r="R873" s="133"/>
      <c r="S873" s="146" t="s">
        <v>3649</v>
      </c>
      <c r="T873" s="173" t="s">
        <v>3649</v>
      </c>
      <c r="U873" s="170" t="s">
        <v>3649</v>
      </c>
      <c r="V873" s="133"/>
      <c r="W873" s="133"/>
      <c r="X873" s="133"/>
    </row>
    <row r="874" spans="1:24" x14ac:dyDescent="0.2">
      <c r="A874" s="133" t="s">
        <v>6382</v>
      </c>
      <c r="B874" s="133" t="s">
        <v>4424</v>
      </c>
      <c r="C874" s="136" t="s">
        <v>5885</v>
      </c>
      <c r="D874" s="136" t="s">
        <v>6509</v>
      </c>
      <c r="E874" s="133" t="s">
        <v>6383</v>
      </c>
      <c r="F874" s="133" t="s">
        <v>3635</v>
      </c>
      <c r="G874" s="133" t="s">
        <v>3655</v>
      </c>
      <c r="H874" s="133">
        <v>172</v>
      </c>
      <c r="I874" s="133">
        <v>1</v>
      </c>
      <c r="J874" s="133">
        <v>55</v>
      </c>
      <c r="K874" s="133">
        <v>54</v>
      </c>
      <c r="L874" s="133">
        <v>60</v>
      </c>
      <c r="M874" s="133" t="s">
        <v>6384</v>
      </c>
      <c r="N874" s="133" t="s">
        <v>3633</v>
      </c>
      <c r="O874" s="133" t="s">
        <v>6228</v>
      </c>
      <c r="P874" s="133" t="s">
        <v>4816</v>
      </c>
      <c r="Q874" s="166">
        <v>41977</v>
      </c>
      <c r="R874" s="133"/>
      <c r="S874" s="146" t="s">
        <v>3649</v>
      </c>
      <c r="T874" s="173" t="s">
        <v>3649</v>
      </c>
      <c r="U874" s="170" t="s">
        <v>3649</v>
      </c>
      <c r="V874" s="133"/>
      <c r="W874" s="133"/>
      <c r="X874" s="133"/>
    </row>
    <row r="875" spans="1:24" x14ac:dyDescent="0.2">
      <c r="A875" s="133" t="s">
        <v>6382</v>
      </c>
      <c r="B875" s="133" t="s">
        <v>4424</v>
      </c>
      <c r="C875" s="136" t="s">
        <v>5885</v>
      </c>
      <c r="D875" s="136" t="s">
        <v>6510</v>
      </c>
      <c r="E875" s="133" t="s">
        <v>6383</v>
      </c>
      <c r="F875" s="133" t="s">
        <v>3635</v>
      </c>
      <c r="G875" s="133" t="s">
        <v>3655</v>
      </c>
      <c r="H875" s="133">
        <v>172</v>
      </c>
      <c r="I875" s="133">
        <v>1</v>
      </c>
      <c r="J875" s="133">
        <v>55</v>
      </c>
      <c r="K875" s="133">
        <v>54</v>
      </c>
      <c r="L875" s="133">
        <v>60</v>
      </c>
      <c r="M875" s="133" t="s">
        <v>6384</v>
      </c>
      <c r="N875" s="133" t="s">
        <v>3633</v>
      </c>
      <c r="O875" s="133" t="s">
        <v>6228</v>
      </c>
      <c r="P875" s="133" t="s">
        <v>4816</v>
      </c>
      <c r="Q875" s="166">
        <v>41977</v>
      </c>
      <c r="R875" s="133"/>
      <c r="S875" s="146" t="s">
        <v>3649</v>
      </c>
      <c r="T875" s="173" t="s">
        <v>3649</v>
      </c>
      <c r="U875" s="170" t="s">
        <v>3649</v>
      </c>
      <c r="V875" s="133"/>
      <c r="W875" s="133"/>
      <c r="X875" s="133"/>
    </row>
    <row r="876" spans="1:24" x14ac:dyDescent="0.2">
      <c r="A876" s="133" t="s">
        <v>6520</v>
      </c>
      <c r="B876" s="133" t="s">
        <v>4558</v>
      </c>
      <c r="C876" s="136" t="s">
        <v>5907</v>
      </c>
      <c r="D876" s="136" t="s">
        <v>4296</v>
      </c>
      <c r="E876" s="133" t="s">
        <v>5610</v>
      </c>
      <c r="F876" s="133" t="s">
        <v>3662</v>
      </c>
      <c r="G876" s="133" t="s">
        <v>3620</v>
      </c>
      <c r="H876" s="133">
        <v>303</v>
      </c>
      <c r="I876" s="133">
        <v>1</v>
      </c>
      <c r="J876" s="133">
        <v>110</v>
      </c>
      <c r="K876" s="133">
        <v>45</v>
      </c>
      <c r="L876" s="133">
        <v>110</v>
      </c>
      <c r="M876" s="133" t="s">
        <v>6041</v>
      </c>
      <c r="N876" s="133" t="s">
        <v>2660</v>
      </c>
      <c r="O876" s="133" t="s">
        <v>6228</v>
      </c>
      <c r="P876" s="133" t="s">
        <v>4816</v>
      </c>
      <c r="Q876" s="166">
        <v>41988</v>
      </c>
      <c r="R876" s="133">
        <v>21</v>
      </c>
      <c r="S876" s="146" t="s">
        <v>3649</v>
      </c>
      <c r="T876" s="173" t="s">
        <v>3649</v>
      </c>
      <c r="U876" s="170" t="s">
        <v>3649</v>
      </c>
      <c r="V876" s="133"/>
      <c r="W876" s="133"/>
      <c r="X876" s="133"/>
    </row>
    <row r="877" spans="1:24" x14ac:dyDescent="0.2">
      <c r="A877" s="133" t="s">
        <v>6521</v>
      </c>
      <c r="B877" s="133" t="s">
        <v>4560</v>
      </c>
      <c r="C877" s="136" t="s">
        <v>6062</v>
      </c>
      <c r="D877" s="136" t="s">
        <v>4292</v>
      </c>
      <c r="E877" s="133" t="s">
        <v>5410</v>
      </c>
      <c r="F877" s="133">
        <v>250102</v>
      </c>
      <c r="G877" s="133" t="s">
        <v>3620</v>
      </c>
      <c r="H877" s="133">
        <v>303</v>
      </c>
      <c r="I877" s="133">
        <v>1</v>
      </c>
      <c r="J877" s="133">
        <v>142</v>
      </c>
      <c r="K877" s="133">
        <v>50</v>
      </c>
      <c r="L877" s="133">
        <v>275</v>
      </c>
      <c r="M877" s="133" t="s">
        <v>6041</v>
      </c>
      <c r="N877" s="133" t="s">
        <v>4909</v>
      </c>
      <c r="O877" s="133" t="s">
        <v>6523</v>
      </c>
      <c r="P877" s="133" t="s">
        <v>4816</v>
      </c>
      <c r="Q877" s="166">
        <v>41989</v>
      </c>
      <c r="R877" s="133" t="s">
        <v>6524</v>
      </c>
      <c r="S877" s="146" t="s">
        <v>3649</v>
      </c>
      <c r="T877" s="173" t="s">
        <v>3649</v>
      </c>
      <c r="U877" s="170" t="s">
        <v>3649</v>
      </c>
      <c r="V877" s="133"/>
      <c r="W877" s="133"/>
      <c r="X877" s="133"/>
    </row>
    <row r="878" spans="1:24" x14ac:dyDescent="0.2">
      <c r="A878" s="133" t="s">
        <v>6522</v>
      </c>
      <c r="B878" s="133" t="s">
        <v>6525</v>
      </c>
      <c r="C878" s="136" t="s">
        <v>5907</v>
      </c>
      <c r="D878" s="136" t="s">
        <v>4301</v>
      </c>
      <c r="E878" s="133" t="s">
        <v>6526</v>
      </c>
      <c r="F878" s="133" t="s">
        <v>4166</v>
      </c>
      <c r="G878" s="133" t="s">
        <v>3620</v>
      </c>
      <c r="H878" s="133">
        <v>303</v>
      </c>
      <c r="I878" s="133">
        <v>1</v>
      </c>
      <c r="J878" s="133">
        <v>175</v>
      </c>
      <c r="K878" s="133">
        <v>54</v>
      </c>
      <c r="L878" s="133">
        <v>175</v>
      </c>
      <c r="M878" s="133" t="s">
        <v>6041</v>
      </c>
      <c r="N878" s="133" t="s">
        <v>3622</v>
      </c>
      <c r="O878" s="133" t="s">
        <v>6228</v>
      </c>
      <c r="P878" s="133" t="s">
        <v>663</v>
      </c>
      <c r="Q878" s="166">
        <v>42011</v>
      </c>
      <c r="R878" s="133">
        <v>40</v>
      </c>
      <c r="S878" s="146" t="s">
        <v>3649</v>
      </c>
      <c r="T878" s="173" t="s">
        <v>3649</v>
      </c>
      <c r="U878" s="170" t="s">
        <v>3649</v>
      </c>
      <c r="V878" s="133"/>
      <c r="W878" s="133"/>
      <c r="X878" s="133"/>
    </row>
    <row r="879" spans="1:24" x14ac:dyDescent="0.2">
      <c r="A879" s="133" t="s">
        <v>6532</v>
      </c>
      <c r="B879" s="133" t="s">
        <v>4559</v>
      </c>
      <c r="C879" s="136" t="s">
        <v>5790</v>
      </c>
      <c r="D879" s="136" t="s">
        <v>3784</v>
      </c>
      <c r="E879" s="133" t="s">
        <v>6533</v>
      </c>
      <c r="F879" s="133" t="s">
        <v>6534</v>
      </c>
      <c r="G879" s="133" t="s">
        <v>3620</v>
      </c>
      <c r="H879" s="133">
        <v>303</v>
      </c>
      <c r="I879" s="133">
        <v>1</v>
      </c>
      <c r="J879" s="133">
        <v>50</v>
      </c>
      <c r="K879" s="133">
        <v>54</v>
      </c>
      <c r="L879" s="133">
        <v>50</v>
      </c>
      <c r="M879" s="133" t="s">
        <v>3594</v>
      </c>
      <c r="N879" s="133" t="s">
        <v>3595</v>
      </c>
      <c r="O879" s="133" t="s">
        <v>1382</v>
      </c>
      <c r="P879" s="133" t="s">
        <v>4816</v>
      </c>
      <c r="Q879" s="166">
        <v>41982</v>
      </c>
      <c r="R879" s="133">
        <v>8</v>
      </c>
      <c r="S879" s="146" t="s">
        <v>3649</v>
      </c>
      <c r="T879" s="173" t="s">
        <v>3649</v>
      </c>
      <c r="U879" s="170" t="s">
        <v>3649</v>
      </c>
      <c r="V879" s="133"/>
      <c r="W879" s="133"/>
      <c r="X879" s="133"/>
    </row>
    <row r="880" spans="1:24" x14ac:dyDescent="0.2">
      <c r="A880" s="133" t="s">
        <v>6536</v>
      </c>
      <c r="B880" s="133" t="s">
        <v>4559</v>
      </c>
      <c r="C880" s="136" t="s">
        <v>5790</v>
      </c>
      <c r="D880" s="136" t="s">
        <v>515</v>
      </c>
      <c r="E880" s="133" t="s">
        <v>6537</v>
      </c>
      <c r="F880" s="133" t="s">
        <v>6568</v>
      </c>
      <c r="G880" s="133" t="s">
        <v>3620</v>
      </c>
      <c r="H880" s="133">
        <v>303</v>
      </c>
      <c r="I880" s="133">
        <v>1</v>
      </c>
      <c r="J880" s="133">
        <v>50</v>
      </c>
      <c r="K880" s="133">
        <v>54</v>
      </c>
      <c r="L880" s="133">
        <v>50</v>
      </c>
      <c r="M880" s="133" t="s">
        <v>3594</v>
      </c>
      <c r="N880" s="133" t="s">
        <v>3595</v>
      </c>
      <c r="O880" s="133" t="s">
        <v>1382</v>
      </c>
      <c r="P880" s="133" t="s">
        <v>4816</v>
      </c>
      <c r="Q880" s="166">
        <v>41985</v>
      </c>
      <c r="R880" s="133">
        <v>8</v>
      </c>
      <c r="S880" s="146" t="s">
        <v>3649</v>
      </c>
      <c r="T880" s="173" t="s">
        <v>3649</v>
      </c>
      <c r="U880" s="170" t="s">
        <v>3649</v>
      </c>
      <c r="V880" s="133"/>
      <c r="W880" s="133"/>
      <c r="X880" s="133"/>
    </row>
    <row r="881" spans="1:24" x14ac:dyDescent="0.2">
      <c r="A881" s="133" t="s">
        <v>6538</v>
      </c>
      <c r="B881" s="133" t="s">
        <v>4559</v>
      </c>
      <c r="C881" s="136" t="s">
        <v>5790</v>
      </c>
      <c r="D881" s="136" t="s">
        <v>518</v>
      </c>
      <c r="E881" s="133" t="s">
        <v>6539</v>
      </c>
      <c r="F881" s="133" t="s">
        <v>6540</v>
      </c>
      <c r="G881" s="133" t="s">
        <v>3620</v>
      </c>
      <c r="H881" s="133">
        <v>303</v>
      </c>
      <c r="I881" s="133">
        <v>1</v>
      </c>
      <c r="J881" s="133">
        <v>50</v>
      </c>
      <c r="K881" s="133">
        <v>54</v>
      </c>
      <c r="L881" s="133">
        <v>50</v>
      </c>
      <c r="M881" s="133" t="s">
        <v>3594</v>
      </c>
      <c r="N881" s="133" t="s">
        <v>3595</v>
      </c>
      <c r="O881" s="133" t="s">
        <v>1382</v>
      </c>
      <c r="P881" s="133" t="s">
        <v>4816</v>
      </c>
      <c r="Q881" s="166">
        <v>41989</v>
      </c>
      <c r="R881" s="133">
        <v>8</v>
      </c>
      <c r="S881" s="146" t="s">
        <v>3649</v>
      </c>
      <c r="T881" s="173" t="s">
        <v>3649</v>
      </c>
      <c r="U881" s="170" t="s">
        <v>3649</v>
      </c>
      <c r="V881" s="133"/>
      <c r="W881" s="133"/>
      <c r="X881" s="133"/>
    </row>
    <row r="882" spans="1:24" x14ac:dyDescent="0.2">
      <c r="A882" s="133" t="s">
        <v>6541</v>
      </c>
      <c r="B882" s="133" t="s">
        <v>4559</v>
      </c>
      <c r="C882" s="136" t="s">
        <v>5790</v>
      </c>
      <c r="D882" s="136" t="s">
        <v>2734</v>
      </c>
      <c r="E882" s="133" t="s">
        <v>6542</v>
      </c>
      <c r="F882" s="133" t="s">
        <v>6543</v>
      </c>
      <c r="G882" s="133" t="s">
        <v>3620</v>
      </c>
      <c r="H882" s="133">
        <v>303</v>
      </c>
      <c r="I882" s="133">
        <v>1</v>
      </c>
      <c r="J882" s="133">
        <v>50</v>
      </c>
      <c r="K882" s="133">
        <v>54</v>
      </c>
      <c r="L882" s="133">
        <v>50</v>
      </c>
      <c r="M882" s="133" t="s">
        <v>3594</v>
      </c>
      <c r="N882" s="133" t="s">
        <v>3595</v>
      </c>
      <c r="O882" s="133" t="s">
        <v>1382</v>
      </c>
      <c r="P882" s="133" t="s">
        <v>4816</v>
      </c>
      <c r="Q882" s="166">
        <v>41644</v>
      </c>
      <c r="R882" s="133">
        <v>8</v>
      </c>
      <c r="S882" s="146" t="s">
        <v>3649</v>
      </c>
      <c r="T882" s="173" t="s">
        <v>3649</v>
      </c>
      <c r="U882" s="170" t="s">
        <v>3649</v>
      </c>
      <c r="V882" s="133"/>
      <c r="W882" s="133"/>
      <c r="X882" s="133"/>
    </row>
    <row r="883" spans="1:24" x14ac:dyDescent="0.2">
      <c r="A883" s="133" t="s">
        <v>6544</v>
      </c>
      <c r="B883" s="133" t="s">
        <v>4559</v>
      </c>
      <c r="C883" s="136" t="s">
        <v>5790</v>
      </c>
      <c r="D883" s="136" t="s">
        <v>522</v>
      </c>
      <c r="E883" s="133" t="s">
        <v>6545</v>
      </c>
      <c r="F883" s="133" t="s">
        <v>6546</v>
      </c>
      <c r="G883" s="133" t="s">
        <v>3620</v>
      </c>
      <c r="H883" s="133">
        <v>303</v>
      </c>
      <c r="I883" s="133">
        <v>1</v>
      </c>
      <c r="J883" s="133">
        <v>50</v>
      </c>
      <c r="K883" s="133">
        <v>54</v>
      </c>
      <c r="L883" s="133">
        <v>50</v>
      </c>
      <c r="M883" s="133" t="s">
        <v>3594</v>
      </c>
      <c r="N883" s="133" t="s">
        <v>3595</v>
      </c>
      <c r="O883" s="133" t="s">
        <v>1382</v>
      </c>
      <c r="P883" s="133" t="s">
        <v>3366</v>
      </c>
      <c r="Q883" s="166">
        <v>42010</v>
      </c>
      <c r="R883" s="133">
        <v>8</v>
      </c>
      <c r="S883" s="146" t="s">
        <v>3649</v>
      </c>
      <c r="T883" s="173" t="s">
        <v>3649</v>
      </c>
      <c r="U883" s="170" t="s">
        <v>3649</v>
      </c>
      <c r="V883" s="133"/>
      <c r="W883" s="133"/>
      <c r="X883" s="133"/>
    </row>
    <row r="884" spans="1:24" x14ac:dyDescent="0.2">
      <c r="A884" s="133"/>
      <c r="B884" s="133">
        <v>49</v>
      </c>
      <c r="C884" s="136" t="s">
        <v>6563</v>
      </c>
      <c r="D884" s="136" t="s">
        <v>1651</v>
      </c>
      <c r="E884" s="133"/>
      <c r="F884" s="133">
        <v>136900</v>
      </c>
      <c r="G884" s="133" t="s">
        <v>1991</v>
      </c>
      <c r="H884" s="133"/>
      <c r="I884" s="133">
        <v>1</v>
      </c>
      <c r="J884" s="133">
        <v>602</v>
      </c>
      <c r="K884" s="133">
        <v>33</v>
      </c>
      <c r="L884" s="133"/>
      <c r="M884" s="133" t="s">
        <v>1380</v>
      </c>
      <c r="N884" s="133"/>
      <c r="O884" s="133" t="s">
        <v>2722</v>
      </c>
      <c r="P884" s="133" t="s">
        <v>3366</v>
      </c>
      <c r="Q884" s="166">
        <v>42020</v>
      </c>
      <c r="R884" s="133"/>
      <c r="S884" s="146" t="s">
        <v>3649</v>
      </c>
      <c r="T884" s="173" t="s">
        <v>3649</v>
      </c>
      <c r="U884" s="170" t="s">
        <v>3649</v>
      </c>
      <c r="V884" s="133"/>
      <c r="W884" s="133"/>
      <c r="X884" s="133"/>
    </row>
    <row r="885" spans="1:24" x14ac:dyDescent="0.2">
      <c r="A885" s="133" t="s">
        <v>6569</v>
      </c>
      <c r="B885" s="133" t="s">
        <v>4424</v>
      </c>
      <c r="C885" s="136" t="s">
        <v>5885</v>
      </c>
      <c r="D885" s="136" t="s">
        <v>6564</v>
      </c>
      <c r="E885" s="133" t="s">
        <v>6570</v>
      </c>
      <c r="F885" s="133" t="s">
        <v>6571</v>
      </c>
      <c r="G885" s="133" t="s">
        <v>3655</v>
      </c>
      <c r="H885" s="133">
        <v>172</v>
      </c>
      <c r="I885" s="133">
        <v>1</v>
      </c>
      <c r="J885" s="133">
        <v>57</v>
      </c>
      <c r="K885" s="133">
        <v>50</v>
      </c>
      <c r="L885" s="133">
        <v>55</v>
      </c>
      <c r="M885" s="133" t="s">
        <v>6572</v>
      </c>
      <c r="N885" s="133"/>
      <c r="O885" s="133" t="s">
        <v>6573</v>
      </c>
      <c r="P885" s="133" t="s">
        <v>4816</v>
      </c>
      <c r="Q885" s="166">
        <v>41984</v>
      </c>
      <c r="R885" s="133">
        <v>8</v>
      </c>
      <c r="S885" s="146" t="s">
        <v>3649</v>
      </c>
      <c r="T885" s="173" t="s">
        <v>3649</v>
      </c>
      <c r="U885" s="170" t="s">
        <v>3649</v>
      </c>
      <c r="V885" s="133"/>
      <c r="W885" s="133"/>
      <c r="X885" s="133"/>
    </row>
    <row r="886" spans="1:24" x14ac:dyDescent="0.2">
      <c r="A886" s="133" t="s">
        <v>6569</v>
      </c>
      <c r="B886" s="133" t="s">
        <v>4424</v>
      </c>
      <c r="C886" s="136" t="s">
        <v>5885</v>
      </c>
      <c r="D886" s="136" t="s">
        <v>6565</v>
      </c>
      <c r="E886" s="133" t="s">
        <v>6570</v>
      </c>
      <c r="F886" s="133" t="s">
        <v>6571</v>
      </c>
      <c r="G886" s="133" t="s">
        <v>3655</v>
      </c>
      <c r="H886" s="133">
        <v>172</v>
      </c>
      <c r="I886" s="133">
        <v>1</v>
      </c>
      <c r="J886" s="133">
        <v>57</v>
      </c>
      <c r="K886" s="133">
        <v>50</v>
      </c>
      <c r="L886" s="133">
        <v>55</v>
      </c>
      <c r="M886" s="133" t="s">
        <v>6572</v>
      </c>
      <c r="N886" s="133"/>
      <c r="O886" s="133" t="s">
        <v>6573</v>
      </c>
      <c r="P886" s="133" t="s">
        <v>4816</v>
      </c>
      <c r="Q886" s="166">
        <v>41984</v>
      </c>
      <c r="R886" s="133">
        <v>8</v>
      </c>
      <c r="S886" s="146" t="s">
        <v>3649</v>
      </c>
      <c r="T886" s="173" t="s">
        <v>3649</v>
      </c>
      <c r="U886" s="170" t="s">
        <v>3649</v>
      </c>
      <c r="V886" s="133"/>
      <c r="W886" s="133"/>
      <c r="X886" s="133"/>
    </row>
    <row r="887" spans="1:24" x14ac:dyDescent="0.2">
      <c r="A887" s="133"/>
      <c r="B887" s="133">
        <v>50</v>
      </c>
      <c r="C887" s="136" t="s">
        <v>6496</v>
      </c>
      <c r="D887" s="136" t="s">
        <v>1634</v>
      </c>
      <c r="E887" s="133"/>
      <c r="F887" s="133">
        <v>136900</v>
      </c>
      <c r="G887" s="133">
        <v>165</v>
      </c>
      <c r="H887" s="133">
        <v>176</v>
      </c>
      <c r="I887" s="133">
        <v>1</v>
      </c>
      <c r="J887" s="133">
        <v>602</v>
      </c>
      <c r="K887" s="133">
        <v>33</v>
      </c>
      <c r="L887" s="133"/>
      <c r="M887" s="133" t="s">
        <v>1380</v>
      </c>
      <c r="N887" s="133"/>
      <c r="O887" s="133" t="s">
        <v>2722</v>
      </c>
      <c r="P887" s="133" t="s">
        <v>3366</v>
      </c>
      <c r="Q887" s="166">
        <v>42012</v>
      </c>
      <c r="R887" s="133"/>
      <c r="S887" s="146" t="s">
        <v>3649</v>
      </c>
      <c r="T887" s="173" t="s">
        <v>3649</v>
      </c>
      <c r="U887" s="170" t="s">
        <v>3649</v>
      </c>
      <c r="V887" s="133"/>
      <c r="W887" s="133"/>
      <c r="X887" s="133"/>
    </row>
    <row r="888" spans="1:24" x14ac:dyDescent="0.2">
      <c r="A888" s="133"/>
      <c r="B888" s="133">
        <v>54</v>
      </c>
      <c r="C888" s="136" t="s">
        <v>6497</v>
      </c>
      <c r="D888" s="136" t="s">
        <v>1634</v>
      </c>
      <c r="E888" s="133"/>
      <c r="F888" s="133">
        <v>136900</v>
      </c>
      <c r="G888" s="133">
        <v>165</v>
      </c>
      <c r="H888" s="133">
        <v>176</v>
      </c>
      <c r="I888" s="133">
        <v>1</v>
      </c>
      <c r="J888" s="133">
        <v>602</v>
      </c>
      <c r="K888" s="133">
        <v>33</v>
      </c>
      <c r="L888" s="133"/>
      <c r="M888" s="133" t="s">
        <v>1380</v>
      </c>
      <c r="N888" s="133"/>
      <c r="O888" s="133" t="s">
        <v>2722</v>
      </c>
      <c r="P888" s="133" t="s">
        <v>4816</v>
      </c>
      <c r="Q888" s="166">
        <v>42017</v>
      </c>
      <c r="R888" s="133"/>
      <c r="S888" s="146" t="s">
        <v>3649</v>
      </c>
      <c r="T888" s="173" t="s">
        <v>3649</v>
      </c>
      <c r="U888" s="170" t="s">
        <v>3649</v>
      </c>
      <c r="V888" s="133"/>
      <c r="W888" s="133"/>
      <c r="X888" s="133"/>
    </row>
    <row r="889" spans="1:24" x14ac:dyDescent="0.2">
      <c r="A889" s="133"/>
      <c r="B889" s="133">
        <v>54</v>
      </c>
      <c r="C889" s="136" t="s">
        <v>6497</v>
      </c>
      <c r="D889" s="136" t="s">
        <v>1637</v>
      </c>
      <c r="E889" s="133"/>
      <c r="F889" s="133">
        <v>136900</v>
      </c>
      <c r="G889" s="133">
        <v>165</v>
      </c>
      <c r="H889" s="133">
        <v>176</v>
      </c>
      <c r="I889" s="133">
        <v>1</v>
      </c>
      <c r="J889" s="133">
        <v>602</v>
      </c>
      <c r="K889" s="133">
        <v>33</v>
      </c>
      <c r="L889" s="133"/>
      <c r="M889" s="133" t="s">
        <v>1380</v>
      </c>
      <c r="N889" s="133"/>
      <c r="O889" s="133" t="s">
        <v>2722</v>
      </c>
      <c r="P889" s="133" t="s">
        <v>4816</v>
      </c>
      <c r="Q889" s="166">
        <v>42017</v>
      </c>
      <c r="R889" s="133"/>
      <c r="S889" s="146" t="s">
        <v>3649</v>
      </c>
      <c r="T889" s="173" t="s">
        <v>3649</v>
      </c>
      <c r="U889" s="170" t="s">
        <v>3649</v>
      </c>
      <c r="V889" s="133"/>
      <c r="W889" s="133"/>
      <c r="X889" s="133"/>
    </row>
    <row r="890" spans="1:24" x14ac:dyDescent="0.2">
      <c r="A890" s="133" t="s">
        <v>6576</v>
      </c>
      <c r="B890" s="133" t="s">
        <v>4424</v>
      </c>
      <c r="C890" s="136" t="s">
        <v>5885</v>
      </c>
      <c r="D890" s="136" t="s">
        <v>6577</v>
      </c>
      <c r="E890" s="133" t="s">
        <v>6578</v>
      </c>
      <c r="F890" s="133" t="s">
        <v>6579</v>
      </c>
      <c r="G890" s="133" t="s">
        <v>3655</v>
      </c>
      <c r="H890" s="133">
        <v>172</v>
      </c>
      <c r="I890" s="133">
        <v>1</v>
      </c>
      <c r="J890" s="133">
        <v>11</v>
      </c>
      <c r="K890" s="133">
        <v>54</v>
      </c>
      <c r="L890" s="133">
        <v>22</v>
      </c>
      <c r="M890" s="133" t="s">
        <v>6580</v>
      </c>
      <c r="N890" s="133" t="s">
        <v>4820</v>
      </c>
      <c r="O890" s="133" t="s">
        <v>6581</v>
      </c>
      <c r="P890" s="133" t="s">
        <v>4816</v>
      </c>
      <c r="Q890" s="166">
        <v>42009</v>
      </c>
      <c r="R890" s="133">
        <v>3</v>
      </c>
      <c r="S890" s="146" t="s">
        <v>3649</v>
      </c>
      <c r="T890" s="173" t="s">
        <v>3649</v>
      </c>
      <c r="U890" s="170" t="s">
        <v>3649</v>
      </c>
      <c r="V890" s="133"/>
      <c r="W890" s="133"/>
      <c r="X890" s="133"/>
    </row>
    <row r="891" spans="1:24" x14ac:dyDescent="0.2">
      <c r="A891" s="133" t="s">
        <v>6576</v>
      </c>
      <c r="B891" s="133" t="s">
        <v>4424</v>
      </c>
      <c r="C891" s="136" t="s">
        <v>5885</v>
      </c>
      <c r="D891" s="136" t="s">
        <v>6582</v>
      </c>
      <c r="E891" s="133" t="s">
        <v>6578</v>
      </c>
      <c r="F891" s="133" t="s">
        <v>6579</v>
      </c>
      <c r="G891" s="133" t="s">
        <v>3655</v>
      </c>
      <c r="H891" s="133">
        <v>172</v>
      </c>
      <c r="I891" s="133">
        <v>1</v>
      </c>
      <c r="J891" s="133">
        <v>11</v>
      </c>
      <c r="K891" s="133">
        <v>54</v>
      </c>
      <c r="L891" s="133">
        <v>22</v>
      </c>
      <c r="M891" s="133" t="s">
        <v>6580</v>
      </c>
      <c r="N891" s="133" t="s">
        <v>4820</v>
      </c>
      <c r="O891" s="133" t="s">
        <v>6581</v>
      </c>
      <c r="P891" s="133" t="s">
        <v>4816</v>
      </c>
      <c r="Q891" s="166">
        <v>42009</v>
      </c>
      <c r="R891" s="133">
        <v>3</v>
      </c>
      <c r="S891" s="146" t="s">
        <v>3649</v>
      </c>
      <c r="T891" s="173" t="s">
        <v>3649</v>
      </c>
      <c r="U891" s="170" t="s">
        <v>3649</v>
      </c>
      <c r="V891" s="133"/>
      <c r="W891" s="133"/>
      <c r="X891" s="133"/>
    </row>
    <row r="892" spans="1:24" x14ac:dyDescent="0.2">
      <c r="A892" s="133" t="s">
        <v>6583</v>
      </c>
      <c r="B892" s="133" t="s">
        <v>4424</v>
      </c>
      <c r="C892" s="136" t="s">
        <v>5885</v>
      </c>
      <c r="D892" s="136" t="s">
        <v>6587</v>
      </c>
      <c r="E892" s="133" t="s">
        <v>5365</v>
      </c>
      <c r="F892" s="133" t="s">
        <v>3191</v>
      </c>
      <c r="G892" s="133" t="s">
        <v>3655</v>
      </c>
      <c r="H892" s="133">
        <v>172</v>
      </c>
      <c r="I892" s="133">
        <v>1</v>
      </c>
      <c r="J892" s="133">
        <v>27.5</v>
      </c>
      <c r="K892" s="133">
        <v>54</v>
      </c>
      <c r="L892" s="133">
        <v>55</v>
      </c>
      <c r="M892" s="133" t="s">
        <v>6584</v>
      </c>
      <c r="N892" s="133" t="s">
        <v>4833</v>
      </c>
      <c r="O892" s="133" t="s">
        <v>6228</v>
      </c>
      <c r="P892" s="133" t="s">
        <v>4816</v>
      </c>
      <c r="Q892" s="166">
        <v>42010</v>
      </c>
      <c r="R892" s="133">
        <v>7</v>
      </c>
      <c r="S892" s="146" t="s">
        <v>3649</v>
      </c>
      <c r="T892" s="173" t="s">
        <v>3649</v>
      </c>
      <c r="U892" s="170" t="s">
        <v>3649</v>
      </c>
      <c r="V892" s="133"/>
      <c r="W892" s="133"/>
      <c r="X892" s="133"/>
    </row>
    <row r="893" spans="1:24" x14ac:dyDescent="0.2">
      <c r="A893" s="133" t="s">
        <v>6583</v>
      </c>
      <c r="B893" s="133" t="s">
        <v>4424</v>
      </c>
      <c r="C893" s="136" t="s">
        <v>5885</v>
      </c>
      <c r="D893" s="136" t="s">
        <v>6588</v>
      </c>
      <c r="E893" s="133" t="s">
        <v>5365</v>
      </c>
      <c r="F893" s="133" t="s">
        <v>3191</v>
      </c>
      <c r="G893" s="133" t="s">
        <v>3655</v>
      </c>
      <c r="H893" s="133">
        <v>172</v>
      </c>
      <c r="I893" s="133">
        <v>1</v>
      </c>
      <c r="J893" s="133">
        <v>27.5</v>
      </c>
      <c r="K893" s="133">
        <v>54</v>
      </c>
      <c r="L893" s="133">
        <v>55</v>
      </c>
      <c r="M893" s="133" t="s">
        <v>6584</v>
      </c>
      <c r="N893" s="133" t="s">
        <v>4833</v>
      </c>
      <c r="O893" s="133" t="s">
        <v>6228</v>
      </c>
      <c r="P893" s="133" t="s">
        <v>4816</v>
      </c>
      <c r="Q893" s="166">
        <v>42010</v>
      </c>
      <c r="R893" s="133">
        <v>7</v>
      </c>
      <c r="S893" s="146" t="s">
        <v>3649</v>
      </c>
      <c r="T893" s="173" t="s">
        <v>3649</v>
      </c>
      <c r="U893" s="170" t="s">
        <v>3649</v>
      </c>
      <c r="V893" s="133"/>
      <c r="W893" s="133"/>
      <c r="X893" s="133"/>
    </row>
    <row r="894" spans="1:24" x14ac:dyDescent="0.2">
      <c r="A894" s="133" t="s">
        <v>6585</v>
      </c>
      <c r="B894" s="133">
        <v>53</v>
      </c>
      <c r="C894" s="136" t="s">
        <v>6045</v>
      </c>
      <c r="D894" s="136" t="s">
        <v>1641</v>
      </c>
      <c r="E894" s="133" t="s">
        <v>3597</v>
      </c>
      <c r="F894" s="133">
        <v>246342</v>
      </c>
      <c r="G894" s="133" t="s">
        <v>3655</v>
      </c>
      <c r="H894" s="133">
        <v>172</v>
      </c>
      <c r="I894" s="133">
        <v>1</v>
      </c>
      <c r="J894" s="133">
        <v>125</v>
      </c>
      <c r="K894" s="133">
        <v>46</v>
      </c>
      <c r="L894" s="133">
        <v>330</v>
      </c>
      <c r="M894" s="133" t="s">
        <v>3594</v>
      </c>
      <c r="N894" s="133" t="s">
        <v>3622</v>
      </c>
      <c r="O894" s="133" t="s">
        <v>6228</v>
      </c>
      <c r="P894" s="133" t="s">
        <v>663</v>
      </c>
      <c r="Q894" s="166">
        <v>42013</v>
      </c>
      <c r="R894" s="133">
        <v>35</v>
      </c>
      <c r="S894" s="146" t="s">
        <v>3649</v>
      </c>
      <c r="T894" s="173" t="s">
        <v>3649</v>
      </c>
      <c r="U894" s="170" t="s">
        <v>3649</v>
      </c>
      <c r="V894" s="133"/>
      <c r="W894" s="133"/>
      <c r="X894" s="133"/>
    </row>
    <row r="895" spans="1:24" x14ac:dyDescent="0.2">
      <c r="A895" s="133" t="s">
        <v>6585</v>
      </c>
      <c r="B895" s="133">
        <v>53</v>
      </c>
      <c r="C895" s="136" t="s">
        <v>6045</v>
      </c>
      <c r="D895" s="136" t="s">
        <v>1642</v>
      </c>
      <c r="E895" s="133" t="s">
        <v>3597</v>
      </c>
      <c r="F895" s="133">
        <v>246342</v>
      </c>
      <c r="G895" s="133" t="s">
        <v>3655</v>
      </c>
      <c r="H895" s="133">
        <v>172</v>
      </c>
      <c r="I895" s="133">
        <v>1</v>
      </c>
      <c r="J895" s="133">
        <v>125</v>
      </c>
      <c r="K895" s="133">
        <v>46</v>
      </c>
      <c r="L895" s="133">
        <v>330</v>
      </c>
      <c r="M895" s="133" t="s">
        <v>3594</v>
      </c>
      <c r="N895" s="133" t="s">
        <v>3622</v>
      </c>
      <c r="O895" s="133" t="s">
        <v>6228</v>
      </c>
      <c r="P895" s="133" t="s">
        <v>663</v>
      </c>
      <c r="Q895" s="166">
        <v>42013</v>
      </c>
      <c r="R895" s="133">
        <v>35</v>
      </c>
      <c r="S895" s="146" t="s">
        <v>3649</v>
      </c>
      <c r="T895" s="173" t="s">
        <v>3649</v>
      </c>
      <c r="U895" s="170" t="s">
        <v>3649</v>
      </c>
      <c r="V895" s="133"/>
      <c r="W895" s="133"/>
      <c r="X895" s="133"/>
    </row>
    <row r="896" spans="1:24" x14ac:dyDescent="0.2">
      <c r="A896" s="133" t="s">
        <v>6586</v>
      </c>
      <c r="B896" s="133" t="s">
        <v>4424</v>
      </c>
      <c r="C896" s="136" t="s">
        <v>5885</v>
      </c>
      <c r="D896" s="136" t="s">
        <v>6620</v>
      </c>
      <c r="E896" s="133" t="s">
        <v>6383</v>
      </c>
      <c r="F896" s="133" t="s">
        <v>3635</v>
      </c>
      <c r="G896" s="133" t="s">
        <v>3655</v>
      </c>
      <c r="H896" s="133">
        <v>172</v>
      </c>
      <c r="I896" s="133">
        <v>1</v>
      </c>
      <c r="J896" s="133">
        <v>55</v>
      </c>
      <c r="K896" s="133">
        <v>54</v>
      </c>
      <c r="L896" s="133">
        <v>110</v>
      </c>
      <c r="M896" s="133" t="s">
        <v>3594</v>
      </c>
      <c r="N896" s="133" t="s">
        <v>3633</v>
      </c>
      <c r="O896" s="133" t="s">
        <v>6228</v>
      </c>
      <c r="P896" s="133" t="s">
        <v>4816</v>
      </c>
      <c r="Q896" s="166">
        <v>42012</v>
      </c>
      <c r="R896" s="133">
        <v>14</v>
      </c>
      <c r="S896" s="146" t="s">
        <v>3649</v>
      </c>
      <c r="T896" s="173" t="s">
        <v>3649</v>
      </c>
      <c r="U896" s="170" t="s">
        <v>3649</v>
      </c>
      <c r="V896" s="133"/>
      <c r="W896" s="133"/>
      <c r="X896" s="133"/>
    </row>
    <row r="897" spans="1:24" x14ac:dyDescent="0.2">
      <c r="A897" s="133" t="s">
        <v>6586</v>
      </c>
      <c r="B897" s="133" t="s">
        <v>4424</v>
      </c>
      <c r="C897" s="136" t="s">
        <v>5885</v>
      </c>
      <c r="D897" s="136" t="s">
        <v>6621</v>
      </c>
      <c r="E897" s="133" t="s">
        <v>6383</v>
      </c>
      <c r="F897" s="133" t="s">
        <v>3635</v>
      </c>
      <c r="G897" s="133" t="s">
        <v>3655</v>
      </c>
      <c r="H897" s="133">
        <v>172</v>
      </c>
      <c r="I897" s="133">
        <v>1</v>
      </c>
      <c r="J897" s="133">
        <v>55</v>
      </c>
      <c r="K897" s="133">
        <v>54</v>
      </c>
      <c r="L897" s="133">
        <v>110</v>
      </c>
      <c r="M897" s="133" t="s">
        <v>3594</v>
      </c>
      <c r="N897" s="133" t="s">
        <v>3633</v>
      </c>
      <c r="O897" s="133" t="s">
        <v>6228</v>
      </c>
      <c r="P897" s="133" t="s">
        <v>4816</v>
      </c>
      <c r="Q897" s="166">
        <v>42012</v>
      </c>
      <c r="R897" s="133">
        <v>14</v>
      </c>
      <c r="S897" s="146" t="s">
        <v>3649</v>
      </c>
      <c r="T897" s="173" t="s">
        <v>3649</v>
      </c>
      <c r="U897" s="170" t="s">
        <v>3649</v>
      </c>
      <c r="V897" s="133"/>
      <c r="W897" s="133"/>
      <c r="X897" s="133"/>
    </row>
    <row r="898" spans="1:24" x14ac:dyDescent="0.2">
      <c r="A898" s="133" t="s">
        <v>6547</v>
      </c>
      <c r="B898" s="133" t="s">
        <v>4559</v>
      </c>
      <c r="C898" s="136" t="s">
        <v>5790</v>
      </c>
      <c r="D898" s="136" t="s">
        <v>525</v>
      </c>
      <c r="E898" s="133" t="s">
        <v>6548</v>
      </c>
      <c r="F898" s="133" t="s">
        <v>6549</v>
      </c>
      <c r="G898" s="133" t="s">
        <v>3620</v>
      </c>
      <c r="H898" s="133">
        <v>303</v>
      </c>
      <c r="I898" s="133">
        <v>1</v>
      </c>
      <c r="J898" s="133">
        <v>50</v>
      </c>
      <c r="K898" s="133">
        <v>54</v>
      </c>
      <c r="L898" s="133">
        <v>50</v>
      </c>
      <c r="M898" s="133" t="s">
        <v>3594</v>
      </c>
      <c r="N898" s="133" t="s">
        <v>3595</v>
      </c>
      <c r="O898" s="133" t="s">
        <v>1382</v>
      </c>
      <c r="P898" s="133" t="s">
        <v>4816</v>
      </c>
      <c r="Q898" s="166">
        <v>42012</v>
      </c>
      <c r="R898" s="133">
        <v>8</v>
      </c>
      <c r="S898" s="146" t="s">
        <v>3649</v>
      </c>
      <c r="T898" s="173" t="s">
        <v>3649</v>
      </c>
      <c r="U898" s="170" t="s">
        <v>3649</v>
      </c>
      <c r="V898" s="133"/>
      <c r="W898" s="133"/>
      <c r="X898" s="133"/>
    </row>
    <row r="899" spans="1:24" x14ac:dyDescent="0.2">
      <c r="A899" s="133" t="s">
        <v>6550</v>
      </c>
      <c r="B899" s="133" t="s">
        <v>4559</v>
      </c>
      <c r="C899" s="136" t="s">
        <v>5790</v>
      </c>
      <c r="D899" s="136" t="s">
        <v>529</v>
      </c>
      <c r="E899" s="133" t="s">
        <v>6551</v>
      </c>
      <c r="F899" s="133" t="s">
        <v>6552</v>
      </c>
      <c r="G899" s="133" t="s">
        <v>3620</v>
      </c>
      <c r="H899" s="133">
        <v>303</v>
      </c>
      <c r="I899" s="133">
        <v>1</v>
      </c>
      <c r="J899" s="133">
        <v>50</v>
      </c>
      <c r="K899" s="133">
        <v>54</v>
      </c>
      <c r="L899" s="133">
        <v>50</v>
      </c>
      <c r="M899" s="133" t="s">
        <v>3594</v>
      </c>
      <c r="N899" s="133" t="s">
        <v>3595</v>
      </c>
      <c r="O899" s="133" t="s">
        <v>1382</v>
      </c>
      <c r="P899" s="133" t="s">
        <v>663</v>
      </c>
      <c r="Q899" s="166">
        <v>42016</v>
      </c>
      <c r="R899" s="133">
        <v>8</v>
      </c>
      <c r="S899" s="146" t="s">
        <v>3649</v>
      </c>
      <c r="T899" s="173" t="s">
        <v>3649</v>
      </c>
      <c r="U899" s="170" t="s">
        <v>3649</v>
      </c>
      <c r="V899" s="133"/>
      <c r="W899" s="133"/>
      <c r="X899" s="133"/>
    </row>
    <row r="900" spans="1:24" x14ac:dyDescent="0.2">
      <c r="A900" s="133" t="s">
        <v>6553</v>
      </c>
      <c r="B900" s="133" t="s">
        <v>4559</v>
      </c>
      <c r="C900" s="136" t="s">
        <v>5790</v>
      </c>
      <c r="D900" s="136" t="s">
        <v>534</v>
      </c>
      <c r="E900" s="133" t="s">
        <v>6554</v>
      </c>
      <c r="F900" s="133" t="s">
        <v>6555</v>
      </c>
      <c r="G900" s="133" t="s">
        <v>3620</v>
      </c>
      <c r="H900" s="133">
        <v>303</v>
      </c>
      <c r="I900" s="133">
        <v>1</v>
      </c>
      <c r="J900" s="133">
        <v>50</v>
      </c>
      <c r="K900" s="133">
        <v>54</v>
      </c>
      <c r="L900" s="133">
        <v>50</v>
      </c>
      <c r="M900" s="133" t="s">
        <v>3594</v>
      </c>
      <c r="N900" s="133" t="s">
        <v>3595</v>
      </c>
      <c r="O900" s="133" t="s">
        <v>1382</v>
      </c>
      <c r="P900" s="133" t="s">
        <v>4816</v>
      </c>
      <c r="Q900" s="166">
        <v>42017</v>
      </c>
      <c r="R900" s="133">
        <v>8</v>
      </c>
      <c r="S900" s="146" t="s">
        <v>3649</v>
      </c>
      <c r="T900" s="173" t="s">
        <v>3649</v>
      </c>
      <c r="U900" s="170" t="s">
        <v>3649</v>
      </c>
      <c r="V900" s="133"/>
      <c r="W900" s="133"/>
      <c r="X900" s="133"/>
    </row>
    <row r="901" spans="1:24" x14ac:dyDescent="0.2">
      <c r="A901" s="133" t="s">
        <v>6556</v>
      </c>
      <c r="B901" s="133" t="s">
        <v>4559</v>
      </c>
      <c r="C901" s="136" t="s">
        <v>5790</v>
      </c>
      <c r="D901" s="136" t="s">
        <v>537</v>
      </c>
      <c r="E901" s="133" t="s">
        <v>6557</v>
      </c>
      <c r="F901" s="133" t="s">
        <v>6558</v>
      </c>
      <c r="G901" s="133" t="s">
        <v>3620</v>
      </c>
      <c r="H901" s="133">
        <v>303</v>
      </c>
      <c r="I901" s="133">
        <v>1</v>
      </c>
      <c r="J901" s="133">
        <v>45</v>
      </c>
      <c r="K901" s="133">
        <v>54</v>
      </c>
      <c r="L901" s="133">
        <v>50</v>
      </c>
      <c r="M901" s="133" t="s">
        <v>3594</v>
      </c>
      <c r="N901" s="133" t="s">
        <v>3595</v>
      </c>
      <c r="O901" s="133" t="s">
        <v>1382</v>
      </c>
      <c r="P901" s="133" t="s">
        <v>4816</v>
      </c>
      <c r="Q901" s="166">
        <v>42019</v>
      </c>
      <c r="R901" s="133">
        <v>8</v>
      </c>
      <c r="S901" s="146" t="s">
        <v>3649</v>
      </c>
      <c r="T901" s="173" t="s">
        <v>3649</v>
      </c>
      <c r="U901" s="170" t="s">
        <v>3649</v>
      </c>
      <c r="V901" s="133"/>
      <c r="W901" s="133"/>
      <c r="X901" s="133"/>
    </row>
    <row r="902" spans="1:24" x14ac:dyDescent="0.2">
      <c r="A902" s="133" t="s">
        <v>6521</v>
      </c>
      <c r="B902" s="133" t="s">
        <v>4558</v>
      </c>
      <c r="C902" s="136" t="s">
        <v>5907</v>
      </c>
      <c r="D902" s="136" t="s">
        <v>2638</v>
      </c>
      <c r="E902" s="133" t="s">
        <v>5410</v>
      </c>
      <c r="F902" s="133">
        <v>250102</v>
      </c>
      <c r="G902" s="133" t="s">
        <v>3620</v>
      </c>
      <c r="H902" s="133">
        <v>303</v>
      </c>
      <c r="I902" s="133">
        <v>1</v>
      </c>
      <c r="J902" s="133">
        <v>141</v>
      </c>
      <c r="K902" s="133">
        <v>50</v>
      </c>
      <c r="L902" s="133">
        <v>135</v>
      </c>
      <c r="M902" s="133" t="s">
        <v>6041</v>
      </c>
      <c r="N902" s="133" t="s">
        <v>4909</v>
      </c>
      <c r="O902" s="133" t="s">
        <v>6523</v>
      </c>
      <c r="P902" s="133" t="s">
        <v>663</v>
      </c>
      <c r="Q902" s="166">
        <v>42017</v>
      </c>
      <c r="R902" s="133"/>
      <c r="S902" s="146" t="s">
        <v>3649</v>
      </c>
      <c r="T902" s="173" t="s">
        <v>3649</v>
      </c>
      <c r="U902" s="170" t="s">
        <v>3649</v>
      </c>
      <c r="V902" s="133"/>
      <c r="W902" s="133"/>
      <c r="X902" s="133"/>
    </row>
    <row r="903" spans="1:24" x14ac:dyDescent="0.2">
      <c r="A903" s="133"/>
      <c r="B903" s="133">
        <v>55</v>
      </c>
      <c r="C903" s="136" t="s">
        <v>6332</v>
      </c>
      <c r="D903" s="136" t="s">
        <v>3704</v>
      </c>
      <c r="E903" s="133"/>
      <c r="F903" s="133">
        <v>136900</v>
      </c>
      <c r="G903" s="133" t="s">
        <v>1192</v>
      </c>
      <c r="H903" s="133">
        <v>125</v>
      </c>
      <c r="I903" s="133">
        <v>1</v>
      </c>
      <c r="J903" s="133">
        <v>602</v>
      </c>
      <c r="K903" s="133">
        <v>33</v>
      </c>
      <c r="L903" s="133"/>
      <c r="M903" s="133" t="s">
        <v>1380</v>
      </c>
      <c r="N903" s="133"/>
      <c r="O903" s="133" t="s">
        <v>2722</v>
      </c>
      <c r="P903" s="133" t="s">
        <v>4816</v>
      </c>
      <c r="Q903" s="166">
        <v>42023</v>
      </c>
      <c r="R903" s="133"/>
      <c r="S903" s="146" t="s">
        <v>3649</v>
      </c>
      <c r="T903" s="173" t="s">
        <v>3649</v>
      </c>
      <c r="U903" s="170" t="s">
        <v>3649</v>
      </c>
      <c r="V903" s="133"/>
      <c r="W903" s="133"/>
      <c r="X903" s="133"/>
    </row>
    <row r="904" spans="1:24" x14ac:dyDescent="0.2">
      <c r="A904" s="133"/>
      <c r="B904" s="133">
        <v>55</v>
      </c>
      <c r="C904" s="136" t="s">
        <v>6332</v>
      </c>
      <c r="D904" s="136" t="s">
        <v>3707</v>
      </c>
      <c r="E904" s="133"/>
      <c r="F904" s="133">
        <v>136900</v>
      </c>
      <c r="G904" s="133" t="s">
        <v>1192</v>
      </c>
      <c r="H904" s="133">
        <v>125</v>
      </c>
      <c r="I904" s="133">
        <v>1</v>
      </c>
      <c r="J904" s="133">
        <v>602</v>
      </c>
      <c r="K904" s="133">
        <v>33</v>
      </c>
      <c r="L904" s="133"/>
      <c r="M904" s="133" t="s">
        <v>1380</v>
      </c>
      <c r="N904" s="133"/>
      <c r="O904" s="133" t="s">
        <v>2722</v>
      </c>
      <c r="P904" s="133" t="s">
        <v>4816</v>
      </c>
      <c r="Q904" s="166">
        <v>42023</v>
      </c>
      <c r="R904" s="133"/>
      <c r="S904" s="146" t="s">
        <v>3649</v>
      </c>
      <c r="T904" s="173" t="s">
        <v>3649</v>
      </c>
      <c r="U904" s="170" t="s">
        <v>3649</v>
      </c>
      <c r="V904" s="133"/>
      <c r="W904" s="133"/>
      <c r="X904" s="133"/>
    </row>
    <row r="905" spans="1:24" x14ac:dyDescent="0.2">
      <c r="A905" s="133" t="s">
        <v>6608</v>
      </c>
      <c r="B905" s="133">
        <v>45</v>
      </c>
      <c r="C905" s="136" t="s">
        <v>6200</v>
      </c>
      <c r="D905" s="136" t="s">
        <v>1651</v>
      </c>
      <c r="E905" s="133"/>
      <c r="F905" s="133">
        <v>136900</v>
      </c>
      <c r="G905" s="133" t="s">
        <v>6605</v>
      </c>
      <c r="H905" s="133">
        <v>300</v>
      </c>
      <c r="I905" s="133">
        <v>1</v>
      </c>
      <c r="J905" s="133">
        <v>30</v>
      </c>
      <c r="K905" s="133">
        <v>36</v>
      </c>
      <c r="L905" s="133">
        <v>30</v>
      </c>
      <c r="M905" s="133" t="s">
        <v>6606</v>
      </c>
      <c r="N905" s="133" t="s">
        <v>4833</v>
      </c>
      <c r="O905" s="133" t="s">
        <v>6607</v>
      </c>
      <c r="P905" s="133" t="s">
        <v>4816</v>
      </c>
      <c r="Q905" s="166">
        <v>42011</v>
      </c>
      <c r="R905" s="133">
        <v>5</v>
      </c>
      <c r="S905" s="146" t="s">
        <v>3649</v>
      </c>
      <c r="T905" s="173" t="s">
        <v>3649</v>
      </c>
      <c r="U905" s="170" t="s">
        <v>3649</v>
      </c>
      <c r="V905" s="133"/>
      <c r="W905" s="133"/>
      <c r="X905" s="133"/>
    </row>
    <row r="906" spans="1:24" x14ac:dyDescent="0.2">
      <c r="A906" s="133" t="s">
        <v>6611</v>
      </c>
      <c r="B906" s="133" t="s">
        <v>4558</v>
      </c>
      <c r="C906" s="136"/>
      <c r="D906" s="136"/>
      <c r="E906" s="133" t="s">
        <v>6613</v>
      </c>
      <c r="F906" s="133" t="s">
        <v>6614</v>
      </c>
      <c r="G906" s="133" t="s">
        <v>3655</v>
      </c>
      <c r="H906" s="133">
        <v>172</v>
      </c>
      <c r="I906" s="133">
        <v>1</v>
      </c>
      <c r="J906" s="133">
        <v>0.6</v>
      </c>
      <c r="K906" s="133">
        <v>63</v>
      </c>
      <c r="L906" s="133">
        <v>1</v>
      </c>
      <c r="M906" s="133" t="s">
        <v>6610</v>
      </c>
      <c r="N906" s="133" t="s">
        <v>4820</v>
      </c>
      <c r="O906" s="133" t="s">
        <v>6619</v>
      </c>
      <c r="P906" s="133" t="s">
        <v>663</v>
      </c>
      <c r="Q906" s="166">
        <v>42011</v>
      </c>
      <c r="R906" s="133" t="s">
        <v>6616</v>
      </c>
      <c r="S906" s="146" t="s">
        <v>3649</v>
      </c>
      <c r="T906" s="173" t="s">
        <v>3649</v>
      </c>
      <c r="U906" s="170" t="s">
        <v>3649</v>
      </c>
      <c r="V906" s="133"/>
      <c r="W906" s="133"/>
      <c r="X906" s="133"/>
    </row>
    <row r="907" spans="1:24" x14ac:dyDescent="0.2">
      <c r="A907" s="133" t="s">
        <v>6612</v>
      </c>
      <c r="B907" s="133" t="s">
        <v>4558</v>
      </c>
      <c r="C907" s="136"/>
      <c r="D907" s="136"/>
      <c r="E907" s="133" t="s">
        <v>6617</v>
      </c>
      <c r="F907" s="133" t="s">
        <v>6618</v>
      </c>
      <c r="G907" s="133" t="s">
        <v>3655</v>
      </c>
      <c r="H907" s="133">
        <v>172</v>
      </c>
      <c r="I907" s="133">
        <v>1</v>
      </c>
      <c r="J907" s="133">
        <v>0.6</v>
      </c>
      <c r="K907" s="133">
        <v>63</v>
      </c>
      <c r="L907" s="133">
        <v>1</v>
      </c>
      <c r="M907" s="133" t="s">
        <v>6610</v>
      </c>
      <c r="N907" s="133" t="s">
        <v>4820</v>
      </c>
      <c r="O907" s="133" t="s">
        <v>6615</v>
      </c>
      <c r="P907" s="133" t="s">
        <v>663</v>
      </c>
      <c r="Q907" s="166">
        <v>42011</v>
      </c>
      <c r="R907" s="133" t="s">
        <v>6616</v>
      </c>
      <c r="S907" s="146" t="s">
        <v>3649</v>
      </c>
      <c r="T907" s="173" t="s">
        <v>3649</v>
      </c>
      <c r="U907" s="170" t="s">
        <v>3649</v>
      </c>
      <c r="V907" s="133"/>
      <c r="W907" s="133"/>
      <c r="X907" s="133"/>
    </row>
    <row r="908" spans="1:24" x14ac:dyDescent="0.2">
      <c r="A908" s="133"/>
      <c r="B908" s="133">
        <v>45</v>
      </c>
      <c r="C908" s="136" t="s">
        <v>6200</v>
      </c>
      <c r="D908" s="136" t="s">
        <v>1634</v>
      </c>
      <c r="E908" s="133"/>
      <c r="F908" s="133">
        <v>136900</v>
      </c>
      <c r="G908" s="133">
        <v>145</v>
      </c>
      <c r="H908" s="133">
        <v>150</v>
      </c>
      <c r="I908" s="133">
        <v>1</v>
      </c>
      <c r="J908" s="133">
        <v>902</v>
      </c>
      <c r="K908" s="133">
        <v>33</v>
      </c>
      <c r="L908" s="133"/>
      <c r="M908" s="133" t="s">
        <v>1380</v>
      </c>
      <c r="N908" s="133"/>
      <c r="O908" s="133" t="s">
        <v>6622</v>
      </c>
      <c r="P908" s="133" t="s">
        <v>4816</v>
      </c>
      <c r="Q908" s="166">
        <v>42023</v>
      </c>
      <c r="R908" s="133"/>
      <c r="S908" s="146" t="s">
        <v>3649</v>
      </c>
      <c r="T908" s="173" t="s">
        <v>3649</v>
      </c>
      <c r="U908" s="170" t="s">
        <v>3649</v>
      </c>
      <c r="V908" s="133"/>
      <c r="W908" s="133"/>
      <c r="X908" s="133"/>
    </row>
    <row r="909" spans="1:24" x14ac:dyDescent="0.2">
      <c r="A909" s="133"/>
      <c r="B909" s="133">
        <v>45</v>
      </c>
      <c r="C909" s="136" t="s">
        <v>6200</v>
      </c>
      <c r="D909" s="136" t="s">
        <v>1637</v>
      </c>
      <c r="E909" s="133"/>
      <c r="F909" s="133">
        <v>136900</v>
      </c>
      <c r="G909" s="133">
        <v>145</v>
      </c>
      <c r="H909" s="133">
        <v>150</v>
      </c>
      <c r="I909" s="133">
        <v>1</v>
      </c>
      <c r="J909" s="133">
        <v>902</v>
      </c>
      <c r="K909" s="133">
        <v>33</v>
      </c>
      <c r="L909" s="133"/>
      <c r="M909" s="133" t="s">
        <v>1380</v>
      </c>
      <c r="N909" s="133"/>
      <c r="O909" s="133" t="s">
        <v>6622</v>
      </c>
      <c r="P909" s="133" t="s">
        <v>4816</v>
      </c>
      <c r="Q909" s="166">
        <v>42023</v>
      </c>
      <c r="R909" s="133"/>
      <c r="S909" s="146" t="s">
        <v>3649</v>
      </c>
      <c r="T909" s="173" t="s">
        <v>3649</v>
      </c>
      <c r="U909" s="170" t="s">
        <v>3649</v>
      </c>
      <c r="V909" s="133"/>
      <c r="W909" s="133"/>
      <c r="X909" s="133"/>
    </row>
    <row r="910" spans="1:24" x14ac:dyDescent="0.2">
      <c r="A910" s="133" t="s">
        <v>6566</v>
      </c>
      <c r="B910" s="133">
        <v>43</v>
      </c>
      <c r="C910" s="136" t="s">
        <v>6499</v>
      </c>
      <c r="D910" s="136" t="s">
        <v>1634</v>
      </c>
      <c r="E910" s="133" t="s">
        <v>4611</v>
      </c>
      <c r="F910" s="133">
        <v>133913</v>
      </c>
      <c r="G910" s="133" t="s">
        <v>3007</v>
      </c>
      <c r="H910" s="133">
        <v>173</v>
      </c>
      <c r="I910" s="133">
        <v>1</v>
      </c>
      <c r="J910" s="133">
        <v>902</v>
      </c>
      <c r="K910" s="133">
        <v>36</v>
      </c>
      <c r="L910" s="133">
        <v>2500</v>
      </c>
      <c r="M910" s="133" t="s">
        <v>5188</v>
      </c>
      <c r="N910" s="133"/>
      <c r="O910" s="133" t="s">
        <v>2722</v>
      </c>
      <c r="P910" s="133" t="s">
        <v>4816</v>
      </c>
      <c r="Q910" s="166">
        <v>42023</v>
      </c>
      <c r="R910" s="133"/>
      <c r="S910" s="146" t="s">
        <v>3649</v>
      </c>
      <c r="T910" s="173" t="s">
        <v>3649</v>
      </c>
      <c r="U910" s="170" t="s">
        <v>3649</v>
      </c>
      <c r="V910" s="133"/>
      <c r="W910" s="133"/>
      <c r="X910" s="133"/>
    </row>
    <row r="911" spans="1:24" x14ac:dyDescent="0.2">
      <c r="A911" s="133" t="s">
        <v>6585</v>
      </c>
      <c r="B911" s="133" t="s">
        <v>4424</v>
      </c>
      <c r="C911" s="136" t="s">
        <v>5885</v>
      </c>
      <c r="D911" s="136" t="s">
        <v>6624</v>
      </c>
      <c r="E911" s="133" t="s">
        <v>3597</v>
      </c>
      <c r="F911" s="133">
        <v>246342</v>
      </c>
      <c r="G911" s="133" t="s">
        <v>3655</v>
      </c>
      <c r="H911" s="133">
        <v>172</v>
      </c>
      <c r="I911" s="133">
        <v>1</v>
      </c>
      <c r="J911" s="133">
        <v>46</v>
      </c>
      <c r="K911" s="133">
        <v>46</v>
      </c>
      <c r="L911" s="133">
        <v>60</v>
      </c>
      <c r="M911" s="133" t="s">
        <v>3594</v>
      </c>
      <c r="N911" s="133" t="s">
        <v>3633</v>
      </c>
      <c r="O911" s="133" t="s">
        <v>6228</v>
      </c>
      <c r="P911" s="133" t="s">
        <v>663</v>
      </c>
      <c r="Q911" s="166">
        <v>42013</v>
      </c>
      <c r="R911" s="133">
        <v>10</v>
      </c>
      <c r="S911" s="146" t="s">
        <v>3649</v>
      </c>
      <c r="T911" s="173" t="s">
        <v>3649</v>
      </c>
      <c r="U911" s="170" t="s">
        <v>3649</v>
      </c>
      <c r="V911" s="133"/>
      <c r="W911" s="133"/>
      <c r="X911" s="133"/>
    </row>
    <row r="912" spans="1:24" x14ac:dyDescent="0.2">
      <c r="A912" s="133" t="s">
        <v>6585</v>
      </c>
      <c r="B912" s="133" t="s">
        <v>4424</v>
      </c>
      <c r="C912" s="136" t="s">
        <v>5885</v>
      </c>
      <c r="D912" s="136" t="s">
        <v>6625</v>
      </c>
      <c r="E912" s="133" t="s">
        <v>3597</v>
      </c>
      <c r="F912" s="133">
        <v>246342</v>
      </c>
      <c r="G912" s="133" t="s">
        <v>3655</v>
      </c>
      <c r="H912" s="133">
        <v>172</v>
      </c>
      <c r="I912" s="133">
        <v>1</v>
      </c>
      <c r="J912" s="133">
        <v>46</v>
      </c>
      <c r="K912" s="133">
        <v>46</v>
      </c>
      <c r="L912" s="133">
        <v>60</v>
      </c>
      <c r="M912" s="133" t="s">
        <v>3594</v>
      </c>
      <c r="N912" s="133" t="s">
        <v>3633</v>
      </c>
      <c r="O912" s="133" t="s">
        <v>6228</v>
      </c>
      <c r="P912" s="133" t="s">
        <v>663</v>
      </c>
      <c r="Q912" s="166">
        <v>42013</v>
      </c>
      <c r="R912" s="133">
        <v>10</v>
      </c>
      <c r="S912" s="146" t="s">
        <v>3649</v>
      </c>
      <c r="T912" s="173" t="s">
        <v>3649</v>
      </c>
      <c r="U912" s="170" t="s">
        <v>3649</v>
      </c>
      <c r="V912" s="133"/>
      <c r="W912" s="133"/>
      <c r="X912" s="133"/>
    </row>
    <row r="913" spans="1:24" x14ac:dyDescent="0.2">
      <c r="A913" s="133" t="s">
        <v>1207</v>
      </c>
      <c r="B913" s="133" t="s">
        <v>4424</v>
      </c>
      <c r="C913" s="136" t="s">
        <v>5885</v>
      </c>
      <c r="D913" s="136" t="s">
        <v>6652</v>
      </c>
      <c r="E913" s="133"/>
      <c r="F913" s="133" t="s">
        <v>5810</v>
      </c>
      <c r="G913" s="133" t="s">
        <v>3655</v>
      </c>
      <c r="H913" s="133">
        <v>172</v>
      </c>
      <c r="I913" s="133">
        <v>1</v>
      </c>
      <c r="J913" s="133">
        <v>2</v>
      </c>
      <c r="K913" s="133">
        <v>45</v>
      </c>
      <c r="L913" s="133">
        <v>2</v>
      </c>
      <c r="M913" s="133" t="s">
        <v>6647</v>
      </c>
      <c r="N913" s="133" t="s">
        <v>4820</v>
      </c>
      <c r="O913" s="133" t="s">
        <v>6648</v>
      </c>
      <c r="P913" s="133" t="s">
        <v>663</v>
      </c>
      <c r="Q913" s="166">
        <v>42013</v>
      </c>
      <c r="R913" s="133">
        <v>0.25</v>
      </c>
      <c r="S913" s="146" t="s">
        <v>3649</v>
      </c>
      <c r="T913" s="173" t="s">
        <v>3649</v>
      </c>
      <c r="U913" s="170" t="s">
        <v>3649</v>
      </c>
      <c r="V913" s="133"/>
      <c r="W913" s="133"/>
      <c r="X913" s="133"/>
    </row>
    <row r="914" spans="1:24" x14ac:dyDescent="0.2">
      <c r="A914" s="133" t="s">
        <v>1207</v>
      </c>
      <c r="B914" s="133" t="s">
        <v>4424</v>
      </c>
      <c r="C914" s="136" t="s">
        <v>5885</v>
      </c>
      <c r="D914" s="136" t="s">
        <v>6653</v>
      </c>
      <c r="E914" s="133"/>
      <c r="F914" s="133" t="s">
        <v>5810</v>
      </c>
      <c r="G914" s="133" t="s">
        <v>3655</v>
      </c>
      <c r="H914" s="133">
        <v>172</v>
      </c>
      <c r="I914" s="133">
        <v>1</v>
      </c>
      <c r="J914" s="133">
        <v>2</v>
      </c>
      <c r="K914" s="133">
        <v>45</v>
      </c>
      <c r="L914" s="133">
        <v>2</v>
      </c>
      <c r="M914" s="133" t="s">
        <v>6647</v>
      </c>
      <c r="N914" s="133" t="s">
        <v>4820</v>
      </c>
      <c r="O914" s="133" t="s">
        <v>6648</v>
      </c>
      <c r="P914" s="133" t="s">
        <v>663</v>
      </c>
      <c r="Q914" s="166">
        <v>42013</v>
      </c>
      <c r="R914" s="133">
        <v>0.25</v>
      </c>
      <c r="S914" s="146" t="s">
        <v>3649</v>
      </c>
      <c r="T914" s="173" t="s">
        <v>3649</v>
      </c>
      <c r="U914" s="170" t="s">
        <v>3649</v>
      </c>
      <c r="V914" s="133"/>
      <c r="W914" s="133"/>
      <c r="X914" s="133"/>
    </row>
    <row r="915" spans="1:24" x14ac:dyDescent="0.2">
      <c r="A915" s="133"/>
      <c r="B915" s="133">
        <v>50</v>
      </c>
      <c r="C915" s="136" t="s">
        <v>6496</v>
      </c>
      <c r="D915" s="136" t="s">
        <v>2726</v>
      </c>
      <c r="E915" s="133"/>
      <c r="F915" s="133">
        <v>136900</v>
      </c>
      <c r="G915" s="133">
        <v>165</v>
      </c>
      <c r="H915" s="133">
        <v>176</v>
      </c>
      <c r="I915" s="133">
        <v>1</v>
      </c>
      <c r="J915" s="133">
        <v>602</v>
      </c>
      <c r="K915" s="133">
        <v>33</v>
      </c>
      <c r="L915" s="133"/>
      <c r="M915" s="133" t="s">
        <v>1380</v>
      </c>
      <c r="N915" s="133"/>
      <c r="O915" s="133" t="s">
        <v>2722</v>
      </c>
      <c r="P915" s="133" t="s">
        <v>4816</v>
      </c>
      <c r="Q915" s="166">
        <v>42026</v>
      </c>
      <c r="R915" s="133"/>
      <c r="S915" s="146" t="s">
        <v>3649</v>
      </c>
      <c r="T915" s="173" t="s">
        <v>3649</v>
      </c>
      <c r="U915" s="170" t="s">
        <v>3649</v>
      </c>
      <c r="V915" s="133"/>
      <c r="W915" s="133"/>
      <c r="X915" s="133"/>
    </row>
    <row r="916" spans="1:24" x14ac:dyDescent="0.2">
      <c r="A916" s="133" t="s">
        <v>6655</v>
      </c>
      <c r="B916" s="133" t="s">
        <v>4424</v>
      </c>
      <c r="C916" s="136" t="s">
        <v>5885</v>
      </c>
      <c r="D916" s="136" t="s">
        <v>6660</v>
      </c>
      <c r="E916" s="133" t="s">
        <v>6613</v>
      </c>
      <c r="F916" s="133" t="s">
        <v>6614</v>
      </c>
      <c r="G916" s="133" t="s">
        <v>3655</v>
      </c>
      <c r="H916" s="133">
        <v>172</v>
      </c>
      <c r="I916" s="133">
        <v>1</v>
      </c>
      <c r="J916" s="133">
        <v>2</v>
      </c>
      <c r="K916" s="133">
        <v>63</v>
      </c>
      <c r="L916" s="133">
        <v>4</v>
      </c>
      <c r="M916" s="133" t="s">
        <v>6610</v>
      </c>
      <c r="N916" s="133" t="s">
        <v>580</v>
      </c>
      <c r="O916" s="133" t="s">
        <v>6656</v>
      </c>
      <c r="P916" s="133" t="s">
        <v>4816</v>
      </c>
      <c r="Q916" s="166">
        <v>42016</v>
      </c>
      <c r="R916" s="133" t="s">
        <v>6657</v>
      </c>
      <c r="S916" s="146" t="s">
        <v>3649</v>
      </c>
      <c r="T916" s="173" t="s">
        <v>3649</v>
      </c>
      <c r="U916" s="170" t="s">
        <v>3649</v>
      </c>
      <c r="V916" s="133"/>
      <c r="W916" s="133"/>
      <c r="X916" s="133"/>
    </row>
    <row r="917" spans="1:24" x14ac:dyDescent="0.2">
      <c r="A917" s="133" t="s">
        <v>6655</v>
      </c>
      <c r="B917" s="133" t="s">
        <v>4424</v>
      </c>
      <c r="C917" s="136" t="s">
        <v>5885</v>
      </c>
      <c r="D917" s="136" t="s">
        <v>6661</v>
      </c>
      <c r="E917" s="133" t="s">
        <v>6613</v>
      </c>
      <c r="F917" s="133" t="s">
        <v>6614</v>
      </c>
      <c r="G917" s="133" t="s">
        <v>3655</v>
      </c>
      <c r="H917" s="133">
        <v>172</v>
      </c>
      <c r="I917" s="133">
        <v>1</v>
      </c>
      <c r="J917" s="133">
        <v>2</v>
      </c>
      <c r="K917" s="133">
        <v>63</v>
      </c>
      <c r="L917" s="133">
        <v>4</v>
      </c>
      <c r="M917" s="133" t="s">
        <v>6610</v>
      </c>
      <c r="N917" s="133" t="s">
        <v>580</v>
      </c>
      <c r="O917" s="133" t="s">
        <v>6656</v>
      </c>
      <c r="P917" s="133" t="s">
        <v>4816</v>
      </c>
      <c r="Q917" s="166">
        <v>42016</v>
      </c>
      <c r="R917" s="133" t="s">
        <v>6657</v>
      </c>
      <c r="S917" s="146" t="s">
        <v>3649</v>
      </c>
      <c r="T917" s="173" t="s">
        <v>3649</v>
      </c>
      <c r="U917" s="170" t="s">
        <v>3649</v>
      </c>
      <c r="V917" s="133"/>
      <c r="W917" s="133"/>
      <c r="X917" s="133"/>
    </row>
    <row r="918" spans="1:24" x14ac:dyDescent="0.2">
      <c r="A918" s="133" t="s">
        <v>6658</v>
      </c>
      <c r="B918" s="133" t="s">
        <v>4424</v>
      </c>
      <c r="C918" s="136" t="s">
        <v>5885</v>
      </c>
      <c r="D918" s="136" t="s">
        <v>6662</v>
      </c>
      <c r="E918" s="133" t="s">
        <v>6617</v>
      </c>
      <c r="F918" s="133" t="s">
        <v>6618</v>
      </c>
      <c r="G918" s="133" t="s">
        <v>3655</v>
      </c>
      <c r="H918" s="133">
        <v>172</v>
      </c>
      <c r="I918" s="133">
        <v>1</v>
      </c>
      <c r="J918" s="133">
        <v>2</v>
      </c>
      <c r="K918" s="133">
        <v>63</v>
      </c>
      <c r="L918" s="133">
        <v>4</v>
      </c>
      <c r="M918" s="133" t="s">
        <v>6610</v>
      </c>
      <c r="N918" s="133" t="s">
        <v>580</v>
      </c>
      <c r="O918" s="133" t="s">
        <v>6659</v>
      </c>
      <c r="P918" s="133" t="s">
        <v>4816</v>
      </c>
      <c r="Q918" s="166">
        <v>42016</v>
      </c>
      <c r="R918" s="133" t="s">
        <v>6657</v>
      </c>
      <c r="S918" s="146" t="s">
        <v>3649</v>
      </c>
      <c r="T918" s="173" t="s">
        <v>3649</v>
      </c>
      <c r="U918" s="170" t="s">
        <v>3649</v>
      </c>
      <c r="V918" s="133"/>
      <c r="W918" s="133"/>
      <c r="X918" s="133"/>
    </row>
    <row r="919" spans="1:24" x14ac:dyDescent="0.2">
      <c r="A919" s="133" t="s">
        <v>6658</v>
      </c>
      <c r="B919" s="133" t="s">
        <v>4424</v>
      </c>
      <c r="C919" s="136" t="s">
        <v>5885</v>
      </c>
      <c r="D919" s="136" t="s">
        <v>6663</v>
      </c>
      <c r="E919" s="133" t="s">
        <v>6617</v>
      </c>
      <c r="F919" s="133" t="s">
        <v>6618</v>
      </c>
      <c r="G919" s="133" t="s">
        <v>3655</v>
      </c>
      <c r="H919" s="133">
        <v>172</v>
      </c>
      <c r="I919" s="133">
        <v>1</v>
      </c>
      <c r="J919" s="133">
        <v>2</v>
      </c>
      <c r="K919" s="133">
        <v>63</v>
      </c>
      <c r="L919" s="133">
        <v>4</v>
      </c>
      <c r="M919" s="133" t="s">
        <v>6610</v>
      </c>
      <c r="N919" s="133" t="s">
        <v>580</v>
      </c>
      <c r="O919" s="133" t="s">
        <v>6659</v>
      </c>
      <c r="P919" s="133" t="s">
        <v>4816</v>
      </c>
      <c r="Q919" s="166">
        <v>42016</v>
      </c>
      <c r="R919" s="133" t="s">
        <v>6657</v>
      </c>
      <c r="S919" s="146" t="s">
        <v>3649</v>
      </c>
      <c r="T919" s="173" t="s">
        <v>3649</v>
      </c>
      <c r="U919" s="170" t="s">
        <v>3649</v>
      </c>
      <c r="V919" s="133"/>
      <c r="W919" s="133"/>
      <c r="X919" s="133"/>
    </row>
    <row r="920" spans="1:24" x14ac:dyDescent="0.2">
      <c r="A920" s="133" t="s">
        <v>6664</v>
      </c>
      <c r="B920" s="133" t="s">
        <v>4558</v>
      </c>
      <c r="C920" s="136" t="s">
        <v>5907</v>
      </c>
      <c r="D920" s="136" t="s">
        <v>4308</v>
      </c>
      <c r="E920" s="133" t="s">
        <v>5454</v>
      </c>
      <c r="F920" s="133" t="s">
        <v>3018</v>
      </c>
      <c r="G920" s="133" t="s">
        <v>3620</v>
      </c>
      <c r="H920" s="133">
        <v>303</v>
      </c>
      <c r="I920" s="133">
        <v>1</v>
      </c>
      <c r="J920" s="133">
        <v>55</v>
      </c>
      <c r="K920" s="133">
        <v>36</v>
      </c>
      <c r="L920" s="133">
        <v>55</v>
      </c>
      <c r="M920" s="133" t="s">
        <v>3630</v>
      </c>
      <c r="N920" s="133" t="s">
        <v>3612</v>
      </c>
      <c r="O920" s="133" t="s">
        <v>6665</v>
      </c>
      <c r="P920" s="133" t="s">
        <v>4816</v>
      </c>
      <c r="Q920" s="166">
        <v>42018</v>
      </c>
      <c r="R920" s="133">
        <v>11</v>
      </c>
      <c r="S920" s="146" t="s">
        <v>3649</v>
      </c>
      <c r="T920" s="173" t="s">
        <v>3649</v>
      </c>
      <c r="U920" s="170" t="s">
        <v>3649</v>
      </c>
      <c r="V920" s="133"/>
      <c r="W920" s="133"/>
      <c r="X920" s="133"/>
    </row>
    <row r="921" spans="1:24" x14ac:dyDescent="0.2">
      <c r="A921" s="133"/>
      <c r="B921" s="133">
        <v>54</v>
      </c>
      <c r="C921" s="136" t="s">
        <v>6497</v>
      </c>
      <c r="D921" s="136" t="s">
        <v>2726</v>
      </c>
      <c r="E921" s="133"/>
      <c r="F921" s="133">
        <v>136900</v>
      </c>
      <c r="G921" s="133">
        <v>165</v>
      </c>
      <c r="H921" s="133">
        <v>176</v>
      </c>
      <c r="I921" s="133">
        <v>1</v>
      </c>
      <c r="J921" s="133">
        <v>602</v>
      </c>
      <c r="K921" s="133">
        <v>33</v>
      </c>
      <c r="L921" s="133"/>
      <c r="M921" s="133" t="s">
        <v>1380</v>
      </c>
      <c r="N921" s="133"/>
      <c r="O921" s="133" t="s">
        <v>2722</v>
      </c>
      <c r="P921" s="133" t="s">
        <v>4816</v>
      </c>
      <c r="Q921" s="166">
        <v>42038</v>
      </c>
      <c r="R921" s="133"/>
      <c r="S921" s="146" t="s">
        <v>3649</v>
      </c>
      <c r="T921" s="173" t="s">
        <v>3649</v>
      </c>
      <c r="U921" s="170" t="s">
        <v>3649</v>
      </c>
      <c r="V921" s="133"/>
      <c r="W921" s="133"/>
      <c r="X921" s="133"/>
    </row>
    <row r="922" spans="1:24" x14ac:dyDescent="0.2">
      <c r="A922" s="133"/>
      <c r="B922" s="133">
        <v>54</v>
      </c>
      <c r="C922" s="136" t="s">
        <v>6497</v>
      </c>
      <c r="D922" s="136" t="s">
        <v>2729</v>
      </c>
      <c r="E922" s="133"/>
      <c r="F922" s="133">
        <v>136900</v>
      </c>
      <c r="G922" s="133">
        <v>165</v>
      </c>
      <c r="H922" s="133">
        <v>176</v>
      </c>
      <c r="I922" s="133">
        <v>1</v>
      </c>
      <c r="J922" s="133">
        <v>602</v>
      </c>
      <c r="K922" s="133">
        <v>33</v>
      </c>
      <c r="L922" s="133"/>
      <c r="M922" s="133" t="s">
        <v>1380</v>
      </c>
      <c r="N922" s="133"/>
      <c r="O922" s="133" t="s">
        <v>2722</v>
      </c>
      <c r="P922" s="133" t="s">
        <v>4816</v>
      </c>
      <c r="Q922" s="166">
        <v>42038</v>
      </c>
      <c r="R922" s="133"/>
      <c r="S922" s="146" t="s">
        <v>3649</v>
      </c>
      <c r="T922" s="173" t="s">
        <v>3649</v>
      </c>
      <c r="U922" s="170" t="s">
        <v>3649</v>
      </c>
      <c r="V922" s="133"/>
      <c r="W922" s="133"/>
      <c r="X922" s="133"/>
    </row>
    <row r="923" spans="1:24" x14ac:dyDescent="0.2">
      <c r="A923" s="133" t="s">
        <v>6666</v>
      </c>
      <c r="B923" s="133" t="s">
        <v>4424</v>
      </c>
      <c r="C923" s="136" t="s">
        <v>5885</v>
      </c>
      <c r="D923" s="136" t="s">
        <v>6670</v>
      </c>
      <c r="E923" s="133" t="s">
        <v>3700</v>
      </c>
      <c r="F923" s="133" t="s">
        <v>6667</v>
      </c>
      <c r="G923" s="133" t="s">
        <v>3593</v>
      </c>
      <c r="H923" s="133">
        <v>176</v>
      </c>
      <c r="I923" s="133">
        <v>1</v>
      </c>
      <c r="J923" s="133">
        <v>55</v>
      </c>
      <c r="K923" s="133">
        <v>54</v>
      </c>
      <c r="L923" s="133">
        <v>110</v>
      </c>
      <c r="M923" s="133" t="s">
        <v>6257</v>
      </c>
      <c r="N923" s="133" t="s">
        <v>3612</v>
      </c>
      <c r="O923" s="133" t="s">
        <v>6668</v>
      </c>
      <c r="P923" s="133" t="s">
        <v>4816</v>
      </c>
      <c r="Q923" s="166">
        <v>42020</v>
      </c>
      <c r="R923" s="133">
        <v>14</v>
      </c>
      <c r="S923" s="146" t="s">
        <v>3649</v>
      </c>
      <c r="T923" s="173" t="s">
        <v>3649</v>
      </c>
      <c r="U923" s="170" t="s">
        <v>3649</v>
      </c>
      <c r="V923" s="133"/>
      <c r="W923" s="133"/>
      <c r="X923" s="133"/>
    </row>
    <row r="924" spans="1:24" x14ac:dyDescent="0.2">
      <c r="A924" s="133" t="s">
        <v>6666</v>
      </c>
      <c r="B924" s="133" t="s">
        <v>4424</v>
      </c>
      <c r="C924" s="136" t="s">
        <v>5885</v>
      </c>
      <c r="D924" s="136" t="s">
        <v>6671</v>
      </c>
      <c r="E924" s="133" t="s">
        <v>3700</v>
      </c>
      <c r="F924" s="133" t="s">
        <v>6667</v>
      </c>
      <c r="G924" s="133" t="s">
        <v>3593</v>
      </c>
      <c r="H924" s="133">
        <v>176</v>
      </c>
      <c r="I924" s="133">
        <v>1</v>
      </c>
      <c r="J924" s="133">
        <v>55</v>
      </c>
      <c r="K924" s="133">
        <v>54</v>
      </c>
      <c r="L924" s="133">
        <v>110</v>
      </c>
      <c r="M924" s="133" t="s">
        <v>6257</v>
      </c>
      <c r="N924" s="133" t="s">
        <v>3612</v>
      </c>
      <c r="O924" s="133" t="s">
        <v>6668</v>
      </c>
      <c r="P924" s="133" t="s">
        <v>4816</v>
      </c>
      <c r="Q924" s="166">
        <v>42020</v>
      </c>
      <c r="R924" s="133">
        <v>14</v>
      </c>
      <c r="S924" s="146" t="s">
        <v>3649</v>
      </c>
      <c r="T924" s="173" t="s">
        <v>3649</v>
      </c>
      <c r="U924" s="170" t="s">
        <v>3649</v>
      </c>
      <c r="V924" s="133" t="s">
        <v>3649</v>
      </c>
      <c r="W924" s="133"/>
      <c r="X924" s="133"/>
    </row>
    <row r="925" spans="1:24" x14ac:dyDescent="0.2">
      <c r="A925" s="133" t="s">
        <v>6675</v>
      </c>
      <c r="B925" s="133">
        <v>53</v>
      </c>
      <c r="C925" s="136" t="s">
        <v>6045</v>
      </c>
      <c r="D925" s="136" t="s">
        <v>3704</v>
      </c>
      <c r="E925" s="133" t="s">
        <v>6006</v>
      </c>
      <c r="F925" s="133" t="s">
        <v>6676</v>
      </c>
      <c r="G925" s="133" t="s">
        <v>3655</v>
      </c>
      <c r="H925" s="133">
        <v>172</v>
      </c>
      <c r="I925" s="133">
        <v>1</v>
      </c>
      <c r="J925" s="133">
        <v>243</v>
      </c>
      <c r="K925" s="133">
        <v>60</v>
      </c>
      <c r="L925" s="133">
        <v>550</v>
      </c>
      <c r="M925" s="133" t="s">
        <v>5602</v>
      </c>
      <c r="N925" s="133" t="s">
        <v>4913</v>
      </c>
      <c r="O925" s="133" t="s">
        <v>5963</v>
      </c>
      <c r="P925" s="133" t="s">
        <v>4816</v>
      </c>
      <c r="Q925" s="166">
        <v>42034</v>
      </c>
      <c r="R925" s="133">
        <v>64</v>
      </c>
      <c r="S925" s="146" t="s">
        <v>3649</v>
      </c>
      <c r="T925" s="173" t="s">
        <v>3649</v>
      </c>
      <c r="U925" s="170" t="s">
        <v>3649</v>
      </c>
      <c r="V925" s="133"/>
      <c r="W925" s="133"/>
      <c r="X925" s="133"/>
    </row>
    <row r="926" spans="1:24" x14ac:dyDescent="0.2">
      <c r="A926" s="133" t="s">
        <v>6675</v>
      </c>
      <c r="B926" s="133">
        <v>53</v>
      </c>
      <c r="C926" s="136" t="s">
        <v>6045</v>
      </c>
      <c r="D926" s="136" t="s">
        <v>3707</v>
      </c>
      <c r="E926" s="133" t="s">
        <v>6006</v>
      </c>
      <c r="F926" s="133" t="s">
        <v>6676</v>
      </c>
      <c r="G926" s="133" t="s">
        <v>3655</v>
      </c>
      <c r="H926" s="133">
        <v>172</v>
      </c>
      <c r="I926" s="133">
        <v>1</v>
      </c>
      <c r="J926" s="133">
        <v>243</v>
      </c>
      <c r="K926" s="133">
        <v>60</v>
      </c>
      <c r="L926" s="133">
        <v>550</v>
      </c>
      <c r="M926" s="133" t="s">
        <v>5602</v>
      </c>
      <c r="N926" s="133" t="s">
        <v>4913</v>
      </c>
      <c r="O926" s="133" t="s">
        <v>5963</v>
      </c>
      <c r="P926" s="133" t="s">
        <v>4816</v>
      </c>
      <c r="Q926" s="166">
        <v>42034</v>
      </c>
      <c r="R926" s="133">
        <v>64</v>
      </c>
      <c r="S926" s="146" t="s">
        <v>3649</v>
      </c>
      <c r="T926" s="173" t="s">
        <v>3649</v>
      </c>
      <c r="U926" s="170" t="s">
        <v>3649</v>
      </c>
      <c r="V926" s="133"/>
      <c r="W926" s="133"/>
      <c r="X926" s="133"/>
    </row>
    <row r="927" spans="1:24" x14ac:dyDescent="0.2">
      <c r="A927" s="133"/>
      <c r="B927" s="133">
        <v>44</v>
      </c>
      <c r="C927" s="136" t="s">
        <v>6508</v>
      </c>
      <c r="D927" s="136" t="s">
        <v>1634</v>
      </c>
      <c r="E927" s="133"/>
      <c r="F927" s="133">
        <v>136900</v>
      </c>
      <c r="G927" s="133">
        <v>125</v>
      </c>
      <c r="H927" s="133">
        <v>120</v>
      </c>
      <c r="I927" s="133">
        <v>1</v>
      </c>
      <c r="J927" s="133">
        <v>200</v>
      </c>
      <c r="K927" s="133">
        <v>33</v>
      </c>
      <c r="L927" s="133"/>
      <c r="M927" s="133" t="s">
        <v>1380</v>
      </c>
      <c r="N927" s="133"/>
      <c r="O927" s="133" t="s">
        <v>2722</v>
      </c>
      <c r="P927" s="133" t="s">
        <v>4816</v>
      </c>
      <c r="Q927" s="166">
        <v>42024</v>
      </c>
      <c r="R927" s="133"/>
      <c r="S927" s="146" t="s">
        <v>3649</v>
      </c>
      <c r="T927" s="173" t="s">
        <v>3649</v>
      </c>
      <c r="U927" s="170" t="s">
        <v>3649</v>
      </c>
      <c r="V927" s="133"/>
      <c r="W927" s="133"/>
      <c r="X927" s="133"/>
    </row>
    <row r="928" spans="1:24" x14ac:dyDescent="0.2">
      <c r="A928" s="133"/>
      <c r="B928" s="133">
        <v>44</v>
      </c>
      <c r="C928" s="136" t="s">
        <v>6508</v>
      </c>
      <c r="D928" s="136" t="s">
        <v>1637</v>
      </c>
      <c r="E928" s="133"/>
      <c r="F928" s="133">
        <v>136900</v>
      </c>
      <c r="G928" s="133">
        <v>125</v>
      </c>
      <c r="H928" s="133">
        <v>120</v>
      </c>
      <c r="I928" s="133">
        <v>1</v>
      </c>
      <c r="J928" s="133">
        <v>200</v>
      </c>
      <c r="K928" s="133">
        <v>33</v>
      </c>
      <c r="L928" s="133"/>
      <c r="M928" s="133" t="s">
        <v>1380</v>
      </c>
      <c r="N928" s="133"/>
      <c r="O928" s="133" t="s">
        <v>2722</v>
      </c>
      <c r="P928" s="133" t="s">
        <v>4816</v>
      </c>
      <c r="Q928" s="166">
        <v>42024</v>
      </c>
      <c r="R928" s="133"/>
      <c r="S928" s="146" t="s">
        <v>3649</v>
      </c>
      <c r="T928" s="173" t="s">
        <v>3649</v>
      </c>
      <c r="U928" s="170" t="s">
        <v>3649</v>
      </c>
      <c r="V928" s="133"/>
      <c r="W928" s="133"/>
      <c r="X928" s="133"/>
    </row>
    <row r="929" spans="1:24" x14ac:dyDescent="0.2">
      <c r="A929" s="133"/>
      <c r="B929" s="133">
        <v>49</v>
      </c>
      <c r="C929" s="136" t="s">
        <v>6563</v>
      </c>
      <c r="D929" s="136" t="s">
        <v>1634</v>
      </c>
      <c r="E929" s="133"/>
      <c r="F929" s="133">
        <v>136900</v>
      </c>
      <c r="G929" s="133" t="s">
        <v>1991</v>
      </c>
      <c r="H929" s="133"/>
      <c r="I929" s="133">
        <v>1</v>
      </c>
      <c r="J929" s="133">
        <v>602</v>
      </c>
      <c r="K929" s="133">
        <v>33</v>
      </c>
      <c r="L929" s="133"/>
      <c r="M929" s="133" t="s">
        <v>1380</v>
      </c>
      <c r="N929" s="133"/>
      <c r="O929" s="133" t="s">
        <v>2722</v>
      </c>
      <c r="P929" s="133" t="s">
        <v>4816</v>
      </c>
      <c r="Q929" s="166">
        <v>42039</v>
      </c>
      <c r="R929" s="133"/>
      <c r="S929" s="146" t="s">
        <v>3649</v>
      </c>
      <c r="T929" s="173" t="s">
        <v>3649</v>
      </c>
      <c r="U929" s="170" t="s">
        <v>3649</v>
      </c>
      <c r="V929" s="133"/>
      <c r="W929" s="133"/>
      <c r="X929" s="133"/>
    </row>
    <row r="930" spans="1:24" x14ac:dyDescent="0.2">
      <c r="A930" s="133" t="s">
        <v>6566</v>
      </c>
      <c r="B930" s="133">
        <v>43</v>
      </c>
      <c r="C930" s="136" t="s">
        <v>6499</v>
      </c>
      <c r="D930" s="136" t="s">
        <v>2726</v>
      </c>
      <c r="E930" s="133" t="s">
        <v>4611</v>
      </c>
      <c r="F930" s="133">
        <v>133913</v>
      </c>
      <c r="G930" s="133" t="s">
        <v>3007</v>
      </c>
      <c r="H930" s="133"/>
      <c r="I930" s="133">
        <v>1</v>
      </c>
      <c r="J930" s="133">
        <v>950</v>
      </c>
      <c r="K930" s="133">
        <v>36</v>
      </c>
      <c r="L930" s="133"/>
      <c r="M930" s="133" t="s">
        <v>5188</v>
      </c>
      <c r="N930" s="133"/>
      <c r="O930" s="133" t="s">
        <v>2722</v>
      </c>
      <c r="P930" s="133" t="s">
        <v>4816</v>
      </c>
      <c r="Q930" s="166">
        <v>42065</v>
      </c>
      <c r="R930" s="133"/>
      <c r="S930" s="146" t="s">
        <v>3649</v>
      </c>
      <c r="T930" s="173" t="s">
        <v>3649</v>
      </c>
      <c r="U930" s="170" t="s">
        <v>3649</v>
      </c>
      <c r="V930" s="133"/>
      <c r="W930" s="133"/>
      <c r="X930" s="133"/>
    </row>
    <row r="931" spans="1:24" x14ac:dyDescent="0.2">
      <c r="A931" s="133"/>
      <c r="B931" s="133">
        <v>45</v>
      </c>
      <c r="C931" s="136" t="s">
        <v>6200</v>
      </c>
      <c r="D931" s="136" t="s">
        <v>2726</v>
      </c>
      <c r="E931" s="133"/>
      <c r="F931" s="133">
        <v>136900</v>
      </c>
      <c r="G931" s="133">
        <v>145</v>
      </c>
      <c r="H931" s="133">
        <v>150</v>
      </c>
      <c r="I931" s="133">
        <v>1</v>
      </c>
      <c r="J931" s="133">
        <v>602</v>
      </c>
      <c r="K931" s="133">
        <v>33</v>
      </c>
      <c r="L931" s="133"/>
      <c r="M931" s="133" t="s">
        <v>1380</v>
      </c>
      <c r="N931" s="133"/>
      <c r="O931" s="133" t="s">
        <v>6622</v>
      </c>
      <c r="P931" s="133" t="s">
        <v>4816</v>
      </c>
      <c r="Q931" s="166">
        <v>42033</v>
      </c>
      <c r="R931" s="133"/>
      <c r="S931" s="146" t="s">
        <v>3649</v>
      </c>
      <c r="T931" s="173" t="s">
        <v>3649</v>
      </c>
      <c r="U931" s="170" t="s">
        <v>3649</v>
      </c>
      <c r="V931" s="133"/>
      <c r="W931" s="133"/>
      <c r="X931" s="133"/>
    </row>
    <row r="932" spans="1:24" x14ac:dyDescent="0.2">
      <c r="A932" s="133"/>
      <c r="B932" s="133">
        <v>45</v>
      </c>
      <c r="C932" s="136" t="s">
        <v>6200</v>
      </c>
      <c r="D932" s="136" t="s">
        <v>2729</v>
      </c>
      <c r="E932" s="133"/>
      <c r="F932" s="133">
        <v>136900</v>
      </c>
      <c r="G932" s="133">
        <v>145</v>
      </c>
      <c r="H932" s="133">
        <v>150</v>
      </c>
      <c r="I932" s="133">
        <v>1</v>
      </c>
      <c r="J932" s="133">
        <v>602</v>
      </c>
      <c r="K932" s="133">
        <v>33</v>
      </c>
      <c r="L932" s="133"/>
      <c r="M932" s="133" t="s">
        <v>1380</v>
      </c>
      <c r="N932" s="133"/>
      <c r="O932" s="133" t="s">
        <v>6622</v>
      </c>
      <c r="P932" s="133" t="s">
        <v>4816</v>
      </c>
      <c r="Q932" s="166">
        <v>42033</v>
      </c>
      <c r="R932" s="133"/>
      <c r="S932" s="146" t="s">
        <v>3649</v>
      </c>
      <c r="T932" s="173" t="s">
        <v>3649</v>
      </c>
      <c r="U932" s="170" t="s">
        <v>3649</v>
      </c>
      <c r="V932" s="133"/>
      <c r="W932" s="133"/>
      <c r="X932" s="133"/>
    </row>
    <row r="933" spans="1:24" x14ac:dyDescent="0.2">
      <c r="A933" s="133" t="s">
        <v>6684</v>
      </c>
      <c r="B933" s="133" t="s">
        <v>4424</v>
      </c>
      <c r="C933" s="136" t="s">
        <v>5885</v>
      </c>
      <c r="D933" s="136" t="s">
        <v>6685</v>
      </c>
      <c r="E933" s="133"/>
      <c r="F933" s="133" t="s">
        <v>1207</v>
      </c>
      <c r="G933" s="133" t="s">
        <v>3655</v>
      </c>
      <c r="H933" s="133">
        <v>172</v>
      </c>
      <c r="I933" s="133">
        <v>1</v>
      </c>
      <c r="J933" s="133">
        <v>1.1000000000000001</v>
      </c>
      <c r="K933" s="133">
        <v>46</v>
      </c>
      <c r="L933" s="133">
        <v>1</v>
      </c>
      <c r="M933" s="133" t="s">
        <v>6647</v>
      </c>
      <c r="N933" s="133"/>
      <c r="O933" s="133" t="s">
        <v>6648</v>
      </c>
      <c r="P933" s="133" t="s">
        <v>663</v>
      </c>
      <c r="Q933" s="166">
        <v>42023</v>
      </c>
      <c r="R933" s="133"/>
      <c r="S933" s="146" t="s">
        <v>3649</v>
      </c>
      <c r="T933" s="173" t="s">
        <v>3649</v>
      </c>
      <c r="U933" s="170" t="s">
        <v>3649</v>
      </c>
      <c r="V933" s="133"/>
      <c r="W933" s="133"/>
      <c r="X933" s="133"/>
    </row>
    <row r="934" spans="1:24" x14ac:dyDescent="0.2">
      <c r="A934" s="133" t="s">
        <v>6684</v>
      </c>
      <c r="B934" s="133" t="s">
        <v>4424</v>
      </c>
      <c r="C934" s="136" t="s">
        <v>5885</v>
      </c>
      <c r="D934" s="136" t="s">
        <v>6686</v>
      </c>
      <c r="E934" s="133"/>
      <c r="F934" s="133" t="s">
        <v>1207</v>
      </c>
      <c r="G934" s="133" t="s">
        <v>3655</v>
      </c>
      <c r="H934" s="133">
        <v>172</v>
      </c>
      <c r="I934" s="133">
        <v>1</v>
      </c>
      <c r="J934" s="133">
        <v>1.1000000000000001</v>
      </c>
      <c r="K934" s="133">
        <v>46</v>
      </c>
      <c r="L934" s="133">
        <v>1</v>
      </c>
      <c r="M934" s="133" t="s">
        <v>6647</v>
      </c>
      <c r="N934" s="133"/>
      <c r="O934" s="133" t="s">
        <v>6648</v>
      </c>
      <c r="P934" s="133" t="s">
        <v>663</v>
      </c>
      <c r="Q934" s="166">
        <v>42023</v>
      </c>
      <c r="R934" s="133"/>
      <c r="S934" s="146" t="s">
        <v>3649</v>
      </c>
      <c r="T934" s="173" t="s">
        <v>3649</v>
      </c>
      <c r="U934" s="170" t="s">
        <v>3649</v>
      </c>
      <c r="V934" s="133"/>
      <c r="W934" s="133"/>
      <c r="X934" s="133"/>
    </row>
    <row r="935" spans="1:24" x14ac:dyDescent="0.2">
      <c r="A935" s="133"/>
      <c r="B935" s="133">
        <v>55</v>
      </c>
      <c r="C935" s="136" t="s">
        <v>6332</v>
      </c>
      <c r="D935" s="136" t="s">
        <v>1645</v>
      </c>
      <c r="E935" s="133"/>
      <c r="F935" s="133">
        <v>136900</v>
      </c>
      <c r="G935" s="133" t="s">
        <v>1192</v>
      </c>
      <c r="H935" s="133">
        <v>125</v>
      </c>
      <c r="I935" s="133">
        <v>1</v>
      </c>
      <c r="J935" s="133">
        <v>189</v>
      </c>
      <c r="K935" s="133">
        <v>33</v>
      </c>
      <c r="L935" s="133"/>
      <c r="M935" s="133" t="s">
        <v>1380</v>
      </c>
      <c r="N935" s="133"/>
      <c r="O935" s="133" t="s">
        <v>2722</v>
      </c>
      <c r="P935" s="133" t="s">
        <v>4816</v>
      </c>
      <c r="Q935" s="166">
        <v>42032</v>
      </c>
      <c r="R935" s="133"/>
      <c r="S935" s="146" t="s">
        <v>3649</v>
      </c>
      <c r="T935" s="173" t="s">
        <v>3649</v>
      </c>
      <c r="U935" s="170" t="s">
        <v>3649</v>
      </c>
      <c r="V935" s="133"/>
      <c r="W935" s="133"/>
      <c r="X935" s="133"/>
    </row>
    <row r="936" spans="1:24" x14ac:dyDescent="0.2">
      <c r="A936" s="133"/>
      <c r="B936" s="133">
        <v>55</v>
      </c>
      <c r="C936" s="136" t="s">
        <v>6332</v>
      </c>
      <c r="D936" s="136" t="s">
        <v>1650</v>
      </c>
      <c r="E936" s="133"/>
      <c r="F936" s="133">
        <v>136900</v>
      </c>
      <c r="G936" s="133" t="s">
        <v>1192</v>
      </c>
      <c r="H936" s="133">
        <v>125</v>
      </c>
      <c r="I936" s="133">
        <v>1</v>
      </c>
      <c r="J936" s="133">
        <v>189</v>
      </c>
      <c r="K936" s="133">
        <v>33</v>
      </c>
      <c r="L936" s="133"/>
      <c r="M936" s="133" t="s">
        <v>1380</v>
      </c>
      <c r="N936" s="133"/>
      <c r="O936" s="133" t="s">
        <v>2722</v>
      </c>
      <c r="P936" s="133" t="s">
        <v>4816</v>
      </c>
      <c r="Q936" s="166">
        <v>42032</v>
      </c>
      <c r="R936" s="133"/>
      <c r="S936" s="146" t="s">
        <v>3649</v>
      </c>
      <c r="T936" s="173" t="s">
        <v>3649</v>
      </c>
      <c r="U936" s="170" t="s">
        <v>3649</v>
      </c>
      <c r="V936" s="133"/>
      <c r="W936" s="133"/>
      <c r="X936" s="133"/>
    </row>
    <row r="937" spans="1:24" x14ac:dyDescent="0.2">
      <c r="A937" s="133"/>
      <c r="B937" s="133">
        <v>44</v>
      </c>
      <c r="C937" s="136" t="s">
        <v>6508</v>
      </c>
      <c r="D937" s="136" t="s">
        <v>2726</v>
      </c>
      <c r="E937" s="133"/>
      <c r="F937" s="133">
        <v>136950</v>
      </c>
      <c r="G937" s="133" t="s">
        <v>1289</v>
      </c>
      <c r="H937" s="133">
        <v>245</v>
      </c>
      <c r="I937" s="133">
        <v>1</v>
      </c>
      <c r="J937" s="133">
        <v>5</v>
      </c>
      <c r="K937" s="133">
        <v>33</v>
      </c>
      <c r="L937" s="133">
        <v>5500</v>
      </c>
      <c r="M937" s="133" t="s">
        <v>6687</v>
      </c>
      <c r="N937" s="133"/>
      <c r="O937" s="133" t="s">
        <v>2722</v>
      </c>
      <c r="P937" s="133" t="s">
        <v>4816</v>
      </c>
      <c r="Q937" s="166">
        <v>42030</v>
      </c>
      <c r="R937" s="133"/>
      <c r="S937" s="146" t="s">
        <v>3649</v>
      </c>
      <c r="T937" s="173" t="s">
        <v>3649</v>
      </c>
      <c r="U937" s="170" t="s">
        <v>3649</v>
      </c>
      <c r="V937" s="133"/>
      <c r="W937" s="133"/>
      <c r="X937" s="133"/>
    </row>
    <row r="938" spans="1:24" x14ac:dyDescent="0.2">
      <c r="A938" s="133" t="s">
        <v>6575</v>
      </c>
      <c r="B938" s="133" t="s">
        <v>4559</v>
      </c>
      <c r="C938" s="136" t="s">
        <v>6815</v>
      </c>
      <c r="D938" s="136" t="s">
        <v>1651</v>
      </c>
      <c r="E938" s="133" t="s">
        <v>6153</v>
      </c>
      <c r="F938" s="133" t="s">
        <v>6166</v>
      </c>
      <c r="G938" s="133" t="s">
        <v>3620</v>
      </c>
      <c r="H938" s="133">
        <v>303</v>
      </c>
      <c r="I938" s="133">
        <v>1</v>
      </c>
      <c r="J938" s="133">
        <v>59</v>
      </c>
      <c r="K938" s="133">
        <v>45</v>
      </c>
      <c r="L938" s="133">
        <v>80</v>
      </c>
      <c r="M938" s="133" t="s">
        <v>6257</v>
      </c>
      <c r="N938" s="133" t="s">
        <v>2660</v>
      </c>
      <c r="O938" s="133" t="s">
        <v>6693</v>
      </c>
      <c r="P938" s="133" t="s">
        <v>4816</v>
      </c>
      <c r="Q938" s="166">
        <v>42031</v>
      </c>
      <c r="R938" s="133">
        <v>15</v>
      </c>
      <c r="S938" s="146" t="s">
        <v>3649</v>
      </c>
      <c r="T938" s="173" t="s">
        <v>3649</v>
      </c>
      <c r="U938" s="170" t="s">
        <v>3649</v>
      </c>
      <c r="V938" s="133"/>
      <c r="W938" s="133"/>
      <c r="X938" s="133"/>
    </row>
    <row r="939" spans="1:24" x14ac:dyDescent="0.2">
      <c r="A939" s="133" t="s">
        <v>6591</v>
      </c>
      <c r="B939" s="133" t="s">
        <v>4558</v>
      </c>
      <c r="C939" s="136" t="s">
        <v>5907</v>
      </c>
      <c r="D939" s="136" t="s">
        <v>3784</v>
      </c>
      <c r="E939" s="133" t="s">
        <v>6592</v>
      </c>
      <c r="F939" s="133" t="s">
        <v>3505</v>
      </c>
      <c r="G939" s="133" t="s">
        <v>3620</v>
      </c>
      <c r="H939" s="133">
        <v>303</v>
      </c>
      <c r="I939" s="133">
        <v>1</v>
      </c>
      <c r="J939" s="133">
        <v>110</v>
      </c>
      <c r="K939" s="133">
        <v>63</v>
      </c>
      <c r="L939" s="133">
        <v>110</v>
      </c>
      <c r="M939" s="133" t="s">
        <v>3630</v>
      </c>
      <c r="N939" s="133" t="s">
        <v>3657</v>
      </c>
      <c r="O939" s="133" t="s">
        <v>6689</v>
      </c>
      <c r="P939" s="133" t="s">
        <v>4816</v>
      </c>
      <c r="Q939" s="166">
        <v>42038</v>
      </c>
      <c r="R939" s="133" t="s">
        <v>4776</v>
      </c>
      <c r="S939" s="146" t="s">
        <v>3649</v>
      </c>
      <c r="T939" s="173" t="s">
        <v>3649</v>
      </c>
      <c r="U939" s="170" t="s">
        <v>3649</v>
      </c>
      <c r="V939" s="133"/>
      <c r="W939" s="133"/>
      <c r="X939" s="133"/>
    </row>
    <row r="940" spans="1:24" x14ac:dyDescent="0.2">
      <c r="A940" s="133" t="s">
        <v>6593</v>
      </c>
      <c r="B940" s="133" t="s">
        <v>4558</v>
      </c>
      <c r="C940" s="136" t="s">
        <v>5907</v>
      </c>
      <c r="D940" s="136" t="s">
        <v>515</v>
      </c>
      <c r="E940" s="133" t="s">
        <v>6594</v>
      </c>
      <c r="F940" s="133" t="s">
        <v>6595</v>
      </c>
      <c r="G940" s="133" t="s">
        <v>3620</v>
      </c>
      <c r="H940" s="133">
        <v>303</v>
      </c>
      <c r="I940" s="133">
        <v>1</v>
      </c>
      <c r="J940" s="133">
        <v>93.5</v>
      </c>
      <c r="K940" s="133">
        <v>63</v>
      </c>
      <c r="L940" s="133">
        <v>110</v>
      </c>
      <c r="M940" s="133" t="s">
        <v>3630</v>
      </c>
      <c r="N940" s="133" t="s">
        <v>3657</v>
      </c>
      <c r="O940" s="133" t="s">
        <v>6688</v>
      </c>
      <c r="P940" s="133" t="s">
        <v>4816</v>
      </c>
      <c r="Q940" s="166">
        <v>42044</v>
      </c>
      <c r="R940" s="133" t="s">
        <v>4776</v>
      </c>
      <c r="S940" s="146" t="s">
        <v>3649</v>
      </c>
      <c r="T940" s="173" t="s">
        <v>3649</v>
      </c>
      <c r="U940" s="170" t="s">
        <v>3649</v>
      </c>
      <c r="V940" s="133"/>
      <c r="W940" s="133"/>
      <c r="X940" s="133"/>
    </row>
    <row r="941" spans="1:24" x14ac:dyDescent="0.2">
      <c r="A941" s="133" t="s">
        <v>6596</v>
      </c>
      <c r="B941" s="133" t="s">
        <v>4559</v>
      </c>
      <c r="C941" s="136" t="s">
        <v>6062</v>
      </c>
      <c r="D941" s="136" t="s">
        <v>1634</v>
      </c>
      <c r="E941" s="133" t="s">
        <v>6597</v>
      </c>
      <c r="F941" s="133" t="s">
        <v>4083</v>
      </c>
      <c r="G941" s="133" t="s">
        <v>3620</v>
      </c>
      <c r="H941" s="133">
        <v>303</v>
      </c>
      <c r="I941" s="133">
        <v>1</v>
      </c>
      <c r="J941" s="133">
        <v>110</v>
      </c>
      <c r="K941" s="133">
        <v>63</v>
      </c>
      <c r="L941" s="133">
        <v>110</v>
      </c>
      <c r="M941" s="133" t="s">
        <v>3630</v>
      </c>
      <c r="N941" s="133" t="s">
        <v>3657</v>
      </c>
      <c r="O941" s="133" t="s">
        <v>6707</v>
      </c>
      <c r="P941" s="133" t="s">
        <v>4816</v>
      </c>
      <c r="Q941" s="166">
        <v>42039</v>
      </c>
      <c r="R941" s="133" t="s">
        <v>4776</v>
      </c>
      <c r="S941" s="146" t="s">
        <v>3649</v>
      </c>
      <c r="T941" s="173" t="s">
        <v>3649</v>
      </c>
      <c r="U941" s="170" t="s">
        <v>3649</v>
      </c>
      <c r="V941" s="133"/>
      <c r="W941" s="133"/>
      <c r="X941" s="133"/>
    </row>
    <row r="942" spans="1:24" x14ac:dyDescent="0.2">
      <c r="A942" s="133" t="s">
        <v>6691</v>
      </c>
      <c r="B942" s="133" t="s">
        <v>4558</v>
      </c>
      <c r="C942" s="136" t="s">
        <v>5907</v>
      </c>
      <c r="D942" s="136" t="s">
        <v>878</v>
      </c>
      <c r="E942" s="133" t="s">
        <v>6165</v>
      </c>
      <c r="F942" s="133" t="s">
        <v>6167</v>
      </c>
      <c r="G942" s="133" t="s">
        <v>3620</v>
      </c>
      <c r="H942" s="133">
        <v>303</v>
      </c>
      <c r="I942" s="133">
        <v>1</v>
      </c>
      <c r="J942" s="133">
        <v>55</v>
      </c>
      <c r="K942" s="133">
        <v>45</v>
      </c>
      <c r="L942" s="133">
        <v>80</v>
      </c>
      <c r="M942" s="133" t="s">
        <v>6257</v>
      </c>
      <c r="N942" s="133" t="s">
        <v>3633</v>
      </c>
      <c r="O942" s="133" t="s">
        <v>6692</v>
      </c>
      <c r="P942" s="133" t="s">
        <v>4816</v>
      </c>
      <c r="Q942" s="166">
        <v>42031</v>
      </c>
      <c r="R942" s="133">
        <v>15</v>
      </c>
      <c r="S942" s="146" t="s">
        <v>3649</v>
      </c>
      <c r="T942" s="173" t="s">
        <v>3649</v>
      </c>
      <c r="U942" s="170" t="s">
        <v>3649</v>
      </c>
      <c r="V942" s="133"/>
      <c r="W942" s="133"/>
      <c r="X942" s="133"/>
    </row>
    <row r="943" spans="1:24" x14ac:dyDescent="0.2">
      <c r="A943" s="133"/>
      <c r="B943" s="133">
        <v>50</v>
      </c>
      <c r="C943" s="136" t="s">
        <v>6496</v>
      </c>
      <c r="D943" s="136" t="s">
        <v>1641</v>
      </c>
      <c r="E943" s="133"/>
      <c r="F943" s="133">
        <v>136900</v>
      </c>
      <c r="G943" s="133">
        <v>165</v>
      </c>
      <c r="H943" s="133">
        <v>176</v>
      </c>
      <c r="I943" s="133">
        <v>1</v>
      </c>
      <c r="J943" s="133">
        <v>602</v>
      </c>
      <c r="K943" s="133">
        <v>33</v>
      </c>
      <c r="L943" s="133"/>
      <c r="M943" s="133" t="s">
        <v>1380</v>
      </c>
      <c r="N943" s="133"/>
      <c r="O943" s="133" t="s">
        <v>2722</v>
      </c>
      <c r="P943" s="133" t="s">
        <v>4816</v>
      </c>
      <c r="Q943" s="166">
        <v>42045</v>
      </c>
      <c r="R943" s="133"/>
      <c r="S943" s="146" t="s">
        <v>3649</v>
      </c>
      <c r="T943" s="173" t="s">
        <v>3649</v>
      </c>
      <c r="U943" s="170" t="s">
        <v>3649</v>
      </c>
      <c r="V943" s="133"/>
      <c r="W943" s="133"/>
      <c r="X943" s="175" t="s">
        <v>1644</v>
      </c>
    </row>
    <row r="944" spans="1:24" x14ac:dyDescent="0.2">
      <c r="A944" s="133"/>
      <c r="B944" s="133">
        <v>44</v>
      </c>
      <c r="C944" s="136" t="s">
        <v>6508</v>
      </c>
      <c r="D944" s="136" t="s">
        <v>1641</v>
      </c>
      <c r="E944" s="133"/>
      <c r="F944" s="133">
        <v>136900</v>
      </c>
      <c r="G944" s="133" t="s">
        <v>1192</v>
      </c>
      <c r="H944" s="133">
        <v>125</v>
      </c>
      <c r="I944" s="133">
        <v>1</v>
      </c>
      <c r="J944" s="133">
        <v>902</v>
      </c>
      <c r="K944" s="133">
        <v>33</v>
      </c>
      <c r="L944" s="133"/>
      <c r="M944" s="133" t="s">
        <v>1380</v>
      </c>
      <c r="N944" s="133"/>
      <c r="O944" s="133" t="s">
        <v>2722</v>
      </c>
      <c r="P944" s="133" t="s">
        <v>4816</v>
      </c>
      <c r="Q944" s="166">
        <v>42045</v>
      </c>
      <c r="R944" s="133"/>
      <c r="S944" s="146" t="s">
        <v>3649</v>
      </c>
      <c r="T944" s="173" t="s">
        <v>3649</v>
      </c>
      <c r="U944" s="170" t="s">
        <v>3649</v>
      </c>
      <c r="V944" s="133"/>
      <c r="W944" s="133"/>
      <c r="X944" s="133"/>
    </row>
    <row r="945" spans="1:24" x14ac:dyDescent="0.2">
      <c r="A945" s="133"/>
      <c r="B945" s="133">
        <v>44</v>
      </c>
      <c r="C945" s="136" t="s">
        <v>6508</v>
      </c>
      <c r="D945" s="136" t="s">
        <v>1642</v>
      </c>
      <c r="E945" s="133"/>
      <c r="F945" s="133">
        <v>136900</v>
      </c>
      <c r="G945" s="133" t="s">
        <v>1192</v>
      </c>
      <c r="H945" s="133">
        <v>125</v>
      </c>
      <c r="I945" s="133">
        <v>1</v>
      </c>
      <c r="J945" s="133">
        <v>902</v>
      </c>
      <c r="K945" s="133">
        <v>33</v>
      </c>
      <c r="L945" s="133"/>
      <c r="M945" s="133" t="s">
        <v>1380</v>
      </c>
      <c r="N945" s="133"/>
      <c r="O945" s="133" t="s">
        <v>2722</v>
      </c>
      <c r="P945" s="133" t="s">
        <v>4816</v>
      </c>
      <c r="Q945" s="166">
        <v>42045</v>
      </c>
      <c r="R945" s="133"/>
      <c r="S945" s="146" t="s">
        <v>3649</v>
      </c>
      <c r="T945" s="173" t="s">
        <v>3649</v>
      </c>
      <c r="U945" s="170" t="s">
        <v>3649</v>
      </c>
      <c r="V945" s="133"/>
      <c r="W945" s="133"/>
      <c r="X945" s="133"/>
    </row>
    <row r="946" spans="1:24" x14ac:dyDescent="0.2">
      <c r="A946" s="133" t="s">
        <v>6697</v>
      </c>
      <c r="B946" s="133" t="s">
        <v>4424</v>
      </c>
      <c r="C946" s="136" t="s">
        <v>5885</v>
      </c>
      <c r="D946" s="136" t="s">
        <v>6705</v>
      </c>
      <c r="E946" s="133" t="s">
        <v>6698</v>
      </c>
      <c r="F946" s="133" t="s">
        <v>6699</v>
      </c>
      <c r="G946" s="133" t="s">
        <v>3655</v>
      </c>
      <c r="H946" s="133">
        <v>172</v>
      </c>
      <c r="I946" s="133">
        <v>1</v>
      </c>
      <c r="J946" s="133">
        <v>27.5</v>
      </c>
      <c r="K946" s="133">
        <v>54</v>
      </c>
      <c r="L946" s="133">
        <v>55</v>
      </c>
      <c r="M946" s="133" t="s">
        <v>3602</v>
      </c>
      <c r="N946" s="133" t="s">
        <v>3633</v>
      </c>
      <c r="O946" s="133" t="s">
        <v>6701</v>
      </c>
      <c r="P946" s="133" t="s">
        <v>4816</v>
      </c>
      <c r="Q946" s="166">
        <v>42033</v>
      </c>
      <c r="R946" s="133">
        <v>7</v>
      </c>
      <c r="S946" s="146" t="s">
        <v>3649</v>
      </c>
      <c r="T946" s="173" t="s">
        <v>3649</v>
      </c>
      <c r="U946" s="170" t="s">
        <v>3649</v>
      </c>
      <c r="V946" s="133"/>
      <c r="W946" s="133"/>
      <c r="X946" s="133"/>
    </row>
    <row r="947" spans="1:24" x14ac:dyDescent="0.2">
      <c r="A947" s="133" t="s">
        <v>6697</v>
      </c>
      <c r="B947" s="133" t="s">
        <v>4424</v>
      </c>
      <c r="C947" s="136" t="s">
        <v>5885</v>
      </c>
      <c r="D947" s="136" t="s">
        <v>6706</v>
      </c>
      <c r="E947" s="133" t="s">
        <v>6698</v>
      </c>
      <c r="F947" s="133" t="s">
        <v>6699</v>
      </c>
      <c r="G947" s="133" t="s">
        <v>3655</v>
      </c>
      <c r="H947" s="133">
        <v>172</v>
      </c>
      <c r="I947" s="133">
        <v>1</v>
      </c>
      <c r="J947" s="133">
        <v>27.5</v>
      </c>
      <c r="K947" s="133">
        <v>54</v>
      </c>
      <c r="L947" s="133">
        <v>55</v>
      </c>
      <c r="M947" s="133" t="s">
        <v>3602</v>
      </c>
      <c r="N947" s="133" t="s">
        <v>3633</v>
      </c>
      <c r="O947" s="133" t="s">
        <v>6701</v>
      </c>
      <c r="P947" s="133" t="s">
        <v>4816</v>
      </c>
      <c r="Q947" s="166">
        <v>42033</v>
      </c>
      <c r="R947" s="133">
        <v>7</v>
      </c>
      <c r="S947" s="146" t="s">
        <v>3649</v>
      </c>
      <c r="T947" s="173" t="s">
        <v>3649</v>
      </c>
      <c r="U947" s="170" t="s">
        <v>3649</v>
      </c>
      <c r="V947" s="133"/>
      <c r="W947" s="133"/>
      <c r="X947" s="133"/>
    </row>
    <row r="948" spans="1:24" x14ac:dyDescent="0.2">
      <c r="A948" s="133" t="s">
        <v>6702</v>
      </c>
      <c r="B948" s="133" t="s">
        <v>4424</v>
      </c>
      <c r="C948" s="136" t="s">
        <v>5885</v>
      </c>
      <c r="D948" s="136" t="s">
        <v>6708</v>
      </c>
      <c r="E948" s="133" t="s">
        <v>6703</v>
      </c>
      <c r="F948" s="133" t="s">
        <v>6704</v>
      </c>
      <c r="G948" s="133" t="s">
        <v>3655</v>
      </c>
      <c r="H948" s="133">
        <v>172</v>
      </c>
      <c r="I948" s="133">
        <v>1</v>
      </c>
      <c r="J948" s="133">
        <v>27.5</v>
      </c>
      <c r="K948" s="133">
        <v>54</v>
      </c>
      <c r="L948" s="133">
        <v>55</v>
      </c>
      <c r="M948" s="133" t="s">
        <v>3602</v>
      </c>
      <c r="N948" s="133" t="s">
        <v>3633</v>
      </c>
      <c r="O948" s="133" t="s">
        <v>6668</v>
      </c>
      <c r="P948" s="133" t="s">
        <v>4816</v>
      </c>
      <c r="Q948" s="166">
        <v>42037</v>
      </c>
      <c r="R948" s="133">
        <v>7</v>
      </c>
      <c r="S948" s="146" t="s">
        <v>3649</v>
      </c>
      <c r="T948" s="173" t="s">
        <v>3649</v>
      </c>
      <c r="U948" s="170" t="s">
        <v>3649</v>
      </c>
      <c r="V948" s="133"/>
      <c r="W948" s="133"/>
      <c r="X948" s="133"/>
    </row>
    <row r="949" spans="1:24" x14ac:dyDescent="0.2">
      <c r="A949" s="133" t="s">
        <v>6702</v>
      </c>
      <c r="B949" s="133" t="s">
        <v>4424</v>
      </c>
      <c r="C949" s="136" t="s">
        <v>5885</v>
      </c>
      <c r="D949" s="136" t="s">
        <v>6709</v>
      </c>
      <c r="E949" s="133" t="s">
        <v>6703</v>
      </c>
      <c r="F949" s="133" t="s">
        <v>6704</v>
      </c>
      <c r="G949" s="133" t="s">
        <v>3655</v>
      </c>
      <c r="H949" s="133">
        <v>172</v>
      </c>
      <c r="I949" s="133">
        <v>1</v>
      </c>
      <c r="J949" s="133">
        <v>27.5</v>
      </c>
      <c r="K949" s="133">
        <v>54</v>
      </c>
      <c r="L949" s="133">
        <v>55</v>
      </c>
      <c r="M949" s="133" t="s">
        <v>3602</v>
      </c>
      <c r="N949" s="133" t="s">
        <v>3633</v>
      </c>
      <c r="O949" s="133" t="s">
        <v>6668</v>
      </c>
      <c r="P949" s="133" t="s">
        <v>4816</v>
      </c>
      <c r="Q949" s="166">
        <v>42037</v>
      </c>
      <c r="R949" s="133">
        <v>7</v>
      </c>
      <c r="S949" s="146" t="s">
        <v>3649</v>
      </c>
      <c r="T949" s="173" t="s">
        <v>3649</v>
      </c>
      <c r="U949" s="170" t="s">
        <v>3649</v>
      </c>
      <c r="V949" s="133"/>
      <c r="W949" s="133"/>
      <c r="X949" s="133"/>
    </row>
    <row r="950" spans="1:24" x14ac:dyDescent="0.2">
      <c r="A950" s="133"/>
      <c r="B950" s="133">
        <v>45</v>
      </c>
      <c r="C950" s="136" t="s">
        <v>6200</v>
      </c>
      <c r="D950" s="136" t="s">
        <v>1641</v>
      </c>
      <c r="E950" s="133"/>
      <c r="F950" s="133">
        <v>136900</v>
      </c>
      <c r="G950" s="133">
        <v>145</v>
      </c>
      <c r="H950" s="133">
        <v>150</v>
      </c>
      <c r="I950" s="133">
        <v>1</v>
      </c>
      <c r="J950" s="133">
        <v>902</v>
      </c>
      <c r="K950" s="133">
        <v>33</v>
      </c>
      <c r="L950" s="133"/>
      <c r="M950" s="133" t="s">
        <v>1380</v>
      </c>
      <c r="N950" s="133"/>
      <c r="O950" s="133" t="s">
        <v>6622</v>
      </c>
      <c r="P950" s="133" t="s">
        <v>4816</v>
      </c>
      <c r="Q950" s="166">
        <v>42052</v>
      </c>
      <c r="R950" s="133"/>
      <c r="S950" s="146" t="s">
        <v>3649</v>
      </c>
      <c r="T950" s="173" t="s">
        <v>3649</v>
      </c>
      <c r="U950" s="170" t="s">
        <v>3649</v>
      </c>
      <c r="V950" s="133"/>
      <c r="W950" s="133"/>
      <c r="X950" s="133"/>
    </row>
    <row r="951" spans="1:24" x14ac:dyDescent="0.2">
      <c r="A951" s="133"/>
      <c r="B951" s="133">
        <v>45</v>
      </c>
      <c r="C951" s="136" t="s">
        <v>6200</v>
      </c>
      <c r="D951" s="136" t="s">
        <v>1642</v>
      </c>
      <c r="E951" s="133"/>
      <c r="F951" s="133">
        <v>136900</v>
      </c>
      <c r="G951" s="133">
        <v>145</v>
      </c>
      <c r="H951" s="133">
        <v>150</v>
      </c>
      <c r="I951" s="133">
        <v>1</v>
      </c>
      <c r="J951" s="133">
        <v>902</v>
      </c>
      <c r="K951" s="133">
        <v>33</v>
      </c>
      <c r="L951" s="133"/>
      <c r="M951" s="133" t="s">
        <v>1380</v>
      </c>
      <c r="N951" s="133"/>
      <c r="O951" s="133" t="s">
        <v>6622</v>
      </c>
      <c r="P951" s="133" t="s">
        <v>4816</v>
      </c>
      <c r="Q951" s="166">
        <v>42052</v>
      </c>
      <c r="R951" s="133"/>
      <c r="S951" s="146" t="s">
        <v>3649</v>
      </c>
      <c r="T951" s="173" t="s">
        <v>3649</v>
      </c>
      <c r="U951" s="170" t="s">
        <v>3649</v>
      </c>
      <c r="V951" s="133"/>
      <c r="W951" s="133"/>
      <c r="X951" s="133"/>
    </row>
    <row r="952" spans="1:24" x14ac:dyDescent="0.2">
      <c r="A952" s="133" t="s">
        <v>6711</v>
      </c>
      <c r="B952" s="133">
        <v>43</v>
      </c>
      <c r="C952" s="136" t="s">
        <v>6499</v>
      </c>
      <c r="D952" s="136" t="s">
        <v>1641</v>
      </c>
      <c r="E952" s="133" t="s">
        <v>4607</v>
      </c>
      <c r="F952" s="133">
        <v>133913</v>
      </c>
      <c r="G952" s="133" t="s">
        <v>3655</v>
      </c>
      <c r="H952" s="133">
        <v>172</v>
      </c>
      <c r="I952" s="133">
        <v>1</v>
      </c>
      <c r="J952" s="133">
        <v>920</v>
      </c>
      <c r="K952" s="133">
        <v>36</v>
      </c>
      <c r="L952" s="133">
        <v>5500</v>
      </c>
      <c r="M952" s="133" t="s">
        <v>1494</v>
      </c>
      <c r="N952" s="133" t="s">
        <v>5130</v>
      </c>
      <c r="O952" s="133" t="s">
        <v>6622</v>
      </c>
      <c r="P952" s="133" t="s">
        <v>4816</v>
      </c>
      <c r="Q952" s="166">
        <v>42052</v>
      </c>
      <c r="R952" s="133">
        <v>347</v>
      </c>
      <c r="S952" s="146" t="s">
        <v>3649</v>
      </c>
      <c r="T952" s="173" t="s">
        <v>3649</v>
      </c>
      <c r="U952" s="170" t="s">
        <v>3649</v>
      </c>
      <c r="V952" s="133"/>
      <c r="W952" s="133"/>
      <c r="X952" s="133"/>
    </row>
    <row r="953" spans="1:24" x14ac:dyDescent="0.2">
      <c r="A953" s="133" t="s">
        <v>6713</v>
      </c>
      <c r="B953" s="133" t="s">
        <v>4424</v>
      </c>
      <c r="C953" s="136" t="s">
        <v>5885</v>
      </c>
      <c r="D953" s="136" t="s">
        <v>6716</v>
      </c>
      <c r="E953" s="133" t="s">
        <v>6714</v>
      </c>
      <c r="F953" s="133" t="s">
        <v>6715</v>
      </c>
      <c r="G953" s="133" t="s">
        <v>3655</v>
      </c>
      <c r="H953" s="133">
        <v>172</v>
      </c>
      <c r="I953" s="133">
        <v>1</v>
      </c>
      <c r="J953" s="133">
        <v>1</v>
      </c>
      <c r="K953" s="133">
        <v>54</v>
      </c>
      <c r="L953" s="133">
        <v>2</v>
      </c>
      <c r="M953" s="133" t="s">
        <v>1207</v>
      </c>
      <c r="N953" s="133" t="s">
        <v>580</v>
      </c>
      <c r="O953" s="133" t="s">
        <v>6228</v>
      </c>
      <c r="P953" s="133" t="s">
        <v>663</v>
      </c>
      <c r="Q953" s="166">
        <v>42037</v>
      </c>
      <c r="R953" s="133">
        <v>0.25</v>
      </c>
      <c r="S953" s="146" t="s">
        <v>3649</v>
      </c>
      <c r="T953" s="173" t="s">
        <v>3649</v>
      </c>
      <c r="U953" s="170" t="s">
        <v>3649</v>
      </c>
      <c r="V953" s="133"/>
      <c r="W953" s="133"/>
      <c r="X953" s="133"/>
    </row>
    <row r="954" spans="1:24" x14ac:dyDescent="0.2">
      <c r="A954" s="133" t="s">
        <v>6713</v>
      </c>
      <c r="B954" s="133" t="s">
        <v>4424</v>
      </c>
      <c r="C954" s="136" t="s">
        <v>5885</v>
      </c>
      <c r="D954" s="136" t="s">
        <v>6717</v>
      </c>
      <c r="E954" s="133" t="s">
        <v>6714</v>
      </c>
      <c r="F954" s="133" t="s">
        <v>6715</v>
      </c>
      <c r="G954" s="133" t="s">
        <v>3655</v>
      </c>
      <c r="H954" s="133">
        <v>172</v>
      </c>
      <c r="I954" s="133">
        <v>1</v>
      </c>
      <c r="J954" s="133">
        <v>1</v>
      </c>
      <c r="K954" s="133">
        <v>54</v>
      </c>
      <c r="L954" s="133">
        <v>2</v>
      </c>
      <c r="M954" s="133" t="s">
        <v>1207</v>
      </c>
      <c r="N954" s="133" t="s">
        <v>580</v>
      </c>
      <c r="O954" s="133" t="s">
        <v>6228</v>
      </c>
      <c r="P954" s="133" t="s">
        <v>663</v>
      </c>
      <c r="Q954" s="166">
        <v>42037</v>
      </c>
      <c r="R954" s="133">
        <v>0.25</v>
      </c>
      <c r="S954" s="146" t="s">
        <v>3649</v>
      </c>
      <c r="T954" s="173" t="s">
        <v>3649</v>
      </c>
      <c r="U954" s="170" t="s">
        <v>3649</v>
      </c>
      <c r="V954" s="133"/>
      <c r="W954" s="133"/>
      <c r="X954" s="133"/>
    </row>
    <row r="955" spans="1:24" x14ac:dyDescent="0.2">
      <c r="A955" s="133" t="s">
        <v>6718</v>
      </c>
      <c r="B955" s="133" t="s">
        <v>4424</v>
      </c>
      <c r="C955" s="136" t="s">
        <v>5885</v>
      </c>
      <c r="D955" s="136" t="s">
        <v>6722</v>
      </c>
      <c r="E955" s="133" t="s">
        <v>5365</v>
      </c>
      <c r="F955" s="133" t="s">
        <v>6719</v>
      </c>
      <c r="G955" s="133" t="s">
        <v>3655</v>
      </c>
      <c r="H955" s="133">
        <v>172</v>
      </c>
      <c r="I955" s="133">
        <v>1</v>
      </c>
      <c r="J955" s="133">
        <v>1</v>
      </c>
      <c r="K955" s="133">
        <v>54</v>
      </c>
      <c r="L955" s="133">
        <v>2</v>
      </c>
      <c r="M955" s="133" t="s">
        <v>6720</v>
      </c>
      <c r="N955" s="133" t="s">
        <v>580</v>
      </c>
      <c r="O955" s="133" t="s">
        <v>6228</v>
      </c>
      <c r="P955" s="133" t="s">
        <v>663</v>
      </c>
      <c r="Q955" s="166">
        <v>42037</v>
      </c>
      <c r="R955" s="133">
        <v>0.25</v>
      </c>
      <c r="S955" s="146" t="s">
        <v>3649</v>
      </c>
      <c r="T955" s="173" t="s">
        <v>3649</v>
      </c>
      <c r="U955" s="170" t="s">
        <v>3649</v>
      </c>
      <c r="V955" s="133"/>
      <c r="W955" s="133"/>
      <c r="X955" s="133"/>
    </row>
    <row r="956" spans="1:24" x14ac:dyDescent="0.2">
      <c r="A956" s="133" t="s">
        <v>6718</v>
      </c>
      <c r="B956" s="133" t="s">
        <v>4424</v>
      </c>
      <c r="C956" s="136" t="s">
        <v>5885</v>
      </c>
      <c r="D956" s="136" t="s">
        <v>6721</v>
      </c>
      <c r="E956" s="133" t="s">
        <v>5365</v>
      </c>
      <c r="F956" s="133" t="s">
        <v>6719</v>
      </c>
      <c r="G956" s="133" t="s">
        <v>3655</v>
      </c>
      <c r="H956" s="133">
        <v>172</v>
      </c>
      <c r="I956" s="133">
        <v>1</v>
      </c>
      <c r="J956" s="133">
        <v>1</v>
      </c>
      <c r="K956" s="133">
        <v>54</v>
      </c>
      <c r="L956" s="133">
        <v>2</v>
      </c>
      <c r="M956" s="133" t="s">
        <v>6720</v>
      </c>
      <c r="N956" s="133" t="s">
        <v>580</v>
      </c>
      <c r="O956" s="133" t="s">
        <v>6228</v>
      </c>
      <c r="P956" s="133" t="s">
        <v>663</v>
      </c>
      <c r="Q956" s="166">
        <v>42037</v>
      </c>
      <c r="R956" s="133">
        <v>0.25</v>
      </c>
      <c r="S956" s="146" t="s">
        <v>3649</v>
      </c>
      <c r="T956" s="173" t="s">
        <v>3649</v>
      </c>
      <c r="U956" s="170" t="s">
        <v>3649</v>
      </c>
      <c r="V956" s="133"/>
      <c r="W956" s="133"/>
      <c r="X956" s="133"/>
    </row>
    <row r="957" spans="1:24" x14ac:dyDescent="0.2">
      <c r="A957" s="133" t="s">
        <v>6729</v>
      </c>
      <c r="B957" s="133">
        <v>56</v>
      </c>
      <c r="C957" s="136" t="s">
        <v>6724</v>
      </c>
      <c r="D957" s="136" t="s">
        <v>1651</v>
      </c>
      <c r="E957" s="133" t="s">
        <v>2138</v>
      </c>
      <c r="F957" s="133">
        <v>4772</v>
      </c>
      <c r="G957" s="133" t="s">
        <v>1648</v>
      </c>
      <c r="H957" s="133">
        <v>172</v>
      </c>
      <c r="I957" s="133">
        <v>1</v>
      </c>
      <c r="J957" s="133">
        <v>980</v>
      </c>
      <c r="K957" s="133">
        <v>48</v>
      </c>
      <c r="L957" s="133">
        <v>4000</v>
      </c>
      <c r="M957" s="133" t="s">
        <v>5500</v>
      </c>
      <c r="N957" s="133"/>
      <c r="O957" s="133" t="s">
        <v>6607</v>
      </c>
      <c r="P957" s="133" t="s">
        <v>2277</v>
      </c>
      <c r="Q957" s="166">
        <v>42101</v>
      </c>
      <c r="R957" s="133"/>
      <c r="S957" s="146" t="s">
        <v>3649</v>
      </c>
      <c r="T957" s="173" t="s">
        <v>3649</v>
      </c>
      <c r="U957" s="170" t="s">
        <v>3649</v>
      </c>
      <c r="V957" s="133"/>
      <c r="W957" s="133"/>
      <c r="X957" s="133"/>
    </row>
    <row r="958" spans="1:24" x14ac:dyDescent="0.2">
      <c r="A958" s="133"/>
      <c r="B958" s="133">
        <v>54</v>
      </c>
      <c r="C958" s="136" t="s">
        <v>6497</v>
      </c>
      <c r="D958" s="136" t="s">
        <v>1641</v>
      </c>
      <c r="E958" s="133"/>
      <c r="F958" s="133">
        <v>136900</v>
      </c>
      <c r="G958" s="133">
        <v>165</v>
      </c>
      <c r="H958" s="133">
        <v>176</v>
      </c>
      <c r="I958" s="133">
        <v>1</v>
      </c>
      <c r="J958" s="133">
        <v>602</v>
      </c>
      <c r="K958" s="133">
        <v>33</v>
      </c>
      <c r="L958" s="133"/>
      <c r="M958" s="133" t="s">
        <v>1380</v>
      </c>
      <c r="N958" s="133"/>
      <c r="O958" s="133" t="s">
        <v>2722</v>
      </c>
      <c r="P958" s="133" t="s">
        <v>2277</v>
      </c>
      <c r="Q958" s="166">
        <v>42061</v>
      </c>
      <c r="R958" s="133"/>
      <c r="S958" s="146" t="s">
        <v>3649</v>
      </c>
      <c r="T958" s="173" t="s">
        <v>3649</v>
      </c>
      <c r="U958" s="170" t="s">
        <v>3649</v>
      </c>
      <c r="V958" s="133"/>
      <c r="W958" s="133"/>
      <c r="X958" s="133"/>
    </row>
    <row r="959" spans="1:24" x14ac:dyDescent="0.2">
      <c r="A959" s="133"/>
      <c r="B959" s="133">
        <v>54</v>
      </c>
      <c r="C959" s="136" t="s">
        <v>6497</v>
      </c>
      <c r="D959" s="136" t="s">
        <v>1642</v>
      </c>
      <c r="E959" s="133"/>
      <c r="F959" s="133">
        <v>136900</v>
      </c>
      <c r="G959" s="133">
        <v>165</v>
      </c>
      <c r="H959" s="133">
        <v>176</v>
      </c>
      <c r="I959" s="133">
        <v>1</v>
      </c>
      <c r="J959" s="133">
        <v>602</v>
      </c>
      <c r="K959" s="133">
        <v>33</v>
      </c>
      <c r="L959" s="133"/>
      <c r="M959" s="133" t="s">
        <v>1380</v>
      </c>
      <c r="N959" s="133"/>
      <c r="O959" s="133" t="s">
        <v>2722</v>
      </c>
      <c r="P959" s="133" t="s">
        <v>2277</v>
      </c>
      <c r="Q959" s="166">
        <v>42061</v>
      </c>
      <c r="R959" s="133"/>
      <c r="S959" s="146" t="s">
        <v>3649</v>
      </c>
      <c r="T959" s="173" t="s">
        <v>3649</v>
      </c>
      <c r="U959" s="170" t="s">
        <v>3649</v>
      </c>
      <c r="V959" s="133"/>
      <c r="W959" s="133"/>
      <c r="X959" s="133"/>
    </row>
    <row r="960" spans="1:24" x14ac:dyDescent="0.2">
      <c r="A960" s="133"/>
      <c r="B960" s="133">
        <v>49</v>
      </c>
      <c r="C960" s="136" t="s">
        <v>6563</v>
      </c>
      <c r="D960" s="136" t="s">
        <v>2726</v>
      </c>
      <c r="E960" s="133"/>
      <c r="F960" s="133">
        <v>136900</v>
      </c>
      <c r="G960" s="133" t="s">
        <v>1991</v>
      </c>
      <c r="H960" s="133"/>
      <c r="I960" s="133">
        <v>1</v>
      </c>
      <c r="J960" s="133">
        <v>602</v>
      </c>
      <c r="K960" s="133">
        <v>33</v>
      </c>
      <c r="L960" s="133"/>
      <c r="M960" s="133" t="s">
        <v>1380</v>
      </c>
      <c r="N960" s="133"/>
      <c r="O960" s="133" t="s">
        <v>2722</v>
      </c>
      <c r="P960" s="133" t="s">
        <v>4816</v>
      </c>
      <c r="Q960" s="166">
        <v>42055</v>
      </c>
      <c r="R960" s="133"/>
      <c r="S960" s="146" t="s">
        <v>3649</v>
      </c>
      <c r="T960" s="173" t="s">
        <v>3649</v>
      </c>
      <c r="U960" s="170" t="s">
        <v>3649</v>
      </c>
      <c r="V960" s="133"/>
      <c r="W960" s="133"/>
      <c r="X960" s="133"/>
    </row>
    <row r="961" spans="1:24" x14ac:dyDescent="0.2">
      <c r="A961" s="133" t="s">
        <v>6731</v>
      </c>
      <c r="B961" s="133" t="s">
        <v>4424</v>
      </c>
      <c r="C961" s="136" t="s">
        <v>5885</v>
      </c>
      <c r="D961" s="136" t="s">
        <v>6739</v>
      </c>
      <c r="E961" s="133" t="s">
        <v>6732</v>
      </c>
      <c r="F961" s="133" t="s">
        <v>6733</v>
      </c>
      <c r="G961" s="133" t="s">
        <v>3655</v>
      </c>
      <c r="H961" s="133">
        <v>172</v>
      </c>
      <c r="I961" s="133">
        <v>1</v>
      </c>
      <c r="J961" s="133">
        <v>2.5</v>
      </c>
      <c r="K961" s="133">
        <v>54</v>
      </c>
      <c r="L961" s="133">
        <v>5</v>
      </c>
      <c r="M961" s="133" t="s">
        <v>5500</v>
      </c>
      <c r="N961" s="133" t="s">
        <v>580</v>
      </c>
      <c r="O961" s="133" t="s">
        <v>6228</v>
      </c>
      <c r="P961" s="133" t="s">
        <v>663</v>
      </c>
      <c r="Q961" s="166">
        <v>42039</v>
      </c>
      <c r="R961" s="133">
        <v>0.75</v>
      </c>
      <c r="S961" s="146" t="s">
        <v>3649</v>
      </c>
      <c r="T961" s="173" t="s">
        <v>3649</v>
      </c>
      <c r="U961" s="170" t="s">
        <v>3649</v>
      </c>
      <c r="V961" s="133"/>
      <c r="W961" s="133"/>
      <c r="X961" s="133"/>
    </row>
    <row r="962" spans="1:24" x14ac:dyDescent="0.2">
      <c r="A962" s="133" t="s">
        <v>6731</v>
      </c>
      <c r="B962" s="133" t="s">
        <v>4424</v>
      </c>
      <c r="C962" s="136" t="s">
        <v>5885</v>
      </c>
      <c r="D962" s="136" t="s">
        <v>6740</v>
      </c>
      <c r="E962" s="133" t="s">
        <v>6732</v>
      </c>
      <c r="F962" s="133" t="s">
        <v>6733</v>
      </c>
      <c r="G962" s="133" t="s">
        <v>3655</v>
      </c>
      <c r="H962" s="133">
        <v>172</v>
      </c>
      <c r="I962" s="133">
        <v>1</v>
      </c>
      <c r="J962" s="133">
        <v>2.5</v>
      </c>
      <c r="K962" s="133">
        <v>54</v>
      </c>
      <c r="L962" s="133">
        <v>5</v>
      </c>
      <c r="M962" s="133" t="s">
        <v>5500</v>
      </c>
      <c r="N962" s="133" t="s">
        <v>580</v>
      </c>
      <c r="O962" s="133" t="s">
        <v>6228</v>
      </c>
      <c r="P962" s="133" t="s">
        <v>663</v>
      </c>
      <c r="Q962" s="166">
        <v>42039</v>
      </c>
      <c r="R962" s="133">
        <v>0.75</v>
      </c>
      <c r="S962" s="146" t="s">
        <v>3649</v>
      </c>
      <c r="T962" s="173" t="s">
        <v>3649</v>
      </c>
      <c r="U962" s="170" t="s">
        <v>3649</v>
      </c>
      <c r="V962" s="133"/>
      <c r="W962" s="133"/>
      <c r="X962" s="133"/>
    </row>
    <row r="963" spans="1:24" x14ac:dyDescent="0.2">
      <c r="A963" s="133" t="s">
        <v>6734</v>
      </c>
      <c r="B963" s="133" t="s">
        <v>4424</v>
      </c>
      <c r="C963" s="136" t="s">
        <v>5885</v>
      </c>
      <c r="D963" s="136" t="s">
        <v>6741</v>
      </c>
      <c r="E963" s="133" t="s">
        <v>5880</v>
      </c>
      <c r="F963" s="133" t="s">
        <v>5881</v>
      </c>
      <c r="G963" s="133" t="s">
        <v>3655</v>
      </c>
      <c r="H963" s="133">
        <v>172</v>
      </c>
      <c r="I963" s="133">
        <v>1</v>
      </c>
      <c r="J963" s="133">
        <v>2.5</v>
      </c>
      <c r="K963" s="133">
        <v>54</v>
      </c>
      <c r="L963" s="133">
        <v>5</v>
      </c>
      <c r="M963" s="133" t="s">
        <v>5500</v>
      </c>
      <c r="N963" s="133" t="s">
        <v>580</v>
      </c>
      <c r="O963" s="133" t="s">
        <v>6228</v>
      </c>
      <c r="P963" s="133" t="s">
        <v>663</v>
      </c>
      <c r="Q963" s="166">
        <v>42039</v>
      </c>
      <c r="R963" s="133">
        <v>0.75</v>
      </c>
      <c r="S963" s="146" t="s">
        <v>3649</v>
      </c>
      <c r="T963" s="173" t="s">
        <v>3649</v>
      </c>
      <c r="U963" s="170" t="s">
        <v>3649</v>
      </c>
      <c r="V963" s="133"/>
      <c r="W963" s="133"/>
      <c r="X963" s="133"/>
    </row>
    <row r="964" spans="1:24" x14ac:dyDescent="0.2">
      <c r="A964" s="133" t="s">
        <v>6734</v>
      </c>
      <c r="B964" s="133" t="s">
        <v>4424</v>
      </c>
      <c r="C964" s="136" t="s">
        <v>5885</v>
      </c>
      <c r="D964" s="136" t="s">
        <v>6742</v>
      </c>
      <c r="E964" s="133" t="s">
        <v>5880</v>
      </c>
      <c r="F964" s="133" t="s">
        <v>5881</v>
      </c>
      <c r="G964" s="133" t="s">
        <v>3655</v>
      </c>
      <c r="H964" s="133">
        <v>172</v>
      </c>
      <c r="I964" s="133">
        <v>1</v>
      </c>
      <c r="J964" s="133">
        <v>2.5</v>
      </c>
      <c r="K964" s="133">
        <v>54</v>
      </c>
      <c r="L964" s="133">
        <v>5</v>
      </c>
      <c r="M964" s="133" t="s">
        <v>5500</v>
      </c>
      <c r="N964" s="133" t="s">
        <v>580</v>
      </c>
      <c r="O964" s="133" t="s">
        <v>6228</v>
      </c>
      <c r="P964" s="133" t="s">
        <v>663</v>
      </c>
      <c r="Q964" s="166">
        <v>42039</v>
      </c>
      <c r="R964" s="133">
        <v>0.75</v>
      </c>
      <c r="S964" s="146" t="s">
        <v>3649</v>
      </c>
      <c r="T964" s="173" t="s">
        <v>3649</v>
      </c>
      <c r="U964" s="170" t="s">
        <v>3649</v>
      </c>
      <c r="V964" s="133"/>
      <c r="W964" s="133"/>
      <c r="X964" s="133"/>
    </row>
    <row r="965" spans="1:24" x14ac:dyDescent="0.2">
      <c r="A965" s="133" t="s">
        <v>6735</v>
      </c>
      <c r="B965" s="133" t="s">
        <v>4424</v>
      </c>
      <c r="C965" s="136" t="s">
        <v>5885</v>
      </c>
      <c r="D965" s="136" t="s">
        <v>6745</v>
      </c>
      <c r="E965" s="133" t="s">
        <v>6736</v>
      </c>
      <c r="F965" s="133" t="s">
        <v>6737</v>
      </c>
      <c r="G965" s="133" t="s">
        <v>3655</v>
      </c>
      <c r="H965" s="133">
        <v>172</v>
      </c>
      <c r="I965" s="133">
        <v>1</v>
      </c>
      <c r="J965" s="133">
        <v>0.6</v>
      </c>
      <c r="K965" s="133">
        <v>62</v>
      </c>
      <c r="L965" s="133">
        <v>5</v>
      </c>
      <c r="M965" s="133" t="s">
        <v>5500</v>
      </c>
      <c r="N965" s="133" t="s">
        <v>580</v>
      </c>
      <c r="O965" s="133" t="s">
        <v>5963</v>
      </c>
      <c r="P965" s="133" t="s">
        <v>663</v>
      </c>
      <c r="Q965" s="166">
        <v>42039</v>
      </c>
      <c r="R965" s="133">
        <v>0.6</v>
      </c>
      <c r="S965" s="146" t="s">
        <v>3649</v>
      </c>
      <c r="T965" s="173" t="s">
        <v>3649</v>
      </c>
      <c r="U965" s="170" t="s">
        <v>3649</v>
      </c>
      <c r="V965" s="133"/>
      <c r="W965" s="133"/>
      <c r="X965" s="133"/>
    </row>
    <row r="966" spans="1:24" x14ac:dyDescent="0.2">
      <c r="A966" s="133" t="s">
        <v>6735</v>
      </c>
      <c r="B966" s="133" t="s">
        <v>4424</v>
      </c>
      <c r="C966" s="136" t="s">
        <v>5885</v>
      </c>
      <c r="D966" s="136" t="s">
        <v>6746</v>
      </c>
      <c r="E966" s="133" t="s">
        <v>6736</v>
      </c>
      <c r="F966" s="133" t="s">
        <v>6737</v>
      </c>
      <c r="G966" s="133" t="s">
        <v>3655</v>
      </c>
      <c r="H966" s="133">
        <v>172</v>
      </c>
      <c r="I966" s="133">
        <v>1</v>
      </c>
      <c r="J966" s="133">
        <v>0.6</v>
      </c>
      <c r="K966" s="133">
        <v>62</v>
      </c>
      <c r="L966" s="133">
        <v>5</v>
      </c>
      <c r="M966" s="133" t="s">
        <v>5500</v>
      </c>
      <c r="N966" s="133" t="s">
        <v>580</v>
      </c>
      <c r="O966" s="133" t="s">
        <v>5963</v>
      </c>
      <c r="P966" s="133" t="s">
        <v>663</v>
      </c>
      <c r="Q966" s="166">
        <v>42039</v>
      </c>
      <c r="R966" s="133">
        <v>0.6</v>
      </c>
      <c r="S966" s="146" t="s">
        <v>3649</v>
      </c>
      <c r="T966" s="173" t="s">
        <v>3649</v>
      </c>
      <c r="U966" s="170" t="s">
        <v>3649</v>
      </c>
      <c r="V966" s="133"/>
      <c r="W966" s="133"/>
      <c r="X966" s="133"/>
    </row>
    <row r="967" spans="1:24" x14ac:dyDescent="0.2">
      <c r="A967" s="133" t="s">
        <v>6749</v>
      </c>
      <c r="B967" s="133">
        <v>58</v>
      </c>
      <c r="C967" s="136" t="s">
        <v>5823</v>
      </c>
      <c r="D967" s="136" t="s">
        <v>1645</v>
      </c>
      <c r="E967" s="133" t="s">
        <v>3632</v>
      </c>
      <c r="F967" s="133">
        <v>238312</v>
      </c>
      <c r="G967" s="133" t="s">
        <v>3620</v>
      </c>
      <c r="H967" s="133">
        <v>303</v>
      </c>
      <c r="I967" s="133">
        <v>1</v>
      </c>
      <c r="J967" s="133">
        <v>250</v>
      </c>
      <c r="K967" s="133">
        <v>38</v>
      </c>
      <c r="L967" s="133">
        <v>770</v>
      </c>
      <c r="M967" s="133" t="s">
        <v>3594</v>
      </c>
      <c r="N967" s="133" t="s">
        <v>813</v>
      </c>
      <c r="O967" s="133" t="s">
        <v>6750</v>
      </c>
      <c r="P967" s="133" t="s">
        <v>4816</v>
      </c>
      <c r="Q967" s="166">
        <v>42054</v>
      </c>
      <c r="R967" s="133">
        <v>124</v>
      </c>
      <c r="S967" s="146" t="s">
        <v>3649</v>
      </c>
      <c r="T967" s="173" t="s">
        <v>3649</v>
      </c>
      <c r="U967" s="170" t="s">
        <v>3649</v>
      </c>
      <c r="V967" s="133"/>
      <c r="W967" s="133"/>
      <c r="X967" s="133"/>
    </row>
    <row r="968" spans="1:24" x14ac:dyDescent="0.2">
      <c r="A968" s="133" t="s">
        <v>6753</v>
      </c>
      <c r="B968" s="133" t="s">
        <v>4424</v>
      </c>
      <c r="C968" s="136" t="s">
        <v>5885</v>
      </c>
      <c r="D968" s="136" t="s">
        <v>6754</v>
      </c>
      <c r="E968" s="133" t="s">
        <v>5365</v>
      </c>
      <c r="F968" s="133" t="s">
        <v>3191</v>
      </c>
      <c r="G968" s="133" t="s">
        <v>3655</v>
      </c>
      <c r="H968" s="133">
        <v>172</v>
      </c>
      <c r="I968" s="133">
        <v>1</v>
      </c>
      <c r="J968" s="133">
        <v>263</v>
      </c>
      <c r="K968" s="133">
        <v>54</v>
      </c>
      <c r="L968" s="133">
        <v>830</v>
      </c>
      <c r="M968" s="133" t="s">
        <v>6584</v>
      </c>
      <c r="N968" s="133" t="s">
        <v>1748</v>
      </c>
      <c r="O968" s="133" t="s">
        <v>6228</v>
      </c>
      <c r="P968" s="133" t="s">
        <v>2277</v>
      </c>
      <c r="Q968" s="166">
        <v>42061</v>
      </c>
      <c r="R968" s="133">
        <v>106</v>
      </c>
      <c r="S968" s="146" t="s">
        <v>3649</v>
      </c>
      <c r="T968" s="173" t="s">
        <v>3649</v>
      </c>
      <c r="U968" s="170" t="s">
        <v>3649</v>
      </c>
      <c r="V968" s="133"/>
      <c r="W968" s="133"/>
      <c r="X968" s="133"/>
    </row>
    <row r="969" spans="1:24" x14ac:dyDescent="0.2">
      <c r="A969" s="133" t="s">
        <v>6753</v>
      </c>
      <c r="B969" s="133" t="s">
        <v>4424</v>
      </c>
      <c r="C969" s="136" t="s">
        <v>5885</v>
      </c>
      <c r="D969" s="136" t="s">
        <v>6755</v>
      </c>
      <c r="E969" s="133" t="s">
        <v>5365</v>
      </c>
      <c r="F969" s="133" t="s">
        <v>3191</v>
      </c>
      <c r="G969" s="133" t="s">
        <v>3655</v>
      </c>
      <c r="H969" s="133">
        <v>172</v>
      </c>
      <c r="I969" s="133">
        <v>1</v>
      </c>
      <c r="J969" s="133">
        <v>263</v>
      </c>
      <c r="K969" s="133">
        <v>54</v>
      </c>
      <c r="L969" s="133">
        <v>830</v>
      </c>
      <c r="M969" s="133" t="s">
        <v>6584</v>
      </c>
      <c r="N969" s="133" t="s">
        <v>1748</v>
      </c>
      <c r="O969" s="133" t="s">
        <v>6228</v>
      </c>
      <c r="P969" s="133" t="s">
        <v>2277</v>
      </c>
      <c r="Q969" s="166">
        <v>42061</v>
      </c>
      <c r="R969" s="133">
        <v>106</v>
      </c>
      <c r="S969" s="146" t="s">
        <v>3649</v>
      </c>
      <c r="T969" s="173" t="s">
        <v>3649</v>
      </c>
      <c r="U969" s="170" t="s">
        <v>3649</v>
      </c>
      <c r="V969" s="133"/>
      <c r="W969" s="133"/>
      <c r="X969" s="133"/>
    </row>
    <row r="970" spans="1:24" x14ac:dyDescent="0.2">
      <c r="A970" s="133"/>
      <c r="B970" s="133">
        <v>50</v>
      </c>
      <c r="C970" s="136" t="s">
        <v>6496</v>
      </c>
      <c r="D970" s="136" t="s">
        <v>3704</v>
      </c>
      <c r="E970" s="133"/>
      <c r="F970" s="133">
        <v>136900</v>
      </c>
      <c r="G970" s="133">
        <v>165</v>
      </c>
      <c r="H970" s="133">
        <v>176</v>
      </c>
      <c r="I970" s="133">
        <v>1</v>
      </c>
      <c r="J970" s="133">
        <v>607</v>
      </c>
      <c r="K970" s="133">
        <v>33</v>
      </c>
      <c r="L970" s="133"/>
      <c r="M970" s="133" t="s">
        <v>1380</v>
      </c>
      <c r="N970" s="133"/>
      <c r="O970" s="133" t="s">
        <v>2722</v>
      </c>
      <c r="P970" s="133" t="s">
        <v>3366</v>
      </c>
      <c r="Q970" s="166">
        <v>42070</v>
      </c>
      <c r="R970" s="133"/>
      <c r="S970" s="146" t="s">
        <v>3649</v>
      </c>
      <c r="T970" s="173" t="s">
        <v>3649</v>
      </c>
      <c r="U970" s="170" t="s">
        <v>3649</v>
      </c>
      <c r="V970" s="133"/>
      <c r="W970" s="133"/>
      <c r="X970" s="133"/>
    </row>
    <row r="971" spans="1:24" x14ac:dyDescent="0.2">
      <c r="A971" s="133"/>
      <c r="B971" s="133">
        <v>44</v>
      </c>
      <c r="C971" s="136" t="s">
        <v>6508</v>
      </c>
      <c r="D971" s="136" t="s">
        <v>3704</v>
      </c>
      <c r="E971" s="133"/>
      <c r="F971" s="133">
        <v>136900</v>
      </c>
      <c r="G971" s="133" t="s">
        <v>1192</v>
      </c>
      <c r="H971" s="133">
        <v>125</v>
      </c>
      <c r="I971" s="133">
        <v>1</v>
      </c>
      <c r="J971" s="133">
        <v>905</v>
      </c>
      <c r="K971" s="133">
        <v>33</v>
      </c>
      <c r="L971" s="133"/>
      <c r="M971" s="133" t="s">
        <v>1380</v>
      </c>
      <c r="N971" s="133"/>
      <c r="O971" s="133" t="s">
        <v>2722</v>
      </c>
      <c r="P971" s="133" t="s">
        <v>2277</v>
      </c>
      <c r="Q971" s="166">
        <v>42061</v>
      </c>
      <c r="R971" s="133"/>
      <c r="S971" s="146" t="s">
        <v>3649</v>
      </c>
      <c r="T971" s="173" t="s">
        <v>3649</v>
      </c>
      <c r="U971" s="170" t="s">
        <v>3649</v>
      </c>
      <c r="V971" s="133"/>
      <c r="W971" s="133"/>
      <c r="X971" s="133"/>
    </row>
    <row r="972" spans="1:24" x14ac:dyDescent="0.2">
      <c r="A972" s="133"/>
      <c r="B972" s="133">
        <v>44</v>
      </c>
      <c r="C972" s="136" t="s">
        <v>6508</v>
      </c>
      <c r="D972" s="136" t="s">
        <v>3707</v>
      </c>
      <c r="E972" s="133"/>
      <c r="F972" s="133">
        <v>136900</v>
      </c>
      <c r="G972" s="133" t="s">
        <v>1192</v>
      </c>
      <c r="H972" s="133">
        <v>125</v>
      </c>
      <c r="I972" s="133">
        <v>1</v>
      </c>
      <c r="J972" s="133">
        <v>905</v>
      </c>
      <c r="K972" s="133">
        <v>33</v>
      </c>
      <c r="L972" s="133"/>
      <c r="M972" s="133" t="s">
        <v>1380</v>
      </c>
      <c r="N972" s="133"/>
      <c r="O972" s="133" t="s">
        <v>2722</v>
      </c>
      <c r="P972" s="133" t="s">
        <v>2277</v>
      </c>
      <c r="Q972" s="166">
        <v>42061</v>
      </c>
      <c r="R972" s="133"/>
      <c r="S972" s="146" t="s">
        <v>3649</v>
      </c>
      <c r="T972" s="173" t="s">
        <v>3649</v>
      </c>
      <c r="U972" s="170" t="s">
        <v>3649</v>
      </c>
      <c r="V972" s="133"/>
      <c r="W972" s="133"/>
      <c r="X972" s="133"/>
    </row>
    <row r="973" spans="1:24" x14ac:dyDescent="0.2">
      <c r="A973" s="133" t="s">
        <v>6725</v>
      </c>
      <c r="B973" s="133" t="s">
        <v>4424</v>
      </c>
      <c r="C973" s="136" t="s">
        <v>6786</v>
      </c>
      <c r="D973" s="136" t="s">
        <v>1651</v>
      </c>
      <c r="E973" s="133" t="s">
        <v>3600</v>
      </c>
      <c r="F973" s="133" t="s">
        <v>3601</v>
      </c>
      <c r="G973" s="133" t="s">
        <v>3655</v>
      </c>
      <c r="H973" s="133">
        <v>172</v>
      </c>
      <c r="I973" s="133">
        <v>1</v>
      </c>
      <c r="J973" s="133">
        <v>165</v>
      </c>
      <c r="K973" s="133">
        <v>45</v>
      </c>
      <c r="L973" s="133">
        <v>330</v>
      </c>
      <c r="M973" s="133" t="s">
        <v>6728</v>
      </c>
      <c r="N973" s="133" t="s">
        <v>3622</v>
      </c>
      <c r="O973" s="133" t="s">
        <v>6726</v>
      </c>
      <c r="P973" s="133" t="s">
        <v>4816</v>
      </c>
      <c r="Q973" s="166">
        <v>42073</v>
      </c>
      <c r="R973" s="133">
        <v>42</v>
      </c>
      <c r="S973" s="146" t="s">
        <v>3649</v>
      </c>
      <c r="T973" s="173" t="s">
        <v>3649</v>
      </c>
      <c r="U973" s="170" t="s">
        <v>3649</v>
      </c>
      <c r="V973" s="133"/>
      <c r="W973" s="133"/>
      <c r="X973" s="133"/>
    </row>
    <row r="974" spans="1:24" x14ac:dyDescent="0.2">
      <c r="A974" s="133" t="s">
        <v>6725</v>
      </c>
      <c r="B974" s="133" t="s">
        <v>4424</v>
      </c>
      <c r="C974" s="136" t="s">
        <v>6786</v>
      </c>
      <c r="D974" s="136" t="s">
        <v>1651</v>
      </c>
      <c r="E974" s="133" t="s">
        <v>3600</v>
      </c>
      <c r="F974" s="133" t="s">
        <v>3601</v>
      </c>
      <c r="G974" s="133" t="s">
        <v>3655</v>
      </c>
      <c r="H974" s="133">
        <v>172</v>
      </c>
      <c r="I974" s="133">
        <v>1</v>
      </c>
      <c r="J974" s="133">
        <v>165</v>
      </c>
      <c r="K974" s="133">
        <v>45</v>
      </c>
      <c r="L974" s="133">
        <v>330</v>
      </c>
      <c r="M974" s="133" t="s">
        <v>6728</v>
      </c>
      <c r="N974" s="133" t="s">
        <v>3622</v>
      </c>
      <c r="O974" s="133" t="s">
        <v>6726</v>
      </c>
      <c r="P974" s="133" t="s">
        <v>4816</v>
      </c>
      <c r="Q974" s="166">
        <v>42073</v>
      </c>
      <c r="R974" s="133">
        <v>42</v>
      </c>
      <c r="S974" s="146" t="s">
        <v>3649</v>
      </c>
      <c r="T974" s="173" t="s">
        <v>3649</v>
      </c>
      <c r="U974" s="170" t="s">
        <v>3649</v>
      </c>
      <c r="V974" s="133"/>
      <c r="W974" s="133"/>
      <c r="X974" s="133"/>
    </row>
    <row r="975" spans="1:24" x14ac:dyDescent="0.2">
      <c r="A975" s="133" t="s">
        <v>6743</v>
      </c>
      <c r="B975" s="133" t="s">
        <v>4559</v>
      </c>
      <c r="C975" s="136" t="s">
        <v>6062</v>
      </c>
      <c r="D975" s="136" t="s">
        <v>2730</v>
      </c>
      <c r="E975" s="133" t="s">
        <v>1745</v>
      </c>
      <c r="F975" s="133" t="s">
        <v>1746</v>
      </c>
      <c r="G975" s="133" t="s">
        <v>3620</v>
      </c>
      <c r="H975" s="133">
        <v>303</v>
      </c>
      <c r="I975" s="133">
        <v>1</v>
      </c>
      <c r="J975" s="133">
        <v>175</v>
      </c>
      <c r="K975" s="133">
        <v>36</v>
      </c>
      <c r="L975" s="133">
        <v>175</v>
      </c>
      <c r="M975" s="133" t="s">
        <v>6744</v>
      </c>
      <c r="N975" s="133" t="s">
        <v>2395</v>
      </c>
      <c r="O975" s="133" t="s">
        <v>6748</v>
      </c>
      <c r="P975" s="133" t="s">
        <v>4816</v>
      </c>
      <c r="Q975" s="166">
        <v>42054</v>
      </c>
      <c r="R975" s="133">
        <v>35</v>
      </c>
      <c r="S975" s="146" t="s">
        <v>3649</v>
      </c>
      <c r="T975" s="173" t="s">
        <v>3649</v>
      </c>
      <c r="U975" s="170" t="s">
        <v>3649</v>
      </c>
      <c r="V975" s="133"/>
      <c r="W975" s="133"/>
      <c r="X975" s="133"/>
    </row>
    <row r="976" spans="1:24" x14ac:dyDescent="0.2">
      <c r="A976" s="133" t="s">
        <v>6763</v>
      </c>
      <c r="B976" s="133" t="s">
        <v>4558</v>
      </c>
      <c r="C976" s="136" t="s">
        <v>5907</v>
      </c>
      <c r="D976" s="136" t="s">
        <v>518</v>
      </c>
      <c r="E976" s="133" t="s">
        <v>6764</v>
      </c>
      <c r="F976" s="133" t="s">
        <v>6765</v>
      </c>
      <c r="G976" s="133" t="s">
        <v>3620</v>
      </c>
      <c r="H976" s="133">
        <v>303</v>
      </c>
      <c r="I976" s="133">
        <v>1</v>
      </c>
      <c r="J976" s="133">
        <v>23.5</v>
      </c>
      <c r="K976" s="133">
        <v>45</v>
      </c>
      <c r="L976" s="133">
        <v>23.5</v>
      </c>
      <c r="M976" s="133" t="s">
        <v>6398</v>
      </c>
      <c r="N976" s="133" t="s">
        <v>4833</v>
      </c>
      <c r="O976" s="133" t="s">
        <v>6766</v>
      </c>
      <c r="P976" s="133" t="s">
        <v>4816</v>
      </c>
      <c r="Q976" s="166">
        <v>42052</v>
      </c>
      <c r="R976" s="133">
        <v>5.5</v>
      </c>
      <c r="S976" s="146" t="s">
        <v>3649</v>
      </c>
      <c r="T976" s="173" t="s">
        <v>3649</v>
      </c>
      <c r="U976" s="170" t="s">
        <v>3649</v>
      </c>
      <c r="V976" s="133"/>
      <c r="W976" s="133"/>
      <c r="X976" s="133"/>
    </row>
    <row r="977" spans="1:24" x14ac:dyDescent="0.2">
      <c r="A977" s="133" t="s">
        <v>6711</v>
      </c>
      <c r="B977" s="133">
        <v>43</v>
      </c>
      <c r="C977" s="136" t="s">
        <v>6499</v>
      </c>
      <c r="D977" s="136" t="s">
        <v>3704</v>
      </c>
      <c r="E977" s="133" t="s">
        <v>4607</v>
      </c>
      <c r="F977" s="133">
        <v>133913</v>
      </c>
      <c r="G977" s="133" t="s">
        <v>3655</v>
      </c>
      <c r="H977" s="133">
        <v>172</v>
      </c>
      <c r="I977" s="133">
        <v>1</v>
      </c>
      <c r="J977" s="133">
        <v>516</v>
      </c>
      <c r="K977" s="133">
        <v>36</v>
      </c>
      <c r="L977" s="133">
        <v>5500</v>
      </c>
      <c r="M977" s="133" t="s">
        <v>1494</v>
      </c>
      <c r="N977" s="133" t="s">
        <v>5130</v>
      </c>
      <c r="O977" s="133" t="s">
        <v>6622</v>
      </c>
      <c r="P977" s="133" t="s">
        <v>2277</v>
      </c>
      <c r="Q977" s="166">
        <v>42061</v>
      </c>
      <c r="R977" s="133">
        <v>347</v>
      </c>
      <c r="S977" s="146" t="s">
        <v>3649</v>
      </c>
      <c r="T977" s="173" t="s">
        <v>3649</v>
      </c>
      <c r="U977" s="170" t="s">
        <v>3649</v>
      </c>
      <c r="V977" s="133"/>
      <c r="W977" s="133"/>
      <c r="X977" s="133"/>
    </row>
    <row r="978" spans="1:24" x14ac:dyDescent="0.2">
      <c r="A978" s="133"/>
      <c r="B978" s="133">
        <v>45</v>
      </c>
      <c r="C978" s="136" t="s">
        <v>6200</v>
      </c>
      <c r="D978" s="136" t="s">
        <v>3704</v>
      </c>
      <c r="E978" s="133"/>
      <c r="F978" s="133">
        <v>136900</v>
      </c>
      <c r="G978" s="133">
        <v>145</v>
      </c>
      <c r="H978" s="133">
        <v>150</v>
      </c>
      <c r="I978" s="133">
        <v>1</v>
      </c>
      <c r="J978" s="133">
        <v>401</v>
      </c>
      <c r="K978" s="133">
        <v>33</v>
      </c>
      <c r="L978" s="133"/>
      <c r="M978" s="133" t="s">
        <v>1380</v>
      </c>
      <c r="N978" s="133"/>
      <c r="O978" s="133" t="s">
        <v>6622</v>
      </c>
      <c r="P978" s="133" t="s">
        <v>2277</v>
      </c>
      <c r="Q978" s="166">
        <v>42059</v>
      </c>
      <c r="R978" s="133"/>
      <c r="S978" s="146" t="s">
        <v>3649</v>
      </c>
      <c r="T978" s="173" t="s">
        <v>3649</v>
      </c>
      <c r="U978" s="170" t="s">
        <v>3649</v>
      </c>
      <c r="V978" s="133"/>
      <c r="W978" s="133"/>
      <c r="X978" s="133"/>
    </row>
    <row r="979" spans="1:24" x14ac:dyDescent="0.2">
      <c r="A979" s="133"/>
      <c r="B979" s="133">
        <v>45</v>
      </c>
      <c r="C979" s="136" t="s">
        <v>6200</v>
      </c>
      <c r="D979" s="136" t="s">
        <v>3707</v>
      </c>
      <c r="E979" s="133"/>
      <c r="F979" s="133">
        <v>136900</v>
      </c>
      <c r="G979" s="133">
        <v>145</v>
      </c>
      <c r="H979" s="133">
        <v>150</v>
      </c>
      <c r="I979" s="133">
        <v>1</v>
      </c>
      <c r="J979" s="133">
        <v>401</v>
      </c>
      <c r="K979" s="133">
        <v>33</v>
      </c>
      <c r="L979" s="133"/>
      <c r="M979" s="133" t="s">
        <v>1380</v>
      </c>
      <c r="N979" s="133"/>
      <c r="O979" s="133" t="s">
        <v>6622</v>
      </c>
      <c r="P979" s="133" t="s">
        <v>2277</v>
      </c>
      <c r="Q979" s="166">
        <v>42059</v>
      </c>
      <c r="R979" s="133"/>
      <c r="S979" s="146" t="s">
        <v>3649</v>
      </c>
      <c r="T979" s="173" t="s">
        <v>3649</v>
      </c>
      <c r="U979" s="170" t="s">
        <v>3649</v>
      </c>
      <c r="V979" s="133"/>
      <c r="W979" s="133"/>
      <c r="X979" s="133"/>
    </row>
    <row r="980" spans="1:24" x14ac:dyDescent="0.2">
      <c r="A980" s="133" t="s">
        <v>6768</v>
      </c>
      <c r="B980" s="133" t="s">
        <v>4558</v>
      </c>
      <c r="C980" s="136" t="s">
        <v>5907</v>
      </c>
      <c r="D980" s="136" t="s">
        <v>2734</v>
      </c>
      <c r="E980" s="133" t="s">
        <v>6769</v>
      </c>
      <c r="F980" s="133" t="s">
        <v>6770</v>
      </c>
      <c r="G980" s="133" t="s">
        <v>3620</v>
      </c>
      <c r="H980" s="133">
        <v>303</v>
      </c>
      <c r="I980" s="133">
        <v>1</v>
      </c>
      <c r="J980" s="133">
        <v>26.5</v>
      </c>
      <c r="K980" s="133">
        <v>45</v>
      </c>
      <c r="L980" s="133">
        <v>23.5</v>
      </c>
      <c r="M980" s="133" t="s">
        <v>6398</v>
      </c>
      <c r="N980" s="133" t="s">
        <v>4833</v>
      </c>
      <c r="O980" s="133" t="s">
        <v>6771</v>
      </c>
      <c r="P980" s="133" t="s">
        <v>4816</v>
      </c>
      <c r="Q980" s="166">
        <v>42055</v>
      </c>
      <c r="R980" s="133">
        <v>5.5</v>
      </c>
      <c r="S980" s="146" t="s">
        <v>3649</v>
      </c>
      <c r="T980" s="173" t="s">
        <v>3649</v>
      </c>
      <c r="U980" s="170" t="s">
        <v>3649</v>
      </c>
      <c r="V980" s="133"/>
      <c r="W980" s="133"/>
      <c r="X980" s="133"/>
    </row>
    <row r="981" spans="1:24" x14ac:dyDescent="0.2">
      <c r="A981" s="133" t="s">
        <v>6772</v>
      </c>
      <c r="B981" s="133" t="s">
        <v>4559</v>
      </c>
      <c r="C981" s="136" t="s">
        <v>6062</v>
      </c>
      <c r="D981" s="136" t="s">
        <v>4294</v>
      </c>
      <c r="E981" s="133" t="s">
        <v>6773</v>
      </c>
      <c r="F981" s="133" t="s">
        <v>6774</v>
      </c>
      <c r="G981" s="133" t="s">
        <v>3620</v>
      </c>
      <c r="H981" s="133">
        <v>303</v>
      </c>
      <c r="I981" s="133">
        <v>1</v>
      </c>
      <c r="J981" s="133">
        <v>15.5</v>
      </c>
      <c r="K981" s="133">
        <v>54</v>
      </c>
      <c r="L981" s="133">
        <v>15.5</v>
      </c>
      <c r="M981" s="133" t="s">
        <v>6398</v>
      </c>
      <c r="N981" s="133" t="s">
        <v>4833</v>
      </c>
      <c r="O981" s="133" t="s">
        <v>5710</v>
      </c>
      <c r="P981" s="133" t="s">
        <v>4816</v>
      </c>
      <c r="Q981" s="166">
        <v>42054</v>
      </c>
      <c r="R981" s="133">
        <v>4</v>
      </c>
      <c r="S981" s="146" t="s">
        <v>3649</v>
      </c>
      <c r="T981" s="173" t="s">
        <v>3649</v>
      </c>
      <c r="U981" s="170" t="s">
        <v>3649</v>
      </c>
      <c r="V981" s="133"/>
      <c r="W981" s="133"/>
      <c r="X981" s="133"/>
    </row>
    <row r="982" spans="1:24" x14ac:dyDescent="0.2">
      <c r="A982" s="133" t="s">
        <v>6775</v>
      </c>
      <c r="B982" s="133" t="s">
        <v>4559</v>
      </c>
      <c r="C982" s="136" t="s">
        <v>6062</v>
      </c>
      <c r="D982" s="136" t="s">
        <v>4296</v>
      </c>
      <c r="E982" s="133" t="s">
        <v>6776</v>
      </c>
      <c r="F982" s="133" t="s">
        <v>4001</v>
      </c>
      <c r="G982" s="133" t="s">
        <v>3620</v>
      </c>
      <c r="H982" s="133">
        <v>303</v>
      </c>
      <c r="I982" s="133">
        <v>1</v>
      </c>
      <c r="J982" s="133">
        <v>44</v>
      </c>
      <c r="K982" s="133">
        <v>45</v>
      </c>
      <c r="L982" s="133">
        <v>44</v>
      </c>
      <c r="M982" s="133" t="s">
        <v>6398</v>
      </c>
      <c r="N982" s="133" t="s">
        <v>3633</v>
      </c>
      <c r="O982" s="133" t="s">
        <v>5710</v>
      </c>
      <c r="P982" s="133" t="s">
        <v>2277</v>
      </c>
      <c r="Q982" s="166">
        <v>42059</v>
      </c>
      <c r="R982" s="133">
        <v>12</v>
      </c>
      <c r="S982" s="146" t="s">
        <v>3649</v>
      </c>
      <c r="T982" s="173" t="s">
        <v>3649</v>
      </c>
      <c r="U982" s="170" t="s">
        <v>3649</v>
      </c>
      <c r="V982" s="133"/>
      <c r="W982" s="133"/>
      <c r="X982" s="133"/>
    </row>
    <row r="983" spans="1:24" x14ac:dyDescent="0.2">
      <c r="A983" s="133" t="s">
        <v>6749</v>
      </c>
      <c r="B983" s="133">
        <v>58</v>
      </c>
      <c r="C983" s="136" t="s">
        <v>5823</v>
      </c>
      <c r="D983" s="136" t="s">
        <v>2447</v>
      </c>
      <c r="E983" s="133" t="s">
        <v>3632</v>
      </c>
      <c r="F983" s="133">
        <v>238312</v>
      </c>
      <c r="G983" s="133" t="s">
        <v>3620</v>
      </c>
      <c r="H983" s="133">
        <v>303</v>
      </c>
      <c r="I983" s="133">
        <v>1</v>
      </c>
      <c r="J983" s="133">
        <v>250</v>
      </c>
      <c r="K983" s="133">
        <v>38</v>
      </c>
      <c r="L983" s="133">
        <v>770</v>
      </c>
      <c r="M983" s="133" t="s">
        <v>3594</v>
      </c>
      <c r="N983" s="133" t="s">
        <v>813</v>
      </c>
      <c r="O983" s="133" t="s">
        <v>6750</v>
      </c>
      <c r="P983" s="133" t="s">
        <v>2277</v>
      </c>
      <c r="Q983" s="166">
        <v>42068</v>
      </c>
      <c r="R983" s="133">
        <v>124</v>
      </c>
      <c r="S983" s="146" t="s">
        <v>3649</v>
      </c>
      <c r="T983" s="173" t="s">
        <v>3649</v>
      </c>
      <c r="U983" s="170" t="s">
        <v>3649</v>
      </c>
      <c r="V983" s="133"/>
      <c r="W983" s="133"/>
      <c r="X983" s="133"/>
    </row>
    <row r="984" spans="1:24" x14ac:dyDescent="0.2">
      <c r="A984" s="133"/>
      <c r="B984" s="133">
        <v>49</v>
      </c>
      <c r="C984" s="136" t="s">
        <v>6563</v>
      </c>
      <c r="D984" s="136" t="s">
        <v>1641</v>
      </c>
      <c r="E984" s="133"/>
      <c r="F984" s="133">
        <v>136900</v>
      </c>
      <c r="G984" s="133" t="s">
        <v>1991</v>
      </c>
      <c r="H984" s="133"/>
      <c r="I984" s="133">
        <v>1</v>
      </c>
      <c r="J984" s="133">
        <v>602</v>
      </c>
      <c r="K984" s="133">
        <v>33</v>
      </c>
      <c r="L984" s="133"/>
      <c r="M984" s="133" t="s">
        <v>1380</v>
      </c>
      <c r="N984" s="133"/>
      <c r="O984" s="133" t="s">
        <v>2722</v>
      </c>
      <c r="P984" s="133" t="s">
        <v>4816</v>
      </c>
      <c r="Q984" s="166">
        <v>42074</v>
      </c>
      <c r="R984" s="133"/>
      <c r="S984" s="146" t="s">
        <v>3649</v>
      </c>
      <c r="T984" s="173" t="s">
        <v>3649</v>
      </c>
      <c r="U984" s="170" t="s">
        <v>3649</v>
      </c>
      <c r="V984" s="133"/>
      <c r="W984" s="133"/>
      <c r="X984" s="133"/>
    </row>
    <row r="985" spans="1:24" x14ac:dyDescent="0.2">
      <c r="A985" s="133"/>
      <c r="B985" s="133">
        <v>45</v>
      </c>
      <c r="C985" s="136" t="s">
        <v>6200</v>
      </c>
      <c r="D985" s="136" t="s">
        <v>1645</v>
      </c>
      <c r="E985" s="133"/>
      <c r="F985" s="133">
        <v>136900</v>
      </c>
      <c r="G985" s="133">
        <v>145</v>
      </c>
      <c r="H985" s="133">
        <v>150</v>
      </c>
      <c r="I985" s="133">
        <v>1</v>
      </c>
      <c r="J985" s="133">
        <v>902</v>
      </c>
      <c r="K985" s="133">
        <v>33</v>
      </c>
      <c r="L985" s="133"/>
      <c r="M985" s="133" t="s">
        <v>1380</v>
      </c>
      <c r="N985" s="133"/>
      <c r="O985" s="133" t="s">
        <v>6622</v>
      </c>
      <c r="P985" s="133" t="s">
        <v>4816</v>
      </c>
      <c r="Q985" s="166">
        <v>42075</v>
      </c>
      <c r="R985" s="133"/>
      <c r="S985" s="146" t="s">
        <v>3649</v>
      </c>
      <c r="T985" s="173" t="s">
        <v>3649</v>
      </c>
      <c r="U985" s="170" t="s">
        <v>3649</v>
      </c>
      <c r="V985" s="133"/>
      <c r="W985" s="133"/>
      <c r="X985" s="133"/>
    </row>
    <row r="986" spans="1:24" x14ac:dyDescent="0.2">
      <c r="A986" s="133"/>
      <c r="B986" s="133">
        <v>45</v>
      </c>
      <c r="C986" s="136" t="s">
        <v>6200</v>
      </c>
      <c r="D986" s="136" t="s">
        <v>1650</v>
      </c>
      <c r="E986" s="133"/>
      <c r="F986" s="133">
        <v>136900</v>
      </c>
      <c r="G986" s="133">
        <v>145</v>
      </c>
      <c r="H986" s="133">
        <v>150</v>
      </c>
      <c r="I986" s="133">
        <v>1</v>
      </c>
      <c r="J986" s="133">
        <v>902</v>
      </c>
      <c r="K986" s="133">
        <v>33</v>
      </c>
      <c r="L986" s="133"/>
      <c r="M986" s="133" t="s">
        <v>1380</v>
      </c>
      <c r="N986" s="133"/>
      <c r="O986" s="133" t="s">
        <v>6622</v>
      </c>
      <c r="P986" s="133" t="s">
        <v>4816</v>
      </c>
      <c r="Q986" s="166">
        <v>42075</v>
      </c>
      <c r="R986" s="133"/>
      <c r="S986" s="146" t="s">
        <v>3649</v>
      </c>
      <c r="T986" s="173" t="s">
        <v>3649</v>
      </c>
      <c r="U986" s="170" t="s">
        <v>3649</v>
      </c>
      <c r="V986" s="133"/>
      <c r="W986" s="133"/>
      <c r="X986" s="133"/>
    </row>
    <row r="987" spans="1:24" x14ac:dyDescent="0.2">
      <c r="A987" s="133"/>
      <c r="B987" s="133">
        <v>54</v>
      </c>
      <c r="C987" s="136" t="s">
        <v>6497</v>
      </c>
      <c r="D987" s="136" t="s">
        <v>3704</v>
      </c>
      <c r="E987" s="133"/>
      <c r="F987" s="133">
        <v>136900</v>
      </c>
      <c r="G987" s="133">
        <v>165</v>
      </c>
      <c r="H987" s="133">
        <v>176</v>
      </c>
      <c r="I987" s="133">
        <v>1</v>
      </c>
      <c r="J987" s="133">
        <v>606</v>
      </c>
      <c r="K987" s="133">
        <v>33</v>
      </c>
      <c r="L987" s="133"/>
      <c r="M987" s="133" t="s">
        <v>1380</v>
      </c>
      <c r="N987" s="133"/>
      <c r="O987" s="133" t="s">
        <v>2722</v>
      </c>
      <c r="P987" s="133" t="s">
        <v>4816</v>
      </c>
      <c r="Q987" s="166">
        <v>42083</v>
      </c>
      <c r="R987" s="133"/>
      <c r="S987" s="146" t="s">
        <v>3649</v>
      </c>
      <c r="T987" s="173" t="s">
        <v>3649</v>
      </c>
      <c r="U987" s="170" t="s">
        <v>3649</v>
      </c>
      <c r="V987" s="133"/>
      <c r="W987" s="133"/>
      <c r="X987" s="133"/>
    </row>
    <row r="988" spans="1:24" x14ac:dyDescent="0.2">
      <c r="A988" s="133"/>
      <c r="B988" s="133">
        <v>54</v>
      </c>
      <c r="C988" s="136" t="s">
        <v>6497</v>
      </c>
      <c r="D988" s="136" t="s">
        <v>3707</v>
      </c>
      <c r="E988" s="133"/>
      <c r="F988" s="133">
        <v>136900</v>
      </c>
      <c r="G988" s="133">
        <v>165</v>
      </c>
      <c r="H988" s="133">
        <v>176</v>
      </c>
      <c r="I988" s="133">
        <v>1</v>
      </c>
      <c r="J988" s="133">
        <v>606</v>
      </c>
      <c r="K988" s="133">
        <v>33</v>
      </c>
      <c r="L988" s="133"/>
      <c r="M988" s="133" t="s">
        <v>1380</v>
      </c>
      <c r="N988" s="133"/>
      <c r="O988" s="133" t="s">
        <v>2722</v>
      </c>
      <c r="P988" s="133" t="s">
        <v>4816</v>
      </c>
      <c r="Q988" s="166">
        <v>42083</v>
      </c>
      <c r="R988" s="133"/>
      <c r="S988" s="146" t="s">
        <v>3649</v>
      </c>
      <c r="T988" s="173" t="s">
        <v>3649</v>
      </c>
      <c r="U988" s="170" t="s">
        <v>3649</v>
      </c>
      <c r="V988" s="133"/>
      <c r="W988" s="133"/>
      <c r="X988" s="133"/>
    </row>
    <row r="989" spans="1:24" x14ac:dyDescent="0.2">
      <c r="A989" s="133"/>
      <c r="B989" s="133">
        <v>55</v>
      </c>
      <c r="C989" s="136" t="s">
        <v>6787</v>
      </c>
      <c r="D989" s="136" t="s">
        <v>1651</v>
      </c>
      <c r="E989" s="133"/>
      <c r="F989" s="133">
        <v>136900</v>
      </c>
      <c r="G989" s="133" t="s">
        <v>1192</v>
      </c>
      <c r="H989" s="133">
        <v>125</v>
      </c>
      <c r="I989" s="133">
        <v>1</v>
      </c>
      <c r="J989" s="133">
        <v>602</v>
      </c>
      <c r="K989" s="133">
        <v>33</v>
      </c>
      <c r="L989" s="133"/>
      <c r="M989" s="133" t="s">
        <v>1380</v>
      </c>
      <c r="N989" s="133"/>
      <c r="O989" s="133" t="s">
        <v>2722</v>
      </c>
      <c r="P989" s="133" t="s">
        <v>4816</v>
      </c>
      <c r="Q989" s="166">
        <v>42083</v>
      </c>
      <c r="R989" s="133"/>
      <c r="S989" s="146" t="s">
        <v>3649</v>
      </c>
      <c r="T989" s="173" t="s">
        <v>3649</v>
      </c>
      <c r="U989" s="170" t="s">
        <v>3649</v>
      </c>
      <c r="V989" s="133"/>
      <c r="W989" s="133"/>
      <c r="X989" s="133"/>
    </row>
    <row r="990" spans="1:24" x14ac:dyDescent="0.2">
      <c r="A990" s="133"/>
      <c r="B990" s="133">
        <v>55</v>
      </c>
      <c r="C990" s="136" t="s">
        <v>6787</v>
      </c>
      <c r="D990" s="136" t="s">
        <v>1631</v>
      </c>
      <c r="E990" s="133"/>
      <c r="F990" s="133">
        <v>136900</v>
      </c>
      <c r="G990" s="133" t="s">
        <v>1192</v>
      </c>
      <c r="H990" s="133">
        <v>125</v>
      </c>
      <c r="I990" s="133">
        <v>1</v>
      </c>
      <c r="J990" s="133">
        <v>602</v>
      </c>
      <c r="K990" s="133">
        <v>33</v>
      </c>
      <c r="L990" s="133"/>
      <c r="M990" s="133" t="s">
        <v>1380</v>
      </c>
      <c r="N990" s="133"/>
      <c r="O990" s="133" t="s">
        <v>2722</v>
      </c>
      <c r="P990" s="133" t="s">
        <v>4816</v>
      </c>
      <c r="Q990" s="166">
        <v>42083</v>
      </c>
      <c r="R990" s="133"/>
      <c r="S990" s="146" t="s">
        <v>3649</v>
      </c>
      <c r="T990" s="173" t="s">
        <v>3649</v>
      </c>
      <c r="U990" s="170" t="s">
        <v>3649</v>
      </c>
      <c r="V990" s="133"/>
      <c r="W990" s="133"/>
      <c r="X990" s="133"/>
    </row>
    <row r="991" spans="1:24" x14ac:dyDescent="0.2">
      <c r="A991" s="133" t="s">
        <v>6788</v>
      </c>
      <c r="B991" s="133" t="s">
        <v>4559</v>
      </c>
      <c r="C991" s="136" t="s">
        <v>6062</v>
      </c>
      <c r="D991" s="136" t="s">
        <v>4301</v>
      </c>
      <c r="E991" s="133" t="s">
        <v>6789</v>
      </c>
      <c r="F991" s="133" t="s">
        <v>6790</v>
      </c>
      <c r="G991" s="133" t="s">
        <v>3620</v>
      </c>
      <c r="H991" s="133">
        <v>303</v>
      </c>
      <c r="I991" s="133">
        <v>1</v>
      </c>
      <c r="J991" s="133">
        <v>23</v>
      </c>
      <c r="K991" s="133">
        <v>45</v>
      </c>
      <c r="L991" s="133">
        <v>23</v>
      </c>
      <c r="M991" s="133" t="s">
        <v>6791</v>
      </c>
      <c r="N991" s="133" t="s">
        <v>4833</v>
      </c>
      <c r="O991" s="133" t="s">
        <v>3616</v>
      </c>
      <c r="P991" s="133" t="s">
        <v>2277</v>
      </c>
      <c r="Q991" s="166">
        <v>42068</v>
      </c>
      <c r="R991" s="133">
        <v>6</v>
      </c>
      <c r="S991" s="146" t="s">
        <v>3649</v>
      </c>
      <c r="T991" s="173" t="s">
        <v>3649</v>
      </c>
      <c r="U991" s="170" t="s">
        <v>3649</v>
      </c>
      <c r="V991" s="133"/>
      <c r="W991" s="133"/>
      <c r="X991" s="133"/>
    </row>
    <row r="992" spans="1:24" x14ac:dyDescent="0.2">
      <c r="A992" s="133" t="s">
        <v>6711</v>
      </c>
      <c r="B992" s="133">
        <v>43</v>
      </c>
      <c r="C992" s="136" t="s">
        <v>6806</v>
      </c>
      <c r="D992" s="136" t="s">
        <v>1651</v>
      </c>
      <c r="E992" s="133" t="s">
        <v>4607</v>
      </c>
      <c r="F992" s="133">
        <v>133913</v>
      </c>
      <c r="G992" s="133">
        <v>165</v>
      </c>
      <c r="H992" s="133">
        <v>173</v>
      </c>
      <c r="I992" s="133">
        <v>1</v>
      </c>
      <c r="J992" s="133">
        <v>920</v>
      </c>
      <c r="K992" s="133">
        <v>36</v>
      </c>
      <c r="L992" s="133"/>
      <c r="M992" s="133" t="s">
        <v>1494</v>
      </c>
      <c r="N992" s="133"/>
      <c r="O992" s="133" t="s">
        <v>2597</v>
      </c>
      <c r="P992" s="133" t="s">
        <v>4816</v>
      </c>
      <c r="Q992" s="166">
        <v>42079</v>
      </c>
      <c r="R992" s="133"/>
      <c r="S992" s="146" t="s">
        <v>3649</v>
      </c>
      <c r="T992" s="173" t="s">
        <v>3649</v>
      </c>
      <c r="U992" s="170" t="s">
        <v>3649</v>
      </c>
      <c r="V992" s="133"/>
      <c r="W992" s="133"/>
      <c r="X992" s="133"/>
    </row>
    <row r="993" spans="1:24" x14ac:dyDescent="0.2">
      <c r="A993" s="133" t="s">
        <v>6749</v>
      </c>
      <c r="B993" s="133">
        <v>58</v>
      </c>
      <c r="C993" s="136" t="s">
        <v>5823</v>
      </c>
      <c r="D993" s="136" t="s">
        <v>2451</v>
      </c>
      <c r="E993" s="133" t="s">
        <v>3632</v>
      </c>
      <c r="F993" s="133">
        <v>238312</v>
      </c>
      <c r="G993" s="133" t="s">
        <v>3620</v>
      </c>
      <c r="H993" s="133">
        <v>303</v>
      </c>
      <c r="I993" s="133">
        <v>1</v>
      </c>
      <c r="J993" s="133">
        <v>230</v>
      </c>
      <c r="K993" s="133">
        <v>38</v>
      </c>
      <c r="L993" s="133">
        <v>770</v>
      </c>
      <c r="M993" s="133" t="s">
        <v>3594</v>
      </c>
      <c r="N993" s="133" t="s">
        <v>813</v>
      </c>
      <c r="O993" s="133" t="s">
        <v>6668</v>
      </c>
      <c r="P993" s="133" t="s">
        <v>4816</v>
      </c>
      <c r="Q993" s="166">
        <v>42079</v>
      </c>
      <c r="R993" s="133">
        <v>124</v>
      </c>
      <c r="S993" s="146" t="s">
        <v>3649</v>
      </c>
      <c r="T993" s="173" t="s">
        <v>3649</v>
      </c>
      <c r="U993" s="170" t="s">
        <v>3649</v>
      </c>
      <c r="V993" s="133"/>
      <c r="W993" s="133"/>
      <c r="X993" s="133"/>
    </row>
    <row r="994" spans="1:24" x14ac:dyDescent="0.2">
      <c r="A994" s="133"/>
      <c r="B994" s="133">
        <v>42</v>
      </c>
      <c r="C994" s="136" t="s">
        <v>6807</v>
      </c>
      <c r="D994" s="136" t="s">
        <v>1651</v>
      </c>
      <c r="E994" s="133"/>
      <c r="F994" s="133">
        <v>136900</v>
      </c>
      <c r="G994" s="133">
        <v>165</v>
      </c>
      <c r="H994" s="133">
        <v>170</v>
      </c>
      <c r="I994" s="133">
        <v>1</v>
      </c>
      <c r="J994" s="133">
        <v>902</v>
      </c>
      <c r="K994" s="133">
        <v>33</v>
      </c>
      <c r="L994" s="133"/>
      <c r="M994" s="133" t="s">
        <v>1380</v>
      </c>
      <c r="N994" s="133"/>
      <c r="O994" s="133" t="s">
        <v>2573</v>
      </c>
      <c r="P994" s="133" t="s">
        <v>4816</v>
      </c>
      <c r="Q994" s="166">
        <v>42083</v>
      </c>
      <c r="R994" s="133"/>
      <c r="S994" s="146" t="s">
        <v>3649</v>
      </c>
      <c r="T994" s="173" t="s">
        <v>3649</v>
      </c>
      <c r="U994" s="170" t="s">
        <v>3649</v>
      </c>
      <c r="V994" s="133"/>
      <c r="W994" s="133"/>
      <c r="X994" s="133"/>
    </row>
    <row r="995" spans="1:24" x14ac:dyDescent="0.2">
      <c r="A995" s="133"/>
      <c r="B995" s="133">
        <v>44</v>
      </c>
      <c r="C995" s="136" t="s">
        <v>6808</v>
      </c>
      <c r="D995" s="136" t="s">
        <v>1651</v>
      </c>
      <c r="E995" s="133"/>
      <c r="F995" s="133">
        <v>136900</v>
      </c>
      <c r="G995" s="133" t="s">
        <v>1192</v>
      </c>
      <c r="H995" s="133">
        <v>125</v>
      </c>
      <c r="I995" s="133">
        <v>1</v>
      </c>
      <c r="J995" s="133">
        <v>902</v>
      </c>
      <c r="K995" s="133">
        <v>33</v>
      </c>
      <c r="L995" s="133"/>
      <c r="M995" s="133" t="s">
        <v>1380</v>
      </c>
      <c r="N995" s="133"/>
      <c r="O995" s="133" t="s">
        <v>2722</v>
      </c>
      <c r="P995" s="133" t="s">
        <v>4816</v>
      </c>
      <c r="Q995" s="166">
        <v>42087</v>
      </c>
      <c r="R995" s="133"/>
      <c r="S995" s="146" t="s">
        <v>3649</v>
      </c>
      <c r="T995" s="173" t="s">
        <v>3649</v>
      </c>
      <c r="U995" s="170" t="s">
        <v>3649</v>
      </c>
      <c r="V995" s="133"/>
      <c r="W995" s="133"/>
      <c r="X995" s="133"/>
    </row>
    <row r="996" spans="1:24" x14ac:dyDescent="0.2">
      <c r="A996" s="133"/>
      <c r="B996" s="133">
        <v>44</v>
      </c>
      <c r="C996" s="136" t="s">
        <v>6808</v>
      </c>
      <c r="D996" s="136" t="s">
        <v>1631</v>
      </c>
      <c r="E996" s="133"/>
      <c r="F996" s="133">
        <v>136900</v>
      </c>
      <c r="G996" s="133" t="s">
        <v>1192</v>
      </c>
      <c r="H996" s="133">
        <v>125</v>
      </c>
      <c r="I996" s="133">
        <v>1</v>
      </c>
      <c r="J996" s="133">
        <v>902</v>
      </c>
      <c r="K996" s="133">
        <v>33</v>
      </c>
      <c r="L996" s="133"/>
      <c r="M996" s="133" t="s">
        <v>1380</v>
      </c>
      <c r="N996" s="133"/>
      <c r="O996" s="133" t="s">
        <v>2722</v>
      </c>
      <c r="P996" s="133" t="s">
        <v>4816</v>
      </c>
      <c r="Q996" s="166">
        <v>42087</v>
      </c>
      <c r="R996" s="133"/>
      <c r="S996" s="146" t="s">
        <v>3649</v>
      </c>
      <c r="T996" s="173" t="s">
        <v>3649</v>
      </c>
      <c r="U996" s="170" t="s">
        <v>3649</v>
      </c>
      <c r="V996" s="133"/>
      <c r="W996" s="133"/>
      <c r="X996" s="133"/>
    </row>
    <row r="997" spans="1:24" x14ac:dyDescent="0.2">
      <c r="A997" s="133"/>
      <c r="B997" s="133">
        <v>50</v>
      </c>
      <c r="C997" s="136" t="s">
        <v>6809</v>
      </c>
      <c r="D997" s="136" t="s">
        <v>1651</v>
      </c>
      <c r="E997" s="133"/>
      <c r="F997" s="133">
        <v>136900</v>
      </c>
      <c r="G997" s="133">
        <v>165</v>
      </c>
      <c r="H997" s="133">
        <v>176</v>
      </c>
      <c r="I997" s="133">
        <v>1</v>
      </c>
      <c r="J997" s="133">
        <v>602</v>
      </c>
      <c r="K997" s="133">
        <v>33</v>
      </c>
      <c r="L997" s="133"/>
      <c r="M997" s="133" t="s">
        <v>1380</v>
      </c>
      <c r="N997" s="133"/>
      <c r="O997" s="133" t="s">
        <v>2722</v>
      </c>
      <c r="P997" s="133" t="s">
        <v>4816</v>
      </c>
      <c r="Q997" s="166">
        <v>42087</v>
      </c>
      <c r="R997" s="689"/>
      <c r="S997" s="146" t="s">
        <v>3649</v>
      </c>
      <c r="T997" s="1226" t="s">
        <v>3649</v>
      </c>
      <c r="U997" s="170" t="s">
        <v>3649</v>
      </c>
      <c r="V997" s="133"/>
      <c r="W997" s="133"/>
      <c r="X997" s="133"/>
    </row>
    <row r="998" spans="1:24" x14ac:dyDescent="0.2">
      <c r="A998" s="133" t="s">
        <v>6810</v>
      </c>
      <c r="B998" s="133" t="s">
        <v>4558</v>
      </c>
      <c r="C998" s="136" t="s">
        <v>5907</v>
      </c>
      <c r="D998" s="136" t="s">
        <v>522</v>
      </c>
      <c r="E998" s="133" t="s">
        <v>5235</v>
      </c>
      <c r="F998" s="133" t="s">
        <v>4111</v>
      </c>
      <c r="G998" s="133" t="s">
        <v>3620</v>
      </c>
      <c r="H998" s="133">
        <v>303</v>
      </c>
      <c r="I998" s="133">
        <v>1</v>
      </c>
      <c r="J998" s="133">
        <v>110</v>
      </c>
      <c r="K998" s="133">
        <v>36</v>
      </c>
      <c r="L998" s="133">
        <v>110</v>
      </c>
      <c r="M998" s="133" t="s">
        <v>6744</v>
      </c>
      <c r="N998" s="133" t="s">
        <v>2660</v>
      </c>
      <c r="O998" s="133" t="s">
        <v>6811</v>
      </c>
      <c r="P998" s="133" t="s">
        <v>2277</v>
      </c>
      <c r="Q998" s="166">
        <v>42074</v>
      </c>
      <c r="R998" s="133"/>
      <c r="S998" s="147" t="s">
        <v>3649</v>
      </c>
      <c r="T998" s="173" t="s">
        <v>3649</v>
      </c>
      <c r="U998" s="170" t="s">
        <v>3649</v>
      </c>
      <c r="V998" s="133"/>
      <c r="W998" s="133"/>
      <c r="X998" s="133"/>
    </row>
    <row r="999" spans="1:24" x14ac:dyDescent="0.2">
      <c r="A999" s="133" t="s">
        <v>6756</v>
      </c>
      <c r="B999" s="133" t="s">
        <v>4424</v>
      </c>
      <c r="C999" s="136" t="s">
        <v>6786</v>
      </c>
      <c r="D999" s="136" t="s">
        <v>2447</v>
      </c>
      <c r="E999" s="133" t="s">
        <v>5365</v>
      </c>
      <c r="F999" s="133" t="s">
        <v>3191</v>
      </c>
      <c r="G999" s="133" t="s">
        <v>3655</v>
      </c>
      <c r="H999" s="133">
        <v>172</v>
      </c>
      <c r="I999" s="133">
        <v>1</v>
      </c>
      <c r="J999" s="133">
        <v>415</v>
      </c>
      <c r="K999" s="133">
        <v>54</v>
      </c>
      <c r="L999" s="133">
        <v>830</v>
      </c>
      <c r="M999" s="133" t="s">
        <v>6584</v>
      </c>
      <c r="N999" s="133" t="s">
        <v>1748</v>
      </c>
      <c r="O999" s="133" t="s">
        <v>6228</v>
      </c>
      <c r="P999" s="133" t="s">
        <v>2277</v>
      </c>
      <c r="Q999" s="166">
        <v>42143</v>
      </c>
      <c r="R999" s="133">
        <v>106</v>
      </c>
      <c r="S999" s="146" t="s">
        <v>3649</v>
      </c>
      <c r="T999" s="173" t="s">
        <v>3649</v>
      </c>
      <c r="U999" s="170" t="s">
        <v>3649</v>
      </c>
      <c r="V999" s="133"/>
      <c r="W999" s="133"/>
      <c r="X999" s="133"/>
    </row>
    <row r="1000" spans="1:24" x14ac:dyDescent="0.2">
      <c r="A1000" s="133" t="s">
        <v>6756</v>
      </c>
      <c r="B1000" s="133" t="s">
        <v>4424</v>
      </c>
      <c r="C1000" s="136" t="s">
        <v>6786</v>
      </c>
      <c r="D1000" s="136" t="s">
        <v>2449</v>
      </c>
      <c r="E1000" s="133" t="s">
        <v>5365</v>
      </c>
      <c r="F1000" s="133" t="s">
        <v>3191</v>
      </c>
      <c r="G1000" s="133" t="s">
        <v>3655</v>
      </c>
      <c r="H1000" s="133">
        <v>172</v>
      </c>
      <c r="I1000" s="133">
        <v>1</v>
      </c>
      <c r="J1000" s="133">
        <v>415</v>
      </c>
      <c r="K1000" s="133">
        <v>54</v>
      </c>
      <c r="L1000" s="133">
        <v>830</v>
      </c>
      <c r="M1000" s="133" t="s">
        <v>6584</v>
      </c>
      <c r="N1000" s="133" t="s">
        <v>1748</v>
      </c>
      <c r="O1000" s="133" t="s">
        <v>6228</v>
      </c>
      <c r="P1000" s="133" t="s">
        <v>2277</v>
      </c>
      <c r="Q1000" s="166">
        <v>42143</v>
      </c>
      <c r="R1000" s="133">
        <v>106</v>
      </c>
      <c r="S1000" s="146" t="s">
        <v>3649</v>
      </c>
      <c r="T1000" s="173" t="s">
        <v>3649</v>
      </c>
      <c r="U1000" s="170" t="s">
        <v>3649</v>
      </c>
      <c r="V1000" s="133"/>
      <c r="W1000" s="133"/>
      <c r="X1000" s="133"/>
    </row>
    <row r="1001" spans="1:24" x14ac:dyDescent="0.2">
      <c r="A1001" s="133" t="s">
        <v>6792</v>
      </c>
      <c r="B1001" s="133" t="s">
        <v>4559</v>
      </c>
      <c r="C1001" s="136" t="s">
        <v>6062</v>
      </c>
      <c r="D1001" s="136" t="s">
        <v>878</v>
      </c>
      <c r="E1001" s="133" t="s">
        <v>6793</v>
      </c>
      <c r="F1001" s="133" t="s">
        <v>6794</v>
      </c>
      <c r="G1001" s="133" t="s">
        <v>3620</v>
      </c>
      <c r="H1001" s="133">
        <v>303</v>
      </c>
      <c r="I1001" s="133">
        <v>1</v>
      </c>
      <c r="J1001" s="133">
        <v>21</v>
      </c>
      <c r="K1001" s="133">
        <v>45</v>
      </c>
      <c r="L1001" s="133">
        <v>21</v>
      </c>
      <c r="M1001" s="133" t="s">
        <v>6791</v>
      </c>
      <c r="N1001" s="133" t="s">
        <v>4833</v>
      </c>
      <c r="O1001" s="133" t="s">
        <v>6767</v>
      </c>
      <c r="P1001" s="133" t="s">
        <v>4816</v>
      </c>
      <c r="Q1001" s="166">
        <v>42081</v>
      </c>
      <c r="R1001" s="133">
        <v>6</v>
      </c>
      <c r="S1001" s="146" t="s">
        <v>3649</v>
      </c>
      <c r="T1001" s="173" t="s">
        <v>3649</v>
      </c>
      <c r="U1001" s="170" t="s">
        <v>3649</v>
      </c>
      <c r="V1001" s="133"/>
      <c r="W1001" s="133"/>
      <c r="X1001" s="133"/>
    </row>
    <row r="1002" spans="1:24" x14ac:dyDescent="0.2">
      <c r="A1002" s="133" t="s">
        <v>6840</v>
      </c>
      <c r="B1002" s="133" t="s">
        <v>4559</v>
      </c>
      <c r="C1002" s="136" t="s">
        <v>6062</v>
      </c>
      <c r="D1002" s="136" t="s">
        <v>3784</v>
      </c>
      <c r="E1002" s="133" t="s">
        <v>6795</v>
      </c>
      <c r="F1002" s="133" t="s">
        <v>6796</v>
      </c>
      <c r="G1002" s="133" t="s">
        <v>3620</v>
      </c>
      <c r="H1002" s="133">
        <v>303</v>
      </c>
      <c r="I1002" s="133">
        <v>1</v>
      </c>
      <c r="J1002" s="133">
        <v>21</v>
      </c>
      <c r="K1002" s="133">
        <v>50</v>
      </c>
      <c r="L1002" s="133">
        <v>21</v>
      </c>
      <c r="M1002" s="133" t="s">
        <v>6791</v>
      </c>
      <c r="N1002" s="133" t="s">
        <v>4833</v>
      </c>
      <c r="O1002" s="133" t="s">
        <v>6797</v>
      </c>
      <c r="P1002" s="133" t="s">
        <v>2277</v>
      </c>
      <c r="Q1002" s="166">
        <v>42082</v>
      </c>
      <c r="R1002" s="133">
        <v>6</v>
      </c>
      <c r="S1002" s="146" t="s">
        <v>3649</v>
      </c>
      <c r="T1002" s="173" t="s">
        <v>3649</v>
      </c>
      <c r="U1002" s="170" t="s">
        <v>3649</v>
      </c>
      <c r="V1002" s="133"/>
      <c r="W1002" s="133"/>
      <c r="X1002" s="133"/>
    </row>
    <row r="1003" spans="1:24" x14ac:dyDescent="0.2">
      <c r="A1003" s="133" t="s">
        <v>6848</v>
      </c>
      <c r="B1003" s="133" t="s">
        <v>4559</v>
      </c>
      <c r="C1003" s="136" t="s">
        <v>6062</v>
      </c>
      <c r="D1003" s="136" t="s">
        <v>515</v>
      </c>
      <c r="E1003" s="133" t="s">
        <v>6798</v>
      </c>
      <c r="F1003" s="133" t="s">
        <v>6799</v>
      </c>
      <c r="G1003" s="133" t="s">
        <v>3620</v>
      </c>
      <c r="H1003" s="133">
        <v>303</v>
      </c>
      <c r="I1003" s="133">
        <v>1</v>
      </c>
      <c r="J1003" s="133">
        <v>21</v>
      </c>
      <c r="K1003" s="133">
        <v>50</v>
      </c>
      <c r="L1003" s="133">
        <v>21</v>
      </c>
      <c r="M1003" s="133" t="s">
        <v>6791</v>
      </c>
      <c r="N1003" s="133" t="s">
        <v>4833</v>
      </c>
      <c r="O1003" s="133" t="s">
        <v>6800</v>
      </c>
      <c r="P1003" s="133" t="s">
        <v>2277</v>
      </c>
      <c r="Q1003" s="166">
        <v>42083</v>
      </c>
      <c r="R1003" s="133">
        <v>6</v>
      </c>
      <c r="S1003" s="146" t="s">
        <v>3649</v>
      </c>
      <c r="T1003" s="173" t="s">
        <v>3649</v>
      </c>
      <c r="U1003" s="170" t="s">
        <v>3649</v>
      </c>
      <c r="V1003" s="133"/>
      <c r="W1003" s="133"/>
      <c r="X1003" s="133"/>
    </row>
    <row r="1004" spans="1:24" x14ac:dyDescent="0.2">
      <c r="A1004" s="133" t="s">
        <v>6761</v>
      </c>
      <c r="B1004" s="133" t="s">
        <v>4558</v>
      </c>
      <c r="C1004" s="136" t="s">
        <v>5907</v>
      </c>
      <c r="D1004" s="136" t="s">
        <v>525</v>
      </c>
      <c r="E1004" s="133" t="s">
        <v>6153</v>
      </c>
      <c r="F1004" s="133" t="s">
        <v>634</v>
      </c>
      <c r="G1004" s="133" t="s">
        <v>3620</v>
      </c>
      <c r="H1004" s="133">
        <v>303</v>
      </c>
      <c r="I1004" s="133">
        <v>1</v>
      </c>
      <c r="J1004" s="133">
        <v>128</v>
      </c>
      <c r="K1004" s="133">
        <v>36</v>
      </c>
      <c r="L1004" s="133">
        <v>110</v>
      </c>
      <c r="M1004" s="133" t="s">
        <v>6744</v>
      </c>
      <c r="N1004" s="133" t="s">
        <v>2660</v>
      </c>
      <c r="O1004" s="133" t="s">
        <v>6767</v>
      </c>
      <c r="P1004" s="133" t="s">
        <v>4816</v>
      </c>
      <c r="Q1004" s="166">
        <v>42080</v>
      </c>
      <c r="R1004" s="133">
        <v>22</v>
      </c>
      <c r="S1004" s="146" t="s">
        <v>3649</v>
      </c>
      <c r="T1004" s="173" t="s">
        <v>3649</v>
      </c>
      <c r="U1004" s="170" t="s">
        <v>3649</v>
      </c>
      <c r="V1004" s="133"/>
      <c r="W1004" s="133"/>
      <c r="X1004" s="133"/>
    </row>
    <row r="1005" spans="1:24" x14ac:dyDescent="0.2">
      <c r="A1005" s="133" t="s">
        <v>6817</v>
      </c>
      <c r="B1005" s="133" t="s">
        <v>4559</v>
      </c>
      <c r="C1005" s="136" t="s">
        <v>6062</v>
      </c>
      <c r="D1005" s="136" t="s">
        <v>2638</v>
      </c>
      <c r="E1005" s="133" t="s">
        <v>6818</v>
      </c>
      <c r="F1005" s="133" t="s">
        <v>6819</v>
      </c>
      <c r="G1005" s="133" t="s">
        <v>3620</v>
      </c>
      <c r="H1005" s="133">
        <v>303</v>
      </c>
      <c r="I1005" s="133">
        <v>1</v>
      </c>
      <c r="J1005" s="133">
        <v>110</v>
      </c>
      <c r="K1005" s="133">
        <v>63</v>
      </c>
      <c r="L1005" s="133">
        <v>110</v>
      </c>
      <c r="M1005" s="133" t="s">
        <v>6820</v>
      </c>
      <c r="N1005" s="133" t="s">
        <v>3403</v>
      </c>
      <c r="O1005" s="133" t="s">
        <v>6821</v>
      </c>
      <c r="P1005" s="133" t="s">
        <v>4816</v>
      </c>
      <c r="Q1005" s="166">
        <v>42080</v>
      </c>
      <c r="R1005" s="133" t="s">
        <v>5373</v>
      </c>
      <c r="S1005" s="146" t="s">
        <v>3649</v>
      </c>
      <c r="T1005" s="173" t="s">
        <v>3649</v>
      </c>
      <c r="U1005" s="170" t="s">
        <v>3649</v>
      </c>
      <c r="V1005" s="133"/>
      <c r="W1005" s="133"/>
      <c r="X1005" s="133"/>
    </row>
    <row r="1006" spans="1:24" x14ac:dyDescent="0.2">
      <c r="A1006" s="133" t="s">
        <v>6753</v>
      </c>
      <c r="B1006" s="133" t="s">
        <v>4424</v>
      </c>
      <c r="C1006" s="136" t="s">
        <v>6786</v>
      </c>
      <c r="D1006" s="136" t="s">
        <v>1634</v>
      </c>
      <c r="E1006" s="133" t="s">
        <v>5365</v>
      </c>
      <c r="F1006" s="133" t="s">
        <v>3191</v>
      </c>
      <c r="G1006" s="133" t="s">
        <v>3655</v>
      </c>
      <c r="H1006" s="133">
        <v>172</v>
      </c>
      <c r="I1006" s="133">
        <v>1</v>
      </c>
      <c r="J1006" s="133">
        <v>152</v>
      </c>
      <c r="K1006" s="133">
        <v>54</v>
      </c>
      <c r="L1006" s="133">
        <v>830</v>
      </c>
      <c r="M1006" s="133" t="s">
        <v>6584</v>
      </c>
      <c r="N1006" s="133" t="s">
        <v>1748</v>
      </c>
      <c r="O1006" s="133" t="s">
        <v>6228</v>
      </c>
      <c r="P1006" s="133" t="s">
        <v>4816</v>
      </c>
      <c r="Q1006" s="166">
        <v>42081</v>
      </c>
      <c r="R1006" s="133">
        <v>106</v>
      </c>
      <c r="S1006" s="146" t="s">
        <v>3649</v>
      </c>
      <c r="T1006" s="173" t="s">
        <v>3649</v>
      </c>
      <c r="U1006" s="170" t="s">
        <v>3649</v>
      </c>
      <c r="V1006" s="133"/>
      <c r="W1006" s="133"/>
      <c r="X1006" s="133"/>
    </row>
    <row r="1007" spans="1:24" x14ac:dyDescent="0.2">
      <c r="A1007" s="133" t="s">
        <v>6753</v>
      </c>
      <c r="B1007" s="133" t="s">
        <v>4424</v>
      </c>
      <c r="C1007" s="136" t="s">
        <v>6786</v>
      </c>
      <c r="D1007" s="136" t="s">
        <v>1637</v>
      </c>
      <c r="E1007" s="133" t="s">
        <v>5365</v>
      </c>
      <c r="F1007" s="133" t="s">
        <v>3191</v>
      </c>
      <c r="G1007" s="133" t="s">
        <v>3655</v>
      </c>
      <c r="H1007" s="133">
        <v>172</v>
      </c>
      <c r="I1007" s="133">
        <v>1</v>
      </c>
      <c r="J1007" s="133">
        <v>152</v>
      </c>
      <c r="K1007" s="133">
        <v>54</v>
      </c>
      <c r="L1007" s="133">
        <v>830</v>
      </c>
      <c r="M1007" s="133" t="s">
        <v>6584</v>
      </c>
      <c r="N1007" s="133" t="s">
        <v>1748</v>
      </c>
      <c r="O1007" s="133" t="s">
        <v>6228</v>
      </c>
      <c r="P1007" s="133" t="s">
        <v>4816</v>
      </c>
      <c r="Q1007" s="166">
        <v>42081</v>
      </c>
      <c r="R1007" s="133">
        <v>106</v>
      </c>
      <c r="S1007" s="146" t="s">
        <v>3649</v>
      </c>
      <c r="T1007" s="173" t="s">
        <v>3649</v>
      </c>
      <c r="U1007" s="170" t="s">
        <v>3649</v>
      </c>
      <c r="V1007" s="133"/>
      <c r="W1007" s="133"/>
      <c r="X1007" s="133"/>
    </row>
    <row r="1008" spans="1:24" x14ac:dyDescent="0.2">
      <c r="A1008" s="133"/>
      <c r="B1008" s="133">
        <v>49</v>
      </c>
      <c r="C1008" s="136" t="s">
        <v>6563</v>
      </c>
      <c r="D1008" s="136" t="s">
        <v>3704</v>
      </c>
      <c r="E1008" s="133"/>
      <c r="F1008" s="133">
        <v>136900</v>
      </c>
      <c r="G1008" s="133" t="s">
        <v>1991</v>
      </c>
      <c r="H1008" s="133"/>
      <c r="I1008" s="133">
        <v>1</v>
      </c>
      <c r="J1008" s="133">
        <v>160</v>
      </c>
      <c r="K1008" s="133">
        <v>33</v>
      </c>
      <c r="L1008" s="133"/>
      <c r="M1008" s="133" t="s">
        <v>1380</v>
      </c>
      <c r="N1008" s="133"/>
      <c r="O1008" s="133" t="s">
        <v>2722</v>
      </c>
      <c r="P1008" s="133" t="s">
        <v>3366</v>
      </c>
      <c r="Q1008" s="166">
        <v>42093</v>
      </c>
      <c r="R1008" s="133"/>
      <c r="S1008" s="146" t="s">
        <v>3649</v>
      </c>
      <c r="T1008" s="173" t="s">
        <v>3649</v>
      </c>
      <c r="U1008" s="170" t="s">
        <v>3649</v>
      </c>
      <c r="V1008" s="133"/>
      <c r="W1008" s="133"/>
      <c r="X1008" s="133"/>
    </row>
    <row r="1009" spans="1:24" x14ac:dyDescent="0.2">
      <c r="A1009" s="133" t="s">
        <v>6827</v>
      </c>
      <c r="B1009" s="133" t="s">
        <v>4559</v>
      </c>
      <c r="C1009" s="136" t="s">
        <v>6062</v>
      </c>
      <c r="D1009" s="136" t="s">
        <v>4308</v>
      </c>
      <c r="E1009" s="133" t="s">
        <v>6828</v>
      </c>
      <c r="F1009" s="133" t="s">
        <v>6829</v>
      </c>
      <c r="G1009" s="133" t="s">
        <v>3620</v>
      </c>
      <c r="H1009" s="133">
        <v>303</v>
      </c>
      <c r="I1009" s="133">
        <v>1</v>
      </c>
      <c r="J1009" s="133">
        <v>10.5</v>
      </c>
      <c r="K1009" s="133">
        <v>63</v>
      </c>
      <c r="L1009" s="133">
        <v>10</v>
      </c>
      <c r="M1009" s="133" t="s">
        <v>6830</v>
      </c>
      <c r="N1009" s="133" t="s">
        <v>4833</v>
      </c>
      <c r="O1009" s="133" t="s">
        <v>6831</v>
      </c>
      <c r="P1009" s="133" t="s">
        <v>4816</v>
      </c>
      <c r="Q1009" s="166">
        <v>42080</v>
      </c>
      <c r="R1009" s="133" t="s">
        <v>5335</v>
      </c>
      <c r="S1009" s="146" t="s">
        <v>3649</v>
      </c>
      <c r="T1009" s="173" t="s">
        <v>3649</v>
      </c>
      <c r="U1009" s="170" t="s">
        <v>3649</v>
      </c>
      <c r="V1009" s="133"/>
      <c r="W1009" s="133"/>
      <c r="X1009" s="133"/>
    </row>
    <row r="1010" spans="1:24" x14ac:dyDescent="0.2">
      <c r="A1010" s="133" t="s">
        <v>6836</v>
      </c>
      <c r="B1010" s="133" t="s">
        <v>4424</v>
      </c>
      <c r="C1010" s="136" t="s">
        <v>6786</v>
      </c>
      <c r="D1010" s="136" t="s">
        <v>3704</v>
      </c>
      <c r="E1010" s="133" t="s">
        <v>2642</v>
      </c>
      <c r="F1010" s="133" t="s">
        <v>506</v>
      </c>
      <c r="G1010" s="133" t="s">
        <v>3655</v>
      </c>
      <c r="H1010" s="133">
        <v>172</v>
      </c>
      <c r="I1010" s="133">
        <v>1</v>
      </c>
      <c r="J1010" s="133">
        <v>140</v>
      </c>
      <c r="K1010" s="133">
        <v>54</v>
      </c>
      <c r="L1010" s="133">
        <v>280</v>
      </c>
      <c r="M1010" s="133" t="s">
        <v>6118</v>
      </c>
      <c r="N1010" s="133" t="s">
        <v>3622</v>
      </c>
      <c r="O1010" s="133" t="s">
        <v>5710</v>
      </c>
      <c r="P1010" s="133" t="s">
        <v>663</v>
      </c>
      <c r="Q1010" s="166">
        <v>42095</v>
      </c>
      <c r="R1010" s="133">
        <v>35</v>
      </c>
      <c r="S1010" s="146" t="s">
        <v>3649</v>
      </c>
      <c r="T1010" s="173" t="s">
        <v>3649</v>
      </c>
      <c r="U1010" s="170" t="s">
        <v>3649</v>
      </c>
      <c r="V1010" s="133"/>
      <c r="W1010" s="133"/>
      <c r="X1010" s="133"/>
    </row>
    <row r="1011" spans="1:24" x14ac:dyDescent="0.2">
      <c r="A1011" s="133" t="s">
        <v>6836</v>
      </c>
      <c r="B1011" s="133" t="s">
        <v>4424</v>
      </c>
      <c r="C1011" s="136" t="s">
        <v>6786</v>
      </c>
      <c r="D1011" s="136" t="s">
        <v>3707</v>
      </c>
      <c r="E1011" s="133" t="s">
        <v>2642</v>
      </c>
      <c r="F1011" s="133" t="s">
        <v>506</v>
      </c>
      <c r="G1011" s="133" t="s">
        <v>3655</v>
      </c>
      <c r="H1011" s="133">
        <v>172</v>
      </c>
      <c r="I1011" s="133">
        <v>1</v>
      </c>
      <c r="J1011" s="133">
        <v>140</v>
      </c>
      <c r="K1011" s="133">
        <v>54</v>
      </c>
      <c r="L1011" s="133">
        <v>280</v>
      </c>
      <c r="M1011" s="133" t="s">
        <v>6118</v>
      </c>
      <c r="N1011" s="133" t="s">
        <v>3622</v>
      </c>
      <c r="O1011" s="133" t="s">
        <v>5710</v>
      </c>
      <c r="P1011" s="133" t="s">
        <v>663</v>
      </c>
      <c r="Q1011" s="166">
        <v>42095</v>
      </c>
      <c r="R1011" s="133">
        <v>35</v>
      </c>
      <c r="S1011" s="146" t="s">
        <v>3649</v>
      </c>
      <c r="T1011" s="173" t="s">
        <v>3649</v>
      </c>
      <c r="U1011" s="170" t="s">
        <v>3649</v>
      </c>
      <c r="V1011" s="133"/>
      <c r="W1011" s="133"/>
      <c r="X1011" s="133"/>
    </row>
    <row r="1012" spans="1:24" x14ac:dyDescent="0.2">
      <c r="A1012" s="133" t="s">
        <v>6837</v>
      </c>
      <c r="B1012" s="133" t="s">
        <v>4558</v>
      </c>
      <c r="C1012" s="136" t="s">
        <v>5907</v>
      </c>
      <c r="D1012" s="136" t="s">
        <v>529</v>
      </c>
      <c r="E1012" s="133" t="s">
        <v>6139</v>
      </c>
      <c r="F1012" s="133" t="s">
        <v>6140</v>
      </c>
      <c r="G1012" s="133" t="s">
        <v>3620</v>
      </c>
      <c r="H1012" s="133">
        <v>303</v>
      </c>
      <c r="I1012" s="133">
        <v>1</v>
      </c>
      <c r="J1012" s="133">
        <v>110</v>
      </c>
      <c r="K1012" s="133">
        <v>45</v>
      </c>
      <c r="L1012" s="133">
        <v>280</v>
      </c>
      <c r="M1012" s="133" t="s">
        <v>6744</v>
      </c>
      <c r="N1012" s="133" t="s">
        <v>2660</v>
      </c>
      <c r="O1012" s="133" t="s">
        <v>5710</v>
      </c>
      <c r="P1012" s="133" t="s">
        <v>4816</v>
      </c>
      <c r="Q1012" s="166">
        <v>42089</v>
      </c>
      <c r="R1012" s="133">
        <v>20</v>
      </c>
      <c r="S1012" s="146" t="s">
        <v>3649</v>
      </c>
      <c r="T1012" s="173" t="s">
        <v>3649</v>
      </c>
      <c r="U1012" s="170" t="s">
        <v>3649</v>
      </c>
      <c r="V1012" s="133"/>
      <c r="W1012" s="133"/>
      <c r="X1012" s="133"/>
    </row>
    <row r="1013" spans="1:24" x14ac:dyDescent="0.2">
      <c r="A1013" s="133" t="s">
        <v>6838</v>
      </c>
      <c r="B1013" s="133" t="s">
        <v>4559</v>
      </c>
      <c r="C1013" s="136" t="s">
        <v>6062</v>
      </c>
      <c r="D1013" s="136" t="s">
        <v>518</v>
      </c>
      <c r="E1013" s="133" t="s">
        <v>5197</v>
      </c>
      <c r="F1013" s="133" t="s">
        <v>5680</v>
      </c>
      <c r="G1013" s="133" t="s">
        <v>3620</v>
      </c>
      <c r="H1013" s="133">
        <v>303</v>
      </c>
      <c r="I1013" s="133">
        <v>1</v>
      </c>
      <c r="J1013" s="133">
        <v>61</v>
      </c>
      <c r="K1013" s="133">
        <v>45</v>
      </c>
      <c r="L1013" s="133">
        <v>280</v>
      </c>
      <c r="M1013" s="133" t="s">
        <v>6744</v>
      </c>
      <c r="N1013" s="133" t="s">
        <v>2660</v>
      </c>
      <c r="O1013" s="133" t="s">
        <v>6839</v>
      </c>
      <c r="P1013" s="133" t="s">
        <v>4816</v>
      </c>
      <c r="Q1013" s="166">
        <v>42088</v>
      </c>
      <c r="R1013" s="133">
        <v>26</v>
      </c>
      <c r="S1013" s="146" t="s">
        <v>3649</v>
      </c>
      <c r="T1013" s="173" t="s">
        <v>3649</v>
      </c>
      <c r="U1013" s="170" t="s">
        <v>3649</v>
      </c>
      <c r="V1013" s="133"/>
      <c r="W1013" s="133"/>
      <c r="X1013" s="133"/>
    </row>
    <row r="1014" spans="1:24" x14ac:dyDescent="0.2">
      <c r="A1014" s="133" t="s">
        <v>6711</v>
      </c>
      <c r="B1014" s="133">
        <v>43</v>
      </c>
      <c r="C1014" s="136" t="s">
        <v>6806</v>
      </c>
      <c r="D1014" s="136" t="s">
        <v>1634</v>
      </c>
      <c r="E1014" s="133" t="s">
        <v>4607</v>
      </c>
      <c r="F1014" s="133">
        <v>133913</v>
      </c>
      <c r="G1014" s="133">
        <v>165</v>
      </c>
      <c r="H1014" s="133">
        <v>173</v>
      </c>
      <c r="I1014" s="133">
        <v>1</v>
      </c>
      <c r="J1014" s="133">
        <v>602</v>
      </c>
      <c r="K1014" s="133">
        <v>36</v>
      </c>
      <c r="L1014" s="133"/>
      <c r="M1014" s="133" t="s">
        <v>1494</v>
      </c>
      <c r="N1014" s="133"/>
      <c r="O1014" s="133" t="s">
        <v>2597</v>
      </c>
      <c r="P1014" s="133" t="s">
        <v>2277</v>
      </c>
      <c r="Q1014" s="166">
        <v>42087</v>
      </c>
      <c r="R1014" s="133"/>
      <c r="S1014" s="146" t="s">
        <v>3649</v>
      </c>
      <c r="T1014" s="173" t="s">
        <v>3649</v>
      </c>
      <c r="U1014" s="170" t="s">
        <v>3649</v>
      </c>
      <c r="V1014" s="133"/>
      <c r="W1014" s="133"/>
      <c r="X1014" s="133"/>
    </row>
    <row r="1015" spans="1:24" x14ac:dyDescent="0.2">
      <c r="A1015" s="133" t="s">
        <v>6845</v>
      </c>
      <c r="B1015" s="133" t="s">
        <v>4424</v>
      </c>
      <c r="C1015" s="136" t="s">
        <v>6786</v>
      </c>
      <c r="D1015" s="136" t="s">
        <v>2726</v>
      </c>
      <c r="E1015" s="133" t="s">
        <v>6846</v>
      </c>
      <c r="F1015" s="133" t="s">
        <v>6847</v>
      </c>
      <c r="G1015" s="133" t="s">
        <v>3655</v>
      </c>
      <c r="H1015" s="133">
        <v>172</v>
      </c>
      <c r="I1015" s="133">
        <v>1</v>
      </c>
      <c r="J1015" s="133">
        <v>13</v>
      </c>
      <c r="K1015" s="133">
        <v>62</v>
      </c>
      <c r="L1015" s="133">
        <v>13</v>
      </c>
      <c r="M1015" s="133" t="s">
        <v>6820</v>
      </c>
      <c r="N1015" s="133" t="s">
        <v>4820</v>
      </c>
      <c r="O1015" s="133" t="s">
        <v>4452</v>
      </c>
      <c r="P1015" s="133" t="s">
        <v>2277</v>
      </c>
      <c r="Q1015" s="166">
        <v>42082</v>
      </c>
      <c r="R1015" s="133">
        <v>5.5</v>
      </c>
      <c r="S1015" s="146" t="s">
        <v>3649</v>
      </c>
      <c r="T1015" s="173" t="s">
        <v>3649</v>
      </c>
      <c r="U1015" s="170" t="s">
        <v>3649</v>
      </c>
      <c r="V1015" s="133"/>
      <c r="W1015" s="133"/>
      <c r="X1015" s="133"/>
    </row>
    <row r="1016" spans="1:24" x14ac:dyDescent="0.2">
      <c r="A1016" s="133" t="s">
        <v>6845</v>
      </c>
      <c r="B1016" s="133" t="s">
        <v>4424</v>
      </c>
      <c r="C1016" s="136" t="s">
        <v>6786</v>
      </c>
      <c r="D1016" s="136" t="s">
        <v>2729</v>
      </c>
      <c r="E1016" s="133" t="s">
        <v>6846</v>
      </c>
      <c r="F1016" s="133" t="s">
        <v>6847</v>
      </c>
      <c r="G1016" s="133" t="s">
        <v>3655</v>
      </c>
      <c r="H1016" s="133">
        <v>172</v>
      </c>
      <c r="I1016" s="133">
        <v>1</v>
      </c>
      <c r="J1016" s="133">
        <v>13</v>
      </c>
      <c r="K1016" s="133">
        <v>62</v>
      </c>
      <c r="L1016" s="133">
        <v>13</v>
      </c>
      <c r="M1016" s="133" t="s">
        <v>6820</v>
      </c>
      <c r="N1016" s="133" t="s">
        <v>4820</v>
      </c>
      <c r="O1016" s="133" t="s">
        <v>4452</v>
      </c>
      <c r="P1016" s="133" t="s">
        <v>2277</v>
      </c>
      <c r="Q1016" s="166">
        <v>42082</v>
      </c>
      <c r="R1016" s="133">
        <v>5.5</v>
      </c>
      <c r="S1016" s="146" t="s">
        <v>3649</v>
      </c>
      <c r="T1016" s="173" t="s">
        <v>3649</v>
      </c>
      <c r="U1016" s="170" t="s">
        <v>3649</v>
      </c>
      <c r="V1016" s="133"/>
      <c r="W1016" s="133"/>
      <c r="X1016" s="133"/>
    </row>
    <row r="1017" spans="1:24" x14ac:dyDescent="0.2">
      <c r="A1017" s="133" t="s">
        <v>6849</v>
      </c>
      <c r="B1017" s="133" t="s">
        <v>4424</v>
      </c>
      <c r="C1017" s="136" t="s">
        <v>6786</v>
      </c>
      <c r="D1017" s="136" t="s">
        <v>1641</v>
      </c>
      <c r="E1017" s="133" t="s">
        <v>6850</v>
      </c>
      <c r="F1017" s="133" t="s">
        <v>6851</v>
      </c>
      <c r="G1017" s="133" t="s">
        <v>3655</v>
      </c>
      <c r="H1017" s="133">
        <v>172</v>
      </c>
      <c r="I1017" s="133">
        <v>1</v>
      </c>
      <c r="J1017" s="133">
        <v>13</v>
      </c>
      <c r="K1017" s="133">
        <v>70</v>
      </c>
      <c r="L1017" s="133">
        <v>13</v>
      </c>
      <c r="M1017" s="133" t="s">
        <v>6820</v>
      </c>
      <c r="N1017" s="133" t="s">
        <v>4820</v>
      </c>
      <c r="O1017" s="133" t="s">
        <v>4452</v>
      </c>
      <c r="P1017" s="133" t="s">
        <v>6446</v>
      </c>
      <c r="Q1017" s="166">
        <v>42083</v>
      </c>
      <c r="R1017" s="133">
        <v>6</v>
      </c>
      <c r="S1017" s="146" t="s">
        <v>3649</v>
      </c>
      <c r="T1017" s="173" t="s">
        <v>3649</v>
      </c>
      <c r="U1017" s="170" t="s">
        <v>3649</v>
      </c>
      <c r="V1017" s="133"/>
      <c r="W1017" s="133"/>
      <c r="X1017" s="133"/>
    </row>
    <row r="1018" spans="1:24" x14ac:dyDescent="0.2">
      <c r="A1018" s="133" t="s">
        <v>6849</v>
      </c>
      <c r="B1018" s="133" t="s">
        <v>4424</v>
      </c>
      <c r="C1018" s="136" t="s">
        <v>6786</v>
      </c>
      <c r="D1018" s="136" t="s">
        <v>1642</v>
      </c>
      <c r="E1018" s="133" t="s">
        <v>6850</v>
      </c>
      <c r="F1018" s="133" t="s">
        <v>6851</v>
      </c>
      <c r="G1018" s="133" t="s">
        <v>3655</v>
      </c>
      <c r="H1018" s="133">
        <v>172</v>
      </c>
      <c r="I1018" s="133">
        <v>1</v>
      </c>
      <c r="J1018" s="133">
        <v>13</v>
      </c>
      <c r="K1018" s="133">
        <v>70</v>
      </c>
      <c r="L1018" s="133">
        <v>13</v>
      </c>
      <c r="M1018" s="133" t="s">
        <v>6820</v>
      </c>
      <c r="N1018" s="133" t="s">
        <v>4820</v>
      </c>
      <c r="O1018" s="133" t="s">
        <v>4452</v>
      </c>
      <c r="P1018" s="133" t="s">
        <v>4816</v>
      </c>
      <c r="Q1018" s="166">
        <v>42083</v>
      </c>
      <c r="R1018" s="133">
        <v>6</v>
      </c>
      <c r="S1018" s="146" t="s">
        <v>3649</v>
      </c>
      <c r="T1018" s="173" t="s">
        <v>3649</v>
      </c>
      <c r="U1018" s="170" t="s">
        <v>3649</v>
      </c>
      <c r="V1018" s="133"/>
      <c r="W1018" s="133"/>
      <c r="X1018" s="133"/>
    </row>
    <row r="1019" spans="1:24" x14ac:dyDescent="0.2">
      <c r="A1019" s="133"/>
      <c r="B1019" s="133">
        <v>55</v>
      </c>
      <c r="C1019" s="136" t="s">
        <v>6787</v>
      </c>
      <c r="D1019" s="136" t="s">
        <v>1634</v>
      </c>
      <c r="E1019" s="133"/>
      <c r="F1019" s="133">
        <v>136900</v>
      </c>
      <c r="G1019" s="133" t="s">
        <v>1192</v>
      </c>
      <c r="H1019" s="133">
        <v>125</v>
      </c>
      <c r="I1019" s="133">
        <v>1</v>
      </c>
      <c r="J1019" s="133">
        <v>602</v>
      </c>
      <c r="K1019" s="133">
        <v>33</v>
      </c>
      <c r="L1019" s="133"/>
      <c r="M1019" s="133" t="s">
        <v>1380</v>
      </c>
      <c r="N1019" s="133"/>
      <c r="O1019" s="133" t="s">
        <v>2722</v>
      </c>
      <c r="P1019" s="133" t="s">
        <v>4816</v>
      </c>
      <c r="Q1019" s="166">
        <v>42104</v>
      </c>
      <c r="R1019" s="133"/>
      <c r="S1019" s="146" t="s">
        <v>3649</v>
      </c>
      <c r="T1019" s="173" t="s">
        <v>3649</v>
      </c>
      <c r="U1019" s="170" t="s">
        <v>3649</v>
      </c>
      <c r="V1019" s="133"/>
      <c r="W1019" s="133"/>
      <c r="X1019" s="133"/>
    </row>
    <row r="1020" spans="1:24" x14ac:dyDescent="0.2">
      <c r="A1020" s="133"/>
      <c r="B1020" s="133">
        <v>55</v>
      </c>
      <c r="C1020" s="136" t="s">
        <v>6787</v>
      </c>
      <c r="D1020" s="136" t="s">
        <v>1637</v>
      </c>
      <c r="E1020" s="133"/>
      <c r="F1020" s="133">
        <v>136900</v>
      </c>
      <c r="G1020" s="133" t="s">
        <v>1192</v>
      </c>
      <c r="H1020" s="133">
        <v>125</v>
      </c>
      <c r="I1020" s="133">
        <v>1</v>
      </c>
      <c r="J1020" s="133">
        <v>602</v>
      </c>
      <c r="K1020" s="133">
        <v>33</v>
      </c>
      <c r="L1020" s="133"/>
      <c r="M1020" s="133" t="s">
        <v>1380</v>
      </c>
      <c r="N1020" s="133"/>
      <c r="O1020" s="133" t="s">
        <v>2722</v>
      </c>
      <c r="P1020" s="133" t="s">
        <v>4816</v>
      </c>
      <c r="Q1020" s="166">
        <v>42104</v>
      </c>
      <c r="R1020" s="133"/>
      <c r="S1020" s="146" t="s">
        <v>3649</v>
      </c>
      <c r="T1020" s="173" t="s">
        <v>3649</v>
      </c>
      <c r="U1020" s="170" t="s">
        <v>3649</v>
      </c>
      <c r="V1020" s="133"/>
      <c r="W1020" s="133"/>
      <c r="X1020" s="133"/>
    </row>
    <row r="1021" spans="1:24" x14ac:dyDescent="0.2">
      <c r="A1021" s="133"/>
      <c r="B1021" s="133">
        <v>42</v>
      </c>
      <c r="C1021" s="136" t="s">
        <v>6807</v>
      </c>
      <c r="D1021" s="136" t="s">
        <v>1634</v>
      </c>
      <c r="E1021" s="133"/>
      <c r="F1021" s="133">
        <v>136900</v>
      </c>
      <c r="G1021" s="133">
        <v>165</v>
      </c>
      <c r="H1021" s="133">
        <v>172</v>
      </c>
      <c r="I1021" s="133">
        <v>1</v>
      </c>
      <c r="J1021" s="133">
        <v>902</v>
      </c>
      <c r="K1021" s="133">
        <v>33</v>
      </c>
      <c r="L1021" s="133"/>
      <c r="M1021" s="133" t="s">
        <v>1380</v>
      </c>
      <c r="N1021" s="133"/>
      <c r="O1021" s="133" t="s">
        <v>2573</v>
      </c>
      <c r="P1021" s="133" t="s">
        <v>4816</v>
      </c>
      <c r="Q1021" s="166">
        <v>42101</v>
      </c>
      <c r="R1021" s="133"/>
      <c r="S1021" s="146" t="s">
        <v>3649</v>
      </c>
      <c r="T1021" s="173" t="s">
        <v>3649</v>
      </c>
      <c r="U1021" s="170" t="s">
        <v>3649</v>
      </c>
      <c r="V1021" s="133"/>
      <c r="W1021" s="133"/>
      <c r="X1021" s="133"/>
    </row>
    <row r="1022" spans="1:24" x14ac:dyDescent="0.2">
      <c r="A1022" s="133"/>
      <c r="B1022" s="133">
        <v>44</v>
      </c>
      <c r="C1022" s="136" t="s">
        <v>6808</v>
      </c>
      <c r="D1022" s="136" t="s">
        <v>1634</v>
      </c>
      <c r="E1022" s="133"/>
      <c r="F1022" s="133">
        <v>136900</v>
      </c>
      <c r="G1022" s="133" t="s">
        <v>1192</v>
      </c>
      <c r="H1022" s="133">
        <v>125</v>
      </c>
      <c r="I1022" s="133">
        <v>1</v>
      </c>
      <c r="J1022" s="133">
        <v>902</v>
      </c>
      <c r="K1022" s="133">
        <v>33</v>
      </c>
      <c r="L1022" s="133"/>
      <c r="M1022" s="133" t="s">
        <v>1380</v>
      </c>
      <c r="N1022" s="133"/>
      <c r="O1022" s="133" t="s">
        <v>2722</v>
      </c>
      <c r="P1022" s="133" t="s">
        <v>4816</v>
      </c>
      <c r="Q1022" s="166">
        <v>42103</v>
      </c>
      <c r="R1022" s="133"/>
      <c r="S1022" s="146" t="s">
        <v>3649</v>
      </c>
      <c r="T1022" s="173" t="s">
        <v>3649</v>
      </c>
      <c r="U1022" s="170" t="s">
        <v>3649</v>
      </c>
      <c r="V1022" s="133"/>
      <c r="W1022" s="133"/>
      <c r="X1022" s="133"/>
    </row>
    <row r="1023" spans="1:24" x14ac:dyDescent="0.2">
      <c r="A1023" s="133"/>
      <c r="B1023" s="133">
        <v>44</v>
      </c>
      <c r="C1023" s="136" t="s">
        <v>6808</v>
      </c>
      <c r="D1023" s="136" t="s">
        <v>1637</v>
      </c>
      <c r="E1023" s="133"/>
      <c r="F1023" s="133">
        <v>136900</v>
      </c>
      <c r="G1023" s="133" t="s">
        <v>1192</v>
      </c>
      <c r="H1023" s="133">
        <v>125</v>
      </c>
      <c r="I1023" s="133">
        <v>1</v>
      </c>
      <c r="J1023" s="133">
        <v>902</v>
      </c>
      <c r="K1023" s="133">
        <v>33</v>
      </c>
      <c r="L1023" s="133"/>
      <c r="M1023" s="133" t="s">
        <v>1380</v>
      </c>
      <c r="N1023" s="133"/>
      <c r="O1023" s="133" t="s">
        <v>2722</v>
      </c>
      <c r="P1023" s="133" t="s">
        <v>4816</v>
      </c>
      <c r="Q1023" s="166">
        <v>42103</v>
      </c>
      <c r="R1023" s="133"/>
      <c r="S1023" s="146" t="s">
        <v>3649</v>
      </c>
      <c r="T1023" s="173" t="s">
        <v>3649</v>
      </c>
      <c r="U1023" s="170" t="s">
        <v>3649</v>
      </c>
      <c r="V1023" s="133"/>
      <c r="W1023" s="133"/>
      <c r="X1023" s="133"/>
    </row>
    <row r="1024" spans="1:24" x14ac:dyDescent="0.2">
      <c r="A1024" s="133" t="s">
        <v>6711</v>
      </c>
      <c r="B1024" s="133">
        <v>43</v>
      </c>
      <c r="C1024" s="136" t="s">
        <v>6806</v>
      </c>
      <c r="D1024" s="136" t="s">
        <v>2726</v>
      </c>
      <c r="E1024" s="133" t="s">
        <v>4607</v>
      </c>
      <c r="F1024" s="133">
        <v>133913</v>
      </c>
      <c r="G1024" s="133">
        <v>165</v>
      </c>
      <c r="H1024" s="133">
        <v>173</v>
      </c>
      <c r="I1024" s="133">
        <v>1</v>
      </c>
      <c r="J1024" s="133">
        <v>1200</v>
      </c>
      <c r="K1024" s="133">
        <v>36</v>
      </c>
      <c r="L1024" s="133"/>
      <c r="M1024" s="133" t="s">
        <v>1494</v>
      </c>
      <c r="N1024" s="133"/>
      <c r="O1024" s="133" t="s">
        <v>2597</v>
      </c>
      <c r="P1024" s="133" t="s">
        <v>663</v>
      </c>
      <c r="Q1024" s="166">
        <v>42105</v>
      </c>
      <c r="R1024" s="133"/>
      <c r="S1024" s="146" t="s">
        <v>3649</v>
      </c>
      <c r="T1024" s="173" t="s">
        <v>3649</v>
      </c>
      <c r="U1024" s="170" t="s">
        <v>3649</v>
      </c>
      <c r="V1024" s="133"/>
      <c r="W1024" s="133"/>
      <c r="X1024" s="133"/>
    </row>
    <row r="1025" spans="1:24" x14ac:dyDescent="0.2">
      <c r="A1025" s="133" t="s">
        <v>6838</v>
      </c>
      <c r="B1025" s="133" t="s">
        <v>4559</v>
      </c>
      <c r="C1025" s="136" t="s">
        <v>6062</v>
      </c>
      <c r="D1025" s="136" t="s">
        <v>2734</v>
      </c>
      <c r="E1025" s="133" t="s">
        <v>5197</v>
      </c>
      <c r="F1025" s="133" t="s">
        <v>5680</v>
      </c>
      <c r="G1025" s="133" t="s">
        <v>3620</v>
      </c>
      <c r="H1025" s="133">
        <v>303</v>
      </c>
      <c r="I1025" s="133">
        <v>1</v>
      </c>
      <c r="J1025" s="133">
        <v>50</v>
      </c>
      <c r="K1025" s="133">
        <v>45</v>
      </c>
      <c r="L1025" s="133">
        <v>280</v>
      </c>
      <c r="M1025" s="133" t="s">
        <v>6744</v>
      </c>
      <c r="N1025" s="133" t="s">
        <v>2660</v>
      </c>
      <c r="O1025" s="133" t="s">
        <v>6839</v>
      </c>
      <c r="P1025" s="133" t="s">
        <v>4816</v>
      </c>
      <c r="Q1025" s="166">
        <v>42090</v>
      </c>
      <c r="R1025" s="133">
        <v>26</v>
      </c>
      <c r="S1025" s="146" t="s">
        <v>3649</v>
      </c>
      <c r="T1025" s="173" t="s">
        <v>3649</v>
      </c>
      <c r="U1025" s="170" t="s">
        <v>3649</v>
      </c>
      <c r="V1025" s="133"/>
      <c r="W1025" s="133"/>
      <c r="X1025" s="133"/>
    </row>
    <row r="1026" spans="1:24" x14ac:dyDescent="0.2">
      <c r="A1026" s="133" t="s">
        <v>6857</v>
      </c>
      <c r="B1026" s="133">
        <v>50</v>
      </c>
      <c r="C1026" s="136" t="s">
        <v>6809</v>
      </c>
      <c r="D1026" s="136" t="s">
        <v>1634</v>
      </c>
      <c r="E1026" s="133" t="s">
        <v>4607</v>
      </c>
      <c r="F1026" s="133">
        <v>133913</v>
      </c>
      <c r="G1026" s="133">
        <v>165</v>
      </c>
      <c r="H1026" s="133">
        <v>176</v>
      </c>
      <c r="I1026" s="133">
        <v>1</v>
      </c>
      <c r="J1026" s="133">
        <v>732</v>
      </c>
      <c r="K1026" s="133">
        <v>36</v>
      </c>
      <c r="L1026" s="133">
        <v>5500</v>
      </c>
      <c r="M1026" s="133" t="s">
        <v>1494</v>
      </c>
      <c r="N1026" s="133"/>
      <c r="O1026" s="133" t="s">
        <v>2722</v>
      </c>
      <c r="P1026" s="133" t="s">
        <v>4816</v>
      </c>
      <c r="Q1026" s="166">
        <v>42107</v>
      </c>
      <c r="R1026" s="133"/>
      <c r="S1026" s="146" t="s">
        <v>3649</v>
      </c>
      <c r="T1026" s="173" t="s">
        <v>3649</v>
      </c>
      <c r="U1026" s="170" t="s">
        <v>3649</v>
      </c>
      <c r="V1026" s="133"/>
      <c r="W1026" s="133"/>
      <c r="X1026" s="133"/>
    </row>
    <row r="1027" spans="1:24" x14ac:dyDescent="0.2">
      <c r="A1027" s="133" t="s">
        <v>6862</v>
      </c>
      <c r="B1027" s="133" t="s">
        <v>4424</v>
      </c>
      <c r="C1027" s="136" t="s">
        <v>6786</v>
      </c>
      <c r="D1027" s="136" t="s">
        <v>1645</v>
      </c>
      <c r="E1027" s="133" t="s">
        <v>5513</v>
      </c>
      <c r="F1027" s="133" t="s">
        <v>1016</v>
      </c>
      <c r="G1027" s="133" t="s">
        <v>3655</v>
      </c>
      <c r="H1027" s="133">
        <v>172</v>
      </c>
      <c r="I1027" s="133">
        <v>1</v>
      </c>
      <c r="J1027" s="133">
        <v>255</v>
      </c>
      <c r="K1027" s="133">
        <v>54</v>
      </c>
      <c r="L1027" s="133">
        <v>440</v>
      </c>
      <c r="M1027" s="133" t="s">
        <v>5514</v>
      </c>
      <c r="N1027" s="133" t="s">
        <v>4909</v>
      </c>
      <c r="O1027" s="133" t="s">
        <v>5710</v>
      </c>
      <c r="P1027" s="133" t="s">
        <v>663</v>
      </c>
      <c r="Q1027" s="166">
        <v>42116</v>
      </c>
      <c r="R1027" s="133">
        <v>55</v>
      </c>
      <c r="S1027" s="146" t="s">
        <v>3649</v>
      </c>
      <c r="T1027" s="173" t="s">
        <v>3649</v>
      </c>
      <c r="U1027" s="170" t="s">
        <v>3649</v>
      </c>
      <c r="V1027" s="133"/>
      <c r="W1027" s="133"/>
      <c r="X1027" s="133"/>
    </row>
    <row r="1028" spans="1:24" x14ac:dyDescent="0.2">
      <c r="A1028" s="133" t="s">
        <v>6862</v>
      </c>
      <c r="B1028" s="133" t="s">
        <v>4424</v>
      </c>
      <c r="C1028" s="136" t="s">
        <v>6786</v>
      </c>
      <c r="D1028" s="136" t="s">
        <v>1645</v>
      </c>
      <c r="E1028" s="133" t="s">
        <v>5513</v>
      </c>
      <c r="F1028" s="133" t="s">
        <v>1016</v>
      </c>
      <c r="G1028" s="133" t="s">
        <v>3655</v>
      </c>
      <c r="H1028" s="133">
        <v>172</v>
      </c>
      <c r="I1028" s="133">
        <v>1</v>
      </c>
      <c r="J1028" s="133">
        <v>255</v>
      </c>
      <c r="K1028" s="133">
        <v>54</v>
      </c>
      <c r="L1028" s="133">
        <v>440</v>
      </c>
      <c r="M1028" s="133" t="s">
        <v>5514</v>
      </c>
      <c r="N1028" s="133" t="s">
        <v>4909</v>
      </c>
      <c r="O1028" s="133" t="s">
        <v>5710</v>
      </c>
      <c r="P1028" s="133" t="s">
        <v>663</v>
      </c>
      <c r="Q1028" s="166">
        <v>42116</v>
      </c>
      <c r="R1028" s="133">
        <v>55</v>
      </c>
      <c r="S1028" s="146" t="s">
        <v>3649</v>
      </c>
      <c r="T1028" s="173" t="s">
        <v>3649</v>
      </c>
      <c r="U1028" s="170" t="s">
        <v>3649</v>
      </c>
      <c r="V1028" s="133"/>
      <c r="W1028" s="133"/>
      <c r="X1028" s="133"/>
    </row>
    <row r="1029" spans="1:24" x14ac:dyDescent="0.2">
      <c r="A1029" s="133" t="s">
        <v>6857</v>
      </c>
      <c r="B1029" s="133">
        <v>49</v>
      </c>
      <c r="C1029" s="136" t="s">
        <v>6563</v>
      </c>
      <c r="D1029" s="136" t="s">
        <v>1645</v>
      </c>
      <c r="E1029" s="133"/>
      <c r="F1029" s="133">
        <v>133913</v>
      </c>
      <c r="G1029" s="133" t="s">
        <v>1991</v>
      </c>
      <c r="H1029" s="133"/>
      <c r="I1029" s="133">
        <v>1</v>
      </c>
      <c r="J1029" s="133">
        <v>200</v>
      </c>
      <c r="K1029" s="133">
        <v>33</v>
      </c>
      <c r="L1029" s="133"/>
      <c r="M1029" s="133" t="s">
        <v>1494</v>
      </c>
      <c r="N1029" s="133"/>
      <c r="O1029" s="133" t="s">
        <v>2722</v>
      </c>
      <c r="P1029" s="133" t="s">
        <v>2277</v>
      </c>
      <c r="Q1029" s="166">
        <v>42096</v>
      </c>
      <c r="R1029" s="133"/>
      <c r="S1029" s="146" t="s">
        <v>3649</v>
      </c>
      <c r="T1029" s="173" t="s">
        <v>3649</v>
      </c>
      <c r="U1029" s="170" t="s">
        <v>3649</v>
      </c>
      <c r="V1029" s="133"/>
      <c r="W1029" s="133"/>
      <c r="X1029" s="133"/>
    </row>
    <row r="1030" spans="1:24" x14ac:dyDescent="0.2">
      <c r="A1030" s="133" t="s">
        <v>6862</v>
      </c>
      <c r="B1030" s="133">
        <v>53</v>
      </c>
      <c r="C1030" s="136" t="s">
        <v>6045</v>
      </c>
      <c r="D1030" s="136" t="s">
        <v>1645</v>
      </c>
      <c r="E1030" s="133" t="s">
        <v>6006</v>
      </c>
      <c r="F1030" s="133">
        <v>260542</v>
      </c>
      <c r="G1030" s="133" t="s">
        <v>3655</v>
      </c>
      <c r="H1030" s="133">
        <v>172</v>
      </c>
      <c r="I1030" s="133">
        <v>1</v>
      </c>
      <c r="J1030" s="133">
        <v>170</v>
      </c>
      <c r="K1030" s="133">
        <v>60</v>
      </c>
      <c r="L1030" s="133">
        <v>450</v>
      </c>
      <c r="M1030" s="133" t="s">
        <v>5602</v>
      </c>
      <c r="N1030" s="133" t="s">
        <v>3639</v>
      </c>
      <c r="O1030" s="133" t="s">
        <v>5963</v>
      </c>
      <c r="P1030" s="133" t="s">
        <v>4816</v>
      </c>
      <c r="Q1030" s="166">
        <v>42111</v>
      </c>
      <c r="R1030" s="133">
        <v>56</v>
      </c>
      <c r="S1030" s="146" t="s">
        <v>3649</v>
      </c>
      <c r="T1030" s="173" t="s">
        <v>3649</v>
      </c>
      <c r="U1030" s="170" t="s">
        <v>3649</v>
      </c>
      <c r="V1030" s="133"/>
      <c r="W1030" s="133"/>
      <c r="X1030" s="133"/>
    </row>
    <row r="1031" spans="1:24" x14ac:dyDescent="0.2">
      <c r="A1031" s="133" t="s">
        <v>6862</v>
      </c>
      <c r="B1031" s="133">
        <v>53</v>
      </c>
      <c r="C1031" s="136" t="s">
        <v>6045</v>
      </c>
      <c r="D1031" s="136" t="s">
        <v>1650</v>
      </c>
      <c r="E1031" s="133" t="s">
        <v>6006</v>
      </c>
      <c r="F1031" s="133">
        <v>260542</v>
      </c>
      <c r="G1031" s="133" t="s">
        <v>3655</v>
      </c>
      <c r="H1031" s="133">
        <v>172</v>
      </c>
      <c r="I1031" s="133">
        <v>1</v>
      </c>
      <c r="J1031" s="133">
        <v>170</v>
      </c>
      <c r="K1031" s="133">
        <v>60</v>
      </c>
      <c r="L1031" s="133">
        <v>450</v>
      </c>
      <c r="M1031" s="133" t="s">
        <v>5602</v>
      </c>
      <c r="N1031" s="133" t="s">
        <v>3639</v>
      </c>
      <c r="O1031" s="133" t="s">
        <v>5963</v>
      </c>
      <c r="P1031" s="133" t="s">
        <v>4816</v>
      </c>
      <c r="Q1031" s="166">
        <v>42111</v>
      </c>
      <c r="R1031" s="133">
        <v>56</v>
      </c>
      <c r="S1031" s="146" t="s">
        <v>3649</v>
      </c>
      <c r="T1031" s="173" t="s">
        <v>3649</v>
      </c>
      <c r="U1031" s="170" t="s">
        <v>3649</v>
      </c>
      <c r="V1031" s="133"/>
      <c r="W1031" s="133"/>
      <c r="X1031" s="133"/>
    </row>
    <row r="1032" spans="1:24" x14ac:dyDescent="0.2">
      <c r="A1032" s="133"/>
      <c r="B1032" s="133">
        <v>45</v>
      </c>
      <c r="C1032" s="136" t="s">
        <v>6864</v>
      </c>
      <c r="D1032" s="136" t="s">
        <v>1651</v>
      </c>
      <c r="E1032" s="133"/>
      <c r="F1032" s="133">
        <v>136900</v>
      </c>
      <c r="G1032" s="133">
        <v>145</v>
      </c>
      <c r="H1032" s="133">
        <v>150</v>
      </c>
      <c r="I1032" s="133">
        <v>1</v>
      </c>
      <c r="J1032" s="133">
        <v>903</v>
      </c>
      <c r="K1032" s="133">
        <v>33</v>
      </c>
      <c r="L1032" s="133"/>
      <c r="M1032" s="133" t="s">
        <v>1380</v>
      </c>
      <c r="N1032" s="133"/>
      <c r="O1032" s="133" t="s">
        <v>2614</v>
      </c>
      <c r="P1032" s="133" t="s">
        <v>4816</v>
      </c>
      <c r="Q1032" s="166">
        <v>42110</v>
      </c>
      <c r="R1032" s="133"/>
      <c r="S1032" s="146" t="s">
        <v>3649</v>
      </c>
      <c r="T1032" s="173" t="s">
        <v>3649</v>
      </c>
      <c r="U1032" s="170" t="s">
        <v>3649</v>
      </c>
      <c r="V1032" s="133"/>
      <c r="W1032" s="133"/>
      <c r="X1032" s="133"/>
    </row>
    <row r="1033" spans="1:24" x14ac:dyDescent="0.2">
      <c r="A1033" s="133"/>
      <c r="B1033" s="133">
        <v>45</v>
      </c>
      <c r="C1033" s="136" t="s">
        <v>6864</v>
      </c>
      <c r="D1033" s="136" t="s">
        <v>1631</v>
      </c>
      <c r="E1033" s="133"/>
      <c r="F1033" s="133">
        <v>136900</v>
      </c>
      <c r="G1033" s="133">
        <v>145</v>
      </c>
      <c r="H1033" s="133">
        <v>150</v>
      </c>
      <c r="I1033" s="133">
        <v>1</v>
      </c>
      <c r="J1033" s="133">
        <v>903</v>
      </c>
      <c r="K1033" s="133">
        <v>33</v>
      </c>
      <c r="L1033" s="133"/>
      <c r="M1033" s="133" t="s">
        <v>1380</v>
      </c>
      <c r="N1033" s="133"/>
      <c r="O1033" s="133" t="s">
        <v>2614</v>
      </c>
      <c r="P1033" s="133" t="s">
        <v>4816</v>
      </c>
      <c r="Q1033" s="166">
        <v>42110</v>
      </c>
      <c r="R1033" s="133"/>
      <c r="S1033" s="146" t="s">
        <v>3649</v>
      </c>
      <c r="T1033" s="173" t="s">
        <v>3649</v>
      </c>
      <c r="U1033" s="170" t="s">
        <v>3649</v>
      </c>
      <c r="V1033" s="133"/>
      <c r="W1033" s="133"/>
      <c r="X1033" s="133"/>
    </row>
    <row r="1034" spans="1:24" x14ac:dyDescent="0.2">
      <c r="A1034" s="133" t="s">
        <v>6729</v>
      </c>
      <c r="B1034" s="133">
        <v>56</v>
      </c>
      <c r="C1034" s="136" t="s">
        <v>6724</v>
      </c>
      <c r="D1034" s="136" t="s">
        <v>1634</v>
      </c>
      <c r="E1034" s="133" t="s">
        <v>2138</v>
      </c>
      <c r="F1034" s="133">
        <v>4772</v>
      </c>
      <c r="G1034" s="133" t="s">
        <v>1648</v>
      </c>
      <c r="H1034" s="133">
        <v>172</v>
      </c>
      <c r="I1034" s="133">
        <v>1</v>
      </c>
      <c r="J1034" s="133">
        <v>1200</v>
      </c>
      <c r="K1034" s="133">
        <v>48</v>
      </c>
      <c r="L1034" s="133">
        <v>4000</v>
      </c>
      <c r="M1034" s="133" t="s">
        <v>5500</v>
      </c>
      <c r="N1034" s="133"/>
      <c r="O1034" s="133" t="s">
        <v>6607</v>
      </c>
      <c r="P1034" s="133" t="s">
        <v>4816</v>
      </c>
      <c r="Q1034" s="166">
        <v>42166</v>
      </c>
      <c r="R1034" s="133"/>
      <c r="S1034" s="146" t="s">
        <v>3649</v>
      </c>
      <c r="T1034" s="173" t="s">
        <v>3649</v>
      </c>
      <c r="U1034" s="170" t="s">
        <v>3649</v>
      </c>
      <c r="V1034" s="133"/>
      <c r="W1034" s="133"/>
      <c r="X1034" s="133"/>
    </row>
    <row r="1035" spans="1:24" x14ac:dyDescent="0.2">
      <c r="A1035" s="133"/>
      <c r="B1035" s="133">
        <v>42</v>
      </c>
      <c r="C1035" s="136" t="s">
        <v>6807</v>
      </c>
      <c r="D1035" s="136" t="s">
        <v>2726</v>
      </c>
      <c r="E1035" s="133"/>
      <c r="F1035" s="133">
        <v>136900</v>
      </c>
      <c r="G1035" s="133">
        <v>165</v>
      </c>
      <c r="H1035" s="133">
        <v>172</v>
      </c>
      <c r="I1035" s="133">
        <v>1</v>
      </c>
      <c r="J1035" s="133">
        <v>1102</v>
      </c>
      <c r="K1035" s="133">
        <v>33</v>
      </c>
      <c r="L1035" s="133"/>
      <c r="M1035" s="133" t="s">
        <v>1380</v>
      </c>
      <c r="N1035" s="133"/>
      <c r="O1035" s="133" t="s">
        <v>2573</v>
      </c>
      <c r="P1035" s="133" t="s">
        <v>4816</v>
      </c>
      <c r="Q1035" s="166">
        <v>42114</v>
      </c>
      <c r="R1035" s="133"/>
      <c r="S1035" s="146" t="s">
        <v>3649</v>
      </c>
      <c r="T1035" s="173" t="s">
        <v>3649</v>
      </c>
      <c r="U1035" s="170" t="s">
        <v>3649</v>
      </c>
      <c r="V1035" s="133"/>
      <c r="W1035" s="133"/>
      <c r="X1035" s="133"/>
    </row>
    <row r="1036" spans="1:24" x14ac:dyDescent="0.2">
      <c r="A1036" s="133" t="s">
        <v>6857</v>
      </c>
      <c r="B1036" s="133">
        <v>49</v>
      </c>
      <c r="C1036" s="136" t="s">
        <v>6563</v>
      </c>
      <c r="D1036" s="136" t="s">
        <v>2447</v>
      </c>
      <c r="E1036" s="133"/>
      <c r="F1036" s="133">
        <v>133913</v>
      </c>
      <c r="G1036" s="133" t="s">
        <v>1991</v>
      </c>
      <c r="H1036" s="133"/>
      <c r="I1036" s="133">
        <v>1</v>
      </c>
      <c r="J1036" s="133">
        <v>152</v>
      </c>
      <c r="K1036" s="133">
        <v>33</v>
      </c>
      <c r="L1036" s="133"/>
      <c r="M1036" s="133" t="s">
        <v>1494</v>
      </c>
      <c r="N1036" s="133"/>
      <c r="O1036" s="133" t="s">
        <v>2722</v>
      </c>
      <c r="P1036" s="133" t="s">
        <v>4816</v>
      </c>
      <c r="Q1036" s="166">
        <v>42107</v>
      </c>
      <c r="R1036" s="133"/>
      <c r="S1036" s="146" t="s">
        <v>3649</v>
      </c>
      <c r="T1036" s="173" t="s">
        <v>3649</v>
      </c>
      <c r="U1036" s="170" t="s">
        <v>3649</v>
      </c>
      <c r="V1036" s="133"/>
      <c r="W1036" s="133"/>
      <c r="X1036" s="133"/>
    </row>
    <row r="1037" spans="1:24" x14ac:dyDescent="0.2">
      <c r="A1037" s="133"/>
      <c r="B1037" s="133">
        <v>44</v>
      </c>
      <c r="C1037" s="136" t="s">
        <v>6808</v>
      </c>
      <c r="D1037" s="136" t="s">
        <v>2726</v>
      </c>
      <c r="E1037" s="133"/>
      <c r="F1037" s="133">
        <v>136900</v>
      </c>
      <c r="G1037" s="133" t="s">
        <v>1192</v>
      </c>
      <c r="H1037" s="133">
        <v>125</v>
      </c>
      <c r="I1037" s="133">
        <v>1</v>
      </c>
      <c r="J1037" s="133">
        <v>902</v>
      </c>
      <c r="K1037" s="133">
        <v>33</v>
      </c>
      <c r="L1037" s="133"/>
      <c r="M1037" s="133" t="s">
        <v>1380</v>
      </c>
      <c r="N1037" s="133"/>
      <c r="O1037" s="133" t="s">
        <v>2722</v>
      </c>
      <c r="P1037" s="133" t="s">
        <v>2277</v>
      </c>
      <c r="Q1037" s="166">
        <v>42118</v>
      </c>
      <c r="R1037" s="133"/>
      <c r="S1037" s="146" t="s">
        <v>3649</v>
      </c>
      <c r="T1037" s="173" t="s">
        <v>3649</v>
      </c>
      <c r="U1037" s="170" t="s">
        <v>3649</v>
      </c>
      <c r="V1037" s="133"/>
      <c r="W1037" s="133"/>
      <c r="X1037" s="133"/>
    </row>
    <row r="1038" spans="1:24" x14ac:dyDescent="0.2">
      <c r="A1038" s="133"/>
      <c r="B1038" s="133">
        <v>44</v>
      </c>
      <c r="C1038" s="136" t="s">
        <v>6808</v>
      </c>
      <c r="D1038" s="136" t="s">
        <v>2729</v>
      </c>
      <c r="E1038" s="133"/>
      <c r="F1038" s="133">
        <v>136900</v>
      </c>
      <c r="G1038" s="133" t="s">
        <v>1192</v>
      </c>
      <c r="H1038" s="133">
        <v>125</v>
      </c>
      <c r="I1038" s="133">
        <v>1</v>
      </c>
      <c r="J1038" s="133">
        <v>902</v>
      </c>
      <c r="K1038" s="133">
        <v>33</v>
      </c>
      <c r="L1038" s="133"/>
      <c r="M1038" s="133" t="s">
        <v>1380</v>
      </c>
      <c r="N1038" s="133"/>
      <c r="O1038" s="133" t="s">
        <v>2722</v>
      </c>
      <c r="P1038" s="133" t="s">
        <v>2277</v>
      </c>
      <c r="Q1038" s="166">
        <v>42118</v>
      </c>
      <c r="R1038" s="133"/>
      <c r="S1038" s="146" t="s">
        <v>3649</v>
      </c>
      <c r="T1038" s="173" t="s">
        <v>3649</v>
      </c>
      <c r="U1038" s="170" t="s">
        <v>3649</v>
      </c>
      <c r="V1038" s="133"/>
      <c r="W1038" s="133"/>
      <c r="X1038" s="133"/>
    </row>
    <row r="1039" spans="1:24" x14ac:dyDescent="0.2">
      <c r="A1039" s="133"/>
      <c r="B1039" s="133">
        <v>55</v>
      </c>
      <c r="C1039" s="136" t="s">
        <v>6787</v>
      </c>
      <c r="D1039" s="136" t="s">
        <v>2726</v>
      </c>
      <c r="E1039" s="133"/>
      <c r="F1039" s="133">
        <v>136900</v>
      </c>
      <c r="G1039" s="133" t="s">
        <v>1192</v>
      </c>
      <c r="H1039" s="133">
        <v>125</v>
      </c>
      <c r="I1039" s="133">
        <v>1</v>
      </c>
      <c r="J1039" s="133">
        <v>602</v>
      </c>
      <c r="K1039" s="133">
        <v>33</v>
      </c>
      <c r="L1039" s="133"/>
      <c r="M1039" s="133" t="s">
        <v>1380</v>
      </c>
      <c r="N1039" s="133"/>
      <c r="O1039" s="133" t="s">
        <v>2722</v>
      </c>
      <c r="P1039" s="133" t="s">
        <v>4816</v>
      </c>
      <c r="Q1039" s="166">
        <v>42128</v>
      </c>
      <c r="R1039" s="133"/>
      <c r="S1039" s="146" t="s">
        <v>3649</v>
      </c>
      <c r="T1039" s="173" t="s">
        <v>3649</v>
      </c>
      <c r="U1039" s="170" t="s">
        <v>3649</v>
      </c>
      <c r="V1039" s="133"/>
      <c r="W1039" s="133"/>
      <c r="X1039" s="133"/>
    </row>
    <row r="1040" spans="1:24" x14ac:dyDescent="0.2">
      <c r="A1040" s="133"/>
      <c r="B1040" s="133">
        <v>55</v>
      </c>
      <c r="C1040" s="136" t="s">
        <v>6787</v>
      </c>
      <c r="D1040" s="136" t="s">
        <v>2729</v>
      </c>
      <c r="E1040" s="133"/>
      <c r="F1040" s="133">
        <v>136900</v>
      </c>
      <c r="G1040" s="133" t="s">
        <v>1192</v>
      </c>
      <c r="H1040" s="133">
        <v>125</v>
      </c>
      <c r="I1040" s="133">
        <v>1</v>
      </c>
      <c r="J1040" s="133">
        <v>602</v>
      </c>
      <c r="K1040" s="133">
        <v>33</v>
      </c>
      <c r="L1040" s="133"/>
      <c r="M1040" s="133" t="s">
        <v>1380</v>
      </c>
      <c r="N1040" s="133"/>
      <c r="O1040" s="133" t="s">
        <v>2722</v>
      </c>
      <c r="P1040" s="133" t="s">
        <v>4816</v>
      </c>
      <c r="Q1040" s="166">
        <v>42128</v>
      </c>
      <c r="R1040" s="133"/>
      <c r="S1040" s="146" t="s">
        <v>3649</v>
      </c>
      <c r="T1040" s="173" t="s">
        <v>3649</v>
      </c>
      <c r="U1040" s="170" t="s">
        <v>3649</v>
      </c>
      <c r="V1040" s="133"/>
      <c r="W1040" s="133"/>
      <c r="X1040" s="133"/>
    </row>
    <row r="1041" spans="1:24" x14ac:dyDescent="0.2">
      <c r="A1041" s="133"/>
      <c r="B1041" s="133">
        <v>58</v>
      </c>
      <c r="C1041" s="136" t="s">
        <v>6867</v>
      </c>
      <c r="D1041" s="136" t="s">
        <v>1651</v>
      </c>
      <c r="E1041" s="133"/>
      <c r="F1041" s="133">
        <v>136900</v>
      </c>
      <c r="G1041" s="133" t="s">
        <v>1991</v>
      </c>
      <c r="H1041" s="133">
        <v>177</v>
      </c>
      <c r="I1041" s="133">
        <v>1</v>
      </c>
      <c r="J1041" s="133">
        <v>602</v>
      </c>
      <c r="K1041" s="133">
        <v>33</v>
      </c>
      <c r="L1041" s="133"/>
      <c r="M1041" s="133" t="s">
        <v>1380</v>
      </c>
      <c r="N1041" s="133"/>
      <c r="O1041" s="133" t="s">
        <v>2722</v>
      </c>
      <c r="P1041" s="133" t="s">
        <v>4816</v>
      </c>
      <c r="Q1041" s="166">
        <v>42128</v>
      </c>
      <c r="R1041" s="133"/>
      <c r="S1041" s="146" t="s">
        <v>3649</v>
      </c>
      <c r="T1041" s="173" t="s">
        <v>3649</v>
      </c>
      <c r="U1041" s="170" t="s">
        <v>3649</v>
      </c>
      <c r="V1041" s="133"/>
      <c r="W1041" s="133"/>
      <c r="X1041" s="133"/>
    </row>
    <row r="1042" spans="1:24" x14ac:dyDescent="0.2">
      <c r="A1042" s="133"/>
      <c r="B1042" s="133">
        <v>58</v>
      </c>
      <c r="C1042" s="136" t="s">
        <v>6867</v>
      </c>
      <c r="D1042" s="136" t="s">
        <v>1631</v>
      </c>
      <c r="E1042" s="133"/>
      <c r="F1042" s="133">
        <v>136900</v>
      </c>
      <c r="G1042" s="133" t="s">
        <v>1991</v>
      </c>
      <c r="H1042" s="133">
        <v>177</v>
      </c>
      <c r="I1042" s="133">
        <v>1</v>
      </c>
      <c r="J1042" s="133">
        <v>602</v>
      </c>
      <c r="K1042" s="133">
        <v>33</v>
      </c>
      <c r="L1042" s="133"/>
      <c r="M1042" s="133" t="s">
        <v>1380</v>
      </c>
      <c r="N1042" s="133"/>
      <c r="O1042" s="133" t="s">
        <v>2722</v>
      </c>
      <c r="P1042" s="133" t="s">
        <v>4816</v>
      </c>
      <c r="Q1042" s="166">
        <v>42128</v>
      </c>
      <c r="R1042" s="133"/>
      <c r="S1042" s="146" t="s">
        <v>3649</v>
      </c>
      <c r="T1042" s="173" t="s">
        <v>3649</v>
      </c>
      <c r="U1042" s="170" t="s">
        <v>3649</v>
      </c>
      <c r="V1042" s="133"/>
      <c r="W1042" s="133"/>
      <c r="X1042" s="133"/>
    </row>
    <row r="1043" spans="1:24" x14ac:dyDescent="0.2">
      <c r="A1043" s="133" t="s">
        <v>6711</v>
      </c>
      <c r="B1043" s="133">
        <v>43</v>
      </c>
      <c r="C1043" s="136" t="s">
        <v>6806</v>
      </c>
      <c r="D1043" s="136" t="s">
        <v>1641</v>
      </c>
      <c r="E1043" s="133" t="s">
        <v>4607</v>
      </c>
      <c r="F1043" s="133">
        <v>133913</v>
      </c>
      <c r="G1043" s="133">
        <v>165</v>
      </c>
      <c r="H1043" s="133">
        <v>173</v>
      </c>
      <c r="I1043" s="133">
        <v>1</v>
      </c>
      <c r="J1043" s="133">
        <v>747</v>
      </c>
      <c r="K1043" s="133">
        <v>36</v>
      </c>
      <c r="L1043" s="133"/>
      <c r="M1043" s="133" t="s">
        <v>1494</v>
      </c>
      <c r="N1043" s="133"/>
      <c r="O1043" s="133" t="s">
        <v>2597</v>
      </c>
      <c r="P1043" s="133" t="s">
        <v>4816</v>
      </c>
      <c r="Q1043" s="166">
        <v>42121</v>
      </c>
      <c r="R1043" s="133"/>
      <c r="S1043" s="146" t="s">
        <v>3649</v>
      </c>
      <c r="T1043" s="173" t="s">
        <v>3649</v>
      </c>
      <c r="U1043" s="170" t="s">
        <v>3649</v>
      </c>
      <c r="V1043" s="133"/>
      <c r="W1043" s="133"/>
      <c r="X1043" s="133"/>
    </row>
    <row r="1044" spans="1:24" x14ac:dyDescent="0.2">
      <c r="A1044" s="133" t="s">
        <v>6857</v>
      </c>
      <c r="B1044" s="133">
        <v>50</v>
      </c>
      <c r="C1044" s="136" t="s">
        <v>6809</v>
      </c>
      <c r="D1044" s="136" t="s">
        <v>2726</v>
      </c>
      <c r="E1044" s="133" t="s">
        <v>4607</v>
      </c>
      <c r="F1044" s="133">
        <v>133913</v>
      </c>
      <c r="G1044" s="133">
        <v>165</v>
      </c>
      <c r="H1044" s="133">
        <v>176</v>
      </c>
      <c r="I1044" s="133">
        <v>1</v>
      </c>
      <c r="J1044" s="133">
        <v>602</v>
      </c>
      <c r="K1044" s="133">
        <v>36</v>
      </c>
      <c r="L1044" s="133">
        <v>5500</v>
      </c>
      <c r="M1044" s="133" t="s">
        <v>1494</v>
      </c>
      <c r="N1044" s="133"/>
      <c r="O1044" s="133" t="s">
        <v>2722</v>
      </c>
      <c r="P1044" s="133" t="s">
        <v>4816</v>
      </c>
      <c r="Q1044" s="166">
        <v>42123</v>
      </c>
      <c r="R1044" s="133"/>
      <c r="S1044" s="146" t="s">
        <v>3649</v>
      </c>
      <c r="T1044" s="173" t="s">
        <v>3649</v>
      </c>
      <c r="U1044" s="170" t="s">
        <v>3649</v>
      </c>
      <c r="V1044" s="133"/>
      <c r="W1044" s="133"/>
      <c r="X1044" s="133"/>
    </row>
    <row r="1045" spans="1:24" x14ac:dyDescent="0.2">
      <c r="A1045" s="133" t="s">
        <v>6857</v>
      </c>
      <c r="B1045" s="133">
        <v>49</v>
      </c>
      <c r="C1045" s="136" t="s">
        <v>6869</v>
      </c>
      <c r="D1045" s="136" t="s">
        <v>1651</v>
      </c>
      <c r="E1045" s="133"/>
      <c r="F1045" s="133">
        <v>133913</v>
      </c>
      <c r="G1045" s="133" t="s">
        <v>1991</v>
      </c>
      <c r="H1045" s="133"/>
      <c r="I1045" s="133">
        <v>1</v>
      </c>
      <c r="J1045" s="133">
        <v>602</v>
      </c>
      <c r="K1045" s="133">
        <v>33</v>
      </c>
      <c r="L1045" s="133"/>
      <c r="M1045" s="133" t="s">
        <v>1494</v>
      </c>
      <c r="N1045" s="133"/>
      <c r="O1045" s="133" t="s">
        <v>2722</v>
      </c>
      <c r="P1045" s="133" t="s">
        <v>4816</v>
      </c>
      <c r="Q1045" s="166">
        <v>42123</v>
      </c>
      <c r="R1045" s="133"/>
      <c r="S1045" s="146" t="s">
        <v>3649</v>
      </c>
      <c r="T1045" s="173" t="s">
        <v>3649</v>
      </c>
      <c r="U1045" s="170" t="s">
        <v>3649</v>
      </c>
      <c r="V1045" s="133"/>
      <c r="W1045" s="133"/>
      <c r="X1045" s="133"/>
    </row>
    <row r="1046" spans="1:24" x14ac:dyDescent="0.2">
      <c r="A1046" s="133" t="s">
        <v>6885</v>
      </c>
      <c r="B1046" s="133" t="s">
        <v>4559</v>
      </c>
      <c r="C1046" s="136" t="s">
        <v>6062</v>
      </c>
      <c r="D1046" s="136" t="s">
        <v>522</v>
      </c>
      <c r="E1046" s="133" t="s">
        <v>4124</v>
      </c>
      <c r="F1046" s="133">
        <v>236012</v>
      </c>
      <c r="G1046" s="133" t="s">
        <v>3620</v>
      </c>
      <c r="H1046" s="133">
        <v>303</v>
      </c>
      <c r="I1046" s="133">
        <v>1</v>
      </c>
      <c r="J1046" s="133">
        <v>70</v>
      </c>
      <c r="K1046" s="133">
        <v>36</v>
      </c>
      <c r="L1046" s="133">
        <v>50</v>
      </c>
      <c r="M1046" s="133" t="s">
        <v>6744</v>
      </c>
      <c r="N1046" s="133" t="s">
        <v>3633</v>
      </c>
      <c r="O1046" s="133" t="s">
        <v>6886</v>
      </c>
      <c r="P1046" s="133" t="s">
        <v>4816</v>
      </c>
      <c r="Q1046" s="166">
        <v>42111</v>
      </c>
      <c r="R1046" s="133">
        <v>13</v>
      </c>
      <c r="S1046" s="146" t="s">
        <v>3649</v>
      </c>
      <c r="T1046" s="173" t="s">
        <v>3649</v>
      </c>
      <c r="U1046" s="170" t="s">
        <v>3649</v>
      </c>
      <c r="V1046" s="133"/>
      <c r="W1046" s="133"/>
      <c r="X1046" s="133"/>
    </row>
    <row r="1047" spans="1:24" x14ac:dyDescent="0.2">
      <c r="A1047" s="133"/>
      <c r="B1047" s="133">
        <v>45</v>
      </c>
      <c r="C1047" s="136" t="s">
        <v>6864</v>
      </c>
      <c r="D1047" s="136" t="s">
        <v>1634</v>
      </c>
      <c r="E1047" s="133"/>
      <c r="F1047" s="133">
        <v>136900</v>
      </c>
      <c r="G1047" s="133">
        <v>145</v>
      </c>
      <c r="H1047" s="133">
        <v>150</v>
      </c>
      <c r="I1047" s="133">
        <v>1</v>
      </c>
      <c r="J1047" s="133">
        <v>750</v>
      </c>
      <c r="K1047" s="133">
        <v>33</v>
      </c>
      <c r="L1047" s="133"/>
      <c r="M1047" s="133" t="s">
        <v>1380</v>
      </c>
      <c r="N1047" s="133"/>
      <c r="O1047" s="133" t="s">
        <v>2614</v>
      </c>
      <c r="P1047" s="133" t="s">
        <v>2277</v>
      </c>
      <c r="Q1047" s="166">
        <v>42124</v>
      </c>
      <c r="R1047" s="133"/>
      <c r="S1047" s="146" t="s">
        <v>3649</v>
      </c>
      <c r="T1047" s="173" t="s">
        <v>3649</v>
      </c>
      <c r="U1047" s="170" t="s">
        <v>3649</v>
      </c>
      <c r="V1047" s="133"/>
      <c r="W1047" s="133"/>
      <c r="X1047" s="133"/>
    </row>
    <row r="1048" spans="1:24" x14ac:dyDescent="0.2">
      <c r="A1048" s="133" t="s">
        <v>6907</v>
      </c>
      <c r="B1048" s="133" t="s">
        <v>4422</v>
      </c>
      <c r="C1048" s="136" t="s">
        <v>6908</v>
      </c>
      <c r="D1048" s="136" t="s">
        <v>1651</v>
      </c>
      <c r="E1048" s="133" t="s">
        <v>3700</v>
      </c>
      <c r="F1048" s="133" t="s">
        <v>4839</v>
      </c>
      <c r="G1048" s="133">
        <v>165</v>
      </c>
      <c r="H1048" s="133">
        <v>172</v>
      </c>
      <c r="I1048" s="133">
        <v>1</v>
      </c>
      <c r="J1048" s="133">
        <v>20</v>
      </c>
      <c r="K1048" s="133">
        <v>54</v>
      </c>
      <c r="L1048" s="133">
        <v>20</v>
      </c>
      <c r="M1048" s="133" t="s">
        <v>613</v>
      </c>
      <c r="N1048" s="133"/>
      <c r="O1048" s="133" t="s">
        <v>4451</v>
      </c>
      <c r="P1048" s="133" t="s">
        <v>663</v>
      </c>
      <c r="Q1048" s="166">
        <v>42116</v>
      </c>
      <c r="R1048" s="133"/>
      <c r="S1048" s="146" t="s">
        <v>3649</v>
      </c>
      <c r="T1048" s="173" t="s">
        <v>3649</v>
      </c>
      <c r="U1048" s="170" t="s">
        <v>3649</v>
      </c>
      <c r="V1048" s="133"/>
      <c r="W1048" s="133"/>
      <c r="X1048" s="133"/>
    </row>
    <row r="1049" spans="1:24" x14ac:dyDescent="0.2">
      <c r="A1049" s="133" t="s">
        <v>6909</v>
      </c>
      <c r="B1049" s="133" t="s">
        <v>4422</v>
      </c>
      <c r="C1049" s="136" t="s">
        <v>6908</v>
      </c>
      <c r="D1049" s="136" t="s">
        <v>1634</v>
      </c>
      <c r="E1049" s="133" t="s">
        <v>3654</v>
      </c>
      <c r="F1049" s="133">
        <v>260502</v>
      </c>
      <c r="G1049" s="133">
        <v>165</v>
      </c>
      <c r="H1049" s="133">
        <v>172</v>
      </c>
      <c r="I1049" s="133">
        <v>1</v>
      </c>
      <c r="J1049" s="133">
        <v>10</v>
      </c>
      <c r="K1049" s="133">
        <v>60</v>
      </c>
      <c r="L1049" s="133">
        <v>10</v>
      </c>
      <c r="M1049" s="133" t="s">
        <v>613</v>
      </c>
      <c r="N1049" s="133"/>
      <c r="O1049" s="133" t="s">
        <v>4452</v>
      </c>
      <c r="P1049" s="133" t="s">
        <v>2277</v>
      </c>
      <c r="Q1049" s="166">
        <v>42116</v>
      </c>
      <c r="R1049" s="133"/>
      <c r="S1049" s="146" t="s">
        <v>3649</v>
      </c>
      <c r="T1049" s="173" t="s">
        <v>3649</v>
      </c>
      <c r="U1049" s="170" t="s">
        <v>3649</v>
      </c>
      <c r="V1049" s="133"/>
      <c r="W1049" s="133"/>
      <c r="X1049" s="133"/>
    </row>
    <row r="1050" spans="1:24" x14ac:dyDescent="0.2">
      <c r="A1050" s="133"/>
      <c r="B1050" s="133">
        <v>45</v>
      </c>
      <c r="C1050" s="136" t="s">
        <v>6864</v>
      </c>
      <c r="D1050" s="136" t="s">
        <v>1637</v>
      </c>
      <c r="E1050" s="133"/>
      <c r="F1050" s="133">
        <v>136900</v>
      </c>
      <c r="G1050" s="133">
        <v>145</v>
      </c>
      <c r="H1050" s="133">
        <v>150</v>
      </c>
      <c r="I1050" s="133">
        <v>1</v>
      </c>
      <c r="J1050" s="133">
        <v>750</v>
      </c>
      <c r="K1050" s="133">
        <v>33</v>
      </c>
      <c r="L1050" s="133"/>
      <c r="M1050" s="133" t="s">
        <v>1380</v>
      </c>
      <c r="N1050" s="133"/>
      <c r="O1050" s="133" t="s">
        <v>2614</v>
      </c>
      <c r="P1050" s="133" t="s">
        <v>2277</v>
      </c>
      <c r="Q1050" s="166">
        <v>42124</v>
      </c>
      <c r="R1050" s="133"/>
      <c r="S1050" s="146" t="s">
        <v>3649</v>
      </c>
      <c r="T1050" s="173" t="s">
        <v>3649</v>
      </c>
      <c r="U1050" s="170" t="s">
        <v>3649</v>
      </c>
      <c r="V1050" s="133"/>
      <c r="W1050" s="133"/>
      <c r="X1050" s="133"/>
    </row>
    <row r="1051" spans="1:24" x14ac:dyDescent="0.2">
      <c r="A1051" s="133" t="s">
        <v>6891</v>
      </c>
      <c r="B1051" s="133" t="s">
        <v>4422</v>
      </c>
      <c r="C1051" s="136" t="s">
        <v>6908</v>
      </c>
      <c r="D1051" s="136" t="s">
        <v>2726</v>
      </c>
      <c r="E1051" s="133" t="s">
        <v>916</v>
      </c>
      <c r="F1051" s="133" t="s">
        <v>1210</v>
      </c>
      <c r="G1051" s="133" t="s">
        <v>3655</v>
      </c>
      <c r="H1051" s="133">
        <v>172</v>
      </c>
      <c r="I1051" s="133">
        <v>1</v>
      </c>
      <c r="J1051" s="133">
        <v>375</v>
      </c>
      <c r="K1051" s="133">
        <v>62</v>
      </c>
      <c r="L1051" s="133">
        <v>375</v>
      </c>
      <c r="M1051" s="133" t="s">
        <v>917</v>
      </c>
      <c r="N1051" s="133" t="s">
        <v>3657</v>
      </c>
      <c r="O1051" s="133" t="s">
        <v>4452</v>
      </c>
      <c r="P1051" s="133" t="s">
        <v>4816</v>
      </c>
      <c r="Q1051" s="166">
        <v>42131</v>
      </c>
      <c r="R1051" s="133">
        <v>50</v>
      </c>
      <c r="S1051" s="146" t="s">
        <v>3649</v>
      </c>
      <c r="T1051" s="173" t="s">
        <v>3649</v>
      </c>
      <c r="U1051" s="170" t="s">
        <v>3649</v>
      </c>
      <c r="V1051" s="133"/>
      <c r="W1051" s="133"/>
      <c r="X1051" s="133"/>
    </row>
    <row r="1052" spans="1:24" x14ac:dyDescent="0.2">
      <c r="A1052" s="133" t="s">
        <v>6895</v>
      </c>
      <c r="B1052" s="133" t="s">
        <v>4558</v>
      </c>
      <c r="C1052" s="136" t="s">
        <v>6953</v>
      </c>
      <c r="D1052" s="136" t="s">
        <v>1641</v>
      </c>
      <c r="E1052" s="133" t="s">
        <v>6896</v>
      </c>
      <c r="F1052" s="133" t="s">
        <v>6897</v>
      </c>
      <c r="G1052" s="133" t="s">
        <v>3620</v>
      </c>
      <c r="H1052" s="133">
        <v>303</v>
      </c>
      <c r="I1052" s="133">
        <v>1</v>
      </c>
      <c r="J1052" s="133">
        <v>175</v>
      </c>
      <c r="K1052" s="133">
        <v>50</v>
      </c>
      <c r="L1052" s="133">
        <v>175</v>
      </c>
      <c r="M1052" s="133" t="s">
        <v>6898</v>
      </c>
      <c r="N1052" s="133" t="s">
        <v>3657</v>
      </c>
      <c r="O1052" s="133" t="s">
        <v>6899</v>
      </c>
      <c r="P1052" s="133" t="s">
        <v>4816</v>
      </c>
      <c r="Q1052" s="166">
        <v>42130</v>
      </c>
      <c r="R1052" s="133" t="s">
        <v>5484</v>
      </c>
      <c r="S1052" s="146" t="s">
        <v>3649</v>
      </c>
      <c r="T1052" s="173" t="s">
        <v>3649</v>
      </c>
      <c r="U1052" s="170" t="s">
        <v>3649</v>
      </c>
      <c r="V1052" s="133"/>
      <c r="W1052" s="133"/>
      <c r="X1052" s="133"/>
    </row>
    <row r="1053" spans="1:24" x14ac:dyDescent="0.2">
      <c r="A1053" s="133"/>
      <c r="B1053" s="133">
        <v>42</v>
      </c>
      <c r="C1053" s="136" t="s">
        <v>6807</v>
      </c>
      <c r="D1053" s="136" t="s">
        <v>1641</v>
      </c>
      <c r="E1053" s="133"/>
      <c r="F1053" s="133">
        <v>136900</v>
      </c>
      <c r="G1053" s="133">
        <v>165</v>
      </c>
      <c r="H1053" s="133">
        <v>172</v>
      </c>
      <c r="I1053" s="133">
        <v>1</v>
      </c>
      <c r="J1053" s="133">
        <v>555</v>
      </c>
      <c r="K1053" s="133">
        <v>33</v>
      </c>
      <c r="L1053" s="133"/>
      <c r="M1053" s="133" t="s">
        <v>1380</v>
      </c>
      <c r="N1053" s="133"/>
      <c r="O1053" s="133" t="s">
        <v>2573</v>
      </c>
      <c r="P1053" s="133" t="s">
        <v>663</v>
      </c>
      <c r="Q1053" s="166">
        <v>42128</v>
      </c>
      <c r="R1053" s="133"/>
      <c r="S1053" s="146" t="s">
        <v>3649</v>
      </c>
      <c r="T1053" s="173" t="s">
        <v>3649</v>
      </c>
      <c r="U1053" s="170" t="s">
        <v>3649</v>
      </c>
      <c r="V1053" s="133"/>
      <c r="W1053" s="133"/>
      <c r="X1053" s="133"/>
    </row>
    <row r="1054" spans="1:24" x14ac:dyDescent="0.2">
      <c r="A1054" s="133" t="s">
        <v>6920</v>
      </c>
      <c r="B1054" s="133" t="s">
        <v>4560</v>
      </c>
      <c r="C1054" s="136" t="s">
        <v>6921</v>
      </c>
      <c r="D1054" s="136" t="s">
        <v>1651</v>
      </c>
      <c r="E1054" s="133" t="s">
        <v>6902</v>
      </c>
      <c r="F1054" s="133" t="s">
        <v>6903</v>
      </c>
      <c r="G1054" s="133" t="s">
        <v>3620</v>
      </c>
      <c r="H1054" s="133">
        <v>303</v>
      </c>
      <c r="I1054" s="133">
        <v>1</v>
      </c>
      <c r="J1054" s="133">
        <v>125</v>
      </c>
      <c r="K1054" s="133">
        <v>63</v>
      </c>
      <c r="L1054" s="133">
        <v>110</v>
      </c>
      <c r="M1054" s="133" t="s">
        <v>6898</v>
      </c>
      <c r="N1054" s="133" t="s">
        <v>3657</v>
      </c>
      <c r="O1054" s="133" t="s">
        <v>6904</v>
      </c>
      <c r="P1054" s="133" t="s">
        <v>4816</v>
      </c>
      <c r="Q1054" s="166">
        <v>42131</v>
      </c>
      <c r="R1054" s="133" t="s">
        <v>4776</v>
      </c>
      <c r="S1054" s="146" t="s">
        <v>3649</v>
      </c>
      <c r="T1054" s="173" t="s">
        <v>3649</v>
      </c>
      <c r="U1054" s="170" t="s">
        <v>3649</v>
      </c>
      <c r="V1054" s="133"/>
      <c r="W1054" s="133"/>
      <c r="X1054" s="133"/>
    </row>
    <row r="1055" spans="1:24" x14ac:dyDescent="0.2">
      <c r="A1055" s="133" t="s">
        <v>6910</v>
      </c>
      <c r="B1055" s="133">
        <v>59</v>
      </c>
      <c r="C1055" s="136" t="s">
        <v>6331</v>
      </c>
      <c r="D1055" s="136" t="s">
        <v>2726</v>
      </c>
      <c r="E1055" s="133" t="s">
        <v>6911</v>
      </c>
      <c r="F1055" s="133" t="s">
        <v>6912</v>
      </c>
      <c r="G1055" s="133">
        <v>280</v>
      </c>
      <c r="H1055" s="133">
        <v>250</v>
      </c>
      <c r="I1055" s="133">
        <v>1</v>
      </c>
      <c r="J1055" s="133">
        <v>13</v>
      </c>
      <c r="K1055" s="133">
        <v>18</v>
      </c>
      <c r="L1055" s="133">
        <v>20</v>
      </c>
      <c r="M1055" s="133" t="s">
        <v>6913</v>
      </c>
      <c r="N1055" s="133" t="s">
        <v>4833</v>
      </c>
      <c r="O1055" s="133" t="s">
        <v>6914</v>
      </c>
      <c r="P1055" s="133" t="s">
        <v>2277</v>
      </c>
      <c r="Q1055" s="166">
        <v>42118</v>
      </c>
      <c r="R1055" s="133"/>
      <c r="S1055" s="146" t="s">
        <v>3649</v>
      </c>
      <c r="T1055" s="173" t="s">
        <v>3649</v>
      </c>
      <c r="U1055" s="170" t="s">
        <v>3649</v>
      </c>
      <c r="V1055" s="133"/>
      <c r="W1055" s="133"/>
      <c r="X1055" s="133"/>
    </row>
    <row r="1056" spans="1:24" x14ac:dyDescent="0.2">
      <c r="A1056" s="133" t="s">
        <v>1207</v>
      </c>
      <c r="B1056" s="133" t="s">
        <v>4558</v>
      </c>
      <c r="C1056" s="136" t="s">
        <v>5907</v>
      </c>
      <c r="D1056" s="136" t="s">
        <v>534</v>
      </c>
      <c r="E1056" s="133"/>
      <c r="F1056" s="133" t="s">
        <v>6915</v>
      </c>
      <c r="G1056" s="133">
        <v>280</v>
      </c>
      <c r="H1056" s="133">
        <v>303</v>
      </c>
      <c r="I1056" s="133">
        <v>1</v>
      </c>
      <c r="J1056" s="133">
        <v>0.4</v>
      </c>
      <c r="K1056" s="133">
        <v>45</v>
      </c>
      <c r="L1056" s="133">
        <v>0.4</v>
      </c>
      <c r="M1056" s="133" t="s">
        <v>3602</v>
      </c>
      <c r="N1056" s="133"/>
      <c r="O1056" s="133" t="s">
        <v>4451</v>
      </c>
      <c r="P1056" s="133" t="s">
        <v>2277</v>
      </c>
      <c r="Q1056" s="166">
        <v>42118</v>
      </c>
      <c r="R1056" s="133"/>
      <c r="S1056" s="146" t="s">
        <v>3649</v>
      </c>
      <c r="T1056" s="173" t="s">
        <v>3649</v>
      </c>
      <c r="U1056" s="170" t="s">
        <v>3649</v>
      </c>
      <c r="V1056" s="133"/>
      <c r="W1056" s="133"/>
      <c r="X1056" s="133"/>
    </row>
    <row r="1057" spans="1:24" x14ac:dyDescent="0.2">
      <c r="A1057" s="133" t="s">
        <v>1207</v>
      </c>
      <c r="B1057" s="133" t="s">
        <v>4558</v>
      </c>
      <c r="C1057" s="136" t="s">
        <v>5907</v>
      </c>
      <c r="D1057" s="136" t="s">
        <v>537</v>
      </c>
      <c r="E1057" s="133"/>
      <c r="F1057" s="133" t="s">
        <v>6916</v>
      </c>
      <c r="G1057" s="133">
        <v>280</v>
      </c>
      <c r="H1057" s="133">
        <v>303</v>
      </c>
      <c r="I1057" s="133">
        <v>1</v>
      </c>
      <c r="J1057" s="133">
        <v>0.8</v>
      </c>
      <c r="K1057" s="133">
        <v>45</v>
      </c>
      <c r="L1057" s="133">
        <v>0.8</v>
      </c>
      <c r="M1057" s="133" t="s">
        <v>3602</v>
      </c>
      <c r="N1057" s="133"/>
      <c r="O1057" s="133" t="s">
        <v>4451</v>
      </c>
      <c r="P1057" s="133" t="s">
        <v>2277</v>
      </c>
      <c r="Q1057" s="166">
        <v>42118</v>
      </c>
      <c r="R1057" s="133"/>
      <c r="S1057" s="146" t="s">
        <v>3649</v>
      </c>
      <c r="T1057" s="173" t="s">
        <v>3649</v>
      </c>
      <c r="U1057" s="170" t="s">
        <v>3649</v>
      </c>
      <c r="V1057" s="133"/>
      <c r="W1057" s="133"/>
      <c r="X1057" s="133"/>
    </row>
    <row r="1058" spans="1:24" x14ac:dyDescent="0.2">
      <c r="A1058" s="133"/>
      <c r="B1058" s="133">
        <v>44</v>
      </c>
      <c r="C1058" s="136" t="s">
        <v>6808</v>
      </c>
      <c r="D1058" s="136" t="s">
        <v>1641</v>
      </c>
      <c r="E1058" s="133"/>
      <c r="F1058" s="133">
        <v>136900</v>
      </c>
      <c r="G1058" s="133" t="s">
        <v>1192</v>
      </c>
      <c r="H1058" s="133">
        <v>125</v>
      </c>
      <c r="I1058" s="133">
        <v>1</v>
      </c>
      <c r="J1058" s="133">
        <v>979</v>
      </c>
      <c r="K1058" s="133">
        <v>33</v>
      </c>
      <c r="L1058" s="133"/>
      <c r="M1058" s="133" t="s">
        <v>1380</v>
      </c>
      <c r="N1058" s="133"/>
      <c r="O1058" s="133" t="s">
        <v>2722</v>
      </c>
      <c r="P1058" s="133" t="s">
        <v>4816</v>
      </c>
      <c r="Q1058" s="166">
        <v>42233</v>
      </c>
      <c r="R1058" s="133"/>
      <c r="S1058" s="146" t="s">
        <v>3649</v>
      </c>
      <c r="T1058" s="173" t="s">
        <v>3649</v>
      </c>
      <c r="U1058" s="170" t="s">
        <v>3649</v>
      </c>
      <c r="V1058" s="133"/>
      <c r="W1058" s="133"/>
      <c r="X1058" s="133"/>
    </row>
    <row r="1059" spans="1:24" x14ac:dyDescent="0.2">
      <c r="A1059" s="133"/>
      <c r="B1059" s="133">
        <v>44</v>
      </c>
      <c r="C1059" s="136" t="s">
        <v>6808</v>
      </c>
      <c r="D1059" s="136" t="s">
        <v>1642</v>
      </c>
      <c r="E1059" s="133"/>
      <c r="F1059" s="133">
        <v>136900</v>
      </c>
      <c r="G1059" s="133" t="s">
        <v>1192</v>
      </c>
      <c r="H1059" s="133">
        <v>125</v>
      </c>
      <c r="I1059" s="133">
        <v>1</v>
      </c>
      <c r="J1059" s="133">
        <v>979</v>
      </c>
      <c r="K1059" s="133">
        <v>33</v>
      </c>
      <c r="L1059" s="133"/>
      <c r="M1059" s="133" t="s">
        <v>1380</v>
      </c>
      <c r="N1059" s="133"/>
      <c r="O1059" s="133" t="s">
        <v>2722</v>
      </c>
      <c r="P1059" s="133" t="s">
        <v>4816</v>
      </c>
      <c r="Q1059" s="166">
        <v>42233</v>
      </c>
      <c r="R1059" s="133"/>
      <c r="S1059" s="146" t="s">
        <v>3649</v>
      </c>
      <c r="T1059" s="173" t="s">
        <v>3649</v>
      </c>
      <c r="U1059" s="170" t="s">
        <v>3649</v>
      </c>
      <c r="V1059" s="133"/>
      <c r="W1059" s="133"/>
      <c r="X1059" s="133"/>
    </row>
    <row r="1060" spans="1:24" x14ac:dyDescent="0.2">
      <c r="A1060" s="133" t="s">
        <v>6711</v>
      </c>
      <c r="B1060" s="133">
        <v>43</v>
      </c>
      <c r="C1060" s="136" t="s">
        <v>6922</v>
      </c>
      <c r="D1060" s="136" t="s">
        <v>1651</v>
      </c>
      <c r="E1060" s="133" t="s">
        <v>4607</v>
      </c>
      <c r="F1060" s="133">
        <v>133913</v>
      </c>
      <c r="G1060" s="133">
        <v>165</v>
      </c>
      <c r="H1060" s="133">
        <v>173</v>
      </c>
      <c r="I1060" s="133">
        <v>1</v>
      </c>
      <c r="J1060" s="133">
        <v>900</v>
      </c>
      <c r="K1060" s="133">
        <v>36</v>
      </c>
      <c r="L1060" s="133"/>
      <c r="M1060" s="133" t="s">
        <v>1494</v>
      </c>
      <c r="N1060" s="133"/>
      <c r="O1060" s="133" t="s">
        <v>2597</v>
      </c>
      <c r="P1060" s="133" t="s">
        <v>2277</v>
      </c>
      <c r="Q1060" s="166">
        <v>42136</v>
      </c>
      <c r="R1060" s="133"/>
      <c r="S1060" s="146" t="s">
        <v>3649</v>
      </c>
      <c r="T1060" s="173" t="s">
        <v>3649</v>
      </c>
      <c r="U1060" s="170" t="s">
        <v>3649</v>
      </c>
      <c r="V1060" s="133"/>
      <c r="W1060" s="133"/>
      <c r="X1060" s="133"/>
    </row>
    <row r="1061" spans="1:24" x14ac:dyDescent="0.2">
      <c r="A1061" s="133"/>
      <c r="B1061" s="133">
        <v>54</v>
      </c>
      <c r="C1061" s="136" t="s">
        <v>6923</v>
      </c>
      <c r="D1061" s="136" t="s">
        <v>1651</v>
      </c>
      <c r="E1061" s="133"/>
      <c r="F1061" s="133">
        <v>136900</v>
      </c>
      <c r="G1061" s="133">
        <v>165</v>
      </c>
      <c r="H1061" s="133">
        <v>176</v>
      </c>
      <c r="I1061" s="133">
        <v>1</v>
      </c>
      <c r="J1061" s="133">
        <v>602</v>
      </c>
      <c r="K1061" s="133">
        <v>33</v>
      </c>
      <c r="L1061" s="133"/>
      <c r="M1061" s="133" t="s">
        <v>1380</v>
      </c>
      <c r="N1061" s="133"/>
      <c r="O1061" s="133" t="s">
        <v>2722</v>
      </c>
      <c r="P1061" s="133" t="s">
        <v>2277</v>
      </c>
      <c r="Q1061" s="166">
        <v>42146</v>
      </c>
      <c r="R1061" s="133"/>
      <c r="S1061" s="146" t="s">
        <v>3649</v>
      </c>
      <c r="T1061" s="173" t="s">
        <v>3649</v>
      </c>
      <c r="U1061" s="170" t="s">
        <v>3649</v>
      </c>
      <c r="V1061" s="133"/>
      <c r="W1061" s="133"/>
      <c r="X1061" s="133"/>
    </row>
    <row r="1062" spans="1:24" x14ac:dyDescent="0.2">
      <c r="A1062" s="133"/>
      <c r="B1062" s="133">
        <v>54</v>
      </c>
      <c r="C1062" s="136" t="s">
        <v>6923</v>
      </c>
      <c r="D1062" s="136" t="s">
        <v>1631</v>
      </c>
      <c r="E1062" s="133"/>
      <c r="F1062" s="133">
        <v>136900</v>
      </c>
      <c r="G1062" s="133">
        <v>165</v>
      </c>
      <c r="H1062" s="133">
        <v>176</v>
      </c>
      <c r="I1062" s="133">
        <v>1</v>
      </c>
      <c r="J1062" s="133">
        <v>602</v>
      </c>
      <c r="K1062" s="133">
        <v>33</v>
      </c>
      <c r="L1062" s="133"/>
      <c r="M1062" s="133" t="s">
        <v>1380</v>
      </c>
      <c r="N1062" s="133"/>
      <c r="O1062" s="133" t="s">
        <v>2722</v>
      </c>
      <c r="P1062" s="133" t="s">
        <v>2277</v>
      </c>
      <c r="Q1062" s="166">
        <v>42146</v>
      </c>
      <c r="R1062" s="133"/>
      <c r="S1062" s="146" t="s">
        <v>3649</v>
      </c>
      <c r="T1062" s="173" t="s">
        <v>3649</v>
      </c>
      <c r="U1062" s="170" t="s">
        <v>3649</v>
      </c>
      <c r="V1062" s="133"/>
      <c r="W1062" s="133"/>
      <c r="X1062" s="133"/>
    </row>
    <row r="1063" spans="1:24" x14ac:dyDescent="0.2">
      <c r="A1063" s="133" t="s">
        <v>6857</v>
      </c>
      <c r="B1063" s="133">
        <v>50</v>
      </c>
      <c r="C1063" s="136" t="s">
        <v>6809</v>
      </c>
      <c r="D1063" s="136" t="s">
        <v>1641</v>
      </c>
      <c r="E1063" s="133" t="s">
        <v>4607</v>
      </c>
      <c r="F1063" s="133">
        <v>133913</v>
      </c>
      <c r="G1063" s="133">
        <v>165</v>
      </c>
      <c r="H1063" s="133">
        <v>176</v>
      </c>
      <c r="I1063" s="133">
        <v>1</v>
      </c>
      <c r="J1063" s="133">
        <v>602</v>
      </c>
      <c r="K1063" s="133">
        <v>36</v>
      </c>
      <c r="L1063" s="133">
        <v>5500</v>
      </c>
      <c r="M1063" s="133" t="s">
        <v>1494</v>
      </c>
      <c r="N1063" s="133"/>
      <c r="O1063" s="133" t="s">
        <v>2722</v>
      </c>
      <c r="P1063" s="133" t="s">
        <v>2277</v>
      </c>
      <c r="Q1063" s="166">
        <v>42142</v>
      </c>
      <c r="R1063" s="133"/>
      <c r="S1063" s="146" t="s">
        <v>3649</v>
      </c>
      <c r="T1063" s="173" t="s">
        <v>3649</v>
      </c>
      <c r="U1063" s="170" t="s">
        <v>3649</v>
      </c>
      <c r="V1063" s="133"/>
      <c r="W1063" s="133"/>
      <c r="X1063" s="133"/>
    </row>
    <row r="1064" spans="1:24" x14ac:dyDescent="0.2">
      <c r="A1064" s="133" t="s">
        <v>6857</v>
      </c>
      <c r="B1064" s="133">
        <v>49</v>
      </c>
      <c r="C1064" s="136" t="s">
        <v>6869</v>
      </c>
      <c r="D1064" s="136" t="s">
        <v>1634</v>
      </c>
      <c r="E1064" s="133"/>
      <c r="F1064" s="133">
        <v>133913</v>
      </c>
      <c r="G1064" s="133" t="s">
        <v>1991</v>
      </c>
      <c r="H1064" s="133"/>
      <c r="I1064" s="133">
        <v>1</v>
      </c>
      <c r="J1064" s="133">
        <v>477</v>
      </c>
      <c r="K1064" s="133">
        <v>33</v>
      </c>
      <c r="L1064" s="133"/>
      <c r="M1064" s="133" t="s">
        <v>1494</v>
      </c>
      <c r="N1064" s="133"/>
      <c r="O1064" s="133" t="s">
        <v>2722</v>
      </c>
      <c r="P1064" s="133" t="s">
        <v>2277</v>
      </c>
      <c r="Q1064" s="166">
        <v>42136</v>
      </c>
      <c r="R1064" s="133"/>
      <c r="S1064" s="146" t="s">
        <v>3649</v>
      </c>
      <c r="T1064" s="173" t="s">
        <v>3649</v>
      </c>
      <c r="U1064" s="170" t="s">
        <v>3649</v>
      </c>
      <c r="V1064" s="133"/>
      <c r="W1064" s="133"/>
      <c r="X1064" s="133"/>
    </row>
    <row r="1065" spans="1:24" x14ac:dyDescent="0.2">
      <c r="A1065" s="133"/>
      <c r="B1065" s="133">
        <v>45</v>
      </c>
      <c r="C1065" s="136" t="s">
        <v>6864</v>
      </c>
      <c r="D1065" s="136" t="s">
        <v>2726</v>
      </c>
      <c r="E1065" s="133"/>
      <c r="F1065" s="133">
        <v>136900</v>
      </c>
      <c r="G1065" s="133">
        <v>145</v>
      </c>
      <c r="H1065" s="133">
        <v>150</v>
      </c>
      <c r="I1065" s="133">
        <v>1</v>
      </c>
      <c r="J1065" s="133">
        <v>902</v>
      </c>
      <c r="K1065" s="133">
        <v>33</v>
      </c>
      <c r="L1065" s="133"/>
      <c r="M1065" s="133" t="s">
        <v>1380</v>
      </c>
      <c r="N1065" s="133"/>
      <c r="O1065" s="133" t="s">
        <v>2614</v>
      </c>
      <c r="P1065" s="133" t="s">
        <v>2277</v>
      </c>
      <c r="Q1065" s="166">
        <v>42142</v>
      </c>
      <c r="R1065" s="133"/>
      <c r="S1065" s="146" t="s">
        <v>3649</v>
      </c>
      <c r="T1065" s="173" t="s">
        <v>3649</v>
      </c>
      <c r="U1065" s="170" t="s">
        <v>3649</v>
      </c>
      <c r="V1065" s="133"/>
      <c r="W1065" s="133"/>
      <c r="X1065" s="133"/>
    </row>
    <row r="1066" spans="1:24" x14ac:dyDescent="0.2">
      <c r="A1066" s="133"/>
      <c r="B1066" s="133">
        <v>45</v>
      </c>
      <c r="C1066" s="136" t="s">
        <v>6864</v>
      </c>
      <c r="D1066" s="136" t="s">
        <v>2729</v>
      </c>
      <c r="E1066" s="133"/>
      <c r="F1066" s="133">
        <v>136900</v>
      </c>
      <c r="G1066" s="133">
        <v>145</v>
      </c>
      <c r="H1066" s="133">
        <v>150</v>
      </c>
      <c r="I1066" s="133">
        <v>1</v>
      </c>
      <c r="J1066" s="133">
        <v>902</v>
      </c>
      <c r="K1066" s="133">
        <v>33</v>
      </c>
      <c r="L1066" s="133"/>
      <c r="M1066" s="133" t="s">
        <v>1380</v>
      </c>
      <c r="N1066" s="133"/>
      <c r="O1066" s="133" t="s">
        <v>2614</v>
      </c>
      <c r="P1066" s="133" t="s">
        <v>2277</v>
      </c>
      <c r="Q1066" s="166">
        <v>42142</v>
      </c>
      <c r="R1066" s="133"/>
      <c r="S1066" s="146" t="s">
        <v>3649</v>
      </c>
      <c r="T1066" s="173" t="s">
        <v>3649</v>
      </c>
      <c r="U1066" s="170" t="s">
        <v>3649</v>
      </c>
      <c r="V1066" s="133"/>
      <c r="W1066" s="133"/>
      <c r="X1066" s="133"/>
    </row>
    <row r="1067" spans="1:24" x14ac:dyDescent="0.2">
      <c r="A1067" s="133" t="s">
        <v>6926</v>
      </c>
      <c r="B1067" s="133">
        <v>42</v>
      </c>
      <c r="C1067" s="136" t="s">
        <v>7008</v>
      </c>
      <c r="D1067" s="136" t="s">
        <v>1651</v>
      </c>
      <c r="E1067" s="133" t="s">
        <v>6927</v>
      </c>
      <c r="F1067" s="133">
        <v>136750</v>
      </c>
      <c r="G1067" s="133">
        <v>165</v>
      </c>
      <c r="H1067" s="133">
        <v>172</v>
      </c>
      <c r="I1067" s="133">
        <v>1</v>
      </c>
      <c r="J1067" s="133">
        <v>1100</v>
      </c>
      <c r="K1067" s="133">
        <v>33</v>
      </c>
      <c r="L1067" s="133"/>
      <c r="M1067" s="133" t="s">
        <v>5743</v>
      </c>
      <c r="N1067" s="133"/>
      <c r="O1067" s="133" t="s">
        <v>2584</v>
      </c>
      <c r="P1067" s="133" t="s">
        <v>2277</v>
      </c>
      <c r="Q1067" s="166">
        <v>42145</v>
      </c>
      <c r="R1067" s="133"/>
      <c r="S1067" s="146" t="s">
        <v>3649</v>
      </c>
      <c r="T1067" s="173" t="s">
        <v>3649</v>
      </c>
      <c r="U1067" s="170" t="s">
        <v>3649</v>
      </c>
      <c r="V1067" s="133"/>
      <c r="W1067" s="133"/>
      <c r="X1067" s="133"/>
    </row>
    <row r="1068" spans="1:24" x14ac:dyDescent="0.2">
      <c r="A1068" s="133"/>
      <c r="B1068" s="133">
        <v>55</v>
      </c>
      <c r="C1068" s="136" t="s">
        <v>6787</v>
      </c>
      <c r="D1068" s="136" t="s">
        <v>1641</v>
      </c>
      <c r="E1068" s="133"/>
      <c r="F1068" s="133">
        <v>136900</v>
      </c>
      <c r="G1068" s="133" t="s">
        <v>1192</v>
      </c>
      <c r="H1068" s="133">
        <v>125</v>
      </c>
      <c r="I1068" s="133">
        <v>1</v>
      </c>
      <c r="J1068" s="133">
        <v>602</v>
      </c>
      <c r="K1068" s="133">
        <v>33</v>
      </c>
      <c r="L1068" s="133"/>
      <c r="M1068" s="133" t="s">
        <v>1380</v>
      </c>
      <c r="N1068" s="133"/>
      <c r="O1068" s="133" t="s">
        <v>2722</v>
      </c>
      <c r="P1068" s="133" t="s">
        <v>4816</v>
      </c>
      <c r="Q1068" s="166">
        <v>42150</v>
      </c>
      <c r="R1068" s="133"/>
      <c r="S1068" s="146" t="s">
        <v>3649</v>
      </c>
      <c r="T1068" s="173" t="s">
        <v>3649</v>
      </c>
      <c r="U1068" s="170" t="s">
        <v>3649</v>
      </c>
      <c r="V1068" s="133"/>
      <c r="W1068" s="133"/>
      <c r="X1068" s="133"/>
    </row>
    <row r="1069" spans="1:24" x14ac:dyDescent="0.2">
      <c r="A1069" s="133"/>
      <c r="B1069" s="133">
        <v>55</v>
      </c>
      <c r="C1069" s="136" t="s">
        <v>6787</v>
      </c>
      <c r="D1069" s="136" t="s">
        <v>1642</v>
      </c>
      <c r="E1069" s="133"/>
      <c r="F1069" s="133">
        <v>136900</v>
      </c>
      <c r="G1069" s="133" t="s">
        <v>1192</v>
      </c>
      <c r="H1069" s="133">
        <v>125</v>
      </c>
      <c r="I1069" s="133">
        <v>1</v>
      </c>
      <c r="J1069" s="133">
        <v>602</v>
      </c>
      <c r="K1069" s="133">
        <v>33</v>
      </c>
      <c r="L1069" s="133"/>
      <c r="M1069" s="133" t="s">
        <v>1380</v>
      </c>
      <c r="N1069" s="133"/>
      <c r="O1069" s="133" t="s">
        <v>2722</v>
      </c>
      <c r="P1069" s="133" t="s">
        <v>4816</v>
      </c>
      <c r="Q1069" s="166">
        <v>42150</v>
      </c>
      <c r="R1069" s="133"/>
      <c r="S1069" s="146" t="s">
        <v>3649</v>
      </c>
      <c r="T1069" s="173" t="s">
        <v>3649</v>
      </c>
      <c r="U1069" s="170" t="s">
        <v>3649</v>
      </c>
      <c r="V1069" s="133"/>
      <c r="W1069" s="133"/>
      <c r="X1069" s="133"/>
    </row>
    <row r="1070" spans="1:24" x14ac:dyDescent="0.2">
      <c r="A1070" s="133"/>
      <c r="B1070" s="133">
        <v>58</v>
      </c>
      <c r="C1070" s="136" t="s">
        <v>6867</v>
      </c>
      <c r="D1070" s="136" t="s">
        <v>1634</v>
      </c>
      <c r="E1070" s="133"/>
      <c r="F1070" s="133">
        <v>136900</v>
      </c>
      <c r="G1070" s="133" t="s">
        <v>1991</v>
      </c>
      <c r="H1070" s="133">
        <v>177</v>
      </c>
      <c r="I1070" s="133">
        <v>1</v>
      </c>
      <c r="J1070" s="133">
        <v>602</v>
      </c>
      <c r="K1070" s="133">
        <v>33</v>
      </c>
      <c r="L1070" s="133"/>
      <c r="M1070" s="133" t="s">
        <v>1380</v>
      </c>
      <c r="N1070" s="133"/>
      <c r="O1070" s="133" t="s">
        <v>2722</v>
      </c>
      <c r="P1070" s="133" t="s">
        <v>4816</v>
      </c>
      <c r="Q1070" s="166">
        <v>42150</v>
      </c>
      <c r="R1070" s="133"/>
      <c r="S1070" s="146" t="s">
        <v>3649</v>
      </c>
      <c r="T1070" s="173" t="s">
        <v>3649</v>
      </c>
      <c r="U1070" s="170" t="s">
        <v>3649</v>
      </c>
      <c r="V1070" s="133"/>
      <c r="W1070" s="133"/>
      <c r="X1070" s="133"/>
    </row>
    <row r="1071" spans="1:24" x14ac:dyDescent="0.2">
      <c r="A1071" s="133"/>
      <c r="B1071" s="133">
        <v>58</v>
      </c>
      <c r="C1071" s="136" t="s">
        <v>6867</v>
      </c>
      <c r="D1071" s="136" t="s">
        <v>1637</v>
      </c>
      <c r="E1071" s="133"/>
      <c r="F1071" s="133">
        <v>136900</v>
      </c>
      <c r="G1071" s="133" t="s">
        <v>1991</v>
      </c>
      <c r="H1071" s="133">
        <v>177</v>
      </c>
      <c r="I1071" s="133">
        <v>1</v>
      </c>
      <c r="J1071" s="133">
        <v>602</v>
      </c>
      <c r="K1071" s="133">
        <v>33</v>
      </c>
      <c r="L1071" s="133"/>
      <c r="M1071" s="133" t="s">
        <v>1380</v>
      </c>
      <c r="N1071" s="133"/>
      <c r="O1071" s="133" t="s">
        <v>2722</v>
      </c>
      <c r="P1071" s="133" t="s">
        <v>4816</v>
      </c>
      <c r="Q1071" s="166">
        <v>42150</v>
      </c>
      <c r="R1071" s="133"/>
      <c r="S1071" s="146" t="s">
        <v>3649</v>
      </c>
      <c r="T1071" s="173" t="s">
        <v>3649</v>
      </c>
      <c r="U1071" s="170" t="s">
        <v>3649</v>
      </c>
      <c r="V1071" s="133"/>
      <c r="W1071" s="133"/>
      <c r="X1071" s="133"/>
    </row>
    <row r="1072" spans="1:24" x14ac:dyDescent="0.2">
      <c r="A1072" s="133" t="s">
        <v>6945</v>
      </c>
      <c r="B1072" s="133" t="s">
        <v>4560</v>
      </c>
      <c r="C1072" s="136" t="s">
        <v>6921</v>
      </c>
      <c r="D1072" s="136" t="s">
        <v>1634</v>
      </c>
      <c r="E1072" s="133" t="s">
        <v>5918</v>
      </c>
      <c r="F1072" s="133" t="s">
        <v>6946</v>
      </c>
      <c r="G1072" s="133" t="s">
        <v>6947</v>
      </c>
      <c r="H1072" s="133">
        <v>303</v>
      </c>
      <c r="I1072" s="133">
        <v>1</v>
      </c>
      <c r="J1072" s="133">
        <v>210</v>
      </c>
      <c r="K1072" s="133">
        <v>54</v>
      </c>
      <c r="L1072" s="133">
        <v>415</v>
      </c>
      <c r="M1072" s="133" t="s">
        <v>917</v>
      </c>
      <c r="N1072" s="133" t="s">
        <v>4911</v>
      </c>
      <c r="O1072" s="133" t="s">
        <v>6668</v>
      </c>
      <c r="P1072" s="133" t="s">
        <v>2277</v>
      </c>
      <c r="Q1072" s="166">
        <v>42143</v>
      </c>
      <c r="R1072" s="133">
        <v>95</v>
      </c>
      <c r="S1072" s="146" t="s">
        <v>3649</v>
      </c>
      <c r="T1072" s="173" t="s">
        <v>3649</v>
      </c>
      <c r="U1072" s="170" t="s">
        <v>3649</v>
      </c>
      <c r="V1072" s="133"/>
      <c r="W1072" s="133"/>
      <c r="X1072" s="133"/>
    </row>
    <row r="1073" spans="1:24" x14ac:dyDescent="0.2">
      <c r="A1073" s="133" t="s">
        <v>6950</v>
      </c>
      <c r="B1073" s="133" t="s">
        <v>4422</v>
      </c>
      <c r="C1073" s="136" t="s">
        <v>6908</v>
      </c>
      <c r="D1073" s="136" t="s">
        <v>1641</v>
      </c>
      <c r="E1073" s="133" t="s">
        <v>5383</v>
      </c>
      <c r="F1073" s="133">
        <v>254102</v>
      </c>
      <c r="G1073" s="133" t="s">
        <v>3655</v>
      </c>
      <c r="H1073" s="133">
        <v>172</v>
      </c>
      <c r="I1073" s="133">
        <v>1</v>
      </c>
      <c r="J1073" s="133">
        <v>35</v>
      </c>
      <c r="K1073" s="133">
        <v>54</v>
      </c>
      <c r="L1073" s="133">
        <v>33</v>
      </c>
      <c r="M1073" s="133" t="s">
        <v>6951</v>
      </c>
      <c r="N1073" s="133" t="s">
        <v>4833</v>
      </c>
      <c r="O1073" s="133" t="s">
        <v>6952</v>
      </c>
      <c r="P1073" s="133" t="s">
        <v>6955</v>
      </c>
      <c r="Q1073" s="166">
        <v>42131</v>
      </c>
      <c r="R1073" s="133">
        <v>6</v>
      </c>
      <c r="S1073" s="146" t="s">
        <v>3649</v>
      </c>
      <c r="T1073" s="173" t="s">
        <v>3649</v>
      </c>
      <c r="U1073" s="170" t="s">
        <v>3649</v>
      </c>
      <c r="V1073" s="133"/>
      <c r="W1073" s="133"/>
      <c r="X1073" s="133"/>
    </row>
    <row r="1074" spans="1:24" x14ac:dyDescent="0.2">
      <c r="A1074" s="133" t="s">
        <v>6862</v>
      </c>
      <c r="B1074" s="133" t="s">
        <v>4422</v>
      </c>
      <c r="C1074" s="136" t="s">
        <v>6908</v>
      </c>
      <c r="D1074" s="136" t="s">
        <v>3704</v>
      </c>
      <c r="E1074" s="133" t="s">
        <v>6006</v>
      </c>
      <c r="F1074" s="133">
        <v>260542</v>
      </c>
      <c r="G1074" s="133" t="s">
        <v>3655</v>
      </c>
      <c r="H1074" s="133">
        <v>172</v>
      </c>
      <c r="I1074" s="133">
        <v>1</v>
      </c>
      <c r="J1074" s="345">
        <v>150</v>
      </c>
      <c r="K1074" s="133">
        <v>60</v>
      </c>
      <c r="L1074" s="133">
        <v>150</v>
      </c>
      <c r="M1074" s="133" t="s">
        <v>5602</v>
      </c>
      <c r="N1074" s="133" t="s">
        <v>3595</v>
      </c>
      <c r="O1074" s="133" t="s">
        <v>5963</v>
      </c>
      <c r="P1074" s="345" t="s">
        <v>2277</v>
      </c>
      <c r="Q1074" s="166">
        <v>42131</v>
      </c>
      <c r="R1074" s="133">
        <v>15</v>
      </c>
      <c r="S1074" s="146" t="s">
        <v>3649</v>
      </c>
      <c r="T1074" s="173" t="s">
        <v>3649</v>
      </c>
      <c r="U1074" s="170" t="s">
        <v>3649</v>
      </c>
      <c r="V1074" s="133"/>
      <c r="W1074" s="133"/>
      <c r="X1074" s="133"/>
    </row>
    <row r="1075" spans="1:24" x14ac:dyDescent="0.2">
      <c r="A1075" s="133" t="s">
        <v>6930</v>
      </c>
      <c r="B1075" s="133" t="s">
        <v>4559</v>
      </c>
      <c r="C1075" s="136" t="s">
        <v>6062</v>
      </c>
      <c r="D1075" s="136" t="s">
        <v>525</v>
      </c>
      <c r="E1075" s="133" t="s">
        <v>5783</v>
      </c>
      <c r="F1075" s="133" t="s">
        <v>5784</v>
      </c>
      <c r="G1075" s="133" t="s">
        <v>3620</v>
      </c>
      <c r="H1075" s="133">
        <v>303</v>
      </c>
      <c r="I1075" s="133">
        <v>1</v>
      </c>
      <c r="J1075" s="133">
        <v>110</v>
      </c>
      <c r="K1075" s="133">
        <v>45</v>
      </c>
      <c r="L1075" s="133">
        <v>110</v>
      </c>
      <c r="M1075" s="133" t="s">
        <v>3621</v>
      </c>
      <c r="N1075" s="133" t="s">
        <v>2660</v>
      </c>
      <c r="O1075" s="133" t="s">
        <v>6931</v>
      </c>
      <c r="P1075" s="133" t="s">
        <v>3366</v>
      </c>
      <c r="Q1075" s="166">
        <v>42131</v>
      </c>
      <c r="R1075" s="133"/>
      <c r="S1075" s="146" t="s">
        <v>3649</v>
      </c>
      <c r="T1075" s="173" t="s">
        <v>3649</v>
      </c>
      <c r="U1075" s="170" t="s">
        <v>3649</v>
      </c>
      <c r="V1075" s="133"/>
      <c r="W1075" s="133"/>
      <c r="X1075" s="133"/>
    </row>
    <row r="1076" spans="1:24" x14ac:dyDescent="0.2">
      <c r="A1076" s="133" t="s">
        <v>6959</v>
      </c>
      <c r="B1076" s="133" t="s">
        <v>4558</v>
      </c>
      <c r="C1076" s="136" t="s">
        <v>6953</v>
      </c>
      <c r="D1076" s="136" t="s">
        <v>3704</v>
      </c>
      <c r="E1076" s="133" t="s">
        <v>4739</v>
      </c>
      <c r="F1076" s="133" t="s">
        <v>631</v>
      </c>
      <c r="G1076" s="133" t="s">
        <v>3620</v>
      </c>
      <c r="H1076" s="133">
        <v>303</v>
      </c>
      <c r="I1076" s="133">
        <v>1</v>
      </c>
      <c r="J1076" s="133">
        <v>52</v>
      </c>
      <c r="K1076" s="133">
        <v>36</v>
      </c>
      <c r="L1076" s="133">
        <v>200</v>
      </c>
      <c r="M1076" s="133" t="s">
        <v>3630</v>
      </c>
      <c r="N1076" s="133" t="s">
        <v>2395</v>
      </c>
      <c r="O1076" s="133" t="s">
        <v>6958</v>
      </c>
      <c r="P1076" s="133" t="s">
        <v>2277</v>
      </c>
      <c r="Q1076" s="166">
        <v>42143</v>
      </c>
      <c r="R1076" s="133">
        <v>38</v>
      </c>
      <c r="S1076" s="146" t="s">
        <v>3649</v>
      </c>
      <c r="T1076" s="173" t="s">
        <v>3649</v>
      </c>
      <c r="U1076" s="170" t="s">
        <v>3649</v>
      </c>
      <c r="V1076" s="133"/>
      <c r="W1076" s="133"/>
      <c r="X1076" s="133"/>
    </row>
    <row r="1077" spans="1:24" x14ac:dyDescent="0.2">
      <c r="A1077" s="133" t="s">
        <v>6960</v>
      </c>
      <c r="B1077" s="133" t="s">
        <v>4559</v>
      </c>
      <c r="C1077" s="136" t="s">
        <v>6062</v>
      </c>
      <c r="D1077" s="136" t="s">
        <v>529</v>
      </c>
      <c r="E1077" s="133" t="s">
        <v>5454</v>
      </c>
      <c r="F1077" s="133" t="s">
        <v>3018</v>
      </c>
      <c r="G1077" s="133" t="s">
        <v>3620</v>
      </c>
      <c r="H1077" s="133">
        <v>303</v>
      </c>
      <c r="I1077" s="133">
        <v>1</v>
      </c>
      <c r="J1077" s="133">
        <v>220</v>
      </c>
      <c r="K1077" s="133">
        <v>36</v>
      </c>
      <c r="L1077" s="133">
        <v>220</v>
      </c>
      <c r="M1077" s="133" t="s">
        <v>3630</v>
      </c>
      <c r="N1077" s="133" t="s">
        <v>4907</v>
      </c>
      <c r="O1077" s="133" t="s">
        <v>6957</v>
      </c>
      <c r="P1077" s="133" t="s">
        <v>4816</v>
      </c>
      <c r="Q1077" s="166">
        <v>42150</v>
      </c>
      <c r="R1077" s="133">
        <v>42</v>
      </c>
      <c r="S1077" s="146" t="s">
        <v>3649</v>
      </c>
      <c r="T1077" s="173" t="s">
        <v>3649</v>
      </c>
      <c r="U1077" s="170" t="s">
        <v>3649</v>
      </c>
      <c r="V1077" s="133"/>
      <c r="W1077" s="133"/>
      <c r="X1077" s="133"/>
    </row>
    <row r="1078" spans="1:24" x14ac:dyDescent="0.2">
      <c r="A1078" s="133" t="s">
        <v>6857</v>
      </c>
      <c r="B1078" s="133">
        <v>49</v>
      </c>
      <c r="C1078" s="136" t="s">
        <v>6869</v>
      </c>
      <c r="D1078" s="136" t="s">
        <v>2726</v>
      </c>
      <c r="E1078" s="133"/>
      <c r="F1078" s="133">
        <v>133913</v>
      </c>
      <c r="G1078" s="133" t="s">
        <v>1991</v>
      </c>
      <c r="H1078" s="133"/>
      <c r="I1078" s="133">
        <v>1</v>
      </c>
      <c r="J1078" s="133">
        <v>301</v>
      </c>
      <c r="K1078" s="133">
        <v>36</v>
      </c>
      <c r="L1078" s="133"/>
      <c r="M1078" s="133" t="s">
        <v>1494</v>
      </c>
      <c r="N1078" s="133"/>
      <c r="O1078" s="133" t="s">
        <v>2722</v>
      </c>
      <c r="P1078" s="133" t="s">
        <v>4816</v>
      </c>
      <c r="Q1078" s="166">
        <v>42150</v>
      </c>
      <c r="R1078" s="133"/>
      <c r="S1078" s="146" t="s">
        <v>3649</v>
      </c>
      <c r="T1078" s="173" t="s">
        <v>3649</v>
      </c>
      <c r="U1078" s="170" t="s">
        <v>3649</v>
      </c>
      <c r="V1078" s="133"/>
      <c r="W1078" s="133"/>
      <c r="X1078" s="133"/>
    </row>
    <row r="1079" spans="1:24" x14ac:dyDescent="0.2">
      <c r="A1079" s="133" t="s">
        <v>6857</v>
      </c>
      <c r="B1079" s="133">
        <v>50</v>
      </c>
      <c r="C1079" s="136" t="s">
        <v>6809</v>
      </c>
      <c r="D1079" s="136" t="s">
        <v>3704</v>
      </c>
      <c r="E1079" s="133" t="s">
        <v>4607</v>
      </c>
      <c r="F1079" s="133">
        <v>133913</v>
      </c>
      <c r="G1079" s="133">
        <v>165</v>
      </c>
      <c r="H1079" s="133">
        <v>176</v>
      </c>
      <c r="I1079" s="133">
        <v>1</v>
      </c>
      <c r="J1079" s="133">
        <v>332</v>
      </c>
      <c r="K1079" s="133">
        <v>36</v>
      </c>
      <c r="L1079" s="133">
        <v>5500</v>
      </c>
      <c r="M1079" s="133" t="s">
        <v>1494</v>
      </c>
      <c r="N1079" s="133"/>
      <c r="O1079" s="133" t="s">
        <v>2722</v>
      </c>
      <c r="P1079" s="133" t="s">
        <v>4816</v>
      </c>
      <c r="Q1079" s="166">
        <v>42152</v>
      </c>
      <c r="R1079" s="133"/>
      <c r="S1079" s="146" t="s">
        <v>3649</v>
      </c>
      <c r="T1079" s="173" t="s">
        <v>3649</v>
      </c>
      <c r="U1079" s="170" t="s">
        <v>3649</v>
      </c>
      <c r="V1079" s="133"/>
      <c r="W1079" s="133"/>
      <c r="X1079" s="133"/>
    </row>
    <row r="1080" spans="1:24" x14ac:dyDescent="0.2">
      <c r="A1080" s="133"/>
      <c r="B1080" s="133">
        <v>45</v>
      </c>
      <c r="C1080" s="136" t="s">
        <v>6864</v>
      </c>
      <c r="D1080" s="136" t="s">
        <v>1641</v>
      </c>
      <c r="E1080" s="133"/>
      <c r="F1080" s="133">
        <v>136900</v>
      </c>
      <c r="G1080" s="133">
        <v>145</v>
      </c>
      <c r="H1080" s="133">
        <v>150</v>
      </c>
      <c r="I1080" s="133">
        <v>1</v>
      </c>
      <c r="J1080" s="133">
        <v>1186</v>
      </c>
      <c r="K1080" s="133">
        <v>33</v>
      </c>
      <c r="L1080" s="133"/>
      <c r="M1080" s="133" t="s">
        <v>1380</v>
      </c>
      <c r="N1080" s="133"/>
      <c r="O1080" s="133" t="s">
        <v>2614</v>
      </c>
      <c r="P1080" s="133" t="s">
        <v>4816</v>
      </c>
      <c r="Q1080" s="166">
        <v>42158</v>
      </c>
      <c r="R1080" s="133"/>
      <c r="S1080" s="146" t="s">
        <v>3649</v>
      </c>
      <c r="T1080" s="173" t="s">
        <v>3649</v>
      </c>
      <c r="U1080" s="170" t="s">
        <v>3649</v>
      </c>
      <c r="V1080" s="133"/>
      <c r="W1080" s="133"/>
      <c r="X1080" s="133"/>
    </row>
    <row r="1081" spans="1:24" x14ac:dyDescent="0.2">
      <c r="A1081" s="133"/>
      <c r="B1081" s="133">
        <v>45</v>
      </c>
      <c r="C1081" s="136" t="s">
        <v>6864</v>
      </c>
      <c r="D1081" s="136" t="s">
        <v>1642</v>
      </c>
      <c r="E1081" s="133"/>
      <c r="F1081" s="133">
        <v>136900</v>
      </c>
      <c r="G1081" s="133">
        <v>145</v>
      </c>
      <c r="H1081" s="133">
        <v>150</v>
      </c>
      <c r="I1081" s="133">
        <v>1</v>
      </c>
      <c r="J1081" s="133">
        <v>1186</v>
      </c>
      <c r="K1081" s="133">
        <v>33</v>
      </c>
      <c r="L1081" s="133"/>
      <c r="M1081" s="133" t="s">
        <v>1380</v>
      </c>
      <c r="N1081" s="133"/>
      <c r="O1081" s="133" t="s">
        <v>2614</v>
      </c>
      <c r="P1081" s="133" t="s">
        <v>4816</v>
      </c>
      <c r="Q1081" s="166">
        <v>42158</v>
      </c>
      <c r="R1081" s="133"/>
      <c r="S1081" s="146" t="s">
        <v>3649</v>
      </c>
      <c r="T1081" s="173" t="s">
        <v>3649</v>
      </c>
      <c r="U1081" s="170" t="s">
        <v>3649</v>
      </c>
      <c r="V1081" s="133"/>
      <c r="W1081" s="133"/>
      <c r="X1081" s="133"/>
    </row>
    <row r="1082" spans="1:24" x14ac:dyDescent="0.2">
      <c r="A1082" s="133" t="s">
        <v>7000</v>
      </c>
      <c r="B1082" s="133" t="s">
        <v>4558</v>
      </c>
      <c r="C1082" s="136" t="s">
        <v>6953</v>
      </c>
      <c r="D1082" s="136" t="s">
        <v>1645</v>
      </c>
      <c r="E1082" s="133" t="s">
        <v>7001</v>
      </c>
      <c r="F1082" s="133" t="s">
        <v>7002</v>
      </c>
      <c r="G1082" s="133" t="s">
        <v>3620</v>
      </c>
      <c r="H1082" s="133">
        <v>303</v>
      </c>
      <c r="I1082" s="133">
        <v>1</v>
      </c>
      <c r="J1082" s="133">
        <v>110</v>
      </c>
      <c r="K1082" s="133">
        <v>45</v>
      </c>
      <c r="L1082" s="133">
        <v>110</v>
      </c>
      <c r="M1082" s="133" t="s">
        <v>5811</v>
      </c>
      <c r="N1082" s="133" t="s">
        <v>2660</v>
      </c>
      <c r="O1082" s="133" t="s">
        <v>6668</v>
      </c>
      <c r="P1082" s="133" t="s">
        <v>2277</v>
      </c>
      <c r="Q1082" s="166">
        <v>42146</v>
      </c>
      <c r="R1082" s="133">
        <v>25</v>
      </c>
      <c r="S1082" s="146" t="s">
        <v>3649</v>
      </c>
      <c r="T1082" s="173" t="s">
        <v>3649</v>
      </c>
      <c r="U1082" s="170" t="s">
        <v>3649</v>
      </c>
      <c r="V1082" s="133"/>
      <c r="W1082" s="133"/>
      <c r="X1082" s="133"/>
    </row>
    <row r="1083" spans="1:24" x14ac:dyDescent="0.2">
      <c r="A1083" s="133" t="s">
        <v>7004</v>
      </c>
      <c r="B1083" s="133" t="s">
        <v>4558</v>
      </c>
      <c r="C1083" s="136" t="s">
        <v>6953</v>
      </c>
      <c r="D1083" s="136" t="s">
        <v>2447</v>
      </c>
      <c r="E1083" s="133" t="s">
        <v>7005</v>
      </c>
      <c r="F1083" s="133" t="s">
        <v>7006</v>
      </c>
      <c r="G1083" s="133" t="s">
        <v>3620</v>
      </c>
      <c r="H1083" s="133">
        <v>303</v>
      </c>
      <c r="I1083" s="133">
        <v>1</v>
      </c>
      <c r="J1083" s="133">
        <v>110</v>
      </c>
      <c r="K1083" s="133">
        <v>45</v>
      </c>
      <c r="L1083" s="133">
        <v>110</v>
      </c>
      <c r="M1083" s="133" t="s">
        <v>5811</v>
      </c>
      <c r="N1083" s="133" t="s">
        <v>2660</v>
      </c>
      <c r="O1083" s="133" t="s">
        <v>6668</v>
      </c>
      <c r="P1083" s="133" t="s">
        <v>3366</v>
      </c>
      <c r="Q1083" s="166">
        <v>42151</v>
      </c>
      <c r="R1083" s="133">
        <v>25</v>
      </c>
      <c r="S1083" s="146" t="s">
        <v>3649</v>
      </c>
      <c r="T1083" s="173" t="s">
        <v>3649</v>
      </c>
      <c r="U1083" s="170" t="s">
        <v>3649</v>
      </c>
      <c r="V1083" s="133"/>
      <c r="W1083" s="133"/>
      <c r="X1083" s="133"/>
    </row>
    <row r="1084" spans="1:24" x14ac:dyDescent="0.2">
      <c r="A1084" s="133" t="s">
        <v>6945</v>
      </c>
      <c r="B1084" s="133" t="s">
        <v>4560</v>
      </c>
      <c r="C1084" s="136" t="s">
        <v>6921</v>
      </c>
      <c r="D1084" s="136" t="s">
        <v>2726</v>
      </c>
      <c r="E1084" s="133" t="s">
        <v>5918</v>
      </c>
      <c r="F1084" s="133" t="s">
        <v>6946</v>
      </c>
      <c r="G1084" s="133" t="s">
        <v>6947</v>
      </c>
      <c r="H1084" s="133">
        <v>303</v>
      </c>
      <c r="I1084" s="133">
        <v>1</v>
      </c>
      <c r="J1084" s="133">
        <v>208</v>
      </c>
      <c r="K1084" s="133">
        <v>54</v>
      </c>
      <c r="L1084" s="133">
        <v>415</v>
      </c>
      <c r="M1084" s="133" t="s">
        <v>917</v>
      </c>
      <c r="N1084" s="133" t="s">
        <v>4911</v>
      </c>
      <c r="O1084" s="133" t="s">
        <v>6668</v>
      </c>
      <c r="P1084" s="133" t="s">
        <v>3366</v>
      </c>
      <c r="Q1084" s="166">
        <v>42152</v>
      </c>
      <c r="R1084" s="133">
        <v>95</v>
      </c>
      <c r="S1084" s="146" t="s">
        <v>3649</v>
      </c>
      <c r="T1084" s="173" t="s">
        <v>3649</v>
      </c>
      <c r="U1084" s="170" t="s">
        <v>3649</v>
      </c>
      <c r="V1084" s="133"/>
      <c r="W1084" s="133"/>
      <c r="X1084" s="133"/>
    </row>
    <row r="1085" spans="1:24" x14ac:dyDescent="0.2">
      <c r="A1085" s="133" t="s">
        <v>6926</v>
      </c>
      <c r="B1085" s="133">
        <v>42</v>
      </c>
      <c r="C1085" s="136" t="s">
        <v>7008</v>
      </c>
      <c r="D1085" s="136" t="s">
        <v>1634</v>
      </c>
      <c r="E1085" s="133" t="s">
        <v>6927</v>
      </c>
      <c r="F1085" s="133">
        <v>136750</v>
      </c>
      <c r="G1085" s="133">
        <v>165</v>
      </c>
      <c r="H1085" s="133">
        <v>172</v>
      </c>
      <c r="I1085" s="133">
        <v>1</v>
      </c>
      <c r="J1085" s="133">
        <v>1102</v>
      </c>
      <c r="K1085" s="133">
        <v>33</v>
      </c>
      <c r="L1085" s="133"/>
      <c r="M1085" s="133" t="s">
        <v>5743</v>
      </c>
      <c r="N1085" s="133"/>
      <c r="O1085" s="133" t="s">
        <v>2584</v>
      </c>
      <c r="P1085" s="133" t="s">
        <v>4816</v>
      </c>
      <c r="Q1085" s="166">
        <v>42160</v>
      </c>
      <c r="R1085" s="133"/>
      <c r="S1085" s="146" t="s">
        <v>3649</v>
      </c>
      <c r="T1085" s="173" t="s">
        <v>3649</v>
      </c>
      <c r="U1085" s="170" t="s">
        <v>3649</v>
      </c>
      <c r="V1085" s="133"/>
      <c r="W1085" s="133"/>
      <c r="X1085" s="133"/>
    </row>
    <row r="1086" spans="1:24" x14ac:dyDescent="0.2">
      <c r="A1086" s="133"/>
      <c r="B1086" s="133">
        <v>54</v>
      </c>
      <c r="C1086" s="136" t="s">
        <v>6923</v>
      </c>
      <c r="D1086" s="136" t="s">
        <v>1634</v>
      </c>
      <c r="E1086" s="133"/>
      <c r="F1086" s="133">
        <v>136900</v>
      </c>
      <c r="G1086" s="133">
        <v>165</v>
      </c>
      <c r="H1086" s="133">
        <v>176</v>
      </c>
      <c r="I1086" s="133">
        <v>1</v>
      </c>
      <c r="J1086" s="133">
        <v>602</v>
      </c>
      <c r="K1086" s="133">
        <v>33</v>
      </c>
      <c r="L1086" s="133"/>
      <c r="M1086" s="133" t="s">
        <v>1380</v>
      </c>
      <c r="N1086" s="133"/>
      <c r="O1086" s="133" t="s">
        <v>2722</v>
      </c>
      <c r="P1086" s="133" t="s">
        <v>4816</v>
      </c>
      <c r="Q1086" s="166">
        <v>42166</v>
      </c>
      <c r="R1086" s="133"/>
      <c r="S1086" s="146" t="s">
        <v>3649</v>
      </c>
      <c r="T1086" s="173" t="s">
        <v>3649</v>
      </c>
      <c r="U1086" s="170" t="s">
        <v>3649</v>
      </c>
      <c r="V1086" s="133"/>
      <c r="W1086" s="133"/>
      <c r="X1086" s="133"/>
    </row>
    <row r="1087" spans="1:24" x14ac:dyDescent="0.2">
      <c r="A1087" s="133"/>
      <c r="B1087" s="133">
        <v>54</v>
      </c>
      <c r="C1087" s="136" t="s">
        <v>6923</v>
      </c>
      <c r="D1087" s="136" t="s">
        <v>1637</v>
      </c>
      <c r="E1087" s="133"/>
      <c r="F1087" s="133">
        <v>136900</v>
      </c>
      <c r="G1087" s="133">
        <v>165</v>
      </c>
      <c r="H1087" s="133">
        <v>176</v>
      </c>
      <c r="I1087" s="133">
        <v>1</v>
      </c>
      <c r="J1087" s="133">
        <v>602</v>
      </c>
      <c r="K1087" s="133">
        <v>33</v>
      </c>
      <c r="L1087" s="133"/>
      <c r="M1087" s="133" t="s">
        <v>1380</v>
      </c>
      <c r="N1087" s="133"/>
      <c r="O1087" s="133" t="s">
        <v>2722</v>
      </c>
      <c r="P1087" s="133" t="s">
        <v>4816</v>
      </c>
      <c r="Q1087" s="166">
        <v>42166</v>
      </c>
      <c r="R1087" s="133"/>
      <c r="S1087" s="146" t="s">
        <v>3649</v>
      </c>
      <c r="T1087" s="173" t="s">
        <v>3649</v>
      </c>
      <c r="U1087" s="170" t="s">
        <v>3649</v>
      </c>
      <c r="V1087" s="133"/>
      <c r="W1087" s="133"/>
      <c r="X1087" s="133"/>
    </row>
    <row r="1088" spans="1:24" x14ac:dyDescent="0.2">
      <c r="A1088" s="133"/>
      <c r="B1088" s="133">
        <v>49</v>
      </c>
      <c r="C1088" s="136" t="s">
        <v>6869</v>
      </c>
      <c r="D1088" s="136" t="s">
        <v>1641</v>
      </c>
      <c r="E1088" s="133"/>
      <c r="F1088" s="133">
        <v>136900</v>
      </c>
      <c r="G1088" s="133" t="s">
        <v>1991</v>
      </c>
      <c r="H1088" s="133">
        <v>176</v>
      </c>
      <c r="I1088" s="133">
        <v>1</v>
      </c>
      <c r="J1088" s="133">
        <v>602</v>
      </c>
      <c r="K1088" s="133">
        <v>33</v>
      </c>
      <c r="L1088" s="133"/>
      <c r="M1088" s="133" t="s">
        <v>1380</v>
      </c>
      <c r="N1088" s="133"/>
      <c r="O1088" s="133" t="s">
        <v>2722</v>
      </c>
      <c r="P1088" s="133" t="s">
        <v>4816</v>
      </c>
      <c r="Q1088" s="166">
        <v>42163</v>
      </c>
      <c r="R1088" s="133"/>
      <c r="S1088" s="146" t="s">
        <v>3649</v>
      </c>
      <c r="T1088" s="173" t="s">
        <v>3649</v>
      </c>
      <c r="U1088" s="170" t="s">
        <v>3649</v>
      </c>
      <c r="V1088" s="133"/>
      <c r="W1088" s="133"/>
      <c r="X1088" s="133"/>
    </row>
    <row r="1089" spans="1:24" x14ac:dyDescent="0.2">
      <c r="A1089" s="133" t="s">
        <v>6935</v>
      </c>
      <c r="B1089" s="133">
        <v>59</v>
      </c>
      <c r="C1089" s="136" t="s">
        <v>6331</v>
      </c>
      <c r="D1089" s="136" t="s">
        <v>1641</v>
      </c>
      <c r="E1089" s="133" t="s">
        <v>6911</v>
      </c>
      <c r="F1089" s="133" t="s">
        <v>6912</v>
      </c>
      <c r="G1089" s="133" t="s">
        <v>3325</v>
      </c>
      <c r="H1089" s="133">
        <v>240</v>
      </c>
      <c r="I1089" s="133">
        <v>1</v>
      </c>
      <c r="J1089" s="133">
        <v>200</v>
      </c>
      <c r="K1089" s="133">
        <v>18</v>
      </c>
      <c r="L1089" s="133">
        <v>4400</v>
      </c>
      <c r="M1089" s="133" t="s">
        <v>6913</v>
      </c>
      <c r="N1089" s="133" t="s">
        <v>3947</v>
      </c>
      <c r="O1089" s="133" t="s">
        <v>6936</v>
      </c>
      <c r="P1089" s="133" t="s">
        <v>4816</v>
      </c>
      <c r="Q1089" s="166">
        <v>42151</v>
      </c>
      <c r="R1089" s="133">
        <v>2000</v>
      </c>
      <c r="S1089" s="146" t="s">
        <v>3649</v>
      </c>
      <c r="T1089" s="173" t="s">
        <v>3649</v>
      </c>
      <c r="U1089" s="170" t="s">
        <v>3649</v>
      </c>
      <c r="V1089" s="133"/>
      <c r="W1089" s="133"/>
      <c r="X1089" s="133"/>
    </row>
    <row r="1090" spans="1:24" x14ac:dyDescent="0.2">
      <c r="A1090" s="133" t="s">
        <v>6937</v>
      </c>
      <c r="B1090" s="133" t="s">
        <v>4559</v>
      </c>
      <c r="C1090" s="17">
        <v>726</v>
      </c>
      <c r="D1090" s="136" t="s">
        <v>534</v>
      </c>
      <c r="E1090" s="133" t="s">
        <v>5360</v>
      </c>
      <c r="F1090" s="133" t="s">
        <v>5361</v>
      </c>
      <c r="G1090" s="133" t="s">
        <v>3620</v>
      </c>
      <c r="H1090" s="133">
        <v>303</v>
      </c>
      <c r="I1090" s="133">
        <v>1</v>
      </c>
      <c r="J1090" s="133">
        <v>100</v>
      </c>
      <c r="K1090" s="133">
        <v>54</v>
      </c>
      <c r="L1090" s="133">
        <v>110</v>
      </c>
      <c r="M1090" s="133" t="s">
        <v>5263</v>
      </c>
      <c r="N1090" s="133" t="s">
        <v>2660</v>
      </c>
      <c r="O1090" s="133" t="s">
        <v>6938</v>
      </c>
      <c r="P1090" s="133" t="s">
        <v>4816</v>
      </c>
      <c r="Q1090" s="166">
        <v>42156</v>
      </c>
      <c r="R1090" s="133">
        <v>32</v>
      </c>
      <c r="S1090" s="146" t="s">
        <v>3649</v>
      </c>
      <c r="T1090" s="173" t="s">
        <v>3649</v>
      </c>
      <c r="U1090" s="170" t="s">
        <v>3649</v>
      </c>
      <c r="V1090" s="133"/>
      <c r="W1090" s="133"/>
      <c r="X1090" s="133"/>
    </row>
    <row r="1091" spans="1:24" x14ac:dyDescent="0.2">
      <c r="A1091" s="133" t="s">
        <v>1207</v>
      </c>
      <c r="B1091" s="133" t="s">
        <v>4422</v>
      </c>
      <c r="C1091" s="136" t="s">
        <v>6908</v>
      </c>
      <c r="D1091" s="136" t="s">
        <v>4273</v>
      </c>
      <c r="E1091" s="13"/>
      <c r="F1091" s="133" t="s">
        <v>7009</v>
      </c>
      <c r="G1091" s="133" t="s">
        <v>3655</v>
      </c>
      <c r="H1091" s="133">
        <v>172</v>
      </c>
      <c r="I1091" s="133">
        <v>1</v>
      </c>
      <c r="J1091" s="133">
        <v>50</v>
      </c>
      <c r="K1091" s="133">
        <v>38</v>
      </c>
      <c r="L1091" s="133">
        <v>50</v>
      </c>
      <c r="M1091" s="133" t="s">
        <v>6363</v>
      </c>
      <c r="N1091" s="133" t="s">
        <v>4833</v>
      </c>
      <c r="O1091" s="133" t="s">
        <v>7010</v>
      </c>
      <c r="P1091" s="133" t="s">
        <v>5281</v>
      </c>
      <c r="Q1091" s="166">
        <v>42152</v>
      </c>
      <c r="R1091" s="133">
        <v>6</v>
      </c>
      <c r="S1091" s="146" t="s">
        <v>3649</v>
      </c>
      <c r="T1091" s="173" t="s">
        <v>3649</v>
      </c>
      <c r="U1091" s="170" t="s">
        <v>3649</v>
      </c>
      <c r="V1091" s="133"/>
      <c r="W1091" s="133"/>
      <c r="X1091" s="133"/>
    </row>
    <row r="1092" spans="1:24" x14ac:dyDescent="0.2">
      <c r="A1092" s="133" t="s">
        <v>1207</v>
      </c>
      <c r="B1092" s="133" t="s">
        <v>4422</v>
      </c>
      <c r="C1092" s="136" t="s">
        <v>6908</v>
      </c>
      <c r="D1092" s="136" t="s">
        <v>4279</v>
      </c>
      <c r="E1092" s="13"/>
      <c r="F1092" s="133" t="s">
        <v>7011</v>
      </c>
      <c r="G1092" s="133" t="s">
        <v>3655</v>
      </c>
      <c r="H1092" s="133">
        <v>172</v>
      </c>
      <c r="I1092" s="133">
        <v>1</v>
      </c>
      <c r="J1092" s="133">
        <v>50</v>
      </c>
      <c r="K1092" s="133">
        <v>50</v>
      </c>
      <c r="L1092" s="133">
        <v>50</v>
      </c>
      <c r="M1092" s="133" t="s">
        <v>6363</v>
      </c>
      <c r="N1092" s="133" t="s">
        <v>3633</v>
      </c>
      <c r="O1092" s="133" t="s">
        <v>7010</v>
      </c>
      <c r="P1092" s="133" t="s">
        <v>5281</v>
      </c>
      <c r="Q1092" s="166">
        <v>42152</v>
      </c>
      <c r="R1092" s="133">
        <v>10</v>
      </c>
      <c r="S1092" s="146" t="s">
        <v>3649</v>
      </c>
      <c r="T1092" s="173" t="s">
        <v>3649</v>
      </c>
      <c r="U1092" s="170" t="s">
        <v>3649</v>
      </c>
      <c r="V1092" s="133"/>
      <c r="W1092" s="133"/>
      <c r="X1092" s="133"/>
    </row>
    <row r="1093" spans="1:24" x14ac:dyDescent="0.2">
      <c r="A1093" s="133" t="s">
        <v>7016</v>
      </c>
      <c r="B1093" s="133" t="s">
        <v>4424</v>
      </c>
      <c r="C1093" s="136" t="s">
        <v>6786</v>
      </c>
      <c r="D1093" s="136" t="s">
        <v>7057</v>
      </c>
      <c r="E1093" s="133"/>
      <c r="F1093" s="133" t="s">
        <v>1207</v>
      </c>
      <c r="G1093" s="133" t="s">
        <v>3655</v>
      </c>
      <c r="H1093" s="133">
        <v>172</v>
      </c>
      <c r="I1093" s="133">
        <v>1</v>
      </c>
      <c r="J1093" s="133">
        <v>334</v>
      </c>
      <c r="K1093" s="133"/>
      <c r="L1093" s="133">
        <v>300</v>
      </c>
      <c r="M1093" s="133" t="s">
        <v>6363</v>
      </c>
      <c r="N1093" s="133" t="s">
        <v>3639</v>
      </c>
      <c r="O1093" s="133"/>
      <c r="P1093" s="133" t="s">
        <v>4816</v>
      </c>
      <c r="Q1093" s="166">
        <v>42160</v>
      </c>
      <c r="R1093" s="133">
        <v>100</v>
      </c>
      <c r="S1093" s="146" t="s">
        <v>3649</v>
      </c>
      <c r="T1093" s="173" t="s">
        <v>3649</v>
      </c>
      <c r="U1093" s="170" t="s">
        <v>3649</v>
      </c>
      <c r="V1093" s="133"/>
      <c r="W1093" s="133"/>
      <c r="X1093" s="133"/>
    </row>
    <row r="1094" spans="1:24" x14ac:dyDescent="0.2">
      <c r="A1094" s="133" t="s">
        <v>7017</v>
      </c>
      <c r="B1094" s="133" t="s">
        <v>4422</v>
      </c>
      <c r="C1094" s="136" t="s">
        <v>6908</v>
      </c>
      <c r="D1094" s="136" t="s">
        <v>4285</v>
      </c>
      <c r="E1094" s="133" t="s">
        <v>5730</v>
      </c>
      <c r="F1094" s="133">
        <v>238312</v>
      </c>
      <c r="G1094" s="133" t="s">
        <v>3655</v>
      </c>
      <c r="H1094" s="133">
        <v>172</v>
      </c>
      <c r="I1094" s="133">
        <v>1</v>
      </c>
      <c r="J1094" s="133">
        <v>101</v>
      </c>
      <c r="K1094" s="133">
        <v>38</v>
      </c>
      <c r="L1094" s="133">
        <v>100</v>
      </c>
      <c r="M1094" s="133" t="s">
        <v>3594</v>
      </c>
      <c r="N1094" s="133" t="s">
        <v>3595</v>
      </c>
      <c r="O1094" s="133" t="s">
        <v>7018</v>
      </c>
      <c r="P1094" s="133" t="s">
        <v>4816</v>
      </c>
      <c r="Q1094" s="166">
        <v>42153</v>
      </c>
      <c r="R1094" s="133">
        <v>30</v>
      </c>
      <c r="S1094" s="146" t="s">
        <v>3649</v>
      </c>
      <c r="T1094" s="173" t="s">
        <v>3649</v>
      </c>
      <c r="U1094" s="170" t="s">
        <v>3649</v>
      </c>
      <c r="V1094" s="133"/>
      <c r="W1094" s="133"/>
      <c r="X1094" s="133"/>
    </row>
    <row r="1095" spans="1:24" x14ac:dyDescent="0.2">
      <c r="A1095" s="133"/>
      <c r="B1095" s="133">
        <v>55</v>
      </c>
      <c r="C1095" s="136" t="s">
        <v>6787</v>
      </c>
      <c r="D1095" s="136" t="s">
        <v>3704</v>
      </c>
      <c r="E1095" s="133"/>
      <c r="F1095" s="133">
        <v>136900</v>
      </c>
      <c r="G1095" s="133" t="s">
        <v>1192</v>
      </c>
      <c r="H1095" s="133">
        <v>125</v>
      </c>
      <c r="I1095" s="133">
        <v>1</v>
      </c>
      <c r="J1095" s="133">
        <v>602</v>
      </c>
      <c r="K1095" s="133">
        <v>33</v>
      </c>
      <c r="L1095" s="133"/>
      <c r="M1095" s="133" t="s">
        <v>1380</v>
      </c>
      <c r="N1095" s="133"/>
      <c r="O1095" s="133" t="s">
        <v>2722</v>
      </c>
      <c r="P1095" s="133" t="s">
        <v>4816</v>
      </c>
      <c r="Q1095" s="166">
        <v>42166</v>
      </c>
      <c r="R1095" s="133"/>
      <c r="S1095" s="146" t="s">
        <v>3649</v>
      </c>
      <c r="T1095" s="173" t="s">
        <v>3649</v>
      </c>
      <c r="U1095" s="170" t="s">
        <v>3649</v>
      </c>
      <c r="V1095" s="133"/>
      <c r="W1095" s="133"/>
      <c r="X1095" s="133"/>
    </row>
    <row r="1096" spans="1:24" x14ac:dyDescent="0.2">
      <c r="A1096" s="133"/>
      <c r="B1096" s="133">
        <v>55</v>
      </c>
      <c r="C1096" s="136" t="s">
        <v>6787</v>
      </c>
      <c r="D1096" s="136" t="s">
        <v>3707</v>
      </c>
      <c r="E1096" s="133"/>
      <c r="F1096" s="133">
        <v>136900</v>
      </c>
      <c r="G1096" s="133" t="s">
        <v>1192</v>
      </c>
      <c r="H1096" s="133">
        <v>125</v>
      </c>
      <c r="I1096" s="133">
        <v>1</v>
      </c>
      <c r="J1096" s="133">
        <v>602</v>
      </c>
      <c r="K1096" s="133">
        <v>33</v>
      </c>
      <c r="L1096" s="133"/>
      <c r="M1096" s="133" t="s">
        <v>1380</v>
      </c>
      <c r="N1096" s="133"/>
      <c r="O1096" s="133" t="s">
        <v>2722</v>
      </c>
      <c r="P1096" s="133" t="s">
        <v>4816</v>
      </c>
      <c r="Q1096" s="166">
        <v>42166</v>
      </c>
      <c r="R1096" s="133"/>
      <c r="S1096" s="146" t="s">
        <v>3649</v>
      </c>
      <c r="T1096" s="173" t="s">
        <v>3649</v>
      </c>
      <c r="U1096" s="170" t="s">
        <v>3649</v>
      </c>
      <c r="V1096" s="133"/>
      <c r="W1096" s="133"/>
      <c r="X1096" s="133"/>
    </row>
    <row r="1097" spans="1:24" x14ac:dyDescent="0.2">
      <c r="A1097" s="133"/>
      <c r="B1097" s="133">
        <v>58</v>
      </c>
      <c r="C1097" s="136" t="s">
        <v>6867</v>
      </c>
      <c r="D1097" s="136" t="s">
        <v>2726</v>
      </c>
      <c r="E1097" s="133"/>
      <c r="F1097" s="133">
        <v>136900</v>
      </c>
      <c r="G1097" s="133" t="s">
        <v>1991</v>
      </c>
      <c r="H1097" s="133">
        <v>177</v>
      </c>
      <c r="I1097" s="133">
        <v>1</v>
      </c>
      <c r="J1097" s="133">
        <v>594.5</v>
      </c>
      <c r="K1097" s="133">
        <v>33</v>
      </c>
      <c r="L1097" s="133"/>
      <c r="M1097" s="133" t="s">
        <v>1380</v>
      </c>
      <c r="N1097" s="133"/>
      <c r="O1097" s="133" t="s">
        <v>2722</v>
      </c>
      <c r="P1097" s="133" t="s">
        <v>4816</v>
      </c>
      <c r="Q1097" s="166">
        <v>42166</v>
      </c>
      <c r="R1097" s="133"/>
      <c r="S1097" s="146" t="s">
        <v>3649</v>
      </c>
      <c r="T1097" s="173" t="s">
        <v>3649</v>
      </c>
      <c r="U1097" s="170" t="s">
        <v>3649</v>
      </c>
      <c r="V1097" s="133"/>
      <c r="W1097" s="133"/>
      <c r="X1097" s="133"/>
    </row>
    <row r="1098" spans="1:24" x14ac:dyDescent="0.2">
      <c r="A1098" s="133"/>
      <c r="B1098" s="133">
        <v>58</v>
      </c>
      <c r="C1098" s="136" t="s">
        <v>6867</v>
      </c>
      <c r="D1098" s="136" t="s">
        <v>2729</v>
      </c>
      <c r="E1098" s="133"/>
      <c r="F1098" s="133">
        <v>136900</v>
      </c>
      <c r="G1098" s="133" t="s">
        <v>1991</v>
      </c>
      <c r="H1098" s="133">
        <v>177</v>
      </c>
      <c r="I1098" s="133">
        <v>1</v>
      </c>
      <c r="J1098" s="133">
        <v>594.5</v>
      </c>
      <c r="K1098" s="133">
        <v>33</v>
      </c>
      <c r="L1098" s="133"/>
      <c r="M1098" s="133" t="s">
        <v>1380</v>
      </c>
      <c r="N1098" s="133"/>
      <c r="O1098" s="133" t="s">
        <v>2722</v>
      </c>
      <c r="P1098" s="133" t="s">
        <v>4816</v>
      </c>
      <c r="Q1098" s="166">
        <v>42166</v>
      </c>
      <c r="R1098" s="133"/>
      <c r="S1098" s="146" t="s">
        <v>3649</v>
      </c>
      <c r="T1098" s="173" t="s">
        <v>3649</v>
      </c>
      <c r="U1098" s="170" t="s">
        <v>3649</v>
      </c>
      <c r="V1098" s="133"/>
      <c r="W1098" s="133"/>
      <c r="X1098" s="133"/>
    </row>
    <row r="1099" spans="1:24" x14ac:dyDescent="0.2">
      <c r="A1099" s="133" t="s">
        <v>6935</v>
      </c>
      <c r="B1099" s="133">
        <v>59</v>
      </c>
      <c r="C1099" s="136" t="s">
        <v>6331</v>
      </c>
      <c r="D1099" s="136" t="s">
        <v>3704</v>
      </c>
      <c r="E1099" s="133" t="s">
        <v>6911</v>
      </c>
      <c r="F1099" s="133" t="s">
        <v>6912</v>
      </c>
      <c r="G1099" s="133" t="s">
        <v>3325</v>
      </c>
      <c r="H1099" s="133">
        <v>240</v>
      </c>
      <c r="I1099" s="133">
        <v>1</v>
      </c>
      <c r="J1099" s="133">
        <v>460</v>
      </c>
      <c r="K1099" s="133">
        <v>18</v>
      </c>
      <c r="L1099" s="133">
        <v>4400</v>
      </c>
      <c r="M1099" s="133" t="s">
        <v>6913</v>
      </c>
      <c r="N1099" s="133" t="s">
        <v>3947</v>
      </c>
      <c r="O1099" s="133" t="s">
        <v>6936</v>
      </c>
      <c r="P1099" s="133" t="s">
        <v>4816</v>
      </c>
      <c r="Q1099" s="166">
        <v>42156</v>
      </c>
      <c r="R1099" s="133">
        <v>2000</v>
      </c>
      <c r="S1099" s="146" t="s">
        <v>3649</v>
      </c>
      <c r="T1099" s="173" t="s">
        <v>3649</v>
      </c>
      <c r="U1099" s="170" t="s">
        <v>3649</v>
      </c>
      <c r="V1099" s="133"/>
      <c r="W1099" s="133"/>
      <c r="X1099" s="133"/>
    </row>
    <row r="1100" spans="1:24" x14ac:dyDescent="0.2">
      <c r="A1100" s="133" t="s">
        <v>7022</v>
      </c>
      <c r="B1100" s="133" t="s">
        <v>4558</v>
      </c>
      <c r="C1100" s="136" t="s">
        <v>6953</v>
      </c>
      <c r="D1100" s="136" t="s">
        <v>2451</v>
      </c>
      <c r="E1100" s="133" t="s">
        <v>6164</v>
      </c>
      <c r="F1100" s="133" t="s">
        <v>6166</v>
      </c>
      <c r="G1100" s="133" t="s">
        <v>3620</v>
      </c>
      <c r="H1100" s="133">
        <v>303</v>
      </c>
      <c r="I1100" s="133">
        <v>1</v>
      </c>
      <c r="J1100" s="133">
        <v>55</v>
      </c>
      <c r="K1100" s="133">
        <v>45</v>
      </c>
      <c r="L1100" s="133">
        <v>55</v>
      </c>
      <c r="M1100" s="133" t="s">
        <v>6744</v>
      </c>
      <c r="N1100" s="133" t="s">
        <v>3633</v>
      </c>
      <c r="O1100" s="133" t="s">
        <v>7023</v>
      </c>
      <c r="P1100" s="133" t="s">
        <v>4816</v>
      </c>
      <c r="Q1100" s="166">
        <v>42156</v>
      </c>
      <c r="R1100" s="133">
        <v>13</v>
      </c>
      <c r="S1100" s="146" t="s">
        <v>3649</v>
      </c>
      <c r="T1100" s="173" t="s">
        <v>3649</v>
      </c>
      <c r="U1100" s="170" t="s">
        <v>3649</v>
      </c>
      <c r="V1100" s="133"/>
      <c r="W1100" s="133"/>
      <c r="X1100" s="133"/>
    </row>
    <row r="1101" spans="1:24" x14ac:dyDescent="0.2">
      <c r="A1101" s="133" t="s">
        <v>7024</v>
      </c>
      <c r="B1101" s="133" t="s">
        <v>4560</v>
      </c>
      <c r="C1101" s="136" t="s">
        <v>6921</v>
      </c>
      <c r="D1101" s="136" t="s">
        <v>1641</v>
      </c>
      <c r="E1101" s="133" t="s">
        <v>6165</v>
      </c>
      <c r="F1101" s="133" t="s">
        <v>6167</v>
      </c>
      <c r="G1101" s="133" t="s">
        <v>3620</v>
      </c>
      <c r="H1101" s="133">
        <v>303</v>
      </c>
      <c r="I1101" s="133">
        <v>1</v>
      </c>
      <c r="J1101" s="133">
        <v>55</v>
      </c>
      <c r="K1101" s="133">
        <v>45</v>
      </c>
      <c r="L1101" s="133">
        <v>55</v>
      </c>
      <c r="M1101" s="133" t="s">
        <v>6744</v>
      </c>
      <c r="N1101" s="133" t="s">
        <v>3633</v>
      </c>
      <c r="O1101" s="133" t="s">
        <v>7023</v>
      </c>
      <c r="P1101" s="133" t="s">
        <v>4816</v>
      </c>
      <c r="Q1101" s="166">
        <v>42134</v>
      </c>
      <c r="R1101" s="133">
        <v>14</v>
      </c>
      <c r="S1101" s="146" t="s">
        <v>3649</v>
      </c>
      <c r="T1101" s="173" t="s">
        <v>3649</v>
      </c>
      <c r="U1101" s="170" t="s">
        <v>3649</v>
      </c>
      <c r="V1101" s="133"/>
      <c r="W1101" s="133"/>
      <c r="X1101" s="133"/>
    </row>
    <row r="1102" spans="1:24" x14ac:dyDescent="0.2">
      <c r="A1102" s="133" t="s">
        <v>7030</v>
      </c>
      <c r="B1102" s="133" t="s">
        <v>4422</v>
      </c>
      <c r="C1102" s="136"/>
      <c r="D1102" s="136"/>
      <c r="E1102" s="133"/>
      <c r="F1102" s="133">
        <v>250102</v>
      </c>
      <c r="G1102" s="133" t="s">
        <v>3655</v>
      </c>
      <c r="H1102" s="133">
        <v>172</v>
      </c>
      <c r="I1102" s="133">
        <v>1</v>
      </c>
      <c r="J1102" s="133">
        <v>3</v>
      </c>
      <c r="K1102" s="133" t="s">
        <v>7031</v>
      </c>
      <c r="L1102" s="133">
        <v>2.5</v>
      </c>
      <c r="M1102" s="133" t="s">
        <v>6647</v>
      </c>
      <c r="N1102" s="133" t="s">
        <v>580</v>
      </c>
      <c r="O1102" s="133" t="s">
        <v>6523</v>
      </c>
      <c r="P1102" s="133" t="s">
        <v>663</v>
      </c>
      <c r="Q1102" s="166">
        <v>42153</v>
      </c>
      <c r="R1102" s="133">
        <v>1</v>
      </c>
      <c r="S1102" s="146" t="s">
        <v>3649</v>
      </c>
      <c r="T1102" s="173" t="s">
        <v>3649</v>
      </c>
      <c r="U1102" s="170" t="s">
        <v>3649</v>
      </c>
      <c r="V1102" s="133"/>
      <c r="W1102" s="133"/>
      <c r="X1102" s="133"/>
    </row>
    <row r="1103" spans="1:24" x14ac:dyDescent="0.2">
      <c r="A1103" s="133" t="s">
        <v>7035</v>
      </c>
      <c r="B1103" s="133" t="s">
        <v>4422</v>
      </c>
      <c r="C1103" s="136" t="s">
        <v>6908</v>
      </c>
      <c r="D1103" s="136" t="s">
        <v>4294</v>
      </c>
      <c r="E1103" s="133" t="s">
        <v>4523</v>
      </c>
      <c r="F1103" s="133" t="s">
        <v>1208</v>
      </c>
      <c r="G1103" s="133" t="s">
        <v>3655</v>
      </c>
      <c r="H1103" s="133">
        <v>172</v>
      </c>
      <c r="I1103" s="133">
        <v>1</v>
      </c>
      <c r="J1103" s="133">
        <v>620</v>
      </c>
      <c r="K1103" s="133">
        <v>56</v>
      </c>
      <c r="L1103" s="133">
        <v>660</v>
      </c>
      <c r="M1103" s="133" t="s">
        <v>5602</v>
      </c>
      <c r="N1103" s="133" t="s">
        <v>4910</v>
      </c>
      <c r="O1103" s="133" t="s">
        <v>7036</v>
      </c>
      <c r="P1103" s="133" t="s">
        <v>7068</v>
      </c>
      <c r="Q1103" s="166">
        <v>42165</v>
      </c>
      <c r="R1103" s="133">
        <v>85</v>
      </c>
      <c r="S1103" s="146" t="s">
        <v>3649</v>
      </c>
      <c r="T1103" s="173" t="s">
        <v>3649</v>
      </c>
      <c r="U1103" s="170" t="s">
        <v>3649</v>
      </c>
      <c r="V1103" s="133"/>
      <c r="W1103" s="133"/>
      <c r="X1103" s="133"/>
    </row>
    <row r="1104" spans="1:24" x14ac:dyDescent="0.2">
      <c r="A1104" s="133" t="s">
        <v>1207</v>
      </c>
      <c r="B1104" s="133" t="s">
        <v>4422</v>
      </c>
      <c r="C1104" s="136" t="s">
        <v>6908</v>
      </c>
      <c r="D1104" s="136" t="s">
        <v>4288</v>
      </c>
      <c r="E1104" s="133"/>
      <c r="F1104" s="133">
        <v>238312</v>
      </c>
      <c r="G1104" s="133" t="s">
        <v>3655</v>
      </c>
      <c r="H1104" s="133">
        <v>172</v>
      </c>
      <c r="I1104" s="133">
        <v>1</v>
      </c>
      <c r="J1104" s="133">
        <v>4</v>
      </c>
      <c r="K1104" s="133" t="s">
        <v>7039</v>
      </c>
      <c r="L1104" s="133">
        <v>4</v>
      </c>
      <c r="M1104" s="133" t="s">
        <v>7040</v>
      </c>
      <c r="N1104" s="133"/>
      <c r="O1104" s="133" t="s">
        <v>6228</v>
      </c>
      <c r="P1104" s="133" t="s">
        <v>663</v>
      </c>
      <c r="Q1104" s="166">
        <v>42153</v>
      </c>
      <c r="R1104" s="133"/>
      <c r="S1104" s="146" t="s">
        <v>3649</v>
      </c>
      <c r="T1104" s="173" t="s">
        <v>3649</v>
      </c>
      <c r="U1104" s="170" t="s">
        <v>3649</v>
      </c>
      <c r="V1104" s="133"/>
      <c r="W1104" s="133"/>
      <c r="X1104" s="133"/>
    </row>
    <row r="1105" spans="1:24" x14ac:dyDescent="0.2">
      <c r="A1105" s="133" t="s">
        <v>1207</v>
      </c>
      <c r="B1105" s="133" t="s">
        <v>4422</v>
      </c>
      <c r="C1105" s="136" t="s">
        <v>6908</v>
      </c>
      <c r="D1105" s="136" t="s">
        <v>4292</v>
      </c>
      <c r="E1105" s="133"/>
      <c r="F1105" s="133" t="s">
        <v>7041</v>
      </c>
      <c r="G1105" s="133" t="s">
        <v>3655</v>
      </c>
      <c r="H1105" s="133">
        <v>172</v>
      </c>
      <c r="I1105" s="133">
        <v>1</v>
      </c>
      <c r="J1105" s="133">
        <v>5</v>
      </c>
      <c r="K1105" s="133" t="s">
        <v>7039</v>
      </c>
      <c r="L1105" s="133">
        <v>4</v>
      </c>
      <c r="M1105" s="133" t="s">
        <v>7040</v>
      </c>
      <c r="N1105" s="133"/>
      <c r="O1105" s="133" t="s">
        <v>7042</v>
      </c>
      <c r="P1105" s="133" t="s">
        <v>663</v>
      </c>
      <c r="Q1105" s="166">
        <v>42153</v>
      </c>
      <c r="R1105" s="133"/>
      <c r="S1105" s="146" t="s">
        <v>3649</v>
      </c>
      <c r="T1105" s="173" t="s">
        <v>3649</v>
      </c>
      <c r="U1105" s="170" t="s">
        <v>3649</v>
      </c>
      <c r="V1105" s="133"/>
      <c r="W1105" s="133"/>
      <c r="X1105" s="133"/>
    </row>
    <row r="1106" spans="1:24" x14ac:dyDescent="0.2">
      <c r="A1106" s="133" t="s">
        <v>6935</v>
      </c>
      <c r="B1106" s="133">
        <v>59</v>
      </c>
      <c r="C1106" s="136" t="s">
        <v>6331</v>
      </c>
      <c r="D1106" s="136" t="s">
        <v>1645</v>
      </c>
      <c r="E1106" s="133" t="s">
        <v>6911</v>
      </c>
      <c r="F1106" s="133" t="s">
        <v>6912</v>
      </c>
      <c r="G1106" s="133" t="s">
        <v>3325</v>
      </c>
      <c r="H1106" s="133">
        <v>240</v>
      </c>
      <c r="I1106" s="133">
        <v>1</v>
      </c>
      <c r="J1106" s="133">
        <v>460</v>
      </c>
      <c r="K1106" s="133">
        <v>18</v>
      </c>
      <c r="L1106" s="133">
        <v>4400</v>
      </c>
      <c r="M1106" s="133" t="s">
        <v>6913</v>
      </c>
      <c r="N1106" s="133" t="s">
        <v>3947</v>
      </c>
      <c r="O1106" s="133" t="s">
        <v>6936</v>
      </c>
      <c r="P1106" s="133" t="s">
        <v>4816</v>
      </c>
      <c r="Q1106" s="166">
        <v>42164</v>
      </c>
      <c r="R1106" s="133">
        <v>2000</v>
      </c>
      <c r="S1106" s="146" t="s">
        <v>3649</v>
      </c>
      <c r="T1106" s="173" t="s">
        <v>3649</v>
      </c>
      <c r="U1106" s="170" t="s">
        <v>3649</v>
      </c>
      <c r="V1106" s="133"/>
      <c r="W1106" s="133"/>
      <c r="X1106" s="133"/>
    </row>
    <row r="1107" spans="1:24" x14ac:dyDescent="0.2">
      <c r="A1107" s="133" t="s">
        <v>1207</v>
      </c>
      <c r="B1107" s="133" t="s">
        <v>4424</v>
      </c>
      <c r="C1107" s="136"/>
      <c r="D1107" s="136"/>
      <c r="E1107" s="133"/>
      <c r="F1107" s="133" t="s">
        <v>6964</v>
      </c>
      <c r="G1107" s="133" t="s">
        <v>3655</v>
      </c>
      <c r="H1107" s="133">
        <v>172</v>
      </c>
      <c r="I1107" s="133">
        <v>1</v>
      </c>
      <c r="J1107" s="133"/>
      <c r="K1107" s="133">
        <v>45</v>
      </c>
      <c r="L1107" s="133">
        <v>5</v>
      </c>
      <c r="M1107" s="133" t="s">
        <v>6363</v>
      </c>
      <c r="N1107" s="133" t="s">
        <v>6965</v>
      </c>
      <c r="O1107" s="133" t="s">
        <v>6668</v>
      </c>
      <c r="P1107" s="133"/>
      <c r="Q1107" s="166"/>
      <c r="R1107" s="133">
        <v>0.25</v>
      </c>
      <c r="S1107" s="133"/>
      <c r="T1107" s="133"/>
      <c r="U1107" s="133"/>
      <c r="V1107" s="133"/>
      <c r="W1107" s="133"/>
      <c r="X1107" s="133"/>
    </row>
    <row r="1108" spans="1:24" x14ac:dyDescent="0.2">
      <c r="A1108" s="133" t="s">
        <v>1207</v>
      </c>
      <c r="B1108" s="133" t="s">
        <v>4424</v>
      </c>
      <c r="C1108" s="136"/>
      <c r="D1108" s="136"/>
      <c r="E1108" s="133"/>
      <c r="F1108" s="133" t="s">
        <v>6966</v>
      </c>
      <c r="G1108" s="133" t="s">
        <v>3655</v>
      </c>
      <c r="H1108" s="133">
        <v>172</v>
      </c>
      <c r="I1108" s="133">
        <v>1</v>
      </c>
      <c r="J1108" s="133"/>
      <c r="K1108" s="133">
        <v>45</v>
      </c>
      <c r="L1108" s="133">
        <v>5</v>
      </c>
      <c r="M1108" s="133" t="s">
        <v>6363</v>
      </c>
      <c r="N1108" s="133" t="s">
        <v>6965</v>
      </c>
      <c r="O1108" s="133" t="s">
        <v>6668</v>
      </c>
      <c r="P1108" s="133"/>
      <c r="Q1108" s="166"/>
      <c r="R1108" s="133">
        <v>0.25</v>
      </c>
      <c r="S1108" s="133"/>
      <c r="T1108" s="133"/>
      <c r="U1108" s="133"/>
      <c r="V1108" s="133"/>
      <c r="W1108" s="133"/>
      <c r="X1108" s="133"/>
    </row>
    <row r="1109" spans="1:24" x14ac:dyDescent="0.2">
      <c r="A1109" s="133" t="s">
        <v>1207</v>
      </c>
      <c r="B1109" s="133" t="s">
        <v>4422</v>
      </c>
      <c r="C1109" s="136"/>
      <c r="D1109" s="136"/>
      <c r="E1109" s="133"/>
      <c r="F1109" s="133">
        <v>250102</v>
      </c>
      <c r="G1109" s="133" t="s">
        <v>3655</v>
      </c>
      <c r="H1109" s="133">
        <v>172</v>
      </c>
      <c r="I1109" s="133">
        <v>1</v>
      </c>
      <c r="J1109" s="133">
        <v>5</v>
      </c>
      <c r="K1109" s="133">
        <v>50</v>
      </c>
      <c r="L1109" s="133">
        <v>5</v>
      </c>
      <c r="M1109" s="133" t="s">
        <v>6363</v>
      </c>
      <c r="N1109" s="133" t="s">
        <v>6965</v>
      </c>
      <c r="O1109" s="133" t="s">
        <v>6523</v>
      </c>
      <c r="P1109" s="133" t="s">
        <v>5281</v>
      </c>
      <c r="Q1109" s="166">
        <v>42153</v>
      </c>
      <c r="R1109" s="133">
        <v>10</v>
      </c>
      <c r="S1109" s="146" t="s">
        <v>3649</v>
      </c>
      <c r="T1109" s="173" t="s">
        <v>3649</v>
      </c>
      <c r="U1109" s="170" t="s">
        <v>3649</v>
      </c>
      <c r="V1109" s="133"/>
      <c r="W1109" s="133"/>
      <c r="X1109" s="133"/>
    </row>
    <row r="1110" spans="1:24" x14ac:dyDescent="0.2">
      <c r="A1110" s="133" t="s">
        <v>7012</v>
      </c>
      <c r="B1110" s="133" t="s">
        <v>4424</v>
      </c>
      <c r="C1110" s="136" t="s">
        <v>6786</v>
      </c>
      <c r="D1110" s="136" t="s">
        <v>7061</v>
      </c>
      <c r="E1110" s="133" t="s">
        <v>6613</v>
      </c>
      <c r="F1110" s="133" t="s">
        <v>6614</v>
      </c>
      <c r="G1110" s="133" t="s">
        <v>3655</v>
      </c>
      <c r="H1110" s="133">
        <v>172</v>
      </c>
      <c r="I1110" s="133">
        <v>1</v>
      </c>
      <c r="J1110" s="133">
        <v>3</v>
      </c>
      <c r="K1110" s="133">
        <v>63</v>
      </c>
      <c r="L1110" s="133">
        <v>6</v>
      </c>
      <c r="M1110" s="133" t="s">
        <v>6610</v>
      </c>
      <c r="N1110" s="133" t="s">
        <v>580</v>
      </c>
      <c r="O1110" s="133" t="s">
        <v>7013</v>
      </c>
      <c r="P1110" s="133" t="s">
        <v>663</v>
      </c>
      <c r="Q1110" s="166">
        <v>42163</v>
      </c>
      <c r="R1110" s="133" t="s">
        <v>7014</v>
      </c>
      <c r="S1110" s="146" t="s">
        <v>3649</v>
      </c>
      <c r="T1110" s="173" t="s">
        <v>3649</v>
      </c>
      <c r="U1110" s="170" t="s">
        <v>3649</v>
      </c>
      <c r="V1110" s="133"/>
      <c r="W1110" s="133"/>
      <c r="X1110" s="133"/>
    </row>
    <row r="1111" spans="1:24" x14ac:dyDescent="0.2">
      <c r="A1111" s="133" t="s">
        <v>7012</v>
      </c>
      <c r="B1111" s="133" t="s">
        <v>4424</v>
      </c>
      <c r="C1111" s="136" t="s">
        <v>6786</v>
      </c>
      <c r="D1111" s="136" t="s">
        <v>7062</v>
      </c>
      <c r="E1111" s="133" t="s">
        <v>6613</v>
      </c>
      <c r="F1111" s="133" t="s">
        <v>6614</v>
      </c>
      <c r="G1111" s="133" t="s">
        <v>3655</v>
      </c>
      <c r="H1111" s="133">
        <v>172</v>
      </c>
      <c r="I1111" s="133">
        <v>1</v>
      </c>
      <c r="J1111" s="133">
        <v>3</v>
      </c>
      <c r="K1111" s="133">
        <v>63</v>
      </c>
      <c r="L1111" s="133">
        <v>6</v>
      </c>
      <c r="M1111" s="133" t="s">
        <v>6610</v>
      </c>
      <c r="N1111" s="133" t="s">
        <v>580</v>
      </c>
      <c r="O1111" s="133" t="s">
        <v>7013</v>
      </c>
      <c r="P1111" s="133" t="s">
        <v>663</v>
      </c>
      <c r="Q1111" s="166">
        <v>42163</v>
      </c>
      <c r="R1111" s="133" t="s">
        <v>7014</v>
      </c>
      <c r="S1111" s="146" t="s">
        <v>3649</v>
      </c>
      <c r="T1111" s="173" t="s">
        <v>3649</v>
      </c>
      <c r="U1111" s="170" t="s">
        <v>3649</v>
      </c>
      <c r="V1111" s="133"/>
      <c r="W1111" s="133"/>
      <c r="X1111" s="133"/>
    </row>
    <row r="1112" spans="1:24" x14ac:dyDescent="0.2">
      <c r="A1112" s="133" t="s">
        <v>7015</v>
      </c>
      <c r="B1112" s="133" t="s">
        <v>4424</v>
      </c>
      <c r="C1112" s="136" t="s">
        <v>6786</v>
      </c>
      <c r="D1112" s="136" t="s">
        <v>7063</v>
      </c>
      <c r="E1112" s="133" t="s">
        <v>6617</v>
      </c>
      <c r="F1112" s="133" t="s">
        <v>6618</v>
      </c>
      <c r="G1112" s="133" t="s">
        <v>3655</v>
      </c>
      <c r="H1112" s="133">
        <v>172</v>
      </c>
      <c r="I1112" s="133">
        <v>1</v>
      </c>
      <c r="J1112" s="133">
        <v>3</v>
      </c>
      <c r="K1112" s="133">
        <v>63</v>
      </c>
      <c r="L1112" s="133">
        <v>6</v>
      </c>
      <c r="M1112" s="133" t="s">
        <v>6610</v>
      </c>
      <c r="N1112" s="133" t="s">
        <v>580</v>
      </c>
      <c r="O1112" s="133" t="s">
        <v>7013</v>
      </c>
      <c r="P1112" s="133" t="s">
        <v>663</v>
      </c>
      <c r="Q1112" s="166">
        <v>42163</v>
      </c>
      <c r="R1112" s="133" t="s">
        <v>7014</v>
      </c>
      <c r="S1112" s="146" t="s">
        <v>3649</v>
      </c>
      <c r="T1112" s="173" t="s">
        <v>3649</v>
      </c>
      <c r="U1112" s="170" t="s">
        <v>3649</v>
      </c>
      <c r="V1112" s="133"/>
      <c r="W1112" s="133"/>
      <c r="X1112" s="133"/>
    </row>
    <row r="1113" spans="1:24" x14ac:dyDescent="0.2">
      <c r="A1113" s="133" t="s">
        <v>7015</v>
      </c>
      <c r="B1113" s="133" t="s">
        <v>4424</v>
      </c>
      <c r="C1113" s="136" t="s">
        <v>6786</v>
      </c>
      <c r="D1113" s="136" t="s">
        <v>7064</v>
      </c>
      <c r="E1113" s="133" t="s">
        <v>6617</v>
      </c>
      <c r="F1113" s="133" t="s">
        <v>6618</v>
      </c>
      <c r="G1113" s="133" t="s">
        <v>3655</v>
      </c>
      <c r="H1113" s="133">
        <v>172</v>
      </c>
      <c r="I1113" s="133">
        <v>1</v>
      </c>
      <c r="J1113" s="133">
        <v>3</v>
      </c>
      <c r="K1113" s="133">
        <v>63</v>
      </c>
      <c r="L1113" s="133">
        <v>6</v>
      </c>
      <c r="M1113" s="133" t="s">
        <v>6610</v>
      </c>
      <c r="N1113" s="133" t="s">
        <v>580</v>
      </c>
      <c r="O1113" s="133" t="s">
        <v>7013</v>
      </c>
      <c r="P1113" s="133" t="s">
        <v>663</v>
      </c>
      <c r="Q1113" s="166">
        <v>42163</v>
      </c>
      <c r="R1113" s="133" t="s">
        <v>7014</v>
      </c>
      <c r="S1113" s="146" t="s">
        <v>3649</v>
      </c>
      <c r="T1113" s="173" t="s">
        <v>3649</v>
      </c>
      <c r="U1113" s="170" t="s">
        <v>3649</v>
      </c>
      <c r="V1113" s="133"/>
      <c r="W1113" s="133"/>
      <c r="X1113" s="133"/>
    </row>
    <row r="1114" spans="1:24" x14ac:dyDescent="0.2">
      <c r="A1114" s="133" t="s">
        <v>1207</v>
      </c>
      <c r="B1114" s="133" t="s">
        <v>4422</v>
      </c>
      <c r="C1114" s="136" t="s">
        <v>6908</v>
      </c>
      <c r="D1114" s="136" t="s">
        <v>2730</v>
      </c>
      <c r="E1114" s="133"/>
      <c r="F1114" s="133" t="s">
        <v>6715</v>
      </c>
      <c r="G1114" s="133" t="s">
        <v>3655</v>
      </c>
      <c r="H1114" s="133">
        <v>172</v>
      </c>
      <c r="I1114" s="133">
        <v>1</v>
      </c>
      <c r="J1114" s="133">
        <v>2</v>
      </c>
      <c r="K1114" s="133">
        <v>54</v>
      </c>
      <c r="L1114" s="133">
        <v>2</v>
      </c>
      <c r="M1114" s="133" t="s">
        <v>6363</v>
      </c>
      <c r="N1114" s="133" t="s">
        <v>580</v>
      </c>
      <c r="O1114" s="133" t="s">
        <v>6668</v>
      </c>
      <c r="P1114" s="133" t="s">
        <v>663</v>
      </c>
      <c r="Q1114" s="166">
        <v>42153</v>
      </c>
      <c r="R1114" s="133">
        <v>0.25</v>
      </c>
      <c r="S1114" s="146" t="s">
        <v>3649</v>
      </c>
      <c r="T1114" s="173" t="s">
        <v>3649</v>
      </c>
      <c r="U1114" s="170" t="s">
        <v>3649</v>
      </c>
      <c r="V1114" s="133"/>
      <c r="W1114" s="133"/>
      <c r="X1114" s="133"/>
    </row>
    <row r="1115" spans="1:24" x14ac:dyDescent="0.2">
      <c r="A1115" s="133" t="s">
        <v>7059</v>
      </c>
      <c r="B1115" s="133" t="s">
        <v>4424</v>
      </c>
      <c r="C1115" s="136" t="s">
        <v>6786</v>
      </c>
      <c r="D1115" s="136" t="s">
        <v>7065</v>
      </c>
      <c r="E1115" s="133" t="s">
        <v>6613</v>
      </c>
      <c r="F1115" s="133" t="s">
        <v>6614</v>
      </c>
      <c r="G1115" s="133" t="s">
        <v>3655</v>
      </c>
      <c r="H1115" s="133">
        <v>172</v>
      </c>
      <c r="I1115" s="133">
        <v>1</v>
      </c>
      <c r="J1115" s="133">
        <v>6.3</v>
      </c>
      <c r="K1115" s="133">
        <v>63</v>
      </c>
      <c r="L1115" s="133">
        <v>12.6</v>
      </c>
      <c r="M1115" s="133" t="s">
        <v>6610</v>
      </c>
      <c r="N1115" s="133" t="s">
        <v>4833</v>
      </c>
      <c r="O1115" s="133" t="s">
        <v>7013</v>
      </c>
      <c r="P1115" s="133" t="s">
        <v>663</v>
      </c>
      <c r="Q1115" s="166">
        <v>42164</v>
      </c>
      <c r="R1115" s="133" t="s">
        <v>7032</v>
      </c>
      <c r="S1115" s="146" t="s">
        <v>3649</v>
      </c>
      <c r="T1115" s="173" t="s">
        <v>3649</v>
      </c>
      <c r="U1115" s="170" t="s">
        <v>3649</v>
      </c>
      <c r="V1115" s="133"/>
      <c r="W1115" s="133"/>
      <c r="X1115" s="133"/>
    </row>
    <row r="1116" spans="1:24" x14ac:dyDescent="0.2">
      <c r="A1116" s="133" t="s">
        <v>7059</v>
      </c>
      <c r="B1116" s="133" t="s">
        <v>4424</v>
      </c>
      <c r="C1116" s="136" t="s">
        <v>6786</v>
      </c>
      <c r="D1116" s="136" t="s">
        <v>7066</v>
      </c>
      <c r="E1116" s="133" t="s">
        <v>6613</v>
      </c>
      <c r="F1116" s="133" t="s">
        <v>6614</v>
      </c>
      <c r="G1116" s="133" t="s">
        <v>3655</v>
      </c>
      <c r="H1116" s="133">
        <v>172</v>
      </c>
      <c r="I1116" s="133">
        <v>1</v>
      </c>
      <c r="J1116" s="133">
        <v>6.3</v>
      </c>
      <c r="K1116" s="133">
        <v>63</v>
      </c>
      <c r="L1116" s="133">
        <v>12.6</v>
      </c>
      <c r="M1116" s="133" t="s">
        <v>6610</v>
      </c>
      <c r="N1116" s="133" t="s">
        <v>4833</v>
      </c>
      <c r="O1116" s="133" t="s">
        <v>7013</v>
      </c>
      <c r="P1116" s="133" t="s">
        <v>663</v>
      </c>
      <c r="Q1116" s="166">
        <v>42164</v>
      </c>
      <c r="R1116" s="133" t="s">
        <v>7032</v>
      </c>
      <c r="S1116" s="146" t="s">
        <v>3649</v>
      </c>
      <c r="T1116" s="173" t="s">
        <v>3649</v>
      </c>
      <c r="U1116" s="170" t="s">
        <v>3649</v>
      </c>
      <c r="V1116" s="133"/>
      <c r="W1116" s="133"/>
      <c r="X1116" s="133"/>
    </row>
    <row r="1117" spans="1:24" x14ac:dyDescent="0.2">
      <c r="A1117" s="133" t="s">
        <v>7060</v>
      </c>
      <c r="B1117" s="133" t="s">
        <v>4424</v>
      </c>
      <c r="C1117" s="136" t="s">
        <v>6786</v>
      </c>
      <c r="D1117" s="136" t="s">
        <v>7076</v>
      </c>
      <c r="E1117" s="133" t="s">
        <v>6617</v>
      </c>
      <c r="F1117" s="133" t="s">
        <v>6614</v>
      </c>
      <c r="G1117" s="133" t="s">
        <v>3655</v>
      </c>
      <c r="H1117" s="133">
        <v>172</v>
      </c>
      <c r="I1117" s="133">
        <v>1</v>
      </c>
      <c r="J1117" s="133">
        <v>5.4</v>
      </c>
      <c r="K1117" s="133">
        <v>63</v>
      </c>
      <c r="L1117" s="133">
        <v>10.8</v>
      </c>
      <c r="M1117" s="133" t="s">
        <v>6610</v>
      </c>
      <c r="N1117" s="133" t="s">
        <v>4833</v>
      </c>
      <c r="O1117" s="133" t="s">
        <v>7033</v>
      </c>
      <c r="P1117" s="133" t="s">
        <v>663</v>
      </c>
      <c r="Q1117" s="166">
        <v>42164</v>
      </c>
      <c r="R1117" s="133" t="s">
        <v>7032</v>
      </c>
      <c r="S1117" s="146" t="s">
        <v>3649</v>
      </c>
      <c r="T1117" s="173" t="s">
        <v>3649</v>
      </c>
      <c r="U1117" s="170" t="s">
        <v>3649</v>
      </c>
      <c r="V1117" s="133"/>
      <c r="W1117" s="133"/>
      <c r="X1117" s="133"/>
    </row>
    <row r="1118" spans="1:24" x14ac:dyDescent="0.2">
      <c r="A1118" s="133" t="s">
        <v>7060</v>
      </c>
      <c r="B1118" s="133" t="s">
        <v>4424</v>
      </c>
      <c r="C1118" s="136" t="s">
        <v>6786</v>
      </c>
      <c r="D1118" s="136" t="s">
        <v>7077</v>
      </c>
      <c r="E1118" s="133" t="s">
        <v>6617</v>
      </c>
      <c r="F1118" s="133" t="s">
        <v>6614</v>
      </c>
      <c r="G1118" s="133" t="s">
        <v>3655</v>
      </c>
      <c r="H1118" s="133">
        <v>172</v>
      </c>
      <c r="I1118" s="133">
        <v>1</v>
      </c>
      <c r="J1118" s="133">
        <v>5.4</v>
      </c>
      <c r="K1118" s="133">
        <v>63</v>
      </c>
      <c r="L1118" s="133">
        <v>10.8</v>
      </c>
      <c r="M1118" s="133" t="s">
        <v>6610</v>
      </c>
      <c r="N1118" s="133" t="s">
        <v>4833</v>
      </c>
      <c r="O1118" s="133" t="s">
        <v>7033</v>
      </c>
      <c r="P1118" s="133" t="s">
        <v>663</v>
      </c>
      <c r="Q1118" s="166">
        <v>42164</v>
      </c>
      <c r="R1118" s="133" t="s">
        <v>7032</v>
      </c>
      <c r="S1118" s="146" t="s">
        <v>3649</v>
      </c>
      <c r="T1118" s="173" t="s">
        <v>3649</v>
      </c>
      <c r="U1118" s="170" t="s">
        <v>3649</v>
      </c>
      <c r="V1118" s="133"/>
      <c r="W1118" s="133"/>
      <c r="X1118" s="133"/>
    </row>
    <row r="1119" spans="1:24" x14ac:dyDescent="0.2">
      <c r="A1119" s="133" t="s">
        <v>7015</v>
      </c>
      <c r="B1119" s="133" t="s">
        <v>4424</v>
      </c>
      <c r="C1119" s="136" t="s">
        <v>6786</v>
      </c>
      <c r="D1119" s="136" t="s">
        <v>7107</v>
      </c>
      <c r="E1119" s="133" t="s">
        <v>6617</v>
      </c>
      <c r="F1119" s="133" t="s">
        <v>6614</v>
      </c>
      <c r="G1119" s="133" t="s">
        <v>3655</v>
      </c>
      <c r="H1119" s="133">
        <v>172</v>
      </c>
      <c r="I1119" s="133">
        <v>1</v>
      </c>
      <c r="J1119" s="133">
        <v>8</v>
      </c>
      <c r="K1119" s="133">
        <v>63</v>
      </c>
      <c r="L1119" s="133">
        <v>3.6</v>
      </c>
      <c r="M1119" s="133" t="s">
        <v>6610</v>
      </c>
      <c r="N1119" s="133" t="s">
        <v>4833</v>
      </c>
      <c r="O1119" s="133" t="s">
        <v>7033</v>
      </c>
      <c r="P1119" s="133" t="s">
        <v>7067</v>
      </c>
      <c r="Q1119" s="166">
        <v>42164</v>
      </c>
      <c r="R1119" s="133" t="s">
        <v>6616</v>
      </c>
      <c r="S1119" s="146" t="s">
        <v>3649</v>
      </c>
      <c r="T1119" s="173" t="s">
        <v>3649</v>
      </c>
      <c r="U1119" s="170" t="s">
        <v>3649</v>
      </c>
      <c r="V1119" s="133"/>
      <c r="W1119" s="133"/>
      <c r="X1119" s="133"/>
    </row>
    <row r="1120" spans="1:24" x14ac:dyDescent="0.2">
      <c r="A1120" s="133" t="s">
        <v>7015</v>
      </c>
      <c r="B1120" s="133" t="s">
        <v>4424</v>
      </c>
      <c r="C1120" s="136" t="s">
        <v>6786</v>
      </c>
      <c r="D1120" s="136" t="s">
        <v>7108</v>
      </c>
      <c r="E1120" s="133" t="s">
        <v>6617</v>
      </c>
      <c r="F1120" s="133" t="s">
        <v>6614</v>
      </c>
      <c r="G1120" s="133" t="s">
        <v>3655</v>
      </c>
      <c r="H1120" s="133">
        <v>172</v>
      </c>
      <c r="I1120" s="133">
        <v>1</v>
      </c>
      <c r="J1120" s="133">
        <v>8</v>
      </c>
      <c r="K1120" s="133">
        <v>63</v>
      </c>
      <c r="L1120" s="133">
        <v>3.6</v>
      </c>
      <c r="M1120" s="133" t="s">
        <v>6610</v>
      </c>
      <c r="N1120" s="133" t="s">
        <v>4833</v>
      </c>
      <c r="O1120" s="133" t="s">
        <v>7033</v>
      </c>
      <c r="P1120" s="133" t="s">
        <v>4816</v>
      </c>
      <c r="Q1120" s="166">
        <v>42164</v>
      </c>
      <c r="R1120" s="133" t="s">
        <v>6616</v>
      </c>
      <c r="S1120" s="146" t="s">
        <v>3649</v>
      </c>
      <c r="T1120" s="173" t="s">
        <v>3649</v>
      </c>
      <c r="U1120" s="170" t="s">
        <v>3649</v>
      </c>
      <c r="V1120" s="133"/>
      <c r="W1120" s="133"/>
      <c r="X1120" s="133"/>
    </row>
    <row r="1121" spans="1:24" x14ac:dyDescent="0.2">
      <c r="A1121" s="133" t="s">
        <v>7012</v>
      </c>
      <c r="B1121" s="133" t="s">
        <v>4424</v>
      </c>
      <c r="C1121" s="136" t="s">
        <v>6786</v>
      </c>
      <c r="D1121" s="136" t="s">
        <v>7109</v>
      </c>
      <c r="E1121" s="133" t="s">
        <v>6613</v>
      </c>
      <c r="F1121" s="133" t="s">
        <v>6614</v>
      </c>
      <c r="G1121" s="133" t="s">
        <v>3655</v>
      </c>
      <c r="H1121" s="133">
        <v>172</v>
      </c>
      <c r="I1121" s="133">
        <v>1</v>
      </c>
      <c r="J1121" s="133">
        <v>8</v>
      </c>
      <c r="K1121" s="133">
        <v>63</v>
      </c>
      <c r="L1121" s="133">
        <v>1.8</v>
      </c>
      <c r="M1121" s="133" t="s">
        <v>6610</v>
      </c>
      <c r="N1121" s="133" t="s">
        <v>4833</v>
      </c>
      <c r="O1121" s="133" t="s">
        <v>7013</v>
      </c>
      <c r="P1121" s="133" t="s">
        <v>4816</v>
      </c>
      <c r="Q1121" s="166">
        <v>42164</v>
      </c>
      <c r="R1121" s="133" t="s">
        <v>6616</v>
      </c>
      <c r="S1121" s="146" t="s">
        <v>3649</v>
      </c>
      <c r="T1121" s="173" t="s">
        <v>3649</v>
      </c>
      <c r="U1121" s="170" t="s">
        <v>3649</v>
      </c>
      <c r="V1121" s="133"/>
      <c r="W1121" s="133"/>
      <c r="X1121" s="133"/>
    </row>
    <row r="1122" spans="1:24" x14ac:dyDescent="0.2">
      <c r="A1122" s="133" t="s">
        <v>7012</v>
      </c>
      <c r="B1122" s="133" t="s">
        <v>4424</v>
      </c>
      <c r="C1122" s="136" t="s">
        <v>6786</v>
      </c>
      <c r="D1122" s="136" t="s">
        <v>7110</v>
      </c>
      <c r="E1122" s="133" t="s">
        <v>6613</v>
      </c>
      <c r="F1122" s="133" t="s">
        <v>6614</v>
      </c>
      <c r="G1122" s="133" t="s">
        <v>3655</v>
      </c>
      <c r="H1122" s="133">
        <v>172</v>
      </c>
      <c r="I1122" s="133">
        <v>1</v>
      </c>
      <c r="J1122" s="133">
        <v>8</v>
      </c>
      <c r="K1122" s="133">
        <v>63</v>
      </c>
      <c r="L1122" s="133">
        <v>1.8</v>
      </c>
      <c r="M1122" s="133" t="s">
        <v>6610</v>
      </c>
      <c r="N1122" s="133" t="s">
        <v>4833</v>
      </c>
      <c r="O1122" s="133" t="s">
        <v>7013</v>
      </c>
      <c r="P1122" s="133" t="s">
        <v>4816</v>
      </c>
      <c r="Q1122" s="166">
        <v>42164</v>
      </c>
      <c r="R1122" s="133" t="s">
        <v>6616</v>
      </c>
      <c r="S1122" s="146" t="s">
        <v>3649</v>
      </c>
      <c r="T1122" s="173" t="s">
        <v>3649</v>
      </c>
      <c r="U1122" s="170" t="s">
        <v>3649</v>
      </c>
      <c r="V1122" s="133"/>
      <c r="W1122" s="133"/>
      <c r="X1122" s="133"/>
    </row>
    <row r="1123" spans="1:24" x14ac:dyDescent="0.2">
      <c r="A1123" s="133" t="s">
        <v>7044</v>
      </c>
      <c r="B1123" s="133" t="s">
        <v>4560</v>
      </c>
      <c r="C1123" s="136" t="s">
        <v>6921</v>
      </c>
      <c r="D1123" s="136" t="s">
        <v>1645</v>
      </c>
      <c r="E1123" s="133" t="s">
        <v>5197</v>
      </c>
      <c r="F1123" s="133" t="s">
        <v>5198</v>
      </c>
      <c r="G1123" s="133" t="s">
        <v>3620</v>
      </c>
      <c r="H1123" s="133">
        <v>303</v>
      </c>
      <c r="I1123" s="133">
        <v>1</v>
      </c>
      <c r="J1123" s="133">
        <v>98</v>
      </c>
      <c r="K1123" s="133">
        <v>45</v>
      </c>
      <c r="L1123" s="133">
        <v>275</v>
      </c>
      <c r="M1123" s="133" t="s">
        <v>6744</v>
      </c>
      <c r="N1123" s="133" t="s">
        <v>4907</v>
      </c>
      <c r="O1123" s="133" t="s">
        <v>7045</v>
      </c>
      <c r="P1123" s="133" t="s">
        <v>663</v>
      </c>
      <c r="Q1123" s="166">
        <v>42180</v>
      </c>
      <c r="R1123" s="133">
        <v>60</v>
      </c>
      <c r="S1123" s="146" t="s">
        <v>3649</v>
      </c>
      <c r="T1123" s="173" t="s">
        <v>3649</v>
      </c>
      <c r="U1123" s="170" t="s">
        <v>3649</v>
      </c>
      <c r="V1123" s="133"/>
      <c r="W1123" s="133"/>
      <c r="X1123" s="133"/>
    </row>
    <row r="1124" spans="1:24" x14ac:dyDescent="0.2">
      <c r="A1124" s="133" t="s">
        <v>6959</v>
      </c>
      <c r="B1124" s="133" t="s">
        <v>4560</v>
      </c>
      <c r="C1124" s="136" t="s">
        <v>6921</v>
      </c>
      <c r="D1124" s="136" t="s">
        <v>3704</v>
      </c>
      <c r="E1124" s="133" t="s">
        <v>4739</v>
      </c>
      <c r="F1124" s="133" t="s">
        <v>631</v>
      </c>
      <c r="G1124" s="133" t="s">
        <v>3620</v>
      </c>
      <c r="H1124" s="133">
        <v>303</v>
      </c>
      <c r="I1124" s="133">
        <v>1</v>
      </c>
      <c r="J1124" s="133">
        <v>220</v>
      </c>
      <c r="K1124" s="133">
        <v>36</v>
      </c>
      <c r="L1124" s="133">
        <v>220</v>
      </c>
      <c r="M1124" s="133" t="s">
        <v>3630</v>
      </c>
      <c r="N1124" s="133" t="s">
        <v>4907</v>
      </c>
      <c r="O1124" s="133" t="s">
        <v>7046</v>
      </c>
      <c r="P1124" s="133" t="s">
        <v>4816</v>
      </c>
      <c r="Q1124" s="166">
        <v>42174</v>
      </c>
      <c r="R1124" s="133">
        <v>38</v>
      </c>
      <c r="S1124" s="146" t="s">
        <v>3649</v>
      </c>
      <c r="T1124" s="173" t="s">
        <v>3649</v>
      </c>
      <c r="U1124" s="170" t="s">
        <v>3649</v>
      </c>
      <c r="V1124" s="133"/>
      <c r="W1124" s="133"/>
      <c r="X1124" s="133"/>
    </row>
    <row r="1125" spans="1:24" x14ac:dyDescent="0.2">
      <c r="A1125" s="133" t="s">
        <v>7049</v>
      </c>
      <c r="B1125" s="133" t="s">
        <v>4422</v>
      </c>
      <c r="C1125" s="136" t="s">
        <v>6908</v>
      </c>
      <c r="D1125" s="136" t="s">
        <v>4296</v>
      </c>
      <c r="E1125" s="133" t="s">
        <v>5658</v>
      </c>
      <c r="F1125" s="133" t="s">
        <v>4166</v>
      </c>
      <c r="G1125" s="133" t="s">
        <v>3655</v>
      </c>
      <c r="H1125" s="133">
        <v>172</v>
      </c>
      <c r="I1125" s="133">
        <v>1</v>
      </c>
      <c r="J1125" s="133">
        <v>162</v>
      </c>
      <c r="K1125" s="133">
        <v>54</v>
      </c>
      <c r="L1125" s="133">
        <v>160</v>
      </c>
      <c r="M1125" s="133" t="s">
        <v>3630</v>
      </c>
      <c r="N1125" s="133" t="s">
        <v>2660</v>
      </c>
      <c r="O1125" s="133" t="s">
        <v>7036</v>
      </c>
      <c r="P1125" s="133" t="s">
        <v>5281</v>
      </c>
      <c r="Q1125" s="166">
        <v>42172</v>
      </c>
      <c r="R1125" s="133">
        <v>20</v>
      </c>
      <c r="S1125" s="146" t="s">
        <v>3649</v>
      </c>
      <c r="T1125" s="173" t="s">
        <v>3649</v>
      </c>
      <c r="U1125" s="170" t="s">
        <v>3649</v>
      </c>
      <c r="V1125" s="133"/>
      <c r="W1125" s="133"/>
      <c r="X1125" s="133"/>
    </row>
    <row r="1126" spans="1:24" x14ac:dyDescent="0.2">
      <c r="A1126" s="133" t="s">
        <v>6711</v>
      </c>
      <c r="B1126" s="133">
        <v>43</v>
      </c>
      <c r="C1126" s="136" t="s">
        <v>6922</v>
      </c>
      <c r="D1126" s="136" t="s">
        <v>1634</v>
      </c>
      <c r="E1126" s="133" t="s">
        <v>4607</v>
      </c>
      <c r="F1126" s="133">
        <v>133913</v>
      </c>
      <c r="G1126" s="133">
        <v>165</v>
      </c>
      <c r="H1126" s="133">
        <v>173</v>
      </c>
      <c r="I1126" s="133">
        <v>1</v>
      </c>
      <c r="J1126" s="133">
        <v>1400</v>
      </c>
      <c r="K1126" s="133">
        <v>36</v>
      </c>
      <c r="L1126" s="133"/>
      <c r="M1126" s="133" t="s">
        <v>1494</v>
      </c>
      <c r="N1126" s="133"/>
      <c r="O1126" s="133" t="s">
        <v>2597</v>
      </c>
      <c r="P1126" s="133" t="s">
        <v>4816</v>
      </c>
      <c r="Q1126" s="166">
        <v>42127</v>
      </c>
      <c r="R1126" s="133"/>
      <c r="S1126" s="146" t="s">
        <v>3649</v>
      </c>
      <c r="T1126" s="173" t="s">
        <v>3649</v>
      </c>
      <c r="U1126" s="170" t="s">
        <v>3649</v>
      </c>
      <c r="V1126" s="133"/>
      <c r="W1126" s="133"/>
      <c r="X1126" s="133"/>
    </row>
    <row r="1127" spans="1:24" x14ac:dyDescent="0.2">
      <c r="A1127" s="133" t="s">
        <v>6711</v>
      </c>
      <c r="B1127" s="133">
        <v>43</v>
      </c>
      <c r="C1127" s="136" t="s">
        <v>6922</v>
      </c>
      <c r="D1127" s="136" t="s">
        <v>2726</v>
      </c>
      <c r="E1127" s="133" t="s">
        <v>4607</v>
      </c>
      <c r="F1127" s="133">
        <v>133913</v>
      </c>
      <c r="G1127" s="133">
        <v>165</v>
      </c>
      <c r="H1127" s="133">
        <v>173</v>
      </c>
      <c r="I1127" s="133">
        <v>1</v>
      </c>
      <c r="J1127" s="133">
        <v>220</v>
      </c>
      <c r="K1127" s="133">
        <v>36</v>
      </c>
      <c r="L1127" s="133"/>
      <c r="M1127" s="133" t="s">
        <v>1494</v>
      </c>
      <c r="N1127" s="133"/>
      <c r="O1127" s="133" t="s">
        <v>2597</v>
      </c>
      <c r="P1127" s="133" t="s">
        <v>4816</v>
      </c>
      <c r="Q1127" s="166">
        <v>42132</v>
      </c>
      <c r="R1127" s="133"/>
      <c r="S1127" s="146" t="s">
        <v>3649</v>
      </c>
      <c r="T1127" s="173" t="s">
        <v>3649</v>
      </c>
      <c r="U1127" s="170" t="s">
        <v>3649</v>
      </c>
      <c r="V1127" s="133"/>
      <c r="W1127" s="133"/>
      <c r="X1127" s="133"/>
    </row>
    <row r="1128" spans="1:24" x14ac:dyDescent="0.2">
      <c r="A1128" s="133" t="s">
        <v>6926</v>
      </c>
      <c r="B1128" s="133">
        <v>42</v>
      </c>
      <c r="C1128" s="136" t="s">
        <v>7008</v>
      </c>
      <c r="D1128" s="136" t="s">
        <v>2726</v>
      </c>
      <c r="E1128" s="133" t="s">
        <v>6927</v>
      </c>
      <c r="F1128" s="133">
        <v>136750</v>
      </c>
      <c r="G1128" s="133">
        <v>165</v>
      </c>
      <c r="H1128" s="133">
        <v>172</v>
      </c>
      <c r="I1128" s="133">
        <v>1</v>
      </c>
      <c r="J1128" s="133">
        <v>1102</v>
      </c>
      <c r="K1128" s="133">
        <v>33</v>
      </c>
      <c r="L1128" s="133"/>
      <c r="M1128" s="133" t="s">
        <v>5743</v>
      </c>
      <c r="N1128" s="133"/>
      <c r="O1128" s="133" t="s">
        <v>2584</v>
      </c>
      <c r="P1128" s="133" t="s">
        <v>3366</v>
      </c>
      <c r="Q1128" s="166">
        <v>42180</v>
      </c>
      <c r="R1128" s="133"/>
      <c r="S1128" s="146" t="s">
        <v>3649</v>
      </c>
      <c r="T1128" s="173" t="s">
        <v>3649</v>
      </c>
      <c r="U1128" s="170" t="s">
        <v>3649</v>
      </c>
      <c r="V1128" s="133"/>
      <c r="W1128" s="133"/>
      <c r="X1128" s="133"/>
    </row>
    <row r="1129" spans="1:24" x14ac:dyDescent="0.2">
      <c r="A1129" s="133"/>
      <c r="B1129" s="133">
        <v>49</v>
      </c>
      <c r="C1129" s="136" t="s">
        <v>6869</v>
      </c>
      <c r="D1129" s="136" t="s">
        <v>3704</v>
      </c>
      <c r="E1129" s="133"/>
      <c r="F1129" s="133">
        <v>136900</v>
      </c>
      <c r="G1129" s="133" t="s">
        <v>1991</v>
      </c>
      <c r="H1129" s="133">
        <v>176</v>
      </c>
      <c r="I1129" s="133">
        <v>1</v>
      </c>
      <c r="J1129" s="133">
        <v>601</v>
      </c>
      <c r="K1129" s="133">
        <v>33</v>
      </c>
      <c r="L1129" s="133"/>
      <c r="M1129" s="133" t="s">
        <v>1380</v>
      </c>
      <c r="N1129" s="133"/>
      <c r="O1129" s="133" t="s">
        <v>2722</v>
      </c>
      <c r="P1129" s="133" t="s">
        <v>2277</v>
      </c>
      <c r="Q1129" s="166">
        <v>42179</v>
      </c>
      <c r="R1129" s="133"/>
      <c r="S1129" s="146" t="s">
        <v>3649</v>
      </c>
      <c r="T1129" s="173" t="s">
        <v>3649</v>
      </c>
      <c r="U1129" s="170" t="s">
        <v>3649</v>
      </c>
      <c r="V1129" s="133"/>
      <c r="W1129" s="133"/>
      <c r="X1129" s="133"/>
    </row>
    <row r="1130" spans="1:24" x14ac:dyDescent="0.2">
      <c r="A1130" s="133" t="s">
        <v>6935</v>
      </c>
      <c r="B1130" s="133">
        <v>59</v>
      </c>
      <c r="C1130" s="136" t="s">
        <v>6331</v>
      </c>
      <c r="D1130" s="136" t="s">
        <v>2447</v>
      </c>
      <c r="E1130" s="133" t="s">
        <v>6911</v>
      </c>
      <c r="F1130" s="133" t="s">
        <v>6912</v>
      </c>
      <c r="G1130" s="133" t="s">
        <v>3325</v>
      </c>
      <c r="H1130" s="133">
        <v>240</v>
      </c>
      <c r="I1130" s="133">
        <v>1</v>
      </c>
      <c r="J1130" s="133">
        <v>380</v>
      </c>
      <c r="K1130" s="133">
        <v>18</v>
      </c>
      <c r="L1130" s="133">
        <v>4400</v>
      </c>
      <c r="M1130" s="133" t="s">
        <v>6913</v>
      </c>
      <c r="N1130" s="133" t="s">
        <v>3947</v>
      </c>
      <c r="O1130" s="133" t="s">
        <v>6936</v>
      </c>
      <c r="P1130" s="133" t="s">
        <v>4816</v>
      </c>
      <c r="Q1130" s="166">
        <v>42171</v>
      </c>
      <c r="R1130" s="133">
        <v>2000</v>
      </c>
      <c r="S1130" s="146" t="s">
        <v>3649</v>
      </c>
      <c r="T1130" s="173" t="s">
        <v>3649</v>
      </c>
      <c r="U1130" s="170" t="s">
        <v>3649</v>
      </c>
      <c r="V1130" s="133"/>
      <c r="W1130" s="133"/>
      <c r="X1130" s="133"/>
    </row>
    <row r="1131" spans="1:24" x14ac:dyDescent="0.2">
      <c r="A1131" s="133"/>
      <c r="B1131" s="133">
        <v>55</v>
      </c>
      <c r="C1131" s="136" t="s">
        <v>6787</v>
      </c>
      <c r="D1131" s="136" t="s">
        <v>1645</v>
      </c>
      <c r="E1131" s="133"/>
      <c r="F1131" s="133">
        <v>136900</v>
      </c>
      <c r="G1131" s="133" t="s">
        <v>1192</v>
      </c>
      <c r="H1131" s="133">
        <v>125</v>
      </c>
      <c r="I1131" s="133">
        <v>1</v>
      </c>
      <c r="J1131" s="133">
        <v>234</v>
      </c>
      <c r="K1131" s="133">
        <v>33</v>
      </c>
      <c r="L1131" s="133"/>
      <c r="M1131" s="133" t="s">
        <v>1380</v>
      </c>
      <c r="N1131" s="133"/>
      <c r="O1131" s="133" t="s">
        <v>2722</v>
      </c>
      <c r="P1131" s="133" t="s">
        <v>4816</v>
      </c>
      <c r="Q1131" s="166">
        <v>42177</v>
      </c>
      <c r="R1131" s="133"/>
      <c r="S1131" s="146" t="s">
        <v>3649</v>
      </c>
      <c r="T1131" s="173" t="s">
        <v>3649</v>
      </c>
      <c r="U1131" s="170" t="s">
        <v>3649</v>
      </c>
      <c r="V1131" s="133"/>
      <c r="W1131" s="133"/>
      <c r="X1131" s="133"/>
    </row>
    <row r="1132" spans="1:24" x14ac:dyDescent="0.2">
      <c r="A1132" s="133"/>
      <c r="B1132" s="133">
        <v>55</v>
      </c>
      <c r="C1132" s="136" t="s">
        <v>6787</v>
      </c>
      <c r="D1132" s="136" t="s">
        <v>1650</v>
      </c>
      <c r="E1132" s="133"/>
      <c r="F1132" s="133">
        <v>136900</v>
      </c>
      <c r="G1132" s="133" t="s">
        <v>1192</v>
      </c>
      <c r="H1132" s="133">
        <v>125</v>
      </c>
      <c r="I1132" s="133">
        <v>1</v>
      </c>
      <c r="J1132" s="133">
        <v>234</v>
      </c>
      <c r="K1132" s="133">
        <v>33</v>
      </c>
      <c r="L1132" s="133"/>
      <c r="M1132" s="133" t="s">
        <v>1380</v>
      </c>
      <c r="N1132" s="133"/>
      <c r="O1132" s="133" t="s">
        <v>2722</v>
      </c>
      <c r="P1132" s="133" t="s">
        <v>4816</v>
      </c>
      <c r="Q1132" s="166">
        <v>42177</v>
      </c>
      <c r="R1132" s="133"/>
      <c r="S1132" s="146" t="s">
        <v>3649</v>
      </c>
      <c r="T1132" s="173" t="s">
        <v>3649</v>
      </c>
      <c r="U1132" s="170" t="s">
        <v>3649</v>
      </c>
      <c r="V1132" s="133"/>
      <c r="W1132" s="133"/>
      <c r="X1132" s="133"/>
    </row>
    <row r="1133" spans="1:24" x14ac:dyDescent="0.2">
      <c r="A1133" s="133"/>
      <c r="B1133" s="133">
        <v>58</v>
      </c>
      <c r="C1133" s="136" t="s">
        <v>6867</v>
      </c>
      <c r="D1133" s="136" t="s">
        <v>1641</v>
      </c>
      <c r="E1133" s="133"/>
      <c r="F1133" s="133">
        <v>136900</v>
      </c>
      <c r="G1133" s="133" t="s">
        <v>1991</v>
      </c>
      <c r="H1133" s="133">
        <v>177</v>
      </c>
      <c r="I1133" s="133">
        <v>1</v>
      </c>
      <c r="J1133" s="133">
        <v>602</v>
      </c>
      <c r="K1133" s="133">
        <v>33</v>
      </c>
      <c r="L1133" s="133"/>
      <c r="M1133" s="133" t="s">
        <v>1380</v>
      </c>
      <c r="N1133" s="133"/>
      <c r="O1133" s="133" t="s">
        <v>2722</v>
      </c>
      <c r="P1133" s="133" t="s">
        <v>3366</v>
      </c>
      <c r="Q1133" s="166">
        <v>42188</v>
      </c>
      <c r="R1133" s="133"/>
      <c r="S1133" s="146" t="s">
        <v>3649</v>
      </c>
      <c r="T1133" s="173" t="s">
        <v>3649</v>
      </c>
      <c r="U1133" s="170" t="s">
        <v>3649</v>
      </c>
      <c r="V1133" s="133"/>
      <c r="W1133" s="133"/>
      <c r="X1133" s="133"/>
    </row>
    <row r="1134" spans="1:24" x14ac:dyDescent="0.2">
      <c r="A1134" s="133"/>
      <c r="B1134" s="133">
        <v>58</v>
      </c>
      <c r="C1134" s="136" t="s">
        <v>6867</v>
      </c>
      <c r="D1134" s="136" t="s">
        <v>1642</v>
      </c>
      <c r="E1134" s="133"/>
      <c r="F1134" s="133">
        <v>136900</v>
      </c>
      <c r="G1134" s="133" t="s">
        <v>1991</v>
      </c>
      <c r="H1134" s="133">
        <v>177</v>
      </c>
      <c r="I1134" s="133">
        <v>1</v>
      </c>
      <c r="J1134" s="133">
        <v>602</v>
      </c>
      <c r="K1134" s="133">
        <v>33</v>
      </c>
      <c r="L1134" s="133"/>
      <c r="M1134" s="133" t="s">
        <v>1380</v>
      </c>
      <c r="N1134" s="133"/>
      <c r="O1134" s="133" t="s">
        <v>2722</v>
      </c>
      <c r="P1134" s="133" t="s">
        <v>3366</v>
      </c>
      <c r="Q1134" s="166">
        <v>42188</v>
      </c>
      <c r="R1134" s="133"/>
      <c r="S1134" s="146" t="s">
        <v>3649</v>
      </c>
      <c r="T1134" s="173" t="s">
        <v>3649</v>
      </c>
      <c r="U1134" s="170" t="s">
        <v>3649</v>
      </c>
      <c r="V1134" s="133"/>
      <c r="W1134" s="133"/>
      <c r="X1134" s="133"/>
    </row>
    <row r="1135" spans="1:24" x14ac:dyDescent="0.2">
      <c r="A1135" s="133" t="s">
        <v>6729</v>
      </c>
      <c r="B1135" s="133">
        <v>56</v>
      </c>
      <c r="C1135" s="136" t="s">
        <v>6724</v>
      </c>
      <c r="D1135" s="136" t="s">
        <v>2726</v>
      </c>
      <c r="E1135" s="133" t="s">
        <v>2138</v>
      </c>
      <c r="F1135" s="133">
        <v>4772</v>
      </c>
      <c r="G1135" s="133" t="s">
        <v>1648</v>
      </c>
      <c r="H1135" s="133">
        <v>172</v>
      </c>
      <c r="I1135" s="133">
        <v>1</v>
      </c>
      <c r="J1135" s="133">
        <v>991</v>
      </c>
      <c r="K1135" s="133">
        <v>48</v>
      </c>
      <c r="L1135" s="133">
        <v>991</v>
      </c>
      <c r="M1135" s="133" t="s">
        <v>5500</v>
      </c>
      <c r="N1135" s="133"/>
      <c r="O1135" s="133" t="s">
        <v>6607</v>
      </c>
      <c r="P1135" s="133" t="s">
        <v>2277</v>
      </c>
      <c r="Q1135" s="166">
        <v>42221</v>
      </c>
      <c r="R1135" s="133"/>
      <c r="S1135" s="146" t="s">
        <v>3649</v>
      </c>
      <c r="T1135" s="173" t="s">
        <v>3649</v>
      </c>
      <c r="U1135" s="170" t="s">
        <v>3649</v>
      </c>
      <c r="V1135" s="133"/>
      <c r="W1135" s="133"/>
      <c r="X1135" s="133"/>
    </row>
    <row r="1136" spans="1:24" x14ac:dyDescent="0.2">
      <c r="A1136" s="133"/>
      <c r="B1136" s="133">
        <v>54</v>
      </c>
      <c r="C1136" s="136" t="s">
        <v>6923</v>
      </c>
      <c r="D1136" s="136" t="s">
        <v>2726</v>
      </c>
      <c r="E1136" s="133"/>
      <c r="F1136" s="133">
        <v>136900</v>
      </c>
      <c r="G1136" s="133">
        <v>165</v>
      </c>
      <c r="H1136" s="133">
        <v>176</v>
      </c>
      <c r="I1136" s="133">
        <v>1</v>
      </c>
      <c r="J1136" s="133">
        <v>602</v>
      </c>
      <c r="K1136" s="133">
        <v>33</v>
      </c>
      <c r="L1136" s="133"/>
      <c r="M1136" s="133" t="s">
        <v>1380</v>
      </c>
      <c r="N1136" s="133"/>
      <c r="O1136" s="133" t="s">
        <v>2722</v>
      </c>
      <c r="P1136" s="133" t="s">
        <v>4816</v>
      </c>
      <c r="Q1136" s="166">
        <v>42193</v>
      </c>
      <c r="R1136" s="133"/>
      <c r="S1136" s="146" t="s">
        <v>3649</v>
      </c>
      <c r="T1136" s="173" t="s">
        <v>3649</v>
      </c>
      <c r="U1136" s="170" t="s">
        <v>3649</v>
      </c>
      <c r="V1136" s="133"/>
      <c r="W1136" s="133"/>
      <c r="X1136" s="133"/>
    </row>
    <row r="1137" spans="1:24" x14ac:dyDescent="0.2">
      <c r="A1137" s="133"/>
      <c r="B1137" s="133">
        <v>54</v>
      </c>
      <c r="C1137" s="136" t="s">
        <v>6923</v>
      </c>
      <c r="D1137" s="136" t="s">
        <v>2729</v>
      </c>
      <c r="E1137" s="133"/>
      <c r="F1137" s="133">
        <v>136900</v>
      </c>
      <c r="G1137" s="133">
        <v>165</v>
      </c>
      <c r="H1137" s="133">
        <v>176</v>
      </c>
      <c r="I1137" s="133">
        <v>1</v>
      </c>
      <c r="J1137" s="133">
        <v>602</v>
      </c>
      <c r="K1137" s="133">
        <v>33</v>
      </c>
      <c r="L1137" s="133"/>
      <c r="M1137" s="133" t="s">
        <v>1380</v>
      </c>
      <c r="N1137" s="133"/>
      <c r="O1137" s="133" t="s">
        <v>2722</v>
      </c>
      <c r="P1137" s="133" t="s">
        <v>4816</v>
      </c>
      <c r="Q1137" s="166">
        <v>42193</v>
      </c>
      <c r="R1137" s="133"/>
      <c r="S1137" s="146" t="s">
        <v>3649</v>
      </c>
      <c r="T1137" s="173" t="s">
        <v>3649</v>
      </c>
      <c r="U1137" s="170" t="s">
        <v>3649</v>
      </c>
      <c r="V1137" s="133"/>
      <c r="W1137" s="133"/>
      <c r="X1137" s="133"/>
    </row>
    <row r="1138" spans="1:24" x14ac:dyDescent="0.2">
      <c r="A1138" s="133" t="s">
        <v>7070</v>
      </c>
      <c r="B1138" s="133" t="s">
        <v>4558</v>
      </c>
      <c r="C1138" s="136" t="s">
        <v>6953</v>
      </c>
      <c r="D1138" s="136" t="s">
        <v>2200</v>
      </c>
      <c r="E1138" s="133" t="s">
        <v>5475</v>
      </c>
      <c r="F1138" s="133" t="s">
        <v>5476</v>
      </c>
      <c r="G1138" s="133" t="s">
        <v>3620</v>
      </c>
      <c r="H1138" s="133">
        <v>303</v>
      </c>
      <c r="I1138" s="133">
        <v>1</v>
      </c>
      <c r="J1138" s="133">
        <v>165</v>
      </c>
      <c r="K1138" s="133">
        <v>62</v>
      </c>
      <c r="L1138" s="133">
        <v>330</v>
      </c>
      <c r="M1138" s="133" t="s">
        <v>917</v>
      </c>
      <c r="N1138" s="133" t="s">
        <v>1748</v>
      </c>
      <c r="O1138" s="133" t="s">
        <v>4452</v>
      </c>
      <c r="P1138" s="133" t="s">
        <v>663</v>
      </c>
      <c r="Q1138" s="166">
        <v>42180</v>
      </c>
      <c r="R1138" s="133">
        <v>90</v>
      </c>
      <c r="S1138" s="146" t="s">
        <v>3649</v>
      </c>
      <c r="T1138" s="173" t="s">
        <v>3649</v>
      </c>
      <c r="U1138" s="170" t="s">
        <v>3649</v>
      </c>
      <c r="V1138" s="133"/>
      <c r="W1138" s="133"/>
      <c r="X1138" s="133"/>
    </row>
    <row r="1139" spans="1:24" x14ac:dyDescent="0.2">
      <c r="A1139" s="133" t="s">
        <v>7071</v>
      </c>
      <c r="B1139" s="133" t="s">
        <v>4424</v>
      </c>
      <c r="C1139" s="136" t="s">
        <v>6786</v>
      </c>
      <c r="D1139" s="136" t="s">
        <v>7111</v>
      </c>
      <c r="E1139" s="133" t="s">
        <v>7072</v>
      </c>
      <c r="F1139" s="133" t="s">
        <v>7073</v>
      </c>
      <c r="G1139" s="133" t="s">
        <v>3655</v>
      </c>
      <c r="H1139" s="133">
        <v>172</v>
      </c>
      <c r="I1139" s="133">
        <v>1</v>
      </c>
      <c r="J1139" s="133">
        <v>122.5</v>
      </c>
      <c r="K1139" s="133">
        <v>54</v>
      </c>
      <c r="L1139" s="133">
        <v>180</v>
      </c>
      <c r="M1139" s="133" t="s">
        <v>5514</v>
      </c>
      <c r="N1139" s="133" t="s">
        <v>2660</v>
      </c>
      <c r="O1139" s="133" t="s">
        <v>6726</v>
      </c>
      <c r="P1139" s="133" t="s">
        <v>663</v>
      </c>
      <c r="Q1139" s="166">
        <v>42180</v>
      </c>
      <c r="R1139" s="133">
        <v>28</v>
      </c>
      <c r="S1139" s="146" t="s">
        <v>3649</v>
      </c>
      <c r="T1139" s="173" t="s">
        <v>3649</v>
      </c>
      <c r="U1139" s="170" t="s">
        <v>3649</v>
      </c>
      <c r="V1139" s="133"/>
      <c r="W1139" s="133"/>
      <c r="X1139" s="133"/>
    </row>
    <row r="1140" spans="1:24" x14ac:dyDescent="0.2">
      <c r="A1140" s="133" t="s">
        <v>7071</v>
      </c>
      <c r="B1140" s="133" t="s">
        <v>4424</v>
      </c>
      <c r="C1140" s="136" t="s">
        <v>6786</v>
      </c>
      <c r="D1140" s="136" t="s">
        <v>7112</v>
      </c>
      <c r="E1140" s="133" t="s">
        <v>7072</v>
      </c>
      <c r="F1140" s="133" t="s">
        <v>7073</v>
      </c>
      <c r="G1140" s="133" t="s">
        <v>3655</v>
      </c>
      <c r="H1140" s="133">
        <v>172</v>
      </c>
      <c r="I1140" s="133">
        <v>1</v>
      </c>
      <c r="J1140" s="133">
        <v>122.5</v>
      </c>
      <c r="K1140" s="133">
        <v>54</v>
      </c>
      <c r="L1140" s="133">
        <v>180</v>
      </c>
      <c r="M1140" s="133" t="s">
        <v>5514</v>
      </c>
      <c r="N1140" s="133" t="s">
        <v>2660</v>
      </c>
      <c r="O1140" s="133" t="s">
        <v>6726</v>
      </c>
      <c r="P1140" s="133" t="s">
        <v>663</v>
      </c>
      <c r="Q1140" s="166">
        <v>42180</v>
      </c>
      <c r="R1140" s="133">
        <v>28</v>
      </c>
      <c r="S1140" s="146" t="s">
        <v>3649</v>
      </c>
      <c r="T1140" s="173" t="s">
        <v>3649</v>
      </c>
      <c r="U1140" s="170" t="s">
        <v>3649</v>
      </c>
      <c r="V1140" s="133"/>
      <c r="W1140" s="133"/>
      <c r="X1140" s="133"/>
    </row>
    <row r="1141" spans="1:24" x14ac:dyDescent="0.2">
      <c r="A1141" s="133" t="s">
        <v>7070</v>
      </c>
      <c r="B1141" s="133" t="s">
        <v>4559</v>
      </c>
      <c r="C1141" s="136" t="s">
        <v>6062</v>
      </c>
      <c r="D1141" s="136" t="s">
        <v>537</v>
      </c>
      <c r="E1141" s="133" t="s">
        <v>5475</v>
      </c>
      <c r="F1141" s="133" t="s">
        <v>5476</v>
      </c>
      <c r="G1141" s="133" t="s">
        <v>3620</v>
      </c>
      <c r="H1141" s="133">
        <v>303</v>
      </c>
      <c r="I1141" s="133">
        <v>1</v>
      </c>
      <c r="J1141" s="133">
        <v>165</v>
      </c>
      <c r="K1141" s="133">
        <v>62</v>
      </c>
      <c r="L1141" s="133">
        <v>330</v>
      </c>
      <c r="M1141" s="133" t="s">
        <v>917</v>
      </c>
      <c r="N1141" s="133" t="s">
        <v>1748</v>
      </c>
      <c r="O1141" s="133" t="s">
        <v>4452</v>
      </c>
      <c r="P1141" s="133" t="s">
        <v>663</v>
      </c>
      <c r="Q1141" s="166">
        <v>42180</v>
      </c>
      <c r="R1141" s="133">
        <v>90</v>
      </c>
      <c r="S1141" s="146" t="s">
        <v>3649</v>
      </c>
      <c r="T1141" s="173" t="s">
        <v>3649</v>
      </c>
      <c r="U1141" s="170" t="s">
        <v>3649</v>
      </c>
      <c r="V1141" s="133"/>
      <c r="W1141" s="133"/>
      <c r="X1141" s="133"/>
    </row>
    <row r="1142" spans="1:24" x14ac:dyDescent="0.2">
      <c r="A1142" s="133" t="s">
        <v>6935</v>
      </c>
      <c r="B1142" s="133">
        <v>59</v>
      </c>
      <c r="C1142" s="136" t="s">
        <v>6331</v>
      </c>
      <c r="D1142" s="136" t="s">
        <v>2451</v>
      </c>
      <c r="E1142" s="133" t="s">
        <v>6911</v>
      </c>
      <c r="F1142" s="133" t="s">
        <v>6912</v>
      </c>
      <c r="G1142" s="133" t="s">
        <v>3325</v>
      </c>
      <c r="H1142" s="133">
        <v>240</v>
      </c>
      <c r="I1142" s="133">
        <v>1</v>
      </c>
      <c r="J1142" s="133">
        <v>493</v>
      </c>
      <c r="K1142" s="133">
        <v>18</v>
      </c>
      <c r="L1142" s="133">
        <v>4400</v>
      </c>
      <c r="M1142" s="133" t="s">
        <v>6913</v>
      </c>
      <c r="N1142" s="133" t="s">
        <v>3947</v>
      </c>
      <c r="O1142" s="133" t="s">
        <v>6936</v>
      </c>
      <c r="P1142" s="133" t="s">
        <v>2277</v>
      </c>
      <c r="Q1142" s="166">
        <v>42179</v>
      </c>
      <c r="R1142" s="133">
        <v>2000</v>
      </c>
      <c r="S1142" s="146" t="s">
        <v>3649</v>
      </c>
      <c r="T1142" s="173" t="s">
        <v>3649</v>
      </c>
      <c r="U1142" s="170" t="s">
        <v>3649</v>
      </c>
      <c r="V1142" s="133"/>
      <c r="W1142" s="133"/>
      <c r="X1142" s="133"/>
    </row>
    <row r="1143" spans="1:24" x14ac:dyDescent="0.2">
      <c r="A1143" s="133" t="s">
        <v>7080</v>
      </c>
      <c r="B1143" s="133" t="s">
        <v>4422</v>
      </c>
      <c r="C1143" s="136" t="s">
        <v>6908</v>
      </c>
      <c r="D1143" s="136" t="s">
        <v>4301</v>
      </c>
      <c r="E1143" s="133" t="s">
        <v>3700</v>
      </c>
      <c r="F1143" s="133" t="s">
        <v>4839</v>
      </c>
      <c r="G1143" s="133" t="s">
        <v>3655</v>
      </c>
      <c r="H1143" s="133">
        <v>172</v>
      </c>
      <c r="I1143" s="133">
        <v>1</v>
      </c>
      <c r="J1143" s="133">
        <v>330</v>
      </c>
      <c r="K1143" s="133">
        <v>54</v>
      </c>
      <c r="L1143" s="133">
        <v>330</v>
      </c>
      <c r="M1143" s="133" t="s">
        <v>6744</v>
      </c>
      <c r="N1143" s="133" t="s">
        <v>3622</v>
      </c>
      <c r="O1143" s="133" t="s">
        <v>6668</v>
      </c>
      <c r="P1143" s="133" t="s">
        <v>663</v>
      </c>
      <c r="Q1143" s="166">
        <v>42181</v>
      </c>
      <c r="R1143" s="133">
        <v>42</v>
      </c>
      <c r="S1143" s="146" t="s">
        <v>3649</v>
      </c>
      <c r="T1143" s="173" t="s">
        <v>3649</v>
      </c>
      <c r="U1143" s="170" t="s">
        <v>3649</v>
      </c>
      <c r="V1143" s="133"/>
      <c r="W1143" s="133"/>
      <c r="X1143" s="133"/>
    </row>
    <row r="1144" spans="1:24" x14ac:dyDescent="0.2">
      <c r="A1144" s="133" t="s">
        <v>1207</v>
      </c>
      <c r="B1144" s="133" t="s">
        <v>4422</v>
      </c>
      <c r="C1144" s="136" t="s">
        <v>6908</v>
      </c>
      <c r="D1144" s="136" t="s">
        <v>4296</v>
      </c>
      <c r="E1144" s="133"/>
      <c r="F1144" s="133">
        <v>3</v>
      </c>
      <c r="G1144" s="133" t="s">
        <v>3655</v>
      </c>
      <c r="H1144" s="133">
        <v>172</v>
      </c>
      <c r="I1144" s="133">
        <v>1</v>
      </c>
      <c r="J1144" s="133">
        <v>3</v>
      </c>
      <c r="K1144" s="133">
        <v>45</v>
      </c>
      <c r="L1144" s="133">
        <v>3</v>
      </c>
      <c r="M1144" s="133" t="s">
        <v>7081</v>
      </c>
      <c r="N1144" s="133" t="s">
        <v>6965</v>
      </c>
      <c r="O1144" s="133" t="s">
        <v>7082</v>
      </c>
      <c r="P1144" s="133" t="s">
        <v>5281</v>
      </c>
      <c r="Q1144" s="166">
        <v>42172</v>
      </c>
      <c r="R1144" s="133">
        <v>0.1</v>
      </c>
      <c r="S1144" s="146" t="s">
        <v>3649</v>
      </c>
      <c r="T1144" s="173" t="s">
        <v>3649</v>
      </c>
      <c r="U1144" s="170" t="s">
        <v>3649</v>
      </c>
      <c r="V1144" s="133"/>
      <c r="W1144" s="133"/>
      <c r="X1144" s="133"/>
    </row>
    <row r="1145" spans="1:24" x14ac:dyDescent="0.2">
      <c r="A1145" s="133"/>
      <c r="B1145" s="133">
        <v>53</v>
      </c>
      <c r="C1145" s="136" t="s">
        <v>7083</v>
      </c>
      <c r="D1145" s="136" t="s">
        <v>1651</v>
      </c>
      <c r="E1145" s="133"/>
      <c r="F1145" s="133">
        <v>136900</v>
      </c>
      <c r="G1145" s="133">
        <v>165</v>
      </c>
      <c r="H1145" s="133">
        <v>176</v>
      </c>
      <c r="I1145" s="133">
        <v>1</v>
      </c>
      <c r="J1145" s="133">
        <v>601</v>
      </c>
      <c r="K1145" s="133">
        <v>33</v>
      </c>
      <c r="L1145" s="133"/>
      <c r="M1145" s="133" t="s">
        <v>1380</v>
      </c>
      <c r="N1145" s="133"/>
      <c r="O1145" s="133" t="s">
        <v>2573</v>
      </c>
      <c r="P1145" s="133" t="s">
        <v>4816</v>
      </c>
      <c r="Q1145" s="166">
        <v>42198</v>
      </c>
      <c r="R1145" s="133"/>
      <c r="S1145" s="146" t="s">
        <v>3649</v>
      </c>
      <c r="T1145" s="173" t="s">
        <v>3649</v>
      </c>
      <c r="U1145" s="170" t="s">
        <v>3649</v>
      </c>
      <c r="V1145" s="133"/>
      <c r="W1145" s="133"/>
      <c r="X1145" s="133"/>
    </row>
    <row r="1146" spans="1:24" x14ac:dyDescent="0.2">
      <c r="A1146" s="133"/>
      <c r="B1146" s="133">
        <v>53</v>
      </c>
      <c r="C1146" s="136" t="s">
        <v>7083</v>
      </c>
      <c r="D1146" s="136" t="s">
        <v>1631</v>
      </c>
      <c r="E1146" s="133"/>
      <c r="F1146" s="133">
        <v>136900</v>
      </c>
      <c r="G1146" s="133">
        <v>165</v>
      </c>
      <c r="H1146" s="133">
        <v>176</v>
      </c>
      <c r="I1146" s="133">
        <v>1</v>
      </c>
      <c r="J1146" s="133">
        <v>601</v>
      </c>
      <c r="K1146" s="133">
        <v>33</v>
      </c>
      <c r="L1146" s="133"/>
      <c r="M1146" s="133" t="s">
        <v>1380</v>
      </c>
      <c r="N1146" s="133"/>
      <c r="O1146" s="133" t="s">
        <v>2573</v>
      </c>
      <c r="P1146" s="133" t="s">
        <v>4816</v>
      </c>
      <c r="Q1146" s="166">
        <v>42198</v>
      </c>
      <c r="R1146" s="133"/>
      <c r="S1146" s="146" t="s">
        <v>3649</v>
      </c>
      <c r="T1146" s="173" t="s">
        <v>3649</v>
      </c>
      <c r="U1146" s="170" t="s">
        <v>3649</v>
      </c>
      <c r="V1146" s="133"/>
      <c r="W1146" s="133"/>
      <c r="X1146" s="133"/>
    </row>
    <row r="1147" spans="1:24" x14ac:dyDescent="0.2">
      <c r="A1147" s="133" t="s">
        <v>7091</v>
      </c>
      <c r="B1147" s="133" t="s">
        <v>4559</v>
      </c>
      <c r="C1147" s="136" t="s">
        <v>6062</v>
      </c>
      <c r="D1147" s="136" t="s">
        <v>541</v>
      </c>
      <c r="E1147" s="133" t="s">
        <v>3632</v>
      </c>
      <c r="F1147" s="133">
        <v>238312</v>
      </c>
      <c r="G1147" s="133" t="s">
        <v>3620</v>
      </c>
      <c r="H1147" s="133">
        <v>303</v>
      </c>
      <c r="I1147" s="133">
        <v>1</v>
      </c>
      <c r="J1147" s="133">
        <v>220</v>
      </c>
      <c r="K1147" s="133">
        <v>38</v>
      </c>
      <c r="L1147" s="133">
        <v>220</v>
      </c>
      <c r="M1147" s="133" t="s">
        <v>7092</v>
      </c>
      <c r="N1147" s="133" t="s">
        <v>4907</v>
      </c>
      <c r="O1147" s="133" t="s">
        <v>5710</v>
      </c>
      <c r="P1147" s="133" t="s">
        <v>4816</v>
      </c>
      <c r="Q1147" s="166">
        <v>42191</v>
      </c>
      <c r="R1147" s="133">
        <v>36</v>
      </c>
      <c r="S1147" s="146" t="s">
        <v>3649</v>
      </c>
      <c r="T1147" s="173" t="s">
        <v>3649</v>
      </c>
      <c r="U1147" s="170" t="s">
        <v>3649</v>
      </c>
      <c r="V1147" s="133"/>
      <c r="W1147" s="133"/>
      <c r="X1147" s="133"/>
    </row>
    <row r="1148" spans="1:24" x14ac:dyDescent="0.2">
      <c r="A1148" s="133" t="s">
        <v>7093</v>
      </c>
      <c r="B1148" s="133" t="s">
        <v>4422</v>
      </c>
      <c r="C1148" s="136" t="s">
        <v>6908</v>
      </c>
      <c r="D1148" s="136" t="s">
        <v>2638</v>
      </c>
      <c r="E1148" s="133" t="s">
        <v>5658</v>
      </c>
      <c r="F1148" s="133" t="s">
        <v>4166</v>
      </c>
      <c r="G1148" s="133" t="s">
        <v>2721</v>
      </c>
      <c r="H1148" s="133"/>
      <c r="I1148" s="133">
        <v>1</v>
      </c>
      <c r="J1148" s="133">
        <v>110</v>
      </c>
      <c r="K1148" s="133">
        <v>54</v>
      </c>
      <c r="L1148" s="133">
        <v>110</v>
      </c>
      <c r="M1148" s="133" t="s">
        <v>3630</v>
      </c>
      <c r="N1148" s="133" t="s">
        <v>3612</v>
      </c>
      <c r="O1148" s="133" t="s">
        <v>6228</v>
      </c>
      <c r="P1148" s="133" t="s">
        <v>3366</v>
      </c>
      <c r="Q1148" s="166">
        <v>42187</v>
      </c>
      <c r="R1148" s="133">
        <v>14</v>
      </c>
      <c r="S1148" s="146" t="s">
        <v>3649</v>
      </c>
      <c r="T1148" s="173" t="s">
        <v>3649</v>
      </c>
      <c r="U1148" s="170" t="s">
        <v>3649</v>
      </c>
      <c r="V1148" s="133"/>
      <c r="W1148" s="133"/>
      <c r="X1148" s="133"/>
    </row>
    <row r="1149" spans="1:24" x14ac:dyDescent="0.2">
      <c r="A1149" s="133"/>
      <c r="B1149" s="133">
        <v>49</v>
      </c>
      <c r="C1149" s="136" t="s">
        <v>6869</v>
      </c>
      <c r="D1149" s="136" t="s">
        <v>1645</v>
      </c>
      <c r="E1149" s="133"/>
      <c r="F1149" s="133">
        <v>136900</v>
      </c>
      <c r="G1149" s="133" t="s">
        <v>1991</v>
      </c>
      <c r="H1149" s="133">
        <v>176</v>
      </c>
      <c r="I1149" s="133">
        <v>1</v>
      </c>
      <c r="J1149" s="133">
        <v>147</v>
      </c>
      <c r="K1149" s="133">
        <v>33</v>
      </c>
      <c r="L1149" s="133"/>
      <c r="M1149" s="133" t="s">
        <v>1380</v>
      </c>
      <c r="N1149" s="133"/>
      <c r="O1149" s="133" t="s">
        <v>2722</v>
      </c>
      <c r="P1149" s="133" t="s">
        <v>4816</v>
      </c>
      <c r="Q1149" s="166">
        <v>42192</v>
      </c>
      <c r="R1149" s="133"/>
      <c r="S1149" s="146" t="s">
        <v>3649</v>
      </c>
      <c r="T1149" s="173" t="s">
        <v>3649</v>
      </c>
      <c r="U1149" s="170" t="s">
        <v>3649</v>
      </c>
      <c r="V1149" s="133"/>
      <c r="W1149" s="133"/>
      <c r="X1149" s="133"/>
    </row>
    <row r="1150" spans="1:24" x14ac:dyDescent="0.2">
      <c r="A1150" s="133" t="s">
        <v>6935</v>
      </c>
      <c r="B1150" s="133">
        <v>59</v>
      </c>
      <c r="C1150" s="136" t="s">
        <v>6331</v>
      </c>
      <c r="D1150" s="136" t="s">
        <v>2200</v>
      </c>
      <c r="E1150" s="133" t="s">
        <v>6911</v>
      </c>
      <c r="F1150" s="133" t="s">
        <v>6912</v>
      </c>
      <c r="G1150" s="133" t="s">
        <v>3325</v>
      </c>
      <c r="H1150" s="133">
        <v>240</v>
      </c>
      <c r="I1150" s="133">
        <v>1</v>
      </c>
      <c r="J1150" s="133">
        <v>82</v>
      </c>
      <c r="K1150" s="133">
        <v>18</v>
      </c>
      <c r="L1150" s="133">
        <v>4400</v>
      </c>
      <c r="M1150" s="133" t="s">
        <v>6913</v>
      </c>
      <c r="N1150" s="133" t="s">
        <v>3947</v>
      </c>
      <c r="O1150" s="133" t="s">
        <v>6936</v>
      </c>
      <c r="P1150" s="133" t="s">
        <v>2277</v>
      </c>
      <c r="Q1150" s="166">
        <v>42185</v>
      </c>
      <c r="R1150" s="133">
        <v>2000</v>
      </c>
      <c r="S1150" s="146" t="s">
        <v>3649</v>
      </c>
      <c r="T1150" s="173" t="s">
        <v>3649</v>
      </c>
      <c r="U1150" s="170" t="s">
        <v>3649</v>
      </c>
      <c r="V1150" s="133"/>
      <c r="W1150" s="133"/>
      <c r="X1150" s="133"/>
    </row>
    <row r="1151" spans="1:24" x14ac:dyDescent="0.2">
      <c r="A1151" s="133" t="s">
        <v>7044</v>
      </c>
      <c r="B1151" s="133" t="s">
        <v>4560</v>
      </c>
      <c r="C1151" s="136" t="s">
        <v>6921</v>
      </c>
      <c r="D1151" s="136" t="s">
        <v>2447</v>
      </c>
      <c r="E1151" s="133" t="s">
        <v>5197</v>
      </c>
      <c r="F1151" s="133" t="s">
        <v>5198</v>
      </c>
      <c r="G1151" s="133" t="s">
        <v>3620</v>
      </c>
      <c r="H1151" s="133">
        <v>303</v>
      </c>
      <c r="I1151" s="133">
        <v>1</v>
      </c>
      <c r="J1151" s="133">
        <v>126</v>
      </c>
      <c r="K1151" s="133">
        <v>45</v>
      </c>
      <c r="L1151" s="133">
        <v>275</v>
      </c>
      <c r="M1151" s="133" t="s">
        <v>6744</v>
      </c>
      <c r="N1151" s="133" t="s">
        <v>4907</v>
      </c>
      <c r="O1151" s="133" t="s">
        <v>7045</v>
      </c>
      <c r="P1151" s="133" t="s">
        <v>2277</v>
      </c>
      <c r="Q1151" s="166">
        <v>42192</v>
      </c>
      <c r="R1151" s="133"/>
      <c r="S1151" s="146" t="s">
        <v>3649</v>
      </c>
      <c r="T1151" s="173" t="s">
        <v>3649</v>
      </c>
      <c r="U1151" s="170" t="s">
        <v>3649</v>
      </c>
      <c r="V1151" s="133"/>
      <c r="W1151" s="133"/>
      <c r="X1151" s="133"/>
    </row>
    <row r="1152" spans="1:24" x14ac:dyDescent="0.2">
      <c r="A1152" s="133" t="s">
        <v>6926</v>
      </c>
      <c r="B1152" s="133">
        <v>42</v>
      </c>
      <c r="C1152" s="136" t="s">
        <v>7008</v>
      </c>
      <c r="D1152" s="136" t="s">
        <v>1641</v>
      </c>
      <c r="E1152" s="133" t="s">
        <v>6927</v>
      </c>
      <c r="F1152" s="133">
        <v>136750</v>
      </c>
      <c r="G1152" s="133">
        <v>165</v>
      </c>
      <c r="H1152" s="133">
        <v>172</v>
      </c>
      <c r="I1152" s="133">
        <v>1</v>
      </c>
      <c r="J1152" s="133">
        <v>1102</v>
      </c>
      <c r="K1152" s="133">
        <v>33</v>
      </c>
      <c r="L1152" s="133"/>
      <c r="M1152" s="133" t="s">
        <v>5743</v>
      </c>
      <c r="N1152" s="133"/>
      <c r="O1152" s="133" t="s">
        <v>2584</v>
      </c>
      <c r="P1152" s="133" t="s">
        <v>7067</v>
      </c>
      <c r="Q1152" s="166">
        <v>42199</v>
      </c>
      <c r="R1152" s="133"/>
      <c r="S1152" s="146" t="s">
        <v>3649</v>
      </c>
      <c r="T1152" s="173" t="s">
        <v>3649</v>
      </c>
      <c r="U1152" s="170" t="s">
        <v>3649</v>
      </c>
      <c r="V1152" s="133"/>
      <c r="W1152" s="133"/>
      <c r="X1152" s="133"/>
    </row>
    <row r="1153" spans="1:24" x14ac:dyDescent="0.2">
      <c r="A1153" s="133"/>
      <c r="B1153" s="133">
        <v>55</v>
      </c>
      <c r="C1153" s="136" t="s">
        <v>7097</v>
      </c>
      <c r="D1153" s="136" t="s">
        <v>1651</v>
      </c>
      <c r="E1153" s="133"/>
      <c r="F1153" s="133">
        <v>136900</v>
      </c>
      <c r="G1153" s="133">
        <v>125</v>
      </c>
      <c r="H1153" s="133">
        <v>125</v>
      </c>
      <c r="I1153" s="133">
        <v>1</v>
      </c>
      <c r="J1153" s="133">
        <v>301</v>
      </c>
      <c r="K1153" s="133">
        <v>33</v>
      </c>
      <c r="L1153" s="133"/>
      <c r="M1153" s="133" t="s">
        <v>7098</v>
      </c>
      <c r="N1153" s="133"/>
      <c r="O1153" s="133" t="s">
        <v>2573</v>
      </c>
      <c r="P1153" s="133" t="s">
        <v>4816</v>
      </c>
      <c r="Q1153" s="166">
        <v>42194</v>
      </c>
      <c r="R1153" s="133"/>
      <c r="S1153" s="146" t="s">
        <v>3649</v>
      </c>
      <c r="T1153" s="173" t="s">
        <v>3649</v>
      </c>
      <c r="U1153" s="170" t="s">
        <v>3649</v>
      </c>
      <c r="V1153" s="133"/>
      <c r="W1153" s="133"/>
      <c r="X1153" s="133"/>
    </row>
    <row r="1154" spans="1:24" x14ac:dyDescent="0.2">
      <c r="A1154" s="133"/>
      <c r="B1154" s="133">
        <v>55</v>
      </c>
      <c r="C1154" s="136" t="s">
        <v>7097</v>
      </c>
      <c r="D1154" s="136" t="s">
        <v>1634</v>
      </c>
      <c r="E1154" s="133"/>
      <c r="F1154" s="133">
        <v>136900</v>
      </c>
      <c r="G1154" s="133">
        <v>125</v>
      </c>
      <c r="H1154" s="133">
        <v>125</v>
      </c>
      <c r="I1154" s="133">
        <v>1</v>
      </c>
      <c r="J1154" s="133">
        <v>301</v>
      </c>
      <c r="K1154" s="133">
        <v>33</v>
      </c>
      <c r="L1154" s="133"/>
      <c r="M1154" s="133" t="s">
        <v>7098</v>
      </c>
      <c r="N1154" s="133"/>
      <c r="O1154" s="133" t="s">
        <v>2573</v>
      </c>
      <c r="P1154" s="133" t="s">
        <v>4816</v>
      </c>
      <c r="Q1154" s="166">
        <v>42194</v>
      </c>
      <c r="R1154" s="133"/>
      <c r="S1154" s="146" t="s">
        <v>3649</v>
      </c>
      <c r="T1154" s="173" t="s">
        <v>3649</v>
      </c>
      <c r="U1154" s="170" t="s">
        <v>3649</v>
      </c>
      <c r="V1154" s="133"/>
      <c r="W1154" s="133"/>
      <c r="X1154" s="133"/>
    </row>
    <row r="1155" spans="1:24" x14ac:dyDescent="0.2">
      <c r="A1155" s="133" t="s">
        <v>7102</v>
      </c>
      <c r="B1155" s="133" t="s">
        <v>4558</v>
      </c>
      <c r="C1155" s="136" t="s">
        <v>6953</v>
      </c>
      <c r="D1155" s="136" t="s">
        <v>2547</v>
      </c>
      <c r="E1155" s="133" t="s">
        <v>4124</v>
      </c>
      <c r="F1155" s="133">
        <v>236012</v>
      </c>
      <c r="G1155" s="133" t="s">
        <v>3620</v>
      </c>
      <c r="H1155" s="133">
        <v>303</v>
      </c>
      <c r="I1155" s="133">
        <v>1</v>
      </c>
      <c r="J1155" s="133">
        <v>53</v>
      </c>
      <c r="K1155" s="133">
        <v>36</v>
      </c>
      <c r="L1155" s="133">
        <v>110</v>
      </c>
      <c r="M1155" s="133" t="s">
        <v>6744</v>
      </c>
      <c r="N1155" s="133" t="s">
        <v>2660</v>
      </c>
      <c r="O1155" s="133" t="s">
        <v>1397</v>
      </c>
      <c r="P1155" s="133" t="s">
        <v>4816</v>
      </c>
      <c r="Q1155" s="166">
        <v>42191</v>
      </c>
      <c r="R1155" s="133">
        <v>20</v>
      </c>
      <c r="S1155" s="146" t="s">
        <v>3649</v>
      </c>
      <c r="T1155" s="173" t="s">
        <v>3649</v>
      </c>
      <c r="U1155" s="170" t="s">
        <v>3649</v>
      </c>
      <c r="V1155" s="133"/>
      <c r="W1155" s="133"/>
      <c r="X1155" s="133"/>
    </row>
    <row r="1156" spans="1:24" x14ac:dyDescent="0.2">
      <c r="A1156" s="133" t="s">
        <v>7105</v>
      </c>
      <c r="B1156" s="133" t="s">
        <v>4560</v>
      </c>
      <c r="C1156" s="136" t="s">
        <v>6921</v>
      </c>
      <c r="D1156" s="136" t="s">
        <v>2200</v>
      </c>
      <c r="E1156" s="133" t="s">
        <v>1745</v>
      </c>
      <c r="F1156" s="133" t="s">
        <v>7106</v>
      </c>
      <c r="G1156" s="133" t="s">
        <v>3620</v>
      </c>
      <c r="H1156" s="133">
        <v>303</v>
      </c>
      <c r="I1156" s="133">
        <v>1</v>
      </c>
      <c r="J1156" s="133">
        <v>60</v>
      </c>
      <c r="K1156" s="133">
        <v>36</v>
      </c>
      <c r="L1156" s="133">
        <v>60</v>
      </c>
      <c r="M1156" s="133" t="s">
        <v>6744</v>
      </c>
      <c r="N1156" s="133" t="s">
        <v>3598</v>
      </c>
      <c r="O1156" s="133" t="s">
        <v>1397</v>
      </c>
      <c r="P1156" s="133" t="s">
        <v>4816</v>
      </c>
      <c r="Q1156" s="166">
        <v>42207</v>
      </c>
      <c r="R1156" s="133">
        <v>11</v>
      </c>
      <c r="S1156" s="146" t="s">
        <v>3649</v>
      </c>
      <c r="T1156" s="173" t="s">
        <v>3649</v>
      </c>
      <c r="U1156" s="170" t="s">
        <v>3649</v>
      </c>
      <c r="V1156" s="133"/>
      <c r="W1156" s="133"/>
      <c r="X1156" s="133"/>
    </row>
    <row r="1157" spans="1:24" x14ac:dyDescent="0.2">
      <c r="A1157" s="133" t="s">
        <v>6935</v>
      </c>
      <c r="B1157" s="133">
        <v>59</v>
      </c>
      <c r="C1157" s="136" t="s">
        <v>7114</v>
      </c>
      <c r="D1157" s="136" t="s">
        <v>1651</v>
      </c>
      <c r="E1157" s="133" t="s">
        <v>6911</v>
      </c>
      <c r="F1157" s="133" t="s">
        <v>6912</v>
      </c>
      <c r="G1157" s="133" t="s">
        <v>3325</v>
      </c>
      <c r="H1157" s="133">
        <v>240</v>
      </c>
      <c r="I1157" s="133">
        <v>1</v>
      </c>
      <c r="J1157" s="133">
        <v>460</v>
      </c>
      <c r="K1157" s="133">
        <v>18</v>
      </c>
      <c r="L1157" s="133">
        <v>4400</v>
      </c>
      <c r="M1157" s="133" t="s">
        <v>6913</v>
      </c>
      <c r="N1157" s="133" t="s">
        <v>3947</v>
      </c>
      <c r="O1157" s="133" t="s">
        <v>6936</v>
      </c>
      <c r="P1157" s="133" t="s">
        <v>4816</v>
      </c>
      <c r="Q1157" s="166">
        <v>42193</v>
      </c>
      <c r="R1157" s="133">
        <v>2000</v>
      </c>
      <c r="S1157" s="146" t="s">
        <v>3649</v>
      </c>
      <c r="T1157" s="173" t="s">
        <v>3649</v>
      </c>
      <c r="U1157" s="170" t="s">
        <v>3649</v>
      </c>
      <c r="V1157" s="133"/>
      <c r="W1157" s="133"/>
      <c r="X1157" s="133"/>
    </row>
    <row r="1158" spans="1:24" x14ac:dyDescent="0.2">
      <c r="A1158" s="133" t="s">
        <v>7115</v>
      </c>
      <c r="B1158" s="133" t="s">
        <v>4424</v>
      </c>
      <c r="C1158" s="136" t="s">
        <v>6786</v>
      </c>
      <c r="D1158" s="136" t="s">
        <v>7116</v>
      </c>
      <c r="E1158" s="133" t="s">
        <v>3597</v>
      </c>
      <c r="F1158" s="133">
        <v>246342</v>
      </c>
      <c r="G1158" s="133" t="s">
        <v>3655</v>
      </c>
      <c r="H1158" s="133">
        <v>172</v>
      </c>
      <c r="I1158" s="133">
        <v>1</v>
      </c>
      <c r="J1158" s="133">
        <v>62</v>
      </c>
      <c r="K1158" s="133">
        <v>46</v>
      </c>
      <c r="L1158" s="133">
        <v>110</v>
      </c>
      <c r="M1158" s="133" t="s">
        <v>6744</v>
      </c>
      <c r="N1158" s="133" t="s">
        <v>3612</v>
      </c>
      <c r="O1158" s="133" t="s">
        <v>7018</v>
      </c>
      <c r="P1158" s="133" t="s">
        <v>3366</v>
      </c>
      <c r="Q1158" s="166">
        <v>42191</v>
      </c>
      <c r="R1158" s="133">
        <v>13</v>
      </c>
      <c r="S1158" s="146" t="s">
        <v>3649</v>
      </c>
      <c r="T1158" s="173" t="s">
        <v>3649</v>
      </c>
      <c r="U1158" s="170" t="s">
        <v>3649</v>
      </c>
      <c r="V1158" s="133"/>
      <c r="W1158" s="133"/>
      <c r="X1158" s="133"/>
    </row>
    <row r="1159" spans="1:24" x14ac:dyDescent="0.2">
      <c r="A1159" s="133" t="s">
        <v>7115</v>
      </c>
      <c r="B1159" s="133" t="s">
        <v>4424</v>
      </c>
      <c r="C1159" s="136" t="s">
        <v>6786</v>
      </c>
      <c r="D1159" s="136" t="s">
        <v>7117</v>
      </c>
      <c r="E1159" s="133" t="s">
        <v>3597</v>
      </c>
      <c r="F1159" s="133">
        <v>246342</v>
      </c>
      <c r="G1159" s="133" t="s">
        <v>3655</v>
      </c>
      <c r="H1159" s="133">
        <v>172</v>
      </c>
      <c r="I1159" s="133">
        <v>1</v>
      </c>
      <c r="J1159" s="133">
        <v>62</v>
      </c>
      <c r="K1159" s="133">
        <v>46</v>
      </c>
      <c r="L1159" s="133">
        <v>110</v>
      </c>
      <c r="M1159" s="133" t="s">
        <v>6744</v>
      </c>
      <c r="N1159" s="133" t="s">
        <v>3612</v>
      </c>
      <c r="O1159" s="133" t="s">
        <v>7018</v>
      </c>
      <c r="P1159" s="133" t="s">
        <v>3366</v>
      </c>
      <c r="Q1159" s="166">
        <v>42191</v>
      </c>
      <c r="R1159" s="133">
        <v>13</v>
      </c>
      <c r="S1159" s="146" t="s">
        <v>3649</v>
      </c>
      <c r="T1159" s="173" t="s">
        <v>3649</v>
      </c>
      <c r="U1159" s="170" t="s">
        <v>3649</v>
      </c>
      <c r="V1159" s="133"/>
      <c r="W1159" s="133"/>
      <c r="X1159" s="133"/>
    </row>
    <row r="1160" spans="1:24" x14ac:dyDescent="0.2">
      <c r="A1160" s="133" t="s">
        <v>7119</v>
      </c>
      <c r="B1160" s="133" t="s">
        <v>4422</v>
      </c>
      <c r="C1160" s="136" t="s">
        <v>6908</v>
      </c>
      <c r="D1160" s="136" t="s">
        <v>4308</v>
      </c>
      <c r="E1160" s="133" t="s">
        <v>3697</v>
      </c>
      <c r="F1160" s="133" t="s">
        <v>2344</v>
      </c>
      <c r="G1160" s="133" t="s">
        <v>3655</v>
      </c>
      <c r="H1160" s="133">
        <v>172</v>
      </c>
      <c r="I1160" s="133">
        <v>1</v>
      </c>
      <c r="J1160" s="133">
        <v>330</v>
      </c>
      <c r="K1160" s="133">
        <v>54</v>
      </c>
      <c r="L1160" s="133">
        <v>330</v>
      </c>
      <c r="M1160" s="133" t="s">
        <v>6744</v>
      </c>
      <c r="N1160" s="133" t="s">
        <v>3622</v>
      </c>
      <c r="O1160" s="133" t="s">
        <v>5710</v>
      </c>
      <c r="P1160" s="133" t="s">
        <v>2277</v>
      </c>
      <c r="Q1160" s="166">
        <v>42165</v>
      </c>
      <c r="R1160" s="133">
        <v>82</v>
      </c>
      <c r="S1160" s="146" t="s">
        <v>3649</v>
      </c>
      <c r="T1160" s="173" t="s">
        <v>3649</v>
      </c>
      <c r="U1160" s="170" t="s">
        <v>3649</v>
      </c>
      <c r="V1160" s="133"/>
      <c r="W1160" s="133"/>
      <c r="X1160" s="133"/>
    </row>
    <row r="1161" spans="1:24" x14ac:dyDescent="0.2">
      <c r="A1161" s="133"/>
      <c r="B1161" s="133">
        <v>58</v>
      </c>
      <c r="C1161" s="136" t="s">
        <v>6867</v>
      </c>
      <c r="D1161" s="136" t="s">
        <v>3704</v>
      </c>
      <c r="E1161" s="133"/>
      <c r="F1161" s="133">
        <v>136900</v>
      </c>
      <c r="G1161" s="133" t="s">
        <v>1991</v>
      </c>
      <c r="H1161" s="133">
        <v>177</v>
      </c>
      <c r="I1161" s="133">
        <v>1</v>
      </c>
      <c r="J1161" s="133">
        <v>313</v>
      </c>
      <c r="K1161" s="133">
        <v>33</v>
      </c>
      <c r="L1161" s="133"/>
      <c r="M1161" s="133" t="s">
        <v>1380</v>
      </c>
      <c r="N1161" s="133"/>
      <c r="O1161" s="133" t="s">
        <v>2722</v>
      </c>
      <c r="P1161" s="133" t="s">
        <v>4816</v>
      </c>
      <c r="Q1161" s="166">
        <v>42208</v>
      </c>
      <c r="R1161" s="133"/>
      <c r="S1161" s="146" t="s">
        <v>3649</v>
      </c>
      <c r="T1161" s="173" t="s">
        <v>3649</v>
      </c>
      <c r="U1161" s="170" t="s">
        <v>3649</v>
      </c>
      <c r="V1161" s="133"/>
      <c r="W1161" s="133"/>
      <c r="X1161" s="133"/>
    </row>
    <row r="1162" spans="1:24" x14ac:dyDescent="0.2">
      <c r="A1162" s="133"/>
      <c r="B1162" s="133">
        <v>58</v>
      </c>
      <c r="C1162" s="136" t="s">
        <v>6867</v>
      </c>
      <c r="D1162" s="136" t="s">
        <v>3707</v>
      </c>
      <c r="E1162" s="133"/>
      <c r="F1162" s="133">
        <v>136900</v>
      </c>
      <c r="G1162" s="133" t="s">
        <v>1991</v>
      </c>
      <c r="H1162" s="133">
        <v>177</v>
      </c>
      <c r="I1162" s="133">
        <v>1</v>
      </c>
      <c r="J1162" s="133">
        <v>313</v>
      </c>
      <c r="K1162" s="133">
        <v>33</v>
      </c>
      <c r="L1162" s="133"/>
      <c r="M1162" s="133" t="s">
        <v>1380</v>
      </c>
      <c r="N1162" s="133"/>
      <c r="O1162" s="133" t="s">
        <v>2722</v>
      </c>
      <c r="P1162" s="133" t="s">
        <v>4816</v>
      </c>
      <c r="Q1162" s="166">
        <v>42208</v>
      </c>
      <c r="R1162" s="133"/>
      <c r="S1162" s="146" t="s">
        <v>3649</v>
      </c>
      <c r="T1162" s="173" t="s">
        <v>3649</v>
      </c>
      <c r="U1162" s="170" t="s">
        <v>3649</v>
      </c>
      <c r="V1162" s="133"/>
      <c r="W1162" s="133"/>
      <c r="X1162" s="133"/>
    </row>
    <row r="1163" spans="1:24" x14ac:dyDescent="0.2">
      <c r="A1163" s="133" t="s">
        <v>7102</v>
      </c>
      <c r="B1163" s="133" t="s">
        <v>4559</v>
      </c>
      <c r="C1163" s="136" t="s">
        <v>6062</v>
      </c>
      <c r="D1163" s="136" t="s">
        <v>544</v>
      </c>
      <c r="E1163" s="133" t="s">
        <v>4124</v>
      </c>
      <c r="F1163" s="133">
        <v>236012</v>
      </c>
      <c r="G1163" s="133" t="s">
        <v>3620</v>
      </c>
      <c r="H1163" s="133">
        <v>303</v>
      </c>
      <c r="I1163" s="133">
        <v>1</v>
      </c>
      <c r="J1163" s="133">
        <v>25</v>
      </c>
      <c r="K1163" s="133">
        <v>36</v>
      </c>
      <c r="L1163" s="133">
        <v>110</v>
      </c>
      <c r="M1163" s="133" t="s">
        <v>6744</v>
      </c>
      <c r="N1163" s="133" t="s">
        <v>2660</v>
      </c>
      <c r="O1163" s="133" t="s">
        <v>1397</v>
      </c>
      <c r="P1163" s="133" t="s">
        <v>4816</v>
      </c>
      <c r="Q1163" s="166">
        <v>42192</v>
      </c>
      <c r="R1163" s="133">
        <v>20</v>
      </c>
      <c r="S1163" s="146" t="s">
        <v>3649</v>
      </c>
      <c r="T1163" s="173" t="s">
        <v>3649</v>
      </c>
      <c r="U1163" s="170" t="s">
        <v>3649</v>
      </c>
      <c r="V1163" s="133"/>
      <c r="W1163" s="133"/>
      <c r="X1163" s="133"/>
    </row>
    <row r="1164" spans="1:24" x14ac:dyDescent="0.2">
      <c r="A1164" s="133" t="s">
        <v>7124</v>
      </c>
      <c r="B1164" s="133">
        <v>50</v>
      </c>
      <c r="C1164" s="136" t="s">
        <v>7125</v>
      </c>
      <c r="D1164" s="136" t="s">
        <v>1651</v>
      </c>
      <c r="E1164" s="133" t="s">
        <v>2841</v>
      </c>
      <c r="F1164" s="133" t="s">
        <v>2940</v>
      </c>
      <c r="G1164" s="133" t="s">
        <v>3593</v>
      </c>
      <c r="H1164" s="133">
        <v>176</v>
      </c>
      <c r="I1164" s="133">
        <v>1</v>
      </c>
      <c r="J1164" s="133">
        <v>178</v>
      </c>
      <c r="K1164" s="133">
        <v>37</v>
      </c>
      <c r="L1164" s="133">
        <v>2200</v>
      </c>
      <c r="M1164" s="133" t="s">
        <v>2842</v>
      </c>
      <c r="N1164" s="133"/>
      <c r="O1164" s="133" t="s">
        <v>7126</v>
      </c>
      <c r="P1164" s="133" t="s">
        <v>2277</v>
      </c>
      <c r="Q1164" s="166">
        <v>42198</v>
      </c>
      <c r="R1164" s="133"/>
      <c r="S1164" s="146" t="s">
        <v>3649</v>
      </c>
      <c r="T1164" s="173" t="s">
        <v>3649</v>
      </c>
      <c r="U1164" s="170" t="s">
        <v>3649</v>
      </c>
      <c r="V1164" s="133"/>
      <c r="W1164" s="133"/>
      <c r="X1164" s="133"/>
    </row>
    <row r="1165" spans="1:24" x14ac:dyDescent="0.2">
      <c r="A1165" s="133" t="s">
        <v>7132</v>
      </c>
      <c r="B1165" s="133">
        <v>49</v>
      </c>
      <c r="C1165" s="136" t="s">
        <v>7133</v>
      </c>
      <c r="D1165" s="136" t="s">
        <v>1651</v>
      </c>
      <c r="E1165" s="133" t="s">
        <v>2841</v>
      </c>
      <c r="F1165" s="133" t="s">
        <v>2940</v>
      </c>
      <c r="G1165" s="133" t="s">
        <v>3593</v>
      </c>
      <c r="H1165" s="133">
        <v>176</v>
      </c>
      <c r="I1165" s="133">
        <v>1</v>
      </c>
      <c r="J1165" s="133">
        <v>176</v>
      </c>
      <c r="K1165" s="133">
        <v>37</v>
      </c>
      <c r="L1165" s="133">
        <v>2200</v>
      </c>
      <c r="M1165" s="133" t="s">
        <v>2842</v>
      </c>
      <c r="N1165" s="133"/>
      <c r="O1165" s="133" t="s">
        <v>7126</v>
      </c>
      <c r="P1165" s="133" t="s">
        <v>2277</v>
      </c>
      <c r="Q1165" s="166">
        <v>42198</v>
      </c>
      <c r="R1165" s="133"/>
      <c r="S1165" s="146" t="s">
        <v>3649</v>
      </c>
      <c r="T1165" s="173" t="s">
        <v>3649</v>
      </c>
      <c r="U1165" s="170" t="s">
        <v>3649</v>
      </c>
      <c r="V1165" s="133"/>
      <c r="W1165" s="133"/>
      <c r="X1165" s="133"/>
    </row>
    <row r="1166" spans="1:24" x14ac:dyDescent="0.2">
      <c r="A1166" s="133" t="s">
        <v>7102</v>
      </c>
      <c r="B1166" s="133" t="s">
        <v>4560</v>
      </c>
      <c r="C1166" s="136" t="s">
        <v>6921</v>
      </c>
      <c r="D1166" s="136" t="s">
        <v>2451</v>
      </c>
      <c r="E1166" s="133" t="s">
        <v>4124</v>
      </c>
      <c r="F1166" s="133">
        <v>236012</v>
      </c>
      <c r="G1166" s="133" t="s">
        <v>3620</v>
      </c>
      <c r="H1166" s="133">
        <v>303</v>
      </c>
      <c r="I1166" s="133">
        <v>1</v>
      </c>
      <c r="J1166" s="133">
        <v>32</v>
      </c>
      <c r="K1166" s="133">
        <v>36</v>
      </c>
      <c r="L1166" s="133">
        <v>110</v>
      </c>
      <c r="M1166" s="133" t="s">
        <v>6744</v>
      </c>
      <c r="N1166" s="133" t="s">
        <v>2660</v>
      </c>
      <c r="O1166" s="133" t="s">
        <v>1397</v>
      </c>
      <c r="P1166" s="133" t="s">
        <v>3366</v>
      </c>
      <c r="Q1166" s="166">
        <v>42194</v>
      </c>
      <c r="R1166" s="133">
        <v>20</v>
      </c>
      <c r="S1166" s="146" t="s">
        <v>3649</v>
      </c>
      <c r="T1166" s="173" t="s">
        <v>3649</v>
      </c>
      <c r="U1166" s="170" t="s">
        <v>3649</v>
      </c>
      <c r="V1166" s="133"/>
      <c r="W1166" s="133"/>
      <c r="X1166" s="133"/>
    </row>
    <row r="1167" spans="1:24" x14ac:dyDescent="0.2">
      <c r="A1167" s="133"/>
      <c r="B1167" s="133">
        <v>54</v>
      </c>
      <c r="C1167" s="136" t="s">
        <v>6923</v>
      </c>
      <c r="D1167" s="136" t="s">
        <v>1641</v>
      </c>
      <c r="E1167" s="133"/>
      <c r="F1167" s="133">
        <v>136900</v>
      </c>
      <c r="G1167" s="133">
        <v>165</v>
      </c>
      <c r="H1167" s="133">
        <v>176</v>
      </c>
      <c r="I1167" s="133">
        <v>1</v>
      </c>
      <c r="J1167" s="133">
        <v>296</v>
      </c>
      <c r="K1167" s="133">
        <v>33</v>
      </c>
      <c r="L1167" s="133"/>
      <c r="M1167" s="133" t="s">
        <v>1380</v>
      </c>
      <c r="N1167" s="133"/>
      <c r="O1167" s="133" t="s">
        <v>2722</v>
      </c>
      <c r="P1167" s="133" t="s">
        <v>4816</v>
      </c>
      <c r="Q1167" s="166">
        <v>42207</v>
      </c>
      <c r="R1167" s="133"/>
      <c r="S1167" s="146" t="s">
        <v>3649</v>
      </c>
      <c r="T1167" s="173" t="s">
        <v>3649</v>
      </c>
      <c r="U1167" s="170" t="s">
        <v>3649</v>
      </c>
      <c r="V1167" s="133"/>
      <c r="W1167" s="133"/>
      <c r="X1167" s="133"/>
    </row>
    <row r="1168" spans="1:24" x14ac:dyDescent="0.2">
      <c r="A1168" s="133"/>
      <c r="B1168" s="133">
        <v>54</v>
      </c>
      <c r="C1168" s="136" t="s">
        <v>6923</v>
      </c>
      <c r="D1168" s="136" t="s">
        <v>1642</v>
      </c>
      <c r="E1168" s="133"/>
      <c r="F1168" s="133">
        <v>136900</v>
      </c>
      <c r="G1168" s="133">
        <v>165</v>
      </c>
      <c r="H1168" s="133">
        <v>176</v>
      </c>
      <c r="I1168" s="133">
        <v>1</v>
      </c>
      <c r="J1168" s="133">
        <v>296</v>
      </c>
      <c r="K1168" s="133">
        <v>33</v>
      </c>
      <c r="L1168" s="133"/>
      <c r="M1168" s="133" t="s">
        <v>1380</v>
      </c>
      <c r="N1168" s="133"/>
      <c r="O1168" s="133" t="s">
        <v>2722</v>
      </c>
      <c r="P1168" s="133" t="s">
        <v>4816</v>
      </c>
      <c r="Q1168" s="166">
        <v>42207</v>
      </c>
      <c r="R1168" s="133"/>
      <c r="S1168" s="146" t="s">
        <v>3649</v>
      </c>
      <c r="T1168" s="173" t="s">
        <v>3649</v>
      </c>
      <c r="U1168" s="170" t="s">
        <v>3649</v>
      </c>
      <c r="V1168" s="133"/>
      <c r="W1168" s="133"/>
      <c r="X1168" s="133"/>
    </row>
    <row r="1169" spans="1:24" x14ac:dyDescent="0.2">
      <c r="A1169" s="133" t="s">
        <v>6935</v>
      </c>
      <c r="B1169" s="133">
        <v>59</v>
      </c>
      <c r="C1169" s="136" t="s">
        <v>7114</v>
      </c>
      <c r="D1169" s="136" t="s">
        <v>1634</v>
      </c>
      <c r="E1169" s="133" t="s">
        <v>6911</v>
      </c>
      <c r="F1169" s="133" t="s">
        <v>6912</v>
      </c>
      <c r="G1169" s="133" t="s">
        <v>3325</v>
      </c>
      <c r="H1169" s="133">
        <v>240</v>
      </c>
      <c r="I1169" s="133">
        <v>1</v>
      </c>
      <c r="J1169" s="133">
        <v>460</v>
      </c>
      <c r="K1169" s="133">
        <v>18</v>
      </c>
      <c r="L1169" s="133">
        <v>4400</v>
      </c>
      <c r="M1169" s="133" t="s">
        <v>6913</v>
      </c>
      <c r="N1169" s="133" t="s">
        <v>3947</v>
      </c>
      <c r="O1169" s="133" t="s">
        <v>6936</v>
      </c>
      <c r="P1169" s="133" t="s">
        <v>4816</v>
      </c>
      <c r="Q1169" s="166">
        <v>42200</v>
      </c>
      <c r="R1169" s="133">
        <v>2000</v>
      </c>
      <c r="S1169" s="146" t="s">
        <v>3649</v>
      </c>
      <c r="T1169" s="173" t="s">
        <v>3649</v>
      </c>
      <c r="U1169" s="170" t="s">
        <v>3649</v>
      </c>
      <c r="V1169" s="133"/>
      <c r="W1169" s="133"/>
      <c r="X1169" s="133"/>
    </row>
    <row r="1170" spans="1:24" x14ac:dyDescent="0.2">
      <c r="A1170" s="133" t="s">
        <v>7136</v>
      </c>
      <c r="B1170" s="133">
        <v>43</v>
      </c>
      <c r="C1170" s="136" t="s">
        <v>6922</v>
      </c>
      <c r="D1170" s="136" t="s">
        <v>1641</v>
      </c>
      <c r="E1170" s="133" t="s">
        <v>4611</v>
      </c>
      <c r="F1170" s="133">
        <v>133913</v>
      </c>
      <c r="G1170" s="133" t="s">
        <v>3655</v>
      </c>
      <c r="H1170" s="133">
        <v>173</v>
      </c>
      <c r="I1170" s="133">
        <v>1</v>
      </c>
      <c r="J1170" s="133">
        <v>901</v>
      </c>
      <c r="K1170" s="133">
        <v>36</v>
      </c>
      <c r="L1170" s="133">
        <v>2750</v>
      </c>
      <c r="M1170" s="133" t="s">
        <v>1494</v>
      </c>
      <c r="N1170" s="133" t="s">
        <v>1818</v>
      </c>
      <c r="O1170" s="133" t="s">
        <v>2614</v>
      </c>
      <c r="P1170" s="133" t="s">
        <v>4816</v>
      </c>
      <c r="Q1170" s="166">
        <v>42147</v>
      </c>
      <c r="R1170" s="133"/>
      <c r="S1170" s="146" t="s">
        <v>3649</v>
      </c>
      <c r="T1170" s="173" t="s">
        <v>3649</v>
      </c>
      <c r="U1170" s="170" t="s">
        <v>3649</v>
      </c>
      <c r="V1170" s="133"/>
      <c r="W1170" s="133"/>
      <c r="X1170" s="133"/>
    </row>
    <row r="1171" spans="1:24" x14ac:dyDescent="0.2">
      <c r="A1171" s="133"/>
      <c r="B1171" s="133">
        <v>55</v>
      </c>
      <c r="C1171" s="136" t="s">
        <v>7097</v>
      </c>
      <c r="D1171" s="136" t="s">
        <v>1634</v>
      </c>
      <c r="E1171" s="133"/>
      <c r="F1171" s="133">
        <v>136900</v>
      </c>
      <c r="G1171" s="133">
        <v>125</v>
      </c>
      <c r="H1171" s="133">
        <v>125</v>
      </c>
      <c r="I1171" s="133">
        <v>1</v>
      </c>
      <c r="J1171" s="133">
        <v>600</v>
      </c>
      <c r="K1171" s="133">
        <v>33</v>
      </c>
      <c r="L1171" s="133"/>
      <c r="M1171" s="133" t="s">
        <v>7098</v>
      </c>
      <c r="N1171" s="133"/>
      <c r="O1171" s="133" t="s">
        <v>2573</v>
      </c>
      <c r="P1171" s="133" t="s">
        <v>4816</v>
      </c>
      <c r="Q1171" s="166">
        <v>42215</v>
      </c>
      <c r="R1171" s="133"/>
      <c r="S1171" s="146" t="s">
        <v>3649</v>
      </c>
      <c r="T1171" s="173" t="s">
        <v>3649</v>
      </c>
      <c r="U1171" s="170" t="s">
        <v>3649</v>
      </c>
      <c r="V1171" s="133"/>
      <c r="W1171" s="133"/>
      <c r="X1171" s="133"/>
    </row>
    <row r="1172" spans="1:24" x14ac:dyDescent="0.2">
      <c r="A1172" s="133"/>
      <c r="B1172" s="133">
        <v>55</v>
      </c>
      <c r="C1172" s="136" t="s">
        <v>7097</v>
      </c>
      <c r="D1172" s="136" t="s">
        <v>1637</v>
      </c>
      <c r="E1172" s="133"/>
      <c r="F1172" s="133">
        <v>136900</v>
      </c>
      <c r="G1172" s="133">
        <v>125</v>
      </c>
      <c r="H1172" s="133">
        <v>125</v>
      </c>
      <c r="I1172" s="133">
        <v>1</v>
      </c>
      <c r="J1172" s="133">
        <v>600</v>
      </c>
      <c r="K1172" s="133">
        <v>33</v>
      </c>
      <c r="L1172" s="133"/>
      <c r="M1172" s="133" t="s">
        <v>7098</v>
      </c>
      <c r="N1172" s="133"/>
      <c r="O1172" s="133" t="s">
        <v>2573</v>
      </c>
      <c r="P1172" s="133" t="s">
        <v>4816</v>
      </c>
      <c r="Q1172" s="166">
        <v>42215</v>
      </c>
      <c r="R1172" s="133"/>
      <c r="S1172" s="146" t="s">
        <v>3649</v>
      </c>
      <c r="T1172" s="173" t="s">
        <v>3649</v>
      </c>
      <c r="U1172" s="170" t="s">
        <v>3649</v>
      </c>
      <c r="V1172" s="133"/>
      <c r="W1172" s="133"/>
      <c r="X1172" s="133"/>
    </row>
    <row r="1173" spans="1:24" x14ac:dyDescent="0.2">
      <c r="A1173" s="133" t="s">
        <v>7140</v>
      </c>
      <c r="B1173" s="133" t="s">
        <v>4422</v>
      </c>
      <c r="C1173" s="136" t="s">
        <v>6908</v>
      </c>
      <c r="D1173" s="136" t="s">
        <v>878</v>
      </c>
      <c r="E1173" s="133" t="s">
        <v>3597</v>
      </c>
      <c r="F1173" s="133">
        <v>246342</v>
      </c>
      <c r="G1173" s="133" t="s">
        <v>3655</v>
      </c>
      <c r="H1173" s="133">
        <v>172</v>
      </c>
      <c r="I1173" s="133">
        <v>1</v>
      </c>
      <c r="J1173" s="133">
        <v>220</v>
      </c>
      <c r="K1173" s="133">
        <v>46</v>
      </c>
      <c r="L1173" s="133">
        <v>220</v>
      </c>
      <c r="M1173" s="133" t="s">
        <v>6744</v>
      </c>
      <c r="N1173" s="133" t="s">
        <v>2660</v>
      </c>
      <c r="O1173" s="133" t="s">
        <v>4451</v>
      </c>
      <c r="P1173" s="133" t="s">
        <v>4816</v>
      </c>
      <c r="Q1173" s="166">
        <v>42216</v>
      </c>
      <c r="R1173" s="133">
        <v>25</v>
      </c>
      <c r="S1173" s="146" t="s">
        <v>3649</v>
      </c>
      <c r="T1173" s="173" t="s">
        <v>3649</v>
      </c>
      <c r="U1173" s="170" t="s">
        <v>3649</v>
      </c>
      <c r="V1173" s="133"/>
      <c r="W1173" s="133"/>
      <c r="X1173" s="133"/>
    </row>
    <row r="1174" spans="1:24" x14ac:dyDescent="0.2">
      <c r="A1174" s="133"/>
      <c r="B1174" s="133">
        <v>53</v>
      </c>
      <c r="C1174" s="136" t="s">
        <v>7083</v>
      </c>
      <c r="D1174" s="136" t="s">
        <v>1634</v>
      </c>
      <c r="E1174" s="133"/>
      <c r="F1174" s="133">
        <v>136900</v>
      </c>
      <c r="G1174" s="133">
        <v>165</v>
      </c>
      <c r="H1174" s="133">
        <v>176</v>
      </c>
      <c r="I1174" s="133">
        <v>1</v>
      </c>
      <c r="J1174" s="133">
        <v>602</v>
      </c>
      <c r="K1174" s="133">
        <v>33</v>
      </c>
      <c r="L1174" s="133"/>
      <c r="M1174" s="133" t="s">
        <v>1380</v>
      </c>
      <c r="N1174" s="133"/>
      <c r="O1174" s="133" t="s">
        <v>2573</v>
      </c>
      <c r="P1174" s="133" t="s">
        <v>2277</v>
      </c>
      <c r="Q1174" s="166">
        <v>42223</v>
      </c>
      <c r="R1174" s="133"/>
      <c r="S1174" s="146" t="s">
        <v>3649</v>
      </c>
      <c r="T1174" s="173" t="s">
        <v>3649</v>
      </c>
      <c r="U1174" s="170" t="s">
        <v>3649</v>
      </c>
      <c r="V1174" s="133"/>
      <c r="W1174" s="133"/>
      <c r="X1174" s="133"/>
    </row>
    <row r="1175" spans="1:24" x14ac:dyDescent="0.2">
      <c r="A1175" s="133"/>
      <c r="B1175" s="133">
        <v>53</v>
      </c>
      <c r="C1175" s="136" t="s">
        <v>7083</v>
      </c>
      <c r="D1175" s="136" t="s">
        <v>1637</v>
      </c>
      <c r="E1175" s="133"/>
      <c r="F1175" s="133">
        <v>136900</v>
      </c>
      <c r="G1175" s="133">
        <v>165</v>
      </c>
      <c r="H1175" s="133">
        <v>176</v>
      </c>
      <c r="I1175" s="133">
        <v>1</v>
      </c>
      <c r="J1175" s="133">
        <v>602</v>
      </c>
      <c r="K1175" s="133">
        <v>33</v>
      </c>
      <c r="L1175" s="133"/>
      <c r="M1175" s="133" t="s">
        <v>1380</v>
      </c>
      <c r="N1175" s="133"/>
      <c r="O1175" s="133" t="s">
        <v>2573</v>
      </c>
      <c r="P1175" s="133" t="s">
        <v>2277</v>
      </c>
      <c r="Q1175" s="166">
        <v>42223</v>
      </c>
      <c r="R1175" s="133"/>
      <c r="S1175" s="146" t="s">
        <v>3649</v>
      </c>
      <c r="T1175" s="173" t="s">
        <v>3649</v>
      </c>
      <c r="U1175" s="170" t="s">
        <v>3649</v>
      </c>
      <c r="V1175" s="133"/>
      <c r="W1175" s="133"/>
      <c r="X1175" s="133"/>
    </row>
    <row r="1176" spans="1:24" x14ac:dyDescent="0.2">
      <c r="A1176" s="133" t="s">
        <v>7124</v>
      </c>
      <c r="B1176" s="133">
        <v>50</v>
      </c>
      <c r="C1176" s="136" t="s">
        <v>7125</v>
      </c>
      <c r="D1176" s="136" t="s">
        <v>1634</v>
      </c>
      <c r="E1176" s="133" t="s">
        <v>2841</v>
      </c>
      <c r="F1176" s="133" t="s">
        <v>2940</v>
      </c>
      <c r="G1176" s="133" t="s">
        <v>3593</v>
      </c>
      <c r="H1176" s="133">
        <v>176</v>
      </c>
      <c r="I1176" s="133">
        <v>1</v>
      </c>
      <c r="J1176" s="133">
        <v>666</v>
      </c>
      <c r="K1176" s="133">
        <v>37</v>
      </c>
      <c r="L1176" s="133">
        <v>2200</v>
      </c>
      <c r="M1176" s="133" t="s">
        <v>2842</v>
      </c>
      <c r="N1176" s="133"/>
      <c r="O1176" s="133" t="s">
        <v>7126</v>
      </c>
      <c r="P1176" s="133" t="s">
        <v>4816</v>
      </c>
      <c r="Q1176" s="166">
        <v>42216</v>
      </c>
      <c r="R1176" s="133"/>
      <c r="S1176" s="146" t="s">
        <v>3649</v>
      </c>
      <c r="T1176" s="173" t="s">
        <v>3649</v>
      </c>
      <c r="U1176" s="170" t="s">
        <v>3649</v>
      </c>
      <c r="V1176" s="133"/>
      <c r="W1176" s="133"/>
      <c r="X1176" s="133"/>
    </row>
    <row r="1177" spans="1:24" x14ac:dyDescent="0.2">
      <c r="A1177" s="133" t="s">
        <v>7132</v>
      </c>
      <c r="B1177" s="133">
        <v>49</v>
      </c>
      <c r="C1177" s="136" t="s">
        <v>7133</v>
      </c>
      <c r="D1177" s="136" t="s">
        <v>1634</v>
      </c>
      <c r="E1177" s="133" t="s">
        <v>2841</v>
      </c>
      <c r="F1177" s="133" t="s">
        <v>2940</v>
      </c>
      <c r="G1177" s="133" t="s">
        <v>3593</v>
      </c>
      <c r="H1177" s="133">
        <v>176</v>
      </c>
      <c r="I1177" s="133">
        <v>1</v>
      </c>
      <c r="J1177" s="133">
        <v>666</v>
      </c>
      <c r="K1177" s="133">
        <v>37</v>
      </c>
      <c r="L1177" s="133">
        <v>2200</v>
      </c>
      <c r="M1177" s="133" t="s">
        <v>2842</v>
      </c>
      <c r="N1177" s="133"/>
      <c r="O1177" s="133" t="s">
        <v>7126</v>
      </c>
      <c r="P1177" s="133" t="s">
        <v>2277</v>
      </c>
      <c r="Q1177" s="166">
        <v>42219</v>
      </c>
      <c r="R1177" s="133"/>
      <c r="S1177" s="146" t="s">
        <v>3649</v>
      </c>
      <c r="T1177" s="173" t="s">
        <v>3649</v>
      </c>
      <c r="U1177" s="170" t="s">
        <v>3649</v>
      </c>
      <c r="V1177" s="133"/>
      <c r="W1177" s="133"/>
      <c r="X1177" s="133"/>
    </row>
    <row r="1178" spans="1:24" x14ac:dyDescent="0.2">
      <c r="A1178" s="133" t="s">
        <v>6926</v>
      </c>
      <c r="B1178" s="133">
        <v>42</v>
      </c>
      <c r="C1178" s="136" t="s">
        <v>7008</v>
      </c>
      <c r="D1178" s="136" t="s">
        <v>3704</v>
      </c>
      <c r="E1178" s="133" t="s">
        <v>6927</v>
      </c>
      <c r="F1178" s="133">
        <v>136750</v>
      </c>
      <c r="G1178" s="133">
        <v>165</v>
      </c>
      <c r="H1178" s="133">
        <v>172</v>
      </c>
      <c r="I1178" s="133">
        <v>1</v>
      </c>
      <c r="J1178" s="133">
        <v>401</v>
      </c>
      <c r="K1178" s="133">
        <v>33</v>
      </c>
      <c r="L1178" s="133"/>
      <c r="M1178" s="133" t="s">
        <v>5743</v>
      </c>
      <c r="N1178" s="133"/>
      <c r="O1178" s="133" t="s">
        <v>2584</v>
      </c>
      <c r="P1178" s="133" t="s">
        <v>4816</v>
      </c>
      <c r="Q1178" s="166">
        <v>42205</v>
      </c>
      <c r="R1178" s="133"/>
      <c r="S1178" s="146" t="s">
        <v>3649</v>
      </c>
      <c r="T1178" s="173" t="s">
        <v>3649</v>
      </c>
      <c r="U1178" s="170" t="s">
        <v>3649</v>
      </c>
      <c r="V1178" s="133"/>
      <c r="W1178" s="133"/>
      <c r="X1178" s="133"/>
    </row>
    <row r="1179" spans="1:24" x14ac:dyDescent="0.2">
      <c r="A1179" s="133" t="s">
        <v>1207</v>
      </c>
      <c r="B1179" s="133" t="s">
        <v>4559</v>
      </c>
      <c r="C1179" s="136" t="s">
        <v>6062</v>
      </c>
      <c r="D1179" s="136" t="s">
        <v>548</v>
      </c>
      <c r="E1179" s="133"/>
      <c r="F1179" s="133" t="s">
        <v>7153</v>
      </c>
      <c r="G1179" s="133">
        <v>165</v>
      </c>
      <c r="H1179" s="133">
        <v>303</v>
      </c>
      <c r="I1179" s="133">
        <v>1</v>
      </c>
      <c r="J1179" s="133">
        <v>0.6</v>
      </c>
      <c r="K1179" s="133">
        <v>45</v>
      </c>
      <c r="L1179" s="133">
        <v>0.6</v>
      </c>
      <c r="M1179" s="133" t="s">
        <v>7081</v>
      </c>
      <c r="N1179" s="133"/>
      <c r="O1179" s="133" t="s">
        <v>2732</v>
      </c>
      <c r="P1179" s="133" t="s">
        <v>2277</v>
      </c>
      <c r="Q1179" s="166">
        <v>42199</v>
      </c>
      <c r="R1179" s="133"/>
      <c r="S1179" s="146" t="s">
        <v>3649</v>
      </c>
      <c r="T1179" s="173" t="s">
        <v>3649</v>
      </c>
      <c r="U1179" s="170" t="s">
        <v>3649</v>
      </c>
      <c r="V1179" s="133"/>
      <c r="W1179" s="133"/>
      <c r="X1179" s="133"/>
    </row>
    <row r="1180" spans="1:24" x14ac:dyDescent="0.2">
      <c r="A1180" s="133" t="s">
        <v>1207</v>
      </c>
      <c r="B1180" s="133" t="s">
        <v>4559</v>
      </c>
      <c r="C1180" s="136" t="s">
        <v>6062</v>
      </c>
      <c r="D1180" s="136" t="s">
        <v>552</v>
      </c>
      <c r="E1180" s="133"/>
      <c r="F1180" s="133" t="s">
        <v>7154</v>
      </c>
      <c r="G1180" s="133">
        <v>165</v>
      </c>
      <c r="H1180" s="133">
        <v>303</v>
      </c>
      <c r="I1180" s="133">
        <v>1</v>
      </c>
      <c r="J1180" s="133">
        <v>0.1</v>
      </c>
      <c r="K1180" s="133">
        <v>45</v>
      </c>
      <c r="L1180" s="133">
        <v>0.6</v>
      </c>
      <c r="M1180" s="133" t="s">
        <v>7081</v>
      </c>
      <c r="N1180" s="133"/>
      <c r="O1180" s="133" t="s">
        <v>2732</v>
      </c>
      <c r="P1180" s="133" t="s">
        <v>2277</v>
      </c>
      <c r="Q1180" s="166">
        <v>42199</v>
      </c>
      <c r="R1180" s="133"/>
      <c r="S1180" s="146" t="s">
        <v>3649</v>
      </c>
      <c r="T1180" s="173" t="s">
        <v>3649</v>
      </c>
      <c r="U1180" s="170" t="s">
        <v>3649</v>
      </c>
      <c r="V1180" s="133"/>
      <c r="W1180" s="133"/>
      <c r="X1180" s="133"/>
    </row>
    <row r="1181" spans="1:24" x14ac:dyDescent="0.2">
      <c r="A1181" s="133" t="s">
        <v>6935</v>
      </c>
      <c r="B1181" s="133">
        <v>59</v>
      </c>
      <c r="C1181" s="136" t="s">
        <v>7114</v>
      </c>
      <c r="D1181" s="136" t="s">
        <v>2726</v>
      </c>
      <c r="E1181" s="133" t="s">
        <v>6911</v>
      </c>
      <c r="F1181" s="133" t="s">
        <v>6912</v>
      </c>
      <c r="G1181" s="133" t="s">
        <v>3325</v>
      </c>
      <c r="H1181" s="133">
        <v>240</v>
      </c>
      <c r="I1181" s="133">
        <v>1</v>
      </c>
      <c r="J1181" s="133">
        <v>473</v>
      </c>
      <c r="K1181" s="133">
        <v>18</v>
      </c>
      <c r="L1181" s="133">
        <v>4400</v>
      </c>
      <c r="M1181" s="133" t="s">
        <v>6913</v>
      </c>
      <c r="N1181" s="133" t="s">
        <v>3947</v>
      </c>
      <c r="O1181" s="133" t="s">
        <v>6936</v>
      </c>
      <c r="P1181" s="133" t="s">
        <v>4816</v>
      </c>
      <c r="Q1181" s="166">
        <v>42208</v>
      </c>
      <c r="R1181" s="133">
        <v>2000</v>
      </c>
      <c r="S1181" s="146" t="s">
        <v>3649</v>
      </c>
      <c r="T1181" s="173" t="s">
        <v>3649</v>
      </c>
      <c r="U1181" s="170" t="s">
        <v>3649</v>
      </c>
      <c r="V1181" s="133"/>
      <c r="W1181" s="133"/>
      <c r="X1181" s="133"/>
    </row>
    <row r="1182" spans="1:24" x14ac:dyDescent="0.2">
      <c r="A1182" s="133" t="s">
        <v>1207</v>
      </c>
      <c r="B1182" s="133" t="s">
        <v>4422</v>
      </c>
      <c r="C1182" s="136" t="s">
        <v>6908</v>
      </c>
      <c r="D1182" s="136" t="s">
        <v>3784</v>
      </c>
      <c r="E1182" s="133"/>
      <c r="F1182" s="133" t="s">
        <v>7162</v>
      </c>
      <c r="G1182" s="133" t="s">
        <v>3655</v>
      </c>
      <c r="H1182" s="133">
        <v>172</v>
      </c>
      <c r="I1182" s="133">
        <v>1</v>
      </c>
      <c r="J1182" s="133">
        <v>3</v>
      </c>
      <c r="K1182" s="133">
        <v>45</v>
      </c>
      <c r="L1182" s="133">
        <v>3</v>
      </c>
      <c r="M1182" s="133" t="s">
        <v>7160</v>
      </c>
      <c r="N1182" s="133" t="s">
        <v>6965</v>
      </c>
      <c r="O1182" s="133" t="s">
        <v>7161</v>
      </c>
      <c r="P1182" s="133" t="s">
        <v>5281</v>
      </c>
      <c r="Q1182" s="166">
        <v>42172</v>
      </c>
      <c r="R1182" s="133">
        <v>0.1</v>
      </c>
      <c r="S1182" s="146" t="s">
        <v>3649</v>
      </c>
      <c r="T1182" s="173" t="s">
        <v>3649</v>
      </c>
      <c r="U1182" s="170" t="s">
        <v>3649</v>
      </c>
      <c r="V1182" s="133"/>
      <c r="W1182" s="133"/>
      <c r="X1182" s="133"/>
    </row>
    <row r="1183" spans="1:24" x14ac:dyDescent="0.2">
      <c r="A1183" s="133" t="s">
        <v>7171</v>
      </c>
      <c r="B1183" s="133" t="s">
        <v>4422</v>
      </c>
      <c r="C1183" s="136" t="s">
        <v>7165</v>
      </c>
      <c r="D1183" s="136" t="s">
        <v>515</v>
      </c>
      <c r="E1183" s="133" t="s">
        <v>7165</v>
      </c>
      <c r="F1183" s="133">
        <v>254142</v>
      </c>
      <c r="G1183" s="133" t="s">
        <v>3655</v>
      </c>
      <c r="H1183" s="133">
        <v>172</v>
      </c>
      <c r="I1183" s="133">
        <v>1</v>
      </c>
      <c r="J1183" s="133">
        <v>20</v>
      </c>
      <c r="K1183" s="133">
        <v>54</v>
      </c>
      <c r="L1183" s="133">
        <v>20</v>
      </c>
      <c r="M1183" s="133" t="s">
        <v>6041</v>
      </c>
      <c r="N1183" s="133" t="s">
        <v>3633</v>
      </c>
      <c r="O1183" s="133" t="s">
        <v>7166</v>
      </c>
      <c r="P1183" s="133" t="s">
        <v>4816</v>
      </c>
      <c r="Q1183" s="166">
        <v>42205</v>
      </c>
      <c r="R1183" s="133">
        <v>3</v>
      </c>
      <c r="S1183" s="146" t="s">
        <v>3649</v>
      </c>
      <c r="T1183" s="173" t="s">
        <v>3649</v>
      </c>
      <c r="U1183" s="170" t="s">
        <v>3649</v>
      </c>
      <c r="V1183" s="133"/>
      <c r="W1183" s="133"/>
      <c r="X1183" s="133"/>
    </row>
    <row r="1184" spans="1:24" x14ac:dyDescent="0.2">
      <c r="A1184" s="133" t="s">
        <v>1207</v>
      </c>
      <c r="B1184" s="133" t="s">
        <v>4559</v>
      </c>
      <c r="C1184" s="136" t="s">
        <v>6062</v>
      </c>
      <c r="D1184" s="136" t="s">
        <v>4638</v>
      </c>
      <c r="E1184" s="133"/>
      <c r="F1184" s="133" t="s">
        <v>7167</v>
      </c>
      <c r="G1184" s="133">
        <v>165</v>
      </c>
      <c r="H1184" s="133">
        <v>303</v>
      </c>
      <c r="I1184" s="133">
        <v>1</v>
      </c>
      <c r="J1184" s="133">
        <v>0.03</v>
      </c>
      <c r="K1184" s="133">
        <v>50</v>
      </c>
      <c r="L1184" s="133"/>
      <c r="M1184" s="133"/>
      <c r="N1184" s="133"/>
      <c r="O1184" s="133" t="s">
        <v>7168</v>
      </c>
      <c r="P1184" s="133" t="s">
        <v>2277</v>
      </c>
      <c r="Q1184" s="166">
        <v>42200</v>
      </c>
      <c r="R1184" s="133"/>
      <c r="S1184" s="146" t="s">
        <v>3649</v>
      </c>
      <c r="T1184" s="173" t="s">
        <v>3649</v>
      </c>
      <c r="U1184" s="170" t="s">
        <v>3649</v>
      </c>
      <c r="V1184" s="133"/>
      <c r="W1184" s="133"/>
      <c r="X1184" s="133"/>
    </row>
    <row r="1185" spans="1:24" x14ac:dyDescent="0.2">
      <c r="A1185" s="133" t="s">
        <v>1207</v>
      </c>
      <c r="B1185" s="133" t="s">
        <v>4559</v>
      </c>
      <c r="C1185" s="136" t="s">
        <v>6062</v>
      </c>
      <c r="D1185" s="136" t="s">
        <v>4642</v>
      </c>
      <c r="E1185" s="133"/>
      <c r="F1185" s="133" t="s">
        <v>7167</v>
      </c>
      <c r="G1185" s="133">
        <v>165</v>
      </c>
      <c r="H1185" s="133">
        <v>303</v>
      </c>
      <c r="I1185" s="133">
        <v>1</v>
      </c>
      <c r="J1185" s="133">
        <v>0.03</v>
      </c>
      <c r="K1185" s="133">
        <v>50</v>
      </c>
      <c r="L1185" s="133"/>
      <c r="M1185" s="133"/>
      <c r="N1185" s="133"/>
      <c r="O1185" s="133" t="s">
        <v>7169</v>
      </c>
      <c r="P1185" s="133" t="s">
        <v>2277</v>
      </c>
      <c r="Q1185" s="166">
        <v>42200</v>
      </c>
      <c r="R1185" s="133"/>
      <c r="S1185" s="146" t="s">
        <v>3649</v>
      </c>
      <c r="T1185" s="173" t="s">
        <v>3649</v>
      </c>
      <c r="U1185" s="170" t="s">
        <v>3649</v>
      </c>
      <c r="V1185" s="133"/>
      <c r="W1185" s="133"/>
      <c r="X1185" s="133"/>
    </row>
    <row r="1186" spans="1:24" x14ac:dyDescent="0.2">
      <c r="A1186" s="133" t="s">
        <v>1207</v>
      </c>
      <c r="B1186" s="133" t="s">
        <v>4559</v>
      </c>
      <c r="C1186" s="136" t="s">
        <v>6062</v>
      </c>
      <c r="D1186" s="136" t="s">
        <v>4645</v>
      </c>
      <c r="E1186" s="133"/>
      <c r="F1186" s="133" t="s">
        <v>7167</v>
      </c>
      <c r="G1186" s="133">
        <v>165</v>
      </c>
      <c r="H1186" s="133">
        <v>303</v>
      </c>
      <c r="I1186" s="133">
        <v>1</v>
      </c>
      <c r="J1186" s="133">
        <v>0.05</v>
      </c>
      <c r="K1186" s="133">
        <v>50</v>
      </c>
      <c r="L1186" s="133"/>
      <c r="M1186" s="133"/>
      <c r="N1186" s="133"/>
      <c r="O1186" s="133" t="s">
        <v>7170</v>
      </c>
      <c r="P1186" s="133" t="s">
        <v>2277</v>
      </c>
      <c r="Q1186" s="166">
        <v>42200</v>
      </c>
      <c r="R1186" s="133"/>
      <c r="S1186" s="146" t="s">
        <v>3649</v>
      </c>
      <c r="T1186" s="173" t="s">
        <v>3649</v>
      </c>
      <c r="U1186" s="170" t="s">
        <v>3649</v>
      </c>
      <c r="V1186" s="133"/>
      <c r="W1186" s="133"/>
      <c r="X1186" s="133"/>
    </row>
    <row r="1187" spans="1:24" x14ac:dyDescent="0.2">
      <c r="A1187" s="133" t="s">
        <v>6926</v>
      </c>
      <c r="B1187" s="133">
        <v>42</v>
      </c>
      <c r="C1187" s="136" t="s">
        <v>7008</v>
      </c>
      <c r="D1187" s="136" t="s">
        <v>1645</v>
      </c>
      <c r="E1187" s="133" t="s">
        <v>6927</v>
      </c>
      <c r="F1187" s="133">
        <v>136750</v>
      </c>
      <c r="G1187" s="133">
        <v>165</v>
      </c>
      <c r="H1187" s="133">
        <v>172</v>
      </c>
      <c r="I1187" s="133">
        <v>1</v>
      </c>
      <c r="J1187" s="133">
        <v>306</v>
      </c>
      <c r="K1187" s="133">
        <v>33</v>
      </c>
      <c r="L1187" s="133"/>
      <c r="M1187" s="133" t="s">
        <v>5743</v>
      </c>
      <c r="N1187" s="133"/>
      <c r="O1187" s="133" t="s">
        <v>2584</v>
      </c>
      <c r="P1187" s="133" t="s">
        <v>4816</v>
      </c>
      <c r="Q1187" s="166">
        <v>42213</v>
      </c>
      <c r="R1187" s="133"/>
      <c r="S1187" s="146" t="s">
        <v>3649</v>
      </c>
      <c r="T1187" s="173" t="s">
        <v>3649</v>
      </c>
      <c r="U1187" s="170" t="s">
        <v>3649</v>
      </c>
      <c r="V1187" s="133"/>
      <c r="W1187" s="133"/>
      <c r="X1187" s="133"/>
    </row>
    <row r="1188" spans="1:24" x14ac:dyDescent="0.2">
      <c r="A1188" s="133" t="s">
        <v>7172</v>
      </c>
      <c r="B1188" s="133" t="s">
        <v>4558</v>
      </c>
      <c r="C1188" s="136" t="s">
        <v>6953</v>
      </c>
      <c r="D1188" s="136" t="s">
        <v>2549</v>
      </c>
      <c r="E1188" s="133" t="s">
        <v>5197</v>
      </c>
      <c r="F1188" s="133" t="s">
        <v>5198</v>
      </c>
      <c r="G1188" s="133" t="s">
        <v>3620</v>
      </c>
      <c r="H1188" s="133">
        <v>303</v>
      </c>
      <c r="I1188" s="133">
        <v>1</v>
      </c>
      <c r="J1188" s="133">
        <v>217</v>
      </c>
      <c r="K1188" s="133">
        <v>45</v>
      </c>
      <c r="L1188" s="133">
        <v>220</v>
      </c>
      <c r="M1188" s="133" t="s">
        <v>5602</v>
      </c>
      <c r="N1188" s="133" t="s">
        <v>4907</v>
      </c>
      <c r="O1188" s="133" t="s">
        <v>7173</v>
      </c>
      <c r="P1188" s="133" t="s">
        <v>4816</v>
      </c>
      <c r="Q1188" s="166">
        <v>42226</v>
      </c>
      <c r="R1188" s="133">
        <v>50</v>
      </c>
      <c r="S1188" s="146" t="s">
        <v>3649</v>
      </c>
      <c r="T1188" s="173" t="s">
        <v>3649</v>
      </c>
      <c r="U1188" s="170" t="s">
        <v>3649</v>
      </c>
      <c r="V1188" s="133"/>
      <c r="W1188" s="133"/>
      <c r="X1188" s="133"/>
    </row>
    <row r="1189" spans="1:24" x14ac:dyDescent="0.2">
      <c r="A1189" s="133" t="s">
        <v>7142</v>
      </c>
      <c r="B1189" s="133" t="s">
        <v>4422</v>
      </c>
      <c r="C1189" s="136" t="s">
        <v>6908</v>
      </c>
      <c r="D1189" s="136" t="s">
        <v>522</v>
      </c>
      <c r="E1189" s="133"/>
      <c r="F1189" s="133" t="s">
        <v>7143</v>
      </c>
      <c r="G1189" s="133" t="s">
        <v>3655</v>
      </c>
      <c r="H1189" s="133">
        <v>172</v>
      </c>
      <c r="I1189" s="133">
        <v>1</v>
      </c>
      <c r="J1189" s="133">
        <v>66</v>
      </c>
      <c r="K1189" s="133">
        <v>45</v>
      </c>
      <c r="L1189" s="133">
        <v>66</v>
      </c>
      <c r="M1189" s="133" t="s">
        <v>3594</v>
      </c>
      <c r="N1189" s="133" t="s">
        <v>3633</v>
      </c>
      <c r="O1189" s="133" t="s">
        <v>7141</v>
      </c>
      <c r="P1189" s="133" t="s">
        <v>5281</v>
      </c>
      <c r="Q1189" s="166">
        <v>42215</v>
      </c>
      <c r="R1189" s="133">
        <v>20</v>
      </c>
      <c r="S1189" s="146" t="s">
        <v>3649</v>
      </c>
      <c r="T1189" s="173" t="s">
        <v>3649</v>
      </c>
      <c r="U1189" s="170" t="s">
        <v>3649</v>
      </c>
      <c r="V1189" s="133"/>
      <c r="W1189" s="133"/>
      <c r="X1189" s="133"/>
    </row>
    <row r="1190" spans="1:24" x14ac:dyDescent="0.2">
      <c r="A1190" s="133" t="s">
        <v>7210</v>
      </c>
      <c r="B1190" s="133" t="s">
        <v>4422</v>
      </c>
      <c r="C1190" s="136" t="s">
        <v>6908</v>
      </c>
      <c r="D1190" s="136" t="s">
        <v>522</v>
      </c>
      <c r="E1190" s="133"/>
      <c r="F1190" s="133" t="s">
        <v>7145</v>
      </c>
      <c r="G1190" s="133" t="s">
        <v>3655</v>
      </c>
      <c r="H1190" s="133">
        <v>172</v>
      </c>
      <c r="I1190" s="133">
        <v>1</v>
      </c>
      <c r="J1190" s="133">
        <v>66</v>
      </c>
      <c r="K1190" s="133">
        <v>54</v>
      </c>
      <c r="L1190" s="133">
        <v>66</v>
      </c>
      <c r="M1190" s="133" t="s">
        <v>3594</v>
      </c>
      <c r="N1190" s="133" t="s">
        <v>3633</v>
      </c>
      <c r="O1190" s="133" t="s">
        <v>7141</v>
      </c>
      <c r="P1190" s="133" t="s">
        <v>5281</v>
      </c>
      <c r="Q1190" s="166">
        <v>42215</v>
      </c>
      <c r="R1190" s="133">
        <v>28</v>
      </c>
      <c r="S1190" s="146" t="s">
        <v>3649</v>
      </c>
      <c r="T1190" s="173" t="s">
        <v>3649</v>
      </c>
      <c r="U1190" s="170" t="s">
        <v>3649</v>
      </c>
      <c r="V1190" s="133"/>
      <c r="W1190" s="133"/>
      <c r="X1190" s="133"/>
    </row>
    <row r="1191" spans="1:24" x14ac:dyDescent="0.2">
      <c r="A1191" s="133" t="s">
        <v>7149</v>
      </c>
      <c r="B1191" s="133" t="s">
        <v>4422</v>
      </c>
      <c r="C1191" s="136" t="s">
        <v>6908</v>
      </c>
      <c r="D1191" s="136" t="s">
        <v>522</v>
      </c>
      <c r="E1191" s="133"/>
      <c r="F1191" s="133" t="s">
        <v>7143</v>
      </c>
      <c r="G1191" s="133" t="s">
        <v>3655</v>
      </c>
      <c r="H1191" s="133">
        <v>172</v>
      </c>
      <c r="I1191" s="133">
        <v>1</v>
      </c>
      <c r="J1191" s="133">
        <v>66</v>
      </c>
      <c r="K1191" s="133">
        <v>45</v>
      </c>
      <c r="L1191" s="133">
        <v>66</v>
      </c>
      <c r="M1191" s="133" t="s">
        <v>3594</v>
      </c>
      <c r="N1191" s="133" t="s">
        <v>3633</v>
      </c>
      <c r="O1191" s="133" t="s">
        <v>7146</v>
      </c>
      <c r="P1191" s="133" t="s">
        <v>5281</v>
      </c>
      <c r="Q1191" s="166">
        <v>42215</v>
      </c>
      <c r="R1191" s="133">
        <v>20</v>
      </c>
      <c r="S1191" s="146" t="s">
        <v>3649</v>
      </c>
      <c r="T1191" s="173" t="s">
        <v>3649</v>
      </c>
      <c r="U1191" s="170" t="s">
        <v>3649</v>
      </c>
      <c r="V1191" s="133"/>
      <c r="W1191" s="133"/>
      <c r="X1191" s="133"/>
    </row>
    <row r="1192" spans="1:24" x14ac:dyDescent="0.2">
      <c r="A1192" s="133" t="s">
        <v>7144</v>
      </c>
      <c r="B1192" s="133" t="s">
        <v>4422</v>
      </c>
      <c r="C1192" s="136" t="s">
        <v>6908</v>
      </c>
      <c r="D1192" s="136" t="s">
        <v>522</v>
      </c>
      <c r="E1192" s="133"/>
      <c r="F1192" s="133" t="s">
        <v>7145</v>
      </c>
      <c r="G1192" s="133" t="s">
        <v>3655</v>
      </c>
      <c r="H1192" s="133">
        <v>172</v>
      </c>
      <c r="I1192" s="133">
        <v>1</v>
      </c>
      <c r="J1192" s="133">
        <v>66</v>
      </c>
      <c r="K1192" s="133">
        <v>54</v>
      </c>
      <c r="L1192" s="133">
        <v>66</v>
      </c>
      <c r="M1192" s="133" t="s">
        <v>3594</v>
      </c>
      <c r="N1192" s="133" t="s">
        <v>3633</v>
      </c>
      <c r="O1192" s="133" t="s">
        <v>7146</v>
      </c>
      <c r="P1192" s="133" t="s">
        <v>5281</v>
      </c>
      <c r="Q1192" s="166">
        <v>42215</v>
      </c>
      <c r="R1192" s="133">
        <v>28</v>
      </c>
      <c r="S1192" s="146" t="s">
        <v>3649</v>
      </c>
      <c r="T1192" s="173" t="s">
        <v>3649</v>
      </c>
      <c r="U1192" s="170" t="s">
        <v>3649</v>
      </c>
      <c r="V1192" s="133"/>
      <c r="W1192" s="133"/>
      <c r="X1192" s="133"/>
    </row>
    <row r="1193" spans="1:24" x14ac:dyDescent="0.2">
      <c r="A1193" s="133" t="s">
        <v>7177</v>
      </c>
      <c r="B1193" s="133" t="s">
        <v>4560</v>
      </c>
      <c r="C1193" s="136" t="s">
        <v>6921</v>
      </c>
      <c r="D1193" s="136" t="s">
        <v>2547</v>
      </c>
      <c r="E1193" s="133" t="s">
        <v>6348</v>
      </c>
      <c r="F1193" s="133" t="s">
        <v>6349</v>
      </c>
      <c r="G1193" s="133" t="s">
        <v>3620</v>
      </c>
      <c r="H1193" s="133">
        <v>303</v>
      </c>
      <c r="I1193" s="133">
        <v>1</v>
      </c>
      <c r="J1193" s="133">
        <v>11</v>
      </c>
      <c r="K1193" s="133">
        <v>45</v>
      </c>
      <c r="L1193" s="133">
        <v>9</v>
      </c>
      <c r="M1193" s="133" t="s">
        <v>7178</v>
      </c>
      <c r="N1193" s="133" t="s">
        <v>4820</v>
      </c>
      <c r="O1193" s="133" t="s">
        <v>7046</v>
      </c>
      <c r="P1193" s="133" t="s">
        <v>4816</v>
      </c>
      <c r="Q1193" s="166">
        <v>42214</v>
      </c>
      <c r="R1193" s="133">
        <v>4</v>
      </c>
      <c r="S1193" s="146" t="s">
        <v>3649</v>
      </c>
      <c r="T1193" s="173" t="s">
        <v>3649</v>
      </c>
      <c r="U1193" s="170" t="s">
        <v>3649</v>
      </c>
      <c r="V1193" s="133"/>
      <c r="W1193" s="133"/>
      <c r="X1193" s="133"/>
    </row>
    <row r="1194" spans="1:24" x14ac:dyDescent="0.2">
      <c r="A1194" s="133" t="s">
        <v>7174</v>
      </c>
      <c r="B1194" s="133" t="s">
        <v>4422</v>
      </c>
      <c r="C1194" s="136" t="s">
        <v>6908</v>
      </c>
      <c r="D1194" s="136" t="s">
        <v>518</v>
      </c>
      <c r="E1194" s="133"/>
      <c r="F1194" s="133">
        <v>645319</v>
      </c>
      <c r="G1194" s="133" t="s">
        <v>3655</v>
      </c>
      <c r="H1194" s="133">
        <v>172</v>
      </c>
      <c r="I1194" s="133">
        <v>1</v>
      </c>
      <c r="J1194" s="133">
        <v>1</v>
      </c>
      <c r="K1194" s="133">
        <v>45</v>
      </c>
      <c r="L1194" s="133">
        <v>1</v>
      </c>
      <c r="M1194" s="133" t="s">
        <v>7175</v>
      </c>
      <c r="N1194" s="133"/>
      <c r="O1194" s="133" t="s">
        <v>3550</v>
      </c>
      <c r="P1194" s="133" t="s">
        <v>4816</v>
      </c>
      <c r="Q1194" s="166">
        <v>42205</v>
      </c>
      <c r="R1194" s="133"/>
      <c r="S1194" s="146" t="s">
        <v>3649</v>
      </c>
      <c r="T1194" s="173" t="s">
        <v>3649</v>
      </c>
      <c r="U1194" s="170" t="s">
        <v>3649</v>
      </c>
      <c r="V1194" s="133"/>
      <c r="W1194" s="133"/>
      <c r="X1194" s="133"/>
    </row>
    <row r="1195" spans="1:24" x14ac:dyDescent="0.2">
      <c r="A1195" s="133" t="s">
        <v>7176</v>
      </c>
      <c r="B1195" s="133" t="s">
        <v>4422</v>
      </c>
      <c r="C1195" s="136" t="s">
        <v>6908</v>
      </c>
      <c r="D1195" s="136" t="s">
        <v>2734</v>
      </c>
      <c r="E1195" s="133"/>
      <c r="F1195" s="133">
        <v>654319</v>
      </c>
      <c r="G1195" s="133" t="s">
        <v>3655</v>
      </c>
      <c r="H1195" s="133">
        <v>172</v>
      </c>
      <c r="I1195" s="133">
        <v>1</v>
      </c>
      <c r="J1195" s="133">
        <v>1</v>
      </c>
      <c r="K1195" s="133">
        <v>54</v>
      </c>
      <c r="L1195" s="133">
        <v>1</v>
      </c>
      <c r="M1195" s="133" t="s">
        <v>7175</v>
      </c>
      <c r="N1195" s="133"/>
      <c r="O1195" s="133" t="s">
        <v>3550</v>
      </c>
      <c r="P1195" s="133" t="s">
        <v>4816</v>
      </c>
      <c r="Q1195" s="166">
        <v>42205</v>
      </c>
      <c r="R1195" s="133"/>
      <c r="S1195" s="146" t="s">
        <v>3649</v>
      </c>
      <c r="T1195" s="173" t="s">
        <v>3649</v>
      </c>
      <c r="U1195" s="170" t="s">
        <v>3649</v>
      </c>
      <c r="V1195" s="133"/>
      <c r="W1195" s="133"/>
      <c r="X1195" s="133"/>
    </row>
    <row r="1196" spans="1:24" x14ac:dyDescent="0.2">
      <c r="A1196" s="133" t="s">
        <v>7183</v>
      </c>
      <c r="B1196" s="133" t="s">
        <v>4422</v>
      </c>
      <c r="C1196" s="136" t="s">
        <v>6908</v>
      </c>
      <c r="D1196" s="136" t="s">
        <v>525</v>
      </c>
      <c r="E1196" s="133" t="s">
        <v>5383</v>
      </c>
      <c r="F1196" s="133">
        <v>254102</v>
      </c>
      <c r="G1196" s="133" t="s">
        <v>3655</v>
      </c>
      <c r="H1196" s="133">
        <v>172</v>
      </c>
      <c r="I1196" s="133">
        <v>1</v>
      </c>
      <c r="J1196" s="133">
        <v>540</v>
      </c>
      <c r="K1196" s="133">
        <v>54</v>
      </c>
      <c r="L1196" s="133">
        <v>2200</v>
      </c>
      <c r="M1196" s="133" t="s">
        <v>3607</v>
      </c>
      <c r="N1196" s="133" t="s">
        <v>1843</v>
      </c>
      <c r="O1196" s="133" t="s">
        <v>1794</v>
      </c>
      <c r="P1196" s="133" t="s">
        <v>4816</v>
      </c>
      <c r="Q1196" s="166">
        <v>42236</v>
      </c>
      <c r="R1196" s="133">
        <v>200</v>
      </c>
      <c r="S1196" s="146" t="s">
        <v>3649</v>
      </c>
      <c r="T1196" s="173" t="s">
        <v>3649</v>
      </c>
      <c r="U1196" s="170" t="s">
        <v>3649</v>
      </c>
      <c r="V1196" s="133"/>
      <c r="W1196" s="133"/>
      <c r="X1196" s="133"/>
    </row>
    <row r="1197" spans="1:24" x14ac:dyDescent="0.2">
      <c r="A1197" s="133"/>
      <c r="B1197" s="133">
        <v>54</v>
      </c>
      <c r="C1197" s="136" t="s">
        <v>6923</v>
      </c>
      <c r="D1197" s="136" t="s">
        <v>3704</v>
      </c>
      <c r="E1197" s="133"/>
      <c r="F1197" s="133">
        <v>136900</v>
      </c>
      <c r="G1197" s="133">
        <v>165</v>
      </c>
      <c r="H1197" s="133">
        <v>176</v>
      </c>
      <c r="I1197" s="133">
        <v>1</v>
      </c>
      <c r="J1197" s="133">
        <v>602</v>
      </c>
      <c r="K1197" s="133">
        <v>33</v>
      </c>
      <c r="L1197" s="133"/>
      <c r="M1197" s="133" t="s">
        <v>1380</v>
      </c>
      <c r="N1197" s="133"/>
      <c r="O1197" s="133" t="s">
        <v>2722</v>
      </c>
      <c r="P1197" s="133" t="s">
        <v>4816</v>
      </c>
      <c r="Q1197" s="166">
        <v>42233</v>
      </c>
      <c r="R1197" s="133"/>
      <c r="S1197" s="146" t="s">
        <v>3649</v>
      </c>
      <c r="T1197" s="173" t="s">
        <v>3649</v>
      </c>
      <c r="U1197" s="170" t="s">
        <v>3649</v>
      </c>
      <c r="V1197" s="133"/>
      <c r="W1197" s="133"/>
      <c r="X1197" s="133"/>
    </row>
    <row r="1198" spans="1:24" x14ac:dyDescent="0.2">
      <c r="A1198" s="133"/>
      <c r="B1198" s="133">
        <v>54</v>
      </c>
      <c r="C1198" s="136" t="s">
        <v>6923</v>
      </c>
      <c r="D1198" s="136" t="s">
        <v>3707</v>
      </c>
      <c r="E1198" s="133"/>
      <c r="F1198" s="133">
        <v>136900</v>
      </c>
      <c r="G1198" s="133">
        <v>165</v>
      </c>
      <c r="H1198" s="133">
        <v>176</v>
      </c>
      <c r="I1198" s="133">
        <v>1</v>
      </c>
      <c r="J1198" s="133">
        <v>602</v>
      </c>
      <c r="K1198" s="133">
        <v>33</v>
      </c>
      <c r="L1198" s="133"/>
      <c r="M1198" s="133" t="s">
        <v>1380</v>
      </c>
      <c r="N1198" s="133"/>
      <c r="O1198" s="133" t="s">
        <v>2722</v>
      </c>
      <c r="P1198" s="133" t="s">
        <v>4816</v>
      </c>
      <c r="Q1198" s="166">
        <v>42233</v>
      </c>
      <c r="R1198" s="133"/>
      <c r="S1198" s="146" t="s">
        <v>3649</v>
      </c>
      <c r="T1198" s="173" t="s">
        <v>3649</v>
      </c>
      <c r="U1198" s="170" t="s">
        <v>3649</v>
      </c>
      <c r="V1198" s="133"/>
      <c r="W1198" s="133"/>
      <c r="X1198" s="133"/>
    </row>
    <row r="1199" spans="1:24" x14ac:dyDescent="0.2">
      <c r="A1199" s="133" t="s">
        <v>7136</v>
      </c>
      <c r="B1199" s="133">
        <v>43</v>
      </c>
      <c r="C1199" s="136" t="s">
        <v>6922</v>
      </c>
      <c r="D1199" s="136" t="s">
        <v>3704</v>
      </c>
      <c r="E1199" s="133" t="s">
        <v>4611</v>
      </c>
      <c r="F1199" s="133">
        <v>133913</v>
      </c>
      <c r="G1199" s="133" t="s">
        <v>3655</v>
      </c>
      <c r="H1199" s="133">
        <v>173</v>
      </c>
      <c r="I1199" s="133">
        <v>1</v>
      </c>
      <c r="J1199" s="133">
        <v>903</v>
      </c>
      <c r="K1199" s="133">
        <v>36</v>
      </c>
      <c r="L1199" s="133">
        <v>2750</v>
      </c>
      <c r="M1199" s="133" t="s">
        <v>1494</v>
      </c>
      <c r="N1199" s="133" t="s">
        <v>1818</v>
      </c>
      <c r="O1199" s="133" t="s">
        <v>2614</v>
      </c>
      <c r="P1199" s="133" t="s">
        <v>2277</v>
      </c>
      <c r="Q1199" s="166">
        <v>42223</v>
      </c>
      <c r="R1199" s="133"/>
      <c r="S1199" s="146" t="s">
        <v>3649</v>
      </c>
      <c r="T1199" s="173" t="s">
        <v>3649</v>
      </c>
      <c r="U1199" s="170" t="s">
        <v>3649</v>
      </c>
      <c r="V1199" s="133"/>
      <c r="W1199" s="133"/>
      <c r="X1199" s="133"/>
    </row>
    <row r="1200" spans="1:24" x14ac:dyDescent="0.2">
      <c r="A1200" s="133"/>
      <c r="B1200" s="133">
        <v>58</v>
      </c>
      <c r="C1200" s="136" t="s">
        <v>7188</v>
      </c>
      <c r="D1200" s="136" t="s">
        <v>1651</v>
      </c>
      <c r="E1200" s="133"/>
      <c r="F1200" s="133">
        <v>136900</v>
      </c>
      <c r="G1200" s="133" t="s">
        <v>1991</v>
      </c>
      <c r="H1200" s="133">
        <v>177</v>
      </c>
      <c r="I1200" s="133">
        <v>1</v>
      </c>
      <c r="J1200" s="133">
        <v>602</v>
      </c>
      <c r="K1200" s="133">
        <v>33</v>
      </c>
      <c r="L1200" s="133"/>
      <c r="M1200" s="133" t="s">
        <v>1380</v>
      </c>
      <c r="N1200" s="133"/>
      <c r="O1200" s="133" t="s">
        <v>2722</v>
      </c>
      <c r="P1200" s="133" t="s">
        <v>4816</v>
      </c>
      <c r="Q1200" s="166">
        <v>42233</v>
      </c>
      <c r="R1200" s="133"/>
      <c r="S1200" s="146" t="s">
        <v>3649</v>
      </c>
      <c r="T1200" s="173" t="s">
        <v>3649</v>
      </c>
      <c r="U1200" s="170" t="s">
        <v>3649</v>
      </c>
      <c r="V1200" s="133"/>
      <c r="W1200" s="133"/>
      <c r="X1200" s="133"/>
    </row>
    <row r="1201" spans="1:24" x14ac:dyDescent="0.2">
      <c r="A1201" s="133"/>
      <c r="B1201" s="133">
        <v>58</v>
      </c>
      <c r="C1201" s="136" t="s">
        <v>7188</v>
      </c>
      <c r="D1201" s="136" t="s">
        <v>1631</v>
      </c>
      <c r="E1201" s="133"/>
      <c r="F1201" s="133">
        <v>136900</v>
      </c>
      <c r="G1201" s="133" t="s">
        <v>1991</v>
      </c>
      <c r="H1201" s="133">
        <v>177</v>
      </c>
      <c r="I1201" s="133">
        <v>1</v>
      </c>
      <c r="J1201" s="133">
        <v>602</v>
      </c>
      <c r="K1201" s="133">
        <v>33</v>
      </c>
      <c r="L1201" s="133"/>
      <c r="M1201" s="133" t="s">
        <v>1380</v>
      </c>
      <c r="N1201" s="133"/>
      <c r="O1201" s="133" t="s">
        <v>2722</v>
      </c>
      <c r="P1201" s="133" t="s">
        <v>4816</v>
      </c>
      <c r="Q1201" s="166">
        <v>42233</v>
      </c>
      <c r="R1201" s="133"/>
      <c r="S1201" s="146" t="s">
        <v>3649</v>
      </c>
      <c r="T1201" s="173" t="s">
        <v>3649</v>
      </c>
      <c r="U1201" s="170" t="s">
        <v>3649</v>
      </c>
      <c r="V1201" s="133"/>
      <c r="W1201" s="133"/>
      <c r="X1201" s="133"/>
    </row>
    <row r="1202" spans="1:24" x14ac:dyDescent="0.2">
      <c r="A1202" s="133" t="s">
        <v>6935</v>
      </c>
      <c r="B1202" s="133">
        <v>59</v>
      </c>
      <c r="C1202" s="136" t="s">
        <v>7114</v>
      </c>
      <c r="D1202" s="136" t="s">
        <v>1641</v>
      </c>
      <c r="E1202" s="133" t="s">
        <v>6911</v>
      </c>
      <c r="F1202" s="133" t="s">
        <v>6912</v>
      </c>
      <c r="G1202" s="133" t="s">
        <v>3325</v>
      </c>
      <c r="H1202" s="133">
        <v>240</v>
      </c>
      <c r="I1202" s="133">
        <v>1</v>
      </c>
      <c r="J1202" s="133">
        <v>490</v>
      </c>
      <c r="K1202" s="133">
        <v>18</v>
      </c>
      <c r="L1202" s="133">
        <v>4400</v>
      </c>
      <c r="M1202" s="133" t="s">
        <v>6913</v>
      </c>
      <c r="N1202" s="133" t="s">
        <v>3947</v>
      </c>
      <c r="O1202" s="133" t="s">
        <v>6936</v>
      </c>
      <c r="P1202" s="133" t="s">
        <v>2277</v>
      </c>
      <c r="Q1202" s="166">
        <v>42219</v>
      </c>
      <c r="R1202" s="133">
        <v>2000</v>
      </c>
      <c r="S1202" s="146" t="s">
        <v>3649</v>
      </c>
      <c r="T1202" s="173" t="s">
        <v>3649</v>
      </c>
      <c r="U1202" s="170" t="s">
        <v>3649</v>
      </c>
      <c r="V1202" s="133"/>
      <c r="W1202" s="133"/>
      <c r="X1202" s="133"/>
    </row>
    <row r="1203" spans="1:24" x14ac:dyDescent="0.2">
      <c r="A1203" s="133" t="s">
        <v>7189</v>
      </c>
      <c r="B1203" s="133" t="s">
        <v>4424</v>
      </c>
      <c r="C1203" s="136" t="s">
        <v>6786</v>
      </c>
      <c r="D1203" s="136" t="s">
        <v>7202</v>
      </c>
      <c r="E1203" s="133" t="s">
        <v>7190</v>
      </c>
      <c r="F1203" s="133" t="s">
        <v>7191</v>
      </c>
      <c r="G1203" s="133" t="s">
        <v>3655</v>
      </c>
      <c r="H1203" s="133">
        <v>172</v>
      </c>
      <c r="I1203" s="133">
        <v>1</v>
      </c>
      <c r="J1203" s="133">
        <v>137.5</v>
      </c>
      <c r="K1203" s="133">
        <v>45</v>
      </c>
      <c r="L1203" s="133">
        <v>275</v>
      </c>
      <c r="M1203" s="133" t="s">
        <v>7192</v>
      </c>
      <c r="N1203" s="133" t="s">
        <v>3657</v>
      </c>
      <c r="O1203" s="133" t="s">
        <v>6726</v>
      </c>
      <c r="P1203" s="133" t="s">
        <v>2277</v>
      </c>
      <c r="Q1203" s="166">
        <v>42222</v>
      </c>
      <c r="R1203" s="133">
        <v>36</v>
      </c>
      <c r="S1203" s="146" t="s">
        <v>3649</v>
      </c>
      <c r="T1203" s="173" t="s">
        <v>3649</v>
      </c>
      <c r="U1203" s="170" t="s">
        <v>3649</v>
      </c>
      <c r="V1203" s="133"/>
      <c r="W1203" s="133"/>
      <c r="X1203" s="133"/>
    </row>
    <row r="1204" spans="1:24" x14ac:dyDescent="0.2">
      <c r="A1204" s="133" t="s">
        <v>7189</v>
      </c>
      <c r="B1204" s="133" t="s">
        <v>4424</v>
      </c>
      <c r="C1204" s="136" t="s">
        <v>6786</v>
      </c>
      <c r="D1204" s="136" t="s">
        <v>7203</v>
      </c>
      <c r="E1204" s="133" t="s">
        <v>7190</v>
      </c>
      <c r="F1204" s="133" t="s">
        <v>7191</v>
      </c>
      <c r="G1204" s="133" t="s">
        <v>3655</v>
      </c>
      <c r="H1204" s="133">
        <v>172</v>
      </c>
      <c r="I1204" s="133">
        <v>1</v>
      </c>
      <c r="J1204" s="133">
        <v>137.5</v>
      </c>
      <c r="K1204" s="133">
        <v>45</v>
      </c>
      <c r="L1204" s="133">
        <v>275</v>
      </c>
      <c r="M1204" s="133" t="s">
        <v>7192</v>
      </c>
      <c r="N1204" s="133" t="s">
        <v>3657</v>
      </c>
      <c r="O1204" s="133" t="s">
        <v>6726</v>
      </c>
      <c r="P1204" s="133" t="s">
        <v>2277</v>
      </c>
      <c r="Q1204" s="166">
        <v>42222</v>
      </c>
      <c r="R1204" s="133">
        <v>36</v>
      </c>
      <c r="S1204" s="146" t="s">
        <v>3649</v>
      </c>
      <c r="T1204" s="173" t="s">
        <v>3649</v>
      </c>
      <c r="U1204" s="170" t="s">
        <v>3649</v>
      </c>
      <c r="V1204" s="133"/>
      <c r="W1204" s="133"/>
      <c r="X1204" s="133"/>
    </row>
    <row r="1205" spans="1:24" x14ac:dyDescent="0.2">
      <c r="A1205" s="133" t="s">
        <v>6926</v>
      </c>
      <c r="B1205" s="133">
        <v>42</v>
      </c>
      <c r="C1205" s="136" t="s">
        <v>7205</v>
      </c>
      <c r="D1205" s="136" t="s">
        <v>1651</v>
      </c>
      <c r="E1205" s="133" t="s">
        <v>6927</v>
      </c>
      <c r="F1205" s="133">
        <v>136750</v>
      </c>
      <c r="G1205" s="133">
        <v>165</v>
      </c>
      <c r="H1205" s="133">
        <v>172</v>
      </c>
      <c r="I1205" s="133">
        <v>1</v>
      </c>
      <c r="J1205" s="133">
        <v>902</v>
      </c>
      <c r="K1205" s="133">
        <v>33</v>
      </c>
      <c r="L1205" s="133"/>
      <c r="M1205" s="133" t="s">
        <v>5743</v>
      </c>
      <c r="N1205" s="133"/>
      <c r="O1205" s="133" t="s">
        <v>2584</v>
      </c>
      <c r="P1205" s="133" t="s">
        <v>4816</v>
      </c>
      <c r="Q1205" s="166">
        <v>42228</v>
      </c>
      <c r="R1205" s="133"/>
      <c r="S1205" s="146" t="s">
        <v>3649</v>
      </c>
      <c r="T1205" s="173" t="s">
        <v>3649</v>
      </c>
      <c r="U1205" s="170" t="s">
        <v>3649</v>
      </c>
      <c r="V1205" s="133"/>
      <c r="W1205" s="133"/>
      <c r="X1205" s="133"/>
    </row>
    <row r="1206" spans="1:24" x14ac:dyDescent="0.2">
      <c r="A1206" s="133"/>
      <c r="B1206" s="133">
        <v>55</v>
      </c>
      <c r="C1206" s="136" t="s">
        <v>7097</v>
      </c>
      <c r="D1206" s="136" t="s">
        <v>2726</v>
      </c>
      <c r="E1206" s="133"/>
      <c r="F1206" s="133">
        <v>136900</v>
      </c>
      <c r="G1206" s="133">
        <v>125</v>
      </c>
      <c r="H1206" s="133">
        <v>125</v>
      </c>
      <c r="I1206" s="133">
        <v>1</v>
      </c>
      <c r="J1206" s="133">
        <v>602</v>
      </c>
      <c r="K1206" s="133">
        <v>33</v>
      </c>
      <c r="L1206" s="133"/>
      <c r="M1206" s="133" t="s">
        <v>7098</v>
      </c>
      <c r="N1206" s="133"/>
      <c r="O1206" s="133" t="s">
        <v>2573</v>
      </c>
      <c r="P1206" s="133" t="s">
        <v>4816</v>
      </c>
      <c r="Q1206" s="166">
        <v>42237</v>
      </c>
      <c r="R1206" s="133"/>
      <c r="S1206" s="146" t="s">
        <v>3649</v>
      </c>
      <c r="T1206" s="173" t="s">
        <v>3649</v>
      </c>
      <c r="U1206" s="170" t="s">
        <v>3649</v>
      </c>
      <c r="V1206" s="133"/>
      <c r="W1206" s="133"/>
      <c r="X1206" s="133"/>
    </row>
    <row r="1207" spans="1:24" x14ac:dyDescent="0.2">
      <c r="A1207" s="133"/>
      <c r="B1207" s="133">
        <v>55</v>
      </c>
      <c r="C1207" s="136" t="s">
        <v>7097</v>
      </c>
      <c r="D1207" s="136" t="s">
        <v>2729</v>
      </c>
      <c r="E1207" s="133"/>
      <c r="F1207" s="133">
        <v>136900</v>
      </c>
      <c r="G1207" s="133">
        <v>125</v>
      </c>
      <c r="H1207" s="133">
        <v>125</v>
      </c>
      <c r="I1207" s="133">
        <v>1</v>
      </c>
      <c r="J1207" s="133">
        <v>602</v>
      </c>
      <c r="K1207" s="133">
        <v>33</v>
      </c>
      <c r="L1207" s="133"/>
      <c r="M1207" s="133" t="s">
        <v>7098</v>
      </c>
      <c r="N1207" s="133"/>
      <c r="O1207" s="133" t="s">
        <v>2573</v>
      </c>
      <c r="P1207" s="133" t="s">
        <v>4816</v>
      </c>
      <c r="Q1207" s="166">
        <v>42237</v>
      </c>
      <c r="R1207" s="133"/>
      <c r="S1207" s="146" t="s">
        <v>3649</v>
      </c>
      <c r="T1207" s="173" t="s">
        <v>3649</v>
      </c>
      <c r="U1207" s="170" t="s">
        <v>3649</v>
      </c>
      <c r="V1207" s="133"/>
      <c r="W1207" s="133"/>
      <c r="X1207" s="133"/>
    </row>
    <row r="1208" spans="1:24" x14ac:dyDescent="0.2">
      <c r="A1208" s="133" t="s">
        <v>7124</v>
      </c>
      <c r="B1208" s="133">
        <v>50</v>
      </c>
      <c r="C1208" s="136" t="s">
        <v>7125</v>
      </c>
      <c r="D1208" s="136" t="s">
        <v>2726</v>
      </c>
      <c r="E1208" s="133" t="s">
        <v>2841</v>
      </c>
      <c r="F1208" s="133" t="s">
        <v>2940</v>
      </c>
      <c r="G1208" s="133" t="s">
        <v>3593</v>
      </c>
      <c r="H1208" s="133">
        <v>176</v>
      </c>
      <c r="I1208" s="133">
        <v>1</v>
      </c>
      <c r="J1208" s="133">
        <v>500</v>
      </c>
      <c r="K1208" s="133">
        <v>37</v>
      </c>
      <c r="L1208" s="133">
        <v>2200</v>
      </c>
      <c r="M1208" s="133" t="s">
        <v>2842</v>
      </c>
      <c r="N1208" s="133"/>
      <c r="O1208" s="133" t="s">
        <v>7126</v>
      </c>
      <c r="P1208" s="133" t="s">
        <v>4816</v>
      </c>
      <c r="Q1208" s="166">
        <v>42234</v>
      </c>
      <c r="R1208" s="133"/>
      <c r="S1208" s="146" t="s">
        <v>3649</v>
      </c>
      <c r="T1208" s="173" t="s">
        <v>3649</v>
      </c>
      <c r="U1208" s="170" t="s">
        <v>3649</v>
      </c>
      <c r="V1208" s="133"/>
      <c r="W1208" s="133"/>
      <c r="X1208" s="133"/>
    </row>
    <row r="1209" spans="1:24" x14ac:dyDescent="0.2">
      <c r="A1209" s="133" t="s">
        <v>7132</v>
      </c>
      <c r="B1209" s="133">
        <v>49</v>
      </c>
      <c r="C1209" s="136" t="s">
        <v>7133</v>
      </c>
      <c r="D1209" s="136" t="s">
        <v>2726</v>
      </c>
      <c r="E1209" s="133" t="s">
        <v>2841</v>
      </c>
      <c r="F1209" s="133" t="s">
        <v>2940</v>
      </c>
      <c r="G1209" s="133" t="s">
        <v>3593</v>
      </c>
      <c r="H1209" s="133">
        <v>176</v>
      </c>
      <c r="I1209" s="133">
        <v>1</v>
      </c>
      <c r="J1209" s="133">
        <v>500</v>
      </c>
      <c r="K1209" s="133">
        <v>37</v>
      </c>
      <c r="L1209" s="133">
        <v>2200</v>
      </c>
      <c r="M1209" s="133" t="s">
        <v>2842</v>
      </c>
      <c r="N1209" s="133"/>
      <c r="O1209" s="133" t="s">
        <v>7126</v>
      </c>
      <c r="P1209" s="133" t="s">
        <v>2277</v>
      </c>
      <c r="Q1209" s="166">
        <v>42235</v>
      </c>
      <c r="R1209" s="133"/>
      <c r="S1209" s="146" t="s">
        <v>3649</v>
      </c>
      <c r="T1209" s="173" t="s">
        <v>3649</v>
      </c>
      <c r="U1209" s="170" t="s">
        <v>3649</v>
      </c>
      <c r="V1209" s="133"/>
      <c r="W1209" s="133"/>
      <c r="X1209" s="133"/>
    </row>
    <row r="1210" spans="1:24" x14ac:dyDescent="0.2">
      <c r="A1210" s="133" t="s">
        <v>6935</v>
      </c>
      <c r="B1210" s="133">
        <v>59</v>
      </c>
      <c r="C1210" s="136" t="s">
        <v>7114</v>
      </c>
      <c r="D1210" s="136" t="s">
        <v>3704</v>
      </c>
      <c r="E1210" s="133" t="s">
        <v>6911</v>
      </c>
      <c r="F1210" s="133" t="s">
        <v>6912</v>
      </c>
      <c r="G1210" s="133" t="s">
        <v>3325</v>
      </c>
      <c r="H1210" s="133">
        <v>240</v>
      </c>
      <c r="I1210" s="133">
        <v>1</v>
      </c>
      <c r="J1210" s="133">
        <v>450</v>
      </c>
      <c r="K1210" s="133">
        <v>18</v>
      </c>
      <c r="L1210" s="133">
        <v>4400</v>
      </c>
      <c r="M1210" s="133" t="s">
        <v>6913</v>
      </c>
      <c r="N1210" s="133" t="s">
        <v>3947</v>
      </c>
      <c r="O1210" s="133" t="s">
        <v>6936</v>
      </c>
      <c r="P1210" s="133" t="s">
        <v>4816</v>
      </c>
      <c r="Q1210" s="166">
        <v>42227</v>
      </c>
      <c r="R1210" s="133">
        <v>2000</v>
      </c>
      <c r="S1210" s="146" t="s">
        <v>3649</v>
      </c>
      <c r="T1210" s="173" t="s">
        <v>3649</v>
      </c>
      <c r="U1210" s="170" t="s">
        <v>3649</v>
      </c>
      <c r="V1210" s="133"/>
      <c r="W1210" s="133"/>
      <c r="X1210" s="133"/>
    </row>
    <row r="1211" spans="1:24" x14ac:dyDescent="0.2">
      <c r="A1211" s="133" t="s">
        <v>7150</v>
      </c>
      <c r="B1211" s="133" t="s">
        <v>4560</v>
      </c>
      <c r="C1211" s="136" t="s">
        <v>6921</v>
      </c>
      <c r="D1211" s="136" t="s">
        <v>7222</v>
      </c>
      <c r="E1211" s="133"/>
      <c r="F1211" s="133" t="s">
        <v>7143</v>
      </c>
      <c r="G1211" s="133" t="s">
        <v>3620</v>
      </c>
      <c r="H1211" s="133">
        <v>303</v>
      </c>
      <c r="I1211" s="133">
        <v>1</v>
      </c>
      <c r="J1211" s="133">
        <v>60</v>
      </c>
      <c r="K1211" s="133">
        <v>45</v>
      </c>
      <c r="L1211" s="133">
        <v>66</v>
      </c>
      <c r="M1211" s="133" t="s">
        <v>3594</v>
      </c>
      <c r="N1211" s="133" t="s">
        <v>3633</v>
      </c>
      <c r="O1211" s="133" t="s">
        <v>7141</v>
      </c>
      <c r="P1211" s="133" t="s">
        <v>663</v>
      </c>
      <c r="Q1211" s="166">
        <v>42228</v>
      </c>
      <c r="R1211" s="133">
        <v>20</v>
      </c>
      <c r="S1211" s="146" t="s">
        <v>3649</v>
      </c>
      <c r="T1211" s="173" t="s">
        <v>3649</v>
      </c>
      <c r="U1211" s="170" t="s">
        <v>3649</v>
      </c>
      <c r="V1211" s="133"/>
      <c r="W1211" s="133"/>
      <c r="X1211" s="133"/>
    </row>
    <row r="1212" spans="1:24" x14ac:dyDescent="0.2">
      <c r="A1212" s="133" t="s">
        <v>7151</v>
      </c>
      <c r="B1212" s="133" t="s">
        <v>4560</v>
      </c>
      <c r="C1212" s="136" t="s">
        <v>6921</v>
      </c>
      <c r="D1212" s="136" t="s">
        <v>7223</v>
      </c>
      <c r="E1212" s="133"/>
      <c r="F1212" s="133" t="s">
        <v>7145</v>
      </c>
      <c r="G1212" s="133" t="s">
        <v>3620</v>
      </c>
      <c r="H1212" s="133">
        <v>303</v>
      </c>
      <c r="I1212" s="133">
        <v>1</v>
      </c>
      <c r="J1212" s="133">
        <v>60</v>
      </c>
      <c r="K1212" s="133">
        <v>54</v>
      </c>
      <c r="L1212" s="133">
        <v>66</v>
      </c>
      <c r="M1212" s="133" t="s">
        <v>3594</v>
      </c>
      <c r="N1212" s="133" t="s">
        <v>3633</v>
      </c>
      <c r="O1212" s="133" t="s">
        <v>7141</v>
      </c>
      <c r="P1212" s="133" t="s">
        <v>663</v>
      </c>
      <c r="Q1212" s="166">
        <v>42233</v>
      </c>
      <c r="R1212" s="133">
        <v>28</v>
      </c>
      <c r="S1212" s="146" t="s">
        <v>3649</v>
      </c>
      <c r="T1212" s="173" t="s">
        <v>3649</v>
      </c>
      <c r="U1212" s="170" t="s">
        <v>3649</v>
      </c>
      <c r="V1212" s="133"/>
      <c r="W1212" s="133"/>
      <c r="X1212" s="133"/>
    </row>
    <row r="1213" spans="1:24" x14ac:dyDescent="0.2">
      <c r="A1213" s="133" t="s">
        <v>7151</v>
      </c>
      <c r="B1213" s="133" t="s">
        <v>7253</v>
      </c>
      <c r="C1213" s="136" t="s">
        <v>6921</v>
      </c>
      <c r="D1213" s="136" t="s">
        <v>7252</v>
      </c>
      <c r="E1213" s="133"/>
      <c r="F1213" s="133" t="s">
        <v>7145</v>
      </c>
      <c r="G1213" s="133" t="s">
        <v>3620</v>
      </c>
      <c r="H1213" s="133">
        <v>303</v>
      </c>
      <c r="I1213" s="133">
        <v>1</v>
      </c>
      <c r="J1213" s="133">
        <v>60</v>
      </c>
      <c r="K1213" s="133">
        <v>54</v>
      </c>
      <c r="L1213" s="133">
        <v>66</v>
      </c>
      <c r="M1213" s="133" t="s">
        <v>3594</v>
      </c>
      <c r="N1213" s="133" t="s">
        <v>3633</v>
      </c>
      <c r="O1213" s="133" t="s">
        <v>7146</v>
      </c>
      <c r="P1213" s="133" t="s">
        <v>663</v>
      </c>
      <c r="Q1213" s="166">
        <v>42235</v>
      </c>
      <c r="R1213" s="133">
        <v>28</v>
      </c>
      <c r="S1213" s="146" t="s">
        <v>3649</v>
      </c>
      <c r="T1213" s="173" t="s">
        <v>3649</v>
      </c>
      <c r="U1213" s="170" t="s">
        <v>3649</v>
      </c>
      <c r="V1213" s="133"/>
      <c r="W1213" s="133"/>
      <c r="X1213" s="133"/>
    </row>
    <row r="1214" spans="1:24" x14ac:dyDescent="0.2">
      <c r="A1214" s="133"/>
      <c r="B1214" s="133">
        <v>53</v>
      </c>
      <c r="C1214" s="136" t="s">
        <v>7083</v>
      </c>
      <c r="D1214" s="136" t="s">
        <v>2726</v>
      </c>
      <c r="E1214" s="133"/>
      <c r="F1214" s="133">
        <v>136900</v>
      </c>
      <c r="G1214" s="133">
        <v>165</v>
      </c>
      <c r="H1214" s="133">
        <v>176</v>
      </c>
      <c r="I1214" s="133">
        <v>1</v>
      </c>
      <c r="J1214" s="133">
        <v>250</v>
      </c>
      <c r="K1214" s="133">
        <v>33</v>
      </c>
      <c r="L1214" s="133"/>
      <c r="M1214" s="133" t="s">
        <v>1380</v>
      </c>
      <c r="N1214" s="133"/>
      <c r="O1214" s="133" t="s">
        <v>2573</v>
      </c>
      <c r="P1214" s="133" t="s">
        <v>4816</v>
      </c>
      <c r="Q1214" s="166">
        <v>42235</v>
      </c>
      <c r="R1214" s="133"/>
      <c r="S1214" s="146" t="s">
        <v>3649</v>
      </c>
      <c r="T1214" s="173" t="s">
        <v>3649</v>
      </c>
      <c r="U1214" s="170" t="s">
        <v>3649</v>
      </c>
      <c r="V1214" s="133"/>
      <c r="W1214" s="133"/>
      <c r="X1214" s="133"/>
    </row>
    <row r="1215" spans="1:24" x14ac:dyDescent="0.2">
      <c r="A1215" s="133"/>
      <c r="B1215" s="133">
        <v>53</v>
      </c>
      <c r="C1215" s="136" t="s">
        <v>7083</v>
      </c>
      <c r="D1215" s="136" t="s">
        <v>2729</v>
      </c>
      <c r="E1215" s="133"/>
      <c r="F1215" s="133">
        <v>136900</v>
      </c>
      <c r="G1215" s="133">
        <v>165</v>
      </c>
      <c r="H1215" s="133">
        <v>176</v>
      </c>
      <c r="I1215" s="133">
        <v>1</v>
      </c>
      <c r="J1215" s="133">
        <v>250</v>
      </c>
      <c r="K1215" s="133">
        <v>33</v>
      </c>
      <c r="L1215" s="133"/>
      <c r="M1215" s="133" t="s">
        <v>1380</v>
      </c>
      <c r="N1215" s="133"/>
      <c r="O1215" s="133" t="s">
        <v>2573</v>
      </c>
      <c r="P1215" s="133" t="s">
        <v>4816</v>
      </c>
      <c r="Q1215" s="166">
        <v>42235</v>
      </c>
      <c r="R1215" s="133"/>
      <c r="S1215" s="146" t="s">
        <v>3649</v>
      </c>
      <c r="T1215" s="173" t="s">
        <v>3649</v>
      </c>
      <c r="U1215" s="170" t="s">
        <v>3649</v>
      </c>
      <c r="V1215" s="133"/>
      <c r="W1215" s="133"/>
      <c r="X1215" s="133"/>
    </row>
    <row r="1216" spans="1:24" x14ac:dyDescent="0.2">
      <c r="A1216" s="133" t="s">
        <v>7136</v>
      </c>
      <c r="B1216" s="133">
        <v>43</v>
      </c>
      <c r="C1216" s="136" t="s">
        <v>6922</v>
      </c>
      <c r="D1216" s="136" t="s">
        <v>1645</v>
      </c>
      <c r="E1216" s="133" t="s">
        <v>4611</v>
      </c>
      <c r="F1216" s="133">
        <v>133913</v>
      </c>
      <c r="G1216" s="133" t="s">
        <v>3655</v>
      </c>
      <c r="H1216" s="133">
        <v>173</v>
      </c>
      <c r="I1216" s="133">
        <v>1</v>
      </c>
      <c r="J1216" s="133">
        <v>448</v>
      </c>
      <c r="K1216" s="133">
        <v>36</v>
      </c>
      <c r="L1216" s="133">
        <v>2750</v>
      </c>
      <c r="M1216" s="133" t="s">
        <v>1494</v>
      </c>
      <c r="N1216" s="133" t="s">
        <v>1818</v>
      </c>
      <c r="O1216" s="133" t="s">
        <v>2614</v>
      </c>
      <c r="P1216" s="133" t="s">
        <v>4816</v>
      </c>
      <c r="Q1216" s="166">
        <v>42233</v>
      </c>
      <c r="R1216" s="133"/>
      <c r="S1216" s="146" t="s">
        <v>3649</v>
      </c>
      <c r="T1216" s="173" t="s">
        <v>3649</v>
      </c>
      <c r="U1216" s="170" t="s">
        <v>3649</v>
      </c>
      <c r="V1216" s="133"/>
      <c r="W1216" s="133"/>
      <c r="X1216" s="133"/>
    </row>
    <row r="1217" spans="1:24" x14ac:dyDescent="0.2">
      <c r="A1217" s="133"/>
      <c r="B1217" s="133">
        <v>45</v>
      </c>
      <c r="C1217" s="136" t="s">
        <v>7218</v>
      </c>
      <c r="D1217" s="136" t="s">
        <v>1651</v>
      </c>
      <c r="E1217" s="133"/>
      <c r="F1217" s="133">
        <v>136900</v>
      </c>
      <c r="G1217" s="133" t="s">
        <v>1948</v>
      </c>
      <c r="H1217" s="133"/>
      <c r="I1217" s="133">
        <v>1</v>
      </c>
      <c r="J1217" s="133">
        <v>57</v>
      </c>
      <c r="K1217" s="133">
        <v>33</v>
      </c>
      <c r="L1217" s="133"/>
      <c r="M1217" s="133" t="s">
        <v>7098</v>
      </c>
      <c r="N1217" s="133"/>
      <c r="O1217" s="133" t="s">
        <v>2614</v>
      </c>
      <c r="P1217" s="133" t="s">
        <v>4816</v>
      </c>
      <c r="Q1217" s="166">
        <v>42230</v>
      </c>
      <c r="R1217" s="133"/>
      <c r="S1217" s="146" t="s">
        <v>3649</v>
      </c>
      <c r="T1217" s="173" t="s">
        <v>3649</v>
      </c>
      <c r="U1217" s="170" t="s">
        <v>3649</v>
      </c>
      <c r="V1217" s="133"/>
      <c r="W1217" s="133"/>
      <c r="X1217" s="133"/>
    </row>
    <row r="1218" spans="1:24" x14ac:dyDescent="0.2">
      <c r="A1218" s="133"/>
      <c r="B1218" s="133">
        <v>45</v>
      </c>
      <c r="C1218" s="136" t="s">
        <v>7218</v>
      </c>
      <c r="D1218" s="136" t="s">
        <v>1631</v>
      </c>
      <c r="E1218" s="133"/>
      <c r="F1218" s="133">
        <v>136900</v>
      </c>
      <c r="G1218" s="133" t="s">
        <v>1948</v>
      </c>
      <c r="H1218" s="133"/>
      <c r="I1218" s="133">
        <v>1</v>
      </c>
      <c r="J1218" s="133">
        <v>57</v>
      </c>
      <c r="K1218" s="133">
        <v>33</v>
      </c>
      <c r="L1218" s="133"/>
      <c r="M1218" s="133" t="s">
        <v>7098</v>
      </c>
      <c r="N1218" s="133"/>
      <c r="O1218" s="133" t="s">
        <v>2614</v>
      </c>
      <c r="P1218" s="133" t="s">
        <v>4816</v>
      </c>
      <c r="Q1218" s="166">
        <v>42230</v>
      </c>
      <c r="R1218" s="133"/>
      <c r="S1218" s="146" t="s">
        <v>3649</v>
      </c>
      <c r="T1218" s="173" t="s">
        <v>3649</v>
      </c>
      <c r="U1218" s="170" t="s">
        <v>3649</v>
      </c>
      <c r="V1218" s="133"/>
      <c r="W1218" s="133"/>
      <c r="X1218" s="133"/>
    </row>
    <row r="1219" spans="1:24" x14ac:dyDescent="0.2">
      <c r="A1219" s="133"/>
      <c r="B1219" s="133">
        <v>59</v>
      </c>
      <c r="C1219" s="136" t="s">
        <v>7114</v>
      </c>
      <c r="D1219" s="136" t="s">
        <v>1645</v>
      </c>
      <c r="E1219" s="133"/>
      <c r="F1219" s="133">
        <v>115900</v>
      </c>
      <c r="G1219" s="133" t="s">
        <v>3325</v>
      </c>
      <c r="H1219" s="133">
        <v>240</v>
      </c>
      <c r="I1219" s="133">
        <v>1</v>
      </c>
      <c r="J1219" s="133">
        <v>22</v>
      </c>
      <c r="K1219" s="133">
        <v>15</v>
      </c>
      <c r="L1219" s="133">
        <v>22</v>
      </c>
      <c r="M1219" s="133" t="s">
        <v>7220</v>
      </c>
      <c r="N1219" s="133"/>
      <c r="O1219" s="133" t="s">
        <v>2584</v>
      </c>
      <c r="P1219" s="133" t="s">
        <v>4816</v>
      </c>
      <c r="Q1219" s="166">
        <v>42228</v>
      </c>
      <c r="R1219" s="133"/>
      <c r="S1219" s="146" t="s">
        <v>3649</v>
      </c>
      <c r="T1219" s="173" t="s">
        <v>3649</v>
      </c>
      <c r="U1219" s="170" t="s">
        <v>3649</v>
      </c>
      <c r="V1219" s="133"/>
      <c r="W1219" s="133"/>
      <c r="X1219" s="133"/>
    </row>
    <row r="1220" spans="1:24" x14ac:dyDescent="0.2">
      <c r="A1220" s="133" t="s">
        <v>6935</v>
      </c>
      <c r="B1220" s="133">
        <v>59</v>
      </c>
      <c r="C1220" s="136" t="s">
        <v>7114</v>
      </c>
      <c r="D1220" s="136" t="s">
        <v>2447</v>
      </c>
      <c r="E1220" s="133" t="s">
        <v>6911</v>
      </c>
      <c r="F1220" s="133" t="s">
        <v>6912</v>
      </c>
      <c r="G1220" s="133" t="s">
        <v>3325</v>
      </c>
      <c r="H1220" s="133">
        <v>240</v>
      </c>
      <c r="I1220" s="133">
        <v>1</v>
      </c>
      <c r="J1220" s="133">
        <v>490</v>
      </c>
      <c r="K1220" s="133">
        <v>18</v>
      </c>
      <c r="L1220" s="133">
        <v>4400</v>
      </c>
      <c r="M1220" s="133" t="s">
        <v>6913</v>
      </c>
      <c r="N1220" s="133" t="s">
        <v>3947</v>
      </c>
      <c r="O1220" s="133" t="s">
        <v>6936</v>
      </c>
      <c r="P1220" s="133" t="s">
        <v>4816</v>
      </c>
      <c r="Q1220" s="166">
        <v>42240</v>
      </c>
      <c r="R1220" s="133"/>
      <c r="S1220" s="146" t="s">
        <v>3649</v>
      </c>
      <c r="T1220" s="173" t="s">
        <v>3649</v>
      </c>
      <c r="U1220" s="170" t="s">
        <v>3649</v>
      </c>
      <c r="V1220" s="133"/>
      <c r="W1220" s="133"/>
      <c r="X1220" s="133"/>
    </row>
    <row r="1221" spans="1:24" x14ac:dyDescent="0.2">
      <c r="A1221" s="133"/>
      <c r="B1221" s="133">
        <v>58</v>
      </c>
      <c r="C1221" s="136" t="s">
        <v>7188</v>
      </c>
      <c r="D1221" s="136" t="s">
        <v>1634</v>
      </c>
      <c r="E1221" s="133"/>
      <c r="F1221" s="133">
        <v>136900</v>
      </c>
      <c r="G1221" s="133" t="s">
        <v>1991</v>
      </c>
      <c r="H1221" s="133">
        <v>177</v>
      </c>
      <c r="I1221" s="133">
        <v>1</v>
      </c>
      <c r="J1221" s="133">
        <v>75</v>
      </c>
      <c r="K1221" s="133">
        <v>33</v>
      </c>
      <c r="L1221" s="133"/>
      <c r="M1221" s="133" t="s">
        <v>1380</v>
      </c>
      <c r="N1221" s="133"/>
      <c r="O1221" s="133" t="s">
        <v>2722</v>
      </c>
      <c r="P1221" s="133" t="s">
        <v>4816</v>
      </c>
      <c r="Q1221" s="166">
        <v>42235</v>
      </c>
      <c r="R1221" s="133"/>
      <c r="S1221" s="146" t="s">
        <v>3649</v>
      </c>
      <c r="T1221" s="173" t="s">
        <v>3649</v>
      </c>
      <c r="U1221" s="170" t="s">
        <v>3649</v>
      </c>
      <c r="V1221" s="133"/>
      <c r="W1221" s="133"/>
      <c r="X1221" s="133"/>
    </row>
    <row r="1222" spans="1:24" x14ac:dyDescent="0.2">
      <c r="A1222" s="133"/>
      <c r="B1222" s="133">
        <v>58</v>
      </c>
      <c r="C1222" s="136" t="s">
        <v>7188</v>
      </c>
      <c r="D1222" s="136" t="s">
        <v>1637</v>
      </c>
      <c r="E1222" s="133"/>
      <c r="F1222" s="133">
        <v>136900</v>
      </c>
      <c r="G1222" s="133" t="s">
        <v>1991</v>
      </c>
      <c r="H1222" s="133">
        <v>177</v>
      </c>
      <c r="I1222" s="133">
        <v>1</v>
      </c>
      <c r="J1222" s="133">
        <v>75</v>
      </c>
      <c r="K1222" s="133">
        <v>33</v>
      </c>
      <c r="L1222" s="133"/>
      <c r="M1222" s="133" t="s">
        <v>1380</v>
      </c>
      <c r="N1222" s="133"/>
      <c r="O1222" s="133" t="s">
        <v>2722</v>
      </c>
      <c r="P1222" s="133" t="s">
        <v>4816</v>
      </c>
      <c r="Q1222" s="166">
        <v>42235</v>
      </c>
      <c r="R1222" s="133"/>
      <c r="S1222" s="146" t="s">
        <v>3649</v>
      </c>
      <c r="T1222" s="173" t="s">
        <v>3649</v>
      </c>
      <c r="U1222" s="170" t="s">
        <v>3649</v>
      </c>
      <c r="V1222" s="133"/>
      <c r="W1222" s="133"/>
      <c r="X1222" s="133"/>
    </row>
    <row r="1223" spans="1:24" x14ac:dyDescent="0.2">
      <c r="A1223" s="133" t="s">
        <v>6647</v>
      </c>
      <c r="B1223" s="133" t="s">
        <v>7227</v>
      </c>
      <c r="C1223" s="136" t="s">
        <v>7188</v>
      </c>
      <c r="D1223" s="136" t="s">
        <v>2726</v>
      </c>
      <c r="E1223" s="133"/>
      <c r="F1223" s="133" t="s">
        <v>7238</v>
      </c>
      <c r="G1223" s="133">
        <v>165</v>
      </c>
      <c r="H1223" s="133">
        <v>175</v>
      </c>
      <c r="I1223" s="133">
        <v>1</v>
      </c>
      <c r="J1223" s="133">
        <v>7.5</v>
      </c>
      <c r="K1223" s="133">
        <v>42</v>
      </c>
      <c r="L1223" s="133"/>
      <c r="M1223" s="133" t="s">
        <v>6647</v>
      </c>
      <c r="N1223" s="133"/>
      <c r="O1223" s="133" t="s">
        <v>7239</v>
      </c>
      <c r="P1223" s="133" t="s">
        <v>663</v>
      </c>
      <c r="Q1223" s="166">
        <v>42235</v>
      </c>
      <c r="R1223" s="133"/>
      <c r="S1223" s="146" t="s">
        <v>3649</v>
      </c>
      <c r="T1223" s="173" t="s">
        <v>3649</v>
      </c>
      <c r="U1223" s="170" t="s">
        <v>3649</v>
      </c>
      <c r="V1223" s="133"/>
      <c r="W1223" s="133"/>
      <c r="X1223" s="133"/>
    </row>
    <row r="1224" spans="1:24" x14ac:dyDescent="0.2">
      <c r="A1224" s="133" t="s">
        <v>6647</v>
      </c>
      <c r="B1224" s="133" t="s">
        <v>7227</v>
      </c>
      <c r="C1224" s="136" t="s">
        <v>7188</v>
      </c>
      <c r="D1224" s="136" t="s">
        <v>2729</v>
      </c>
      <c r="E1224" s="133"/>
      <c r="F1224" s="133" t="s">
        <v>7238</v>
      </c>
      <c r="G1224" s="133">
        <v>165</v>
      </c>
      <c r="H1224" s="133">
        <v>175</v>
      </c>
      <c r="I1224" s="133">
        <v>1</v>
      </c>
      <c r="J1224" s="133">
        <v>7.5</v>
      </c>
      <c r="K1224" s="133">
        <v>42</v>
      </c>
      <c r="L1224" s="133"/>
      <c r="M1224" s="133" t="s">
        <v>6647</v>
      </c>
      <c r="N1224" s="133"/>
      <c r="O1224" s="133" t="s">
        <v>7239</v>
      </c>
      <c r="P1224" s="133" t="s">
        <v>663</v>
      </c>
      <c r="Q1224" s="166">
        <v>42235</v>
      </c>
      <c r="R1224" s="133"/>
      <c r="S1224" s="146" t="s">
        <v>3649</v>
      </c>
      <c r="T1224" s="173" t="s">
        <v>3649</v>
      </c>
      <c r="U1224" s="170" t="s">
        <v>3649</v>
      </c>
      <c r="V1224" s="133"/>
      <c r="W1224" s="133"/>
      <c r="X1224" s="133"/>
    </row>
    <row r="1225" spans="1:24" x14ac:dyDescent="0.2">
      <c r="A1225" s="133" t="s">
        <v>7246</v>
      </c>
      <c r="B1225" s="133" t="s">
        <v>7227</v>
      </c>
      <c r="C1225" s="136" t="s">
        <v>7188</v>
      </c>
      <c r="D1225" s="136" t="s">
        <v>1641</v>
      </c>
      <c r="E1225" s="133"/>
      <c r="F1225" s="133" t="s">
        <v>7249</v>
      </c>
      <c r="G1225" s="133">
        <v>165</v>
      </c>
      <c r="H1225" s="133">
        <v>175</v>
      </c>
      <c r="I1225" s="133">
        <v>1</v>
      </c>
      <c r="J1225" s="133">
        <v>19.5</v>
      </c>
      <c r="K1225" s="133">
        <v>33</v>
      </c>
      <c r="L1225" s="133"/>
      <c r="M1225" s="133" t="s">
        <v>7247</v>
      </c>
      <c r="N1225" s="133"/>
      <c r="O1225" s="133" t="s">
        <v>7248</v>
      </c>
      <c r="P1225" s="133" t="s">
        <v>663</v>
      </c>
      <c r="Q1225" s="166">
        <v>42236</v>
      </c>
      <c r="R1225" s="133"/>
      <c r="S1225" s="146" t="s">
        <v>3649</v>
      </c>
      <c r="T1225" s="173" t="s">
        <v>3649</v>
      </c>
      <c r="U1225" s="170" t="s">
        <v>3649</v>
      </c>
      <c r="V1225" s="133"/>
      <c r="W1225" s="133"/>
      <c r="X1225" s="133"/>
    </row>
    <row r="1226" spans="1:24" x14ac:dyDescent="0.2">
      <c r="A1226" s="133" t="s">
        <v>7246</v>
      </c>
      <c r="B1226" s="133" t="s">
        <v>7227</v>
      </c>
      <c r="C1226" s="136" t="s">
        <v>7188</v>
      </c>
      <c r="D1226" s="136" t="s">
        <v>1642</v>
      </c>
      <c r="E1226" s="133"/>
      <c r="F1226" s="133" t="s">
        <v>7249</v>
      </c>
      <c r="G1226" s="133">
        <v>165</v>
      </c>
      <c r="H1226" s="133">
        <v>175</v>
      </c>
      <c r="I1226" s="133">
        <v>1</v>
      </c>
      <c r="J1226" s="133">
        <v>19.5</v>
      </c>
      <c r="K1226" s="133">
        <v>33</v>
      </c>
      <c r="L1226" s="133"/>
      <c r="M1226" s="133" t="s">
        <v>7247</v>
      </c>
      <c r="N1226" s="133"/>
      <c r="O1226" s="133" t="s">
        <v>7248</v>
      </c>
      <c r="P1226" s="133" t="s">
        <v>663</v>
      </c>
      <c r="Q1226" s="166">
        <v>42236</v>
      </c>
      <c r="R1226" s="133"/>
      <c r="S1226" s="146" t="s">
        <v>3649</v>
      </c>
      <c r="T1226" s="173" t="s">
        <v>3649</v>
      </c>
      <c r="U1226" s="170" t="s">
        <v>3649</v>
      </c>
      <c r="V1226" s="133"/>
      <c r="W1226" s="133"/>
      <c r="X1226" s="133"/>
    </row>
    <row r="1227" spans="1:24" x14ac:dyDescent="0.2">
      <c r="A1227" s="133" t="s">
        <v>7246</v>
      </c>
      <c r="B1227" s="133" t="s">
        <v>7227</v>
      </c>
      <c r="C1227" s="136" t="s">
        <v>7188</v>
      </c>
      <c r="D1227" s="136" t="s">
        <v>3704</v>
      </c>
      <c r="E1227" s="133"/>
      <c r="F1227" s="133" t="s">
        <v>7250</v>
      </c>
      <c r="G1227" s="133">
        <v>165</v>
      </c>
      <c r="H1227" s="133">
        <v>175</v>
      </c>
      <c r="I1227" s="133">
        <v>1</v>
      </c>
      <c r="J1227" s="133">
        <v>41.8</v>
      </c>
      <c r="K1227" s="133">
        <v>33</v>
      </c>
      <c r="L1227" s="133"/>
      <c r="M1227" s="133" t="s">
        <v>7247</v>
      </c>
      <c r="N1227" s="133"/>
      <c r="O1227" s="133" t="s">
        <v>7251</v>
      </c>
      <c r="P1227" s="133" t="s">
        <v>4816</v>
      </c>
      <c r="Q1227" s="166">
        <v>42237</v>
      </c>
      <c r="R1227" s="133"/>
      <c r="S1227" s="146" t="s">
        <v>3649</v>
      </c>
      <c r="T1227" s="173" t="s">
        <v>3649</v>
      </c>
      <c r="U1227" s="170" t="s">
        <v>3649</v>
      </c>
      <c r="V1227" s="133"/>
      <c r="W1227" s="133"/>
      <c r="X1227" s="133"/>
    </row>
    <row r="1228" spans="1:24" x14ac:dyDescent="0.2">
      <c r="A1228" s="133" t="s">
        <v>7246</v>
      </c>
      <c r="B1228" s="133" t="s">
        <v>7227</v>
      </c>
      <c r="C1228" s="136" t="s">
        <v>7188</v>
      </c>
      <c r="D1228" s="136" t="s">
        <v>3707</v>
      </c>
      <c r="E1228" s="133"/>
      <c r="F1228" s="133" t="s">
        <v>7250</v>
      </c>
      <c r="G1228" s="133">
        <v>165</v>
      </c>
      <c r="H1228" s="133">
        <v>175</v>
      </c>
      <c r="I1228" s="133">
        <v>1</v>
      </c>
      <c r="J1228" s="133">
        <v>41.8</v>
      </c>
      <c r="K1228" s="133">
        <v>33</v>
      </c>
      <c r="L1228" s="133"/>
      <c r="M1228" s="133" t="s">
        <v>7247</v>
      </c>
      <c r="N1228" s="133"/>
      <c r="O1228" s="133" t="s">
        <v>7251</v>
      </c>
      <c r="P1228" s="133" t="s">
        <v>4816</v>
      </c>
      <c r="Q1228" s="166">
        <v>42237</v>
      </c>
      <c r="R1228" s="133"/>
      <c r="S1228" s="146" t="s">
        <v>3649</v>
      </c>
      <c r="T1228" s="173" t="s">
        <v>3649</v>
      </c>
      <c r="U1228" s="170" t="s">
        <v>3649</v>
      </c>
      <c r="V1228" s="133"/>
      <c r="W1228" s="133"/>
      <c r="X1228" s="133"/>
    </row>
    <row r="1229" spans="1:24" x14ac:dyDescent="0.2">
      <c r="A1229" s="133"/>
      <c r="B1229" s="133" t="s">
        <v>7255</v>
      </c>
      <c r="C1229" s="136" t="s">
        <v>6062</v>
      </c>
      <c r="D1229" s="136" t="s">
        <v>4652</v>
      </c>
      <c r="E1229" s="133"/>
      <c r="F1229" s="133" t="s">
        <v>7256</v>
      </c>
      <c r="G1229" s="133" t="s">
        <v>3620</v>
      </c>
      <c r="H1229" s="133">
        <v>303</v>
      </c>
      <c r="I1229" s="133">
        <v>1</v>
      </c>
      <c r="J1229" s="133">
        <v>1</v>
      </c>
      <c r="K1229" s="133">
        <v>50</v>
      </c>
      <c r="L1229" s="133">
        <v>1</v>
      </c>
      <c r="M1229" s="133" t="s">
        <v>7257</v>
      </c>
      <c r="N1229" s="133"/>
      <c r="O1229" s="133" t="s">
        <v>7258</v>
      </c>
      <c r="P1229" s="133" t="s">
        <v>4816</v>
      </c>
      <c r="Q1229" s="166">
        <v>42236</v>
      </c>
      <c r="R1229" s="133"/>
      <c r="S1229" s="146" t="s">
        <v>3649</v>
      </c>
      <c r="T1229" s="173" t="s">
        <v>3649</v>
      </c>
      <c r="U1229" s="170" t="s">
        <v>3649</v>
      </c>
      <c r="V1229" s="133"/>
      <c r="W1229" s="133"/>
      <c r="X1229" s="133"/>
    </row>
    <row r="1230" spans="1:24" x14ac:dyDescent="0.2">
      <c r="A1230" s="133"/>
      <c r="B1230" s="133" t="s">
        <v>7262</v>
      </c>
      <c r="C1230" s="136" t="s">
        <v>7114</v>
      </c>
      <c r="D1230" s="136" t="s">
        <v>2451</v>
      </c>
      <c r="E1230" s="133"/>
      <c r="F1230" s="133" t="s">
        <v>7238</v>
      </c>
      <c r="G1230" s="133" t="s">
        <v>3007</v>
      </c>
      <c r="H1230" s="133"/>
      <c r="I1230" s="133">
        <v>1</v>
      </c>
      <c r="J1230" s="133">
        <v>2.9</v>
      </c>
      <c r="K1230" s="133">
        <v>42</v>
      </c>
      <c r="L1230" s="133"/>
      <c r="M1230" s="133" t="s">
        <v>6647</v>
      </c>
      <c r="N1230" s="133"/>
      <c r="O1230" s="133" t="s">
        <v>7263</v>
      </c>
      <c r="P1230" s="133" t="s">
        <v>4816</v>
      </c>
      <c r="Q1230" s="166">
        <v>42240</v>
      </c>
      <c r="R1230" s="133"/>
      <c r="S1230" s="146" t="s">
        <v>3649</v>
      </c>
      <c r="T1230" s="173" t="s">
        <v>3649</v>
      </c>
      <c r="U1230" s="170" t="s">
        <v>3649</v>
      </c>
      <c r="V1230" s="133"/>
      <c r="W1230" s="133"/>
      <c r="X1230" s="133"/>
    </row>
    <row r="1231" spans="1:24" x14ac:dyDescent="0.2">
      <c r="A1231" s="133" t="s">
        <v>7152</v>
      </c>
      <c r="B1231" s="133" t="s">
        <v>7253</v>
      </c>
      <c r="C1231" s="136" t="s">
        <v>6921</v>
      </c>
      <c r="D1231" s="136" t="s">
        <v>7266</v>
      </c>
      <c r="E1231" s="133"/>
      <c r="F1231" s="133" t="s">
        <v>7143</v>
      </c>
      <c r="G1231" s="133" t="s">
        <v>3620</v>
      </c>
      <c r="H1231" s="133">
        <v>303</v>
      </c>
      <c r="I1231" s="133">
        <v>1</v>
      </c>
      <c r="J1231" s="133">
        <v>60</v>
      </c>
      <c r="K1231" s="133">
        <v>45</v>
      </c>
      <c r="L1231" s="133">
        <v>66</v>
      </c>
      <c r="M1231" s="133" t="s">
        <v>3594</v>
      </c>
      <c r="N1231" s="133" t="s">
        <v>3633</v>
      </c>
      <c r="O1231" s="133" t="s">
        <v>7146</v>
      </c>
      <c r="P1231" s="133" t="s">
        <v>2277</v>
      </c>
      <c r="Q1231" s="166">
        <v>42240</v>
      </c>
      <c r="R1231" s="133">
        <v>20</v>
      </c>
      <c r="S1231" s="146" t="s">
        <v>3649</v>
      </c>
      <c r="T1231" s="173" t="s">
        <v>3649</v>
      </c>
      <c r="U1231" s="170" t="s">
        <v>3649</v>
      </c>
      <c r="V1231" s="133"/>
      <c r="W1231" s="133"/>
      <c r="X1231" s="133"/>
    </row>
    <row r="1232" spans="1:24" x14ac:dyDescent="0.2">
      <c r="A1232" s="133"/>
      <c r="B1232" s="133">
        <v>45</v>
      </c>
      <c r="C1232" s="136" t="s">
        <v>7218</v>
      </c>
      <c r="D1232" s="136" t="s">
        <v>1634</v>
      </c>
      <c r="E1232" s="133"/>
      <c r="F1232" s="133">
        <v>136900</v>
      </c>
      <c r="G1232" s="133" t="s">
        <v>1948</v>
      </c>
      <c r="H1232" s="133"/>
      <c r="I1232" s="133">
        <v>1</v>
      </c>
      <c r="J1232" s="133">
        <v>650</v>
      </c>
      <c r="K1232" s="133">
        <v>33</v>
      </c>
      <c r="L1232" s="133"/>
      <c r="M1232" s="133" t="s">
        <v>7098</v>
      </c>
      <c r="N1232" s="133"/>
      <c r="O1232" s="133" t="s">
        <v>2614</v>
      </c>
      <c r="P1232" s="133" t="s">
        <v>663</v>
      </c>
      <c r="Q1232" s="166">
        <v>42241</v>
      </c>
      <c r="R1232" s="133"/>
      <c r="S1232" s="146" t="s">
        <v>3649</v>
      </c>
      <c r="T1232" s="173" t="s">
        <v>3649</v>
      </c>
      <c r="U1232" s="170" t="s">
        <v>3649</v>
      </c>
      <c r="V1232" s="133"/>
      <c r="W1232" s="133"/>
      <c r="X1232" s="133"/>
    </row>
    <row r="1233" spans="1:24" x14ac:dyDescent="0.2">
      <c r="A1233" s="133"/>
      <c r="B1233" s="133">
        <v>45</v>
      </c>
      <c r="C1233" s="136" t="s">
        <v>7218</v>
      </c>
      <c r="D1233" s="136" t="s">
        <v>1637</v>
      </c>
      <c r="E1233" s="133"/>
      <c r="F1233" s="133">
        <v>136900</v>
      </c>
      <c r="G1233" s="133" t="s">
        <v>1948</v>
      </c>
      <c r="H1233" s="133"/>
      <c r="I1233" s="133">
        <v>1</v>
      </c>
      <c r="J1233" s="133">
        <v>650</v>
      </c>
      <c r="K1233" s="133">
        <v>33</v>
      </c>
      <c r="L1233" s="133"/>
      <c r="M1233" s="133" t="s">
        <v>7098</v>
      </c>
      <c r="N1233" s="133"/>
      <c r="O1233" s="133" t="s">
        <v>2614</v>
      </c>
      <c r="P1233" s="133" t="s">
        <v>663</v>
      </c>
      <c r="Q1233" s="166">
        <v>42241</v>
      </c>
      <c r="R1233" s="133"/>
      <c r="S1233" s="146" t="s">
        <v>3649</v>
      </c>
      <c r="T1233" s="173" t="s">
        <v>3649</v>
      </c>
      <c r="U1233" s="170" t="s">
        <v>3649</v>
      </c>
      <c r="V1233" s="133"/>
      <c r="W1233" s="133"/>
      <c r="X1233" s="133"/>
    </row>
    <row r="1234" spans="1:24" x14ac:dyDescent="0.2">
      <c r="A1234" s="133"/>
      <c r="B1234" s="133" t="s">
        <v>7271</v>
      </c>
      <c r="C1234" s="136" t="s">
        <v>7237</v>
      </c>
      <c r="D1234" s="136" t="s">
        <v>1651</v>
      </c>
      <c r="E1234" s="133"/>
      <c r="F1234" s="133">
        <v>136900</v>
      </c>
      <c r="G1234" s="133" t="s">
        <v>1192</v>
      </c>
      <c r="H1234" s="133">
        <v>125</v>
      </c>
      <c r="I1234" s="133">
        <v>1</v>
      </c>
      <c r="J1234" s="133">
        <v>450</v>
      </c>
      <c r="K1234" s="133">
        <v>33</v>
      </c>
      <c r="L1234" s="133"/>
      <c r="M1234" s="133" t="s">
        <v>7098</v>
      </c>
      <c r="N1234" s="133"/>
      <c r="O1234" s="133" t="s">
        <v>2614</v>
      </c>
      <c r="P1234" s="133" t="s">
        <v>4816</v>
      </c>
      <c r="Q1234" s="166">
        <v>42242</v>
      </c>
      <c r="R1234" s="133"/>
      <c r="S1234" s="146" t="s">
        <v>3649</v>
      </c>
      <c r="T1234" s="173" t="s">
        <v>3649</v>
      </c>
      <c r="U1234" s="170" t="s">
        <v>3649</v>
      </c>
      <c r="V1234" s="133"/>
      <c r="W1234" s="133"/>
      <c r="X1234" s="133"/>
    </row>
    <row r="1235" spans="1:24" x14ac:dyDescent="0.2">
      <c r="A1235" s="133"/>
      <c r="B1235" s="133" t="s">
        <v>7271</v>
      </c>
      <c r="C1235" s="136" t="s">
        <v>7237</v>
      </c>
      <c r="D1235" s="136" t="s">
        <v>1631</v>
      </c>
      <c r="E1235" s="133"/>
      <c r="F1235" s="133">
        <v>136900</v>
      </c>
      <c r="G1235" s="133" t="s">
        <v>1192</v>
      </c>
      <c r="H1235" s="133">
        <v>125</v>
      </c>
      <c r="I1235" s="133">
        <v>1</v>
      </c>
      <c r="J1235" s="133">
        <v>450</v>
      </c>
      <c r="K1235" s="133">
        <v>33</v>
      </c>
      <c r="L1235" s="133"/>
      <c r="M1235" s="133" t="s">
        <v>7098</v>
      </c>
      <c r="N1235" s="133"/>
      <c r="O1235" s="133" t="s">
        <v>2614</v>
      </c>
      <c r="P1235" s="133" t="s">
        <v>4816</v>
      </c>
      <c r="Q1235" s="166">
        <v>42242</v>
      </c>
      <c r="R1235" s="133"/>
      <c r="S1235" s="146" t="s">
        <v>3649</v>
      </c>
      <c r="T1235" s="173" t="s">
        <v>3649</v>
      </c>
      <c r="U1235" s="170" t="s">
        <v>3649</v>
      </c>
      <c r="V1235" s="133"/>
      <c r="W1235" s="133"/>
      <c r="X1235" s="133"/>
    </row>
    <row r="1236" spans="1:24" x14ac:dyDescent="0.2">
      <c r="A1236" s="133"/>
      <c r="B1236" s="133" t="s">
        <v>7260</v>
      </c>
      <c r="C1236" s="136" t="s">
        <v>7097</v>
      </c>
      <c r="D1236" s="136" t="s">
        <v>1641</v>
      </c>
      <c r="E1236" s="133"/>
      <c r="F1236" s="133">
        <v>136900</v>
      </c>
      <c r="G1236" s="133">
        <v>125</v>
      </c>
      <c r="H1236" s="133">
        <v>125</v>
      </c>
      <c r="I1236" s="133">
        <v>1</v>
      </c>
      <c r="J1236" s="133">
        <v>137</v>
      </c>
      <c r="K1236" s="133">
        <v>33</v>
      </c>
      <c r="L1236" s="133"/>
      <c r="M1236" s="133" t="s">
        <v>7098</v>
      </c>
      <c r="N1236" s="133"/>
      <c r="O1236" s="133" t="s">
        <v>2573</v>
      </c>
      <c r="P1236" s="133" t="s">
        <v>4816</v>
      </c>
      <c r="Q1236" s="166">
        <v>42242</v>
      </c>
      <c r="R1236" s="133"/>
      <c r="S1236" s="146" t="s">
        <v>3649</v>
      </c>
      <c r="T1236" s="173" t="s">
        <v>3649</v>
      </c>
      <c r="U1236" s="170" t="s">
        <v>3649</v>
      </c>
      <c r="V1236" s="133"/>
      <c r="W1236" s="133"/>
      <c r="X1236" s="133"/>
    </row>
    <row r="1237" spans="1:24" x14ac:dyDescent="0.2">
      <c r="A1237" s="133"/>
      <c r="B1237" s="133" t="s">
        <v>7260</v>
      </c>
      <c r="C1237" s="136" t="s">
        <v>7097</v>
      </c>
      <c r="D1237" s="136" t="s">
        <v>1642</v>
      </c>
      <c r="E1237" s="133"/>
      <c r="F1237" s="133">
        <v>136900</v>
      </c>
      <c r="G1237" s="133">
        <v>125</v>
      </c>
      <c r="H1237" s="133">
        <v>125</v>
      </c>
      <c r="I1237" s="133">
        <v>1</v>
      </c>
      <c r="J1237" s="133">
        <v>137</v>
      </c>
      <c r="K1237" s="133">
        <v>33</v>
      </c>
      <c r="L1237" s="133"/>
      <c r="M1237" s="133" t="s">
        <v>7098</v>
      </c>
      <c r="N1237" s="133"/>
      <c r="O1237" s="133" t="s">
        <v>2573</v>
      </c>
      <c r="P1237" s="133" t="s">
        <v>4816</v>
      </c>
      <c r="Q1237" s="166">
        <v>42242</v>
      </c>
      <c r="R1237" s="133"/>
      <c r="S1237" s="146" t="s">
        <v>3649</v>
      </c>
      <c r="T1237" s="173" t="s">
        <v>3649</v>
      </c>
      <c r="U1237" s="170" t="s">
        <v>3649</v>
      </c>
      <c r="V1237" s="133"/>
      <c r="W1237" s="133"/>
      <c r="X1237" s="133"/>
    </row>
    <row r="1238" spans="1:24" x14ac:dyDescent="0.2">
      <c r="A1238" s="133" t="s">
        <v>7264</v>
      </c>
      <c r="B1238" s="133" t="s">
        <v>7253</v>
      </c>
      <c r="C1238" s="136" t="s">
        <v>7265</v>
      </c>
      <c r="D1238" s="136" t="s">
        <v>534</v>
      </c>
      <c r="E1238" s="133"/>
      <c r="F1238" s="133" t="s">
        <v>7267</v>
      </c>
      <c r="G1238" s="133" t="s">
        <v>3620</v>
      </c>
      <c r="H1238" s="133">
        <v>303</v>
      </c>
      <c r="I1238" s="133">
        <v>1</v>
      </c>
      <c r="J1238" s="133">
        <v>0.1</v>
      </c>
      <c r="K1238" s="133">
        <v>62</v>
      </c>
      <c r="L1238" s="133">
        <v>0.1</v>
      </c>
      <c r="M1238" s="133" t="s">
        <v>7268</v>
      </c>
      <c r="N1238" s="133"/>
      <c r="O1238" s="133" t="s">
        <v>4452</v>
      </c>
      <c r="P1238" s="133" t="s">
        <v>663</v>
      </c>
      <c r="Q1238" s="166">
        <v>42241</v>
      </c>
      <c r="R1238" s="133"/>
      <c r="S1238" s="146" t="s">
        <v>3649</v>
      </c>
      <c r="T1238" s="173" t="s">
        <v>3649</v>
      </c>
      <c r="U1238" s="170" t="s">
        <v>3649</v>
      </c>
      <c r="V1238" s="133"/>
      <c r="W1238" s="133"/>
      <c r="X1238" s="133"/>
    </row>
    <row r="1239" spans="1:24" x14ac:dyDescent="0.2">
      <c r="A1239" s="133" t="s">
        <v>6935</v>
      </c>
      <c r="B1239" s="133" t="s">
        <v>7262</v>
      </c>
      <c r="C1239" s="136" t="s">
        <v>7114</v>
      </c>
      <c r="D1239" s="136" t="s">
        <v>2200</v>
      </c>
      <c r="E1239" s="133" t="s">
        <v>6911</v>
      </c>
      <c r="F1239" s="133" t="s">
        <v>6912</v>
      </c>
      <c r="G1239" s="133" t="s">
        <v>3325</v>
      </c>
      <c r="H1239" s="133">
        <v>240</v>
      </c>
      <c r="I1239" s="133">
        <v>1</v>
      </c>
      <c r="J1239" s="133">
        <v>400</v>
      </c>
      <c r="K1239" s="133">
        <v>18</v>
      </c>
      <c r="L1239" s="133">
        <v>4400</v>
      </c>
      <c r="M1239" s="133" t="s">
        <v>6913</v>
      </c>
      <c r="N1239" s="133" t="s">
        <v>3947</v>
      </c>
      <c r="O1239" s="133" t="s">
        <v>6936</v>
      </c>
      <c r="P1239" s="133" t="s">
        <v>4816</v>
      </c>
      <c r="Q1239" s="166">
        <v>42247</v>
      </c>
      <c r="R1239" s="133"/>
      <c r="S1239" s="146" t="s">
        <v>3649</v>
      </c>
      <c r="T1239" s="173" t="s">
        <v>3649</v>
      </c>
      <c r="U1239" s="170" t="s">
        <v>3649</v>
      </c>
      <c r="V1239" s="133"/>
      <c r="W1239" s="133"/>
      <c r="X1239" s="133"/>
    </row>
    <row r="1240" spans="1:24" x14ac:dyDescent="0.2">
      <c r="A1240" s="133" t="s">
        <v>7044</v>
      </c>
      <c r="B1240" s="133" t="s">
        <v>7253</v>
      </c>
      <c r="C1240" s="136" t="s">
        <v>6921</v>
      </c>
      <c r="D1240" s="136" t="s">
        <v>7269</v>
      </c>
      <c r="E1240" s="133" t="s">
        <v>5197</v>
      </c>
      <c r="F1240" s="133" t="s">
        <v>5198</v>
      </c>
      <c r="G1240" s="133">
        <v>280</v>
      </c>
      <c r="H1240" s="133">
        <v>303</v>
      </c>
      <c r="I1240" s="133">
        <v>1</v>
      </c>
      <c r="J1240" s="133">
        <v>51</v>
      </c>
      <c r="K1240" s="133">
        <v>45</v>
      </c>
      <c r="L1240" s="133">
        <v>51</v>
      </c>
      <c r="M1240" s="133" t="s">
        <v>6744</v>
      </c>
      <c r="N1240" s="133"/>
      <c r="O1240" s="133" t="s">
        <v>4556</v>
      </c>
      <c r="P1240" s="133" t="s">
        <v>4816</v>
      </c>
      <c r="Q1240" s="166">
        <v>42244</v>
      </c>
      <c r="R1240" s="133"/>
      <c r="S1240" s="146" t="s">
        <v>3649</v>
      </c>
      <c r="T1240" s="173" t="s">
        <v>3649</v>
      </c>
      <c r="U1240" s="170" t="s">
        <v>3649</v>
      </c>
      <c r="V1240" s="133"/>
      <c r="W1240" s="133"/>
      <c r="X1240" s="133"/>
    </row>
    <row r="1241" spans="1:24" x14ac:dyDescent="0.2">
      <c r="A1241" s="133" t="s">
        <v>7208</v>
      </c>
      <c r="B1241" s="133" t="s">
        <v>7274</v>
      </c>
      <c r="C1241" s="136" t="s">
        <v>6921</v>
      </c>
      <c r="D1241" s="136" t="s">
        <v>541</v>
      </c>
      <c r="E1241" s="133" t="s">
        <v>5197</v>
      </c>
      <c r="F1241" s="133" t="s">
        <v>5198</v>
      </c>
      <c r="G1241" s="133" t="s">
        <v>3620</v>
      </c>
      <c r="H1241" s="133">
        <v>303</v>
      </c>
      <c r="I1241" s="133">
        <v>1</v>
      </c>
      <c r="J1241" s="133">
        <v>55</v>
      </c>
      <c r="K1241" s="133">
        <v>45</v>
      </c>
      <c r="L1241" s="133">
        <v>55</v>
      </c>
      <c r="M1241" s="133" t="s">
        <v>6744</v>
      </c>
      <c r="N1241" s="133" t="s">
        <v>3633</v>
      </c>
      <c r="O1241" s="133" t="s">
        <v>6514</v>
      </c>
      <c r="P1241" s="133" t="s">
        <v>663</v>
      </c>
      <c r="Q1241" s="166">
        <v>42248</v>
      </c>
      <c r="R1241" s="133">
        <v>10</v>
      </c>
      <c r="S1241" s="146" t="s">
        <v>3649</v>
      </c>
      <c r="T1241" s="173" t="s">
        <v>3649</v>
      </c>
      <c r="U1241" s="170" t="s">
        <v>3649</v>
      </c>
      <c r="V1241" s="133"/>
      <c r="W1241" s="133"/>
      <c r="X1241" s="133"/>
    </row>
    <row r="1242" spans="1:24" x14ac:dyDescent="0.2">
      <c r="A1242" s="133" t="s">
        <v>6926</v>
      </c>
      <c r="B1242" s="133">
        <v>42</v>
      </c>
      <c r="C1242" s="136" t="s">
        <v>7205</v>
      </c>
      <c r="D1242" s="136" t="s">
        <v>1634</v>
      </c>
      <c r="E1242" s="133" t="s">
        <v>6927</v>
      </c>
      <c r="F1242" s="133">
        <v>136750</v>
      </c>
      <c r="G1242" s="133">
        <v>165</v>
      </c>
      <c r="H1242" s="133">
        <v>172</v>
      </c>
      <c r="I1242" s="133">
        <v>1</v>
      </c>
      <c r="J1242" s="133">
        <v>1201</v>
      </c>
      <c r="K1242" s="133">
        <v>33</v>
      </c>
      <c r="L1242" s="133"/>
      <c r="M1242" s="133" t="s">
        <v>5743</v>
      </c>
      <c r="N1242" s="133"/>
      <c r="O1242" s="133" t="s">
        <v>2584</v>
      </c>
      <c r="P1242" s="133" t="s">
        <v>663</v>
      </c>
      <c r="Q1242" s="166">
        <v>42248</v>
      </c>
      <c r="R1242" s="133"/>
      <c r="S1242" s="146" t="s">
        <v>3649</v>
      </c>
      <c r="T1242" s="173" t="s">
        <v>3649</v>
      </c>
      <c r="U1242" s="170" t="s">
        <v>3649</v>
      </c>
      <c r="V1242" s="133"/>
      <c r="W1242" s="133"/>
      <c r="X1242" s="133"/>
    </row>
    <row r="1243" spans="1:24" x14ac:dyDescent="0.2">
      <c r="A1243" s="133" t="s">
        <v>7103</v>
      </c>
      <c r="B1243" s="133" t="s">
        <v>7253</v>
      </c>
      <c r="C1243" s="136" t="s">
        <v>6921</v>
      </c>
      <c r="D1243" s="136" t="s">
        <v>544</v>
      </c>
      <c r="E1243" s="133" t="s">
        <v>5197</v>
      </c>
      <c r="F1243" s="133" t="s">
        <v>7104</v>
      </c>
      <c r="G1243" s="133">
        <v>280</v>
      </c>
      <c r="H1243" s="133">
        <v>303</v>
      </c>
      <c r="I1243" s="133">
        <v>1</v>
      </c>
      <c r="J1243" s="133">
        <v>110</v>
      </c>
      <c r="K1243" s="133">
        <v>45</v>
      </c>
      <c r="L1243" s="133">
        <v>110</v>
      </c>
      <c r="M1243" s="133" t="s">
        <v>6744</v>
      </c>
      <c r="N1243" s="133" t="s">
        <v>2660</v>
      </c>
      <c r="O1243" s="133" t="s">
        <v>7179</v>
      </c>
      <c r="P1243" s="133" t="s">
        <v>663</v>
      </c>
      <c r="Q1243" s="166">
        <v>42254</v>
      </c>
      <c r="R1243" s="133">
        <v>26</v>
      </c>
      <c r="S1243" s="146" t="s">
        <v>3649</v>
      </c>
      <c r="T1243" s="173" t="s">
        <v>3649</v>
      </c>
      <c r="U1243" s="170" t="s">
        <v>3649</v>
      </c>
      <c r="V1243" s="133"/>
      <c r="W1243" s="133"/>
      <c r="X1243" s="133"/>
    </row>
    <row r="1244" spans="1:24" x14ac:dyDescent="0.2">
      <c r="A1244" s="133" t="s">
        <v>7236</v>
      </c>
      <c r="B1244" s="133" t="s">
        <v>7227</v>
      </c>
      <c r="C1244" s="136" t="s">
        <v>7188</v>
      </c>
      <c r="D1244" s="136" t="s">
        <v>1645</v>
      </c>
      <c r="E1244" s="133" t="s">
        <v>7261</v>
      </c>
      <c r="F1244" s="133">
        <v>133913</v>
      </c>
      <c r="G1244" s="133" t="s">
        <v>3655</v>
      </c>
      <c r="H1244" s="133">
        <v>175</v>
      </c>
      <c r="I1244" s="133">
        <v>1</v>
      </c>
      <c r="J1244" s="133">
        <v>421</v>
      </c>
      <c r="K1244" s="133">
        <v>36</v>
      </c>
      <c r="L1244" s="133"/>
      <c r="M1244" s="133" t="s">
        <v>1494</v>
      </c>
      <c r="N1244" s="133"/>
      <c r="O1244" s="133" t="s">
        <v>2722</v>
      </c>
      <c r="P1244" s="133" t="s">
        <v>663</v>
      </c>
      <c r="Q1244" s="166">
        <v>42254</v>
      </c>
      <c r="R1244" s="133"/>
      <c r="S1244" s="146" t="s">
        <v>3649</v>
      </c>
      <c r="T1244" s="173" t="s">
        <v>3649</v>
      </c>
      <c r="U1244" s="170" t="s">
        <v>3649</v>
      </c>
      <c r="V1244" s="133"/>
      <c r="W1244" s="133"/>
      <c r="X1244" s="133"/>
    </row>
    <row r="1245" spans="1:24" x14ac:dyDescent="0.2">
      <c r="A1245" s="133" t="s">
        <v>7236</v>
      </c>
      <c r="B1245" s="133" t="s">
        <v>7227</v>
      </c>
      <c r="C1245" s="136" t="s">
        <v>7188</v>
      </c>
      <c r="D1245" s="136" t="s">
        <v>1650</v>
      </c>
      <c r="E1245" s="133" t="s">
        <v>7261</v>
      </c>
      <c r="F1245" s="133">
        <v>133913</v>
      </c>
      <c r="G1245" s="133" t="s">
        <v>3655</v>
      </c>
      <c r="H1245" s="133">
        <v>175</v>
      </c>
      <c r="I1245" s="133">
        <v>1</v>
      </c>
      <c r="J1245" s="133">
        <v>421</v>
      </c>
      <c r="K1245" s="133">
        <v>36</v>
      </c>
      <c r="L1245" s="133"/>
      <c r="M1245" s="133" t="s">
        <v>1494</v>
      </c>
      <c r="N1245" s="133"/>
      <c r="O1245" s="133" t="s">
        <v>2722</v>
      </c>
      <c r="P1245" s="133" t="s">
        <v>663</v>
      </c>
      <c r="Q1245" s="166">
        <v>42254</v>
      </c>
      <c r="R1245" s="133"/>
      <c r="S1245" s="146" t="s">
        <v>3649</v>
      </c>
      <c r="T1245" s="173" t="s">
        <v>3649</v>
      </c>
      <c r="U1245" s="170" t="s">
        <v>3649</v>
      </c>
      <c r="V1245" s="133"/>
      <c r="W1245" s="133"/>
      <c r="X1245" s="133"/>
    </row>
    <row r="1246" spans="1:24" x14ac:dyDescent="0.2">
      <c r="A1246" s="133" t="s">
        <v>7236</v>
      </c>
      <c r="B1246" s="133" t="s">
        <v>7228</v>
      </c>
      <c r="C1246" s="136" t="s">
        <v>7083</v>
      </c>
      <c r="D1246" s="136" t="s">
        <v>1641</v>
      </c>
      <c r="E1246" s="133" t="s">
        <v>4611</v>
      </c>
      <c r="F1246" s="133">
        <v>133913</v>
      </c>
      <c r="G1246" s="133">
        <v>165</v>
      </c>
      <c r="H1246" s="133">
        <v>176</v>
      </c>
      <c r="I1246" s="133">
        <v>1</v>
      </c>
      <c r="J1246" s="133">
        <v>522</v>
      </c>
      <c r="K1246" s="133">
        <v>36</v>
      </c>
      <c r="L1246" s="133">
        <v>5000</v>
      </c>
      <c r="M1246" s="133" t="s">
        <v>1494</v>
      </c>
      <c r="N1246" s="133"/>
      <c r="O1246" s="133" t="s">
        <v>2722</v>
      </c>
      <c r="P1246" s="133" t="s">
        <v>4816</v>
      </c>
      <c r="Q1246" s="166">
        <v>42254</v>
      </c>
      <c r="R1246" s="133"/>
      <c r="S1246" s="146" t="s">
        <v>3649</v>
      </c>
      <c r="T1246" s="173" t="s">
        <v>3649</v>
      </c>
      <c r="U1246" s="170" t="s">
        <v>3649</v>
      </c>
      <c r="V1246" s="133"/>
      <c r="W1246" s="133"/>
      <c r="X1246" s="133"/>
    </row>
    <row r="1247" spans="1:24" x14ac:dyDescent="0.2">
      <c r="A1247" s="133" t="s">
        <v>7236</v>
      </c>
      <c r="B1247" s="133" t="s">
        <v>7228</v>
      </c>
      <c r="C1247" s="136" t="s">
        <v>7083</v>
      </c>
      <c r="D1247" s="136" t="s">
        <v>1642</v>
      </c>
      <c r="E1247" s="133" t="s">
        <v>4611</v>
      </c>
      <c r="F1247" s="133">
        <v>133913</v>
      </c>
      <c r="G1247" s="133">
        <v>165</v>
      </c>
      <c r="H1247" s="133">
        <v>176</v>
      </c>
      <c r="I1247" s="133">
        <v>1</v>
      </c>
      <c r="J1247" s="133">
        <v>522</v>
      </c>
      <c r="K1247" s="133">
        <v>36</v>
      </c>
      <c r="L1247" s="133">
        <v>5000</v>
      </c>
      <c r="M1247" s="133" t="s">
        <v>1494</v>
      </c>
      <c r="N1247" s="133"/>
      <c r="O1247" s="133" t="s">
        <v>2722</v>
      </c>
      <c r="P1247" s="133" t="s">
        <v>4816</v>
      </c>
      <c r="Q1247" s="166">
        <v>42254</v>
      </c>
      <c r="R1247" s="133"/>
      <c r="S1247" s="146" t="s">
        <v>3649</v>
      </c>
      <c r="T1247" s="173" t="s">
        <v>3649</v>
      </c>
      <c r="U1247" s="170" t="s">
        <v>3649</v>
      </c>
      <c r="V1247" s="133"/>
      <c r="W1247" s="133"/>
      <c r="X1247" s="133"/>
    </row>
    <row r="1248" spans="1:24" x14ac:dyDescent="0.2">
      <c r="A1248" s="133" t="s">
        <v>7136</v>
      </c>
      <c r="B1248" s="133" t="s">
        <v>7244</v>
      </c>
      <c r="C1248" s="136" t="s">
        <v>7245</v>
      </c>
      <c r="D1248" s="136" t="s">
        <v>1651</v>
      </c>
      <c r="E1248" s="133" t="s">
        <v>4611</v>
      </c>
      <c r="F1248" s="133">
        <v>133913</v>
      </c>
      <c r="G1248" s="133" t="s">
        <v>3655</v>
      </c>
      <c r="H1248" s="133">
        <v>173</v>
      </c>
      <c r="I1248" s="133">
        <v>1</v>
      </c>
      <c r="J1248" s="133">
        <v>1105</v>
      </c>
      <c r="K1248" s="133">
        <v>36</v>
      </c>
      <c r="L1248" s="133">
        <v>2750</v>
      </c>
      <c r="M1248" s="133" t="s">
        <v>1494</v>
      </c>
      <c r="N1248" s="133" t="s">
        <v>1818</v>
      </c>
      <c r="O1248" s="133" t="s">
        <v>2614</v>
      </c>
      <c r="P1248" s="133" t="s">
        <v>4816</v>
      </c>
      <c r="Q1248" s="166">
        <v>42254</v>
      </c>
      <c r="R1248" s="133"/>
      <c r="S1248" s="146" t="s">
        <v>3649</v>
      </c>
      <c r="T1248" s="173" t="s">
        <v>3649</v>
      </c>
      <c r="U1248" s="170" t="s">
        <v>3649</v>
      </c>
      <c r="V1248" s="133"/>
      <c r="W1248" s="133"/>
      <c r="X1248" s="133"/>
    </row>
    <row r="1249" spans="1:24" x14ac:dyDescent="0.2">
      <c r="A1249" s="133" t="s">
        <v>7183</v>
      </c>
      <c r="B1249" s="133" t="s">
        <v>4422</v>
      </c>
      <c r="C1249" s="136" t="s">
        <v>7254</v>
      </c>
      <c r="D1249" s="136" t="s">
        <v>1651</v>
      </c>
      <c r="E1249" s="133" t="s">
        <v>5383</v>
      </c>
      <c r="F1249" s="133">
        <v>254102</v>
      </c>
      <c r="G1249" s="133" t="s">
        <v>3655</v>
      </c>
      <c r="H1249" s="133">
        <v>172</v>
      </c>
      <c r="I1249" s="133">
        <v>1</v>
      </c>
      <c r="J1249" s="133">
        <v>560</v>
      </c>
      <c r="K1249" s="133">
        <v>54</v>
      </c>
      <c r="L1249" s="133">
        <v>2200</v>
      </c>
      <c r="M1249" s="133" t="s">
        <v>3607</v>
      </c>
      <c r="N1249" s="133" t="s">
        <v>1843</v>
      </c>
      <c r="O1249" s="133" t="s">
        <v>1794</v>
      </c>
      <c r="P1249" s="133" t="s">
        <v>4816</v>
      </c>
      <c r="Q1249" s="166">
        <v>42254</v>
      </c>
      <c r="R1249" s="133">
        <v>200</v>
      </c>
      <c r="S1249" s="146" t="s">
        <v>3649</v>
      </c>
      <c r="T1249" s="173" t="s">
        <v>3649</v>
      </c>
      <c r="U1249" s="170" t="s">
        <v>3649</v>
      </c>
      <c r="V1249" s="133"/>
      <c r="W1249" s="133"/>
      <c r="X1249" s="133"/>
    </row>
    <row r="1250" spans="1:24" x14ac:dyDescent="0.2">
      <c r="A1250" s="133" t="s">
        <v>7132</v>
      </c>
      <c r="B1250" s="133">
        <v>49</v>
      </c>
      <c r="C1250" s="136" t="s">
        <v>7133</v>
      </c>
      <c r="D1250" s="136" t="s">
        <v>1641</v>
      </c>
      <c r="E1250" s="133" t="s">
        <v>2841</v>
      </c>
      <c r="F1250" s="133" t="s">
        <v>2940</v>
      </c>
      <c r="G1250" s="133" t="s">
        <v>3593</v>
      </c>
      <c r="H1250" s="133">
        <v>176</v>
      </c>
      <c r="I1250" s="133">
        <v>1</v>
      </c>
      <c r="J1250" s="133">
        <v>666</v>
      </c>
      <c r="K1250" s="133">
        <v>37</v>
      </c>
      <c r="L1250" s="133">
        <v>2200</v>
      </c>
      <c r="M1250" s="133" t="s">
        <v>2842</v>
      </c>
      <c r="N1250" s="133"/>
      <c r="O1250" s="133" t="s">
        <v>7126</v>
      </c>
      <c r="P1250" s="133" t="s">
        <v>663</v>
      </c>
      <c r="Q1250" s="166">
        <v>42256</v>
      </c>
      <c r="R1250" s="133"/>
      <c r="S1250" s="146" t="s">
        <v>3649</v>
      </c>
      <c r="T1250" s="173" t="s">
        <v>3649</v>
      </c>
      <c r="U1250" s="170" t="s">
        <v>3649</v>
      </c>
      <c r="V1250" s="133"/>
      <c r="W1250" s="133"/>
      <c r="X1250" s="133"/>
    </row>
    <row r="1251" spans="1:24" x14ac:dyDescent="0.2">
      <c r="A1251" s="133" t="s">
        <v>7290</v>
      </c>
      <c r="B1251" s="133" t="s">
        <v>7291</v>
      </c>
      <c r="C1251" s="136" t="s">
        <v>6953</v>
      </c>
      <c r="D1251" s="136" t="s">
        <v>2212</v>
      </c>
      <c r="E1251" s="133" t="s">
        <v>7292</v>
      </c>
      <c r="F1251" s="133" t="s">
        <v>7293</v>
      </c>
      <c r="G1251" s="133" t="s">
        <v>3620</v>
      </c>
      <c r="H1251" s="133"/>
      <c r="I1251" s="133">
        <v>1</v>
      </c>
      <c r="J1251" s="133">
        <v>25</v>
      </c>
      <c r="K1251" s="133">
        <v>45</v>
      </c>
      <c r="L1251" s="133">
        <v>25</v>
      </c>
      <c r="M1251" s="133" t="s">
        <v>5500</v>
      </c>
      <c r="N1251" s="133" t="s">
        <v>3633</v>
      </c>
      <c r="O1251" s="133" t="s">
        <v>6228</v>
      </c>
      <c r="P1251" s="133" t="s">
        <v>663</v>
      </c>
      <c r="Q1251" s="166">
        <v>42256</v>
      </c>
      <c r="R1251" s="133">
        <v>10</v>
      </c>
      <c r="S1251" s="146" t="s">
        <v>3649</v>
      </c>
      <c r="T1251" s="173" t="s">
        <v>3649</v>
      </c>
      <c r="U1251" s="170" t="s">
        <v>3649</v>
      </c>
      <c r="V1251" s="133"/>
      <c r="W1251" s="133"/>
      <c r="X1251" s="133"/>
    </row>
    <row r="1252" spans="1:24" x14ac:dyDescent="0.2">
      <c r="A1252" s="133" t="s">
        <v>1207</v>
      </c>
      <c r="B1252" s="133" t="s">
        <v>7291</v>
      </c>
      <c r="C1252" s="136" t="s">
        <v>6953</v>
      </c>
      <c r="D1252" s="136" t="s">
        <v>4258</v>
      </c>
      <c r="E1252" s="133"/>
      <c r="F1252" s="133" t="s">
        <v>7295</v>
      </c>
      <c r="G1252" s="133">
        <v>280</v>
      </c>
      <c r="H1252" s="133">
        <v>303</v>
      </c>
      <c r="I1252" s="133">
        <v>1</v>
      </c>
      <c r="J1252" s="133">
        <v>1.1000000000000001</v>
      </c>
      <c r="K1252" s="133">
        <v>45</v>
      </c>
      <c r="L1252" s="133"/>
      <c r="M1252" s="133" t="s">
        <v>7296</v>
      </c>
      <c r="N1252" s="133"/>
      <c r="O1252" s="133" t="s">
        <v>6428</v>
      </c>
      <c r="P1252" s="133" t="s">
        <v>663</v>
      </c>
      <c r="Q1252" s="166">
        <v>42256</v>
      </c>
      <c r="R1252" s="133"/>
      <c r="S1252" s="146" t="s">
        <v>3649</v>
      </c>
      <c r="T1252" s="173" t="s">
        <v>3649</v>
      </c>
      <c r="U1252" s="170" t="s">
        <v>3649</v>
      </c>
      <c r="V1252" s="133"/>
      <c r="W1252" s="133"/>
      <c r="X1252" s="133"/>
    </row>
    <row r="1253" spans="1:24" x14ac:dyDescent="0.2">
      <c r="A1253" s="133" t="s">
        <v>7124</v>
      </c>
      <c r="B1253" s="133" t="s">
        <v>7229</v>
      </c>
      <c r="C1253" s="136" t="s">
        <v>7125</v>
      </c>
      <c r="D1253" s="136" t="s">
        <v>1641</v>
      </c>
      <c r="E1253" s="133" t="s">
        <v>2841</v>
      </c>
      <c r="F1253" s="133" t="s">
        <v>2940</v>
      </c>
      <c r="G1253" s="133" t="s">
        <v>3593</v>
      </c>
      <c r="H1253" s="133">
        <v>176</v>
      </c>
      <c r="I1253" s="133">
        <v>1</v>
      </c>
      <c r="J1253" s="133">
        <v>666</v>
      </c>
      <c r="K1253" s="133">
        <v>37</v>
      </c>
      <c r="L1253" s="133">
        <v>2200</v>
      </c>
      <c r="M1253" s="133" t="s">
        <v>2842</v>
      </c>
      <c r="N1253" s="133"/>
      <c r="O1253" s="133" t="s">
        <v>7126</v>
      </c>
      <c r="P1253" s="133" t="s">
        <v>663</v>
      </c>
      <c r="Q1253" s="166">
        <v>42257</v>
      </c>
      <c r="R1253" s="133"/>
      <c r="S1253" s="146" t="s">
        <v>3649</v>
      </c>
      <c r="T1253" s="173" t="s">
        <v>3649</v>
      </c>
      <c r="U1253" s="170" t="s">
        <v>3649</v>
      </c>
      <c r="V1253" s="133"/>
      <c r="W1253" s="133"/>
      <c r="X1253" s="133"/>
    </row>
    <row r="1254" spans="1:24" x14ac:dyDescent="0.2">
      <c r="A1254" s="133"/>
      <c r="B1254" s="133" t="s">
        <v>7271</v>
      </c>
      <c r="C1254" s="136" t="s">
        <v>7237</v>
      </c>
      <c r="D1254" s="136" t="s">
        <v>1634</v>
      </c>
      <c r="E1254" s="133"/>
      <c r="F1254" s="133">
        <v>136900</v>
      </c>
      <c r="G1254" s="133" t="s">
        <v>1192</v>
      </c>
      <c r="H1254" s="133">
        <v>125</v>
      </c>
      <c r="I1254" s="133">
        <v>1</v>
      </c>
      <c r="J1254" s="133">
        <v>903</v>
      </c>
      <c r="K1254" s="133">
        <v>33</v>
      </c>
      <c r="L1254" s="133"/>
      <c r="M1254" s="133" t="s">
        <v>7098</v>
      </c>
      <c r="N1254" s="133"/>
      <c r="O1254" s="133" t="s">
        <v>2614</v>
      </c>
      <c r="P1254" s="133" t="s">
        <v>663</v>
      </c>
      <c r="Q1254" s="166">
        <v>42257</v>
      </c>
      <c r="R1254" s="133"/>
      <c r="S1254" s="146" t="s">
        <v>3649</v>
      </c>
      <c r="T1254" s="173" t="s">
        <v>3649</v>
      </c>
      <c r="U1254" s="170" t="s">
        <v>3649</v>
      </c>
      <c r="V1254" s="133"/>
      <c r="W1254" s="133"/>
      <c r="X1254" s="133"/>
    </row>
    <row r="1255" spans="1:24" x14ac:dyDescent="0.2">
      <c r="A1255" s="133"/>
      <c r="B1255" s="133" t="s">
        <v>7271</v>
      </c>
      <c r="C1255" s="136" t="s">
        <v>7237</v>
      </c>
      <c r="D1255" s="136" t="s">
        <v>1637</v>
      </c>
      <c r="E1255" s="133"/>
      <c r="F1255" s="133">
        <v>136900</v>
      </c>
      <c r="G1255" s="133" t="s">
        <v>1192</v>
      </c>
      <c r="H1255" s="133">
        <v>125</v>
      </c>
      <c r="I1255" s="133">
        <v>1</v>
      </c>
      <c r="J1255" s="133">
        <v>903</v>
      </c>
      <c r="K1255" s="133">
        <v>33</v>
      </c>
      <c r="L1255" s="133"/>
      <c r="M1255" s="133" t="s">
        <v>7098</v>
      </c>
      <c r="N1255" s="133"/>
      <c r="O1255" s="133" t="s">
        <v>2614</v>
      </c>
      <c r="P1255" s="133" t="s">
        <v>663</v>
      </c>
      <c r="Q1255" s="166">
        <v>42257</v>
      </c>
      <c r="R1255" s="133"/>
      <c r="S1255" s="146" t="s">
        <v>3649</v>
      </c>
      <c r="T1255" s="173" t="s">
        <v>3649</v>
      </c>
      <c r="U1255" s="170" t="s">
        <v>3649</v>
      </c>
      <c r="V1255" s="133"/>
      <c r="W1255" s="133"/>
      <c r="X1255" s="133"/>
    </row>
    <row r="1256" spans="1:24" x14ac:dyDescent="0.2">
      <c r="A1256" s="133" t="s">
        <v>7184</v>
      </c>
      <c r="B1256" s="133" t="s">
        <v>4424</v>
      </c>
      <c r="C1256" s="136" t="s">
        <v>6786</v>
      </c>
      <c r="D1256" s="136" t="s">
        <v>7211</v>
      </c>
      <c r="E1256" s="133" t="s">
        <v>5383</v>
      </c>
      <c r="F1256" s="133">
        <v>254102</v>
      </c>
      <c r="G1256" s="133" t="s">
        <v>3655</v>
      </c>
      <c r="H1256" s="133">
        <v>172</v>
      </c>
      <c r="I1256" s="133">
        <v>1</v>
      </c>
      <c r="J1256" s="133">
        <v>550</v>
      </c>
      <c r="K1256" s="133">
        <v>54</v>
      </c>
      <c r="L1256" s="133">
        <v>1100</v>
      </c>
      <c r="M1256" s="133" t="s">
        <v>3607</v>
      </c>
      <c r="N1256" s="133" t="s">
        <v>632</v>
      </c>
      <c r="O1256" s="133" t="s">
        <v>1794</v>
      </c>
      <c r="P1256" s="133" t="s">
        <v>663</v>
      </c>
      <c r="Q1256" s="166">
        <v>42257</v>
      </c>
      <c r="R1256" s="133">
        <v>100</v>
      </c>
      <c r="S1256" s="146" t="s">
        <v>3649</v>
      </c>
      <c r="T1256" s="173" t="s">
        <v>3649</v>
      </c>
      <c r="U1256" s="170" t="s">
        <v>3649</v>
      </c>
      <c r="V1256" s="133"/>
      <c r="W1256" s="133"/>
      <c r="X1256" s="133"/>
    </row>
    <row r="1257" spans="1:24" x14ac:dyDescent="0.2">
      <c r="A1257" s="133" t="s">
        <v>7184</v>
      </c>
      <c r="B1257" s="133" t="s">
        <v>4424</v>
      </c>
      <c r="C1257" s="136" t="s">
        <v>6786</v>
      </c>
      <c r="D1257" s="136" t="s">
        <v>7212</v>
      </c>
      <c r="E1257" s="133" t="s">
        <v>5383</v>
      </c>
      <c r="F1257" s="133">
        <v>254102</v>
      </c>
      <c r="G1257" s="133" t="s">
        <v>3655</v>
      </c>
      <c r="H1257" s="133">
        <v>172</v>
      </c>
      <c r="I1257" s="133">
        <v>1</v>
      </c>
      <c r="J1257" s="133">
        <v>550</v>
      </c>
      <c r="K1257" s="133">
        <v>54</v>
      </c>
      <c r="L1257" s="133">
        <v>1100</v>
      </c>
      <c r="M1257" s="133" t="s">
        <v>3607</v>
      </c>
      <c r="N1257" s="133" t="s">
        <v>632</v>
      </c>
      <c r="O1257" s="133" t="s">
        <v>1794</v>
      </c>
      <c r="P1257" s="133" t="s">
        <v>663</v>
      </c>
      <c r="Q1257" s="166">
        <v>42257</v>
      </c>
      <c r="R1257" s="133">
        <v>100</v>
      </c>
      <c r="S1257" s="146" t="s">
        <v>3649</v>
      </c>
      <c r="T1257" s="173" t="s">
        <v>3649</v>
      </c>
      <c r="U1257" s="170" t="s">
        <v>3649</v>
      </c>
      <c r="V1257" s="133"/>
      <c r="W1257" s="133"/>
      <c r="X1257" s="133"/>
    </row>
    <row r="1258" spans="1:24" x14ac:dyDescent="0.2">
      <c r="A1258" s="133"/>
      <c r="B1258" s="133" t="s">
        <v>7272</v>
      </c>
      <c r="C1258" s="136" t="s">
        <v>7218</v>
      </c>
      <c r="D1258" s="136" t="s">
        <v>2726</v>
      </c>
      <c r="E1258" s="133"/>
      <c r="F1258" s="133">
        <v>136900</v>
      </c>
      <c r="G1258" s="133" t="s">
        <v>1948</v>
      </c>
      <c r="H1258" s="133"/>
      <c r="I1258" s="133">
        <v>1</v>
      </c>
      <c r="J1258" s="133">
        <v>903</v>
      </c>
      <c r="K1258" s="133">
        <v>33</v>
      </c>
      <c r="L1258" s="133"/>
      <c r="M1258" s="133" t="s">
        <v>7098</v>
      </c>
      <c r="N1258" s="133"/>
      <c r="O1258" s="133" t="s">
        <v>2614</v>
      </c>
      <c r="P1258" s="133" t="s">
        <v>663</v>
      </c>
      <c r="Q1258" s="166">
        <v>42257</v>
      </c>
      <c r="R1258" s="133"/>
      <c r="S1258" s="146" t="s">
        <v>3649</v>
      </c>
      <c r="T1258" s="173" t="s">
        <v>3649</v>
      </c>
      <c r="U1258" s="170" t="s">
        <v>3649</v>
      </c>
      <c r="V1258" s="133"/>
      <c r="W1258" s="133"/>
      <c r="X1258" s="133"/>
    </row>
    <row r="1259" spans="1:24" x14ac:dyDescent="0.2">
      <c r="A1259" s="133"/>
      <c r="B1259" s="133" t="s">
        <v>7272</v>
      </c>
      <c r="C1259" s="136" t="s">
        <v>7218</v>
      </c>
      <c r="D1259" s="136" t="s">
        <v>2729</v>
      </c>
      <c r="E1259" s="133"/>
      <c r="F1259" s="133">
        <v>136900</v>
      </c>
      <c r="G1259" s="133" t="s">
        <v>1948</v>
      </c>
      <c r="H1259" s="133"/>
      <c r="I1259" s="133">
        <v>1</v>
      </c>
      <c r="J1259" s="133">
        <v>903</v>
      </c>
      <c r="K1259" s="133">
        <v>33</v>
      </c>
      <c r="L1259" s="133"/>
      <c r="M1259" s="133" t="s">
        <v>7098</v>
      </c>
      <c r="N1259" s="133"/>
      <c r="O1259" s="133" t="s">
        <v>2614</v>
      </c>
      <c r="P1259" s="133" t="s">
        <v>663</v>
      </c>
      <c r="Q1259" s="166">
        <v>42257</v>
      </c>
      <c r="R1259" s="133"/>
      <c r="S1259" s="146" t="s">
        <v>3649</v>
      </c>
      <c r="T1259" s="173" t="s">
        <v>3649</v>
      </c>
      <c r="U1259" s="170" t="s">
        <v>3649</v>
      </c>
      <c r="V1259" s="133"/>
      <c r="W1259" s="133"/>
      <c r="X1259" s="133"/>
    </row>
    <row r="1260" spans="1:24" x14ac:dyDescent="0.2">
      <c r="A1260" s="133" t="s">
        <v>7307</v>
      </c>
      <c r="B1260" s="133" t="s">
        <v>7304</v>
      </c>
      <c r="C1260" s="136" t="s">
        <v>6786</v>
      </c>
      <c r="D1260" s="136" t="s">
        <v>7305</v>
      </c>
      <c r="E1260" s="133" t="s">
        <v>7308</v>
      </c>
      <c r="F1260" s="133" t="s">
        <v>7309</v>
      </c>
      <c r="G1260" s="133" t="s">
        <v>3655</v>
      </c>
      <c r="H1260" s="133"/>
      <c r="I1260" s="133">
        <v>1</v>
      </c>
      <c r="J1260" s="133">
        <v>10</v>
      </c>
      <c r="K1260" s="133">
        <v>62</v>
      </c>
      <c r="L1260" s="133">
        <v>20</v>
      </c>
      <c r="M1260" s="133" t="s">
        <v>5500</v>
      </c>
      <c r="N1260" s="133" t="s">
        <v>4833</v>
      </c>
      <c r="O1260" s="133" t="s">
        <v>4452</v>
      </c>
      <c r="P1260" s="133" t="s">
        <v>663</v>
      </c>
      <c r="Q1260" s="166">
        <v>42258</v>
      </c>
      <c r="R1260" s="133"/>
      <c r="S1260" s="146" t="s">
        <v>3649</v>
      </c>
      <c r="T1260" s="173" t="s">
        <v>3649</v>
      </c>
      <c r="U1260" s="170" t="s">
        <v>3649</v>
      </c>
      <c r="V1260" s="133"/>
      <c r="W1260" s="133"/>
      <c r="X1260" s="133"/>
    </row>
    <row r="1261" spans="1:24" x14ac:dyDescent="0.2">
      <c r="A1261" s="133" t="s">
        <v>7307</v>
      </c>
      <c r="B1261" s="133" t="s">
        <v>7304</v>
      </c>
      <c r="C1261" s="136" t="s">
        <v>6786</v>
      </c>
      <c r="D1261" s="136" t="s">
        <v>7306</v>
      </c>
      <c r="E1261" s="133" t="s">
        <v>7308</v>
      </c>
      <c r="F1261" s="133" t="s">
        <v>7309</v>
      </c>
      <c r="G1261" s="133" t="s">
        <v>3655</v>
      </c>
      <c r="H1261" s="133"/>
      <c r="I1261" s="133">
        <v>1</v>
      </c>
      <c r="J1261" s="133">
        <v>10</v>
      </c>
      <c r="K1261" s="133">
        <v>62</v>
      </c>
      <c r="L1261" s="133">
        <v>20</v>
      </c>
      <c r="M1261" s="133" t="s">
        <v>5500</v>
      </c>
      <c r="N1261" s="133" t="s">
        <v>4833</v>
      </c>
      <c r="O1261" s="133" t="s">
        <v>4452</v>
      </c>
      <c r="P1261" s="133" t="s">
        <v>663</v>
      </c>
      <c r="Q1261" s="166">
        <v>42258</v>
      </c>
      <c r="R1261" s="133"/>
      <c r="S1261" s="146" t="s">
        <v>3649</v>
      </c>
      <c r="T1261" s="173" t="s">
        <v>3649</v>
      </c>
      <c r="U1261" s="170" t="s">
        <v>3649</v>
      </c>
      <c r="V1261" s="133"/>
      <c r="W1261" s="133"/>
      <c r="X1261" s="133"/>
    </row>
    <row r="1262" spans="1:24" x14ac:dyDescent="0.2">
      <c r="A1262" s="133">
        <v>42244</v>
      </c>
      <c r="B1262" s="133" t="s">
        <v>7304</v>
      </c>
      <c r="C1262" s="136" t="s">
        <v>6786</v>
      </c>
      <c r="D1262" s="136" t="s">
        <v>7310</v>
      </c>
      <c r="E1262" s="133"/>
      <c r="F1262" s="133" t="s">
        <v>7311</v>
      </c>
      <c r="G1262" s="133" t="s">
        <v>3655</v>
      </c>
      <c r="H1262" s="133">
        <v>172</v>
      </c>
      <c r="I1262" s="133">
        <v>1</v>
      </c>
      <c r="J1262" s="133">
        <v>7</v>
      </c>
      <c r="K1262" s="133">
        <v>46</v>
      </c>
      <c r="L1262" s="133">
        <v>14</v>
      </c>
      <c r="M1262" s="133" t="s">
        <v>7312</v>
      </c>
      <c r="N1262" s="133"/>
      <c r="O1262" s="133" t="s">
        <v>4452</v>
      </c>
      <c r="P1262" s="133" t="s">
        <v>663</v>
      </c>
      <c r="Q1262" s="166">
        <v>42261</v>
      </c>
      <c r="R1262" s="133"/>
      <c r="S1262" s="146" t="s">
        <v>3649</v>
      </c>
      <c r="T1262" s="173" t="s">
        <v>3649</v>
      </c>
      <c r="U1262" s="170" t="s">
        <v>3649</v>
      </c>
      <c r="V1262" s="133"/>
      <c r="W1262" s="133"/>
      <c r="X1262" s="133"/>
    </row>
    <row r="1263" spans="1:24" x14ac:dyDescent="0.2">
      <c r="A1263" s="133">
        <v>42244</v>
      </c>
      <c r="B1263" s="133" t="s">
        <v>7304</v>
      </c>
      <c r="C1263" s="136" t="s">
        <v>6786</v>
      </c>
      <c r="D1263" s="136" t="s">
        <v>7313</v>
      </c>
      <c r="E1263" s="133"/>
      <c r="F1263" s="133" t="s">
        <v>7311</v>
      </c>
      <c r="G1263" s="133" t="s">
        <v>3655</v>
      </c>
      <c r="H1263" s="133">
        <v>172</v>
      </c>
      <c r="I1263" s="133">
        <v>1</v>
      </c>
      <c r="J1263" s="133">
        <v>7</v>
      </c>
      <c r="K1263" s="133">
        <v>46</v>
      </c>
      <c r="L1263" s="133">
        <v>14</v>
      </c>
      <c r="M1263" s="133" t="s">
        <v>7312</v>
      </c>
      <c r="N1263" s="133"/>
      <c r="O1263" s="133" t="s">
        <v>4452</v>
      </c>
      <c r="P1263" s="133" t="s">
        <v>663</v>
      </c>
      <c r="Q1263" s="166">
        <v>42261</v>
      </c>
      <c r="R1263" s="133"/>
      <c r="S1263" s="146" t="s">
        <v>3649</v>
      </c>
      <c r="T1263" s="173" t="s">
        <v>3649</v>
      </c>
      <c r="U1263" s="170" t="s">
        <v>3649</v>
      </c>
      <c r="V1263" s="133"/>
      <c r="W1263" s="133"/>
      <c r="X1263" s="133"/>
    </row>
    <row r="1264" spans="1:24" x14ac:dyDescent="0.2">
      <c r="A1264" s="133">
        <v>42244</v>
      </c>
      <c r="B1264" s="133" t="s">
        <v>7304</v>
      </c>
      <c r="C1264" s="136" t="s">
        <v>6786</v>
      </c>
      <c r="D1264" s="136" t="s">
        <v>7314</v>
      </c>
      <c r="E1264" s="133"/>
      <c r="F1264" s="133" t="s">
        <v>7315</v>
      </c>
      <c r="G1264" s="133" t="s">
        <v>3655</v>
      </c>
      <c r="H1264" s="133">
        <v>172</v>
      </c>
      <c r="I1264" s="133">
        <v>1</v>
      </c>
      <c r="J1264" s="133">
        <v>7</v>
      </c>
      <c r="K1264" s="133">
        <v>46</v>
      </c>
      <c r="L1264" s="133">
        <v>14</v>
      </c>
      <c r="M1264" s="133" t="s">
        <v>7312</v>
      </c>
      <c r="N1264" s="133"/>
      <c r="O1264" s="133" t="s">
        <v>4452</v>
      </c>
      <c r="P1264" s="133" t="s">
        <v>663</v>
      </c>
      <c r="Q1264" s="166">
        <v>42261</v>
      </c>
      <c r="R1264" s="133"/>
      <c r="S1264" s="146" t="s">
        <v>3649</v>
      </c>
      <c r="T1264" s="173" t="s">
        <v>3649</v>
      </c>
      <c r="U1264" s="170" t="s">
        <v>3649</v>
      </c>
      <c r="V1264" s="133"/>
      <c r="W1264" s="133"/>
      <c r="X1264" s="133"/>
    </row>
    <row r="1265" spans="1:24" x14ac:dyDescent="0.2">
      <c r="A1265" s="133">
        <v>42244</v>
      </c>
      <c r="B1265" s="133" t="s">
        <v>7304</v>
      </c>
      <c r="C1265" s="136" t="s">
        <v>6786</v>
      </c>
      <c r="D1265" s="136" t="s">
        <v>7316</v>
      </c>
      <c r="E1265" s="133"/>
      <c r="F1265" s="133" t="s">
        <v>7315</v>
      </c>
      <c r="G1265" s="133" t="s">
        <v>3655</v>
      </c>
      <c r="H1265" s="133">
        <v>172</v>
      </c>
      <c r="I1265" s="133">
        <v>1</v>
      </c>
      <c r="J1265" s="133">
        <v>7</v>
      </c>
      <c r="K1265" s="133">
        <v>46</v>
      </c>
      <c r="L1265" s="133">
        <v>14</v>
      </c>
      <c r="M1265" s="133" t="s">
        <v>7312</v>
      </c>
      <c r="N1265" s="133"/>
      <c r="O1265" s="133" t="s">
        <v>4452</v>
      </c>
      <c r="P1265" s="133" t="s">
        <v>663</v>
      </c>
      <c r="Q1265" s="166">
        <v>42261</v>
      </c>
      <c r="R1265" s="133"/>
      <c r="S1265" s="146" t="s">
        <v>3649</v>
      </c>
      <c r="T1265" s="173" t="s">
        <v>3649</v>
      </c>
      <c r="U1265" s="170" t="s">
        <v>3649</v>
      </c>
      <c r="V1265" s="133"/>
      <c r="W1265" s="133"/>
      <c r="X1265" s="133"/>
    </row>
    <row r="1266" spans="1:24" x14ac:dyDescent="0.2">
      <c r="A1266" s="133">
        <v>42258</v>
      </c>
      <c r="B1266" s="133" t="s">
        <v>7304</v>
      </c>
      <c r="C1266" s="136" t="s">
        <v>6786</v>
      </c>
      <c r="D1266" s="136" t="s">
        <v>7319</v>
      </c>
      <c r="E1266" s="133"/>
      <c r="F1266" s="133" t="s">
        <v>7324</v>
      </c>
      <c r="G1266" s="133" t="s">
        <v>3655</v>
      </c>
      <c r="H1266" s="133">
        <v>172</v>
      </c>
      <c r="I1266" s="133">
        <v>1</v>
      </c>
      <c r="J1266" s="133">
        <v>0.5</v>
      </c>
      <c r="K1266" s="133">
        <v>50</v>
      </c>
      <c r="L1266" s="133">
        <v>1</v>
      </c>
      <c r="M1266" s="133" t="s">
        <v>7320</v>
      </c>
      <c r="N1266" s="133"/>
      <c r="O1266" s="133" t="s">
        <v>7321</v>
      </c>
      <c r="P1266" s="133" t="s">
        <v>663</v>
      </c>
      <c r="Q1266" s="166">
        <v>42261</v>
      </c>
      <c r="R1266" s="133"/>
      <c r="S1266" s="146" t="s">
        <v>3649</v>
      </c>
      <c r="T1266" s="173" t="s">
        <v>3649</v>
      </c>
      <c r="U1266" s="170" t="s">
        <v>3649</v>
      </c>
      <c r="V1266" s="133"/>
      <c r="W1266" s="133"/>
      <c r="X1266" s="133"/>
    </row>
    <row r="1267" spans="1:24" x14ac:dyDescent="0.2">
      <c r="A1267" s="133">
        <v>42258</v>
      </c>
      <c r="B1267" s="133" t="s">
        <v>7304</v>
      </c>
      <c r="C1267" s="136" t="s">
        <v>6786</v>
      </c>
      <c r="D1267" s="136" t="s">
        <v>7322</v>
      </c>
      <c r="E1267" s="133"/>
      <c r="F1267" s="133" t="s">
        <v>7324</v>
      </c>
      <c r="G1267" s="133" t="s">
        <v>3655</v>
      </c>
      <c r="H1267" s="133">
        <v>172</v>
      </c>
      <c r="I1267" s="133">
        <v>1</v>
      </c>
      <c r="J1267" s="133">
        <v>0.5</v>
      </c>
      <c r="K1267" s="133">
        <v>50</v>
      </c>
      <c r="L1267" s="133">
        <v>1</v>
      </c>
      <c r="M1267" s="133" t="s">
        <v>7320</v>
      </c>
      <c r="N1267" s="133"/>
      <c r="O1267" s="133" t="s">
        <v>7321</v>
      </c>
      <c r="P1267" s="133" t="s">
        <v>663</v>
      </c>
      <c r="Q1267" s="166">
        <v>42261</v>
      </c>
      <c r="R1267" s="133"/>
      <c r="S1267" s="146" t="s">
        <v>3649</v>
      </c>
      <c r="T1267" s="173" t="s">
        <v>3649</v>
      </c>
      <c r="U1267" s="170" t="s">
        <v>3649</v>
      </c>
      <c r="V1267" s="133"/>
      <c r="W1267" s="133"/>
      <c r="X1267" s="133"/>
    </row>
    <row r="1268" spans="1:24" x14ac:dyDescent="0.2">
      <c r="A1268" s="133">
        <v>42258</v>
      </c>
      <c r="B1268" s="133" t="s">
        <v>7304</v>
      </c>
      <c r="C1268" s="136" t="s">
        <v>6786</v>
      </c>
      <c r="D1268" s="136" t="s">
        <v>7323</v>
      </c>
      <c r="E1268" s="133"/>
      <c r="F1268" s="133" t="s">
        <v>7325</v>
      </c>
      <c r="G1268" s="133" t="s">
        <v>3655</v>
      </c>
      <c r="H1268" s="133">
        <v>172</v>
      </c>
      <c r="I1268" s="133">
        <v>1</v>
      </c>
      <c r="J1268" s="133">
        <v>0.5</v>
      </c>
      <c r="K1268" s="133">
        <v>45</v>
      </c>
      <c r="L1268" s="133">
        <v>1</v>
      </c>
      <c r="M1268" s="133" t="s">
        <v>7320</v>
      </c>
      <c r="N1268" s="133"/>
      <c r="O1268" s="133" t="s">
        <v>3616</v>
      </c>
      <c r="P1268" s="133" t="s">
        <v>663</v>
      </c>
      <c r="Q1268" s="166">
        <v>42261</v>
      </c>
      <c r="R1268" s="133"/>
      <c r="S1268" s="146" t="s">
        <v>3649</v>
      </c>
      <c r="T1268" s="173" t="s">
        <v>3649</v>
      </c>
      <c r="U1268" s="170" t="s">
        <v>3649</v>
      </c>
      <c r="V1268" s="133"/>
      <c r="W1268" s="133"/>
      <c r="X1268" s="133"/>
    </row>
    <row r="1269" spans="1:24" x14ac:dyDescent="0.2">
      <c r="A1269" s="133">
        <v>42258</v>
      </c>
      <c r="B1269" s="133" t="s">
        <v>7304</v>
      </c>
      <c r="C1269" s="136" t="s">
        <v>6786</v>
      </c>
      <c r="D1269" s="136" t="s">
        <v>7323</v>
      </c>
      <c r="E1269" s="133"/>
      <c r="F1269" s="133" t="s">
        <v>7325</v>
      </c>
      <c r="G1269" s="133" t="s">
        <v>3655</v>
      </c>
      <c r="H1269" s="133">
        <v>172</v>
      </c>
      <c r="I1269" s="133">
        <v>1</v>
      </c>
      <c r="J1269" s="133">
        <v>0.5</v>
      </c>
      <c r="K1269" s="133">
        <v>45</v>
      </c>
      <c r="L1269" s="133">
        <v>1</v>
      </c>
      <c r="M1269" s="133" t="s">
        <v>7320</v>
      </c>
      <c r="N1269" s="133"/>
      <c r="O1269" s="133" t="s">
        <v>3616</v>
      </c>
      <c r="P1269" s="133" t="s">
        <v>663</v>
      </c>
      <c r="Q1269" s="166">
        <v>42261</v>
      </c>
      <c r="R1269" s="133"/>
      <c r="S1269" s="146" t="s">
        <v>3649</v>
      </c>
      <c r="T1269" s="173" t="s">
        <v>3649</v>
      </c>
      <c r="U1269" s="170" t="s">
        <v>3649</v>
      </c>
      <c r="V1269" s="133"/>
      <c r="W1269" s="133"/>
      <c r="X1269" s="133"/>
    </row>
    <row r="1270" spans="1:24" x14ac:dyDescent="0.2">
      <c r="A1270" s="133" t="s">
        <v>6729</v>
      </c>
      <c r="B1270" s="133">
        <v>56</v>
      </c>
      <c r="C1270" s="136" t="s">
        <v>6724</v>
      </c>
      <c r="D1270" s="136" t="s">
        <v>1641</v>
      </c>
      <c r="E1270" s="133" t="s">
        <v>2138</v>
      </c>
      <c r="F1270" s="133">
        <v>4772</v>
      </c>
      <c r="G1270" s="133" t="s">
        <v>1648</v>
      </c>
      <c r="H1270" s="133">
        <v>172</v>
      </c>
      <c r="I1270" s="133">
        <v>1</v>
      </c>
      <c r="J1270" s="133">
        <v>690</v>
      </c>
      <c r="K1270" s="133">
        <v>48</v>
      </c>
      <c r="L1270" s="133" t="s">
        <v>7069</v>
      </c>
      <c r="M1270" s="133" t="s">
        <v>5500</v>
      </c>
      <c r="N1270" s="133"/>
      <c r="O1270" s="133" t="s">
        <v>6607</v>
      </c>
      <c r="P1270" s="133" t="s">
        <v>663</v>
      </c>
      <c r="Q1270" s="166">
        <v>42262</v>
      </c>
      <c r="R1270" s="133"/>
      <c r="S1270" s="146" t="s">
        <v>3649</v>
      </c>
      <c r="T1270" s="173" t="s">
        <v>3649</v>
      </c>
      <c r="U1270" s="170" t="s">
        <v>3649</v>
      </c>
      <c r="V1270" s="133"/>
      <c r="W1270" s="133"/>
      <c r="X1270" s="133"/>
    </row>
    <row r="1271" spans="1:24" x14ac:dyDescent="0.2">
      <c r="A1271" s="133">
        <v>42258</v>
      </c>
      <c r="B1271" s="133" t="s">
        <v>7304</v>
      </c>
      <c r="C1271" s="136" t="s">
        <v>6786</v>
      </c>
      <c r="D1271" s="136" t="s">
        <v>7341</v>
      </c>
      <c r="E1271" s="133"/>
      <c r="F1271" s="133" t="s">
        <v>7342</v>
      </c>
      <c r="G1271" s="133" t="s">
        <v>3655</v>
      </c>
      <c r="H1271" s="133">
        <v>172</v>
      </c>
      <c r="I1271" s="133">
        <v>1</v>
      </c>
      <c r="J1271" s="133">
        <v>0.5</v>
      </c>
      <c r="K1271" s="133">
        <v>45</v>
      </c>
      <c r="L1271" s="133">
        <v>1</v>
      </c>
      <c r="M1271" s="133" t="s">
        <v>7320</v>
      </c>
      <c r="N1271" s="133"/>
      <c r="O1271" s="133" t="s">
        <v>7343</v>
      </c>
      <c r="P1271" s="133" t="s">
        <v>663</v>
      </c>
      <c r="Q1271" s="166">
        <v>42263</v>
      </c>
      <c r="R1271" s="133"/>
      <c r="S1271" s="146" t="s">
        <v>3649</v>
      </c>
      <c r="T1271" s="173" t="s">
        <v>3649</v>
      </c>
      <c r="U1271" s="170" t="s">
        <v>3649</v>
      </c>
      <c r="V1271" s="133"/>
      <c r="W1271" s="133"/>
      <c r="X1271" s="133"/>
    </row>
    <row r="1272" spans="1:24" x14ac:dyDescent="0.2">
      <c r="A1272" s="133">
        <v>42258</v>
      </c>
      <c r="B1272" s="133" t="s">
        <v>7304</v>
      </c>
      <c r="C1272" s="136" t="s">
        <v>6786</v>
      </c>
      <c r="D1272" s="136" t="s">
        <v>7344</v>
      </c>
      <c r="E1272" s="133"/>
      <c r="F1272" s="133" t="s">
        <v>7342</v>
      </c>
      <c r="G1272" s="133" t="s">
        <v>3655</v>
      </c>
      <c r="H1272" s="133">
        <v>172</v>
      </c>
      <c r="I1272" s="133">
        <v>1</v>
      </c>
      <c r="J1272" s="133">
        <v>0.5</v>
      </c>
      <c r="K1272" s="133">
        <v>45</v>
      </c>
      <c r="L1272" s="133">
        <v>1</v>
      </c>
      <c r="M1272" s="133" t="s">
        <v>7320</v>
      </c>
      <c r="N1272" s="133"/>
      <c r="O1272" s="133" t="s">
        <v>7343</v>
      </c>
      <c r="P1272" s="133" t="s">
        <v>663</v>
      </c>
      <c r="Q1272" s="166">
        <v>42263</v>
      </c>
      <c r="R1272" s="133"/>
      <c r="S1272" s="146" t="s">
        <v>3649</v>
      </c>
      <c r="T1272" s="173" t="s">
        <v>3649</v>
      </c>
      <c r="U1272" s="170" t="s">
        <v>3649</v>
      </c>
      <c r="V1272" s="133"/>
      <c r="W1272" s="133"/>
      <c r="X1272" s="133"/>
    </row>
    <row r="1273" spans="1:24" x14ac:dyDescent="0.2">
      <c r="A1273" s="133"/>
      <c r="B1273" s="133" t="s">
        <v>7260</v>
      </c>
      <c r="C1273" s="136" t="s">
        <v>7097</v>
      </c>
      <c r="D1273" s="136" t="s">
        <v>3704</v>
      </c>
      <c r="E1273" s="133"/>
      <c r="F1273" s="133">
        <v>136900</v>
      </c>
      <c r="G1273" s="133">
        <v>125</v>
      </c>
      <c r="H1273" s="133">
        <v>125</v>
      </c>
      <c r="I1273" s="133">
        <v>1</v>
      </c>
      <c r="J1273" s="133">
        <v>625</v>
      </c>
      <c r="K1273" s="133">
        <v>33</v>
      </c>
      <c r="L1273" s="133"/>
      <c r="M1273" s="133" t="s">
        <v>7098</v>
      </c>
      <c r="N1273" s="133"/>
      <c r="O1273" s="133" t="s">
        <v>2573</v>
      </c>
      <c r="P1273" s="133" t="s">
        <v>663</v>
      </c>
      <c r="Q1273" s="166">
        <v>42264</v>
      </c>
      <c r="R1273" s="133"/>
      <c r="S1273" s="146" t="s">
        <v>3649</v>
      </c>
      <c r="T1273" s="173" t="s">
        <v>3649</v>
      </c>
      <c r="U1273" s="170" t="s">
        <v>3649</v>
      </c>
      <c r="V1273" s="133"/>
      <c r="W1273" s="133"/>
      <c r="X1273" s="133"/>
    </row>
    <row r="1274" spans="1:24" x14ac:dyDescent="0.2">
      <c r="A1274" s="133"/>
      <c r="B1274" s="133" t="s">
        <v>7260</v>
      </c>
      <c r="C1274" s="136" t="s">
        <v>7097</v>
      </c>
      <c r="D1274" s="136" t="s">
        <v>3707</v>
      </c>
      <c r="E1274" s="133"/>
      <c r="F1274" s="133">
        <v>136900</v>
      </c>
      <c r="G1274" s="133">
        <v>125</v>
      </c>
      <c r="H1274" s="133">
        <v>125</v>
      </c>
      <c r="I1274" s="133">
        <v>1</v>
      </c>
      <c r="J1274" s="133">
        <v>625</v>
      </c>
      <c r="K1274" s="133">
        <v>33</v>
      </c>
      <c r="L1274" s="133"/>
      <c r="M1274" s="133" t="s">
        <v>7098</v>
      </c>
      <c r="N1274" s="133"/>
      <c r="O1274" s="133" t="s">
        <v>2573</v>
      </c>
      <c r="P1274" s="133" t="s">
        <v>663</v>
      </c>
      <c r="Q1274" s="166">
        <v>42264</v>
      </c>
      <c r="R1274" s="133"/>
      <c r="S1274" s="146" t="s">
        <v>3649</v>
      </c>
      <c r="T1274" s="173" t="s">
        <v>3649</v>
      </c>
      <c r="U1274" s="170" t="s">
        <v>3649</v>
      </c>
      <c r="V1274" s="133"/>
      <c r="W1274" s="133"/>
      <c r="X1274" s="133"/>
    </row>
    <row r="1275" spans="1:24" x14ac:dyDescent="0.2">
      <c r="A1275" s="133" t="s">
        <v>7236</v>
      </c>
      <c r="B1275" s="133" t="s">
        <v>7227</v>
      </c>
      <c r="C1275" s="136" t="s">
        <v>7188</v>
      </c>
      <c r="D1275" s="136" t="s">
        <v>2447</v>
      </c>
      <c r="E1275" s="133" t="s">
        <v>7261</v>
      </c>
      <c r="F1275" s="133">
        <v>133913</v>
      </c>
      <c r="G1275" s="133" t="s">
        <v>3655</v>
      </c>
      <c r="H1275" s="133">
        <v>175</v>
      </c>
      <c r="I1275" s="133">
        <v>1</v>
      </c>
      <c r="J1275" s="133">
        <v>355</v>
      </c>
      <c r="K1275" s="133">
        <v>36</v>
      </c>
      <c r="L1275" s="133"/>
      <c r="M1275" s="133" t="s">
        <v>1494</v>
      </c>
      <c r="N1275" s="133"/>
      <c r="O1275" s="133" t="s">
        <v>2722</v>
      </c>
      <c r="P1275" s="133" t="s">
        <v>663</v>
      </c>
      <c r="Q1275" s="166">
        <v>42265</v>
      </c>
      <c r="R1275" s="133"/>
      <c r="S1275" s="146" t="s">
        <v>3649</v>
      </c>
      <c r="T1275" s="173" t="s">
        <v>3649</v>
      </c>
      <c r="U1275" s="170" t="s">
        <v>3649</v>
      </c>
      <c r="V1275" s="133"/>
      <c r="W1275" s="133"/>
      <c r="X1275" s="133"/>
    </row>
    <row r="1276" spans="1:24" x14ac:dyDescent="0.2">
      <c r="A1276" s="133" t="s">
        <v>7236</v>
      </c>
      <c r="B1276" s="133" t="s">
        <v>7227</v>
      </c>
      <c r="C1276" s="136" t="s">
        <v>7188</v>
      </c>
      <c r="D1276" s="136" t="s">
        <v>2449</v>
      </c>
      <c r="E1276" s="133" t="s">
        <v>7261</v>
      </c>
      <c r="F1276" s="133">
        <v>133913</v>
      </c>
      <c r="G1276" s="133" t="s">
        <v>3655</v>
      </c>
      <c r="H1276" s="133">
        <v>175</v>
      </c>
      <c r="I1276" s="133">
        <v>1</v>
      </c>
      <c r="J1276" s="133">
        <v>355</v>
      </c>
      <c r="K1276" s="133">
        <v>36</v>
      </c>
      <c r="L1276" s="133"/>
      <c r="M1276" s="133" t="s">
        <v>1494</v>
      </c>
      <c r="N1276" s="133"/>
      <c r="O1276" s="133" t="s">
        <v>2722</v>
      </c>
      <c r="P1276" s="133" t="s">
        <v>663</v>
      </c>
      <c r="Q1276" s="166">
        <v>42265</v>
      </c>
      <c r="R1276" s="133"/>
      <c r="S1276" s="146" t="s">
        <v>3649</v>
      </c>
      <c r="T1276" s="173" t="s">
        <v>3649</v>
      </c>
      <c r="U1276" s="170" t="s">
        <v>3649</v>
      </c>
      <c r="V1276" s="133"/>
      <c r="W1276" s="133"/>
      <c r="X1276" s="133"/>
    </row>
    <row r="1277" spans="1:24" x14ac:dyDescent="0.2">
      <c r="A1277" s="133" t="s">
        <v>6926</v>
      </c>
      <c r="B1277" s="133" t="s">
        <v>7276</v>
      </c>
      <c r="C1277" s="136" t="s">
        <v>7205</v>
      </c>
      <c r="D1277" s="136" t="s">
        <v>2726</v>
      </c>
      <c r="E1277" s="133" t="s">
        <v>6927</v>
      </c>
      <c r="F1277" s="133">
        <v>136750</v>
      </c>
      <c r="G1277" s="133">
        <v>165</v>
      </c>
      <c r="H1277" s="133">
        <v>172</v>
      </c>
      <c r="I1277" s="133">
        <v>1</v>
      </c>
      <c r="J1277" s="133">
        <v>1204</v>
      </c>
      <c r="K1277" s="133">
        <v>33</v>
      </c>
      <c r="L1277" s="133"/>
      <c r="M1277" s="133" t="s">
        <v>5743</v>
      </c>
      <c r="N1277" s="133"/>
      <c r="O1277" s="133" t="s">
        <v>2584</v>
      </c>
      <c r="P1277" s="133" t="s">
        <v>663</v>
      </c>
      <c r="Q1277" s="166">
        <v>42268</v>
      </c>
      <c r="R1277" s="133"/>
      <c r="S1277" s="146" t="s">
        <v>3649</v>
      </c>
      <c r="T1277" s="173" t="s">
        <v>3649</v>
      </c>
      <c r="U1277" s="170" t="s">
        <v>3649</v>
      </c>
      <c r="V1277" s="133"/>
      <c r="W1277" s="133"/>
      <c r="X1277" s="133"/>
    </row>
    <row r="1278" spans="1:24" x14ac:dyDescent="0.2">
      <c r="A1278" s="133" t="s">
        <v>7287</v>
      </c>
      <c r="B1278" s="133" t="s">
        <v>7253</v>
      </c>
      <c r="C1278" s="136" t="s">
        <v>6921</v>
      </c>
      <c r="D1278" s="136" t="s">
        <v>548</v>
      </c>
      <c r="E1278" s="133" t="s">
        <v>5197</v>
      </c>
      <c r="F1278" s="133" t="s">
        <v>5198</v>
      </c>
      <c r="G1278" s="133" t="s">
        <v>3620</v>
      </c>
      <c r="H1278" s="133"/>
      <c r="I1278" s="133">
        <v>1</v>
      </c>
      <c r="J1278" s="133">
        <v>220</v>
      </c>
      <c r="K1278" s="133">
        <v>45</v>
      </c>
      <c r="L1278" s="133">
        <v>220</v>
      </c>
      <c r="M1278" s="133" t="s">
        <v>5602</v>
      </c>
      <c r="N1278" s="133" t="s">
        <v>7349</v>
      </c>
      <c r="O1278" s="133" t="s">
        <v>7288</v>
      </c>
      <c r="P1278" s="133" t="s">
        <v>663</v>
      </c>
      <c r="Q1278" s="166">
        <v>42265</v>
      </c>
      <c r="R1278" s="133"/>
      <c r="S1278" s="146" t="s">
        <v>3649</v>
      </c>
      <c r="T1278" s="173" t="s">
        <v>3649</v>
      </c>
      <c r="U1278" s="170" t="s">
        <v>3649</v>
      </c>
      <c r="V1278" s="133"/>
      <c r="W1278" s="133"/>
      <c r="X1278" s="133"/>
    </row>
    <row r="1279" spans="1:24" x14ac:dyDescent="0.2">
      <c r="A1279" s="133"/>
      <c r="B1279" s="133">
        <v>54</v>
      </c>
      <c r="C1279" s="136" t="s">
        <v>6923</v>
      </c>
      <c r="D1279" s="136" t="s">
        <v>1645</v>
      </c>
      <c r="E1279" s="133"/>
      <c r="F1279" s="133">
        <v>136900</v>
      </c>
      <c r="G1279" s="133">
        <v>165</v>
      </c>
      <c r="H1279" s="133">
        <v>176</v>
      </c>
      <c r="I1279" s="133">
        <v>1</v>
      </c>
      <c r="J1279" s="133">
        <v>571</v>
      </c>
      <c r="K1279" s="133">
        <v>33</v>
      </c>
      <c r="L1279" s="133"/>
      <c r="M1279" s="133" t="s">
        <v>1380</v>
      </c>
      <c r="N1279" s="133"/>
      <c r="O1279" s="133" t="s">
        <v>2722</v>
      </c>
      <c r="P1279" s="133" t="s">
        <v>4816</v>
      </c>
      <c r="Q1279" s="166">
        <v>42268</v>
      </c>
      <c r="R1279" s="133"/>
      <c r="S1279" s="146" t="s">
        <v>3649</v>
      </c>
      <c r="T1279" s="173" t="s">
        <v>3649</v>
      </c>
      <c r="U1279" s="170" t="s">
        <v>3649</v>
      </c>
      <c r="V1279" s="133"/>
      <c r="W1279" s="133"/>
      <c r="X1279" s="133"/>
    </row>
    <row r="1280" spans="1:24" x14ac:dyDescent="0.2">
      <c r="A1280" s="133"/>
      <c r="B1280" s="133">
        <v>54</v>
      </c>
      <c r="C1280" s="136" t="s">
        <v>6923</v>
      </c>
      <c r="D1280" s="136" t="s">
        <v>1650</v>
      </c>
      <c r="E1280" s="133"/>
      <c r="F1280" s="133">
        <v>136900</v>
      </c>
      <c r="G1280" s="133">
        <v>165</v>
      </c>
      <c r="H1280" s="133">
        <v>176</v>
      </c>
      <c r="I1280" s="133">
        <v>1</v>
      </c>
      <c r="J1280" s="133">
        <v>571</v>
      </c>
      <c r="K1280" s="133">
        <v>33</v>
      </c>
      <c r="L1280" s="133"/>
      <c r="M1280" s="133" t="s">
        <v>1380</v>
      </c>
      <c r="N1280" s="133"/>
      <c r="O1280" s="133" t="s">
        <v>2722</v>
      </c>
      <c r="P1280" s="133" t="s">
        <v>4816</v>
      </c>
      <c r="Q1280" s="166">
        <v>42268</v>
      </c>
      <c r="R1280" s="133"/>
      <c r="S1280" s="146" t="s">
        <v>3649</v>
      </c>
      <c r="T1280" s="173" t="s">
        <v>3649</v>
      </c>
      <c r="U1280" s="170" t="s">
        <v>3649</v>
      </c>
      <c r="V1280" s="133"/>
      <c r="W1280" s="133"/>
      <c r="X1280" s="133"/>
    </row>
    <row r="1281" spans="1:24" x14ac:dyDescent="0.2">
      <c r="A1281" s="133" t="s">
        <v>7236</v>
      </c>
      <c r="B1281" s="133" t="s">
        <v>7228</v>
      </c>
      <c r="C1281" s="136" t="s">
        <v>7083</v>
      </c>
      <c r="D1281" s="136" t="s">
        <v>3704</v>
      </c>
      <c r="E1281" s="133" t="s">
        <v>4611</v>
      </c>
      <c r="F1281" s="133">
        <v>133913</v>
      </c>
      <c r="G1281" s="133">
        <v>165</v>
      </c>
      <c r="H1281" s="133">
        <v>176</v>
      </c>
      <c r="I1281" s="133">
        <v>1</v>
      </c>
      <c r="J1281" s="133">
        <v>406</v>
      </c>
      <c r="K1281" s="133">
        <v>36</v>
      </c>
      <c r="L1281" s="133">
        <v>5000</v>
      </c>
      <c r="M1281" s="133" t="s">
        <v>1494</v>
      </c>
      <c r="N1281" s="133"/>
      <c r="O1281" s="133" t="s">
        <v>2722</v>
      </c>
      <c r="P1281" s="133" t="s">
        <v>663</v>
      </c>
      <c r="Q1281" s="166">
        <v>42268</v>
      </c>
      <c r="R1281" s="133"/>
      <c r="S1281" s="146" t="s">
        <v>3649</v>
      </c>
      <c r="T1281" s="173" t="s">
        <v>3649</v>
      </c>
      <c r="U1281" s="170" t="s">
        <v>3649</v>
      </c>
      <c r="V1281" s="133"/>
      <c r="W1281" s="133"/>
      <c r="X1281" s="133"/>
    </row>
    <row r="1282" spans="1:24" x14ac:dyDescent="0.2">
      <c r="A1282" s="133" t="s">
        <v>7236</v>
      </c>
      <c r="B1282" s="133" t="s">
        <v>7228</v>
      </c>
      <c r="C1282" s="136" t="s">
        <v>7083</v>
      </c>
      <c r="D1282" s="136" t="s">
        <v>3707</v>
      </c>
      <c r="E1282" s="133" t="s">
        <v>4611</v>
      </c>
      <c r="F1282" s="133">
        <v>133913</v>
      </c>
      <c r="G1282" s="133">
        <v>165</v>
      </c>
      <c r="H1282" s="133">
        <v>176</v>
      </c>
      <c r="I1282" s="133">
        <v>1</v>
      </c>
      <c r="J1282" s="133">
        <v>406</v>
      </c>
      <c r="K1282" s="133">
        <v>36</v>
      </c>
      <c r="L1282" s="133">
        <v>5000</v>
      </c>
      <c r="M1282" s="133" t="s">
        <v>1494</v>
      </c>
      <c r="N1282" s="133"/>
      <c r="O1282" s="133" t="s">
        <v>2722</v>
      </c>
      <c r="P1282" s="133" t="s">
        <v>663</v>
      </c>
      <c r="Q1282" s="166">
        <v>42268</v>
      </c>
      <c r="R1282" s="133"/>
      <c r="S1282" s="146" t="s">
        <v>3649</v>
      </c>
      <c r="T1282" s="173" t="s">
        <v>3649</v>
      </c>
      <c r="U1282" s="170" t="s">
        <v>3649</v>
      </c>
      <c r="V1282" s="133"/>
      <c r="W1282" s="133"/>
      <c r="X1282" s="133"/>
    </row>
    <row r="1283" spans="1:24" x14ac:dyDescent="0.2">
      <c r="A1283" s="133" t="s">
        <v>7236</v>
      </c>
      <c r="B1283" s="133" t="s">
        <v>7244</v>
      </c>
      <c r="C1283" s="136" t="s">
        <v>7245</v>
      </c>
      <c r="D1283" s="136" t="s">
        <v>1634</v>
      </c>
      <c r="E1283" s="133" t="s">
        <v>4611</v>
      </c>
      <c r="F1283" s="133">
        <v>133913</v>
      </c>
      <c r="G1283" s="133" t="s">
        <v>3655</v>
      </c>
      <c r="H1283" s="133">
        <v>173</v>
      </c>
      <c r="I1283" s="133">
        <v>1</v>
      </c>
      <c r="J1283" s="133">
        <v>851</v>
      </c>
      <c r="K1283" s="133">
        <v>36</v>
      </c>
      <c r="L1283" s="133">
        <v>2750</v>
      </c>
      <c r="M1283" s="133" t="s">
        <v>1494</v>
      </c>
      <c r="N1283" s="133" t="s">
        <v>1818</v>
      </c>
      <c r="O1283" s="133" t="s">
        <v>2614</v>
      </c>
      <c r="P1283" s="133" t="s">
        <v>4816</v>
      </c>
      <c r="Q1283" s="166">
        <v>42268</v>
      </c>
      <c r="R1283" s="133"/>
      <c r="S1283" s="146" t="s">
        <v>3649</v>
      </c>
      <c r="T1283" s="173" t="s">
        <v>3649</v>
      </c>
      <c r="U1283" s="170" t="s">
        <v>3649</v>
      </c>
      <c r="V1283" s="133"/>
      <c r="W1283" s="133"/>
      <c r="X1283" s="133"/>
    </row>
    <row r="1284" spans="1:24" x14ac:dyDescent="0.2">
      <c r="A1284" s="133" t="s">
        <v>7352</v>
      </c>
      <c r="B1284" s="133" t="s">
        <v>7255</v>
      </c>
      <c r="C1284" s="136" t="s">
        <v>6062</v>
      </c>
      <c r="D1284" s="136" t="s">
        <v>4656</v>
      </c>
      <c r="E1284" s="133" t="s">
        <v>5486</v>
      </c>
      <c r="F1284" s="133" t="s">
        <v>3830</v>
      </c>
      <c r="G1284" s="133" t="s">
        <v>3620</v>
      </c>
      <c r="H1284" s="133">
        <v>303</v>
      </c>
      <c r="I1284" s="133">
        <v>1</v>
      </c>
      <c r="J1284" s="133">
        <v>27.5</v>
      </c>
      <c r="K1284" s="133">
        <v>36</v>
      </c>
      <c r="L1284" s="133">
        <v>27.5</v>
      </c>
      <c r="M1284" s="133" t="s">
        <v>5500</v>
      </c>
      <c r="N1284" s="133" t="s">
        <v>4836</v>
      </c>
      <c r="O1284" s="133" t="s">
        <v>7201</v>
      </c>
      <c r="P1284" s="133" t="s">
        <v>4816</v>
      </c>
      <c r="Q1284" s="166">
        <v>42268</v>
      </c>
      <c r="R1284" s="133"/>
      <c r="S1284" s="146" t="s">
        <v>3649</v>
      </c>
      <c r="T1284" s="173" t="s">
        <v>3649</v>
      </c>
      <c r="U1284" s="170" t="s">
        <v>3649</v>
      </c>
      <c r="V1284" s="133"/>
      <c r="W1284" s="133"/>
      <c r="X1284" s="133"/>
    </row>
    <row r="1285" spans="1:24" x14ac:dyDescent="0.2">
      <c r="A1285" s="133" t="s">
        <v>7297</v>
      </c>
      <c r="B1285" s="133" t="s">
        <v>7291</v>
      </c>
      <c r="C1285" s="136" t="s">
        <v>6953</v>
      </c>
      <c r="D1285" s="136" t="s">
        <v>2559</v>
      </c>
      <c r="E1285" s="133" t="s">
        <v>7298</v>
      </c>
      <c r="F1285" s="133" t="s">
        <v>7299</v>
      </c>
      <c r="G1285" s="133" t="s">
        <v>3620</v>
      </c>
      <c r="H1285" s="133"/>
      <c r="I1285" s="133">
        <v>1</v>
      </c>
      <c r="J1285" s="133">
        <v>58</v>
      </c>
      <c r="K1285" s="133">
        <v>45</v>
      </c>
      <c r="L1285" s="133">
        <v>55</v>
      </c>
      <c r="M1285" s="133" t="s">
        <v>5500</v>
      </c>
      <c r="N1285" s="133" t="s">
        <v>3633</v>
      </c>
      <c r="O1285" s="133" t="s">
        <v>7300</v>
      </c>
      <c r="P1285" s="133" t="s">
        <v>2277</v>
      </c>
      <c r="Q1285" s="166">
        <v>42269</v>
      </c>
      <c r="R1285" s="133"/>
      <c r="S1285" s="146" t="s">
        <v>3649</v>
      </c>
      <c r="T1285" s="173" t="s">
        <v>3649</v>
      </c>
      <c r="U1285" s="170" t="s">
        <v>3649</v>
      </c>
      <c r="V1285" s="133"/>
      <c r="W1285" s="133"/>
      <c r="X1285" s="133"/>
    </row>
    <row r="1286" spans="1:24" x14ac:dyDescent="0.2">
      <c r="A1286" s="133" t="s">
        <v>7209</v>
      </c>
      <c r="B1286" s="133" t="s">
        <v>7253</v>
      </c>
      <c r="C1286" s="136" t="s">
        <v>6921</v>
      </c>
      <c r="D1286" s="136" t="s">
        <v>552</v>
      </c>
      <c r="E1286" s="133" t="s">
        <v>2718</v>
      </c>
      <c r="F1286" s="133" t="s">
        <v>2719</v>
      </c>
      <c r="G1286" s="133" t="s">
        <v>3620</v>
      </c>
      <c r="H1286" s="133">
        <v>303</v>
      </c>
      <c r="I1286" s="133">
        <v>1</v>
      </c>
      <c r="J1286" s="133">
        <v>55</v>
      </c>
      <c r="K1286" s="133">
        <v>36</v>
      </c>
      <c r="L1286" s="133">
        <v>55</v>
      </c>
      <c r="M1286" s="133" t="s">
        <v>6744</v>
      </c>
      <c r="N1286" s="133" t="s">
        <v>3633</v>
      </c>
      <c r="O1286" s="133" t="s">
        <v>6514</v>
      </c>
      <c r="P1286" s="133" t="s">
        <v>663</v>
      </c>
      <c r="Q1286" s="166">
        <v>42269</v>
      </c>
      <c r="R1286" s="133">
        <v>9</v>
      </c>
      <c r="S1286" s="146" t="s">
        <v>3649</v>
      </c>
      <c r="T1286" s="173" t="s">
        <v>3649</v>
      </c>
      <c r="U1286" s="170" t="s">
        <v>3649</v>
      </c>
      <c r="V1286" s="133"/>
      <c r="W1286" s="133"/>
      <c r="X1286" s="133"/>
    </row>
    <row r="1287" spans="1:24" x14ac:dyDescent="0.2">
      <c r="A1287" s="133" t="s">
        <v>7353</v>
      </c>
      <c r="B1287" s="133" t="s">
        <v>7255</v>
      </c>
      <c r="C1287" s="136" t="s">
        <v>6062</v>
      </c>
      <c r="D1287" s="136" t="s">
        <v>4660</v>
      </c>
      <c r="E1287" s="133" t="s">
        <v>7354</v>
      </c>
      <c r="F1287" s="133" t="s">
        <v>7355</v>
      </c>
      <c r="G1287" s="133" t="s">
        <v>3620</v>
      </c>
      <c r="H1287" s="133">
        <v>303</v>
      </c>
      <c r="I1287" s="133">
        <v>1</v>
      </c>
      <c r="J1287" s="133">
        <v>27.5</v>
      </c>
      <c r="K1287" s="133">
        <v>45</v>
      </c>
      <c r="L1287" s="133">
        <v>27.5</v>
      </c>
      <c r="M1287" s="133" t="s">
        <v>5500</v>
      </c>
      <c r="N1287" s="133" t="s">
        <v>3633</v>
      </c>
      <c r="O1287" s="133" t="s">
        <v>7201</v>
      </c>
      <c r="P1287" s="133" t="s">
        <v>663</v>
      </c>
      <c r="Q1287" s="166">
        <v>42269</v>
      </c>
      <c r="R1287" s="133"/>
      <c r="S1287" s="146" t="s">
        <v>3649</v>
      </c>
      <c r="T1287" s="173" t="s">
        <v>3649</v>
      </c>
      <c r="U1287" s="170" t="s">
        <v>3649</v>
      </c>
      <c r="V1287" s="133"/>
      <c r="W1287" s="133"/>
      <c r="X1287" s="133"/>
    </row>
    <row r="1288" spans="1:24" x14ac:dyDescent="0.2">
      <c r="A1288" s="133" t="s">
        <v>1207</v>
      </c>
      <c r="B1288" s="133" t="s">
        <v>7255</v>
      </c>
      <c r="C1288" s="136" t="s">
        <v>6062</v>
      </c>
      <c r="D1288" s="136" t="s">
        <v>4664</v>
      </c>
      <c r="E1288" s="133"/>
      <c r="F1288" s="133" t="s">
        <v>7362</v>
      </c>
      <c r="G1288" s="133" t="s">
        <v>3620</v>
      </c>
      <c r="H1288" s="133">
        <v>303</v>
      </c>
      <c r="I1288" s="133">
        <v>1</v>
      </c>
      <c r="J1288" s="133">
        <v>1</v>
      </c>
      <c r="K1288" s="133">
        <v>45</v>
      </c>
      <c r="L1288" s="133"/>
      <c r="M1288" s="133"/>
      <c r="N1288" s="133"/>
      <c r="O1288" s="133" t="s">
        <v>6428</v>
      </c>
      <c r="P1288" s="133" t="s">
        <v>663</v>
      </c>
      <c r="Q1288" s="166">
        <v>42269</v>
      </c>
      <c r="R1288" s="133"/>
      <c r="S1288" s="146" t="s">
        <v>3649</v>
      </c>
      <c r="T1288" s="173" t="s">
        <v>3649</v>
      </c>
      <c r="U1288" s="170" t="s">
        <v>3649</v>
      </c>
      <c r="V1288" s="133"/>
      <c r="W1288" s="133"/>
      <c r="X1288" s="133"/>
    </row>
    <row r="1289" spans="1:24" x14ac:dyDescent="0.2">
      <c r="A1289" s="133" t="s">
        <v>1207</v>
      </c>
      <c r="B1289" s="133" t="s">
        <v>7255</v>
      </c>
      <c r="C1289" s="136" t="s">
        <v>6062</v>
      </c>
      <c r="D1289" s="136" t="s">
        <v>2742</v>
      </c>
      <c r="E1289" s="133"/>
      <c r="F1289" s="133" t="s">
        <v>7363</v>
      </c>
      <c r="G1289" s="133" t="s">
        <v>3620</v>
      </c>
      <c r="H1289" s="133">
        <v>303</v>
      </c>
      <c r="I1289" s="133">
        <v>1</v>
      </c>
      <c r="J1289" s="133">
        <v>1</v>
      </c>
      <c r="K1289" s="133">
        <v>50</v>
      </c>
      <c r="L1289" s="133"/>
      <c r="M1289" s="133"/>
      <c r="N1289" s="133"/>
      <c r="O1289" s="133" t="s">
        <v>7364</v>
      </c>
      <c r="P1289" s="133" t="s">
        <v>663</v>
      </c>
      <c r="Q1289" s="166">
        <v>42270</v>
      </c>
      <c r="R1289" s="133"/>
      <c r="S1289" s="146" t="s">
        <v>3649</v>
      </c>
      <c r="T1289" s="173" t="s">
        <v>3649</v>
      </c>
      <c r="U1289" s="170" t="s">
        <v>3649</v>
      </c>
      <c r="V1289" s="133"/>
      <c r="W1289" s="133"/>
      <c r="X1289" s="133"/>
    </row>
    <row r="1290" spans="1:24" x14ac:dyDescent="0.2">
      <c r="A1290" s="133" t="s">
        <v>7358</v>
      </c>
      <c r="B1290" s="133" t="s">
        <v>7291</v>
      </c>
      <c r="C1290" s="136" t="s">
        <v>6953</v>
      </c>
      <c r="D1290" s="136" t="s">
        <v>2561</v>
      </c>
      <c r="E1290" s="133" t="s">
        <v>7359</v>
      </c>
      <c r="F1290" s="133" t="s">
        <v>7360</v>
      </c>
      <c r="G1290" s="133" t="s">
        <v>3620</v>
      </c>
      <c r="H1290" s="133">
        <v>303</v>
      </c>
      <c r="I1290" s="133">
        <v>1</v>
      </c>
      <c r="J1290" s="133">
        <v>55</v>
      </c>
      <c r="K1290" s="133">
        <v>36</v>
      </c>
      <c r="L1290" s="133">
        <v>55</v>
      </c>
      <c r="M1290" s="133" t="s">
        <v>5500</v>
      </c>
      <c r="N1290" s="133" t="s">
        <v>3633</v>
      </c>
      <c r="O1290" s="133" t="s">
        <v>7361</v>
      </c>
      <c r="P1290" s="133" t="s">
        <v>2277</v>
      </c>
      <c r="Q1290" s="166">
        <v>42270</v>
      </c>
      <c r="R1290" s="133">
        <v>14</v>
      </c>
      <c r="S1290" s="146" t="s">
        <v>3649</v>
      </c>
      <c r="T1290" s="173" t="s">
        <v>3649</v>
      </c>
      <c r="U1290" s="170" t="s">
        <v>3649</v>
      </c>
      <c r="V1290" s="133"/>
      <c r="W1290" s="133"/>
      <c r="X1290" s="133"/>
    </row>
    <row r="1291" spans="1:24" x14ac:dyDescent="0.2">
      <c r="A1291" s="133" t="s">
        <v>7193</v>
      </c>
      <c r="B1291" s="133" t="s">
        <v>7304</v>
      </c>
      <c r="C1291" s="136" t="s">
        <v>6786</v>
      </c>
      <c r="D1291" s="136" t="s">
        <v>7345</v>
      </c>
      <c r="E1291" s="133" t="s">
        <v>7195</v>
      </c>
      <c r="F1291" s="133" t="s">
        <v>7194</v>
      </c>
      <c r="G1291" s="133" t="s">
        <v>3655</v>
      </c>
      <c r="H1291" s="133">
        <v>172</v>
      </c>
      <c r="I1291" s="133">
        <v>1</v>
      </c>
      <c r="J1291" s="133">
        <v>137.5</v>
      </c>
      <c r="K1291" s="133">
        <v>45</v>
      </c>
      <c r="L1291" s="133">
        <v>275</v>
      </c>
      <c r="M1291" s="133" t="s">
        <v>7192</v>
      </c>
      <c r="N1291" s="133" t="s">
        <v>3657</v>
      </c>
      <c r="O1291" s="133" t="s">
        <v>7185</v>
      </c>
      <c r="P1291" s="133" t="s">
        <v>663</v>
      </c>
      <c r="Q1291" s="166">
        <v>42275</v>
      </c>
      <c r="R1291" s="133">
        <v>36</v>
      </c>
      <c r="S1291" s="146" t="s">
        <v>3649</v>
      </c>
      <c r="T1291" s="173" t="s">
        <v>3649</v>
      </c>
      <c r="U1291" s="170" t="s">
        <v>3649</v>
      </c>
      <c r="V1291" s="133"/>
      <c r="W1291" s="133"/>
      <c r="X1291" s="133"/>
    </row>
    <row r="1292" spans="1:24" x14ac:dyDescent="0.2">
      <c r="A1292" s="133" t="s">
        <v>7193</v>
      </c>
      <c r="B1292" s="133" t="s">
        <v>7304</v>
      </c>
      <c r="C1292" s="136" t="s">
        <v>6786</v>
      </c>
      <c r="D1292" s="136" t="s">
        <v>7346</v>
      </c>
      <c r="E1292" s="133" t="s">
        <v>7195</v>
      </c>
      <c r="F1292" s="133" t="s">
        <v>7194</v>
      </c>
      <c r="G1292" s="133" t="s">
        <v>3655</v>
      </c>
      <c r="H1292" s="133">
        <v>172</v>
      </c>
      <c r="I1292" s="133">
        <v>1</v>
      </c>
      <c r="J1292" s="133">
        <v>137.5</v>
      </c>
      <c r="K1292" s="133">
        <v>45</v>
      </c>
      <c r="L1292" s="133">
        <v>275</v>
      </c>
      <c r="M1292" s="133" t="s">
        <v>7192</v>
      </c>
      <c r="N1292" s="133" t="s">
        <v>3657</v>
      </c>
      <c r="O1292" s="133" t="s">
        <v>7185</v>
      </c>
      <c r="P1292" s="133" t="s">
        <v>663</v>
      </c>
      <c r="Q1292" s="166">
        <v>42275</v>
      </c>
      <c r="R1292" s="133">
        <v>36</v>
      </c>
      <c r="S1292" s="146" t="s">
        <v>3649</v>
      </c>
      <c r="T1292" s="173" t="s">
        <v>3649</v>
      </c>
      <c r="U1292" s="170" t="s">
        <v>3649</v>
      </c>
      <c r="V1292" s="133"/>
      <c r="W1292" s="133"/>
      <c r="X1292" s="133"/>
    </row>
    <row r="1293" spans="1:24" x14ac:dyDescent="0.2">
      <c r="A1293" s="133"/>
      <c r="B1293" s="133" t="s">
        <v>7271</v>
      </c>
      <c r="C1293" s="136" t="s">
        <v>7237</v>
      </c>
      <c r="D1293" s="136" t="s">
        <v>2726</v>
      </c>
      <c r="E1293" s="133"/>
      <c r="F1293" s="133">
        <v>136900</v>
      </c>
      <c r="G1293" s="133" t="s">
        <v>1192</v>
      </c>
      <c r="H1293" s="133">
        <v>125</v>
      </c>
      <c r="I1293" s="133">
        <v>1</v>
      </c>
      <c r="J1293" s="133">
        <v>903</v>
      </c>
      <c r="K1293" s="133">
        <v>33</v>
      </c>
      <c r="L1293" s="133"/>
      <c r="M1293" s="133" t="s">
        <v>7098</v>
      </c>
      <c r="N1293" s="133"/>
      <c r="O1293" s="133" t="s">
        <v>2614</v>
      </c>
      <c r="P1293" s="133" t="s">
        <v>663</v>
      </c>
      <c r="Q1293" s="166">
        <v>42275</v>
      </c>
      <c r="R1293" s="133"/>
      <c r="S1293" s="146" t="s">
        <v>3649</v>
      </c>
      <c r="T1293" s="173" t="s">
        <v>3649</v>
      </c>
      <c r="U1293" s="170" t="s">
        <v>3649</v>
      </c>
      <c r="V1293" s="133"/>
      <c r="W1293" s="133"/>
      <c r="X1293" s="133"/>
    </row>
    <row r="1294" spans="1:24" x14ac:dyDescent="0.2">
      <c r="A1294" s="133"/>
      <c r="B1294" s="133" t="s">
        <v>7271</v>
      </c>
      <c r="C1294" s="136" t="s">
        <v>7237</v>
      </c>
      <c r="D1294" s="136" t="s">
        <v>2729</v>
      </c>
      <c r="E1294" s="133"/>
      <c r="F1294" s="133">
        <v>136900</v>
      </c>
      <c r="G1294" s="133" t="s">
        <v>1192</v>
      </c>
      <c r="H1294" s="133">
        <v>125</v>
      </c>
      <c r="I1294" s="133">
        <v>1</v>
      </c>
      <c r="J1294" s="133">
        <v>903</v>
      </c>
      <c r="K1294" s="133">
        <v>33</v>
      </c>
      <c r="L1294" s="133"/>
      <c r="M1294" s="133" t="s">
        <v>7098</v>
      </c>
      <c r="N1294" s="133"/>
      <c r="O1294" s="133" t="s">
        <v>2614</v>
      </c>
      <c r="P1294" s="133" t="s">
        <v>663</v>
      </c>
      <c r="Q1294" s="166">
        <v>42275</v>
      </c>
      <c r="R1294" s="133"/>
      <c r="S1294" s="146" t="s">
        <v>3649</v>
      </c>
      <c r="T1294" s="173" t="s">
        <v>3649</v>
      </c>
      <c r="U1294" s="170" t="s">
        <v>3649</v>
      </c>
      <c r="V1294" s="133"/>
      <c r="W1294" s="133"/>
      <c r="X1294" s="133"/>
    </row>
    <row r="1295" spans="1:24" x14ac:dyDescent="0.2">
      <c r="A1295" s="133"/>
      <c r="B1295" s="133" t="s">
        <v>7272</v>
      </c>
      <c r="C1295" s="136" t="s">
        <v>7218</v>
      </c>
      <c r="D1295" s="136" t="s">
        <v>1641</v>
      </c>
      <c r="E1295" s="133"/>
      <c r="F1295" s="133">
        <v>136900</v>
      </c>
      <c r="G1295" s="133" t="s">
        <v>1948</v>
      </c>
      <c r="H1295" s="133"/>
      <c r="I1295" s="133">
        <v>1</v>
      </c>
      <c r="J1295" s="133">
        <v>903</v>
      </c>
      <c r="K1295" s="133">
        <v>33</v>
      </c>
      <c r="L1295" s="133"/>
      <c r="M1295" s="133" t="s">
        <v>7098</v>
      </c>
      <c r="N1295" s="133"/>
      <c r="O1295" s="133" t="s">
        <v>2614</v>
      </c>
      <c r="P1295" s="133" t="s">
        <v>663</v>
      </c>
      <c r="Q1295" s="166">
        <v>42275</v>
      </c>
      <c r="R1295" s="133"/>
      <c r="S1295" s="146" t="s">
        <v>3649</v>
      </c>
      <c r="T1295" s="173" t="s">
        <v>3649</v>
      </c>
      <c r="U1295" s="170" t="s">
        <v>3649</v>
      </c>
      <c r="V1295" s="133"/>
      <c r="W1295" s="133"/>
      <c r="X1295" s="133"/>
    </row>
    <row r="1296" spans="1:24" x14ac:dyDescent="0.2">
      <c r="A1296" s="133"/>
      <c r="B1296" s="133" t="s">
        <v>7272</v>
      </c>
      <c r="C1296" s="136" t="s">
        <v>7218</v>
      </c>
      <c r="D1296" s="136" t="s">
        <v>1642</v>
      </c>
      <c r="E1296" s="133"/>
      <c r="F1296" s="133">
        <v>136900</v>
      </c>
      <c r="G1296" s="133" t="s">
        <v>1948</v>
      </c>
      <c r="H1296" s="133"/>
      <c r="I1296" s="133">
        <v>1</v>
      </c>
      <c r="J1296" s="133">
        <v>903</v>
      </c>
      <c r="K1296" s="133">
        <v>33</v>
      </c>
      <c r="L1296" s="133"/>
      <c r="M1296" s="133" t="s">
        <v>7098</v>
      </c>
      <c r="N1296" s="133"/>
      <c r="O1296" s="133" t="s">
        <v>2614</v>
      </c>
      <c r="P1296" s="133" t="s">
        <v>663</v>
      </c>
      <c r="Q1296" s="166">
        <v>42275</v>
      </c>
      <c r="R1296" s="133"/>
      <c r="S1296" s="146" t="s">
        <v>3649</v>
      </c>
      <c r="T1296" s="173" t="s">
        <v>3649</v>
      </c>
      <c r="U1296" s="170" t="s">
        <v>3649</v>
      </c>
      <c r="V1296" s="133"/>
      <c r="W1296" s="133"/>
      <c r="X1296" s="133"/>
    </row>
    <row r="1297" spans="1:24" x14ac:dyDescent="0.2">
      <c r="A1297" s="133" t="s">
        <v>1207</v>
      </c>
      <c r="B1297" s="133" t="s">
        <v>7255</v>
      </c>
      <c r="C1297" s="136" t="s">
        <v>6062</v>
      </c>
      <c r="D1297" s="136" t="s">
        <v>7368</v>
      </c>
      <c r="E1297" s="133"/>
      <c r="F1297" s="133" t="s">
        <v>7357</v>
      </c>
      <c r="G1297" s="133">
        <v>165</v>
      </c>
      <c r="H1297" s="133">
        <v>303</v>
      </c>
      <c r="I1297" s="133">
        <v>1</v>
      </c>
      <c r="J1297" s="133">
        <v>3.5</v>
      </c>
      <c r="K1297" s="133" t="s">
        <v>7369</v>
      </c>
      <c r="L1297" s="133"/>
      <c r="M1297" s="133" t="s">
        <v>7370</v>
      </c>
      <c r="N1297" s="133"/>
      <c r="O1297" s="133" t="s">
        <v>7371</v>
      </c>
      <c r="P1297" s="133" t="s">
        <v>4816</v>
      </c>
      <c r="Q1297" s="166">
        <v>42276</v>
      </c>
      <c r="R1297" s="133"/>
      <c r="S1297" s="146" t="s">
        <v>3649</v>
      </c>
      <c r="T1297" s="173" t="s">
        <v>3649</v>
      </c>
      <c r="U1297" s="170" t="s">
        <v>3649</v>
      </c>
      <c r="V1297" s="133"/>
      <c r="W1297" s="133"/>
      <c r="X1297" s="133"/>
    </row>
    <row r="1298" spans="1:24" x14ac:dyDescent="0.2">
      <c r="A1298" s="133" t="s">
        <v>7132</v>
      </c>
      <c r="B1298" s="133" t="s">
        <v>7294</v>
      </c>
      <c r="C1298" s="136" t="s">
        <v>7133</v>
      </c>
      <c r="D1298" s="136" t="s">
        <v>3704</v>
      </c>
      <c r="E1298" s="133" t="s">
        <v>2841</v>
      </c>
      <c r="F1298" s="133" t="s">
        <v>2940</v>
      </c>
      <c r="G1298" s="133" t="s">
        <v>3593</v>
      </c>
      <c r="H1298" s="133">
        <v>176</v>
      </c>
      <c r="I1298" s="133">
        <v>1</v>
      </c>
      <c r="J1298" s="133">
        <v>666</v>
      </c>
      <c r="K1298" s="133">
        <v>37</v>
      </c>
      <c r="L1298" s="133">
        <v>2200</v>
      </c>
      <c r="M1298" s="133" t="s">
        <v>2842</v>
      </c>
      <c r="N1298" s="133"/>
      <c r="O1298" s="133" t="s">
        <v>7126</v>
      </c>
      <c r="P1298" s="133" t="s">
        <v>4816</v>
      </c>
      <c r="Q1298" s="166">
        <v>42277</v>
      </c>
      <c r="R1298" s="133"/>
      <c r="S1298" s="146" t="s">
        <v>3649</v>
      </c>
      <c r="T1298" s="173" t="s">
        <v>3649</v>
      </c>
      <c r="U1298" s="170" t="s">
        <v>3649</v>
      </c>
      <c r="V1298" s="133"/>
      <c r="W1298" s="133"/>
      <c r="X1298" s="133"/>
    </row>
    <row r="1299" spans="1:24" x14ac:dyDescent="0.2">
      <c r="A1299" s="133" t="s">
        <v>7124</v>
      </c>
      <c r="B1299" s="133" t="s">
        <v>7229</v>
      </c>
      <c r="C1299" s="136" t="s">
        <v>7125</v>
      </c>
      <c r="D1299" s="136" t="s">
        <v>3704</v>
      </c>
      <c r="E1299" s="133" t="s">
        <v>2841</v>
      </c>
      <c r="F1299" s="133" t="s">
        <v>2940</v>
      </c>
      <c r="G1299" s="133" t="s">
        <v>3593</v>
      </c>
      <c r="H1299" s="133">
        <v>176</v>
      </c>
      <c r="I1299" s="133">
        <v>1</v>
      </c>
      <c r="J1299" s="133">
        <v>666</v>
      </c>
      <c r="K1299" s="133">
        <v>37</v>
      </c>
      <c r="L1299" s="133">
        <v>2200</v>
      </c>
      <c r="M1299" s="133" t="s">
        <v>2842</v>
      </c>
      <c r="N1299" s="133"/>
      <c r="O1299" s="133" t="s">
        <v>7126</v>
      </c>
      <c r="P1299" s="133" t="s">
        <v>4816</v>
      </c>
      <c r="Q1299" s="166">
        <v>42278</v>
      </c>
      <c r="R1299" s="133"/>
      <c r="S1299" s="146" t="s">
        <v>3649</v>
      </c>
      <c r="T1299" s="173" t="s">
        <v>3649</v>
      </c>
      <c r="U1299" s="170" t="s">
        <v>3649</v>
      </c>
      <c r="V1299" s="133"/>
      <c r="W1299" s="133"/>
      <c r="X1299" s="133"/>
    </row>
    <row r="1300" spans="1:24" x14ac:dyDescent="0.2">
      <c r="A1300" s="133" t="s">
        <v>7183</v>
      </c>
      <c r="B1300" s="133" t="s">
        <v>4422</v>
      </c>
      <c r="C1300" s="136" t="s">
        <v>7254</v>
      </c>
      <c r="D1300" s="136" t="s">
        <v>1634</v>
      </c>
      <c r="E1300" s="133" t="s">
        <v>5383</v>
      </c>
      <c r="F1300" s="133">
        <v>254102</v>
      </c>
      <c r="G1300" s="133" t="s">
        <v>3655</v>
      </c>
      <c r="H1300" s="133">
        <v>172</v>
      </c>
      <c r="I1300" s="133">
        <v>1</v>
      </c>
      <c r="J1300" s="133">
        <v>836</v>
      </c>
      <c r="K1300" s="133">
        <v>54</v>
      </c>
      <c r="L1300" s="133">
        <v>2200</v>
      </c>
      <c r="M1300" s="133" t="s">
        <v>3607</v>
      </c>
      <c r="N1300" s="133" t="s">
        <v>1843</v>
      </c>
      <c r="O1300" s="133" t="s">
        <v>1794</v>
      </c>
      <c r="P1300" s="133" t="s">
        <v>663</v>
      </c>
      <c r="Q1300" s="166">
        <v>42278</v>
      </c>
      <c r="R1300" s="133"/>
      <c r="S1300" s="146" t="s">
        <v>3649</v>
      </c>
      <c r="T1300" s="173" t="s">
        <v>3649</v>
      </c>
      <c r="U1300" s="170" t="s">
        <v>3649</v>
      </c>
      <c r="V1300" s="133"/>
      <c r="W1300" s="133"/>
      <c r="X1300" s="133"/>
    </row>
    <row r="1301" spans="1:24" x14ac:dyDescent="0.2">
      <c r="A1301" s="133" t="s">
        <v>7380</v>
      </c>
      <c r="B1301" s="133" t="s">
        <v>4422</v>
      </c>
      <c r="C1301" s="136" t="s">
        <v>7254</v>
      </c>
      <c r="D1301" s="136" t="s">
        <v>2726</v>
      </c>
      <c r="E1301" s="133"/>
      <c r="F1301" s="133" t="s">
        <v>7381</v>
      </c>
      <c r="G1301" s="133" t="s">
        <v>3655</v>
      </c>
      <c r="H1301" s="133">
        <v>172</v>
      </c>
      <c r="I1301" s="133">
        <v>1</v>
      </c>
      <c r="J1301" s="133">
        <v>3.5</v>
      </c>
      <c r="K1301" s="133">
        <v>45</v>
      </c>
      <c r="L1301" s="133"/>
      <c r="M1301" s="133" t="s">
        <v>6041</v>
      </c>
      <c r="N1301" s="133"/>
      <c r="O1301" s="133" t="s">
        <v>6523</v>
      </c>
      <c r="P1301" s="133" t="s">
        <v>663</v>
      </c>
      <c r="Q1301" s="166">
        <v>42279</v>
      </c>
      <c r="R1301" s="133"/>
      <c r="S1301" s="146" t="s">
        <v>3649</v>
      </c>
      <c r="T1301" s="173" t="s">
        <v>3649</v>
      </c>
      <c r="U1301" s="170" t="s">
        <v>3649</v>
      </c>
      <c r="V1301" s="133"/>
      <c r="W1301" s="133"/>
      <c r="X1301" s="133"/>
    </row>
    <row r="1302" spans="1:24" x14ac:dyDescent="0.2">
      <c r="A1302" s="133">
        <v>42278</v>
      </c>
      <c r="B1302" s="133" t="s">
        <v>7304</v>
      </c>
      <c r="C1302" s="136" t="s">
        <v>6786</v>
      </c>
      <c r="D1302" s="136" t="s">
        <v>7382</v>
      </c>
      <c r="E1302" s="133"/>
      <c r="F1302" s="133">
        <v>246342</v>
      </c>
      <c r="G1302" s="133" t="s">
        <v>1648</v>
      </c>
      <c r="H1302" s="133">
        <v>172</v>
      </c>
      <c r="I1302" s="133">
        <v>1</v>
      </c>
      <c r="J1302" s="133">
        <v>2</v>
      </c>
      <c r="K1302" s="133">
        <v>46</v>
      </c>
      <c r="L1302" s="133"/>
      <c r="M1302" s="133" t="s">
        <v>7383</v>
      </c>
      <c r="N1302" s="133"/>
      <c r="O1302" s="133" t="s">
        <v>4556</v>
      </c>
      <c r="P1302" s="133" t="s">
        <v>663</v>
      </c>
      <c r="Q1302" s="166">
        <v>42282</v>
      </c>
      <c r="R1302" s="133"/>
      <c r="S1302" s="146" t="s">
        <v>3649</v>
      </c>
      <c r="T1302" s="173" t="s">
        <v>3649</v>
      </c>
      <c r="U1302" s="170" t="s">
        <v>3649</v>
      </c>
      <c r="V1302" s="133"/>
      <c r="W1302" s="133"/>
      <c r="X1302" s="133"/>
    </row>
    <row r="1303" spans="1:24" x14ac:dyDescent="0.2">
      <c r="A1303" s="133">
        <v>42278</v>
      </c>
      <c r="B1303" s="133" t="s">
        <v>7304</v>
      </c>
      <c r="C1303" s="136" t="s">
        <v>6786</v>
      </c>
      <c r="D1303" s="136" t="s">
        <v>7384</v>
      </c>
      <c r="E1303" s="133"/>
      <c r="F1303" s="133">
        <v>246342</v>
      </c>
      <c r="G1303" s="133" t="s">
        <v>1648</v>
      </c>
      <c r="H1303" s="133">
        <v>172</v>
      </c>
      <c r="I1303" s="133">
        <v>1</v>
      </c>
      <c r="J1303" s="133">
        <v>2</v>
      </c>
      <c r="K1303" s="133">
        <v>46</v>
      </c>
      <c r="L1303" s="133"/>
      <c r="M1303" s="133" t="s">
        <v>7383</v>
      </c>
      <c r="N1303" s="133"/>
      <c r="O1303" s="133" t="s">
        <v>4556</v>
      </c>
      <c r="P1303" s="133" t="s">
        <v>663</v>
      </c>
      <c r="Q1303" s="166">
        <v>42282</v>
      </c>
      <c r="R1303" s="133"/>
      <c r="S1303" s="146" t="s">
        <v>3649</v>
      </c>
      <c r="T1303" s="173" t="s">
        <v>3649</v>
      </c>
      <c r="U1303" s="170" t="s">
        <v>3649</v>
      </c>
      <c r="V1303" s="133"/>
      <c r="W1303" s="133"/>
      <c r="X1303" s="133"/>
    </row>
    <row r="1304" spans="1:24" x14ac:dyDescent="0.2">
      <c r="A1304" s="133" t="s">
        <v>7198</v>
      </c>
      <c r="B1304" s="133" t="s">
        <v>7304</v>
      </c>
      <c r="C1304" s="136" t="s">
        <v>6786</v>
      </c>
      <c r="D1304" s="136" t="s">
        <v>7365</v>
      </c>
      <c r="E1304" s="133" t="s">
        <v>7199</v>
      </c>
      <c r="F1304" s="133" t="s">
        <v>7200</v>
      </c>
      <c r="G1304" s="133" t="s">
        <v>3655</v>
      </c>
      <c r="H1304" s="133">
        <v>172</v>
      </c>
      <c r="I1304" s="133">
        <v>1</v>
      </c>
      <c r="J1304" s="133">
        <v>133.80000000000001</v>
      </c>
      <c r="K1304" s="133">
        <v>45</v>
      </c>
      <c r="L1304" s="133">
        <v>275</v>
      </c>
      <c r="M1304" s="133" t="s">
        <v>7192</v>
      </c>
      <c r="N1304" s="133" t="s">
        <v>3657</v>
      </c>
      <c r="O1304" s="133" t="s">
        <v>7201</v>
      </c>
      <c r="P1304" s="133" t="s">
        <v>663</v>
      </c>
      <c r="Q1304" s="166">
        <v>42279</v>
      </c>
      <c r="R1304" s="133">
        <v>36</v>
      </c>
      <c r="S1304" s="146" t="s">
        <v>3649</v>
      </c>
      <c r="T1304" s="173" t="s">
        <v>3649</v>
      </c>
      <c r="U1304" s="170" t="s">
        <v>3649</v>
      </c>
      <c r="V1304" s="133"/>
      <c r="W1304" s="133"/>
      <c r="X1304" s="133"/>
    </row>
    <row r="1305" spans="1:24" x14ac:dyDescent="0.2">
      <c r="A1305" s="133" t="s">
        <v>7198</v>
      </c>
      <c r="B1305" s="133" t="s">
        <v>7304</v>
      </c>
      <c r="C1305" s="136" t="s">
        <v>6786</v>
      </c>
      <c r="D1305" s="136" t="s">
        <v>7366</v>
      </c>
      <c r="E1305" s="133" t="s">
        <v>7199</v>
      </c>
      <c r="F1305" s="133" t="s">
        <v>7200</v>
      </c>
      <c r="G1305" s="133" t="s">
        <v>3655</v>
      </c>
      <c r="H1305" s="133">
        <v>172</v>
      </c>
      <c r="I1305" s="133">
        <v>1</v>
      </c>
      <c r="J1305" s="133">
        <v>133.80000000000001</v>
      </c>
      <c r="K1305" s="133">
        <v>45</v>
      </c>
      <c r="L1305" s="133">
        <v>275</v>
      </c>
      <c r="M1305" s="133" t="s">
        <v>7192</v>
      </c>
      <c r="N1305" s="133" t="s">
        <v>3657</v>
      </c>
      <c r="O1305" s="133" t="s">
        <v>7201</v>
      </c>
      <c r="P1305" s="133" t="s">
        <v>663</v>
      </c>
      <c r="Q1305" s="166">
        <v>42279</v>
      </c>
      <c r="R1305" s="133">
        <v>36</v>
      </c>
      <c r="S1305" s="146" t="s">
        <v>3649</v>
      </c>
      <c r="T1305" s="173" t="s">
        <v>3649</v>
      </c>
      <c r="U1305" s="170" t="s">
        <v>3649</v>
      </c>
      <c r="V1305" s="133"/>
      <c r="W1305" s="133"/>
      <c r="X1305" s="133"/>
    </row>
    <row r="1306" spans="1:24" x14ac:dyDescent="0.2">
      <c r="A1306" s="133" t="s">
        <v>7372</v>
      </c>
      <c r="B1306" s="133" t="s">
        <v>7253</v>
      </c>
      <c r="C1306" s="136" t="s">
        <v>6921</v>
      </c>
      <c r="D1306" s="136" t="s">
        <v>4638</v>
      </c>
      <c r="E1306" s="133" t="s">
        <v>5197</v>
      </c>
      <c r="F1306" s="133" t="s">
        <v>5198</v>
      </c>
      <c r="G1306" s="133" t="s">
        <v>3620</v>
      </c>
      <c r="H1306" s="133">
        <v>303</v>
      </c>
      <c r="I1306" s="133">
        <v>1</v>
      </c>
      <c r="J1306" s="133">
        <v>135</v>
      </c>
      <c r="K1306" s="133">
        <v>45</v>
      </c>
      <c r="L1306" s="133">
        <v>220</v>
      </c>
      <c r="M1306" s="133" t="s">
        <v>3594</v>
      </c>
      <c r="N1306" s="133" t="s">
        <v>3657</v>
      </c>
      <c r="O1306" s="133" t="s">
        <v>7185</v>
      </c>
      <c r="P1306" s="133" t="s">
        <v>663</v>
      </c>
      <c r="Q1306" s="166">
        <v>42284</v>
      </c>
      <c r="R1306" s="133"/>
      <c r="S1306" s="146" t="s">
        <v>3649</v>
      </c>
      <c r="T1306" s="173" t="s">
        <v>3649</v>
      </c>
      <c r="U1306" s="170" t="s">
        <v>3649</v>
      </c>
      <c r="V1306" s="133"/>
      <c r="W1306" s="133"/>
      <c r="X1306" s="133"/>
    </row>
    <row r="1307" spans="1:24" x14ac:dyDescent="0.2">
      <c r="A1307" s="133"/>
      <c r="B1307" s="133" t="s">
        <v>7260</v>
      </c>
      <c r="C1307" s="136" t="s">
        <v>7097</v>
      </c>
      <c r="D1307" s="136" t="s">
        <v>1645</v>
      </c>
      <c r="E1307" s="133"/>
      <c r="F1307" s="133">
        <v>136900</v>
      </c>
      <c r="G1307" s="133">
        <v>125</v>
      </c>
      <c r="H1307" s="133">
        <v>125</v>
      </c>
      <c r="I1307" s="133">
        <v>1</v>
      </c>
      <c r="J1307" s="133">
        <v>602</v>
      </c>
      <c r="K1307" s="133">
        <v>33</v>
      </c>
      <c r="L1307" s="133"/>
      <c r="M1307" s="133" t="s">
        <v>7098</v>
      </c>
      <c r="N1307" s="133"/>
      <c r="O1307" s="133" t="s">
        <v>2573</v>
      </c>
      <c r="P1307" s="133" t="s">
        <v>4816</v>
      </c>
      <c r="Q1307" s="166">
        <v>42285</v>
      </c>
      <c r="R1307" s="133"/>
      <c r="S1307" s="146" t="s">
        <v>3649</v>
      </c>
      <c r="T1307" s="173" t="s">
        <v>3649</v>
      </c>
      <c r="U1307" s="170" t="s">
        <v>3649</v>
      </c>
      <c r="V1307" s="133"/>
      <c r="W1307" s="133"/>
      <c r="X1307" s="133"/>
    </row>
    <row r="1308" spans="1:24" x14ac:dyDescent="0.2">
      <c r="A1308" s="133"/>
      <c r="B1308" s="133" t="s">
        <v>7260</v>
      </c>
      <c r="C1308" s="136" t="s">
        <v>7097</v>
      </c>
      <c r="D1308" s="136" t="s">
        <v>1650</v>
      </c>
      <c r="E1308" s="133"/>
      <c r="F1308" s="133">
        <v>136900</v>
      </c>
      <c r="G1308" s="133">
        <v>125</v>
      </c>
      <c r="H1308" s="133">
        <v>125</v>
      </c>
      <c r="I1308" s="133">
        <v>1</v>
      </c>
      <c r="J1308" s="133">
        <v>602</v>
      </c>
      <c r="K1308" s="133">
        <v>33</v>
      </c>
      <c r="L1308" s="133"/>
      <c r="M1308" s="133" t="s">
        <v>7098</v>
      </c>
      <c r="N1308" s="133"/>
      <c r="O1308" s="133" t="s">
        <v>2573</v>
      </c>
      <c r="P1308" s="133" t="s">
        <v>4816</v>
      </c>
      <c r="Q1308" s="166">
        <v>42285</v>
      </c>
      <c r="R1308" s="133"/>
      <c r="S1308" s="146" t="s">
        <v>3649</v>
      </c>
      <c r="T1308" s="173" t="s">
        <v>3649</v>
      </c>
      <c r="U1308" s="170" t="s">
        <v>3649</v>
      </c>
      <c r="V1308" s="133"/>
      <c r="W1308" s="133"/>
      <c r="X1308" s="133"/>
    </row>
    <row r="1309" spans="1:24" x14ac:dyDescent="0.2">
      <c r="A1309" s="133" t="s">
        <v>7236</v>
      </c>
      <c r="B1309" s="133" t="s">
        <v>7244</v>
      </c>
      <c r="C1309" s="136" t="s">
        <v>7245</v>
      </c>
      <c r="D1309" s="136" t="s">
        <v>2726</v>
      </c>
      <c r="E1309" s="133" t="s">
        <v>4611</v>
      </c>
      <c r="F1309" s="133">
        <v>133913</v>
      </c>
      <c r="G1309" s="133" t="s">
        <v>3655</v>
      </c>
      <c r="H1309" s="133">
        <v>173</v>
      </c>
      <c r="I1309" s="133">
        <v>1</v>
      </c>
      <c r="J1309" s="133">
        <v>1200</v>
      </c>
      <c r="K1309" s="133">
        <v>36</v>
      </c>
      <c r="L1309" s="133">
        <v>2750</v>
      </c>
      <c r="M1309" s="133" t="s">
        <v>1494</v>
      </c>
      <c r="N1309" s="133" t="s">
        <v>1818</v>
      </c>
      <c r="O1309" s="133" t="s">
        <v>2614</v>
      </c>
      <c r="P1309" s="133" t="s">
        <v>4816</v>
      </c>
      <c r="Q1309" s="166">
        <v>42285</v>
      </c>
      <c r="R1309" s="133"/>
      <c r="S1309" s="146" t="s">
        <v>3649</v>
      </c>
      <c r="T1309" s="173" t="s">
        <v>3649</v>
      </c>
      <c r="U1309" s="170" t="s">
        <v>3649</v>
      </c>
      <c r="V1309" s="133"/>
      <c r="W1309" s="133"/>
      <c r="X1309" s="133"/>
    </row>
    <row r="1310" spans="1:24" x14ac:dyDescent="0.2">
      <c r="A1310" s="133" t="s">
        <v>7132</v>
      </c>
      <c r="B1310" s="133" t="s">
        <v>7294</v>
      </c>
      <c r="C1310" s="136" t="s">
        <v>7133</v>
      </c>
      <c r="D1310" s="136" t="s">
        <v>1645</v>
      </c>
      <c r="E1310" s="133" t="s">
        <v>2841</v>
      </c>
      <c r="F1310" s="133" t="s">
        <v>2940</v>
      </c>
      <c r="G1310" s="133" t="s">
        <v>3593</v>
      </c>
      <c r="H1310" s="133">
        <v>176</v>
      </c>
      <c r="I1310" s="133">
        <v>1</v>
      </c>
      <c r="J1310" s="133">
        <v>333</v>
      </c>
      <c r="K1310" s="133">
        <v>37</v>
      </c>
      <c r="L1310" s="133">
        <v>2200</v>
      </c>
      <c r="M1310" s="133" t="s">
        <v>2842</v>
      </c>
      <c r="N1310" s="133"/>
      <c r="O1310" s="133" t="s">
        <v>7126</v>
      </c>
      <c r="P1310" s="133" t="s">
        <v>2277</v>
      </c>
      <c r="Q1310" s="166">
        <v>42285</v>
      </c>
      <c r="R1310" s="133"/>
      <c r="S1310" s="146" t="s">
        <v>3649</v>
      </c>
      <c r="T1310" s="173" t="s">
        <v>3649</v>
      </c>
      <c r="U1310" s="170" t="s">
        <v>3649</v>
      </c>
      <c r="V1310" s="133"/>
      <c r="W1310" s="133"/>
      <c r="X1310" s="133"/>
    </row>
    <row r="1311" spans="1:24" x14ac:dyDescent="0.2">
      <c r="A1311" s="133" t="s">
        <v>6926</v>
      </c>
      <c r="B1311" s="133" t="s">
        <v>7276</v>
      </c>
      <c r="C1311" s="136" t="s">
        <v>7205</v>
      </c>
      <c r="D1311" s="136" t="s">
        <v>1641</v>
      </c>
      <c r="E1311" s="133" t="s">
        <v>6927</v>
      </c>
      <c r="F1311" s="133">
        <v>136750</v>
      </c>
      <c r="G1311" s="133">
        <v>165</v>
      </c>
      <c r="H1311" s="133">
        <v>172</v>
      </c>
      <c r="I1311" s="133">
        <v>1</v>
      </c>
      <c r="J1311" s="133">
        <v>1204</v>
      </c>
      <c r="K1311" s="133">
        <v>33</v>
      </c>
      <c r="L1311" s="133"/>
      <c r="M1311" s="133" t="s">
        <v>5743</v>
      </c>
      <c r="N1311" s="133"/>
      <c r="O1311" s="133" t="s">
        <v>2584</v>
      </c>
      <c r="P1311" s="133" t="s">
        <v>4816</v>
      </c>
      <c r="Q1311" s="166">
        <v>42286</v>
      </c>
      <c r="R1311" s="133"/>
      <c r="S1311" s="146" t="s">
        <v>3649</v>
      </c>
      <c r="T1311" s="173" t="s">
        <v>3649</v>
      </c>
      <c r="U1311" s="170" t="s">
        <v>3649</v>
      </c>
      <c r="V1311" s="133"/>
      <c r="W1311" s="133"/>
      <c r="X1311" s="133"/>
    </row>
    <row r="1312" spans="1:24" x14ac:dyDescent="0.2">
      <c r="A1312" s="133" t="s">
        <v>7395</v>
      </c>
      <c r="B1312" s="133" t="s">
        <v>7253</v>
      </c>
      <c r="C1312" s="136" t="s">
        <v>6921</v>
      </c>
      <c r="D1312" s="136" t="s">
        <v>4642</v>
      </c>
      <c r="E1312" s="133" t="s">
        <v>5610</v>
      </c>
      <c r="F1312" s="133" t="s">
        <v>3662</v>
      </c>
      <c r="G1312" s="133" t="s">
        <v>3620</v>
      </c>
      <c r="H1312" s="133">
        <v>303</v>
      </c>
      <c r="I1312" s="133">
        <v>1</v>
      </c>
      <c r="J1312" s="133">
        <v>110</v>
      </c>
      <c r="K1312" s="133">
        <v>45</v>
      </c>
      <c r="L1312" s="133">
        <v>110</v>
      </c>
      <c r="M1312" s="133" t="s">
        <v>6041</v>
      </c>
      <c r="N1312" s="133"/>
      <c r="O1312" s="133" t="s">
        <v>6228</v>
      </c>
      <c r="P1312" s="133" t="s">
        <v>2277</v>
      </c>
      <c r="Q1312" s="166">
        <v>42290</v>
      </c>
      <c r="R1312" s="133"/>
      <c r="S1312" s="146" t="s">
        <v>3649</v>
      </c>
      <c r="T1312" s="173" t="s">
        <v>3649</v>
      </c>
      <c r="U1312" s="170" t="s">
        <v>3649</v>
      </c>
      <c r="V1312" s="133"/>
      <c r="W1312" s="133"/>
      <c r="X1312" s="133"/>
    </row>
    <row r="1313" spans="1:24" x14ac:dyDescent="0.2">
      <c r="A1313" s="133"/>
      <c r="B1313" s="133" t="s">
        <v>7227</v>
      </c>
      <c r="C1313" s="136" t="s">
        <v>7188</v>
      </c>
      <c r="D1313" s="136" t="s">
        <v>2451</v>
      </c>
      <c r="E1313" s="133"/>
      <c r="F1313" s="133">
        <v>136900</v>
      </c>
      <c r="G1313" s="133" t="s">
        <v>3655</v>
      </c>
      <c r="H1313" s="133">
        <v>175</v>
      </c>
      <c r="I1313" s="133">
        <v>1</v>
      </c>
      <c r="J1313" s="133">
        <v>602</v>
      </c>
      <c r="K1313" s="133">
        <v>33</v>
      </c>
      <c r="L1313" s="133"/>
      <c r="M1313" s="133"/>
      <c r="N1313" s="133"/>
      <c r="O1313" s="133" t="s">
        <v>2722</v>
      </c>
      <c r="P1313" s="133" t="s">
        <v>4816</v>
      </c>
      <c r="Q1313" s="166">
        <v>42289</v>
      </c>
      <c r="R1313" s="133"/>
      <c r="S1313" s="146" t="s">
        <v>3649</v>
      </c>
      <c r="T1313" s="173" t="s">
        <v>3649</v>
      </c>
      <c r="U1313" s="170" t="s">
        <v>3649</v>
      </c>
      <c r="V1313" s="133"/>
      <c r="W1313" s="133"/>
      <c r="X1313" s="133"/>
    </row>
    <row r="1314" spans="1:24" x14ac:dyDescent="0.2">
      <c r="A1314" s="133"/>
      <c r="B1314" s="133" t="s">
        <v>7227</v>
      </c>
      <c r="C1314" s="136" t="s">
        <v>7188</v>
      </c>
      <c r="D1314" s="136" t="s">
        <v>2453</v>
      </c>
      <c r="E1314" s="133"/>
      <c r="F1314" s="133">
        <v>136900</v>
      </c>
      <c r="G1314" s="133" t="s">
        <v>3655</v>
      </c>
      <c r="H1314" s="133">
        <v>175</v>
      </c>
      <c r="I1314" s="133">
        <v>1</v>
      </c>
      <c r="J1314" s="133">
        <v>602</v>
      </c>
      <c r="K1314" s="133">
        <v>33</v>
      </c>
      <c r="L1314" s="133"/>
      <c r="M1314" s="133"/>
      <c r="N1314" s="133"/>
      <c r="O1314" s="133" t="s">
        <v>2722</v>
      </c>
      <c r="P1314" s="133" t="s">
        <v>4816</v>
      </c>
      <c r="Q1314" s="166">
        <v>42289</v>
      </c>
      <c r="R1314" s="133"/>
      <c r="S1314" s="146" t="s">
        <v>3649</v>
      </c>
      <c r="T1314" s="173" t="s">
        <v>3649</v>
      </c>
      <c r="U1314" s="170" t="s">
        <v>3649</v>
      </c>
      <c r="V1314" s="133"/>
      <c r="W1314" s="133"/>
      <c r="X1314" s="133"/>
    </row>
    <row r="1315" spans="1:24" x14ac:dyDescent="0.2">
      <c r="A1315" s="133"/>
      <c r="B1315" s="133" t="s">
        <v>7228</v>
      </c>
      <c r="C1315" s="136" t="s">
        <v>7083</v>
      </c>
      <c r="D1315" s="136" t="s">
        <v>1645</v>
      </c>
      <c r="E1315" s="133" t="s">
        <v>4611</v>
      </c>
      <c r="F1315" s="133">
        <v>136900</v>
      </c>
      <c r="G1315" s="133">
        <v>165</v>
      </c>
      <c r="H1315" s="133">
        <v>176</v>
      </c>
      <c r="I1315" s="133">
        <v>1</v>
      </c>
      <c r="J1315" s="133">
        <v>602</v>
      </c>
      <c r="K1315" s="133">
        <v>33</v>
      </c>
      <c r="L1315" s="133"/>
      <c r="M1315" s="133" t="s">
        <v>1380</v>
      </c>
      <c r="N1315" s="133"/>
      <c r="O1315" s="133" t="s">
        <v>2722</v>
      </c>
      <c r="P1315" s="133" t="s">
        <v>4816</v>
      </c>
      <c r="Q1315" s="166">
        <v>42290</v>
      </c>
      <c r="R1315" s="133"/>
      <c r="S1315" s="146" t="s">
        <v>3649</v>
      </c>
      <c r="T1315" s="173" t="s">
        <v>3649</v>
      </c>
      <c r="U1315" s="170" t="s">
        <v>3649</v>
      </c>
      <c r="V1315" s="133"/>
      <c r="W1315" s="133"/>
      <c r="X1315" s="133"/>
    </row>
    <row r="1316" spans="1:24" x14ac:dyDescent="0.2">
      <c r="A1316" s="133"/>
      <c r="B1316" s="133" t="s">
        <v>7228</v>
      </c>
      <c r="C1316" s="136" t="s">
        <v>7083</v>
      </c>
      <c r="D1316" s="136" t="s">
        <v>1650</v>
      </c>
      <c r="E1316" s="133" t="s">
        <v>4611</v>
      </c>
      <c r="F1316" s="133">
        <v>136900</v>
      </c>
      <c r="G1316" s="133">
        <v>165</v>
      </c>
      <c r="H1316" s="133">
        <v>176</v>
      </c>
      <c r="I1316" s="133">
        <v>1</v>
      </c>
      <c r="J1316" s="133">
        <v>602</v>
      </c>
      <c r="K1316" s="133">
        <v>33</v>
      </c>
      <c r="L1316" s="133"/>
      <c r="M1316" s="133" t="s">
        <v>1380</v>
      </c>
      <c r="N1316" s="133"/>
      <c r="O1316" s="133" t="s">
        <v>2722</v>
      </c>
      <c r="P1316" s="133" t="s">
        <v>4816</v>
      </c>
      <c r="Q1316" s="166">
        <v>42290</v>
      </c>
      <c r="R1316" s="133"/>
      <c r="S1316" s="146" t="s">
        <v>3649</v>
      </c>
      <c r="T1316" s="173" t="s">
        <v>3649</v>
      </c>
      <c r="U1316" s="170" t="s">
        <v>3649</v>
      </c>
      <c r="V1316" s="133"/>
      <c r="W1316" s="133"/>
      <c r="X1316" s="133"/>
    </row>
    <row r="1317" spans="1:24" x14ac:dyDescent="0.2">
      <c r="A1317" s="133"/>
      <c r="B1317" s="133" t="s">
        <v>7271</v>
      </c>
      <c r="C1317" s="136" t="s">
        <v>7237</v>
      </c>
      <c r="D1317" s="136" t="s">
        <v>1641</v>
      </c>
      <c r="E1317" s="133"/>
      <c r="F1317" s="133">
        <v>136900</v>
      </c>
      <c r="G1317" s="133" t="s">
        <v>1192</v>
      </c>
      <c r="H1317" s="133">
        <v>125</v>
      </c>
      <c r="I1317" s="133">
        <v>1</v>
      </c>
      <c r="J1317" s="133">
        <v>902</v>
      </c>
      <c r="K1317" s="133">
        <v>33</v>
      </c>
      <c r="L1317" s="133"/>
      <c r="M1317" s="133" t="s">
        <v>7098</v>
      </c>
      <c r="N1317" s="133"/>
      <c r="O1317" s="133" t="s">
        <v>2614</v>
      </c>
      <c r="P1317" s="133" t="s">
        <v>4816</v>
      </c>
      <c r="Q1317" s="166">
        <v>42290</v>
      </c>
      <c r="R1317" s="133"/>
      <c r="S1317" s="146" t="s">
        <v>3649</v>
      </c>
      <c r="T1317" s="173" t="s">
        <v>3649</v>
      </c>
      <c r="U1317" s="170" t="s">
        <v>3649</v>
      </c>
      <c r="V1317" s="133"/>
      <c r="W1317" s="133"/>
      <c r="X1317" s="133"/>
    </row>
    <row r="1318" spans="1:24" x14ac:dyDescent="0.2">
      <c r="A1318" s="133"/>
      <c r="B1318" s="133" t="s">
        <v>7271</v>
      </c>
      <c r="C1318" s="136" t="s">
        <v>7237</v>
      </c>
      <c r="D1318" s="136" t="s">
        <v>1642</v>
      </c>
      <c r="E1318" s="133"/>
      <c r="F1318" s="133">
        <v>136900</v>
      </c>
      <c r="G1318" s="133" t="s">
        <v>1192</v>
      </c>
      <c r="H1318" s="133">
        <v>125</v>
      </c>
      <c r="I1318" s="133">
        <v>1</v>
      </c>
      <c r="J1318" s="133">
        <v>902</v>
      </c>
      <c r="K1318" s="133">
        <v>33</v>
      </c>
      <c r="L1318" s="133"/>
      <c r="M1318" s="133" t="s">
        <v>7098</v>
      </c>
      <c r="N1318" s="133"/>
      <c r="O1318" s="133" t="s">
        <v>2614</v>
      </c>
      <c r="P1318" s="133" t="s">
        <v>4816</v>
      </c>
      <c r="Q1318" s="166">
        <v>42290</v>
      </c>
      <c r="R1318" s="133"/>
      <c r="S1318" s="146" t="s">
        <v>3649</v>
      </c>
      <c r="T1318" s="173" t="s">
        <v>3649</v>
      </c>
      <c r="U1318" s="170" t="s">
        <v>3649</v>
      </c>
      <c r="V1318" s="133"/>
      <c r="W1318" s="133"/>
      <c r="X1318" s="133"/>
    </row>
    <row r="1319" spans="1:24" x14ac:dyDescent="0.2">
      <c r="A1319" s="133"/>
      <c r="B1319" s="133" t="s">
        <v>7272</v>
      </c>
      <c r="C1319" s="136" t="s">
        <v>7218</v>
      </c>
      <c r="D1319" s="136" t="s">
        <v>3704</v>
      </c>
      <c r="E1319" s="133"/>
      <c r="F1319" s="133">
        <v>136900</v>
      </c>
      <c r="G1319" s="133" t="s">
        <v>1948</v>
      </c>
      <c r="H1319" s="133"/>
      <c r="I1319" s="133">
        <v>1</v>
      </c>
      <c r="J1319" s="133">
        <v>902</v>
      </c>
      <c r="K1319" s="133">
        <v>33</v>
      </c>
      <c r="L1319" s="133"/>
      <c r="M1319" s="133" t="s">
        <v>7098</v>
      </c>
      <c r="N1319" s="133"/>
      <c r="O1319" s="133" t="s">
        <v>2614</v>
      </c>
      <c r="P1319" s="133" t="s">
        <v>4816</v>
      </c>
      <c r="Q1319" s="166">
        <v>42290</v>
      </c>
      <c r="R1319" s="133"/>
      <c r="S1319" s="146" t="s">
        <v>3649</v>
      </c>
      <c r="T1319" s="173" t="s">
        <v>3649</v>
      </c>
      <c r="U1319" s="170" t="s">
        <v>3649</v>
      </c>
      <c r="V1319" s="133"/>
      <c r="W1319" s="133"/>
      <c r="X1319" s="133"/>
    </row>
    <row r="1320" spans="1:24" x14ac:dyDescent="0.2">
      <c r="A1320" s="133"/>
      <c r="B1320" s="133" t="s">
        <v>7272</v>
      </c>
      <c r="C1320" s="136" t="s">
        <v>7218</v>
      </c>
      <c r="D1320" s="136" t="s">
        <v>3707</v>
      </c>
      <c r="E1320" s="133"/>
      <c r="F1320" s="133">
        <v>136900</v>
      </c>
      <c r="G1320" s="133" t="s">
        <v>1948</v>
      </c>
      <c r="H1320" s="133"/>
      <c r="I1320" s="133">
        <v>1</v>
      </c>
      <c r="J1320" s="133">
        <v>902</v>
      </c>
      <c r="K1320" s="133">
        <v>33</v>
      </c>
      <c r="L1320" s="133"/>
      <c r="M1320" s="133" t="s">
        <v>7098</v>
      </c>
      <c r="N1320" s="133"/>
      <c r="O1320" s="133" t="s">
        <v>2614</v>
      </c>
      <c r="P1320" s="133" t="s">
        <v>4816</v>
      </c>
      <c r="Q1320" s="166">
        <v>42290</v>
      </c>
      <c r="R1320" s="133"/>
      <c r="S1320" s="146" t="s">
        <v>3649</v>
      </c>
      <c r="T1320" s="173" t="s">
        <v>3649</v>
      </c>
      <c r="U1320" s="170" t="s">
        <v>3649</v>
      </c>
      <c r="V1320" s="133"/>
      <c r="W1320" s="133"/>
      <c r="X1320" s="133"/>
    </row>
    <row r="1321" spans="1:24" x14ac:dyDescent="0.2">
      <c r="A1321" s="133" t="s">
        <v>7183</v>
      </c>
      <c r="B1321" s="133" t="s">
        <v>4422</v>
      </c>
      <c r="C1321" s="136" t="s">
        <v>7254</v>
      </c>
      <c r="D1321" s="136" t="s">
        <v>1641</v>
      </c>
      <c r="E1321" s="133" t="s">
        <v>5383</v>
      </c>
      <c r="F1321" s="133">
        <v>254102</v>
      </c>
      <c r="G1321" s="133" t="s">
        <v>3655</v>
      </c>
      <c r="H1321" s="133">
        <v>172</v>
      </c>
      <c r="I1321" s="133">
        <v>1</v>
      </c>
      <c r="J1321" s="133">
        <v>310</v>
      </c>
      <c r="K1321" s="133">
        <v>54</v>
      </c>
      <c r="L1321" s="133">
        <v>2200</v>
      </c>
      <c r="M1321" s="133" t="s">
        <v>3607</v>
      </c>
      <c r="N1321" s="133" t="s">
        <v>1843</v>
      </c>
      <c r="O1321" s="133" t="s">
        <v>1794</v>
      </c>
      <c r="P1321" s="133" t="s">
        <v>663</v>
      </c>
      <c r="Q1321" s="166">
        <v>42290</v>
      </c>
      <c r="R1321" s="133"/>
      <c r="S1321" s="146" t="s">
        <v>3649</v>
      </c>
      <c r="T1321" s="173" t="s">
        <v>3649</v>
      </c>
      <c r="U1321" s="170" t="s">
        <v>3649</v>
      </c>
      <c r="V1321" s="133"/>
      <c r="W1321" s="133"/>
      <c r="X1321" s="133"/>
    </row>
    <row r="1322" spans="1:24" x14ac:dyDescent="0.2">
      <c r="A1322" s="133" t="s">
        <v>7401</v>
      </c>
      <c r="B1322" s="133" t="s">
        <v>7253</v>
      </c>
      <c r="C1322" s="136" t="s">
        <v>6921</v>
      </c>
      <c r="D1322" s="136" t="s">
        <v>4645</v>
      </c>
      <c r="E1322" s="133" t="s">
        <v>6139</v>
      </c>
      <c r="F1322" s="133" t="s">
        <v>6140</v>
      </c>
      <c r="G1322" s="133" t="s">
        <v>3620</v>
      </c>
      <c r="H1322" s="133">
        <v>303</v>
      </c>
      <c r="I1322" s="133">
        <v>1</v>
      </c>
      <c r="J1322" s="133">
        <v>55</v>
      </c>
      <c r="K1322" s="133">
        <v>45</v>
      </c>
      <c r="L1322" s="133">
        <v>55</v>
      </c>
      <c r="M1322" s="133" t="s">
        <v>6744</v>
      </c>
      <c r="N1322" s="133" t="s">
        <v>3612</v>
      </c>
      <c r="O1322" s="133" t="s">
        <v>6228</v>
      </c>
      <c r="P1322" s="133" t="s">
        <v>663</v>
      </c>
      <c r="Q1322" s="166">
        <v>42291</v>
      </c>
      <c r="R1322" s="133"/>
      <c r="S1322" s="146" t="s">
        <v>3649</v>
      </c>
      <c r="T1322" s="173" t="s">
        <v>3649</v>
      </c>
      <c r="U1322" s="170" t="s">
        <v>3649</v>
      </c>
      <c r="V1322" s="133"/>
      <c r="W1322" s="133"/>
      <c r="X1322" s="133"/>
    </row>
    <row r="1323" spans="1:24" x14ac:dyDescent="0.2">
      <c r="A1323" s="133" t="s">
        <v>7124</v>
      </c>
      <c r="B1323" s="133" t="s">
        <v>7229</v>
      </c>
      <c r="C1323" s="136" t="s">
        <v>7125</v>
      </c>
      <c r="D1323" s="136" t="s">
        <v>1645</v>
      </c>
      <c r="E1323" s="133" t="s">
        <v>2841</v>
      </c>
      <c r="F1323" s="133" t="s">
        <v>2940</v>
      </c>
      <c r="G1323" s="133" t="s">
        <v>3593</v>
      </c>
      <c r="H1323" s="133">
        <v>176</v>
      </c>
      <c r="I1323" s="133">
        <v>1</v>
      </c>
      <c r="J1323" s="133">
        <v>333</v>
      </c>
      <c r="K1323" s="133">
        <v>37</v>
      </c>
      <c r="L1323" s="133">
        <v>2200</v>
      </c>
      <c r="M1323" s="133" t="s">
        <v>2842</v>
      </c>
      <c r="N1323" s="133"/>
      <c r="O1323" s="133" t="s">
        <v>7126</v>
      </c>
      <c r="P1323" s="133" t="s">
        <v>4816</v>
      </c>
      <c r="Q1323" s="166">
        <v>42292</v>
      </c>
      <c r="R1323" s="133"/>
      <c r="S1323" s="146" t="s">
        <v>3649</v>
      </c>
      <c r="T1323" s="173" t="s">
        <v>3649</v>
      </c>
      <c r="U1323" s="170" t="s">
        <v>3649</v>
      </c>
      <c r="V1323" s="133"/>
      <c r="W1323" s="133"/>
      <c r="X1323" s="133"/>
    </row>
    <row r="1324" spans="1:24" x14ac:dyDescent="0.2">
      <c r="A1324" s="133" t="s">
        <v>7132</v>
      </c>
      <c r="B1324" s="133" t="s">
        <v>7294</v>
      </c>
      <c r="C1324" s="136" t="s">
        <v>7133</v>
      </c>
      <c r="D1324" s="136" t="s">
        <v>2447</v>
      </c>
      <c r="E1324" s="133" t="s">
        <v>2841</v>
      </c>
      <c r="F1324" s="133" t="s">
        <v>2940</v>
      </c>
      <c r="G1324" s="133" t="s">
        <v>3593</v>
      </c>
      <c r="H1324" s="133">
        <v>176</v>
      </c>
      <c r="I1324" s="133">
        <v>1</v>
      </c>
      <c r="J1324" s="133">
        <v>195</v>
      </c>
      <c r="K1324" s="133">
        <v>37</v>
      </c>
      <c r="L1324" s="133">
        <v>2200</v>
      </c>
      <c r="M1324" s="133" t="s">
        <v>2842</v>
      </c>
      <c r="N1324" s="133"/>
      <c r="O1324" s="133" t="s">
        <v>7126</v>
      </c>
      <c r="P1324" s="133" t="s">
        <v>4816</v>
      </c>
      <c r="Q1324" s="166">
        <v>42292</v>
      </c>
      <c r="R1324" s="133"/>
      <c r="S1324" s="146" t="s">
        <v>3649</v>
      </c>
      <c r="T1324" s="173" t="s">
        <v>3649</v>
      </c>
      <c r="U1324" s="170" t="s">
        <v>3649</v>
      </c>
      <c r="V1324" s="133"/>
      <c r="W1324" s="133"/>
      <c r="X1324" s="133"/>
    </row>
    <row r="1325" spans="1:24" x14ac:dyDescent="0.2">
      <c r="A1325" s="133" t="s">
        <v>7409</v>
      </c>
      <c r="B1325" s="133" t="s">
        <v>7255</v>
      </c>
      <c r="C1325" s="136" t="s">
        <v>6036</v>
      </c>
      <c r="D1325" s="136" t="s">
        <v>7410</v>
      </c>
      <c r="E1325" s="133"/>
      <c r="F1325" s="133" t="s">
        <v>7411</v>
      </c>
      <c r="G1325" s="133" t="s">
        <v>3620</v>
      </c>
      <c r="H1325" s="133">
        <v>303</v>
      </c>
      <c r="I1325" s="133">
        <v>1</v>
      </c>
      <c r="J1325" s="133">
        <v>10</v>
      </c>
      <c r="K1325" s="133">
        <v>45</v>
      </c>
      <c r="L1325" s="133">
        <v>10</v>
      </c>
      <c r="M1325" s="133"/>
      <c r="N1325" s="133" t="s">
        <v>4820</v>
      </c>
      <c r="O1325" s="133" t="s">
        <v>6767</v>
      </c>
      <c r="P1325" s="133" t="s">
        <v>663</v>
      </c>
      <c r="Q1325" s="166">
        <v>42292</v>
      </c>
      <c r="R1325" s="133"/>
      <c r="S1325" s="146" t="s">
        <v>3649</v>
      </c>
      <c r="T1325" s="173" t="s">
        <v>3649</v>
      </c>
      <c r="U1325" s="170" t="s">
        <v>3649</v>
      </c>
      <c r="V1325" s="133"/>
      <c r="W1325" s="133"/>
      <c r="X1325" s="133"/>
    </row>
    <row r="1326" spans="1:24" x14ac:dyDescent="0.2">
      <c r="A1326" s="133" t="s">
        <v>7388</v>
      </c>
      <c r="B1326" s="133" t="s">
        <v>7291</v>
      </c>
      <c r="C1326" s="136" t="s">
        <v>6953</v>
      </c>
      <c r="D1326" s="136" t="s">
        <v>4273</v>
      </c>
      <c r="E1326" s="133" t="s">
        <v>2195</v>
      </c>
      <c r="F1326" s="133">
        <v>149342</v>
      </c>
      <c r="G1326" s="133" t="s">
        <v>3620</v>
      </c>
      <c r="H1326" s="133">
        <v>303</v>
      </c>
      <c r="I1326" s="133">
        <v>1</v>
      </c>
      <c r="J1326" s="133">
        <v>253</v>
      </c>
      <c r="K1326" s="133">
        <v>49</v>
      </c>
      <c r="L1326" s="133">
        <v>275</v>
      </c>
      <c r="M1326" s="133" t="s">
        <v>6041</v>
      </c>
      <c r="N1326" s="133" t="s">
        <v>4909</v>
      </c>
      <c r="O1326" s="133" t="s">
        <v>6228</v>
      </c>
      <c r="P1326" s="133" t="s">
        <v>4816</v>
      </c>
      <c r="Q1326" s="166">
        <v>42293</v>
      </c>
      <c r="R1326" s="133"/>
      <c r="S1326" s="146" t="s">
        <v>3649</v>
      </c>
      <c r="T1326" s="173" t="s">
        <v>3649</v>
      </c>
      <c r="U1326" s="170" t="s">
        <v>3649</v>
      </c>
      <c r="V1326" s="133"/>
      <c r="W1326" s="133"/>
      <c r="X1326" s="133"/>
    </row>
    <row r="1327" spans="1:24" x14ac:dyDescent="0.2">
      <c r="A1327" s="133"/>
      <c r="B1327" s="133" t="s">
        <v>7260</v>
      </c>
      <c r="C1327" s="136" t="s">
        <v>7097</v>
      </c>
      <c r="D1327" s="136" t="s">
        <v>2447</v>
      </c>
      <c r="E1327" s="133"/>
      <c r="F1327" s="133">
        <v>136900</v>
      </c>
      <c r="G1327" s="133">
        <v>125</v>
      </c>
      <c r="H1327" s="133">
        <v>125</v>
      </c>
      <c r="I1327" s="133">
        <v>1</v>
      </c>
      <c r="J1327" s="133">
        <v>354</v>
      </c>
      <c r="K1327" s="133">
        <v>33</v>
      </c>
      <c r="L1327" s="133"/>
      <c r="M1327" s="133" t="s">
        <v>7098</v>
      </c>
      <c r="N1327" s="133"/>
      <c r="O1327" s="133" t="s">
        <v>2573</v>
      </c>
      <c r="P1327" s="133" t="s">
        <v>4816</v>
      </c>
      <c r="Q1327" s="166">
        <v>42298</v>
      </c>
      <c r="R1327" s="133"/>
      <c r="S1327" s="146" t="s">
        <v>3649</v>
      </c>
      <c r="T1327" s="173" t="s">
        <v>3649</v>
      </c>
      <c r="U1327" s="170" t="s">
        <v>3649</v>
      </c>
      <c r="V1327" s="133"/>
      <c r="W1327" s="133"/>
      <c r="X1327" s="133"/>
    </row>
    <row r="1328" spans="1:24" x14ac:dyDescent="0.2">
      <c r="A1328" s="133"/>
      <c r="B1328" s="133" t="s">
        <v>7260</v>
      </c>
      <c r="C1328" s="136" t="s">
        <v>7097</v>
      </c>
      <c r="D1328" s="136" t="s">
        <v>2449</v>
      </c>
      <c r="E1328" s="133"/>
      <c r="F1328" s="133">
        <v>136900</v>
      </c>
      <c r="G1328" s="133">
        <v>125</v>
      </c>
      <c r="H1328" s="133">
        <v>125</v>
      </c>
      <c r="I1328" s="133">
        <v>1</v>
      </c>
      <c r="J1328" s="133">
        <v>354</v>
      </c>
      <c r="K1328" s="133">
        <v>33</v>
      </c>
      <c r="L1328" s="133"/>
      <c r="M1328" s="133" t="s">
        <v>7098</v>
      </c>
      <c r="N1328" s="133"/>
      <c r="O1328" s="133" t="s">
        <v>2573</v>
      </c>
      <c r="P1328" s="133" t="s">
        <v>4816</v>
      </c>
      <c r="Q1328" s="166">
        <v>42298</v>
      </c>
      <c r="R1328" s="133"/>
      <c r="S1328" s="146" t="s">
        <v>3649</v>
      </c>
      <c r="T1328" s="173" t="s">
        <v>3649</v>
      </c>
      <c r="U1328" s="170" t="s">
        <v>3649</v>
      </c>
      <c r="V1328" s="133"/>
      <c r="W1328" s="133"/>
      <c r="X1328" s="133"/>
    </row>
    <row r="1329" spans="1:24" x14ac:dyDescent="0.2">
      <c r="A1329" s="133" t="s">
        <v>6926</v>
      </c>
      <c r="B1329" s="133" t="s">
        <v>7276</v>
      </c>
      <c r="C1329" s="136" t="s">
        <v>7205</v>
      </c>
      <c r="D1329" s="136" t="s">
        <v>3704</v>
      </c>
      <c r="E1329" s="133" t="s">
        <v>6927</v>
      </c>
      <c r="F1329" s="133">
        <v>136750</v>
      </c>
      <c r="G1329" s="133">
        <v>165</v>
      </c>
      <c r="H1329" s="133">
        <v>172</v>
      </c>
      <c r="I1329" s="133">
        <v>1</v>
      </c>
      <c r="J1329" s="133">
        <v>514</v>
      </c>
      <c r="K1329" s="133">
        <v>33</v>
      </c>
      <c r="L1329" s="133"/>
      <c r="M1329" s="133" t="s">
        <v>5743</v>
      </c>
      <c r="N1329" s="133"/>
      <c r="O1329" s="133" t="s">
        <v>2584</v>
      </c>
      <c r="P1329" s="133" t="s">
        <v>4816</v>
      </c>
      <c r="Q1329" s="166">
        <v>42297</v>
      </c>
      <c r="R1329" s="133"/>
      <c r="S1329" s="146" t="s">
        <v>3649</v>
      </c>
      <c r="T1329" s="173" t="s">
        <v>3649</v>
      </c>
      <c r="U1329" s="170" t="s">
        <v>3649</v>
      </c>
      <c r="V1329" s="133"/>
      <c r="W1329" s="133"/>
      <c r="X1329" s="133"/>
    </row>
    <row r="1330" spans="1:24" x14ac:dyDescent="0.2">
      <c r="A1330" s="133" t="s">
        <v>7402</v>
      </c>
      <c r="B1330" s="133" t="s">
        <v>4422</v>
      </c>
      <c r="C1330" s="136" t="s">
        <v>7254</v>
      </c>
      <c r="D1330" s="136" t="s">
        <v>3704</v>
      </c>
      <c r="E1330" s="133" t="s">
        <v>4526</v>
      </c>
      <c r="F1330" s="133">
        <v>250102</v>
      </c>
      <c r="G1330" s="133" t="s">
        <v>3655</v>
      </c>
      <c r="H1330" s="133">
        <v>176</v>
      </c>
      <c r="I1330" s="133">
        <v>1</v>
      </c>
      <c r="J1330" s="133">
        <v>120</v>
      </c>
      <c r="K1330" s="133">
        <v>50</v>
      </c>
      <c r="L1330" s="133">
        <v>110</v>
      </c>
      <c r="M1330" s="133" t="s">
        <v>6041</v>
      </c>
      <c r="N1330" s="133"/>
      <c r="O1330" s="133" t="s">
        <v>6523</v>
      </c>
      <c r="P1330" s="133" t="s">
        <v>2277</v>
      </c>
      <c r="Q1330" s="166">
        <v>42297</v>
      </c>
      <c r="R1330" s="133"/>
      <c r="S1330" s="146" t="s">
        <v>3649</v>
      </c>
      <c r="T1330" s="173" t="s">
        <v>3649</v>
      </c>
      <c r="U1330" s="170" t="s">
        <v>3649</v>
      </c>
      <c r="V1330" s="133"/>
      <c r="W1330" s="133"/>
      <c r="X1330" s="133"/>
    </row>
    <row r="1331" spans="1:24" x14ac:dyDescent="0.2">
      <c r="A1331" s="133" t="s">
        <v>7407</v>
      </c>
      <c r="B1331" s="133" t="s">
        <v>7253</v>
      </c>
      <c r="C1331" s="136" t="s">
        <v>6921</v>
      </c>
      <c r="D1331" s="136" t="s">
        <v>4652</v>
      </c>
      <c r="E1331" s="133" t="s">
        <v>7408</v>
      </c>
      <c r="F1331" s="133" t="s">
        <v>2332</v>
      </c>
      <c r="G1331" s="133" t="s">
        <v>3620</v>
      </c>
      <c r="H1331" s="133">
        <v>303</v>
      </c>
      <c r="I1331" s="133">
        <v>1</v>
      </c>
      <c r="J1331" s="133">
        <v>60</v>
      </c>
      <c r="K1331" s="133">
        <v>54</v>
      </c>
      <c r="L1331" s="133">
        <v>110</v>
      </c>
      <c r="M1331" s="133" t="s">
        <v>5263</v>
      </c>
      <c r="N1331" s="133"/>
      <c r="O1331" s="133" t="s">
        <v>6228</v>
      </c>
      <c r="P1331" s="133" t="s">
        <v>4816</v>
      </c>
      <c r="Q1331" s="166">
        <v>42296</v>
      </c>
      <c r="R1331" s="133"/>
      <c r="S1331" s="146" t="s">
        <v>3649</v>
      </c>
      <c r="T1331" s="173" t="s">
        <v>3649</v>
      </c>
      <c r="U1331" s="170" t="s">
        <v>3649</v>
      </c>
      <c r="V1331" s="133"/>
      <c r="W1331" s="133"/>
      <c r="X1331" s="133"/>
    </row>
    <row r="1332" spans="1:24" x14ac:dyDescent="0.2">
      <c r="A1332" s="133" t="s">
        <v>7412</v>
      </c>
      <c r="B1332" s="133" t="s">
        <v>7291</v>
      </c>
      <c r="C1332" s="136" t="s">
        <v>6953</v>
      </c>
      <c r="D1332" s="136" t="s">
        <v>4279</v>
      </c>
      <c r="E1332" s="133" t="s">
        <v>7420</v>
      </c>
      <c r="F1332" s="133" t="s">
        <v>7413</v>
      </c>
      <c r="G1332" s="133" t="s">
        <v>3620</v>
      </c>
      <c r="H1332" s="133">
        <v>303</v>
      </c>
      <c r="I1332" s="133">
        <v>1</v>
      </c>
      <c r="J1332" s="133">
        <v>10</v>
      </c>
      <c r="K1332" s="133">
        <v>45</v>
      </c>
      <c r="L1332" s="133">
        <v>10</v>
      </c>
      <c r="M1332" s="133"/>
      <c r="N1332" s="133" t="s">
        <v>4820</v>
      </c>
      <c r="O1332" s="133" t="s">
        <v>6767</v>
      </c>
      <c r="P1332" s="133" t="s">
        <v>4816</v>
      </c>
      <c r="Q1332" s="166">
        <v>42293</v>
      </c>
      <c r="R1332" s="133"/>
      <c r="S1332" s="146" t="s">
        <v>3649</v>
      </c>
      <c r="T1332" s="173" t="s">
        <v>3649</v>
      </c>
      <c r="U1332" s="170" t="s">
        <v>3649</v>
      </c>
      <c r="V1332" s="133"/>
      <c r="W1332" s="133"/>
      <c r="X1332" s="133"/>
    </row>
    <row r="1333" spans="1:24" x14ac:dyDescent="0.2">
      <c r="A1333" s="133" t="s">
        <v>7418</v>
      </c>
      <c r="B1333" s="133" t="s">
        <v>7291</v>
      </c>
      <c r="C1333" s="136" t="s">
        <v>6953</v>
      </c>
      <c r="D1333" s="136" t="s">
        <v>4285</v>
      </c>
      <c r="E1333" s="133" t="s">
        <v>7419</v>
      </c>
      <c r="F1333" s="133" t="s">
        <v>7421</v>
      </c>
      <c r="G1333" s="133" t="s">
        <v>3620</v>
      </c>
      <c r="H1333" s="133">
        <v>303</v>
      </c>
      <c r="I1333" s="133">
        <v>1</v>
      </c>
      <c r="J1333" s="133">
        <v>10</v>
      </c>
      <c r="K1333" s="133">
        <v>45</v>
      </c>
      <c r="L1333" s="133">
        <v>10</v>
      </c>
      <c r="M1333" s="133"/>
      <c r="N1333" s="133"/>
      <c r="O1333" s="133" t="s">
        <v>7422</v>
      </c>
      <c r="P1333" s="133" t="s">
        <v>4816</v>
      </c>
      <c r="Q1333" s="166">
        <v>42296</v>
      </c>
      <c r="R1333" s="133"/>
      <c r="S1333" s="146" t="s">
        <v>3649</v>
      </c>
      <c r="T1333" s="173" t="s">
        <v>3649</v>
      </c>
      <c r="U1333" s="170" t="s">
        <v>3649</v>
      </c>
      <c r="V1333" s="133"/>
      <c r="W1333" s="133"/>
      <c r="X1333" s="133"/>
    </row>
    <row r="1334" spans="1:24" x14ac:dyDescent="0.2">
      <c r="A1334" s="133" t="s">
        <v>7423</v>
      </c>
      <c r="B1334" s="133" t="s">
        <v>7291</v>
      </c>
      <c r="C1334" s="136" t="s">
        <v>6953</v>
      </c>
      <c r="D1334" s="136" t="s">
        <v>4288</v>
      </c>
      <c r="E1334" s="133" t="s">
        <v>7424</v>
      </c>
      <c r="F1334" s="133" t="s">
        <v>7425</v>
      </c>
      <c r="G1334" s="133" t="s">
        <v>3620</v>
      </c>
      <c r="H1334" s="133">
        <v>303</v>
      </c>
      <c r="I1334" s="133">
        <v>1</v>
      </c>
      <c r="J1334" s="133">
        <v>10</v>
      </c>
      <c r="K1334" s="133">
        <v>45</v>
      </c>
      <c r="L1334" s="133">
        <v>10</v>
      </c>
      <c r="M1334" s="133"/>
      <c r="N1334" s="133"/>
      <c r="O1334" s="133" t="s">
        <v>7422</v>
      </c>
      <c r="P1334" s="133" t="s">
        <v>4816</v>
      </c>
      <c r="Q1334" s="166">
        <v>42296</v>
      </c>
      <c r="R1334" s="133"/>
      <c r="S1334" s="146" t="s">
        <v>3649</v>
      </c>
      <c r="T1334" s="173" t="s">
        <v>3649</v>
      </c>
      <c r="U1334" s="170" t="s">
        <v>3649</v>
      </c>
      <c r="V1334" s="133"/>
      <c r="W1334" s="133"/>
      <c r="X1334" s="133"/>
    </row>
    <row r="1335" spans="1:24" x14ac:dyDescent="0.2">
      <c r="A1335" s="133" t="s">
        <v>7407</v>
      </c>
      <c r="B1335" s="133" t="s">
        <v>7253</v>
      </c>
      <c r="C1335" s="136" t="s">
        <v>6921</v>
      </c>
      <c r="D1335" s="136" t="s">
        <v>4656</v>
      </c>
      <c r="E1335" s="133" t="s">
        <v>7408</v>
      </c>
      <c r="F1335" s="133" t="s">
        <v>2332</v>
      </c>
      <c r="G1335" s="133" t="s">
        <v>3620</v>
      </c>
      <c r="H1335" s="133">
        <v>303</v>
      </c>
      <c r="I1335" s="133">
        <v>1</v>
      </c>
      <c r="J1335" s="133">
        <v>50</v>
      </c>
      <c r="K1335" s="133">
        <v>54</v>
      </c>
      <c r="L1335" s="133">
        <v>110</v>
      </c>
      <c r="M1335" s="133" t="s">
        <v>5263</v>
      </c>
      <c r="N1335" s="133"/>
      <c r="O1335" s="133" t="s">
        <v>6228</v>
      </c>
      <c r="P1335" s="133" t="s">
        <v>663</v>
      </c>
      <c r="Q1335" s="166">
        <v>42298</v>
      </c>
      <c r="R1335" s="133"/>
      <c r="S1335" s="146" t="s">
        <v>3649</v>
      </c>
      <c r="T1335" s="173" t="s">
        <v>3649</v>
      </c>
      <c r="U1335" s="170" t="s">
        <v>3649</v>
      </c>
      <c r="V1335" s="133"/>
      <c r="W1335" s="133"/>
      <c r="X1335" s="133"/>
    </row>
    <row r="1336" spans="1:24" x14ac:dyDescent="0.2">
      <c r="A1336" s="133" t="s">
        <v>7426</v>
      </c>
      <c r="B1336" s="133" t="s">
        <v>7291</v>
      </c>
      <c r="C1336" s="136" t="s">
        <v>6953</v>
      </c>
      <c r="D1336" s="136" t="s">
        <v>4292</v>
      </c>
      <c r="E1336" s="133" t="s">
        <v>6153</v>
      </c>
      <c r="F1336" s="133" t="s">
        <v>634</v>
      </c>
      <c r="G1336" s="133" t="s">
        <v>3620</v>
      </c>
      <c r="H1336" s="133">
        <v>303</v>
      </c>
      <c r="I1336" s="133">
        <v>1</v>
      </c>
      <c r="J1336" s="133">
        <v>60</v>
      </c>
      <c r="K1336" s="133">
        <v>36</v>
      </c>
      <c r="L1336" s="133">
        <v>55</v>
      </c>
      <c r="M1336" s="133" t="s">
        <v>6744</v>
      </c>
      <c r="N1336" s="133"/>
      <c r="O1336" s="133" t="s">
        <v>6767</v>
      </c>
      <c r="P1336" s="133" t="s">
        <v>4816</v>
      </c>
      <c r="Q1336" s="166">
        <v>42298</v>
      </c>
      <c r="R1336" s="133"/>
      <c r="S1336" s="146" t="s">
        <v>3649</v>
      </c>
      <c r="T1336" s="173" t="s">
        <v>3649</v>
      </c>
      <c r="U1336" s="170" t="s">
        <v>3649</v>
      </c>
      <c r="V1336" s="133"/>
      <c r="W1336" s="133"/>
      <c r="X1336" s="133"/>
    </row>
    <row r="1337" spans="1:24" x14ac:dyDescent="0.2">
      <c r="A1337" s="133" t="s">
        <v>7440</v>
      </c>
      <c r="B1337" s="133" t="s">
        <v>7304</v>
      </c>
      <c r="C1337" s="136" t="s">
        <v>6786</v>
      </c>
      <c r="D1337" s="136" t="s">
        <v>7441</v>
      </c>
      <c r="E1337" s="133"/>
      <c r="F1337" s="133" t="s">
        <v>2332</v>
      </c>
      <c r="G1337" s="133" t="s">
        <v>1648</v>
      </c>
      <c r="H1337" s="133">
        <v>172</v>
      </c>
      <c r="I1337" s="133">
        <v>1</v>
      </c>
      <c r="J1337" s="133">
        <v>4</v>
      </c>
      <c r="K1337" s="133">
        <v>54</v>
      </c>
      <c r="L1337" s="133">
        <v>8</v>
      </c>
      <c r="M1337" s="133" t="s">
        <v>5263</v>
      </c>
      <c r="N1337" s="133"/>
      <c r="O1337" s="133" t="s">
        <v>6228</v>
      </c>
      <c r="P1337" s="133" t="s">
        <v>4816</v>
      </c>
      <c r="Q1337" s="166">
        <v>42290</v>
      </c>
      <c r="R1337" s="133"/>
      <c r="S1337" s="146" t="s">
        <v>3649</v>
      </c>
      <c r="T1337" s="173" t="s">
        <v>3649</v>
      </c>
      <c r="U1337" s="170" t="s">
        <v>3649</v>
      </c>
      <c r="V1337" s="133"/>
      <c r="W1337" s="133"/>
      <c r="X1337" s="133"/>
    </row>
    <row r="1338" spans="1:24" x14ac:dyDescent="0.2">
      <c r="A1338" s="133" t="s">
        <v>7440</v>
      </c>
      <c r="B1338" s="133" t="s">
        <v>7304</v>
      </c>
      <c r="C1338" s="136" t="s">
        <v>6786</v>
      </c>
      <c r="D1338" s="136" t="s">
        <v>7442</v>
      </c>
      <c r="E1338" s="133"/>
      <c r="F1338" s="133" t="s">
        <v>2332</v>
      </c>
      <c r="G1338" s="133" t="s">
        <v>1648</v>
      </c>
      <c r="H1338" s="133">
        <v>172</v>
      </c>
      <c r="I1338" s="133">
        <v>1</v>
      </c>
      <c r="J1338" s="133">
        <v>4</v>
      </c>
      <c r="K1338" s="133">
        <v>54</v>
      </c>
      <c r="L1338" s="133">
        <v>8</v>
      </c>
      <c r="M1338" s="133" t="s">
        <v>5263</v>
      </c>
      <c r="N1338" s="133"/>
      <c r="O1338" s="133" t="s">
        <v>6228</v>
      </c>
      <c r="P1338" s="133" t="s">
        <v>4816</v>
      </c>
      <c r="Q1338" s="166">
        <v>42290</v>
      </c>
      <c r="R1338" s="133"/>
      <c r="S1338" s="146" t="s">
        <v>3649</v>
      </c>
      <c r="T1338" s="173" t="s">
        <v>3649</v>
      </c>
      <c r="U1338" s="170" t="s">
        <v>3649</v>
      </c>
      <c r="V1338" s="133"/>
      <c r="W1338" s="133"/>
      <c r="X1338" s="133"/>
    </row>
    <row r="1339" spans="1:24" x14ac:dyDescent="0.2">
      <c r="A1339" s="133" t="s">
        <v>7443</v>
      </c>
      <c r="B1339" s="133" t="s">
        <v>7304</v>
      </c>
      <c r="C1339" s="136" t="s">
        <v>6786</v>
      </c>
      <c r="D1339" s="136" t="s">
        <v>7444</v>
      </c>
      <c r="E1339" s="133"/>
      <c r="F1339" s="133" t="s">
        <v>7445</v>
      </c>
      <c r="G1339" s="133" t="s">
        <v>1648</v>
      </c>
      <c r="H1339" s="133">
        <v>172</v>
      </c>
      <c r="I1339" s="133">
        <v>1</v>
      </c>
      <c r="J1339" s="133">
        <v>4</v>
      </c>
      <c r="K1339" s="133">
        <v>49</v>
      </c>
      <c r="L1339" s="133">
        <v>8</v>
      </c>
      <c r="M1339" s="133" t="s">
        <v>5263</v>
      </c>
      <c r="N1339" s="133"/>
      <c r="O1339" s="133" t="s">
        <v>6228</v>
      </c>
      <c r="P1339" s="133" t="s">
        <v>4816</v>
      </c>
      <c r="Q1339" s="166">
        <v>42290</v>
      </c>
      <c r="R1339" s="133"/>
      <c r="S1339" s="146" t="s">
        <v>3649</v>
      </c>
      <c r="T1339" s="173" t="s">
        <v>3649</v>
      </c>
      <c r="U1339" s="170" t="s">
        <v>3649</v>
      </c>
      <c r="V1339" s="133"/>
      <c r="W1339" s="133"/>
      <c r="X1339" s="133"/>
    </row>
    <row r="1340" spans="1:24" x14ac:dyDescent="0.2">
      <c r="A1340" s="133" t="s">
        <v>7443</v>
      </c>
      <c r="B1340" s="133" t="s">
        <v>7304</v>
      </c>
      <c r="C1340" s="136" t="s">
        <v>6786</v>
      </c>
      <c r="D1340" s="136" t="s">
        <v>7446</v>
      </c>
      <c r="E1340" s="133"/>
      <c r="F1340" s="133" t="s">
        <v>7445</v>
      </c>
      <c r="G1340" s="133" t="s">
        <v>1648</v>
      </c>
      <c r="H1340" s="133">
        <v>172</v>
      </c>
      <c r="I1340" s="133">
        <v>1</v>
      </c>
      <c r="J1340" s="133">
        <v>4</v>
      </c>
      <c r="K1340" s="133">
        <v>49</v>
      </c>
      <c r="L1340" s="133">
        <v>8</v>
      </c>
      <c r="M1340" s="133" t="s">
        <v>5263</v>
      </c>
      <c r="N1340" s="133"/>
      <c r="O1340" s="133" t="s">
        <v>6228</v>
      </c>
      <c r="P1340" s="133" t="s">
        <v>4816</v>
      </c>
      <c r="Q1340" s="166">
        <v>42290</v>
      </c>
      <c r="R1340" s="133"/>
      <c r="S1340" s="146" t="s">
        <v>3649</v>
      </c>
      <c r="T1340" s="173" t="s">
        <v>3649</v>
      </c>
      <c r="U1340" s="170" t="s">
        <v>3649</v>
      </c>
      <c r="V1340" s="133"/>
      <c r="W1340" s="133"/>
      <c r="X1340" s="133"/>
    </row>
    <row r="1341" spans="1:24" x14ac:dyDescent="0.2">
      <c r="A1341" s="133" t="s">
        <v>7447</v>
      </c>
      <c r="B1341" s="133" t="s">
        <v>7304</v>
      </c>
      <c r="C1341" s="136" t="s">
        <v>6786</v>
      </c>
      <c r="D1341" s="136" t="s">
        <v>7448</v>
      </c>
      <c r="E1341" s="133"/>
      <c r="F1341" s="133" t="s">
        <v>7449</v>
      </c>
      <c r="G1341" s="133" t="s">
        <v>1648</v>
      </c>
      <c r="H1341" s="133">
        <v>172</v>
      </c>
      <c r="I1341" s="133">
        <v>1</v>
      </c>
      <c r="J1341" s="133">
        <v>4</v>
      </c>
      <c r="K1341" s="133">
        <v>49</v>
      </c>
      <c r="L1341" s="133">
        <v>8</v>
      </c>
      <c r="M1341" s="133" t="s">
        <v>5263</v>
      </c>
      <c r="N1341" s="133"/>
      <c r="O1341" s="133" t="s">
        <v>6228</v>
      </c>
      <c r="P1341" s="133" t="s">
        <v>4816</v>
      </c>
      <c r="Q1341" s="166">
        <v>42290</v>
      </c>
      <c r="R1341" s="133"/>
      <c r="S1341" s="146" t="s">
        <v>3649</v>
      </c>
      <c r="T1341" s="173" t="s">
        <v>3649</v>
      </c>
      <c r="U1341" s="170" t="s">
        <v>3649</v>
      </c>
      <c r="V1341" s="133"/>
      <c r="W1341" s="133"/>
      <c r="X1341" s="133"/>
    </row>
    <row r="1342" spans="1:24" x14ac:dyDescent="0.2">
      <c r="A1342" s="133" t="s">
        <v>7447</v>
      </c>
      <c r="B1342" s="133" t="s">
        <v>7304</v>
      </c>
      <c r="C1342" s="136" t="s">
        <v>6786</v>
      </c>
      <c r="D1342" s="136" t="s">
        <v>7450</v>
      </c>
      <c r="E1342" s="133"/>
      <c r="F1342" s="133" t="s">
        <v>7449</v>
      </c>
      <c r="G1342" s="133" t="s">
        <v>1648</v>
      </c>
      <c r="H1342" s="133">
        <v>172</v>
      </c>
      <c r="I1342" s="133">
        <v>1</v>
      </c>
      <c r="J1342" s="133">
        <v>4</v>
      </c>
      <c r="K1342" s="133">
        <v>49</v>
      </c>
      <c r="L1342" s="133">
        <v>8</v>
      </c>
      <c r="M1342" s="133" t="s">
        <v>5263</v>
      </c>
      <c r="N1342" s="133"/>
      <c r="O1342" s="133" t="s">
        <v>6228</v>
      </c>
      <c r="P1342" s="133" t="s">
        <v>4816</v>
      </c>
      <c r="Q1342" s="166">
        <v>42290</v>
      </c>
      <c r="R1342" s="133"/>
      <c r="S1342" s="146" t="s">
        <v>3649</v>
      </c>
      <c r="T1342" s="173" t="s">
        <v>3649</v>
      </c>
      <c r="U1342" s="170" t="s">
        <v>3649</v>
      </c>
      <c r="V1342" s="133"/>
      <c r="W1342" s="133"/>
      <c r="X1342" s="133"/>
    </row>
    <row r="1343" spans="1:24" x14ac:dyDescent="0.2">
      <c r="A1343" s="133" t="s">
        <v>1207</v>
      </c>
      <c r="B1343" s="133" t="s">
        <v>7304</v>
      </c>
      <c r="C1343" s="136" t="s">
        <v>6786</v>
      </c>
      <c r="D1343" s="136" t="s">
        <v>7451</v>
      </c>
      <c r="E1343" s="133"/>
      <c r="F1343" s="133" t="s">
        <v>7500</v>
      </c>
      <c r="G1343" s="133" t="s">
        <v>3629</v>
      </c>
      <c r="H1343" s="133">
        <v>145</v>
      </c>
      <c r="I1343" s="133">
        <v>1</v>
      </c>
      <c r="J1343" s="133">
        <v>15</v>
      </c>
      <c r="K1343" s="133">
        <v>45</v>
      </c>
      <c r="L1343" s="133">
        <v>30</v>
      </c>
      <c r="M1343" s="133" t="s">
        <v>7296</v>
      </c>
      <c r="N1343" s="133"/>
      <c r="O1343" s="133" t="s">
        <v>4556</v>
      </c>
      <c r="P1343" s="133" t="s">
        <v>4816</v>
      </c>
      <c r="Q1343" s="166">
        <v>42290</v>
      </c>
      <c r="R1343" s="133"/>
      <c r="S1343" s="146" t="s">
        <v>3649</v>
      </c>
      <c r="T1343" s="173" t="s">
        <v>3649</v>
      </c>
      <c r="U1343" s="170" t="s">
        <v>3649</v>
      </c>
      <c r="V1343" s="133"/>
      <c r="W1343" s="133"/>
      <c r="X1343" s="133"/>
    </row>
    <row r="1344" spans="1:24" x14ac:dyDescent="0.2">
      <c r="A1344" s="133" t="s">
        <v>1207</v>
      </c>
      <c r="B1344" s="133" t="s">
        <v>7304</v>
      </c>
      <c r="C1344" s="136" t="s">
        <v>6786</v>
      </c>
      <c r="D1344" s="136" t="s">
        <v>7453</v>
      </c>
      <c r="E1344" s="133"/>
      <c r="F1344" s="133" t="s">
        <v>7500</v>
      </c>
      <c r="G1344" s="133" t="s">
        <v>3629</v>
      </c>
      <c r="H1344" s="133">
        <v>145</v>
      </c>
      <c r="I1344" s="133">
        <v>1</v>
      </c>
      <c r="J1344" s="133">
        <v>15</v>
      </c>
      <c r="K1344" s="133">
        <v>45</v>
      </c>
      <c r="L1344" s="133">
        <v>30</v>
      </c>
      <c r="M1344" s="133" t="s">
        <v>7296</v>
      </c>
      <c r="N1344" s="133"/>
      <c r="O1344" s="133" t="s">
        <v>4556</v>
      </c>
      <c r="P1344" s="133" t="s">
        <v>4816</v>
      </c>
      <c r="Q1344" s="166">
        <v>42290</v>
      </c>
      <c r="R1344" s="133"/>
      <c r="S1344" s="146" t="s">
        <v>3649</v>
      </c>
      <c r="T1344" s="173" t="s">
        <v>3649</v>
      </c>
      <c r="U1344" s="170" t="s">
        <v>3649</v>
      </c>
      <c r="V1344" s="133"/>
      <c r="W1344" s="133"/>
      <c r="X1344" s="133"/>
    </row>
    <row r="1345" spans="1:24" x14ac:dyDescent="0.2">
      <c r="A1345" s="133" t="s">
        <v>1207</v>
      </c>
      <c r="B1345" s="133" t="s">
        <v>7304</v>
      </c>
      <c r="C1345" s="136" t="s">
        <v>6786</v>
      </c>
      <c r="D1345" s="136" t="s">
        <v>7454</v>
      </c>
      <c r="E1345" s="133"/>
      <c r="F1345" s="133" t="s">
        <v>7455</v>
      </c>
      <c r="G1345" s="133" t="s">
        <v>1648</v>
      </c>
      <c r="H1345" s="133">
        <v>172</v>
      </c>
      <c r="I1345" s="14">
        <v>1</v>
      </c>
      <c r="J1345" s="133">
        <v>22.5</v>
      </c>
      <c r="K1345" s="133">
        <v>63</v>
      </c>
      <c r="L1345" s="133"/>
      <c r="M1345" s="133" t="s">
        <v>7296</v>
      </c>
      <c r="N1345" s="133"/>
      <c r="O1345" s="133" t="s">
        <v>4556</v>
      </c>
      <c r="P1345" s="133" t="s">
        <v>4816</v>
      </c>
      <c r="Q1345" s="166">
        <v>42297</v>
      </c>
      <c r="R1345" s="133"/>
      <c r="S1345" s="146" t="s">
        <v>3649</v>
      </c>
      <c r="T1345" s="173" t="s">
        <v>3649</v>
      </c>
      <c r="U1345" s="170" t="s">
        <v>3649</v>
      </c>
      <c r="V1345" s="133"/>
      <c r="W1345" s="133"/>
      <c r="X1345" s="133"/>
    </row>
    <row r="1346" spans="1:24" x14ac:dyDescent="0.2">
      <c r="A1346" s="133" t="s">
        <v>1207</v>
      </c>
      <c r="B1346" s="133" t="s">
        <v>7304</v>
      </c>
      <c r="C1346" s="136" t="s">
        <v>6786</v>
      </c>
      <c r="D1346" s="136" t="s">
        <v>7456</v>
      </c>
      <c r="E1346" s="133"/>
      <c r="F1346" s="133" t="s">
        <v>7455</v>
      </c>
      <c r="G1346" s="133" t="s">
        <v>1648</v>
      </c>
      <c r="H1346" s="133">
        <v>172</v>
      </c>
      <c r="I1346" s="14">
        <v>1</v>
      </c>
      <c r="J1346" s="133">
        <v>22.5</v>
      </c>
      <c r="K1346" s="133">
        <v>63</v>
      </c>
      <c r="L1346" s="133"/>
      <c r="M1346" s="133" t="s">
        <v>7296</v>
      </c>
      <c r="N1346" s="133"/>
      <c r="O1346" s="133" t="s">
        <v>4556</v>
      </c>
      <c r="P1346" s="133" t="s">
        <v>4816</v>
      </c>
      <c r="Q1346" s="166">
        <v>42297</v>
      </c>
      <c r="R1346" s="133"/>
      <c r="S1346" s="146" t="s">
        <v>3649</v>
      </c>
      <c r="T1346" s="173" t="s">
        <v>3649</v>
      </c>
      <c r="U1346" s="170" t="s">
        <v>3649</v>
      </c>
      <c r="V1346" s="133"/>
      <c r="W1346" s="133"/>
      <c r="X1346" s="133"/>
    </row>
    <row r="1347" spans="1:24" x14ac:dyDescent="0.2">
      <c r="A1347" s="133" t="s">
        <v>7386</v>
      </c>
      <c r="B1347" s="133" t="s">
        <v>7304</v>
      </c>
      <c r="C1347" s="136" t="s">
        <v>6786</v>
      </c>
      <c r="D1347" s="136" t="s">
        <v>7385</v>
      </c>
      <c r="E1347" s="133" t="s">
        <v>3597</v>
      </c>
      <c r="F1347" s="133">
        <v>246342</v>
      </c>
      <c r="G1347" s="133" t="s">
        <v>3655</v>
      </c>
      <c r="H1347" s="133">
        <v>172</v>
      </c>
      <c r="I1347" s="133">
        <v>1</v>
      </c>
      <c r="J1347" s="133">
        <v>175</v>
      </c>
      <c r="K1347" s="133">
        <v>46</v>
      </c>
      <c r="L1347" s="133">
        <v>330</v>
      </c>
      <c r="M1347" s="133" t="s">
        <v>6744</v>
      </c>
      <c r="N1347" s="133" t="s">
        <v>4907</v>
      </c>
      <c r="O1347" s="133" t="s">
        <v>6228</v>
      </c>
      <c r="P1347" s="133" t="s">
        <v>4816</v>
      </c>
      <c r="Q1347" s="166">
        <v>42290</v>
      </c>
      <c r="R1347" s="133"/>
      <c r="S1347" s="146" t="s">
        <v>3649</v>
      </c>
      <c r="T1347" s="173" t="s">
        <v>3649</v>
      </c>
      <c r="U1347" s="170" t="s">
        <v>3649</v>
      </c>
      <c r="V1347" s="133"/>
      <c r="W1347" s="133"/>
      <c r="X1347" s="133"/>
    </row>
    <row r="1348" spans="1:24" x14ac:dyDescent="0.2">
      <c r="A1348" s="133" t="s">
        <v>7386</v>
      </c>
      <c r="B1348" s="133" t="s">
        <v>7304</v>
      </c>
      <c r="C1348" s="136" t="s">
        <v>6786</v>
      </c>
      <c r="D1348" s="136" t="s">
        <v>7387</v>
      </c>
      <c r="E1348" s="133" t="s">
        <v>3597</v>
      </c>
      <c r="F1348" s="133">
        <v>246342</v>
      </c>
      <c r="G1348" s="133" t="s">
        <v>3655</v>
      </c>
      <c r="H1348" s="133">
        <v>172</v>
      </c>
      <c r="I1348" s="133">
        <v>1</v>
      </c>
      <c r="J1348" s="133">
        <v>175</v>
      </c>
      <c r="K1348" s="133">
        <v>46</v>
      </c>
      <c r="L1348" s="133">
        <v>330</v>
      </c>
      <c r="M1348" s="133" t="s">
        <v>6744</v>
      </c>
      <c r="N1348" s="133" t="s">
        <v>4907</v>
      </c>
      <c r="O1348" s="133" t="s">
        <v>6228</v>
      </c>
      <c r="P1348" s="133" t="s">
        <v>4816</v>
      </c>
      <c r="Q1348" s="166">
        <v>42290</v>
      </c>
      <c r="R1348" s="133"/>
      <c r="S1348" s="146" t="s">
        <v>3649</v>
      </c>
      <c r="T1348" s="173" t="s">
        <v>3649</v>
      </c>
      <c r="U1348" s="170" t="s">
        <v>3649</v>
      </c>
      <c r="V1348" s="133"/>
      <c r="W1348" s="133"/>
      <c r="X1348" s="133"/>
    </row>
    <row r="1349" spans="1:24" x14ac:dyDescent="0.2">
      <c r="A1349" s="133" t="s">
        <v>7124</v>
      </c>
      <c r="B1349" s="133" t="s">
        <v>7229</v>
      </c>
      <c r="C1349" s="136" t="s">
        <v>7125</v>
      </c>
      <c r="D1349" s="136" t="s">
        <v>2447</v>
      </c>
      <c r="E1349" s="133" t="s">
        <v>2841</v>
      </c>
      <c r="F1349" s="133" t="s">
        <v>2940</v>
      </c>
      <c r="G1349" s="133" t="s">
        <v>3593</v>
      </c>
      <c r="H1349" s="133">
        <v>176</v>
      </c>
      <c r="I1349" s="133">
        <v>1</v>
      </c>
      <c r="J1349" s="133">
        <v>176</v>
      </c>
      <c r="K1349" s="133">
        <v>37</v>
      </c>
      <c r="L1349" s="133">
        <v>2200</v>
      </c>
      <c r="M1349" s="133" t="s">
        <v>2842</v>
      </c>
      <c r="N1349" s="133"/>
      <c r="O1349" s="133" t="s">
        <v>7126</v>
      </c>
      <c r="P1349" s="133" t="s">
        <v>4816</v>
      </c>
      <c r="Q1349" s="166">
        <v>42299</v>
      </c>
      <c r="R1349" s="133"/>
      <c r="S1349" s="146" t="s">
        <v>3649</v>
      </c>
      <c r="T1349" s="173" t="s">
        <v>3649</v>
      </c>
      <c r="U1349" s="170" t="s">
        <v>3649</v>
      </c>
      <c r="V1349" s="133"/>
      <c r="W1349" s="133"/>
      <c r="X1349" s="133"/>
    </row>
    <row r="1350" spans="1:24" x14ac:dyDescent="0.2">
      <c r="A1350" s="133"/>
      <c r="B1350" s="133" t="s">
        <v>7317</v>
      </c>
      <c r="C1350" s="136" t="s">
        <v>7374</v>
      </c>
      <c r="D1350" s="136" t="s">
        <v>1651</v>
      </c>
      <c r="E1350" s="133"/>
      <c r="F1350" s="133">
        <v>136900</v>
      </c>
      <c r="G1350" s="133">
        <v>165</v>
      </c>
      <c r="H1350" s="133"/>
      <c r="I1350" s="133">
        <v>1</v>
      </c>
      <c r="J1350" s="133">
        <v>602</v>
      </c>
      <c r="K1350" s="133">
        <v>33</v>
      </c>
      <c r="L1350" s="133"/>
      <c r="M1350" s="133" t="s">
        <v>1380</v>
      </c>
      <c r="N1350" s="133"/>
      <c r="O1350" s="133" t="s">
        <v>2573</v>
      </c>
      <c r="P1350" s="133" t="s">
        <v>663</v>
      </c>
      <c r="Q1350" s="166">
        <v>42300</v>
      </c>
      <c r="R1350" s="133"/>
      <c r="S1350" s="146" t="s">
        <v>3649</v>
      </c>
      <c r="T1350" s="173" t="s">
        <v>3649</v>
      </c>
      <c r="U1350" s="170" t="s">
        <v>3649</v>
      </c>
      <c r="V1350" s="133"/>
      <c r="W1350" s="133"/>
      <c r="X1350" s="133"/>
    </row>
    <row r="1351" spans="1:24" x14ac:dyDescent="0.2">
      <c r="A1351" s="133"/>
      <c r="B1351" s="133" t="s">
        <v>7317</v>
      </c>
      <c r="C1351" s="136" t="s">
        <v>7374</v>
      </c>
      <c r="D1351" s="136" t="s">
        <v>1631</v>
      </c>
      <c r="E1351" s="133"/>
      <c r="F1351" s="133">
        <v>136900</v>
      </c>
      <c r="G1351" s="133">
        <v>165</v>
      </c>
      <c r="H1351" s="133"/>
      <c r="I1351" s="133">
        <v>1</v>
      </c>
      <c r="J1351" s="133">
        <v>602</v>
      </c>
      <c r="K1351" s="133">
        <v>33</v>
      </c>
      <c r="L1351" s="133"/>
      <c r="M1351" s="133" t="s">
        <v>1380</v>
      </c>
      <c r="N1351" s="133"/>
      <c r="O1351" s="133" t="s">
        <v>2573</v>
      </c>
      <c r="P1351" s="133" t="s">
        <v>663</v>
      </c>
      <c r="Q1351" s="166">
        <v>42300</v>
      </c>
      <c r="R1351" s="133"/>
      <c r="S1351" s="146" t="s">
        <v>3649</v>
      </c>
      <c r="T1351" s="173" t="s">
        <v>3649</v>
      </c>
      <c r="U1351" s="170" t="s">
        <v>3649</v>
      </c>
      <c r="V1351" s="133"/>
      <c r="W1351" s="133"/>
      <c r="X1351" s="133"/>
    </row>
    <row r="1352" spans="1:24" x14ac:dyDescent="0.2">
      <c r="A1352" s="133"/>
      <c r="B1352" s="133" t="s">
        <v>7228</v>
      </c>
      <c r="C1352" s="136" t="s">
        <v>7083</v>
      </c>
      <c r="D1352" s="136" t="s">
        <v>2447</v>
      </c>
      <c r="E1352" s="133" t="s">
        <v>4611</v>
      </c>
      <c r="F1352" s="133">
        <v>136900</v>
      </c>
      <c r="G1352" s="133">
        <v>165</v>
      </c>
      <c r="H1352" s="133">
        <v>176</v>
      </c>
      <c r="I1352" s="133">
        <v>1</v>
      </c>
      <c r="J1352" s="133">
        <v>360</v>
      </c>
      <c r="K1352" s="133">
        <v>33</v>
      </c>
      <c r="L1352" s="133"/>
      <c r="M1352" s="133" t="s">
        <v>1380</v>
      </c>
      <c r="N1352" s="133"/>
      <c r="O1352" s="133" t="s">
        <v>2722</v>
      </c>
      <c r="P1352" s="133" t="s">
        <v>4816</v>
      </c>
      <c r="Q1352" s="166">
        <v>42304</v>
      </c>
      <c r="R1352" s="133"/>
      <c r="S1352" s="146" t="s">
        <v>3649</v>
      </c>
      <c r="T1352" s="173" t="s">
        <v>3649</v>
      </c>
      <c r="U1352" s="170" t="s">
        <v>3649</v>
      </c>
      <c r="V1352" s="133"/>
      <c r="W1352" s="133"/>
      <c r="X1352" s="133"/>
    </row>
    <row r="1353" spans="1:24" x14ac:dyDescent="0.2">
      <c r="A1353" s="133"/>
      <c r="B1353" s="133" t="s">
        <v>7228</v>
      </c>
      <c r="C1353" s="136" t="s">
        <v>7083</v>
      </c>
      <c r="D1353" s="136" t="s">
        <v>2449</v>
      </c>
      <c r="E1353" s="133" t="s">
        <v>4611</v>
      </c>
      <c r="F1353" s="133">
        <v>136900</v>
      </c>
      <c r="G1353" s="133">
        <v>165</v>
      </c>
      <c r="H1353" s="133">
        <v>176</v>
      </c>
      <c r="I1353" s="133">
        <v>1</v>
      </c>
      <c r="J1353" s="133">
        <v>360</v>
      </c>
      <c r="K1353" s="133">
        <v>33</v>
      </c>
      <c r="L1353" s="133"/>
      <c r="M1353" s="133" t="s">
        <v>1380</v>
      </c>
      <c r="N1353" s="133"/>
      <c r="O1353" s="133" t="s">
        <v>2722</v>
      </c>
      <c r="P1353" s="133" t="s">
        <v>4816</v>
      </c>
      <c r="Q1353" s="166">
        <v>42304</v>
      </c>
      <c r="R1353" s="133"/>
      <c r="S1353" s="146" t="s">
        <v>3649</v>
      </c>
      <c r="T1353" s="173" t="s">
        <v>3649</v>
      </c>
      <c r="U1353" s="170" t="s">
        <v>3649</v>
      </c>
      <c r="V1353" s="133"/>
      <c r="W1353" s="133"/>
      <c r="X1353" s="133"/>
    </row>
    <row r="1354" spans="1:24" x14ac:dyDescent="0.2">
      <c r="A1354" s="133" t="s">
        <v>7236</v>
      </c>
      <c r="B1354" s="133" t="s">
        <v>7244</v>
      </c>
      <c r="C1354" s="136" t="s">
        <v>7245</v>
      </c>
      <c r="D1354" s="136" t="s">
        <v>1641</v>
      </c>
      <c r="E1354" s="133" t="s">
        <v>4611</v>
      </c>
      <c r="F1354" s="133">
        <v>133913</v>
      </c>
      <c r="G1354" s="133" t="s">
        <v>3655</v>
      </c>
      <c r="H1354" s="133">
        <v>173</v>
      </c>
      <c r="I1354" s="133">
        <v>1</v>
      </c>
      <c r="J1354" s="133">
        <v>1202</v>
      </c>
      <c r="K1354" s="133">
        <v>36</v>
      </c>
      <c r="L1354" s="133">
        <v>2750</v>
      </c>
      <c r="M1354" s="133" t="s">
        <v>1494</v>
      </c>
      <c r="N1354" s="133" t="s">
        <v>1818</v>
      </c>
      <c r="O1354" s="133" t="s">
        <v>2614</v>
      </c>
      <c r="P1354" s="133" t="s">
        <v>4816</v>
      </c>
      <c r="Q1354" s="166">
        <v>42304</v>
      </c>
      <c r="R1354" s="133"/>
      <c r="S1354" s="146" t="s">
        <v>3649</v>
      </c>
      <c r="T1354" s="173" t="s">
        <v>3649</v>
      </c>
      <c r="U1354" s="170" t="s">
        <v>3649</v>
      </c>
      <c r="V1354" s="133"/>
      <c r="W1354" s="133"/>
      <c r="X1354" s="133"/>
    </row>
    <row r="1355" spans="1:24" x14ac:dyDescent="0.2">
      <c r="A1355" s="133"/>
      <c r="B1355" s="133" t="s">
        <v>7272</v>
      </c>
      <c r="C1355" s="136" t="s">
        <v>7218</v>
      </c>
      <c r="D1355" s="136" t="s">
        <v>1645</v>
      </c>
      <c r="E1355" s="133"/>
      <c r="F1355" s="133">
        <v>136900</v>
      </c>
      <c r="G1355" s="133" t="s">
        <v>1948</v>
      </c>
      <c r="H1355" s="133"/>
      <c r="I1355" s="133">
        <v>1</v>
      </c>
      <c r="J1355" s="133">
        <v>902</v>
      </c>
      <c r="K1355" s="133">
        <v>33</v>
      </c>
      <c r="L1355" s="133"/>
      <c r="M1355" s="133" t="s">
        <v>7098</v>
      </c>
      <c r="N1355" s="133"/>
      <c r="O1355" s="133" t="s">
        <v>2614</v>
      </c>
      <c r="P1355" s="133" t="s">
        <v>4816</v>
      </c>
      <c r="Q1355" s="166">
        <v>42307</v>
      </c>
      <c r="R1355" s="133"/>
      <c r="S1355" s="146" t="s">
        <v>3649</v>
      </c>
      <c r="T1355" s="173" t="s">
        <v>3649</v>
      </c>
      <c r="U1355" s="170" t="s">
        <v>3649</v>
      </c>
      <c r="V1355" s="133"/>
      <c r="W1355" s="133"/>
      <c r="X1355" s="133"/>
    </row>
    <row r="1356" spans="1:24" x14ac:dyDescent="0.2">
      <c r="A1356" s="133"/>
      <c r="B1356" s="133" t="s">
        <v>7272</v>
      </c>
      <c r="C1356" s="136" t="s">
        <v>7218</v>
      </c>
      <c r="D1356" s="136" t="s">
        <v>1650</v>
      </c>
      <c r="E1356" s="133"/>
      <c r="F1356" s="133">
        <v>136900</v>
      </c>
      <c r="G1356" s="133" t="s">
        <v>1948</v>
      </c>
      <c r="H1356" s="133"/>
      <c r="I1356" s="133">
        <v>1</v>
      </c>
      <c r="J1356" s="133">
        <v>902</v>
      </c>
      <c r="K1356" s="133">
        <v>33</v>
      </c>
      <c r="L1356" s="133"/>
      <c r="M1356" s="133" t="s">
        <v>7098</v>
      </c>
      <c r="N1356" s="133"/>
      <c r="O1356" s="133" t="s">
        <v>2614</v>
      </c>
      <c r="P1356" s="133" t="s">
        <v>4816</v>
      </c>
      <c r="Q1356" s="166">
        <v>42307</v>
      </c>
      <c r="R1356" s="133"/>
      <c r="S1356" s="146" t="s">
        <v>3649</v>
      </c>
      <c r="T1356" s="173" t="s">
        <v>3649</v>
      </c>
      <c r="U1356" s="170" t="s">
        <v>3649</v>
      </c>
      <c r="V1356" s="133"/>
      <c r="W1356" s="133"/>
      <c r="X1356" s="133"/>
    </row>
    <row r="1357" spans="1:24" x14ac:dyDescent="0.2">
      <c r="A1357" s="133" t="s">
        <v>7429</v>
      </c>
      <c r="B1357" s="133" t="s">
        <v>4422</v>
      </c>
      <c r="C1357" s="136" t="s">
        <v>7254</v>
      </c>
      <c r="D1357" s="136" t="s">
        <v>1645</v>
      </c>
      <c r="E1357" s="133"/>
      <c r="F1357" s="133" t="s">
        <v>7430</v>
      </c>
      <c r="G1357" s="133" t="s">
        <v>3655</v>
      </c>
      <c r="H1357" s="133">
        <v>176</v>
      </c>
      <c r="I1357" s="133">
        <v>1</v>
      </c>
      <c r="J1357" s="133">
        <v>330</v>
      </c>
      <c r="K1357" s="133">
        <v>54</v>
      </c>
      <c r="L1357" s="133">
        <v>330</v>
      </c>
      <c r="M1357" s="133" t="s">
        <v>7428</v>
      </c>
      <c r="N1357" s="133"/>
      <c r="O1357" s="133" t="s">
        <v>6228</v>
      </c>
      <c r="P1357" s="133" t="s">
        <v>663</v>
      </c>
      <c r="Q1357" s="166">
        <v>42305</v>
      </c>
      <c r="R1357" s="133"/>
      <c r="S1357" s="146" t="s">
        <v>3649</v>
      </c>
      <c r="T1357" s="173" t="s">
        <v>3649</v>
      </c>
      <c r="U1357" s="170" t="s">
        <v>3649</v>
      </c>
      <c r="V1357" s="133"/>
      <c r="W1357" s="133"/>
      <c r="X1357" s="133"/>
    </row>
    <row r="1358" spans="1:24" x14ac:dyDescent="0.2">
      <c r="A1358" s="133" t="s">
        <v>7438</v>
      </c>
      <c r="B1358" s="133" t="s">
        <v>7253</v>
      </c>
      <c r="C1358" s="136" t="s">
        <v>6921</v>
      </c>
      <c r="D1358" s="136" t="s">
        <v>4660</v>
      </c>
      <c r="E1358" s="133" t="s">
        <v>3632</v>
      </c>
      <c r="F1358" s="133">
        <v>238312</v>
      </c>
      <c r="G1358" s="133" t="s">
        <v>3620</v>
      </c>
      <c r="H1358" s="133">
        <v>303</v>
      </c>
      <c r="I1358" s="133">
        <v>1</v>
      </c>
      <c r="J1358" s="133">
        <v>220</v>
      </c>
      <c r="K1358" s="133">
        <v>38</v>
      </c>
      <c r="L1358" s="133">
        <v>220</v>
      </c>
      <c r="M1358" s="133" t="s">
        <v>6744</v>
      </c>
      <c r="N1358" s="133" t="s">
        <v>4907</v>
      </c>
      <c r="O1358" s="133" t="s">
        <v>6228</v>
      </c>
      <c r="P1358" s="133" t="s">
        <v>2277</v>
      </c>
      <c r="Q1358" s="166">
        <v>42306</v>
      </c>
      <c r="R1358" s="133"/>
      <c r="S1358" s="146" t="s">
        <v>3649</v>
      </c>
      <c r="T1358" s="173" t="s">
        <v>3649</v>
      </c>
      <c r="U1358" s="170" t="s">
        <v>3649</v>
      </c>
      <c r="V1358" s="133"/>
      <c r="W1358" s="133"/>
      <c r="X1358" s="133"/>
    </row>
    <row r="1359" spans="1:24" x14ac:dyDescent="0.2">
      <c r="A1359" s="133" t="s">
        <v>7372</v>
      </c>
      <c r="B1359" s="133" t="s">
        <v>7253</v>
      </c>
      <c r="C1359" s="136" t="s">
        <v>6921</v>
      </c>
      <c r="D1359" s="136" t="s">
        <v>4664</v>
      </c>
      <c r="E1359" s="133" t="s">
        <v>5197</v>
      </c>
      <c r="F1359" s="133" t="s">
        <v>5198</v>
      </c>
      <c r="G1359" s="133" t="s">
        <v>3620</v>
      </c>
      <c r="H1359" s="133">
        <v>303</v>
      </c>
      <c r="I1359" s="133">
        <v>1</v>
      </c>
      <c r="J1359" s="133">
        <v>85</v>
      </c>
      <c r="K1359" s="133">
        <v>45</v>
      </c>
      <c r="L1359" s="133">
        <v>220</v>
      </c>
      <c r="M1359" s="133" t="s">
        <v>3594</v>
      </c>
      <c r="N1359" s="133"/>
      <c r="O1359" s="133" t="s">
        <v>7288</v>
      </c>
      <c r="P1359" s="133" t="s">
        <v>4816</v>
      </c>
      <c r="Q1359" s="166">
        <v>42311</v>
      </c>
      <c r="R1359" s="133"/>
      <c r="S1359" s="146" t="s">
        <v>3649</v>
      </c>
      <c r="T1359" s="173" t="s">
        <v>3649</v>
      </c>
      <c r="U1359" s="170" t="s">
        <v>3649</v>
      </c>
      <c r="V1359" s="133"/>
      <c r="W1359" s="133"/>
      <c r="X1359" s="133"/>
    </row>
    <row r="1360" spans="1:24" x14ac:dyDescent="0.2">
      <c r="A1360" s="133"/>
      <c r="B1360" s="133" t="s">
        <v>7227</v>
      </c>
      <c r="C1360" s="136" t="s">
        <v>7188</v>
      </c>
      <c r="D1360" s="136" t="s">
        <v>2200</v>
      </c>
      <c r="E1360" s="133"/>
      <c r="F1360" s="133">
        <v>136900</v>
      </c>
      <c r="G1360" s="133" t="s">
        <v>3655</v>
      </c>
      <c r="H1360" s="133">
        <v>175</v>
      </c>
      <c r="I1360" s="133">
        <v>1</v>
      </c>
      <c r="J1360" s="133">
        <v>602</v>
      </c>
      <c r="K1360" s="133">
        <v>33</v>
      </c>
      <c r="L1360" s="133"/>
      <c r="M1360" s="133" t="s">
        <v>7486</v>
      </c>
      <c r="N1360" s="133"/>
      <c r="O1360" s="133" t="s">
        <v>2722</v>
      </c>
      <c r="P1360" s="133" t="s">
        <v>2277</v>
      </c>
      <c r="Q1360" s="166">
        <v>42311</v>
      </c>
      <c r="R1360" s="133"/>
      <c r="S1360" s="146" t="s">
        <v>3649</v>
      </c>
      <c r="T1360" s="173" t="s">
        <v>3649</v>
      </c>
      <c r="U1360" s="170" t="s">
        <v>3649</v>
      </c>
      <c r="V1360" s="133"/>
      <c r="W1360" s="133"/>
      <c r="X1360" s="133"/>
    </row>
    <row r="1361" spans="1:24" x14ac:dyDescent="0.2">
      <c r="A1361" s="133"/>
      <c r="B1361" s="133" t="s">
        <v>7227</v>
      </c>
      <c r="C1361" s="136" t="s">
        <v>7188</v>
      </c>
      <c r="D1361" s="136" t="s">
        <v>2269</v>
      </c>
      <c r="E1361" s="133"/>
      <c r="F1361" s="133">
        <v>136900</v>
      </c>
      <c r="G1361" s="133" t="s">
        <v>3655</v>
      </c>
      <c r="H1361" s="133">
        <v>175</v>
      </c>
      <c r="I1361" s="133">
        <v>1</v>
      </c>
      <c r="J1361" s="133">
        <v>602</v>
      </c>
      <c r="K1361" s="133">
        <v>33</v>
      </c>
      <c r="L1361" s="133"/>
      <c r="M1361" s="133" t="s">
        <v>1380</v>
      </c>
      <c r="N1361" s="133"/>
      <c r="O1361" s="133" t="s">
        <v>2722</v>
      </c>
      <c r="P1361" s="133" t="s">
        <v>2277</v>
      </c>
      <c r="Q1361" s="166">
        <v>42311</v>
      </c>
      <c r="R1361" s="133"/>
      <c r="S1361" s="146" t="s">
        <v>3649</v>
      </c>
      <c r="T1361" s="173" t="s">
        <v>3649</v>
      </c>
      <c r="U1361" s="170" t="s">
        <v>3649</v>
      </c>
      <c r="V1361" s="133"/>
      <c r="W1361" s="133"/>
      <c r="X1361" s="133"/>
    </row>
    <row r="1362" spans="1:24" x14ac:dyDescent="0.2">
      <c r="A1362" s="133"/>
      <c r="B1362" s="133" t="s">
        <v>7294</v>
      </c>
      <c r="C1362" s="136" t="s">
        <v>7427</v>
      </c>
      <c r="D1362" s="136" t="s">
        <v>1651</v>
      </c>
      <c r="E1362" s="133"/>
      <c r="F1362" s="133">
        <v>136900</v>
      </c>
      <c r="G1362" s="133">
        <v>165</v>
      </c>
      <c r="H1362" s="133">
        <v>176</v>
      </c>
      <c r="I1362" s="133">
        <v>1</v>
      </c>
      <c r="J1362" s="133">
        <v>602</v>
      </c>
      <c r="K1362" s="133">
        <v>33</v>
      </c>
      <c r="L1362" s="133"/>
      <c r="M1362" s="133" t="s">
        <v>1380</v>
      </c>
      <c r="N1362" s="133"/>
      <c r="O1362" s="133" t="s">
        <v>2573</v>
      </c>
      <c r="P1362" s="133" t="s">
        <v>2277</v>
      </c>
      <c r="Q1362" s="166">
        <v>42313</v>
      </c>
      <c r="R1362" s="133"/>
      <c r="S1362" s="146" t="s">
        <v>3649</v>
      </c>
      <c r="T1362" s="173" t="s">
        <v>3649</v>
      </c>
      <c r="U1362" s="170" t="s">
        <v>3649</v>
      </c>
      <c r="V1362" s="133"/>
      <c r="W1362" s="133"/>
      <c r="X1362" s="133"/>
    </row>
    <row r="1363" spans="1:24" x14ac:dyDescent="0.2">
      <c r="A1363" s="133" t="s">
        <v>7465</v>
      </c>
      <c r="B1363" s="133" t="s">
        <v>4422</v>
      </c>
      <c r="C1363" s="136" t="s">
        <v>7254</v>
      </c>
      <c r="D1363" s="136" t="s">
        <v>2447</v>
      </c>
      <c r="E1363" s="133" t="s">
        <v>916</v>
      </c>
      <c r="F1363" s="133" t="s">
        <v>1210</v>
      </c>
      <c r="G1363" s="133" t="s">
        <v>3655</v>
      </c>
      <c r="H1363" s="133">
        <v>172</v>
      </c>
      <c r="I1363" s="133">
        <v>1</v>
      </c>
      <c r="J1363" s="133">
        <v>110</v>
      </c>
      <c r="K1363" s="133">
        <v>62</v>
      </c>
      <c r="L1363" s="133">
        <v>110</v>
      </c>
      <c r="M1363" s="133" t="s">
        <v>917</v>
      </c>
      <c r="N1363" s="133" t="s">
        <v>3595</v>
      </c>
      <c r="O1363" s="133" t="s">
        <v>4452</v>
      </c>
      <c r="P1363" s="133" t="s">
        <v>2277</v>
      </c>
      <c r="Q1363" s="166">
        <v>42311</v>
      </c>
      <c r="R1363" s="133"/>
      <c r="S1363" s="146" t="s">
        <v>3649</v>
      </c>
      <c r="T1363" s="173" t="s">
        <v>3649</v>
      </c>
      <c r="U1363" s="170" t="s">
        <v>3649</v>
      </c>
      <c r="V1363" s="133"/>
      <c r="W1363" s="133"/>
      <c r="X1363" s="133"/>
    </row>
    <row r="1364" spans="1:24" x14ac:dyDescent="0.2">
      <c r="A1364" s="133" t="s">
        <v>7472</v>
      </c>
      <c r="B1364" s="133" t="s">
        <v>7253</v>
      </c>
      <c r="C1364" s="136" t="s">
        <v>6921</v>
      </c>
      <c r="D1364" s="136" t="s">
        <v>2742</v>
      </c>
      <c r="E1364" s="133" t="s">
        <v>5283</v>
      </c>
      <c r="F1364" s="133" t="s">
        <v>2344</v>
      </c>
      <c r="G1364" s="133" t="s">
        <v>3620</v>
      </c>
      <c r="H1364" s="133">
        <v>303</v>
      </c>
      <c r="I1364" s="133">
        <v>1</v>
      </c>
      <c r="J1364" s="133">
        <v>55</v>
      </c>
      <c r="K1364" s="133">
        <v>54</v>
      </c>
      <c r="L1364" s="133">
        <v>55</v>
      </c>
      <c r="M1364" s="133" t="s">
        <v>7473</v>
      </c>
      <c r="N1364" s="133" t="s">
        <v>3633</v>
      </c>
      <c r="O1364" s="133" t="s">
        <v>6228</v>
      </c>
      <c r="P1364" s="133" t="s">
        <v>4816</v>
      </c>
      <c r="Q1364" s="166">
        <v>42312</v>
      </c>
      <c r="R1364" s="133"/>
      <c r="S1364" s="146" t="s">
        <v>3649</v>
      </c>
      <c r="T1364" s="173" t="s">
        <v>3649</v>
      </c>
      <c r="U1364" s="170" t="s">
        <v>3649</v>
      </c>
      <c r="V1364" s="133"/>
      <c r="W1364" s="133"/>
      <c r="X1364" s="133"/>
    </row>
    <row r="1365" spans="1:24" x14ac:dyDescent="0.2">
      <c r="B1365" s="133" t="s">
        <v>7291</v>
      </c>
      <c r="C1365" s="136" t="s">
        <v>6953</v>
      </c>
      <c r="D1365" s="136" t="s">
        <v>7479</v>
      </c>
      <c r="E1365" s="133"/>
      <c r="F1365" s="133" t="s">
        <v>1207</v>
      </c>
      <c r="G1365" s="133">
        <v>145</v>
      </c>
      <c r="H1365" s="133">
        <v>150</v>
      </c>
      <c r="I1365" s="133">
        <v>1</v>
      </c>
      <c r="J1365" s="133">
        <v>209.5</v>
      </c>
      <c r="K1365" s="133">
        <v>45</v>
      </c>
      <c r="L1365" s="133"/>
      <c r="M1365" s="133" t="s">
        <v>1207</v>
      </c>
      <c r="N1365" s="133"/>
      <c r="O1365" s="133" t="s">
        <v>4556</v>
      </c>
      <c r="P1365" s="133" t="s">
        <v>2277</v>
      </c>
      <c r="Q1365" s="166">
        <v>42311</v>
      </c>
      <c r="R1365" s="133"/>
      <c r="S1365" s="146" t="s">
        <v>3649</v>
      </c>
      <c r="T1365" s="173" t="s">
        <v>3649</v>
      </c>
      <c r="U1365" s="170" t="s">
        <v>3649</v>
      </c>
      <c r="V1365" s="133"/>
      <c r="W1365" s="133"/>
      <c r="X1365" s="133"/>
    </row>
    <row r="1366" spans="1:24" x14ac:dyDescent="0.2">
      <c r="A1366" s="133"/>
      <c r="B1366" s="133" t="s">
        <v>7291</v>
      </c>
      <c r="C1366" s="136" t="s">
        <v>6953</v>
      </c>
      <c r="D1366" s="136" t="s">
        <v>7480</v>
      </c>
      <c r="E1366" s="133"/>
      <c r="F1366" s="133" t="s">
        <v>1207</v>
      </c>
      <c r="G1366" s="133">
        <v>145</v>
      </c>
      <c r="H1366" s="133">
        <v>150</v>
      </c>
      <c r="I1366" s="133">
        <v>1</v>
      </c>
      <c r="J1366" s="133">
        <v>209.5</v>
      </c>
      <c r="K1366" s="133">
        <v>45</v>
      </c>
      <c r="L1366" s="133"/>
      <c r="M1366" s="133" t="s">
        <v>1207</v>
      </c>
      <c r="N1366" s="133"/>
      <c r="O1366" s="133" t="s">
        <v>4556</v>
      </c>
      <c r="P1366" s="133" t="s">
        <v>2277</v>
      </c>
      <c r="Q1366" s="166">
        <v>42311</v>
      </c>
      <c r="R1366" s="133"/>
      <c r="S1366" s="146" t="s">
        <v>3649</v>
      </c>
      <c r="T1366" s="173" t="s">
        <v>3649</v>
      </c>
      <c r="U1366" s="170" t="s">
        <v>3649</v>
      </c>
      <c r="V1366" s="133"/>
      <c r="W1366" s="133"/>
      <c r="X1366" s="133"/>
    </row>
    <row r="1367" spans="1:24" x14ac:dyDescent="0.2">
      <c r="A1367" s="133" t="s">
        <v>7475</v>
      </c>
      <c r="B1367" s="133" t="s">
        <v>7291</v>
      </c>
      <c r="C1367" s="136" t="s">
        <v>6953</v>
      </c>
      <c r="D1367" s="136" t="s">
        <v>5152</v>
      </c>
      <c r="E1367" s="133"/>
      <c r="F1367" s="133" t="s">
        <v>7481</v>
      </c>
      <c r="G1367" s="133">
        <v>145</v>
      </c>
      <c r="H1367" s="133">
        <v>150</v>
      </c>
      <c r="I1367" s="133">
        <v>1</v>
      </c>
      <c r="J1367" s="133">
        <v>5</v>
      </c>
      <c r="K1367" s="133">
        <v>45</v>
      </c>
      <c r="L1367" s="133"/>
      <c r="M1367" s="133" t="s">
        <v>1207</v>
      </c>
      <c r="N1367" s="133"/>
      <c r="O1367" s="133" t="s">
        <v>7300</v>
      </c>
      <c r="P1367" s="133" t="s">
        <v>2277</v>
      </c>
      <c r="Q1367" s="166">
        <v>42311</v>
      </c>
      <c r="R1367" s="133"/>
      <c r="S1367" s="146" t="s">
        <v>3649</v>
      </c>
      <c r="T1367" s="173" t="s">
        <v>3649</v>
      </c>
      <c r="U1367" s="170" t="s">
        <v>3649</v>
      </c>
      <c r="V1367" s="133"/>
      <c r="W1367" s="133"/>
      <c r="X1367" s="133"/>
    </row>
    <row r="1368" spans="1:24" x14ac:dyDescent="0.2">
      <c r="A1368" s="133" t="s">
        <v>7475</v>
      </c>
      <c r="B1368" s="133" t="s">
        <v>7291</v>
      </c>
      <c r="C1368" s="136" t="s">
        <v>6953</v>
      </c>
      <c r="D1368" s="136" t="s">
        <v>5152</v>
      </c>
      <c r="E1368" s="133"/>
      <c r="F1368" s="133" t="s">
        <v>7481</v>
      </c>
      <c r="G1368" s="133">
        <v>145</v>
      </c>
      <c r="H1368" s="133">
        <v>150</v>
      </c>
      <c r="I1368" s="133">
        <v>1</v>
      </c>
      <c r="J1368" s="133">
        <v>5</v>
      </c>
      <c r="K1368" s="133">
        <v>45</v>
      </c>
      <c r="L1368" s="133"/>
      <c r="M1368" s="133" t="s">
        <v>1207</v>
      </c>
      <c r="N1368" s="133"/>
      <c r="O1368" s="133" t="s">
        <v>7300</v>
      </c>
      <c r="P1368" s="133" t="s">
        <v>2277</v>
      </c>
      <c r="Q1368" s="166">
        <v>42311</v>
      </c>
      <c r="R1368" s="133"/>
      <c r="S1368" s="146" t="s">
        <v>3649</v>
      </c>
      <c r="T1368" s="173" t="s">
        <v>3649</v>
      </c>
      <c r="U1368" s="170" t="s">
        <v>3649</v>
      </c>
      <c r="V1368" s="133"/>
      <c r="W1368" s="133"/>
      <c r="X1368" s="133"/>
    </row>
    <row r="1369" spans="1:24" x14ac:dyDescent="0.2">
      <c r="A1369" s="133" t="s">
        <v>7476</v>
      </c>
      <c r="B1369" s="133" t="s">
        <v>7291</v>
      </c>
      <c r="C1369" s="136" t="s">
        <v>6953</v>
      </c>
      <c r="D1369" s="136" t="s">
        <v>5154</v>
      </c>
      <c r="E1369" s="133"/>
      <c r="F1369" s="133" t="s">
        <v>7483</v>
      </c>
      <c r="G1369" s="133">
        <v>145</v>
      </c>
      <c r="H1369" s="133">
        <v>150</v>
      </c>
      <c r="I1369" s="133">
        <v>1</v>
      </c>
      <c r="J1369" s="133">
        <v>5</v>
      </c>
      <c r="K1369" s="133">
        <v>45</v>
      </c>
      <c r="L1369" s="133"/>
      <c r="M1369" s="133" t="s">
        <v>1207</v>
      </c>
      <c r="N1369" s="133"/>
      <c r="O1369" s="133" t="s">
        <v>3603</v>
      </c>
      <c r="P1369" s="133" t="s">
        <v>2277</v>
      </c>
      <c r="Q1369" s="166">
        <v>42311</v>
      </c>
      <c r="R1369" s="133"/>
      <c r="S1369" s="146" t="s">
        <v>3649</v>
      </c>
      <c r="T1369" s="173" t="s">
        <v>3649</v>
      </c>
      <c r="U1369" s="170" t="s">
        <v>3649</v>
      </c>
      <c r="V1369" s="133"/>
      <c r="W1369" s="133"/>
      <c r="X1369" s="133"/>
    </row>
    <row r="1370" spans="1:24" x14ac:dyDescent="0.2">
      <c r="A1370" s="133" t="s">
        <v>7476</v>
      </c>
      <c r="B1370" s="133" t="s">
        <v>7291</v>
      </c>
      <c r="C1370" s="136" t="s">
        <v>6953</v>
      </c>
      <c r="D1370" s="136" t="s">
        <v>5154</v>
      </c>
      <c r="E1370" s="133"/>
      <c r="F1370" s="133" t="s">
        <v>7483</v>
      </c>
      <c r="G1370" s="133">
        <v>145</v>
      </c>
      <c r="H1370" s="133">
        <v>150</v>
      </c>
      <c r="I1370" s="133">
        <v>1</v>
      </c>
      <c r="J1370" s="133">
        <v>5</v>
      </c>
      <c r="K1370" s="133">
        <v>45</v>
      </c>
      <c r="L1370" s="133"/>
      <c r="M1370" s="133" t="s">
        <v>1207</v>
      </c>
      <c r="N1370" s="133"/>
      <c r="O1370" s="133" t="s">
        <v>3603</v>
      </c>
      <c r="P1370" s="133" t="s">
        <v>2277</v>
      </c>
      <c r="Q1370" s="166">
        <v>42311</v>
      </c>
      <c r="R1370" s="133"/>
      <c r="S1370" s="146" t="s">
        <v>3649</v>
      </c>
      <c r="T1370" s="173" t="s">
        <v>3649</v>
      </c>
      <c r="U1370" s="170" t="s">
        <v>3649</v>
      </c>
      <c r="V1370" s="133"/>
      <c r="W1370" s="133"/>
      <c r="X1370" s="133"/>
    </row>
    <row r="1371" spans="1:24" x14ac:dyDescent="0.2">
      <c r="A1371" s="133" t="s">
        <v>7477</v>
      </c>
      <c r="B1371" s="133" t="s">
        <v>7291</v>
      </c>
      <c r="C1371" s="136" t="s">
        <v>6953</v>
      </c>
      <c r="D1371" s="136" t="s">
        <v>5158</v>
      </c>
      <c r="E1371" s="133"/>
      <c r="F1371" s="133" t="s">
        <v>7484</v>
      </c>
      <c r="G1371" s="133">
        <v>145</v>
      </c>
      <c r="H1371" s="133">
        <v>150</v>
      </c>
      <c r="I1371" s="133">
        <v>1</v>
      </c>
      <c r="J1371" s="133">
        <v>1</v>
      </c>
      <c r="K1371" s="133">
        <v>45</v>
      </c>
      <c r="L1371" s="133"/>
      <c r="M1371" s="133" t="s">
        <v>1207</v>
      </c>
      <c r="N1371" s="133"/>
      <c r="O1371" s="133" t="s">
        <v>3603</v>
      </c>
      <c r="P1371" s="133" t="s">
        <v>2277</v>
      </c>
      <c r="Q1371" s="166">
        <v>42312</v>
      </c>
      <c r="R1371" s="133"/>
      <c r="S1371" s="146" t="s">
        <v>3649</v>
      </c>
      <c r="T1371" s="173" t="s">
        <v>3649</v>
      </c>
      <c r="U1371" s="170" t="s">
        <v>3649</v>
      </c>
      <c r="V1371" s="133"/>
      <c r="W1371" s="133"/>
      <c r="X1371" s="133"/>
    </row>
    <row r="1372" spans="1:24" x14ac:dyDescent="0.2">
      <c r="A1372" s="133" t="s">
        <v>7477</v>
      </c>
      <c r="B1372" s="133" t="s">
        <v>7291</v>
      </c>
      <c r="C1372" s="136" t="s">
        <v>6953</v>
      </c>
      <c r="D1372" s="136" t="s">
        <v>5158</v>
      </c>
      <c r="E1372" s="133"/>
      <c r="F1372" s="133" t="s">
        <v>7484</v>
      </c>
      <c r="G1372" s="133">
        <v>145</v>
      </c>
      <c r="H1372" s="133">
        <v>150</v>
      </c>
      <c r="I1372" s="133">
        <v>1</v>
      </c>
      <c r="J1372" s="133">
        <v>1</v>
      </c>
      <c r="K1372" s="133">
        <v>45</v>
      </c>
      <c r="L1372" s="133"/>
      <c r="M1372" s="133" t="s">
        <v>1207</v>
      </c>
      <c r="N1372" s="133"/>
      <c r="O1372" s="133" t="s">
        <v>3603</v>
      </c>
      <c r="P1372" s="133" t="s">
        <v>2277</v>
      </c>
      <c r="Q1372" s="166">
        <v>42312</v>
      </c>
      <c r="R1372" s="133"/>
      <c r="S1372" s="146" t="s">
        <v>3649</v>
      </c>
      <c r="T1372" s="173" t="s">
        <v>3649</v>
      </c>
      <c r="U1372" s="170" t="s">
        <v>3649</v>
      </c>
      <c r="V1372" s="133"/>
      <c r="W1372" s="133"/>
      <c r="X1372" s="133"/>
    </row>
    <row r="1373" spans="1:24" x14ac:dyDescent="0.2">
      <c r="A1373" s="133" t="s">
        <v>7478</v>
      </c>
      <c r="B1373" s="133" t="s">
        <v>7291</v>
      </c>
      <c r="C1373" s="136" t="s">
        <v>6953</v>
      </c>
      <c r="D1373" s="136" t="s">
        <v>5161</v>
      </c>
      <c r="E1373" s="133"/>
      <c r="F1373" s="133" t="s">
        <v>7485</v>
      </c>
      <c r="G1373" s="133">
        <v>145</v>
      </c>
      <c r="H1373" s="133">
        <v>150</v>
      </c>
      <c r="I1373" s="133">
        <v>1</v>
      </c>
      <c r="J1373" s="133">
        <v>1</v>
      </c>
      <c r="K1373" s="133">
        <v>63</v>
      </c>
      <c r="L1373" s="133"/>
      <c r="M1373" s="133" t="s">
        <v>1207</v>
      </c>
      <c r="N1373" s="133"/>
      <c r="O1373" s="133" t="s">
        <v>7482</v>
      </c>
      <c r="P1373" s="133" t="s">
        <v>2277</v>
      </c>
      <c r="Q1373" s="166">
        <v>42312</v>
      </c>
      <c r="R1373" s="133"/>
      <c r="S1373" s="146" t="s">
        <v>3649</v>
      </c>
      <c r="T1373" s="173" t="s">
        <v>3649</v>
      </c>
      <c r="U1373" s="170" t="s">
        <v>3649</v>
      </c>
      <c r="V1373" s="133"/>
      <c r="W1373" s="133"/>
      <c r="X1373" s="133"/>
    </row>
    <row r="1374" spans="1:24" x14ac:dyDescent="0.2">
      <c r="A1374" s="133" t="s">
        <v>7478</v>
      </c>
      <c r="B1374" s="133" t="s">
        <v>7291</v>
      </c>
      <c r="C1374" s="136" t="s">
        <v>6953</v>
      </c>
      <c r="D1374" s="136" t="s">
        <v>5161</v>
      </c>
      <c r="E1374" s="133"/>
      <c r="F1374" s="133" t="s">
        <v>7485</v>
      </c>
      <c r="G1374" s="133">
        <v>145</v>
      </c>
      <c r="H1374" s="133">
        <v>150</v>
      </c>
      <c r="I1374" s="133">
        <v>1</v>
      </c>
      <c r="J1374" s="133">
        <v>1</v>
      </c>
      <c r="K1374" s="133">
        <v>63</v>
      </c>
      <c r="L1374" s="133"/>
      <c r="M1374" s="133" t="s">
        <v>1207</v>
      </c>
      <c r="N1374" s="133"/>
      <c r="O1374" s="133" t="s">
        <v>7482</v>
      </c>
      <c r="P1374" s="133" t="s">
        <v>2277</v>
      </c>
      <c r="Q1374" s="166">
        <v>42312</v>
      </c>
      <c r="R1374" s="133"/>
      <c r="S1374" s="146" t="s">
        <v>3649</v>
      </c>
      <c r="T1374" s="173" t="s">
        <v>3649</v>
      </c>
      <c r="U1374" s="170" t="s">
        <v>3649</v>
      </c>
      <c r="V1374" s="133"/>
      <c r="W1374" s="133"/>
      <c r="X1374" s="133"/>
    </row>
    <row r="1375" spans="1:24" x14ac:dyDescent="0.2">
      <c r="A1375" s="133" t="s">
        <v>1207</v>
      </c>
      <c r="B1375" s="133" t="s">
        <v>4422</v>
      </c>
      <c r="C1375" s="136" t="s">
        <v>7254</v>
      </c>
      <c r="D1375" s="136" t="s">
        <v>2451</v>
      </c>
      <c r="E1375" s="133"/>
      <c r="F1375" s="133">
        <v>260842</v>
      </c>
      <c r="G1375" s="133" t="s">
        <v>3655</v>
      </c>
      <c r="H1375" s="133">
        <v>172</v>
      </c>
      <c r="I1375" s="133">
        <v>1</v>
      </c>
      <c r="J1375" s="133">
        <v>5</v>
      </c>
      <c r="K1375" s="133">
        <v>60</v>
      </c>
      <c r="L1375" s="133">
        <v>5</v>
      </c>
      <c r="M1375" s="133" t="s">
        <v>6584</v>
      </c>
      <c r="N1375" s="133"/>
      <c r="O1375" s="133" t="s">
        <v>7487</v>
      </c>
      <c r="P1375" s="133" t="s">
        <v>2277</v>
      </c>
      <c r="Q1375" s="166">
        <v>42311</v>
      </c>
      <c r="R1375" s="133"/>
      <c r="S1375" s="146" t="s">
        <v>3649</v>
      </c>
      <c r="T1375" s="173" t="s">
        <v>3649</v>
      </c>
      <c r="U1375" s="170" t="s">
        <v>3649</v>
      </c>
      <c r="V1375" s="133"/>
      <c r="W1375" s="133"/>
      <c r="X1375" s="133"/>
    </row>
    <row r="1376" spans="1:24" x14ac:dyDescent="0.2">
      <c r="A1376" s="133" t="s">
        <v>7488</v>
      </c>
      <c r="B1376" s="133" t="s">
        <v>4422</v>
      </c>
      <c r="C1376" s="136" t="s">
        <v>7254</v>
      </c>
      <c r="D1376" s="136" t="s">
        <v>2200</v>
      </c>
      <c r="E1376" s="133">
        <v>102231</v>
      </c>
      <c r="F1376" s="133" t="s">
        <v>6733</v>
      </c>
      <c r="G1376" s="133" t="s">
        <v>3655</v>
      </c>
      <c r="H1376" s="133">
        <v>172</v>
      </c>
      <c r="I1376" s="133">
        <v>1</v>
      </c>
      <c r="J1376" s="133">
        <v>10</v>
      </c>
      <c r="K1376" s="133">
        <v>54</v>
      </c>
      <c r="L1376" s="133">
        <v>10</v>
      </c>
      <c r="M1376" s="133" t="s">
        <v>917</v>
      </c>
      <c r="N1376" s="133"/>
      <c r="O1376" s="133" t="s">
        <v>4451</v>
      </c>
      <c r="P1376" s="133" t="s">
        <v>2277</v>
      </c>
      <c r="Q1376" s="166">
        <v>42312</v>
      </c>
      <c r="R1376" s="133"/>
      <c r="S1376" s="146" t="s">
        <v>3649</v>
      </c>
      <c r="T1376" s="173" t="s">
        <v>3649</v>
      </c>
      <c r="U1376" s="170" t="s">
        <v>3649</v>
      </c>
      <c r="V1376" s="133"/>
      <c r="W1376" s="133"/>
      <c r="X1376" s="133"/>
    </row>
    <row r="1377" spans="1:24" x14ac:dyDescent="0.2">
      <c r="A1377" s="133">
        <v>42311</v>
      </c>
      <c r="B1377" s="133" t="s">
        <v>7291</v>
      </c>
      <c r="C1377" s="136" t="s">
        <v>6953</v>
      </c>
      <c r="D1377" s="136" t="s">
        <v>7310</v>
      </c>
      <c r="E1377" s="133"/>
      <c r="F1377" s="133" t="s">
        <v>7489</v>
      </c>
      <c r="G1377" s="133">
        <v>145</v>
      </c>
      <c r="H1377" s="133">
        <v>150</v>
      </c>
      <c r="I1377" s="133">
        <v>1</v>
      </c>
      <c r="J1377" s="133">
        <v>17.5</v>
      </c>
      <c r="K1377" s="133">
        <v>45</v>
      </c>
      <c r="L1377" s="133"/>
      <c r="M1377" s="133" t="s">
        <v>1207</v>
      </c>
      <c r="N1377" s="133"/>
      <c r="O1377" s="133" t="s">
        <v>7490</v>
      </c>
      <c r="P1377" s="133" t="s">
        <v>2277</v>
      </c>
      <c r="Q1377" s="166">
        <v>42313</v>
      </c>
      <c r="R1377" s="133"/>
      <c r="S1377" s="146" t="s">
        <v>3649</v>
      </c>
      <c r="T1377" s="173" t="s">
        <v>3649</v>
      </c>
      <c r="U1377" s="170" t="s">
        <v>3649</v>
      </c>
      <c r="V1377" s="133"/>
      <c r="W1377" s="133"/>
      <c r="X1377" s="133"/>
    </row>
    <row r="1378" spans="1:24" x14ac:dyDescent="0.2">
      <c r="A1378" s="133">
        <v>42311</v>
      </c>
      <c r="B1378" s="133" t="s">
        <v>7291</v>
      </c>
      <c r="C1378" s="136" t="s">
        <v>6953</v>
      </c>
      <c r="D1378" s="136" t="s">
        <v>7313</v>
      </c>
      <c r="E1378" s="133"/>
      <c r="F1378" s="133" t="s">
        <v>7489</v>
      </c>
      <c r="G1378" s="133">
        <v>145</v>
      </c>
      <c r="H1378" s="133">
        <v>150</v>
      </c>
      <c r="I1378" s="133">
        <v>1</v>
      </c>
      <c r="J1378" s="133">
        <v>17.5</v>
      </c>
      <c r="K1378" s="133">
        <v>45</v>
      </c>
      <c r="L1378" s="133"/>
      <c r="M1378" s="133" t="s">
        <v>1207</v>
      </c>
      <c r="N1378" s="133"/>
      <c r="O1378" s="133" t="s">
        <v>7490</v>
      </c>
      <c r="P1378" s="133" t="s">
        <v>2277</v>
      </c>
      <c r="Q1378" s="166">
        <v>42313</v>
      </c>
      <c r="R1378" s="133"/>
      <c r="S1378" s="146" t="s">
        <v>3649</v>
      </c>
      <c r="T1378" s="173" t="s">
        <v>3649</v>
      </c>
      <c r="U1378" s="170" t="s">
        <v>3649</v>
      </c>
      <c r="V1378" s="133"/>
      <c r="W1378" s="133"/>
      <c r="X1378" s="133"/>
    </row>
    <row r="1379" spans="1:24" x14ac:dyDescent="0.2">
      <c r="A1379" s="133"/>
      <c r="B1379" s="133" t="s">
        <v>7271</v>
      </c>
      <c r="C1379" s="136" t="s">
        <v>7237</v>
      </c>
      <c r="D1379" s="136" t="s">
        <v>3704</v>
      </c>
      <c r="E1379" s="133"/>
      <c r="F1379" s="133">
        <v>136900</v>
      </c>
      <c r="G1379" s="133" t="s">
        <v>1192</v>
      </c>
      <c r="H1379" s="133">
        <v>125</v>
      </c>
      <c r="I1379" s="133">
        <v>1</v>
      </c>
      <c r="J1379" s="133">
        <v>902</v>
      </c>
      <c r="K1379" s="133">
        <v>33</v>
      </c>
      <c r="L1379" s="133"/>
      <c r="M1379" s="133" t="s">
        <v>7098</v>
      </c>
      <c r="N1379" s="133"/>
      <c r="O1379" s="133" t="s">
        <v>2614</v>
      </c>
      <c r="P1379" s="133" t="s">
        <v>4816</v>
      </c>
      <c r="Q1379" s="166">
        <v>42305</v>
      </c>
      <c r="R1379" s="133"/>
      <c r="S1379" s="146" t="s">
        <v>3649</v>
      </c>
      <c r="T1379" s="173" t="s">
        <v>3649</v>
      </c>
      <c r="U1379" s="170" t="s">
        <v>3649</v>
      </c>
      <c r="V1379" s="133"/>
      <c r="W1379" s="133"/>
      <c r="X1379" s="133"/>
    </row>
    <row r="1380" spans="1:24" x14ac:dyDescent="0.2">
      <c r="A1380" s="133"/>
      <c r="B1380" s="133" t="s">
        <v>7271</v>
      </c>
      <c r="C1380" s="136" t="s">
        <v>7237</v>
      </c>
      <c r="D1380" s="136" t="s">
        <v>3707</v>
      </c>
      <c r="E1380" s="133"/>
      <c r="F1380" s="133">
        <v>136900</v>
      </c>
      <c r="G1380" s="133" t="s">
        <v>1192</v>
      </c>
      <c r="H1380" s="133">
        <v>125</v>
      </c>
      <c r="I1380" s="133">
        <v>1</v>
      </c>
      <c r="J1380" s="133">
        <v>902</v>
      </c>
      <c r="K1380" s="133">
        <v>33</v>
      </c>
      <c r="L1380" s="133"/>
      <c r="M1380" s="133" t="s">
        <v>7098</v>
      </c>
      <c r="N1380" s="133"/>
      <c r="O1380" s="133" t="s">
        <v>2614</v>
      </c>
      <c r="P1380" s="133" t="s">
        <v>4816</v>
      </c>
      <c r="Q1380" s="166">
        <v>42305</v>
      </c>
      <c r="R1380" s="133"/>
      <c r="S1380" s="146" t="s">
        <v>3649</v>
      </c>
      <c r="T1380" s="173" t="s">
        <v>3649</v>
      </c>
      <c r="U1380" s="170" t="s">
        <v>3649</v>
      </c>
      <c r="V1380" s="133"/>
      <c r="W1380" s="133"/>
      <c r="X1380" s="133"/>
    </row>
    <row r="1381" spans="1:24" x14ac:dyDescent="0.2">
      <c r="A1381" s="133"/>
      <c r="B1381" s="133" t="s">
        <v>7276</v>
      </c>
      <c r="C1381" s="136" t="s">
        <v>7458</v>
      </c>
      <c r="D1381" s="136" t="s">
        <v>1651</v>
      </c>
      <c r="E1381" s="133"/>
      <c r="F1381" s="133">
        <v>136900</v>
      </c>
      <c r="G1381" s="133" t="s">
        <v>3655</v>
      </c>
      <c r="H1381" s="133">
        <v>172</v>
      </c>
      <c r="I1381" s="133">
        <v>1</v>
      </c>
      <c r="J1381" s="133">
        <v>903</v>
      </c>
      <c r="K1381" s="133">
        <v>33</v>
      </c>
      <c r="L1381" s="133"/>
      <c r="M1381" s="133" t="s">
        <v>1380</v>
      </c>
      <c r="N1381" s="133"/>
      <c r="O1381" s="133" t="s">
        <v>2573</v>
      </c>
      <c r="P1381" s="133" t="s">
        <v>663</v>
      </c>
      <c r="Q1381" s="166">
        <v>42314</v>
      </c>
      <c r="R1381" s="133"/>
      <c r="S1381" s="146" t="s">
        <v>3649</v>
      </c>
      <c r="T1381" s="173" t="s">
        <v>3649</v>
      </c>
      <c r="U1381" s="170" t="s">
        <v>3649</v>
      </c>
      <c r="V1381" s="133"/>
      <c r="W1381" s="133"/>
      <c r="X1381" s="133"/>
    </row>
    <row r="1382" spans="1:24" x14ac:dyDescent="0.2">
      <c r="A1382" s="133"/>
      <c r="B1382" s="133" t="s">
        <v>7229</v>
      </c>
      <c r="C1382" s="136" t="s">
        <v>7459</v>
      </c>
      <c r="D1382" s="136" t="s">
        <v>1651</v>
      </c>
      <c r="E1382" s="133"/>
      <c r="F1382" s="133">
        <v>136900</v>
      </c>
      <c r="G1382" s="133">
        <v>165</v>
      </c>
      <c r="H1382" s="133">
        <v>172</v>
      </c>
      <c r="I1382" s="133">
        <v>1</v>
      </c>
      <c r="J1382" s="133">
        <v>602</v>
      </c>
      <c r="K1382" s="133">
        <v>33</v>
      </c>
      <c r="L1382" s="133"/>
      <c r="M1382" s="133" t="s">
        <v>1380</v>
      </c>
      <c r="N1382" s="133"/>
      <c r="O1382" s="133" t="s">
        <v>2573</v>
      </c>
      <c r="P1382" s="133" t="s">
        <v>4816</v>
      </c>
      <c r="Q1382" s="166">
        <v>42320</v>
      </c>
      <c r="R1382" s="133"/>
      <c r="S1382" s="146" t="s">
        <v>3649</v>
      </c>
      <c r="T1382" s="173" t="s">
        <v>3649</v>
      </c>
      <c r="U1382" s="170" t="s">
        <v>3649</v>
      </c>
      <c r="V1382" s="133"/>
      <c r="W1382" s="133"/>
      <c r="X1382" s="133"/>
    </row>
    <row r="1383" spans="1:24" x14ac:dyDescent="0.2">
      <c r="A1383" s="133"/>
      <c r="B1383" s="133" t="s">
        <v>7272</v>
      </c>
      <c r="C1383" s="136" t="s">
        <v>7218</v>
      </c>
      <c r="D1383" s="136" t="s">
        <v>2447</v>
      </c>
      <c r="E1383" s="133"/>
      <c r="F1383" s="133">
        <v>136900</v>
      </c>
      <c r="G1383" s="133" t="s">
        <v>1948</v>
      </c>
      <c r="H1383" s="133"/>
      <c r="I1383" s="133">
        <v>1</v>
      </c>
      <c r="J1383" s="133">
        <v>676</v>
      </c>
      <c r="K1383" s="133">
        <v>33</v>
      </c>
      <c r="L1383" s="133"/>
      <c r="M1383" s="133" t="s">
        <v>7098</v>
      </c>
      <c r="N1383" s="133"/>
      <c r="O1383" s="133" t="s">
        <v>2614</v>
      </c>
      <c r="P1383" s="133" t="s">
        <v>4816</v>
      </c>
      <c r="Q1383" s="166">
        <v>42320</v>
      </c>
      <c r="R1383" s="133"/>
      <c r="S1383" s="146" t="s">
        <v>3649</v>
      </c>
      <c r="T1383" s="173" t="s">
        <v>3649</v>
      </c>
      <c r="U1383" s="170" t="s">
        <v>3649</v>
      </c>
      <c r="V1383" s="133"/>
      <c r="W1383" s="133"/>
      <c r="X1383" s="133"/>
    </row>
    <row r="1384" spans="1:24" x14ac:dyDescent="0.2">
      <c r="A1384" s="133"/>
      <c r="B1384" s="133" t="s">
        <v>7272</v>
      </c>
      <c r="C1384" s="136" t="s">
        <v>7218</v>
      </c>
      <c r="D1384" s="136" t="s">
        <v>2449</v>
      </c>
      <c r="E1384" s="133"/>
      <c r="F1384" s="133">
        <v>136900</v>
      </c>
      <c r="G1384" s="133" t="s">
        <v>1948</v>
      </c>
      <c r="H1384" s="133"/>
      <c r="I1384" s="133">
        <v>1</v>
      </c>
      <c r="J1384" s="133">
        <v>676</v>
      </c>
      <c r="K1384" s="133">
        <v>33</v>
      </c>
      <c r="L1384" s="133"/>
      <c r="M1384" s="133" t="s">
        <v>7098</v>
      </c>
      <c r="N1384" s="133"/>
      <c r="O1384" s="133" t="s">
        <v>2614</v>
      </c>
      <c r="P1384" s="133" t="s">
        <v>4816</v>
      </c>
      <c r="Q1384" s="166">
        <v>42320</v>
      </c>
      <c r="R1384" s="133"/>
      <c r="S1384" s="146" t="s">
        <v>3649</v>
      </c>
      <c r="T1384" s="173" t="s">
        <v>3649</v>
      </c>
      <c r="U1384" s="170" t="s">
        <v>3649</v>
      </c>
      <c r="V1384" s="133"/>
      <c r="W1384" s="133"/>
      <c r="X1384" s="133"/>
    </row>
    <row r="1385" spans="1:24" x14ac:dyDescent="0.2">
      <c r="A1385" s="133" t="s">
        <v>7496</v>
      </c>
      <c r="B1385" s="133" t="s">
        <v>4422</v>
      </c>
      <c r="C1385" s="136" t="s">
        <v>7254</v>
      </c>
      <c r="D1385" s="136" t="s">
        <v>2547</v>
      </c>
      <c r="E1385" s="133" t="s">
        <v>3700</v>
      </c>
      <c r="F1385" s="133" t="s">
        <v>4839</v>
      </c>
      <c r="G1385" s="133">
        <v>165</v>
      </c>
      <c r="H1385" s="133">
        <v>172</v>
      </c>
      <c r="I1385" s="133">
        <v>1</v>
      </c>
      <c r="J1385" s="133">
        <v>220</v>
      </c>
      <c r="K1385" s="133">
        <v>54</v>
      </c>
      <c r="L1385" s="133">
        <v>220</v>
      </c>
      <c r="M1385" s="133" t="s">
        <v>6744</v>
      </c>
      <c r="N1385" s="133" t="s">
        <v>4907</v>
      </c>
      <c r="O1385" s="133" t="s">
        <v>6228</v>
      </c>
      <c r="P1385" s="133" t="s">
        <v>663</v>
      </c>
      <c r="Q1385" s="166">
        <v>42320</v>
      </c>
      <c r="R1385" s="133"/>
      <c r="S1385" s="146" t="s">
        <v>3649</v>
      </c>
      <c r="T1385" s="173" t="s">
        <v>3649</v>
      </c>
      <c r="U1385" s="170" t="s">
        <v>3649</v>
      </c>
      <c r="V1385" s="133"/>
      <c r="W1385" s="133"/>
      <c r="X1385" s="133"/>
    </row>
    <row r="1386" spans="1:24" x14ac:dyDescent="0.2">
      <c r="A1386" s="133"/>
      <c r="B1386" s="133" t="s">
        <v>7271</v>
      </c>
      <c r="C1386" s="136" t="s">
        <v>7237</v>
      </c>
      <c r="D1386" s="136" t="s">
        <v>1645</v>
      </c>
      <c r="E1386" s="133"/>
      <c r="F1386" s="133">
        <v>136900</v>
      </c>
      <c r="G1386" s="133" t="s">
        <v>1192</v>
      </c>
      <c r="H1386" s="133">
        <v>125</v>
      </c>
      <c r="I1386" s="133">
        <v>1</v>
      </c>
      <c r="J1386" s="133">
        <v>538</v>
      </c>
      <c r="K1386" s="133">
        <v>33</v>
      </c>
      <c r="L1386" s="133"/>
      <c r="M1386" s="133" t="s">
        <v>7098</v>
      </c>
      <c r="N1386" s="133"/>
      <c r="O1386" s="133" t="s">
        <v>2614</v>
      </c>
      <c r="P1386" s="133" t="s">
        <v>4816</v>
      </c>
      <c r="Q1386" s="166">
        <v>42318</v>
      </c>
      <c r="R1386" s="133"/>
      <c r="S1386" s="146" t="s">
        <v>3649</v>
      </c>
      <c r="T1386" s="173" t="s">
        <v>3649</v>
      </c>
      <c r="U1386" s="170" t="s">
        <v>3649</v>
      </c>
      <c r="V1386" s="133"/>
      <c r="W1386" s="133"/>
      <c r="X1386" s="133"/>
    </row>
    <row r="1387" spans="1:24" x14ac:dyDescent="0.2">
      <c r="A1387" s="133"/>
      <c r="B1387" s="133" t="s">
        <v>7271</v>
      </c>
      <c r="C1387" s="136" t="s">
        <v>7237</v>
      </c>
      <c r="D1387" s="136" t="s">
        <v>1650</v>
      </c>
      <c r="E1387" s="133"/>
      <c r="F1387" s="133">
        <v>136900</v>
      </c>
      <c r="G1387" s="133" t="s">
        <v>1192</v>
      </c>
      <c r="H1387" s="133">
        <v>125</v>
      </c>
      <c r="I1387" s="133">
        <v>1</v>
      </c>
      <c r="J1387" s="133">
        <v>538</v>
      </c>
      <c r="K1387" s="133">
        <v>33</v>
      </c>
      <c r="L1387" s="133"/>
      <c r="M1387" s="133" t="s">
        <v>7098</v>
      </c>
      <c r="N1387" s="133"/>
      <c r="O1387" s="133" t="s">
        <v>2614</v>
      </c>
      <c r="P1387" s="133" t="s">
        <v>4816</v>
      </c>
      <c r="Q1387" s="166">
        <v>42318</v>
      </c>
      <c r="R1387" s="133"/>
      <c r="S1387" s="146" t="s">
        <v>3649</v>
      </c>
      <c r="T1387" s="173" t="s">
        <v>3649</v>
      </c>
      <c r="U1387" s="170" t="s">
        <v>3649</v>
      </c>
      <c r="V1387" s="133"/>
      <c r="W1387" s="133"/>
      <c r="X1387" s="133"/>
    </row>
    <row r="1388" spans="1:24" x14ac:dyDescent="0.2">
      <c r="A1388" s="133" t="s">
        <v>7505</v>
      </c>
      <c r="B1388" s="133" t="s">
        <v>7253</v>
      </c>
      <c r="C1388" s="136" t="s">
        <v>6921</v>
      </c>
      <c r="D1388" s="136" t="s">
        <v>4669</v>
      </c>
      <c r="E1388" s="133" t="s">
        <v>5223</v>
      </c>
      <c r="F1388" s="133" t="s">
        <v>2192</v>
      </c>
      <c r="G1388" s="133" t="s">
        <v>3620</v>
      </c>
      <c r="H1388" s="133">
        <v>303</v>
      </c>
      <c r="I1388" s="133">
        <v>1</v>
      </c>
      <c r="J1388" s="133">
        <v>55</v>
      </c>
      <c r="K1388" s="133">
        <v>45</v>
      </c>
      <c r="L1388" s="133"/>
      <c r="M1388" s="133" t="s">
        <v>3594</v>
      </c>
      <c r="N1388" s="133"/>
      <c r="O1388" s="133" t="s">
        <v>7499</v>
      </c>
      <c r="P1388" s="133" t="s">
        <v>663</v>
      </c>
      <c r="Q1388" s="166">
        <v>42320</v>
      </c>
      <c r="R1388" s="133"/>
      <c r="S1388" s="146" t="s">
        <v>3649</v>
      </c>
      <c r="T1388" s="173" t="s">
        <v>3649</v>
      </c>
      <c r="U1388" s="170" t="s">
        <v>3649</v>
      </c>
      <c r="V1388" s="133"/>
      <c r="W1388" s="133"/>
      <c r="X1388" s="133"/>
    </row>
    <row r="1389" spans="1:24" x14ac:dyDescent="0.2">
      <c r="A1389" s="133"/>
      <c r="B1389" s="133" t="s">
        <v>7262</v>
      </c>
      <c r="C1389" s="136" t="s">
        <v>7501</v>
      </c>
      <c r="D1389" s="136" t="s">
        <v>1651</v>
      </c>
      <c r="E1389" s="133"/>
      <c r="F1389" s="133">
        <v>115900</v>
      </c>
      <c r="G1389" s="133" t="s">
        <v>7502</v>
      </c>
      <c r="H1389" s="133">
        <v>250</v>
      </c>
      <c r="I1389" s="133">
        <v>1</v>
      </c>
      <c r="J1389" s="133">
        <v>50</v>
      </c>
      <c r="K1389" s="133">
        <v>15</v>
      </c>
      <c r="L1389" s="133"/>
      <c r="M1389" s="133" t="s">
        <v>7040</v>
      </c>
      <c r="N1389" s="133"/>
      <c r="O1389" s="133" t="s">
        <v>4593</v>
      </c>
      <c r="P1389" s="133" t="s">
        <v>4816</v>
      </c>
      <c r="Q1389" s="166">
        <v>42319</v>
      </c>
      <c r="R1389" s="133"/>
      <c r="S1389" s="146" t="s">
        <v>3649</v>
      </c>
      <c r="T1389" s="173" t="s">
        <v>3649</v>
      </c>
      <c r="U1389" s="170" t="s">
        <v>3649</v>
      </c>
      <c r="V1389" s="133"/>
      <c r="W1389" s="133"/>
      <c r="X1389" s="133"/>
    </row>
    <row r="1390" spans="1:24" x14ac:dyDescent="0.2">
      <c r="A1390" s="133"/>
      <c r="B1390" s="133" t="s">
        <v>7317</v>
      </c>
      <c r="C1390" s="136" t="s">
        <v>7374</v>
      </c>
      <c r="D1390" s="136" t="s">
        <v>1634</v>
      </c>
      <c r="E1390" s="133"/>
      <c r="F1390" s="133">
        <v>136900</v>
      </c>
      <c r="G1390" s="133">
        <v>165</v>
      </c>
      <c r="H1390" s="133">
        <v>176</v>
      </c>
      <c r="I1390" s="133">
        <v>1</v>
      </c>
      <c r="J1390" s="133">
        <v>602</v>
      </c>
      <c r="K1390" s="133">
        <v>33</v>
      </c>
      <c r="L1390" s="133"/>
      <c r="M1390" s="133" t="s">
        <v>1380</v>
      </c>
      <c r="N1390" s="133"/>
      <c r="O1390" s="133" t="s">
        <v>2573</v>
      </c>
      <c r="P1390" s="133" t="s">
        <v>4816</v>
      </c>
      <c r="Q1390" s="166">
        <v>42321</v>
      </c>
      <c r="R1390" s="133"/>
      <c r="S1390" s="146" t="s">
        <v>3649</v>
      </c>
      <c r="T1390" s="173" t="s">
        <v>3649</v>
      </c>
      <c r="U1390" s="170" t="s">
        <v>3649</v>
      </c>
      <c r="V1390" s="133"/>
      <c r="W1390" s="133"/>
      <c r="X1390" s="133"/>
    </row>
    <row r="1391" spans="1:24" x14ac:dyDescent="0.2">
      <c r="A1391" s="133"/>
      <c r="B1391" s="133" t="s">
        <v>7317</v>
      </c>
      <c r="C1391" s="136" t="s">
        <v>7374</v>
      </c>
      <c r="D1391" s="136" t="s">
        <v>1637</v>
      </c>
      <c r="E1391" s="133"/>
      <c r="F1391" s="133">
        <v>136900</v>
      </c>
      <c r="G1391" s="133">
        <v>165</v>
      </c>
      <c r="H1391" s="133">
        <v>176</v>
      </c>
      <c r="I1391" s="133">
        <v>1</v>
      </c>
      <c r="J1391" s="133">
        <v>602</v>
      </c>
      <c r="K1391" s="133">
        <v>33</v>
      </c>
      <c r="L1391" s="133"/>
      <c r="M1391" s="133" t="s">
        <v>1380</v>
      </c>
      <c r="N1391" s="133"/>
      <c r="O1391" s="133" t="s">
        <v>2573</v>
      </c>
      <c r="P1391" s="133" t="s">
        <v>4816</v>
      </c>
      <c r="Q1391" s="166">
        <v>42321</v>
      </c>
      <c r="R1391" s="133"/>
      <c r="S1391" s="146" t="s">
        <v>3649</v>
      </c>
      <c r="T1391" s="173" t="s">
        <v>3649</v>
      </c>
      <c r="U1391" s="170" t="s">
        <v>3649</v>
      </c>
      <c r="V1391" s="133"/>
      <c r="W1391" s="133"/>
      <c r="X1391" s="133"/>
    </row>
    <row r="1392" spans="1:24" x14ac:dyDescent="0.2">
      <c r="A1392" s="133" t="s">
        <v>7875</v>
      </c>
      <c r="B1392" s="133" t="s">
        <v>7291</v>
      </c>
      <c r="C1392" s="136" t="s">
        <v>6953</v>
      </c>
      <c r="D1392" s="136" t="s">
        <v>7314</v>
      </c>
      <c r="E1392" s="133" t="s">
        <v>6153</v>
      </c>
      <c r="F1392" s="133" t="s">
        <v>634</v>
      </c>
      <c r="G1392" s="133">
        <v>280</v>
      </c>
      <c r="H1392" s="133">
        <v>303</v>
      </c>
      <c r="I1392" s="133">
        <v>1</v>
      </c>
      <c r="J1392" s="133">
        <v>110</v>
      </c>
      <c r="K1392" s="133">
        <v>36</v>
      </c>
      <c r="L1392" s="133">
        <v>110</v>
      </c>
      <c r="M1392" s="133" t="s">
        <v>3594</v>
      </c>
      <c r="N1392" s="133"/>
      <c r="O1392" s="133" t="s">
        <v>3623</v>
      </c>
      <c r="P1392" s="133" t="s">
        <v>663</v>
      </c>
      <c r="Q1392" s="166">
        <v>42321</v>
      </c>
      <c r="R1392" s="133"/>
      <c r="S1392" s="146" t="s">
        <v>3649</v>
      </c>
      <c r="T1392" s="173" t="s">
        <v>3649</v>
      </c>
      <c r="U1392" s="170" t="s">
        <v>3649</v>
      </c>
      <c r="V1392" s="133"/>
      <c r="W1392" s="133"/>
      <c r="X1392" s="133"/>
    </row>
    <row r="1393" spans="1:24" x14ac:dyDescent="0.2">
      <c r="A1393" s="133" t="s">
        <v>7506</v>
      </c>
      <c r="B1393" s="133" t="s">
        <v>7253</v>
      </c>
      <c r="C1393" s="136" t="s">
        <v>6921</v>
      </c>
      <c r="D1393" s="136" t="s">
        <v>4674</v>
      </c>
      <c r="E1393" s="133" t="s">
        <v>2718</v>
      </c>
      <c r="F1393" s="133" t="s">
        <v>2719</v>
      </c>
      <c r="G1393" s="133" t="s">
        <v>3620</v>
      </c>
      <c r="H1393" s="133">
        <v>303</v>
      </c>
      <c r="I1393" s="133">
        <v>1</v>
      </c>
      <c r="J1393" s="133">
        <v>55</v>
      </c>
      <c r="K1393" s="133">
        <v>36</v>
      </c>
      <c r="L1393" s="133"/>
      <c r="M1393" s="133" t="s">
        <v>3594</v>
      </c>
      <c r="N1393" s="133" t="s">
        <v>4836</v>
      </c>
      <c r="O1393" s="133" t="s">
        <v>7507</v>
      </c>
      <c r="P1393" s="133" t="s">
        <v>663</v>
      </c>
      <c r="Q1393" s="166">
        <v>42321</v>
      </c>
      <c r="R1393" s="133"/>
      <c r="S1393" s="146" t="s">
        <v>3649</v>
      </c>
      <c r="T1393" s="173" t="s">
        <v>3649</v>
      </c>
      <c r="U1393" s="170" t="s">
        <v>3649</v>
      </c>
      <c r="V1393" s="133"/>
      <c r="W1393" s="133"/>
      <c r="X1393" s="133"/>
    </row>
    <row r="1394" spans="1:24" x14ac:dyDescent="0.2">
      <c r="A1394" s="133" t="s">
        <v>7236</v>
      </c>
      <c r="B1394" s="133" t="s">
        <v>7244</v>
      </c>
      <c r="C1394" s="136" t="s">
        <v>7245</v>
      </c>
      <c r="D1394" s="136" t="s">
        <v>3704</v>
      </c>
      <c r="E1394" s="133" t="s">
        <v>4611</v>
      </c>
      <c r="F1394" s="133">
        <v>133913</v>
      </c>
      <c r="G1394" s="133" t="s">
        <v>3655</v>
      </c>
      <c r="H1394" s="133">
        <v>173</v>
      </c>
      <c r="I1394" s="133">
        <v>1</v>
      </c>
      <c r="J1394" s="133">
        <v>1050</v>
      </c>
      <c r="K1394" s="133">
        <v>36</v>
      </c>
      <c r="L1394" s="133">
        <v>2750</v>
      </c>
      <c r="M1394" s="133" t="s">
        <v>1494</v>
      </c>
      <c r="N1394" s="133" t="s">
        <v>1818</v>
      </c>
      <c r="O1394" s="133" t="s">
        <v>2614</v>
      </c>
      <c r="P1394" s="133" t="s">
        <v>4816</v>
      </c>
      <c r="Q1394" s="166">
        <v>42321</v>
      </c>
      <c r="R1394" s="133"/>
      <c r="S1394" s="146" t="s">
        <v>3649</v>
      </c>
      <c r="T1394" s="173" t="s">
        <v>3649</v>
      </c>
      <c r="U1394" s="170" t="s">
        <v>3649</v>
      </c>
      <c r="V1394" s="133"/>
      <c r="W1394" s="133"/>
      <c r="X1394" s="133"/>
    </row>
    <row r="1395" spans="1:24" x14ac:dyDescent="0.2">
      <c r="A1395" s="133"/>
      <c r="B1395" s="133" t="s">
        <v>7260</v>
      </c>
      <c r="C1395" s="136" t="s">
        <v>7460</v>
      </c>
      <c r="D1395" s="136" t="s">
        <v>1651</v>
      </c>
      <c r="E1395" s="133"/>
      <c r="F1395" s="133">
        <v>136900</v>
      </c>
      <c r="G1395" s="133">
        <v>125</v>
      </c>
      <c r="H1395" s="133">
        <v>125</v>
      </c>
      <c r="I1395" s="133">
        <v>1</v>
      </c>
      <c r="J1395" s="133">
        <v>602</v>
      </c>
      <c r="K1395" s="133">
        <v>33</v>
      </c>
      <c r="L1395" s="133"/>
      <c r="M1395" s="133" t="s">
        <v>7098</v>
      </c>
      <c r="N1395" s="133"/>
      <c r="O1395" s="133" t="s">
        <v>2573</v>
      </c>
      <c r="P1395" s="133" t="s">
        <v>4816</v>
      </c>
      <c r="Q1395" s="166">
        <v>42321</v>
      </c>
      <c r="R1395" s="133"/>
      <c r="S1395" s="146" t="s">
        <v>3649</v>
      </c>
      <c r="T1395" s="173" t="s">
        <v>3649</v>
      </c>
      <c r="U1395" s="170" t="s">
        <v>3649</v>
      </c>
      <c r="V1395" s="133"/>
      <c r="W1395" s="133"/>
      <c r="X1395" s="133"/>
    </row>
    <row r="1396" spans="1:24" x14ac:dyDescent="0.2">
      <c r="A1396" s="133"/>
      <c r="B1396" s="133" t="s">
        <v>7260</v>
      </c>
      <c r="C1396" s="136" t="s">
        <v>7460</v>
      </c>
      <c r="D1396" s="136" t="s">
        <v>1631</v>
      </c>
      <c r="E1396" s="133"/>
      <c r="F1396" s="133">
        <v>136900</v>
      </c>
      <c r="G1396" s="133">
        <v>125</v>
      </c>
      <c r="H1396" s="133">
        <v>125</v>
      </c>
      <c r="I1396" s="133">
        <v>1</v>
      </c>
      <c r="J1396" s="133">
        <v>602</v>
      </c>
      <c r="K1396" s="133">
        <v>33</v>
      </c>
      <c r="L1396" s="133"/>
      <c r="M1396" s="133" t="s">
        <v>7098</v>
      </c>
      <c r="N1396" s="133"/>
      <c r="O1396" s="133" t="s">
        <v>2573</v>
      </c>
      <c r="P1396" s="133" t="s">
        <v>4816</v>
      </c>
      <c r="Q1396" s="166">
        <v>42321</v>
      </c>
      <c r="R1396" s="133"/>
      <c r="S1396" s="146" t="s">
        <v>3649</v>
      </c>
      <c r="T1396" s="173" t="s">
        <v>3649</v>
      </c>
      <c r="U1396" s="170" t="s">
        <v>3649</v>
      </c>
      <c r="V1396" s="133"/>
      <c r="W1396" s="133"/>
      <c r="X1396" s="133"/>
    </row>
    <row r="1397" spans="1:24" x14ac:dyDescent="0.2">
      <c r="A1397" s="133" t="s">
        <v>7520</v>
      </c>
      <c r="B1397" s="133" t="s">
        <v>7253</v>
      </c>
      <c r="C1397" s="136" t="s">
        <v>6921</v>
      </c>
      <c r="D1397" s="136" t="s">
        <v>4806</v>
      </c>
      <c r="E1397" s="133" t="s">
        <v>5235</v>
      </c>
      <c r="F1397" s="133" t="s">
        <v>4111</v>
      </c>
      <c r="G1397" s="133" t="s">
        <v>3620</v>
      </c>
      <c r="H1397" s="133">
        <v>303</v>
      </c>
      <c r="I1397" s="133">
        <v>1</v>
      </c>
      <c r="J1397" s="133">
        <v>58</v>
      </c>
      <c r="K1397" s="133">
        <v>36</v>
      </c>
      <c r="L1397" s="133">
        <v>55</v>
      </c>
      <c r="M1397" s="133" t="s">
        <v>3594</v>
      </c>
      <c r="N1397" s="133"/>
      <c r="O1397" s="133" t="s">
        <v>7521</v>
      </c>
      <c r="P1397" s="133" t="s">
        <v>4816</v>
      </c>
      <c r="Q1397" s="166">
        <v>42325</v>
      </c>
      <c r="R1397" s="133"/>
      <c r="S1397" s="146" t="s">
        <v>3649</v>
      </c>
      <c r="T1397" s="173" t="s">
        <v>3649</v>
      </c>
      <c r="U1397" s="170" t="s">
        <v>3649</v>
      </c>
      <c r="V1397" s="133"/>
      <c r="W1397" s="133"/>
      <c r="X1397" s="133"/>
    </row>
    <row r="1398" spans="1:24" x14ac:dyDescent="0.2">
      <c r="A1398" s="133" t="s">
        <v>7522</v>
      </c>
      <c r="B1398" s="133" t="s">
        <v>7291</v>
      </c>
      <c r="C1398" s="136" t="s">
        <v>6953</v>
      </c>
      <c r="D1398" s="136" t="s">
        <v>7323</v>
      </c>
      <c r="E1398" s="133" t="s">
        <v>7523</v>
      </c>
      <c r="F1398" s="133" t="s">
        <v>7524</v>
      </c>
      <c r="G1398" s="133" t="s">
        <v>3620</v>
      </c>
      <c r="H1398" s="133">
        <v>303</v>
      </c>
      <c r="I1398" s="133">
        <v>1</v>
      </c>
      <c r="J1398" s="133">
        <v>25</v>
      </c>
      <c r="K1398" s="133">
        <v>50</v>
      </c>
      <c r="L1398" s="133">
        <v>25</v>
      </c>
      <c r="M1398" s="133" t="s">
        <v>7320</v>
      </c>
      <c r="N1398" s="133"/>
      <c r="O1398" s="133" t="s">
        <v>7525</v>
      </c>
      <c r="P1398" s="133" t="s">
        <v>4816</v>
      </c>
      <c r="Q1398" s="166">
        <v>42325</v>
      </c>
      <c r="R1398" s="133"/>
      <c r="S1398" s="146" t="s">
        <v>3649</v>
      </c>
      <c r="T1398" s="173" t="s">
        <v>3649</v>
      </c>
      <c r="U1398" s="170" t="s">
        <v>3649</v>
      </c>
      <c r="V1398" s="133"/>
      <c r="W1398" s="133"/>
      <c r="X1398" s="133"/>
    </row>
    <row r="1399" spans="1:24" x14ac:dyDescent="0.2">
      <c r="A1399" s="133" t="s">
        <v>7511</v>
      </c>
      <c r="B1399" s="133" t="s">
        <v>7253</v>
      </c>
      <c r="C1399" s="136" t="s">
        <v>6921</v>
      </c>
      <c r="D1399" s="136" t="s">
        <v>2737</v>
      </c>
      <c r="E1399" s="133" t="s">
        <v>7512</v>
      </c>
      <c r="F1399" s="133" t="s">
        <v>7342</v>
      </c>
      <c r="G1399" s="133" t="s">
        <v>3620</v>
      </c>
      <c r="H1399" s="133">
        <v>303</v>
      </c>
      <c r="I1399" s="133">
        <v>1</v>
      </c>
      <c r="J1399" s="133">
        <v>23</v>
      </c>
      <c r="K1399" s="133">
        <v>45</v>
      </c>
      <c r="L1399" s="133"/>
      <c r="M1399" s="133" t="s">
        <v>7320</v>
      </c>
      <c r="N1399" s="133" t="s">
        <v>4833</v>
      </c>
      <c r="O1399" s="133" t="s">
        <v>7513</v>
      </c>
      <c r="P1399" s="133" t="s">
        <v>4816</v>
      </c>
      <c r="Q1399" s="166">
        <v>42324</v>
      </c>
      <c r="R1399" s="133"/>
      <c r="S1399" s="146" t="s">
        <v>3649</v>
      </c>
      <c r="T1399" s="173" t="s">
        <v>3649</v>
      </c>
      <c r="U1399" s="170" t="s">
        <v>3649</v>
      </c>
      <c r="V1399" s="133"/>
      <c r="W1399" s="133"/>
      <c r="X1399" s="133"/>
    </row>
    <row r="1400" spans="1:24" x14ac:dyDescent="0.2">
      <c r="A1400" s="133" t="s">
        <v>7515</v>
      </c>
      <c r="B1400" s="133" t="s">
        <v>7291</v>
      </c>
      <c r="C1400" s="136" t="s">
        <v>6953</v>
      </c>
      <c r="D1400" s="136" t="s">
        <v>7319</v>
      </c>
      <c r="E1400" s="133" t="s">
        <v>7516</v>
      </c>
      <c r="F1400" s="133" t="s">
        <v>7517</v>
      </c>
      <c r="G1400" s="133" t="s">
        <v>3620</v>
      </c>
      <c r="H1400" s="133">
        <v>303</v>
      </c>
      <c r="I1400" s="133">
        <v>1</v>
      </c>
      <c r="J1400" s="133">
        <v>19</v>
      </c>
      <c r="K1400" s="133">
        <v>50</v>
      </c>
      <c r="L1400" s="133">
        <v>19</v>
      </c>
      <c r="M1400" s="133" t="s">
        <v>7320</v>
      </c>
      <c r="N1400" s="133" t="s">
        <v>4833</v>
      </c>
      <c r="O1400" s="133" t="s">
        <v>7518</v>
      </c>
      <c r="P1400" s="133" t="s">
        <v>4816</v>
      </c>
      <c r="Q1400" s="166">
        <v>42324</v>
      </c>
      <c r="R1400" s="133"/>
      <c r="S1400" s="146" t="s">
        <v>3649</v>
      </c>
      <c r="T1400" s="173" t="s">
        <v>3649</v>
      </c>
      <c r="U1400" s="170" t="s">
        <v>3649</v>
      </c>
      <c r="V1400" s="133"/>
      <c r="W1400" s="133"/>
      <c r="X1400" s="133"/>
    </row>
    <row r="1401" spans="1:24" x14ac:dyDescent="0.2">
      <c r="A1401" s="133" t="s">
        <v>7542</v>
      </c>
      <c r="B1401" s="133" t="s">
        <v>7291</v>
      </c>
      <c r="C1401" s="136" t="s">
        <v>6953</v>
      </c>
      <c r="D1401" s="136" t="s">
        <v>7341</v>
      </c>
      <c r="E1401" s="133" t="s">
        <v>7543</v>
      </c>
      <c r="F1401" s="133" t="s">
        <v>7544</v>
      </c>
      <c r="G1401" s="133" t="s">
        <v>3620</v>
      </c>
      <c r="H1401" s="133">
        <v>303</v>
      </c>
      <c r="I1401" s="133">
        <v>1</v>
      </c>
      <c r="J1401" s="133">
        <v>19</v>
      </c>
      <c r="K1401" s="133">
        <v>63</v>
      </c>
      <c r="L1401" s="133">
        <v>18</v>
      </c>
      <c r="M1401" s="133" t="s">
        <v>7320</v>
      </c>
      <c r="N1401" s="133"/>
      <c r="O1401" s="133" t="s">
        <v>7545</v>
      </c>
      <c r="P1401" s="133" t="s">
        <v>663</v>
      </c>
      <c r="Q1401" s="166">
        <v>42327</v>
      </c>
      <c r="R1401" s="133"/>
      <c r="S1401" s="146" t="s">
        <v>3649</v>
      </c>
      <c r="T1401" s="173" t="s">
        <v>3649</v>
      </c>
      <c r="U1401" s="170" t="s">
        <v>3649</v>
      </c>
      <c r="V1401" s="133"/>
      <c r="W1401" s="133"/>
      <c r="X1401" s="133"/>
    </row>
    <row r="1402" spans="1:24" x14ac:dyDescent="0.2">
      <c r="A1402" s="133" t="s">
        <v>7540</v>
      </c>
      <c r="B1402" s="133" t="s">
        <v>7253</v>
      </c>
      <c r="C1402" s="136" t="s">
        <v>6921</v>
      </c>
      <c r="D1402" s="136" t="s">
        <v>4809</v>
      </c>
      <c r="E1402" s="133" t="s">
        <v>7359</v>
      </c>
      <c r="F1402" s="133" t="s">
        <v>7360</v>
      </c>
      <c r="G1402" s="133" t="s">
        <v>3620</v>
      </c>
      <c r="H1402" s="133">
        <v>303</v>
      </c>
      <c r="I1402" s="133">
        <v>1</v>
      </c>
      <c r="J1402" s="133">
        <v>110</v>
      </c>
      <c r="K1402" s="133">
        <v>36</v>
      </c>
      <c r="L1402" s="133">
        <v>110</v>
      </c>
      <c r="M1402" s="133" t="s">
        <v>3594</v>
      </c>
      <c r="N1402" s="133"/>
      <c r="O1402" s="133" t="s">
        <v>7541</v>
      </c>
      <c r="P1402" s="133" t="s">
        <v>4816</v>
      </c>
      <c r="Q1402" s="166">
        <v>42331</v>
      </c>
      <c r="R1402" s="133"/>
      <c r="S1402" s="146" t="s">
        <v>3649</v>
      </c>
      <c r="T1402" s="173" t="s">
        <v>3649</v>
      </c>
      <c r="U1402" s="170" t="s">
        <v>3649</v>
      </c>
      <c r="V1402" s="133"/>
      <c r="W1402" s="133"/>
      <c r="X1402" s="133"/>
    </row>
    <row r="1403" spans="1:24" x14ac:dyDescent="0.2">
      <c r="A1403" s="133" t="s">
        <v>7491</v>
      </c>
      <c r="B1403" s="133" t="s">
        <v>7228</v>
      </c>
      <c r="C1403" s="136" t="s">
        <v>7492</v>
      </c>
      <c r="D1403" s="136" t="s">
        <v>1651</v>
      </c>
      <c r="E1403" s="133" t="s">
        <v>5098</v>
      </c>
      <c r="F1403" s="133" t="s">
        <v>5099</v>
      </c>
      <c r="G1403" s="133">
        <v>165</v>
      </c>
      <c r="H1403" s="133">
        <v>175</v>
      </c>
      <c r="I1403" s="133">
        <v>1</v>
      </c>
      <c r="J1403" s="133">
        <v>335</v>
      </c>
      <c r="K1403" s="133">
        <v>37</v>
      </c>
      <c r="L1403" s="133"/>
      <c r="M1403" s="133" t="s">
        <v>2842</v>
      </c>
      <c r="N1403" s="133"/>
      <c r="O1403" s="133" t="s">
        <v>5898</v>
      </c>
      <c r="P1403" s="133" t="s">
        <v>2277</v>
      </c>
      <c r="Q1403" s="166">
        <v>42328</v>
      </c>
      <c r="R1403" s="133"/>
      <c r="S1403" s="146" t="s">
        <v>3649</v>
      </c>
      <c r="T1403" s="173" t="s">
        <v>3649</v>
      </c>
      <c r="U1403" s="170" t="s">
        <v>3649</v>
      </c>
      <c r="V1403" s="133"/>
      <c r="W1403" s="133"/>
      <c r="X1403" s="133"/>
    </row>
    <row r="1404" spans="1:24" x14ac:dyDescent="0.2">
      <c r="A1404" s="133" t="s">
        <v>7491</v>
      </c>
      <c r="B1404" s="133" t="s">
        <v>7228</v>
      </c>
      <c r="C1404" s="136" t="s">
        <v>7492</v>
      </c>
      <c r="D1404" s="136" t="s">
        <v>1631</v>
      </c>
      <c r="E1404" s="133" t="s">
        <v>5098</v>
      </c>
      <c r="F1404" s="133" t="s">
        <v>5099</v>
      </c>
      <c r="G1404" s="133">
        <v>165</v>
      </c>
      <c r="H1404" s="133">
        <v>175</v>
      </c>
      <c r="I1404" s="133">
        <v>1</v>
      </c>
      <c r="J1404" s="133">
        <v>335</v>
      </c>
      <c r="K1404" s="133">
        <v>37</v>
      </c>
      <c r="L1404" s="133"/>
      <c r="M1404" s="133" t="s">
        <v>2842</v>
      </c>
      <c r="N1404" s="133"/>
      <c r="O1404" s="133" t="s">
        <v>5898</v>
      </c>
      <c r="P1404" s="133" t="s">
        <v>2277</v>
      </c>
      <c r="Q1404" s="166">
        <v>42328</v>
      </c>
      <c r="R1404" s="133"/>
      <c r="S1404" s="146" t="s">
        <v>3649</v>
      </c>
      <c r="T1404" s="173" t="s">
        <v>3649</v>
      </c>
      <c r="U1404" s="170" t="s">
        <v>3649</v>
      </c>
      <c r="V1404" s="133"/>
      <c r="W1404" s="133"/>
      <c r="X1404" s="133"/>
    </row>
    <row r="1405" spans="1:24" x14ac:dyDescent="0.2">
      <c r="A1405" s="133"/>
      <c r="B1405" s="133" t="s">
        <v>7276</v>
      </c>
      <c r="C1405" s="136" t="s">
        <v>7458</v>
      </c>
      <c r="D1405" s="136" t="s">
        <v>1634</v>
      </c>
      <c r="E1405" s="133"/>
      <c r="F1405" s="133">
        <v>136900</v>
      </c>
      <c r="G1405" s="133" t="s">
        <v>3655</v>
      </c>
      <c r="H1405" s="133">
        <v>172</v>
      </c>
      <c r="I1405" s="133">
        <v>1</v>
      </c>
      <c r="J1405" s="133">
        <v>902</v>
      </c>
      <c r="K1405" s="133">
        <v>33</v>
      </c>
      <c r="L1405" s="133"/>
      <c r="M1405" s="133" t="s">
        <v>1380</v>
      </c>
      <c r="N1405" s="133"/>
      <c r="O1405" s="133" t="s">
        <v>2573</v>
      </c>
      <c r="P1405" s="133" t="s">
        <v>4816</v>
      </c>
      <c r="Q1405" s="166">
        <v>42332</v>
      </c>
      <c r="R1405" s="133"/>
      <c r="S1405" s="146" t="s">
        <v>3649</v>
      </c>
      <c r="T1405" s="173" t="s">
        <v>3649</v>
      </c>
      <c r="U1405" s="170" t="s">
        <v>3649</v>
      </c>
      <c r="V1405" s="133"/>
      <c r="W1405" s="133"/>
      <c r="X1405" s="133"/>
    </row>
    <row r="1406" spans="1:24" x14ac:dyDescent="0.2">
      <c r="A1406" s="133" t="s">
        <v>7548</v>
      </c>
      <c r="B1406" s="133" t="s">
        <v>7291</v>
      </c>
      <c r="C1406" s="136" t="s">
        <v>6953</v>
      </c>
      <c r="D1406" s="136" t="s">
        <v>7345</v>
      </c>
      <c r="E1406" s="133" t="s">
        <v>7549</v>
      </c>
      <c r="F1406" s="133" t="s">
        <v>7550</v>
      </c>
      <c r="G1406" s="133" t="s">
        <v>3620</v>
      </c>
      <c r="H1406" s="133">
        <v>303</v>
      </c>
      <c r="I1406" s="133">
        <v>1</v>
      </c>
      <c r="J1406" s="133">
        <v>25</v>
      </c>
      <c r="K1406" s="133">
        <v>45</v>
      </c>
      <c r="L1406" s="133">
        <v>25</v>
      </c>
      <c r="M1406" s="133" t="s">
        <v>7320</v>
      </c>
      <c r="N1406" s="133" t="s">
        <v>4836</v>
      </c>
      <c r="O1406" s="133" t="s">
        <v>6228</v>
      </c>
      <c r="P1406" s="133" t="s">
        <v>2277</v>
      </c>
      <c r="Q1406" s="166">
        <v>42333</v>
      </c>
      <c r="R1406" s="133"/>
      <c r="S1406" s="146" t="s">
        <v>3649</v>
      </c>
      <c r="T1406" s="173" t="s">
        <v>3649</v>
      </c>
      <c r="U1406" s="170" t="s">
        <v>3649</v>
      </c>
      <c r="V1406" s="133"/>
      <c r="W1406" s="133"/>
      <c r="X1406" s="133"/>
    </row>
    <row r="1407" spans="1:24" x14ac:dyDescent="0.2">
      <c r="A1407" s="133"/>
      <c r="B1407" s="133" t="s">
        <v>7227</v>
      </c>
      <c r="C1407" s="136" t="s">
        <v>7188</v>
      </c>
      <c r="D1407" s="136" t="s">
        <v>2547</v>
      </c>
      <c r="E1407" s="133"/>
      <c r="F1407" s="133">
        <v>136900</v>
      </c>
      <c r="G1407" s="133" t="s">
        <v>3655</v>
      </c>
      <c r="H1407" s="133">
        <v>175</v>
      </c>
      <c r="I1407" s="133">
        <v>1</v>
      </c>
      <c r="J1407" s="133">
        <v>602</v>
      </c>
      <c r="K1407" s="133">
        <v>33</v>
      </c>
      <c r="L1407" s="133"/>
      <c r="M1407" s="133"/>
      <c r="N1407" s="133"/>
      <c r="O1407" s="133" t="s">
        <v>2722</v>
      </c>
      <c r="P1407" s="133" t="s">
        <v>4816</v>
      </c>
      <c r="Q1407" s="166">
        <v>42334</v>
      </c>
      <c r="R1407" s="133"/>
      <c r="S1407" s="146" t="s">
        <v>3649</v>
      </c>
      <c r="T1407" s="173" t="s">
        <v>3649</v>
      </c>
      <c r="U1407" s="170" t="s">
        <v>3649</v>
      </c>
      <c r="V1407" s="133"/>
      <c r="W1407" s="133"/>
      <c r="X1407" s="133"/>
    </row>
    <row r="1408" spans="1:24" x14ac:dyDescent="0.2">
      <c r="A1408" s="133"/>
      <c r="B1408" s="133" t="s">
        <v>7227</v>
      </c>
      <c r="C1408" s="136" t="s">
        <v>7188</v>
      </c>
      <c r="D1408" s="136" t="s">
        <v>3843</v>
      </c>
      <c r="E1408" s="133"/>
      <c r="F1408" s="133">
        <v>136900</v>
      </c>
      <c r="G1408" s="133" t="s">
        <v>3655</v>
      </c>
      <c r="H1408" s="133">
        <v>175</v>
      </c>
      <c r="I1408" s="133">
        <v>1</v>
      </c>
      <c r="J1408" s="133">
        <v>602</v>
      </c>
      <c r="K1408" s="133">
        <v>33</v>
      </c>
      <c r="L1408" s="133"/>
      <c r="M1408" s="133"/>
      <c r="N1408" s="133"/>
      <c r="O1408" s="133" t="s">
        <v>2722</v>
      </c>
      <c r="P1408" s="133" t="s">
        <v>4816</v>
      </c>
      <c r="Q1408" s="166">
        <v>42334</v>
      </c>
      <c r="R1408" s="133"/>
      <c r="S1408" s="146" t="s">
        <v>3649</v>
      </c>
      <c r="T1408" s="173" t="s">
        <v>3649</v>
      </c>
      <c r="U1408" s="170" t="s">
        <v>3649</v>
      </c>
      <c r="V1408" s="133"/>
      <c r="W1408" s="133"/>
      <c r="X1408" s="133"/>
    </row>
    <row r="1409" spans="1:24" x14ac:dyDescent="0.2">
      <c r="A1409" s="133"/>
      <c r="B1409" s="133" t="s">
        <v>7294</v>
      </c>
      <c r="C1409" s="136" t="s">
        <v>7427</v>
      </c>
      <c r="D1409" s="136" t="s">
        <v>1634</v>
      </c>
      <c r="E1409" s="133"/>
      <c r="F1409" s="133">
        <v>136900</v>
      </c>
      <c r="G1409" s="133">
        <v>165</v>
      </c>
      <c r="H1409" s="133">
        <v>176</v>
      </c>
      <c r="I1409" s="133">
        <v>1</v>
      </c>
      <c r="J1409" s="133">
        <v>602</v>
      </c>
      <c r="K1409" s="133">
        <v>33</v>
      </c>
      <c r="L1409" s="133"/>
      <c r="M1409" s="133" t="s">
        <v>1380</v>
      </c>
      <c r="N1409" s="133"/>
      <c r="O1409" s="133" t="s">
        <v>2573</v>
      </c>
      <c r="P1409" s="133" t="s">
        <v>4816</v>
      </c>
      <c r="Q1409" s="166">
        <v>42333</v>
      </c>
      <c r="R1409" s="133"/>
      <c r="S1409" s="146" t="s">
        <v>3649</v>
      </c>
      <c r="T1409" s="173" t="s">
        <v>3649</v>
      </c>
      <c r="U1409" s="170" t="s">
        <v>3649</v>
      </c>
      <c r="V1409" s="133"/>
      <c r="W1409" s="133"/>
      <c r="X1409" s="133"/>
    </row>
    <row r="1410" spans="1:24" x14ac:dyDescent="0.2">
      <c r="A1410" s="133" t="s">
        <v>7503</v>
      </c>
      <c r="B1410" s="133" t="s">
        <v>4422</v>
      </c>
      <c r="C1410" s="136" t="s">
        <v>7254</v>
      </c>
      <c r="D1410" s="136" t="s">
        <v>2549</v>
      </c>
      <c r="E1410" s="133" t="s">
        <v>3697</v>
      </c>
      <c r="F1410" s="133" t="s">
        <v>2344</v>
      </c>
      <c r="G1410" s="133" t="s">
        <v>3593</v>
      </c>
      <c r="H1410" s="133">
        <v>172</v>
      </c>
      <c r="I1410" s="133">
        <v>1</v>
      </c>
      <c r="J1410" s="133">
        <v>150</v>
      </c>
      <c r="K1410" s="133">
        <v>54</v>
      </c>
      <c r="L1410" s="133">
        <v>330</v>
      </c>
      <c r="M1410" s="133" t="s">
        <v>7504</v>
      </c>
      <c r="N1410" s="133" t="s">
        <v>2395</v>
      </c>
      <c r="O1410" s="133" t="s">
        <v>6228</v>
      </c>
      <c r="P1410" s="133" t="s">
        <v>4816</v>
      </c>
      <c r="Q1410" s="166">
        <v>42333</v>
      </c>
      <c r="R1410" s="133"/>
      <c r="S1410" s="146" t="s">
        <v>3649</v>
      </c>
      <c r="T1410" s="173" t="s">
        <v>3649</v>
      </c>
      <c r="U1410" s="170" t="s">
        <v>3649</v>
      </c>
      <c r="V1410" s="133"/>
      <c r="W1410" s="133"/>
      <c r="X1410" s="133"/>
    </row>
    <row r="1411" spans="1:24" x14ac:dyDescent="0.2">
      <c r="A1411" s="133" t="s">
        <v>7551</v>
      </c>
      <c r="B1411" s="133" t="s">
        <v>7253</v>
      </c>
      <c r="C1411" s="136" t="s">
        <v>6921</v>
      </c>
      <c r="D1411" s="136" t="s">
        <v>1654</v>
      </c>
      <c r="E1411" s="133" t="s">
        <v>7552</v>
      </c>
      <c r="F1411" s="133" t="s">
        <v>7299</v>
      </c>
      <c r="G1411" s="133" t="s">
        <v>3620</v>
      </c>
      <c r="H1411" s="133">
        <v>303</v>
      </c>
      <c r="I1411" s="133">
        <v>1</v>
      </c>
      <c r="J1411" s="133">
        <v>110</v>
      </c>
      <c r="K1411" s="133">
        <v>45</v>
      </c>
      <c r="L1411" s="133">
        <v>110</v>
      </c>
      <c r="M1411" s="133" t="s">
        <v>3594</v>
      </c>
      <c r="N1411" s="133"/>
      <c r="O1411" s="133" t="s">
        <v>7541</v>
      </c>
      <c r="P1411" s="133" t="s">
        <v>4816</v>
      </c>
      <c r="Q1411" s="166">
        <v>42334</v>
      </c>
      <c r="R1411" s="133"/>
      <c r="S1411" s="146" t="s">
        <v>3649</v>
      </c>
      <c r="T1411" s="173" t="s">
        <v>3649</v>
      </c>
      <c r="U1411" s="170" t="s">
        <v>3649</v>
      </c>
      <c r="V1411" s="133"/>
      <c r="W1411" s="133"/>
      <c r="X1411" s="133"/>
    </row>
    <row r="1412" spans="1:24" x14ac:dyDescent="0.2">
      <c r="A1412" s="133" t="s">
        <v>7357</v>
      </c>
      <c r="B1412" s="133" t="s">
        <v>7291</v>
      </c>
      <c r="C1412" s="136" t="s">
        <v>6953</v>
      </c>
      <c r="D1412" s="136" t="s">
        <v>7382</v>
      </c>
      <c r="E1412" s="133"/>
      <c r="F1412" s="133">
        <v>245103</v>
      </c>
      <c r="G1412" s="133" t="s">
        <v>3620</v>
      </c>
      <c r="H1412" s="133">
        <v>303</v>
      </c>
      <c r="I1412" s="133">
        <v>1</v>
      </c>
      <c r="J1412" s="133">
        <v>25</v>
      </c>
      <c r="K1412" s="133">
        <v>45</v>
      </c>
      <c r="L1412" s="133">
        <v>25</v>
      </c>
      <c r="M1412" s="133" t="s">
        <v>6041</v>
      </c>
      <c r="N1412" s="133"/>
      <c r="O1412" s="133" t="s">
        <v>6523</v>
      </c>
      <c r="P1412" s="133" t="s">
        <v>4816</v>
      </c>
      <c r="Q1412" s="166">
        <v>42334</v>
      </c>
      <c r="R1412" s="133"/>
      <c r="S1412" s="146" t="s">
        <v>3649</v>
      </c>
      <c r="T1412" s="173" t="s">
        <v>3649</v>
      </c>
      <c r="U1412" s="170" t="s">
        <v>3649</v>
      </c>
      <c r="V1412" s="133"/>
      <c r="W1412" s="133"/>
      <c r="X1412" s="133"/>
    </row>
    <row r="1413" spans="1:24" x14ac:dyDescent="0.2">
      <c r="A1413" s="133"/>
      <c r="B1413" s="133" t="s">
        <v>7271</v>
      </c>
      <c r="C1413" s="136" t="s">
        <v>7498</v>
      </c>
      <c r="D1413" s="136" t="s">
        <v>1651</v>
      </c>
      <c r="E1413" s="133"/>
      <c r="F1413" s="133">
        <v>136900</v>
      </c>
      <c r="G1413" s="133" t="s">
        <v>1192</v>
      </c>
      <c r="H1413" s="133">
        <v>125</v>
      </c>
      <c r="I1413" s="133">
        <v>1</v>
      </c>
      <c r="J1413" s="133">
        <v>902</v>
      </c>
      <c r="K1413" s="133">
        <v>33</v>
      </c>
      <c r="L1413" s="133"/>
      <c r="M1413" s="133" t="s">
        <v>7098</v>
      </c>
      <c r="N1413" s="133"/>
      <c r="O1413" s="133" t="s">
        <v>2614</v>
      </c>
      <c r="P1413" s="133" t="s">
        <v>4816</v>
      </c>
      <c r="Q1413" s="166">
        <v>42335</v>
      </c>
      <c r="R1413" s="133"/>
      <c r="S1413" s="146" t="s">
        <v>3649</v>
      </c>
      <c r="T1413" s="173" t="s">
        <v>3649</v>
      </c>
      <c r="U1413" s="170" t="s">
        <v>3649</v>
      </c>
      <c r="V1413" s="133"/>
      <c r="W1413" s="133"/>
      <c r="X1413" s="133"/>
    </row>
    <row r="1414" spans="1:24" x14ac:dyDescent="0.2">
      <c r="A1414" s="133"/>
      <c r="B1414" s="133" t="s">
        <v>7271</v>
      </c>
      <c r="C1414" s="136" t="s">
        <v>7498</v>
      </c>
      <c r="D1414" s="136" t="s">
        <v>1631</v>
      </c>
      <c r="E1414" s="133"/>
      <c r="F1414" s="133">
        <v>136900</v>
      </c>
      <c r="G1414" s="133" t="s">
        <v>1192</v>
      </c>
      <c r="H1414" s="133">
        <v>125</v>
      </c>
      <c r="I1414" s="133">
        <v>1</v>
      </c>
      <c r="J1414" s="133">
        <v>902</v>
      </c>
      <c r="K1414" s="133">
        <v>33</v>
      </c>
      <c r="L1414" s="133"/>
      <c r="M1414" s="133" t="s">
        <v>7098</v>
      </c>
      <c r="N1414" s="133"/>
      <c r="O1414" s="133" t="s">
        <v>2614</v>
      </c>
      <c r="P1414" s="133" t="s">
        <v>4816</v>
      </c>
      <c r="Q1414" s="166">
        <v>42335</v>
      </c>
      <c r="R1414" s="133"/>
      <c r="S1414" s="146" t="s">
        <v>3649</v>
      </c>
      <c r="T1414" s="173" t="s">
        <v>3649</v>
      </c>
      <c r="U1414" s="170" t="s">
        <v>3649</v>
      </c>
      <c r="V1414" s="133"/>
      <c r="W1414" s="133"/>
      <c r="X1414" s="133"/>
    </row>
    <row r="1415" spans="1:24" x14ac:dyDescent="0.2">
      <c r="A1415" s="133" t="s">
        <v>7357</v>
      </c>
      <c r="B1415" s="133" t="s">
        <v>7291</v>
      </c>
      <c r="C1415" s="136" t="s">
        <v>6953</v>
      </c>
      <c r="D1415" s="136" t="s">
        <v>7385</v>
      </c>
      <c r="E1415" s="133"/>
      <c r="F1415" s="133">
        <v>245106</v>
      </c>
      <c r="G1415" s="133" t="s">
        <v>3620</v>
      </c>
      <c r="H1415" s="133">
        <v>303</v>
      </c>
      <c r="I1415" s="133">
        <v>1</v>
      </c>
      <c r="J1415" s="133">
        <v>25</v>
      </c>
      <c r="K1415" s="133">
        <v>45</v>
      </c>
      <c r="L1415" s="133">
        <v>25</v>
      </c>
      <c r="M1415" s="133" t="s">
        <v>6041</v>
      </c>
      <c r="N1415" s="133"/>
      <c r="O1415" s="133" t="s">
        <v>6523</v>
      </c>
      <c r="P1415" s="133" t="s">
        <v>4816</v>
      </c>
      <c r="Q1415" s="166">
        <v>42335</v>
      </c>
      <c r="R1415" s="133"/>
      <c r="S1415" s="146" t="s">
        <v>3649</v>
      </c>
      <c r="T1415" s="173" t="s">
        <v>3649</v>
      </c>
      <c r="U1415" s="170" t="s">
        <v>3649</v>
      </c>
      <c r="V1415" s="133"/>
      <c r="W1415" s="133"/>
      <c r="X1415" s="133"/>
    </row>
    <row r="1416" spans="1:24" x14ac:dyDescent="0.2">
      <c r="A1416" s="133"/>
      <c r="B1416" s="133" t="s">
        <v>7229</v>
      </c>
      <c r="C1416" s="136" t="s">
        <v>7459</v>
      </c>
      <c r="D1416" s="136" t="s">
        <v>1634</v>
      </c>
      <c r="E1416" s="133"/>
      <c r="F1416" s="133">
        <v>136900</v>
      </c>
      <c r="G1416" s="133">
        <v>165</v>
      </c>
      <c r="H1416" s="133">
        <v>172</v>
      </c>
      <c r="I1416" s="133">
        <v>1</v>
      </c>
      <c r="J1416" s="133">
        <v>500</v>
      </c>
      <c r="K1416" s="133">
        <v>33</v>
      </c>
      <c r="L1416" s="133"/>
      <c r="M1416" s="133" t="s">
        <v>1380</v>
      </c>
      <c r="N1416" s="133"/>
      <c r="O1416" s="133" t="s">
        <v>2573</v>
      </c>
      <c r="P1416" s="133" t="s">
        <v>4816</v>
      </c>
      <c r="Q1416" s="166">
        <v>42335</v>
      </c>
      <c r="R1416" s="133"/>
      <c r="S1416" s="146" t="s">
        <v>3649</v>
      </c>
      <c r="T1416" s="173" t="s">
        <v>3649</v>
      </c>
      <c r="U1416" s="170" t="s">
        <v>3649</v>
      </c>
      <c r="V1416" s="133"/>
      <c r="W1416" s="133"/>
      <c r="X1416" s="133"/>
    </row>
    <row r="1417" spans="1:24" x14ac:dyDescent="0.2">
      <c r="A1417" s="133" t="s">
        <v>7567</v>
      </c>
      <c r="B1417" s="133" t="s">
        <v>4422</v>
      </c>
      <c r="C1417" s="136" t="s">
        <v>7254</v>
      </c>
      <c r="D1417" s="136" t="s">
        <v>2212</v>
      </c>
      <c r="E1417" s="133" t="s">
        <v>6383</v>
      </c>
      <c r="F1417" s="133" t="s">
        <v>3635</v>
      </c>
      <c r="G1417" s="133" t="s">
        <v>3655</v>
      </c>
      <c r="H1417" s="133">
        <v>172</v>
      </c>
      <c r="I1417" s="133">
        <v>1</v>
      </c>
      <c r="J1417" s="133">
        <v>110</v>
      </c>
      <c r="K1417" s="133">
        <v>54</v>
      </c>
      <c r="L1417" s="133">
        <v>110</v>
      </c>
      <c r="M1417" s="133" t="s">
        <v>6384</v>
      </c>
      <c r="N1417" s="133"/>
      <c r="O1417" s="133" t="s">
        <v>6581</v>
      </c>
      <c r="P1417" s="133" t="s">
        <v>663</v>
      </c>
      <c r="Q1417" s="166">
        <v>42338</v>
      </c>
      <c r="R1417" s="133"/>
      <c r="S1417" s="146" t="s">
        <v>3649</v>
      </c>
      <c r="T1417" s="173" t="s">
        <v>3649</v>
      </c>
      <c r="U1417" s="170" t="s">
        <v>3649</v>
      </c>
      <c r="V1417" s="133"/>
      <c r="W1417" s="133"/>
      <c r="X1417" s="133"/>
    </row>
    <row r="1418" spans="1:24" x14ac:dyDescent="0.2">
      <c r="A1418" s="133"/>
      <c r="B1418" s="133" t="s">
        <v>7272</v>
      </c>
      <c r="C1418" s="136" t="s">
        <v>7510</v>
      </c>
      <c r="D1418" s="136" t="s">
        <v>1651</v>
      </c>
      <c r="E1418" s="133"/>
      <c r="F1418" s="133">
        <v>136900</v>
      </c>
      <c r="G1418" s="133" t="s">
        <v>1948</v>
      </c>
      <c r="H1418" s="133"/>
      <c r="I1418" s="133">
        <v>1</v>
      </c>
      <c r="J1418" s="133">
        <v>902</v>
      </c>
      <c r="K1418" s="133">
        <v>33</v>
      </c>
      <c r="L1418" s="133"/>
      <c r="M1418" s="133" t="s">
        <v>7098</v>
      </c>
      <c r="N1418" s="133"/>
      <c r="O1418" s="133" t="s">
        <v>2614</v>
      </c>
      <c r="P1418" s="133" t="s">
        <v>4816</v>
      </c>
      <c r="Q1418" s="166">
        <v>42339</v>
      </c>
      <c r="R1418" s="133"/>
      <c r="S1418" s="146" t="s">
        <v>3649</v>
      </c>
      <c r="T1418" s="173" t="s">
        <v>3649</v>
      </c>
      <c r="U1418" s="170" t="s">
        <v>3649</v>
      </c>
      <c r="V1418" s="133"/>
      <c r="W1418" s="133"/>
      <c r="X1418" s="133"/>
    </row>
    <row r="1419" spans="1:24" x14ac:dyDescent="0.2">
      <c r="A1419" s="133"/>
      <c r="B1419" s="133" t="s">
        <v>7272</v>
      </c>
      <c r="C1419" s="136" t="s">
        <v>7510</v>
      </c>
      <c r="D1419" s="136" t="s">
        <v>1631</v>
      </c>
      <c r="E1419" s="133"/>
      <c r="F1419" s="133">
        <v>136900</v>
      </c>
      <c r="G1419" s="133" t="s">
        <v>1948</v>
      </c>
      <c r="H1419" s="133"/>
      <c r="I1419" s="133">
        <v>1</v>
      </c>
      <c r="J1419" s="133">
        <v>902</v>
      </c>
      <c r="K1419" s="133">
        <v>33</v>
      </c>
      <c r="L1419" s="133"/>
      <c r="M1419" s="133" t="s">
        <v>7098</v>
      </c>
      <c r="N1419" s="133"/>
      <c r="O1419" s="133" t="s">
        <v>2614</v>
      </c>
      <c r="P1419" s="133" t="s">
        <v>4816</v>
      </c>
      <c r="Q1419" s="166">
        <v>42339</v>
      </c>
      <c r="R1419" s="133"/>
      <c r="S1419" s="146" t="s">
        <v>3649</v>
      </c>
      <c r="T1419" s="173" t="s">
        <v>3649</v>
      </c>
      <c r="U1419" s="170" t="s">
        <v>3649</v>
      </c>
      <c r="V1419" s="133"/>
      <c r="W1419" s="133"/>
      <c r="X1419" s="133"/>
    </row>
    <row r="1420" spans="1:24" x14ac:dyDescent="0.2">
      <c r="A1420" s="133" t="s">
        <v>7527</v>
      </c>
      <c r="B1420" s="133" t="s">
        <v>7244</v>
      </c>
      <c r="C1420" s="136" t="s">
        <v>7519</v>
      </c>
      <c r="D1420" s="136" t="s">
        <v>1651</v>
      </c>
      <c r="E1420" s="133" t="s">
        <v>4611</v>
      </c>
      <c r="F1420" s="133">
        <v>133913</v>
      </c>
      <c r="G1420" s="133" t="s">
        <v>3655</v>
      </c>
      <c r="H1420" s="133">
        <v>173</v>
      </c>
      <c r="I1420" s="133">
        <v>1</v>
      </c>
      <c r="J1420" s="133">
        <v>902</v>
      </c>
      <c r="K1420" s="133">
        <v>36</v>
      </c>
      <c r="L1420" s="133">
        <v>2750</v>
      </c>
      <c r="M1420" s="133" t="s">
        <v>1494</v>
      </c>
      <c r="N1420" s="133" t="s">
        <v>1818</v>
      </c>
      <c r="O1420" s="133" t="s">
        <v>2614</v>
      </c>
      <c r="P1420" s="133" t="s">
        <v>4816</v>
      </c>
      <c r="Q1420" s="166">
        <v>42339</v>
      </c>
      <c r="R1420" s="133"/>
      <c r="S1420" s="146" t="s">
        <v>3649</v>
      </c>
      <c r="T1420" s="173" t="s">
        <v>3649</v>
      </c>
      <c r="U1420" s="170" t="s">
        <v>3649</v>
      </c>
      <c r="V1420" s="133"/>
      <c r="W1420" s="133"/>
      <c r="X1420" s="133"/>
    </row>
    <row r="1421" spans="1:24" x14ac:dyDescent="0.2">
      <c r="A1421" s="133"/>
      <c r="B1421" s="133" t="s">
        <v>7317</v>
      </c>
      <c r="C1421" s="136" t="s">
        <v>7374</v>
      </c>
      <c r="D1421" s="136" t="s">
        <v>2726</v>
      </c>
      <c r="E1421" s="133"/>
      <c r="F1421" s="133">
        <v>136900</v>
      </c>
      <c r="G1421" s="133">
        <v>162</v>
      </c>
      <c r="H1421" s="133">
        <v>176</v>
      </c>
      <c r="I1421" s="133">
        <v>1</v>
      </c>
      <c r="J1421" s="133">
        <v>602</v>
      </c>
      <c r="K1421" s="133">
        <v>33</v>
      </c>
      <c r="L1421" s="133"/>
      <c r="M1421" s="133" t="s">
        <v>1380</v>
      </c>
      <c r="N1421" s="133"/>
      <c r="O1421" s="133" t="s">
        <v>2573</v>
      </c>
      <c r="P1421" s="133" t="s">
        <v>4816</v>
      </c>
      <c r="Q1421" s="166">
        <v>42346</v>
      </c>
      <c r="R1421" s="133"/>
      <c r="S1421" s="146" t="s">
        <v>3649</v>
      </c>
      <c r="T1421" s="173" t="s">
        <v>3649</v>
      </c>
      <c r="U1421" s="170" t="s">
        <v>3649</v>
      </c>
      <c r="V1421" s="133"/>
      <c r="W1421" s="133"/>
      <c r="X1421" s="133"/>
    </row>
    <row r="1422" spans="1:24" x14ac:dyDescent="0.2">
      <c r="A1422" s="133"/>
      <c r="B1422" s="133" t="s">
        <v>7317</v>
      </c>
      <c r="C1422" s="136" t="s">
        <v>7374</v>
      </c>
      <c r="D1422" s="136" t="s">
        <v>2729</v>
      </c>
      <c r="E1422" s="133"/>
      <c r="F1422" s="133">
        <v>136900</v>
      </c>
      <c r="G1422" s="133">
        <v>162</v>
      </c>
      <c r="H1422" s="133">
        <v>176</v>
      </c>
      <c r="I1422" s="133">
        <v>1</v>
      </c>
      <c r="J1422" s="133">
        <v>602</v>
      </c>
      <c r="K1422" s="133">
        <v>33</v>
      </c>
      <c r="L1422" s="133"/>
      <c r="M1422" s="133" t="s">
        <v>1380</v>
      </c>
      <c r="N1422" s="133"/>
      <c r="O1422" s="133" t="s">
        <v>2573</v>
      </c>
      <c r="P1422" s="133" t="s">
        <v>4816</v>
      </c>
      <c r="Q1422" s="166">
        <v>42346</v>
      </c>
      <c r="R1422" s="133"/>
      <c r="S1422" s="146" t="s">
        <v>3649</v>
      </c>
      <c r="T1422" s="173" t="s">
        <v>3649</v>
      </c>
      <c r="U1422" s="170" t="s">
        <v>3649</v>
      </c>
      <c r="V1422" s="133"/>
      <c r="W1422" s="133"/>
      <c r="X1422" s="133"/>
    </row>
    <row r="1423" spans="1:24" x14ac:dyDescent="0.2">
      <c r="A1423" s="133"/>
      <c r="B1423" s="133" t="s">
        <v>7260</v>
      </c>
      <c r="C1423" s="136" t="s">
        <v>7460</v>
      </c>
      <c r="D1423" s="136" t="s">
        <v>1634</v>
      </c>
      <c r="E1423" s="133"/>
      <c r="F1423" s="133">
        <v>136900</v>
      </c>
      <c r="G1423" s="133">
        <v>125</v>
      </c>
      <c r="H1423" s="133">
        <v>125</v>
      </c>
      <c r="I1423" s="133">
        <v>1</v>
      </c>
      <c r="J1423" s="133">
        <v>602</v>
      </c>
      <c r="K1423" s="133">
        <v>33</v>
      </c>
      <c r="L1423" s="133"/>
      <c r="M1423" s="133" t="s">
        <v>7098</v>
      </c>
      <c r="N1423" s="133"/>
      <c r="O1423" s="133" t="s">
        <v>2573</v>
      </c>
      <c r="P1423" s="133" t="s">
        <v>4816</v>
      </c>
      <c r="Q1423" s="166">
        <v>42345</v>
      </c>
      <c r="R1423" s="133"/>
      <c r="S1423" s="146" t="s">
        <v>3649</v>
      </c>
      <c r="T1423" s="173" t="s">
        <v>3649</v>
      </c>
      <c r="U1423" s="170" t="s">
        <v>3649</v>
      </c>
      <c r="V1423" s="133"/>
      <c r="W1423" s="133"/>
      <c r="X1423" s="133"/>
    </row>
    <row r="1424" spans="1:24" x14ac:dyDescent="0.2">
      <c r="A1424" s="133"/>
      <c r="B1424" s="133" t="s">
        <v>7260</v>
      </c>
      <c r="C1424" s="136" t="s">
        <v>7460</v>
      </c>
      <c r="D1424" s="136" t="s">
        <v>1637</v>
      </c>
      <c r="E1424" s="133"/>
      <c r="F1424" s="133">
        <v>136900</v>
      </c>
      <c r="G1424" s="133">
        <v>125</v>
      </c>
      <c r="H1424" s="133">
        <v>125</v>
      </c>
      <c r="I1424" s="133">
        <v>1</v>
      </c>
      <c r="J1424" s="133">
        <v>602</v>
      </c>
      <c r="K1424" s="133">
        <v>33</v>
      </c>
      <c r="L1424" s="133"/>
      <c r="M1424" s="133" t="s">
        <v>7098</v>
      </c>
      <c r="N1424" s="133"/>
      <c r="O1424" s="133" t="s">
        <v>2573</v>
      </c>
      <c r="P1424" s="133" t="s">
        <v>4816</v>
      </c>
      <c r="Q1424" s="166">
        <v>42345</v>
      </c>
      <c r="R1424" s="133"/>
      <c r="S1424" s="146" t="s">
        <v>3649</v>
      </c>
      <c r="T1424" s="173" t="s">
        <v>3649</v>
      </c>
      <c r="U1424" s="170" t="s">
        <v>3649</v>
      </c>
      <c r="V1424" s="133"/>
      <c r="W1424" s="133"/>
      <c r="X1424" s="133"/>
    </row>
    <row r="1425" spans="1:24" x14ac:dyDescent="0.2">
      <c r="A1425" s="133"/>
      <c r="B1425" s="133" t="s">
        <v>7276</v>
      </c>
      <c r="C1425" s="136" t="s">
        <v>7458</v>
      </c>
      <c r="D1425" s="136" t="s">
        <v>2726</v>
      </c>
      <c r="E1425" s="133"/>
      <c r="F1425" s="133">
        <v>136900</v>
      </c>
      <c r="G1425" s="133" t="s">
        <v>3655</v>
      </c>
      <c r="H1425" s="133">
        <v>172</v>
      </c>
      <c r="I1425" s="133">
        <v>1</v>
      </c>
      <c r="J1425" s="133">
        <v>902</v>
      </c>
      <c r="K1425" s="133">
        <v>33</v>
      </c>
      <c r="L1425" s="133"/>
      <c r="M1425" s="133" t="s">
        <v>1380</v>
      </c>
      <c r="N1425" s="133"/>
      <c r="O1425" s="133" t="s">
        <v>2573</v>
      </c>
      <c r="P1425" s="133" t="s">
        <v>4816</v>
      </c>
      <c r="Q1425" s="166">
        <v>42347</v>
      </c>
      <c r="R1425" s="133"/>
      <c r="S1425" s="146" t="s">
        <v>3649</v>
      </c>
      <c r="T1425" s="173" t="s">
        <v>3649</v>
      </c>
      <c r="U1425" s="170" t="s">
        <v>3649</v>
      </c>
      <c r="V1425" s="133"/>
      <c r="W1425" s="133"/>
      <c r="X1425" s="133"/>
    </row>
    <row r="1426" spans="1:24" x14ac:dyDescent="0.2">
      <c r="A1426" s="133"/>
      <c r="B1426" s="133" t="s">
        <v>7294</v>
      </c>
      <c r="C1426" s="136" t="s">
        <v>7427</v>
      </c>
      <c r="D1426" s="136" t="s">
        <v>2726</v>
      </c>
      <c r="E1426" s="133"/>
      <c r="F1426" s="133">
        <v>136900</v>
      </c>
      <c r="G1426" s="133">
        <v>165</v>
      </c>
      <c r="H1426" s="133">
        <v>176</v>
      </c>
      <c r="I1426" s="133">
        <v>1</v>
      </c>
      <c r="J1426" s="133">
        <v>301</v>
      </c>
      <c r="K1426" s="133">
        <v>33</v>
      </c>
      <c r="L1426" s="133"/>
      <c r="M1426" s="133" t="s">
        <v>1380</v>
      </c>
      <c r="N1426" s="133"/>
      <c r="O1426" s="133" t="s">
        <v>2573</v>
      </c>
      <c r="P1426" s="133" t="s">
        <v>4816</v>
      </c>
      <c r="Q1426" s="166">
        <v>42341</v>
      </c>
      <c r="R1426" s="133"/>
      <c r="S1426" s="146" t="s">
        <v>3649</v>
      </c>
      <c r="T1426" s="173" t="s">
        <v>3649</v>
      </c>
      <c r="U1426" s="170" t="s">
        <v>3649</v>
      </c>
      <c r="V1426" s="133"/>
      <c r="W1426" s="133"/>
      <c r="X1426" s="133"/>
    </row>
    <row r="1427" spans="1:24" x14ac:dyDescent="0.2">
      <c r="A1427" s="133"/>
      <c r="B1427" s="133" t="s">
        <v>7227</v>
      </c>
      <c r="C1427" s="136" t="s">
        <v>7188</v>
      </c>
      <c r="D1427" s="136" t="s">
        <v>2549</v>
      </c>
      <c r="E1427" s="133"/>
      <c r="F1427" s="133">
        <v>136900</v>
      </c>
      <c r="G1427" s="133" t="s">
        <v>3655</v>
      </c>
      <c r="H1427" s="133">
        <v>175</v>
      </c>
      <c r="I1427" s="133">
        <v>1</v>
      </c>
      <c r="J1427" s="133">
        <v>151</v>
      </c>
      <c r="K1427" s="133">
        <v>33</v>
      </c>
      <c r="L1427" s="133"/>
      <c r="M1427" s="133"/>
      <c r="N1427" s="133"/>
      <c r="O1427" s="133" t="s">
        <v>2722</v>
      </c>
      <c r="P1427" s="133" t="s">
        <v>4816</v>
      </c>
      <c r="Q1427" s="166">
        <v>42342</v>
      </c>
      <c r="R1427" s="133"/>
      <c r="S1427" s="146" t="s">
        <v>3649</v>
      </c>
      <c r="T1427" s="173" t="s">
        <v>3649</v>
      </c>
      <c r="U1427" s="170" t="s">
        <v>3649</v>
      </c>
      <c r="V1427" s="133"/>
      <c r="W1427" s="133"/>
      <c r="X1427" s="133"/>
    </row>
    <row r="1428" spans="1:24" x14ac:dyDescent="0.2">
      <c r="A1428" s="133"/>
      <c r="B1428" s="133" t="s">
        <v>7227</v>
      </c>
      <c r="C1428" s="136" t="s">
        <v>7188</v>
      </c>
      <c r="D1428" s="136" t="s">
        <v>2552</v>
      </c>
      <c r="E1428" s="133"/>
      <c r="F1428" s="133">
        <v>136900</v>
      </c>
      <c r="G1428" s="133" t="s">
        <v>3655</v>
      </c>
      <c r="H1428" s="133">
        <v>175</v>
      </c>
      <c r="I1428" s="133">
        <v>1</v>
      </c>
      <c r="J1428" s="133">
        <v>151</v>
      </c>
      <c r="K1428" s="133">
        <v>33</v>
      </c>
      <c r="L1428" s="133"/>
      <c r="M1428" s="133"/>
      <c r="N1428" s="133"/>
      <c r="O1428" s="133" t="s">
        <v>2722</v>
      </c>
      <c r="P1428" s="133" t="s">
        <v>4816</v>
      </c>
      <c r="Q1428" s="166">
        <v>42342</v>
      </c>
      <c r="R1428" s="133"/>
      <c r="S1428" s="146" t="s">
        <v>3649</v>
      </c>
      <c r="T1428" s="173" t="s">
        <v>3649</v>
      </c>
      <c r="U1428" s="170" t="s">
        <v>3649</v>
      </c>
      <c r="V1428" s="133"/>
      <c r="W1428" s="133"/>
      <c r="X1428" s="133"/>
    </row>
    <row r="1429" spans="1:24" x14ac:dyDescent="0.2">
      <c r="A1429" s="133" t="s">
        <v>7582</v>
      </c>
      <c r="B1429" s="133" t="s">
        <v>7291</v>
      </c>
      <c r="C1429" s="136" t="s">
        <v>6953</v>
      </c>
      <c r="D1429" s="136" t="s">
        <v>7441</v>
      </c>
      <c r="E1429" s="133" t="s">
        <v>7583</v>
      </c>
      <c r="F1429" s="133" t="s">
        <v>7584</v>
      </c>
      <c r="G1429" s="133" t="s">
        <v>3620</v>
      </c>
      <c r="H1429" s="133">
        <v>303</v>
      </c>
      <c r="I1429" s="133">
        <v>1</v>
      </c>
      <c r="J1429" s="133">
        <v>110</v>
      </c>
      <c r="K1429" s="133">
        <v>54</v>
      </c>
      <c r="L1429" s="133">
        <v>110</v>
      </c>
      <c r="M1429" s="133" t="s">
        <v>5263</v>
      </c>
      <c r="N1429" s="133"/>
      <c r="O1429" s="133" t="s">
        <v>6938</v>
      </c>
      <c r="P1429" s="133" t="s">
        <v>4816</v>
      </c>
      <c r="Q1429" s="166">
        <v>42342</v>
      </c>
      <c r="R1429" s="133"/>
      <c r="S1429" s="146" t="s">
        <v>3649</v>
      </c>
      <c r="T1429" s="173" t="s">
        <v>3649</v>
      </c>
      <c r="U1429" s="170" t="s">
        <v>3649</v>
      </c>
      <c r="V1429" s="133"/>
      <c r="W1429" s="133"/>
      <c r="X1429" s="133"/>
    </row>
    <row r="1430" spans="1:24" x14ac:dyDescent="0.2">
      <c r="A1430" s="133" t="s">
        <v>7503</v>
      </c>
      <c r="B1430" s="133" t="s">
        <v>4422</v>
      </c>
      <c r="C1430" s="136" t="s">
        <v>7254</v>
      </c>
      <c r="D1430" s="136" t="s">
        <v>4258</v>
      </c>
      <c r="E1430" s="133" t="s">
        <v>3697</v>
      </c>
      <c r="F1430" s="133" t="s">
        <v>2344</v>
      </c>
      <c r="G1430" s="133" t="s">
        <v>3593</v>
      </c>
      <c r="H1430" s="133">
        <v>172</v>
      </c>
      <c r="I1430" s="133">
        <v>1</v>
      </c>
      <c r="J1430" s="133">
        <v>180</v>
      </c>
      <c r="K1430" s="133">
        <v>54</v>
      </c>
      <c r="L1430" s="133">
        <v>330</v>
      </c>
      <c r="M1430" s="133" t="s">
        <v>7504</v>
      </c>
      <c r="N1430" s="133" t="s">
        <v>2395</v>
      </c>
      <c r="O1430" s="133" t="s">
        <v>6228</v>
      </c>
      <c r="P1430" s="133" t="s">
        <v>4816</v>
      </c>
      <c r="Q1430" s="166">
        <v>42342</v>
      </c>
      <c r="R1430" s="133"/>
      <c r="S1430" s="146" t="s">
        <v>3649</v>
      </c>
      <c r="T1430" s="173" t="s">
        <v>3649</v>
      </c>
      <c r="U1430" s="170" t="s">
        <v>3649</v>
      </c>
      <c r="V1430" s="133"/>
      <c r="W1430" s="133"/>
      <c r="X1430" s="133"/>
    </row>
    <row r="1431" spans="1:24" x14ac:dyDescent="0.2">
      <c r="A1431" s="133" t="s">
        <v>7589</v>
      </c>
      <c r="B1431" s="133" t="s">
        <v>7253</v>
      </c>
      <c r="C1431" s="136" t="s">
        <v>6921</v>
      </c>
      <c r="D1431" s="136" t="s">
        <v>7590</v>
      </c>
      <c r="E1431" s="133" t="s">
        <v>5918</v>
      </c>
      <c r="F1431" s="133" t="s">
        <v>5919</v>
      </c>
      <c r="G1431" s="133" t="s">
        <v>3620</v>
      </c>
      <c r="H1431" s="133">
        <v>303</v>
      </c>
      <c r="I1431" s="133">
        <v>1</v>
      </c>
      <c r="J1431" s="133">
        <v>110</v>
      </c>
      <c r="K1431" s="133">
        <v>54</v>
      </c>
      <c r="L1431" s="133">
        <v>110</v>
      </c>
      <c r="M1431" s="133" t="s">
        <v>917</v>
      </c>
      <c r="N1431" s="133" t="s">
        <v>774</v>
      </c>
      <c r="O1431" s="133" t="s">
        <v>7591</v>
      </c>
      <c r="P1431" s="133" t="s">
        <v>4816</v>
      </c>
      <c r="Q1431" s="166">
        <v>42342</v>
      </c>
      <c r="R1431" s="133"/>
      <c r="S1431" s="146" t="s">
        <v>3649</v>
      </c>
      <c r="T1431" s="173" t="s">
        <v>3649</v>
      </c>
      <c r="U1431" s="170" t="s">
        <v>3649</v>
      </c>
      <c r="V1431" s="133"/>
      <c r="W1431" s="133"/>
      <c r="X1431" s="133"/>
    </row>
    <row r="1432" spans="1:24" x14ac:dyDescent="0.2">
      <c r="A1432" s="133" t="s">
        <v>7625</v>
      </c>
      <c r="B1432" s="133" t="s">
        <v>7291</v>
      </c>
      <c r="C1432" s="136" t="s">
        <v>6953</v>
      </c>
      <c r="D1432" s="136" t="s">
        <v>7444</v>
      </c>
      <c r="E1432" s="133" t="s">
        <v>7626</v>
      </c>
      <c r="F1432" s="133" t="s">
        <v>7627</v>
      </c>
      <c r="G1432" s="133" t="s">
        <v>3620</v>
      </c>
      <c r="H1432" s="133">
        <v>303</v>
      </c>
      <c r="I1432" s="133">
        <v>1</v>
      </c>
      <c r="J1432" s="133">
        <v>82.5</v>
      </c>
      <c r="K1432" s="133">
        <v>45</v>
      </c>
      <c r="L1432" s="133">
        <v>110</v>
      </c>
      <c r="M1432" s="133" t="s">
        <v>7504</v>
      </c>
      <c r="N1432" s="133" t="s">
        <v>1751</v>
      </c>
      <c r="O1432" s="133" t="s">
        <v>7628</v>
      </c>
      <c r="P1432" s="133" t="s">
        <v>4816</v>
      </c>
      <c r="Q1432" s="166">
        <v>42347</v>
      </c>
      <c r="R1432" s="133"/>
      <c r="S1432" s="146" t="s">
        <v>3649</v>
      </c>
      <c r="T1432" s="173" t="s">
        <v>3649</v>
      </c>
      <c r="U1432" s="170" t="s">
        <v>3649</v>
      </c>
      <c r="V1432" s="133"/>
      <c r="W1432" s="133"/>
      <c r="X1432" s="133"/>
    </row>
    <row r="1433" spans="1:24" x14ac:dyDescent="0.2">
      <c r="A1433" s="133" t="s">
        <v>7631</v>
      </c>
      <c r="B1433" s="133" t="s">
        <v>7253</v>
      </c>
      <c r="C1433" s="136" t="s">
        <v>6921</v>
      </c>
      <c r="D1433" s="136" t="s">
        <v>7632</v>
      </c>
      <c r="E1433" s="133" t="s">
        <v>7633</v>
      </c>
      <c r="F1433" s="133" t="s">
        <v>7634</v>
      </c>
      <c r="G1433" s="133" t="s">
        <v>3620</v>
      </c>
      <c r="H1433" s="133">
        <v>303</v>
      </c>
      <c r="I1433" s="133">
        <v>1</v>
      </c>
      <c r="J1433" s="133">
        <v>92</v>
      </c>
      <c r="K1433" s="133">
        <v>40</v>
      </c>
      <c r="L1433" s="133">
        <v>110</v>
      </c>
      <c r="M1433" s="133" t="s">
        <v>7504</v>
      </c>
      <c r="N1433" s="133" t="s">
        <v>1748</v>
      </c>
      <c r="O1433" s="133" t="s">
        <v>7628</v>
      </c>
      <c r="P1433" s="133" t="s">
        <v>2277</v>
      </c>
      <c r="Q1433" s="166">
        <v>42348</v>
      </c>
      <c r="R1433" s="133"/>
      <c r="S1433" s="146" t="s">
        <v>3649</v>
      </c>
      <c r="T1433" s="173" t="s">
        <v>3649</v>
      </c>
      <c r="U1433" s="170" t="s">
        <v>3649</v>
      </c>
      <c r="V1433" s="133"/>
      <c r="W1433" s="133"/>
      <c r="X1433" s="133"/>
    </row>
    <row r="1434" spans="1:24" x14ac:dyDescent="0.2">
      <c r="A1434" s="133" t="s">
        <v>7635</v>
      </c>
      <c r="B1434" s="133" t="s">
        <v>4422</v>
      </c>
      <c r="C1434" s="136" t="s">
        <v>7254</v>
      </c>
      <c r="D1434" s="136" t="s">
        <v>2559</v>
      </c>
      <c r="E1434" s="133" t="s">
        <v>3597</v>
      </c>
      <c r="F1434" s="133">
        <v>246342</v>
      </c>
      <c r="G1434" s="133" t="s">
        <v>3655</v>
      </c>
      <c r="H1434" s="133">
        <v>172</v>
      </c>
      <c r="I1434" s="133">
        <v>1</v>
      </c>
      <c r="J1434" s="133">
        <v>94</v>
      </c>
      <c r="K1434" s="133">
        <v>46</v>
      </c>
      <c r="L1434" s="133">
        <v>550</v>
      </c>
      <c r="M1434" s="133" t="s">
        <v>7504</v>
      </c>
      <c r="N1434" s="133" t="s">
        <v>821</v>
      </c>
      <c r="O1434" s="133" t="s">
        <v>6581</v>
      </c>
      <c r="P1434" s="133" t="s">
        <v>4816</v>
      </c>
      <c r="Q1434" s="166">
        <v>42347</v>
      </c>
      <c r="R1434" s="133"/>
      <c r="S1434" s="146" t="s">
        <v>3649</v>
      </c>
      <c r="T1434" s="173" t="s">
        <v>3649</v>
      </c>
      <c r="U1434" s="170" t="s">
        <v>3649</v>
      </c>
      <c r="V1434" s="133"/>
      <c r="W1434" s="133"/>
      <c r="X1434" s="133"/>
    </row>
    <row r="1435" spans="1:24" x14ac:dyDescent="0.2">
      <c r="A1435" s="133" t="s">
        <v>7621</v>
      </c>
      <c r="B1435" s="133" t="s">
        <v>7255</v>
      </c>
      <c r="C1435" s="136" t="s">
        <v>7622</v>
      </c>
      <c r="D1435" s="136" t="s">
        <v>1651</v>
      </c>
      <c r="E1435" s="133" t="s">
        <v>7308</v>
      </c>
      <c r="F1435" s="133" t="s">
        <v>7623</v>
      </c>
      <c r="G1435" s="133" t="s">
        <v>3655</v>
      </c>
      <c r="H1435" s="133">
        <v>172</v>
      </c>
      <c r="I1435" s="133">
        <v>1</v>
      </c>
      <c r="J1435" s="133">
        <v>110</v>
      </c>
      <c r="K1435" s="133">
        <v>62</v>
      </c>
      <c r="L1435" s="133">
        <v>110</v>
      </c>
      <c r="M1435" s="133" t="s">
        <v>7504</v>
      </c>
      <c r="N1435" s="133" t="s">
        <v>632</v>
      </c>
      <c r="O1435" s="133" t="s">
        <v>7624</v>
      </c>
      <c r="P1435" s="133" t="s">
        <v>4816</v>
      </c>
      <c r="Q1435" s="166">
        <v>42348</v>
      </c>
      <c r="R1435" s="133"/>
      <c r="S1435" s="146" t="s">
        <v>3649</v>
      </c>
      <c r="T1435" s="173" t="s">
        <v>3649</v>
      </c>
      <c r="U1435" s="170" t="s">
        <v>3649</v>
      </c>
      <c r="V1435" s="133"/>
      <c r="W1435" s="133"/>
      <c r="X1435" s="133"/>
    </row>
    <row r="1436" spans="1:24" x14ac:dyDescent="0.2">
      <c r="A1436" s="133" t="s">
        <v>7621</v>
      </c>
      <c r="B1436" s="133" t="s">
        <v>7255</v>
      </c>
      <c r="C1436" s="136" t="s">
        <v>7622</v>
      </c>
      <c r="D1436" s="136" t="s">
        <v>1631</v>
      </c>
      <c r="E1436" s="133" t="s">
        <v>7308</v>
      </c>
      <c r="F1436" s="133" t="s">
        <v>7623</v>
      </c>
      <c r="G1436" s="133" t="s">
        <v>3655</v>
      </c>
      <c r="H1436" s="133">
        <v>172</v>
      </c>
      <c r="I1436" s="133">
        <v>1</v>
      </c>
      <c r="J1436" s="133">
        <v>110</v>
      </c>
      <c r="K1436" s="133">
        <v>62</v>
      </c>
      <c r="L1436" s="133">
        <v>110</v>
      </c>
      <c r="M1436" s="133" t="s">
        <v>7504</v>
      </c>
      <c r="N1436" s="133" t="s">
        <v>632</v>
      </c>
      <c r="O1436" s="133" t="s">
        <v>7624</v>
      </c>
      <c r="P1436" s="133" t="s">
        <v>4816</v>
      </c>
      <c r="Q1436" s="166">
        <v>42348</v>
      </c>
      <c r="R1436" s="133"/>
      <c r="S1436" s="146" t="s">
        <v>3649</v>
      </c>
      <c r="T1436" s="173" t="s">
        <v>3649</v>
      </c>
      <c r="U1436" s="170" t="s">
        <v>3649</v>
      </c>
      <c r="V1436" s="133"/>
      <c r="W1436" s="133"/>
      <c r="X1436" s="133"/>
    </row>
    <row r="1437" spans="1:24" x14ac:dyDescent="0.2">
      <c r="A1437" s="133" t="s">
        <v>6729</v>
      </c>
      <c r="B1437" s="133" t="s">
        <v>7318</v>
      </c>
      <c r="C1437" s="136" t="s">
        <v>7347</v>
      </c>
      <c r="D1437" s="136" t="s">
        <v>1651</v>
      </c>
      <c r="E1437" s="133" t="s">
        <v>2138</v>
      </c>
      <c r="F1437" s="133">
        <v>4772</v>
      </c>
      <c r="G1437" s="133" t="s">
        <v>1648</v>
      </c>
      <c r="H1437" s="133">
        <v>172</v>
      </c>
      <c r="I1437" s="133">
        <v>1</v>
      </c>
      <c r="J1437" s="133">
        <v>1395</v>
      </c>
      <c r="K1437" s="133">
        <v>48</v>
      </c>
      <c r="L1437" s="133" t="s">
        <v>7069</v>
      </c>
      <c r="M1437" s="133" t="s">
        <v>5500</v>
      </c>
      <c r="N1437" s="133"/>
      <c r="O1437" s="133" t="s">
        <v>6607</v>
      </c>
      <c r="P1437" s="133" t="s">
        <v>4816</v>
      </c>
      <c r="Q1437" s="166">
        <v>42352</v>
      </c>
      <c r="R1437" s="133"/>
      <c r="S1437" s="146" t="s">
        <v>3649</v>
      </c>
      <c r="T1437" s="173" t="s">
        <v>3649</v>
      </c>
      <c r="U1437" s="170" t="s">
        <v>3649</v>
      </c>
      <c r="V1437" s="133"/>
      <c r="W1437" s="133"/>
      <c r="X1437" s="133"/>
    </row>
    <row r="1438" spans="1:24" x14ac:dyDescent="0.2">
      <c r="A1438" s="133"/>
      <c r="B1438" s="133" t="s">
        <v>7271</v>
      </c>
      <c r="C1438" s="136" t="s">
        <v>7498</v>
      </c>
      <c r="D1438" s="136" t="s">
        <v>1634</v>
      </c>
      <c r="E1438" s="133"/>
      <c r="F1438" s="133">
        <v>136900</v>
      </c>
      <c r="G1438" s="133" t="s">
        <v>1192</v>
      </c>
      <c r="H1438" s="133">
        <v>125</v>
      </c>
      <c r="I1438" s="133">
        <v>1</v>
      </c>
      <c r="J1438" s="133">
        <v>902</v>
      </c>
      <c r="K1438" s="133">
        <v>33</v>
      </c>
      <c r="L1438" s="133"/>
      <c r="M1438" s="133" t="s">
        <v>7098</v>
      </c>
      <c r="N1438" s="133"/>
      <c r="O1438" s="133" t="s">
        <v>2614</v>
      </c>
      <c r="P1438" s="133" t="s">
        <v>4816</v>
      </c>
      <c r="Q1438" s="166">
        <v>42352</v>
      </c>
      <c r="R1438" s="133"/>
      <c r="S1438" s="146" t="s">
        <v>3649</v>
      </c>
      <c r="T1438" s="173" t="s">
        <v>3649</v>
      </c>
      <c r="U1438" s="170" t="s">
        <v>3649</v>
      </c>
      <c r="V1438" s="133"/>
      <c r="W1438" s="133"/>
      <c r="X1438" s="133"/>
    </row>
    <row r="1439" spans="1:24" x14ac:dyDescent="0.2">
      <c r="A1439" s="133"/>
      <c r="B1439" s="133" t="s">
        <v>7271</v>
      </c>
      <c r="C1439" s="136" t="s">
        <v>7498</v>
      </c>
      <c r="D1439" s="136" t="s">
        <v>1637</v>
      </c>
      <c r="E1439" s="133"/>
      <c r="F1439" s="133">
        <v>136900</v>
      </c>
      <c r="G1439" s="133" t="s">
        <v>1192</v>
      </c>
      <c r="H1439" s="133">
        <v>125</v>
      </c>
      <c r="I1439" s="133">
        <v>1</v>
      </c>
      <c r="J1439" s="133">
        <v>902</v>
      </c>
      <c r="K1439" s="133">
        <v>33</v>
      </c>
      <c r="L1439" s="133"/>
      <c r="M1439" s="133" t="s">
        <v>7098</v>
      </c>
      <c r="N1439" s="133"/>
      <c r="O1439" s="133" t="s">
        <v>2614</v>
      </c>
      <c r="P1439" s="133" t="s">
        <v>4816</v>
      </c>
      <c r="Q1439" s="166">
        <v>42352</v>
      </c>
      <c r="R1439" s="133"/>
      <c r="S1439" s="146" t="s">
        <v>3649</v>
      </c>
      <c r="T1439" s="173" t="s">
        <v>3649</v>
      </c>
      <c r="U1439" s="170" t="s">
        <v>3649</v>
      </c>
      <c r="V1439" s="133"/>
      <c r="W1439" s="133"/>
      <c r="X1439" s="133"/>
    </row>
    <row r="1440" spans="1:24" x14ac:dyDescent="0.2">
      <c r="A1440" s="133" t="s">
        <v>7585</v>
      </c>
      <c r="B1440" s="133" t="s">
        <v>7229</v>
      </c>
      <c r="C1440" s="136" t="s">
        <v>7459</v>
      </c>
      <c r="D1440" s="136" t="s">
        <v>2726</v>
      </c>
      <c r="E1440" s="133" t="s">
        <v>4611</v>
      </c>
      <c r="F1440" s="133">
        <v>133913</v>
      </c>
      <c r="G1440" s="133">
        <v>165</v>
      </c>
      <c r="H1440" s="133">
        <v>172</v>
      </c>
      <c r="I1440" s="133">
        <v>1</v>
      </c>
      <c r="J1440" s="133">
        <v>602</v>
      </c>
      <c r="K1440" s="133">
        <v>36</v>
      </c>
      <c r="L1440" s="133"/>
      <c r="M1440" s="133" t="s">
        <v>1494</v>
      </c>
      <c r="N1440" s="133"/>
      <c r="O1440" s="133" t="s">
        <v>2573</v>
      </c>
      <c r="P1440" s="133" t="s">
        <v>4816</v>
      </c>
      <c r="Q1440" s="166">
        <v>42354</v>
      </c>
      <c r="R1440" s="133"/>
      <c r="S1440" s="146" t="s">
        <v>3649</v>
      </c>
      <c r="T1440" s="173" t="s">
        <v>3649</v>
      </c>
      <c r="U1440" s="170" t="s">
        <v>3649</v>
      </c>
      <c r="V1440" s="133"/>
      <c r="W1440" s="133"/>
      <c r="X1440" s="133"/>
    </row>
    <row r="1441" spans="1:24" x14ac:dyDescent="0.2">
      <c r="A1441" s="133"/>
      <c r="B1441" s="133" t="s">
        <v>7272</v>
      </c>
      <c r="C1441" s="136" t="s">
        <v>7510</v>
      </c>
      <c r="D1441" s="136" t="s">
        <v>1634</v>
      </c>
      <c r="E1441" s="133"/>
      <c r="F1441" s="133">
        <v>136900</v>
      </c>
      <c r="G1441" s="133" t="s">
        <v>1948</v>
      </c>
      <c r="H1441" s="133"/>
      <c r="I1441" s="133">
        <v>1</v>
      </c>
      <c r="J1441" s="133">
        <v>902</v>
      </c>
      <c r="K1441" s="133">
        <v>33</v>
      </c>
      <c r="L1441" s="133"/>
      <c r="M1441" s="133" t="s">
        <v>7098</v>
      </c>
      <c r="N1441" s="133"/>
      <c r="O1441" s="133" t="s">
        <v>2614</v>
      </c>
      <c r="P1441" s="133" t="s">
        <v>4816</v>
      </c>
      <c r="Q1441" s="166">
        <v>42354</v>
      </c>
      <c r="R1441" s="133"/>
      <c r="S1441" s="146" t="s">
        <v>3649</v>
      </c>
      <c r="T1441" s="173" t="s">
        <v>3649</v>
      </c>
      <c r="U1441" s="170" t="s">
        <v>3649</v>
      </c>
      <c r="V1441" s="133"/>
      <c r="W1441" s="133"/>
      <c r="X1441" s="133"/>
    </row>
    <row r="1442" spans="1:24" x14ac:dyDescent="0.2">
      <c r="A1442" s="133"/>
      <c r="B1442" s="133" t="s">
        <v>7272</v>
      </c>
      <c r="C1442" s="136" t="s">
        <v>7510</v>
      </c>
      <c r="D1442" s="136" t="s">
        <v>1637</v>
      </c>
      <c r="E1442" s="133"/>
      <c r="F1442" s="133">
        <v>136900</v>
      </c>
      <c r="G1442" s="133" t="s">
        <v>1948</v>
      </c>
      <c r="H1442" s="133"/>
      <c r="I1442" s="133">
        <v>1</v>
      </c>
      <c r="J1442" s="133">
        <v>902</v>
      </c>
      <c r="K1442" s="133">
        <v>33</v>
      </c>
      <c r="L1442" s="133"/>
      <c r="M1442" s="133" t="s">
        <v>7098</v>
      </c>
      <c r="N1442" s="133"/>
      <c r="O1442" s="133" t="s">
        <v>2614</v>
      </c>
      <c r="P1442" s="133" t="s">
        <v>4816</v>
      </c>
      <c r="Q1442" s="166">
        <v>42354</v>
      </c>
      <c r="R1442" s="133"/>
      <c r="S1442" s="146" t="s">
        <v>3649</v>
      </c>
      <c r="T1442" s="173" t="s">
        <v>3649</v>
      </c>
      <c r="U1442" s="170" t="s">
        <v>3649</v>
      </c>
      <c r="V1442" s="133"/>
      <c r="W1442" s="133"/>
      <c r="X1442" s="133"/>
    </row>
    <row r="1443" spans="1:24" x14ac:dyDescent="0.2">
      <c r="A1443" s="133" t="s">
        <v>7527</v>
      </c>
      <c r="B1443" s="133" t="s">
        <v>7244</v>
      </c>
      <c r="C1443" s="136" t="s">
        <v>7519</v>
      </c>
      <c r="D1443" s="136" t="s">
        <v>1634</v>
      </c>
      <c r="E1443" s="133" t="s">
        <v>4611</v>
      </c>
      <c r="F1443" s="133">
        <v>133913</v>
      </c>
      <c r="G1443" s="133" t="s">
        <v>3655</v>
      </c>
      <c r="H1443" s="133">
        <v>173</v>
      </c>
      <c r="I1443" s="133">
        <v>1</v>
      </c>
      <c r="J1443" s="133">
        <v>1000</v>
      </c>
      <c r="K1443" s="133">
        <v>36</v>
      </c>
      <c r="L1443" s="133">
        <v>2750</v>
      </c>
      <c r="M1443" s="133" t="s">
        <v>1494</v>
      </c>
      <c r="N1443" s="133" t="s">
        <v>1818</v>
      </c>
      <c r="O1443" s="133" t="s">
        <v>2614</v>
      </c>
      <c r="P1443" s="133" t="s">
        <v>4816</v>
      </c>
      <c r="Q1443" s="166">
        <v>42354</v>
      </c>
      <c r="R1443" s="133"/>
      <c r="S1443" s="146" t="s">
        <v>3649</v>
      </c>
      <c r="T1443" s="173" t="s">
        <v>3649</v>
      </c>
      <c r="U1443" s="170" t="s">
        <v>3649</v>
      </c>
      <c r="V1443" s="133"/>
      <c r="W1443" s="133"/>
      <c r="X1443" s="133"/>
    </row>
    <row r="1444" spans="1:24" x14ac:dyDescent="0.2">
      <c r="A1444" s="133" t="s">
        <v>7642</v>
      </c>
      <c r="B1444" s="133" t="s">
        <v>7255</v>
      </c>
      <c r="C1444" s="136" t="s">
        <v>7622</v>
      </c>
      <c r="D1444" s="136" t="s">
        <v>1634</v>
      </c>
      <c r="E1444" s="133" t="s">
        <v>7643</v>
      </c>
      <c r="F1444" s="133" t="s">
        <v>1336</v>
      </c>
      <c r="G1444" s="133" t="s">
        <v>3655</v>
      </c>
      <c r="H1444" s="133">
        <v>172</v>
      </c>
      <c r="I1444" s="133">
        <v>1</v>
      </c>
      <c r="J1444" s="133">
        <v>55</v>
      </c>
      <c r="K1444" s="133">
        <v>45</v>
      </c>
      <c r="L1444" s="133">
        <v>55</v>
      </c>
      <c r="M1444" s="133" t="s">
        <v>5602</v>
      </c>
      <c r="N1444" s="133" t="s">
        <v>4910</v>
      </c>
      <c r="O1444" s="133" t="s">
        <v>6445</v>
      </c>
      <c r="P1444" s="133" t="s">
        <v>4816</v>
      </c>
      <c r="Q1444" s="166">
        <v>42352</v>
      </c>
      <c r="R1444" s="133"/>
      <c r="S1444" s="146" t="s">
        <v>3649</v>
      </c>
      <c r="T1444" s="173" t="s">
        <v>3649</v>
      </c>
      <c r="U1444" s="170" t="s">
        <v>3649</v>
      </c>
      <c r="V1444" s="133"/>
      <c r="W1444" s="133"/>
      <c r="X1444" s="133"/>
    </row>
    <row r="1445" spans="1:24" x14ac:dyDescent="0.2">
      <c r="A1445" s="133" t="s">
        <v>7642</v>
      </c>
      <c r="B1445" s="133" t="s">
        <v>7255</v>
      </c>
      <c r="C1445" s="136" t="s">
        <v>7622</v>
      </c>
      <c r="D1445" s="136" t="s">
        <v>1637</v>
      </c>
      <c r="E1445" s="133" t="s">
        <v>7643</v>
      </c>
      <c r="F1445" s="133" t="s">
        <v>1336</v>
      </c>
      <c r="G1445" s="133" t="s">
        <v>3655</v>
      </c>
      <c r="H1445" s="133">
        <v>172</v>
      </c>
      <c r="I1445" s="133">
        <v>1</v>
      </c>
      <c r="J1445" s="133">
        <v>55</v>
      </c>
      <c r="K1445" s="133">
        <v>45</v>
      </c>
      <c r="L1445" s="133">
        <v>55</v>
      </c>
      <c r="M1445" s="133" t="s">
        <v>5602</v>
      </c>
      <c r="N1445" s="133" t="s">
        <v>4910</v>
      </c>
      <c r="O1445" s="133" t="s">
        <v>6445</v>
      </c>
      <c r="P1445" s="133" t="s">
        <v>4816</v>
      </c>
      <c r="Q1445" s="166">
        <v>42352</v>
      </c>
      <c r="R1445" s="133"/>
      <c r="S1445" s="146" t="s">
        <v>3649</v>
      </c>
      <c r="T1445" s="173" t="s">
        <v>3649</v>
      </c>
      <c r="U1445" s="170" t="s">
        <v>3649</v>
      </c>
      <c r="V1445" s="133"/>
      <c r="W1445" s="133"/>
      <c r="X1445" s="133"/>
    </row>
    <row r="1446" spans="1:24" x14ac:dyDescent="0.2">
      <c r="A1446" s="133" t="s">
        <v>7647</v>
      </c>
      <c r="B1446" s="133" t="s">
        <v>7291</v>
      </c>
      <c r="C1446" s="136" t="s">
        <v>6953</v>
      </c>
      <c r="D1446" s="136" t="s">
        <v>7448</v>
      </c>
      <c r="E1446" s="133" t="s">
        <v>7648</v>
      </c>
      <c r="F1446" s="133" t="s">
        <v>7649</v>
      </c>
      <c r="G1446" s="133" t="s">
        <v>3620</v>
      </c>
      <c r="H1446" s="133">
        <v>303</v>
      </c>
      <c r="I1446" s="133">
        <v>1</v>
      </c>
      <c r="J1446" s="133">
        <v>15</v>
      </c>
      <c r="K1446" s="133">
        <v>45</v>
      </c>
      <c r="L1446" s="133"/>
      <c r="M1446" s="133" t="s">
        <v>3594</v>
      </c>
      <c r="N1446" s="133"/>
      <c r="O1446" s="133" t="s">
        <v>4069</v>
      </c>
      <c r="P1446" s="133" t="s">
        <v>4816</v>
      </c>
      <c r="Q1446" s="166">
        <v>42352</v>
      </c>
      <c r="R1446" s="133"/>
      <c r="S1446" s="146" t="s">
        <v>3649</v>
      </c>
      <c r="T1446" s="173" t="s">
        <v>3649</v>
      </c>
      <c r="U1446" s="170" t="s">
        <v>3649</v>
      </c>
      <c r="V1446" s="133"/>
      <c r="W1446" s="133"/>
      <c r="X1446" s="133"/>
    </row>
    <row r="1447" spans="1:24" x14ac:dyDescent="0.2">
      <c r="A1447" s="133" t="s">
        <v>7661</v>
      </c>
      <c r="B1447" s="133" t="s">
        <v>7255</v>
      </c>
      <c r="C1447" s="136" t="s">
        <v>7622</v>
      </c>
      <c r="D1447" s="136" t="s">
        <v>2726</v>
      </c>
      <c r="E1447" s="133" t="s">
        <v>2411</v>
      </c>
      <c r="F1447" s="133" t="s">
        <v>2412</v>
      </c>
      <c r="G1447" s="133" t="s">
        <v>3655</v>
      </c>
      <c r="H1447" s="133">
        <v>172</v>
      </c>
      <c r="I1447" s="133">
        <v>1</v>
      </c>
      <c r="J1447" s="133">
        <v>55</v>
      </c>
      <c r="K1447" s="133">
        <v>54</v>
      </c>
      <c r="L1447" s="133">
        <v>55</v>
      </c>
      <c r="M1447" s="133" t="s">
        <v>3594</v>
      </c>
      <c r="N1447" s="133"/>
      <c r="O1447" s="133" t="s">
        <v>6445</v>
      </c>
      <c r="P1447" s="133" t="s">
        <v>4816</v>
      </c>
      <c r="Q1447" s="166">
        <v>42355</v>
      </c>
      <c r="R1447" s="133"/>
      <c r="S1447" s="146" t="s">
        <v>3649</v>
      </c>
      <c r="T1447" s="173" t="s">
        <v>3649</v>
      </c>
      <c r="U1447" s="170" t="s">
        <v>3649</v>
      </c>
      <c r="V1447" s="133"/>
      <c r="W1447" s="133"/>
      <c r="X1447" s="133"/>
    </row>
    <row r="1448" spans="1:24" x14ac:dyDescent="0.2">
      <c r="A1448" s="133" t="s">
        <v>7661</v>
      </c>
      <c r="B1448" s="133" t="s">
        <v>7255</v>
      </c>
      <c r="C1448" s="136" t="s">
        <v>7622</v>
      </c>
      <c r="D1448" s="136" t="s">
        <v>2729</v>
      </c>
      <c r="E1448" s="133" t="s">
        <v>2411</v>
      </c>
      <c r="F1448" s="133" t="s">
        <v>2412</v>
      </c>
      <c r="G1448" s="133" t="s">
        <v>3655</v>
      </c>
      <c r="H1448" s="133">
        <v>172</v>
      </c>
      <c r="I1448" s="133">
        <v>1</v>
      </c>
      <c r="J1448" s="133">
        <v>55</v>
      </c>
      <c r="K1448" s="133">
        <v>54</v>
      </c>
      <c r="L1448" s="133">
        <v>55</v>
      </c>
      <c r="M1448" s="133" t="s">
        <v>3594</v>
      </c>
      <c r="N1448" s="133"/>
      <c r="O1448" s="133" t="s">
        <v>6445</v>
      </c>
      <c r="P1448" s="133" t="s">
        <v>4816</v>
      </c>
      <c r="Q1448" s="166">
        <v>42355</v>
      </c>
      <c r="R1448" s="133"/>
      <c r="S1448" s="146" t="s">
        <v>3649</v>
      </c>
      <c r="T1448" s="173" t="s">
        <v>3649</v>
      </c>
      <c r="U1448" s="170" t="s">
        <v>3649</v>
      </c>
      <c r="V1448" s="133"/>
      <c r="W1448" s="133"/>
      <c r="X1448" s="133"/>
    </row>
    <row r="1449" spans="1:24" x14ac:dyDescent="0.2">
      <c r="A1449" s="133" t="s">
        <v>7635</v>
      </c>
      <c r="B1449" s="133" t="s">
        <v>4422</v>
      </c>
      <c r="C1449" s="136" t="s">
        <v>7644</v>
      </c>
      <c r="D1449" s="136" t="s">
        <v>1651</v>
      </c>
      <c r="E1449" s="133" t="s">
        <v>3597</v>
      </c>
      <c r="F1449" s="133">
        <v>246342</v>
      </c>
      <c r="G1449" s="133" t="s">
        <v>3655</v>
      </c>
      <c r="H1449" s="133">
        <v>172</v>
      </c>
      <c r="I1449" s="133">
        <v>1</v>
      </c>
      <c r="J1449" s="133">
        <v>456</v>
      </c>
      <c r="K1449" s="133">
        <v>46</v>
      </c>
      <c r="L1449" s="133">
        <v>550</v>
      </c>
      <c r="M1449" s="133" t="s">
        <v>7504</v>
      </c>
      <c r="N1449" s="133" t="s">
        <v>821</v>
      </c>
      <c r="O1449" s="133" t="s">
        <v>6581</v>
      </c>
      <c r="P1449" s="133" t="s">
        <v>4816</v>
      </c>
      <c r="Q1449" s="166">
        <v>42377</v>
      </c>
      <c r="R1449" s="133"/>
      <c r="S1449" s="146" t="s">
        <v>3649</v>
      </c>
      <c r="T1449" s="173" t="s">
        <v>3649</v>
      </c>
      <c r="U1449" s="170" t="s">
        <v>3649</v>
      </c>
      <c r="V1449" s="133"/>
      <c r="W1449" s="133"/>
      <c r="X1449" s="133"/>
    </row>
    <row r="1450" spans="1:24" x14ac:dyDescent="0.2">
      <c r="A1450" s="133"/>
      <c r="B1450" s="133" t="s">
        <v>7227</v>
      </c>
      <c r="C1450" s="136" t="s">
        <v>7636</v>
      </c>
      <c r="D1450" s="136" t="s">
        <v>1651</v>
      </c>
      <c r="E1450" s="133"/>
      <c r="F1450" s="133">
        <v>136900</v>
      </c>
      <c r="G1450" s="133" t="s">
        <v>3655</v>
      </c>
      <c r="H1450" s="133">
        <v>175</v>
      </c>
      <c r="I1450" s="133">
        <v>1</v>
      </c>
      <c r="J1450" s="133">
        <v>602</v>
      </c>
      <c r="K1450" s="133">
        <v>33</v>
      </c>
      <c r="L1450" s="133"/>
      <c r="M1450" s="133"/>
      <c r="N1450" s="133"/>
      <c r="O1450" s="133" t="s">
        <v>2722</v>
      </c>
      <c r="P1450" s="133" t="s">
        <v>2277</v>
      </c>
      <c r="Q1450" s="166">
        <v>42387</v>
      </c>
      <c r="R1450" s="133"/>
      <c r="S1450" s="146" t="s">
        <v>3649</v>
      </c>
      <c r="T1450" s="173" t="s">
        <v>3649</v>
      </c>
      <c r="U1450" s="170" t="s">
        <v>3649</v>
      </c>
      <c r="V1450" s="133"/>
      <c r="W1450" s="133"/>
      <c r="X1450" s="133"/>
    </row>
    <row r="1451" spans="1:24" x14ac:dyDescent="0.2">
      <c r="A1451" s="133"/>
      <c r="B1451" s="133" t="s">
        <v>7227</v>
      </c>
      <c r="C1451" s="136" t="s">
        <v>7636</v>
      </c>
      <c r="D1451" s="136" t="s">
        <v>1631</v>
      </c>
      <c r="E1451" s="133"/>
      <c r="F1451" s="133">
        <v>136900</v>
      </c>
      <c r="G1451" s="133" t="s">
        <v>3655</v>
      </c>
      <c r="H1451" s="133">
        <v>175</v>
      </c>
      <c r="I1451" s="133">
        <v>1</v>
      </c>
      <c r="J1451" s="133">
        <v>602</v>
      </c>
      <c r="K1451" s="133">
        <v>33</v>
      </c>
      <c r="L1451" s="133"/>
      <c r="M1451" s="133"/>
      <c r="N1451" s="133"/>
      <c r="O1451" s="133" t="s">
        <v>2722</v>
      </c>
      <c r="P1451" s="133" t="s">
        <v>2277</v>
      </c>
      <c r="Q1451" s="166">
        <v>42387</v>
      </c>
      <c r="R1451" s="133"/>
      <c r="S1451" s="146" t="s">
        <v>3649</v>
      </c>
      <c r="T1451" s="173" t="s">
        <v>3649</v>
      </c>
      <c r="U1451" s="170" t="s">
        <v>3649</v>
      </c>
      <c r="V1451" s="133"/>
      <c r="W1451" s="133"/>
      <c r="X1451" s="133"/>
    </row>
    <row r="1452" spans="1:24" x14ac:dyDescent="0.2">
      <c r="A1452" s="133" t="s">
        <v>7585</v>
      </c>
      <c r="B1452" s="133" t="s">
        <v>7229</v>
      </c>
      <c r="C1452" s="136" t="s">
        <v>7459</v>
      </c>
      <c r="D1452" s="136" t="s">
        <v>1641</v>
      </c>
      <c r="E1452" s="133" t="s">
        <v>4611</v>
      </c>
      <c r="F1452" s="133">
        <v>133913</v>
      </c>
      <c r="G1452" s="133"/>
      <c r="H1452" s="133">
        <v>172</v>
      </c>
      <c r="I1452" s="133">
        <v>1</v>
      </c>
      <c r="J1452" s="133">
        <v>602</v>
      </c>
      <c r="K1452" s="133">
        <v>36</v>
      </c>
      <c r="L1452" s="133"/>
      <c r="M1452" s="133" t="s">
        <v>1494</v>
      </c>
      <c r="N1452" s="133"/>
      <c r="O1452" s="133" t="s">
        <v>2573</v>
      </c>
      <c r="P1452" s="133" t="s">
        <v>4816</v>
      </c>
      <c r="Q1452" s="166">
        <v>42389</v>
      </c>
      <c r="R1452" s="133"/>
      <c r="S1452" s="146" t="s">
        <v>3649</v>
      </c>
      <c r="T1452" s="173" t="s">
        <v>3649</v>
      </c>
      <c r="U1452" s="170" t="s">
        <v>3649</v>
      </c>
      <c r="V1452" s="133"/>
      <c r="W1452" s="133"/>
      <c r="X1452" s="133"/>
    </row>
    <row r="1453" spans="1:24" x14ac:dyDescent="0.2">
      <c r="A1453" s="133"/>
      <c r="B1453" s="133" t="s">
        <v>7317</v>
      </c>
      <c r="C1453" s="136" t="s">
        <v>7374</v>
      </c>
      <c r="D1453" s="136" t="s">
        <v>1641</v>
      </c>
      <c r="E1453" s="133"/>
      <c r="F1453" s="133">
        <v>136900</v>
      </c>
      <c r="G1453" s="133"/>
      <c r="H1453" s="133">
        <v>176</v>
      </c>
      <c r="I1453" s="133">
        <v>1</v>
      </c>
      <c r="J1453" s="133">
        <v>602</v>
      </c>
      <c r="K1453" s="133">
        <v>33</v>
      </c>
      <c r="L1453" s="133"/>
      <c r="M1453" s="133" t="s">
        <v>1380</v>
      </c>
      <c r="N1453" s="133"/>
      <c r="O1453" s="133" t="s">
        <v>2573</v>
      </c>
      <c r="P1453" s="133" t="s">
        <v>2277</v>
      </c>
      <c r="Q1453" s="166">
        <v>42382</v>
      </c>
      <c r="R1453" s="133"/>
      <c r="S1453" s="146" t="s">
        <v>3649</v>
      </c>
      <c r="T1453" s="173" t="s">
        <v>3649</v>
      </c>
      <c r="U1453" s="170" t="s">
        <v>3649</v>
      </c>
      <c r="V1453" s="133"/>
      <c r="W1453" s="133"/>
      <c r="X1453" s="133"/>
    </row>
    <row r="1454" spans="1:24" x14ac:dyDescent="0.2">
      <c r="A1454" s="133"/>
      <c r="B1454" s="133" t="s">
        <v>7317</v>
      </c>
      <c r="C1454" s="136" t="s">
        <v>7374</v>
      </c>
      <c r="D1454" s="136" t="s">
        <v>1642</v>
      </c>
      <c r="E1454" s="133"/>
      <c r="F1454" s="133">
        <v>136900</v>
      </c>
      <c r="G1454" s="133"/>
      <c r="H1454" s="133">
        <v>176</v>
      </c>
      <c r="I1454" s="133">
        <v>1</v>
      </c>
      <c r="J1454" s="133">
        <v>602</v>
      </c>
      <c r="K1454" s="133">
        <v>33</v>
      </c>
      <c r="L1454" s="133"/>
      <c r="M1454" s="133" t="s">
        <v>1380</v>
      </c>
      <c r="N1454" s="133"/>
      <c r="O1454" s="133" t="s">
        <v>2573</v>
      </c>
      <c r="P1454" s="133" t="s">
        <v>2277</v>
      </c>
      <c r="Q1454" s="166">
        <v>42382</v>
      </c>
      <c r="R1454" s="133"/>
      <c r="S1454" s="146" t="s">
        <v>3649</v>
      </c>
      <c r="T1454" s="173" t="s">
        <v>3649</v>
      </c>
      <c r="U1454" s="170" t="s">
        <v>3649</v>
      </c>
      <c r="V1454" s="133"/>
      <c r="W1454" s="133"/>
      <c r="X1454" s="133"/>
    </row>
    <row r="1455" spans="1:24" x14ac:dyDescent="0.2">
      <c r="A1455" s="133"/>
      <c r="B1455" s="133" t="s">
        <v>7260</v>
      </c>
      <c r="C1455" s="136" t="s">
        <v>7460</v>
      </c>
      <c r="D1455" s="136" t="s">
        <v>2726</v>
      </c>
      <c r="E1455" s="133"/>
      <c r="F1455" s="133">
        <v>136900</v>
      </c>
      <c r="G1455" s="133"/>
      <c r="H1455" s="133">
        <v>125</v>
      </c>
      <c r="I1455" s="133">
        <v>1</v>
      </c>
      <c r="J1455" s="133">
        <v>602</v>
      </c>
      <c r="K1455" s="133">
        <v>33</v>
      </c>
      <c r="L1455" s="133"/>
      <c r="M1455" s="133" t="s">
        <v>7098</v>
      </c>
      <c r="N1455" s="133"/>
      <c r="O1455" s="133" t="s">
        <v>2573</v>
      </c>
      <c r="P1455" s="133" t="s">
        <v>4816</v>
      </c>
      <c r="Q1455" s="166">
        <v>42381</v>
      </c>
      <c r="R1455" s="133"/>
      <c r="S1455" s="146" t="s">
        <v>3649</v>
      </c>
      <c r="T1455" s="173" t="s">
        <v>3649</v>
      </c>
      <c r="U1455" s="170" t="s">
        <v>3649</v>
      </c>
      <c r="V1455" s="133"/>
      <c r="W1455" s="133"/>
      <c r="X1455" s="133"/>
    </row>
    <row r="1456" spans="1:24" x14ac:dyDescent="0.2">
      <c r="A1456" s="133"/>
      <c r="B1456" s="133" t="s">
        <v>7260</v>
      </c>
      <c r="C1456" s="136" t="s">
        <v>7460</v>
      </c>
      <c r="D1456" s="136" t="s">
        <v>2729</v>
      </c>
      <c r="E1456" s="133"/>
      <c r="F1456" s="133">
        <v>136900</v>
      </c>
      <c r="G1456" s="133"/>
      <c r="H1456" s="133">
        <v>125</v>
      </c>
      <c r="I1456" s="133">
        <v>1</v>
      </c>
      <c r="J1456" s="133">
        <v>602</v>
      </c>
      <c r="K1456" s="133">
        <v>33</v>
      </c>
      <c r="L1456" s="133"/>
      <c r="M1456" s="133" t="s">
        <v>7098</v>
      </c>
      <c r="N1456" s="133"/>
      <c r="O1456" s="133" t="s">
        <v>2573</v>
      </c>
      <c r="P1456" s="133" t="s">
        <v>4816</v>
      </c>
      <c r="Q1456" s="166">
        <v>42381</v>
      </c>
      <c r="R1456" s="133"/>
      <c r="S1456" s="146" t="s">
        <v>3649</v>
      </c>
      <c r="T1456" s="173" t="s">
        <v>3649</v>
      </c>
      <c r="U1456" s="170" t="s">
        <v>3649</v>
      </c>
      <c r="V1456" s="133"/>
      <c r="W1456" s="133"/>
      <c r="X1456" s="133"/>
    </row>
    <row r="1457" spans="1:24" x14ac:dyDescent="0.2">
      <c r="A1457" s="133" t="s">
        <v>7585</v>
      </c>
      <c r="B1457" s="133" t="s">
        <v>7294</v>
      </c>
      <c r="C1457" s="136" t="s">
        <v>7427</v>
      </c>
      <c r="D1457" s="136" t="s">
        <v>1641</v>
      </c>
      <c r="E1457" s="133" t="s">
        <v>4611</v>
      </c>
      <c r="F1457" s="133">
        <v>133913</v>
      </c>
      <c r="G1457" s="133"/>
      <c r="H1457" s="133">
        <v>172</v>
      </c>
      <c r="I1457" s="133">
        <v>1</v>
      </c>
      <c r="J1457" s="133">
        <v>602</v>
      </c>
      <c r="K1457" s="133">
        <v>36</v>
      </c>
      <c r="L1457" s="133"/>
      <c r="M1457" s="133" t="s">
        <v>1494</v>
      </c>
      <c r="N1457" s="133"/>
      <c r="O1457" s="133" t="s">
        <v>2573</v>
      </c>
      <c r="P1457" s="133" t="s">
        <v>2277</v>
      </c>
      <c r="Q1457" s="166">
        <v>42375</v>
      </c>
      <c r="R1457" s="133"/>
      <c r="S1457" s="146" t="s">
        <v>3649</v>
      </c>
      <c r="T1457" s="173" t="s">
        <v>3649</v>
      </c>
      <c r="U1457" s="170" t="s">
        <v>3649</v>
      </c>
      <c r="V1457" s="133"/>
      <c r="W1457" s="133"/>
      <c r="X1457" s="133"/>
    </row>
    <row r="1458" spans="1:24" x14ac:dyDescent="0.2">
      <c r="A1458" s="133" t="s">
        <v>7662</v>
      </c>
      <c r="B1458" s="133" t="s">
        <v>7255</v>
      </c>
      <c r="C1458" s="136" t="s">
        <v>7622</v>
      </c>
      <c r="D1458" s="136" t="s">
        <v>1641</v>
      </c>
      <c r="E1458" s="133" t="s">
        <v>3697</v>
      </c>
      <c r="F1458" s="133" t="s">
        <v>2344</v>
      </c>
      <c r="G1458" s="133" t="s">
        <v>3655</v>
      </c>
      <c r="H1458" s="133">
        <v>172</v>
      </c>
      <c r="I1458" s="133">
        <v>1</v>
      </c>
      <c r="J1458" s="133">
        <v>110</v>
      </c>
      <c r="K1458" s="133">
        <v>54</v>
      </c>
      <c r="L1458" s="133">
        <v>110</v>
      </c>
      <c r="M1458" s="133" t="s">
        <v>3594</v>
      </c>
      <c r="N1458" s="133"/>
      <c r="O1458" s="133" t="s">
        <v>7663</v>
      </c>
      <c r="P1458" s="133" t="s">
        <v>4816</v>
      </c>
      <c r="Q1458" s="166">
        <v>42377</v>
      </c>
      <c r="R1458" s="133"/>
      <c r="S1458" s="146" t="s">
        <v>3649</v>
      </c>
      <c r="T1458" s="173" t="s">
        <v>3649</v>
      </c>
      <c r="U1458" s="170" t="s">
        <v>3649</v>
      </c>
      <c r="V1458" s="133"/>
      <c r="W1458" s="133"/>
      <c r="X1458" s="133"/>
    </row>
    <row r="1459" spans="1:24" x14ac:dyDescent="0.2">
      <c r="A1459" s="133" t="s">
        <v>7662</v>
      </c>
      <c r="B1459" s="133" t="s">
        <v>7255</v>
      </c>
      <c r="C1459" s="136" t="s">
        <v>7622</v>
      </c>
      <c r="D1459" s="136" t="s">
        <v>1642</v>
      </c>
      <c r="E1459" s="133" t="s">
        <v>3697</v>
      </c>
      <c r="F1459" s="133" t="s">
        <v>2344</v>
      </c>
      <c r="G1459" s="133" t="s">
        <v>3655</v>
      </c>
      <c r="H1459" s="133">
        <v>172</v>
      </c>
      <c r="I1459" s="133">
        <v>1</v>
      </c>
      <c r="J1459" s="133">
        <v>110</v>
      </c>
      <c r="K1459" s="133">
        <v>54</v>
      </c>
      <c r="L1459" s="133">
        <v>110</v>
      </c>
      <c r="M1459" s="133" t="s">
        <v>3594</v>
      </c>
      <c r="N1459" s="133"/>
      <c r="O1459" s="133" t="s">
        <v>7663</v>
      </c>
      <c r="P1459" s="133" t="s">
        <v>4816</v>
      </c>
      <c r="Q1459" s="166">
        <v>42377</v>
      </c>
      <c r="R1459" s="133"/>
      <c r="S1459" s="146" t="s">
        <v>3649</v>
      </c>
      <c r="T1459" s="173" t="s">
        <v>3649</v>
      </c>
      <c r="U1459" s="170" t="s">
        <v>3649</v>
      </c>
      <c r="V1459" s="133"/>
      <c r="W1459" s="133"/>
      <c r="X1459" s="133"/>
    </row>
    <row r="1460" spans="1:24" x14ac:dyDescent="0.2">
      <c r="A1460" s="133"/>
      <c r="B1460" s="133" t="s">
        <v>7276</v>
      </c>
      <c r="C1460" s="136" t="s">
        <v>7458</v>
      </c>
      <c r="D1460" s="136" t="s">
        <v>1641</v>
      </c>
      <c r="E1460" s="133"/>
      <c r="F1460" s="133">
        <v>136900</v>
      </c>
      <c r="G1460" s="133" t="s">
        <v>3655</v>
      </c>
      <c r="H1460" s="133">
        <v>172</v>
      </c>
      <c r="I1460" s="133">
        <v>1</v>
      </c>
      <c r="J1460" s="133">
        <v>902</v>
      </c>
      <c r="K1460" s="133">
        <v>33</v>
      </c>
      <c r="L1460" s="133"/>
      <c r="M1460" s="133" t="s">
        <v>1380</v>
      </c>
      <c r="N1460" s="133"/>
      <c r="O1460" s="133" t="s">
        <v>2573</v>
      </c>
      <c r="P1460" s="133" t="s">
        <v>4816</v>
      </c>
      <c r="Q1460" s="166">
        <v>42377</v>
      </c>
      <c r="R1460" s="133"/>
      <c r="S1460" s="146" t="s">
        <v>3649</v>
      </c>
      <c r="T1460" s="173" t="s">
        <v>3649</v>
      </c>
      <c r="U1460" s="170" t="s">
        <v>3649</v>
      </c>
      <c r="V1460" s="133"/>
      <c r="W1460" s="133"/>
      <c r="X1460" s="133"/>
    </row>
    <row r="1461" spans="1:24" x14ac:dyDescent="0.2">
      <c r="A1461" s="133"/>
      <c r="B1461" s="133" t="s">
        <v>7271</v>
      </c>
      <c r="C1461" s="136" t="s">
        <v>7498</v>
      </c>
      <c r="D1461" s="136" t="s">
        <v>2726</v>
      </c>
      <c r="E1461" s="133"/>
      <c r="F1461" s="133">
        <v>136900</v>
      </c>
      <c r="G1461" s="133" t="s">
        <v>1192</v>
      </c>
      <c r="H1461" s="133">
        <v>125</v>
      </c>
      <c r="I1461" s="133">
        <v>1</v>
      </c>
      <c r="J1461" s="133">
        <v>903</v>
      </c>
      <c r="K1461" s="133">
        <v>33</v>
      </c>
      <c r="L1461" s="133"/>
      <c r="M1461" s="133" t="s">
        <v>7098</v>
      </c>
      <c r="N1461" s="133"/>
      <c r="O1461" s="133" t="s">
        <v>2614</v>
      </c>
      <c r="P1461" s="133" t="s">
        <v>2277</v>
      </c>
      <c r="Q1461" s="166">
        <v>42382</v>
      </c>
      <c r="R1461" s="133"/>
      <c r="S1461" s="146" t="s">
        <v>3649</v>
      </c>
      <c r="T1461" s="173" t="s">
        <v>3649</v>
      </c>
      <c r="U1461" s="170" t="s">
        <v>3649</v>
      </c>
      <c r="V1461" s="133"/>
      <c r="W1461" s="133"/>
      <c r="X1461" s="133"/>
    </row>
    <row r="1462" spans="1:24" x14ac:dyDescent="0.2">
      <c r="A1462" s="133"/>
      <c r="B1462" s="133" t="s">
        <v>7271</v>
      </c>
      <c r="C1462" s="136" t="s">
        <v>7498</v>
      </c>
      <c r="D1462" s="136" t="s">
        <v>2729</v>
      </c>
      <c r="E1462" s="133"/>
      <c r="F1462" s="133">
        <v>136900</v>
      </c>
      <c r="G1462" s="133" t="s">
        <v>1192</v>
      </c>
      <c r="H1462" s="133">
        <v>125</v>
      </c>
      <c r="I1462" s="133">
        <v>1</v>
      </c>
      <c r="J1462" s="133">
        <v>903</v>
      </c>
      <c r="K1462" s="133">
        <v>33</v>
      </c>
      <c r="L1462" s="133"/>
      <c r="M1462" s="133" t="s">
        <v>7098</v>
      </c>
      <c r="N1462" s="133"/>
      <c r="O1462" s="133" t="s">
        <v>2614</v>
      </c>
      <c r="P1462" s="133" t="s">
        <v>2277</v>
      </c>
      <c r="Q1462" s="166">
        <v>42382</v>
      </c>
      <c r="R1462" s="133"/>
      <c r="S1462" s="146" t="s">
        <v>3649</v>
      </c>
      <c r="T1462" s="173" t="s">
        <v>3649</v>
      </c>
      <c r="U1462" s="170" t="s">
        <v>3649</v>
      </c>
      <c r="V1462" s="133"/>
      <c r="W1462" s="133"/>
      <c r="X1462" s="133"/>
    </row>
    <row r="1463" spans="1:24" x14ac:dyDescent="0.2">
      <c r="A1463" s="133"/>
      <c r="B1463" s="133" t="s">
        <v>7272</v>
      </c>
      <c r="C1463" s="136" t="s">
        <v>7510</v>
      </c>
      <c r="D1463" s="136" t="s">
        <v>2726</v>
      </c>
      <c r="E1463" s="133"/>
      <c r="F1463" s="133">
        <v>136900</v>
      </c>
      <c r="G1463" s="133" t="s">
        <v>1948</v>
      </c>
      <c r="H1463" s="133"/>
      <c r="I1463" s="133">
        <v>1</v>
      </c>
      <c r="J1463" s="133">
        <v>903</v>
      </c>
      <c r="K1463" s="133">
        <v>33</v>
      </c>
      <c r="L1463" s="133"/>
      <c r="M1463" s="133" t="s">
        <v>7098</v>
      </c>
      <c r="N1463" s="133"/>
      <c r="O1463" s="133" t="s">
        <v>2614</v>
      </c>
      <c r="P1463" s="133" t="s">
        <v>2277</v>
      </c>
      <c r="Q1463" s="166">
        <v>42384</v>
      </c>
      <c r="R1463" s="133"/>
      <c r="S1463" s="146" t="s">
        <v>3649</v>
      </c>
      <c r="T1463" s="173" t="s">
        <v>3649</v>
      </c>
      <c r="U1463" s="170" t="s">
        <v>3649</v>
      </c>
      <c r="V1463" s="133"/>
      <c r="W1463" s="133"/>
      <c r="X1463" s="133"/>
    </row>
    <row r="1464" spans="1:24" x14ac:dyDescent="0.2">
      <c r="A1464" s="133"/>
      <c r="B1464" s="133" t="s">
        <v>7272</v>
      </c>
      <c r="C1464" s="136" t="s">
        <v>7510</v>
      </c>
      <c r="D1464" s="136" t="s">
        <v>2729</v>
      </c>
      <c r="E1464" s="133"/>
      <c r="F1464" s="133">
        <v>136900</v>
      </c>
      <c r="G1464" s="133" t="s">
        <v>1948</v>
      </c>
      <c r="H1464" s="133"/>
      <c r="I1464" s="133">
        <v>1</v>
      </c>
      <c r="J1464" s="133">
        <v>903</v>
      </c>
      <c r="K1464" s="133">
        <v>33</v>
      </c>
      <c r="L1464" s="133"/>
      <c r="M1464" s="133" t="s">
        <v>7098</v>
      </c>
      <c r="N1464" s="133"/>
      <c r="O1464" s="133" t="s">
        <v>2614</v>
      </c>
      <c r="P1464" s="133" t="s">
        <v>2277</v>
      </c>
      <c r="Q1464" s="166">
        <v>42384</v>
      </c>
      <c r="R1464" s="133"/>
      <c r="S1464" s="146" t="s">
        <v>3649</v>
      </c>
      <c r="T1464" s="173" t="s">
        <v>3649</v>
      </c>
      <c r="U1464" s="170" t="s">
        <v>3649</v>
      </c>
      <c r="V1464" s="133"/>
      <c r="W1464" s="133"/>
      <c r="X1464" s="133"/>
    </row>
    <row r="1465" spans="1:24" x14ac:dyDescent="0.2">
      <c r="A1465" s="133" t="s">
        <v>7491</v>
      </c>
      <c r="B1465" s="133" t="s">
        <v>7228</v>
      </c>
      <c r="C1465" s="136" t="s">
        <v>7492</v>
      </c>
      <c r="D1465" s="136" t="s">
        <v>1634</v>
      </c>
      <c r="E1465" s="133" t="s">
        <v>5098</v>
      </c>
      <c r="F1465" s="133" t="s">
        <v>5099</v>
      </c>
      <c r="G1465" s="133">
        <v>165</v>
      </c>
      <c r="H1465" s="133">
        <v>175</v>
      </c>
      <c r="I1465" s="133">
        <v>1</v>
      </c>
      <c r="J1465" s="133">
        <v>666</v>
      </c>
      <c r="K1465" s="133">
        <v>37</v>
      </c>
      <c r="L1465" s="133"/>
      <c r="M1465" s="133" t="s">
        <v>2842</v>
      </c>
      <c r="N1465" s="133"/>
      <c r="O1465" s="133" t="s">
        <v>5898</v>
      </c>
      <c r="P1465" s="133" t="s">
        <v>2277</v>
      </c>
      <c r="Q1465" s="166">
        <v>42009</v>
      </c>
      <c r="R1465" s="133"/>
      <c r="S1465" s="146" t="s">
        <v>3649</v>
      </c>
      <c r="T1465" s="173" t="s">
        <v>3649</v>
      </c>
      <c r="U1465" s="170" t="s">
        <v>3649</v>
      </c>
      <c r="V1465" s="133"/>
      <c r="W1465" s="133"/>
      <c r="X1465" s="133"/>
    </row>
    <row r="1466" spans="1:24" x14ac:dyDescent="0.2">
      <c r="A1466" s="133" t="s">
        <v>7491</v>
      </c>
      <c r="B1466" s="133" t="s">
        <v>7228</v>
      </c>
      <c r="C1466" s="136" t="s">
        <v>7492</v>
      </c>
      <c r="D1466" s="136" t="s">
        <v>1637</v>
      </c>
      <c r="E1466" s="133" t="s">
        <v>5098</v>
      </c>
      <c r="F1466" s="133" t="s">
        <v>5099</v>
      </c>
      <c r="G1466" s="133">
        <v>165</v>
      </c>
      <c r="H1466" s="133">
        <v>175</v>
      </c>
      <c r="I1466" s="133">
        <v>1</v>
      </c>
      <c r="J1466" s="133">
        <v>666</v>
      </c>
      <c r="K1466" s="133">
        <v>37</v>
      </c>
      <c r="L1466" s="133"/>
      <c r="M1466" s="133" t="s">
        <v>2842</v>
      </c>
      <c r="N1466" s="133"/>
      <c r="O1466" s="133" t="s">
        <v>5898</v>
      </c>
      <c r="P1466" s="133" t="s">
        <v>2277</v>
      </c>
      <c r="Q1466" s="166">
        <v>42009</v>
      </c>
      <c r="R1466" s="133"/>
      <c r="S1466" s="146" t="s">
        <v>3649</v>
      </c>
      <c r="T1466" s="173" t="s">
        <v>3649</v>
      </c>
      <c r="U1466" s="170" t="s">
        <v>3649</v>
      </c>
      <c r="V1466" s="133"/>
      <c r="W1466" s="133"/>
      <c r="X1466" s="133"/>
    </row>
    <row r="1467" spans="1:24" x14ac:dyDescent="0.2">
      <c r="A1467" s="133"/>
      <c r="B1467" s="133" t="s">
        <v>7291</v>
      </c>
      <c r="C1467" s="136" t="s">
        <v>6953</v>
      </c>
      <c r="D1467" s="136" t="s">
        <v>7673</v>
      </c>
      <c r="E1467" s="133"/>
      <c r="F1467" s="133" t="s">
        <v>1207</v>
      </c>
      <c r="G1467" s="133" t="s">
        <v>3620</v>
      </c>
      <c r="H1467" s="133">
        <v>303</v>
      </c>
      <c r="I1467" s="133">
        <v>1</v>
      </c>
      <c r="J1467" s="133">
        <v>20</v>
      </c>
      <c r="K1467" s="133">
        <v>50</v>
      </c>
      <c r="L1467" s="133"/>
      <c r="M1467" s="133" t="s">
        <v>3642</v>
      </c>
      <c r="N1467" s="133"/>
      <c r="O1467" s="133" t="s">
        <v>2528</v>
      </c>
      <c r="P1467" s="133" t="s">
        <v>4816</v>
      </c>
      <c r="Q1467" s="166">
        <v>42380</v>
      </c>
      <c r="R1467" s="133"/>
      <c r="S1467" s="146" t="s">
        <v>3649</v>
      </c>
      <c r="T1467" s="173" t="s">
        <v>3649</v>
      </c>
      <c r="U1467" s="170" t="s">
        <v>3649</v>
      </c>
      <c r="V1467" s="133"/>
      <c r="W1467" s="133"/>
      <c r="X1467" s="133"/>
    </row>
    <row r="1468" spans="1:24" x14ac:dyDescent="0.2">
      <c r="A1468" s="133" t="s">
        <v>7675</v>
      </c>
      <c r="B1468" s="133" t="s">
        <v>7253</v>
      </c>
      <c r="C1468" s="136" t="s">
        <v>6921</v>
      </c>
      <c r="D1468" s="136" t="s">
        <v>7676</v>
      </c>
      <c r="E1468" s="133" t="s">
        <v>7677</v>
      </c>
      <c r="F1468" s="133" t="s">
        <v>7678</v>
      </c>
      <c r="G1468" s="133" t="s">
        <v>3620</v>
      </c>
      <c r="H1468" s="133">
        <v>303</v>
      </c>
      <c r="I1468" s="133">
        <v>1</v>
      </c>
      <c r="J1468" s="133">
        <v>110</v>
      </c>
      <c r="K1468" s="133">
        <v>45</v>
      </c>
      <c r="L1468" s="133">
        <v>110</v>
      </c>
      <c r="M1468" s="133" t="s">
        <v>2771</v>
      </c>
      <c r="N1468" s="133"/>
      <c r="O1468" s="133" t="s">
        <v>6228</v>
      </c>
      <c r="P1468" s="133" t="s">
        <v>2277</v>
      </c>
      <c r="Q1468" s="166">
        <v>42019</v>
      </c>
      <c r="R1468" s="133"/>
      <c r="S1468" s="146" t="s">
        <v>3649</v>
      </c>
      <c r="T1468" s="173" t="s">
        <v>3649</v>
      </c>
      <c r="U1468" s="170" t="s">
        <v>3649</v>
      </c>
      <c r="V1468" s="133"/>
      <c r="W1468" s="133"/>
      <c r="X1468" s="133"/>
    </row>
    <row r="1469" spans="1:24" x14ac:dyDescent="0.2">
      <c r="A1469" s="133" t="s">
        <v>7679</v>
      </c>
      <c r="B1469" s="133" t="s">
        <v>7291</v>
      </c>
      <c r="C1469" s="136" t="s">
        <v>6953</v>
      </c>
      <c r="D1469" s="136" t="s">
        <v>7680</v>
      </c>
      <c r="E1469" s="133" t="s">
        <v>7681</v>
      </c>
      <c r="F1469" s="133">
        <v>246512</v>
      </c>
      <c r="G1469" s="133" t="s">
        <v>3620</v>
      </c>
      <c r="H1469" s="133">
        <v>303</v>
      </c>
      <c r="I1469" s="133">
        <v>1</v>
      </c>
      <c r="J1469" s="133">
        <v>55</v>
      </c>
      <c r="K1469" s="133">
        <v>46</v>
      </c>
      <c r="L1469" s="133">
        <v>55</v>
      </c>
      <c r="M1469" s="133" t="s">
        <v>613</v>
      </c>
      <c r="N1469" s="133"/>
      <c r="O1469" s="133" t="s">
        <v>7682</v>
      </c>
      <c r="P1469" s="133" t="s">
        <v>2277</v>
      </c>
      <c r="Q1469" s="166">
        <v>42387</v>
      </c>
      <c r="R1469" s="133"/>
      <c r="S1469" s="146" t="s">
        <v>3649</v>
      </c>
      <c r="T1469" s="173" t="s">
        <v>3649</v>
      </c>
      <c r="U1469" s="170" t="s">
        <v>3649</v>
      </c>
      <c r="V1469" s="133"/>
      <c r="W1469" s="133"/>
      <c r="X1469" s="133"/>
    </row>
    <row r="1470" spans="1:24" x14ac:dyDescent="0.2">
      <c r="A1470" s="133">
        <v>42387</v>
      </c>
      <c r="B1470" s="133" t="s">
        <v>7255</v>
      </c>
      <c r="C1470" s="136" t="s">
        <v>7622</v>
      </c>
      <c r="D1470" s="136" t="s">
        <v>3704</v>
      </c>
      <c r="E1470" s="133"/>
      <c r="F1470" s="133" t="s">
        <v>7686</v>
      </c>
      <c r="G1470" s="133" t="s">
        <v>3655</v>
      </c>
      <c r="H1470" s="133">
        <v>175</v>
      </c>
      <c r="I1470" s="133">
        <v>1</v>
      </c>
      <c r="J1470" s="133">
        <v>7.5</v>
      </c>
      <c r="K1470" s="133">
        <v>45</v>
      </c>
      <c r="L1470" s="133"/>
      <c r="M1470" s="133" t="s">
        <v>7687</v>
      </c>
      <c r="N1470" s="133"/>
      <c r="O1470" s="133" t="s">
        <v>6523</v>
      </c>
      <c r="P1470" s="133" t="s">
        <v>663</v>
      </c>
      <c r="Q1470" s="166">
        <v>42388</v>
      </c>
      <c r="R1470" s="133"/>
      <c r="S1470" s="146" t="s">
        <v>3649</v>
      </c>
      <c r="T1470" s="173" t="s">
        <v>3649</v>
      </c>
      <c r="U1470" s="170" t="s">
        <v>3649</v>
      </c>
      <c r="V1470" s="133"/>
      <c r="W1470" s="133"/>
      <c r="X1470" s="133"/>
    </row>
    <row r="1471" spans="1:24" ht="14.25" customHeight="1" x14ac:dyDescent="0.2">
      <c r="A1471" s="133">
        <v>42387</v>
      </c>
      <c r="B1471" s="133" t="s">
        <v>7255</v>
      </c>
      <c r="C1471" s="136" t="s">
        <v>7622</v>
      </c>
      <c r="D1471" s="136" t="s">
        <v>3707</v>
      </c>
      <c r="E1471" s="133"/>
      <c r="F1471" s="133" t="s">
        <v>7686</v>
      </c>
      <c r="G1471" s="133" t="s">
        <v>3655</v>
      </c>
      <c r="H1471" s="133">
        <v>175</v>
      </c>
      <c r="I1471" s="133">
        <v>1</v>
      </c>
      <c r="J1471" s="133">
        <v>7.5</v>
      </c>
      <c r="K1471" s="133">
        <v>45</v>
      </c>
      <c r="L1471" s="133"/>
      <c r="M1471" s="133" t="s">
        <v>7687</v>
      </c>
      <c r="N1471" s="133"/>
      <c r="O1471" s="133" t="s">
        <v>6523</v>
      </c>
      <c r="P1471" s="133" t="s">
        <v>663</v>
      </c>
      <c r="Q1471" s="166">
        <v>42388</v>
      </c>
      <c r="R1471" s="133"/>
      <c r="S1471" s="146" t="s">
        <v>3649</v>
      </c>
      <c r="T1471" s="173" t="s">
        <v>3649</v>
      </c>
      <c r="U1471" s="170" t="s">
        <v>3649</v>
      </c>
      <c r="V1471" s="133"/>
      <c r="W1471" s="133"/>
      <c r="X1471" s="133"/>
    </row>
    <row r="1472" spans="1:24" x14ac:dyDescent="0.2">
      <c r="A1472" s="133" t="s">
        <v>7491</v>
      </c>
      <c r="B1472" s="133" t="s">
        <v>7228</v>
      </c>
      <c r="C1472" s="136" t="s">
        <v>7492</v>
      </c>
      <c r="D1472" s="136" t="s">
        <v>2726</v>
      </c>
      <c r="E1472" s="133" t="s">
        <v>5098</v>
      </c>
      <c r="F1472" s="133" t="s">
        <v>5099</v>
      </c>
      <c r="G1472" s="133"/>
      <c r="H1472" s="133">
        <v>175</v>
      </c>
      <c r="I1472" s="133">
        <v>1</v>
      </c>
      <c r="J1472" s="133">
        <v>333</v>
      </c>
      <c r="K1472" s="133">
        <v>37</v>
      </c>
      <c r="L1472" s="133"/>
      <c r="M1472" s="133" t="s">
        <v>2842</v>
      </c>
      <c r="N1472" s="133"/>
      <c r="O1472" s="133" t="s">
        <v>5898</v>
      </c>
      <c r="P1472" s="133" t="s">
        <v>4816</v>
      </c>
      <c r="Q1472" s="166">
        <v>42389</v>
      </c>
      <c r="R1472" s="133"/>
      <c r="S1472" s="146" t="s">
        <v>3649</v>
      </c>
      <c r="T1472" s="173" t="s">
        <v>3649</v>
      </c>
      <c r="U1472" s="170" t="s">
        <v>3649</v>
      </c>
      <c r="V1472" s="133"/>
      <c r="W1472" s="133"/>
      <c r="X1472" s="133"/>
    </row>
    <row r="1473" spans="1:24" x14ac:dyDescent="0.2">
      <c r="A1473" s="133" t="s">
        <v>7491</v>
      </c>
      <c r="B1473" s="133" t="s">
        <v>7228</v>
      </c>
      <c r="C1473" s="136" t="s">
        <v>7492</v>
      </c>
      <c r="D1473" s="136" t="s">
        <v>2729</v>
      </c>
      <c r="E1473" s="133" t="s">
        <v>5098</v>
      </c>
      <c r="F1473" s="133" t="s">
        <v>5099</v>
      </c>
      <c r="G1473" s="133"/>
      <c r="H1473" s="133">
        <v>175</v>
      </c>
      <c r="I1473" s="133">
        <v>1</v>
      </c>
      <c r="J1473" s="133">
        <v>333</v>
      </c>
      <c r="K1473" s="133">
        <v>37</v>
      </c>
      <c r="L1473" s="133"/>
      <c r="M1473" s="133" t="s">
        <v>2842</v>
      </c>
      <c r="N1473" s="133"/>
      <c r="O1473" s="133" t="s">
        <v>5898</v>
      </c>
      <c r="P1473" s="133" t="s">
        <v>4816</v>
      </c>
      <c r="Q1473" s="166">
        <v>42389</v>
      </c>
      <c r="R1473" s="133"/>
      <c r="S1473" s="146" t="s">
        <v>3649</v>
      </c>
      <c r="T1473" s="173" t="s">
        <v>3649</v>
      </c>
      <c r="U1473" s="170" t="s">
        <v>3649</v>
      </c>
      <c r="V1473" s="133"/>
      <c r="W1473" s="133"/>
      <c r="X1473" s="133"/>
    </row>
    <row r="1474" spans="1:24" x14ac:dyDescent="0.2">
      <c r="A1474" s="133" t="s">
        <v>7585</v>
      </c>
      <c r="B1474" s="133" t="s">
        <v>7294</v>
      </c>
      <c r="C1474" s="136" t="s">
        <v>7427</v>
      </c>
      <c r="D1474" s="136" t="s">
        <v>3704</v>
      </c>
      <c r="E1474" s="133" t="s">
        <v>4611</v>
      </c>
      <c r="F1474" s="133">
        <v>133913</v>
      </c>
      <c r="G1474" s="133"/>
      <c r="H1474" s="133">
        <v>172</v>
      </c>
      <c r="I1474" s="133">
        <v>1</v>
      </c>
      <c r="J1474" s="133">
        <v>602</v>
      </c>
      <c r="K1474" s="133">
        <v>36</v>
      </c>
      <c r="L1474" s="133"/>
      <c r="M1474" s="133" t="s">
        <v>1494</v>
      </c>
      <c r="N1474" s="133"/>
      <c r="O1474" s="133" t="s">
        <v>2573</v>
      </c>
      <c r="P1474" s="133" t="s">
        <v>4816</v>
      </c>
      <c r="Q1474" s="166">
        <v>42394</v>
      </c>
      <c r="R1474" s="133"/>
      <c r="S1474" s="146" t="s">
        <v>3649</v>
      </c>
      <c r="T1474" s="173" t="s">
        <v>3649</v>
      </c>
      <c r="U1474" s="170" t="s">
        <v>3649</v>
      </c>
      <c r="V1474" s="133"/>
      <c r="W1474" s="133"/>
      <c r="X1474" s="133"/>
    </row>
    <row r="1475" spans="1:24" x14ac:dyDescent="0.2">
      <c r="A1475" s="133" t="s">
        <v>7671</v>
      </c>
      <c r="B1475" s="133" t="s">
        <v>4422</v>
      </c>
      <c r="C1475" s="136" t="s">
        <v>7644</v>
      </c>
      <c r="D1475" s="136" t="s">
        <v>1634</v>
      </c>
      <c r="E1475" s="133" t="s">
        <v>5365</v>
      </c>
      <c r="F1475" s="133" t="s">
        <v>3191</v>
      </c>
      <c r="G1475" s="133" t="s">
        <v>3655</v>
      </c>
      <c r="H1475" s="133">
        <v>172</v>
      </c>
      <c r="I1475" s="133">
        <v>1</v>
      </c>
      <c r="J1475" s="133">
        <v>467.5</v>
      </c>
      <c r="K1475" s="133">
        <v>54</v>
      </c>
      <c r="L1475" s="133">
        <v>935</v>
      </c>
      <c r="M1475" s="133" t="s">
        <v>6584</v>
      </c>
      <c r="N1475" s="133"/>
      <c r="O1475" s="133" t="s">
        <v>5710</v>
      </c>
      <c r="P1475" s="133" t="s">
        <v>4816</v>
      </c>
      <c r="Q1475" s="166">
        <v>42025</v>
      </c>
      <c r="R1475" s="133"/>
      <c r="S1475" s="146" t="s">
        <v>3649</v>
      </c>
      <c r="T1475" s="173" t="s">
        <v>3649</v>
      </c>
      <c r="U1475" s="170" t="s">
        <v>3649</v>
      </c>
      <c r="V1475" s="133"/>
      <c r="W1475" s="133"/>
      <c r="X1475" s="133"/>
    </row>
    <row r="1476" spans="1:24" x14ac:dyDescent="0.2">
      <c r="A1476" s="133">
        <v>42387</v>
      </c>
      <c r="B1476" s="133" t="s">
        <v>7255</v>
      </c>
      <c r="C1476" s="136" t="s">
        <v>7622</v>
      </c>
      <c r="D1476" s="136" t="s">
        <v>1645</v>
      </c>
      <c r="E1476" s="133"/>
      <c r="F1476" s="133" t="s">
        <v>7688</v>
      </c>
      <c r="G1476" s="133" t="s">
        <v>3655</v>
      </c>
      <c r="H1476" s="133">
        <v>175</v>
      </c>
      <c r="I1476" s="133">
        <v>1</v>
      </c>
      <c r="J1476" s="133">
        <v>8.5</v>
      </c>
      <c r="K1476" s="133">
        <v>45</v>
      </c>
      <c r="L1476" s="133"/>
      <c r="M1476" s="133" t="s">
        <v>7687</v>
      </c>
      <c r="N1476" s="133"/>
      <c r="O1476" s="133" t="s">
        <v>6523</v>
      </c>
      <c r="P1476" s="133" t="s">
        <v>4816</v>
      </c>
      <c r="Q1476" s="166">
        <v>42389</v>
      </c>
      <c r="R1476" s="133"/>
      <c r="S1476" s="146" t="s">
        <v>3649</v>
      </c>
      <c r="T1476" s="173" t="s">
        <v>3649</v>
      </c>
      <c r="U1476" s="170" t="s">
        <v>3649</v>
      </c>
      <c r="V1476" s="133"/>
      <c r="W1476" s="133"/>
      <c r="X1476" s="133"/>
    </row>
    <row r="1477" spans="1:24" x14ac:dyDescent="0.2">
      <c r="A1477" s="133">
        <v>42387</v>
      </c>
      <c r="B1477" s="133" t="s">
        <v>7255</v>
      </c>
      <c r="C1477" s="136" t="s">
        <v>7622</v>
      </c>
      <c r="D1477" s="136" t="s">
        <v>1650</v>
      </c>
      <c r="E1477" s="133"/>
      <c r="F1477" s="133" t="s">
        <v>7688</v>
      </c>
      <c r="G1477" s="133" t="s">
        <v>3655</v>
      </c>
      <c r="H1477" s="133">
        <v>175</v>
      </c>
      <c r="I1477" s="133">
        <v>1</v>
      </c>
      <c r="J1477" s="133">
        <v>8.5</v>
      </c>
      <c r="K1477" s="133">
        <v>45</v>
      </c>
      <c r="L1477" s="133"/>
      <c r="M1477" s="133" t="s">
        <v>7687</v>
      </c>
      <c r="N1477" s="133"/>
      <c r="O1477" s="133" t="s">
        <v>6523</v>
      </c>
      <c r="P1477" s="133" t="s">
        <v>4816</v>
      </c>
      <c r="Q1477" s="166">
        <v>42389</v>
      </c>
      <c r="R1477" s="133"/>
      <c r="S1477" s="146" t="s">
        <v>3649</v>
      </c>
      <c r="T1477" s="173" t="s">
        <v>3649</v>
      </c>
      <c r="U1477" s="170" t="s">
        <v>3649</v>
      </c>
      <c r="V1477" s="133"/>
      <c r="W1477" s="133"/>
      <c r="X1477" s="133"/>
    </row>
    <row r="1478" spans="1:24" x14ac:dyDescent="0.2">
      <c r="A1478" s="133"/>
      <c r="B1478" s="133" t="s">
        <v>7253</v>
      </c>
      <c r="C1478" s="136" t="s">
        <v>6921</v>
      </c>
      <c r="D1478" s="136" t="s">
        <v>7694</v>
      </c>
      <c r="E1478" s="133" t="s">
        <v>7359</v>
      </c>
      <c r="F1478" s="133" t="s">
        <v>7360</v>
      </c>
      <c r="G1478" s="133" t="s">
        <v>3620</v>
      </c>
      <c r="H1478" s="133">
        <v>303</v>
      </c>
      <c r="I1478" s="133">
        <v>1</v>
      </c>
      <c r="J1478" s="133">
        <v>61</v>
      </c>
      <c r="K1478" s="133">
        <v>36</v>
      </c>
      <c r="L1478" s="133">
        <v>55</v>
      </c>
      <c r="M1478" s="133" t="s">
        <v>7504</v>
      </c>
      <c r="N1478" s="133"/>
      <c r="O1478" s="133" t="s">
        <v>7695</v>
      </c>
      <c r="P1478" s="133" t="s">
        <v>4816</v>
      </c>
      <c r="Q1478" s="166">
        <v>42026</v>
      </c>
      <c r="R1478" s="133"/>
      <c r="S1478" s="146" t="s">
        <v>3649</v>
      </c>
      <c r="T1478" s="173" t="s">
        <v>3649</v>
      </c>
      <c r="U1478" s="170" t="s">
        <v>3649</v>
      </c>
      <c r="V1478" s="133"/>
      <c r="W1478" s="133"/>
      <c r="X1478" s="133"/>
    </row>
    <row r="1479" spans="1:24" x14ac:dyDescent="0.2">
      <c r="A1479" s="133"/>
      <c r="B1479" s="133" t="s">
        <v>7227</v>
      </c>
      <c r="C1479" s="136" t="s">
        <v>7636</v>
      </c>
      <c r="D1479" s="136" t="s">
        <v>1634</v>
      </c>
      <c r="E1479" s="133"/>
      <c r="F1479" s="133">
        <v>136900</v>
      </c>
      <c r="G1479" s="133" t="s">
        <v>3655</v>
      </c>
      <c r="H1479" s="133">
        <v>175</v>
      </c>
      <c r="I1479" s="133">
        <v>1</v>
      </c>
      <c r="J1479" s="133">
        <v>301</v>
      </c>
      <c r="K1479" s="133">
        <v>33</v>
      </c>
      <c r="L1479" s="133"/>
      <c r="M1479" s="133"/>
      <c r="N1479" s="133"/>
      <c r="O1479" s="133" t="s">
        <v>2722</v>
      </c>
      <c r="P1479" s="133" t="s">
        <v>4816</v>
      </c>
      <c r="Q1479" s="166">
        <v>42396</v>
      </c>
      <c r="R1479" s="133"/>
      <c r="S1479" s="146" t="s">
        <v>3649</v>
      </c>
      <c r="T1479" s="173" t="s">
        <v>3649</v>
      </c>
      <c r="U1479" s="170" t="s">
        <v>3649</v>
      </c>
      <c r="V1479" s="133"/>
      <c r="W1479" s="133"/>
      <c r="X1479" s="133"/>
    </row>
    <row r="1480" spans="1:24" x14ac:dyDescent="0.2">
      <c r="A1480" s="133"/>
      <c r="B1480" s="133" t="s">
        <v>7227</v>
      </c>
      <c r="C1480" s="136" t="s">
        <v>7636</v>
      </c>
      <c r="D1480" s="136" t="s">
        <v>1637</v>
      </c>
      <c r="E1480" s="133"/>
      <c r="F1480" s="133">
        <v>136900</v>
      </c>
      <c r="G1480" s="133" t="s">
        <v>3655</v>
      </c>
      <c r="H1480" s="133">
        <v>175</v>
      </c>
      <c r="I1480" s="133">
        <v>1</v>
      </c>
      <c r="J1480" s="133">
        <v>301</v>
      </c>
      <c r="K1480" s="133">
        <v>33</v>
      </c>
      <c r="L1480" s="133"/>
      <c r="M1480" s="133"/>
      <c r="N1480" s="133"/>
      <c r="O1480" s="133" t="s">
        <v>2722</v>
      </c>
      <c r="P1480" s="133" t="s">
        <v>4816</v>
      </c>
      <c r="Q1480" s="166">
        <v>42396</v>
      </c>
      <c r="R1480" s="133"/>
      <c r="S1480" s="146" t="s">
        <v>3649</v>
      </c>
      <c r="T1480" s="173" t="s">
        <v>3649</v>
      </c>
      <c r="U1480" s="170" t="s">
        <v>3649</v>
      </c>
      <c r="V1480" s="133"/>
      <c r="W1480" s="133"/>
      <c r="X1480" s="133"/>
    </row>
    <row r="1481" spans="1:24" x14ac:dyDescent="0.2">
      <c r="A1481" s="133" t="s">
        <v>7691</v>
      </c>
      <c r="B1481" s="133" t="s">
        <v>7255</v>
      </c>
      <c r="C1481" s="136" t="s">
        <v>7622</v>
      </c>
      <c r="D1481" s="136" t="s">
        <v>2447</v>
      </c>
      <c r="E1481" s="133" t="s">
        <v>3697</v>
      </c>
      <c r="F1481" s="133" t="s">
        <v>2344</v>
      </c>
      <c r="G1481" s="133" t="s">
        <v>3655</v>
      </c>
      <c r="H1481" s="133">
        <v>172</v>
      </c>
      <c r="I1481" s="133">
        <v>1</v>
      </c>
      <c r="J1481" s="133">
        <v>110</v>
      </c>
      <c r="K1481" s="133">
        <v>54</v>
      </c>
      <c r="L1481" s="133">
        <v>110</v>
      </c>
      <c r="M1481" s="133" t="s">
        <v>7504</v>
      </c>
      <c r="N1481" s="133"/>
      <c r="O1481" s="133" t="s">
        <v>6228</v>
      </c>
      <c r="P1481" s="133" t="s">
        <v>663</v>
      </c>
      <c r="Q1481" s="166">
        <v>42397</v>
      </c>
      <c r="R1481" s="133"/>
      <c r="S1481" s="146" t="s">
        <v>3649</v>
      </c>
      <c r="T1481" s="173" t="s">
        <v>3649</v>
      </c>
      <c r="U1481" s="170" t="s">
        <v>3649</v>
      </c>
      <c r="V1481" s="133"/>
      <c r="W1481" s="133"/>
      <c r="X1481" s="133"/>
    </row>
    <row r="1482" spans="1:24" x14ac:dyDescent="0.2">
      <c r="A1482" s="133" t="s">
        <v>7691</v>
      </c>
      <c r="B1482" s="133" t="s">
        <v>7255</v>
      </c>
      <c r="C1482" s="136" t="s">
        <v>7622</v>
      </c>
      <c r="D1482" s="136" t="s">
        <v>2449</v>
      </c>
      <c r="E1482" s="133" t="s">
        <v>3697</v>
      </c>
      <c r="F1482" s="133" t="s">
        <v>2344</v>
      </c>
      <c r="G1482" s="133" t="s">
        <v>3655</v>
      </c>
      <c r="H1482" s="133">
        <v>172</v>
      </c>
      <c r="I1482" s="133">
        <v>1</v>
      </c>
      <c r="J1482" s="133">
        <v>110</v>
      </c>
      <c r="K1482" s="133">
        <v>54</v>
      </c>
      <c r="L1482" s="133">
        <v>110</v>
      </c>
      <c r="M1482" s="133" t="s">
        <v>7504</v>
      </c>
      <c r="N1482" s="133"/>
      <c r="O1482" s="133" t="s">
        <v>6228</v>
      </c>
      <c r="P1482" s="133" t="s">
        <v>663</v>
      </c>
      <c r="Q1482" s="166">
        <v>42397</v>
      </c>
      <c r="R1482" s="133"/>
      <c r="S1482" s="146" t="s">
        <v>3649</v>
      </c>
      <c r="T1482" s="173" t="s">
        <v>3649</v>
      </c>
      <c r="U1482" s="170" t="s">
        <v>3649</v>
      </c>
      <c r="V1482" s="133"/>
      <c r="W1482" s="133"/>
      <c r="X1482" s="133"/>
    </row>
    <row r="1483" spans="1:24" x14ac:dyDescent="0.2">
      <c r="A1483" s="133"/>
      <c r="B1483" s="133" t="s">
        <v>7271</v>
      </c>
      <c r="C1483" s="136" t="s">
        <v>7498</v>
      </c>
      <c r="D1483" s="136" t="s">
        <v>1641</v>
      </c>
      <c r="E1483" s="133"/>
      <c r="F1483" s="133">
        <v>136900</v>
      </c>
      <c r="G1483" s="133" t="s">
        <v>1192</v>
      </c>
      <c r="H1483" s="133">
        <v>125</v>
      </c>
      <c r="I1483" s="133">
        <v>1</v>
      </c>
      <c r="J1483" s="133">
        <v>903</v>
      </c>
      <c r="K1483" s="133">
        <v>33</v>
      </c>
      <c r="L1483" s="133"/>
      <c r="M1483" s="133" t="s">
        <v>7098</v>
      </c>
      <c r="N1483" s="133"/>
      <c r="O1483" s="133" t="s">
        <v>2614</v>
      </c>
      <c r="P1483" s="133" t="s">
        <v>663</v>
      </c>
      <c r="Q1483" s="166">
        <v>42398</v>
      </c>
      <c r="R1483" s="133"/>
      <c r="S1483" s="146" t="s">
        <v>3649</v>
      </c>
      <c r="T1483" s="173" t="s">
        <v>3649</v>
      </c>
      <c r="U1483" s="170" t="s">
        <v>3649</v>
      </c>
      <c r="V1483" s="133"/>
      <c r="W1483" s="133"/>
      <c r="X1483" s="133"/>
    </row>
    <row r="1484" spans="1:24" x14ac:dyDescent="0.2">
      <c r="A1484" s="133"/>
      <c r="B1484" s="133" t="s">
        <v>7271</v>
      </c>
      <c r="C1484" s="136" t="s">
        <v>7498</v>
      </c>
      <c r="D1484" s="136" t="s">
        <v>1642</v>
      </c>
      <c r="E1484" s="133"/>
      <c r="F1484" s="133">
        <v>136900</v>
      </c>
      <c r="G1484" s="133" t="s">
        <v>1192</v>
      </c>
      <c r="H1484" s="133">
        <v>125</v>
      </c>
      <c r="I1484" s="133">
        <v>1</v>
      </c>
      <c r="J1484" s="133">
        <v>903</v>
      </c>
      <c r="K1484" s="133">
        <v>33</v>
      </c>
      <c r="L1484" s="133"/>
      <c r="M1484" s="133" t="s">
        <v>7098</v>
      </c>
      <c r="N1484" s="133"/>
      <c r="O1484" s="133" t="s">
        <v>2614</v>
      </c>
      <c r="P1484" s="133" t="s">
        <v>663</v>
      </c>
      <c r="Q1484" s="166">
        <v>42398</v>
      </c>
      <c r="R1484" s="133"/>
      <c r="S1484" s="146" t="s">
        <v>3649</v>
      </c>
      <c r="T1484" s="173" t="s">
        <v>3649</v>
      </c>
      <c r="U1484" s="170" t="s">
        <v>3649</v>
      </c>
      <c r="V1484" s="133"/>
      <c r="W1484" s="133"/>
      <c r="X1484" s="133"/>
    </row>
    <row r="1485" spans="1:24" x14ac:dyDescent="0.2">
      <c r="A1485" s="133"/>
      <c r="B1485" s="133" t="s">
        <v>7276</v>
      </c>
      <c r="C1485" s="136" t="s">
        <v>7458</v>
      </c>
      <c r="D1485" s="136" t="s">
        <v>3704</v>
      </c>
      <c r="E1485" s="133"/>
      <c r="F1485" s="133">
        <v>136900</v>
      </c>
      <c r="G1485" s="133" t="s">
        <v>3655</v>
      </c>
      <c r="H1485" s="133">
        <v>172</v>
      </c>
      <c r="I1485" s="133">
        <v>1</v>
      </c>
      <c r="J1485" s="133">
        <v>1250</v>
      </c>
      <c r="K1485" s="133">
        <v>33</v>
      </c>
      <c r="L1485" s="133"/>
      <c r="M1485" s="133" t="s">
        <v>1380</v>
      </c>
      <c r="N1485" s="133"/>
      <c r="O1485" s="133" t="s">
        <v>2573</v>
      </c>
      <c r="P1485" s="133" t="s">
        <v>663</v>
      </c>
      <c r="Q1485" s="166">
        <v>42401</v>
      </c>
      <c r="R1485" s="133"/>
      <c r="S1485" s="146" t="s">
        <v>3649</v>
      </c>
      <c r="T1485" s="173" t="s">
        <v>3649</v>
      </c>
      <c r="U1485" s="170" t="s">
        <v>3649</v>
      </c>
      <c r="V1485" s="133"/>
      <c r="W1485" s="133"/>
      <c r="X1485" s="133"/>
    </row>
    <row r="1486" spans="1:24" x14ac:dyDescent="0.2">
      <c r="A1486" s="133"/>
      <c r="B1486" s="133" t="s">
        <v>7260</v>
      </c>
      <c r="C1486" s="136" t="s">
        <v>7460</v>
      </c>
      <c r="D1486" s="136" t="s">
        <v>1641</v>
      </c>
      <c r="E1486" s="133"/>
      <c r="F1486" s="133">
        <v>136900</v>
      </c>
      <c r="G1486" s="133"/>
      <c r="H1486" s="133">
        <v>125</v>
      </c>
      <c r="I1486" s="133">
        <v>1</v>
      </c>
      <c r="J1486" s="133">
        <v>602</v>
      </c>
      <c r="K1486" s="133">
        <v>33</v>
      </c>
      <c r="L1486" s="133"/>
      <c r="M1486" s="133" t="s">
        <v>7098</v>
      </c>
      <c r="N1486" s="133"/>
      <c r="O1486" s="133" t="s">
        <v>2573</v>
      </c>
      <c r="P1486" s="133" t="s">
        <v>663</v>
      </c>
      <c r="Q1486" s="166">
        <v>42402</v>
      </c>
      <c r="R1486" s="133"/>
      <c r="S1486" s="146" t="s">
        <v>3649</v>
      </c>
      <c r="T1486" s="173" t="s">
        <v>3649</v>
      </c>
      <c r="U1486" s="170" t="s">
        <v>3649</v>
      </c>
      <c r="V1486" s="133"/>
      <c r="W1486" s="133"/>
      <c r="X1486" s="133"/>
    </row>
    <row r="1487" spans="1:24" x14ac:dyDescent="0.2">
      <c r="A1487" s="133"/>
      <c r="B1487" s="133" t="s">
        <v>7260</v>
      </c>
      <c r="C1487" s="136" t="s">
        <v>7460</v>
      </c>
      <c r="D1487" s="136" t="s">
        <v>1642</v>
      </c>
      <c r="E1487" s="133"/>
      <c r="F1487" s="133">
        <v>136900</v>
      </c>
      <c r="G1487" s="133"/>
      <c r="H1487" s="133">
        <v>125</v>
      </c>
      <c r="I1487" s="133">
        <v>1</v>
      </c>
      <c r="J1487" s="133">
        <v>602</v>
      </c>
      <c r="K1487" s="133">
        <v>33</v>
      </c>
      <c r="L1487" s="133"/>
      <c r="M1487" s="133" t="s">
        <v>7098</v>
      </c>
      <c r="N1487" s="133"/>
      <c r="O1487" s="133" t="s">
        <v>2573</v>
      </c>
      <c r="P1487" s="133" t="s">
        <v>663</v>
      </c>
      <c r="Q1487" s="166">
        <v>42402</v>
      </c>
      <c r="R1487" s="133"/>
      <c r="S1487" s="146" t="s">
        <v>3649</v>
      </c>
      <c r="T1487" s="173" t="s">
        <v>3649</v>
      </c>
      <c r="U1487" s="170" t="s">
        <v>3649</v>
      </c>
      <c r="V1487" s="133"/>
      <c r="W1487" s="133"/>
      <c r="X1487" s="133"/>
    </row>
    <row r="1488" spans="1:24" x14ac:dyDescent="0.2">
      <c r="A1488" s="133"/>
      <c r="B1488" s="133" t="s">
        <v>7317</v>
      </c>
      <c r="C1488" s="136" t="s">
        <v>7374</v>
      </c>
      <c r="D1488" s="136" t="s">
        <v>3704</v>
      </c>
      <c r="E1488" s="133"/>
      <c r="F1488" s="133">
        <v>136900</v>
      </c>
      <c r="G1488" s="133"/>
      <c r="H1488" s="133">
        <v>176</v>
      </c>
      <c r="I1488" s="133">
        <v>1</v>
      </c>
      <c r="J1488" s="133">
        <v>602</v>
      </c>
      <c r="K1488" s="133">
        <v>33</v>
      </c>
      <c r="L1488" s="133"/>
      <c r="M1488" s="133" t="s">
        <v>1380</v>
      </c>
      <c r="N1488" s="133"/>
      <c r="O1488" s="133" t="s">
        <v>2573</v>
      </c>
      <c r="P1488" s="133" t="s">
        <v>4816</v>
      </c>
      <c r="Q1488" s="166">
        <v>42404</v>
      </c>
      <c r="R1488" s="133"/>
      <c r="S1488" s="146" t="s">
        <v>3649</v>
      </c>
      <c r="T1488" s="173" t="s">
        <v>3649</v>
      </c>
      <c r="U1488" s="170" t="s">
        <v>3649</v>
      </c>
      <c r="V1488" s="133"/>
      <c r="W1488" s="133"/>
      <c r="X1488" s="133"/>
    </row>
    <row r="1489" spans="1:24" x14ac:dyDescent="0.2">
      <c r="A1489" s="133"/>
      <c r="B1489" s="133" t="s">
        <v>7317</v>
      </c>
      <c r="C1489" s="136" t="s">
        <v>7374</v>
      </c>
      <c r="D1489" s="136" t="s">
        <v>3707</v>
      </c>
      <c r="E1489" s="133"/>
      <c r="F1489" s="133">
        <v>136900</v>
      </c>
      <c r="G1489" s="133"/>
      <c r="H1489" s="133">
        <v>176</v>
      </c>
      <c r="I1489" s="133">
        <v>1</v>
      </c>
      <c r="J1489" s="133">
        <v>602</v>
      </c>
      <c r="K1489" s="133">
        <v>33</v>
      </c>
      <c r="L1489" s="133"/>
      <c r="M1489" s="133" t="s">
        <v>1380</v>
      </c>
      <c r="N1489" s="133"/>
      <c r="O1489" s="133" t="s">
        <v>2573</v>
      </c>
      <c r="P1489" s="133" t="s">
        <v>4816</v>
      </c>
      <c r="Q1489" s="166">
        <v>42404</v>
      </c>
      <c r="R1489" s="133"/>
      <c r="S1489" s="146" t="s">
        <v>3649</v>
      </c>
      <c r="T1489" s="173" t="s">
        <v>3649</v>
      </c>
      <c r="U1489" s="170" t="s">
        <v>3649</v>
      </c>
      <c r="V1489" s="133"/>
      <c r="W1489" s="133"/>
      <c r="X1489" s="133"/>
    </row>
    <row r="1490" spans="1:24" x14ac:dyDescent="0.2">
      <c r="A1490" s="133" t="s">
        <v>7807</v>
      </c>
      <c r="B1490" s="133" t="s">
        <v>7272</v>
      </c>
      <c r="C1490" s="136" t="s">
        <v>7510</v>
      </c>
      <c r="D1490" s="136" t="s">
        <v>1641</v>
      </c>
      <c r="E1490" s="133"/>
      <c r="F1490" s="133">
        <v>136900</v>
      </c>
      <c r="G1490" s="133" t="s">
        <v>1948</v>
      </c>
      <c r="H1490" s="133"/>
      <c r="I1490" s="133">
        <v>1</v>
      </c>
      <c r="J1490" s="133">
        <v>903</v>
      </c>
      <c r="K1490" s="133">
        <v>33</v>
      </c>
      <c r="L1490" s="133"/>
      <c r="M1490" s="133" t="s">
        <v>7098</v>
      </c>
      <c r="N1490" s="133"/>
      <c r="O1490" s="133" t="s">
        <v>2614</v>
      </c>
      <c r="P1490" s="133" t="s">
        <v>4816</v>
      </c>
      <c r="Q1490" s="166">
        <v>42403</v>
      </c>
      <c r="R1490" s="133"/>
      <c r="S1490" s="146" t="s">
        <v>3649</v>
      </c>
      <c r="T1490" s="173" t="s">
        <v>3649</v>
      </c>
      <c r="U1490" s="170" t="s">
        <v>3649</v>
      </c>
      <c r="V1490" s="133"/>
      <c r="W1490" s="133"/>
      <c r="X1490" s="133"/>
    </row>
    <row r="1491" spans="1:24" x14ac:dyDescent="0.2">
      <c r="A1491" s="133" t="s">
        <v>7807</v>
      </c>
      <c r="B1491" s="133" t="s">
        <v>7272</v>
      </c>
      <c r="C1491" s="136" t="s">
        <v>7510</v>
      </c>
      <c r="D1491" s="136" t="s">
        <v>1642</v>
      </c>
      <c r="E1491" s="133"/>
      <c r="F1491" s="133">
        <v>136900</v>
      </c>
      <c r="G1491" s="133" t="s">
        <v>1948</v>
      </c>
      <c r="H1491" s="133"/>
      <c r="I1491" s="133">
        <v>1</v>
      </c>
      <c r="J1491" s="133">
        <v>903</v>
      </c>
      <c r="K1491" s="133">
        <v>33</v>
      </c>
      <c r="L1491" s="133"/>
      <c r="M1491" s="133" t="s">
        <v>7098</v>
      </c>
      <c r="N1491" s="133"/>
      <c r="O1491" s="133" t="s">
        <v>2614</v>
      </c>
      <c r="P1491" s="133" t="s">
        <v>4816</v>
      </c>
      <c r="Q1491" s="166">
        <v>42403</v>
      </c>
      <c r="R1491" s="133"/>
      <c r="S1491" s="146" t="s">
        <v>3649</v>
      </c>
      <c r="T1491" s="173" t="s">
        <v>3649</v>
      </c>
      <c r="U1491" s="170" t="s">
        <v>3649</v>
      </c>
      <c r="V1491" s="133"/>
      <c r="W1491" s="133"/>
      <c r="X1491" s="133"/>
    </row>
    <row r="1492" spans="1:24" x14ac:dyDescent="0.2">
      <c r="A1492" s="133" t="s">
        <v>7585</v>
      </c>
      <c r="B1492" s="133" t="s">
        <v>7229</v>
      </c>
      <c r="C1492" s="136" t="s">
        <v>7459</v>
      </c>
      <c r="D1492" s="136" t="s">
        <v>3704</v>
      </c>
      <c r="E1492" s="133" t="s">
        <v>4611</v>
      </c>
      <c r="F1492" s="133">
        <v>133913</v>
      </c>
      <c r="G1492" s="133"/>
      <c r="H1492" s="133">
        <v>172</v>
      </c>
      <c r="I1492" s="133">
        <v>1</v>
      </c>
      <c r="J1492" s="133">
        <v>602</v>
      </c>
      <c r="K1492" s="133">
        <v>36</v>
      </c>
      <c r="L1492" s="133"/>
      <c r="M1492" s="133" t="s">
        <v>1494</v>
      </c>
      <c r="N1492" s="133"/>
      <c r="O1492" s="133" t="s">
        <v>2573</v>
      </c>
      <c r="P1492" s="133" t="s">
        <v>4816</v>
      </c>
      <c r="Q1492" s="166">
        <v>42408</v>
      </c>
      <c r="R1492" s="133"/>
      <c r="S1492" s="146" t="s">
        <v>3649</v>
      </c>
      <c r="T1492" s="173" t="s">
        <v>3649</v>
      </c>
      <c r="U1492" s="170" t="s">
        <v>3649</v>
      </c>
      <c r="V1492" s="133"/>
      <c r="W1492" s="133"/>
      <c r="X1492" s="133"/>
    </row>
    <row r="1493" spans="1:24" x14ac:dyDescent="0.2">
      <c r="A1493" s="133" t="s">
        <v>7671</v>
      </c>
      <c r="B1493" s="133" t="s">
        <v>4422</v>
      </c>
      <c r="C1493" s="136" t="s">
        <v>7644</v>
      </c>
      <c r="D1493" s="136" t="s">
        <v>2726</v>
      </c>
      <c r="E1493" s="133" t="s">
        <v>5365</v>
      </c>
      <c r="F1493" s="133" t="s">
        <v>3191</v>
      </c>
      <c r="G1493" s="133" t="s">
        <v>3655</v>
      </c>
      <c r="H1493" s="133">
        <v>172</v>
      </c>
      <c r="I1493" s="133">
        <v>1</v>
      </c>
      <c r="J1493" s="133">
        <v>467.5</v>
      </c>
      <c r="K1493" s="133">
        <v>54</v>
      </c>
      <c r="L1493" s="133">
        <v>935</v>
      </c>
      <c r="M1493" s="133" t="s">
        <v>6584</v>
      </c>
      <c r="N1493" s="133"/>
      <c r="O1493" s="133" t="s">
        <v>5710</v>
      </c>
      <c r="P1493" s="133" t="s">
        <v>4816</v>
      </c>
      <c r="Q1493" s="166">
        <v>42403</v>
      </c>
      <c r="R1493" s="133"/>
      <c r="S1493" s="146" t="s">
        <v>3649</v>
      </c>
      <c r="T1493" s="173" t="s">
        <v>3649</v>
      </c>
      <c r="U1493" s="170" t="s">
        <v>3649</v>
      </c>
      <c r="V1493" s="133"/>
      <c r="W1493" s="133"/>
      <c r="X1493" s="133"/>
    </row>
    <row r="1494" spans="1:24" x14ac:dyDescent="0.2">
      <c r="A1494" s="133" t="s">
        <v>7701</v>
      </c>
      <c r="B1494" s="133" t="s">
        <v>7255</v>
      </c>
      <c r="C1494" s="136" t="s">
        <v>7622</v>
      </c>
      <c r="D1494" s="136" t="s">
        <v>2451</v>
      </c>
      <c r="E1494" s="133" t="s">
        <v>2642</v>
      </c>
      <c r="F1494" s="133" t="s">
        <v>506</v>
      </c>
      <c r="G1494" s="133" t="s">
        <v>3655</v>
      </c>
      <c r="H1494" s="133">
        <v>172</v>
      </c>
      <c r="I1494" s="133">
        <v>1</v>
      </c>
      <c r="J1494" s="133">
        <v>137.5</v>
      </c>
      <c r="K1494" s="133">
        <v>54</v>
      </c>
      <c r="L1494" s="133">
        <v>275</v>
      </c>
      <c r="M1494" s="133" t="s">
        <v>7702</v>
      </c>
      <c r="N1494" s="133" t="s">
        <v>3622</v>
      </c>
      <c r="O1494" s="133" t="s">
        <v>7703</v>
      </c>
      <c r="P1494" s="133" t="s">
        <v>4816</v>
      </c>
      <c r="Q1494" s="166">
        <v>42408</v>
      </c>
      <c r="R1494" s="133"/>
      <c r="S1494" s="146" t="s">
        <v>3649</v>
      </c>
      <c r="T1494" s="173" t="s">
        <v>3649</v>
      </c>
      <c r="U1494" s="170" t="s">
        <v>3649</v>
      </c>
      <c r="V1494" s="133"/>
      <c r="W1494" s="133"/>
      <c r="X1494" s="133"/>
    </row>
    <row r="1495" spans="1:24" x14ac:dyDescent="0.2">
      <c r="A1495" s="133" t="s">
        <v>7701</v>
      </c>
      <c r="B1495" s="133" t="s">
        <v>7255</v>
      </c>
      <c r="C1495" s="136" t="s">
        <v>7622</v>
      </c>
      <c r="D1495" s="136" t="s">
        <v>2453</v>
      </c>
      <c r="E1495" s="133" t="s">
        <v>2642</v>
      </c>
      <c r="F1495" s="133" t="s">
        <v>506</v>
      </c>
      <c r="G1495" s="133" t="s">
        <v>3655</v>
      </c>
      <c r="H1495" s="133">
        <v>172</v>
      </c>
      <c r="I1495" s="133">
        <v>1</v>
      </c>
      <c r="J1495" s="133">
        <v>137.5</v>
      </c>
      <c r="K1495" s="133">
        <v>54</v>
      </c>
      <c r="L1495" s="133">
        <v>275</v>
      </c>
      <c r="M1495" s="133" t="s">
        <v>7702</v>
      </c>
      <c r="N1495" s="133" t="s">
        <v>3622</v>
      </c>
      <c r="O1495" s="133" t="s">
        <v>7703</v>
      </c>
      <c r="P1495" s="133" t="s">
        <v>4816</v>
      </c>
      <c r="Q1495" s="166">
        <v>42408</v>
      </c>
      <c r="R1495" s="133"/>
      <c r="S1495" s="146" t="s">
        <v>3649</v>
      </c>
      <c r="T1495" s="173" t="s">
        <v>3649</v>
      </c>
      <c r="U1495" s="170" t="s">
        <v>3649</v>
      </c>
      <c r="V1495" s="133"/>
      <c r="W1495" s="133"/>
      <c r="X1495" s="133"/>
    </row>
    <row r="1496" spans="1:24" x14ac:dyDescent="0.2">
      <c r="A1496" s="133"/>
      <c r="B1496" s="133" t="s">
        <v>7276</v>
      </c>
      <c r="C1496" s="136" t="s">
        <v>7458</v>
      </c>
      <c r="D1496" s="136" t="s">
        <v>1645</v>
      </c>
      <c r="E1496" s="133"/>
      <c r="F1496" s="133">
        <v>136900</v>
      </c>
      <c r="G1496" s="133" t="s">
        <v>3655</v>
      </c>
      <c r="H1496" s="133">
        <v>172</v>
      </c>
      <c r="I1496" s="133">
        <v>1</v>
      </c>
      <c r="J1496" s="133">
        <v>296</v>
      </c>
      <c r="K1496" s="133">
        <v>33</v>
      </c>
      <c r="L1496" s="133"/>
      <c r="M1496" s="133" t="s">
        <v>1380</v>
      </c>
      <c r="N1496" s="133"/>
      <c r="O1496" s="133" t="s">
        <v>2573</v>
      </c>
      <c r="P1496" s="133" t="s">
        <v>4816</v>
      </c>
      <c r="Q1496" s="166">
        <v>42405</v>
      </c>
      <c r="R1496" s="133"/>
      <c r="S1496" s="146" t="s">
        <v>3649</v>
      </c>
      <c r="T1496" s="173" t="s">
        <v>3649</v>
      </c>
      <c r="U1496" s="170" t="s">
        <v>3649</v>
      </c>
      <c r="V1496" s="133"/>
      <c r="W1496" s="133"/>
      <c r="X1496" s="133"/>
    </row>
    <row r="1497" spans="1:24" x14ac:dyDescent="0.2">
      <c r="A1497" s="133" t="s">
        <v>7491</v>
      </c>
      <c r="B1497" s="133" t="s">
        <v>7228</v>
      </c>
      <c r="C1497" s="136" t="s">
        <v>7492</v>
      </c>
      <c r="D1497" s="136" t="s">
        <v>1641</v>
      </c>
      <c r="E1497" s="133" t="s">
        <v>5098</v>
      </c>
      <c r="F1497" s="133" t="s">
        <v>5099</v>
      </c>
      <c r="G1497" s="133"/>
      <c r="H1497" s="133">
        <v>175</v>
      </c>
      <c r="I1497" s="133">
        <v>1</v>
      </c>
      <c r="J1497" s="133">
        <v>666</v>
      </c>
      <c r="K1497" s="133">
        <v>37</v>
      </c>
      <c r="L1497" s="133"/>
      <c r="M1497" s="133" t="s">
        <v>2842</v>
      </c>
      <c r="N1497" s="133"/>
      <c r="O1497" s="133" t="s">
        <v>5898</v>
      </c>
      <c r="P1497" s="133" t="s">
        <v>663</v>
      </c>
      <c r="Q1497" s="166">
        <v>42416</v>
      </c>
      <c r="R1497" s="133"/>
      <c r="S1497" s="146" t="s">
        <v>3649</v>
      </c>
      <c r="T1497" s="173" t="s">
        <v>3649</v>
      </c>
      <c r="U1497" s="170" t="s">
        <v>3649</v>
      </c>
      <c r="V1497" s="133"/>
      <c r="W1497" s="133"/>
      <c r="X1497" s="133"/>
    </row>
    <row r="1498" spans="1:24" x14ac:dyDescent="0.2">
      <c r="A1498" s="133" t="s">
        <v>7491</v>
      </c>
      <c r="B1498" s="133" t="s">
        <v>7228</v>
      </c>
      <c r="C1498" s="136" t="s">
        <v>7492</v>
      </c>
      <c r="D1498" s="136" t="s">
        <v>1641</v>
      </c>
      <c r="E1498" s="133" t="s">
        <v>5098</v>
      </c>
      <c r="F1498" s="133" t="s">
        <v>5099</v>
      </c>
      <c r="G1498" s="133"/>
      <c r="H1498" s="133">
        <v>175</v>
      </c>
      <c r="I1498" s="133">
        <v>1</v>
      </c>
      <c r="J1498" s="133">
        <v>666</v>
      </c>
      <c r="K1498" s="133">
        <v>37</v>
      </c>
      <c r="L1498" s="133"/>
      <c r="M1498" s="133" t="s">
        <v>2842</v>
      </c>
      <c r="N1498" s="133"/>
      <c r="O1498" s="133" t="s">
        <v>5898</v>
      </c>
      <c r="P1498" s="133" t="s">
        <v>663</v>
      </c>
      <c r="Q1498" s="166">
        <v>42416</v>
      </c>
      <c r="R1498" s="133"/>
      <c r="S1498" s="146" t="s">
        <v>3649</v>
      </c>
      <c r="T1498" s="173" t="s">
        <v>3649</v>
      </c>
      <c r="U1498" s="170" t="s">
        <v>3649</v>
      </c>
      <c r="V1498" s="133"/>
      <c r="W1498" s="133"/>
      <c r="X1498" s="133"/>
    </row>
    <row r="1499" spans="1:24" x14ac:dyDescent="0.2">
      <c r="A1499" s="133" t="s">
        <v>7585</v>
      </c>
      <c r="B1499" s="133" t="s">
        <v>7294</v>
      </c>
      <c r="C1499" s="136" t="s">
        <v>7427</v>
      </c>
      <c r="D1499" s="136" t="s">
        <v>1645</v>
      </c>
      <c r="E1499" s="133" t="s">
        <v>4611</v>
      </c>
      <c r="F1499" s="133">
        <v>133913</v>
      </c>
      <c r="G1499" s="133"/>
      <c r="H1499" s="133">
        <v>172</v>
      </c>
      <c r="I1499" s="133">
        <v>1</v>
      </c>
      <c r="J1499" s="133">
        <v>602</v>
      </c>
      <c r="K1499" s="133">
        <v>36</v>
      </c>
      <c r="L1499" s="133"/>
      <c r="M1499" s="133" t="s">
        <v>1494</v>
      </c>
      <c r="N1499" s="133"/>
      <c r="O1499" s="133" t="s">
        <v>2573</v>
      </c>
      <c r="P1499" s="133" t="s">
        <v>663</v>
      </c>
      <c r="Q1499" s="166">
        <v>42412</v>
      </c>
      <c r="R1499" s="133"/>
      <c r="S1499" s="146" t="s">
        <v>3649</v>
      </c>
      <c r="T1499" s="173" t="s">
        <v>3649</v>
      </c>
      <c r="U1499" s="170" t="s">
        <v>3649</v>
      </c>
      <c r="V1499" s="133"/>
      <c r="W1499" s="133"/>
      <c r="X1499" s="133"/>
    </row>
    <row r="1500" spans="1:24" x14ac:dyDescent="0.2">
      <c r="A1500" s="133" t="s">
        <v>7814</v>
      </c>
      <c r="B1500" s="133" t="s">
        <v>7271</v>
      </c>
      <c r="C1500" s="136" t="s">
        <v>7498</v>
      </c>
      <c r="D1500" s="136" t="s">
        <v>3704</v>
      </c>
      <c r="E1500" s="133"/>
      <c r="F1500" s="133">
        <v>136900</v>
      </c>
      <c r="G1500" s="133" t="s">
        <v>1192</v>
      </c>
      <c r="H1500" s="133">
        <v>125</v>
      </c>
      <c r="I1500" s="133">
        <v>1</v>
      </c>
      <c r="J1500" s="133">
        <v>903</v>
      </c>
      <c r="K1500" s="133">
        <v>33</v>
      </c>
      <c r="L1500" s="133"/>
      <c r="M1500" s="133" t="s">
        <v>7098</v>
      </c>
      <c r="N1500" s="133"/>
      <c r="O1500" s="133" t="s">
        <v>2614</v>
      </c>
      <c r="P1500" s="133" t="s">
        <v>663</v>
      </c>
      <c r="Q1500" s="166">
        <v>42415</v>
      </c>
      <c r="R1500" s="133"/>
      <c r="S1500" s="146" t="s">
        <v>3649</v>
      </c>
      <c r="T1500" s="173" t="s">
        <v>3649</v>
      </c>
      <c r="U1500" s="170" t="s">
        <v>3649</v>
      </c>
      <c r="V1500" s="133"/>
      <c r="W1500" s="133"/>
      <c r="X1500" s="133"/>
    </row>
    <row r="1501" spans="1:24" x14ac:dyDescent="0.2">
      <c r="A1501" s="133" t="s">
        <v>7814</v>
      </c>
      <c r="B1501" s="133" t="s">
        <v>7271</v>
      </c>
      <c r="C1501" s="136" t="s">
        <v>7498</v>
      </c>
      <c r="D1501" s="136" t="s">
        <v>3707</v>
      </c>
      <c r="E1501" s="133"/>
      <c r="F1501" s="133">
        <v>136900</v>
      </c>
      <c r="G1501" s="133" t="s">
        <v>1192</v>
      </c>
      <c r="H1501" s="133">
        <v>125</v>
      </c>
      <c r="I1501" s="133">
        <v>1</v>
      </c>
      <c r="J1501" s="133">
        <v>903</v>
      </c>
      <c r="K1501" s="133">
        <v>33</v>
      </c>
      <c r="L1501" s="133"/>
      <c r="M1501" s="133" t="s">
        <v>7098</v>
      </c>
      <c r="N1501" s="133"/>
      <c r="O1501" s="133" t="s">
        <v>2614</v>
      </c>
      <c r="P1501" s="133" t="s">
        <v>663</v>
      </c>
      <c r="Q1501" s="166">
        <v>42415</v>
      </c>
      <c r="R1501" s="133"/>
      <c r="S1501" s="146" t="s">
        <v>3649</v>
      </c>
      <c r="T1501" s="173" t="s">
        <v>3649</v>
      </c>
      <c r="U1501" s="170" t="s">
        <v>3649</v>
      </c>
      <c r="V1501" s="133"/>
      <c r="W1501" s="133"/>
      <c r="X1501" s="133"/>
    </row>
    <row r="1502" spans="1:24" x14ac:dyDescent="0.2">
      <c r="A1502" s="133" t="s">
        <v>7710</v>
      </c>
      <c r="B1502" s="133" t="s">
        <v>7227</v>
      </c>
      <c r="C1502" s="136" t="s">
        <v>7636</v>
      </c>
      <c r="D1502" s="136" t="s">
        <v>2726</v>
      </c>
      <c r="E1502" s="133" t="s">
        <v>4607</v>
      </c>
      <c r="F1502" s="133">
        <v>133913</v>
      </c>
      <c r="G1502" s="133" t="s">
        <v>3655</v>
      </c>
      <c r="H1502" s="133">
        <v>175</v>
      </c>
      <c r="I1502" s="133">
        <v>1</v>
      </c>
      <c r="J1502" s="133">
        <v>602</v>
      </c>
      <c r="K1502" s="133">
        <v>36</v>
      </c>
      <c r="L1502" s="133"/>
      <c r="M1502" s="133" t="s">
        <v>1494</v>
      </c>
      <c r="N1502" s="133"/>
      <c r="O1502" s="133" t="s">
        <v>2573</v>
      </c>
      <c r="P1502" s="133" t="s">
        <v>4816</v>
      </c>
      <c r="Q1502" s="166">
        <v>42418</v>
      </c>
      <c r="R1502" s="133"/>
      <c r="S1502" s="146" t="s">
        <v>3649</v>
      </c>
      <c r="T1502" s="173" t="s">
        <v>3649</v>
      </c>
      <c r="U1502" s="170" t="s">
        <v>3649</v>
      </c>
      <c r="V1502" s="133"/>
      <c r="W1502" s="133"/>
      <c r="X1502" s="133"/>
    </row>
    <row r="1503" spans="1:24" x14ac:dyDescent="0.2">
      <c r="A1503" s="133" t="s">
        <v>7710</v>
      </c>
      <c r="B1503" s="133" t="s">
        <v>7227</v>
      </c>
      <c r="C1503" s="136" t="s">
        <v>7636</v>
      </c>
      <c r="D1503" s="136" t="s">
        <v>2729</v>
      </c>
      <c r="E1503" s="133" t="s">
        <v>4607</v>
      </c>
      <c r="F1503" s="133">
        <v>133913</v>
      </c>
      <c r="G1503" s="133" t="s">
        <v>3655</v>
      </c>
      <c r="H1503" s="133">
        <v>175</v>
      </c>
      <c r="I1503" s="133">
        <v>1</v>
      </c>
      <c r="J1503" s="133">
        <v>602</v>
      </c>
      <c r="K1503" s="133">
        <v>36</v>
      </c>
      <c r="L1503" s="133"/>
      <c r="M1503" s="133" t="s">
        <v>1494</v>
      </c>
      <c r="N1503" s="133"/>
      <c r="O1503" s="133" t="s">
        <v>2573</v>
      </c>
      <c r="P1503" s="133" t="s">
        <v>4816</v>
      </c>
      <c r="Q1503" s="166">
        <v>42418</v>
      </c>
      <c r="R1503" s="133"/>
      <c r="S1503" s="146" t="s">
        <v>3649</v>
      </c>
      <c r="T1503" s="173" t="s">
        <v>3649</v>
      </c>
      <c r="U1503" s="170" t="s">
        <v>3649</v>
      </c>
      <c r="V1503" s="133"/>
      <c r="W1503" s="133"/>
      <c r="X1503" s="133"/>
    </row>
    <row r="1504" spans="1:24" x14ac:dyDescent="0.2">
      <c r="A1504" s="133" t="s">
        <v>7807</v>
      </c>
      <c r="B1504" s="133" t="s">
        <v>7272</v>
      </c>
      <c r="C1504" s="136" t="s">
        <v>7510</v>
      </c>
      <c r="D1504" s="136" t="s">
        <v>3704</v>
      </c>
      <c r="E1504" s="133"/>
      <c r="F1504" s="133">
        <v>136900</v>
      </c>
      <c r="G1504" s="133" t="s">
        <v>1948</v>
      </c>
      <c r="H1504" s="133"/>
      <c r="I1504" s="133">
        <v>1</v>
      </c>
      <c r="J1504" s="133">
        <v>903</v>
      </c>
      <c r="K1504" s="133">
        <v>33</v>
      </c>
      <c r="L1504" s="133"/>
      <c r="M1504" s="133" t="s">
        <v>7098</v>
      </c>
      <c r="N1504" s="133"/>
      <c r="O1504" s="133" t="s">
        <v>2614</v>
      </c>
      <c r="P1504" s="133" t="s">
        <v>663</v>
      </c>
      <c r="Q1504" s="166">
        <v>42416</v>
      </c>
      <c r="R1504" s="133"/>
      <c r="S1504" s="146" t="s">
        <v>3649</v>
      </c>
      <c r="T1504" s="173" t="s">
        <v>3649</v>
      </c>
      <c r="U1504" s="170" t="s">
        <v>3649</v>
      </c>
      <c r="V1504" s="133"/>
      <c r="W1504" s="133"/>
      <c r="X1504" s="133"/>
    </row>
    <row r="1505" spans="1:24" x14ac:dyDescent="0.2">
      <c r="A1505" s="133" t="s">
        <v>7807</v>
      </c>
      <c r="B1505" s="133" t="s">
        <v>7272</v>
      </c>
      <c r="C1505" s="136" t="s">
        <v>7510</v>
      </c>
      <c r="D1505" s="136" t="s">
        <v>3707</v>
      </c>
      <c r="E1505" s="133"/>
      <c r="F1505" s="133">
        <v>136900</v>
      </c>
      <c r="G1505" s="133" t="s">
        <v>1948</v>
      </c>
      <c r="H1505" s="133"/>
      <c r="I1505" s="133">
        <v>1</v>
      </c>
      <c r="J1505" s="133">
        <v>903</v>
      </c>
      <c r="K1505" s="133">
        <v>33</v>
      </c>
      <c r="L1505" s="133"/>
      <c r="M1505" s="133" t="s">
        <v>7098</v>
      </c>
      <c r="N1505" s="133"/>
      <c r="O1505" s="133" t="s">
        <v>2614</v>
      </c>
      <c r="P1505" s="133" t="s">
        <v>663</v>
      </c>
      <c r="Q1505" s="166">
        <v>42416</v>
      </c>
      <c r="R1505" s="133"/>
      <c r="S1505" s="146" t="s">
        <v>3649</v>
      </c>
      <c r="T1505" s="173" t="s">
        <v>3649</v>
      </c>
      <c r="U1505" s="170" t="s">
        <v>3649</v>
      </c>
      <c r="V1505" s="133"/>
      <c r="W1505" s="133"/>
      <c r="X1505" s="133"/>
    </row>
    <row r="1506" spans="1:24" x14ac:dyDescent="0.2">
      <c r="A1506" s="133" t="s">
        <v>7717</v>
      </c>
      <c r="B1506" s="133" t="s">
        <v>7255</v>
      </c>
      <c r="C1506" s="136" t="s">
        <v>7622</v>
      </c>
      <c r="D1506" s="136" t="s">
        <v>2200</v>
      </c>
      <c r="E1506" s="133">
        <v>101720</v>
      </c>
      <c r="F1506" s="133" t="s">
        <v>4839</v>
      </c>
      <c r="G1506" s="133">
        <v>162</v>
      </c>
      <c r="H1506" s="133">
        <v>172</v>
      </c>
      <c r="I1506" s="133">
        <v>1</v>
      </c>
      <c r="J1506" s="133">
        <v>110</v>
      </c>
      <c r="K1506" s="133">
        <v>54</v>
      </c>
      <c r="L1506" s="133">
        <v>110</v>
      </c>
      <c r="M1506" s="133" t="s">
        <v>917</v>
      </c>
      <c r="N1506" s="133"/>
      <c r="O1506" s="133" t="s">
        <v>6228</v>
      </c>
      <c r="P1506" s="133" t="s">
        <v>2277</v>
      </c>
      <c r="Q1506" s="166">
        <v>42416</v>
      </c>
      <c r="R1506" s="133"/>
      <c r="S1506" s="146" t="s">
        <v>3649</v>
      </c>
      <c r="T1506" s="173" t="s">
        <v>3649</v>
      </c>
      <c r="U1506" s="170" t="s">
        <v>3649</v>
      </c>
      <c r="V1506" s="133"/>
      <c r="W1506" s="133"/>
      <c r="X1506" s="133"/>
    </row>
    <row r="1507" spans="1:24" x14ac:dyDescent="0.2">
      <c r="A1507" s="133" t="s">
        <v>7717</v>
      </c>
      <c r="B1507" s="133" t="s">
        <v>7255</v>
      </c>
      <c r="C1507" s="136" t="s">
        <v>7622</v>
      </c>
      <c r="D1507" s="136" t="s">
        <v>2269</v>
      </c>
      <c r="E1507" s="133">
        <v>101720</v>
      </c>
      <c r="F1507" s="133" t="s">
        <v>4839</v>
      </c>
      <c r="G1507" s="133">
        <v>162</v>
      </c>
      <c r="H1507" s="133">
        <v>172</v>
      </c>
      <c r="I1507" s="133">
        <v>1</v>
      </c>
      <c r="J1507" s="133">
        <v>110</v>
      </c>
      <c r="K1507" s="133">
        <v>54</v>
      </c>
      <c r="L1507" s="133">
        <v>110</v>
      </c>
      <c r="M1507" s="133" t="s">
        <v>917</v>
      </c>
      <c r="N1507" s="133"/>
      <c r="O1507" s="133" t="s">
        <v>6228</v>
      </c>
      <c r="P1507" s="133" t="s">
        <v>2277</v>
      </c>
      <c r="Q1507" s="166">
        <v>42416</v>
      </c>
      <c r="R1507" s="133"/>
      <c r="S1507" s="146" t="s">
        <v>3649</v>
      </c>
      <c r="T1507" s="173" t="s">
        <v>3649</v>
      </c>
      <c r="U1507" s="170" t="s">
        <v>3649</v>
      </c>
      <c r="V1507" s="133"/>
      <c r="W1507" s="133"/>
      <c r="X1507" s="133"/>
    </row>
    <row r="1508" spans="1:24" x14ac:dyDescent="0.2">
      <c r="A1508" s="133" t="s">
        <v>7718</v>
      </c>
      <c r="B1508" s="133" t="s">
        <v>4422</v>
      </c>
      <c r="C1508" s="136" t="s">
        <v>7644</v>
      </c>
      <c r="D1508" s="136" t="s">
        <v>1641</v>
      </c>
      <c r="E1508" s="133">
        <v>102233</v>
      </c>
      <c r="F1508" s="133" t="s">
        <v>6579</v>
      </c>
      <c r="G1508" s="133">
        <v>162</v>
      </c>
      <c r="H1508" s="133">
        <v>172</v>
      </c>
      <c r="I1508" s="133">
        <v>1</v>
      </c>
      <c r="J1508" s="133">
        <v>550</v>
      </c>
      <c r="K1508" s="133">
        <v>54</v>
      </c>
      <c r="L1508" s="133">
        <v>550</v>
      </c>
      <c r="M1508" s="133" t="s">
        <v>7702</v>
      </c>
      <c r="N1508" s="133"/>
      <c r="O1508" s="133" t="s">
        <v>6228</v>
      </c>
      <c r="P1508" s="133" t="s">
        <v>4816</v>
      </c>
      <c r="Q1508" s="166">
        <v>42419</v>
      </c>
      <c r="R1508" s="133"/>
      <c r="S1508" s="146" t="s">
        <v>3649</v>
      </c>
      <c r="T1508" s="173" t="s">
        <v>3649</v>
      </c>
      <c r="U1508" s="170" t="s">
        <v>3649</v>
      </c>
      <c r="V1508" s="133"/>
      <c r="W1508" s="133"/>
      <c r="X1508" s="133"/>
    </row>
    <row r="1509" spans="1:24" x14ac:dyDescent="0.2">
      <c r="A1509" s="133" t="s">
        <v>7721</v>
      </c>
      <c r="B1509" s="133" t="s">
        <v>7253</v>
      </c>
      <c r="C1509" s="136" t="s">
        <v>6921</v>
      </c>
      <c r="D1509" s="136" t="s">
        <v>7722</v>
      </c>
      <c r="E1509" s="133">
        <v>100025</v>
      </c>
      <c r="F1509" s="133">
        <v>238312</v>
      </c>
      <c r="G1509" s="133">
        <v>280</v>
      </c>
      <c r="H1509" s="133">
        <v>303</v>
      </c>
      <c r="I1509" s="133">
        <v>1</v>
      </c>
      <c r="J1509" s="133">
        <v>145</v>
      </c>
      <c r="K1509" s="133">
        <v>38</v>
      </c>
      <c r="L1509" s="133">
        <v>220</v>
      </c>
      <c r="M1509" s="133" t="s">
        <v>7504</v>
      </c>
      <c r="N1509" s="133"/>
      <c r="O1509" s="133" t="s">
        <v>6228</v>
      </c>
      <c r="P1509" s="133" t="s">
        <v>663</v>
      </c>
      <c r="Q1509" s="166">
        <v>42417</v>
      </c>
      <c r="R1509" s="133"/>
      <c r="S1509" s="146" t="s">
        <v>3649</v>
      </c>
      <c r="T1509" s="173" t="s">
        <v>3649</v>
      </c>
      <c r="U1509" s="170" t="s">
        <v>3649</v>
      </c>
      <c r="V1509" s="133"/>
      <c r="W1509" s="133"/>
      <c r="X1509" s="133"/>
    </row>
    <row r="1510" spans="1:24" x14ac:dyDescent="0.2">
      <c r="A1510" s="133"/>
      <c r="B1510" s="133" t="s">
        <v>7276</v>
      </c>
      <c r="C1510" s="136" t="s">
        <v>7733</v>
      </c>
      <c r="D1510" s="136" t="s">
        <v>1651</v>
      </c>
      <c r="E1510" s="133">
        <v>200253</v>
      </c>
      <c r="F1510" s="133">
        <v>136900</v>
      </c>
      <c r="G1510" s="133">
        <v>162</v>
      </c>
      <c r="H1510" s="133">
        <v>172</v>
      </c>
      <c r="I1510" s="133">
        <v>1</v>
      </c>
      <c r="J1510" s="133">
        <v>725</v>
      </c>
      <c r="K1510" s="133">
        <v>33</v>
      </c>
      <c r="L1510" s="133"/>
      <c r="M1510" s="133" t="s">
        <v>7098</v>
      </c>
      <c r="N1510" s="133"/>
      <c r="O1510" s="133" t="s">
        <v>7724</v>
      </c>
      <c r="P1510" s="133" t="s">
        <v>4816</v>
      </c>
      <c r="Q1510" s="166">
        <v>42418</v>
      </c>
      <c r="R1510" s="133"/>
      <c r="S1510" s="146" t="s">
        <v>3649</v>
      </c>
      <c r="T1510" s="173" t="s">
        <v>3649</v>
      </c>
      <c r="U1510" s="170" t="s">
        <v>3649</v>
      </c>
      <c r="V1510" s="133"/>
      <c r="W1510" s="133"/>
      <c r="X1510" s="133"/>
    </row>
    <row r="1511" spans="1:24" x14ac:dyDescent="0.2">
      <c r="A1511" s="133" t="s">
        <v>7585</v>
      </c>
      <c r="B1511" s="133" t="s">
        <v>7294</v>
      </c>
      <c r="C1511" s="136" t="s">
        <v>7427</v>
      </c>
      <c r="D1511" s="136" t="s">
        <v>2447</v>
      </c>
      <c r="E1511" s="133" t="s">
        <v>4611</v>
      </c>
      <c r="F1511" s="133">
        <v>133913</v>
      </c>
      <c r="G1511" s="133"/>
      <c r="H1511" s="133">
        <v>172</v>
      </c>
      <c r="I1511" s="133">
        <v>1</v>
      </c>
      <c r="J1511" s="133">
        <v>172</v>
      </c>
      <c r="K1511" s="133">
        <v>36</v>
      </c>
      <c r="L1511" s="133"/>
      <c r="M1511" s="133" t="s">
        <v>1494</v>
      </c>
      <c r="N1511" s="133"/>
      <c r="O1511" s="133" t="s">
        <v>2573</v>
      </c>
      <c r="P1511" s="133" t="s">
        <v>663</v>
      </c>
      <c r="Q1511" s="166">
        <v>42418</v>
      </c>
      <c r="R1511" s="133"/>
      <c r="S1511" s="146" t="s">
        <v>3649</v>
      </c>
      <c r="T1511" s="173" t="s">
        <v>3649</v>
      </c>
      <c r="U1511" s="170" t="s">
        <v>3649</v>
      </c>
      <c r="V1511" s="133"/>
      <c r="W1511" s="133"/>
      <c r="X1511" s="133"/>
    </row>
    <row r="1512" spans="1:24" x14ac:dyDescent="0.2">
      <c r="A1512" s="133" t="s">
        <v>7730</v>
      </c>
      <c r="B1512" s="133" t="s">
        <v>7731</v>
      </c>
      <c r="C1512" s="136" t="s">
        <v>6953</v>
      </c>
      <c r="D1512" s="136" t="s">
        <v>7732</v>
      </c>
      <c r="E1512" s="133">
        <v>100193</v>
      </c>
      <c r="F1512" s="133" t="s">
        <v>3662</v>
      </c>
      <c r="G1512" s="133">
        <v>280</v>
      </c>
      <c r="H1512" s="133">
        <v>303</v>
      </c>
      <c r="I1512" s="133">
        <v>1</v>
      </c>
      <c r="J1512" s="133">
        <v>110</v>
      </c>
      <c r="K1512" s="133">
        <v>45</v>
      </c>
      <c r="L1512" s="133">
        <v>110</v>
      </c>
      <c r="M1512" s="133" t="s">
        <v>6041</v>
      </c>
      <c r="N1512" s="133">
        <v>3</v>
      </c>
      <c r="O1512" s="133" t="s">
        <v>6228</v>
      </c>
      <c r="P1512" s="133" t="s">
        <v>4816</v>
      </c>
      <c r="Q1512" s="166">
        <v>42417</v>
      </c>
      <c r="R1512" s="133"/>
      <c r="S1512" s="146" t="s">
        <v>3649</v>
      </c>
      <c r="T1512" s="173" t="s">
        <v>3649</v>
      </c>
      <c r="U1512" s="170" t="s">
        <v>3649</v>
      </c>
      <c r="V1512" s="133"/>
      <c r="W1512" s="133"/>
      <c r="X1512" s="133"/>
    </row>
    <row r="1513" spans="1:24" x14ac:dyDescent="0.2">
      <c r="A1513" s="133" t="s">
        <v>7737</v>
      </c>
      <c r="B1513" s="133" t="s">
        <v>7291</v>
      </c>
      <c r="C1513" s="136" t="s">
        <v>6953</v>
      </c>
      <c r="D1513" s="136" t="s">
        <v>7738</v>
      </c>
      <c r="E1513" s="133">
        <v>100858</v>
      </c>
      <c r="F1513" s="133" t="s">
        <v>1039</v>
      </c>
      <c r="G1513" s="133">
        <v>280</v>
      </c>
      <c r="H1513" s="133">
        <v>303</v>
      </c>
      <c r="I1513" s="133">
        <v>1</v>
      </c>
      <c r="J1513" s="133">
        <v>110</v>
      </c>
      <c r="K1513" s="133">
        <v>45</v>
      </c>
      <c r="L1513" s="133">
        <v>110</v>
      </c>
      <c r="M1513" s="133" t="s">
        <v>6041</v>
      </c>
      <c r="N1513" s="133"/>
      <c r="O1513" s="133" t="s">
        <v>7018</v>
      </c>
      <c r="P1513" s="133" t="s">
        <v>663</v>
      </c>
      <c r="Q1513" s="166">
        <v>42419</v>
      </c>
      <c r="R1513" s="133"/>
      <c r="S1513" s="146" t="s">
        <v>3649</v>
      </c>
      <c r="T1513" s="173" t="s">
        <v>3649</v>
      </c>
      <c r="U1513" s="170" t="s">
        <v>3649</v>
      </c>
      <c r="V1513" s="133"/>
      <c r="W1513" s="133"/>
      <c r="X1513" s="133"/>
    </row>
    <row r="1514" spans="1:24" x14ac:dyDescent="0.2">
      <c r="A1514" s="133" t="s">
        <v>7721</v>
      </c>
      <c r="B1514" s="133" t="s">
        <v>7253</v>
      </c>
      <c r="C1514" s="136" t="s">
        <v>7739</v>
      </c>
      <c r="D1514" s="136" t="s">
        <v>1651</v>
      </c>
      <c r="E1514" s="133">
        <v>100025</v>
      </c>
      <c r="F1514" s="133">
        <v>238312</v>
      </c>
      <c r="G1514" s="133">
        <v>280</v>
      </c>
      <c r="H1514" s="133">
        <v>303</v>
      </c>
      <c r="I1514" s="133">
        <v>1</v>
      </c>
      <c r="J1514" s="133">
        <v>75</v>
      </c>
      <c r="K1514" s="133">
        <v>38</v>
      </c>
      <c r="L1514" s="133">
        <v>220</v>
      </c>
      <c r="M1514" s="133" t="s">
        <v>7504</v>
      </c>
      <c r="N1514" s="133"/>
      <c r="O1514" s="133" t="s">
        <v>6228</v>
      </c>
      <c r="P1514" s="133" t="s">
        <v>663</v>
      </c>
      <c r="Q1514" s="166">
        <v>42418</v>
      </c>
      <c r="R1514" s="133"/>
      <c r="S1514" s="146" t="s">
        <v>3649</v>
      </c>
      <c r="T1514" s="173" t="s">
        <v>3649</v>
      </c>
      <c r="U1514" s="170" t="s">
        <v>3649</v>
      </c>
      <c r="V1514" s="133"/>
      <c r="W1514" s="133"/>
      <c r="X1514" s="133"/>
    </row>
    <row r="1515" spans="1:24" x14ac:dyDescent="0.2">
      <c r="A1515" s="133" t="s">
        <v>7710</v>
      </c>
      <c r="B1515" s="133" t="s">
        <v>7244</v>
      </c>
      <c r="C1515" s="136" t="s">
        <v>7519</v>
      </c>
      <c r="D1515" s="136" t="s">
        <v>2726</v>
      </c>
      <c r="E1515" s="133" t="s">
        <v>4611</v>
      </c>
      <c r="F1515" s="133">
        <v>133913</v>
      </c>
      <c r="G1515" s="133" t="s">
        <v>3655</v>
      </c>
      <c r="H1515" s="133">
        <v>175</v>
      </c>
      <c r="I1515" s="133">
        <v>1</v>
      </c>
      <c r="J1515" s="133">
        <v>1505</v>
      </c>
      <c r="K1515" s="133">
        <v>36</v>
      </c>
      <c r="L1515" s="133"/>
      <c r="M1515" s="133" t="s">
        <v>1494</v>
      </c>
      <c r="N1515" s="133"/>
      <c r="O1515" s="133" t="s">
        <v>2573</v>
      </c>
      <c r="P1515" s="133" t="s">
        <v>663</v>
      </c>
      <c r="Q1515" s="166">
        <v>42422</v>
      </c>
      <c r="R1515" s="133"/>
      <c r="S1515" s="146" t="s">
        <v>3649</v>
      </c>
      <c r="T1515" s="173" t="s">
        <v>3649</v>
      </c>
      <c r="U1515" s="170" t="s">
        <v>3649</v>
      </c>
      <c r="V1515" s="133"/>
      <c r="W1515" s="133"/>
      <c r="X1515" s="133"/>
    </row>
    <row r="1516" spans="1:24" x14ac:dyDescent="0.2">
      <c r="A1516" s="133" t="s">
        <v>7757</v>
      </c>
      <c r="B1516" s="133" t="s">
        <v>7291</v>
      </c>
      <c r="C1516" s="136" t="s">
        <v>6953</v>
      </c>
      <c r="D1516" s="136" t="s">
        <v>7758</v>
      </c>
      <c r="E1516" s="133">
        <v>102321</v>
      </c>
      <c r="F1516" s="133" t="s">
        <v>6715</v>
      </c>
      <c r="G1516" s="133">
        <v>280</v>
      </c>
      <c r="H1516" s="133">
        <v>303</v>
      </c>
      <c r="I1516" s="133">
        <v>1</v>
      </c>
      <c r="J1516" s="133">
        <v>11</v>
      </c>
      <c r="K1516" s="133">
        <v>54</v>
      </c>
      <c r="L1516" s="133">
        <v>11</v>
      </c>
      <c r="M1516" s="133" t="s">
        <v>7759</v>
      </c>
      <c r="N1516" s="133"/>
      <c r="O1516" s="133" t="s">
        <v>7018</v>
      </c>
      <c r="P1516" s="166" t="s">
        <v>663</v>
      </c>
      <c r="Q1516" s="166">
        <v>42419</v>
      </c>
      <c r="R1516" s="133"/>
      <c r="S1516" s="146" t="s">
        <v>3649</v>
      </c>
      <c r="T1516" s="173" t="s">
        <v>3649</v>
      </c>
      <c r="U1516" s="170" t="s">
        <v>3649</v>
      </c>
      <c r="V1516" s="133"/>
      <c r="W1516" s="133"/>
      <c r="X1516" s="133"/>
    </row>
    <row r="1517" spans="1:24" x14ac:dyDescent="0.2">
      <c r="A1517" s="133" t="s">
        <v>7760</v>
      </c>
      <c r="B1517" s="133" t="s">
        <v>7291</v>
      </c>
      <c r="C1517" s="136" t="s">
        <v>6953</v>
      </c>
      <c r="D1517" s="136" t="s">
        <v>7761</v>
      </c>
      <c r="E1517" s="133">
        <v>102322</v>
      </c>
      <c r="F1517" s="133" t="s">
        <v>7762</v>
      </c>
      <c r="G1517" s="133">
        <v>280</v>
      </c>
      <c r="H1517" s="133">
        <v>303</v>
      </c>
      <c r="I1517" s="133">
        <v>1</v>
      </c>
      <c r="J1517" s="133">
        <v>11</v>
      </c>
      <c r="K1517" s="133">
        <v>45</v>
      </c>
      <c r="L1517" s="133">
        <v>11</v>
      </c>
      <c r="M1517" s="133"/>
      <c r="N1517" s="133"/>
      <c r="O1517" s="133" t="s">
        <v>7763</v>
      </c>
      <c r="P1517" s="133" t="s">
        <v>663</v>
      </c>
      <c r="Q1517" s="166">
        <v>42422</v>
      </c>
      <c r="R1517" s="133"/>
      <c r="S1517" s="146" t="s">
        <v>3649</v>
      </c>
      <c r="T1517" s="173" t="s">
        <v>3649</v>
      </c>
      <c r="U1517" s="170" t="s">
        <v>3649</v>
      </c>
      <c r="V1517" s="133"/>
      <c r="W1517" s="133"/>
      <c r="X1517" s="133"/>
    </row>
    <row r="1518" spans="1:24" x14ac:dyDescent="0.2">
      <c r="A1518" s="133" t="s">
        <v>7764</v>
      </c>
      <c r="B1518" s="133" t="s">
        <v>7291</v>
      </c>
      <c r="C1518" s="136" t="s">
        <v>6953</v>
      </c>
      <c r="D1518" s="136" t="s">
        <v>7765</v>
      </c>
      <c r="E1518" s="133">
        <v>102245</v>
      </c>
      <c r="F1518" s="133" t="s">
        <v>6799</v>
      </c>
      <c r="G1518" s="133">
        <v>280</v>
      </c>
      <c r="H1518" s="133">
        <v>303</v>
      </c>
      <c r="I1518" s="133">
        <v>1</v>
      </c>
      <c r="J1518" s="133">
        <v>11</v>
      </c>
      <c r="K1518" s="133">
        <v>50</v>
      </c>
      <c r="L1518" s="133">
        <v>11</v>
      </c>
      <c r="M1518" s="133"/>
      <c r="N1518" s="133"/>
      <c r="O1518" s="133" t="s">
        <v>7766</v>
      </c>
      <c r="P1518" s="133" t="s">
        <v>663</v>
      </c>
      <c r="Q1518" s="166">
        <v>42422</v>
      </c>
      <c r="R1518" s="133"/>
      <c r="S1518" s="146" t="s">
        <v>3649</v>
      </c>
      <c r="T1518" s="173" t="s">
        <v>3649</v>
      </c>
      <c r="U1518" s="170" t="s">
        <v>3649</v>
      </c>
      <c r="V1518" s="133"/>
      <c r="W1518" s="133"/>
      <c r="X1518" s="133"/>
    </row>
    <row r="1519" spans="1:24" x14ac:dyDescent="0.2">
      <c r="A1519" s="133" t="s">
        <v>7814</v>
      </c>
      <c r="B1519" s="133" t="s">
        <v>7260</v>
      </c>
      <c r="C1519" s="136" t="s">
        <v>7460</v>
      </c>
      <c r="D1519" s="136" t="s">
        <v>3704</v>
      </c>
      <c r="E1519" s="133"/>
      <c r="F1519" s="133">
        <v>136900</v>
      </c>
      <c r="G1519" s="133"/>
      <c r="H1519" s="133">
        <v>125</v>
      </c>
      <c r="I1519" s="133">
        <v>1</v>
      </c>
      <c r="J1519" s="133">
        <v>719</v>
      </c>
      <c r="K1519" s="133">
        <v>33</v>
      </c>
      <c r="L1519" s="133"/>
      <c r="M1519" s="133" t="s">
        <v>7098</v>
      </c>
      <c r="N1519" s="133"/>
      <c r="O1519" s="133" t="s">
        <v>2573</v>
      </c>
      <c r="P1519" s="133" t="s">
        <v>4816</v>
      </c>
      <c r="Q1519" s="166">
        <v>42425</v>
      </c>
      <c r="R1519" s="133"/>
      <c r="S1519" s="146" t="s">
        <v>3649</v>
      </c>
      <c r="T1519" s="173" t="s">
        <v>3649</v>
      </c>
      <c r="U1519" s="170" t="s">
        <v>3649</v>
      </c>
      <c r="V1519" s="133"/>
      <c r="W1519" s="133"/>
      <c r="X1519" s="133"/>
    </row>
    <row r="1520" spans="1:24" x14ac:dyDescent="0.2">
      <c r="A1520" s="133" t="s">
        <v>7814</v>
      </c>
      <c r="B1520" s="133" t="s">
        <v>7260</v>
      </c>
      <c r="C1520" s="136" t="s">
        <v>7460</v>
      </c>
      <c r="D1520" s="136" t="s">
        <v>3707</v>
      </c>
      <c r="E1520" s="133"/>
      <c r="F1520" s="133">
        <v>136900</v>
      </c>
      <c r="G1520" s="133"/>
      <c r="H1520" s="133">
        <v>125</v>
      </c>
      <c r="I1520" s="133">
        <v>1</v>
      </c>
      <c r="J1520" s="133">
        <v>719</v>
      </c>
      <c r="K1520" s="133">
        <v>33</v>
      </c>
      <c r="L1520" s="133"/>
      <c r="M1520" s="133" t="s">
        <v>7098</v>
      </c>
      <c r="N1520" s="133"/>
      <c r="O1520" s="133" t="s">
        <v>2573</v>
      </c>
      <c r="P1520" s="133" t="s">
        <v>4816</v>
      </c>
      <c r="Q1520" s="166">
        <v>42425</v>
      </c>
      <c r="R1520" s="133"/>
      <c r="S1520" s="146" t="s">
        <v>3649</v>
      </c>
      <c r="T1520" s="173" t="s">
        <v>3649</v>
      </c>
      <c r="U1520" s="170" t="s">
        <v>3649</v>
      </c>
      <c r="V1520" s="133"/>
      <c r="W1520" s="133"/>
      <c r="X1520" s="133"/>
    </row>
    <row r="1521" spans="1:24" x14ac:dyDescent="0.2">
      <c r="A1521" s="133" t="s">
        <v>7710</v>
      </c>
      <c r="B1521" s="133" t="s">
        <v>7229</v>
      </c>
      <c r="C1521" s="136" t="s">
        <v>7459</v>
      </c>
      <c r="D1521" s="136" t="s">
        <v>1645</v>
      </c>
      <c r="E1521" s="133" t="s">
        <v>4611</v>
      </c>
      <c r="F1521" s="133">
        <v>133913</v>
      </c>
      <c r="G1521" s="133"/>
      <c r="H1521" s="133">
        <v>172</v>
      </c>
      <c r="I1521" s="133">
        <v>1</v>
      </c>
      <c r="J1521" s="133">
        <v>634</v>
      </c>
      <c r="K1521" s="133">
        <v>36</v>
      </c>
      <c r="L1521" s="133"/>
      <c r="M1521" s="133" t="s">
        <v>1494</v>
      </c>
      <c r="N1521" s="133"/>
      <c r="O1521" s="133" t="s">
        <v>2573</v>
      </c>
      <c r="P1521" s="133" t="s">
        <v>4816</v>
      </c>
      <c r="Q1521" s="166">
        <v>42424</v>
      </c>
      <c r="R1521" s="133"/>
      <c r="S1521" s="146" t="s">
        <v>3649</v>
      </c>
      <c r="T1521" s="173" t="s">
        <v>3649</v>
      </c>
      <c r="U1521" s="170" t="s">
        <v>3649</v>
      </c>
      <c r="V1521" s="133"/>
      <c r="W1521" s="133"/>
      <c r="X1521" s="133"/>
    </row>
    <row r="1522" spans="1:24" x14ac:dyDescent="0.2">
      <c r="A1522" s="133" t="s">
        <v>7814</v>
      </c>
      <c r="B1522" s="133" t="s">
        <v>7271</v>
      </c>
      <c r="C1522" s="136" t="s">
        <v>7498</v>
      </c>
      <c r="D1522" s="136" t="s">
        <v>1645</v>
      </c>
      <c r="E1522" s="133"/>
      <c r="F1522" s="133">
        <v>136900</v>
      </c>
      <c r="G1522" s="133" t="s">
        <v>1192</v>
      </c>
      <c r="H1522" s="133">
        <v>125</v>
      </c>
      <c r="I1522" s="133">
        <v>1</v>
      </c>
      <c r="J1522" s="133">
        <v>537</v>
      </c>
      <c r="K1522" s="133">
        <v>33</v>
      </c>
      <c r="L1522" s="133"/>
      <c r="M1522" s="133" t="s">
        <v>7098</v>
      </c>
      <c r="N1522" s="133"/>
      <c r="O1522" s="133" t="s">
        <v>2614</v>
      </c>
      <c r="P1522" s="133" t="s">
        <v>4816</v>
      </c>
      <c r="Q1522" s="166">
        <v>42424</v>
      </c>
      <c r="R1522" s="133"/>
      <c r="S1522" s="146" t="s">
        <v>3649</v>
      </c>
      <c r="T1522" s="173" t="s">
        <v>3649</v>
      </c>
      <c r="U1522" s="170" t="s">
        <v>3649</v>
      </c>
      <c r="V1522" s="133"/>
      <c r="W1522" s="133"/>
      <c r="X1522" s="133"/>
    </row>
    <row r="1523" spans="1:24" x14ac:dyDescent="0.2">
      <c r="A1523" s="133" t="s">
        <v>7814</v>
      </c>
      <c r="B1523" s="133" t="s">
        <v>7271</v>
      </c>
      <c r="C1523" s="136" t="s">
        <v>7498</v>
      </c>
      <c r="D1523" s="136" t="s">
        <v>1650</v>
      </c>
      <c r="E1523" s="133"/>
      <c r="F1523" s="133">
        <v>136900</v>
      </c>
      <c r="G1523" s="133" t="s">
        <v>1192</v>
      </c>
      <c r="H1523" s="133">
        <v>125</v>
      </c>
      <c r="I1523" s="133">
        <v>1</v>
      </c>
      <c r="J1523" s="133">
        <v>537</v>
      </c>
      <c r="K1523" s="133">
        <v>33</v>
      </c>
      <c r="L1523" s="133"/>
      <c r="M1523" s="133" t="s">
        <v>7098</v>
      </c>
      <c r="N1523" s="133"/>
      <c r="O1523" s="133" t="s">
        <v>2614</v>
      </c>
      <c r="P1523" s="133" t="s">
        <v>4816</v>
      </c>
      <c r="Q1523" s="166">
        <v>42424</v>
      </c>
      <c r="R1523" s="133"/>
      <c r="S1523" s="146" t="s">
        <v>3649</v>
      </c>
      <c r="T1523" s="173" t="s">
        <v>3649</v>
      </c>
      <c r="U1523" s="170" t="s">
        <v>3649</v>
      </c>
      <c r="V1523" s="133"/>
      <c r="W1523" s="133"/>
      <c r="X1523" s="133"/>
    </row>
    <row r="1524" spans="1:24" x14ac:dyDescent="0.2">
      <c r="A1524" s="133" t="s">
        <v>7735</v>
      </c>
      <c r="B1524" s="133" t="s">
        <v>7255</v>
      </c>
      <c r="C1524" s="136" t="s">
        <v>7622</v>
      </c>
      <c r="D1524" s="136" t="s">
        <v>2547</v>
      </c>
      <c r="E1524" s="133">
        <v>101720</v>
      </c>
      <c r="F1524" s="133" t="s">
        <v>4839</v>
      </c>
      <c r="G1524" s="133"/>
      <c r="H1524" s="133">
        <v>162</v>
      </c>
      <c r="I1524" s="133">
        <v>1</v>
      </c>
      <c r="J1524" s="133">
        <v>165</v>
      </c>
      <c r="K1524" s="133">
        <v>54</v>
      </c>
      <c r="L1524" s="133">
        <v>330</v>
      </c>
      <c r="M1524" s="133" t="s">
        <v>613</v>
      </c>
      <c r="N1524" s="133">
        <v>11</v>
      </c>
      <c r="O1524" s="133" t="s">
        <v>7734</v>
      </c>
      <c r="P1524" s="133" t="s">
        <v>2277</v>
      </c>
      <c r="Q1524" s="166">
        <v>42423</v>
      </c>
      <c r="R1524" s="133"/>
      <c r="S1524" s="146" t="s">
        <v>3649</v>
      </c>
      <c r="T1524" s="173" t="s">
        <v>3649</v>
      </c>
      <c r="U1524" s="170" t="s">
        <v>3649</v>
      </c>
      <c r="V1524" s="133"/>
      <c r="W1524" s="133"/>
      <c r="X1524" s="133"/>
    </row>
    <row r="1525" spans="1:24" x14ac:dyDescent="0.2">
      <c r="A1525" s="133" t="s">
        <v>7735</v>
      </c>
      <c r="B1525" s="133" t="s">
        <v>7255</v>
      </c>
      <c r="C1525" s="136" t="s">
        <v>7622</v>
      </c>
      <c r="D1525" s="136" t="s">
        <v>3843</v>
      </c>
      <c r="E1525" s="133">
        <v>101720</v>
      </c>
      <c r="F1525" s="133" t="s">
        <v>4839</v>
      </c>
      <c r="G1525" s="133"/>
      <c r="H1525" s="133">
        <v>162</v>
      </c>
      <c r="I1525" s="133">
        <v>1</v>
      </c>
      <c r="J1525" s="133">
        <v>165</v>
      </c>
      <c r="K1525" s="133">
        <v>54</v>
      </c>
      <c r="L1525" s="133">
        <v>330</v>
      </c>
      <c r="M1525" s="133" t="s">
        <v>613</v>
      </c>
      <c r="N1525" s="133">
        <v>11</v>
      </c>
      <c r="O1525" s="133" t="s">
        <v>7734</v>
      </c>
      <c r="P1525" s="133" t="s">
        <v>2277</v>
      </c>
      <c r="Q1525" s="166">
        <v>42423</v>
      </c>
      <c r="R1525" s="133"/>
      <c r="S1525" s="146" t="s">
        <v>3649</v>
      </c>
      <c r="T1525" s="173" t="s">
        <v>3649</v>
      </c>
      <c r="U1525" s="170" t="s">
        <v>3649</v>
      </c>
      <c r="V1525" s="133"/>
      <c r="W1525" s="133"/>
      <c r="X1525" s="133"/>
    </row>
    <row r="1526" spans="1:24" ht="12.75" customHeight="1" x14ac:dyDescent="0.2">
      <c r="A1526" s="133" t="s">
        <v>7807</v>
      </c>
      <c r="B1526" s="133" t="s">
        <v>7272</v>
      </c>
      <c r="C1526" s="136" t="s">
        <v>7510</v>
      </c>
      <c r="D1526" s="136" t="s">
        <v>1645</v>
      </c>
      <c r="E1526" s="133"/>
      <c r="F1526" s="133">
        <v>136900</v>
      </c>
      <c r="G1526" s="133" t="s">
        <v>1948</v>
      </c>
      <c r="H1526" s="133"/>
      <c r="I1526" s="133">
        <v>1</v>
      </c>
      <c r="J1526" s="133">
        <v>463</v>
      </c>
      <c r="K1526" s="133">
        <v>33</v>
      </c>
      <c r="L1526" s="133"/>
      <c r="M1526" s="133" t="s">
        <v>7098</v>
      </c>
      <c r="N1526" s="133"/>
      <c r="O1526" s="133" t="s">
        <v>2614</v>
      </c>
      <c r="P1526" s="133" t="s">
        <v>4816</v>
      </c>
      <c r="Q1526" s="166">
        <v>42426</v>
      </c>
      <c r="R1526" s="133"/>
      <c r="S1526" s="146" t="s">
        <v>3649</v>
      </c>
      <c r="T1526" s="173" t="s">
        <v>3649</v>
      </c>
      <c r="U1526" s="170" t="s">
        <v>3649</v>
      </c>
      <c r="V1526" s="133"/>
      <c r="W1526" s="133"/>
      <c r="X1526" s="133"/>
    </row>
    <row r="1527" spans="1:24" x14ac:dyDescent="0.2">
      <c r="A1527" s="133" t="s">
        <v>7807</v>
      </c>
      <c r="B1527" s="133" t="s">
        <v>7272</v>
      </c>
      <c r="C1527" s="136" t="s">
        <v>7510</v>
      </c>
      <c r="D1527" s="136" t="s">
        <v>1650</v>
      </c>
      <c r="E1527" s="133"/>
      <c r="F1527" s="133">
        <v>136900</v>
      </c>
      <c r="G1527" s="133" t="s">
        <v>1948</v>
      </c>
      <c r="H1527" s="133"/>
      <c r="I1527" s="133">
        <v>1</v>
      </c>
      <c r="J1527" s="133">
        <v>463</v>
      </c>
      <c r="K1527" s="133">
        <v>33</v>
      </c>
      <c r="L1527" s="133"/>
      <c r="M1527" s="133" t="s">
        <v>7098</v>
      </c>
      <c r="N1527" s="133"/>
      <c r="O1527" s="133" t="s">
        <v>2614</v>
      </c>
      <c r="P1527" s="133" t="s">
        <v>4816</v>
      </c>
      <c r="Q1527" s="166">
        <v>42426</v>
      </c>
      <c r="R1527" s="133"/>
      <c r="S1527" s="146" t="s">
        <v>3649</v>
      </c>
      <c r="T1527" s="173" t="s">
        <v>3649</v>
      </c>
      <c r="U1527" s="170" t="s">
        <v>3649</v>
      </c>
      <c r="V1527" s="133"/>
      <c r="W1527" s="133"/>
      <c r="X1527" s="133"/>
    </row>
    <row r="1528" spans="1:24" x14ac:dyDescent="0.2">
      <c r="A1528" s="133" t="s">
        <v>7753</v>
      </c>
      <c r="B1528" s="133" t="s">
        <v>7253</v>
      </c>
      <c r="C1528" s="136" t="s">
        <v>7739</v>
      </c>
      <c r="D1528" s="136" t="s">
        <v>1634</v>
      </c>
      <c r="E1528" s="133">
        <v>102285</v>
      </c>
      <c r="F1528" s="133" t="s">
        <v>7299</v>
      </c>
      <c r="G1528" s="133">
        <v>280</v>
      </c>
      <c r="H1528" s="133">
        <v>303</v>
      </c>
      <c r="I1528" s="133">
        <v>1</v>
      </c>
      <c r="J1528" s="133">
        <v>220</v>
      </c>
      <c r="K1528" s="133">
        <v>45</v>
      </c>
      <c r="L1528" s="133">
        <v>220</v>
      </c>
      <c r="M1528" s="133" t="s">
        <v>7504</v>
      </c>
      <c r="N1528" s="133"/>
      <c r="O1528" s="133" t="s">
        <v>7754</v>
      </c>
      <c r="P1528" s="133" t="s">
        <v>4816</v>
      </c>
      <c r="Q1528" s="166">
        <v>42425</v>
      </c>
      <c r="R1528" s="133"/>
      <c r="S1528" s="146" t="s">
        <v>3649</v>
      </c>
      <c r="T1528" s="173" t="s">
        <v>3649</v>
      </c>
      <c r="U1528" s="170" t="s">
        <v>3649</v>
      </c>
      <c r="V1528" s="133"/>
      <c r="W1528" s="133"/>
      <c r="X1528" s="133"/>
    </row>
    <row r="1529" spans="1:24" x14ac:dyDescent="0.2">
      <c r="A1529" s="133" t="s">
        <v>7775</v>
      </c>
      <c r="B1529" s="133" t="s">
        <v>7291</v>
      </c>
      <c r="C1529" s="136" t="s">
        <v>6953</v>
      </c>
      <c r="D1529" s="136" t="s">
        <v>7776</v>
      </c>
      <c r="E1529" s="133">
        <v>102310</v>
      </c>
      <c r="F1529" s="133" t="s">
        <v>7634</v>
      </c>
      <c r="G1529" s="133">
        <v>280</v>
      </c>
      <c r="H1529" s="133">
        <v>303</v>
      </c>
      <c r="I1529" s="133">
        <v>1</v>
      </c>
      <c r="J1529" s="133">
        <v>55</v>
      </c>
      <c r="K1529" s="133">
        <v>40</v>
      </c>
      <c r="L1529" s="133">
        <v>55</v>
      </c>
      <c r="M1529" s="133" t="s">
        <v>7504</v>
      </c>
      <c r="N1529" s="133"/>
      <c r="O1529" s="133" t="s">
        <v>7490</v>
      </c>
      <c r="P1529" s="133" t="s">
        <v>4816</v>
      </c>
      <c r="Q1529" s="166">
        <v>42428</v>
      </c>
      <c r="R1529" s="133"/>
      <c r="S1529" s="146" t="s">
        <v>3649</v>
      </c>
      <c r="T1529" s="173" t="s">
        <v>3649</v>
      </c>
      <c r="U1529" s="170" t="s">
        <v>3649</v>
      </c>
      <c r="V1529" s="133"/>
      <c r="W1529" s="133"/>
      <c r="X1529" s="133"/>
    </row>
    <row r="1530" spans="1:24" x14ac:dyDescent="0.2">
      <c r="A1530" s="133" t="s">
        <v>7781</v>
      </c>
      <c r="B1530" s="133" t="s">
        <v>4422</v>
      </c>
      <c r="C1530" s="136" t="s">
        <v>7644</v>
      </c>
      <c r="D1530" s="136" t="s">
        <v>1645</v>
      </c>
      <c r="E1530" s="133">
        <v>102233</v>
      </c>
      <c r="F1530" s="133" t="s">
        <v>6579</v>
      </c>
      <c r="G1530" s="133">
        <v>162</v>
      </c>
      <c r="H1530" s="133">
        <v>175</v>
      </c>
      <c r="I1530" s="133">
        <v>1</v>
      </c>
      <c r="J1530" s="133">
        <v>70</v>
      </c>
      <c r="K1530" s="133">
        <v>54</v>
      </c>
      <c r="L1530" s="133">
        <v>77</v>
      </c>
      <c r="M1530" s="133" t="s">
        <v>7702</v>
      </c>
      <c r="N1530" s="133"/>
      <c r="O1530" s="133" t="s">
        <v>6228</v>
      </c>
      <c r="P1530" s="133" t="s">
        <v>4816</v>
      </c>
      <c r="Q1530" s="166">
        <v>42430</v>
      </c>
      <c r="R1530" s="133"/>
      <c r="S1530" s="146" t="s">
        <v>3649</v>
      </c>
      <c r="T1530" s="173" t="s">
        <v>3649</v>
      </c>
      <c r="U1530" s="170" t="s">
        <v>3649</v>
      </c>
      <c r="V1530" s="133"/>
      <c r="W1530" s="133"/>
      <c r="X1530" s="133"/>
    </row>
    <row r="1531" spans="1:24" x14ac:dyDescent="0.2">
      <c r="A1531" s="133" t="s">
        <v>7491</v>
      </c>
      <c r="B1531" s="133" t="s">
        <v>7228</v>
      </c>
      <c r="C1531" s="136" t="s">
        <v>7492</v>
      </c>
      <c r="D1531" s="136" t="s">
        <v>3704</v>
      </c>
      <c r="E1531" s="133" t="s">
        <v>5098</v>
      </c>
      <c r="F1531" s="133" t="s">
        <v>5099</v>
      </c>
      <c r="G1531" s="133"/>
      <c r="H1531" s="133">
        <v>175</v>
      </c>
      <c r="I1531" s="133">
        <v>1</v>
      </c>
      <c r="J1531" s="133">
        <v>666</v>
      </c>
      <c r="K1531" s="133">
        <v>37</v>
      </c>
      <c r="L1531" s="133"/>
      <c r="M1531" s="133" t="s">
        <v>2842</v>
      </c>
      <c r="N1531" s="133"/>
      <c r="O1531" s="133" t="s">
        <v>5898</v>
      </c>
      <c r="P1531" s="133" t="s">
        <v>4816</v>
      </c>
      <c r="Q1531" s="166">
        <v>42432</v>
      </c>
      <c r="R1531" s="133"/>
      <c r="S1531" s="146" t="s">
        <v>3649</v>
      </c>
      <c r="T1531" s="173" t="s">
        <v>3649</v>
      </c>
      <c r="U1531" s="170" t="s">
        <v>3649</v>
      </c>
      <c r="V1531" s="133"/>
      <c r="W1531" s="133"/>
      <c r="X1531" s="133"/>
    </row>
    <row r="1532" spans="1:24" x14ac:dyDescent="0.2">
      <c r="A1532" s="133" t="s">
        <v>7491</v>
      </c>
      <c r="B1532" s="133" t="s">
        <v>7228</v>
      </c>
      <c r="C1532" s="136" t="s">
        <v>7492</v>
      </c>
      <c r="D1532" s="136" t="s">
        <v>3704</v>
      </c>
      <c r="E1532" s="133" t="s">
        <v>5098</v>
      </c>
      <c r="F1532" s="133" t="s">
        <v>5099</v>
      </c>
      <c r="G1532" s="133"/>
      <c r="H1532" s="133">
        <v>175</v>
      </c>
      <c r="I1532" s="133">
        <v>1</v>
      </c>
      <c r="J1532" s="133">
        <v>666</v>
      </c>
      <c r="K1532" s="133">
        <v>37</v>
      </c>
      <c r="L1532" s="133"/>
      <c r="M1532" s="133" t="s">
        <v>2842</v>
      </c>
      <c r="N1532" s="133"/>
      <c r="O1532" s="133" t="s">
        <v>5898</v>
      </c>
      <c r="P1532" s="133" t="s">
        <v>4816</v>
      </c>
      <c r="Q1532" s="166">
        <v>42432</v>
      </c>
      <c r="R1532" s="133"/>
      <c r="S1532" s="146" t="s">
        <v>3649</v>
      </c>
      <c r="T1532" s="173" t="s">
        <v>3649</v>
      </c>
      <c r="U1532" s="170" t="s">
        <v>3649</v>
      </c>
      <c r="V1532" s="133"/>
      <c r="W1532" s="133"/>
      <c r="X1532" s="133"/>
    </row>
    <row r="1533" spans="1:24" x14ac:dyDescent="0.2">
      <c r="A1533" s="133" t="s">
        <v>7745</v>
      </c>
      <c r="B1533" s="133" t="s">
        <v>7276</v>
      </c>
      <c r="C1533" s="136" t="s">
        <v>7733</v>
      </c>
      <c r="D1533" s="136" t="s">
        <v>1634</v>
      </c>
      <c r="E1533" s="133">
        <v>200025</v>
      </c>
      <c r="F1533" s="133">
        <v>133913</v>
      </c>
      <c r="G1533" s="133">
        <v>162</v>
      </c>
      <c r="H1533" s="133">
        <v>172</v>
      </c>
      <c r="I1533" s="133">
        <v>1</v>
      </c>
      <c r="J1533" s="133">
        <v>1505</v>
      </c>
      <c r="K1533" s="133">
        <v>36</v>
      </c>
      <c r="L1533" s="133"/>
      <c r="M1533" s="133" t="s">
        <v>1494</v>
      </c>
      <c r="N1533" s="133"/>
      <c r="O1533" s="133" t="s">
        <v>2614</v>
      </c>
      <c r="P1533" s="133" t="s">
        <v>663</v>
      </c>
      <c r="Q1533" s="166">
        <v>42432</v>
      </c>
      <c r="R1533" s="133"/>
      <c r="S1533" s="146" t="s">
        <v>3649</v>
      </c>
      <c r="T1533" s="173" t="s">
        <v>3649</v>
      </c>
      <c r="U1533" s="170" t="s">
        <v>3649</v>
      </c>
      <c r="V1533" s="133"/>
      <c r="W1533" s="133"/>
      <c r="X1533" s="133"/>
    </row>
    <row r="1534" spans="1:24" x14ac:dyDescent="0.2">
      <c r="A1534" s="133" t="s">
        <v>7710</v>
      </c>
      <c r="B1534" s="133" t="s">
        <v>7227</v>
      </c>
      <c r="C1534" s="136" t="s">
        <v>7636</v>
      </c>
      <c r="D1534" s="136" t="s">
        <v>1641</v>
      </c>
      <c r="E1534" s="133" t="s">
        <v>4607</v>
      </c>
      <c r="F1534" s="133">
        <v>133913</v>
      </c>
      <c r="G1534" s="133" t="s">
        <v>3655</v>
      </c>
      <c r="H1534" s="133">
        <v>175</v>
      </c>
      <c r="I1534" s="133">
        <v>1</v>
      </c>
      <c r="J1534" s="133">
        <v>602</v>
      </c>
      <c r="K1534" s="133">
        <v>36</v>
      </c>
      <c r="L1534" s="133">
        <v>602</v>
      </c>
      <c r="M1534" s="133" t="s">
        <v>1494</v>
      </c>
      <c r="N1534" s="133"/>
      <c r="O1534" s="133" t="s">
        <v>2573</v>
      </c>
      <c r="P1534" s="133" t="s">
        <v>663</v>
      </c>
      <c r="Q1534" s="166">
        <v>42431</v>
      </c>
      <c r="R1534" s="133"/>
      <c r="S1534" s="146" t="s">
        <v>3649</v>
      </c>
      <c r="T1534" s="173" t="s">
        <v>3649</v>
      </c>
      <c r="U1534" s="170" t="s">
        <v>3649</v>
      </c>
      <c r="V1534" s="133"/>
      <c r="W1534" s="133"/>
      <c r="X1534" s="133"/>
    </row>
    <row r="1535" spans="1:24" x14ac:dyDescent="0.2">
      <c r="A1535" s="133" t="s">
        <v>7710</v>
      </c>
      <c r="B1535" s="133" t="s">
        <v>7227</v>
      </c>
      <c r="C1535" s="136" t="s">
        <v>7636</v>
      </c>
      <c r="D1535" s="136" t="s">
        <v>1642</v>
      </c>
      <c r="E1535" s="133" t="s">
        <v>4607</v>
      </c>
      <c r="F1535" s="133">
        <v>133913</v>
      </c>
      <c r="G1535" s="133" t="s">
        <v>3655</v>
      </c>
      <c r="H1535" s="133">
        <v>175</v>
      </c>
      <c r="I1535" s="133">
        <v>1</v>
      </c>
      <c r="J1535" s="133">
        <v>602</v>
      </c>
      <c r="K1535" s="133">
        <v>36</v>
      </c>
      <c r="L1535" s="133">
        <v>602</v>
      </c>
      <c r="M1535" s="133" t="s">
        <v>1494</v>
      </c>
      <c r="N1535" s="133"/>
      <c r="O1535" s="133" t="s">
        <v>2573</v>
      </c>
      <c r="P1535" s="133" t="s">
        <v>663</v>
      </c>
      <c r="Q1535" s="166">
        <v>42431</v>
      </c>
      <c r="R1535" s="133"/>
      <c r="S1535" s="146" t="s">
        <v>3649</v>
      </c>
      <c r="T1535" s="173" t="s">
        <v>3649</v>
      </c>
      <c r="U1535" s="170" t="s">
        <v>3649</v>
      </c>
      <c r="V1535" s="133"/>
      <c r="W1535" s="133"/>
      <c r="X1535" s="133"/>
    </row>
    <row r="1536" spans="1:24" x14ac:dyDescent="0.2">
      <c r="A1536" s="133" t="s">
        <v>7585</v>
      </c>
      <c r="B1536" s="133" t="s">
        <v>7294</v>
      </c>
      <c r="C1536" s="136" t="s">
        <v>7752</v>
      </c>
      <c r="D1536" s="136" t="s">
        <v>1651</v>
      </c>
      <c r="E1536" s="133" t="s">
        <v>4611</v>
      </c>
      <c r="F1536" s="133">
        <v>133913</v>
      </c>
      <c r="G1536" s="133">
        <v>160</v>
      </c>
      <c r="H1536" s="133">
        <v>172</v>
      </c>
      <c r="I1536" s="133">
        <v>1</v>
      </c>
      <c r="J1536" s="133">
        <v>602</v>
      </c>
      <c r="K1536" s="133">
        <v>36</v>
      </c>
      <c r="L1536" s="133"/>
      <c r="M1536" s="133" t="s">
        <v>1494</v>
      </c>
      <c r="N1536" s="133"/>
      <c r="O1536" s="133" t="s">
        <v>2573</v>
      </c>
      <c r="P1536" s="133" t="s">
        <v>5281</v>
      </c>
      <c r="Q1536" s="166">
        <v>42431</v>
      </c>
      <c r="R1536" s="133"/>
      <c r="S1536" s="146" t="s">
        <v>3649</v>
      </c>
      <c r="T1536" s="173" t="s">
        <v>3649</v>
      </c>
      <c r="U1536" s="170" t="s">
        <v>3649</v>
      </c>
      <c r="V1536" s="133"/>
      <c r="W1536" s="133"/>
      <c r="X1536" s="133"/>
    </row>
    <row r="1537" spans="1:24" x14ac:dyDescent="0.2">
      <c r="A1537" s="133" t="s">
        <v>7710</v>
      </c>
      <c r="B1537" s="133" t="s">
        <v>7229</v>
      </c>
      <c r="C1537" s="136" t="s">
        <v>7773</v>
      </c>
      <c r="D1537" s="136" t="s">
        <v>1651</v>
      </c>
      <c r="E1537" s="133" t="s">
        <v>4611</v>
      </c>
      <c r="F1537" s="133">
        <v>133913</v>
      </c>
      <c r="G1537" s="133">
        <v>162</v>
      </c>
      <c r="H1537" s="133">
        <v>172</v>
      </c>
      <c r="I1537" s="133">
        <v>1</v>
      </c>
      <c r="J1537" s="133">
        <v>602</v>
      </c>
      <c r="K1537" s="133">
        <v>36</v>
      </c>
      <c r="L1537" s="133"/>
      <c r="M1537" s="133" t="s">
        <v>1494</v>
      </c>
      <c r="N1537" s="133"/>
      <c r="O1537" s="133" t="s">
        <v>2573</v>
      </c>
      <c r="P1537" s="133" t="s">
        <v>5281</v>
      </c>
      <c r="Q1537" s="166">
        <v>42432</v>
      </c>
      <c r="R1537" s="133"/>
      <c r="S1537" s="146" t="s">
        <v>3649</v>
      </c>
      <c r="T1537" s="173" t="s">
        <v>3649</v>
      </c>
      <c r="U1537" s="170" t="s">
        <v>3649</v>
      </c>
      <c r="V1537" s="133"/>
      <c r="W1537" s="133"/>
      <c r="X1537" s="133"/>
    </row>
    <row r="1538" spans="1:24" x14ac:dyDescent="0.2">
      <c r="A1538" s="133" t="s">
        <v>7814</v>
      </c>
      <c r="B1538" s="133" t="s">
        <v>7271</v>
      </c>
      <c r="C1538" s="136" t="s">
        <v>7774</v>
      </c>
      <c r="D1538" s="136" t="s">
        <v>1651</v>
      </c>
      <c r="E1538" s="133"/>
      <c r="F1538" s="133">
        <v>136900</v>
      </c>
      <c r="G1538" s="133" t="s">
        <v>1192</v>
      </c>
      <c r="H1538" s="133">
        <v>125</v>
      </c>
      <c r="I1538" s="133">
        <v>1</v>
      </c>
      <c r="J1538" s="133">
        <v>903</v>
      </c>
      <c r="K1538" s="133">
        <v>33</v>
      </c>
      <c r="L1538" s="133"/>
      <c r="M1538" s="133" t="s">
        <v>7098</v>
      </c>
      <c r="N1538" s="133"/>
      <c r="O1538" s="133" t="s">
        <v>2614</v>
      </c>
      <c r="P1538" s="133" t="s">
        <v>5281</v>
      </c>
      <c r="Q1538" s="166">
        <v>42431</v>
      </c>
      <c r="R1538" s="133"/>
      <c r="S1538" s="146" t="s">
        <v>3649</v>
      </c>
      <c r="T1538" s="173" t="s">
        <v>3649</v>
      </c>
      <c r="U1538" s="170" t="s">
        <v>3649</v>
      </c>
      <c r="V1538" s="133"/>
      <c r="W1538" s="133"/>
      <c r="X1538" s="133"/>
    </row>
    <row r="1539" spans="1:24" x14ac:dyDescent="0.2">
      <c r="A1539" s="133" t="s">
        <v>7814</v>
      </c>
      <c r="B1539" s="133" t="s">
        <v>7271</v>
      </c>
      <c r="C1539" s="136" t="s">
        <v>7774</v>
      </c>
      <c r="D1539" s="136" t="s">
        <v>1631</v>
      </c>
      <c r="E1539" s="133"/>
      <c r="F1539" s="133">
        <v>136900</v>
      </c>
      <c r="G1539" s="133" t="s">
        <v>1192</v>
      </c>
      <c r="H1539" s="133">
        <v>125</v>
      </c>
      <c r="I1539" s="133">
        <v>1</v>
      </c>
      <c r="J1539" s="133">
        <v>903</v>
      </c>
      <c r="K1539" s="133">
        <v>33</v>
      </c>
      <c r="L1539" s="133"/>
      <c r="M1539" s="133" t="s">
        <v>7098</v>
      </c>
      <c r="N1539" s="133"/>
      <c r="O1539" s="133" t="s">
        <v>2614</v>
      </c>
      <c r="P1539" s="133" t="s">
        <v>5281</v>
      </c>
      <c r="Q1539" s="166">
        <v>42431</v>
      </c>
      <c r="R1539" s="133"/>
      <c r="S1539" s="146" t="s">
        <v>3649</v>
      </c>
      <c r="T1539" s="173" t="s">
        <v>3649</v>
      </c>
      <c r="U1539" s="170" t="s">
        <v>3649</v>
      </c>
      <c r="V1539" s="133"/>
      <c r="W1539" s="133"/>
      <c r="X1539" s="133"/>
    </row>
    <row r="1540" spans="1:24" ht="12.75" customHeight="1" x14ac:dyDescent="0.2">
      <c r="A1540" s="133" t="s">
        <v>7807</v>
      </c>
      <c r="B1540" s="133" t="s">
        <v>7272</v>
      </c>
      <c r="C1540" s="136" t="s">
        <v>7778</v>
      </c>
      <c r="D1540" s="136" t="s">
        <v>1651</v>
      </c>
      <c r="E1540" s="133"/>
      <c r="F1540" s="133">
        <v>136900</v>
      </c>
      <c r="G1540" s="133" t="s">
        <v>1948</v>
      </c>
      <c r="H1540" s="133"/>
      <c r="I1540" s="133">
        <v>1</v>
      </c>
      <c r="J1540" s="133">
        <v>902</v>
      </c>
      <c r="K1540" s="133">
        <v>33</v>
      </c>
      <c r="L1540" s="133"/>
      <c r="M1540" s="133" t="s">
        <v>7098</v>
      </c>
      <c r="N1540" s="133"/>
      <c r="O1540" s="133" t="s">
        <v>2614</v>
      </c>
      <c r="P1540" s="133" t="s">
        <v>663</v>
      </c>
      <c r="Q1540" s="166">
        <v>42432</v>
      </c>
      <c r="R1540" s="133"/>
      <c r="S1540" s="146" t="s">
        <v>3649</v>
      </c>
      <c r="T1540" s="173" t="s">
        <v>3649</v>
      </c>
      <c r="U1540" s="170" t="s">
        <v>3649</v>
      </c>
      <c r="V1540" s="133"/>
      <c r="W1540" s="133"/>
      <c r="X1540" s="133"/>
    </row>
    <row r="1541" spans="1:24" x14ac:dyDescent="0.2">
      <c r="A1541" s="133" t="s">
        <v>7807</v>
      </c>
      <c r="B1541" s="133" t="s">
        <v>7272</v>
      </c>
      <c r="C1541" s="136" t="s">
        <v>7778</v>
      </c>
      <c r="D1541" s="136" t="s">
        <v>1631</v>
      </c>
      <c r="E1541" s="133"/>
      <c r="F1541" s="133">
        <v>136900</v>
      </c>
      <c r="G1541" s="133" t="s">
        <v>1948</v>
      </c>
      <c r="H1541" s="133"/>
      <c r="I1541" s="133">
        <v>1</v>
      </c>
      <c r="J1541" s="133">
        <v>902</v>
      </c>
      <c r="K1541" s="133">
        <v>33</v>
      </c>
      <c r="L1541" s="133"/>
      <c r="M1541" s="133" t="s">
        <v>7098</v>
      </c>
      <c r="N1541" s="133"/>
      <c r="O1541" s="133" t="s">
        <v>2614</v>
      </c>
      <c r="P1541" s="133" t="s">
        <v>663</v>
      </c>
      <c r="Q1541" s="166">
        <v>42432</v>
      </c>
      <c r="R1541" s="133"/>
      <c r="S1541" s="146" t="s">
        <v>3649</v>
      </c>
      <c r="T1541" s="173" t="s">
        <v>3649</v>
      </c>
      <c r="U1541" s="170" t="s">
        <v>3649</v>
      </c>
      <c r="V1541" s="133"/>
      <c r="W1541" s="133"/>
      <c r="X1541" s="133"/>
    </row>
    <row r="1542" spans="1:24" x14ac:dyDescent="0.2">
      <c r="A1542" s="133" t="s">
        <v>7779</v>
      </c>
      <c r="B1542" s="133" t="s">
        <v>7291</v>
      </c>
      <c r="C1542" s="136" t="s">
        <v>6953</v>
      </c>
      <c r="D1542" s="136" t="s">
        <v>7780</v>
      </c>
      <c r="E1542" s="133">
        <v>102309</v>
      </c>
      <c r="F1542" s="133" t="s">
        <v>7627</v>
      </c>
      <c r="G1542" s="133">
        <v>280</v>
      </c>
      <c r="H1542" s="133">
        <v>303</v>
      </c>
      <c r="I1542" s="133">
        <v>1</v>
      </c>
      <c r="J1542" s="133">
        <v>116</v>
      </c>
      <c r="K1542" s="133">
        <v>45</v>
      </c>
      <c r="L1542" s="133">
        <v>110</v>
      </c>
      <c r="M1542" s="133" t="s">
        <v>7504</v>
      </c>
      <c r="N1542" s="133"/>
      <c r="O1542" s="133" t="s">
        <v>7490</v>
      </c>
      <c r="P1542" s="133" t="s">
        <v>663</v>
      </c>
      <c r="Q1542" s="166">
        <v>42430</v>
      </c>
      <c r="R1542" s="133"/>
      <c r="S1542" s="146" t="s">
        <v>3649</v>
      </c>
      <c r="T1542" s="173" t="s">
        <v>3649</v>
      </c>
      <c r="U1542" s="170" t="s">
        <v>3649</v>
      </c>
      <c r="V1542" s="133"/>
      <c r="W1542" s="133"/>
      <c r="X1542" s="133"/>
    </row>
    <row r="1543" spans="1:24" x14ac:dyDescent="0.2">
      <c r="A1543" s="133" t="s">
        <v>7788</v>
      </c>
      <c r="B1543" s="133" t="s">
        <v>7291</v>
      </c>
      <c r="C1543" s="136" t="s">
        <v>6953</v>
      </c>
      <c r="D1543" s="136" t="s">
        <v>7789</v>
      </c>
      <c r="E1543" s="133">
        <v>102325</v>
      </c>
      <c r="F1543" s="133">
        <v>245206</v>
      </c>
      <c r="G1543" s="133">
        <v>280</v>
      </c>
      <c r="H1543" s="133">
        <v>303</v>
      </c>
      <c r="I1543" s="133">
        <v>1</v>
      </c>
      <c r="J1543" s="133">
        <v>12</v>
      </c>
      <c r="K1543" s="133">
        <v>45</v>
      </c>
      <c r="L1543" s="133">
        <v>12</v>
      </c>
      <c r="M1543" s="133" t="s">
        <v>6041</v>
      </c>
      <c r="N1543" s="133">
        <v>0.5</v>
      </c>
      <c r="O1543" s="133" t="s">
        <v>6523</v>
      </c>
      <c r="P1543" s="133" t="s">
        <v>5281</v>
      </c>
      <c r="Q1543" s="166">
        <v>42430</v>
      </c>
      <c r="R1543" s="133"/>
      <c r="S1543" s="146" t="s">
        <v>3649</v>
      </c>
      <c r="T1543" s="173" t="s">
        <v>3649</v>
      </c>
      <c r="U1543" s="170" t="s">
        <v>3649</v>
      </c>
      <c r="V1543" s="133"/>
      <c r="W1543" s="133"/>
      <c r="X1543" s="133"/>
    </row>
    <row r="1544" spans="1:24" x14ac:dyDescent="0.2">
      <c r="A1544" s="133" t="s">
        <v>7792</v>
      </c>
      <c r="B1544" s="133" t="s">
        <v>7291</v>
      </c>
      <c r="C1544" s="136" t="s">
        <v>6953</v>
      </c>
      <c r="D1544" s="136" t="s">
        <v>7793</v>
      </c>
      <c r="E1544" s="133">
        <v>102326</v>
      </c>
      <c r="F1544" s="133">
        <v>245203</v>
      </c>
      <c r="G1544" s="133">
        <v>280</v>
      </c>
      <c r="H1544" s="133">
        <v>303</v>
      </c>
      <c r="I1544" s="133">
        <v>1</v>
      </c>
      <c r="J1544" s="133">
        <v>11</v>
      </c>
      <c r="K1544" s="133">
        <v>45</v>
      </c>
      <c r="L1544" s="133">
        <v>11</v>
      </c>
      <c r="M1544" s="133" t="s">
        <v>6041</v>
      </c>
      <c r="N1544" s="133">
        <v>0.5</v>
      </c>
      <c r="O1544" s="133" t="s">
        <v>6523</v>
      </c>
      <c r="P1544" s="133" t="s">
        <v>4816</v>
      </c>
      <c r="Q1544" s="166">
        <v>42430</v>
      </c>
      <c r="R1544" s="133"/>
      <c r="S1544" s="146" t="s">
        <v>3649</v>
      </c>
      <c r="T1544" s="173" t="s">
        <v>3649</v>
      </c>
      <c r="U1544" s="170" t="s">
        <v>3649</v>
      </c>
      <c r="V1544" s="133"/>
      <c r="W1544" s="133"/>
      <c r="X1544" s="133"/>
    </row>
    <row r="1545" spans="1:24" x14ac:dyDescent="0.2">
      <c r="A1545" s="133"/>
      <c r="B1545" s="133" t="s">
        <v>7294</v>
      </c>
      <c r="C1545" s="136" t="s">
        <v>7752</v>
      </c>
      <c r="D1545" s="136" t="s">
        <v>1634</v>
      </c>
      <c r="E1545" s="133">
        <v>150803</v>
      </c>
      <c r="F1545" s="133">
        <v>150813</v>
      </c>
      <c r="G1545" s="133">
        <v>162</v>
      </c>
      <c r="H1545" s="133">
        <v>172</v>
      </c>
      <c r="I1545" s="133">
        <v>1</v>
      </c>
      <c r="J1545" s="133">
        <v>5</v>
      </c>
      <c r="K1545" s="133">
        <v>50</v>
      </c>
      <c r="L1545" s="133" t="s">
        <v>3649</v>
      </c>
      <c r="M1545" s="133" t="s">
        <v>7795</v>
      </c>
      <c r="N1545" s="133"/>
      <c r="O1545" s="133" t="s">
        <v>7796</v>
      </c>
      <c r="P1545" s="133" t="s">
        <v>5281</v>
      </c>
      <c r="Q1545" s="166">
        <v>42431</v>
      </c>
      <c r="R1545" s="133"/>
      <c r="S1545" s="146" t="s">
        <v>3649</v>
      </c>
      <c r="T1545" s="173" t="s">
        <v>3649</v>
      </c>
      <c r="U1545" s="170" t="s">
        <v>3649</v>
      </c>
      <c r="V1545" s="133"/>
      <c r="W1545" s="133"/>
      <c r="X1545" s="133"/>
    </row>
    <row r="1546" spans="1:24" x14ac:dyDescent="0.2">
      <c r="A1546" s="133" t="s">
        <v>7797</v>
      </c>
      <c r="B1546" s="133" t="s">
        <v>7229</v>
      </c>
      <c r="C1546" s="136" t="s">
        <v>7773</v>
      </c>
      <c r="D1546" s="136" t="s">
        <v>1634</v>
      </c>
      <c r="E1546" s="133" t="s">
        <v>4611</v>
      </c>
      <c r="F1546" s="133">
        <v>133913</v>
      </c>
      <c r="G1546" s="133">
        <v>162</v>
      </c>
      <c r="H1546" s="133">
        <v>172</v>
      </c>
      <c r="I1546" s="133">
        <v>1</v>
      </c>
      <c r="J1546" s="133">
        <v>2.5</v>
      </c>
      <c r="K1546" s="133">
        <v>36</v>
      </c>
      <c r="L1546" s="133">
        <v>2.5</v>
      </c>
      <c r="M1546" s="133" t="s">
        <v>1494</v>
      </c>
      <c r="N1546" s="133">
        <v>0.1</v>
      </c>
      <c r="O1546" s="133" t="s">
        <v>2573</v>
      </c>
      <c r="P1546" s="133" t="s">
        <v>5281</v>
      </c>
      <c r="Q1546" s="166">
        <v>42432</v>
      </c>
      <c r="R1546" s="133"/>
      <c r="S1546" s="146" t="s">
        <v>3649</v>
      </c>
      <c r="T1546" s="173" t="s">
        <v>3649</v>
      </c>
      <c r="U1546" s="170" t="s">
        <v>3649</v>
      </c>
      <c r="V1546" s="133"/>
      <c r="W1546" s="133"/>
      <c r="X1546" s="133"/>
    </row>
    <row r="1547" spans="1:24" x14ac:dyDescent="0.2">
      <c r="A1547" s="133" t="s">
        <v>7804</v>
      </c>
      <c r="B1547" s="133" t="s">
        <v>7318</v>
      </c>
      <c r="C1547" s="136" t="s">
        <v>7347</v>
      </c>
      <c r="D1547" s="136" t="s">
        <v>1634</v>
      </c>
      <c r="E1547" s="133" t="s">
        <v>2138</v>
      </c>
      <c r="F1547" s="133">
        <v>4772</v>
      </c>
      <c r="G1547" s="133" t="s">
        <v>1648</v>
      </c>
      <c r="H1547" s="133">
        <v>172</v>
      </c>
      <c r="I1547" s="133">
        <v>1</v>
      </c>
      <c r="J1547" s="133">
        <v>1500</v>
      </c>
      <c r="K1547" s="133">
        <v>48</v>
      </c>
      <c r="L1547" s="133" t="s">
        <v>7069</v>
      </c>
      <c r="M1547" s="133" t="s">
        <v>5500</v>
      </c>
      <c r="N1547" s="133"/>
      <c r="O1547" s="133" t="s">
        <v>6607</v>
      </c>
      <c r="P1547" s="133" t="s">
        <v>4816</v>
      </c>
      <c r="Q1547" s="166">
        <v>42436</v>
      </c>
      <c r="R1547" s="133"/>
      <c r="S1547" s="146" t="s">
        <v>3649</v>
      </c>
      <c r="T1547" s="173" t="s">
        <v>3649</v>
      </c>
      <c r="U1547" s="170" t="s">
        <v>3649</v>
      </c>
      <c r="V1547" s="133"/>
      <c r="W1547" s="133"/>
      <c r="X1547" s="133"/>
    </row>
    <row r="1548" spans="1:24" x14ac:dyDescent="0.2">
      <c r="A1548" s="133" t="s">
        <v>7814</v>
      </c>
      <c r="B1548" s="133" t="s">
        <v>7260</v>
      </c>
      <c r="C1548" s="136" t="s">
        <v>7777</v>
      </c>
      <c r="D1548" s="136" t="s">
        <v>1651</v>
      </c>
      <c r="E1548" s="133"/>
      <c r="F1548" s="133">
        <v>136900</v>
      </c>
      <c r="G1548" s="133"/>
      <c r="H1548" s="133">
        <v>125</v>
      </c>
      <c r="I1548" s="133">
        <v>1</v>
      </c>
      <c r="J1548" s="133">
        <v>602</v>
      </c>
      <c r="K1548" s="133">
        <v>33</v>
      </c>
      <c r="L1548" s="133"/>
      <c r="M1548" s="133" t="s">
        <v>7098</v>
      </c>
      <c r="N1548" s="133"/>
      <c r="O1548" s="133" t="s">
        <v>2573</v>
      </c>
      <c r="P1548" s="133" t="s">
        <v>663</v>
      </c>
      <c r="Q1548" s="166">
        <v>42433</v>
      </c>
      <c r="R1548" s="133"/>
      <c r="S1548" s="146" t="s">
        <v>3649</v>
      </c>
      <c r="T1548" s="173" t="s">
        <v>3649</v>
      </c>
      <c r="U1548" s="170" t="s">
        <v>3649</v>
      </c>
      <c r="V1548" s="133"/>
      <c r="W1548" s="133"/>
      <c r="X1548" s="133"/>
    </row>
    <row r="1549" spans="1:24" x14ac:dyDescent="0.2">
      <c r="A1549" s="133" t="s">
        <v>7814</v>
      </c>
      <c r="B1549" s="133" t="s">
        <v>7260</v>
      </c>
      <c r="C1549" s="136" t="s">
        <v>7777</v>
      </c>
      <c r="D1549" s="136" t="s">
        <v>1631</v>
      </c>
      <c r="E1549" s="133"/>
      <c r="F1549" s="133">
        <v>136900</v>
      </c>
      <c r="G1549" s="133"/>
      <c r="H1549" s="133">
        <v>125</v>
      </c>
      <c r="I1549" s="133">
        <v>1</v>
      </c>
      <c r="J1549" s="133">
        <v>602</v>
      </c>
      <c r="K1549" s="133">
        <v>33</v>
      </c>
      <c r="L1549" s="133"/>
      <c r="M1549" s="133" t="s">
        <v>7098</v>
      </c>
      <c r="N1549" s="133"/>
      <c r="O1549" s="133" t="s">
        <v>2573</v>
      </c>
      <c r="P1549" s="133" t="s">
        <v>663</v>
      </c>
      <c r="Q1549" s="166">
        <v>42433</v>
      </c>
      <c r="R1549" s="133"/>
      <c r="S1549" s="146" t="s">
        <v>3649</v>
      </c>
      <c r="T1549" s="173" t="s">
        <v>3649</v>
      </c>
      <c r="U1549" s="170" t="s">
        <v>3649</v>
      </c>
      <c r="V1549" s="133"/>
      <c r="W1549" s="133"/>
      <c r="X1549" s="133"/>
    </row>
    <row r="1550" spans="1:24" x14ac:dyDescent="0.2">
      <c r="A1550" s="133" t="s">
        <v>7787</v>
      </c>
      <c r="B1550" s="133" t="s">
        <v>7253</v>
      </c>
      <c r="C1550" s="136" t="s">
        <v>7739</v>
      </c>
      <c r="D1550" s="136" t="s">
        <v>2726</v>
      </c>
      <c r="E1550" s="133">
        <v>102180</v>
      </c>
      <c r="F1550" s="133" t="s">
        <v>6167</v>
      </c>
      <c r="G1550" s="133">
        <v>280</v>
      </c>
      <c r="H1550" s="133">
        <v>303</v>
      </c>
      <c r="I1550" s="133">
        <v>1</v>
      </c>
      <c r="J1550" s="133">
        <v>42</v>
      </c>
      <c r="K1550" s="133">
        <v>45</v>
      </c>
      <c r="L1550" s="133">
        <v>110</v>
      </c>
      <c r="M1550" s="133" t="s">
        <v>7504</v>
      </c>
      <c r="N1550" s="133"/>
      <c r="O1550" s="133" t="s">
        <v>6693</v>
      </c>
      <c r="P1550" s="133" t="s">
        <v>663</v>
      </c>
      <c r="Q1550" s="166">
        <v>42433</v>
      </c>
      <c r="R1550" s="133"/>
      <c r="S1550" s="146" t="s">
        <v>3649</v>
      </c>
      <c r="T1550" s="173" t="s">
        <v>3649</v>
      </c>
      <c r="U1550" s="170" t="s">
        <v>3649</v>
      </c>
      <c r="V1550" s="133"/>
      <c r="W1550" s="133"/>
      <c r="X1550" s="133"/>
    </row>
    <row r="1551" spans="1:24" x14ac:dyDescent="0.2">
      <c r="A1551" s="133" t="s">
        <v>7745</v>
      </c>
      <c r="B1551" s="133" t="s">
        <v>7244</v>
      </c>
      <c r="C1551" s="136" t="s">
        <v>7519</v>
      </c>
      <c r="D1551" s="136" t="s">
        <v>1641</v>
      </c>
      <c r="E1551" s="133" t="s">
        <v>4611</v>
      </c>
      <c r="F1551" s="133">
        <v>133913</v>
      </c>
      <c r="G1551" s="133" t="s">
        <v>3655</v>
      </c>
      <c r="H1551" s="133">
        <v>175</v>
      </c>
      <c r="I1551" s="133">
        <v>1</v>
      </c>
      <c r="J1551" s="133">
        <v>1505</v>
      </c>
      <c r="K1551" s="133">
        <v>36</v>
      </c>
      <c r="L1551" s="133"/>
      <c r="M1551" s="133" t="s">
        <v>1494</v>
      </c>
      <c r="N1551" s="133"/>
      <c r="O1551" s="133" t="s">
        <v>2573</v>
      </c>
      <c r="P1551" s="133" t="s">
        <v>5281</v>
      </c>
      <c r="Q1551" s="166">
        <v>42433</v>
      </c>
      <c r="R1551" s="133"/>
      <c r="S1551" s="146" t="s">
        <v>3649</v>
      </c>
      <c r="T1551" s="173" t="s">
        <v>3649</v>
      </c>
      <c r="U1551" s="170" t="s">
        <v>3649</v>
      </c>
      <c r="V1551" s="133"/>
      <c r="W1551" s="133"/>
      <c r="X1551" s="133"/>
    </row>
    <row r="1552" spans="1:24" x14ac:dyDescent="0.2">
      <c r="A1552" s="133" t="s">
        <v>7745</v>
      </c>
      <c r="B1552" s="133" t="s">
        <v>7227</v>
      </c>
      <c r="C1552" s="136" t="s">
        <v>7636</v>
      </c>
      <c r="D1552" s="136" t="s">
        <v>3704</v>
      </c>
      <c r="E1552" s="133" t="s">
        <v>4607</v>
      </c>
      <c r="F1552" s="133">
        <v>133913</v>
      </c>
      <c r="G1552" s="133" t="s">
        <v>3655</v>
      </c>
      <c r="H1552" s="133">
        <v>175</v>
      </c>
      <c r="I1552" s="133">
        <v>1</v>
      </c>
      <c r="J1552" s="133">
        <v>451</v>
      </c>
      <c r="K1552" s="133">
        <v>36</v>
      </c>
      <c r="L1552" s="133"/>
      <c r="M1552" s="133" t="s">
        <v>1494</v>
      </c>
      <c r="N1552" s="133"/>
      <c r="O1552" s="133" t="s">
        <v>2573</v>
      </c>
      <c r="P1552" s="133" t="s">
        <v>4816</v>
      </c>
      <c r="Q1552" s="166">
        <v>42437</v>
      </c>
      <c r="R1552" s="133"/>
      <c r="S1552" s="146" t="s">
        <v>3649</v>
      </c>
      <c r="T1552" s="173" t="s">
        <v>3649</v>
      </c>
      <c r="U1552" s="170" t="s">
        <v>3649</v>
      </c>
      <c r="V1552" s="133"/>
      <c r="W1552" s="133"/>
      <c r="X1552" s="133"/>
    </row>
    <row r="1553" spans="1:24" x14ac:dyDescent="0.2">
      <c r="A1553" s="133" t="s">
        <v>7745</v>
      </c>
      <c r="B1553" s="133" t="s">
        <v>7227</v>
      </c>
      <c r="C1553" s="136" t="s">
        <v>7636</v>
      </c>
      <c r="D1553" s="136" t="s">
        <v>3707</v>
      </c>
      <c r="E1553" s="133" t="s">
        <v>4607</v>
      </c>
      <c r="F1553" s="133">
        <v>133913</v>
      </c>
      <c r="G1553" s="133" t="s">
        <v>3655</v>
      </c>
      <c r="H1553" s="133">
        <v>175</v>
      </c>
      <c r="I1553" s="133">
        <v>1</v>
      </c>
      <c r="J1553" s="133">
        <v>451</v>
      </c>
      <c r="K1553" s="133">
        <v>36</v>
      </c>
      <c r="L1553" s="133"/>
      <c r="M1553" s="133" t="s">
        <v>1494</v>
      </c>
      <c r="N1553" s="133"/>
      <c r="O1553" s="133" t="s">
        <v>2573</v>
      </c>
      <c r="P1553" s="133" t="s">
        <v>4816</v>
      </c>
      <c r="Q1553" s="166">
        <v>42437</v>
      </c>
      <c r="R1553" s="133"/>
      <c r="S1553" s="146" t="s">
        <v>3649</v>
      </c>
      <c r="T1553" s="173" t="s">
        <v>3649</v>
      </c>
      <c r="U1553" s="170" t="s">
        <v>3649</v>
      </c>
      <c r="V1553" s="133"/>
      <c r="W1553" s="133"/>
      <c r="X1553" s="133"/>
    </row>
    <row r="1554" spans="1:24" x14ac:dyDescent="0.2">
      <c r="A1554" s="133" t="s">
        <v>7745</v>
      </c>
      <c r="B1554" s="133" t="s">
        <v>7276</v>
      </c>
      <c r="C1554" s="136" t="s">
        <v>7733</v>
      </c>
      <c r="D1554" s="136" t="s">
        <v>2726</v>
      </c>
      <c r="E1554" s="133">
        <v>200025</v>
      </c>
      <c r="F1554" s="133">
        <v>133913</v>
      </c>
      <c r="G1554" s="133">
        <v>162</v>
      </c>
      <c r="H1554" s="133">
        <v>172</v>
      </c>
      <c r="I1554" s="133">
        <v>1</v>
      </c>
      <c r="J1554" s="133">
        <v>903</v>
      </c>
      <c r="K1554" s="133">
        <v>36</v>
      </c>
      <c r="L1554" s="133"/>
      <c r="M1554" s="133" t="s">
        <v>1494</v>
      </c>
      <c r="N1554" s="133"/>
      <c r="O1554" s="133" t="s">
        <v>2614</v>
      </c>
      <c r="P1554" s="133" t="s">
        <v>4816</v>
      </c>
      <c r="Q1554" s="166">
        <v>42438</v>
      </c>
      <c r="R1554" s="133"/>
      <c r="S1554" s="146" t="s">
        <v>3649</v>
      </c>
      <c r="T1554" s="173" t="s">
        <v>3649</v>
      </c>
      <c r="U1554" s="170" t="s">
        <v>3649</v>
      </c>
      <c r="V1554" s="133"/>
      <c r="W1554" s="133"/>
      <c r="X1554" s="133"/>
    </row>
    <row r="1555" spans="1:24" x14ac:dyDescent="0.2">
      <c r="A1555" s="133" t="s">
        <v>7814</v>
      </c>
      <c r="B1555" s="133" t="s">
        <v>7271</v>
      </c>
      <c r="C1555" s="136" t="s">
        <v>7774</v>
      </c>
      <c r="D1555" s="136" t="s">
        <v>1634</v>
      </c>
      <c r="E1555" s="133"/>
      <c r="F1555" s="133">
        <v>136900</v>
      </c>
      <c r="G1555" s="133" t="s">
        <v>1192</v>
      </c>
      <c r="H1555" s="133">
        <v>125</v>
      </c>
      <c r="I1555" s="133">
        <v>1</v>
      </c>
      <c r="J1555" s="133">
        <v>903</v>
      </c>
      <c r="K1555" s="133">
        <v>33</v>
      </c>
      <c r="L1555" s="133"/>
      <c r="M1555" s="133" t="s">
        <v>7098</v>
      </c>
      <c r="N1555" s="133"/>
      <c r="O1555" s="133" t="s">
        <v>2614</v>
      </c>
      <c r="P1555" s="133" t="s">
        <v>4816</v>
      </c>
      <c r="Q1555" s="166">
        <v>42437</v>
      </c>
      <c r="R1555" s="133"/>
      <c r="S1555" s="146" t="s">
        <v>3649</v>
      </c>
      <c r="T1555" s="173" t="s">
        <v>3649</v>
      </c>
      <c r="U1555" s="170" t="s">
        <v>3649</v>
      </c>
      <c r="V1555" s="133"/>
      <c r="W1555" s="133"/>
      <c r="X1555" s="133"/>
    </row>
    <row r="1556" spans="1:24" x14ac:dyDescent="0.2">
      <c r="A1556" s="133" t="s">
        <v>7814</v>
      </c>
      <c r="B1556" s="133" t="s">
        <v>7271</v>
      </c>
      <c r="C1556" s="136" t="s">
        <v>7774</v>
      </c>
      <c r="D1556" s="136" t="s">
        <v>1637</v>
      </c>
      <c r="F1556" s="133">
        <v>136900</v>
      </c>
      <c r="G1556" s="133" t="s">
        <v>1192</v>
      </c>
      <c r="H1556" s="133">
        <v>125</v>
      </c>
      <c r="I1556" s="133">
        <v>1</v>
      </c>
      <c r="J1556" s="133">
        <v>903</v>
      </c>
      <c r="K1556" s="133">
        <v>33</v>
      </c>
      <c r="L1556" s="133"/>
      <c r="M1556" s="133" t="s">
        <v>7098</v>
      </c>
      <c r="N1556" s="133"/>
      <c r="O1556" s="133" t="s">
        <v>2614</v>
      </c>
      <c r="P1556" s="133" t="s">
        <v>4816</v>
      </c>
      <c r="Q1556" s="166">
        <v>42437</v>
      </c>
      <c r="R1556" s="133"/>
      <c r="S1556" s="146" t="s">
        <v>3649</v>
      </c>
      <c r="T1556" s="173" t="s">
        <v>3649</v>
      </c>
      <c r="U1556" s="170" t="s">
        <v>3649</v>
      </c>
      <c r="V1556" s="133"/>
      <c r="W1556" s="133"/>
      <c r="X1556" s="133"/>
    </row>
    <row r="1557" spans="1:24" x14ac:dyDescent="0.2">
      <c r="A1557" s="133" t="s">
        <v>7807</v>
      </c>
      <c r="B1557" s="133" t="s">
        <v>7272</v>
      </c>
      <c r="C1557" s="136" t="s">
        <v>7778</v>
      </c>
      <c r="D1557" s="136" t="s">
        <v>1634</v>
      </c>
      <c r="E1557" s="133">
        <v>200005</v>
      </c>
      <c r="F1557" s="133">
        <v>136900</v>
      </c>
      <c r="G1557" s="133">
        <v>140</v>
      </c>
      <c r="H1557" s="133">
        <v>150</v>
      </c>
      <c r="I1557" s="133">
        <v>1</v>
      </c>
      <c r="J1557" s="133">
        <v>903</v>
      </c>
      <c r="K1557" s="133">
        <v>33</v>
      </c>
      <c r="L1557" s="133"/>
      <c r="M1557" s="133" t="s">
        <v>7098</v>
      </c>
      <c r="N1557" s="133"/>
      <c r="O1557" s="133" t="s">
        <v>2614</v>
      </c>
      <c r="P1557" s="133" t="s">
        <v>5281</v>
      </c>
      <c r="Q1557" s="166">
        <v>42438</v>
      </c>
      <c r="R1557" s="133"/>
      <c r="S1557" s="146" t="s">
        <v>3649</v>
      </c>
      <c r="T1557" s="173" t="s">
        <v>3649</v>
      </c>
      <c r="U1557" s="170" t="s">
        <v>3649</v>
      </c>
      <c r="V1557" s="133"/>
      <c r="W1557" s="133"/>
      <c r="X1557" s="133"/>
    </row>
    <row r="1558" spans="1:24" x14ac:dyDescent="0.2">
      <c r="A1558" s="133" t="s">
        <v>7807</v>
      </c>
      <c r="B1558" s="133" t="s">
        <v>7272</v>
      </c>
      <c r="C1558" s="136" t="s">
        <v>7778</v>
      </c>
      <c r="D1558" s="136" t="s">
        <v>1637</v>
      </c>
      <c r="E1558" s="133">
        <v>200005</v>
      </c>
      <c r="F1558" s="133">
        <v>136900</v>
      </c>
      <c r="G1558" s="133">
        <v>140</v>
      </c>
      <c r="H1558" s="133">
        <v>150</v>
      </c>
      <c r="I1558" s="133">
        <v>1</v>
      </c>
      <c r="J1558" s="133">
        <v>903</v>
      </c>
      <c r="K1558" s="133">
        <v>33</v>
      </c>
      <c r="L1558" s="133"/>
      <c r="M1558" s="133" t="s">
        <v>7098</v>
      </c>
      <c r="N1558" s="133"/>
      <c r="O1558" s="133" t="s">
        <v>2614</v>
      </c>
      <c r="P1558" s="166" t="s">
        <v>5281</v>
      </c>
      <c r="Q1558" s="166">
        <v>42438</v>
      </c>
      <c r="R1558" s="133"/>
      <c r="S1558" s="146" t="s">
        <v>3649</v>
      </c>
      <c r="T1558" s="173" t="s">
        <v>3649</v>
      </c>
      <c r="U1558" s="170" t="s">
        <v>3649</v>
      </c>
      <c r="V1558" s="133"/>
      <c r="W1558" s="133"/>
      <c r="X1558" s="133"/>
    </row>
    <row r="1559" spans="1:24" x14ac:dyDescent="0.2">
      <c r="A1559" s="133" t="s">
        <v>7799</v>
      </c>
      <c r="B1559" s="133" t="s">
        <v>7253</v>
      </c>
      <c r="C1559" s="136" t="s">
        <v>7739</v>
      </c>
      <c r="D1559" s="136" t="s">
        <v>1641</v>
      </c>
      <c r="E1559" s="133">
        <v>101699</v>
      </c>
      <c r="F1559" s="133" t="s">
        <v>1033</v>
      </c>
      <c r="G1559" s="133">
        <v>280</v>
      </c>
      <c r="H1559" s="133"/>
      <c r="I1559" s="133">
        <v>1</v>
      </c>
      <c r="J1559" s="133">
        <v>300</v>
      </c>
      <c r="K1559" s="133">
        <v>54</v>
      </c>
      <c r="L1559" s="133"/>
      <c r="M1559" s="133"/>
      <c r="N1559" s="133"/>
      <c r="O1559" s="133" t="s">
        <v>5710</v>
      </c>
      <c r="P1559" s="133" t="s">
        <v>663</v>
      </c>
      <c r="Q1559" s="166">
        <v>42438</v>
      </c>
      <c r="R1559" s="133"/>
      <c r="S1559" s="146" t="s">
        <v>3649</v>
      </c>
      <c r="T1559" s="173" t="s">
        <v>3649</v>
      </c>
      <c r="U1559" s="170" t="s">
        <v>3649</v>
      </c>
      <c r="V1559" s="133"/>
      <c r="W1559" s="133"/>
      <c r="X1559" s="133"/>
    </row>
    <row r="1560" spans="1:24" ht="11.25" customHeight="1" x14ac:dyDescent="0.2">
      <c r="A1560" s="133" t="s">
        <v>7745</v>
      </c>
      <c r="B1560" s="133" t="s">
        <v>7244</v>
      </c>
      <c r="C1560" s="136" t="s">
        <v>7519</v>
      </c>
      <c r="D1560" s="136" t="s">
        <v>3704</v>
      </c>
      <c r="E1560" s="133" t="s">
        <v>4611</v>
      </c>
      <c r="F1560" s="133">
        <v>133913</v>
      </c>
      <c r="G1560" s="133" t="s">
        <v>3655</v>
      </c>
      <c r="H1560" s="133">
        <v>175</v>
      </c>
      <c r="I1560" s="133">
        <v>1</v>
      </c>
      <c r="J1560" s="133">
        <v>400</v>
      </c>
      <c r="K1560" s="133">
        <v>36</v>
      </c>
      <c r="L1560" s="133">
        <v>603</v>
      </c>
      <c r="M1560" s="133" t="s">
        <v>1494</v>
      </c>
      <c r="N1560" s="133">
        <v>5</v>
      </c>
      <c r="O1560" s="133" t="s">
        <v>2573</v>
      </c>
      <c r="P1560" s="133" t="s">
        <v>4816</v>
      </c>
      <c r="Q1560" s="166">
        <v>42437</v>
      </c>
      <c r="R1560" s="133"/>
      <c r="S1560" s="146" t="s">
        <v>3649</v>
      </c>
      <c r="T1560" s="173" t="s">
        <v>3649</v>
      </c>
      <c r="U1560" s="170" t="s">
        <v>3649</v>
      </c>
      <c r="V1560" s="133"/>
      <c r="W1560" s="133"/>
      <c r="X1560" s="133"/>
    </row>
    <row r="1561" spans="1:24" x14ac:dyDescent="0.2">
      <c r="A1561" s="133" t="s">
        <v>7710</v>
      </c>
      <c r="B1561" s="133" t="s">
        <v>7317</v>
      </c>
      <c r="C1561" s="136" t="s">
        <v>7374</v>
      </c>
      <c r="D1561" s="136" t="s">
        <v>1645</v>
      </c>
      <c r="E1561" s="133">
        <v>200025</v>
      </c>
      <c r="F1561" s="133">
        <v>133913</v>
      </c>
      <c r="G1561" s="133">
        <v>162</v>
      </c>
      <c r="H1561" s="133">
        <v>175</v>
      </c>
      <c r="I1561" s="133">
        <v>1</v>
      </c>
      <c r="J1561" s="133">
        <v>329</v>
      </c>
      <c r="K1561" s="133">
        <v>36</v>
      </c>
      <c r="L1561" s="133"/>
      <c r="M1561" s="133" t="s">
        <v>1494</v>
      </c>
      <c r="N1561" s="133"/>
      <c r="O1561" s="133" t="s">
        <v>2614</v>
      </c>
      <c r="P1561" s="133" t="s">
        <v>4816</v>
      </c>
      <c r="Q1561" s="166">
        <v>42430</v>
      </c>
      <c r="R1561" s="133"/>
      <c r="S1561" s="146" t="s">
        <v>3649</v>
      </c>
      <c r="T1561" s="173" t="s">
        <v>3649</v>
      </c>
      <c r="U1561" s="170" t="s">
        <v>3649</v>
      </c>
      <c r="V1561" s="133"/>
      <c r="W1561" s="133"/>
      <c r="X1561" s="133"/>
    </row>
    <row r="1562" spans="1:24" x14ac:dyDescent="0.2">
      <c r="A1562" s="133" t="s">
        <v>7710</v>
      </c>
      <c r="B1562" s="133" t="s">
        <v>7317</v>
      </c>
      <c r="C1562" s="136" t="s">
        <v>7374</v>
      </c>
      <c r="D1562" s="136" t="s">
        <v>1650</v>
      </c>
      <c r="E1562" s="133">
        <v>200025</v>
      </c>
      <c r="F1562" s="133">
        <v>133913</v>
      </c>
      <c r="G1562" s="133">
        <v>162</v>
      </c>
      <c r="H1562" s="133">
        <v>175</v>
      </c>
      <c r="I1562" s="133">
        <v>1</v>
      </c>
      <c r="J1562" s="133">
        <v>329</v>
      </c>
      <c r="K1562" s="133">
        <v>36</v>
      </c>
      <c r="L1562" s="133"/>
      <c r="M1562" s="133" t="s">
        <v>1494</v>
      </c>
      <c r="N1562" s="133"/>
      <c r="O1562" s="133" t="s">
        <v>2614</v>
      </c>
      <c r="P1562" s="133" t="s">
        <v>4816</v>
      </c>
      <c r="Q1562" s="166">
        <v>42430</v>
      </c>
      <c r="R1562" s="133"/>
      <c r="S1562" s="146" t="s">
        <v>3649</v>
      </c>
      <c r="T1562" s="173" t="s">
        <v>3649</v>
      </c>
      <c r="U1562" s="170" t="s">
        <v>3649</v>
      </c>
      <c r="V1562" s="133"/>
      <c r="W1562" s="133"/>
      <c r="X1562" s="133"/>
    </row>
    <row r="1563" spans="1:24" x14ac:dyDescent="0.2">
      <c r="A1563" s="133" t="s">
        <v>7801</v>
      </c>
      <c r="B1563" s="133" t="s">
        <v>4422</v>
      </c>
      <c r="C1563" s="136" t="s">
        <v>7644</v>
      </c>
      <c r="D1563" s="136" t="s">
        <v>7802</v>
      </c>
      <c r="E1563" s="133">
        <v>100838</v>
      </c>
      <c r="F1563" s="133" t="s">
        <v>1033</v>
      </c>
      <c r="G1563" s="133">
        <v>162</v>
      </c>
      <c r="H1563" s="133">
        <v>172</v>
      </c>
      <c r="I1563" s="133">
        <v>1</v>
      </c>
      <c r="J1563" s="133">
        <v>514</v>
      </c>
      <c r="K1563" s="133">
        <v>54</v>
      </c>
      <c r="L1563" s="133">
        <v>500</v>
      </c>
      <c r="M1563" s="133" t="s">
        <v>2039</v>
      </c>
      <c r="N1563" s="133">
        <v>5</v>
      </c>
      <c r="O1563" s="133" t="s">
        <v>5710</v>
      </c>
      <c r="P1563" s="133" t="s">
        <v>663</v>
      </c>
      <c r="Q1563" s="166">
        <v>42439</v>
      </c>
      <c r="R1563" s="133"/>
      <c r="S1563" s="146" t="s">
        <v>3649</v>
      </c>
      <c r="T1563" s="173" t="s">
        <v>3649</v>
      </c>
      <c r="U1563" s="170" t="s">
        <v>3649</v>
      </c>
      <c r="V1563" s="133"/>
      <c r="W1563" s="133"/>
      <c r="X1563" s="133"/>
    </row>
    <row r="1564" spans="1:24" x14ac:dyDescent="0.2">
      <c r="A1564" s="133" t="s">
        <v>7810</v>
      </c>
      <c r="B1564" s="133" t="s">
        <v>7291</v>
      </c>
      <c r="C1564" s="136" t="s">
        <v>6953</v>
      </c>
      <c r="D1564" s="136" t="s">
        <v>7811</v>
      </c>
      <c r="E1564" s="133">
        <v>102081</v>
      </c>
      <c r="F1564" s="133" t="s">
        <v>7812</v>
      </c>
      <c r="G1564" s="133">
        <v>280</v>
      </c>
      <c r="H1564" s="133">
        <v>303</v>
      </c>
      <c r="I1564" s="133">
        <v>1</v>
      </c>
      <c r="J1564" s="133">
        <v>55</v>
      </c>
      <c r="K1564" s="133">
        <v>50</v>
      </c>
      <c r="L1564" s="133">
        <v>55</v>
      </c>
      <c r="M1564" s="133" t="s">
        <v>917</v>
      </c>
      <c r="N1564" s="133"/>
      <c r="O1564" s="133" t="s">
        <v>7813</v>
      </c>
      <c r="P1564" s="133" t="s">
        <v>5281</v>
      </c>
      <c r="Q1564" s="166">
        <v>42439</v>
      </c>
      <c r="R1564" s="133"/>
      <c r="S1564" s="146" t="s">
        <v>3649</v>
      </c>
      <c r="T1564" s="173" t="s">
        <v>3649</v>
      </c>
      <c r="U1564" s="170" t="s">
        <v>3649</v>
      </c>
      <c r="V1564" s="133"/>
      <c r="W1564" s="133"/>
      <c r="X1564" s="133"/>
    </row>
    <row r="1565" spans="1:24" x14ac:dyDescent="0.2">
      <c r="A1565" s="133" t="s">
        <v>7755</v>
      </c>
      <c r="B1565" s="133" t="s">
        <v>4422</v>
      </c>
      <c r="C1565" s="136" t="s">
        <v>7644</v>
      </c>
      <c r="D1565" s="136" t="s">
        <v>3704</v>
      </c>
      <c r="E1565" s="133">
        <v>102003</v>
      </c>
      <c r="F1565" s="133" t="s">
        <v>7756</v>
      </c>
      <c r="G1565" s="133">
        <v>162</v>
      </c>
      <c r="H1565" s="133">
        <v>172</v>
      </c>
      <c r="I1565" s="133">
        <v>1</v>
      </c>
      <c r="J1565" s="133">
        <v>220</v>
      </c>
      <c r="K1565" s="133">
        <v>54</v>
      </c>
      <c r="L1565" s="133">
        <v>220</v>
      </c>
      <c r="M1565" s="133" t="s">
        <v>7504</v>
      </c>
      <c r="N1565" s="133"/>
      <c r="O1565" s="133" t="s">
        <v>6445</v>
      </c>
      <c r="P1565" s="133" t="s">
        <v>4816</v>
      </c>
      <c r="Q1565" s="166">
        <v>42425</v>
      </c>
      <c r="R1565" s="133"/>
      <c r="S1565" s="146" t="s">
        <v>3649</v>
      </c>
      <c r="T1565" s="173" t="s">
        <v>3649</v>
      </c>
      <c r="U1565" s="170" t="s">
        <v>3649</v>
      </c>
      <c r="V1565" s="133"/>
      <c r="W1565" s="133"/>
      <c r="X1565" s="133"/>
    </row>
    <row r="1566" spans="1:24" x14ac:dyDescent="0.2">
      <c r="A1566" s="133" t="s">
        <v>7794</v>
      </c>
      <c r="B1566" s="133" t="s">
        <v>7294</v>
      </c>
      <c r="C1566" s="136" t="s">
        <v>7752</v>
      </c>
      <c r="D1566" s="136" t="s">
        <v>2726</v>
      </c>
      <c r="E1566" s="133" t="s">
        <v>4611</v>
      </c>
      <c r="F1566" s="133">
        <v>133913</v>
      </c>
      <c r="G1566" s="133">
        <v>160</v>
      </c>
      <c r="H1566" s="133">
        <v>172</v>
      </c>
      <c r="I1566" s="133">
        <v>1</v>
      </c>
      <c r="J1566" s="133">
        <v>602</v>
      </c>
      <c r="K1566" s="133">
        <v>36</v>
      </c>
      <c r="L1566" s="133"/>
      <c r="M1566" s="133" t="s">
        <v>1494</v>
      </c>
      <c r="N1566" s="133"/>
      <c r="O1566" s="133" t="s">
        <v>2573</v>
      </c>
      <c r="P1566" s="133" t="s">
        <v>4816</v>
      </c>
      <c r="Q1566" s="166">
        <v>42438</v>
      </c>
      <c r="R1566" s="133"/>
      <c r="S1566" s="146" t="s">
        <v>3649</v>
      </c>
      <c r="T1566" s="173" t="s">
        <v>3649</v>
      </c>
      <c r="U1566" s="170" t="s">
        <v>3649</v>
      </c>
      <c r="V1566" s="133"/>
      <c r="W1566" s="133"/>
      <c r="X1566" s="133"/>
    </row>
    <row r="1567" spans="1:24" x14ac:dyDescent="0.2">
      <c r="A1567" s="133" t="s">
        <v>7814</v>
      </c>
      <c r="B1567" s="133" t="s">
        <v>7260</v>
      </c>
      <c r="C1567" s="136" t="s">
        <v>7777</v>
      </c>
      <c r="D1567" s="136" t="s">
        <v>1634</v>
      </c>
      <c r="E1567" s="133"/>
      <c r="F1567" s="133">
        <v>136900</v>
      </c>
      <c r="G1567" s="133"/>
      <c r="H1567" s="133">
        <v>125</v>
      </c>
      <c r="I1567" s="133">
        <v>1</v>
      </c>
      <c r="J1567" s="133">
        <v>602</v>
      </c>
      <c r="K1567" s="133">
        <v>33</v>
      </c>
      <c r="L1567" s="133"/>
      <c r="M1567" s="133" t="s">
        <v>7098</v>
      </c>
      <c r="N1567" s="133"/>
      <c r="O1567" s="133" t="s">
        <v>2573</v>
      </c>
      <c r="P1567" s="133" t="s">
        <v>4816</v>
      </c>
      <c r="Q1567" s="166">
        <v>42440</v>
      </c>
      <c r="R1567" s="133"/>
      <c r="S1567" s="146" t="s">
        <v>3649</v>
      </c>
      <c r="T1567" s="173" t="s">
        <v>3649</v>
      </c>
      <c r="U1567" s="170" t="s">
        <v>3649</v>
      </c>
      <c r="V1567" s="133"/>
      <c r="W1567" s="133"/>
      <c r="X1567" s="133"/>
    </row>
    <row r="1568" spans="1:24" x14ac:dyDescent="0.2">
      <c r="A1568" s="133" t="s">
        <v>7814</v>
      </c>
      <c r="B1568" s="133" t="s">
        <v>7260</v>
      </c>
      <c r="C1568" s="136" t="s">
        <v>7777</v>
      </c>
      <c r="D1568" s="136" t="s">
        <v>1637</v>
      </c>
      <c r="E1568" s="133"/>
      <c r="F1568" s="133">
        <v>136900</v>
      </c>
      <c r="G1568" s="133"/>
      <c r="H1568" s="133">
        <v>125</v>
      </c>
      <c r="I1568" s="133">
        <v>1</v>
      </c>
      <c r="J1568" s="133">
        <v>602</v>
      </c>
      <c r="K1568" s="133">
        <v>33</v>
      </c>
      <c r="L1568" s="133"/>
      <c r="M1568" s="133" t="s">
        <v>7098</v>
      </c>
      <c r="N1568" s="133"/>
      <c r="O1568" s="133" t="s">
        <v>2573</v>
      </c>
      <c r="P1568" s="133" t="s">
        <v>4816</v>
      </c>
      <c r="Q1568" s="166">
        <v>42440</v>
      </c>
      <c r="R1568" s="133"/>
      <c r="S1568" s="146" t="s">
        <v>3649</v>
      </c>
      <c r="T1568" s="173" t="s">
        <v>3649</v>
      </c>
      <c r="U1568" s="170" t="s">
        <v>3649</v>
      </c>
      <c r="V1568" s="133"/>
      <c r="W1568" s="133"/>
      <c r="X1568" s="133"/>
    </row>
    <row r="1569" spans="1:24" x14ac:dyDescent="0.2">
      <c r="A1569" s="133" t="s">
        <v>7816</v>
      </c>
      <c r="B1569" s="133" t="s">
        <v>4422</v>
      </c>
      <c r="C1569" s="136" t="s">
        <v>7644</v>
      </c>
      <c r="D1569" s="136" t="s">
        <v>2451</v>
      </c>
      <c r="E1569" s="133">
        <v>102327</v>
      </c>
      <c r="F1569" s="133" t="s">
        <v>5331</v>
      </c>
      <c r="G1569" s="133">
        <v>162</v>
      </c>
      <c r="H1569" s="133">
        <v>172</v>
      </c>
      <c r="I1569" s="133">
        <v>1</v>
      </c>
      <c r="J1569" s="133">
        <v>11</v>
      </c>
      <c r="K1569" s="133">
        <v>45</v>
      </c>
      <c r="L1569" s="133">
        <v>11</v>
      </c>
      <c r="M1569" s="133" t="s">
        <v>7817</v>
      </c>
      <c r="N1569" s="133"/>
      <c r="O1569" s="133" t="s">
        <v>7818</v>
      </c>
      <c r="P1569" s="133" t="s">
        <v>5281</v>
      </c>
      <c r="Q1569" s="166">
        <v>42440</v>
      </c>
      <c r="R1569" s="133"/>
      <c r="S1569" s="146" t="s">
        <v>3649</v>
      </c>
      <c r="T1569" s="173" t="s">
        <v>3649</v>
      </c>
      <c r="U1569" s="170" t="s">
        <v>3649</v>
      </c>
      <c r="V1569" s="133"/>
      <c r="W1569" s="133"/>
      <c r="X1569" s="133"/>
    </row>
    <row r="1570" spans="1:24" x14ac:dyDescent="0.2">
      <c r="A1570" s="133" t="s">
        <v>7819</v>
      </c>
      <c r="B1570" s="133" t="s">
        <v>4422</v>
      </c>
      <c r="C1570" s="136" t="s">
        <v>7644</v>
      </c>
      <c r="D1570" s="136" t="s">
        <v>2200</v>
      </c>
      <c r="E1570" s="133">
        <v>100134</v>
      </c>
      <c r="F1570" s="133" t="s">
        <v>1028</v>
      </c>
      <c r="G1570" s="133">
        <v>162</v>
      </c>
      <c r="H1570" s="133">
        <v>172</v>
      </c>
      <c r="I1570" s="133">
        <v>1</v>
      </c>
      <c r="J1570" s="133">
        <v>110</v>
      </c>
      <c r="K1570" s="133">
        <v>45</v>
      </c>
      <c r="L1570" s="133">
        <v>110</v>
      </c>
      <c r="M1570" s="133" t="s">
        <v>7817</v>
      </c>
      <c r="N1570" s="133"/>
      <c r="O1570" s="133" t="s">
        <v>7818</v>
      </c>
      <c r="P1570" s="133" t="s">
        <v>663</v>
      </c>
      <c r="Q1570" s="166">
        <v>42443</v>
      </c>
      <c r="R1570" s="133"/>
      <c r="S1570" s="146" t="s">
        <v>3649</v>
      </c>
      <c r="T1570" s="173" t="s">
        <v>3649</v>
      </c>
      <c r="U1570" s="170" t="s">
        <v>3649</v>
      </c>
      <c r="V1570" s="133"/>
      <c r="W1570" s="133"/>
      <c r="X1570" s="133"/>
    </row>
    <row r="1571" spans="1:24" x14ac:dyDescent="0.2">
      <c r="A1571" s="133" t="s">
        <v>7807</v>
      </c>
      <c r="B1571" s="133" t="s">
        <v>7272</v>
      </c>
      <c r="C1571" s="136" t="s">
        <v>7778</v>
      </c>
      <c r="D1571" s="136" t="s">
        <v>2726</v>
      </c>
      <c r="E1571" s="133">
        <v>200005</v>
      </c>
      <c r="F1571" s="133">
        <v>136900</v>
      </c>
      <c r="G1571" s="133">
        <v>140</v>
      </c>
      <c r="H1571" s="133">
        <v>150</v>
      </c>
      <c r="I1571" s="133">
        <v>1</v>
      </c>
      <c r="J1571" s="133">
        <v>903</v>
      </c>
      <c r="K1571" s="133">
        <v>33</v>
      </c>
      <c r="L1571" s="133"/>
      <c r="M1571" s="133" t="s">
        <v>7098</v>
      </c>
      <c r="N1571" s="133"/>
      <c r="O1571" s="133" t="s">
        <v>2614</v>
      </c>
      <c r="P1571" s="133" t="s">
        <v>5281</v>
      </c>
      <c r="Q1571" s="166">
        <v>42445</v>
      </c>
      <c r="R1571" s="133"/>
      <c r="S1571" s="146" t="s">
        <v>3649</v>
      </c>
      <c r="T1571" s="173" t="s">
        <v>3649</v>
      </c>
      <c r="U1571" s="170" t="s">
        <v>3649</v>
      </c>
      <c r="V1571" s="133"/>
      <c r="W1571" s="133"/>
      <c r="X1571" s="133"/>
    </row>
    <row r="1572" spans="1:24" x14ac:dyDescent="0.2">
      <c r="A1572" s="133" t="s">
        <v>7807</v>
      </c>
      <c r="B1572" s="133" t="s">
        <v>7272</v>
      </c>
      <c r="C1572" s="136" t="s">
        <v>7778</v>
      </c>
      <c r="D1572" s="136" t="s">
        <v>2729</v>
      </c>
      <c r="E1572" s="133">
        <v>200005</v>
      </c>
      <c r="F1572" s="133">
        <v>136900</v>
      </c>
      <c r="G1572" s="133">
        <v>140</v>
      </c>
      <c r="H1572" s="133">
        <v>150</v>
      </c>
      <c r="I1572" s="133">
        <v>1</v>
      </c>
      <c r="J1572" s="133">
        <v>903</v>
      </c>
      <c r="K1572" s="133">
        <v>33</v>
      </c>
      <c r="L1572" s="133"/>
      <c r="M1572" s="133" t="s">
        <v>7098</v>
      </c>
      <c r="N1572" s="133"/>
      <c r="O1572" s="133" t="s">
        <v>2614</v>
      </c>
      <c r="P1572" s="133" t="s">
        <v>5281</v>
      </c>
      <c r="Q1572" s="166">
        <v>42445</v>
      </c>
      <c r="R1572" s="133"/>
      <c r="S1572" s="146" t="s">
        <v>3649</v>
      </c>
      <c r="T1572" s="173" t="s">
        <v>3649</v>
      </c>
      <c r="U1572" s="170" t="s">
        <v>3649</v>
      </c>
      <c r="V1572" s="133"/>
      <c r="W1572" s="133"/>
      <c r="X1572" s="133"/>
    </row>
    <row r="1573" spans="1:24" x14ac:dyDescent="0.2">
      <c r="A1573" s="133" t="s">
        <v>7827</v>
      </c>
      <c r="B1573" s="133" t="s">
        <v>7291</v>
      </c>
      <c r="C1573" s="136" t="s">
        <v>6953</v>
      </c>
      <c r="D1573" s="136" t="s">
        <v>7828</v>
      </c>
      <c r="E1573" s="133">
        <v>101681</v>
      </c>
      <c r="F1573" s="133">
        <v>250102</v>
      </c>
      <c r="G1573" s="133">
        <v>280</v>
      </c>
      <c r="H1573" s="133">
        <v>303</v>
      </c>
      <c r="I1573" s="133">
        <v>1</v>
      </c>
      <c r="J1573" s="133">
        <v>55</v>
      </c>
      <c r="K1573" s="133">
        <v>50</v>
      </c>
      <c r="L1573" s="133">
        <v>55</v>
      </c>
      <c r="M1573" s="133" t="s">
        <v>2039</v>
      </c>
      <c r="N1573" s="133">
        <v>1</v>
      </c>
      <c r="O1573" s="133" t="s">
        <v>6523</v>
      </c>
      <c r="P1573" s="133" t="s">
        <v>663</v>
      </c>
      <c r="Q1573" s="166">
        <v>42445</v>
      </c>
      <c r="R1573" s="133"/>
      <c r="S1573" s="146" t="s">
        <v>3649</v>
      </c>
      <c r="T1573" s="173" t="s">
        <v>3649</v>
      </c>
      <c r="U1573" s="170" t="s">
        <v>3649</v>
      </c>
      <c r="V1573" s="133"/>
      <c r="W1573" s="133"/>
      <c r="X1573" s="133"/>
    </row>
    <row r="1574" spans="1:24" x14ac:dyDescent="0.2">
      <c r="A1574" s="133" t="s">
        <v>7830</v>
      </c>
      <c r="B1574" s="133" t="s">
        <v>7253</v>
      </c>
      <c r="C1574" s="136" t="s">
        <v>7739</v>
      </c>
      <c r="D1574" s="136" t="s">
        <v>3704</v>
      </c>
      <c r="E1574" s="133">
        <v>100858</v>
      </c>
      <c r="F1574" s="133" t="s">
        <v>1039</v>
      </c>
      <c r="G1574" s="133">
        <v>280</v>
      </c>
      <c r="H1574" s="133">
        <v>303</v>
      </c>
      <c r="I1574" s="133">
        <v>1</v>
      </c>
      <c r="J1574" s="133">
        <v>33</v>
      </c>
      <c r="K1574" s="133">
        <v>45</v>
      </c>
      <c r="L1574" s="133">
        <v>33</v>
      </c>
      <c r="M1574" s="133"/>
      <c r="N1574" s="133">
        <v>1</v>
      </c>
      <c r="O1574" s="133" t="s">
        <v>6228</v>
      </c>
      <c r="P1574" s="133" t="s">
        <v>663</v>
      </c>
      <c r="Q1574" s="166">
        <v>42446</v>
      </c>
      <c r="R1574" s="133"/>
      <c r="S1574" s="146" t="s">
        <v>3649</v>
      </c>
      <c r="T1574" s="173" t="s">
        <v>3649</v>
      </c>
      <c r="U1574" s="170" t="s">
        <v>3649</v>
      </c>
      <c r="V1574" s="133"/>
      <c r="W1574" s="133"/>
      <c r="X1574" s="133"/>
    </row>
    <row r="1575" spans="1:24" x14ac:dyDescent="0.2">
      <c r="A1575" s="133" t="s">
        <v>7804</v>
      </c>
      <c r="B1575" s="133" t="s">
        <v>7318</v>
      </c>
      <c r="C1575" s="136" t="s">
        <v>7347</v>
      </c>
      <c r="D1575" s="136" t="s">
        <v>2726</v>
      </c>
      <c r="E1575" s="133" t="s">
        <v>2138</v>
      </c>
      <c r="F1575" s="133">
        <v>4772</v>
      </c>
      <c r="G1575" s="133" t="s">
        <v>1648</v>
      </c>
      <c r="H1575" s="133">
        <v>172</v>
      </c>
      <c r="I1575" s="133">
        <v>1</v>
      </c>
      <c r="J1575" s="133">
        <v>580</v>
      </c>
      <c r="K1575" s="133">
        <v>48</v>
      </c>
      <c r="L1575" s="133" t="s">
        <v>7069</v>
      </c>
      <c r="M1575" s="133" t="s">
        <v>5500</v>
      </c>
      <c r="N1575" s="133"/>
      <c r="O1575" s="133" t="s">
        <v>6607</v>
      </c>
      <c r="P1575" s="133" t="s">
        <v>4816</v>
      </c>
      <c r="Q1575" s="166">
        <v>42451</v>
      </c>
      <c r="R1575" s="133"/>
      <c r="S1575" s="146" t="s">
        <v>3649</v>
      </c>
      <c r="T1575" s="173" t="s">
        <v>3649</v>
      </c>
      <c r="U1575" s="170" t="s">
        <v>3649</v>
      </c>
      <c r="V1575" s="133"/>
      <c r="W1575" s="133"/>
      <c r="X1575" s="133"/>
    </row>
    <row r="1576" spans="1:24" x14ac:dyDescent="0.2">
      <c r="A1576" s="133" t="s">
        <v>7814</v>
      </c>
      <c r="B1576" s="133" t="s">
        <v>7260</v>
      </c>
      <c r="C1576" s="136" t="s">
        <v>7777</v>
      </c>
      <c r="D1576" s="136" t="s">
        <v>2726</v>
      </c>
      <c r="E1576" s="133"/>
      <c r="F1576" s="133">
        <v>136900</v>
      </c>
      <c r="G1576" s="133">
        <v>125</v>
      </c>
      <c r="H1576" s="133">
        <v>125</v>
      </c>
      <c r="I1576" s="133">
        <v>1</v>
      </c>
      <c r="J1576" s="133">
        <v>602</v>
      </c>
      <c r="K1576" s="133">
        <v>33</v>
      </c>
      <c r="L1576" s="133"/>
      <c r="M1576" s="133" t="s">
        <v>7098</v>
      </c>
      <c r="N1576" s="133"/>
      <c r="O1576" s="133" t="s">
        <v>2573</v>
      </c>
      <c r="P1576" s="133" t="s">
        <v>4816</v>
      </c>
      <c r="Q1576" s="166">
        <v>42085</v>
      </c>
      <c r="R1576" s="133"/>
      <c r="S1576" s="146" t="s">
        <v>3649</v>
      </c>
      <c r="T1576" s="173" t="s">
        <v>3649</v>
      </c>
      <c r="U1576" s="170" t="s">
        <v>3649</v>
      </c>
      <c r="V1576" s="133"/>
      <c r="W1576" s="133"/>
      <c r="X1576" s="133"/>
    </row>
    <row r="1577" spans="1:24" x14ac:dyDescent="0.2">
      <c r="A1577" s="133" t="s">
        <v>7814</v>
      </c>
      <c r="B1577" s="133" t="s">
        <v>7260</v>
      </c>
      <c r="C1577" s="136" t="s">
        <v>7777</v>
      </c>
      <c r="D1577" s="136" t="s">
        <v>2729</v>
      </c>
      <c r="E1577" s="133"/>
      <c r="F1577" s="133">
        <v>136900</v>
      </c>
      <c r="G1577" s="133">
        <v>125</v>
      </c>
      <c r="H1577" s="133">
        <v>125</v>
      </c>
      <c r="I1577" s="133">
        <v>1</v>
      </c>
      <c r="J1577" s="133">
        <v>602</v>
      </c>
      <c r="K1577" s="133">
        <v>33</v>
      </c>
      <c r="L1577" s="133"/>
      <c r="M1577" s="133" t="s">
        <v>7098</v>
      </c>
      <c r="N1577" s="133"/>
      <c r="O1577" s="133" t="s">
        <v>2573</v>
      </c>
      <c r="P1577" s="133" t="s">
        <v>4816</v>
      </c>
      <c r="Q1577" s="166">
        <v>42085</v>
      </c>
      <c r="R1577" s="133"/>
      <c r="S1577" s="146" t="s">
        <v>3649</v>
      </c>
      <c r="T1577" s="173" t="s">
        <v>3649</v>
      </c>
      <c r="U1577" s="170" t="s">
        <v>3649</v>
      </c>
      <c r="V1577" s="133"/>
      <c r="W1577" s="133"/>
      <c r="X1577" s="133"/>
    </row>
    <row r="1578" spans="1:24" x14ac:dyDescent="0.2">
      <c r="A1578" s="133" t="s">
        <v>7491</v>
      </c>
      <c r="B1578" s="133" t="s">
        <v>7228</v>
      </c>
      <c r="C1578" s="136" t="s">
        <v>7492</v>
      </c>
      <c r="D1578" s="136" t="s">
        <v>1645</v>
      </c>
      <c r="E1578" s="133" t="s">
        <v>5098</v>
      </c>
      <c r="F1578" s="133" t="s">
        <v>5099</v>
      </c>
      <c r="G1578" s="133"/>
      <c r="H1578" s="133">
        <v>175</v>
      </c>
      <c r="I1578" s="133">
        <v>1</v>
      </c>
      <c r="J1578" s="133">
        <v>721</v>
      </c>
      <c r="K1578" s="133">
        <v>37</v>
      </c>
      <c r="L1578" s="133"/>
      <c r="M1578" s="133" t="s">
        <v>2842</v>
      </c>
      <c r="N1578" s="133"/>
      <c r="O1578" s="133" t="s">
        <v>5898</v>
      </c>
      <c r="P1578" s="133" t="s">
        <v>5281</v>
      </c>
      <c r="Q1578" s="166">
        <v>42445</v>
      </c>
      <c r="R1578" s="133"/>
      <c r="S1578" s="146" t="s">
        <v>3649</v>
      </c>
      <c r="T1578" s="173" t="s">
        <v>3649</v>
      </c>
      <c r="U1578" s="170" t="s">
        <v>3649</v>
      </c>
      <c r="V1578" s="133"/>
      <c r="W1578" s="133"/>
      <c r="X1578" s="133"/>
    </row>
    <row r="1579" spans="1:24" x14ac:dyDescent="0.2">
      <c r="A1579" s="133" t="s">
        <v>7491</v>
      </c>
      <c r="B1579" s="133" t="s">
        <v>7228</v>
      </c>
      <c r="C1579" s="136" t="s">
        <v>7492</v>
      </c>
      <c r="D1579" s="136" t="s">
        <v>1650</v>
      </c>
      <c r="E1579" s="133" t="s">
        <v>5098</v>
      </c>
      <c r="F1579" s="133" t="s">
        <v>5099</v>
      </c>
      <c r="G1579" s="133"/>
      <c r="H1579" s="133">
        <v>175</v>
      </c>
      <c r="I1579" s="133">
        <v>1</v>
      </c>
      <c r="J1579" s="133">
        <v>721</v>
      </c>
      <c r="K1579" s="133">
        <v>37</v>
      </c>
      <c r="L1579" s="133"/>
      <c r="M1579" s="133" t="s">
        <v>2842</v>
      </c>
      <c r="N1579" s="133"/>
      <c r="O1579" s="133" t="s">
        <v>5898</v>
      </c>
      <c r="P1579" s="133" t="s">
        <v>5281</v>
      </c>
      <c r="Q1579" s="166">
        <v>42445</v>
      </c>
      <c r="R1579" s="133"/>
      <c r="S1579" s="146" t="s">
        <v>3649</v>
      </c>
      <c r="T1579" s="173" t="s">
        <v>3649</v>
      </c>
      <c r="U1579" s="170" t="s">
        <v>3649</v>
      </c>
      <c r="V1579" s="133"/>
      <c r="W1579" s="133"/>
      <c r="X1579" s="133"/>
    </row>
    <row r="1580" spans="1:24" x14ac:dyDescent="0.2">
      <c r="A1580" s="133" t="s">
        <v>7807</v>
      </c>
      <c r="B1580" s="133" t="s">
        <v>7272</v>
      </c>
      <c r="C1580" s="136" t="s">
        <v>7778</v>
      </c>
      <c r="D1580" s="136" t="s">
        <v>1641</v>
      </c>
      <c r="E1580" s="133">
        <v>200005</v>
      </c>
      <c r="F1580" s="133">
        <v>136900</v>
      </c>
      <c r="G1580" s="133">
        <v>140</v>
      </c>
      <c r="H1580" s="133">
        <v>150</v>
      </c>
      <c r="I1580" s="133">
        <v>1</v>
      </c>
      <c r="J1580" s="133">
        <v>903</v>
      </c>
      <c r="K1580" s="133">
        <v>33</v>
      </c>
      <c r="L1580" s="133"/>
      <c r="M1580" s="133" t="s">
        <v>7098</v>
      </c>
      <c r="N1580" s="133"/>
      <c r="O1580" s="133" t="s">
        <v>2614</v>
      </c>
      <c r="P1580" s="133" t="s">
        <v>4816</v>
      </c>
      <c r="Q1580" s="166">
        <v>42464</v>
      </c>
      <c r="R1580" s="133"/>
      <c r="S1580" s="146" t="s">
        <v>3649</v>
      </c>
      <c r="T1580" s="173" t="s">
        <v>3649</v>
      </c>
      <c r="U1580" s="170" t="s">
        <v>3649</v>
      </c>
      <c r="V1580" s="133"/>
      <c r="W1580" s="133"/>
      <c r="X1580" s="133"/>
    </row>
    <row r="1581" spans="1:24" x14ac:dyDescent="0.2">
      <c r="A1581" s="133" t="s">
        <v>7807</v>
      </c>
      <c r="B1581" s="133" t="s">
        <v>7272</v>
      </c>
      <c r="C1581" s="136" t="s">
        <v>7778</v>
      </c>
      <c r="D1581" s="136" t="s">
        <v>1642</v>
      </c>
      <c r="E1581" s="133">
        <v>200005</v>
      </c>
      <c r="F1581" s="133">
        <v>136900</v>
      </c>
      <c r="G1581" s="133">
        <v>140</v>
      </c>
      <c r="H1581" s="133">
        <v>150</v>
      </c>
      <c r="I1581" s="133">
        <v>1</v>
      </c>
      <c r="J1581" s="133">
        <v>903</v>
      </c>
      <c r="K1581" s="133">
        <v>33</v>
      </c>
      <c r="L1581" s="133"/>
      <c r="M1581" s="133" t="s">
        <v>7098</v>
      </c>
      <c r="N1581" s="133"/>
      <c r="O1581" s="133" t="s">
        <v>2614</v>
      </c>
      <c r="P1581" s="133" t="s">
        <v>4816</v>
      </c>
      <c r="Q1581" s="166">
        <v>42464</v>
      </c>
      <c r="R1581" s="133"/>
      <c r="S1581" s="146" t="s">
        <v>3649</v>
      </c>
      <c r="T1581" s="173" t="s">
        <v>3649</v>
      </c>
      <c r="U1581" s="170" t="s">
        <v>3649</v>
      </c>
      <c r="V1581" s="133"/>
      <c r="W1581" s="133"/>
      <c r="X1581" s="133"/>
    </row>
    <row r="1582" spans="1:24" x14ac:dyDescent="0.2">
      <c r="A1582" s="133" t="s">
        <v>7804</v>
      </c>
      <c r="B1582" s="133" t="s">
        <v>7318</v>
      </c>
      <c r="C1582" s="136" t="s">
        <v>7347</v>
      </c>
      <c r="D1582" s="136" t="s">
        <v>1641</v>
      </c>
      <c r="E1582" s="133" t="s">
        <v>2138</v>
      </c>
      <c r="F1582" s="133">
        <v>4772</v>
      </c>
      <c r="G1582" s="133" t="s">
        <v>1648</v>
      </c>
      <c r="H1582" s="133">
        <v>172</v>
      </c>
      <c r="I1582" s="133">
        <v>1</v>
      </c>
      <c r="J1582" s="133">
        <v>422</v>
      </c>
      <c r="K1582" s="133">
        <v>48</v>
      </c>
      <c r="L1582" s="133" t="s">
        <v>7069</v>
      </c>
      <c r="M1582" s="133" t="s">
        <v>5500</v>
      </c>
      <c r="N1582" s="133"/>
      <c r="O1582" s="133" t="s">
        <v>6607</v>
      </c>
      <c r="P1582" s="133" t="s">
        <v>2277</v>
      </c>
      <c r="Q1582" s="166">
        <v>42471</v>
      </c>
      <c r="R1582" s="133"/>
      <c r="S1582" s="146" t="s">
        <v>3649</v>
      </c>
      <c r="T1582" s="173" t="s">
        <v>3649</v>
      </c>
      <c r="U1582" s="170" t="s">
        <v>3649</v>
      </c>
      <c r="V1582" s="133"/>
      <c r="W1582" s="133"/>
      <c r="X1582" s="133"/>
    </row>
    <row r="1583" spans="1:24" x14ac:dyDescent="0.2">
      <c r="A1583" s="133" t="s">
        <v>7814</v>
      </c>
      <c r="B1583" s="133" t="s">
        <v>7260</v>
      </c>
      <c r="C1583" s="136" t="s">
        <v>7777</v>
      </c>
      <c r="D1583" s="136" t="s">
        <v>1641</v>
      </c>
      <c r="E1583" s="133"/>
      <c r="F1583" s="133">
        <v>136900</v>
      </c>
      <c r="G1583" s="133"/>
      <c r="H1583" s="133">
        <v>125</v>
      </c>
      <c r="I1583" s="133">
        <v>1</v>
      </c>
      <c r="J1583" s="133">
        <v>602</v>
      </c>
      <c r="K1583" s="133">
        <v>33</v>
      </c>
      <c r="L1583" s="133"/>
      <c r="M1583" s="133" t="s">
        <v>7098</v>
      </c>
      <c r="N1583" s="133"/>
      <c r="O1583" s="133" t="s">
        <v>2573</v>
      </c>
      <c r="P1583" s="133" t="s">
        <v>4816</v>
      </c>
      <c r="Q1583" s="166">
        <v>42466</v>
      </c>
      <c r="R1583" s="133"/>
      <c r="S1583" s="146" t="s">
        <v>3649</v>
      </c>
      <c r="T1583" s="173" t="s">
        <v>3649</v>
      </c>
      <c r="U1583" s="170" t="s">
        <v>3649</v>
      </c>
      <c r="V1583" s="133"/>
      <c r="W1583" s="133"/>
      <c r="X1583" s="133"/>
    </row>
    <row r="1584" spans="1:24" x14ac:dyDescent="0.2">
      <c r="A1584" s="133" t="s">
        <v>7814</v>
      </c>
      <c r="B1584" s="133" t="s">
        <v>7260</v>
      </c>
      <c r="C1584" s="136" t="s">
        <v>7777</v>
      </c>
      <c r="D1584" s="136" t="s">
        <v>1642</v>
      </c>
      <c r="E1584" s="133"/>
      <c r="F1584" s="133">
        <v>136900</v>
      </c>
      <c r="G1584" s="133"/>
      <c r="H1584" s="133">
        <v>125</v>
      </c>
      <c r="I1584" s="133">
        <v>1</v>
      </c>
      <c r="J1584" s="133">
        <v>602</v>
      </c>
      <c r="K1584" s="133">
        <v>33</v>
      </c>
      <c r="L1584" s="133"/>
      <c r="M1584" s="133" t="s">
        <v>7098</v>
      </c>
      <c r="N1584" s="133"/>
      <c r="O1584" s="133" t="s">
        <v>2573</v>
      </c>
      <c r="P1584" s="133" t="s">
        <v>4816</v>
      </c>
      <c r="Q1584" s="166">
        <v>42466</v>
      </c>
      <c r="R1584" s="133"/>
      <c r="S1584" s="146" t="s">
        <v>3649</v>
      </c>
      <c r="T1584" s="173" t="s">
        <v>3649</v>
      </c>
      <c r="U1584" s="170" t="s">
        <v>3649</v>
      </c>
      <c r="V1584" s="133"/>
      <c r="W1584" s="133"/>
      <c r="X1584" s="133"/>
    </row>
    <row r="1585" spans="1:24" x14ac:dyDescent="0.2">
      <c r="A1585" s="133" t="s">
        <v>7846</v>
      </c>
      <c r="B1585" s="133" t="s">
        <v>7291</v>
      </c>
      <c r="C1585" s="136" t="s">
        <v>6953</v>
      </c>
      <c r="D1585" s="136" t="s">
        <v>7847</v>
      </c>
      <c r="E1585" s="133">
        <v>101454</v>
      </c>
      <c r="F1585" s="133">
        <v>246512</v>
      </c>
      <c r="G1585" s="133">
        <v>280</v>
      </c>
      <c r="H1585" s="133">
        <v>303</v>
      </c>
      <c r="I1585" s="133">
        <v>1</v>
      </c>
      <c r="J1585" s="133">
        <v>165</v>
      </c>
      <c r="K1585" s="133">
        <v>46</v>
      </c>
      <c r="L1585" s="133">
        <v>165</v>
      </c>
      <c r="M1585" s="133" t="s">
        <v>7504</v>
      </c>
      <c r="N1585" s="133"/>
      <c r="O1585" s="133" t="s">
        <v>4452</v>
      </c>
      <c r="P1585" s="133" t="s">
        <v>4816</v>
      </c>
      <c r="Q1585" s="166">
        <v>42471</v>
      </c>
      <c r="R1585" s="133"/>
      <c r="S1585" s="146" t="s">
        <v>3649</v>
      </c>
      <c r="T1585" s="173" t="s">
        <v>3649</v>
      </c>
      <c r="U1585" s="170" t="s">
        <v>3649</v>
      </c>
      <c r="V1585" s="133"/>
      <c r="W1585" s="133"/>
      <c r="X1585" s="133"/>
    </row>
    <row r="1586" spans="1:24" x14ac:dyDescent="0.2">
      <c r="A1586" s="133" t="s">
        <v>7849</v>
      </c>
      <c r="B1586" s="133" t="s">
        <v>7253</v>
      </c>
      <c r="C1586" s="136" t="s">
        <v>7739</v>
      </c>
      <c r="D1586" s="136" t="s">
        <v>1645</v>
      </c>
      <c r="E1586" s="133">
        <v>102335</v>
      </c>
      <c r="F1586" s="133" t="s">
        <v>7850</v>
      </c>
      <c r="G1586" s="133">
        <v>280</v>
      </c>
      <c r="H1586" s="133">
        <v>303</v>
      </c>
      <c r="I1586" s="133">
        <v>1</v>
      </c>
      <c r="J1586" s="133">
        <v>6</v>
      </c>
      <c r="K1586" s="133">
        <v>45</v>
      </c>
      <c r="L1586" s="133"/>
      <c r="M1586" s="133" t="s">
        <v>7504</v>
      </c>
      <c r="N1586" s="133"/>
      <c r="O1586" s="133" t="s">
        <v>6445</v>
      </c>
      <c r="P1586" s="133" t="s">
        <v>4816</v>
      </c>
      <c r="Q1586" s="166">
        <v>42465</v>
      </c>
      <c r="R1586" s="133"/>
      <c r="S1586" s="146" t="s">
        <v>3649</v>
      </c>
      <c r="T1586" s="173" t="s">
        <v>3649</v>
      </c>
      <c r="U1586" s="170" t="s">
        <v>3649</v>
      </c>
      <c r="V1586" s="133"/>
      <c r="W1586" s="133"/>
      <c r="X1586" s="133"/>
    </row>
    <row r="1587" spans="1:24" x14ac:dyDescent="0.2">
      <c r="A1587" s="133" t="s">
        <v>7851</v>
      </c>
      <c r="B1587" s="133" t="s">
        <v>7317</v>
      </c>
      <c r="C1587" s="136" t="s">
        <v>7852</v>
      </c>
      <c r="D1587" s="136" t="s">
        <v>1651</v>
      </c>
      <c r="E1587" s="133">
        <v>20001</v>
      </c>
      <c r="F1587" s="133" t="s">
        <v>1772</v>
      </c>
      <c r="G1587" s="133">
        <v>162</v>
      </c>
      <c r="H1587" s="133">
        <v>175</v>
      </c>
      <c r="I1587" s="133">
        <v>1</v>
      </c>
      <c r="J1587" s="133">
        <v>666</v>
      </c>
      <c r="K1587" s="133">
        <v>37</v>
      </c>
      <c r="L1587" s="133"/>
      <c r="M1587" s="133" t="s">
        <v>2842</v>
      </c>
      <c r="N1587" s="133"/>
      <c r="O1587" s="133" t="s">
        <v>7853</v>
      </c>
      <c r="P1587" s="133" t="s">
        <v>4816</v>
      </c>
      <c r="Q1587" s="166">
        <v>42430</v>
      </c>
      <c r="R1587" s="133"/>
      <c r="S1587" s="146" t="s">
        <v>3649</v>
      </c>
      <c r="T1587" s="173" t="s">
        <v>3649</v>
      </c>
      <c r="U1587" s="170" t="s">
        <v>3649</v>
      </c>
      <c r="V1587" s="133"/>
      <c r="W1587" s="133"/>
      <c r="X1587" s="133"/>
    </row>
    <row r="1588" spans="1:24" x14ac:dyDescent="0.2">
      <c r="A1588" s="133" t="s">
        <v>7851</v>
      </c>
      <c r="B1588" s="133" t="s">
        <v>7317</v>
      </c>
      <c r="C1588" s="136" t="s">
        <v>7852</v>
      </c>
      <c r="D1588" s="136" t="s">
        <v>1631</v>
      </c>
      <c r="E1588" s="133">
        <v>20001</v>
      </c>
      <c r="F1588" s="133" t="s">
        <v>1772</v>
      </c>
      <c r="G1588" s="133">
        <v>162</v>
      </c>
      <c r="H1588" s="133">
        <v>175</v>
      </c>
      <c r="I1588" s="133">
        <v>1</v>
      </c>
      <c r="J1588" s="133">
        <v>666</v>
      </c>
      <c r="K1588" s="133">
        <v>37</v>
      </c>
      <c r="L1588" s="133"/>
      <c r="M1588" s="133" t="s">
        <v>2842</v>
      </c>
      <c r="N1588" s="133"/>
      <c r="O1588" s="133" t="s">
        <v>7853</v>
      </c>
      <c r="P1588" s="133" t="s">
        <v>4816</v>
      </c>
      <c r="Q1588" s="166">
        <v>42430</v>
      </c>
      <c r="R1588" s="133"/>
      <c r="S1588" s="146" t="s">
        <v>3649</v>
      </c>
      <c r="T1588" s="173" t="s">
        <v>3649</v>
      </c>
      <c r="U1588" s="170" t="s">
        <v>3649</v>
      </c>
      <c r="V1588" s="133"/>
      <c r="W1588" s="133"/>
      <c r="X1588" s="133"/>
    </row>
    <row r="1589" spans="1:24" ht="12.75" customHeight="1" x14ac:dyDescent="0.2">
      <c r="A1589" s="133" t="s">
        <v>7851</v>
      </c>
      <c r="B1589" s="133" t="s">
        <v>7317</v>
      </c>
      <c r="C1589" s="136" t="s">
        <v>7852</v>
      </c>
      <c r="D1589" s="136" t="s">
        <v>1634</v>
      </c>
      <c r="E1589" s="133">
        <v>20001</v>
      </c>
      <c r="F1589" s="133" t="s">
        <v>1772</v>
      </c>
      <c r="G1589" s="133">
        <v>162</v>
      </c>
      <c r="H1589" s="133">
        <v>175</v>
      </c>
      <c r="I1589" s="133">
        <v>1</v>
      </c>
      <c r="J1589" s="133">
        <v>101</v>
      </c>
      <c r="K1589" s="133">
        <v>37</v>
      </c>
      <c r="L1589" s="133"/>
      <c r="M1589" s="133" t="s">
        <v>2842</v>
      </c>
      <c r="N1589" s="133"/>
      <c r="O1589" s="133" t="s">
        <v>7853</v>
      </c>
      <c r="P1589" s="133" t="s">
        <v>2277</v>
      </c>
      <c r="Q1589" s="166">
        <v>42466</v>
      </c>
      <c r="R1589" s="133"/>
      <c r="S1589" s="146" t="s">
        <v>3649</v>
      </c>
      <c r="T1589" s="173" t="s">
        <v>3649</v>
      </c>
      <c r="U1589" s="170" t="s">
        <v>3649</v>
      </c>
      <c r="V1589" s="133"/>
      <c r="W1589" s="133"/>
      <c r="X1589" s="133"/>
    </row>
    <row r="1590" spans="1:24" ht="12.75" customHeight="1" x14ac:dyDescent="0.2">
      <c r="A1590" s="133" t="s">
        <v>7851</v>
      </c>
      <c r="B1590" s="133" t="s">
        <v>7317</v>
      </c>
      <c r="C1590" s="136" t="s">
        <v>7852</v>
      </c>
      <c r="D1590" s="136" t="s">
        <v>1637</v>
      </c>
      <c r="E1590" s="133">
        <v>20001</v>
      </c>
      <c r="F1590" s="133" t="s">
        <v>1772</v>
      </c>
      <c r="G1590" s="133">
        <v>162</v>
      </c>
      <c r="H1590" s="133">
        <v>175</v>
      </c>
      <c r="I1590" s="133">
        <v>1</v>
      </c>
      <c r="J1590" s="133">
        <v>101</v>
      </c>
      <c r="K1590" s="133">
        <v>37</v>
      </c>
      <c r="L1590" s="133"/>
      <c r="M1590" s="133" t="s">
        <v>2842</v>
      </c>
      <c r="N1590" s="133"/>
      <c r="O1590" s="133" t="s">
        <v>7853</v>
      </c>
      <c r="P1590" s="133" t="s">
        <v>2277</v>
      </c>
      <c r="Q1590" s="166">
        <v>42466</v>
      </c>
      <c r="R1590" s="133"/>
      <c r="S1590" s="146" t="s">
        <v>3649</v>
      </c>
      <c r="T1590" s="173" t="s">
        <v>3649</v>
      </c>
      <c r="U1590" s="170" t="s">
        <v>3649</v>
      </c>
      <c r="V1590" s="133"/>
      <c r="W1590" s="133"/>
      <c r="X1590" s="133"/>
    </row>
    <row r="1591" spans="1:24" x14ac:dyDescent="0.2">
      <c r="A1591" s="133" t="s">
        <v>7859</v>
      </c>
      <c r="B1591" s="133" t="s">
        <v>7253</v>
      </c>
      <c r="C1591" s="136" t="s">
        <v>7245</v>
      </c>
      <c r="D1591" s="136" t="s">
        <v>2447</v>
      </c>
      <c r="E1591" s="133">
        <v>102334</v>
      </c>
      <c r="F1591" s="133" t="s">
        <v>7860</v>
      </c>
      <c r="G1591" s="133"/>
      <c r="H1591" s="133">
        <v>303</v>
      </c>
      <c r="I1591" s="133">
        <v>1</v>
      </c>
      <c r="J1591" s="133">
        <v>138</v>
      </c>
      <c r="K1591" s="133">
        <v>45</v>
      </c>
      <c r="L1591" s="133"/>
      <c r="M1591" s="133" t="s">
        <v>5811</v>
      </c>
      <c r="N1591" s="133"/>
      <c r="O1591" s="133" t="s">
        <v>5710</v>
      </c>
      <c r="P1591" s="133" t="s">
        <v>663</v>
      </c>
      <c r="Q1591" s="166">
        <v>42472</v>
      </c>
      <c r="R1591" s="133"/>
      <c r="S1591" s="146" t="s">
        <v>3649</v>
      </c>
      <c r="T1591" s="173" t="s">
        <v>3649</v>
      </c>
      <c r="U1591" s="1474" t="s">
        <v>3649</v>
      </c>
      <c r="V1591" s="133"/>
      <c r="W1591" s="133"/>
      <c r="X1591" s="133"/>
    </row>
    <row r="1592" spans="1:24" x14ac:dyDescent="0.2">
      <c r="A1592" s="133" t="s">
        <v>7861</v>
      </c>
      <c r="B1592" s="133" t="s">
        <v>4422</v>
      </c>
      <c r="C1592" s="136" t="s">
        <v>7644</v>
      </c>
      <c r="D1592" s="136" t="s">
        <v>2547</v>
      </c>
      <c r="E1592" s="133">
        <v>102315</v>
      </c>
      <c r="F1592" s="133" t="s">
        <v>7862</v>
      </c>
      <c r="G1592" s="133">
        <v>162</v>
      </c>
      <c r="H1592" s="133">
        <v>172</v>
      </c>
      <c r="I1592" s="133">
        <v>1</v>
      </c>
      <c r="J1592" s="133">
        <v>55</v>
      </c>
      <c r="K1592" s="133">
        <v>54</v>
      </c>
      <c r="L1592" s="133">
        <v>55</v>
      </c>
      <c r="M1592" s="133" t="s">
        <v>7863</v>
      </c>
      <c r="N1592" s="133"/>
      <c r="O1592" s="133" t="s">
        <v>7864</v>
      </c>
      <c r="P1592" s="133" t="s">
        <v>2277</v>
      </c>
      <c r="Q1592" s="166">
        <v>42468</v>
      </c>
      <c r="R1592" s="133"/>
      <c r="S1592" s="146" t="s">
        <v>3649</v>
      </c>
      <c r="T1592" s="173" t="s">
        <v>3649</v>
      </c>
      <c r="U1592" s="1474" t="s">
        <v>3649</v>
      </c>
      <c r="V1592" s="133"/>
      <c r="W1592" s="133"/>
      <c r="X1592" s="133"/>
    </row>
    <row r="1593" spans="1:24" x14ac:dyDescent="0.2">
      <c r="A1593" s="133" t="s">
        <v>7865</v>
      </c>
      <c r="B1593" s="133" t="s">
        <v>4422</v>
      </c>
      <c r="C1593" s="136" t="s">
        <v>7644</v>
      </c>
      <c r="D1593" s="136" t="s">
        <v>2549</v>
      </c>
      <c r="E1593" s="133">
        <v>102336</v>
      </c>
      <c r="F1593" s="133" t="s">
        <v>7866</v>
      </c>
      <c r="G1593" s="133">
        <v>162</v>
      </c>
      <c r="H1593" s="133">
        <v>172</v>
      </c>
      <c r="I1593" s="133">
        <v>1</v>
      </c>
      <c r="J1593" s="133">
        <v>53</v>
      </c>
      <c r="K1593" s="133">
        <v>54</v>
      </c>
      <c r="L1593" s="133">
        <v>55</v>
      </c>
      <c r="M1593" s="133" t="s">
        <v>7863</v>
      </c>
      <c r="N1593" s="133"/>
      <c r="O1593" s="133" t="s">
        <v>7300</v>
      </c>
      <c r="P1593" s="133" t="s">
        <v>2277</v>
      </c>
      <c r="Q1593" s="166">
        <v>42471</v>
      </c>
      <c r="R1593" s="133"/>
      <c r="S1593" s="146" t="s">
        <v>3649</v>
      </c>
      <c r="T1593" s="173" t="s">
        <v>3649</v>
      </c>
      <c r="U1593" s="1474" t="s">
        <v>3649</v>
      </c>
      <c r="V1593" s="133"/>
      <c r="W1593" s="133"/>
      <c r="X1593" s="133"/>
    </row>
    <row r="1594" spans="1:24" x14ac:dyDescent="0.2">
      <c r="A1594" s="133" t="s">
        <v>1207</v>
      </c>
      <c r="B1594" s="133" t="s">
        <v>4422</v>
      </c>
      <c r="C1594" s="136" t="s">
        <v>7644</v>
      </c>
      <c r="D1594" s="136" t="s">
        <v>2212</v>
      </c>
      <c r="E1594" s="133"/>
      <c r="F1594" s="133" t="s">
        <v>7871</v>
      </c>
      <c r="G1594" s="133"/>
      <c r="H1594" s="133">
        <v>172</v>
      </c>
      <c r="I1594" s="133">
        <v>1</v>
      </c>
      <c r="J1594" s="133">
        <v>0.3</v>
      </c>
      <c r="K1594" s="133">
        <v>50</v>
      </c>
      <c r="L1594" s="133">
        <v>0.3</v>
      </c>
      <c r="M1594" s="133"/>
      <c r="N1594" s="133"/>
      <c r="O1594" s="133" t="s">
        <v>6428</v>
      </c>
      <c r="P1594" s="133" t="s">
        <v>2277</v>
      </c>
      <c r="Q1594" s="166">
        <v>42471</v>
      </c>
      <c r="R1594" s="133"/>
      <c r="S1594" s="146" t="s">
        <v>3649</v>
      </c>
      <c r="T1594" s="173" t="s">
        <v>3649</v>
      </c>
      <c r="U1594" s="1474" t="s">
        <v>3649</v>
      </c>
      <c r="V1594" s="133"/>
      <c r="W1594" s="133"/>
      <c r="X1594" s="133"/>
    </row>
    <row r="1595" spans="1:24" x14ac:dyDescent="0.2">
      <c r="A1595" s="133" t="s">
        <v>1207</v>
      </c>
      <c r="B1595" s="133" t="s">
        <v>4422</v>
      </c>
      <c r="C1595" s="136" t="s">
        <v>7644</v>
      </c>
      <c r="D1595" s="136" t="s">
        <v>4258</v>
      </c>
      <c r="E1595" s="133"/>
      <c r="F1595" s="133" t="s">
        <v>7870</v>
      </c>
      <c r="G1595" s="133"/>
      <c r="H1595" s="133">
        <v>172</v>
      </c>
      <c r="I1595" s="133">
        <v>1</v>
      </c>
      <c r="J1595" s="133">
        <v>0.5</v>
      </c>
      <c r="K1595" s="133">
        <v>45</v>
      </c>
      <c r="L1595" s="133">
        <v>0.3</v>
      </c>
      <c r="M1595" s="133"/>
      <c r="N1595" s="133"/>
      <c r="O1595" s="133" t="s">
        <v>6428</v>
      </c>
      <c r="P1595" s="133" t="s">
        <v>2277</v>
      </c>
      <c r="Q1595" s="166">
        <v>42471</v>
      </c>
      <c r="R1595" s="133"/>
      <c r="S1595" s="146" t="s">
        <v>3649</v>
      </c>
      <c r="T1595" s="173" t="s">
        <v>3649</v>
      </c>
      <c r="U1595" s="1474" t="s">
        <v>3649</v>
      </c>
      <c r="V1595" s="133"/>
      <c r="W1595" s="133"/>
      <c r="X1595" s="133"/>
    </row>
    <row r="1596" spans="1:24" x14ac:dyDescent="0.2">
      <c r="A1596" s="133" t="s">
        <v>1207</v>
      </c>
      <c r="B1596" s="133" t="s">
        <v>4422</v>
      </c>
      <c r="C1596" s="136" t="s">
        <v>7644</v>
      </c>
      <c r="D1596" s="136" t="s">
        <v>2559</v>
      </c>
      <c r="E1596" s="133"/>
      <c r="F1596" s="133" t="s">
        <v>7870</v>
      </c>
      <c r="G1596" s="133"/>
      <c r="H1596" s="133">
        <v>172</v>
      </c>
      <c r="I1596" s="133">
        <v>1</v>
      </c>
      <c r="J1596" s="133">
        <v>0.3</v>
      </c>
      <c r="K1596" s="133">
        <v>45</v>
      </c>
      <c r="L1596" s="133">
        <v>0.3</v>
      </c>
      <c r="M1596" s="133"/>
      <c r="N1596" s="133"/>
      <c r="O1596" s="133" t="s">
        <v>6428</v>
      </c>
      <c r="P1596" s="133" t="s">
        <v>2277</v>
      </c>
      <c r="Q1596" s="166">
        <v>42471</v>
      </c>
      <c r="R1596" s="133"/>
      <c r="S1596" s="146" t="s">
        <v>3649</v>
      </c>
      <c r="T1596" s="173" t="s">
        <v>3649</v>
      </c>
      <c r="U1596" s="1474" t="s">
        <v>3649</v>
      </c>
      <c r="V1596" s="133"/>
      <c r="W1596" s="133"/>
      <c r="X1596" s="133"/>
    </row>
    <row r="1597" spans="1:24" x14ac:dyDescent="0.2">
      <c r="A1597" s="133" t="s">
        <v>1207</v>
      </c>
      <c r="B1597" s="133" t="s">
        <v>4422</v>
      </c>
      <c r="C1597" s="136" t="s">
        <v>7644</v>
      </c>
      <c r="D1597" s="136" t="s">
        <v>2561</v>
      </c>
      <c r="E1597" s="133"/>
      <c r="F1597" s="133" t="s">
        <v>7870</v>
      </c>
      <c r="G1597" s="133"/>
      <c r="H1597" s="133">
        <v>172</v>
      </c>
      <c r="I1597" s="133">
        <v>1</v>
      </c>
      <c r="J1597" s="133">
        <v>0.3</v>
      </c>
      <c r="K1597" s="133">
        <v>45</v>
      </c>
      <c r="L1597" s="133">
        <v>0.3</v>
      </c>
      <c r="M1597" s="133"/>
      <c r="N1597" s="133"/>
      <c r="O1597" s="133" t="s">
        <v>6428</v>
      </c>
      <c r="P1597" s="133" t="s">
        <v>2277</v>
      </c>
      <c r="Q1597" s="166">
        <v>42471</v>
      </c>
      <c r="R1597" s="133"/>
      <c r="S1597" s="146" t="s">
        <v>3649</v>
      </c>
      <c r="T1597" s="173" t="s">
        <v>3649</v>
      </c>
      <c r="U1597" s="1474" t="s">
        <v>3649</v>
      </c>
      <c r="V1597" s="133"/>
      <c r="W1597" s="133"/>
      <c r="X1597" s="133"/>
    </row>
    <row r="1598" spans="1:24" x14ac:dyDescent="0.2">
      <c r="A1598" s="133" t="s">
        <v>1207</v>
      </c>
      <c r="B1598" s="133" t="s">
        <v>4422</v>
      </c>
      <c r="C1598" s="136" t="s">
        <v>7644</v>
      </c>
      <c r="D1598" s="136" t="s">
        <v>4273</v>
      </c>
      <c r="E1598" s="133"/>
      <c r="F1598" s="133" t="s">
        <v>7870</v>
      </c>
      <c r="G1598" s="133"/>
      <c r="H1598" s="133">
        <v>172</v>
      </c>
      <c r="I1598" s="133">
        <v>1</v>
      </c>
      <c r="J1598" s="133">
        <v>0.3</v>
      </c>
      <c r="K1598" s="133">
        <v>45</v>
      </c>
      <c r="L1598" s="133">
        <v>0.3</v>
      </c>
      <c r="M1598" s="133"/>
      <c r="N1598" s="133"/>
      <c r="O1598" s="133" t="s">
        <v>6428</v>
      </c>
      <c r="P1598" s="133" t="s">
        <v>2277</v>
      </c>
      <c r="Q1598" s="166">
        <v>42471</v>
      </c>
      <c r="R1598" s="133"/>
      <c r="S1598" s="146" t="s">
        <v>3649</v>
      </c>
      <c r="T1598" s="173" t="s">
        <v>3649</v>
      </c>
      <c r="U1598" s="1474" t="s">
        <v>3649</v>
      </c>
      <c r="V1598" s="133"/>
      <c r="W1598" s="133"/>
      <c r="X1598" s="133"/>
    </row>
    <row r="1599" spans="1:24" x14ac:dyDescent="0.2">
      <c r="A1599" s="133" t="s">
        <v>7877</v>
      </c>
      <c r="B1599" s="133" t="s">
        <v>7253</v>
      </c>
      <c r="C1599" s="136" t="s">
        <v>7739</v>
      </c>
      <c r="D1599" s="136" t="s">
        <v>2451</v>
      </c>
      <c r="E1599" s="133">
        <v>605215</v>
      </c>
      <c r="F1599" s="133" t="s">
        <v>7878</v>
      </c>
      <c r="G1599" s="133">
        <v>280</v>
      </c>
      <c r="H1599" s="133">
        <v>303</v>
      </c>
      <c r="I1599" s="133">
        <v>1</v>
      </c>
      <c r="J1599" s="133">
        <v>4.4000000000000004</v>
      </c>
      <c r="K1599" s="133">
        <v>45</v>
      </c>
      <c r="L1599" s="133">
        <v>4</v>
      </c>
      <c r="M1599" s="133" t="s">
        <v>5811</v>
      </c>
      <c r="N1599" s="133"/>
      <c r="O1599" s="133" t="s">
        <v>5710</v>
      </c>
      <c r="P1599" s="133" t="s">
        <v>663</v>
      </c>
      <c r="Q1599" s="166">
        <v>42472</v>
      </c>
      <c r="R1599" s="133"/>
      <c r="S1599" s="146" t="s">
        <v>3649</v>
      </c>
      <c r="T1599" s="173" t="s">
        <v>3649</v>
      </c>
      <c r="U1599" s="1474" t="s">
        <v>3649</v>
      </c>
      <c r="V1599" s="133"/>
      <c r="W1599" s="133"/>
      <c r="X1599" s="133"/>
    </row>
    <row r="1600" spans="1:24" x14ac:dyDescent="0.2">
      <c r="A1600" s="133" t="s">
        <v>7881</v>
      </c>
      <c r="B1600" s="133" t="s">
        <v>7253</v>
      </c>
      <c r="C1600" s="136" t="s">
        <v>7739</v>
      </c>
      <c r="D1600" s="136" t="s">
        <v>2200</v>
      </c>
      <c r="E1600" s="133">
        <v>605216</v>
      </c>
      <c r="F1600" s="133" t="s">
        <v>7882</v>
      </c>
      <c r="G1600" s="133">
        <v>280</v>
      </c>
      <c r="H1600" s="133">
        <v>303</v>
      </c>
      <c r="I1600" s="133">
        <v>1</v>
      </c>
      <c r="J1600" s="133">
        <v>4.4000000000000004</v>
      </c>
      <c r="K1600" s="133">
        <v>45</v>
      </c>
      <c r="L1600" s="133">
        <v>4</v>
      </c>
      <c r="M1600" s="133" t="s">
        <v>5811</v>
      </c>
      <c r="N1600" s="133"/>
      <c r="O1600" s="133" t="s">
        <v>5710</v>
      </c>
      <c r="P1600" s="133" t="s">
        <v>663</v>
      </c>
      <c r="Q1600" s="166">
        <v>42472</v>
      </c>
      <c r="R1600" s="133"/>
      <c r="S1600" s="146" t="s">
        <v>3649</v>
      </c>
      <c r="T1600" s="173" t="s">
        <v>3649</v>
      </c>
      <c r="U1600" s="1474" t="s">
        <v>3649</v>
      </c>
      <c r="V1600" s="133"/>
      <c r="W1600" s="133"/>
      <c r="X1600" s="133"/>
    </row>
    <row r="1601" spans="1:24" x14ac:dyDescent="0.2">
      <c r="A1601" s="133" t="s">
        <v>7872</v>
      </c>
      <c r="B1601" s="133" t="s">
        <v>4422</v>
      </c>
      <c r="C1601" s="136" t="s">
        <v>7644</v>
      </c>
      <c r="D1601" s="136" t="s">
        <v>4279</v>
      </c>
      <c r="E1601" s="133"/>
      <c r="F1601" s="133" t="s">
        <v>7756</v>
      </c>
      <c r="G1601" s="133">
        <v>162</v>
      </c>
      <c r="H1601" s="133">
        <v>172</v>
      </c>
      <c r="I1601" s="133">
        <v>1</v>
      </c>
      <c r="J1601" s="133">
        <v>110</v>
      </c>
      <c r="K1601" s="133">
        <v>54</v>
      </c>
      <c r="L1601" s="133">
        <v>110</v>
      </c>
      <c r="M1601" s="133" t="s">
        <v>7312</v>
      </c>
      <c r="N1601" s="133">
        <v>2</v>
      </c>
      <c r="O1601" s="133" t="s">
        <v>6228</v>
      </c>
      <c r="P1601" s="133" t="s">
        <v>5281</v>
      </c>
      <c r="Q1601" s="166">
        <v>42473</v>
      </c>
      <c r="R1601" s="133"/>
      <c r="S1601" s="146" t="s">
        <v>3649</v>
      </c>
      <c r="T1601" s="173" t="s">
        <v>3649</v>
      </c>
      <c r="U1601" s="1474" t="s">
        <v>3649</v>
      </c>
      <c r="V1601" s="133"/>
      <c r="W1601" s="133"/>
      <c r="X1601" s="133"/>
    </row>
    <row r="1602" spans="1:24" x14ac:dyDescent="0.2">
      <c r="A1602" s="133" t="s">
        <v>7873</v>
      </c>
      <c r="B1602" s="133" t="s">
        <v>7291</v>
      </c>
      <c r="C1602" s="136" t="s">
        <v>6953</v>
      </c>
      <c r="D1602" s="136" t="s">
        <v>7874</v>
      </c>
      <c r="E1602" s="133">
        <v>102002</v>
      </c>
      <c r="F1602" s="133" t="s">
        <v>4839</v>
      </c>
      <c r="G1602" s="133">
        <v>280</v>
      </c>
      <c r="H1602" s="133">
        <v>303</v>
      </c>
      <c r="I1602" s="133">
        <v>1</v>
      </c>
      <c r="J1602" s="133">
        <v>110</v>
      </c>
      <c r="K1602" s="133">
        <v>54</v>
      </c>
      <c r="L1602" s="133">
        <v>110</v>
      </c>
      <c r="M1602" s="133" t="s">
        <v>2636</v>
      </c>
      <c r="N1602" s="133">
        <v>4</v>
      </c>
      <c r="O1602" s="133" t="s">
        <v>5710</v>
      </c>
      <c r="P1602" s="133" t="s">
        <v>663</v>
      </c>
      <c r="Q1602" s="166">
        <v>42474</v>
      </c>
      <c r="R1602" s="133"/>
      <c r="S1602" s="146" t="s">
        <v>3649</v>
      </c>
      <c r="T1602" s="173" t="s">
        <v>3649</v>
      </c>
      <c r="U1602" s="1474" t="s">
        <v>3649</v>
      </c>
      <c r="V1602" s="133"/>
      <c r="W1602" s="133"/>
      <c r="X1602" s="133"/>
    </row>
    <row r="1603" spans="1:24" x14ac:dyDescent="0.2">
      <c r="A1603" s="133" t="s">
        <v>7491</v>
      </c>
      <c r="B1603" s="133" t="s">
        <v>7228</v>
      </c>
      <c r="C1603" s="136" t="s">
        <v>7835</v>
      </c>
      <c r="D1603" s="136" t="s">
        <v>1651</v>
      </c>
      <c r="E1603" s="133" t="s">
        <v>5098</v>
      </c>
      <c r="F1603" s="133" t="s">
        <v>5099</v>
      </c>
      <c r="G1603" s="133"/>
      <c r="H1603" s="133">
        <v>175</v>
      </c>
      <c r="I1603" s="133">
        <v>1</v>
      </c>
      <c r="J1603" s="133">
        <v>666</v>
      </c>
      <c r="K1603" s="133">
        <v>37</v>
      </c>
      <c r="L1603" s="133"/>
      <c r="M1603" s="133" t="s">
        <v>2842</v>
      </c>
      <c r="N1603" s="133"/>
      <c r="O1603" s="133" t="s">
        <v>5898</v>
      </c>
      <c r="P1603" s="133" t="s">
        <v>4816</v>
      </c>
      <c r="Q1603" s="166">
        <v>42475</v>
      </c>
      <c r="R1603" s="133"/>
      <c r="S1603" s="146" t="s">
        <v>3649</v>
      </c>
      <c r="T1603" s="173" t="s">
        <v>3649</v>
      </c>
      <c r="U1603" s="1474" t="s">
        <v>3649</v>
      </c>
      <c r="V1603" s="133"/>
      <c r="W1603" s="133"/>
      <c r="X1603" s="133"/>
    </row>
    <row r="1604" spans="1:24" x14ac:dyDescent="0.2">
      <c r="A1604" s="133" t="s">
        <v>7491</v>
      </c>
      <c r="B1604" s="133" t="s">
        <v>7228</v>
      </c>
      <c r="C1604" s="136" t="s">
        <v>7835</v>
      </c>
      <c r="D1604" s="136" t="s">
        <v>1631</v>
      </c>
      <c r="E1604" s="133" t="s">
        <v>5098</v>
      </c>
      <c r="F1604" s="133" t="s">
        <v>5099</v>
      </c>
      <c r="G1604" s="133"/>
      <c r="H1604" s="133">
        <v>175</v>
      </c>
      <c r="I1604" s="133">
        <v>1</v>
      </c>
      <c r="J1604" s="133">
        <v>666</v>
      </c>
      <c r="K1604" s="133">
        <v>37</v>
      </c>
      <c r="L1604" s="133"/>
      <c r="M1604" s="133" t="s">
        <v>2842</v>
      </c>
      <c r="N1604" s="133"/>
      <c r="O1604" s="133" t="s">
        <v>5898</v>
      </c>
      <c r="P1604" s="133" t="s">
        <v>4816</v>
      </c>
      <c r="Q1604" s="166">
        <v>42475</v>
      </c>
      <c r="R1604" s="133"/>
      <c r="S1604" s="146" t="s">
        <v>3649</v>
      </c>
      <c r="T1604" s="173" t="s">
        <v>3649</v>
      </c>
      <c r="U1604" s="1474" t="s">
        <v>3649</v>
      </c>
      <c r="V1604" s="133"/>
      <c r="W1604" s="133"/>
      <c r="X1604" s="133"/>
    </row>
    <row r="1605" spans="1:24" x14ac:dyDescent="0.2">
      <c r="A1605" s="133" t="s">
        <v>7883</v>
      </c>
      <c r="B1605" s="133" t="s">
        <v>7253</v>
      </c>
      <c r="C1605" s="136" t="s">
        <v>7739</v>
      </c>
      <c r="D1605" s="136" t="s">
        <v>2547</v>
      </c>
      <c r="E1605" s="133">
        <v>102183</v>
      </c>
      <c r="F1605" s="133" t="s">
        <v>6140</v>
      </c>
      <c r="G1605" s="133">
        <v>280</v>
      </c>
      <c r="H1605" s="133">
        <v>303</v>
      </c>
      <c r="I1605" s="133">
        <v>1</v>
      </c>
      <c r="J1605" s="133">
        <v>138</v>
      </c>
      <c r="K1605" s="133">
        <v>45</v>
      </c>
      <c r="L1605" s="133">
        <v>138</v>
      </c>
      <c r="M1605" s="133" t="s">
        <v>5811</v>
      </c>
      <c r="N1605" s="133"/>
      <c r="O1605" s="133" t="s">
        <v>5710</v>
      </c>
      <c r="P1605" s="133" t="s">
        <v>663</v>
      </c>
      <c r="Q1605" s="166">
        <v>42475</v>
      </c>
      <c r="R1605" s="133"/>
      <c r="S1605" s="146" t="s">
        <v>3649</v>
      </c>
      <c r="T1605" s="173" t="s">
        <v>3649</v>
      </c>
      <c r="U1605" s="1474" t="s">
        <v>3649</v>
      </c>
      <c r="V1605" s="133"/>
      <c r="W1605" s="133"/>
      <c r="X1605" s="133"/>
    </row>
    <row r="1606" spans="1:24" x14ac:dyDescent="0.2">
      <c r="A1606" s="133" t="s">
        <v>7888</v>
      </c>
      <c r="B1606" s="133" t="s">
        <v>4422</v>
      </c>
      <c r="C1606" s="136" t="s">
        <v>7644</v>
      </c>
      <c r="D1606" s="136" t="s">
        <v>4285</v>
      </c>
      <c r="E1606" s="133"/>
      <c r="F1606" s="133">
        <v>250102</v>
      </c>
      <c r="G1606" s="133">
        <v>162</v>
      </c>
      <c r="H1606" s="133">
        <v>172</v>
      </c>
      <c r="I1606" s="133">
        <v>1</v>
      </c>
      <c r="J1606" s="133">
        <v>119</v>
      </c>
      <c r="K1606" s="133">
        <v>50</v>
      </c>
      <c r="L1606" s="133">
        <v>110</v>
      </c>
      <c r="M1606" s="133" t="s">
        <v>6041</v>
      </c>
      <c r="N1606" s="133">
        <v>2</v>
      </c>
      <c r="O1606" s="133" t="s">
        <v>6523</v>
      </c>
      <c r="P1606" s="133" t="s">
        <v>4816</v>
      </c>
      <c r="Q1606" s="166">
        <v>42109</v>
      </c>
      <c r="R1606" s="133"/>
      <c r="S1606" s="146" t="s">
        <v>3649</v>
      </c>
      <c r="T1606" s="173" t="s">
        <v>3649</v>
      </c>
      <c r="U1606" s="1474" t="s">
        <v>3649</v>
      </c>
      <c r="V1606" s="133"/>
      <c r="W1606" s="133"/>
      <c r="X1606" s="133"/>
    </row>
    <row r="1607" spans="1:24" x14ac:dyDescent="0.2">
      <c r="A1607" s="133" t="s">
        <v>7893</v>
      </c>
      <c r="B1607" s="133" t="s">
        <v>7253</v>
      </c>
      <c r="C1607" s="136" t="s">
        <v>7739</v>
      </c>
      <c r="D1607" s="136" t="s">
        <v>2549</v>
      </c>
      <c r="E1607" s="133">
        <v>102337</v>
      </c>
      <c r="F1607" s="133" t="s">
        <v>7894</v>
      </c>
      <c r="G1607" s="133">
        <v>280</v>
      </c>
      <c r="H1607" s="133">
        <v>303</v>
      </c>
      <c r="I1607" s="133">
        <v>1</v>
      </c>
      <c r="J1607" s="133">
        <v>4</v>
      </c>
      <c r="K1607" s="133">
        <v>45</v>
      </c>
      <c r="L1607" s="133">
        <v>4</v>
      </c>
      <c r="M1607" s="133"/>
      <c r="N1607" s="133"/>
      <c r="O1607" s="133" t="s">
        <v>5710</v>
      </c>
      <c r="P1607" s="133" t="s">
        <v>663</v>
      </c>
      <c r="Q1607" s="166">
        <v>42475</v>
      </c>
      <c r="R1607" s="133"/>
      <c r="S1607" s="146" t="s">
        <v>3649</v>
      </c>
      <c r="T1607" s="173" t="s">
        <v>3649</v>
      </c>
      <c r="U1607" s="1474" t="s">
        <v>3649</v>
      </c>
      <c r="V1607" s="133"/>
      <c r="W1607" s="133"/>
      <c r="X1607" s="133"/>
    </row>
    <row r="1608" spans="1:24" x14ac:dyDescent="0.2">
      <c r="A1608" s="133" t="s">
        <v>7897</v>
      </c>
      <c r="B1608" s="133" t="s">
        <v>7253</v>
      </c>
      <c r="C1608" s="136" t="s">
        <v>7739</v>
      </c>
      <c r="D1608" s="136" t="s">
        <v>2212</v>
      </c>
      <c r="E1608" s="133">
        <v>102339</v>
      </c>
      <c r="F1608" s="133" t="s">
        <v>7898</v>
      </c>
      <c r="G1608" s="133">
        <v>280</v>
      </c>
      <c r="H1608" s="133">
        <v>303</v>
      </c>
      <c r="I1608" s="133">
        <v>1</v>
      </c>
      <c r="J1608" s="133">
        <v>11</v>
      </c>
      <c r="K1608" s="133">
        <v>54</v>
      </c>
      <c r="L1608" s="133">
        <v>12</v>
      </c>
      <c r="M1608" s="133" t="s">
        <v>7899</v>
      </c>
      <c r="N1608" s="133"/>
      <c r="O1608" s="133" t="s">
        <v>7900</v>
      </c>
      <c r="P1608" s="133" t="s">
        <v>2277</v>
      </c>
      <c r="Q1608" s="166">
        <v>42475</v>
      </c>
      <c r="R1608" s="133"/>
      <c r="S1608" s="146" t="s">
        <v>3649</v>
      </c>
      <c r="T1608" s="173" t="s">
        <v>3649</v>
      </c>
      <c r="U1608" s="1474" t="s">
        <v>3649</v>
      </c>
      <c r="V1608" s="133"/>
      <c r="W1608" s="133"/>
      <c r="X1608" s="133"/>
    </row>
    <row r="1609" spans="1:24" x14ac:dyDescent="0.2">
      <c r="A1609" s="133" t="s">
        <v>7901</v>
      </c>
      <c r="B1609" s="133" t="s">
        <v>7253</v>
      </c>
      <c r="C1609" s="136" t="s">
        <v>7739</v>
      </c>
      <c r="D1609" s="136" t="s">
        <v>4258</v>
      </c>
      <c r="E1609" s="133">
        <v>102338</v>
      </c>
      <c r="F1609" s="133" t="s">
        <v>7902</v>
      </c>
      <c r="G1609" s="133">
        <v>280</v>
      </c>
      <c r="H1609" s="133">
        <v>303</v>
      </c>
      <c r="I1609" s="133">
        <v>1</v>
      </c>
      <c r="J1609" s="133">
        <v>12</v>
      </c>
      <c r="K1609" s="133">
        <v>54</v>
      </c>
      <c r="L1609" s="133">
        <v>12</v>
      </c>
      <c r="M1609" s="133" t="s">
        <v>7899</v>
      </c>
      <c r="N1609" s="133"/>
      <c r="O1609" s="133" t="s">
        <v>7900</v>
      </c>
      <c r="P1609" s="133" t="s">
        <v>2277</v>
      </c>
      <c r="Q1609" s="166">
        <v>42475</v>
      </c>
      <c r="R1609" s="133"/>
      <c r="S1609" s="146" t="s">
        <v>3649</v>
      </c>
      <c r="T1609" s="173" t="s">
        <v>3649</v>
      </c>
      <c r="U1609" s="1474" t="s">
        <v>3649</v>
      </c>
      <c r="V1609" s="133"/>
      <c r="W1609" s="133"/>
      <c r="X1609" s="133"/>
    </row>
    <row r="1610" spans="1:24" x14ac:dyDescent="0.2">
      <c r="A1610" s="133" t="s">
        <v>7814</v>
      </c>
      <c r="B1610" s="133" t="s">
        <v>7260</v>
      </c>
      <c r="C1610" s="136" t="s">
        <v>7777</v>
      </c>
      <c r="D1610" s="136" t="s">
        <v>3704</v>
      </c>
      <c r="E1610" s="133"/>
      <c r="F1610" s="133">
        <v>136900</v>
      </c>
      <c r="G1610" s="133"/>
      <c r="H1610" s="133">
        <v>125</v>
      </c>
      <c r="I1610" s="133">
        <v>1</v>
      </c>
      <c r="J1610" s="133">
        <v>602</v>
      </c>
      <c r="K1610" s="133">
        <v>33</v>
      </c>
      <c r="L1610" s="133"/>
      <c r="M1610" s="133" t="s">
        <v>7098</v>
      </c>
      <c r="N1610" s="133"/>
      <c r="O1610" s="133" t="s">
        <v>2573</v>
      </c>
      <c r="P1610" s="133" t="s">
        <v>4816</v>
      </c>
      <c r="Q1610" s="166">
        <v>42479</v>
      </c>
      <c r="R1610" s="133"/>
      <c r="S1610" s="146" t="s">
        <v>3649</v>
      </c>
      <c r="T1610" s="173" t="s">
        <v>3649</v>
      </c>
      <c r="U1610" s="1474" t="s">
        <v>3649</v>
      </c>
      <c r="V1610" s="133"/>
      <c r="W1610" s="133"/>
      <c r="X1610" s="133"/>
    </row>
    <row r="1611" spans="1:24" x14ac:dyDescent="0.2">
      <c r="A1611" s="133" t="s">
        <v>7814</v>
      </c>
      <c r="B1611" s="133" t="s">
        <v>7260</v>
      </c>
      <c r="C1611" s="136" t="s">
        <v>7777</v>
      </c>
      <c r="D1611" s="136" t="s">
        <v>3707</v>
      </c>
      <c r="E1611" s="133"/>
      <c r="F1611" s="133">
        <v>136900</v>
      </c>
      <c r="G1611" s="133"/>
      <c r="H1611" s="133">
        <v>125</v>
      </c>
      <c r="I1611" s="133">
        <v>1</v>
      </c>
      <c r="J1611" s="133">
        <v>602</v>
      </c>
      <c r="K1611" s="133">
        <v>33</v>
      </c>
      <c r="L1611" s="133"/>
      <c r="M1611" s="133" t="s">
        <v>7098</v>
      </c>
      <c r="N1611" s="133"/>
      <c r="O1611" s="133" t="s">
        <v>2573</v>
      </c>
      <c r="P1611" s="133" t="s">
        <v>4816</v>
      </c>
      <c r="Q1611" s="166">
        <v>42479</v>
      </c>
      <c r="R1611" s="133"/>
      <c r="S1611" s="146" t="s">
        <v>3649</v>
      </c>
      <c r="T1611" s="173" t="s">
        <v>3649</v>
      </c>
      <c r="U1611" s="1474" t="s">
        <v>3649</v>
      </c>
      <c r="V1611" s="133"/>
      <c r="W1611" s="133"/>
      <c r="X1611" s="133"/>
    </row>
    <row r="1612" spans="1:24" x14ac:dyDescent="0.2">
      <c r="A1612" s="133" t="s">
        <v>7891</v>
      </c>
      <c r="B1612" s="133" t="s">
        <v>7291</v>
      </c>
      <c r="C1612" s="136" t="s">
        <v>4612</v>
      </c>
      <c r="D1612" s="136" t="s">
        <v>7892</v>
      </c>
      <c r="E1612" s="133">
        <v>102219</v>
      </c>
      <c r="F1612" s="133" t="s">
        <v>4166</v>
      </c>
      <c r="G1612" s="133">
        <v>280</v>
      </c>
      <c r="H1612" s="133">
        <v>303</v>
      </c>
      <c r="I1612" s="133">
        <v>1</v>
      </c>
      <c r="J1612" s="133">
        <v>110</v>
      </c>
      <c r="K1612" s="133">
        <v>54</v>
      </c>
      <c r="L1612" s="133">
        <v>110</v>
      </c>
      <c r="M1612" s="133" t="s">
        <v>6041</v>
      </c>
      <c r="N1612" s="133"/>
      <c r="O1612" s="133" t="s">
        <v>6228</v>
      </c>
      <c r="P1612" s="133" t="s">
        <v>4816</v>
      </c>
      <c r="Q1612" s="166">
        <v>42480</v>
      </c>
      <c r="R1612" s="133"/>
      <c r="S1612" s="146" t="s">
        <v>3649</v>
      </c>
      <c r="T1612" s="173" t="s">
        <v>3649</v>
      </c>
      <c r="U1612" s="1474" t="s">
        <v>3649</v>
      </c>
      <c r="V1612" s="133"/>
      <c r="W1612" s="133"/>
      <c r="X1612" s="133"/>
    </row>
    <row r="1613" spans="1:24" x14ac:dyDescent="0.2">
      <c r="A1613" s="133" t="s">
        <v>7903</v>
      </c>
      <c r="B1613" s="133" t="s">
        <v>7253</v>
      </c>
      <c r="C1613" s="136" t="s">
        <v>7245</v>
      </c>
      <c r="D1613" s="136" t="s">
        <v>2559</v>
      </c>
      <c r="E1613" s="133">
        <v>100025</v>
      </c>
      <c r="F1613" s="133">
        <v>238312</v>
      </c>
      <c r="G1613" s="133">
        <v>280</v>
      </c>
      <c r="H1613" s="133">
        <v>303</v>
      </c>
      <c r="I1613" s="133">
        <v>1</v>
      </c>
      <c r="J1613" s="133">
        <v>220</v>
      </c>
      <c r="K1613" s="133">
        <v>38</v>
      </c>
      <c r="L1613" s="133">
        <v>220</v>
      </c>
      <c r="M1613" s="133" t="s">
        <v>2731</v>
      </c>
      <c r="N1613" s="133"/>
      <c r="O1613" s="133" t="s">
        <v>6228</v>
      </c>
      <c r="P1613" s="133" t="s">
        <v>5281</v>
      </c>
      <c r="Q1613" s="166">
        <v>42481</v>
      </c>
      <c r="R1613" s="133"/>
      <c r="S1613" s="146" t="s">
        <v>3649</v>
      </c>
      <c r="T1613" s="173" t="s">
        <v>3649</v>
      </c>
      <c r="U1613" s="1474" t="s">
        <v>3649</v>
      </c>
      <c r="V1613" s="133"/>
      <c r="W1613" s="133"/>
      <c r="X1613" s="133"/>
    </row>
    <row r="1614" spans="1:24" x14ac:dyDescent="0.2">
      <c r="A1614" s="133" t="s">
        <v>7851</v>
      </c>
      <c r="B1614" s="133" t="s">
        <v>7317</v>
      </c>
      <c r="C1614" s="136" t="s">
        <v>7852</v>
      </c>
      <c r="D1614" s="136" t="s">
        <v>2726</v>
      </c>
      <c r="E1614" s="133">
        <v>20001</v>
      </c>
      <c r="F1614" s="133" t="s">
        <v>1772</v>
      </c>
      <c r="G1614" s="133">
        <v>162</v>
      </c>
      <c r="H1614" s="133">
        <v>175</v>
      </c>
      <c r="I1614" s="133">
        <v>1</v>
      </c>
      <c r="J1614" s="133">
        <v>714</v>
      </c>
      <c r="K1614" s="133">
        <v>37</v>
      </c>
      <c r="L1614" s="133"/>
      <c r="M1614" s="133" t="s">
        <v>2842</v>
      </c>
      <c r="N1614" s="133"/>
      <c r="O1614" s="133" t="s">
        <v>7853</v>
      </c>
      <c r="P1614" s="133" t="s">
        <v>4816</v>
      </c>
      <c r="Q1614" s="166">
        <v>42486</v>
      </c>
      <c r="R1614" s="133"/>
      <c r="S1614" s="146" t="s">
        <v>3649</v>
      </c>
      <c r="T1614" s="173" t="s">
        <v>3649</v>
      </c>
      <c r="U1614" s="1474" t="s">
        <v>3649</v>
      </c>
      <c r="V1614" s="133"/>
      <c r="W1614" s="133"/>
      <c r="X1614" s="133"/>
    </row>
    <row r="1615" spans="1:24" x14ac:dyDescent="0.2">
      <c r="A1615" s="133" t="s">
        <v>7851</v>
      </c>
      <c r="B1615" s="133" t="s">
        <v>7317</v>
      </c>
      <c r="C1615" s="136" t="s">
        <v>7852</v>
      </c>
      <c r="D1615" s="136" t="s">
        <v>2729</v>
      </c>
      <c r="E1615" s="133">
        <v>20001</v>
      </c>
      <c r="F1615" s="133" t="s">
        <v>1772</v>
      </c>
      <c r="G1615" s="133">
        <v>162</v>
      </c>
      <c r="H1615" s="133">
        <v>175</v>
      </c>
      <c r="I1615" s="133">
        <v>1</v>
      </c>
      <c r="J1615" s="133">
        <v>714</v>
      </c>
      <c r="K1615" s="133">
        <v>37</v>
      </c>
      <c r="L1615" s="133"/>
      <c r="M1615" s="133" t="s">
        <v>2842</v>
      </c>
      <c r="N1615" s="133"/>
      <c r="O1615" s="133" t="s">
        <v>7853</v>
      </c>
      <c r="P1615" s="133" t="s">
        <v>4816</v>
      </c>
      <c r="Q1615" s="166">
        <v>42486</v>
      </c>
      <c r="R1615" s="133"/>
      <c r="S1615" s="146" t="s">
        <v>3649</v>
      </c>
      <c r="T1615" s="173" t="s">
        <v>3649</v>
      </c>
      <c r="U1615" s="1474" t="s">
        <v>3649</v>
      </c>
      <c r="V1615" s="133"/>
      <c r="W1615" s="133"/>
      <c r="X1615" s="133"/>
    </row>
    <row r="1616" spans="1:24" x14ac:dyDescent="0.2">
      <c r="A1616" s="133" t="s">
        <v>7814</v>
      </c>
      <c r="B1616" s="133" t="s">
        <v>7260</v>
      </c>
      <c r="C1616" s="136" t="s">
        <v>7777</v>
      </c>
      <c r="D1616" s="136" t="s">
        <v>1645</v>
      </c>
      <c r="E1616" s="133"/>
      <c r="F1616" s="133">
        <v>136900</v>
      </c>
      <c r="G1616" s="133"/>
      <c r="H1616" s="133">
        <v>125</v>
      </c>
      <c r="I1616" s="133">
        <v>1</v>
      </c>
      <c r="J1616" s="133">
        <v>406</v>
      </c>
      <c r="K1616" s="133">
        <v>33</v>
      </c>
      <c r="L1616" s="133"/>
      <c r="M1616" s="133" t="s">
        <v>7098</v>
      </c>
      <c r="N1616" s="133"/>
      <c r="O1616" s="133" t="s">
        <v>2573</v>
      </c>
      <c r="P1616" s="133" t="s">
        <v>4816</v>
      </c>
      <c r="Q1616" s="166">
        <v>42488</v>
      </c>
      <c r="R1616" s="133"/>
      <c r="S1616" s="146" t="s">
        <v>3649</v>
      </c>
      <c r="T1616" s="173" t="s">
        <v>3649</v>
      </c>
      <c r="U1616" s="1474" t="s">
        <v>3649</v>
      </c>
      <c r="V1616" s="133"/>
      <c r="W1616" s="133"/>
      <c r="X1616" s="133"/>
    </row>
    <row r="1617" spans="1:24" x14ac:dyDescent="0.2">
      <c r="A1617" s="133" t="s">
        <v>7814</v>
      </c>
      <c r="B1617" s="133" t="s">
        <v>7260</v>
      </c>
      <c r="C1617" s="136" t="s">
        <v>7777</v>
      </c>
      <c r="D1617" s="136" t="s">
        <v>1650</v>
      </c>
      <c r="E1617" s="133"/>
      <c r="F1617" s="133">
        <v>136900</v>
      </c>
      <c r="G1617" s="133"/>
      <c r="H1617" s="133">
        <v>125</v>
      </c>
      <c r="I1617" s="133">
        <v>1</v>
      </c>
      <c r="J1617" s="133">
        <v>406</v>
      </c>
      <c r="K1617" s="133">
        <v>33</v>
      </c>
      <c r="L1617" s="133"/>
      <c r="M1617" s="133" t="s">
        <v>7098</v>
      </c>
      <c r="N1617" s="133"/>
      <c r="O1617" s="133" t="s">
        <v>2573</v>
      </c>
      <c r="P1617" s="133" t="s">
        <v>4816</v>
      </c>
      <c r="Q1617" s="166">
        <v>42488</v>
      </c>
      <c r="R1617" s="133"/>
      <c r="S1617" s="146" t="s">
        <v>3649</v>
      </c>
      <c r="T1617" s="173" t="s">
        <v>3649</v>
      </c>
      <c r="U1617" s="1474" t="s">
        <v>3649</v>
      </c>
      <c r="V1617" s="133"/>
      <c r="W1617" s="133"/>
      <c r="X1617" s="133"/>
    </row>
    <row r="1618" spans="1:24" x14ac:dyDescent="0.2">
      <c r="A1618" s="133" t="s">
        <v>7906</v>
      </c>
      <c r="B1618" s="133" t="s">
        <v>7255</v>
      </c>
      <c r="C1618" s="136" t="s">
        <v>7622</v>
      </c>
      <c r="D1618" s="136" t="s">
        <v>2549</v>
      </c>
      <c r="E1618" s="133">
        <v>101457</v>
      </c>
      <c r="F1618" s="133" t="s">
        <v>1210</v>
      </c>
      <c r="G1618" s="133">
        <v>165</v>
      </c>
      <c r="H1618" s="133">
        <v>167</v>
      </c>
      <c r="I1618" s="133">
        <v>1</v>
      </c>
      <c r="J1618" s="133">
        <v>137.5</v>
      </c>
      <c r="K1618" s="133">
        <v>62</v>
      </c>
      <c r="L1618" s="133">
        <v>275</v>
      </c>
      <c r="M1618" s="133" t="s">
        <v>917</v>
      </c>
      <c r="N1618" s="133">
        <v>8</v>
      </c>
      <c r="O1618" s="133" t="s">
        <v>4490</v>
      </c>
      <c r="P1618" s="133" t="s">
        <v>663</v>
      </c>
      <c r="Q1618" s="166">
        <v>42488</v>
      </c>
      <c r="R1618" s="133"/>
      <c r="S1618" s="146" t="s">
        <v>3649</v>
      </c>
      <c r="T1618" s="173" t="s">
        <v>3649</v>
      </c>
      <c r="U1618" s="1474" t="s">
        <v>3649</v>
      </c>
      <c r="V1618" s="133"/>
      <c r="W1618" s="133"/>
      <c r="X1618" s="133"/>
    </row>
    <row r="1619" spans="1:24" x14ac:dyDescent="0.2">
      <c r="A1619" s="133" t="s">
        <v>7906</v>
      </c>
      <c r="B1619" s="133" t="s">
        <v>7255</v>
      </c>
      <c r="C1619" s="136" t="s">
        <v>7622</v>
      </c>
      <c r="D1619" s="136" t="s">
        <v>2552</v>
      </c>
      <c r="E1619" s="133">
        <v>101457</v>
      </c>
      <c r="F1619" s="133" t="s">
        <v>1210</v>
      </c>
      <c r="G1619" s="133">
        <v>165</v>
      </c>
      <c r="H1619" s="133">
        <v>167</v>
      </c>
      <c r="I1619" s="133">
        <v>1</v>
      </c>
      <c r="J1619" s="133">
        <v>137.5</v>
      </c>
      <c r="K1619" s="133">
        <v>62</v>
      </c>
      <c r="L1619" s="133">
        <v>275</v>
      </c>
      <c r="M1619" s="133" t="s">
        <v>917</v>
      </c>
      <c r="N1619" s="133">
        <v>8</v>
      </c>
      <c r="O1619" s="133" t="s">
        <v>4490</v>
      </c>
      <c r="P1619" s="133" t="s">
        <v>663</v>
      </c>
      <c r="Q1619" s="166">
        <v>42488</v>
      </c>
      <c r="R1619" s="133"/>
      <c r="S1619" s="146" t="s">
        <v>3649</v>
      </c>
      <c r="T1619" s="173" t="s">
        <v>3649</v>
      </c>
      <c r="U1619" s="1474" t="s">
        <v>3649</v>
      </c>
      <c r="V1619" s="133"/>
      <c r="W1619" s="133"/>
      <c r="X1619" s="133"/>
    </row>
    <row r="1620" spans="1:24" x14ac:dyDescent="0.2">
      <c r="A1620" s="133" t="s">
        <v>7919</v>
      </c>
      <c r="B1620" s="133" t="s">
        <v>4422</v>
      </c>
      <c r="C1620" s="136" t="s">
        <v>7920</v>
      </c>
      <c r="D1620" s="136" t="s">
        <v>1651</v>
      </c>
      <c r="E1620" s="133">
        <v>102003</v>
      </c>
      <c r="F1620" s="133" t="s">
        <v>2412</v>
      </c>
      <c r="G1620" s="133">
        <v>162</v>
      </c>
      <c r="H1620" s="133">
        <v>172</v>
      </c>
      <c r="I1620" s="133">
        <v>1</v>
      </c>
      <c r="J1620" s="133">
        <v>425</v>
      </c>
      <c r="K1620" s="133">
        <v>54</v>
      </c>
      <c r="L1620" s="133">
        <v>425</v>
      </c>
      <c r="M1620" s="133" t="s">
        <v>7921</v>
      </c>
      <c r="N1620" s="133">
        <v>10</v>
      </c>
      <c r="O1620" s="133" t="s">
        <v>6228</v>
      </c>
      <c r="P1620" s="133" t="s">
        <v>663</v>
      </c>
      <c r="Q1620" s="166">
        <v>42488</v>
      </c>
      <c r="R1620" s="133"/>
      <c r="S1620" s="146" t="s">
        <v>3649</v>
      </c>
      <c r="T1620" s="173" t="s">
        <v>3649</v>
      </c>
      <c r="U1620" s="1474" t="s">
        <v>3649</v>
      </c>
      <c r="V1620" s="133"/>
      <c r="W1620" s="133"/>
      <c r="X1620" s="133"/>
    </row>
    <row r="1621" spans="1:24" x14ac:dyDescent="0.2">
      <c r="A1621" s="133" t="s">
        <v>7926</v>
      </c>
      <c r="B1621" s="133" t="s">
        <v>4422</v>
      </c>
      <c r="C1621" s="136" t="s">
        <v>7920</v>
      </c>
      <c r="D1621" s="136" t="s">
        <v>1634</v>
      </c>
      <c r="E1621" s="133">
        <v>101720</v>
      </c>
      <c r="F1621" s="133" t="s">
        <v>4839</v>
      </c>
      <c r="G1621" s="133">
        <v>165</v>
      </c>
      <c r="H1621" s="133">
        <v>175</v>
      </c>
      <c r="I1621" s="133">
        <v>1</v>
      </c>
      <c r="J1621" s="133">
        <v>60</v>
      </c>
      <c r="K1621" s="133">
        <v>54</v>
      </c>
      <c r="L1621" s="133">
        <v>220</v>
      </c>
      <c r="M1621" s="133" t="s">
        <v>2731</v>
      </c>
      <c r="N1621" s="133">
        <v>5</v>
      </c>
      <c r="O1621" s="133" t="s">
        <v>6228</v>
      </c>
      <c r="P1621" s="133" t="s">
        <v>2277</v>
      </c>
      <c r="Q1621" s="166">
        <v>42489</v>
      </c>
      <c r="R1621" s="133"/>
      <c r="S1621" s="146" t="s">
        <v>3649</v>
      </c>
      <c r="T1621" s="173" t="s">
        <v>3649</v>
      </c>
      <c r="U1621" s="1474" t="s">
        <v>3649</v>
      </c>
      <c r="V1621" s="133"/>
      <c r="W1621" s="133"/>
      <c r="X1621" s="133"/>
    </row>
    <row r="1622" spans="1:24" x14ac:dyDescent="0.2">
      <c r="A1622" s="133" t="s">
        <v>7932</v>
      </c>
      <c r="B1622" s="133" t="s">
        <v>4422</v>
      </c>
      <c r="C1622" s="136" t="s">
        <v>7920</v>
      </c>
      <c r="D1622" s="136" t="s">
        <v>2726</v>
      </c>
      <c r="E1622" s="133">
        <v>102342</v>
      </c>
      <c r="F1622" s="133" t="s">
        <v>7931</v>
      </c>
      <c r="G1622" s="133">
        <v>165</v>
      </c>
      <c r="H1622" s="133">
        <v>172</v>
      </c>
      <c r="I1622" s="133">
        <v>1</v>
      </c>
      <c r="J1622" s="133">
        <v>3</v>
      </c>
      <c r="K1622" s="133">
        <v>54</v>
      </c>
      <c r="L1622" s="133">
        <v>3</v>
      </c>
      <c r="M1622" s="133" t="s">
        <v>6307</v>
      </c>
      <c r="N1622" s="133"/>
      <c r="O1622" s="133" t="s">
        <v>6228</v>
      </c>
      <c r="P1622" s="133" t="s">
        <v>2277</v>
      </c>
      <c r="Q1622" s="166">
        <v>42489</v>
      </c>
      <c r="R1622" s="133"/>
      <c r="S1622" s="146" t="s">
        <v>3649</v>
      </c>
      <c r="T1622" s="173" t="s">
        <v>3649</v>
      </c>
      <c r="U1622" s="1474" t="s">
        <v>3649</v>
      </c>
      <c r="V1622" s="133"/>
      <c r="W1622" s="133"/>
      <c r="X1622" s="133"/>
    </row>
    <row r="1623" spans="1:24" x14ac:dyDescent="0.2">
      <c r="A1623" s="133" t="s">
        <v>7929</v>
      </c>
      <c r="B1623" s="133" t="s">
        <v>4422</v>
      </c>
      <c r="C1623" s="136" t="s">
        <v>7920</v>
      </c>
      <c r="D1623" s="136" t="s">
        <v>1641</v>
      </c>
      <c r="E1623" s="133">
        <v>102341</v>
      </c>
      <c r="F1623" s="133" t="s">
        <v>7930</v>
      </c>
      <c r="G1623" s="133">
        <v>165</v>
      </c>
      <c r="H1623" s="133">
        <v>172</v>
      </c>
      <c r="I1623" s="133">
        <v>1</v>
      </c>
      <c r="J1623" s="133">
        <v>4</v>
      </c>
      <c r="K1623" s="133">
        <v>45</v>
      </c>
      <c r="L1623" s="133">
        <v>4</v>
      </c>
      <c r="M1623" s="133" t="s">
        <v>6307</v>
      </c>
      <c r="N1623" s="133"/>
      <c r="O1623" s="133" t="s">
        <v>6228</v>
      </c>
      <c r="P1623" s="133" t="s">
        <v>663</v>
      </c>
      <c r="Q1623" s="166">
        <v>42489</v>
      </c>
      <c r="R1623" s="133"/>
      <c r="S1623" s="146" t="s">
        <v>3649</v>
      </c>
      <c r="T1623" s="173" t="s">
        <v>3649</v>
      </c>
      <c r="U1623" s="1474" t="s">
        <v>3649</v>
      </c>
      <c r="V1623" s="133"/>
      <c r="W1623" s="133"/>
      <c r="X1623" s="133"/>
    </row>
    <row r="1624" spans="1:24" x14ac:dyDescent="0.2">
      <c r="A1624" s="133" t="s">
        <v>7933</v>
      </c>
      <c r="B1624" s="133" t="s">
        <v>4422</v>
      </c>
      <c r="C1624" s="136" t="s">
        <v>7920</v>
      </c>
      <c r="D1624" s="136" t="s">
        <v>3704</v>
      </c>
      <c r="E1624" s="133">
        <v>102343</v>
      </c>
      <c r="F1624" s="133" t="s">
        <v>3038</v>
      </c>
      <c r="G1624" s="133">
        <v>165</v>
      </c>
      <c r="H1624" s="133">
        <v>172</v>
      </c>
      <c r="I1624" s="133">
        <v>1</v>
      </c>
      <c r="J1624" s="133">
        <v>4</v>
      </c>
      <c r="K1624" s="133">
        <v>45</v>
      </c>
      <c r="L1624" s="133">
        <v>4</v>
      </c>
      <c r="M1624" s="133" t="s">
        <v>6307</v>
      </c>
      <c r="N1624" s="133"/>
      <c r="O1624" s="133" t="s">
        <v>6228</v>
      </c>
      <c r="P1624" s="133" t="s">
        <v>663</v>
      </c>
      <c r="Q1624" s="166">
        <v>42489</v>
      </c>
      <c r="R1624" s="133"/>
      <c r="S1624" s="146" t="s">
        <v>3649</v>
      </c>
      <c r="T1624" s="173" t="s">
        <v>3649</v>
      </c>
      <c r="U1624" s="1474" t="s">
        <v>3649</v>
      </c>
      <c r="V1624" s="133"/>
      <c r="W1624" s="133"/>
      <c r="X1624" s="133"/>
    </row>
    <row r="1625" spans="1:24" x14ac:dyDescent="0.2">
      <c r="A1625" s="133" t="s">
        <v>7934</v>
      </c>
      <c r="B1625" s="133" t="s">
        <v>4422</v>
      </c>
      <c r="C1625" s="136" t="s">
        <v>7920</v>
      </c>
      <c r="D1625" s="136" t="s">
        <v>1645</v>
      </c>
      <c r="E1625" s="133">
        <v>102344</v>
      </c>
      <c r="F1625" s="133" t="s">
        <v>7935</v>
      </c>
      <c r="G1625" s="133">
        <v>165</v>
      </c>
      <c r="H1625" s="133">
        <v>172</v>
      </c>
      <c r="I1625" s="133">
        <v>1</v>
      </c>
      <c r="J1625" s="133">
        <v>6</v>
      </c>
      <c r="K1625" s="133">
        <v>45</v>
      </c>
      <c r="L1625" s="133">
        <v>6</v>
      </c>
      <c r="M1625" s="133" t="s">
        <v>6307</v>
      </c>
      <c r="N1625" s="133"/>
      <c r="O1625" s="133" t="s">
        <v>6228</v>
      </c>
      <c r="P1625" s="133" t="s">
        <v>663</v>
      </c>
      <c r="Q1625" s="166">
        <v>42489</v>
      </c>
      <c r="R1625" s="133"/>
      <c r="S1625" s="146" t="s">
        <v>3649</v>
      </c>
      <c r="T1625" s="173" t="s">
        <v>3649</v>
      </c>
      <c r="U1625" s="1474" t="s">
        <v>3649</v>
      </c>
      <c r="V1625" s="133"/>
      <c r="W1625" s="133"/>
      <c r="X1625" s="133"/>
    </row>
    <row r="1626" spans="1:24" x14ac:dyDescent="0.2">
      <c r="A1626" s="133" t="s">
        <v>7936</v>
      </c>
      <c r="B1626" s="133" t="s">
        <v>4422</v>
      </c>
      <c r="C1626" s="136" t="s">
        <v>7920</v>
      </c>
      <c r="D1626" s="136" t="s">
        <v>2447</v>
      </c>
      <c r="E1626" s="133">
        <v>102340</v>
      </c>
      <c r="F1626" s="133" t="s">
        <v>7937</v>
      </c>
      <c r="G1626" s="133">
        <v>165</v>
      </c>
      <c r="H1626" s="133">
        <v>172</v>
      </c>
      <c r="I1626" s="133">
        <v>1</v>
      </c>
      <c r="J1626" s="133">
        <v>4</v>
      </c>
      <c r="K1626" s="133">
        <v>45</v>
      </c>
      <c r="L1626" s="133">
        <v>4</v>
      </c>
      <c r="M1626" s="133" t="s">
        <v>6307</v>
      </c>
      <c r="N1626" s="133"/>
      <c r="O1626" s="133" t="s">
        <v>7046</v>
      </c>
      <c r="P1626" s="133" t="s">
        <v>663</v>
      </c>
      <c r="Q1626" s="166">
        <v>42489</v>
      </c>
      <c r="R1626" s="133"/>
      <c r="S1626" s="146" t="s">
        <v>3649</v>
      </c>
      <c r="T1626" s="173" t="s">
        <v>3649</v>
      </c>
      <c r="U1626" s="1474" t="s">
        <v>3649</v>
      </c>
      <c r="V1626" s="133"/>
      <c r="W1626" s="133"/>
      <c r="X1626" s="133"/>
    </row>
    <row r="1627" spans="1:24" x14ac:dyDescent="0.2">
      <c r="A1627" s="133" t="s">
        <v>7924</v>
      </c>
      <c r="B1627" s="133" t="s">
        <v>7253</v>
      </c>
      <c r="C1627" s="136" t="s">
        <v>7739</v>
      </c>
      <c r="D1627" s="136" t="s">
        <v>2561</v>
      </c>
      <c r="E1627" s="133">
        <v>102174</v>
      </c>
      <c r="F1627" s="133" t="s">
        <v>3611</v>
      </c>
      <c r="G1627" s="133">
        <v>280</v>
      </c>
      <c r="H1627" s="133">
        <v>303</v>
      </c>
      <c r="I1627" s="133">
        <v>1</v>
      </c>
      <c r="J1627" s="133">
        <v>55</v>
      </c>
      <c r="K1627" s="133">
        <v>54</v>
      </c>
      <c r="L1627" s="133">
        <v>55</v>
      </c>
      <c r="M1627" s="133" t="s">
        <v>7925</v>
      </c>
      <c r="N1627" s="133"/>
      <c r="O1627" s="133" t="s">
        <v>6228</v>
      </c>
      <c r="P1627" s="133" t="s">
        <v>4816</v>
      </c>
      <c r="Q1627" s="166">
        <v>42492</v>
      </c>
      <c r="R1627" s="133"/>
      <c r="S1627" s="146" t="s">
        <v>3649</v>
      </c>
      <c r="T1627" s="173" t="s">
        <v>3649</v>
      </c>
      <c r="U1627" s="1474" t="s">
        <v>3649</v>
      </c>
      <c r="V1627" s="133"/>
      <c r="W1627" s="133"/>
      <c r="X1627" s="133"/>
    </row>
    <row r="1628" spans="1:24" x14ac:dyDescent="0.2">
      <c r="A1628" s="133" t="s">
        <v>7954</v>
      </c>
      <c r="B1628" s="133" t="s">
        <v>7228</v>
      </c>
      <c r="C1628" s="136" t="s">
        <v>7835</v>
      </c>
      <c r="D1628" s="136" t="s">
        <v>1634</v>
      </c>
      <c r="E1628" s="133" t="s">
        <v>5098</v>
      </c>
      <c r="F1628" s="133" t="s">
        <v>5099</v>
      </c>
      <c r="G1628" s="133"/>
      <c r="H1628" s="133">
        <v>175</v>
      </c>
      <c r="I1628" s="133">
        <v>1</v>
      </c>
      <c r="J1628" s="133">
        <v>666</v>
      </c>
      <c r="K1628" s="133">
        <v>37</v>
      </c>
      <c r="L1628" s="133"/>
      <c r="M1628" s="133" t="s">
        <v>2842</v>
      </c>
      <c r="N1628" s="133"/>
      <c r="O1628" s="133" t="s">
        <v>5898</v>
      </c>
      <c r="P1628" s="133" t="s">
        <v>4816</v>
      </c>
      <c r="Q1628" s="166">
        <v>42493</v>
      </c>
      <c r="R1628" s="133"/>
      <c r="S1628" s="146" t="s">
        <v>3649</v>
      </c>
      <c r="T1628" s="173" t="s">
        <v>3649</v>
      </c>
      <c r="U1628" s="1474" t="s">
        <v>3649</v>
      </c>
      <c r="V1628" s="133"/>
      <c r="W1628" s="133"/>
      <c r="X1628" s="133"/>
    </row>
    <row r="1629" spans="1:24" x14ac:dyDescent="0.2">
      <c r="A1629" s="133" t="s">
        <v>7954</v>
      </c>
      <c r="B1629" s="133" t="s">
        <v>7228</v>
      </c>
      <c r="C1629" s="136" t="s">
        <v>7835</v>
      </c>
      <c r="D1629" s="136" t="s">
        <v>1637</v>
      </c>
      <c r="E1629" s="133" t="s">
        <v>5098</v>
      </c>
      <c r="F1629" s="133" t="s">
        <v>5099</v>
      </c>
      <c r="G1629" s="133"/>
      <c r="H1629" s="133">
        <v>175</v>
      </c>
      <c r="I1629" s="133">
        <v>1</v>
      </c>
      <c r="J1629" s="133">
        <v>666</v>
      </c>
      <c r="K1629" s="133">
        <v>37</v>
      </c>
      <c r="L1629" s="133"/>
      <c r="M1629" s="133" t="s">
        <v>2842</v>
      </c>
      <c r="N1629" s="133"/>
      <c r="O1629" s="133" t="s">
        <v>5898</v>
      </c>
      <c r="P1629" s="133" t="s">
        <v>4816</v>
      </c>
      <c r="Q1629" s="166">
        <v>42493</v>
      </c>
      <c r="R1629" s="133"/>
      <c r="S1629" s="146" t="s">
        <v>3649</v>
      </c>
      <c r="T1629" s="173" t="s">
        <v>3649</v>
      </c>
      <c r="U1629" s="1474" t="s">
        <v>3649</v>
      </c>
      <c r="V1629" s="133"/>
      <c r="W1629" s="133"/>
      <c r="X1629" s="133"/>
    </row>
    <row r="1630" spans="1:24" x14ac:dyDescent="0.2">
      <c r="A1630" s="133" t="s">
        <v>7926</v>
      </c>
      <c r="B1630" s="133" t="s">
        <v>4422</v>
      </c>
      <c r="C1630" s="136" t="s">
        <v>7920</v>
      </c>
      <c r="D1630" s="136" t="s">
        <v>2451</v>
      </c>
      <c r="E1630" s="133">
        <v>101720</v>
      </c>
      <c r="F1630" s="133" t="s">
        <v>4839</v>
      </c>
      <c r="G1630" s="133">
        <v>165</v>
      </c>
      <c r="H1630" s="133">
        <v>175</v>
      </c>
      <c r="I1630" s="133">
        <v>1</v>
      </c>
      <c r="J1630" s="133">
        <v>160</v>
      </c>
      <c r="K1630" s="133">
        <v>54</v>
      </c>
      <c r="L1630" s="133">
        <v>220</v>
      </c>
      <c r="M1630" s="133" t="s">
        <v>2731</v>
      </c>
      <c r="N1630" s="133">
        <v>5</v>
      </c>
      <c r="O1630" s="133" t="s">
        <v>6228</v>
      </c>
      <c r="P1630" s="133" t="s">
        <v>663</v>
      </c>
      <c r="Q1630" s="166">
        <v>42494</v>
      </c>
      <c r="R1630" s="133"/>
      <c r="S1630" s="146" t="s">
        <v>3649</v>
      </c>
      <c r="T1630" s="173" t="s">
        <v>3649</v>
      </c>
      <c r="U1630" s="1474" t="s">
        <v>3649</v>
      </c>
      <c r="V1630" s="133"/>
      <c r="W1630" s="133"/>
      <c r="X1630" s="133"/>
    </row>
    <row r="1631" spans="1:24" x14ac:dyDescent="0.2">
      <c r="A1631" s="133" t="s">
        <v>1207</v>
      </c>
      <c r="B1631" s="133" t="s">
        <v>4422</v>
      </c>
      <c r="C1631" s="136" t="s">
        <v>7920</v>
      </c>
      <c r="D1631" s="136" t="s">
        <v>7942</v>
      </c>
      <c r="E1631" s="133"/>
      <c r="F1631" s="133" t="s">
        <v>7943</v>
      </c>
      <c r="G1631" s="133">
        <v>165</v>
      </c>
      <c r="H1631" s="133">
        <v>172</v>
      </c>
      <c r="I1631" s="133">
        <v>1</v>
      </c>
      <c r="J1631" s="133">
        <v>16</v>
      </c>
      <c r="K1631" s="133" t="s">
        <v>4917</v>
      </c>
      <c r="L1631" s="133">
        <v>15</v>
      </c>
      <c r="M1631" s="133" t="s">
        <v>3642</v>
      </c>
      <c r="N1631" s="133"/>
      <c r="O1631" s="133" t="s">
        <v>4556</v>
      </c>
      <c r="P1631" s="133" t="s">
        <v>663</v>
      </c>
      <c r="Q1631" s="166">
        <v>42494</v>
      </c>
      <c r="R1631" s="133"/>
      <c r="S1631" s="146" t="s">
        <v>3649</v>
      </c>
      <c r="T1631" s="173" t="s">
        <v>3649</v>
      </c>
      <c r="U1631" s="1474" t="s">
        <v>3649</v>
      </c>
      <c r="V1631" s="133"/>
      <c r="W1631" s="133"/>
      <c r="X1631" s="133"/>
    </row>
    <row r="1632" spans="1:24" x14ac:dyDescent="0.2">
      <c r="A1632" s="133" t="s">
        <v>7944</v>
      </c>
      <c r="B1632" s="133" t="s">
        <v>4422</v>
      </c>
      <c r="C1632" s="136" t="s">
        <v>7920</v>
      </c>
      <c r="D1632" s="136" t="s">
        <v>4279</v>
      </c>
      <c r="E1632" s="133">
        <v>102345</v>
      </c>
      <c r="F1632" s="133" t="s">
        <v>7945</v>
      </c>
      <c r="G1632" s="133">
        <v>165</v>
      </c>
      <c r="H1632" s="133">
        <v>172</v>
      </c>
      <c r="I1632" s="133">
        <v>1</v>
      </c>
      <c r="J1632" s="133">
        <v>1.5</v>
      </c>
      <c r="K1632" s="133">
        <v>45</v>
      </c>
      <c r="L1632" s="133">
        <v>1</v>
      </c>
      <c r="M1632" s="133" t="s">
        <v>6307</v>
      </c>
      <c r="N1632" s="133"/>
      <c r="O1632" s="133" t="s">
        <v>3616</v>
      </c>
      <c r="P1632" s="133" t="s">
        <v>663</v>
      </c>
      <c r="Q1632" s="166">
        <v>42494</v>
      </c>
      <c r="R1632" s="133"/>
      <c r="S1632" s="146" t="s">
        <v>3649</v>
      </c>
      <c r="T1632" s="173" t="s">
        <v>3649</v>
      </c>
      <c r="U1632" s="1474" t="s">
        <v>3649</v>
      </c>
      <c r="V1632" s="133"/>
      <c r="W1632" s="133"/>
      <c r="X1632" s="133"/>
    </row>
    <row r="1633" spans="1:24" x14ac:dyDescent="0.2">
      <c r="A1633" s="133" t="s">
        <v>1207</v>
      </c>
      <c r="B1633" s="133" t="s">
        <v>4422</v>
      </c>
      <c r="C1633" s="136" t="s">
        <v>7920</v>
      </c>
      <c r="D1633" s="136" t="s">
        <v>7951</v>
      </c>
      <c r="E1633" s="133"/>
      <c r="F1633" s="133" t="s">
        <v>7943</v>
      </c>
      <c r="G1633" s="133">
        <v>165</v>
      </c>
      <c r="H1633" s="133">
        <v>172</v>
      </c>
      <c r="I1633" s="133">
        <v>1</v>
      </c>
      <c r="J1633" s="133">
        <v>1</v>
      </c>
      <c r="K1633" s="133">
        <v>54</v>
      </c>
      <c r="L1633" s="133">
        <v>1</v>
      </c>
      <c r="M1633" s="133" t="s">
        <v>3642</v>
      </c>
      <c r="N1633" s="133"/>
      <c r="O1633" s="133" t="s">
        <v>3616</v>
      </c>
      <c r="P1633" s="133" t="s">
        <v>7952</v>
      </c>
      <c r="Q1633" s="166">
        <v>42494</v>
      </c>
      <c r="R1633" s="133"/>
      <c r="S1633" s="146" t="s">
        <v>3649</v>
      </c>
      <c r="T1633" s="173" t="s">
        <v>3649</v>
      </c>
      <c r="U1633" s="1474" t="s">
        <v>3649</v>
      </c>
      <c r="V1633" s="133"/>
      <c r="W1633" s="133"/>
      <c r="X1633" s="133"/>
    </row>
    <row r="1634" spans="1:24" x14ac:dyDescent="0.2">
      <c r="A1634" s="133" t="s">
        <v>7953</v>
      </c>
      <c r="B1634" s="133" t="s">
        <v>4422</v>
      </c>
      <c r="C1634" s="136" t="s">
        <v>7920</v>
      </c>
      <c r="D1634" s="136" t="s">
        <v>4292</v>
      </c>
      <c r="E1634" s="133">
        <v>102238</v>
      </c>
      <c r="F1634" s="133" t="s">
        <v>6715</v>
      </c>
      <c r="G1634" s="133">
        <v>165</v>
      </c>
      <c r="H1634" s="133">
        <v>172</v>
      </c>
      <c r="I1634" s="133">
        <v>1</v>
      </c>
      <c r="J1634" s="133">
        <v>22</v>
      </c>
      <c r="K1634" s="133">
        <v>54</v>
      </c>
      <c r="L1634" s="133">
        <v>22</v>
      </c>
      <c r="M1634" s="133" t="s">
        <v>2731</v>
      </c>
      <c r="N1634" s="133"/>
      <c r="O1634" s="133" t="s">
        <v>6228</v>
      </c>
      <c r="P1634" s="133" t="s">
        <v>4816</v>
      </c>
      <c r="Q1634" s="166">
        <v>42494</v>
      </c>
      <c r="R1634" s="133"/>
      <c r="S1634" s="146" t="s">
        <v>3649</v>
      </c>
      <c r="T1634" s="173" t="s">
        <v>3649</v>
      </c>
      <c r="U1634" s="1474" t="s">
        <v>3649</v>
      </c>
      <c r="V1634" s="133"/>
      <c r="W1634" s="133"/>
      <c r="X1634" s="133"/>
    </row>
    <row r="1635" spans="1:24" x14ac:dyDescent="0.2">
      <c r="A1635" s="133" t="s">
        <v>7927</v>
      </c>
      <c r="B1635" s="133" t="s">
        <v>7255</v>
      </c>
      <c r="C1635" s="136" t="s">
        <v>7622</v>
      </c>
      <c r="D1635" s="136" t="s">
        <v>2212</v>
      </c>
      <c r="E1635" s="133">
        <v>100026</v>
      </c>
      <c r="F1635" s="133">
        <v>246342</v>
      </c>
      <c r="G1635" s="133">
        <v>165</v>
      </c>
      <c r="H1635" s="133">
        <v>172</v>
      </c>
      <c r="I1635" s="133">
        <v>1</v>
      </c>
      <c r="J1635" s="133">
        <v>220</v>
      </c>
      <c r="K1635" s="133">
        <v>46</v>
      </c>
      <c r="L1635" s="133">
        <v>440</v>
      </c>
      <c r="M1635" s="133" t="s">
        <v>2731</v>
      </c>
      <c r="N1635" s="133">
        <v>17</v>
      </c>
      <c r="O1635" s="133" t="s">
        <v>6228</v>
      </c>
      <c r="P1635" s="133" t="s">
        <v>663</v>
      </c>
      <c r="Q1635" s="166">
        <v>42501</v>
      </c>
      <c r="R1635" s="133"/>
      <c r="S1635" s="146" t="s">
        <v>3649</v>
      </c>
      <c r="T1635" s="173" t="s">
        <v>3649</v>
      </c>
      <c r="U1635" s="1474" t="s">
        <v>3649</v>
      </c>
      <c r="V1635" s="133"/>
      <c r="W1635" s="133"/>
      <c r="X1635" s="133"/>
    </row>
    <row r="1636" spans="1:24" x14ac:dyDescent="0.2">
      <c r="A1636" s="133" t="s">
        <v>7927</v>
      </c>
      <c r="B1636" s="133" t="s">
        <v>7255</v>
      </c>
      <c r="C1636" s="136" t="s">
        <v>7622</v>
      </c>
      <c r="D1636" s="136" t="s">
        <v>2214</v>
      </c>
      <c r="E1636" s="133">
        <v>100026</v>
      </c>
      <c r="F1636" s="133">
        <v>246342</v>
      </c>
      <c r="G1636" s="133">
        <v>165</v>
      </c>
      <c r="H1636" s="133">
        <v>172</v>
      </c>
      <c r="I1636" s="133">
        <v>1</v>
      </c>
      <c r="J1636" s="133">
        <v>220</v>
      </c>
      <c r="K1636" s="133">
        <v>46</v>
      </c>
      <c r="L1636" s="133">
        <v>440</v>
      </c>
      <c r="M1636" s="133" t="s">
        <v>2731</v>
      </c>
      <c r="N1636" s="133">
        <v>17</v>
      </c>
      <c r="O1636" s="133" t="s">
        <v>6228</v>
      </c>
      <c r="P1636" s="133" t="s">
        <v>663</v>
      </c>
      <c r="Q1636" s="166">
        <v>42501</v>
      </c>
      <c r="R1636" s="133"/>
      <c r="S1636" s="146" t="s">
        <v>3649</v>
      </c>
      <c r="T1636" s="173" t="s">
        <v>3649</v>
      </c>
      <c r="U1636" s="1474" t="s">
        <v>3649</v>
      </c>
      <c r="V1636" s="133"/>
      <c r="W1636" s="133"/>
      <c r="X1636" s="133"/>
    </row>
    <row r="1637" spans="1:24" x14ac:dyDescent="0.2">
      <c r="A1637" s="133" t="s">
        <v>7940</v>
      </c>
      <c r="B1637" s="133" t="s">
        <v>7262</v>
      </c>
      <c r="C1637" s="136" t="s">
        <v>7501</v>
      </c>
      <c r="D1637" s="136" t="s">
        <v>1634</v>
      </c>
      <c r="E1637" s="133">
        <v>200265</v>
      </c>
      <c r="F1637" s="133" t="s">
        <v>6912</v>
      </c>
      <c r="G1637" s="133">
        <v>220</v>
      </c>
      <c r="H1637" s="133">
        <v>250</v>
      </c>
      <c r="I1637" s="133">
        <v>1</v>
      </c>
      <c r="J1637" s="133">
        <v>440</v>
      </c>
      <c r="K1637" s="133">
        <v>18</v>
      </c>
      <c r="L1637" s="133">
        <v>1320</v>
      </c>
      <c r="M1637" s="133" t="s">
        <v>1853</v>
      </c>
      <c r="N1637" s="133"/>
      <c r="O1637" s="133" t="s">
        <v>7941</v>
      </c>
      <c r="P1637" s="133" t="s">
        <v>663</v>
      </c>
      <c r="Q1637" s="166">
        <v>42500</v>
      </c>
      <c r="R1637" s="133"/>
      <c r="S1637" s="146" t="s">
        <v>3649</v>
      </c>
      <c r="T1637" s="173" t="s">
        <v>3649</v>
      </c>
      <c r="U1637" s="1474" t="s">
        <v>3649</v>
      </c>
      <c r="V1637" s="133"/>
      <c r="W1637" s="133"/>
      <c r="X1637" s="133"/>
    </row>
    <row r="1638" spans="1:24" x14ac:dyDescent="0.2">
      <c r="A1638" s="133" t="s">
        <v>7963</v>
      </c>
      <c r="B1638" s="133" t="s">
        <v>7253</v>
      </c>
      <c r="C1638" s="136" t="s">
        <v>7739</v>
      </c>
      <c r="D1638" s="136" t="s">
        <v>4273</v>
      </c>
      <c r="E1638" s="133">
        <v>102219</v>
      </c>
      <c r="F1638" s="133" t="s">
        <v>4166</v>
      </c>
      <c r="G1638" s="133">
        <v>280</v>
      </c>
      <c r="H1638" s="133">
        <v>303</v>
      </c>
      <c r="I1638" s="133">
        <v>1</v>
      </c>
      <c r="J1638" s="133">
        <v>4</v>
      </c>
      <c r="K1638" s="133">
        <v>54</v>
      </c>
      <c r="L1638" s="133">
        <v>3</v>
      </c>
      <c r="M1638" s="133"/>
      <c r="N1638" s="133"/>
      <c r="O1638" s="133" t="s">
        <v>6228</v>
      </c>
      <c r="P1638" s="133" t="s">
        <v>663</v>
      </c>
      <c r="Q1638" s="166">
        <v>42500</v>
      </c>
      <c r="R1638" s="133"/>
      <c r="S1638" s="146" t="s">
        <v>3649</v>
      </c>
      <c r="T1638" s="173" t="s">
        <v>3649</v>
      </c>
      <c r="U1638" s="1474" t="s">
        <v>3649</v>
      </c>
      <c r="V1638" s="133"/>
      <c r="W1638" s="133"/>
      <c r="X1638" s="133"/>
    </row>
    <row r="1639" spans="1:24" x14ac:dyDescent="0.2">
      <c r="A1639" s="133" t="s">
        <v>1207</v>
      </c>
      <c r="B1639" s="133" t="s">
        <v>4422</v>
      </c>
      <c r="C1639" s="136" t="s">
        <v>7920</v>
      </c>
      <c r="D1639" s="136" t="s">
        <v>7964</v>
      </c>
      <c r="E1639" s="133"/>
      <c r="F1639" s="133" t="s">
        <v>7943</v>
      </c>
      <c r="G1639" s="133">
        <v>165</v>
      </c>
      <c r="H1639" s="133">
        <v>172</v>
      </c>
      <c r="I1639" s="133">
        <v>1</v>
      </c>
      <c r="J1639" s="133">
        <v>2</v>
      </c>
      <c r="K1639" s="133" t="s">
        <v>7958</v>
      </c>
      <c r="L1639" s="133">
        <v>2</v>
      </c>
      <c r="M1639" s="133"/>
      <c r="N1639" s="133"/>
      <c r="O1639" s="133" t="s">
        <v>4556</v>
      </c>
      <c r="P1639" s="133" t="s">
        <v>663</v>
      </c>
      <c r="Q1639" s="166">
        <v>42501</v>
      </c>
      <c r="R1639" s="133"/>
      <c r="S1639" s="146" t="s">
        <v>3649</v>
      </c>
      <c r="T1639" s="173" t="s">
        <v>3649</v>
      </c>
      <c r="U1639" s="1474" t="s">
        <v>3649</v>
      </c>
      <c r="V1639" s="133"/>
      <c r="W1639" s="133"/>
      <c r="X1639" s="133"/>
    </row>
    <row r="1640" spans="1:24" x14ac:dyDescent="0.2">
      <c r="A1640" s="133" t="s">
        <v>1207</v>
      </c>
      <c r="B1640" s="133" t="s">
        <v>4422</v>
      </c>
      <c r="C1640" s="136" t="s">
        <v>7920</v>
      </c>
      <c r="D1640" s="136" t="s">
        <v>7991</v>
      </c>
      <c r="E1640" s="133"/>
      <c r="F1640" s="133" t="s">
        <v>7943</v>
      </c>
      <c r="G1640" s="133">
        <v>165</v>
      </c>
      <c r="H1640" s="133">
        <v>172</v>
      </c>
      <c r="I1640" s="133">
        <v>1</v>
      </c>
      <c r="J1640" s="133">
        <v>2</v>
      </c>
      <c r="K1640" s="133" t="s">
        <v>7958</v>
      </c>
      <c r="L1640" s="133">
        <v>2</v>
      </c>
      <c r="M1640" s="133"/>
      <c r="N1640" s="133"/>
      <c r="O1640" s="133" t="s">
        <v>4556</v>
      </c>
      <c r="P1640" s="133" t="s">
        <v>663</v>
      </c>
      <c r="Q1640" s="166">
        <v>42502</v>
      </c>
      <c r="R1640" s="133"/>
      <c r="S1640" s="146" t="s">
        <v>3649</v>
      </c>
      <c r="T1640" s="173" t="s">
        <v>3649</v>
      </c>
      <c r="U1640" s="1474" t="s">
        <v>3649</v>
      </c>
      <c r="V1640" s="133"/>
      <c r="W1640" s="133"/>
      <c r="X1640" s="133"/>
    </row>
    <row r="1641" spans="1:24" x14ac:dyDescent="0.2">
      <c r="A1641" s="133" t="s">
        <v>7940</v>
      </c>
      <c r="B1641" s="133" t="s">
        <v>7262</v>
      </c>
      <c r="C1641" s="136" t="s">
        <v>7501</v>
      </c>
      <c r="D1641" s="136" t="s">
        <v>2726</v>
      </c>
      <c r="E1641" s="133">
        <v>200265</v>
      </c>
      <c r="F1641" s="133" t="s">
        <v>6912</v>
      </c>
      <c r="G1641" s="133">
        <v>220</v>
      </c>
      <c r="H1641" s="133">
        <v>250</v>
      </c>
      <c r="I1641" s="133">
        <v>1</v>
      </c>
      <c r="J1641" s="133">
        <v>440</v>
      </c>
      <c r="K1641" s="133">
        <v>18</v>
      </c>
      <c r="L1641" s="133">
        <v>1320</v>
      </c>
      <c r="M1641" s="133" t="s">
        <v>1853</v>
      </c>
      <c r="N1641" s="133"/>
      <c r="O1641" s="133" t="s">
        <v>7941</v>
      </c>
      <c r="P1641" s="133" t="s">
        <v>663</v>
      </c>
      <c r="Q1641" s="166">
        <v>42503</v>
      </c>
      <c r="R1641" s="133"/>
      <c r="S1641" s="146" t="s">
        <v>3649</v>
      </c>
      <c r="T1641" s="173" t="s">
        <v>3649</v>
      </c>
      <c r="U1641" s="1474" t="s">
        <v>3649</v>
      </c>
      <c r="V1641" s="133"/>
      <c r="W1641" s="133"/>
      <c r="X1641" s="133"/>
    </row>
    <row r="1642" spans="1:24" x14ac:dyDescent="0.2">
      <c r="A1642" s="133" t="s">
        <v>7998</v>
      </c>
      <c r="B1642" s="133" t="s">
        <v>4422</v>
      </c>
      <c r="C1642" s="136" t="s">
        <v>7920</v>
      </c>
      <c r="D1642" s="136" t="s">
        <v>525</v>
      </c>
      <c r="E1642" s="133">
        <v>102346</v>
      </c>
      <c r="F1642" s="133" t="s">
        <v>7999</v>
      </c>
      <c r="G1642" s="133">
        <v>165</v>
      </c>
      <c r="H1642" s="133">
        <v>172</v>
      </c>
      <c r="I1642" s="133">
        <v>1</v>
      </c>
      <c r="J1642" s="133">
        <v>4</v>
      </c>
      <c r="K1642" s="133">
        <v>45</v>
      </c>
      <c r="L1642" s="133">
        <v>3</v>
      </c>
      <c r="M1642" s="133" t="s">
        <v>6307</v>
      </c>
      <c r="N1642" s="133"/>
      <c r="O1642" s="133" t="s">
        <v>6228</v>
      </c>
      <c r="P1642" s="133" t="s">
        <v>663</v>
      </c>
      <c r="Q1642" s="166">
        <v>42502</v>
      </c>
      <c r="R1642" s="133"/>
      <c r="S1642" s="146" t="s">
        <v>3649</v>
      </c>
      <c r="T1642" s="173" t="s">
        <v>3649</v>
      </c>
      <c r="U1642" s="1474" t="s">
        <v>3649</v>
      </c>
      <c r="V1642" s="133"/>
      <c r="W1642" s="133"/>
      <c r="X1642" s="133"/>
    </row>
    <row r="1643" spans="1:24" x14ac:dyDescent="0.2">
      <c r="A1643" s="133" t="s">
        <v>1207</v>
      </c>
      <c r="B1643" s="133" t="s">
        <v>4422</v>
      </c>
      <c r="C1643" s="136" t="s">
        <v>7920</v>
      </c>
      <c r="D1643" s="136" t="s">
        <v>8000</v>
      </c>
      <c r="E1643" s="133"/>
      <c r="F1643" s="133" t="s">
        <v>7943</v>
      </c>
      <c r="G1643" s="133">
        <v>165</v>
      </c>
      <c r="H1643" s="133">
        <v>172</v>
      </c>
      <c r="I1643" s="133">
        <v>1</v>
      </c>
      <c r="J1643" s="133">
        <v>0.6</v>
      </c>
      <c r="K1643" s="133" t="s">
        <v>8001</v>
      </c>
      <c r="L1643" s="133">
        <v>0.6</v>
      </c>
      <c r="M1643" s="133"/>
      <c r="N1643" s="133"/>
      <c r="O1643" s="133" t="s">
        <v>4556</v>
      </c>
      <c r="P1643" s="133" t="s">
        <v>663</v>
      </c>
      <c r="Q1643" s="166">
        <v>42507</v>
      </c>
      <c r="R1643" s="133"/>
      <c r="S1643" s="146" t="s">
        <v>3649</v>
      </c>
      <c r="T1643" s="173" t="s">
        <v>3649</v>
      </c>
      <c r="U1643" s="1474" t="s">
        <v>3649</v>
      </c>
      <c r="V1643" s="133"/>
      <c r="W1643" s="133"/>
      <c r="X1643" s="133"/>
    </row>
    <row r="1644" spans="1:24" x14ac:dyDescent="0.2">
      <c r="A1644" s="133" t="s">
        <v>7814</v>
      </c>
      <c r="B1644" s="133" t="s">
        <v>7260</v>
      </c>
      <c r="C1644" s="136" t="s">
        <v>7939</v>
      </c>
      <c r="D1644" s="136" t="s">
        <v>1651</v>
      </c>
      <c r="E1644" s="133"/>
      <c r="F1644" s="133">
        <v>136900</v>
      </c>
      <c r="G1644" s="133"/>
      <c r="H1644" s="133">
        <v>125</v>
      </c>
      <c r="I1644" s="133">
        <v>1</v>
      </c>
      <c r="J1644" s="133">
        <v>602</v>
      </c>
      <c r="K1644" s="133">
        <v>33</v>
      </c>
      <c r="L1644" s="133"/>
      <c r="M1644" s="133" t="s">
        <v>7098</v>
      </c>
      <c r="N1644" s="133"/>
      <c r="O1644" s="133" t="s">
        <v>2573</v>
      </c>
      <c r="P1644" s="133" t="s">
        <v>2277</v>
      </c>
      <c r="Q1644" s="166">
        <v>42508</v>
      </c>
      <c r="R1644" s="133"/>
      <c r="S1644" s="146" t="s">
        <v>3649</v>
      </c>
      <c r="T1644" s="173" t="s">
        <v>3649</v>
      </c>
      <c r="U1644" s="1474" t="s">
        <v>3649</v>
      </c>
      <c r="V1644" s="133"/>
      <c r="W1644" s="133"/>
      <c r="X1644" s="133"/>
    </row>
    <row r="1645" spans="1:24" x14ac:dyDescent="0.2">
      <c r="A1645" s="133" t="s">
        <v>7814</v>
      </c>
      <c r="B1645" s="133" t="s">
        <v>7260</v>
      </c>
      <c r="C1645" s="136" t="s">
        <v>7939</v>
      </c>
      <c r="D1645" s="136" t="s">
        <v>1631</v>
      </c>
      <c r="E1645" s="133"/>
      <c r="F1645" s="133">
        <v>136900</v>
      </c>
      <c r="G1645" s="133"/>
      <c r="H1645" s="133">
        <v>125</v>
      </c>
      <c r="I1645" s="133">
        <v>1</v>
      </c>
      <c r="J1645" s="133">
        <v>602</v>
      </c>
      <c r="K1645" s="133">
        <v>33</v>
      </c>
      <c r="L1645" s="133"/>
      <c r="M1645" s="133" t="s">
        <v>7098</v>
      </c>
      <c r="N1645" s="133"/>
      <c r="O1645" s="133" t="s">
        <v>2573</v>
      </c>
      <c r="P1645" s="133" t="s">
        <v>2277</v>
      </c>
      <c r="Q1645" s="166">
        <v>42508</v>
      </c>
      <c r="R1645" s="133"/>
      <c r="S1645" s="146" t="s">
        <v>3649</v>
      </c>
      <c r="T1645" s="173" t="s">
        <v>3649</v>
      </c>
      <c r="U1645" s="1474" t="s">
        <v>3649</v>
      </c>
      <c r="V1645" s="133"/>
      <c r="W1645" s="133"/>
      <c r="X1645" s="133"/>
    </row>
    <row r="1646" spans="1:24" x14ac:dyDescent="0.2">
      <c r="A1646" s="133" t="s">
        <v>7995</v>
      </c>
      <c r="B1646" s="133" t="s">
        <v>7253</v>
      </c>
      <c r="C1646" s="136" t="s">
        <v>7739</v>
      </c>
      <c r="D1646" s="136" t="s">
        <v>4279</v>
      </c>
      <c r="E1646" s="133"/>
      <c r="F1646" s="133" t="s">
        <v>5198</v>
      </c>
      <c r="G1646" s="133">
        <v>280</v>
      </c>
      <c r="H1646" s="133">
        <v>305</v>
      </c>
      <c r="I1646" s="133">
        <v>1</v>
      </c>
      <c r="J1646" s="133">
        <v>330</v>
      </c>
      <c r="K1646" s="133">
        <v>45</v>
      </c>
      <c r="L1646" s="133">
        <v>330</v>
      </c>
      <c r="M1646" s="133"/>
      <c r="N1646" s="133"/>
      <c r="O1646" s="133" t="s">
        <v>7996</v>
      </c>
      <c r="P1646" s="133" t="s">
        <v>663</v>
      </c>
      <c r="Q1646" s="166">
        <v>42514</v>
      </c>
      <c r="R1646" s="133"/>
      <c r="S1646" s="146" t="s">
        <v>3649</v>
      </c>
      <c r="T1646" s="173" t="s">
        <v>3649</v>
      </c>
      <c r="U1646" s="1474" t="s">
        <v>3649</v>
      </c>
      <c r="V1646" s="133"/>
      <c r="W1646" s="133"/>
      <c r="X1646" s="133"/>
    </row>
    <row r="1647" spans="1:24" x14ac:dyDescent="0.2">
      <c r="A1647" s="133" t="s">
        <v>8002</v>
      </c>
      <c r="B1647" s="133" t="s">
        <v>4422</v>
      </c>
      <c r="C1647" s="136" t="s">
        <v>7920</v>
      </c>
      <c r="D1647" s="136" t="s">
        <v>537</v>
      </c>
      <c r="E1647" s="133">
        <v>100273</v>
      </c>
      <c r="F1647" s="133">
        <v>250102</v>
      </c>
      <c r="G1647" s="133">
        <v>165</v>
      </c>
      <c r="H1647" s="133">
        <v>172</v>
      </c>
      <c r="I1647" s="133">
        <v>1</v>
      </c>
      <c r="J1647" s="133">
        <v>330</v>
      </c>
      <c r="K1647" s="133">
        <v>50</v>
      </c>
      <c r="L1647" s="133"/>
      <c r="M1647" s="133"/>
      <c r="N1647" s="133"/>
      <c r="O1647" s="133" t="s">
        <v>6523</v>
      </c>
      <c r="P1647" s="133" t="s">
        <v>663</v>
      </c>
      <c r="Q1647" s="166">
        <v>42514</v>
      </c>
      <c r="R1647" s="133"/>
      <c r="S1647" s="146" t="s">
        <v>3649</v>
      </c>
      <c r="T1647" s="173" t="s">
        <v>3649</v>
      </c>
      <c r="U1647" s="1474" t="s">
        <v>3649</v>
      </c>
      <c r="V1647" s="133"/>
      <c r="W1647" s="133"/>
      <c r="X1647" s="133"/>
    </row>
    <row r="1648" spans="1:24" x14ac:dyDescent="0.2">
      <c r="A1648" s="133" t="s">
        <v>1207</v>
      </c>
      <c r="B1648" s="133" t="s">
        <v>4422</v>
      </c>
      <c r="C1648" s="136" t="s">
        <v>7920</v>
      </c>
      <c r="D1648" s="136" t="s">
        <v>8009</v>
      </c>
      <c r="E1648" s="133"/>
      <c r="F1648" s="133" t="s">
        <v>7943</v>
      </c>
      <c r="G1648" s="133">
        <v>165</v>
      </c>
      <c r="H1648" s="133">
        <v>172</v>
      </c>
      <c r="I1648" s="133">
        <v>1</v>
      </c>
      <c r="J1648" s="133">
        <v>2.5</v>
      </c>
      <c r="K1648" s="133" t="s">
        <v>7369</v>
      </c>
      <c r="L1648" s="133"/>
      <c r="M1648" s="133"/>
      <c r="N1648" s="133"/>
      <c r="O1648" s="133" t="s">
        <v>4556</v>
      </c>
      <c r="P1648" s="133" t="s">
        <v>663</v>
      </c>
      <c r="Q1648" s="166">
        <v>42514</v>
      </c>
      <c r="R1648" s="133"/>
      <c r="S1648" s="146" t="s">
        <v>3649</v>
      </c>
      <c r="T1648" s="173" t="s">
        <v>3649</v>
      </c>
      <c r="U1648" s="1474" t="s">
        <v>3649</v>
      </c>
      <c r="V1648" s="133"/>
      <c r="W1648" s="133"/>
      <c r="X1648" s="133"/>
    </row>
    <row r="1649" spans="1:24" x14ac:dyDescent="0.2">
      <c r="A1649" s="133" t="s">
        <v>8010</v>
      </c>
      <c r="B1649" s="133" t="s">
        <v>4422</v>
      </c>
      <c r="C1649" s="136" t="s">
        <v>7920</v>
      </c>
      <c r="D1649" s="136" t="s">
        <v>4638</v>
      </c>
      <c r="E1649" s="133">
        <v>102348</v>
      </c>
      <c r="F1649" s="133" t="s">
        <v>8011</v>
      </c>
      <c r="G1649" s="133">
        <v>165</v>
      </c>
      <c r="H1649" s="133">
        <v>172</v>
      </c>
      <c r="I1649" s="133">
        <v>1</v>
      </c>
      <c r="J1649" s="133">
        <v>6.2</v>
      </c>
      <c r="K1649" s="133">
        <v>54</v>
      </c>
      <c r="L1649" s="133">
        <v>6</v>
      </c>
      <c r="M1649" s="133"/>
      <c r="N1649" s="133"/>
      <c r="O1649" s="133" t="s">
        <v>6228</v>
      </c>
      <c r="P1649" s="133" t="s">
        <v>663</v>
      </c>
      <c r="Q1649" s="166">
        <v>42514</v>
      </c>
      <c r="R1649" s="133"/>
      <c r="S1649" s="146" t="s">
        <v>3649</v>
      </c>
      <c r="T1649" s="173" t="s">
        <v>3649</v>
      </c>
      <c r="U1649" s="1474" t="s">
        <v>3649</v>
      </c>
      <c r="V1649" s="133"/>
      <c r="W1649" s="133"/>
      <c r="X1649" s="133"/>
    </row>
    <row r="1650" spans="1:24" x14ac:dyDescent="0.2">
      <c r="A1650" s="133" t="s">
        <v>7954</v>
      </c>
      <c r="B1650" s="133" t="s">
        <v>7228</v>
      </c>
      <c r="C1650" s="136" t="s">
        <v>7835</v>
      </c>
      <c r="D1650" s="136" t="s">
        <v>2726</v>
      </c>
      <c r="E1650" s="133" t="s">
        <v>5098</v>
      </c>
      <c r="F1650" s="133" t="s">
        <v>5099</v>
      </c>
      <c r="G1650" s="133"/>
      <c r="H1650" s="133">
        <v>175</v>
      </c>
      <c r="I1650" s="133">
        <v>1</v>
      </c>
      <c r="J1650" s="133">
        <v>666</v>
      </c>
      <c r="K1650" s="133">
        <v>37</v>
      </c>
      <c r="L1650" s="133"/>
      <c r="M1650" s="133" t="s">
        <v>2842</v>
      </c>
      <c r="N1650" s="133"/>
      <c r="O1650" s="133" t="s">
        <v>5898</v>
      </c>
      <c r="P1650" s="133" t="s">
        <v>2277</v>
      </c>
      <c r="Q1650" s="166">
        <v>42546</v>
      </c>
      <c r="R1650" s="133"/>
      <c r="S1650" s="146" t="s">
        <v>3649</v>
      </c>
      <c r="T1650" s="173" t="s">
        <v>3649</v>
      </c>
      <c r="U1650" s="1474" t="s">
        <v>3649</v>
      </c>
      <c r="V1650" s="133"/>
      <c r="W1650" s="133"/>
      <c r="X1650" s="133"/>
    </row>
    <row r="1651" spans="1:24" x14ac:dyDescent="0.2">
      <c r="A1651" s="133" t="s">
        <v>7954</v>
      </c>
      <c r="B1651" s="133" t="s">
        <v>7228</v>
      </c>
      <c r="C1651" s="136" t="s">
        <v>7835</v>
      </c>
      <c r="D1651" s="136" t="s">
        <v>2729</v>
      </c>
      <c r="E1651" s="133" t="s">
        <v>5098</v>
      </c>
      <c r="F1651" s="133" t="s">
        <v>5099</v>
      </c>
      <c r="G1651" s="133">
        <v>165</v>
      </c>
      <c r="H1651" s="133">
        <v>175</v>
      </c>
      <c r="I1651" s="133">
        <v>1</v>
      </c>
      <c r="J1651" s="133">
        <v>666</v>
      </c>
      <c r="K1651" s="133">
        <v>37</v>
      </c>
      <c r="L1651" s="133"/>
      <c r="M1651" s="133" t="s">
        <v>2842</v>
      </c>
      <c r="N1651" s="133"/>
      <c r="O1651" s="133" t="s">
        <v>5898</v>
      </c>
      <c r="P1651" s="133" t="s">
        <v>2277</v>
      </c>
      <c r="Q1651" s="166">
        <v>42180</v>
      </c>
      <c r="R1651" s="133"/>
      <c r="S1651" s="146" t="s">
        <v>3649</v>
      </c>
      <c r="T1651" s="173" t="s">
        <v>3649</v>
      </c>
      <c r="U1651" s="1474" t="s">
        <v>3649</v>
      </c>
      <c r="V1651" s="133"/>
      <c r="W1651" s="133"/>
      <c r="X1651" s="133"/>
    </row>
    <row r="1652" spans="1:24" x14ac:dyDescent="0.2">
      <c r="A1652" s="133" t="s">
        <v>8012</v>
      </c>
      <c r="B1652" s="133" t="s">
        <v>4422</v>
      </c>
      <c r="C1652" s="136" t="s">
        <v>7920</v>
      </c>
      <c r="D1652" s="136" t="s">
        <v>4642</v>
      </c>
      <c r="E1652" s="133">
        <v>100198</v>
      </c>
      <c r="F1652" s="133" t="s">
        <v>3635</v>
      </c>
      <c r="G1652" s="133">
        <v>165</v>
      </c>
      <c r="H1652" s="133">
        <v>172</v>
      </c>
      <c r="I1652" s="133">
        <v>1</v>
      </c>
      <c r="J1652" s="133">
        <v>121</v>
      </c>
      <c r="K1652" s="133">
        <v>54</v>
      </c>
      <c r="L1652" s="133">
        <v>121</v>
      </c>
      <c r="M1652" s="133" t="s">
        <v>6384</v>
      </c>
      <c r="N1652" s="133"/>
      <c r="O1652" s="133" t="s">
        <v>6228</v>
      </c>
      <c r="P1652" s="133" t="s">
        <v>2277</v>
      </c>
      <c r="Q1652" s="166">
        <v>42180</v>
      </c>
      <c r="R1652" s="133"/>
      <c r="S1652" s="146" t="s">
        <v>3649</v>
      </c>
      <c r="T1652" s="173" t="s">
        <v>3649</v>
      </c>
      <c r="U1652" s="1474" t="s">
        <v>3649</v>
      </c>
      <c r="V1652" s="133"/>
      <c r="W1652" s="133"/>
      <c r="X1652" s="133"/>
    </row>
    <row r="1653" spans="1:24" x14ac:dyDescent="0.2">
      <c r="A1653" s="133" t="s">
        <v>1207</v>
      </c>
      <c r="B1653" s="133" t="s">
        <v>4422</v>
      </c>
      <c r="C1653" s="136" t="s">
        <v>7920</v>
      </c>
      <c r="D1653" s="136" t="s">
        <v>4645</v>
      </c>
      <c r="E1653" s="133"/>
      <c r="F1653" s="133" t="s">
        <v>8020</v>
      </c>
      <c r="G1653" s="133">
        <v>165</v>
      </c>
      <c r="H1653" s="133">
        <v>172</v>
      </c>
      <c r="I1653" s="133">
        <v>1</v>
      </c>
      <c r="J1653" s="133">
        <v>10</v>
      </c>
      <c r="K1653" s="133">
        <v>54</v>
      </c>
      <c r="L1653" s="133">
        <v>10</v>
      </c>
      <c r="M1653" s="133" t="s">
        <v>7370</v>
      </c>
      <c r="N1653" s="133"/>
      <c r="O1653" s="133" t="s">
        <v>6228</v>
      </c>
      <c r="P1653" s="133" t="s">
        <v>663</v>
      </c>
      <c r="Q1653" s="166">
        <v>42516</v>
      </c>
      <c r="R1653" s="133"/>
      <c r="S1653" s="146" t="s">
        <v>3649</v>
      </c>
      <c r="T1653" s="173" t="s">
        <v>3649</v>
      </c>
      <c r="U1653" s="1474" t="s">
        <v>3649</v>
      </c>
      <c r="V1653" s="133"/>
      <c r="W1653" s="133"/>
      <c r="X1653" s="133"/>
    </row>
    <row r="1654" spans="1:24" x14ac:dyDescent="0.2">
      <c r="A1654" s="133" t="s">
        <v>8017</v>
      </c>
      <c r="B1654" s="133" t="s">
        <v>7291</v>
      </c>
      <c r="C1654" s="136" t="s">
        <v>6953</v>
      </c>
      <c r="D1654" s="136" t="s">
        <v>8033</v>
      </c>
      <c r="E1654" s="133">
        <v>102349</v>
      </c>
      <c r="F1654" s="133" t="s">
        <v>8018</v>
      </c>
      <c r="G1654" s="133">
        <v>280</v>
      </c>
      <c r="H1654" s="133">
        <v>303</v>
      </c>
      <c r="I1654" s="133">
        <v>1</v>
      </c>
      <c r="J1654" s="133">
        <v>53</v>
      </c>
      <c r="K1654" s="133">
        <v>45</v>
      </c>
      <c r="L1654" s="133">
        <v>55</v>
      </c>
      <c r="M1654" s="133"/>
      <c r="N1654" s="133">
        <v>2</v>
      </c>
      <c r="O1654" s="133" t="s">
        <v>8019</v>
      </c>
      <c r="P1654" s="133" t="s">
        <v>663</v>
      </c>
      <c r="Q1654" s="166">
        <v>42516</v>
      </c>
      <c r="R1654" s="133"/>
      <c r="S1654" s="146" t="s">
        <v>3649</v>
      </c>
      <c r="T1654" s="173" t="s">
        <v>3649</v>
      </c>
      <c r="U1654" s="1474" t="s">
        <v>3649</v>
      </c>
      <c r="V1654" s="133"/>
      <c r="W1654" s="133"/>
      <c r="X1654" s="133"/>
    </row>
    <row r="1655" spans="1:24" x14ac:dyDescent="0.2">
      <c r="A1655" s="133" t="s">
        <v>1207</v>
      </c>
      <c r="B1655" s="133" t="s">
        <v>4422</v>
      </c>
      <c r="C1655" s="136" t="s">
        <v>7920</v>
      </c>
      <c r="D1655" s="136" t="s">
        <v>8021</v>
      </c>
      <c r="E1655" s="133"/>
      <c r="F1655" s="133" t="s">
        <v>7943</v>
      </c>
      <c r="G1655" s="133">
        <v>165</v>
      </c>
      <c r="H1655" s="133">
        <v>172</v>
      </c>
      <c r="I1655" s="133">
        <v>1</v>
      </c>
      <c r="J1655" s="133">
        <v>30</v>
      </c>
      <c r="K1655" s="133">
        <v>54</v>
      </c>
      <c r="L1655" s="133">
        <v>30</v>
      </c>
      <c r="M1655" s="133" t="s">
        <v>7370</v>
      </c>
      <c r="N1655" s="133"/>
      <c r="O1655" s="133" t="s">
        <v>6228</v>
      </c>
      <c r="P1655" s="133" t="s">
        <v>663</v>
      </c>
      <c r="Q1655" s="166">
        <v>42516</v>
      </c>
      <c r="R1655" s="133"/>
      <c r="S1655" s="146" t="s">
        <v>3649</v>
      </c>
      <c r="T1655" s="173" t="s">
        <v>3649</v>
      </c>
      <c r="U1655" s="1474" t="s">
        <v>3649</v>
      </c>
      <c r="V1655" s="133"/>
      <c r="W1655" s="133"/>
      <c r="X1655" s="133"/>
    </row>
    <row r="1656" spans="1:24" x14ac:dyDescent="0.2">
      <c r="A1656" s="133" t="s">
        <v>8025</v>
      </c>
      <c r="B1656" s="133" t="s">
        <v>7255</v>
      </c>
      <c r="C1656" s="136" t="s">
        <v>7622</v>
      </c>
      <c r="D1656" s="136" t="s">
        <v>2559</v>
      </c>
      <c r="E1656" s="133">
        <v>100827</v>
      </c>
      <c r="F1656" s="133" t="s">
        <v>4166</v>
      </c>
      <c r="G1656" s="133"/>
      <c r="H1656" s="133">
        <v>172</v>
      </c>
      <c r="I1656" s="133">
        <v>1</v>
      </c>
      <c r="J1656" s="133">
        <v>55</v>
      </c>
      <c r="K1656" s="133">
        <v>54</v>
      </c>
      <c r="L1656" s="133">
        <v>110</v>
      </c>
      <c r="M1656" s="133" t="s">
        <v>2731</v>
      </c>
      <c r="N1656" s="133"/>
      <c r="O1656" s="133" t="s">
        <v>5710</v>
      </c>
      <c r="P1656" s="133" t="s">
        <v>663</v>
      </c>
      <c r="Q1656" s="166">
        <v>42521</v>
      </c>
      <c r="R1656" s="133"/>
      <c r="S1656" s="146" t="s">
        <v>3649</v>
      </c>
      <c r="T1656" s="133"/>
      <c r="U1656" s="1474" t="s">
        <v>3649</v>
      </c>
      <c r="V1656" s="133"/>
      <c r="W1656" s="133"/>
      <c r="X1656" s="133"/>
    </row>
    <row r="1657" spans="1:24" x14ac:dyDescent="0.2">
      <c r="A1657" s="133" t="s">
        <v>8025</v>
      </c>
      <c r="B1657" s="133" t="s">
        <v>7255</v>
      </c>
      <c r="C1657" s="136" t="s">
        <v>7622</v>
      </c>
      <c r="D1657" s="136" t="s">
        <v>4731</v>
      </c>
      <c r="E1657" s="133">
        <v>100827</v>
      </c>
      <c r="F1657" s="133" t="s">
        <v>4166</v>
      </c>
      <c r="G1657" s="133"/>
      <c r="H1657" s="133">
        <v>172</v>
      </c>
      <c r="I1657" s="133">
        <v>1</v>
      </c>
      <c r="J1657" s="133">
        <v>55</v>
      </c>
      <c r="K1657" s="133">
        <v>54</v>
      </c>
      <c r="L1657" s="133">
        <v>110</v>
      </c>
      <c r="M1657" s="133" t="s">
        <v>2731</v>
      </c>
      <c r="N1657" s="133"/>
      <c r="O1657" s="133" t="s">
        <v>5710</v>
      </c>
      <c r="P1657" s="133" t="s">
        <v>663</v>
      </c>
      <c r="Q1657" s="166">
        <v>42521</v>
      </c>
      <c r="R1657" s="133"/>
      <c r="S1657" s="146" t="s">
        <v>3649</v>
      </c>
      <c r="T1657" s="133"/>
      <c r="U1657" s="1474" t="s">
        <v>3649</v>
      </c>
      <c r="V1657" s="133"/>
      <c r="W1657" s="133"/>
      <c r="X1657" s="133"/>
    </row>
    <row r="1658" spans="1:24" x14ac:dyDescent="0.2">
      <c r="A1658" s="133" t="s">
        <v>7814</v>
      </c>
      <c r="B1658" s="133" t="s">
        <v>7271</v>
      </c>
      <c r="C1658" s="136" t="s">
        <v>7774</v>
      </c>
      <c r="D1658" s="136" t="s">
        <v>2726</v>
      </c>
      <c r="E1658" s="133"/>
      <c r="F1658" s="133">
        <v>136900</v>
      </c>
      <c r="G1658" s="133" t="s">
        <v>1192</v>
      </c>
      <c r="H1658" s="133">
        <v>125</v>
      </c>
      <c r="I1658" s="133">
        <v>1</v>
      </c>
      <c r="J1658" s="133"/>
      <c r="K1658" s="133">
        <v>33</v>
      </c>
      <c r="L1658" s="133"/>
      <c r="M1658" s="133" t="s">
        <v>7098</v>
      </c>
      <c r="N1658" s="133"/>
      <c r="O1658" s="133" t="s">
        <v>2614</v>
      </c>
      <c r="P1658" s="133"/>
      <c r="Q1658" s="166"/>
      <c r="R1658" s="133"/>
      <c r="S1658" s="146" t="s">
        <v>3649</v>
      </c>
      <c r="T1658" s="133"/>
      <c r="U1658" s="133"/>
      <c r="V1658" s="133"/>
      <c r="W1658" s="133"/>
      <c r="X1658" s="133"/>
    </row>
    <row r="1659" spans="1:24" x14ac:dyDescent="0.2">
      <c r="A1659" s="133" t="s">
        <v>7814</v>
      </c>
      <c r="B1659" s="133" t="s">
        <v>7271</v>
      </c>
      <c r="C1659" s="136" t="s">
        <v>7774</v>
      </c>
      <c r="D1659" s="136" t="s">
        <v>2729</v>
      </c>
      <c r="E1659" s="133"/>
      <c r="F1659" s="133">
        <v>136900</v>
      </c>
      <c r="G1659" s="133" t="s">
        <v>1192</v>
      </c>
      <c r="H1659" s="133">
        <v>125</v>
      </c>
      <c r="I1659" s="133">
        <v>1</v>
      </c>
      <c r="J1659" s="133"/>
      <c r="K1659" s="133">
        <v>33</v>
      </c>
      <c r="L1659" s="133"/>
      <c r="M1659" s="133" t="s">
        <v>7098</v>
      </c>
      <c r="N1659" s="133"/>
      <c r="O1659" s="133" t="s">
        <v>2614</v>
      </c>
      <c r="P1659" s="133"/>
      <c r="Q1659" s="166"/>
      <c r="R1659" s="133"/>
      <c r="S1659" s="146" t="s">
        <v>3649</v>
      </c>
      <c r="T1659" s="133"/>
      <c r="U1659" s="133"/>
      <c r="V1659" s="133"/>
      <c r="W1659" s="133"/>
      <c r="X1659" s="133"/>
    </row>
    <row r="1660" spans="1:24" x14ac:dyDescent="0.2">
      <c r="A1660" s="133" t="s">
        <v>7807</v>
      </c>
      <c r="B1660" s="133" t="s">
        <v>7272</v>
      </c>
      <c r="C1660" s="136" t="s">
        <v>7778</v>
      </c>
      <c r="D1660" s="136" t="s">
        <v>3704</v>
      </c>
      <c r="E1660" s="133">
        <v>200005</v>
      </c>
      <c r="F1660" s="133">
        <v>136900</v>
      </c>
      <c r="G1660" s="133">
        <v>140</v>
      </c>
      <c r="H1660" s="133">
        <v>150</v>
      </c>
      <c r="I1660" s="133">
        <v>1</v>
      </c>
      <c r="J1660" s="133"/>
      <c r="K1660" s="133">
        <v>33</v>
      </c>
      <c r="L1660" s="133"/>
      <c r="M1660" s="133" t="s">
        <v>7098</v>
      </c>
      <c r="N1660" s="133"/>
      <c r="O1660" s="133" t="s">
        <v>2614</v>
      </c>
      <c r="P1660" s="133"/>
      <c r="Q1660" s="166"/>
      <c r="R1660" s="133"/>
      <c r="S1660" s="146" t="s">
        <v>3649</v>
      </c>
      <c r="T1660" s="133"/>
      <c r="U1660" s="133"/>
      <c r="V1660" s="133"/>
      <c r="W1660" s="133"/>
      <c r="X1660" s="133"/>
    </row>
    <row r="1661" spans="1:24" x14ac:dyDescent="0.2">
      <c r="A1661" s="133" t="s">
        <v>7807</v>
      </c>
      <c r="B1661" s="133" t="s">
        <v>7272</v>
      </c>
      <c r="C1661" s="136" t="s">
        <v>7778</v>
      </c>
      <c r="D1661" s="136" t="s">
        <v>3707</v>
      </c>
      <c r="E1661" s="133">
        <v>200005</v>
      </c>
      <c r="F1661" s="133">
        <v>136900</v>
      </c>
      <c r="G1661" s="133">
        <v>140</v>
      </c>
      <c r="H1661" s="133">
        <v>150</v>
      </c>
      <c r="I1661" s="133">
        <v>1</v>
      </c>
      <c r="J1661" s="133"/>
      <c r="K1661" s="133">
        <v>33</v>
      </c>
      <c r="L1661" s="133"/>
      <c r="M1661" s="133" t="s">
        <v>7098</v>
      </c>
      <c r="N1661" s="133"/>
      <c r="O1661" s="133" t="s">
        <v>2614</v>
      </c>
      <c r="P1661" s="133"/>
      <c r="Q1661" s="166"/>
      <c r="R1661" s="133"/>
      <c r="S1661" s="146" t="s">
        <v>3649</v>
      </c>
      <c r="T1661" s="133"/>
      <c r="U1661" s="133"/>
      <c r="V1661" s="133"/>
      <c r="W1661" s="133"/>
      <c r="X1661" s="133"/>
    </row>
    <row r="1662" spans="1:24" x14ac:dyDescent="0.2">
      <c r="A1662" s="133" t="s">
        <v>7804</v>
      </c>
      <c r="B1662" s="133" t="s">
        <v>7318</v>
      </c>
      <c r="C1662" s="136" t="s">
        <v>7890</v>
      </c>
      <c r="D1662" s="136" t="s">
        <v>1651</v>
      </c>
      <c r="E1662" s="133" t="s">
        <v>2138</v>
      </c>
      <c r="F1662" s="133">
        <v>4772</v>
      </c>
      <c r="G1662" s="133" t="s">
        <v>1648</v>
      </c>
      <c r="H1662" s="133">
        <v>172</v>
      </c>
      <c r="I1662" s="133">
        <v>1</v>
      </c>
      <c r="J1662" s="133"/>
      <c r="K1662" s="133">
        <v>48</v>
      </c>
      <c r="L1662" s="133" t="s">
        <v>7069</v>
      </c>
      <c r="M1662" s="133" t="s">
        <v>5500</v>
      </c>
      <c r="N1662" s="133"/>
      <c r="O1662" s="133" t="s">
        <v>6607</v>
      </c>
      <c r="P1662" s="133"/>
      <c r="Q1662" s="166"/>
      <c r="R1662" s="133"/>
      <c r="S1662" s="146" t="s">
        <v>3649</v>
      </c>
      <c r="T1662" s="133"/>
      <c r="U1662" s="133"/>
      <c r="V1662" s="133"/>
      <c r="W1662" s="133"/>
      <c r="X1662" s="133"/>
    </row>
    <row r="1663" spans="1:24" x14ac:dyDescent="0.2">
      <c r="A1663" s="133" t="s">
        <v>7814</v>
      </c>
      <c r="B1663" s="133" t="s">
        <v>7260</v>
      </c>
      <c r="C1663" s="136" t="s">
        <v>7939</v>
      </c>
      <c r="D1663" s="136" t="s">
        <v>1634</v>
      </c>
      <c r="E1663" s="133"/>
      <c r="F1663" s="133">
        <v>136900</v>
      </c>
      <c r="G1663" s="133"/>
      <c r="H1663" s="133">
        <v>125</v>
      </c>
      <c r="I1663" s="133">
        <v>1</v>
      </c>
      <c r="J1663" s="133"/>
      <c r="K1663" s="133">
        <v>33</v>
      </c>
      <c r="L1663" s="133"/>
      <c r="M1663" s="133" t="s">
        <v>7098</v>
      </c>
      <c r="N1663" s="133"/>
      <c r="O1663" s="133" t="s">
        <v>2573</v>
      </c>
      <c r="P1663" s="133"/>
      <c r="Q1663" s="166"/>
      <c r="R1663" s="133"/>
      <c r="S1663" s="146" t="s">
        <v>3649</v>
      </c>
      <c r="T1663" s="133"/>
      <c r="U1663" s="133"/>
      <c r="V1663" s="133"/>
      <c r="W1663" s="133"/>
      <c r="X1663" s="133"/>
    </row>
    <row r="1664" spans="1:24" x14ac:dyDescent="0.2">
      <c r="A1664" s="133" t="s">
        <v>7814</v>
      </c>
      <c r="B1664" s="133" t="s">
        <v>7260</v>
      </c>
      <c r="C1664" s="136" t="s">
        <v>7939</v>
      </c>
      <c r="D1664" s="136" t="s">
        <v>1637</v>
      </c>
      <c r="E1664" s="133"/>
      <c r="F1664" s="133">
        <v>136900</v>
      </c>
      <c r="G1664" s="133"/>
      <c r="H1664" s="133">
        <v>125</v>
      </c>
      <c r="I1664" s="133">
        <v>1</v>
      </c>
      <c r="J1664" s="133"/>
      <c r="K1664" s="133">
        <v>33</v>
      </c>
      <c r="L1664" s="133"/>
      <c r="M1664" s="133" t="s">
        <v>7098</v>
      </c>
      <c r="N1664" s="133"/>
      <c r="O1664" s="133" t="s">
        <v>2573</v>
      </c>
      <c r="P1664" s="133"/>
      <c r="Q1664" s="166"/>
      <c r="R1664" s="133"/>
      <c r="S1664" s="146" t="s">
        <v>3649</v>
      </c>
      <c r="T1664" s="133"/>
      <c r="U1664" s="133"/>
      <c r="V1664" s="133"/>
      <c r="W1664" s="133"/>
      <c r="X1664" s="133"/>
    </row>
    <row r="1665" spans="1:24" x14ac:dyDescent="0.2">
      <c r="A1665" s="133" t="s">
        <v>1207</v>
      </c>
      <c r="B1665" s="133" t="s">
        <v>4422</v>
      </c>
      <c r="C1665" s="136" t="s">
        <v>7920</v>
      </c>
      <c r="D1665" s="136" t="s">
        <v>7957</v>
      </c>
      <c r="E1665" s="133"/>
      <c r="F1665" s="133" t="s">
        <v>7943</v>
      </c>
      <c r="G1665" s="133">
        <v>165</v>
      </c>
      <c r="H1665" s="133">
        <v>172</v>
      </c>
      <c r="I1665" s="133">
        <v>1</v>
      </c>
      <c r="J1665" s="133">
        <v>1.6</v>
      </c>
      <c r="K1665" s="133" t="s">
        <v>7958</v>
      </c>
      <c r="L1665" s="133">
        <v>1.5</v>
      </c>
      <c r="M1665" s="133" t="s">
        <v>3642</v>
      </c>
      <c r="N1665" s="133"/>
      <c r="O1665" s="133" t="s">
        <v>7959</v>
      </c>
      <c r="P1665" s="133"/>
      <c r="Q1665" s="166"/>
      <c r="R1665" s="133"/>
      <c r="S1665" s="146" t="s">
        <v>3649</v>
      </c>
      <c r="T1665" s="133"/>
      <c r="U1665" s="133"/>
      <c r="V1665" s="133"/>
      <c r="W1665" s="133"/>
      <c r="X1665" s="133"/>
    </row>
    <row r="1666" spans="1:24" x14ac:dyDescent="0.2">
      <c r="A1666" s="133" t="s">
        <v>7940</v>
      </c>
      <c r="B1666" s="133" t="s">
        <v>7262</v>
      </c>
      <c r="C1666" s="136" t="s">
        <v>7501</v>
      </c>
      <c r="D1666" s="136" t="s">
        <v>1641</v>
      </c>
      <c r="E1666" s="133">
        <v>200265</v>
      </c>
      <c r="F1666" s="133" t="s">
        <v>6912</v>
      </c>
      <c r="G1666" s="133">
        <v>220</v>
      </c>
      <c r="H1666" s="133">
        <v>250</v>
      </c>
      <c r="I1666" s="133">
        <v>1</v>
      </c>
      <c r="J1666" s="133"/>
      <c r="K1666" s="133">
        <v>18</v>
      </c>
      <c r="L1666" s="133">
        <v>1320</v>
      </c>
      <c r="M1666" s="133" t="s">
        <v>1853</v>
      </c>
      <c r="N1666" s="133"/>
      <c r="O1666" s="133" t="s">
        <v>7941</v>
      </c>
      <c r="P1666" s="133"/>
      <c r="Q1666" s="166"/>
      <c r="R1666" s="133"/>
      <c r="S1666" s="146" t="s">
        <v>3649</v>
      </c>
      <c r="T1666" s="133"/>
      <c r="U1666" s="133"/>
      <c r="V1666" s="133"/>
      <c r="W1666" s="133"/>
      <c r="X1666" s="133"/>
    </row>
    <row r="1667" spans="1:24" x14ac:dyDescent="0.2">
      <c r="A1667" s="133" t="s">
        <v>8013</v>
      </c>
      <c r="B1667" s="133" t="s">
        <v>7253</v>
      </c>
      <c r="C1667" s="136" t="s">
        <v>7739</v>
      </c>
      <c r="D1667" s="136" t="s">
        <v>4285</v>
      </c>
      <c r="E1667" s="133">
        <v>102085</v>
      </c>
      <c r="F1667" s="133" t="s">
        <v>5198</v>
      </c>
      <c r="G1667" s="133">
        <v>280</v>
      </c>
      <c r="H1667" s="133">
        <v>303</v>
      </c>
      <c r="I1667" s="133">
        <v>1</v>
      </c>
      <c r="J1667" s="133">
        <v>2.5</v>
      </c>
      <c r="K1667" s="133">
        <v>45</v>
      </c>
      <c r="L1667" s="133"/>
      <c r="M1667" s="133"/>
      <c r="N1667" s="133"/>
      <c r="O1667" s="133" t="s">
        <v>7507</v>
      </c>
      <c r="P1667" s="133" t="s">
        <v>663</v>
      </c>
      <c r="Q1667" s="166">
        <v>42523</v>
      </c>
      <c r="R1667" s="133"/>
      <c r="S1667" s="146" t="s">
        <v>3649</v>
      </c>
      <c r="T1667" s="133"/>
      <c r="U1667" s="1474" t="s">
        <v>3649</v>
      </c>
      <c r="V1667" s="133"/>
      <c r="W1667" s="133"/>
      <c r="X1667" s="133"/>
    </row>
    <row r="1668" spans="1:24" x14ac:dyDescent="0.2">
      <c r="A1668" s="133" t="s">
        <v>7954</v>
      </c>
      <c r="B1668" s="133" t="s">
        <v>7228</v>
      </c>
      <c r="C1668" s="136" t="s">
        <v>7835</v>
      </c>
      <c r="D1668" s="136" t="s">
        <v>1641</v>
      </c>
      <c r="E1668" s="133" t="s">
        <v>5098</v>
      </c>
      <c r="F1668" s="133" t="s">
        <v>5099</v>
      </c>
      <c r="G1668" s="133"/>
      <c r="H1668" s="133">
        <v>175</v>
      </c>
      <c r="I1668" s="133">
        <v>1</v>
      </c>
      <c r="J1668" s="133"/>
      <c r="K1668" s="133">
        <v>37</v>
      </c>
      <c r="L1668" s="133"/>
      <c r="M1668" s="133" t="s">
        <v>2842</v>
      </c>
      <c r="N1668" s="133"/>
      <c r="O1668" s="133" t="s">
        <v>5898</v>
      </c>
      <c r="P1668" s="133"/>
      <c r="Q1668" s="166"/>
      <c r="R1668" s="133"/>
      <c r="S1668" s="146" t="s">
        <v>3649</v>
      </c>
      <c r="T1668" s="133"/>
      <c r="U1668" s="133"/>
      <c r="V1668" s="133"/>
      <c r="W1668" s="133"/>
      <c r="X1668" s="133"/>
    </row>
    <row r="1669" spans="1:24" x14ac:dyDescent="0.2">
      <c r="A1669" s="133" t="s">
        <v>7954</v>
      </c>
      <c r="B1669" s="133" t="s">
        <v>7228</v>
      </c>
      <c r="C1669" s="136" t="s">
        <v>7835</v>
      </c>
      <c r="D1669" s="136" t="s">
        <v>1642</v>
      </c>
      <c r="E1669" s="133" t="s">
        <v>5098</v>
      </c>
      <c r="F1669" s="133" t="s">
        <v>5099</v>
      </c>
      <c r="G1669" s="133"/>
      <c r="H1669" s="133">
        <v>175</v>
      </c>
      <c r="I1669" s="133">
        <v>1</v>
      </c>
      <c r="J1669" s="133"/>
      <c r="K1669" s="133">
        <v>37</v>
      </c>
      <c r="L1669" s="133"/>
      <c r="M1669" s="133" t="s">
        <v>2842</v>
      </c>
      <c r="N1669" s="133"/>
      <c r="O1669" s="133" t="s">
        <v>5898</v>
      </c>
      <c r="P1669" s="133"/>
      <c r="Q1669" s="166"/>
      <c r="R1669" s="133"/>
      <c r="S1669" s="146" t="s">
        <v>3649</v>
      </c>
      <c r="T1669" s="133"/>
      <c r="U1669" s="133"/>
      <c r="V1669" s="133"/>
      <c r="W1669" s="133"/>
      <c r="X1669" s="133"/>
    </row>
    <row r="1670" spans="1:24" x14ac:dyDescent="0.2">
      <c r="A1670" s="133" t="s">
        <v>8023</v>
      </c>
      <c r="B1670" s="133" t="s">
        <v>7291</v>
      </c>
      <c r="C1670" s="136" t="s">
        <v>6953</v>
      </c>
      <c r="D1670" s="136" t="s">
        <v>8024</v>
      </c>
      <c r="E1670" s="133">
        <v>102350</v>
      </c>
      <c r="F1670" s="133" t="s">
        <v>654</v>
      </c>
      <c r="G1670" s="133">
        <v>280</v>
      </c>
      <c r="H1670" s="133">
        <v>303</v>
      </c>
      <c r="I1670" s="133">
        <v>1</v>
      </c>
      <c r="J1670" s="133">
        <v>111</v>
      </c>
      <c r="K1670" s="133">
        <v>39</v>
      </c>
      <c r="L1670" s="133">
        <v>165</v>
      </c>
      <c r="M1670" s="133" t="s">
        <v>7504</v>
      </c>
      <c r="N1670" s="133"/>
      <c r="O1670" s="133" t="s">
        <v>4452</v>
      </c>
      <c r="P1670" s="133" t="s">
        <v>663</v>
      </c>
      <c r="Q1670" s="166">
        <v>42522</v>
      </c>
      <c r="R1670" s="133"/>
      <c r="S1670" s="146" t="s">
        <v>3649</v>
      </c>
      <c r="T1670" s="133"/>
      <c r="U1670" s="1474" t="s">
        <v>3649</v>
      </c>
      <c r="V1670" s="133"/>
      <c r="W1670" s="133"/>
      <c r="X1670" s="133"/>
    </row>
    <row r="1671" spans="1:24" x14ac:dyDescent="0.2">
      <c r="A1671" s="133" t="s">
        <v>8035</v>
      </c>
      <c r="B1671" s="133" t="s">
        <v>7253</v>
      </c>
      <c r="C1671" s="136" t="s">
        <v>7739</v>
      </c>
      <c r="D1671" s="136" t="s">
        <v>4288</v>
      </c>
      <c r="E1671" s="133">
        <v>102183</v>
      </c>
      <c r="F1671" s="133" t="s">
        <v>6140</v>
      </c>
      <c r="G1671" s="133">
        <v>280</v>
      </c>
      <c r="H1671" s="133">
        <v>303</v>
      </c>
      <c r="I1671" s="133">
        <v>1</v>
      </c>
      <c r="J1671" s="133"/>
      <c r="K1671" s="133">
        <v>45</v>
      </c>
      <c r="L1671" s="133">
        <v>138</v>
      </c>
      <c r="M1671" s="133" t="s">
        <v>5811</v>
      </c>
      <c r="N1671" s="133"/>
      <c r="O1671" s="133" t="s">
        <v>6228</v>
      </c>
      <c r="P1671" s="133"/>
      <c r="Q1671" s="166"/>
      <c r="R1671" s="133"/>
      <c r="S1671" s="146" t="s">
        <v>3649</v>
      </c>
      <c r="T1671" s="133"/>
      <c r="U1671" s="133"/>
      <c r="V1671" s="133"/>
      <c r="W1671" s="133"/>
      <c r="X1671" s="133"/>
    </row>
    <row r="1672" spans="1:24" x14ac:dyDescent="0.2">
      <c r="A1672" s="133" t="s">
        <v>1207</v>
      </c>
      <c r="B1672" s="133" t="s">
        <v>4422</v>
      </c>
      <c r="C1672" s="136" t="s">
        <v>7920</v>
      </c>
      <c r="D1672" s="136" t="s">
        <v>8043</v>
      </c>
      <c r="E1672" s="133"/>
      <c r="F1672" s="133" t="s">
        <v>1012</v>
      </c>
      <c r="G1672" s="133">
        <v>165</v>
      </c>
      <c r="H1672" s="133">
        <v>172</v>
      </c>
      <c r="I1672" s="133">
        <v>1</v>
      </c>
      <c r="J1672" s="133"/>
      <c r="K1672" s="133">
        <v>54</v>
      </c>
      <c r="L1672" s="133">
        <v>660</v>
      </c>
      <c r="M1672" s="133"/>
      <c r="N1672" s="133"/>
      <c r="O1672" s="133" t="s">
        <v>6228</v>
      </c>
      <c r="P1672" s="133"/>
      <c r="Q1672" s="166"/>
      <c r="R1672" s="133"/>
      <c r="S1672" s="146" t="s">
        <v>3649</v>
      </c>
      <c r="T1672" s="133"/>
      <c r="U1672" s="133"/>
      <c r="V1672" s="133"/>
      <c r="W1672" s="133"/>
      <c r="X1672" s="133"/>
    </row>
    <row r="1673" spans="1:24" x14ac:dyDescent="0.2">
      <c r="A1673" s="133"/>
      <c r="B1673" s="133"/>
      <c r="C1673" s="136"/>
      <c r="D1673" s="136"/>
      <c r="E1673" s="133"/>
      <c r="F1673" s="133"/>
      <c r="G1673" s="133"/>
      <c r="H1673" s="133"/>
      <c r="I1673" s="133"/>
      <c r="J1673" s="133"/>
      <c r="K1673" s="133"/>
      <c r="L1673" s="133"/>
      <c r="M1673" s="133"/>
      <c r="N1673" s="133"/>
      <c r="O1673" s="133"/>
      <c r="P1673" s="133"/>
      <c r="Q1673" s="166"/>
      <c r="R1673" s="133"/>
      <c r="S1673" s="133"/>
      <c r="T1673" s="133"/>
      <c r="U1673" s="133"/>
      <c r="V1673" s="133"/>
      <c r="W1673" s="133"/>
      <c r="X1673" s="133"/>
    </row>
    <row r="1674" spans="1:24" x14ac:dyDescent="0.2">
      <c r="A1674" s="133"/>
      <c r="B1674" s="133"/>
      <c r="C1674" s="136"/>
      <c r="D1674" s="136"/>
      <c r="E1674" s="133"/>
      <c r="F1674" s="133"/>
      <c r="G1674" s="133"/>
      <c r="H1674" s="133"/>
      <c r="I1674" s="133"/>
      <c r="J1674" s="133"/>
      <c r="K1674" s="133"/>
      <c r="L1674" s="133"/>
      <c r="M1674" s="133"/>
      <c r="N1674" s="133"/>
      <c r="O1674" s="133"/>
      <c r="P1674" s="133"/>
      <c r="Q1674" s="166"/>
      <c r="R1674" s="133"/>
      <c r="S1674" s="133"/>
      <c r="T1674" s="133"/>
      <c r="U1674" s="133"/>
      <c r="V1674" s="133"/>
      <c r="W1674" s="133"/>
      <c r="X1674" s="133"/>
    </row>
    <row r="1675" spans="1:24" x14ac:dyDescent="0.2">
      <c r="A1675" s="133"/>
      <c r="B1675" s="133"/>
      <c r="C1675" s="136"/>
      <c r="D1675" s="136"/>
      <c r="E1675" s="133"/>
      <c r="F1675" s="133"/>
      <c r="G1675" s="133"/>
      <c r="H1675" s="133"/>
      <c r="I1675" s="133"/>
      <c r="J1675" s="133"/>
      <c r="K1675" s="133"/>
      <c r="L1675" s="133"/>
      <c r="M1675" s="133"/>
      <c r="N1675" s="133"/>
      <c r="O1675" s="133"/>
      <c r="P1675" s="133"/>
      <c r="Q1675" s="166"/>
      <c r="R1675" s="133"/>
      <c r="S1675" s="133"/>
      <c r="T1675" s="133"/>
      <c r="U1675" s="133"/>
      <c r="V1675" s="133"/>
      <c r="W1675" s="133"/>
      <c r="X1675" s="133"/>
    </row>
    <row r="1676" spans="1:24" x14ac:dyDescent="0.2">
      <c r="A1676" s="133"/>
      <c r="B1676" s="133"/>
      <c r="C1676" s="136"/>
      <c r="D1676" s="136"/>
      <c r="E1676" s="133"/>
      <c r="F1676" s="133"/>
      <c r="G1676" s="133"/>
      <c r="H1676" s="133"/>
      <c r="I1676" s="133"/>
      <c r="J1676" s="133"/>
      <c r="K1676" s="133"/>
      <c r="L1676" s="133"/>
      <c r="M1676" s="133"/>
      <c r="N1676" s="133"/>
      <c r="O1676" s="133"/>
      <c r="P1676" s="133"/>
      <c r="Q1676" s="166"/>
      <c r="R1676" s="133"/>
      <c r="S1676" s="133"/>
      <c r="T1676" s="133"/>
      <c r="U1676" s="133"/>
      <c r="V1676" s="133"/>
      <c r="W1676" s="133"/>
      <c r="X1676" s="133"/>
    </row>
    <row r="1677" spans="1:24" x14ac:dyDescent="0.2">
      <c r="A1677" s="133"/>
      <c r="B1677" s="133"/>
      <c r="C1677" s="136"/>
      <c r="D1677" s="136"/>
      <c r="E1677" s="133"/>
      <c r="F1677" s="133"/>
      <c r="G1677" s="133"/>
      <c r="H1677" s="133"/>
      <c r="I1677" s="133"/>
      <c r="J1677" s="133"/>
      <c r="K1677" s="133"/>
      <c r="L1677" s="133"/>
      <c r="M1677" s="133"/>
      <c r="N1677" s="133"/>
      <c r="O1677" s="133"/>
      <c r="P1677" s="133"/>
      <c r="Q1677" s="166"/>
      <c r="R1677" s="133"/>
      <c r="S1677" s="133"/>
      <c r="T1677" s="133"/>
      <c r="U1677" s="133"/>
      <c r="V1677" s="133"/>
      <c r="W1677" s="133"/>
      <c r="X1677" s="133"/>
    </row>
    <row r="1678" spans="1:24" x14ac:dyDescent="0.2">
      <c r="A1678" s="133"/>
      <c r="B1678" s="133"/>
      <c r="C1678" s="136"/>
      <c r="D1678" s="136"/>
      <c r="E1678" s="133"/>
      <c r="F1678" s="133"/>
      <c r="G1678" s="133"/>
      <c r="H1678" s="133"/>
      <c r="I1678" s="133"/>
      <c r="J1678" s="133"/>
      <c r="K1678" s="133"/>
      <c r="L1678" s="133"/>
      <c r="M1678" s="133"/>
      <c r="N1678" s="133"/>
      <c r="O1678" s="133"/>
      <c r="P1678" s="133"/>
      <c r="Q1678" s="166"/>
      <c r="R1678" s="133"/>
      <c r="S1678" s="133"/>
      <c r="T1678" s="133"/>
      <c r="U1678" s="133"/>
      <c r="V1678" s="133"/>
      <c r="W1678" s="133"/>
      <c r="X1678" s="133"/>
    </row>
    <row r="1679" spans="1:24" x14ac:dyDescent="0.2">
      <c r="A1679" s="133"/>
      <c r="B1679" s="133"/>
      <c r="C1679" s="136"/>
      <c r="D1679" s="136"/>
      <c r="E1679" s="133"/>
      <c r="F1679" s="133"/>
      <c r="G1679" s="133"/>
      <c r="H1679" s="133"/>
      <c r="I1679" s="133"/>
      <c r="J1679" s="133"/>
      <c r="K1679" s="133"/>
      <c r="L1679" s="133"/>
      <c r="M1679" s="133"/>
      <c r="N1679" s="133"/>
      <c r="O1679" s="133"/>
      <c r="P1679" s="133"/>
      <c r="Q1679" s="166"/>
      <c r="R1679" s="133"/>
      <c r="S1679" s="133"/>
      <c r="T1679" s="133"/>
      <c r="U1679" s="133"/>
      <c r="V1679" s="133"/>
      <c r="W1679" s="133"/>
      <c r="X1679" s="133"/>
    </row>
    <row r="1680" spans="1:24" x14ac:dyDescent="0.2">
      <c r="A1680" s="133"/>
      <c r="B1680" s="133"/>
      <c r="C1680" s="136"/>
      <c r="D1680" s="136"/>
      <c r="E1680" s="133"/>
      <c r="F1680" s="133"/>
      <c r="G1680" s="133"/>
      <c r="H1680" s="133"/>
      <c r="I1680" s="133"/>
      <c r="J1680" s="133"/>
      <c r="K1680" s="133"/>
      <c r="L1680" s="133"/>
      <c r="M1680" s="133"/>
      <c r="N1680" s="133"/>
      <c r="O1680" s="133"/>
      <c r="P1680" s="133"/>
      <c r="Q1680" s="166"/>
      <c r="R1680" s="133"/>
      <c r="S1680" s="133"/>
      <c r="T1680" s="133"/>
      <c r="U1680" s="133"/>
      <c r="V1680" s="133"/>
      <c r="W1680" s="133"/>
      <c r="X1680" s="133"/>
    </row>
    <row r="1681" spans="1:24" x14ac:dyDescent="0.2">
      <c r="A1681" s="133"/>
      <c r="B1681" s="133"/>
      <c r="C1681" s="136"/>
      <c r="D1681" s="136"/>
      <c r="E1681" s="133"/>
      <c r="F1681" s="133"/>
      <c r="G1681" s="133"/>
      <c r="H1681" s="133"/>
      <c r="I1681" s="133"/>
      <c r="J1681" s="133"/>
      <c r="K1681" s="133"/>
      <c r="L1681" s="133"/>
      <c r="M1681" s="133"/>
      <c r="N1681" s="133"/>
      <c r="O1681" s="133"/>
      <c r="P1681" s="133"/>
      <c r="Q1681" s="166"/>
      <c r="R1681" s="133"/>
      <c r="S1681" s="133"/>
      <c r="T1681" s="133"/>
      <c r="U1681" s="133"/>
      <c r="V1681" s="133"/>
      <c r="W1681" s="133"/>
      <c r="X1681" s="133"/>
    </row>
    <row r="1682" spans="1:24" x14ac:dyDescent="0.2">
      <c r="A1682" s="133"/>
      <c r="B1682" s="133"/>
      <c r="C1682" s="136"/>
      <c r="D1682" s="136"/>
      <c r="E1682" s="133"/>
      <c r="F1682" s="133"/>
      <c r="G1682" s="133"/>
      <c r="H1682" s="133"/>
      <c r="I1682" s="133"/>
      <c r="J1682" s="133"/>
      <c r="K1682" s="133"/>
      <c r="L1682" s="133"/>
      <c r="M1682" s="133"/>
      <c r="N1682" s="133"/>
      <c r="O1682" s="133"/>
      <c r="P1682" s="133"/>
      <c r="Q1682" s="166"/>
      <c r="R1682" s="133"/>
      <c r="S1682" s="133"/>
      <c r="T1682" s="133"/>
      <c r="U1682" s="133"/>
      <c r="V1682" s="133"/>
      <c r="W1682" s="133"/>
      <c r="X1682" s="133"/>
    </row>
    <row r="1683" spans="1:24" x14ac:dyDescent="0.2">
      <c r="A1683" s="133"/>
      <c r="B1683" s="133"/>
      <c r="C1683" s="136"/>
      <c r="D1683" s="136"/>
      <c r="E1683" s="133"/>
      <c r="F1683" s="133"/>
      <c r="G1683" s="133"/>
      <c r="H1683" s="133"/>
      <c r="I1683" s="133"/>
      <c r="J1683" s="133"/>
      <c r="K1683" s="133"/>
      <c r="L1683" s="133"/>
      <c r="M1683" s="133"/>
      <c r="N1683" s="133"/>
      <c r="O1683" s="133"/>
      <c r="P1683" s="133"/>
      <c r="Q1683" s="166"/>
      <c r="R1683" s="133"/>
      <c r="S1683" s="133"/>
      <c r="T1683" s="133"/>
      <c r="U1683" s="133"/>
      <c r="V1683" s="133"/>
      <c r="W1683" s="133"/>
      <c r="X1683" s="133"/>
    </row>
    <row r="1684" spans="1:24" x14ac:dyDescent="0.2">
      <c r="A1684" s="133"/>
      <c r="B1684" s="133"/>
      <c r="C1684" s="136"/>
      <c r="D1684" s="136"/>
      <c r="E1684" s="133"/>
      <c r="F1684" s="133"/>
      <c r="G1684" s="133"/>
      <c r="H1684" s="133"/>
      <c r="I1684" s="133"/>
      <c r="J1684" s="133"/>
      <c r="K1684" s="133"/>
      <c r="L1684" s="133"/>
      <c r="M1684" s="133"/>
      <c r="N1684" s="133"/>
      <c r="O1684" s="133"/>
      <c r="P1684" s="133"/>
      <c r="Q1684" s="166"/>
      <c r="R1684" s="133"/>
      <c r="S1684" s="133"/>
      <c r="T1684" s="133"/>
      <c r="U1684" s="133"/>
      <c r="V1684" s="133"/>
      <c r="W1684" s="133"/>
      <c r="X1684" s="133"/>
    </row>
    <row r="1685" spans="1:24" x14ac:dyDescent="0.2">
      <c r="A1685" s="133"/>
      <c r="B1685" s="133"/>
      <c r="C1685" s="136"/>
      <c r="D1685" s="136"/>
      <c r="E1685" s="133"/>
      <c r="F1685" s="133"/>
      <c r="G1685" s="133"/>
      <c r="H1685" s="133"/>
      <c r="I1685" s="133"/>
      <c r="J1685" s="133"/>
      <c r="K1685" s="133"/>
      <c r="L1685" s="133"/>
      <c r="M1685" s="133"/>
      <c r="N1685" s="133"/>
      <c r="O1685" s="133"/>
      <c r="P1685" s="133"/>
      <c r="Q1685" s="166"/>
      <c r="R1685" s="133"/>
      <c r="S1685" s="133"/>
      <c r="T1685" s="133"/>
      <c r="U1685" s="133"/>
      <c r="V1685" s="133"/>
      <c r="W1685" s="133"/>
      <c r="X1685" s="133"/>
    </row>
    <row r="1686" spans="1:24" x14ac:dyDescent="0.2">
      <c r="A1686" s="133"/>
      <c r="B1686" s="133"/>
      <c r="C1686" s="136"/>
      <c r="D1686" s="136"/>
      <c r="E1686" s="133"/>
      <c r="F1686" s="133"/>
      <c r="G1686" s="133"/>
      <c r="H1686" s="133"/>
      <c r="I1686" s="133"/>
      <c r="J1686" s="133"/>
      <c r="K1686" s="133"/>
      <c r="L1686" s="133"/>
      <c r="M1686" s="133"/>
      <c r="N1686" s="133"/>
      <c r="O1686" s="133"/>
      <c r="P1686" s="133"/>
      <c r="Q1686" s="166"/>
      <c r="R1686" s="133"/>
      <c r="S1686" s="133"/>
      <c r="T1686" s="133"/>
      <c r="U1686" s="133"/>
      <c r="V1686" s="133"/>
      <c r="W1686" s="133"/>
      <c r="X1686" s="133"/>
    </row>
    <row r="1687" spans="1:24" x14ac:dyDescent="0.2">
      <c r="A1687" s="133"/>
      <c r="B1687" s="133"/>
      <c r="C1687" s="136"/>
      <c r="D1687" s="136"/>
      <c r="E1687" s="133"/>
      <c r="F1687" s="133"/>
      <c r="G1687" s="133"/>
      <c r="H1687" s="133"/>
      <c r="I1687" s="133"/>
      <c r="J1687" s="133"/>
      <c r="K1687" s="133"/>
      <c r="L1687" s="133"/>
      <c r="M1687" s="133"/>
      <c r="N1687" s="133"/>
      <c r="O1687" s="133"/>
      <c r="P1687" s="133"/>
      <c r="Q1687" s="166"/>
      <c r="R1687" s="133"/>
      <c r="S1687" s="133"/>
      <c r="T1687" s="133"/>
      <c r="U1687" s="133"/>
      <c r="V1687" s="133"/>
      <c r="W1687" s="133"/>
      <c r="X1687" s="133"/>
    </row>
    <row r="1688" spans="1:24" x14ac:dyDescent="0.2">
      <c r="A1688" s="133"/>
      <c r="B1688" s="133"/>
      <c r="C1688" s="136"/>
      <c r="D1688" s="136"/>
      <c r="E1688" s="133"/>
      <c r="F1688" s="133"/>
      <c r="G1688" s="133"/>
      <c r="H1688" s="133"/>
      <c r="I1688" s="133"/>
      <c r="J1688" s="133"/>
      <c r="K1688" s="133"/>
      <c r="L1688" s="133"/>
      <c r="M1688" s="133"/>
      <c r="N1688" s="133"/>
      <c r="O1688" s="133"/>
      <c r="P1688" s="133"/>
      <c r="Q1688" s="166"/>
      <c r="R1688" s="133"/>
      <c r="S1688" s="133"/>
      <c r="T1688" s="133"/>
      <c r="U1688" s="133"/>
      <c r="V1688" s="133"/>
      <c r="W1688" s="133"/>
      <c r="X1688" s="133"/>
    </row>
    <row r="1689" spans="1:24" x14ac:dyDescent="0.2">
      <c r="A1689" s="133"/>
      <c r="B1689" s="133"/>
      <c r="C1689" s="136"/>
      <c r="D1689" s="136"/>
      <c r="E1689" s="133"/>
      <c r="F1689" s="133"/>
      <c r="G1689" s="133"/>
      <c r="H1689" s="133"/>
      <c r="I1689" s="133"/>
      <c r="J1689" s="133"/>
      <c r="K1689" s="133"/>
      <c r="L1689" s="133"/>
      <c r="M1689" s="133"/>
      <c r="N1689" s="133"/>
      <c r="O1689" s="133"/>
      <c r="P1689" s="133"/>
      <c r="Q1689" s="166"/>
      <c r="R1689" s="133"/>
      <c r="S1689" s="133"/>
      <c r="T1689" s="133"/>
      <c r="U1689" s="133"/>
      <c r="V1689" s="133"/>
      <c r="W1689" s="133"/>
      <c r="X1689" s="133"/>
    </row>
    <row r="1690" spans="1:24" x14ac:dyDescent="0.2">
      <c r="A1690" s="133"/>
      <c r="B1690" s="133"/>
      <c r="C1690" s="136"/>
      <c r="D1690" s="136"/>
      <c r="E1690" s="133"/>
      <c r="F1690" s="133"/>
      <c r="G1690" s="133"/>
      <c r="H1690" s="133"/>
      <c r="I1690" s="133"/>
      <c r="J1690" s="133"/>
      <c r="K1690" s="133"/>
      <c r="L1690" s="133"/>
      <c r="M1690" s="133"/>
      <c r="N1690" s="133"/>
      <c r="O1690" s="133"/>
      <c r="P1690" s="133"/>
      <c r="Q1690" s="166"/>
      <c r="R1690" s="133"/>
      <c r="S1690" s="133"/>
      <c r="T1690" s="133"/>
      <c r="U1690" s="133"/>
      <c r="V1690" s="133"/>
      <c r="W1690" s="133"/>
      <c r="X1690" s="133"/>
    </row>
    <row r="1691" spans="1:24" x14ac:dyDescent="0.2">
      <c r="A1691" s="133"/>
      <c r="B1691" s="133"/>
      <c r="C1691" s="136"/>
      <c r="D1691" s="136"/>
      <c r="E1691" s="133"/>
      <c r="F1691" s="133"/>
      <c r="G1691" s="133"/>
      <c r="H1691" s="133"/>
      <c r="I1691" s="133"/>
      <c r="J1691" s="133"/>
      <c r="K1691" s="133"/>
      <c r="L1691" s="133"/>
      <c r="M1691" s="133"/>
      <c r="N1691" s="133"/>
      <c r="O1691" s="133"/>
      <c r="P1691" s="133"/>
      <c r="Q1691" s="166"/>
      <c r="R1691" s="133"/>
      <c r="S1691" s="133"/>
      <c r="T1691" s="133"/>
      <c r="U1691" s="133"/>
      <c r="V1691" s="133"/>
      <c r="W1691" s="133"/>
      <c r="X1691" s="133"/>
    </row>
    <row r="1692" spans="1:24" x14ac:dyDescent="0.2">
      <c r="A1692" s="133"/>
      <c r="B1692" s="133"/>
      <c r="C1692" s="136"/>
      <c r="D1692" s="136"/>
      <c r="E1692" s="133"/>
      <c r="F1692" s="133"/>
      <c r="G1692" s="133"/>
      <c r="H1692" s="133"/>
      <c r="I1692" s="133"/>
      <c r="J1692" s="133"/>
      <c r="K1692" s="133"/>
      <c r="L1692" s="133"/>
      <c r="M1692" s="133"/>
      <c r="N1692" s="133"/>
      <c r="O1692" s="133"/>
      <c r="P1692" s="133"/>
      <c r="Q1692" s="166"/>
      <c r="R1692" s="133"/>
      <c r="S1692" s="133"/>
      <c r="T1692" s="133"/>
      <c r="U1692" s="133"/>
      <c r="V1692" s="133"/>
      <c r="W1692" s="133"/>
      <c r="X1692" s="133"/>
    </row>
    <row r="1693" spans="1:24" x14ac:dyDescent="0.2">
      <c r="A1693" s="133"/>
      <c r="B1693" s="133"/>
      <c r="C1693" s="136"/>
      <c r="D1693" s="136"/>
      <c r="E1693" s="133"/>
      <c r="F1693" s="133"/>
      <c r="G1693" s="133"/>
      <c r="H1693" s="133"/>
      <c r="I1693" s="133"/>
      <c r="J1693" s="133"/>
      <c r="K1693" s="133"/>
      <c r="L1693" s="133"/>
      <c r="M1693" s="133"/>
      <c r="N1693" s="133"/>
      <c r="O1693" s="133"/>
      <c r="P1693" s="133"/>
      <c r="Q1693" s="166"/>
      <c r="R1693" s="133"/>
      <c r="S1693" s="133"/>
      <c r="T1693" s="133"/>
      <c r="U1693" s="133"/>
      <c r="V1693" s="133"/>
      <c r="W1693" s="133"/>
      <c r="X1693" s="133"/>
    </row>
    <row r="1694" spans="1:24" x14ac:dyDescent="0.2">
      <c r="A1694" s="133"/>
      <c r="B1694" s="133"/>
      <c r="C1694" s="136"/>
      <c r="D1694" s="136"/>
      <c r="E1694" s="133"/>
      <c r="F1694" s="133"/>
      <c r="G1694" s="133"/>
      <c r="H1694" s="133"/>
      <c r="I1694" s="133"/>
      <c r="J1694" s="133"/>
      <c r="K1694" s="133"/>
      <c r="L1694" s="133"/>
      <c r="M1694" s="133"/>
      <c r="N1694" s="133"/>
      <c r="O1694" s="133"/>
      <c r="P1694" s="133"/>
      <c r="Q1694" s="166"/>
      <c r="R1694" s="133"/>
      <c r="S1694" s="133"/>
      <c r="T1694" s="133"/>
      <c r="U1694" s="133"/>
      <c r="V1694" s="133"/>
      <c r="W1694" s="133"/>
      <c r="X1694" s="133"/>
    </row>
    <row r="1695" spans="1:24" x14ac:dyDescent="0.2">
      <c r="A1695" s="133"/>
      <c r="B1695" s="133"/>
      <c r="C1695" s="136"/>
      <c r="D1695" s="136"/>
      <c r="E1695" s="133"/>
      <c r="F1695" s="133"/>
      <c r="G1695" s="133"/>
      <c r="H1695" s="133"/>
      <c r="I1695" s="133"/>
      <c r="J1695" s="133"/>
      <c r="K1695" s="133"/>
      <c r="L1695" s="133"/>
      <c r="M1695" s="133"/>
      <c r="N1695" s="133"/>
      <c r="O1695" s="133"/>
      <c r="P1695" s="133"/>
      <c r="Q1695" s="166"/>
      <c r="R1695" s="133"/>
      <c r="S1695" s="133"/>
      <c r="T1695" s="133"/>
      <c r="U1695" s="133"/>
      <c r="V1695" s="133"/>
      <c r="W1695" s="133"/>
      <c r="X1695" s="133"/>
    </row>
    <row r="1696" spans="1:24" x14ac:dyDescent="0.2">
      <c r="A1696" s="133"/>
      <c r="B1696" s="133"/>
      <c r="C1696" s="136"/>
      <c r="D1696" s="136"/>
      <c r="E1696" s="133"/>
      <c r="F1696" s="133"/>
      <c r="G1696" s="133"/>
      <c r="H1696" s="133"/>
      <c r="I1696" s="133"/>
      <c r="J1696" s="133"/>
      <c r="K1696" s="133"/>
      <c r="L1696" s="133"/>
      <c r="M1696" s="133"/>
      <c r="N1696" s="133"/>
      <c r="O1696" s="133"/>
      <c r="P1696" s="133"/>
      <c r="Q1696" s="166"/>
      <c r="R1696" s="133"/>
      <c r="S1696" s="133"/>
      <c r="T1696" s="133"/>
      <c r="U1696" s="133"/>
      <c r="V1696" s="133"/>
      <c r="W1696" s="133"/>
      <c r="X1696" s="133"/>
    </row>
    <row r="1697" spans="1:24" x14ac:dyDescent="0.2">
      <c r="A1697" s="133"/>
      <c r="B1697" s="133"/>
      <c r="C1697" s="136"/>
      <c r="D1697" s="136"/>
      <c r="E1697" s="133"/>
      <c r="F1697" s="133"/>
      <c r="G1697" s="133"/>
      <c r="H1697" s="133"/>
      <c r="I1697" s="133"/>
      <c r="J1697" s="133"/>
      <c r="K1697" s="133"/>
      <c r="L1697" s="133"/>
      <c r="M1697" s="133"/>
      <c r="N1697" s="133"/>
      <c r="O1697" s="133"/>
      <c r="P1697" s="133"/>
      <c r="Q1697" s="166"/>
      <c r="R1697" s="133"/>
      <c r="S1697" s="133"/>
      <c r="T1697" s="133"/>
      <c r="U1697" s="133"/>
      <c r="V1697" s="133"/>
      <c r="W1697" s="133"/>
      <c r="X1697" s="133"/>
    </row>
    <row r="1698" spans="1:24" x14ac:dyDescent="0.2">
      <c r="A1698" s="133"/>
      <c r="B1698" s="133"/>
      <c r="C1698" s="136"/>
      <c r="D1698" s="136"/>
      <c r="E1698" s="133"/>
      <c r="F1698" s="133"/>
      <c r="G1698" s="133"/>
      <c r="H1698" s="133"/>
      <c r="I1698" s="133"/>
      <c r="J1698" s="133"/>
      <c r="K1698" s="133"/>
      <c r="L1698" s="133"/>
      <c r="M1698" s="133"/>
      <c r="N1698" s="133"/>
      <c r="O1698" s="133"/>
      <c r="P1698" s="133"/>
      <c r="Q1698" s="166"/>
      <c r="R1698" s="133"/>
      <c r="S1698" s="133"/>
      <c r="T1698" s="133"/>
      <c r="U1698" s="133"/>
      <c r="V1698" s="133"/>
      <c r="W1698" s="133"/>
      <c r="X1698" s="133"/>
    </row>
    <row r="1699" spans="1:24" x14ac:dyDescent="0.2">
      <c r="A1699" s="133"/>
      <c r="B1699" s="133"/>
      <c r="C1699" s="136"/>
      <c r="D1699" s="136"/>
      <c r="E1699" s="133"/>
      <c r="F1699" s="133"/>
      <c r="G1699" s="133"/>
      <c r="H1699" s="133"/>
      <c r="I1699" s="133"/>
      <c r="J1699" s="133"/>
      <c r="K1699" s="133"/>
      <c r="L1699" s="133"/>
      <c r="M1699" s="133"/>
      <c r="N1699" s="133"/>
      <c r="O1699" s="133"/>
      <c r="P1699" s="133"/>
      <c r="Q1699" s="166"/>
      <c r="R1699" s="133"/>
      <c r="S1699" s="133"/>
      <c r="T1699" s="133"/>
      <c r="U1699" s="133"/>
      <c r="V1699" s="133"/>
      <c r="W1699" s="133"/>
      <c r="X1699" s="133"/>
    </row>
    <row r="1700" spans="1:24" x14ac:dyDescent="0.2">
      <c r="A1700" s="133"/>
      <c r="B1700" s="133"/>
      <c r="C1700" s="136"/>
      <c r="D1700" s="136"/>
      <c r="E1700" s="133"/>
      <c r="F1700" s="133"/>
      <c r="G1700" s="133"/>
      <c r="H1700" s="133"/>
      <c r="I1700" s="133"/>
      <c r="J1700" s="133"/>
      <c r="K1700" s="133"/>
      <c r="L1700" s="133"/>
      <c r="M1700" s="133"/>
      <c r="N1700" s="133"/>
      <c r="O1700" s="133"/>
      <c r="P1700" s="133"/>
      <c r="Q1700" s="166"/>
      <c r="R1700" s="133"/>
      <c r="S1700" s="133"/>
      <c r="T1700" s="133"/>
      <c r="U1700" s="133"/>
      <c r="V1700" s="133"/>
      <c r="W1700" s="133"/>
      <c r="X1700" s="133"/>
    </row>
    <row r="1701" spans="1:24" x14ac:dyDescent="0.2">
      <c r="A1701" s="133"/>
      <c r="B1701" s="133"/>
      <c r="C1701" s="136"/>
      <c r="D1701" s="136"/>
      <c r="E1701" s="133"/>
      <c r="F1701" s="133"/>
      <c r="G1701" s="133"/>
      <c r="H1701" s="133"/>
      <c r="I1701" s="133"/>
      <c r="J1701" s="133"/>
      <c r="K1701" s="133"/>
      <c r="L1701" s="133"/>
      <c r="M1701" s="133"/>
      <c r="N1701" s="133"/>
      <c r="O1701" s="133"/>
      <c r="P1701" s="133"/>
      <c r="Q1701" s="166"/>
      <c r="R1701" s="133"/>
      <c r="S1701" s="133"/>
      <c r="T1701" s="133"/>
      <c r="U1701" s="133"/>
      <c r="V1701" s="133"/>
      <c r="W1701" s="133"/>
      <c r="X1701" s="133"/>
    </row>
    <row r="1702" spans="1:24" x14ac:dyDescent="0.2">
      <c r="A1702" s="133"/>
      <c r="B1702" s="133"/>
      <c r="C1702" s="136"/>
      <c r="D1702" s="136"/>
      <c r="E1702" s="133"/>
      <c r="F1702" s="133"/>
      <c r="G1702" s="133"/>
      <c r="H1702" s="133"/>
      <c r="I1702" s="133"/>
      <c r="J1702" s="133"/>
      <c r="K1702" s="133"/>
      <c r="L1702" s="133"/>
      <c r="M1702" s="133"/>
      <c r="N1702" s="133"/>
      <c r="O1702" s="133"/>
      <c r="P1702" s="133"/>
      <c r="Q1702" s="166"/>
      <c r="R1702" s="133"/>
      <c r="S1702" s="133"/>
      <c r="T1702" s="133"/>
      <c r="U1702" s="133"/>
      <c r="V1702" s="133"/>
      <c r="W1702" s="133"/>
      <c r="X1702" s="133"/>
    </row>
    <row r="1703" spans="1:24" x14ac:dyDescent="0.2">
      <c r="A1703" s="133"/>
      <c r="B1703" s="133"/>
      <c r="C1703" s="136"/>
      <c r="D1703" s="136"/>
      <c r="E1703" s="133"/>
      <c r="F1703" s="133"/>
      <c r="G1703" s="133"/>
      <c r="H1703" s="133"/>
      <c r="I1703" s="133"/>
      <c r="J1703" s="133"/>
      <c r="K1703" s="133"/>
      <c r="L1703" s="133"/>
      <c r="M1703" s="133"/>
      <c r="N1703" s="133"/>
      <c r="O1703" s="133"/>
      <c r="P1703" s="133"/>
      <c r="Q1703" s="166"/>
      <c r="R1703" s="133"/>
      <c r="S1703" s="133"/>
      <c r="T1703" s="133"/>
      <c r="U1703" s="133"/>
      <c r="V1703" s="133"/>
      <c r="W1703" s="133"/>
      <c r="X1703" s="133"/>
    </row>
    <row r="1704" spans="1:24" x14ac:dyDescent="0.2">
      <c r="A1704" s="133"/>
      <c r="B1704" s="133"/>
      <c r="C1704" s="136"/>
      <c r="D1704" s="136"/>
      <c r="E1704" s="133"/>
      <c r="F1704" s="133"/>
      <c r="G1704" s="133"/>
      <c r="H1704" s="133"/>
      <c r="I1704" s="133"/>
      <c r="J1704" s="133"/>
      <c r="K1704" s="133"/>
      <c r="L1704" s="133"/>
      <c r="M1704" s="133"/>
      <c r="N1704" s="133"/>
      <c r="O1704" s="133"/>
      <c r="P1704" s="133"/>
      <c r="Q1704" s="166"/>
      <c r="R1704" s="133"/>
      <c r="S1704" s="133"/>
      <c r="T1704" s="133"/>
      <c r="U1704" s="133"/>
      <c r="V1704" s="133"/>
      <c r="W1704" s="133"/>
      <c r="X1704" s="133"/>
    </row>
    <row r="1705" spans="1:24" x14ac:dyDescent="0.2">
      <c r="A1705" s="133"/>
      <c r="B1705" s="133"/>
      <c r="C1705" s="136"/>
      <c r="D1705" s="136"/>
      <c r="E1705" s="133"/>
      <c r="F1705" s="133"/>
      <c r="G1705" s="133"/>
      <c r="H1705" s="133"/>
      <c r="I1705" s="133"/>
      <c r="J1705" s="133"/>
      <c r="K1705" s="133"/>
      <c r="L1705" s="133"/>
      <c r="M1705" s="133"/>
      <c r="N1705" s="133"/>
      <c r="O1705" s="133"/>
      <c r="P1705" s="133"/>
      <c r="Q1705" s="166"/>
      <c r="R1705" s="133"/>
      <c r="S1705" s="133"/>
      <c r="T1705" s="133"/>
      <c r="U1705" s="133"/>
      <c r="V1705" s="133"/>
      <c r="W1705" s="133"/>
      <c r="X1705" s="133"/>
    </row>
    <row r="1706" spans="1:24" x14ac:dyDescent="0.2">
      <c r="A1706" s="133"/>
      <c r="B1706" s="133"/>
      <c r="C1706" s="136"/>
      <c r="D1706" s="136"/>
      <c r="E1706" s="133"/>
      <c r="F1706" s="133"/>
      <c r="G1706" s="133"/>
      <c r="H1706" s="133"/>
      <c r="I1706" s="133"/>
      <c r="J1706" s="133"/>
      <c r="K1706" s="133"/>
      <c r="L1706" s="133"/>
      <c r="M1706" s="133"/>
      <c r="N1706" s="133"/>
      <c r="O1706" s="133"/>
      <c r="P1706" s="133"/>
      <c r="Q1706" s="166"/>
      <c r="R1706" s="133"/>
      <c r="S1706" s="133"/>
      <c r="T1706" s="133"/>
      <c r="U1706" s="133"/>
      <c r="V1706" s="133"/>
      <c r="W1706" s="133"/>
      <c r="X1706" s="133"/>
    </row>
    <row r="1707" spans="1:24" x14ac:dyDescent="0.2">
      <c r="A1707" s="133"/>
      <c r="B1707" s="133"/>
      <c r="C1707" s="136"/>
      <c r="D1707" s="136"/>
      <c r="E1707" s="133"/>
      <c r="F1707" s="133"/>
      <c r="G1707" s="133"/>
      <c r="H1707" s="133"/>
      <c r="I1707" s="133"/>
      <c r="J1707" s="133"/>
      <c r="K1707" s="133"/>
      <c r="L1707" s="133"/>
      <c r="M1707" s="133"/>
      <c r="N1707" s="133"/>
      <c r="O1707" s="133"/>
      <c r="P1707" s="133"/>
      <c r="Q1707" s="166"/>
      <c r="R1707" s="133"/>
      <c r="S1707" s="133"/>
      <c r="T1707" s="133"/>
      <c r="U1707" s="133"/>
      <c r="V1707" s="133"/>
      <c r="W1707" s="133"/>
      <c r="X1707" s="133"/>
    </row>
    <row r="1708" spans="1:24" x14ac:dyDescent="0.2">
      <c r="A1708" s="133"/>
      <c r="B1708" s="133"/>
      <c r="C1708" s="136"/>
      <c r="D1708" s="136"/>
      <c r="E1708" s="133"/>
      <c r="F1708" s="133"/>
      <c r="G1708" s="133"/>
      <c r="H1708" s="133"/>
      <c r="I1708" s="133"/>
      <c r="J1708" s="133"/>
      <c r="K1708" s="133"/>
      <c r="L1708" s="133"/>
      <c r="M1708" s="133"/>
      <c r="N1708" s="133"/>
      <c r="O1708" s="133"/>
      <c r="P1708" s="133"/>
      <c r="Q1708" s="166"/>
      <c r="R1708" s="133"/>
      <c r="S1708" s="133"/>
      <c r="T1708" s="133"/>
      <c r="U1708" s="133"/>
      <c r="V1708" s="133"/>
      <c r="W1708" s="133"/>
      <c r="X1708" s="133"/>
    </row>
    <row r="1709" spans="1:24" x14ac:dyDescent="0.2">
      <c r="A1709" s="133"/>
      <c r="B1709" s="133"/>
      <c r="C1709" s="136"/>
      <c r="D1709" s="136"/>
      <c r="E1709" s="133"/>
      <c r="F1709" s="133"/>
      <c r="G1709" s="133"/>
      <c r="H1709" s="133"/>
      <c r="I1709" s="133"/>
      <c r="J1709" s="133"/>
      <c r="K1709" s="133"/>
      <c r="L1709" s="133"/>
      <c r="M1709" s="133"/>
      <c r="N1709" s="133"/>
      <c r="O1709" s="133"/>
      <c r="P1709" s="133"/>
      <c r="Q1709" s="166"/>
      <c r="R1709" s="133"/>
      <c r="S1709" s="133"/>
      <c r="T1709" s="133"/>
      <c r="U1709" s="133"/>
      <c r="V1709" s="133"/>
      <c r="W1709" s="133"/>
      <c r="X1709" s="133"/>
    </row>
    <row r="1710" spans="1:24" x14ac:dyDescent="0.2">
      <c r="A1710" s="133"/>
      <c r="B1710" s="133"/>
      <c r="C1710" s="136"/>
      <c r="D1710" s="136"/>
      <c r="E1710" s="133"/>
      <c r="F1710" s="133"/>
      <c r="G1710" s="133"/>
      <c r="H1710" s="133"/>
      <c r="I1710" s="133"/>
      <c r="J1710" s="133"/>
      <c r="K1710" s="133"/>
      <c r="L1710" s="133"/>
      <c r="M1710" s="133"/>
      <c r="N1710" s="133"/>
      <c r="O1710" s="133"/>
      <c r="P1710" s="133"/>
      <c r="Q1710" s="166"/>
      <c r="R1710" s="133"/>
      <c r="S1710" s="133"/>
      <c r="T1710" s="133"/>
      <c r="U1710" s="133"/>
      <c r="V1710" s="133"/>
      <c r="W1710" s="133"/>
      <c r="X1710" s="133"/>
    </row>
    <row r="1711" spans="1:24" x14ac:dyDescent="0.2">
      <c r="A1711" s="133"/>
      <c r="B1711" s="133"/>
      <c r="C1711" s="136"/>
      <c r="D1711" s="136"/>
      <c r="E1711" s="133"/>
      <c r="F1711" s="133"/>
      <c r="G1711" s="133"/>
      <c r="H1711" s="133"/>
      <c r="I1711" s="133"/>
      <c r="J1711" s="133"/>
      <c r="K1711" s="133"/>
      <c r="L1711" s="133"/>
      <c r="M1711" s="133"/>
      <c r="N1711" s="133"/>
      <c r="O1711" s="133"/>
      <c r="P1711" s="133"/>
      <c r="Q1711" s="166"/>
      <c r="R1711" s="133"/>
      <c r="S1711" s="133"/>
      <c r="T1711" s="133"/>
      <c r="U1711" s="133"/>
      <c r="V1711" s="133"/>
      <c r="W1711" s="133"/>
      <c r="X1711" s="133"/>
    </row>
    <row r="1712" spans="1:24" x14ac:dyDescent="0.2">
      <c r="A1712" s="133"/>
      <c r="B1712" s="133"/>
      <c r="C1712" s="136"/>
      <c r="D1712" s="136"/>
      <c r="E1712" s="133"/>
      <c r="F1712" s="133"/>
      <c r="G1712" s="133"/>
      <c r="H1712" s="133"/>
      <c r="I1712" s="133"/>
      <c r="J1712" s="133"/>
      <c r="K1712" s="133"/>
      <c r="L1712" s="133"/>
      <c r="M1712" s="133"/>
      <c r="N1712" s="133"/>
      <c r="O1712" s="133"/>
      <c r="P1712" s="133"/>
      <c r="Q1712" s="166"/>
      <c r="R1712" s="133"/>
      <c r="S1712" s="133"/>
      <c r="T1712" s="133"/>
      <c r="U1712" s="133"/>
      <c r="V1712" s="133"/>
      <c r="W1712" s="133"/>
      <c r="X1712" s="133"/>
    </row>
    <row r="1713" spans="1:24" x14ac:dyDescent="0.2">
      <c r="A1713" s="133"/>
      <c r="B1713" s="133"/>
      <c r="C1713" s="136"/>
      <c r="D1713" s="136"/>
      <c r="E1713" s="133"/>
      <c r="F1713" s="133"/>
      <c r="G1713" s="133"/>
      <c r="H1713" s="133"/>
      <c r="I1713" s="133"/>
      <c r="J1713" s="133"/>
      <c r="K1713" s="133"/>
      <c r="L1713" s="133"/>
      <c r="M1713" s="133"/>
      <c r="N1713" s="133"/>
      <c r="O1713" s="133"/>
      <c r="P1713" s="133"/>
      <c r="Q1713" s="166"/>
      <c r="R1713" s="133"/>
      <c r="S1713" s="133"/>
      <c r="T1713" s="133"/>
      <c r="U1713" s="133"/>
      <c r="V1713" s="133"/>
      <c r="W1713" s="133"/>
      <c r="X1713" s="133"/>
    </row>
    <row r="1714" spans="1:24" x14ac:dyDescent="0.2">
      <c r="A1714" s="133"/>
      <c r="B1714" s="133"/>
      <c r="C1714" s="136"/>
      <c r="D1714" s="136"/>
      <c r="E1714" s="133"/>
      <c r="F1714" s="133"/>
      <c r="G1714" s="133"/>
      <c r="H1714" s="133"/>
      <c r="I1714" s="133"/>
      <c r="J1714" s="133"/>
      <c r="K1714" s="133"/>
      <c r="L1714" s="133"/>
      <c r="M1714" s="133"/>
      <c r="N1714" s="133"/>
      <c r="O1714" s="133"/>
      <c r="P1714" s="133"/>
      <c r="Q1714" s="166"/>
      <c r="R1714" s="133"/>
      <c r="S1714" s="133"/>
      <c r="T1714" s="133"/>
      <c r="U1714" s="133"/>
      <c r="V1714" s="133"/>
      <c r="W1714" s="133"/>
      <c r="X1714" s="133"/>
    </row>
    <row r="1715" spans="1:24" x14ac:dyDescent="0.2">
      <c r="A1715" s="133"/>
      <c r="B1715" s="133"/>
      <c r="C1715" s="136"/>
      <c r="D1715" s="136"/>
      <c r="E1715" s="133"/>
      <c r="F1715" s="133"/>
      <c r="G1715" s="133"/>
      <c r="H1715" s="133"/>
      <c r="I1715" s="133"/>
      <c r="J1715" s="133"/>
      <c r="K1715" s="133"/>
      <c r="L1715" s="133"/>
      <c r="M1715" s="133"/>
      <c r="N1715" s="133"/>
      <c r="O1715" s="133"/>
      <c r="P1715" s="133"/>
      <c r="Q1715" s="166"/>
      <c r="R1715" s="133"/>
      <c r="S1715" s="133"/>
      <c r="T1715" s="133"/>
      <c r="U1715" s="133"/>
      <c r="V1715" s="133"/>
      <c r="W1715" s="133"/>
      <c r="X1715" s="133"/>
    </row>
    <row r="1716" spans="1:24" x14ac:dyDescent="0.2">
      <c r="A1716" s="133"/>
      <c r="B1716" s="133"/>
      <c r="C1716" s="136"/>
      <c r="D1716" s="136"/>
      <c r="E1716" s="133"/>
      <c r="F1716" s="133"/>
      <c r="G1716" s="133"/>
      <c r="H1716" s="133"/>
      <c r="I1716" s="133"/>
      <c r="J1716" s="133"/>
      <c r="K1716" s="133"/>
      <c r="L1716" s="133"/>
      <c r="M1716" s="133"/>
      <c r="N1716" s="133"/>
      <c r="O1716" s="133"/>
      <c r="P1716" s="133"/>
      <c r="Q1716" s="166"/>
      <c r="R1716" s="133"/>
      <c r="S1716" s="133"/>
      <c r="T1716" s="133"/>
      <c r="U1716" s="133"/>
      <c r="V1716" s="133"/>
      <c r="W1716" s="133"/>
      <c r="X1716" s="133"/>
    </row>
    <row r="1717" spans="1:24" x14ac:dyDescent="0.2">
      <c r="A1717" s="133"/>
      <c r="B1717" s="133"/>
      <c r="C1717" s="136"/>
      <c r="D1717" s="136"/>
      <c r="E1717" s="133"/>
      <c r="F1717" s="133"/>
      <c r="G1717" s="133"/>
      <c r="H1717" s="133"/>
      <c r="I1717" s="133"/>
      <c r="J1717" s="133"/>
      <c r="K1717" s="133"/>
      <c r="L1717" s="133"/>
      <c r="M1717" s="133"/>
      <c r="N1717" s="133"/>
      <c r="O1717" s="133"/>
      <c r="P1717" s="133"/>
      <c r="Q1717" s="166"/>
      <c r="R1717" s="133"/>
      <c r="S1717" s="133"/>
      <c r="T1717" s="133"/>
      <c r="U1717" s="133"/>
      <c r="V1717" s="133"/>
      <c r="W1717" s="133"/>
      <c r="X1717" s="133"/>
    </row>
    <row r="1718" spans="1:24" x14ac:dyDescent="0.2">
      <c r="A1718" s="133"/>
      <c r="B1718" s="133"/>
      <c r="C1718" s="136"/>
      <c r="D1718" s="136"/>
      <c r="E1718" s="133"/>
      <c r="F1718" s="133"/>
      <c r="G1718" s="133"/>
      <c r="H1718" s="133"/>
      <c r="I1718" s="133"/>
      <c r="J1718" s="133"/>
      <c r="K1718" s="133"/>
      <c r="L1718" s="133"/>
      <c r="M1718" s="133"/>
      <c r="N1718" s="133"/>
      <c r="O1718" s="133"/>
      <c r="P1718" s="133"/>
      <c r="Q1718" s="166"/>
      <c r="R1718" s="133"/>
      <c r="S1718" s="133"/>
      <c r="T1718" s="133"/>
      <c r="U1718" s="133"/>
      <c r="V1718" s="133"/>
      <c r="W1718" s="133"/>
      <c r="X1718" s="133"/>
    </row>
    <row r="1719" spans="1:24" x14ac:dyDescent="0.2">
      <c r="A1719" s="133"/>
      <c r="B1719" s="133"/>
      <c r="C1719" s="136"/>
      <c r="D1719" s="136"/>
      <c r="E1719" s="133"/>
      <c r="F1719" s="133"/>
      <c r="G1719" s="133"/>
      <c r="H1719" s="133"/>
      <c r="I1719" s="133"/>
      <c r="J1719" s="133"/>
      <c r="K1719" s="133"/>
      <c r="L1719" s="133"/>
      <c r="M1719" s="133"/>
      <c r="N1719" s="133"/>
      <c r="O1719" s="133"/>
      <c r="P1719" s="133"/>
      <c r="Q1719" s="166"/>
      <c r="R1719" s="133"/>
      <c r="S1719" s="133"/>
      <c r="T1719" s="133"/>
      <c r="U1719" s="133"/>
      <c r="V1719" s="133"/>
      <c r="W1719" s="133"/>
      <c r="X1719" s="133"/>
    </row>
    <row r="1720" spans="1:24" x14ac:dyDescent="0.2">
      <c r="A1720" s="133"/>
      <c r="B1720" s="133"/>
      <c r="C1720" s="136"/>
      <c r="D1720" s="136"/>
      <c r="E1720" s="133"/>
      <c r="F1720" s="133"/>
      <c r="G1720" s="133"/>
      <c r="H1720" s="133"/>
      <c r="I1720" s="133"/>
      <c r="J1720" s="133"/>
      <c r="K1720" s="133"/>
      <c r="L1720" s="133"/>
      <c r="M1720" s="133"/>
      <c r="N1720" s="133"/>
      <c r="O1720" s="133"/>
      <c r="P1720" s="133"/>
      <c r="Q1720" s="166"/>
      <c r="R1720" s="133"/>
      <c r="S1720" s="133"/>
      <c r="T1720" s="133"/>
      <c r="U1720" s="133"/>
      <c r="V1720" s="133"/>
      <c r="W1720" s="133"/>
      <c r="X1720" s="133"/>
    </row>
    <row r="1721" spans="1:24" x14ac:dyDescent="0.2">
      <c r="A1721" s="133"/>
      <c r="B1721" s="133"/>
      <c r="C1721" s="136"/>
      <c r="D1721" s="136"/>
      <c r="E1721" s="133"/>
      <c r="F1721" s="133"/>
      <c r="G1721" s="133"/>
      <c r="H1721" s="133"/>
      <c r="I1721" s="133"/>
      <c r="J1721" s="133"/>
      <c r="K1721" s="133"/>
      <c r="L1721" s="133"/>
      <c r="M1721" s="133"/>
      <c r="N1721" s="133"/>
      <c r="O1721" s="133"/>
      <c r="P1721" s="133"/>
      <c r="Q1721" s="166"/>
      <c r="R1721" s="133"/>
      <c r="S1721" s="133"/>
      <c r="T1721" s="133"/>
      <c r="U1721" s="133"/>
      <c r="V1721" s="133"/>
      <c r="W1721" s="133"/>
      <c r="X1721" s="133"/>
    </row>
    <row r="1722" spans="1:24" x14ac:dyDescent="0.2">
      <c r="A1722" s="133"/>
      <c r="B1722" s="133"/>
      <c r="C1722" s="136"/>
      <c r="D1722" s="136"/>
      <c r="E1722" s="133"/>
      <c r="F1722" s="133"/>
      <c r="G1722" s="133"/>
      <c r="H1722" s="133"/>
      <c r="I1722" s="133"/>
      <c r="J1722" s="133"/>
      <c r="K1722" s="133"/>
      <c r="L1722" s="133"/>
      <c r="M1722" s="133"/>
      <c r="N1722" s="133"/>
      <c r="O1722" s="133"/>
      <c r="P1722" s="133"/>
      <c r="Q1722" s="166"/>
      <c r="R1722" s="133"/>
      <c r="S1722" s="133"/>
      <c r="T1722" s="133"/>
      <c r="U1722" s="133"/>
      <c r="V1722" s="133"/>
      <c r="W1722" s="133"/>
      <c r="X1722" s="133"/>
    </row>
    <row r="1723" spans="1:24" x14ac:dyDescent="0.2">
      <c r="A1723" s="133"/>
      <c r="B1723" s="133"/>
      <c r="C1723" s="136"/>
      <c r="D1723" s="136"/>
      <c r="E1723" s="133"/>
      <c r="F1723" s="133"/>
      <c r="G1723" s="133"/>
      <c r="H1723" s="133"/>
      <c r="I1723" s="133"/>
      <c r="J1723" s="133"/>
      <c r="K1723" s="133"/>
      <c r="L1723" s="133"/>
      <c r="M1723" s="133"/>
      <c r="N1723" s="133"/>
      <c r="O1723" s="133"/>
      <c r="P1723" s="133"/>
      <c r="Q1723" s="166"/>
      <c r="R1723" s="133"/>
      <c r="S1723" s="133"/>
      <c r="T1723" s="133"/>
      <c r="U1723" s="133"/>
      <c r="V1723" s="133"/>
      <c r="W1723" s="133"/>
      <c r="X1723" s="133"/>
    </row>
    <row r="1724" spans="1:24" x14ac:dyDescent="0.2">
      <c r="A1724" s="133"/>
      <c r="B1724" s="133"/>
      <c r="C1724" s="136"/>
      <c r="D1724" s="136"/>
      <c r="E1724" s="133"/>
      <c r="F1724" s="133"/>
      <c r="G1724" s="133"/>
      <c r="H1724" s="133"/>
      <c r="I1724" s="133"/>
      <c r="J1724" s="133"/>
      <c r="K1724" s="133"/>
      <c r="L1724" s="133"/>
      <c r="M1724" s="133"/>
      <c r="N1724" s="133"/>
      <c r="O1724" s="133"/>
      <c r="P1724" s="133"/>
      <c r="Q1724" s="166"/>
      <c r="R1724" s="133"/>
      <c r="S1724" s="133"/>
      <c r="T1724" s="133"/>
      <c r="U1724" s="133"/>
      <c r="V1724" s="133"/>
      <c r="W1724" s="133"/>
      <c r="X1724" s="133"/>
    </row>
    <row r="1725" spans="1:24" x14ac:dyDescent="0.2">
      <c r="A1725" s="133"/>
      <c r="B1725" s="133"/>
      <c r="C1725" s="136"/>
      <c r="D1725" s="136"/>
      <c r="E1725" s="133"/>
      <c r="F1725" s="133"/>
      <c r="G1725" s="133"/>
      <c r="H1725" s="133"/>
      <c r="I1725" s="133"/>
      <c r="J1725" s="133"/>
      <c r="K1725" s="133"/>
      <c r="L1725" s="133"/>
      <c r="M1725" s="133"/>
      <c r="N1725" s="133"/>
      <c r="O1725" s="133"/>
      <c r="P1725" s="133"/>
      <c r="Q1725" s="166"/>
      <c r="R1725" s="133"/>
      <c r="S1725" s="133"/>
      <c r="T1725" s="133"/>
      <c r="U1725" s="133"/>
      <c r="V1725" s="133"/>
      <c r="W1725" s="133"/>
      <c r="X1725" s="133"/>
    </row>
    <row r="1726" spans="1:24" x14ac:dyDescent="0.2">
      <c r="A1726" s="133"/>
      <c r="B1726" s="133"/>
      <c r="C1726" s="136"/>
      <c r="D1726" s="136"/>
      <c r="E1726" s="133"/>
      <c r="F1726" s="133"/>
      <c r="G1726" s="133"/>
      <c r="H1726" s="133"/>
      <c r="I1726" s="133"/>
      <c r="J1726" s="133"/>
      <c r="K1726" s="133"/>
      <c r="L1726" s="133"/>
      <c r="M1726" s="133"/>
      <c r="N1726" s="133"/>
      <c r="O1726" s="133"/>
      <c r="P1726" s="133"/>
      <c r="Q1726" s="166"/>
      <c r="R1726" s="133"/>
      <c r="S1726" s="133"/>
      <c r="T1726" s="133"/>
      <c r="U1726" s="133"/>
      <c r="V1726" s="133"/>
      <c r="W1726" s="133"/>
      <c r="X1726" s="133"/>
    </row>
    <row r="1727" spans="1:24" x14ac:dyDescent="0.2">
      <c r="A1727" s="133"/>
      <c r="B1727" s="133"/>
      <c r="C1727" s="136"/>
      <c r="D1727" s="136"/>
      <c r="E1727" s="133"/>
      <c r="F1727" s="133"/>
      <c r="G1727" s="133"/>
      <c r="H1727" s="133"/>
      <c r="I1727" s="133"/>
      <c r="J1727" s="133"/>
      <c r="K1727" s="133"/>
      <c r="L1727" s="133"/>
      <c r="M1727" s="133"/>
      <c r="N1727" s="133"/>
      <c r="O1727" s="133"/>
      <c r="P1727" s="133"/>
      <c r="Q1727" s="166"/>
      <c r="R1727" s="133"/>
      <c r="S1727" s="133"/>
      <c r="T1727" s="133"/>
      <c r="U1727" s="133"/>
      <c r="V1727" s="133"/>
      <c r="W1727" s="133"/>
      <c r="X1727" s="133"/>
    </row>
    <row r="1728" spans="1:24" x14ac:dyDescent="0.2">
      <c r="A1728" s="133"/>
      <c r="B1728" s="133"/>
      <c r="C1728" s="136"/>
      <c r="D1728" s="136"/>
      <c r="E1728" s="133"/>
      <c r="F1728" s="133"/>
      <c r="G1728" s="133"/>
      <c r="H1728" s="133"/>
      <c r="I1728" s="133"/>
      <c r="J1728" s="133"/>
      <c r="K1728" s="133"/>
      <c r="L1728" s="133"/>
      <c r="M1728" s="133"/>
      <c r="N1728" s="133"/>
      <c r="O1728" s="133"/>
      <c r="P1728" s="133"/>
      <c r="Q1728" s="166"/>
      <c r="R1728" s="133"/>
      <c r="S1728" s="133"/>
      <c r="T1728" s="133"/>
      <c r="U1728" s="133"/>
      <c r="V1728" s="133"/>
      <c r="W1728" s="133"/>
      <c r="X1728" s="133"/>
    </row>
    <row r="1729" spans="1:24" x14ac:dyDescent="0.2">
      <c r="A1729" s="133"/>
      <c r="B1729" s="133"/>
      <c r="C1729" s="136"/>
      <c r="D1729" s="136"/>
      <c r="E1729" s="133"/>
      <c r="F1729" s="133"/>
      <c r="G1729" s="133"/>
      <c r="H1729" s="133"/>
      <c r="I1729" s="133"/>
      <c r="J1729" s="133"/>
      <c r="K1729" s="133"/>
      <c r="L1729" s="133"/>
      <c r="M1729" s="133"/>
      <c r="N1729" s="133"/>
      <c r="O1729" s="133"/>
      <c r="P1729" s="133"/>
      <c r="Q1729" s="166"/>
      <c r="R1729" s="133"/>
      <c r="S1729" s="133"/>
      <c r="T1729" s="133"/>
      <c r="U1729" s="133"/>
      <c r="V1729" s="133"/>
      <c r="W1729" s="133"/>
      <c r="X1729" s="133"/>
    </row>
    <row r="1730" spans="1:24" x14ac:dyDescent="0.2">
      <c r="A1730" s="133"/>
      <c r="B1730" s="133"/>
      <c r="C1730" s="136"/>
      <c r="D1730" s="136"/>
      <c r="E1730" s="133"/>
      <c r="F1730" s="133"/>
      <c r="G1730" s="133"/>
      <c r="H1730" s="133"/>
      <c r="I1730" s="133"/>
      <c r="J1730" s="133"/>
      <c r="K1730" s="133"/>
      <c r="L1730" s="133"/>
      <c r="M1730" s="133"/>
      <c r="N1730" s="133"/>
      <c r="O1730" s="133"/>
      <c r="P1730" s="133"/>
      <c r="Q1730" s="166"/>
      <c r="R1730" s="133"/>
      <c r="S1730" s="133"/>
      <c r="T1730" s="133"/>
      <c r="U1730" s="133"/>
      <c r="V1730" s="133"/>
      <c r="W1730" s="133"/>
      <c r="X1730" s="133"/>
    </row>
    <row r="1731" spans="1:24" x14ac:dyDescent="0.2">
      <c r="A1731" s="133"/>
      <c r="B1731" s="133"/>
      <c r="C1731" s="136"/>
      <c r="D1731" s="136"/>
      <c r="E1731" s="133"/>
      <c r="F1731" s="133"/>
      <c r="G1731" s="133"/>
      <c r="H1731" s="133"/>
      <c r="I1731" s="133"/>
      <c r="J1731" s="133"/>
      <c r="K1731" s="133"/>
      <c r="L1731" s="133"/>
      <c r="M1731" s="133"/>
      <c r="N1731" s="133"/>
      <c r="O1731" s="133"/>
      <c r="P1731" s="133"/>
      <c r="Q1731" s="166"/>
      <c r="R1731" s="133"/>
      <c r="S1731" s="133"/>
      <c r="T1731" s="133"/>
      <c r="U1731" s="133"/>
      <c r="V1731" s="133"/>
      <c r="W1731" s="133"/>
      <c r="X1731" s="133"/>
    </row>
    <row r="1732" spans="1:24" x14ac:dyDescent="0.2">
      <c r="A1732" s="133"/>
      <c r="B1732" s="133"/>
      <c r="C1732" s="136"/>
      <c r="D1732" s="136"/>
      <c r="E1732" s="133"/>
      <c r="F1732" s="133"/>
      <c r="G1732" s="133"/>
      <c r="H1732" s="133"/>
      <c r="I1732" s="133"/>
      <c r="J1732" s="133"/>
      <c r="K1732" s="133"/>
      <c r="L1732" s="133"/>
      <c r="M1732" s="133"/>
      <c r="N1732" s="133"/>
      <c r="O1732" s="133"/>
      <c r="P1732" s="133"/>
      <c r="Q1732" s="166"/>
      <c r="R1732" s="133"/>
      <c r="S1732" s="133"/>
      <c r="T1732" s="133"/>
      <c r="U1732" s="133"/>
      <c r="V1732" s="133"/>
      <c r="W1732" s="133"/>
      <c r="X1732" s="133"/>
    </row>
    <row r="1733" spans="1:24" x14ac:dyDescent="0.2">
      <c r="A1733" s="133"/>
      <c r="B1733" s="133"/>
      <c r="C1733" s="136"/>
      <c r="D1733" s="136"/>
      <c r="E1733" s="133"/>
      <c r="F1733" s="133"/>
      <c r="G1733" s="133"/>
      <c r="H1733" s="133"/>
      <c r="I1733" s="133"/>
      <c r="J1733" s="133"/>
      <c r="K1733" s="133"/>
      <c r="L1733" s="133"/>
      <c r="M1733" s="133"/>
      <c r="N1733" s="133"/>
      <c r="O1733" s="133"/>
      <c r="P1733" s="133"/>
      <c r="Q1733" s="166"/>
      <c r="R1733" s="133"/>
      <c r="S1733" s="133"/>
      <c r="T1733" s="133"/>
      <c r="U1733" s="133"/>
      <c r="V1733" s="133"/>
      <c r="W1733" s="133"/>
      <c r="X1733" s="133"/>
    </row>
    <row r="1734" spans="1:24" x14ac:dyDescent="0.2">
      <c r="A1734" s="133"/>
      <c r="B1734" s="133"/>
      <c r="C1734" s="136"/>
      <c r="D1734" s="136"/>
      <c r="E1734" s="133"/>
      <c r="F1734" s="133"/>
      <c r="G1734" s="133"/>
      <c r="H1734" s="133"/>
      <c r="I1734" s="133"/>
      <c r="J1734" s="133"/>
      <c r="K1734" s="133"/>
      <c r="L1734" s="133"/>
      <c r="M1734" s="133"/>
      <c r="N1734" s="133"/>
      <c r="O1734" s="133"/>
      <c r="P1734" s="133"/>
      <c r="Q1734" s="166"/>
      <c r="R1734" s="133"/>
      <c r="S1734" s="133"/>
      <c r="T1734" s="133"/>
      <c r="U1734" s="133"/>
      <c r="V1734" s="133"/>
      <c r="W1734" s="133"/>
      <c r="X1734" s="133"/>
    </row>
    <row r="1735" spans="1:24" x14ac:dyDescent="0.2">
      <c r="A1735" s="133"/>
      <c r="B1735" s="133"/>
      <c r="C1735" s="136"/>
      <c r="D1735" s="136"/>
      <c r="E1735" s="133"/>
      <c r="F1735" s="133"/>
      <c r="G1735" s="133"/>
      <c r="H1735" s="133"/>
      <c r="I1735" s="133"/>
      <c r="J1735" s="133"/>
      <c r="K1735" s="133"/>
      <c r="L1735" s="133"/>
      <c r="M1735" s="133"/>
      <c r="N1735" s="133"/>
      <c r="O1735" s="133"/>
      <c r="P1735" s="133"/>
      <c r="Q1735" s="166"/>
      <c r="R1735" s="133"/>
      <c r="S1735" s="133"/>
      <c r="T1735" s="133"/>
      <c r="U1735" s="133"/>
      <c r="V1735" s="133"/>
      <c r="W1735" s="133"/>
      <c r="X1735" s="133"/>
    </row>
    <row r="1736" spans="1:24" x14ac:dyDescent="0.2">
      <c r="A1736" s="133"/>
      <c r="B1736" s="133"/>
      <c r="C1736" s="136"/>
      <c r="D1736" s="136"/>
      <c r="E1736" s="133"/>
      <c r="F1736" s="133"/>
      <c r="G1736" s="133"/>
      <c r="H1736" s="133"/>
      <c r="I1736" s="133"/>
      <c r="J1736" s="133"/>
      <c r="K1736" s="133"/>
      <c r="L1736" s="133"/>
      <c r="M1736" s="133"/>
      <c r="N1736" s="133"/>
      <c r="O1736" s="133"/>
      <c r="P1736" s="133"/>
      <c r="Q1736" s="166"/>
      <c r="R1736" s="133"/>
      <c r="S1736" s="133"/>
      <c r="T1736" s="133"/>
      <c r="U1736" s="133"/>
      <c r="V1736" s="133"/>
      <c r="W1736" s="133"/>
      <c r="X1736" s="133"/>
    </row>
    <row r="1737" spans="1:24" x14ac:dyDescent="0.2">
      <c r="A1737" s="133"/>
      <c r="B1737" s="133"/>
      <c r="C1737" s="136"/>
      <c r="D1737" s="136"/>
      <c r="E1737" s="133"/>
      <c r="F1737" s="133"/>
      <c r="G1737" s="133"/>
      <c r="H1737" s="133"/>
      <c r="I1737" s="133"/>
      <c r="J1737" s="133"/>
      <c r="K1737" s="133"/>
      <c r="L1737" s="133"/>
      <c r="M1737" s="133"/>
      <c r="N1737" s="133"/>
      <c r="O1737" s="133"/>
      <c r="P1737" s="133"/>
      <c r="Q1737" s="166"/>
      <c r="R1737" s="133"/>
      <c r="S1737" s="133"/>
      <c r="T1737" s="133"/>
      <c r="U1737" s="133"/>
      <c r="V1737" s="133"/>
      <c r="W1737" s="133"/>
      <c r="X1737" s="133"/>
    </row>
    <row r="1738" spans="1:24" x14ac:dyDescent="0.2">
      <c r="A1738" s="133"/>
      <c r="B1738" s="133"/>
      <c r="C1738" s="136"/>
      <c r="D1738" s="136"/>
      <c r="E1738" s="133"/>
      <c r="F1738" s="133"/>
      <c r="G1738" s="133"/>
      <c r="H1738" s="133"/>
      <c r="I1738" s="133"/>
      <c r="J1738" s="133"/>
      <c r="K1738" s="133"/>
      <c r="L1738" s="133"/>
      <c r="M1738" s="133"/>
      <c r="N1738" s="133"/>
      <c r="O1738" s="133"/>
      <c r="P1738" s="133"/>
      <c r="Q1738" s="166"/>
      <c r="R1738" s="133"/>
      <c r="S1738" s="133"/>
      <c r="T1738" s="133"/>
      <c r="U1738" s="133"/>
      <c r="V1738" s="133"/>
      <c r="W1738" s="133"/>
      <c r="X1738" s="133"/>
    </row>
    <row r="1739" spans="1:24" x14ac:dyDescent="0.2">
      <c r="A1739" s="133"/>
      <c r="B1739" s="133"/>
      <c r="C1739" s="136"/>
      <c r="D1739" s="136"/>
      <c r="E1739" s="133"/>
      <c r="F1739" s="133"/>
      <c r="G1739" s="133"/>
      <c r="H1739" s="133"/>
      <c r="I1739" s="133"/>
      <c r="J1739" s="133"/>
      <c r="K1739" s="133"/>
      <c r="L1739" s="133"/>
      <c r="M1739" s="133"/>
      <c r="N1739" s="133"/>
      <c r="O1739" s="133"/>
      <c r="P1739" s="133"/>
      <c r="Q1739" s="166"/>
      <c r="R1739" s="133"/>
      <c r="S1739" s="133"/>
      <c r="T1739" s="133"/>
      <c r="U1739" s="133"/>
      <c r="V1739" s="133"/>
      <c r="W1739" s="133"/>
      <c r="X1739" s="133"/>
    </row>
    <row r="1740" spans="1:24" x14ac:dyDescent="0.2">
      <c r="A1740" s="133"/>
      <c r="B1740" s="133"/>
      <c r="C1740" s="136"/>
      <c r="D1740" s="136"/>
      <c r="E1740" s="133"/>
      <c r="F1740" s="133"/>
      <c r="G1740" s="133"/>
      <c r="H1740" s="133"/>
      <c r="I1740" s="133"/>
      <c r="J1740" s="133"/>
      <c r="K1740" s="133"/>
      <c r="L1740" s="133"/>
      <c r="M1740" s="133"/>
      <c r="N1740" s="133"/>
      <c r="O1740" s="133"/>
      <c r="P1740" s="133"/>
      <c r="Q1740" s="166"/>
      <c r="R1740" s="133"/>
      <c r="S1740" s="133"/>
      <c r="T1740" s="133"/>
      <c r="U1740" s="133"/>
      <c r="V1740" s="133"/>
      <c r="W1740" s="133"/>
      <c r="X1740" s="133"/>
    </row>
    <row r="1741" spans="1:24" x14ac:dyDescent="0.2">
      <c r="A1741" s="133"/>
      <c r="B1741" s="133"/>
      <c r="C1741" s="136"/>
      <c r="D1741" s="136"/>
      <c r="E1741" s="133"/>
      <c r="F1741" s="133"/>
      <c r="G1741" s="133"/>
      <c r="H1741" s="133"/>
      <c r="I1741" s="133"/>
      <c r="J1741" s="133"/>
      <c r="K1741" s="133"/>
      <c r="L1741" s="133"/>
      <c r="M1741" s="133"/>
      <c r="N1741" s="133"/>
      <c r="O1741" s="133"/>
      <c r="P1741" s="133"/>
      <c r="Q1741" s="166"/>
      <c r="R1741" s="133"/>
      <c r="S1741" s="133"/>
      <c r="T1741" s="133"/>
      <c r="U1741" s="133"/>
      <c r="V1741" s="133"/>
      <c r="W1741" s="133"/>
      <c r="X1741" s="133"/>
    </row>
    <row r="1742" spans="1:24" x14ac:dyDescent="0.2">
      <c r="A1742" s="133"/>
      <c r="B1742" s="133"/>
      <c r="C1742" s="136"/>
      <c r="D1742" s="136"/>
      <c r="E1742" s="133"/>
      <c r="F1742" s="133"/>
      <c r="G1742" s="133"/>
      <c r="H1742" s="133"/>
      <c r="I1742" s="133"/>
      <c r="J1742" s="133"/>
      <c r="K1742" s="133"/>
      <c r="L1742" s="133"/>
      <c r="M1742" s="133"/>
      <c r="N1742" s="133"/>
      <c r="O1742" s="133"/>
      <c r="P1742" s="133"/>
      <c r="Q1742" s="166"/>
      <c r="R1742" s="133"/>
      <c r="S1742" s="133"/>
      <c r="T1742" s="133"/>
      <c r="U1742" s="133"/>
      <c r="V1742" s="133"/>
      <c r="W1742" s="133"/>
      <c r="X1742" s="133"/>
    </row>
    <row r="1743" spans="1:24" x14ac:dyDescent="0.2">
      <c r="A1743" s="133"/>
      <c r="B1743" s="133"/>
      <c r="C1743" s="136"/>
      <c r="D1743" s="136"/>
      <c r="E1743" s="133"/>
      <c r="F1743" s="133"/>
      <c r="G1743" s="133"/>
      <c r="H1743" s="133"/>
      <c r="I1743" s="133"/>
      <c r="J1743" s="133"/>
      <c r="K1743" s="133"/>
      <c r="L1743" s="133"/>
      <c r="M1743" s="133"/>
      <c r="N1743" s="133"/>
      <c r="O1743" s="133"/>
      <c r="P1743" s="133"/>
      <c r="Q1743" s="166"/>
      <c r="R1743" s="133"/>
      <c r="S1743" s="133"/>
      <c r="T1743" s="133"/>
      <c r="U1743" s="133"/>
      <c r="V1743" s="133"/>
      <c r="W1743" s="133"/>
      <c r="X1743" s="133"/>
    </row>
    <row r="1744" spans="1:24" x14ac:dyDescent="0.2">
      <c r="A1744" s="133"/>
      <c r="B1744" s="133"/>
      <c r="C1744" s="136"/>
      <c r="D1744" s="136"/>
      <c r="E1744" s="133"/>
      <c r="F1744" s="133"/>
      <c r="G1744" s="133"/>
      <c r="H1744" s="133"/>
      <c r="I1744" s="133"/>
      <c r="J1744" s="133"/>
      <c r="K1744" s="133"/>
      <c r="L1744" s="133"/>
      <c r="M1744" s="133"/>
      <c r="N1744" s="133"/>
      <c r="O1744" s="133"/>
      <c r="P1744" s="133"/>
      <c r="Q1744" s="166"/>
      <c r="R1744" s="133"/>
      <c r="S1744" s="133"/>
      <c r="T1744" s="133"/>
      <c r="U1744" s="133"/>
      <c r="V1744" s="133"/>
      <c r="W1744" s="133"/>
      <c r="X1744" s="133"/>
    </row>
    <row r="1745" spans="1:24" x14ac:dyDescent="0.2">
      <c r="A1745" s="133"/>
      <c r="B1745" s="133"/>
      <c r="C1745" s="136"/>
      <c r="D1745" s="136"/>
      <c r="E1745" s="133"/>
      <c r="F1745" s="133"/>
      <c r="G1745" s="133"/>
      <c r="H1745" s="133"/>
      <c r="I1745" s="133"/>
      <c r="J1745" s="133"/>
      <c r="K1745" s="133"/>
      <c r="L1745" s="133"/>
      <c r="M1745" s="133"/>
      <c r="N1745" s="133"/>
      <c r="O1745" s="133"/>
      <c r="P1745" s="133"/>
      <c r="Q1745" s="166"/>
      <c r="R1745" s="133"/>
      <c r="S1745" s="133"/>
      <c r="T1745" s="133"/>
      <c r="U1745" s="133"/>
      <c r="V1745" s="133"/>
      <c r="W1745" s="133"/>
      <c r="X1745" s="133"/>
    </row>
    <row r="1746" spans="1:24" x14ac:dyDescent="0.2">
      <c r="A1746" s="133"/>
      <c r="B1746" s="133"/>
      <c r="C1746" s="136"/>
      <c r="D1746" s="136"/>
      <c r="E1746" s="133"/>
      <c r="F1746" s="133"/>
      <c r="G1746" s="133"/>
      <c r="H1746" s="133"/>
      <c r="I1746" s="133"/>
      <c r="J1746" s="133"/>
      <c r="K1746" s="133"/>
      <c r="L1746" s="133"/>
      <c r="M1746" s="133"/>
      <c r="N1746" s="133"/>
      <c r="O1746" s="133"/>
      <c r="P1746" s="133"/>
      <c r="Q1746" s="166"/>
      <c r="R1746" s="133"/>
      <c r="S1746" s="133"/>
      <c r="T1746" s="133"/>
      <c r="U1746" s="133"/>
      <c r="V1746" s="133"/>
      <c r="W1746" s="133"/>
      <c r="X1746" s="133"/>
    </row>
    <row r="1747" spans="1:24" x14ac:dyDescent="0.2">
      <c r="A1747" s="133"/>
      <c r="B1747" s="133"/>
      <c r="C1747" s="136"/>
      <c r="D1747" s="136"/>
      <c r="E1747" s="133"/>
      <c r="F1747" s="133"/>
      <c r="G1747" s="133"/>
      <c r="H1747" s="133"/>
      <c r="I1747" s="133"/>
      <c r="J1747" s="133"/>
      <c r="K1747" s="133"/>
      <c r="L1747" s="133"/>
      <c r="M1747" s="133"/>
      <c r="N1747" s="133"/>
      <c r="O1747" s="133"/>
      <c r="P1747" s="133"/>
      <c r="Q1747" s="166"/>
      <c r="R1747" s="133"/>
      <c r="S1747" s="133"/>
      <c r="T1747" s="133"/>
      <c r="U1747" s="133"/>
      <c r="V1747" s="133"/>
      <c r="W1747" s="133"/>
      <c r="X1747" s="133"/>
    </row>
    <row r="1748" spans="1:24" x14ac:dyDescent="0.2">
      <c r="A1748" s="133"/>
      <c r="B1748" s="133"/>
      <c r="C1748" s="136"/>
      <c r="D1748" s="136"/>
      <c r="E1748" s="133"/>
      <c r="F1748" s="133"/>
      <c r="G1748" s="133"/>
      <c r="H1748" s="133"/>
      <c r="I1748" s="133"/>
      <c r="J1748" s="133"/>
      <c r="K1748" s="133"/>
      <c r="L1748" s="133"/>
      <c r="M1748" s="133"/>
      <c r="N1748" s="133"/>
      <c r="O1748" s="133"/>
      <c r="P1748" s="133"/>
      <c r="Q1748" s="166"/>
      <c r="R1748" s="133"/>
      <c r="S1748" s="133"/>
      <c r="T1748" s="133"/>
      <c r="U1748" s="133"/>
      <c r="V1748" s="133"/>
      <c r="W1748" s="133"/>
      <c r="X1748" s="133"/>
    </row>
    <row r="1749" spans="1:24" x14ac:dyDescent="0.2">
      <c r="A1749" s="133"/>
      <c r="B1749" s="133"/>
      <c r="C1749" s="136"/>
      <c r="D1749" s="136"/>
      <c r="E1749" s="133"/>
      <c r="F1749" s="133"/>
      <c r="G1749" s="133"/>
      <c r="H1749" s="133"/>
      <c r="I1749" s="133"/>
      <c r="J1749" s="133"/>
      <c r="K1749" s="133"/>
      <c r="L1749" s="133"/>
      <c r="M1749" s="133"/>
      <c r="N1749" s="133"/>
      <c r="O1749" s="133"/>
      <c r="P1749" s="133"/>
      <c r="Q1749" s="166"/>
      <c r="R1749" s="133"/>
      <c r="S1749" s="133"/>
      <c r="T1749" s="133"/>
      <c r="U1749" s="133"/>
      <c r="V1749" s="133"/>
      <c r="W1749" s="133"/>
      <c r="X1749" s="133"/>
    </row>
    <row r="1750" spans="1:24" x14ac:dyDescent="0.2">
      <c r="A1750" s="133"/>
      <c r="B1750" s="133"/>
      <c r="C1750" s="136"/>
      <c r="D1750" s="136"/>
      <c r="E1750" s="133"/>
      <c r="F1750" s="133"/>
      <c r="G1750" s="133"/>
      <c r="H1750" s="133"/>
      <c r="I1750" s="133"/>
      <c r="J1750" s="133"/>
      <c r="K1750" s="133"/>
      <c r="L1750" s="133"/>
      <c r="M1750" s="133"/>
      <c r="N1750" s="133"/>
      <c r="O1750" s="133"/>
      <c r="P1750" s="133"/>
      <c r="Q1750" s="166"/>
      <c r="R1750" s="133"/>
      <c r="S1750" s="133"/>
      <c r="T1750" s="133"/>
      <c r="U1750" s="133"/>
      <c r="V1750" s="133"/>
      <c r="W1750" s="133"/>
      <c r="X1750" s="133"/>
    </row>
    <row r="1751" spans="1:24" x14ac:dyDescent="0.2">
      <c r="A1751" s="133"/>
      <c r="B1751" s="133"/>
      <c r="C1751" s="136"/>
      <c r="D1751" s="136"/>
      <c r="E1751" s="133"/>
      <c r="F1751" s="133"/>
      <c r="G1751" s="133"/>
      <c r="H1751" s="133"/>
      <c r="I1751" s="133"/>
      <c r="J1751" s="133"/>
      <c r="K1751" s="133"/>
      <c r="L1751" s="133"/>
      <c r="M1751" s="133"/>
      <c r="N1751" s="133"/>
      <c r="O1751" s="133"/>
      <c r="P1751" s="133"/>
      <c r="Q1751" s="166"/>
      <c r="R1751" s="133"/>
      <c r="S1751" s="133"/>
      <c r="T1751" s="133"/>
      <c r="U1751" s="133"/>
      <c r="V1751" s="133"/>
      <c r="W1751" s="133"/>
      <c r="X1751" s="133"/>
    </row>
    <row r="1752" spans="1:24" x14ac:dyDescent="0.2">
      <c r="A1752" s="133"/>
      <c r="B1752" s="133"/>
      <c r="C1752" s="136"/>
      <c r="D1752" s="136"/>
      <c r="E1752" s="133"/>
      <c r="F1752" s="133"/>
      <c r="G1752" s="133"/>
      <c r="H1752" s="133"/>
      <c r="I1752" s="133"/>
      <c r="J1752" s="133"/>
      <c r="K1752" s="133"/>
      <c r="L1752" s="133"/>
      <c r="M1752" s="133"/>
      <c r="N1752" s="133"/>
      <c r="O1752" s="133"/>
      <c r="P1752" s="133"/>
      <c r="Q1752" s="166"/>
      <c r="R1752" s="133"/>
      <c r="S1752" s="133"/>
      <c r="T1752" s="133"/>
      <c r="U1752" s="133"/>
      <c r="V1752" s="133"/>
      <c r="W1752" s="133"/>
      <c r="X1752" s="133"/>
    </row>
    <row r="1753" spans="1:24" x14ac:dyDescent="0.2">
      <c r="A1753" s="133"/>
      <c r="B1753" s="133"/>
      <c r="C1753" s="136"/>
      <c r="D1753" s="136"/>
      <c r="E1753" s="133"/>
      <c r="F1753" s="133"/>
      <c r="G1753" s="133"/>
      <c r="H1753" s="133"/>
      <c r="I1753" s="133"/>
      <c r="J1753" s="133"/>
      <c r="K1753" s="133"/>
      <c r="L1753" s="133"/>
      <c r="M1753" s="133"/>
      <c r="N1753" s="133"/>
      <c r="O1753" s="133"/>
      <c r="P1753" s="133"/>
      <c r="Q1753" s="166"/>
      <c r="R1753" s="133"/>
      <c r="S1753" s="133"/>
      <c r="T1753" s="133"/>
      <c r="U1753" s="133"/>
      <c r="V1753" s="133"/>
      <c r="W1753" s="133"/>
      <c r="X1753" s="133"/>
    </row>
    <row r="1754" spans="1:24" x14ac:dyDescent="0.2">
      <c r="A1754" s="133"/>
      <c r="B1754" s="133"/>
      <c r="C1754" s="136"/>
      <c r="D1754" s="136"/>
      <c r="E1754" s="133"/>
      <c r="F1754" s="133"/>
      <c r="G1754" s="133"/>
      <c r="H1754" s="133"/>
      <c r="I1754" s="133"/>
      <c r="J1754" s="133"/>
      <c r="K1754" s="133"/>
      <c r="L1754" s="133"/>
      <c r="M1754" s="133"/>
      <c r="N1754" s="133"/>
      <c r="O1754" s="133"/>
      <c r="P1754" s="133"/>
      <c r="Q1754" s="166"/>
      <c r="R1754" s="133"/>
      <c r="S1754" s="133"/>
      <c r="T1754" s="133"/>
      <c r="U1754" s="133"/>
      <c r="V1754" s="133"/>
      <c r="W1754" s="133"/>
      <c r="X1754" s="133"/>
    </row>
    <row r="1755" spans="1:24" x14ac:dyDescent="0.2">
      <c r="A1755" s="133"/>
      <c r="B1755" s="133"/>
      <c r="C1755" s="136"/>
      <c r="D1755" s="136"/>
      <c r="E1755" s="133"/>
      <c r="F1755" s="133"/>
      <c r="G1755" s="133"/>
      <c r="H1755" s="133"/>
      <c r="I1755" s="133"/>
      <c r="J1755" s="133"/>
      <c r="K1755" s="133"/>
      <c r="L1755" s="133"/>
      <c r="M1755" s="133"/>
      <c r="N1755" s="133"/>
      <c r="O1755" s="133"/>
      <c r="P1755" s="133"/>
      <c r="Q1755" s="166"/>
      <c r="R1755" s="133"/>
      <c r="S1755" s="133"/>
      <c r="T1755" s="133"/>
      <c r="U1755" s="133"/>
      <c r="V1755" s="133"/>
      <c r="W1755" s="133"/>
      <c r="X1755" s="133"/>
    </row>
    <row r="1756" spans="1:24" x14ac:dyDescent="0.2">
      <c r="A1756" s="133"/>
      <c r="B1756" s="133"/>
      <c r="C1756" s="136"/>
      <c r="D1756" s="136"/>
      <c r="E1756" s="133"/>
      <c r="F1756" s="133"/>
      <c r="G1756" s="133"/>
      <c r="H1756" s="133"/>
      <c r="I1756" s="133"/>
      <c r="J1756" s="133"/>
      <c r="K1756" s="133"/>
      <c r="L1756" s="133"/>
      <c r="M1756" s="133"/>
      <c r="N1756" s="133"/>
      <c r="O1756" s="133"/>
      <c r="P1756" s="133"/>
      <c r="Q1756" s="166"/>
      <c r="R1756" s="133"/>
      <c r="S1756" s="133"/>
      <c r="T1756" s="133"/>
      <c r="U1756" s="133"/>
      <c r="V1756" s="133"/>
      <c r="W1756" s="133"/>
      <c r="X1756" s="133"/>
    </row>
    <row r="1757" spans="1:24" x14ac:dyDescent="0.2">
      <c r="A1757" s="133"/>
      <c r="B1757" s="133"/>
      <c r="C1757" s="136"/>
      <c r="D1757" s="136"/>
      <c r="E1757" s="133"/>
      <c r="F1757" s="133"/>
      <c r="G1757" s="133"/>
      <c r="H1757" s="133"/>
      <c r="I1757" s="133"/>
      <c r="J1757" s="133"/>
      <c r="K1757" s="133"/>
      <c r="L1757" s="133"/>
      <c r="M1757" s="133"/>
      <c r="N1757" s="133"/>
      <c r="O1757" s="133"/>
      <c r="P1757" s="133"/>
      <c r="Q1757" s="166"/>
      <c r="R1757" s="133"/>
      <c r="S1757" s="133"/>
      <c r="T1757" s="133"/>
      <c r="U1757" s="133"/>
      <c r="V1757" s="133"/>
      <c r="W1757" s="133"/>
      <c r="X1757" s="133"/>
    </row>
    <row r="1758" spans="1:24" x14ac:dyDescent="0.2">
      <c r="A1758" s="133"/>
      <c r="B1758" s="133"/>
      <c r="C1758" s="136"/>
      <c r="D1758" s="136"/>
      <c r="E1758" s="133"/>
      <c r="F1758" s="133"/>
      <c r="G1758" s="133"/>
      <c r="H1758" s="133"/>
      <c r="I1758" s="133"/>
      <c r="J1758" s="133"/>
      <c r="K1758" s="133"/>
      <c r="L1758" s="133"/>
      <c r="M1758" s="133"/>
      <c r="N1758" s="133"/>
      <c r="O1758" s="133"/>
      <c r="P1758" s="133"/>
      <c r="Q1758" s="166"/>
      <c r="R1758" s="133"/>
      <c r="S1758" s="133"/>
      <c r="T1758" s="133"/>
      <c r="U1758" s="133"/>
      <c r="V1758" s="133"/>
      <c r="W1758" s="133"/>
      <c r="X1758" s="133"/>
    </row>
    <row r="1759" spans="1:24" x14ac:dyDescent="0.2">
      <c r="A1759" s="133"/>
      <c r="B1759" s="133"/>
      <c r="C1759" s="136"/>
      <c r="D1759" s="136"/>
      <c r="E1759" s="133"/>
      <c r="F1759" s="133"/>
      <c r="G1759" s="133"/>
      <c r="H1759" s="133"/>
      <c r="I1759" s="133"/>
      <c r="J1759" s="133"/>
      <c r="K1759" s="133"/>
      <c r="L1759" s="133"/>
      <c r="M1759" s="133"/>
      <c r="N1759" s="133"/>
      <c r="O1759" s="133"/>
      <c r="P1759" s="133"/>
      <c r="Q1759" s="166"/>
      <c r="R1759" s="133"/>
      <c r="S1759" s="133"/>
      <c r="T1759" s="133"/>
      <c r="U1759" s="133"/>
      <c r="V1759" s="133"/>
      <c r="W1759" s="133"/>
      <c r="X1759" s="133"/>
    </row>
    <row r="1760" spans="1:24" x14ac:dyDescent="0.2">
      <c r="A1760" s="133"/>
      <c r="B1760" s="133"/>
      <c r="C1760" s="136"/>
      <c r="D1760" s="136"/>
      <c r="E1760" s="133"/>
      <c r="F1760" s="133"/>
      <c r="G1760" s="133"/>
      <c r="H1760" s="133"/>
      <c r="I1760" s="133"/>
      <c r="J1760" s="133"/>
      <c r="K1760" s="133"/>
      <c r="L1760" s="133"/>
      <c r="M1760" s="133"/>
      <c r="N1760" s="133"/>
      <c r="O1760" s="133"/>
      <c r="P1760" s="133"/>
      <c r="Q1760" s="166"/>
      <c r="R1760" s="133"/>
      <c r="S1760" s="133"/>
      <c r="T1760" s="133"/>
      <c r="U1760" s="133"/>
      <c r="V1760" s="133"/>
      <c r="W1760" s="133"/>
      <c r="X1760" s="133"/>
    </row>
    <row r="1761" spans="1:24" x14ac:dyDescent="0.2">
      <c r="A1761" s="133"/>
      <c r="B1761" s="133"/>
      <c r="C1761" s="136"/>
      <c r="D1761" s="136"/>
      <c r="E1761" s="133"/>
      <c r="F1761" s="133"/>
      <c r="G1761" s="133"/>
      <c r="H1761" s="133"/>
      <c r="I1761" s="133"/>
      <c r="J1761" s="133"/>
      <c r="K1761" s="133"/>
      <c r="L1761" s="133"/>
      <c r="M1761" s="133"/>
      <c r="N1761" s="133"/>
      <c r="O1761" s="133"/>
      <c r="P1761" s="133"/>
      <c r="Q1761" s="166"/>
      <c r="R1761" s="133"/>
      <c r="S1761" s="133"/>
      <c r="T1761" s="133"/>
      <c r="U1761" s="133"/>
      <c r="V1761" s="133"/>
      <c r="W1761" s="133"/>
      <c r="X1761" s="133"/>
    </row>
    <row r="1762" spans="1:24" x14ac:dyDescent="0.2">
      <c r="A1762" s="133"/>
      <c r="B1762" s="133"/>
      <c r="C1762" s="136"/>
      <c r="D1762" s="136"/>
      <c r="E1762" s="133"/>
      <c r="F1762" s="133"/>
      <c r="G1762" s="133"/>
      <c r="H1762" s="133"/>
      <c r="I1762" s="133"/>
      <c r="J1762" s="133"/>
      <c r="K1762" s="133"/>
      <c r="L1762" s="133"/>
      <c r="M1762" s="133"/>
      <c r="N1762" s="133"/>
      <c r="O1762" s="133"/>
      <c r="P1762" s="133"/>
      <c r="Q1762" s="166"/>
      <c r="R1762" s="133"/>
      <c r="S1762" s="133"/>
      <c r="T1762" s="133"/>
      <c r="U1762" s="133"/>
      <c r="V1762" s="133"/>
      <c r="W1762" s="133"/>
      <c r="X1762" s="133"/>
    </row>
    <row r="1763" spans="1:24" x14ac:dyDescent="0.2">
      <c r="A1763" s="133"/>
      <c r="B1763" s="133"/>
      <c r="C1763" s="136"/>
      <c r="D1763" s="136"/>
      <c r="E1763" s="133"/>
      <c r="F1763" s="133"/>
      <c r="G1763" s="133"/>
      <c r="H1763" s="133"/>
      <c r="I1763" s="133"/>
      <c r="J1763" s="133"/>
      <c r="K1763" s="133"/>
      <c r="L1763" s="133"/>
      <c r="M1763" s="133"/>
      <c r="N1763" s="133"/>
      <c r="O1763" s="133"/>
      <c r="P1763" s="133"/>
      <c r="Q1763" s="166"/>
      <c r="R1763" s="133"/>
      <c r="S1763" s="133"/>
      <c r="T1763" s="133"/>
      <c r="U1763" s="133"/>
      <c r="V1763" s="133"/>
      <c r="W1763" s="133"/>
      <c r="X1763" s="133"/>
    </row>
    <row r="1764" spans="1:24" x14ac:dyDescent="0.2">
      <c r="A1764" s="133"/>
      <c r="B1764" s="133"/>
      <c r="C1764" s="136"/>
      <c r="D1764" s="136"/>
      <c r="E1764" s="133"/>
      <c r="F1764" s="133"/>
      <c r="G1764" s="133"/>
      <c r="H1764" s="133"/>
      <c r="I1764" s="133"/>
      <c r="J1764" s="133"/>
      <c r="K1764" s="133"/>
      <c r="L1764" s="133"/>
      <c r="M1764" s="133"/>
      <c r="N1764" s="133"/>
      <c r="O1764" s="133"/>
      <c r="P1764" s="133"/>
      <c r="Q1764" s="166"/>
      <c r="R1764" s="133"/>
      <c r="S1764" s="133"/>
      <c r="T1764" s="133"/>
      <c r="U1764" s="133"/>
      <c r="V1764" s="133"/>
      <c r="W1764" s="133"/>
      <c r="X1764" s="133"/>
    </row>
    <row r="1765" spans="1:24" x14ac:dyDescent="0.2">
      <c r="A1765" s="133"/>
      <c r="B1765" s="133"/>
      <c r="C1765" s="136"/>
      <c r="D1765" s="136"/>
      <c r="E1765" s="133"/>
      <c r="F1765" s="133"/>
      <c r="G1765" s="133"/>
      <c r="H1765" s="133"/>
      <c r="I1765" s="133"/>
      <c r="J1765" s="133"/>
      <c r="K1765" s="133"/>
      <c r="L1765" s="133"/>
      <c r="M1765" s="133"/>
      <c r="N1765" s="133"/>
      <c r="O1765" s="133"/>
      <c r="P1765" s="133"/>
      <c r="Q1765" s="166"/>
      <c r="R1765" s="133"/>
      <c r="S1765" s="133"/>
      <c r="T1765" s="133"/>
      <c r="U1765" s="133"/>
      <c r="V1765" s="133"/>
      <c r="W1765" s="133"/>
      <c r="X1765" s="133"/>
    </row>
    <row r="1766" spans="1:24" x14ac:dyDescent="0.2">
      <c r="A1766" s="133"/>
      <c r="B1766" s="133"/>
      <c r="C1766" s="136"/>
      <c r="D1766" s="136"/>
      <c r="E1766" s="133"/>
      <c r="F1766" s="133"/>
      <c r="G1766" s="133"/>
      <c r="H1766" s="133"/>
      <c r="I1766" s="133"/>
      <c r="J1766" s="133"/>
      <c r="K1766" s="133"/>
      <c r="L1766" s="133"/>
      <c r="M1766" s="133"/>
      <c r="N1766" s="133"/>
      <c r="O1766" s="133"/>
      <c r="P1766" s="133"/>
      <c r="Q1766" s="166"/>
      <c r="R1766" s="133"/>
      <c r="S1766" s="133"/>
      <c r="T1766" s="133"/>
      <c r="U1766" s="133"/>
      <c r="V1766" s="133"/>
      <c r="W1766" s="133"/>
      <c r="X1766" s="133"/>
    </row>
    <row r="1767" spans="1:24" x14ac:dyDescent="0.2">
      <c r="A1767" s="133"/>
      <c r="B1767" s="133"/>
      <c r="C1767" s="136"/>
      <c r="D1767" s="136"/>
      <c r="E1767" s="133"/>
      <c r="F1767" s="133"/>
      <c r="G1767" s="133"/>
      <c r="H1767" s="133"/>
      <c r="I1767" s="133"/>
      <c r="J1767" s="133"/>
      <c r="K1767" s="133"/>
      <c r="L1767" s="133"/>
      <c r="M1767" s="133"/>
      <c r="N1767" s="133"/>
      <c r="O1767" s="133"/>
      <c r="P1767" s="133"/>
      <c r="Q1767" s="166"/>
      <c r="R1767" s="133"/>
      <c r="S1767" s="133"/>
      <c r="T1767" s="133"/>
      <c r="U1767" s="133"/>
      <c r="V1767" s="133"/>
      <c r="W1767" s="133"/>
      <c r="X1767" s="133"/>
    </row>
    <row r="1768" spans="1:24" x14ac:dyDescent="0.2">
      <c r="A1768" s="133"/>
      <c r="B1768" s="133"/>
      <c r="C1768" s="136"/>
      <c r="D1768" s="136"/>
      <c r="E1768" s="133"/>
      <c r="F1768" s="133"/>
      <c r="G1768" s="133"/>
      <c r="H1768" s="133"/>
      <c r="I1768" s="133"/>
      <c r="J1768" s="133"/>
      <c r="K1768" s="133"/>
      <c r="L1768" s="133"/>
      <c r="M1768" s="133"/>
      <c r="N1768" s="133"/>
      <c r="O1768" s="133"/>
      <c r="P1768" s="133"/>
      <c r="Q1768" s="166"/>
      <c r="R1768" s="133"/>
      <c r="S1768" s="133"/>
      <c r="T1768" s="133"/>
      <c r="U1768" s="133"/>
      <c r="V1768" s="133"/>
      <c r="W1768" s="133"/>
      <c r="X1768" s="133"/>
    </row>
    <row r="1769" spans="1:24" x14ac:dyDescent="0.2">
      <c r="A1769" s="133"/>
      <c r="B1769" s="133"/>
      <c r="C1769" s="136"/>
      <c r="D1769" s="136"/>
      <c r="E1769" s="133"/>
      <c r="F1769" s="133"/>
      <c r="G1769" s="133"/>
      <c r="H1769" s="133"/>
      <c r="I1769" s="133"/>
      <c r="J1769" s="133"/>
      <c r="K1769" s="133"/>
      <c r="L1769" s="133"/>
      <c r="M1769" s="133"/>
      <c r="N1769" s="133"/>
      <c r="O1769" s="133"/>
      <c r="P1769" s="133"/>
      <c r="Q1769" s="166"/>
      <c r="R1769" s="133"/>
      <c r="S1769" s="133"/>
      <c r="T1769" s="133"/>
      <c r="U1769" s="133"/>
      <c r="V1769" s="133"/>
      <c r="W1769" s="133"/>
      <c r="X1769" s="133"/>
    </row>
    <row r="1770" spans="1:24" x14ac:dyDescent="0.2">
      <c r="A1770" s="133"/>
      <c r="B1770" s="133"/>
      <c r="C1770" s="136"/>
      <c r="D1770" s="136"/>
      <c r="E1770" s="133"/>
      <c r="F1770" s="133"/>
      <c r="G1770" s="133"/>
      <c r="H1770" s="133"/>
      <c r="I1770" s="133"/>
      <c r="J1770" s="133"/>
      <c r="K1770" s="133"/>
      <c r="L1770" s="133"/>
      <c r="M1770" s="133"/>
      <c r="N1770" s="133"/>
      <c r="O1770" s="133"/>
      <c r="P1770" s="133"/>
      <c r="Q1770" s="166"/>
      <c r="R1770" s="133"/>
      <c r="S1770" s="133"/>
      <c r="T1770" s="133"/>
      <c r="U1770" s="133"/>
      <c r="V1770" s="133"/>
      <c r="W1770" s="133"/>
      <c r="X1770" s="133"/>
    </row>
    <row r="1771" spans="1:24" x14ac:dyDescent="0.2">
      <c r="A1771" s="133"/>
      <c r="B1771" s="133"/>
      <c r="C1771" s="136"/>
      <c r="D1771" s="136"/>
      <c r="E1771" s="133"/>
      <c r="F1771" s="133"/>
      <c r="G1771" s="133"/>
      <c r="H1771" s="133"/>
      <c r="I1771" s="133"/>
      <c r="J1771" s="133"/>
      <c r="K1771" s="133"/>
      <c r="L1771" s="133"/>
      <c r="M1771" s="133"/>
      <c r="N1771" s="133"/>
      <c r="O1771" s="133"/>
      <c r="P1771" s="133"/>
      <c r="Q1771" s="166"/>
      <c r="R1771" s="133"/>
      <c r="S1771" s="133"/>
      <c r="T1771" s="133"/>
      <c r="U1771" s="133"/>
      <c r="V1771" s="133"/>
      <c r="W1771" s="133"/>
      <c r="X1771" s="133"/>
    </row>
    <row r="1772" spans="1:24" x14ac:dyDescent="0.2">
      <c r="A1772" s="133"/>
      <c r="B1772" s="133"/>
      <c r="C1772" s="136"/>
      <c r="D1772" s="136"/>
      <c r="E1772" s="133"/>
      <c r="F1772" s="133"/>
      <c r="G1772" s="133"/>
      <c r="H1772" s="133"/>
      <c r="I1772" s="133"/>
      <c r="J1772" s="133"/>
      <c r="K1772" s="133"/>
      <c r="L1772" s="133"/>
      <c r="M1772" s="133"/>
      <c r="N1772" s="133"/>
      <c r="O1772" s="133"/>
      <c r="P1772" s="133"/>
      <c r="Q1772" s="166"/>
      <c r="R1772" s="133"/>
      <c r="S1772" s="133"/>
      <c r="T1772" s="133"/>
      <c r="U1772" s="133"/>
      <c r="V1772" s="133"/>
      <c r="W1772" s="133"/>
      <c r="X1772" s="133"/>
    </row>
    <row r="1773" spans="1:24" x14ac:dyDescent="0.2">
      <c r="A1773" s="133"/>
      <c r="B1773" s="133"/>
      <c r="C1773" s="136"/>
      <c r="D1773" s="136"/>
      <c r="E1773" s="133"/>
      <c r="F1773" s="133"/>
      <c r="G1773" s="133"/>
      <c r="H1773" s="133"/>
      <c r="I1773" s="133"/>
      <c r="J1773" s="133"/>
      <c r="K1773" s="133"/>
      <c r="L1773" s="133"/>
      <c r="M1773" s="133"/>
      <c r="N1773" s="133"/>
      <c r="O1773" s="133"/>
      <c r="P1773" s="133"/>
      <c r="Q1773" s="166"/>
      <c r="R1773" s="133"/>
      <c r="S1773" s="133"/>
      <c r="T1773" s="133"/>
      <c r="U1773" s="133"/>
      <c r="V1773" s="133"/>
      <c r="W1773" s="133"/>
      <c r="X1773" s="133"/>
    </row>
    <row r="1774" spans="1:24" x14ac:dyDescent="0.2">
      <c r="A1774" s="133"/>
      <c r="B1774" s="133"/>
      <c r="C1774" s="136"/>
      <c r="D1774" s="136"/>
      <c r="E1774" s="133"/>
      <c r="F1774" s="133"/>
      <c r="G1774" s="133"/>
      <c r="H1774" s="133"/>
      <c r="I1774" s="133"/>
      <c r="J1774" s="133"/>
      <c r="K1774" s="133"/>
      <c r="L1774" s="133"/>
      <c r="M1774" s="133"/>
      <c r="N1774" s="133"/>
      <c r="O1774" s="133"/>
      <c r="P1774" s="133"/>
      <c r="Q1774" s="166"/>
      <c r="R1774" s="133"/>
      <c r="S1774" s="133"/>
      <c r="T1774" s="133"/>
      <c r="U1774" s="133"/>
      <c r="V1774" s="133"/>
      <c r="W1774" s="133"/>
      <c r="X1774" s="133"/>
    </row>
    <row r="1775" spans="1:24" x14ac:dyDescent="0.2">
      <c r="A1775" s="133"/>
      <c r="B1775" s="133"/>
      <c r="C1775" s="136"/>
      <c r="D1775" s="136"/>
      <c r="E1775" s="133"/>
      <c r="F1775" s="133"/>
      <c r="G1775" s="133"/>
      <c r="H1775" s="133"/>
      <c r="I1775" s="133"/>
      <c r="J1775" s="133"/>
      <c r="K1775" s="133"/>
      <c r="L1775" s="133"/>
      <c r="M1775" s="133"/>
      <c r="N1775" s="133"/>
      <c r="O1775" s="133"/>
      <c r="P1775" s="133"/>
      <c r="Q1775" s="166"/>
      <c r="R1775" s="133"/>
      <c r="S1775" s="133"/>
      <c r="T1775" s="133"/>
      <c r="U1775" s="133"/>
      <c r="V1775" s="133"/>
      <c r="W1775" s="133"/>
      <c r="X1775" s="133"/>
    </row>
    <row r="1776" spans="1:24" x14ac:dyDescent="0.2">
      <c r="A1776" s="133"/>
      <c r="B1776" s="133"/>
      <c r="C1776" s="136"/>
      <c r="D1776" s="136"/>
      <c r="E1776" s="133"/>
      <c r="F1776" s="133"/>
      <c r="G1776" s="133"/>
      <c r="H1776" s="133"/>
      <c r="I1776" s="133"/>
      <c r="J1776" s="133"/>
      <c r="K1776" s="133"/>
      <c r="L1776" s="133"/>
      <c r="M1776" s="133"/>
      <c r="N1776" s="133"/>
      <c r="O1776" s="133"/>
      <c r="P1776" s="133"/>
      <c r="Q1776" s="166"/>
      <c r="R1776" s="133"/>
      <c r="S1776" s="133"/>
      <c r="T1776" s="133"/>
      <c r="U1776" s="133"/>
      <c r="V1776" s="133"/>
      <c r="W1776" s="133"/>
      <c r="X1776" s="133"/>
    </row>
    <row r="1777" spans="1:24" x14ac:dyDescent="0.2">
      <c r="A1777" s="133"/>
      <c r="B1777" s="133"/>
      <c r="C1777" s="136"/>
      <c r="D1777" s="136"/>
      <c r="E1777" s="133"/>
      <c r="F1777" s="133"/>
      <c r="G1777" s="133"/>
      <c r="H1777" s="133"/>
      <c r="I1777" s="133"/>
      <c r="J1777" s="133"/>
      <c r="K1777" s="133"/>
      <c r="L1777" s="133"/>
      <c r="M1777" s="133"/>
      <c r="N1777" s="133"/>
      <c r="O1777" s="133"/>
      <c r="P1777" s="133"/>
      <c r="Q1777" s="166"/>
      <c r="R1777" s="133"/>
      <c r="S1777" s="133"/>
      <c r="T1777" s="133"/>
      <c r="U1777" s="133"/>
      <c r="V1777" s="133"/>
      <c r="W1777" s="133"/>
      <c r="X1777" s="133"/>
    </row>
    <row r="1778" spans="1:24" x14ac:dyDescent="0.2">
      <c r="A1778" s="133"/>
      <c r="B1778" s="133"/>
      <c r="C1778" s="136"/>
      <c r="D1778" s="136"/>
      <c r="E1778" s="133"/>
      <c r="F1778" s="133"/>
      <c r="G1778" s="133"/>
      <c r="H1778" s="133"/>
      <c r="I1778" s="133"/>
      <c r="J1778" s="133"/>
      <c r="K1778" s="133"/>
      <c r="L1778" s="133"/>
      <c r="M1778" s="133"/>
      <c r="N1778" s="133"/>
      <c r="O1778" s="133"/>
      <c r="P1778" s="133"/>
      <c r="Q1778" s="166"/>
      <c r="R1778" s="133"/>
      <c r="S1778" s="133"/>
      <c r="T1778" s="133"/>
      <c r="U1778" s="133"/>
      <c r="V1778" s="133"/>
      <c r="W1778" s="133"/>
      <c r="X1778" s="133"/>
    </row>
    <row r="1779" spans="1:24" x14ac:dyDescent="0.2">
      <c r="A1779" s="133"/>
      <c r="B1779" s="133"/>
      <c r="C1779" s="136"/>
      <c r="D1779" s="136"/>
      <c r="E1779" s="133"/>
      <c r="F1779" s="133"/>
      <c r="G1779" s="133"/>
      <c r="H1779" s="133"/>
      <c r="I1779" s="133"/>
      <c r="J1779" s="133"/>
      <c r="K1779" s="133"/>
      <c r="L1779" s="133"/>
      <c r="M1779" s="133"/>
      <c r="N1779" s="133"/>
      <c r="O1779" s="133"/>
      <c r="P1779" s="133"/>
      <c r="Q1779" s="166"/>
      <c r="R1779" s="133"/>
      <c r="S1779" s="133"/>
      <c r="T1779" s="133"/>
      <c r="U1779" s="133"/>
      <c r="V1779" s="133"/>
      <c r="W1779" s="133"/>
      <c r="X1779" s="133"/>
    </row>
    <row r="1780" spans="1:24" x14ac:dyDescent="0.2">
      <c r="A1780" s="133"/>
      <c r="B1780" s="133"/>
      <c r="C1780" s="136"/>
      <c r="D1780" s="136"/>
      <c r="E1780" s="133"/>
      <c r="F1780" s="133"/>
      <c r="G1780" s="133"/>
      <c r="H1780" s="133"/>
      <c r="I1780" s="133"/>
      <c r="J1780" s="133"/>
      <c r="K1780" s="133"/>
      <c r="L1780" s="133"/>
      <c r="M1780" s="133"/>
      <c r="N1780" s="133"/>
      <c r="O1780" s="133"/>
      <c r="P1780" s="133"/>
      <c r="Q1780" s="166"/>
      <c r="R1780" s="133"/>
      <c r="S1780" s="133"/>
      <c r="T1780" s="133"/>
      <c r="U1780" s="133"/>
      <c r="V1780" s="133"/>
      <c r="W1780" s="133"/>
      <c r="X1780" s="133"/>
    </row>
    <row r="1781" spans="1:24" x14ac:dyDescent="0.2">
      <c r="A1781" s="133"/>
      <c r="B1781" s="133"/>
      <c r="C1781" s="136"/>
      <c r="D1781" s="136"/>
      <c r="E1781" s="133"/>
      <c r="F1781" s="133"/>
      <c r="G1781" s="133"/>
      <c r="H1781" s="133"/>
      <c r="I1781" s="133"/>
      <c r="J1781" s="133"/>
      <c r="K1781" s="133"/>
      <c r="L1781" s="133"/>
      <c r="M1781" s="133"/>
      <c r="N1781" s="133"/>
      <c r="O1781" s="133"/>
      <c r="P1781" s="133"/>
      <c r="Q1781" s="166"/>
      <c r="R1781" s="133"/>
      <c r="S1781" s="133"/>
      <c r="T1781" s="133"/>
      <c r="U1781" s="133"/>
      <c r="V1781" s="133"/>
      <c r="W1781" s="133"/>
      <c r="X1781" s="133"/>
    </row>
    <row r="1782" spans="1:24" x14ac:dyDescent="0.2">
      <c r="A1782" s="133"/>
      <c r="B1782" s="133"/>
      <c r="C1782" s="136"/>
      <c r="D1782" s="136"/>
      <c r="E1782" s="133"/>
      <c r="F1782" s="133"/>
      <c r="G1782" s="133"/>
      <c r="H1782" s="133"/>
      <c r="I1782" s="133"/>
      <c r="J1782" s="133"/>
      <c r="K1782" s="133"/>
      <c r="L1782" s="133"/>
      <c r="M1782" s="133"/>
      <c r="N1782" s="133"/>
      <c r="O1782" s="133"/>
      <c r="P1782" s="133"/>
      <c r="Q1782" s="166"/>
      <c r="R1782" s="133"/>
      <c r="S1782" s="133"/>
      <c r="T1782" s="133"/>
      <c r="U1782" s="133"/>
      <c r="V1782" s="133"/>
      <c r="W1782" s="133"/>
      <c r="X1782" s="133"/>
    </row>
    <row r="1783" spans="1:24" x14ac:dyDescent="0.2">
      <c r="A1783" s="133"/>
      <c r="B1783" s="133"/>
      <c r="C1783" s="136"/>
      <c r="D1783" s="136"/>
      <c r="E1783" s="133"/>
      <c r="F1783" s="133"/>
      <c r="G1783" s="133"/>
      <c r="H1783" s="133"/>
      <c r="I1783" s="133"/>
      <c r="J1783" s="133"/>
      <c r="K1783" s="133"/>
      <c r="L1783" s="133"/>
      <c r="M1783" s="133"/>
      <c r="N1783" s="133"/>
      <c r="O1783" s="133"/>
      <c r="P1783" s="133"/>
      <c r="Q1783" s="166"/>
      <c r="R1783" s="133"/>
      <c r="S1783" s="133"/>
      <c r="T1783" s="133"/>
      <c r="U1783" s="133"/>
      <c r="V1783" s="133"/>
      <c r="W1783" s="133"/>
      <c r="X1783" s="133"/>
    </row>
    <row r="1784" spans="1:24" x14ac:dyDescent="0.2">
      <c r="A1784" s="133"/>
      <c r="B1784" s="133"/>
      <c r="C1784" s="136"/>
      <c r="D1784" s="136"/>
      <c r="E1784" s="133"/>
      <c r="F1784" s="133"/>
      <c r="G1784" s="133"/>
      <c r="H1784" s="133"/>
      <c r="I1784" s="133"/>
      <c r="J1784" s="133"/>
      <c r="K1784" s="133"/>
      <c r="L1784" s="133"/>
      <c r="M1784" s="133"/>
      <c r="N1784" s="133"/>
      <c r="O1784" s="133"/>
      <c r="P1784" s="133"/>
      <c r="Q1784" s="166"/>
      <c r="R1784" s="133"/>
      <c r="S1784" s="133"/>
      <c r="T1784" s="133"/>
      <c r="U1784" s="133"/>
      <c r="V1784" s="133"/>
      <c r="W1784" s="133"/>
      <c r="X1784" s="133"/>
    </row>
    <row r="1785" spans="1:24" x14ac:dyDescent="0.2">
      <c r="A1785" s="133"/>
      <c r="B1785" s="133"/>
      <c r="C1785" s="136"/>
      <c r="D1785" s="136"/>
      <c r="E1785" s="133"/>
      <c r="F1785" s="133"/>
      <c r="G1785" s="133"/>
      <c r="H1785" s="133"/>
      <c r="I1785" s="133"/>
      <c r="J1785" s="133"/>
      <c r="K1785" s="133"/>
      <c r="L1785" s="133"/>
      <c r="M1785" s="133"/>
      <c r="N1785" s="133"/>
      <c r="O1785" s="133"/>
      <c r="P1785" s="133"/>
      <c r="Q1785" s="166"/>
      <c r="R1785" s="133"/>
      <c r="S1785" s="133"/>
      <c r="T1785" s="133"/>
      <c r="U1785" s="133"/>
      <c r="V1785" s="133"/>
      <c r="W1785" s="133"/>
      <c r="X1785" s="133"/>
    </row>
    <row r="1786" spans="1:24" x14ac:dyDescent="0.2">
      <c r="A1786" s="133"/>
      <c r="B1786" s="133"/>
      <c r="C1786" s="136"/>
      <c r="D1786" s="136"/>
      <c r="E1786" s="133"/>
      <c r="F1786" s="133"/>
      <c r="G1786" s="133"/>
      <c r="H1786" s="133"/>
      <c r="I1786" s="133"/>
      <c r="J1786" s="133"/>
      <c r="K1786" s="133"/>
      <c r="L1786" s="133"/>
      <c r="M1786" s="133"/>
      <c r="N1786" s="133"/>
      <c r="O1786" s="133"/>
      <c r="P1786" s="133"/>
      <c r="Q1786" s="166"/>
      <c r="R1786" s="133"/>
      <c r="S1786" s="133"/>
      <c r="T1786" s="133"/>
      <c r="U1786" s="133"/>
      <c r="V1786" s="133"/>
      <c r="W1786" s="133"/>
      <c r="X1786" s="133"/>
    </row>
    <row r="1787" spans="1:24" x14ac:dyDescent="0.2">
      <c r="A1787" s="133"/>
      <c r="B1787" s="133"/>
      <c r="C1787" s="136"/>
      <c r="D1787" s="136"/>
      <c r="E1787" s="133"/>
      <c r="F1787" s="133"/>
      <c r="G1787" s="133"/>
      <c r="H1787" s="133"/>
      <c r="I1787" s="133"/>
      <c r="J1787" s="133"/>
      <c r="K1787" s="133"/>
      <c r="L1787" s="133"/>
      <c r="M1787" s="133"/>
      <c r="N1787" s="133"/>
      <c r="O1787" s="133"/>
      <c r="P1787" s="133"/>
      <c r="Q1787" s="166"/>
      <c r="R1787" s="133"/>
      <c r="S1787" s="133"/>
      <c r="T1787" s="133"/>
      <c r="U1787" s="133"/>
      <c r="V1787" s="133"/>
      <c r="W1787" s="133"/>
      <c r="X1787" s="133"/>
    </row>
    <row r="1788" spans="1:24" x14ac:dyDescent="0.2">
      <c r="A1788" s="133"/>
      <c r="B1788" s="133"/>
      <c r="C1788" s="136"/>
      <c r="D1788" s="136"/>
      <c r="E1788" s="133"/>
      <c r="F1788" s="133"/>
      <c r="G1788" s="133"/>
      <c r="H1788" s="133"/>
      <c r="I1788" s="133"/>
      <c r="J1788" s="133"/>
      <c r="K1788" s="133"/>
      <c r="L1788" s="133"/>
      <c r="M1788" s="133"/>
      <c r="N1788" s="133"/>
      <c r="O1788" s="133"/>
      <c r="P1788" s="133"/>
      <c r="Q1788" s="166"/>
      <c r="R1788" s="133"/>
      <c r="S1788" s="133"/>
      <c r="T1788" s="133"/>
      <c r="U1788" s="133"/>
      <c r="V1788" s="133"/>
      <c r="W1788" s="133"/>
      <c r="X1788" s="133"/>
    </row>
    <row r="1789" spans="1:24" x14ac:dyDescent="0.2">
      <c r="A1789" s="133"/>
      <c r="B1789" s="133"/>
      <c r="C1789" s="136"/>
      <c r="D1789" s="136"/>
      <c r="E1789" s="133"/>
      <c r="F1789" s="133"/>
      <c r="G1789" s="133"/>
      <c r="H1789" s="133"/>
      <c r="I1789" s="133"/>
      <c r="J1789" s="133"/>
      <c r="K1789" s="133"/>
      <c r="L1789" s="133"/>
      <c r="M1789" s="133"/>
      <c r="N1789" s="133"/>
      <c r="O1789" s="133"/>
      <c r="P1789" s="133"/>
      <c r="Q1789" s="166"/>
      <c r="R1789" s="133"/>
      <c r="S1789" s="133"/>
      <c r="T1789" s="133"/>
      <c r="U1789" s="133"/>
      <c r="V1789" s="133"/>
      <c r="W1789" s="133"/>
      <c r="X1789" s="133"/>
    </row>
    <row r="1790" spans="1:24" x14ac:dyDescent="0.2">
      <c r="A1790" s="133"/>
      <c r="B1790" s="133"/>
      <c r="C1790" s="136"/>
      <c r="D1790" s="136"/>
      <c r="E1790" s="133"/>
      <c r="F1790" s="133"/>
      <c r="G1790" s="133"/>
      <c r="H1790" s="133"/>
      <c r="I1790" s="133"/>
      <c r="J1790" s="133"/>
      <c r="K1790" s="133"/>
      <c r="L1790" s="133"/>
      <c r="M1790" s="133"/>
      <c r="N1790" s="133"/>
      <c r="O1790" s="133"/>
      <c r="P1790" s="133"/>
      <c r="Q1790" s="166"/>
      <c r="R1790" s="133"/>
      <c r="S1790" s="133"/>
      <c r="T1790" s="133"/>
      <c r="U1790" s="133"/>
      <c r="V1790" s="133"/>
      <c r="W1790" s="133"/>
      <c r="X1790" s="133"/>
    </row>
    <row r="1791" spans="1:24" x14ac:dyDescent="0.2">
      <c r="A1791" s="133"/>
      <c r="B1791" s="133"/>
      <c r="C1791" s="136"/>
      <c r="D1791" s="136"/>
      <c r="E1791" s="133"/>
      <c r="F1791" s="133"/>
      <c r="G1791" s="133"/>
      <c r="H1791" s="133"/>
      <c r="I1791" s="133"/>
      <c r="J1791" s="133"/>
      <c r="K1791" s="133"/>
      <c r="L1791" s="133"/>
      <c r="M1791" s="133"/>
      <c r="N1791" s="133"/>
      <c r="O1791" s="133"/>
      <c r="P1791" s="133"/>
      <c r="Q1791" s="166"/>
      <c r="R1791" s="133"/>
      <c r="S1791" s="133"/>
      <c r="T1791" s="133"/>
      <c r="U1791" s="133"/>
      <c r="V1791" s="133"/>
      <c r="W1791" s="133"/>
      <c r="X1791" s="133"/>
    </row>
    <row r="1792" spans="1:24" x14ac:dyDescent="0.2">
      <c r="A1792" s="133"/>
      <c r="B1792" s="133"/>
      <c r="C1792" s="136"/>
      <c r="D1792" s="136"/>
      <c r="E1792" s="133"/>
      <c r="F1792" s="133"/>
      <c r="G1792" s="133"/>
      <c r="H1792" s="133"/>
      <c r="I1792" s="133"/>
      <c r="J1792" s="133"/>
      <c r="K1792" s="133"/>
      <c r="L1792" s="133"/>
      <c r="M1792" s="133"/>
      <c r="N1792" s="133"/>
      <c r="O1792" s="133"/>
      <c r="P1792" s="133"/>
      <c r="Q1792" s="166"/>
      <c r="R1792" s="133"/>
      <c r="S1792" s="133"/>
      <c r="T1792" s="133"/>
      <c r="U1792" s="133"/>
      <c r="V1792" s="133"/>
      <c r="W1792" s="133"/>
      <c r="X1792" s="133"/>
    </row>
    <row r="1793" spans="1:24" x14ac:dyDescent="0.2">
      <c r="A1793" s="133"/>
      <c r="B1793" s="133"/>
      <c r="C1793" s="136"/>
      <c r="D1793" s="136"/>
      <c r="E1793" s="133"/>
      <c r="F1793" s="133"/>
      <c r="G1793" s="133"/>
      <c r="H1793" s="133"/>
      <c r="I1793" s="133"/>
      <c r="J1793" s="133"/>
      <c r="K1793" s="133"/>
      <c r="L1793" s="133"/>
      <c r="M1793" s="133"/>
      <c r="N1793" s="133"/>
      <c r="O1793" s="133"/>
      <c r="P1793" s="133"/>
      <c r="Q1793" s="166"/>
      <c r="R1793" s="133"/>
      <c r="S1793" s="133"/>
      <c r="T1793" s="133"/>
      <c r="U1793" s="133"/>
      <c r="V1793" s="133"/>
      <c r="W1793" s="133"/>
      <c r="X1793" s="133"/>
    </row>
    <row r="1794" spans="1:24" x14ac:dyDescent="0.2">
      <c r="A1794" s="133"/>
      <c r="B1794" s="133"/>
      <c r="C1794" s="136"/>
      <c r="D1794" s="136"/>
      <c r="E1794" s="133"/>
      <c r="F1794" s="133"/>
      <c r="G1794" s="133"/>
      <c r="H1794" s="133"/>
      <c r="I1794" s="133"/>
      <c r="J1794" s="133"/>
      <c r="K1794" s="133"/>
      <c r="L1794" s="133"/>
      <c r="M1794" s="133"/>
      <c r="N1794" s="133"/>
      <c r="O1794" s="133"/>
      <c r="P1794" s="133"/>
      <c r="Q1794" s="166"/>
      <c r="R1794" s="133"/>
      <c r="S1794" s="133"/>
      <c r="T1794" s="133"/>
      <c r="U1794" s="133"/>
      <c r="V1794" s="133"/>
      <c r="W1794" s="133"/>
      <c r="X1794" s="133"/>
    </row>
    <row r="1795" spans="1:24" x14ac:dyDescent="0.2">
      <c r="A1795" s="133"/>
      <c r="B1795" s="133"/>
      <c r="C1795" s="136"/>
      <c r="D1795" s="136"/>
      <c r="E1795" s="133"/>
      <c r="F1795" s="133"/>
      <c r="G1795" s="133"/>
      <c r="H1795" s="133"/>
      <c r="I1795" s="133"/>
      <c r="J1795" s="133"/>
      <c r="K1795" s="133"/>
      <c r="L1795" s="133"/>
      <c r="M1795" s="133"/>
      <c r="N1795" s="133"/>
      <c r="O1795" s="133"/>
      <c r="P1795" s="133"/>
      <c r="Q1795" s="166"/>
      <c r="R1795" s="133"/>
      <c r="S1795" s="133"/>
      <c r="T1795" s="133"/>
      <c r="U1795" s="133"/>
      <c r="V1795" s="133"/>
      <c r="W1795" s="133"/>
      <c r="X1795" s="133"/>
    </row>
    <row r="1796" spans="1:24" x14ac:dyDescent="0.2">
      <c r="A1796" s="133"/>
      <c r="B1796" s="133"/>
      <c r="C1796" s="136"/>
      <c r="D1796" s="136"/>
      <c r="E1796" s="133"/>
      <c r="F1796" s="133"/>
      <c r="G1796" s="133"/>
      <c r="H1796" s="133"/>
      <c r="I1796" s="133"/>
      <c r="J1796" s="133"/>
      <c r="K1796" s="133"/>
      <c r="L1796" s="133"/>
      <c r="M1796" s="133"/>
      <c r="N1796" s="133"/>
      <c r="O1796" s="133"/>
      <c r="P1796" s="133"/>
      <c r="Q1796" s="166"/>
      <c r="R1796" s="133"/>
      <c r="S1796" s="133"/>
      <c r="T1796" s="133"/>
      <c r="U1796" s="133"/>
      <c r="V1796" s="133"/>
      <c r="W1796" s="133"/>
      <c r="X1796" s="133"/>
    </row>
    <row r="1797" spans="1:24" x14ac:dyDescent="0.2">
      <c r="A1797" s="133"/>
      <c r="B1797" s="133"/>
      <c r="C1797" s="136"/>
      <c r="D1797" s="136"/>
      <c r="E1797" s="133"/>
      <c r="F1797" s="133"/>
      <c r="G1797" s="133"/>
      <c r="H1797" s="133"/>
      <c r="I1797" s="133"/>
      <c r="J1797" s="133"/>
      <c r="K1797" s="133"/>
      <c r="L1797" s="133"/>
      <c r="M1797" s="133"/>
      <c r="N1797" s="133"/>
      <c r="O1797" s="133"/>
      <c r="P1797" s="133"/>
      <c r="Q1797" s="166"/>
      <c r="R1797" s="133"/>
      <c r="S1797" s="133"/>
      <c r="T1797" s="133"/>
      <c r="U1797" s="133"/>
      <c r="V1797" s="133"/>
      <c r="W1797" s="133"/>
      <c r="X1797" s="133"/>
    </row>
    <row r="1798" spans="1:24" x14ac:dyDescent="0.2">
      <c r="A1798" s="133"/>
      <c r="B1798" s="133"/>
      <c r="C1798" s="136"/>
      <c r="D1798" s="136"/>
      <c r="E1798" s="133"/>
      <c r="F1798" s="133"/>
      <c r="G1798" s="133"/>
      <c r="H1798" s="133"/>
      <c r="I1798" s="133"/>
      <c r="J1798" s="133"/>
      <c r="K1798" s="133"/>
      <c r="L1798" s="133"/>
      <c r="M1798" s="133"/>
      <c r="N1798" s="133"/>
      <c r="O1798" s="133"/>
      <c r="P1798" s="133"/>
      <c r="Q1798" s="166"/>
      <c r="R1798" s="133"/>
      <c r="S1798" s="133"/>
      <c r="T1798" s="133"/>
      <c r="U1798" s="133"/>
      <c r="V1798" s="133"/>
      <c r="W1798" s="133"/>
      <c r="X1798" s="133"/>
    </row>
    <row r="1799" spans="1:24" x14ac:dyDescent="0.2">
      <c r="A1799" s="133"/>
      <c r="B1799" s="133"/>
      <c r="C1799" s="136"/>
      <c r="D1799" s="136"/>
      <c r="E1799" s="133"/>
      <c r="F1799" s="133"/>
      <c r="G1799" s="133"/>
      <c r="H1799" s="133"/>
      <c r="I1799" s="133"/>
      <c r="J1799" s="133"/>
      <c r="K1799" s="133"/>
      <c r="L1799" s="133"/>
      <c r="M1799" s="133"/>
      <c r="N1799" s="133"/>
      <c r="O1799" s="133"/>
      <c r="P1799" s="133"/>
      <c r="Q1799" s="166"/>
      <c r="R1799" s="133"/>
      <c r="S1799" s="133"/>
      <c r="T1799" s="133"/>
      <c r="U1799" s="133"/>
      <c r="V1799" s="133"/>
      <c r="W1799" s="133"/>
      <c r="X1799" s="133"/>
    </row>
    <row r="1800" spans="1:24" x14ac:dyDescent="0.2">
      <c r="A1800" s="133"/>
      <c r="B1800" s="133"/>
      <c r="C1800" s="136"/>
      <c r="D1800" s="136"/>
      <c r="E1800" s="133"/>
      <c r="F1800" s="133"/>
      <c r="G1800" s="133"/>
      <c r="H1800" s="133"/>
      <c r="I1800" s="133"/>
      <c r="J1800" s="133"/>
      <c r="K1800" s="133"/>
      <c r="L1800" s="133"/>
      <c r="M1800" s="133"/>
      <c r="N1800" s="133"/>
      <c r="O1800" s="133"/>
      <c r="P1800" s="133"/>
      <c r="Q1800" s="166"/>
      <c r="R1800" s="133"/>
      <c r="S1800" s="133"/>
      <c r="T1800" s="133"/>
      <c r="U1800" s="133"/>
      <c r="V1800" s="133"/>
      <c r="W1800" s="133"/>
      <c r="X1800" s="133"/>
    </row>
    <row r="1801" spans="1:24" x14ac:dyDescent="0.2">
      <c r="A1801" s="133"/>
      <c r="B1801" s="133"/>
      <c r="C1801" s="136"/>
      <c r="D1801" s="136"/>
      <c r="E1801" s="133"/>
      <c r="F1801" s="133"/>
      <c r="G1801" s="133"/>
      <c r="H1801" s="133"/>
      <c r="I1801" s="133"/>
      <c r="J1801" s="133"/>
      <c r="K1801" s="133"/>
      <c r="L1801" s="133"/>
      <c r="M1801" s="133"/>
      <c r="N1801" s="133"/>
      <c r="O1801" s="133"/>
      <c r="P1801" s="133"/>
      <c r="Q1801" s="166"/>
      <c r="R1801" s="133"/>
      <c r="S1801" s="133"/>
      <c r="T1801" s="133"/>
      <c r="U1801" s="133"/>
      <c r="V1801" s="133"/>
      <c r="W1801" s="133"/>
      <c r="X1801" s="133"/>
    </row>
    <row r="1802" spans="1:24" x14ac:dyDescent="0.2">
      <c r="A1802" s="133"/>
      <c r="B1802" s="133"/>
      <c r="C1802" s="136"/>
      <c r="D1802" s="136"/>
      <c r="E1802" s="133"/>
      <c r="F1802" s="133"/>
      <c r="G1802" s="133"/>
      <c r="H1802" s="133"/>
      <c r="I1802" s="133"/>
      <c r="J1802" s="133"/>
      <c r="K1802" s="133"/>
      <c r="L1802" s="133"/>
      <c r="M1802" s="133"/>
      <c r="N1802" s="133"/>
      <c r="O1802" s="133"/>
      <c r="P1802" s="133"/>
      <c r="Q1802" s="166"/>
      <c r="R1802" s="133"/>
      <c r="S1802" s="133"/>
      <c r="T1802" s="133"/>
      <c r="U1802" s="133"/>
      <c r="V1802" s="133"/>
      <c r="W1802" s="133"/>
      <c r="X1802" s="133"/>
    </row>
    <row r="1803" spans="1:24" x14ac:dyDescent="0.2">
      <c r="A1803" s="133"/>
      <c r="B1803" s="133"/>
      <c r="C1803" s="136"/>
      <c r="D1803" s="136"/>
      <c r="E1803" s="133"/>
      <c r="F1803" s="133"/>
      <c r="G1803" s="133"/>
      <c r="H1803" s="133"/>
      <c r="I1803" s="133"/>
      <c r="J1803" s="133"/>
      <c r="K1803" s="133"/>
      <c r="L1803" s="133"/>
      <c r="M1803" s="133"/>
      <c r="N1803" s="133"/>
      <c r="O1803" s="133"/>
      <c r="P1803" s="133"/>
      <c r="Q1803" s="166"/>
      <c r="R1803" s="133"/>
      <c r="S1803" s="133"/>
      <c r="T1803" s="133"/>
      <c r="U1803" s="133"/>
      <c r="V1803" s="133"/>
      <c r="W1803" s="133"/>
      <c r="X1803" s="133"/>
    </row>
    <row r="1804" spans="1:24" x14ac:dyDescent="0.2">
      <c r="A1804" s="133"/>
      <c r="B1804" s="133"/>
      <c r="C1804" s="136"/>
      <c r="D1804" s="136"/>
      <c r="E1804" s="133"/>
      <c r="F1804" s="133"/>
      <c r="G1804" s="133"/>
      <c r="H1804" s="133"/>
      <c r="I1804" s="133"/>
      <c r="J1804" s="133"/>
      <c r="K1804" s="133"/>
      <c r="L1804" s="133"/>
      <c r="M1804" s="133"/>
      <c r="N1804" s="133"/>
      <c r="O1804" s="133"/>
      <c r="P1804" s="133"/>
      <c r="Q1804" s="166"/>
      <c r="R1804" s="133"/>
      <c r="S1804" s="133"/>
      <c r="T1804" s="133"/>
      <c r="U1804" s="133"/>
      <c r="V1804" s="133"/>
      <c r="W1804" s="133"/>
      <c r="X1804" s="133"/>
    </row>
    <row r="1805" spans="1:24" x14ac:dyDescent="0.2">
      <c r="A1805" s="133"/>
      <c r="B1805" s="133"/>
      <c r="C1805" s="136"/>
      <c r="D1805" s="136"/>
      <c r="E1805" s="133"/>
      <c r="F1805" s="133"/>
      <c r="G1805" s="133"/>
      <c r="H1805" s="133"/>
      <c r="I1805" s="133"/>
      <c r="J1805" s="133"/>
      <c r="K1805" s="133"/>
      <c r="L1805" s="133"/>
      <c r="M1805" s="133"/>
      <c r="N1805" s="133"/>
      <c r="O1805" s="133"/>
      <c r="P1805" s="133"/>
      <c r="Q1805" s="166"/>
      <c r="R1805" s="133"/>
      <c r="S1805" s="133"/>
      <c r="T1805" s="133"/>
      <c r="U1805" s="133"/>
      <c r="V1805" s="133"/>
      <c r="W1805" s="133"/>
      <c r="X1805" s="133"/>
    </row>
    <row r="1806" spans="1:24" x14ac:dyDescent="0.2">
      <c r="A1806" s="133"/>
      <c r="B1806" s="133"/>
      <c r="C1806" s="136"/>
      <c r="D1806" s="136"/>
      <c r="E1806" s="133"/>
      <c r="F1806" s="133"/>
      <c r="G1806" s="133"/>
      <c r="H1806" s="133"/>
      <c r="I1806" s="133"/>
      <c r="J1806" s="133"/>
      <c r="K1806" s="133"/>
      <c r="L1806" s="133"/>
      <c r="M1806" s="133"/>
      <c r="N1806" s="133"/>
      <c r="O1806" s="133"/>
      <c r="P1806" s="133"/>
      <c r="Q1806" s="166"/>
      <c r="R1806" s="133"/>
      <c r="S1806" s="133"/>
      <c r="T1806" s="133"/>
      <c r="U1806" s="133"/>
      <c r="V1806" s="133"/>
      <c r="W1806" s="133"/>
      <c r="X1806" s="133"/>
    </row>
    <row r="1807" spans="1:24" x14ac:dyDescent="0.2">
      <c r="A1807" s="133"/>
      <c r="B1807" s="133"/>
      <c r="C1807" s="136"/>
      <c r="D1807" s="136"/>
      <c r="E1807" s="133"/>
      <c r="F1807" s="133"/>
      <c r="G1807" s="133"/>
      <c r="H1807" s="133"/>
      <c r="I1807" s="133"/>
      <c r="J1807" s="133"/>
      <c r="K1807" s="133"/>
      <c r="L1807" s="133"/>
      <c r="M1807" s="133"/>
      <c r="N1807" s="133"/>
      <c r="O1807" s="133"/>
      <c r="P1807" s="133"/>
      <c r="Q1807" s="166"/>
      <c r="R1807" s="133"/>
      <c r="S1807" s="133"/>
      <c r="T1807" s="133"/>
      <c r="U1807" s="133"/>
      <c r="V1807" s="133"/>
      <c r="W1807" s="133"/>
      <c r="X1807" s="133"/>
    </row>
    <row r="1808" spans="1:24" x14ac:dyDescent="0.2">
      <c r="A1808" s="133"/>
      <c r="B1808" s="133"/>
      <c r="C1808" s="136"/>
      <c r="D1808" s="136"/>
      <c r="E1808" s="133"/>
      <c r="F1808" s="133"/>
      <c r="G1808" s="133"/>
      <c r="H1808" s="133"/>
      <c r="I1808" s="133"/>
      <c r="J1808" s="133"/>
      <c r="K1808" s="133"/>
      <c r="L1808" s="133"/>
      <c r="M1808" s="133"/>
      <c r="N1808" s="133"/>
      <c r="O1808" s="133"/>
      <c r="P1808" s="133"/>
      <c r="Q1808" s="166"/>
      <c r="R1808" s="133"/>
      <c r="S1808" s="133"/>
      <c r="T1808" s="133"/>
      <c r="U1808" s="133"/>
      <c r="V1808" s="133"/>
      <c r="W1808" s="133"/>
      <c r="X1808" s="133"/>
    </row>
    <row r="1809" spans="1:24" x14ac:dyDescent="0.2">
      <c r="A1809" s="133"/>
      <c r="B1809" s="133"/>
      <c r="C1809" s="136"/>
      <c r="D1809" s="136"/>
      <c r="E1809" s="133"/>
      <c r="F1809" s="133"/>
      <c r="G1809" s="133"/>
      <c r="H1809" s="133"/>
      <c r="I1809" s="133"/>
      <c r="J1809" s="133"/>
      <c r="K1809" s="133"/>
      <c r="L1809" s="133"/>
      <c r="M1809" s="133"/>
      <c r="N1809" s="133"/>
      <c r="O1809" s="133"/>
      <c r="P1809" s="133"/>
      <c r="Q1809" s="166"/>
      <c r="R1809" s="133"/>
      <c r="S1809" s="133"/>
      <c r="T1809" s="133"/>
      <c r="U1809" s="133"/>
      <c r="V1809" s="133"/>
      <c r="W1809" s="133"/>
      <c r="X1809" s="133"/>
    </row>
    <row r="1810" spans="1:24" x14ac:dyDescent="0.2">
      <c r="A1810" s="133"/>
      <c r="B1810" s="133"/>
      <c r="C1810" s="136"/>
      <c r="D1810" s="136"/>
      <c r="E1810" s="133"/>
      <c r="F1810" s="133"/>
      <c r="G1810" s="133"/>
      <c r="H1810" s="133"/>
      <c r="I1810" s="133"/>
      <c r="J1810" s="133"/>
      <c r="K1810" s="133"/>
      <c r="L1810" s="133"/>
      <c r="M1810" s="133"/>
      <c r="N1810" s="133"/>
      <c r="O1810" s="133"/>
      <c r="P1810" s="133"/>
      <c r="Q1810" s="166"/>
      <c r="R1810" s="133"/>
      <c r="S1810" s="133"/>
      <c r="T1810" s="133"/>
      <c r="U1810" s="133"/>
      <c r="V1810" s="133"/>
      <c r="W1810" s="133"/>
      <c r="X1810" s="133"/>
    </row>
    <row r="1811" spans="1:24" x14ac:dyDescent="0.2">
      <c r="A1811" s="133"/>
      <c r="B1811" s="133"/>
      <c r="C1811" s="136"/>
      <c r="D1811" s="136"/>
      <c r="E1811" s="133"/>
      <c r="F1811" s="133"/>
      <c r="G1811" s="133"/>
      <c r="H1811" s="133"/>
      <c r="I1811" s="133"/>
      <c r="J1811" s="133"/>
      <c r="K1811" s="133"/>
      <c r="L1811" s="133"/>
      <c r="M1811" s="133"/>
      <c r="N1811" s="133"/>
      <c r="O1811" s="133"/>
      <c r="P1811" s="133"/>
      <c r="Q1811" s="166"/>
      <c r="R1811" s="133"/>
      <c r="S1811" s="133"/>
      <c r="T1811" s="133"/>
      <c r="U1811" s="133"/>
      <c r="V1811" s="133"/>
      <c r="W1811" s="133"/>
      <c r="X1811" s="133"/>
    </row>
    <row r="1812" spans="1:24" x14ac:dyDescent="0.2">
      <c r="A1812" s="133"/>
      <c r="B1812" s="133"/>
      <c r="C1812" s="136"/>
      <c r="D1812" s="136"/>
      <c r="E1812" s="133"/>
      <c r="F1812" s="133"/>
      <c r="G1812" s="133"/>
      <c r="H1812" s="133"/>
      <c r="I1812" s="133"/>
      <c r="J1812" s="133"/>
      <c r="K1812" s="133"/>
      <c r="L1812" s="133"/>
      <c r="M1812" s="133"/>
      <c r="N1812" s="133"/>
      <c r="O1812" s="133"/>
      <c r="P1812" s="133"/>
      <c r="Q1812" s="166"/>
      <c r="R1812" s="133"/>
      <c r="S1812" s="133"/>
      <c r="T1812" s="133"/>
      <c r="U1812" s="133"/>
      <c r="V1812" s="133"/>
      <c r="W1812" s="133"/>
      <c r="X1812" s="133"/>
    </row>
    <row r="1813" spans="1:24" x14ac:dyDescent="0.2">
      <c r="A1813" s="133"/>
      <c r="B1813" s="133"/>
      <c r="C1813" s="136"/>
      <c r="D1813" s="136"/>
      <c r="E1813" s="133"/>
      <c r="F1813" s="133"/>
      <c r="G1813" s="133"/>
      <c r="H1813" s="133"/>
      <c r="I1813" s="133"/>
      <c r="J1813" s="133"/>
      <c r="K1813" s="133"/>
      <c r="L1813" s="133"/>
      <c r="M1813" s="133"/>
      <c r="N1813" s="133"/>
      <c r="O1813" s="133"/>
      <c r="P1813" s="133"/>
      <c r="Q1813" s="166"/>
      <c r="R1813" s="133"/>
      <c r="S1813" s="133"/>
      <c r="T1813" s="133"/>
      <c r="U1813" s="133"/>
      <c r="V1813" s="133"/>
      <c r="W1813" s="133"/>
      <c r="X1813" s="133"/>
    </row>
    <row r="1814" spans="1:24" x14ac:dyDescent="0.2">
      <c r="A1814" s="133"/>
      <c r="B1814" s="133"/>
      <c r="C1814" s="136"/>
      <c r="D1814" s="136"/>
      <c r="E1814" s="133"/>
      <c r="F1814" s="133"/>
      <c r="G1814" s="133"/>
      <c r="H1814" s="133"/>
      <c r="I1814" s="133"/>
      <c r="J1814" s="133"/>
      <c r="K1814" s="133"/>
      <c r="L1814" s="133"/>
      <c r="M1814" s="133"/>
      <c r="N1814" s="133"/>
      <c r="O1814" s="133"/>
      <c r="P1814" s="133"/>
      <c r="Q1814" s="166"/>
      <c r="R1814" s="133"/>
      <c r="S1814" s="133"/>
      <c r="T1814" s="133"/>
      <c r="U1814" s="133"/>
      <c r="V1814" s="133"/>
      <c r="W1814" s="133"/>
      <c r="X1814" s="133"/>
    </row>
    <row r="1815" spans="1:24" x14ac:dyDescent="0.2">
      <c r="A1815" s="133"/>
      <c r="B1815" s="133"/>
      <c r="C1815" s="136"/>
      <c r="D1815" s="136"/>
      <c r="E1815" s="133"/>
      <c r="F1815" s="133"/>
      <c r="G1815" s="133"/>
      <c r="H1815" s="133"/>
      <c r="I1815" s="133"/>
      <c r="J1815" s="133"/>
      <c r="K1815" s="133"/>
      <c r="L1815" s="133"/>
      <c r="M1815" s="133"/>
      <c r="N1815" s="133"/>
      <c r="O1815" s="133"/>
      <c r="P1815" s="133"/>
      <c r="Q1815" s="166"/>
      <c r="R1815" s="133"/>
      <c r="S1815" s="133"/>
      <c r="T1815" s="133"/>
      <c r="U1815" s="133"/>
      <c r="V1815" s="133"/>
      <c r="W1815" s="133"/>
      <c r="X1815" s="133"/>
    </row>
    <row r="1816" spans="1:24" x14ac:dyDescent="0.2">
      <c r="A1816" s="133"/>
      <c r="B1816" s="133"/>
      <c r="C1816" s="136"/>
      <c r="D1816" s="136"/>
      <c r="E1816" s="133"/>
      <c r="F1816" s="133"/>
      <c r="G1816" s="133"/>
      <c r="H1816" s="133"/>
      <c r="I1816" s="133"/>
      <c r="J1816" s="133"/>
      <c r="K1816" s="133"/>
      <c r="L1816" s="133"/>
      <c r="M1816" s="133"/>
      <c r="N1816" s="133"/>
      <c r="O1816" s="133"/>
      <c r="P1816" s="133"/>
      <c r="Q1816" s="166"/>
      <c r="R1816" s="133"/>
      <c r="S1816" s="133"/>
      <c r="T1816" s="133"/>
      <c r="U1816" s="133"/>
      <c r="V1816" s="133"/>
      <c r="W1816" s="133"/>
      <c r="X1816" s="133"/>
    </row>
    <row r="1817" spans="1:24" x14ac:dyDescent="0.2">
      <c r="A1817" s="133"/>
      <c r="B1817" s="133"/>
      <c r="C1817" s="136"/>
      <c r="D1817" s="136"/>
      <c r="E1817" s="133"/>
      <c r="F1817" s="133"/>
      <c r="G1817" s="133"/>
      <c r="H1817" s="133"/>
      <c r="I1817" s="133"/>
      <c r="J1817" s="133"/>
      <c r="K1817" s="133"/>
      <c r="L1817" s="133"/>
      <c r="M1817" s="133"/>
      <c r="N1817" s="133"/>
      <c r="O1817" s="133"/>
      <c r="P1817" s="133"/>
      <c r="Q1817" s="166"/>
      <c r="R1817" s="133"/>
      <c r="S1817" s="133"/>
      <c r="T1817" s="133"/>
      <c r="U1817" s="133"/>
      <c r="V1817" s="133"/>
      <c r="W1817" s="133"/>
      <c r="X1817" s="133"/>
    </row>
    <row r="1818" spans="1:24" x14ac:dyDescent="0.2">
      <c r="A1818" s="133"/>
      <c r="B1818" s="133"/>
      <c r="C1818" s="136"/>
      <c r="D1818" s="136"/>
      <c r="E1818" s="133"/>
      <c r="F1818" s="133"/>
      <c r="G1818" s="133"/>
      <c r="H1818" s="133"/>
      <c r="I1818" s="133"/>
      <c r="J1818" s="133"/>
      <c r="K1818" s="133"/>
      <c r="L1818" s="133"/>
      <c r="M1818" s="133"/>
      <c r="N1818" s="133"/>
      <c r="O1818" s="133"/>
      <c r="P1818" s="133"/>
      <c r="Q1818" s="166"/>
      <c r="R1818" s="133"/>
      <c r="S1818" s="133"/>
      <c r="T1818" s="133"/>
      <c r="U1818" s="133"/>
      <c r="V1818" s="133"/>
      <c r="W1818" s="133"/>
      <c r="X1818" s="133"/>
    </row>
    <row r="1819" spans="1:24" x14ac:dyDescent="0.2">
      <c r="A1819" s="133"/>
      <c r="B1819" s="133"/>
      <c r="C1819" s="136"/>
      <c r="D1819" s="136"/>
      <c r="E1819" s="133"/>
      <c r="F1819" s="133"/>
      <c r="G1819" s="133"/>
      <c r="H1819" s="133"/>
      <c r="I1819" s="133"/>
      <c r="J1819" s="133"/>
      <c r="K1819" s="133"/>
      <c r="L1819" s="133"/>
      <c r="M1819" s="133"/>
      <c r="N1819" s="133"/>
      <c r="O1819" s="133"/>
      <c r="P1819" s="133"/>
      <c r="Q1819" s="166"/>
      <c r="R1819" s="133"/>
      <c r="S1819" s="133"/>
      <c r="T1819" s="133"/>
      <c r="U1819" s="133"/>
      <c r="V1819" s="133"/>
      <c r="W1819" s="133"/>
      <c r="X1819" s="133"/>
    </row>
    <row r="1820" spans="1:24" x14ac:dyDescent="0.2">
      <c r="A1820" s="133"/>
      <c r="B1820" s="133"/>
      <c r="C1820" s="136"/>
      <c r="D1820" s="136"/>
      <c r="E1820" s="133"/>
      <c r="F1820" s="133"/>
      <c r="G1820" s="133"/>
      <c r="H1820" s="133"/>
      <c r="I1820" s="133"/>
      <c r="J1820" s="133"/>
      <c r="K1820" s="133"/>
      <c r="L1820" s="133"/>
      <c r="M1820" s="133"/>
      <c r="N1820" s="133"/>
      <c r="O1820" s="133"/>
      <c r="P1820" s="133"/>
      <c r="Q1820" s="166"/>
      <c r="R1820" s="133"/>
      <c r="S1820" s="133"/>
      <c r="T1820" s="133"/>
      <c r="U1820" s="133"/>
      <c r="V1820" s="133"/>
      <c r="W1820" s="133"/>
      <c r="X1820" s="133"/>
    </row>
    <row r="1821" spans="1:24" x14ac:dyDescent="0.2">
      <c r="A1821" s="133"/>
      <c r="B1821" s="133"/>
      <c r="C1821" s="136"/>
      <c r="D1821" s="136"/>
      <c r="E1821" s="133"/>
      <c r="F1821" s="133"/>
      <c r="G1821" s="133"/>
      <c r="H1821" s="133"/>
      <c r="I1821" s="133"/>
      <c r="J1821" s="133"/>
      <c r="K1821" s="133"/>
      <c r="L1821" s="133"/>
      <c r="M1821" s="133"/>
      <c r="N1821" s="133"/>
      <c r="O1821" s="133"/>
      <c r="P1821" s="133"/>
      <c r="Q1821" s="166"/>
      <c r="R1821" s="133"/>
      <c r="S1821" s="133"/>
      <c r="T1821" s="133"/>
      <c r="U1821" s="133"/>
      <c r="V1821" s="133"/>
      <c r="W1821" s="133"/>
      <c r="X1821" s="133"/>
    </row>
    <row r="1822" spans="1:24" x14ac:dyDescent="0.2">
      <c r="A1822" s="133"/>
      <c r="B1822" s="133"/>
      <c r="C1822" s="136"/>
      <c r="D1822" s="136"/>
      <c r="E1822" s="133"/>
      <c r="F1822" s="133"/>
      <c r="G1822" s="133"/>
      <c r="H1822" s="133"/>
      <c r="I1822" s="133"/>
      <c r="J1822" s="133"/>
      <c r="K1822" s="133"/>
      <c r="L1822" s="133"/>
      <c r="M1822" s="133"/>
      <c r="N1822" s="133"/>
      <c r="O1822" s="133"/>
      <c r="P1822" s="133"/>
      <c r="Q1822" s="166"/>
      <c r="R1822" s="133"/>
      <c r="S1822" s="133"/>
      <c r="T1822" s="133"/>
      <c r="U1822" s="133"/>
      <c r="V1822" s="133"/>
      <c r="W1822" s="133"/>
      <c r="X1822" s="133"/>
    </row>
    <row r="1823" spans="1:24" x14ac:dyDescent="0.2">
      <c r="A1823" s="133"/>
      <c r="B1823" s="133"/>
      <c r="C1823" s="136"/>
      <c r="D1823" s="136"/>
      <c r="E1823" s="133"/>
      <c r="F1823" s="133"/>
      <c r="G1823" s="133"/>
      <c r="H1823" s="133"/>
      <c r="I1823" s="133"/>
      <c r="J1823" s="133"/>
      <c r="K1823" s="133"/>
      <c r="L1823" s="133"/>
      <c r="M1823" s="133"/>
      <c r="N1823" s="133"/>
      <c r="O1823" s="133"/>
      <c r="P1823" s="133"/>
      <c r="Q1823" s="166"/>
      <c r="R1823" s="133"/>
      <c r="S1823" s="133"/>
      <c r="T1823" s="133"/>
      <c r="U1823" s="133"/>
      <c r="V1823" s="133"/>
      <c r="W1823" s="133"/>
      <c r="X1823" s="133"/>
    </row>
    <row r="1824" spans="1:24" x14ac:dyDescent="0.2">
      <c r="A1824" s="133"/>
      <c r="B1824" s="133"/>
      <c r="C1824" s="136"/>
      <c r="D1824" s="136"/>
      <c r="E1824" s="133"/>
      <c r="F1824" s="133"/>
      <c r="G1824" s="133"/>
      <c r="H1824" s="133"/>
      <c r="I1824" s="133"/>
      <c r="J1824" s="133"/>
      <c r="K1824" s="133"/>
      <c r="L1824" s="133"/>
      <c r="M1824" s="133"/>
      <c r="N1824" s="133"/>
      <c r="O1824" s="133"/>
      <c r="P1824" s="133"/>
      <c r="Q1824" s="166"/>
      <c r="R1824" s="133"/>
      <c r="S1824" s="133"/>
      <c r="T1824" s="133"/>
      <c r="U1824" s="133"/>
      <c r="V1824" s="133"/>
      <c r="W1824" s="133"/>
      <c r="X1824" s="133"/>
    </row>
    <row r="1825" spans="1:24" x14ac:dyDescent="0.2">
      <c r="A1825" s="133"/>
      <c r="B1825" s="133"/>
      <c r="C1825" s="136"/>
      <c r="D1825" s="136"/>
      <c r="E1825" s="133"/>
      <c r="F1825" s="133"/>
      <c r="G1825" s="133"/>
      <c r="H1825" s="133"/>
      <c r="I1825" s="133"/>
      <c r="J1825" s="133"/>
      <c r="K1825" s="133"/>
      <c r="L1825" s="133"/>
      <c r="M1825" s="133"/>
      <c r="N1825" s="133"/>
      <c r="O1825" s="133"/>
      <c r="P1825" s="133"/>
      <c r="Q1825" s="166"/>
      <c r="R1825" s="133"/>
      <c r="S1825" s="133"/>
      <c r="T1825" s="133"/>
      <c r="U1825" s="133"/>
      <c r="V1825" s="133"/>
      <c r="W1825" s="133"/>
      <c r="X1825" s="133"/>
    </row>
    <row r="1826" spans="1:24" x14ac:dyDescent="0.2">
      <c r="A1826" s="133"/>
      <c r="B1826" s="133"/>
      <c r="C1826" s="136"/>
      <c r="D1826" s="136"/>
      <c r="E1826" s="133"/>
      <c r="F1826" s="133"/>
      <c r="G1826" s="133"/>
      <c r="H1826" s="133"/>
      <c r="I1826" s="133"/>
      <c r="J1826" s="133"/>
      <c r="K1826" s="133"/>
      <c r="L1826" s="133"/>
      <c r="M1826" s="133"/>
      <c r="N1826" s="133"/>
      <c r="O1826" s="133"/>
      <c r="P1826" s="133"/>
      <c r="Q1826" s="166"/>
      <c r="R1826" s="133"/>
      <c r="S1826" s="133"/>
      <c r="T1826" s="133"/>
      <c r="U1826" s="133"/>
      <c r="V1826" s="133"/>
      <c r="W1826" s="133"/>
      <c r="X1826" s="133"/>
    </row>
    <row r="1827" spans="1:24" x14ac:dyDescent="0.2">
      <c r="A1827" s="133"/>
      <c r="B1827" s="133"/>
      <c r="C1827" s="136"/>
      <c r="D1827" s="136"/>
      <c r="E1827" s="133"/>
      <c r="F1827" s="133"/>
      <c r="G1827" s="133"/>
      <c r="H1827" s="133"/>
      <c r="I1827" s="133"/>
      <c r="J1827" s="133"/>
      <c r="K1827" s="133"/>
      <c r="L1827" s="133"/>
      <c r="M1827" s="133"/>
      <c r="N1827" s="133"/>
      <c r="O1827" s="133"/>
      <c r="P1827" s="133"/>
      <c r="Q1827" s="166"/>
      <c r="R1827" s="133"/>
      <c r="S1827" s="133"/>
      <c r="T1827" s="133"/>
      <c r="U1827" s="133"/>
      <c r="V1827" s="133"/>
      <c r="W1827" s="133"/>
      <c r="X1827" s="133"/>
    </row>
    <row r="1828" spans="1:24" x14ac:dyDescent="0.2">
      <c r="A1828" s="133"/>
      <c r="B1828" s="133"/>
      <c r="C1828" s="136"/>
      <c r="D1828" s="136"/>
      <c r="E1828" s="133"/>
      <c r="F1828" s="133"/>
      <c r="G1828" s="133"/>
      <c r="H1828" s="133"/>
      <c r="I1828" s="133"/>
      <c r="J1828" s="133"/>
      <c r="K1828" s="133"/>
      <c r="L1828" s="133"/>
      <c r="M1828" s="133"/>
      <c r="N1828" s="133"/>
      <c r="O1828" s="133"/>
      <c r="P1828" s="133"/>
      <c r="Q1828" s="166"/>
      <c r="R1828" s="133"/>
      <c r="S1828" s="133"/>
      <c r="T1828" s="133"/>
      <c r="U1828" s="133"/>
      <c r="V1828" s="133"/>
      <c r="W1828" s="133"/>
      <c r="X1828" s="133"/>
    </row>
    <row r="1829" spans="1:24" x14ac:dyDescent="0.2">
      <c r="A1829" s="133"/>
      <c r="B1829" s="133"/>
      <c r="C1829" s="136"/>
      <c r="D1829" s="136"/>
      <c r="E1829" s="133"/>
      <c r="F1829" s="133"/>
      <c r="G1829" s="133"/>
      <c r="H1829" s="133"/>
      <c r="I1829" s="133"/>
      <c r="J1829" s="133"/>
      <c r="K1829" s="133"/>
      <c r="L1829" s="133"/>
      <c r="M1829" s="133"/>
      <c r="N1829" s="133"/>
      <c r="O1829" s="133"/>
      <c r="P1829" s="133"/>
      <c r="Q1829" s="166"/>
      <c r="R1829" s="133"/>
      <c r="S1829" s="133"/>
      <c r="T1829" s="133"/>
      <c r="U1829" s="133"/>
      <c r="V1829" s="133"/>
      <c r="W1829" s="133"/>
      <c r="X1829" s="133"/>
    </row>
    <row r="1830" spans="1:24" x14ac:dyDescent="0.2">
      <c r="A1830" s="133"/>
      <c r="B1830" s="133"/>
      <c r="C1830" s="136"/>
      <c r="D1830" s="136"/>
      <c r="E1830" s="133"/>
      <c r="F1830" s="133"/>
      <c r="G1830" s="133"/>
      <c r="H1830" s="133"/>
      <c r="I1830" s="133"/>
      <c r="J1830" s="133"/>
      <c r="K1830" s="133"/>
      <c r="L1830" s="133"/>
      <c r="M1830" s="133"/>
      <c r="N1830" s="133"/>
      <c r="O1830" s="133"/>
      <c r="P1830" s="133"/>
      <c r="Q1830" s="166"/>
      <c r="R1830" s="133"/>
      <c r="S1830" s="133"/>
      <c r="T1830" s="133"/>
      <c r="U1830" s="133"/>
      <c r="V1830" s="133"/>
      <c r="W1830" s="133"/>
      <c r="X1830" s="133"/>
    </row>
    <row r="1831" spans="1:24" x14ac:dyDescent="0.2">
      <c r="A1831" s="133"/>
      <c r="B1831" s="133"/>
      <c r="C1831" s="136"/>
      <c r="D1831" s="136"/>
      <c r="E1831" s="133"/>
      <c r="F1831" s="133"/>
      <c r="G1831" s="133"/>
      <c r="H1831" s="133"/>
      <c r="I1831" s="133"/>
      <c r="J1831" s="133"/>
      <c r="K1831" s="133"/>
      <c r="L1831" s="133"/>
      <c r="M1831" s="133"/>
      <c r="N1831" s="133"/>
      <c r="O1831" s="133"/>
      <c r="P1831" s="133"/>
      <c r="Q1831" s="166"/>
      <c r="R1831" s="133"/>
      <c r="S1831" s="133"/>
      <c r="T1831" s="133"/>
      <c r="U1831" s="133"/>
      <c r="V1831" s="133"/>
      <c r="W1831" s="133"/>
      <c r="X1831" s="133"/>
    </row>
    <row r="1832" spans="1:24" x14ac:dyDescent="0.2">
      <c r="A1832" s="133"/>
      <c r="B1832" s="133"/>
      <c r="C1832" s="136"/>
      <c r="D1832" s="136"/>
      <c r="E1832" s="133"/>
      <c r="F1832" s="133"/>
      <c r="G1832" s="133"/>
      <c r="H1832" s="133"/>
      <c r="I1832" s="133"/>
      <c r="J1832" s="133"/>
      <c r="K1832" s="133"/>
      <c r="L1832" s="133"/>
      <c r="M1832" s="133"/>
      <c r="N1832" s="133"/>
      <c r="O1832" s="133"/>
      <c r="P1832" s="133"/>
      <c r="Q1832" s="166"/>
      <c r="R1832" s="133"/>
      <c r="S1832" s="133"/>
      <c r="T1832" s="133"/>
      <c r="U1832" s="133"/>
      <c r="V1832" s="133"/>
      <c r="W1832" s="133"/>
      <c r="X1832" s="133"/>
    </row>
    <row r="1833" spans="1:24" x14ac:dyDescent="0.2">
      <c r="A1833" s="133"/>
      <c r="B1833" s="133"/>
      <c r="C1833" s="136"/>
      <c r="D1833" s="136"/>
      <c r="E1833" s="133"/>
      <c r="F1833" s="133"/>
      <c r="G1833" s="133"/>
      <c r="H1833" s="133"/>
      <c r="I1833" s="133"/>
      <c r="J1833" s="133"/>
      <c r="K1833" s="133"/>
      <c r="L1833" s="133"/>
      <c r="M1833" s="133"/>
      <c r="N1833" s="133"/>
      <c r="O1833" s="133"/>
      <c r="P1833" s="133"/>
      <c r="Q1833" s="166"/>
      <c r="R1833" s="133"/>
      <c r="S1833" s="133"/>
      <c r="T1833" s="133"/>
      <c r="U1833" s="133"/>
      <c r="V1833" s="133"/>
      <c r="W1833" s="133"/>
      <c r="X1833" s="133"/>
    </row>
    <row r="1834" spans="1:24" x14ac:dyDescent="0.2">
      <c r="A1834" s="133"/>
      <c r="B1834" s="133"/>
      <c r="C1834" s="136"/>
      <c r="D1834" s="136"/>
      <c r="E1834" s="133"/>
      <c r="F1834" s="133"/>
      <c r="G1834" s="133"/>
      <c r="H1834" s="133"/>
      <c r="I1834" s="133"/>
      <c r="J1834" s="133"/>
      <c r="K1834" s="133"/>
      <c r="L1834" s="133"/>
      <c r="M1834" s="133"/>
      <c r="N1834" s="133"/>
      <c r="O1834" s="133"/>
      <c r="P1834" s="133"/>
      <c r="Q1834" s="166"/>
      <c r="R1834" s="133"/>
      <c r="S1834" s="133"/>
      <c r="T1834" s="133"/>
      <c r="U1834" s="133"/>
      <c r="V1834" s="133"/>
      <c r="W1834" s="133"/>
      <c r="X1834" s="133"/>
    </row>
    <row r="1835" spans="1:24" x14ac:dyDescent="0.2">
      <c r="A1835" s="133"/>
      <c r="B1835" s="133"/>
      <c r="C1835" s="136"/>
      <c r="D1835" s="136"/>
      <c r="E1835" s="133"/>
      <c r="F1835" s="133"/>
      <c r="G1835" s="133"/>
      <c r="H1835" s="133"/>
      <c r="I1835" s="133"/>
      <c r="J1835" s="133"/>
      <c r="K1835" s="133"/>
      <c r="L1835" s="133"/>
      <c r="M1835" s="133"/>
      <c r="N1835" s="133"/>
      <c r="O1835" s="133"/>
      <c r="P1835" s="133"/>
      <c r="Q1835" s="166"/>
      <c r="R1835" s="133"/>
      <c r="S1835" s="133"/>
      <c r="T1835" s="133"/>
      <c r="U1835" s="133"/>
      <c r="V1835" s="133"/>
      <c r="W1835" s="133"/>
      <c r="X1835" s="133"/>
    </row>
    <row r="1836" spans="1:24" x14ac:dyDescent="0.2">
      <c r="A1836" s="133"/>
      <c r="B1836" s="133"/>
      <c r="C1836" s="136"/>
      <c r="D1836" s="136"/>
      <c r="E1836" s="133"/>
      <c r="F1836" s="133"/>
      <c r="G1836" s="133"/>
      <c r="H1836" s="133"/>
      <c r="I1836" s="133"/>
      <c r="J1836" s="133"/>
      <c r="K1836" s="133"/>
      <c r="L1836" s="133"/>
      <c r="M1836" s="133"/>
      <c r="N1836" s="133"/>
      <c r="O1836" s="133"/>
      <c r="P1836" s="133"/>
      <c r="Q1836" s="166"/>
      <c r="R1836" s="133"/>
      <c r="S1836" s="133"/>
      <c r="T1836" s="133"/>
      <c r="U1836" s="133"/>
      <c r="V1836" s="133"/>
      <c r="W1836" s="133"/>
      <c r="X1836" s="133"/>
    </row>
    <row r="1837" spans="1:24" x14ac:dyDescent="0.2">
      <c r="A1837" s="133"/>
      <c r="B1837" s="133"/>
      <c r="C1837" s="136"/>
      <c r="D1837" s="136"/>
      <c r="E1837" s="133"/>
      <c r="F1837" s="133"/>
      <c r="G1837" s="133"/>
      <c r="H1837" s="133"/>
      <c r="I1837" s="133"/>
      <c r="J1837" s="133"/>
      <c r="K1837" s="133"/>
      <c r="L1837" s="133"/>
      <c r="M1837" s="133"/>
      <c r="N1837" s="133"/>
      <c r="O1837" s="133"/>
      <c r="P1837" s="133"/>
      <c r="Q1837" s="166"/>
      <c r="R1837" s="133"/>
      <c r="S1837" s="133"/>
      <c r="T1837" s="133"/>
      <c r="U1837" s="133"/>
      <c r="V1837" s="133"/>
      <c r="W1837" s="133"/>
      <c r="X1837" s="133"/>
    </row>
    <row r="1838" spans="1:24" x14ac:dyDescent="0.2">
      <c r="A1838" s="133"/>
      <c r="B1838" s="133"/>
      <c r="C1838" s="136"/>
      <c r="D1838" s="136"/>
      <c r="E1838" s="133"/>
      <c r="F1838" s="133"/>
      <c r="G1838" s="133"/>
      <c r="H1838" s="133"/>
      <c r="I1838" s="133"/>
      <c r="J1838" s="133"/>
      <c r="K1838" s="133"/>
      <c r="L1838" s="133"/>
      <c r="M1838" s="133"/>
      <c r="N1838" s="133"/>
      <c r="O1838" s="133"/>
      <c r="P1838" s="133"/>
      <c r="Q1838" s="166"/>
      <c r="R1838" s="133"/>
      <c r="S1838" s="133"/>
      <c r="T1838" s="133"/>
      <c r="U1838" s="133"/>
      <c r="V1838" s="133"/>
      <c r="W1838" s="133"/>
      <c r="X1838" s="133"/>
    </row>
    <row r="1839" spans="1:24" x14ac:dyDescent="0.2">
      <c r="A1839" s="133"/>
      <c r="B1839" s="133"/>
      <c r="C1839" s="136"/>
      <c r="D1839" s="136"/>
      <c r="E1839" s="133"/>
      <c r="F1839" s="133"/>
      <c r="G1839" s="133"/>
      <c r="H1839" s="133"/>
      <c r="I1839" s="133"/>
      <c r="J1839" s="133"/>
      <c r="K1839" s="133"/>
      <c r="L1839" s="133"/>
      <c r="M1839" s="133"/>
      <c r="N1839" s="133"/>
      <c r="O1839" s="133"/>
      <c r="P1839" s="133"/>
      <c r="Q1839" s="166"/>
      <c r="R1839" s="133"/>
      <c r="S1839" s="133"/>
      <c r="T1839" s="133"/>
      <c r="U1839" s="133"/>
      <c r="V1839" s="133"/>
      <c r="W1839" s="133"/>
      <c r="X1839" s="133"/>
    </row>
    <row r="1840" spans="1:24" x14ac:dyDescent="0.2">
      <c r="A1840" s="133"/>
      <c r="B1840" s="133"/>
      <c r="C1840" s="136"/>
      <c r="D1840" s="136"/>
      <c r="E1840" s="133"/>
      <c r="F1840" s="133"/>
      <c r="G1840" s="133"/>
      <c r="H1840" s="133"/>
      <c r="I1840" s="133"/>
      <c r="J1840" s="133"/>
      <c r="K1840" s="133"/>
      <c r="L1840" s="133"/>
      <c r="M1840" s="133"/>
      <c r="N1840" s="133"/>
      <c r="O1840" s="133"/>
      <c r="P1840" s="133"/>
      <c r="Q1840" s="166"/>
      <c r="R1840" s="133"/>
      <c r="S1840" s="133"/>
      <c r="T1840" s="133"/>
      <c r="U1840" s="133"/>
      <c r="V1840" s="133"/>
      <c r="W1840" s="133"/>
      <c r="X1840" s="133"/>
    </row>
    <row r="1841" spans="1:24" x14ac:dyDescent="0.2">
      <c r="A1841" s="133"/>
      <c r="B1841" s="133"/>
      <c r="C1841" s="136"/>
      <c r="D1841" s="136"/>
      <c r="E1841" s="133"/>
      <c r="F1841" s="133"/>
      <c r="G1841" s="133"/>
      <c r="H1841" s="133"/>
      <c r="I1841" s="133"/>
      <c r="J1841" s="133"/>
      <c r="K1841" s="133"/>
      <c r="L1841" s="133"/>
      <c r="M1841" s="133"/>
      <c r="N1841" s="133"/>
      <c r="O1841" s="133"/>
      <c r="P1841" s="133"/>
      <c r="Q1841" s="166"/>
      <c r="R1841" s="133"/>
      <c r="S1841" s="133"/>
      <c r="T1841" s="133"/>
      <c r="U1841" s="133"/>
      <c r="V1841" s="133"/>
      <c r="W1841" s="133"/>
      <c r="X1841" s="133"/>
    </row>
    <row r="1842" spans="1:24" x14ac:dyDescent="0.2">
      <c r="A1842" s="133"/>
      <c r="B1842" s="133"/>
      <c r="C1842" s="136"/>
      <c r="D1842" s="136"/>
      <c r="E1842" s="133"/>
      <c r="F1842" s="133"/>
      <c r="G1842" s="133"/>
      <c r="H1842" s="133"/>
      <c r="I1842" s="133"/>
      <c r="J1842" s="133"/>
      <c r="K1842" s="133"/>
      <c r="L1842" s="133"/>
      <c r="M1842" s="133"/>
      <c r="N1842" s="133"/>
      <c r="O1842" s="133"/>
      <c r="P1842" s="133"/>
      <c r="Q1842" s="166"/>
      <c r="R1842" s="133"/>
      <c r="S1842" s="133"/>
      <c r="T1842" s="133"/>
      <c r="U1842" s="133"/>
      <c r="V1842" s="133"/>
      <c r="W1842" s="133"/>
      <c r="X1842" s="133"/>
    </row>
    <row r="1843" spans="1:24" x14ac:dyDescent="0.2">
      <c r="A1843" s="133"/>
      <c r="B1843" s="133"/>
      <c r="C1843" s="136"/>
      <c r="D1843" s="136"/>
      <c r="E1843" s="133"/>
      <c r="F1843" s="133"/>
      <c r="G1843" s="133"/>
      <c r="H1843" s="133"/>
      <c r="I1843" s="133"/>
      <c r="J1843" s="133"/>
      <c r="K1843" s="133"/>
      <c r="L1843" s="133"/>
      <c r="M1843" s="133"/>
      <c r="N1843" s="133"/>
      <c r="O1843" s="133"/>
      <c r="P1843" s="133"/>
      <c r="Q1843" s="166"/>
      <c r="R1843" s="133"/>
      <c r="S1843" s="133"/>
      <c r="T1843" s="133"/>
      <c r="U1843" s="133"/>
      <c r="V1843" s="133"/>
      <c r="W1843" s="133"/>
      <c r="X1843" s="133"/>
    </row>
    <row r="1844" spans="1:24" x14ac:dyDescent="0.2">
      <c r="A1844" s="133"/>
      <c r="B1844" s="133"/>
      <c r="C1844" s="136"/>
      <c r="D1844" s="136"/>
      <c r="E1844" s="133"/>
      <c r="F1844" s="133"/>
      <c r="G1844" s="133"/>
      <c r="H1844" s="133"/>
      <c r="I1844" s="133"/>
      <c r="J1844" s="133"/>
      <c r="K1844" s="133"/>
      <c r="L1844" s="133"/>
      <c r="M1844" s="133"/>
      <c r="N1844" s="133"/>
      <c r="O1844" s="133"/>
      <c r="P1844" s="133"/>
      <c r="Q1844" s="166"/>
      <c r="R1844" s="133"/>
      <c r="S1844" s="133"/>
      <c r="T1844" s="133"/>
      <c r="U1844" s="133"/>
      <c r="V1844" s="133"/>
      <c r="W1844" s="133"/>
      <c r="X1844" s="133"/>
    </row>
    <row r="1845" spans="1:24" x14ac:dyDescent="0.2">
      <c r="A1845" s="133"/>
      <c r="B1845" s="133"/>
      <c r="C1845" s="136"/>
      <c r="D1845" s="136"/>
      <c r="E1845" s="133"/>
      <c r="F1845" s="133"/>
      <c r="G1845" s="133"/>
      <c r="H1845" s="133"/>
      <c r="I1845" s="133"/>
      <c r="J1845" s="133"/>
      <c r="K1845" s="133"/>
      <c r="L1845" s="133"/>
      <c r="M1845" s="133"/>
      <c r="N1845" s="133"/>
      <c r="O1845" s="133"/>
      <c r="P1845" s="133"/>
      <c r="Q1845" s="166"/>
      <c r="R1845" s="133"/>
      <c r="S1845" s="133"/>
      <c r="T1845" s="133"/>
      <c r="U1845" s="133"/>
      <c r="V1845" s="133"/>
      <c r="W1845" s="133"/>
      <c r="X1845" s="133"/>
    </row>
    <row r="1846" spans="1:24" x14ac:dyDescent="0.2">
      <c r="A1846" s="133"/>
      <c r="B1846" s="133"/>
      <c r="C1846" s="136"/>
      <c r="D1846" s="136"/>
      <c r="E1846" s="133"/>
      <c r="F1846" s="133"/>
      <c r="G1846" s="133"/>
      <c r="H1846" s="133"/>
      <c r="I1846" s="133"/>
      <c r="J1846" s="133"/>
      <c r="K1846" s="133"/>
      <c r="L1846" s="133"/>
      <c r="M1846" s="133"/>
      <c r="N1846" s="133"/>
      <c r="O1846" s="133"/>
      <c r="P1846" s="133"/>
      <c r="Q1846" s="166"/>
      <c r="R1846" s="133"/>
      <c r="S1846" s="133"/>
      <c r="T1846" s="133"/>
      <c r="U1846" s="133"/>
      <c r="V1846" s="133"/>
      <c r="W1846" s="133"/>
      <c r="X1846" s="133"/>
    </row>
    <row r="1847" spans="1:24" x14ac:dyDescent="0.2">
      <c r="A1847" s="133"/>
      <c r="B1847" s="133"/>
      <c r="C1847" s="136"/>
      <c r="D1847" s="136"/>
      <c r="E1847" s="133"/>
      <c r="F1847" s="133"/>
      <c r="G1847" s="133"/>
      <c r="H1847" s="133"/>
      <c r="I1847" s="133"/>
      <c r="J1847" s="133"/>
      <c r="K1847" s="133"/>
      <c r="L1847" s="133"/>
      <c r="M1847" s="133"/>
      <c r="N1847" s="133"/>
      <c r="O1847" s="133"/>
      <c r="P1847" s="133"/>
      <c r="Q1847" s="166"/>
      <c r="R1847" s="133"/>
      <c r="S1847" s="133"/>
      <c r="T1847" s="133"/>
      <c r="U1847" s="133"/>
      <c r="V1847" s="133"/>
      <c r="W1847" s="133"/>
      <c r="X1847" s="133"/>
    </row>
    <row r="1848" spans="1:24" x14ac:dyDescent="0.2">
      <c r="A1848" s="133"/>
      <c r="B1848" s="133"/>
      <c r="C1848" s="136"/>
      <c r="D1848" s="136"/>
      <c r="E1848" s="133"/>
      <c r="F1848" s="133"/>
      <c r="G1848" s="133"/>
      <c r="H1848" s="133"/>
      <c r="I1848" s="133"/>
      <c r="J1848" s="133"/>
      <c r="K1848" s="133"/>
      <c r="L1848" s="133"/>
      <c r="M1848" s="133"/>
      <c r="N1848" s="133"/>
      <c r="O1848" s="133"/>
      <c r="P1848" s="133"/>
      <c r="Q1848" s="166"/>
      <c r="R1848" s="133"/>
      <c r="S1848" s="133"/>
      <c r="T1848" s="133"/>
      <c r="U1848" s="133"/>
      <c r="V1848" s="133"/>
      <c r="W1848" s="133"/>
      <c r="X1848" s="133"/>
    </row>
    <row r="1849" spans="1:24" x14ac:dyDescent="0.2">
      <c r="A1849" s="133"/>
      <c r="B1849" s="133"/>
      <c r="C1849" s="136"/>
      <c r="D1849" s="136"/>
      <c r="E1849" s="133"/>
      <c r="F1849" s="133"/>
      <c r="G1849" s="133"/>
      <c r="H1849" s="133"/>
      <c r="I1849" s="133"/>
      <c r="J1849" s="133"/>
      <c r="K1849" s="133"/>
      <c r="L1849" s="133"/>
      <c r="M1849" s="133"/>
      <c r="N1849" s="133"/>
      <c r="O1849" s="133"/>
      <c r="P1849" s="133"/>
      <c r="Q1849" s="166"/>
      <c r="R1849" s="133"/>
      <c r="S1849" s="133"/>
      <c r="T1849" s="133"/>
      <c r="U1849" s="133"/>
      <c r="V1849" s="133"/>
      <c r="W1849" s="133"/>
      <c r="X1849" s="133"/>
    </row>
    <row r="1850" spans="1:24" x14ac:dyDescent="0.2">
      <c r="A1850" s="133"/>
      <c r="B1850" s="133"/>
      <c r="C1850" s="136"/>
      <c r="D1850" s="136"/>
      <c r="E1850" s="133"/>
      <c r="F1850" s="133"/>
      <c r="G1850" s="133"/>
      <c r="H1850" s="133"/>
      <c r="I1850" s="133"/>
      <c r="J1850" s="133"/>
      <c r="K1850" s="133"/>
      <c r="L1850" s="133"/>
      <c r="M1850" s="133"/>
      <c r="N1850" s="133"/>
      <c r="O1850" s="133"/>
      <c r="P1850" s="133"/>
      <c r="Q1850" s="166"/>
      <c r="R1850" s="133"/>
      <c r="S1850" s="133"/>
      <c r="T1850" s="133"/>
      <c r="U1850" s="133"/>
      <c r="V1850" s="133"/>
      <c r="W1850" s="133"/>
      <c r="X1850" s="133"/>
    </row>
    <row r="1851" spans="1:24" x14ac:dyDescent="0.2">
      <c r="A1851" s="133"/>
      <c r="B1851" s="133"/>
      <c r="C1851" s="136"/>
      <c r="D1851" s="136"/>
      <c r="E1851" s="133"/>
      <c r="F1851" s="133"/>
      <c r="G1851" s="133"/>
      <c r="H1851" s="133"/>
      <c r="I1851" s="133"/>
      <c r="J1851" s="133"/>
      <c r="K1851" s="133"/>
      <c r="L1851" s="133"/>
      <c r="M1851" s="133"/>
      <c r="N1851" s="133"/>
      <c r="O1851" s="133"/>
      <c r="P1851" s="133"/>
      <c r="Q1851" s="166"/>
      <c r="R1851" s="133"/>
      <c r="S1851" s="133"/>
      <c r="T1851" s="133"/>
      <c r="U1851" s="133"/>
      <c r="V1851" s="133"/>
      <c r="W1851" s="133"/>
      <c r="X1851" s="133"/>
    </row>
    <row r="1852" spans="1:24" x14ac:dyDescent="0.2">
      <c r="A1852" s="133"/>
      <c r="B1852" s="133"/>
      <c r="C1852" s="136"/>
      <c r="D1852" s="136"/>
      <c r="E1852" s="133"/>
      <c r="F1852" s="133"/>
      <c r="G1852" s="133"/>
      <c r="H1852" s="133"/>
      <c r="I1852" s="133"/>
      <c r="J1852" s="133"/>
      <c r="K1852" s="133"/>
      <c r="L1852" s="133"/>
      <c r="M1852" s="133"/>
      <c r="N1852" s="133"/>
      <c r="O1852" s="133"/>
      <c r="P1852" s="133"/>
      <c r="Q1852" s="166"/>
      <c r="R1852" s="133"/>
      <c r="S1852" s="133"/>
      <c r="T1852" s="133"/>
      <c r="U1852" s="133"/>
      <c r="V1852" s="133"/>
      <c r="W1852" s="133"/>
      <c r="X1852" s="133"/>
    </row>
    <row r="1853" spans="1:24" x14ac:dyDescent="0.2">
      <c r="A1853" s="133"/>
      <c r="B1853" s="133"/>
      <c r="C1853" s="136"/>
      <c r="D1853" s="136"/>
      <c r="E1853" s="133"/>
      <c r="F1853" s="133"/>
      <c r="G1853" s="133"/>
      <c r="H1853" s="133"/>
      <c r="I1853" s="133"/>
      <c r="J1853" s="133"/>
      <c r="K1853" s="133"/>
      <c r="L1853" s="133"/>
      <c r="M1853" s="133"/>
      <c r="N1853" s="133"/>
      <c r="O1853" s="133"/>
      <c r="P1853" s="133"/>
      <c r="Q1853" s="166"/>
      <c r="R1853" s="133"/>
      <c r="S1853" s="133"/>
      <c r="T1853" s="133"/>
      <c r="U1853" s="133"/>
      <c r="V1853" s="133"/>
      <c r="W1853" s="133"/>
      <c r="X1853" s="133"/>
    </row>
    <row r="1854" spans="1:24" x14ac:dyDescent="0.2">
      <c r="A1854" s="133"/>
      <c r="B1854" s="133"/>
      <c r="C1854" s="136"/>
      <c r="D1854" s="136"/>
      <c r="E1854" s="133"/>
      <c r="F1854" s="133"/>
      <c r="G1854" s="133"/>
      <c r="H1854" s="133"/>
      <c r="I1854" s="133"/>
      <c r="J1854" s="133"/>
      <c r="K1854" s="133"/>
      <c r="L1854" s="133"/>
      <c r="M1854" s="133"/>
      <c r="N1854" s="133"/>
      <c r="O1854" s="133"/>
      <c r="P1854" s="133"/>
      <c r="Q1854" s="166"/>
      <c r="R1854" s="133"/>
      <c r="S1854" s="133"/>
      <c r="T1854" s="133"/>
      <c r="U1854" s="133"/>
      <c r="V1854" s="133"/>
      <c r="W1854" s="133"/>
      <c r="X1854" s="133"/>
    </row>
    <row r="1855" spans="1:24" x14ac:dyDescent="0.2">
      <c r="A1855" s="133"/>
      <c r="B1855" s="133"/>
      <c r="C1855" s="136"/>
      <c r="D1855" s="136"/>
      <c r="E1855" s="133"/>
      <c r="F1855" s="133"/>
      <c r="G1855" s="133"/>
      <c r="H1855" s="133"/>
      <c r="I1855" s="133"/>
      <c r="J1855" s="133"/>
      <c r="K1855" s="133"/>
      <c r="L1855" s="133"/>
      <c r="M1855" s="133"/>
      <c r="N1855" s="133"/>
      <c r="O1855" s="133"/>
      <c r="P1855" s="133"/>
      <c r="Q1855" s="166"/>
      <c r="R1855" s="133"/>
      <c r="S1855" s="133"/>
      <c r="T1855" s="133"/>
      <c r="U1855" s="133"/>
      <c r="V1855" s="133"/>
      <c r="W1855" s="133"/>
      <c r="X1855" s="133"/>
    </row>
    <row r="1856" spans="1:24" x14ac:dyDescent="0.2">
      <c r="A1856" s="133"/>
      <c r="B1856" s="133"/>
      <c r="C1856" s="136"/>
      <c r="D1856" s="136"/>
      <c r="E1856" s="133"/>
      <c r="F1856" s="133"/>
      <c r="G1856" s="133"/>
      <c r="H1856" s="133"/>
      <c r="I1856" s="133"/>
      <c r="J1856" s="133"/>
      <c r="K1856" s="133"/>
      <c r="L1856" s="133"/>
      <c r="M1856" s="133"/>
      <c r="N1856" s="133"/>
      <c r="O1856" s="133"/>
      <c r="P1856" s="133"/>
      <c r="Q1856" s="166"/>
      <c r="R1856" s="133"/>
      <c r="S1856" s="133"/>
      <c r="T1856" s="133"/>
      <c r="U1856" s="133"/>
      <c r="V1856" s="133"/>
      <c r="W1856" s="133"/>
      <c r="X1856" s="133"/>
    </row>
    <row r="1857" spans="1:24" x14ac:dyDescent="0.2">
      <c r="A1857" s="133"/>
      <c r="B1857" s="133"/>
      <c r="C1857" s="136"/>
      <c r="D1857" s="136"/>
      <c r="E1857" s="133"/>
      <c r="F1857" s="133"/>
      <c r="G1857" s="133"/>
      <c r="H1857" s="133"/>
      <c r="I1857" s="133"/>
      <c r="J1857" s="133"/>
      <c r="K1857" s="133"/>
      <c r="L1857" s="133"/>
      <c r="M1857" s="133"/>
      <c r="N1857" s="133"/>
      <c r="O1857" s="133"/>
      <c r="P1857" s="133"/>
      <c r="Q1857" s="166"/>
      <c r="R1857" s="133"/>
      <c r="S1857" s="133"/>
      <c r="T1857" s="133"/>
      <c r="U1857" s="133"/>
      <c r="V1857" s="133"/>
      <c r="W1857" s="133"/>
      <c r="X1857" s="133"/>
    </row>
    <row r="1858" spans="1:24" x14ac:dyDescent="0.2">
      <c r="A1858" s="133"/>
      <c r="B1858" s="133"/>
      <c r="C1858" s="136"/>
      <c r="D1858" s="136"/>
      <c r="E1858" s="133"/>
      <c r="F1858" s="133"/>
      <c r="G1858" s="133"/>
      <c r="H1858" s="133"/>
      <c r="I1858" s="133"/>
      <c r="J1858" s="133"/>
      <c r="K1858" s="133"/>
      <c r="L1858" s="133"/>
      <c r="M1858" s="133"/>
      <c r="N1858" s="133"/>
      <c r="O1858" s="133"/>
      <c r="P1858" s="133"/>
      <c r="Q1858" s="166"/>
      <c r="R1858" s="133"/>
      <c r="S1858" s="133"/>
      <c r="T1858" s="133"/>
      <c r="U1858" s="133"/>
      <c r="V1858" s="133"/>
      <c r="W1858" s="133"/>
      <c r="X1858" s="133"/>
    </row>
    <row r="1859" spans="1:24" x14ac:dyDescent="0.2">
      <c r="A1859" s="133"/>
      <c r="B1859" s="133"/>
      <c r="C1859" s="136"/>
      <c r="D1859" s="136"/>
      <c r="E1859" s="133"/>
      <c r="F1859" s="133"/>
      <c r="G1859" s="133"/>
      <c r="H1859" s="133"/>
      <c r="I1859" s="133"/>
      <c r="J1859" s="133"/>
      <c r="K1859" s="133"/>
      <c r="L1859" s="133"/>
      <c r="M1859" s="133"/>
      <c r="N1859" s="133"/>
      <c r="O1859" s="133"/>
      <c r="P1859" s="133"/>
      <c r="Q1859" s="166"/>
      <c r="R1859" s="133"/>
      <c r="S1859" s="133"/>
      <c r="T1859" s="133"/>
      <c r="U1859" s="133"/>
      <c r="V1859" s="133"/>
      <c r="W1859" s="133"/>
      <c r="X1859" s="133"/>
    </row>
    <row r="1860" spans="1:24" x14ac:dyDescent="0.2">
      <c r="A1860" s="133"/>
      <c r="B1860" s="133"/>
      <c r="C1860" s="136"/>
      <c r="D1860" s="136"/>
      <c r="E1860" s="133"/>
      <c r="F1860" s="133"/>
      <c r="G1860" s="133"/>
      <c r="H1860" s="133"/>
      <c r="I1860" s="133"/>
      <c r="J1860" s="133"/>
      <c r="K1860" s="133"/>
      <c r="L1860" s="133"/>
      <c r="M1860" s="133"/>
      <c r="N1860" s="133"/>
      <c r="O1860" s="133"/>
      <c r="P1860" s="133"/>
      <c r="Q1860" s="166"/>
      <c r="R1860" s="133"/>
      <c r="S1860" s="133"/>
      <c r="T1860" s="133"/>
      <c r="U1860" s="133"/>
      <c r="V1860" s="133"/>
      <c r="W1860" s="133"/>
      <c r="X1860" s="133"/>
    </row>
    <row r="1861" spans="1:24" x14ac:dyDescent="0.2">
      <c r="A1861" s="133"/>
      <c r="B1861" s="133"/>
      <c r="C1861" s="136"/>
      <c r="D1861" s="136"/>
      <c r="E1861" s="133"/>
      <c r="F1861" s="133"/>
      <c r="G1861" s="133"/>
      <c r="H1861" s="133"/>
      <c r="I1861" s="133"/>
      <c r="J1861" s="133"/>
      <c r="K1861" s="133"/>
      <c r="L1861" s="133"/>
      <c r="M1861" s="133"/>
      <c r="N1861" s="133"/>
      <c r="O1861" s="133"/>
      <c r="P1861" s="133"/>
      <c r="Q1861" s="166"/>
      <c r="R1861" s="133"/>
      <c r="S1861" s="133"/>
      <c r="T1861" s="133"/>
      <c r="U1861" s="133"/>
      <c r="V1861" s="133"/>
      <c r="W1861" s="133"/>
      <c r="X1861" s="133"/>
    </row>
    <row r="1862" spans="1:24" x14ac:dyDescent="0.2">
      <c r="A1862" s="133"/>
      <c r="B1862" s="133"/>
      <c r="C1862" s="136"/>
      <c r="D1862" s="136"/>
      <c r="E1862" s="133"/>
      <c r="F1862" s="133"/>
      <c r="G1862" s="133"/>
      <c r="H1862" s="133"/>
      <c r="I1862" s="133"/>
      <c r="J1862" s="133"/>
      <c r="K1862" s="133"/>
      <c r="L1862" s="133"/>
      <c r="M1862" s="133"/>
      <c r="N1862" s="133"/>
      <c r="O1862" s="133"/>
      <c r="P1862" s="133"/>
      <c r="Q1862" s="166"/>
      <c r="R1862" s="133"/>
      <c r="S1862" s="133"/>
      <c r="T1862" s="133"/>
      <c r="U1862" s="133"/>
      <c r="V1862" s="133"/>
      <c r="W1862" s="133"/>
      <c r="X1862" s="133"/>
    </row>
    <row r="1863" spans="1:24" x14ac:dyDescent="0.2">
      <c r="A1863" s="133"/>
      <c r="B1863" s="133"/>
      <c r="C1863" s="136"/>
      <c r="D1863" s="136"/>
      <c r="E1863" s="133"/>
      <c r="F1863" s="133"/>
      <c r="G1863" s="133"/>
      <c r="H1863" s="133"/>
      <c r="I1863" s="133"/>
      <c r="J1863" s="133"/>
      <c r="K1863" s="133"/>
      <c r="L1863" s="133"/>
      <c r="M1863" s="133"/>
      <c r="N1863" s="133"/>
      <c r="O1863" s="133"/>
      <c r="P1863" s="133"/>
      <c r="Q1863" s="166"/>
      <c r="R1863" s="133"/>
      <c r="S1863" s="133"/>
      <c r="T1863" s="133"/>
      <c r="U1863" s="133"/>
      <c r="V1863" s="133"/>
      <c r="W1863" s="133"/>
      <c r="X1863" s="133"/>
    </row>
    <row r="1864" spans="1:24" x14ac:dyDescent="0.2">
      <c r="A1864" s="133"/>
      <c r="B1864" s="133"/>
      <c r="C1864" s="136"/>
      <c r="D1864" s="136"/>
      <c r="E1864" s="133"/>
      <c r="F1864" s="133"/>
      <c r="G1864" s="133"/>
      <c r="H1864" s="133"/>
      <c r="I1864" s="133"/>
      <c r="J1864" s="133"/>
      <c r="K1864" s="133"/>
      <c r="L1864" s="133"/>
      <c r="M1864" s="133"/>
      <c r="N1864" s="133"/>
      <c r="O1864" s="133"/>
      <c r="P1864" s="133"/>
      <c r="Q1864" s="166"/>
      <c r="R1864" s="133"/>
      <c r="S1864" s="133"/>
      <c r="T1864" s="133"/>
      <c r="U1864" s="133"/>
      <c r="V1864" s="133"/>
      <c r="W1864" s="133"/>
      <c r="X1864" s="133"/>
    </row>
    <row r="1865" spans="1:24" x14ac:dyDescent="0.2">
      <c r="A1865" s="133"/>
      <c r="B1865" s="133"/>
      <c r="C1865" s="136"/>
      <c r="D1865" s="136"/>
      <c r="E1865" s="133"/>
      <c r="F1865" s="133"/>
      <c r="G1865" s="133"/>
      <c r="H1865" s="133"/>
      <c r="I1865" s="133"/>
      <c r="J1865" s="133"/>
      <c r="K1865" s="133"/>
      <c r="L1865" s="133"/>
      <c r="M1865" s="133"/>
      <c r="N1865" s="133"/>
      <c r="O1865" s="133"/>
      <c r="P1865" s="133"/>
      <c r="Q1865" s="166"/>
      <c r="R1865" s="133"/>
      <c r="S1865" s="133"/>
      <c r="T1865" s="133"/>
      <c r="U1865" s="133"/>
      <c r="V1865" s="133"/>
      <c r="W1865" s="133"/>
      <c r="X1865" s="133"/>
    </row>
    <row r="1866" spans="1:24" x14ac:dyDescent="0.2">
      <c r="A1866" s="133"/>
      <c r="B1866" s="133"/>
      <c r="C1866" s="136"/>
      <c r="D1866" s="136"/>
      <c r="E1866" s="133"/>
      <c r="F1866" s="133"/>
      <c r="G1866" s="133"/>
      <c r="H1866" s="133"/>
      <c r="I1866" s="133"/>
      <c r="J1866" s="133"/>
      <c r="K1866" s="133"/>
      <c r="L1866" s="133"/>
      <c r="M1866" s="133"/>
      <c r="N1866" s="133"/>
      <c r="O1866" s="133"/>
      <c r="P1866" s="133"/>
      <c r="Q1866" s="166"/>
      <c r="R1866" s="133"/>
      <c r="S1866" s="133"/>
      <c r="T1866" s="133"/>
      <c r="U1866" s="133"/>
      <c r="V1866" s="133"/>
      <c r="W1866" s="133"/>
      <c r="X1866" s="133"/>
    </row>
    <row r="1867" spans="1:24" x14ac:dyDescent="0.2">
      <c r="A1867" s="133"/>
      <c r="B1867" s="133"/>
      <c r="C1867" s="136"/>
      <c r="D1867" s="136"/>
      <c r="E1867" s="133"/>
      <c r="F1867" s="133"/>
      <c r="G1867" s="133"/>
      <c r="H1867" s="133"/>
      <c r="I1867" s="133"/>
      <c r="J1867" s="133"/>
      <c r="K1867" s="133"/>
      <c r="L1867" s="133"/>
      <c r="M1867" s="133"/>
      <c r="N1867" s="133"/>
      <c r="O1867" s="133"/>
      <c r="P1867" s="133"/>
      <c r="Q1867" s="166"/>
      <c r="R1867" s="133"/>
      <c r="S1867" s="133"/>
      <c r="T1867" s="133"/>
      <c r="U1867" s="133"/>
      <c r="V1867" s="133"/>
      <c r="W1867" s="133"/>
      <c r="X1867" s="133"/>
    </row>
    <row r="1868" spans="1:24" x14ac:dyDescent="0.2">
      <c r="A1868" s="133"/>
      <c r="B1868" s="133"/>
      <c r="C1868" s="136"/>
      <c r="D1868" s="136"/>
      <c r="E1868" s="133"/>
      <c r="F1868" s="133"/>
      <c r="G1868" s="133"/>
      <c r="H1868" s="133"/>
      <c r="I1868" s="133"/>
      <c r="J1868" s="133"/>
      <c r="K1868" s="133"/>
      <c r="L1868" s="133"/>
      <c r="M1868" s="133"/>
      <c r="N1868" s="133"/>
      <c r="O1868" s="133"/>
      <c r="P1868" s="133"/>
      <c r="Q1868" s="166"/>
      <c r="R1868" s="133"/>
      <c r="S1868" s="133"/>
      <c r="T1868" s="133"/>
      <c r="U1868" s="133"/>
      <c r="V1868" s="133"/>
      <c r="W1868" s="133"/>
      <c r="X1868" s="133"/>
    </row>
    <row r="1869" spans="1:24" x14ac:dyDescent="0.2">
      <c r="A1869" s="133"/>
      <c r="B1869" s="133"/>
      <c r="C1869" s="136"/>
      <c r="D1869" s="136"/>
      <c r="E1869" s="133"/>
      <c r="F1869" s="133"/>
      <c r="G1869" s="133"/>
      <c r="H1869" s="133"/>
      <c r="I1869" s="133"/>
      <c r="J1869" s="133"/>
      <c r="K1869" s="133"/>
      <c r="L1869" s="133"/>
      <c r="M1869" s="133"/>
      <c r="N1869" s="133"/>
      <c r="O1869" s="133"/>
      <c r="P1869" s="133"/>
      <c r="Q1869" s="166"/>
      <c r="R1869" s="133"/>
      <c r="S1869" s="133"/>
      <c r="T1869" s="133"/>
      <c r="U1869" s="133"/>
      <c r="V1869" s="133"/>
      <c r="W1869" s="133"/>
      <c r="X1869" s="133"/>
    </row>
    <row r="1870" spans="1:24" x14ac:dyDescent="0.2">
      <c r="A1870" s="133"/>
      <c r="B1870" s="133"/>
      <c r="C1870" s="136"/>
      <c r="D1870" s="136"/>
      <c r="E1870" s="133"/>
      <c r="F1870" s="133"/>
      <c r="G1870" s="133"/>
      <c r="H1870" s="133"/>
      <c r="I1870" s="133"/>
      <c r="J1870" s="133"/>
      <c r="K1870" s="133"/>
      <c r="L1870" s="133"/>
      <c r="M1870" s="133"/>
      <c r="N1870" s="133"/>
      <c r="O1870" s="133"/>
      <c r="P1870" s="133"/>
      <c r="Q1870" s="166"/>
      <c r="R1870" s="133"/>
      <c r="S1870" s="133"/>
      <c r="T1870" s="133"/>
      <c r="U1870" s="133"/>
      <c r="V1870" s="133"/>
      <c r="W1870" s="133"/>
      <c r="X1870" s="133"/>
    </row>
    <row r="1871" spans="1:24" x14ac:dyDescent="0.2">
      <c r="A1871" s="133"/>
      <c r="B1871" s="133"/>
      <c r="C1871" s="136"/>
      <c r="D1871" s="136"/>
      <c r="E1871" s="133"/>
      <c r="F1871" s="133"/>
      <c r="G1871" s="133"/>
      <c r="H1871" s="133"/>
      <c r="I1871" s="133"/>
      <c r="J1871" s="133"/>
      <c r="K1871" s="133"/>
      <c r="L1871" s="133"/>
      <c r="M1871" s="133"/>
      <c r="N1871" s="133"/>
      <c r="O1871" s="133"/>
      <c r="P1871" s="133"/>
      <c r="Q1871" s="166"/>
      <c r="R1871" s="133"/>
      <c r="S1871" s="133"/>
      <c r="T1871" s="133"/>
      <c r="U1871" s="133"/>
      <c r="V1871" s="133"/>
      <c r="W1871" s="133"/>
      <c r="X1871" s="133"/>
    </row>
    <row r="1872" spans="1:24" x14ac:dyDescent="0.2">
      <c r="A1872" s="133"/>
      <c r="B1872" s="133"/>
      <c r="C1872" s="136"/>
      <c r="D1872" s="136"/>
      <c r="E1872" s="133"/>
      <c r="F1872" s="133"/>
      <c r="G1872" s="133"/>
      <c r="H1872" s="133"/>
      <c r="I1872" s="133"/>
      <c r="J1872" s="133"/>
      <c r="K1872" s="133"/>
      <c r="L1872" s="133"/>
      <c r="M1872" s="133"/>
      <c r="N1872" s="133"/>
      <c r="O1872" s="133"/>
      <c r="P1872" s="133"/>
      <c r="Q1872" s="166"/>
      <c r="R1872" s="133"/>
      <c r="S1872" s="133"/>
      <c r="T1872" s="133"/>
      <c r="U1872" s="133"/>
      <c r="V1872" s="133"/>
      <c r="W1872" s="133"/>
      <c r="X1872" s="133"/>
    </row>
    <row r="1873" spans="1:24" x14ac:dyDescent="0.2">
      <c r="A1873" s="133"/>
      <c r="B1873" s="133"/>
      <c r="C1873" s="136"/>
      <c r="D1873" s="136"/>
      <c r="E1873" s="133"/>
      <c r="F1873" s="133"/>
      <c r="G1873" s="133"/>
      <c r="H1873" s="133"/>
      <c r="I1873" s="133"/>
      <c r="J1873" s="133"/>
      <c r="K1873" s="133"/>
      <c r="L1873" s="133"/>
      <c r="M1873" s="133"/>
      <c r="N1873" s="133"/>
      <c r="O1873" s="133"/>
      <c r="P1873" s="133"/>
      <c r="Q1873" s="166"/>
      <c r="R1873" s="133"/>
      <c r="S1873" s="133"/>
      <c r="T1873" s="133"/>
      <c r="U1873" s="133"/>
      <c r="V1873" s="133"/>
      <c r="W1873" s="133"/>
      <c r="X1873" s="133"/>
    </row>
    <row r="1874" spans="1:24" x14ac:dyDescent="0.2">
      <c r="A1874" s="133"/>
      <c r="B1874" s="133"/>
      <c r="C1874" s="136"/>
      <c r="D1874" s="136"/>
      <c r="E1874" s="133"/>
      <c r="F1874" s="133"/>
      <c r="G1874" s="133"/>
      <c r="H1874" s="133"/>
      <c r="I1874" s="133"/>
      <c r="J1874" s="133"/>
      <c r="K1874" s="133"/>
      <c r="L1874" s="133"/>
      <c r="M1874" s="133"/>
      <c r="N1874" s="133"/>
      <c r="O1874" s="133"/>
      <c r="P1874" s="133"/>
      <c r="Q1874" s="166"/>
      <c r="R1874" s="133"/>
      <c r="S1874" s="133"/>
      <c r="T1874" s="133"/>
      <c r="U1874" s="133"/>
      <c r="V1874" s="133"/>
      <c r="W1874" s="133"/>
      <c r="X1874" s="133"/>
    </row>
    <row r="1875" spans="1:24" x14ac:dyDescent="0.2">
      <c r="A1875" s="133"/>
      <c r="B1875" s="133"/>
      <c r="C1875" s="136"/>
      <c r="D1875" s="136"/>
      <c r="E1875" s="133"/>
      <c r="F1875" s="133"/>
      <c r="G1875" s="133"/>
      <c r="H1875" s="133"/>
      <c r="I1875" s="133"/>
      <c r="J1875" s="133"/>
      <c r="K1875" s="133"/>
      <c r="L1875" s="133"/>
      <c r="M1875" s="133"/>
      <c r="N1875" s="133"/>
      <c r="O1875" s="133"/>
      <c r="P1875" s="133"/>
      <c r="Q1875" s="166"/>
      <c r="R1875" s="133"/>
      <c r="S1875" s="133"/>
      <c r="T1875" s="133"/>
      <c r="U1875" s="133"/>
      <c r="V1875" s="133"/>
      <c r="W1875" s="133"/>
      <c r="X1875" s="133"/>
    </row>
    <row r="1876" spans="1:24" x14ac:dyDescent="0.2">
      <c r="A1876" s="133"/>
      <c r="B1876" s="133"/>
      <c r="C1876" s="136"/>
      <c r="D1876" s="136"/>
      <c r="E1876" s="133"/>
      <c r="F1876" s="133"/>
      <c r="G1876" s="133"/>
      <c r="H1876" s="133"/>
      <c r="I1876" s="133"/>
      <c r="J1876" s="133"/>
      <c r="K1876" s="133"/>
      <c r="L1876" s="133"/>
      <c r="M1876" s="133"/>
      <c r="N1876" s="133"/>
      <c r="O1876" s="133"/>
      <c r="P1876" s="133"/>
      <c r="Q1876" s="166"/>
      <c r="R1876" s="133"/>
      <c r="S1876" s="133"/>
      <c r="T1876" s="133"/>
      <c r="U1876" s="133"/>
      <c r="V1876" s="133"/>
      <c r="W1876" s="133"/>
      <c r="X1876" s="133"/>
    </row>
    <row r="1877" spans="1:24" x14ac:dyDescent="0.2">
      <c r="A1877" s="133"/>
      <c r="B1877" s="133"/>
      <c r="C1877" s="136"/>
      <c r="D1877" s="136"/>
      <c r="E1877" s="133"/>
      <c r="F1877" s="133"/>
      <c r="G1877" s="133"/>
      <c r="H1877" s="133"/>
      <c r="I1877" s="133"/>
      <c r="J1877" s="133"/>
      <c r="K1877" s="133"/>
      <c r="L1877" s="133"/>
      <c r="M1877" s="133"/>
      <c r="N1877" s="133"/>
      <c r="O1877" s="133"/>
      <c r="P1877" s="133"/>
      <c r="Q1877" s="166"/>
      <c r="R1877" s="133"/>
      <c r="S1877" s="133"/>
      <c r="T1877" s="133"/>
      <c r="U1877" s="133"/>
      <c r="V1877" s="133"/>
      <c r="W1877" s="133"/>
      <c r="X1877" s="133"/>
    </row>
    <row r="1878" spans="1:24" x14ac:dyDescent="0.2">
      <c r="A1878" s="133"/>
      <c r="B1878" s="133"/>
      <c r="C1878" s="136"/>
      <c r="D1878" s="136"/>
      <c r="E1878" s="133"/>
      <c r="F1878" s="133"/>
      <c r="G1878" s="133"/>
      <c r="H1878" s="133"/>
      <c r="I1878" s="133"/>
      <c r="J1878" s="133"/>
      <c r="K1878" s="133"/>
      <c r="L1878" s="133"/>
      <c r="M1878" s="133"/>
      <c r="N1878" s="133"/>
      <c r="O1878" s="133"/>
      <c r="P1878" s="133"/>
      <c r="Q1878" s="166"/>
      <c r="R1878" s="133"/>
      <c r="S1878" s="133"/>
      <c r="T1878" s="133"/>
      <c r="U1878" s="133"/>
      <c r="V1878" s="133"/>
      <c r="W1878" s="133"/>
      <c r="X1878" s="133"/>
    </row>
    <row r="1879" spans="1:24" x14ac:dyDescent="0.2">
      <c r="A1879" s="133"/>
      <c r="B1879" s="133"/>
      <c r="C1879" s="136"/>
      <c r="D1879" s="136"/>
      <c r="E1879" s="133"/>
      <c r="F1879" s="133"/>
      <c r="G1879" s="133"/>
      <c r="H1879" s="133"/>
      <c r="I1879" s="133"/>
      <c r="J1879" s="133"/>
      <c r="K1879" s="133"/>
      <c r="L1879" s="133"/>
      <c r="M1879" s="133"/>
      <c r="N1879" s="133"/>
      <c r="O1879" s="133"/>
      <c r="P1879" s="133"/>
      <c r="Q1879" s="166"/>
      <c r="R1879" s="133"/>
      <c r="S1879" s="133"/>
      <c r="T1879" s="133"/>
      <c r="U1879" s="133"/>
      <c r="V1879" s="133"/>
      <c r="W1879" s="133"/>
      <c r="X1879" s="133"/>
    </row>
    <row r="1880" spans="1:24" x14ac:dyDescent="0.2">
      <c r="A1880" s="133"/>
      <c r="B1880" s="133"/>
      <c r="C1880" s="136"/>
      <c r="D1880" s="136"/>
      <c r="E1880" s="133"/>
      <c r="F1880" s="133"/>
      <c r="G1880" s="133"/>
      <c r="H1880" s="133"/>
      <c r="I1880" s="133"/>
      <c r="J1880" s="133"/>
      <c r="K1880" s="133"/>
      <c r="L1880" s="133"/>
      <c r="M1880" s="133"/>
      <c r="N1880" s="133"/>
      <c r="O1880" s="133"/>
      <c r="P1880" s="133"/>
      <c r="Q1880" s="166"/>
      <c r="R1880" s="133"/>
      <c r="S1880" s="133"/>
      <c r="T1880" s="133"/>
      <c r="U1880" s="133"/>
      <c r="V1880" s="133"/>
      <c r="W1880" s="133"/>
      <c r="X1880" s="133"/>
    </row>
    <row r="1881" spans="1:24" x14ac:dyDescent="0.2">
      <c r="A1881" s="133"/>
      <c r="B1881" s="133"/>
      <c r="C1881" s="136"/>
      <c r="D1881" s="136"/>
      <c r="E1881" s="133"/>
      <c r="F1881" s="133"/>
      <c r="G1881" s="133"/>
      <c r="H1881" s="133"/>
      <c r="I1881" s="133"/>
      <c r="J1881" s="133"/>
      <c r="K1881" s="133"/>
      <c r="L1881" s="133"/>
      <c r="M1881" s="133"/>
      <c r="N1881" s="133"/>
      <c r="O1881" s="133"/>
      <c r="P1881" s="133"/>
      <c r="Q1881" s="166"/>
      <c r="R1881" s="133"/>
      <c r="S1881" s="133"/>
      <c r="T1881" s="133"/>
      <c r="U1881" s="133"/>
      <c r="V1881" s="133"/>
      <c r="W1881" s="133"/>
      <c r="X1881" s="133"/>
    </row>
    <row r="1882" spans="1:24" x14ac:dyDescent="0.2">
      <c r="A1882" s="133"/>
      <c r="B1882" s="133"/>
      <c r="C1882" s="136"/>
      <c r="D1882" s="136"/>
      <c r="E1882" s="133"/>
      <c r="F1882" s="133"/>
      <c r="G1882" s="133"/>
      <c r="H1882" s="133"/>
      <c r="I1882" s="133"/>
      <c r="J1882" s="133"/>
      <c r="K1882" s="133"/>
      <c r="L1882" s="133"/>
      <c r="M1882" s="133"/>
      <c r="N1882" s="133"/>
      <c r="O1882" s="133"/>
      <c r="P1882" s="133"/>
      <c r="Q1882" s="166"/>
      <c r="R1882" s="133"/>
      <c r="S1882" s="133"/>
      <c r="T1882" s="133"/>
      <c r="U1882" s="133"/>
      <c r="V1882" s="133"/>
      <c r="W1882" s="133"/>
      <c r="X1882" s="133"/>
    </row>
    <row r="1883" spans="1:24" x14ac:dyDescent="0.2">
      <c r="A1883" s="133"/>
      <c r="B1883" s="133"/>
      <c r="C1883" s="136"/>
      <c r="D1883" s="136"/>
      <c r="E1883" s="133"/>
      <c r="F1883" s="133"/>
      <c r="G1883" s="133"/>
      <c r="H1883" s="133"/>
      <c r="I1883" s="133"/>
      <c r="J1883" s="133"/>
      <c r="K1883" s="133"/>
      <c r="L1883" s="133"/>
      <c r="M1883" s="133"/>
      <c r="N1883" s="133"/>
      <c r="O1883" s="133"/>
      <c r="P1883" s="133"/>
      <c r="Q1883" s="166"/>
      <c r="R1883" s="133"/>
      <c r="S1883" s="133"/>
      <c r="T1883" s="133"/>
      <c r="U1883" s="133"/>
      <c r="V1883" s="133"/>
      <c r="W1883" s="133"/>
      <c r="X1883" s="133"/>
    </row>
    <row r="1884" spans="1:24" x14ac:dyDescent="0.2">
      <c r="A1884" s="133"/>
      <c r="B1884" s="133"/>
      <c r="C1884" s="136"/>
      <c r="D1884" s="136"/>
      <c r="E1884" s="133"/>
      <c r="F1884" s="133"/>
      <c r="G1884" s="133"/>
      <c r="H1884" s="133"/>
      <c r="I1884" s="133"/>
      <c r="J1884" s="133"/>
      <c r="K1884" s="133"/>
      <c r="L1884" s="133"/>
      <c r="M1884" s="133"/>
      <c r="N1884" s="133"/>
      <c r="O1884" s="133"/>
      <c r="P1884" s="133"/>
      <c r="Q1884" s="166"/>
      <c r="R1884" s="133"/>
      <c r="S1884" s="133"/>
      <c r="T1884" s="133"/>
      <c r="U1884" s="133"/>
      <c r="V1884" s="133"/>
      <c r="W1884" s="133"/>
      <c r="X1884" s="133"/>
    </row>
    <row r="1885" spans="1:24" x14ac:dyDescent="0.2">
      <c r="A1885" s="133"/>
      <c r="B1885" s="133"/>
      <c r="C1885" s="136"/>
      <c r="D1885" s="136"/>
      <c r="E1885" s="133"/>
      <c r="F1885" s="133"/>
      <c r="G1885" s="133"/>
      <c r="H1885" s="133"/>
      <c r="I1885" s="133"/>
      <c r="J1885" s="133"/>
      <c r="K1885" s="133"/>
      <c r="L1885" s="133"/>
      <c r="M1885" s="133"/>
      <c r="N1885" s="133"/>
      <c r="O1885" s="133"/>
      <c r="P1885" s="133"/>
      <c r="Q1885" s="166"/>
      <c r="R1885" s="133"/>
      <c r="S1885" s="133"/>
      <c r="T1885" s="133"/>
      <c r="U1885" s="133"/>
      <c r="V1885" s="133"/>
      <c r="W1885" s="133"/>
      <c r="X1885" s="133"/>
    </row>
    <row r="1886" spans="1:24" x14ac:dyDescent="0.2">
      <c r="A1886" s="133"/>
      <c r="B1886" s="133"/>
      <c r="C1886" s="136"/>
      <c r="D1886" s="136"/>
      <c r="E1886" s="133"/>
      <c r="F1886" s="133"/>
      <c r="G1886" s="133"/>
      <c r="H1886" s="133"/>
      <c r="I1886" s="133"/>
      <c r="J1886" s="133"/>
      <c r="K1886" s="133"/>
      <c r="L1886" s="133"/>
      <c r="M1886" s="133"/>
      <c r="N1886" s="133"/>
      <c r="O1886" s="133"/>
      <c r="P1886" s="133"/>
      <c r="Q1886" s="166"/>
      <c r="R1886" s="133"/>
      <c r="S1886" s="133"/>
      <c r="T1886" s="133"/>
      <c r="U1886" s="133"/>
      <c r="V1886" s="133"/>
      <c r="W1886" s="133"/>
      <c r="X1886" s="133"/>
    </row>
    <row r="1887" spans="1:24" x14ac:dyDescent="0.2">
      <c r="A1887" s="133"/>
      <c r="B1887" s="133"/>
      <c r="C1887" s="136"/>
      <c r="D1887" s="136"/>
      <c r="E1887" s="133"/>
      <c r="F1887" s="133"/>
      <c r="G1887" s="133"/>
      <c r="H1887" s="133"/>
      <c r="I1887" s="133"/>
      <c r="J1887" s="133"/>
      <c r="K1887" s="133"/>
      <c r="L1887" s="133"/>
      <c r="M1887" s="133"/>
      <c r="N1887" s="133"/>
      <c r="O1887" s="133"/>
      <c r="P1887" s="133"/>
      <c r="Q1887" s="166"/>
      <c r="R1887" s="133"/>
      <c r="S1887" s="133"/>
      <c r="T1887" s="133"/>
      <c r="U1887" s="133"/>
      <c r="V1887" s="133"/>
      <c r="W1887" s="133"/>
      <c r="X1887" s="133"/>
    </row>
    <row r="1888" spans="1:24" x14ac:dyDescent="0.2">
      <c r="A1888" s="133"/>
      <c r="B1888" s="133"/>
      <c r="C1888" s="136"/>
      <c r="D1888" s="136"/>
      <c r="E1888" s="133"/>
      <c r="F1888" s="133"/>
      <c r="G1888" s="133"/>
      <c r="H1888" s="133"/>
      <c r="I1888" s="133"/>
      <c r="J1888" s="133"/>
      <c r="K1888" s="133"/>
      <c r="L1888" s="133"/>
      <c r="M1888" s="133"/>
      <c r="N1888" s="133"/>
      <c r="O1888" s="133"/>
      <c r="P1888" s="133"/>
      <c r="Q1888" s="166"/>
      <c r="R1888" s="133"/>
      <c r="S1888" s="133"/>
      <c r="T1888" s="133"/>
      <c r="U1888" s="133"/>
      <c r="V1888" s="133"/>
      <c r="W1888" s="133"/>
      <c r="X1888" s="133"/>
    </row>
    <row r="1889" spans="1:24" x14ac:dyDescent="0.2">
      <c r="A1889" s="133"/>
      <c r="B1889" s="133"/>
      <c r="C1889" s="136"/>
      <c r="D1889" s="136"/>
      <c r="E1889" s="133"/>
      <c r="F1889" s="133"/>
      <c r="G1889" s="133"/>
      <c r="H1889" s="133"/>
      <c r="I1889" s="133"/>
      <c r="J1889" s="133"/>
      <c r="K1889" s="133"/>
      <c r="L1889" s="133"/>
      <c r="M1889" s="133"/>
      <c r="N1889" s="133"/>
      <c r="O1889" s="133"/>
      <c r="P1889" s="133"/>
      <c r="Q1889" s="166"/>
      <c r="R1889" s="133"/>
      <c r="S1889" s="133"/>
      <c r="T1889" s="133"/>
      <c r="U1889" s="133"/>
      <c r="V1889" s="133"/>
      <c r="W1889" s="133"/>
      <c r="X1889" s="133"/>
    </row>
    <row r="1890" spans="1:24" x14ac:dyDescent="0.2">
      <c r="A1890" s="133"/>
      <c r="B1890" s="133"/>
      <c r="C1890" s="136"/>
      <c r="D1890" s="136"/>
      <c r="E1890" s="133"/>
      <c r="F1890" s="133"/>
      <c r="G1890" s="133"/>
      <c r="H1890" s="133"/>
      <c r="I1890" s="133"/>
      <c r="J1890" s="133"/>
      <c r="K1890" s="133"/>
      <c r="L1890" s="133"/>
      <c r="M1890" s="133"/>
      <c r="N1890" s="133"/>
      <c r="O1890" s="133"/>
      <c r="P1890" s="133"/>
      <c r="Q1890" s="166"/>
      <c r="R1890" s="133"/>
      <c r="S1890" s="133"/>
      <c r="T1890" s="133"/>
      <c r="U1890" s="133"/>
      <c r="V1890" s="133"/>
      <c r="W1890" s="133"/>
      <c r="X1890" s="133"/>
    </row>
    <row r="1891" spans="1:24" x14ac:dyDescent="0.2">
      <c r="A1891" s="133"/>
      <c r="B1891" s="133"/>
      <c r="C1891" s="136"/>
      <c r="D1891" s="136"/>
      <c r="E1891" s="133"/>
      <c r="F1891" s="133"/>
      <c r="G1891" s="133"/>
      <c r="H1891" s="133"/>
      <c r="I1891" s="133"/>
      <c r="J1891" s="133"/>
      <c r="K1891" s="133"/>
      <c r="L1891" s="133"/>
      <c r="M1891" s="133"/>
      <c r="N1891" s="133"/>
      <c r="O1891" s="133"/>
      <c r="P1891" s="133"/>
      <c r="Q1891" s="166"/>
      <c r="R1891" s="133"/>
      <c r="S1891" s="133"/>
      <c r="T1891" s="133"/>
      <c r="U1891" s="133"/>
      <c r="V1891" s="133"/>
      <c r="W1891" s="133"/>
      <c r="X1891" s="133"/>
    </row>
    <row r="1892" spans="1:24" x14ac:dyDescent="0.2">
      <c r="A1892" s="133"/>
      <c r="B1892" s="133"/>
      <c r="C1892" s="136"/>
      <c r="D1892" s="136"/>
      <c r="E1892" s="133"/>
      <c r="F1892" s="133"/>
      <c r="G1892" s="133"/>
      <c r="H1892" s="133"/>
      <c r="I1892" s="133"/>
      <c r="J1892" s="133"/>
      <c r="K1892" s="133"/>
      <c r="L1892" s="133"/>
      <c r="M1892" s="133"/>
      <c r="N1892" s="133"/>
      <c r="O1892" s="133"/>
      <c r="P1892" s="133"/>
      <c r="Q1892" s="166"/>
      <c r="R1892" s="133"/>
      <c r="S1892" s="133"/>
      <c r="T1892" s="133"/>
      <c r="U1892" s="133"/>
      <c r="V1892" s="133"/>
      <c r="W1892" s="133"/>
      <c r="X1892" s="133"/>
    </row>
    <row r="1893" spans="1:24" x14ac:dyDescent="0.2">
      <c r="A1893" s="133"/>
      <c r="B1893" s="133"/>
      <c r="C1893" s="136"/>
      <c r="D1893" s="136"/>
      <c r="E1893" s="133"/>
      <c r="F1893" s="133"/>
      <c r="G1893" s="133"/>
      <c r="H1893" s="133"/>
      <c r="I1893" s="133"/>
      <c r="J1893" s="133"/>
      <c r="K1893" s="133"/>
      <c r="L1893" s="133"/>
      <c r="M1893" s="133"/>
      <c r="N1893" s="133"/>
      <c r="O1893" s="133"/>
      <c r="P1893" s="133"/>
      <c r="Q1893" s="166"/>
      <c r="R1893" s="133"/>
      <c r="S1893" s="133"/>
      <c r="T1893" s="133"/>
      <c r="U1893" s="133"/>
      <c r="V1893" s="133"/>
      <c r="W1893" s="133"/>
      <c r="X1893" s="133"/>
    </row>
    <row r="1894" spans="1:24" x14ac:dyDescent="0.2">
      <c r="A1894" s="133"/>
      <c r="B1894" s="133"/>
      <c r="C1894" s="136"/>
      <c r="D1894" s="136"/>
      <c r="E1894" s="133"/>
      <c r="F1894" s="133"/>
      <c r="G1894" s="133"/>
      <c r="H1894" s="133"/>
      <c r="I1894" s="133"/>
      <c r="J1894" s="133"/>
      <c r="K1894" s="133"/>
      <c r="L1894" s="133"/>
      <c r="M1894" s="133"/>
      <c r="N1894" s="133"/>
      <c r="O1894" s="133"/>
      <c r="P1894" s="133"/>
      <c r="Q1894" s="166"/>
      <c r="R1894" s="133"/>
      <c r="S1894" s="133"/>
      <c r="T1894" s="133"/>
      <c r="U1894" s="133"/>
      <c r="V1894" s="133"/>
      <c r="W1894" s="133"/>
      <c r="X1894" s="133"/>
    </row>
    <row r="1895" spans="1:24" x14ac:dyDescent="0.2">
      <c r="A1895" s="133"/>
      <c r="B1895" s="133"/>
      <c r="C1895" s="136"/>
      <c r="D1895" s="136"/>
      <c r="E1895" s="133"/>
      <c r="F1895" s="133"/>
      <c r="G1895" s="133"/>
      <c r="H1895" s="133"/>
      <c r="I1895" s="133"/>
      <c r="J1895" s="133"/>
      <c r="K1895" s="133"/>
      <c r="L1895" s="133"/>
      <c r="M1895" s="133"/>
      <c r="N1895" s="133"/>
      <c r="O1895" s="133"/>
      <c r="P1895" s="133"/>
      <c r="Q1895" s="166"/>
      <c r="R1895" s="133"/>
      <c r="S1895" s="133"/>
      <c r="T1895" s="133"/>
      <c r="U1895" s="133"/>
      <c r="V1895" s="133"/>
      <c r="W1895" s="133"/>
      <c r="X1895" s="133"/>
    </row>
    <row r="1896" spans="1:24" x14ac:dyDescent="0.2">
      <c r="A1896" s="133"/>
      <c r="B1896" s="133"/>
      <c r="C1896" s="136"/>
      <c r="D1896" s="136"/>
      <c r="E1896" s="133"/>
      <c r="F1896" s="133"/>
      <c r="G1896" s="133"/>
      <c r="H1896" s="133"/>
      <c r="I1896" s="133"/>
      <c r="J1896" s="133"/>
      <c r="K1896" s="133"/>
      <c r="L1896" s="133"/>
      <c r="M1896" s="133"/>
      <c r="N1896" s="133"/>
      <c r="O1896" s="133"/>
      <c r="P1896" s="133"/>
      <c r="Q1896" s="166"/>
      <c r="R1896" s="133"/>
      <c r="S1896" s="133"/>
      <c r="T1896" s="133"/>
      <c r="U1896" s="133"/>
      <c r="V1896" s="133"/>
      <c r="W1896" s="133"/>
      <c r="X1896" s="133"/>
    </row>
    <row r="1897" spans="1:24" x14ac:dyDescent="0.2">
      <c r="A1897" s="133"/>
      <c r="B1897" s="133"/>
      <c r="C1897" s="136"/>
      <c r="D1897" s="136"/>
      <c r="E1897" s="133"/>
      <c r="F1897" s="133"/>
      <c r="G1897" s="133"/>
      <c r="H1897" s="133"/>
      <c r="I1897" s="133"/>
      <c r="J1897" s="133"/>
      <c r="K1897" s="133"/>
      <c r="L1897" s="133"/>
      <c r="M1897" s="133"/>
      <c r="N1897" s="133"/>
      <c r="O1897" s="133"/>
      <c r="P1897" s="133"/>
      <c r="Q1897" s="166"/>
      <c r="R1897" s="133"/>
      <c r="S1897" s="133"/>
      <c r="T1897" s="133"/>
      <c r="U1897" s="133"/>
      <c r="V1897" s="133"/>
      <c r="W1897" s="133"/>
      <c r="X1897" s="133"/>
    </row>
    <row r="1898" spans="1:24" x14ac:dyDescent="0.2">
      <c r="A1898" s="133"/>
      <c r="B1898" s="133"/>
      <c r="C1898" s="136"/>
      <c r="D1898" s="136"/>
      <c r="E1898" s="133"/>
      <c r="F1898" s="133"/>
      <c r="G1898" s="133"/>
      <c r="H1898" s="133"/>
      <c r="I1898" s="133"/>
      <c r="J1898" s="133"/>
      <c r="K1898" s="133"/>
      <c r="L1898" s="133"/>
      <c r="M1898" s="133"/>
      <c r="N1898" s="133"/>
      <c r="O1898" s="133"/>
      <c r="P1898" s="133"/>
      <c r="Q1898" s="166"/>
      <c r="R1898" s="133"/>
      <c r="S1898" s="133"/>
      <c r="T1898" s="133"/>
      <c r="U1898" s="133"/>
      <c r="V1898" s="133"/>
      <c r="W1898" s="133"/>
      <c r="X1898" s="133"/>
    </row>
    <row r="1899" spans="1:24" x14ac:dyDescent="0.2">
      <c r="A1899" s="133"/>
      <c r="B1899" s="133"/>
      <c r="C1899" s="136"/>
      <c r="D1899" s="136"/>
      <c r="E1899" s="133"/>
      <c r="F1899" s="133"/>
      <c r="G1899" s="133"/>
      <c r="H1899" s="133"/>
      <c r="I1899" s="133"/>
      <c r="J1899" s="133"/>
      <c r="K1899" s="133"/>
      <c r="L1899" s="133"/>
      <c r="M1899" s="133"/>
      <c r="N1899" s="133"/>
      <c r="O1899" s="133"/>
      <c r="P1899" s="133"/>
      <c r="Q1899" s="166"/>
      <c r="R1899" s="133"/>
      <c r="S1899" s="133"/>
      <c r="T1899" s="133"/>
      <c r="U1899" s="133"/>
      <c r="V1899" s="133"/>
      <c r="W1899" s="133"/>
      <c r="X1899" s="133"/>
    </row>
    <row r="1900" spans="1:24" x14ac:dyDescent="0.2">
      <c r="A1900" s="133"/>
      <c r="B1900" s="133"/>
      <c r="C1900" s="136"/>
      <c r="D1900" s="136"/>
      <c r="E1900" s="133"/>
      <c r="F1900" s="133"/>
      <c r="G1900" s="133"/>
      <c r="H1900" s="133"/>
      <c r="I1900" s="133"/>
      <c r="J1900" s="133"/>
      <c r="K1900" s="133"/>
      <c r="L1900" s="133"/>
      <c r="M1900" s="133"/>
      <c r="N1900" s="133"/>
      <c r="O1900" s="133"/>
      <c r="P1900" s="133"/>
      <c r="Q1900" s="166"/>
      <c r="R1900" s="133"/>
      <c r="S1900" s="133"/>
      <c r="T1900" s="133"/>
      <c r="U1900" s="133"/>
      <c r="V1900" s="133"/>
      <c r="W1900" s="133"/>
      <c r="X1900" s="133"/>
    </row>
    <row r="1901" spans="1:24" x14ac:dyDescent="0.2">
      <c r="A1901" s="133"/>
      <c r="B1901" s="133"/>
      <c r="C1901" s="136"/>
      <c r="D1901" s="136"/>
      <c r="E1901" s="133"/>
      <c r="F1901" s="133"/>
      <c r="G1901" s="133"/>
      <c r="H1901" s="133"/>
      <c r="I1901" s="133"/>
      <c r="J1901" s="133"/>
      <c r="K1901" s="133"/>
      <c r="L1901" s="133"/>
      <c r="M1901" s="133"/>
      <c r="N1901" s="133"/>
      <c r="O1901" s="133"/>
      <c r="P1901" s="133"/>
      <c r="Q1901" s="166"/>
      <c r="R1901" s="133"/>
      <c r="S1901" s="133"/>
      <c r="T1901" s="133"/>
      <c r="U1901" s="133"/>
      <c r="V1901" s="133"/>
      <c r="W1901" s="133"/>
      <c r="X1901" s="133"/>
    </row>
    <row r="1902" spans="1:24" x14ac:dyDescent="0.2">
      <c r="A1902" s="133"/>
      <c r="B1902" s="133"/>
      <c r="C1902" s="136"/>
      <c r="D1902" s="136"/>
      <c r="E1902" s="133"/>
      <c r="F1902" s="133"/>
      <c r="G1902" s="133"/>
      <c r="H1902" s="133"/>
      <c r="I1902" s="133"/>
      <c r="J1902" s="133"/>
      <c r="K1902" s="133"/>
      <c r="L1902" s="133"/>
      <c r="M1902" s="133"/>
      <c r="N1902" s="133"/>
      <c r="O1902" s="133"/>
      <c r="P1902" s="133"/>
      <c r="Q1902" s="166"/>
      <c r="R1902" s="133"/>
      <c r="S1902" s="133"/>
      <c r="T1902" s="133"/>
      <c r="U1902" s="133"/>
      <c r="V1902" s="133"/>
      <c r="W1902" s="133"/>
      <c r="X1902" s="133"/>
    </row>
    <row r="1903" spans="1:24" x14ac:dyDescent="0.2">
      <c r="A1903" s="133"/>
      <c r="B1903" s="133"/>
      <c r="C1903" s="136"/>
      <c r="D1903" s="136"/>
      <c r="E1903" s="133"/>
      <c r="F1903" s="133"/>
      <c r="G1903" s="133"/>
      <c r="H1903" s="133"/>
      <c r="I1903" s="133"/>
      <c r="J1903" s="133"/>
      <c r="K1903" s="133"/>
      <c r="L1903" s="133"/>
      <c r="M1903" s="133"/>
      <c r="N1903" s="133"/>
      <c r="O1903" s="133"/>
      <c r="P1903" s="133"/>
      <c r="Q1903" s="166"/>
      <c r="R1903" s="133"/>
      <c r="S1903" s="133"/>
      <c r="T1903" s="133"/>
      <c r="U1903" s="133"/>
      <c r="V1903" s="133"/>
      <c r="W1903" s="133"/>
      <c r="X1903" s="133"/>
    </row>
    <row r="1904" spans="1:24" x14ac:dyDescent="0.2">
      <c r="A1904" s="133"/>
      <c r="B1904" s="133"/>
      <c r="C1904" s="136"/>
      <c r="D1904" s="136"/>
      <c r="E1904" s="133"/>
      <c r="F1904" s="133"/>
      <c r="G1904" s="133"/>
      <c r="H1904" s="133"/>
      <c r="I1904" s="133"/>
      <c r="J1904" s="133"/>
      <c r="K1904" s="133"/>
      <c r="L1904" s="133"/>
      <c r="M1904" s="133"/>
      <c r="N1904" s="133"/>
      <c r="O1904" s="133"/>
      <c r="P1904" s="133"/>
      <c r="Q1904" s="166"/>
      <c r="R1904" s="133"/>
      <c r="S1904" s="133"/>
      <c r="T1904" s="133"/>
      <c r="U1904" s="133"/>
      <c r="V1904" s="133"/>
      <c r="W1904" s="133"/>
      <c r="X1904" s="133"/>
    </row>
    <row r="1905" spans="1:24" x14ac:dyDescent="0.2">
      <c r="A1905" s="133"/>
      <c r="B1905" s="133"/>
      <c r="C1905" s="136"/>
      <c r="D1905" s="136"/>
      <c r="E1905" s="133"/>
      <c r="F1905" s="133"/>
      <c r="G1905" s="133"/>
      <c r="H1905" s="133"/>
      <c r="I1905" s="133"/>
      <c r="J1905" s="133"/>
      <c r="K1905" s="133"/>
      <c r="L1905" s="133"/>
      <c r="M1905" s="133"/>
      <c r="N1905" s="133"/>
      <c r="O1905" s="133"/>
      <c r="P1905" s="133"/>
      <c r="Q1905" s="166"/>
      <c r="R1905" s="133"/>
      <c r="S1905" s="133"/>
      <c r="T1905" s="133"/>
      <c r="U1905" s="133"/>
      <c r="V1905" s="133"/>
      <c r="W1905" s="133"/>
      <c r="X1905" s="133"/>
    </row>
    <row r="1906" spans="1:24" x14ac:dyDescent="0.2">
      <c r="A1906" s="133"/>
      <c r="B1906" s="133"/>
      <c r="C1906" s="136"/>
      <c r="D1906" s="136"/>
      <c r="E1906" s="133"/>
      <c r="F1906" s="133"/>
      <c r="G1906" s="133"/>
      <c r="H1906" s="133"/>
      <c r="I1906" s="133"/>
      <c r="J1906" s="133"/>
      <c r="K1906" s="133"/>
      <c r="L1906" s="133"/>
      <c r="M1906" s="133"/>
      <c r="N1906" s="133"/>
      <c r="O1906" s="133"/>
      <c r="P1906" s="133"/>
      <c r="Q1906" s="166"/>
      <c r="R1906" s="133"/>
      <c r="S1906" s="133"/>
      <c r="T1906" s="133"/>
      <c r="U1906" s="133"/>
      <c r="V1906" s="133"/>
      <c r="W1906" s="133"/>
      <c r="X1906" s="133"/>
    </row>
    <row r="1907" spans="1:24" x14ac:dyDescent="0.2">
      <c r="A1907" s="133"/>
      <c r="B1907" s="133"/>
      <c r="C1907" s="136"/>
      <c r="D1907" s="136"/>
      <c r="E1907" s="133"/>
      <c r="F1907" s="133"/>
      <c r="G1907" s="133"/>
      <c r="H1907" s="133"/>
      <c r="I1907" s="133"/>
      <c r="J1907" s="133"/>
      <c r="K1907" s="133"/>
      <c r="L1907" s="133"/>
      <c r="M1907" s="133"/>
      <c r="N1907" s="133"/>
      <c r="O1907" s="133"/>
      <c r="P1907" s="133"/>
      <c r="Q1907" s="166"/>
      <c r="R1907" s="133"/>
      <c r="S1907" s="133"/>
      <c r="T1907" s="133"/>
      <c r="U1907" s="133"/>
      <c r="V1907" s="133"/>
      <c r="W1907" s="133"/>
      <c r="X1907" s="133"/>
    </row>
    <row r="1908" spans="1:24" x14ac:dyDescent="0.2">
      <c r="A1908" s="133"/>
      <c r="B1908" s="133"/>
      <c r="C1908" s="136"/>
      <c r="D1908" s="136"/>
      <c r="E1908" s="133"/>
      <c r="F1908" s="133"/>
      <c r="G1908" s="133"/>
      <c r="H1908" s="133"/>
      <c r="I1908" s="133"/>
      <c r="J1908" s="133"/>
      <c r="K1908" s="133"/>
      <c r="L1908" s="133"/>
      <c r="M1908" s="133"/>
      <c r="N1908" s="133"/>
      <c r="O1908" s="133"/>
      <c r="P1908" s="133"/>
      <c r="Q1908" s="166"/>
      <c r="R1908" s="133"/>
      <c r="S1908" s="133"/>
      <c r="T1908" s="133"/>
      <c r="U1908" s="133"/>
      <c r="V1908" s="133"/>
      <c r="W1908" s="133"/>
      <c r="X1908" s="133"/>
    </row>
    <row r="1909" spans="1:24" x14ac:dyDescent="0.2">
      <c r="A1909" s="133"/>
      <c r="B1909" s="133"/>
      <c r="C1909" s="136"/>
      <c r="D1909" s="136"/>
      <c r="E1909" s="133"/>
      <c r="F1909" s="133"/>
      <c r="G1909" s="133"/>
      <c r="H1909" s="133"/>
      <c r="I1909" s="133"/>
      <c r="J1909" s="133"/>
      <c r="K1909" s="133"/>
      <c r="L1909" s="133"/>
      <c r="M1909" s="133"/>
      <c r="N1909" s="133"/>
      <c r="O1909" s="133"/>
      <c r="P1909" s="133"/>
      <c r="Q1909" s="166"/>
      <c r="R1909" s="133"/>
      <c r="S1909" s="133"/>
      <c r="T1909" s="133"/>
      <c r="U1909" s="133"/>
      <c r="V1909" s="133"/>
      <c r="W1909" s="133"/>
      <c r="X1909" s="133"/>
    </row>
    <row r="1910" spans="1:24" x14ac:dyDescent="0.2">
      <c r="A1910" s="133"/>
      <c r="B1910" s="133"/>
      <c r="C1910" s="136"/>
      <c r="D1910" s="136"/>
      <c r="E1910" s="133"/>
      <c r="F1910" s="133"/>
      <c r="G1910" s="133"/>
      <c r="H1910" s="133"/>
      <c r="I1910" s="133"/>
      <c r="J1910" s="133"/>
      <c r="K1910" s="133"/>
      <c r="L1910" s="133"/>
      <c r="M1910" s="133"/>
      <c r="N1910" s="133"/>
      <c r="O1910" s="133"/>
      <c r="P1910" s="133"/>
      <c r="Q1910" s="166"/>
      <c r="R1910" s="133"/>
      <c r="S1910" s="133"/>
      <c r="T1910" s="133"/>
      <c r="U1910" s="133"/>
      <c r="V1910" s="133"/>
      <c r="W1910" s="133"/>
      <c r="X1910" s="133"/>
    </row>
    <row r="1911" spans="1:24" x14ac:dyDescent="0.2">
      <c r="A1911" s="133"/>
      <c r="B1911" s="133"/>
      <c r="C1911" s="136"/>
      <c r="D1911" s="136"/>
      <c r="E1911" s="133"/>
      <c r="F1911" s="133"/>
      <c r="G1911" s="133"/>
      <c r="H1911" s="133"/>
      <c r="I1911" s="133"/>
      <c r="J1911" s="133"/>
      <c r="K1911" s="133"/>
      <c r="L1911" s="133"/>
      <c r="M1911" s="133"/>
      <c r="N1911" s="133"/>
      <c r="O1911" s="133"/>
      <c r="P1911" s="133"/>
      <c r="Q1911" s="166"/>
      <c r="R1911" s="133"/>
      <c r="S1911" s="133"/>
      <c r="T1911" s="133"/>
      <c r="U1911" s="133"/>
      <c r="V1911" s="133"/>
      <c r="W1911" s="133"/>
      <c r="X1911" s="133"/>
    </row>
    <row r="1912" spans="1:24" x14ac:dyDescent="0.2">
      <c r="A1912" s="133"/>
      <c r="B1912" s="133"/>
      <c r="C1912" s="136"/>
      <c r="D1912" s="136"/>
      <c r="E1912" s="133"/>
      <c r="F1912" s="133"/>
      <c r="G1912" s="133"/>
      <c r="H1912" s="133"/>
      <c r="I1912" s="133"/>
      <c r="J1912" s="133"/>
      <c r="K1912" s="133"/>
      <c r="L1912" s="133"/>
      <c r="M1912" s="133"/>
      <c r="N1912" s="133"/>
      <c r="O1912" s="133"/>
      <c r="P1912" s="133"/>
      <c r="Q1912" s="166"/>
      <c r="R1912" s="133"/>
      <c r="S1912" s="133"/>
      <c r="T1912" s="133"/>
      <c r="U1912" s="133"/>
      <c r="V1912" s="133"/>
      <c r="W1912" s="133"/>
      <c r="X1912" s="133"/>
    </row>
    <row r="1913" spans="1:24" x14ac:dyDescent="0.2">
      <c r="A1913" s="133"/>
      <c r="B1913" s="133"/>
      <c r="C1913" s="136"/>
      <c r="D1913" s="136"/>
      <c r="E1913" s="133"/>
      <c r="F1913" s="133"/>
      <c r="G1913" s="133"/>
      <c r="H1913" s="133"/>
      <c r="I1913" s="133"/>
      <c r="J1913" s="133"/>
      <c r="K1913" s="133"/>
      <c r="L1913" s="133"/>
      <c r="M1913" s="133"/>
      <c r="N1913" s="133"/>
      <c r="O1913" s="133"/>
      <c r="P1913" s="133"/>
      <c r="Q1913" s="166"/>
      <c r="R1913" s="133"/>
      <c r="S1913" s="133"/>
      <c r="T1913" s="133"/>
      <c r="U1913" s="133"/>
      <c r="V1913" s="133"/>
      <c r="W1913" s="133"/>
      <c r="X1913" s="133"/>
    </row>
    <row r="1914" spans="1:24" x14ac:dyDescent="0.2">
      <c r="A1914" s="133"/>
      <c r="B1914" s="133"/>
      <c r="C1914" s="136"/>
      <c r="D1914" s="136"/>
      <c r="E1914" s="133"/>
      <c r="F1914" s="133"/>
      <c r="G1914" s="133"/>
      <c r="H1914" s="133"/>
      <c r="I1914" s="133"/>
      <c r="J1914" s="133"/>
      <c r="K1914" s="133"/>
      <c r="L1914" s="133"/>
      <c r="M1914" s="133"/>
      <c r="N1914" s="133"/>
      <c r="O1914" s="133"/>
      <c r="P1914" s="133"/>
      <c r="Q1914" s="166"/>
      <c r="R1914" s="133"/>
      <c r="S1914" s="133"/>
      <c r="T1914" s="133"/>
      <c r="U1914" s="133"/>
      <c r="V1914" s="133"/>
      <c r="W1914" s="133"/>
      <c r="X1914" s="133"/>
    </row>
    <row r="1915" spans="1:24" x14ac:dyDescent="0.2">
      <c r="A1915" s="133"/>
      <c r="B1915" s="133"/>
      <c r="C1915" s="136"/>
      <c r="D1915" s="136"/>
      <c r="E1915" s="133"/>
      <c r="F1915" s="133"/>
      <c r="G1915" s="133"/>
      <c r="H1915" s="133"/>
      <c r="I1915" s="133"/>
      <c r="J1915" s="133"/>
      <c r="K1915" s="133"/>
      <c r="L1915" s="133"/>
      <c r="M1915" s="133"/>
      <c r="N1915" s="133"/>
      <c r="O1915" s="133"/>
      <c r="P1915" s="133"/>
      <c r="Q1915" s="166"/>
      <c r="R1915" s="133"/>
      <c r="S1915" s="133"/>
      <c r="T1915" s="133"/>
      <c r="U1915" s="133"/>
      <c r="V1915" s="133"/>
      <c r="W1915" s="133"/>
      <c r="X1915" s="133"/>
    </row>
    <row r="1916" spans="1:24" x14ac:dyDescent="0.2">
      <c r="A1916" s="133"/>
      <c r="B1916" s="133"/>
      <c r="C1916" s="136"/>
      <c r="D1916" s="136"/>
      <c r="E1916" s="133"/>
      <c r="F1916" s="133"/>
      <c r="G1916" s="133"/>
      <c r="H1916" s="133"/>
      <c r="I1916" s="133"/>
      <c r="J1916" s="133"/>
      <c r="K1916" s="133"/>
      <c r="L1916" s="133"/>
      <c r="M1916" s="133"/>
      <c r="N1916" s="133"/>
      <c r="O1916" s="133"/>
      <c r="P1916" s="133"/>
      <c r="Q1916" s="166"/>
      <c r="R1916" s="133"/>
      <c r="S1916" s="133"/>
      <c r="T1916" s="133"/>
      <c r="U1916" s="133"/>
      <c r="V1916" s="133"/>
      <c r="W1916" s="133"/>
      <c r="X1916" s="133"/>
    </row>
    <row r="1917" spans="1:24" x14ac:dyDescent="0.2">
      <c r="A1917" s="133"/>
      <c r="B1917" s="133"/>
      <c r="C1917" s="136"/>
      <c r="D1917" s="136"/>
      <c r="E1917" s="133"/>
      <c r="F1917" s="133"/>
      <c r="G1917" s="133"/>
      <c r="H1917" s="133"/>
      <c r="I1917" s="133"/>
      <c r="J1917" s="133"/>
      <c r="K1917" s="133"/>
      <c r="L1917" s="133"/>
      <c r="M1917" s="133"/>
      <c r="N1917" s="133"/>
      <c r="O1917" s="133"/>
      <c r="P1917" s="133"/>
      <c r="Q1917" s="166"/>
      <c r="R1917" s="133"/>
      <c r="S1917" s="133"/>
      <c r="T1917" s="133"/>
      <c r="U1917" s="133"/>
      <c r="V1917" s="133"/>
      <c r="W1917" s="133"/>
      <c r="X1917" s="133"/>
    </row>
    <row r="1918" spans="1:24" x14ac:dyDescent="0.2">
      <c r="A1918" s="133"/>
      <c r="B1918" s="133"/>
      <c r="C1918" s="136"/>
      <c r="D1918" s="136"/>
      <c r="E1918" s="133"/>
      <c r="F1918" s="133"/>
      <c r="G1918" s="133"/>
      <c r="H1918" s="133"/>
      <c r="I1918" s="133"/>
      <c r="J1918" s="133"/>
      <c r="K1918" s="133"/>
      <c r="L1918" s="133"/>
      <c r="M1918" s="133"/>
      <c r="N1918" s="133"/>
      <c r="O1918" s="133"/>
      <c r="P1918" s="133"/>
      <c r="Q1918" s="166"/>
      <c r="R1918" s="133"/>
      <c r="S1918" s="133"/>
      <c r="T1918" s="133"/>
      <c r="U1918" s="133"/>
      <c r="V1918" s="133"/>
      <c r="W1918" s="133"/>
      <c r="X1918" s="133"/>
    </row>
    <row r="1919" spans="1:24" x14ac:dyDescent="0.2">
      <c r="A1919" s="133"/>
      <c r="B1919" s="133"/>
      <c r="C1919" s="136"/>
      <c r="D1919" s="136"/>
      <c r="E1919" s="133"/>
      <c r="F1919" s="133"/>
      <c r="G1919" s="133"/>
      <c r="H1919" s="133"/>
      <c r="I1919" s="133"/>
      <c r="J1919" s="133"/>
      <c r="K1919" s="133"/>
      <c r="L1919" s="133"/>
      <c r="M1919" s="133"/>
      <c r="N1919" s="133"/>
      <c r="O1919" s="133"/>
      <c r="P1919" s="133"/>
      <c r="Q1919" s="166"/>
      <c r="R1919" s="133"/>
      <c r="S1919" s="133"/>
      <c r="T1919" s="133"/>
      <c r="U1919" s="133"/>
      <c r="V1919" s="133"/>
      <c r="W1919" s="133"/>
      <c r="X1919" s="133"/>
    </row>
    <row r="1920" spans="1:24" x14ac:dyDescent="0.2">
      <c r="A1920" s="133"/>
      <c r="B1920" s="133"/>
      <c r="C1920" s="136"/>
      <c r="D1920" s="136"/>
      <c r="E1920" s="133"/>
      <c r="F1920" s="133"/>
      <c r="G1920" s="133"/>
      <c r="H1920" s="133"/>
      <c r="I1920" s="133"/>
      <c r="J1920" s="133"/>
      <c r="K1920" s="133"/>
      <c r="L1920" s="133"/>
      <c r="M1920" s="133"/>
      <c r="N1920" s="133"/>
      <c r="O1920" s="133"/>
      <c r="P1920" s="133"/>
      <c r="Q1920" s="166"/>
      <c r="R1920" s="133"/>
      <c r="S1920" s="133"/>
      <c r="T1920" s="133"/>
      <c r="U1920" s="133"/>
      <c r="V1920" s="133"/>
      <c r="W1920" s="133"/>
      <c r="X1920" s="133"/>
    </row>
    <row r="1921" spans="1:24" x14ac:dyDescent="0.2">
      <c r="A1921" s="133"/>
      <c r="B1921" s="133"/>
      <c r="C1921" s="136"/>
      <c r="D1921" s="136"/>
      <c r="E1921" s="133"/>
      <c r="F1921" s="133"/>
      <c r="G1921" s="133"/>
      <c r="H1921" s="133"/>
      <c r="I1921" s="133"/>
      <c r="J1921" s="133"/>
      <c r="K1921" s="133"/>
      <c r="L1921" s="133"/>
      <c r="M1921" s="133"/>
      <c r="N1921" s="133"/>
      <c r="O1921" s="133"/>
      <c r="P1921" s="133"/>
      <c r="Q1921" s="166"/>
      <c r="R1921" s="133"/>
      <c r="S1921" s="133"/>
      <c r="T1921" s="133"/>
      <c r="U1921" s="133"/>
      <c r="V1921" s="133"/>
      <c r="W1921" s="133"/>
      <c r="X1921" s="133"/>
    </row>
    <row r="1922" spans="1:24" x14ac:dyDescent="0.2">
      <c r="A1922" s="133"/>
      <c r="B1922" s="133"/>
      <c r="C1922" s="136"/>
      <c r="D1922" s="136"/>
      <c r="E1922" s="133"/>
      <c r="F1922" s="133"/>
      <c r="G1922" s="133"/>
      <c r="H1922" s="133"/>
      <c r="I1922" s="133"/>
      <c r="J1922" s="133"/>
      <c r="K1922" s="133"/>
      <c r="L1922" s="133"/>
      <c r="M1922" s="133"/>
      <c r="N1922" s="133"/>
      <c r="O1922" s="133"/>
      <c r="P1922" s="133"/>
      <c r="Q1922" s="166"/>
      <c r="R1922" s="133"/>
      <c r="S1922" s="133"/>
      <c r="T1922" s="133"/>
      <c r="U1922" s="133"/>
      <c r="V1922" s="133"/>
      <c r="W1922" s="133"/>
      <c r="X1922" s="133"/>
    </row>
    <row r="1923" spans="1:24" x14ac:dyDescent="0.2">
      <c r="A1923" s="133"/>
      <c r="B1923" s="133"/>
      <c r="C1923" s="136"/>
      <c r="D1923" s="136"/>
      <c r="E1923" s="133"/>
      <c r="F1923" s="133"/>
      <c r="G1923" s="133"/>
      <c r="H1923" s="133"/>
      <c r="I1923" s="133"/>
      <c r="J1923" s="133"/>
      <c r="K1923" s="133"/>
      <c r="L1923" s="133"/>
      <c r="M1923" s="133"/>
      <c r="N1923" s="133"/>
      <c r="O1923" s="133"/>
      <c r="P1923" s="133"/>
      <c r="Q1923" s="166"/>
      <c r="R1923" s="133"/>
      <c r="S1923" s="133"/>
      <c r="T1923" s="133"/>
      <c r="U1923" s="133"/>
      <c r="V1923" s="133"/>
      <c r="W1923" s="133"/>
      <c r="X1923" s="133"/>
    </row>
    <row r="1924" spans="1:24" x14ac:dyDescent="0.2">
      <c r="A1924" s="133"/>
      <c r="B1924" s="133"/>
      <c r="C1924" s="136"/>
      <c r="D1924" s="136"/>
      <c r="E1924" s="133"/>
      <c r="F1924" s="133"/>
      <c r="G1924" s="133"/>
      <c r="H1924" s="133"/>
      <c r="I1924" s="133"/>
      <c r="J1924" s="133"/>
      <c r="K1924" s="133"/>
      <c r="L1924" s="133"/>
      <c r="M1924" s="133"/>
      <c r="N1924" s="133"/>
      <c r="O1924" s="133"/>
      <c r="P1924" s="133"/>
      <c r="Q1924" s="166"/>
      <c r="R1924" s="133"/>
      <c r="S1924" s="133"/>
      <c r="T1924" s="133"/>
      <c r="U1924" s="133"/>
      <c r="V1924" s="133"/>
      <c r="W1924" s="133"/>
      <c r="X1924" s="133"/>
    </row>
    <row r="1925" spans="1:24" x14ac:dyDescent="0.2">
      <c r="A1925" s="133"/>
      <c r="B1925" s="133"/>
      <c r="C1925" s="136"/>
      <c r="D1925" s="136"/>
      <c r="E1925" s="133"/>
      <c r="F1925" s="133"/>
      <c r="G1925" s="133"/>
      <c r="H1925" s="133"/>
      <c r="I1925" s="133"/>
      <c r="J1925" s="133"/>
      <c r="K1925" s="133"/>
      <c r="L1925" s="133"/>
      <c r="M1925" s="133"/>
      <c r="N1925" s="133"/>
      <c r="O1925" s="133"/>
      <c r="P1925" s="133"/>
      <c r="Q1925" s="166"/>
      <c r="R1925" s="133"/>
      <c r="S1925" s="133"/>
      <c r="T1925" s="133"/>
      <c r="U1925" s="133"/>
      <c r="V1925" s="133"/>
      <c r="W1925" s="133"/>
      <c r="X1925" s="133"/>
    </row>
    <row r="1926" spans="1:24" x14ac:dyDescent="0.2">
      <c r="A1926" s="133"/>
      <c r="B1926" s="133"/>
      <c r="C1926" s="136"/>
      <c r="D1926" s="136"/>
      <c r="E1926" s="133"/>
      <c r="F1926" s="133"/>
      <c r="G1926" s="133"/>
      <c r="H1926" s="133"/>
      <c r="I1926" s="133"/>
      <c r="J1926" s="133"/>
      <c r="K1926" s="133"/>
      <c r="L1926" s="133"/>
      <c r="M1926" s="133"/>
      <c r="N1926" s="133"/>
      <c r="O1926" s="133"/>
      <c r="P1926" s="133"/>
      <c r="Q1926" s="166"/>
      <c r="R1926" s="133"/>
      <c r="S1926" s="133"/>
      <c r="T1926" s="133"/>
      <c r="U1926" s="133"/>
      <c r="V1926" s="133"/>
      <c r="W1926" s="133"/>
      <c r="X1926" s="133"/>
    </row>
    <row r="1927" spans="1:24" x14ac:dyDescent="0.2">
      <c r="A1927" s="133"/>
      <c r="B1927" s="133"/>
      <c r="C1927" s="136"/>
      <c r="D1927" s="136"/>
      <c r="E1927" s="133"/>
      <c r="F1927" s="133"/>
      <c r="G1927" s="133"/>
      <c r="H1927" s="133"/>
      <c r="I1927" s="133"/>
      <c r="J1927" s="133"/>
      <c r="K1927" s="133"/>
      <c r="L1927" s="133"/>
      <c r="M1927" s="133"/>
      <c r="N1927" s="133"/>
      <c r="O1927" s="133"/>
      <c r="P1927" s="133"/>
      <c r="Q1927" s="166"/>
      <c r="R1927" s="133"/>
      <c r="S1927" s="133"/>
      <c r="T1927" s="133"/>
      <c r="U1927" s="133"/>
      <c r="V1927" s="133"/>
      <c r="W1927" s="133"/>
      <c r="X1927" s="133"/>
    </row>
    <row r="1928" spans="1:24" x14ac:dyDescent="0.2">
      <c r="A1928" s="133"/>
      <c r="B1928" s="133"/>
      <c r="C1928" s="136"/>
      <c r="D1928" s="136"/>
      <c r="E1928" s="133"/>
      <c r="F1928" s="133"/>
      <c r="G1928" s="133"/>
      <c r="H1928" s="133"/>
      <c r="I1928" s="133"/>
      <c r="J1928" s="133"/>
      <c r="K1928" s="133"/>
      <c r="L1928" s="133"/>
      <c r="M1928" s="133"/>
      <c r="N1928" s="133"/>
      <c r="O1928" s="133"/>
      <c r="P1928" s="133"/>
      <c r="Q1928" s="166"/>
      <c r="R1928" s="133"/>
      <c r="S1928" s="133"/>
      <c r="T1928" s="133"/>
      <c r="U1928" s="133"/>
      <c r="V1928" s="133"/>
      <c r="W1928" s="133"/>
      <c r="X1928" s="133"/>
    </row>
    <row r="1929" spans="1:24" x14ac:dyDescent="0.2">
      <c r="A1929" s="133"/>
      <c r="B1929" s="133"/>
      <c r="C1929" s="136"/>
      <c r="D1929" s="136"/>
      <c r="E1929" s="133"/>
      <c r="F1929" s="133"/>
      <c r="G1929" s="133"/>
      <c r="H1929" s="133"/>
      <c r="I1929" s="133"/>
      <c r="J1929" s="133"/>
      <c r="K1929" s="133"/>
      <c r="L1929" s="133"/>
      <c r="M1929" s="133"/>
      <c r="N1929" s="133"/>
      <c r="O1929" s="133"/>
      <c r="P1929" s="133"/>
      <c r="Q1929" s="166"/>
      <c r="R1929" s="133"/>
      <c r="S1929" s="133"/>
      <c r="T1929" s="133"/>
      <c r="U1929" s="133"/>
      <c r="V1929" s="133"/>
      <c r="W1929" s="133"/>
      <c r="X1929" s="133"/>
    </row>
    <row r="1930" spans="1:24" x14ac:dyDescent="0.2">
      <c r="A1930" s="133"/>
      <c r="B1930" s="133"/>
      <c r="C1930" s="136"/>
      <c r="D1930" s="136"/>
      <c r="E1930" s="133"/>
      <c r="F1930" s="133"/>
      <c r="G1930" s="133"/>
      <c r="H1930" s="133"/>
      <c r="I1930" s="133"/>
      <c r="J1930" s="133"/>
      <c r="K1930" s="133"/>
      <c r="L1930" s="133"/>
      <c r="M1930" s="133"/>
      <c r="N1930" s="133"/>
      <c r="O1930" s="133"/>
      <c r="P1930" s="133"/>
      <c r="Q1930" s="166"/>
      <c r="R1930" s="133"/>
      <c r="S1930" s="133"/>
      <c r="T1930" s="133"/>
      <c r="U1930" s="133"/>
      <c r="V1930" s="133"/>
      <c r="W1930" s="133"/>
      <c r="X1930" s="133"/>
    </row>
    <row r="1931" spans="1:24" x14ac:dyDescent="0.2">
      <c r="A1931" s="133"/>
      <c r="B1931" s="133"/>
      <c r="C1931" s="136"/>
      <c r="D1931" s="136"/>
      <c r="E1931" s="133"/>
      <c r="F1931" s="133"/>
      <c r="G1931" s="133"/>
      <c r="H1931" s="133"/>
      <c r="I1931" s="133"/>
      <c r="J1931" s="133"/>
      <c r="K1931" s="133"/>
      <c r="L1931" s="133"/>
      <c r="M1931" s="133"/>
      <c r="N1931" s="133"/>
      <c r="O1931" s="133"/>
      <c r="P1931" s="133"/>
      <c r="Q1931" s="166"/>
      <c r="R1931" s="133"/>
      <c r="S1931" s="133"/>
      <c r="T1931" s="133"/>
      <c r="U1931" s="133"/>
      <c r="V1931" s="133"/>
      <c r="W1931" s="133"/>
      <c r="X1931" s="133"/>
    </row>
    <row r="1932" spans="1:24" x14ac:dyDescent="0.2">
      <c r="A1932" s="133"/>
      <c r="B1932" s="133"/>
      <c r="C1932" s="136"/>
      <c r="D1932" s="136"/>
      <c r="E1932" s="133"/>
      <c r="F1932" s="133"/>
      <c r="G1932" s="133"/>
      <c r="H1932" s="133"/>
      <c r="I1932" s="133"/>
      <c r="J1932" s="133"/>
      <c r="K1932" s="133"/>
      <c r="L1932" s="133"/>
      <c r="M1932" s="133"/>
      <c r="N1932" s="133"/>
      <c r="O1932" s="133"/>
      <c r="P1932" s="133"/>
      <c r="Q1932" s="166"/>
      <c r="R1932" s="133"/>
      <c r="S1932" s="133"/>
      <c r="T1932" s="133"/>
      <c r="U1932" s="133"/>
      <c r="V1932" s="133"/>
      <c r="W1932" s="133"/>
      <c r="X1932" s="133"/>
    </row>
    <row r="1933" spans="1:24" x14ac:dyDescent="0.2">
      <c r="A1933" s="133"/>
      <c r="B1933" s="133"/>
      <c r="C1933" s="136"/>
      <c r="D1933" s="136"/>
      <c r="E1933" s="133"/>
      <c r="F1933" s="133"/>
      <c r="G1933" s="133"/>
      <c r="H1933" s="133"/>
      <c r="I1933" s="133"/>
      <c r="J1933" s="133"/>
      <c r="K1933" s="133"/>
      <c r="L1933" s="133"/>
      <c r="M1933" s="133"/>
      <c r="N1933" s="133"/>
      <c r="O1933" s="133"/>
      <c r="P1933" s="133"/>
      <c r="Q1933" s="166"/>
      <c r="R1933" s="133"/>
      <c r="S1933" s="133"/>
      <c r="T1933" s="133"/>
      <c r="U1933" s="133"/>
      <c r="V1933" s="133"/>
      <c r="W1933" s="133"/>
      <c r="X1933" s="133"/>
    </row>
    <row r="1934" spans="1:24" x14ac:dyDescent="0.2">
      <c r="A1934" s="133"/>
      <c r="B1934" s="133"/>
      <c r="C1934" s="136"/>
      <c r="D1934" s="136"/>
      <c r="E1934" s="133"/>
      <c r="F1934" s="133"/>
      <c r="G1934" s="133"/>
      <c r="H1934" s="133"/>
      <c r="I1934" s="133"/>
      <c r="J1934" s="133"/>
      <c r="K1934" s="133"/>
      <c r="L1934" s="133"/>
      <c r="M1934" s="133"/>
      <c r="N1934" s="133"/>
      <c r="O1934" s="133"/>
      <c r="P1934" s="133"/>
      <c r="Q1934" s="166"/>
      <c r="R1934" s="133"/>
      <c r="S1934" s="133"/>
      <c r="T1934" s="133"/>
      <c r="U1934" s="133"/>
      <c r="V1934" s="133"/>
      <c r="W1934" s="133"/>
      <c r="X1934" s="133"/>
    </row>
    <row r="1935" spans="1:24" x14ac:dyDescent="0.2">
      <c r="A1935" s="133"/>
      <c r="B1935" s="133"/>
      <c r="C1935" s="136"/>
      <c r="D1935" s="136"/>
      <c r="E1935" s="133"/>
      <c r="F1935" s="133"/>
      <c r="G1935" s="133"/>
      <c r="H1935" s="133"/>
      <c r="I1935" s="133"/>
      <c r="J1935" s="133"/>
      <c r="K1935" s="133"/>
      <c r="L1935" s="133"/>
      <c r="M1935" s="133"/>
      <c r="N1935" s="133"/>
      <c r="O1935" s="133"/>
      <c r="P1935" s="133"/>
      <c r="Q1935" s="166"/>
      <c r="R1935" s="133"/>
      <c r="S1935" s="133"/>
      <c r="T1935" s="133"/>
      <c r="U1935" s="133"/>
      <c r="V1935" s="133"/>
      <c r="W1935" s="133"/>
      <c r="X1935" s="133"/>
    </row>
    <row r="1936" spans="1:24" x14ac:dyDescent="0.2">
      <c r="A1936" s="133"/>
      <c r="B1936" s="133"/>
      <c r="C1936" s="136"/>
      <c r="D1936" s="136"/>
      <c r="E1936" s="133"/>
      <c r="F1936" s="133"/>
      <c r="G1936" s="133"/>
      <c r="H1936" s="133"/>
      <c r="I1936" s="133"/>
      <c r="J1936" s="133"/>
      <c r="K1936" s="133"/>
      <c r="L1936" s="133"/>
      <c r="M1936" s="133"/>
      <c r="N1936" s="133"/>
      <c r="O1936" s="133"/>
      <c r="P1936" s="133"/>
      <c r="Q1936" s="166"/>
      <c r="R1936" s="133"/>
      <c r="S1936" s="133"/>
      <c r="T1936" s="133"/>
      <c r="U1936" s="133"/>
      <c r="V1936" s="133"/>
      <c r="W1936" s="133"/>
      <c r="X1936" s="133"/>
    </row>
    <row r="1937" spans="1:24" x14ac:dyDescent="0.2">
      <c r="A1937" s="133"/>
      <c r="B1937" s="133"/>
      <c r="C1937" s="136"/>
      <c r="D1937" s="136"/>
      <c r="E1937" s="133"/>
      <c r="F1937" s="133"/>
      <c r="G1937" s="133"/>
      <c r="H1937" s="133"/>
      <c r="I1937" s="133"/>
      <c r="J1937" s="133"/>
      <c r="K1937" s="133"/>
      <c r="L1937" s="133"/>
      <c r="M1937" s="133"/>
      <c r="N1937" s="133"/>
      <c r="O1937" s="133"/>
      <c r="P1937" s="133"/>
      <c r="Q1937" s="166"/>
      <c r="R1937" s="133"/>
      <c r="S1937" s="133"/>
      <c r="T1937" s="133"/>
      <c r="U1937" s="133"/>
      <c r="V1937" s="133"/>
      <c r="W1937" s="133"/>
      <c r="X1937" s="133"/>
    </row>
    <row r="1938" spans="1:24" x14ac:dyDescent="0.2">
      <c r="A1938" s="133"/>
      <c r="B1938" s="133"/>
      <c r="C1938" s="136"/>
      <c r="D1938" s="136"/>
      <c r="E1938" s="133"/>
      <c r="F1938" s="133"/>
      <c r="G1938" s="133"/>
      <c r="H1938" s="133"/>
      <c r="I1938" s="133"/>
      <c r="J1938" s="133"/>
      <c r="K1938" s="133"/>
      <c r="L1938" s="133"/>
      <c r="M1938" s="133"/>
      <c r="N1938" s="133"/>
      <c r="O1938" s="133"/>
      <c r="P1938" s="133"/>
      <c r="Q1938" s="166"/>
      <c r="R1938" s="133"/>
      <c r="S1938" s="133"/>
      <c r="T1938" s="133"/>
      <c r="U1938" s="133"/>
      <c r="V1938" s="133"/>
      <c r="W1938" s="133"/>
      <c r="X1938" s="133"/>
    </row>
    <row r="1939" spans="1:24" x14ac:dyDescent="0.2">
      <c r="A1939" s="133"/>
      <c r="B1939" s="133"/>
      <c r="C1939" s="136"/>
      <c r="D1939" s="136"/>
      <c r="E1939" s="133"/>
      <c r="F1939" s="133"/>
      <c r="G1939" s="133"/>
      <c r="H1939" s="133"/>
      <c r="I1939" s="133"/>
      <c r="J1939" s="133"/>
      <c r="K1939" s="133"/>
      <c r="L1939" s="133"/>
      <c r="M1939" s="133"/>
      <c r="N1939" s="133"/>
      <c r="O1939" s="133"/>
      <c r="P1939" s="133"/>
      <c r="Q1939" s="166"/>
      <c r="R1939" s="133"/>
      <c r="S1939" s="133"/>
      <c r="T1939" s="133"/>
      <c r="U1939" s="133"/>
      <c r="V1939" s="133"/>
      <c r="W1939" s="133"/>
      <c r="X1939" s="133"/>
    </row>
    <row r="1940" spans="1:24" x14ac:dyDescent="0.2">
      <c r="A1940" s="133"/>
      <c r="B1940" s="133"/>
      <c r="C1940" s="136"/>
      <c r="D1940" s="136"/>
      <c r="E1940" s="133"/>
      <c r="F1940" s="133"/>
      <c r="G1940" s="133"/>
      <c r="H1940" s="133"/>
      <c r="I1940" s="133"/>
      <c r="J1940" s="133"/>
      <c r="K1940" s="133"/>
      <c r="L1940" s="133"/>
      <c r="M1940" s="133"/>
      <c r="N1940" s="133"/>
      <c r="O1940" s="133"/>
      <c r="P1940" s="133"/>
      <c r="Q1940" s="166"/>
      <c r="R1940" s="133"/>
      <c r="S1940" s="133"/>
      <c r="T1940" s="133"/>
      <c r="U1940" s="133"/>
      <c r="V1940" s="133"/>
      <c r="W1940" s="133"/>
      <c r="X1940" s="133"/>
    </row>
    <row r="1941" spans="1:24" x14ac:dyDescent="0.2">
      <c r="A1941" s="133"/>
      <c r="B1941" s="133"/>
      <c r="C1941" s="136"/>
      <c r="D1941" s="136"/>
      <c r="E1941" s="133"/>
      <c r="F1941" s="133"/>
      <c r="G1941" s="133"/>
      <c r="H1941" s="133"/>
      <c r="I1941" s="133"/>
      <c r="J1941" s="133"/>
      <c r="K1941" s="133"/>
      <c r="L1941" s="133"/>
      <c r="M1941" s="133"/>
      <c r="N1941" s="133"/>
      <c r="O1941" s="133"/>
      <c r="P1941" s="133"/>
      <c r="Q1941" s="166"/>
      <c r="R1941" s="133"/>
      <c r="S1941" s="133"/>
      <c r="T1941" s="133"/>
      <c r="U1941" s="133"/>
      <c r="V1941" s="133"/>
      <c r="W1941" s="133"/>
      <c r="X1941" s="133"/>
    </row>
    <row r="1942" spans="1:24" x14ac:dyDescent="0.2">
      <c r="A1942" s="133"/>
      <c r="B1942" s="133"/>
      <c r="C1942" s="136"/>
      <c r="D1942" s="136"/>
      <c r="E1942" s="133"/>
      <c r="F1942" s="133"/>
      <c r="G1942" s="133"/>
      <c r="H1942" s="133"/>
      <c r="I1942" s="133"/>
      <c r="J1942" s="133"/>
      <c r="K1942" s="133"/>
      <c r="L1942" s="133"/>
      <c r="M1942" s="133"/>
      <c r="N1942" s="133"/>
      <c r="O1942" s="133"/>
      <c r="P1942" s="133"/>
      <c r="Q1942" s="166"/>
      <c r="R1942" s="133"/>
      <c r="S1942" s="133"/>
      <c r="T1942" s="133"/>
      <c r="U1942" s="133"/>
      <c r="V1942" s="133"/>
      <c r="W1942" s="133"/>
      <c r="X1942" s="133"/>
    </row>
    <row r="1943" spans="1:24" x14ac:dyDescent="0.2">
      <c r="A1943" s="133"/>
      <c r="B1943" s="133"/>
      <c r="C1943" s="136"/>
      <c r="D1943" s="136"/>
      <c r="E1943" s="133"/>
      <c r="F1943" s="133"/>
      <c r="G1943" s="133"/>
      <c r="H1943" s="133"/>
      <c r="I1943" s="133"/>
      <c r="J1943" s="133"/>
      <c r="K1943" s="133"/>
      <c r="L1943" s="133"/>
      <c r="M1943" s="133"/>
      <c r="N1943" s="133"/>
      <c r="O1943" s="133"/>
      <c r="P1943" s="133"/>
      <c r="Q1943" s="166"/>
      <c r="R1943" s="133"/>
      <c r="S1943" s="133"/>
      <c r="T1943" s="133"/>
      <c r="U1943" s="133"/>
      <c r="V1943" s="133"/>
      <c r="W1943" s="133"/>
      <c r="X1943" s="133"/>
    </row>
    <row r="1944" spans="1:24" x14ac:dyDescent="0.2">
      <c r="A1944" s="133"/>
      <c r="B1944" s="133"/>
      <c r="C1944" s="136"/>
      <c r="D1944" s="136"/>
      <c r="E1944" s="133"/>
      <c r="F1944" s="133"/>
      <c r="G1944" s="133"/>
      <c r="H1944" s="133"/>
      <c r="I1944" s="133"/>
      <c r="J1944" s="133"/>
      <c r="K1944" s="133"/>
      <c r="L1944" s="133"/>
      <c r="M1944" s="133"/>
      <c r="N1944" s="133"/>
      <c r="O1944" s="133"/>
      <c r="P1944" s="133"/>
      <c r="Q1944" s="166"/>
      <c r="R1944" s="133"/>
      <c r="S1944" s="133"/>
      <c r="T1944" s="133"/>
      <c r="U1944" s="133"/>
      <c r="V1944" s="133"/>
      <c r="W1944" s="133"/>
      <c r="X1944" s="133"/>
    </row>
    <row r="1945" spans="1:24" x14ac:dyDescent="0.2">
      <c r="A1945" s="133"/>
      <c r="B1945" s="133"/>
      <c r="C1945" s="136"/>
      <c r="D1945" s="136"/>
      <c r="E1945" s="133"/>
      <c r="F1945" s="133"/>
      <c r="G1945" s="133"/>
      <c r="H1945" s="133"/>
      <c r="I1945" s="133"/>
      <c r="J1945" s="133"/>
      <c r="K1945" s="133"/>
      <c r="L1945" s="133"/>
      <c r="M1945" s="133"/>
      <c r="N1945" s="133"/>
      <c r="O1945" s="133"/>
      <c r="P1945" s="133"/>
      <c r="Q1945" s="166"/>
      <c r="R1945" s="133"/>
      <c r="S1945" s="133"/>
      <c r="T1945" s="133"/>
      <c r="U1945" s="133"/>
      <c r="V1945" s="133"/>
      <c r="W1945" s="133"/>
      <c r="X1945" s="133"/>
    </row>
    <row r="1946" spans="1:24" x14ac:dyDescent="0.2">
      <c r="A1946" s="133"/>
      <c r="B1946" s="133"/>
      <c r="C1946" s="136"/>
      <c r="D1946" s="136"/>
      <c r="E1946" s="133"/>
      <c r="F1946" s="133"/>
      <c r="G1946" s="133"/>
      <c r="H1946" s="133"/>
      <c r="I1946" s="133"/>
      <c r="J1946" s="133"/>
      <c r="K1946" s="133"/>
      <c r="L1946" s="133"/>
      <c r="M1946" s="133"/>
      <c r="N1946" s="133"/>
      <c r="O1946" s="133"/>
      <c r="P1946" s="133"/>
      <c r="Q1946" s="166"/>
      <c r="R1946" s="133"/>
      <c r="S1946" s="133"/>
      <c r="T1946" s="133"/>
      <c r="U1946" s="133"/>
      <c r="V1946" s="133"/>
      <c r="W1946" s="133"/>
      <c r="X1946" s="133"/>
    </row>
    <row r="1947" spans="1:24" x14ac:dyDescent="0.2">
      <c r="A1947" s="133"/>
      <c r="B1947" s="133"/>
      <c r="C1947" s="136"/>
      <c r="D1947" s="136"/>
      <c r="E1947" s="133"/>
      <c r="F1947" s="133"/>
      <c r="G1947" s="133"/>
      <c r="H1947" s="133"/>
      <c r="I1947" s="133"/>
      <c r="J1947" s="133"/>
      <c r="K1947" s="133"/>
      <c r="L1947" s="133"/>
      <c r="M1947" s="133"/>
      <c r="N1947" s="133"/>
      <c r="O1947" s="133"/>
      <c r="P1947" s="133"/>
      <c r="Q1947" s="166"/>
      <c r="R1947" s="133"/>
      <c r="S1947" s="133"/>
      <c r="T1947" s="133"/>
      <c r="U1947" s="133"/>
      <c r="V1947" s="133"/>
      <c r="W1947" s="133"/>
      <c r="X1947" s="133"/>
    </row>
    <row r="1948" spans="1:24" x14ac:dyDescent="0.2">
      <c r="A1948" s="133"/>
      <c r="B1948" s="133"/>
      <c r="C1948" s="136"/>
      <c r="D1948" s="136"/>
      <c r="E1948" s="133"/>
      <c r="F1948" s="133"/>
      <c r="G1948" s="133"/>
      <c r="H1948" s="133"/>
      <c r="I1948" s="133"/>
      <c r="J1948" s="133"/>
      <c r="K1948" s="133"/>
      <c r="L1948" s="133"/>
      <c r="M1948" s="133"/>
      <c r="N1948" s="133"/>
      <c r="O1948" s="133"/>
      <c r="P1948" s="133"/>
      <c r="Q1948" s="166"/>
      <c r="R1948" s="133"/>
      <c r="S1948" s="133"/>
      <c r="T1948" s="133"/>
      <c r="U1948" s="133"/>
      <c r="V1948" s="133"/>
      <c r="W1948" s="133"/>
      <c r="X1948" s="133"/>
    </row>
    <row r="1949" spans="1:24" x14ac:dyDescent="0.2">
      <c r="A1949" s="133"/>
      <c r="B1949" s="133"/>
      <c r="C1949" s="136"/>
      <c r="D1949" s="136"/>
      <c r="E1949" s="133"/>
      <c r="F1949" s="133"/>
      <c r="G1949" s="133"/>
      <c r="H1949" s="133"/>
      <c r="I1949" s="133"/>
      <c r="J1949" s="133"/>
      <c r="K1949" s="133"/>
      <c r="L1949" s="133"/>
      <c r="M1949" s="133"/>
      <c r="N1949" s="133"/>
      <c r="O1949" s="133"/>
      <c r="P1949" s="133"/>
      <c r="Q1949" s="166"/>
      <c r="R1949" s="133"/>
      <c r="S1949" s="133"/>
      <c r="T1949" s="133"/>
      <c r="U1949" s="133"/>
      <c r="V1949" s="133"/>
      <c r="W1949" s="133"/>
      <c r="X1949" s="133"/>
    </row>
    <row r="1950" spans="1:24" x14ac:dyDescent="0.2">
      <c r="A1950" s="133"/>
      <c r="B1950" s="133"/>
      <c r="C1950" s="136"/>
      <c r="D1950" s="136"/>
      <c r="E1950" s="133"/>
      <c r="F1950" s="133"/>
      <c r="G1950" s="133"/>
      <c r="H1950" s="133"/>
      <c r="I1950" s="133"/>
      <c r="J1950" s="133"/>
      <c r="K1950" s="133"/>
      <c r="L1950" s="133"/>
      <c r="M1950" s="133"/>
      <c r="N1950" s="133"/>
      <c r="O1950" s="133"/>
      <c r="P1950" s="133"/>
      <c r="Q1950" s="166"/>
      <c r="R1950" s="133"/>
      <c r="S1950" s="133"/>
      <c r="T1950" s="133"/>
      <c r="U1950" s="133"/>
      <c r="V1950" s="133"/>
      <c r="W1950" s="133"/>
      <c r="X1950" s="133"/>
    </row>
    <row r="1951" spans="1:24" x14ac:dyDescent="0.2">
      <c r="A1951" s="133"/>
      <c r="B1951" s="133"/>
      <c r="C1951" s="136"/>
      <c r="D1951" s="136"/>
      <c r="E1951" s="133"/>
      <c r="F1951" s="133"/>
      <c r="G1951" s="133"/>
      <c r="H1951" s="133"/>
      <c r="I1951" s="133"/>
      <c r="J1951" s="133"/>
      <c r="K1951" s="133"/>
      <c r="L1951" s="133"/>
      <c r="M1951" s="133"/>
      <c r="N1951" s="133"/>
      <c r="O1951" s="133"/>
      <c r="P1951" s="133"/>
      <c r="Q1951" s="166"/>
      <c r="R1951" s="133"/>
      <c r="S1951" s="133"/>
      <c r="T1951" s="133"/>
      <c r="U1951" s="133"/>
      <c r="V1951" s="133"/>
      <c r="W1951" s="133"/>
      <c r="X1951" s="133"/>
    </row>
    <row r="1952" spans="1:24" x14ac:dyDescent="0.2">
      <c r="A1952" s="133"/>
      <c r="B1952" s="133"/>
      <c r="C1952" s="136"/>
      <c r="D1952" s="136"/>
      <c r="E1952" s="133"/>
      <c r="F1952" s="133"/>
      <c r="G1952" s="133"/>
      <c r="H1952" s="133"/>
      <c r="I1952" s="133"/>
      <c r="J1952" s="133"/>
      <c r="K1952" s="133"/>
      <c r="L1952" s="133"/>
      <c r="M1952" s="133"/>
      <c r="N1952" s="133"/>
      <c r="O1952" s="133"/>
      <c r="P1952" s="133"/>
      <c r="Q1952" s="166"/>
      <c r="R1952" s="133"/>
      <c r="S1952" s="133"/>
      <c r="T1952" s="133"/>
      <c r="U1952" s="133"/>
      <c r="V1952" s="133"/>
      <c r="W1952" s="133"/>
      <c r="X1952" s="133"/>
    </row>
    <row r="1953" spans="1:24" x14ac:dyDescent="0.2">
      <c r="A1953" s="133"/>
      <c r="B1953" s="133"/>
      <c r="C1953" s="136"/>
      <c r="D1953" s="136"/>
      <c r="E1953" s="133"/>
      <c r="F1953" s="133"/>
      <c r="G1953" s="133"/>
      <c r="H1953" s="133"/>
      <c r="I1953" s="133"/>
      <c r="J1953" s="133"/>
      <c r="K1953" s="133"/>
      <c r="L1953" s="133"/>
      <c r="M1953" s="133"/>
      <c r="N1953" s="133"/>
      <c r="O1953" s="133"/>
      <c r="P1953" s="133"/>
      <c r="Q1953" s="166"/>
      <c r="R1953" s="133"/>
      <c r="S1953" s="133"/>
      <c r="T1953" s="133"/>
      <c r="U1953" s="133"/>
      <c r="V1953" s="133"/>
      <c r="W1953" s="133"/>
      <c r="X1953" s="133"/>
    </row>
    <row r="1954" spans="1:24" x14ac:dyDescent="0.2">
      <c r="A1954" s="133"/>
      <c r="B1954" s="133"/>
      <c r="C1954" s="136"/>
      <c r="D1954" s="136"/>
      <c r="E1954" s="133"/>
      <c r="F1954" s="133"/>
      <c r="G1954" s="133"/>
      <c r="H1954" s="133"/>
      <c r="I1954" s="133"/>
      <c r="J1954" s="133"/>
      <c r="K1954" s="133"/>
      <c r="L1954" s="133"/>
      <c r="M1954" s="133"/>
      <c r="N1954" s="133"/>
      <c r="O1954" s="133"/>
      <c r="P1954" s="133"/>
      <c r="Q1954" s="166"/>
      <c r="R1954" s="133"/>
      <c r="S1954" s="133"/>
      <c r="T1954" s="133"/>
      <c r="U1954" s="133"/>
      <c r="V1954" s="133"/>
      <c r="W1954" s="133"/>
      <c r="X1954" s="133"/>
    </row>
    <row r="1955" spans="1:24" x14ac:dyDescent="0.2">
      <c r="A1955" s="133"/>
      <c r="B1955" s="133"/>
      <c r="C1955" s="136"/>
      <c r="D1955" s="136"/>
      <c r="E1955" s="133"/>
      <c r="F1955" s="133"/>
      <c r="G1955" s="133"/>
      <c r="H1955" s="133"/>
      <c r="I1955" s="133"/>
      <c r="J1955" s="133"/>
      <c r="K1955" s="133"/>
      <c r="L1955" s="133"/>
      <c r="M1955" s="133"/>
      <c r="N1955" s="133"/>
      <c r="O1955" s="133"/>
      <c r="P1955" s="133"/>
      <c r="Q1955" s="166"/>
      <c r="R1955" s="133"/>
      <c r="S1955" s="133"/>
      <c r="T1955" s="133"/>
      <c r="U1955" s="133"/>
      <c r="V1955" s="133"/>
      <c r="W1955" s="133"/>
      <c r="X1955" s="133"/>
    </row>
    <row r="1956" spans="1:24" x14ac:dyDescent="0.2">
      <c r="A1956" s="133"/>
      <c r="B1956" s="133"/>
      <c r="C1956" s="136"/>
      <c r="D1956" s="136"/>
      <c r="E1956" s="133"/>
      <c r="F1956" s="133"/>
      <c r="G1956" s="133"/>
      <c r="H1956" s="133"/>
      <c r="I1956" s="133"/>
      <c r="J1956" s="133"/>
      <c r="K1956" s="133"/>
      <c r="L1956" s="133"/>
      <c r="M1956" s="133"/>
      <c r="N1956" s="133"/>
      <c r="O1956" s="133"/>
      <c r="P1956" s="133"/>
      <c r="Q1956" s="166"/>
      <c r="R1956" s="133"/>
      <c r="S1956" s="133"/>
      <c r="T1956" s="133"/>
      <c r="U1956" s="133"/>
      <c r="V1956" s="133"/>
      <c r="W1956" s="133"/>
      <c r="X1956" s="133"/>
    </row>
    <row r="1957" spans="1:24" x14ac:dyDescent="0.2">
      <c r="A1957" s="133"/>
      <c r="B1957" s="133"/>
      <c r="C1957" s="136"/>
      <c r="D1957" s="136"/>
      <c r="E1957" s="133"/>
      <c r="F1957" s="133"/>
      <c r="G1957" s="133"/>
      <c r="H1957" s="133"/>
      <c r="I1957" s="133"/>
      <c r="J1957" s="133"/>
      <c r="K1957" s="133"/>
      <c r="L1957" s="133"/>
      <c r="M1957" s="133"/>
      <c r="N1957" s="133"/>
      <c r="O1957" s="133"/>
      <c r="P1957" s="133"/>
      <c r="Q1957" s="166"/>
      <c r="R1957" s="133"/>
      <c r="S1957" s="133"/>
      <c r="T1957" s="133"/>
      <c r="U1957" s="133"/>
      <c r="V1957" s="133"/>
      <c r="W1957" s="133"/>
      <c r="X1957" s="133"/>
    </row>
    <row r="1958" spans="1:24" x14ac:dyDescent="0.2">
      <c r="A1958" s="133"/>
      <c r="B1958" s="133"/>
      <c r="C1958" s="136"/>
      <c r="D1958" s="136"/>
      <c r="E1958" s="133"/>
      <c r="F1958" s="133"/>
      <c r="G1958" s="133"/>
      <c r="H1958" s="133"/>
      <c r="I1958" s="133"/>
      <c r="J1958" s="133"/>
      <c r="K1958" s="133"/>
      <c r="L1958" s="133"/>
      <c r="M1958" s="133"/>
      <c r="N1958" s="133"/>
      <c r="O1958" s="133"/>
      <c r="P1958" s="133"/>
      <c r="Q1958" s="166"/>
      <c r="R1958" s="133"/>
      <c r="S1958" s="133"/>
      <c r="T1958" s="133"/>
      <c r="U1958" s="133"/>
      <c r="V1958" s="133"/>
      <c r="W1958" s="133"/>
      <c r="X1958" s="133"/>
    </row>
    <row r="1959" spans="1:24" x14ac:dyDescent="0.2">
      <c r="A1959" s="133"/>
      <c r="B1959" s="133"/>
      <c r="C1959" s="136"/>
      <c r="D1959" s="136"/>
      <c r="E1959" s="133"/>
      <c r="F1959" s="133"/>
      <c r="G1959" s="133"/>
      <c r="H1959" s="133"/>
      <c r="I1959" s="133"/>
      <c r="J1959" s="133"/>
      <c r="K1959" s="133"/>
      <c r="L1959" s="133"/>
      <c r="M1959" s="133"/>
      <c r="N1959" s="133"/>
      <c r="O1959" s="133"/>
      <c r="P1959" s="133"/>
      <c r="Q1959" s="166"/>
      <c r="R1959" s="133"/>
      <c r="S1959" s="133"/>
      <c r="T1959" s="133"/>
      <c r="U1959" s="133"/>
      <c r="V1959" s="133"/>
      <c r="W1959" s="133"/>
      <c r="X1959" s="133"/>
    </row>
    <row r="1960" spans="1:24" x14ac:dyDescent="0.2">
      <c r="A1960" s="133"/>
      <c r="B1960" s="133"/>
      <c r="C1960" s="136"/>
      <c r="D1960" s="136"/>
      <c r="E1960" s="133"/>
      <c r="F1960" s="133"/>
      <c r="G1960" s="133"/>
      <c r="H1960" s="133"/>
      <c r="I1960" s="133"/>
      <c r="J1960" s="133"/>
      <c r="K1960" s="133"/>
      <c r="L1960" s="133"/>
      <c r="M1960" s="133"/>
      <c r="N1960" s="133"/>
      <c r="O1960" s="133"/>
      <c r="P1960" s="133"/>
      <c r="Q1960" s="166"/>
      <c r="R1960" s="133"/>
      <c r="S1960" s="133"/>
      <c r="T1960" s="133"/>
      <c r="U1960" s="133"/>
      <c r="V1960" s="133"/>
      <c r="W1960" s="133"/>
      <c r="X1960" s="133"/>
    </row>
    <row r="1961" spans="1:24" x14ac:dyDescent="0.2">
      <c r="A1961" s="133"/>
      <c r="B1961" s="133"/>
      <c r="C1961" s="136"/>
      <c r="D1961" s="136"/>
      <c r="E1961" s="133"/>
      <c r="F1961" s="133"/>
      <c r="G1961" s="133"/>
      <c r="H1961" s="133"/>
      <c r="I1961" s="133"/>
      <c r="J1961" s="133"/>
      <c r="K1961" s="133"/>
      <c r="L1961" s="133"/>
      <c r="M1961" s="133"/>
      <c r="N1961" s="133"/>
      <c r="O1961" s="133"/>
      <c r="P1961" s="133"/>
      <c r="Q1961" s="166"/>
      <c r="R1961" s="133"/>
      <c r="S1961" s="133"/>
      <c r="T1961" s="133"/>
      <c r="U1961" s="133"/>
      <c r="V1961" s="133"/>
      <c r="W1961" s="133"/>
      <c r="X1961" s="133"/>
    </row>
    <row r="1962" spans="1:24" x14ac:dyDescent="0.2">
      <c r="A1962" s="133"/>
      <c r="B1962" s="133"/>
      <c r="C1962" s="136"/>
      <c r="D1962" s="136"/>
      <c r="E1962" s="133"/>
      <c r="F1962" s="133"/>
      <c r="G1962" s="133"/>
      <c r="H1962" s="133"/>
      <c r="I1962" s="133"/>
      <c r="J1962" s="133"/>
      <c r="K1962" s="133"/>
      <c r="L1962" s="133"/>
      <c r="M1962" s="133"/>
      <c r="N1962" s="133"/>
      <c r="O1962" s="133"/>
      <c r="P1962" s="133"/>
      <c r="Q1962" s="166"/>
      <c r="R1962" s="133"/>
      <c r="S1962" s="133"/>
      <c r="T1962" s="133"/>
      <c r="U1962" s="133"/>
      <c r="V1962" s="133"/>
      <c r="W1962" s="133"/>
      <c r="X1962" s="133"/>
    </row>
    <row r="1963" spans="1:24" x14ac:dyDescent="0.2">
      <c r="A1963" s="133"/>
      <c r="B1963" s="133"/>
      <c r="C1963" s="136"/>
      <c r="D1963" s="136"/>
      <c r="E1963" s="133"/>
      <c r="F1963" s="133"/>
      <c r="G1963" s="133"/>
      <c r="H1963" s="133"/>
      <c r="I1963" s="133"/>
      <c r="J1963" s="133"/>
      <c r="K1963" s="133"/>
      <c r="L1963" s="133"/>
      <c r="M1963" s="133"/>
      <c r="N1963" s="133"/>
      <c r="O1963" s="133"/>
      <c r="P1963" s="133"/>
      <c r="Q1963" s="166"/>
      <c r="R1963" s="133"/>
      <c r="S1963" s="133"/>
      <c r="T1963" s="133"/>
      <c r="U1963" s="133"/>
      <c r="V1963" s="133"/>
      <c r="W1963" s="133"/>
      <c r="X1963" s="133"/>
    </row>
    <row r="1964" spans="1:24" x14ac:dyDescent="0.2">
      <c r="A1964" s="133"/>
      <c r="B1964" s="133"/>
      <c r="C1964" s="136"/>
      <c r="D1964" s="136"/>
      <c r="E1964" s="133"/>
      <c r="F1964" s="133"/>
      <c r="G1964" s="133"/>
      <c r="H1964" s="133"/>
      <c r="I1964" s="133"/>
      <c r="J1964" s="133"/>
      <c r="K1964" s="133"/>
      <c r="L1964" s="133"/>
      <c r="M1964" s="133"/>
      <c r="N1964" s="133"/>
      <c r="O1964" s="133"/>
      <c r="P1964" s="133"/>
      <c r="Q1964" s="166"/>
      <c r="R1964" s="133"/>
      <c r="S1964" s="133"/>
      <c r="T1964" s="133"/>
      <c r="U1964" s="133"/>
      <c r="V1964" s="133"/>
      <c r="W1964" s="133"/>
      <c r="X1964" s="133"/>
    </row>
    <row r="1965" spans="1:24" x14ac:dyDescent="0.2">
      <c r="A1965" s="133"/>
      <c r="B1965" s="133"/>
      <c r="C1965" s="136"/>
      <c r="D1965" s="136"/>
      <c r="E1965" s="133"/>
      <c r="F1965" s="133"/>
      <c r="G1965" s="133"/>
      <c r="H1965" s="133"/>
      <c r="I1965" s="133"/>
      <c r="J1965" s="133"/>
      <c r="K1965" s="133"/>
      <c r="L1965" s="133"/>
      <c r="M1965" s="133"/>
      <c r="N1965" s="133"/>
      <c r="O1965" s="133"/>
      <c r="P1965" s="133"/>
      <c r="Q1965" s="166"/>
      <c r="R1965" s="133"/>
      <c r="S1965" s="133"/>
      <c r="T1965" s="133"/>
      <c r="U1965" s="133"/>
      <c r="V1965" s="133"/>
      <c r="W1965" s="133"/>
      <c r="X1965" s="133"/>
    </row>
    <row r="1966" spans="1:24" x14ac:dyDescent="0.2">
      <c r="A1966" s="133"/>
      <c r="B1966" s="133"/>
      <c r="C1966" s="136"/>
      <c r="D1966" s="136"/>
      <c r="E1966" s="133"/>
      <c r="F1966" s="133"/>
      <c r="G1966" s="133"/>
      <c r="H1966" s="133"/>
      <c r="I1966" s="133"/>
      <c r="J1966" s="133"/>
      <c r="K1966" s="133"/>
      <c r="L1966" s="133"/>
      <c r="M1966" s="133"/>
      <c r="N1966" s="133"/>
      <c r="O1966" s="133"/>
      <c r="P1966" s="133"/>
      <c r="Q1966" s="166"/>
      <c r="R1966" s="133"/>
      <c r="S1966" s="133"/>
      <c r="T1966" s="133"/>
      <c r="U1966" s="133"/>
      <c r="V1966" s="133"/>
      <c r="W1966" s="133"/>
      <c r="X1966" s="133"/>
    </row>
    <row r="1967" spans="1:24" x14ac:dyDescent="0.2">
      <c r="A1967" s="133"/>
      <c r="B1967" s="133"/>
      <c r="C1967" s="136"/>
      <c r="D1967" s="136"/>
      <c r="E1967" s="133"/>
      <c r="F1967" s="133"/>
      <c r="G1967" s="133"/>
      <c r="H1967" s="133"/>
      <c r="I1967" s="133"/>
      <c r="J1967" s="133"/>
      <c r="K1967" s="133"/>
      <c r="L1967" s="133"/>
      <c r="M1967" s="133"/>
      <c r="N1967" s="133"/>
      <c r="O1967" s="133"/>
      <c r="P1967" s="133"/>
      <c r="Q1967" s="166"/>
      <c r="R1967" s="133"/>
      <c r="S1967" s="133"/>
      <c r="T1967" s="133"/>
      <c r="U1967" s="133"/>
      <c r="V1967" s="133"/>
      <c r="W1967" s="133"/>
      <c r="X1967" s="133"/>
    </row>
    <row r="1968" spans="1:24" x14ac:dyDescent="0.2">
      <c r="A1968" s="133"/>
      <c r="B1968" s="133"/>
      <c r="C1968" s="136"/>
      <c r="D1968" s="136"/>
      <c r="E1968" s="133"/>
      <c r="F1968" s="133"/>
      <c r="G1968" s="133"/>
      <c r="H1968" s="133"/>
      <c r="I1968" s="133"/>
      <c r="J1968" s="133"/>
      <c r="K1968" s="133"/>
      <c r="L1968" s="133"/>
      <c r="M1968" s="133"/>
      <c r="N1968" s="133"/>
      <c r="O1968" s="133"/>
      <c r="P1968" s="133"/>
      <c r="Q1968" s="166"/>
      <c r="R1968" s="133"/>
      <c r="S1968" s="133"/>
      <c r="T1968" s="133"/>
      <c r="U1968" s="133"/>
      <c r="V1968" s="133"/>
      <c r="W1968" s="133"/>
      <c r="X1968" s="133"/>
    </row>
    <row r="1969" spans="1:24" x14ac:dyDescent="0.2">
      <c r="A1969" s="133"/>
      <c r="B1969" s="133"/>
      <c r="C1969" s="136"/>
      <c r="D1969" s="136"/>
      <c r="E1969" s="133"/>
      <c r="F1969" s="133"/>
      <c r="G1969" s="133"/>
      <c r="H1969" s="133"/>
      <c r="I1969" s="133"/>
      <c r="J1969" s="133"/>
      <c r="K1969" s="133"/>
      <c r="L1969" s="133"/>
      <c r="M1969" s="133"/>
      <c r="N1969" s="133"/>
      <c r="O1969" s="133"/>
      <c r="P1969" s="133"/>
      <c r="Q1969" s="166"/>
      <c r="R1969" s="133"/>
      <c r="S1969" s="133"/>
      <c r="T1969" s="133"/>
      <c r="U1969" s="133"/>
      <c r="V1969" s="133"/>
      <c r="W1969" s="133"/>
      <c r="X1969" s="133"/>
    </row>
    <row r="1970" spans="1:24" x14ac:dyDescent="0.2">
      <c r="A1970" s="133"/>
      <c r="B1970" s="133"/>
      <c r="C1970" s="136"/>
      <c r="D1970" s="136"/>
      <c r="E1970" s="133"/>
      <c r="F1970" s="133"/>
      <c r="G1970" s="133"/>
      <c r="H1970" s="133"/>
      <c r="I1970" s="133"/>
      <c r="J1970" s="133"/>
      <c r="K1970" s="133"/>
      <c r="L1970" s="133"/>
      <c r="M1970" s="133"/>
      <c r="N1970" s="133"/>
      <c r="O1970" s="133"/>
      <c r="P1970" s="133"/>
      <c r="Q1970" s="166"/>
      <c r="R1970" s="133"/>
      <c r="S1970" s="133"/>
      <c r="T1970" s="133"/>
      <c r="U1970" s="133"/>
      <c r="V1970" s="133"/>
      <c r="W1970" s="133"/>
      <c r="X1970" s="133"/>
    </row>
    <row r="1971" spans="1:24" x14ac:dyDescent="0.2">
      <c r="A1971" s="133"/>
      <c r="B1971" s="133"/>
      <c r="C1971" s="136"/>
      <c r="D1971" s="136"/>
      <c r="E1971" s="133"/>
      <c r="F1971" s="133"/>
      <c r="G1971" s="133"/>
      <c r="H1971" s="133"/>
      <c r="I1971" s="133"/>
      <c r="J1971" s="133"/>
      <c r="K1971" s="133"/>
      <c r="L1971" s="133"/>
      <c r="M1971" s="133"/>
      <c r="N1971" s="133"/>
      <c r="O1971" s="133"/>
      <c r="P1971" s="133"/>
      <c r="Q1971" s="166"/>
      <c r="R1971" s="133"/>
      <c r="S1971" s="133"/>
      <c r="T1971" s="133"/>
      <c r="U1971" s="133"/>
      <c r="V1971" s="133"/>
      <c r="W1971" s="133"/>
      <c r="X1971" s="133"/>
    </row>
    <row r="1972" spans="1:24" x14ac:dyDescent="0.2">
      <c r="A1972" s="133"/>
      <c r="B1972" s="133"/>
      <c r="C1972" s="136"/>
      <c r="D1972" s="136"/>
      <c r="E1972" s="133"/>
      <c r="F1972" s="133"/>
      <c r="G1972" s="133"/>
      <c r="H1972" s="133"/>
      <c r="I1972" s="133"/>
      <c r="J1972" s="133"/>
      <c r="K1972" s="133"/>
      <c r="L1972" s="133"/>
      <c r="M1972" s="133"/>
      <c r="N1972" s="133"/>
      <c r="O1972" s="133"/>
      <c r="P1972" s="133"/>
      <c r="Q1972" s="166"/>
      <c r="R1972" s="133"/>
      <c r="S1972" s="133"/>
      <c r="T1972" s="133"/>
      <c r="U1972" s="133"/>
      <c r="V1972" s="133"/>
      <c r="W1972" s="133"/>
      <c r="X1972" s="133"/>
    </row>
    <row r="1973" spans="1:24" x14ac:dyDescent="0.2">
      <c r="A1973" s="133"/>
      <c r="B1973" s="133"/>
      <c r="C1973" s="136"/>
      <c r="D1973" s="136"/>
      <c r="E1973" s="133"/>
      <c r="F1973" s="133"/>
      <c r="G1973" s="133"/>
      <c r="H1973" s="133"/>
      <c r="I1973" s="133"/>
      <c r="J1973" s="133"/>
      <c r="K1973" s="133"/>
      <c r="L1973" s="133"/>
      <c r="M1973" s="133"/>
      <c r="N1973" s="133"/>
      <c r="O1973" s="133"/>
      <c r="P1973" s="133"/>
      <c r="Q1973" s="166"/>
      <c r="R1973" s="133"/>
      <c r="S1973" s="133"/>
      <c r="T1973" s="133"/>
      <c r="U1973" s="133"/>
      <c r="V1973" s="133"/>
      <c r="W1973" s="133"/>
      <c r="X1973" s="133"/>
    </row>
    <row r="1974" spans="1:24" x14ac:dyDescent="0.2">
      <c r="A1974" s="133"/>
      <c r="B1974" s="133"/>
      <c r="C1974" s="136"/>
      <c r="D1974" s="136"/>
      <c r="E1974" s="133"/>
      <c r="F1974" s="133"/>
      <c r="G1974" s="133"/>
      <c r="H1974" s="133"/>
      <c r="I1974" s="133"/>
      <c r="J1974" s="133"/>
      <c r="K1974" s="133"/>
      <c r="L1974" s="133"/>
      <c r="M1974" s="133"/>
      <c r="N1974" s="133"/>
      <c r="O1974" s="133"/>
      <c r="P1974" s="133"/>
      <c r="Q1974" s="166"/>
      <c r="R1974" s="133"/>
      <c r="S1974" s="133"/>
      <c r="T1974" s="133"/>
      <c r="U1974" s="133"/>
      <c r="V1974" s="133"/>
      <c r="W1974" s="133"/>
      <c r="X1974" s="133"/>
    </row>
    <row r="1975" spans="1:24" x14ac:dyDescent="0.2">
      <c r="A1975" s="133"/>
      <c r="B1975" s="133"/>
      <c r="C1975" s="136"/>
      <c r="D1975" s="136"/>
      <c r="E1975" s="133"/>
      <c r="F1975" s="133"/>
      <c r="G1975" s="133"/>
      <c r="H1975" s="133"/>
      <c r="I1975" s="133"/>
      <c r="J1975" s="133"/>
      <c r="K1975" s="133"/>
      <c r="L1975" s="133"/>
      <c r="M1975" s="133"/>
      <c r="N1975" s="133"/>
      <c r="O1975" s="133"/>
      <c r="P1975" s="133"/>
      <c r="Q1975" s="166"/>
      <c r="R1975" s="133"/>
      <c r="S1975" s="133"/>
      <c r="T1975" s="133"/>
      <c r="U1975" s="133"/>
      <c r="V1975" s="133"/>
      <c r="W1975" s="133"/>
      <c r="X1975" s="133"/>
    </row>
    <row r="1976" spans="1:24" x14ac:dyDescent="0.2">
      <c r="A1976" s="133"/>
      <c r="B1976" s="133"/>
      <c r="C1976" s="136"/>
      <c r="D1976" s="136"/>
      <c r="E1976" s="133"/>
      <c r="F1976" s="133"/>
      <c r="G1976" s="133"/>
      <c r="H1976" s="133"/>
      <c r="I1976" s="133"/>
      <c r="J1976" s="133"/>
      <c r="K1976" s="133"/>
      <c r="L1976" s="133"/>
      <c r="M1976" s="133"/>
      <c r="N1976" s="133"/>
      <c r="O1976" s="133"/>
      <c r="P1976" s="133"/>
      <c r="Q1976" s="166"/>
      <c r="R1976" s="133"/>
      <c r="S1976" s="133"/>
      <c r="T1976" s="133"/>
      <c r="U1976" s="133"/>
      <c r="V1976" s="133"/>
      <c r="W1976" s="133"/>
      <c r="X1976" s="133"/>
    </row>
    <row r="1977" spans="1:24" x14ac:dyDescent="0.2">
      <c r="A1977" s="133"/>
      <c r="B1977" s="133"/>
      <c r="C1977" s="136"/>
      <c r="D1977" s="136"/>
      <c r="E1977" s="133"/>
      <c r="F1977" s="133"/>
      <c r="G1977" s="133"/>
      <c r="H1977" s="133"/>
      <c r="I1977" s="133"/>
      <c r="J1977" s="133"/>
      <c r="K1977" s="133"/>
      <c r="L1977" s="133"/>
      <c r="M1977" s="133"/>
      <c r="N1977" s="133"/>
      <c r="O1977" s="133"/>
      <c r="P1977" s="133"/>
      <c r="Q1977" s="166"/>
      <c r="R1977" s="133"/>
      <c r="S1977" s="133"/>
      <c r="T1977" s="133"/>
      <c r="U1977" s="133"/>
      <c r="V1977" s="133"/>
      <c r="W1977" s="133"/>
      <c r="X1977" s="133"/>
    </row>
    <row r="1978" spans="1:24" x14ac:dyDescent="0.2">
      <c r="A1978" s="133"/>
      <c r="B1978" s="133"/>
      <c r="C1978" s="136"/>
      <c r="D1978" s="136"/>
      <c r="E1978" s="133"/>
      <c r="F1978" s="133"/>
      <c r="G1978" s="133"/>
      <c r="H1978" s="133"/>
      <c r="I1978" s="133"/>
      <c r="J1978" s="133"/>
      <c r="K1978" s="133"/>
      <c r="L1978" s="133"/>
      <c r="M1978" s="133"/>
      <c r="N1978" s="133"/>
      <c r="O1978" s="133"/>
      <c r="P1978" s="133"/>
      <c r="Q1978" s="166"/>
      <c r="R1978" s="133"/>
      <c r="S1978" s="133"/>
      <c r="T1978" s="133"/>
      <c r="U1978" s="133"/>
      <c r="V1978" s="133"/>
      <c r="W1978" s="133"/>
      <c r="X1978" s="133"/>
    </row>
    <row r="1979" spans="1:24" x14ac:dyDescent="0.2">
      <c r="A1979" s="133"/>
      <c r="B1979" s="133"/>
      <c r="C1979" s="136"/>
      <c r="D1979" s="136"/>
      <c r="E1979" s="133"/>
      <c r="F1979" s="133"/>
      <c r="G1979" s="133"/>
      <c r="H1979" s="133"/>
      <c r="I1979" s="133"/>
      <c r="J1979" s="133"/>
      <c r="K1979" s="133"/>
      <c r="L1979" s="133"/>
      <c r="M1979" s="133"/>
      <c r="N1979" s="133"/>
      <c r="O1979" s="133"/>
      <c r="P1979" s="133"/>
      <c r="Q1979" s="166"/>
      <c r="R1979" s="133"/>
      <c r="S1979" s="133"/>
      <c r="T1979" s="133"/>
      <c r="U1979" s="133"/>
      <c r="V1979" s="133"/>
      <c r="W1979" s="133"/>
      <c r="X1979" s="133"/>
    </row>
    <row r="1980" spans="1:24" x14ac:dyDescent="0.2">
      <c r="A1980" s="133"/>
      <c r="B1980" s="133"/>
      <c r="C1980" s="136"/>
      <c r="D1980" s="136"/>
      <c r="E1980" s="133"/>
      <c r="F1980" s="133"/>
      <c r="G1980" s="133"/>
      <c r="H1980" s="133"/>
      <c r="I1980" s="133"/>
      <c r="J1980" s="133"/>
      <c r="K1980" s="133"/>
      <c r="L1980" s="133"/>
      <c r="M1980" s="133"/>
      <c r="N1980" s="133"/>
      <c r="O1980" s="133"/>
      <c r="P1980" s="133"/>
      <c r="Q1980" s="166"/>
      <c r="R1980" s="133"/>
      <c r="S1980" s="133"/>
      <c r="T1980" s="133"/>
      <c r="U1980" s="133"/>
      <c r="V1980" s="133"/>
      <c r="W1980" s="133"/>
      <c r="X1980" s="133"/>
    </row>
    <row r="1981" spans="1:24" x14ac:dyDescent="0.2">
      <c r="A1981" s="133"/>
      <c r="B1981" s="133"/>
      <c r="C1981" s="136"/>
      <c r="D1981" s="136"/>
      <c r="E1981" s="133"/>
      <c r="F1981" s="133"/>
      <c r="G1981" s="133"/>
      <c r="H1981" s="133"/>
      <c r="I1981" s="133"/>
      <c r="J1981" s="133"/>
      <c r="K1981" s="133"/>
      <c r="L1981" s="133"/>
      <c r="M1981" s="133"/>
      <c r="N1981" s="133"/>
      <c r="O1981" s="133"/>
      <c r="P1981" s="133"/>
      <c r="Q1981" s="166"/>
      <c r="R1981" s="133"/>
      <c r="S1981" s="133"/>
      <c r="T1981" s="133"/>
      <c r="U1981" s="133"/>
      <c r="V1981" s="133"/>
      <c r="W1981" s="133"/>
      <c r="X1981" s="133"/>
    </row>
    <row r="1982" spans="1:24" x14ac:dyDescent="0.2">
      <c r="A1982" s="133"/>
      <c r="B1982" s="133"/>
      <c r="C1982" s="136"/>
      <c r="D1982" s="136"/>
      <c r="E1982" s="133"/>
      <c r="F1982" s="133"/>
      <c r="G1982" s="133"/>
      <c r="H1982" s="133"/>
      <c r="I1982" s="133"/>
      <c r="J1982" s="133"/>
      <c r="K1982" s="133"/>
      <c r="L1982" s="133"/>
      <c r="M1982" s="133"/>
      <c r="N1982" s="133"/>
      <c r="O1982" s="133"/>
      <c r="P1982" s="133"/>
      <c r="Q1982" s="166"/>
      <c r="R1982" s="133"/>
      <c r="S1982" s="133"/>
      <c r="T1982" s="133"/>
      <c r="U1982" s="133"/>
      <c r="V1982" s="133"/>
      <c r="W1982" s="133"/>
      <c r="X1982" s="133"/>
    </row>
    <row r="1983" spans="1:24" x14ac:dyDescent="0.2">
      <c r="A1983" s="133"/>
      <c r="B1983" s="133"/>
      <c r="C1983" s="136"/>
      <c r="D1983" s="136"/>
      <c r="E1983" s="133"/>
      <c r="F1983" s="133"/>
      <c r="G1983" s="133"/>
      <c r="H1983" s="133"/>
      <c r="I1983" s="133"/>
      <c r="J1983" s="133"/>
      <c r="K1983" s="133"/>
      <c r="L1983" s="133"/>
      <c r="M1983" s="133"/>
      <c r="N1983" s="133"/>
      <c r="O1983" s="133"/>
      <c r="P1983" s="133"/>
      <c r="Q1983" s="166"/>
      <c r="R1983" s="133"/>
      <c r="S1983" s="133"/>
      <c r="T1983" s="133"/>
      <c r="U1983" s="133"/>
      <c r="V1983" s="133"/>
      <c r="W1983" s="133"/>
      <c r="X1983" s="133"/>
    </row>
    <row r="1984" spans="1:24" x14ac:dyDescent="0.2">
      <c r="A1984" s="133"/>
      <c r="B1984" s="133"/>
      <c r="C1984" s="136"/>
      <c r="D1984" s="136"/>
      <c r="E1984" s="133"/>
      <c r="F1984" s="133"/>
      <c r="G1984" s="133"/>
      <c r="H1984" s="133"/>
      <c r="I1984" s="133"/>
      <c r="J1984" s="133"/>
      <c r="K1984" s="133"/>
      <c r="L1984" s="133"/>
      <c r="M1984" s="133"/>
      <c r="N1984" s="133"/>
      <c r="O1984" s="133"/>
      <c r="P1984" s="133"/>
      <c r="Q1984" s="166"/>
      <c r="R1984" s="133"/>
      <c r="S1984" s="133"/>
      <c r="T1984" s="133"/>
      <c r="U1984" s="133"/>
      <c r="V1984" s="133"/>
      <c r="W1984" s="133"/>
      <c r="X1984" s="133"/>
    </row>
    <row r="1985" spans="1:24" x14ac:dyDescent="0.2">
      <c r="A1985" s="133"/>
      <c r="B1985" s="133"/>
      <c r="C1985" s="136"/>
      <c r="D1985" s="136"/>
      <c r="E1985" s="133"/>
      <c r="F1985" s="133"/>
      <c r="G1985" s="133"/>
      <c r="H1985" s="133"/>
      <c r="I1985" s="133"/>
      <c r="J1985" s="133"/>
      <c r="K1985" s="133"/>
      <c r="L1985" s="133"/>
      <c r="M1985" s="133"/>
      <c r="N1985" s="133"/>
      <c r="O1985" s="133"/>
      <c r="P1985" s="133"/>
      <c r="Q1985" s="166"/>
      <c r="R1985" s="133"/>
      <c r="S1985" s="133"/>
      <c r="T1985" s="133"/>
      <c r="U1985" s="133"/>
      <c r="V1985" s="133"/>
      <c r="W1985" s="133"/>
      <c r="X1985" s="133"/>
    </row>
    <row r="1986" spans="1:24" x14ac:dyDescent="0.2">
      <c r="A1986" s="133"/>
      <c r="B1986" s="133"/>
      <c r="C1986" s="136"/>
      <c r="D1986" s="136"/>
      <c r="E1986" s="133"/>
      <c r="F1986" s="133"/>
      <c r="G1986" s="133"/>
      <c r="H1986" s="133"/>
      <c r="I1986" s="133"/>
      <c r="J1986" s="133"/>
      <c r="K1986" s="133"/>
      <c r="L1986" s="133"/>
      <c r="M1986" s="133"/>
      <c r="N1986" s="133"/>
      <c r="O1986" s="133"/>
      <c r="P1986" s="133"/>
      <c r="Q1986" s="166"/>
      <c r="R1986" s="133"/>
      <c r="S1986" s="133"/>
      <c r="T1986" s="133"/>
      <c r="U1986" s="133"/>
      <c r="V1986" s="133"/>
      <c r="W1986" s="133"/>
      <c r="X1986" s="133"/>
    </row>
    <row r="1987" spans="1:24" x14ac:dyDescent="0.2">
      <c r="A1987" s="133"/>
      <c r="B1987" s="133"/>
      <c r="C1987" s="136"/>
      <c r="D1987" s="136"/>
      <c r="E1987" s="133"/>
      <c r="F1987" s="133"/>
      <c r="G1987" s="133"/>
      <c r="H1987" s="133"/>
      <c r="I1987" s="133"/>
      <c r="J1987" s="133"/>
      <c r="K1987" s="133"/>
      <c r="L1987" s="133"/>
      <c r="M1987" s="133"/>
      <c r="N1987" s="133"/>
      <c r="O1987" s="133"/>
      <c r="P1987" s="133"/>
      <c r="Q1987" s="166"/>
      <c r="R1987" s="133"/>
      <c r="S1987" s="133"/>
      <c r="T1987" s="133"/>
      <c r="U1987" s="133"/>
      <c r="V1987" s="133"/>
      <c r="W1987" s="133"/>
      <c r="X1987" s="133"/>
    </row>
    <row r="1988" spans="1:24" x14ac:dyDescent="0.2">
      <c r="A1988" s="133"/>
      <c r="B1988" s="133"/>
      <c r="C1988" s="136"/>
      <c r="D1988" s="136"/>
      <c r="E1988" s="133"/>
      <c r="F1988" s="133"/>
      <c r="G1988" s="133"/>
      <c r="H1988" s="133"/>
      <c r="I1988" s="133"/>
      <c r="J1988" s="133"/>
      <c r="K1988" s="133"/>
      <c r="L1988" s="133"/>
      <c r="M1988" s="133"/>
      <c r="N1988" s="133"/>
      <c r="O1988" s="133"/>
      <c r="P1988" s="133"/>
      <c r="Q1988" s="166"/>
      <c r="R1988" s="133"/>
      <c r="S1988" s="133"/>
      <c r="T1988" s="133"/>
      <c r="U1988" s="133"/>
      <c r="V1988" s="133"/>
      <c r="W1988" s="133"/>
      <c r="X1988" s="133"/>
    </row>
    <row r="1989" spans="1:24" x14ac:dyDescent="0.2">
      <c r="A1989" s="133"/>
      <c r="B1989" s="133"/>
      <c r="C1989" s="136"/>
      <c r="D1989" s="136"/>
      <c r="E1989" s="133"/>
      <c r="F1989" s="133"/>
      <c r="G1989" s="133"/>
      <c r="H1989" s="133"/>
      <c r="I1989" s="133"/>
      <c r="J1989" s="133"/>
      <c r="K1989" s="133"/>
      <c r="L1989" s="133"/>
      <c r="M1989" s="133"/>
      <c r="N1989" s="133"/>
      <c r="O1989" s="133"/>
      <c r="P1989" s="133"/>
      <c r="Q1989" s="166"/>
      <c r="R1989" s="133"/>
      <c r="S1989" s="133"/>
      <c r="T1989" s="133"/>
      <c r="U1989" s="133"/>
      <c r="V1989" s="133"/>
      <c r="W1989" s="133"/>
      <c r="X1989" s="133"/>
    </row>
    <row r="1990" spans="1:24" x14ac:dyDescent="0.2">
      <c r="A1990" s="133"/>
      <c r="B1990" s="133"/>
      <c r="C1990" s="136"/>
      <c r="D1990" s="136"/>
      <c r="E1990" s="133"/>
      <c r="F1990" s="133"/>
      <c r="G1990" s="133"/>
      <c r="H1990" s="133"/>
      <c r="I1990" s="133"/>
      <c r="J1990" s="133"/>
      <c r="K1990" s="133"/>
      <c r="L1990" s="133"/>
      <c r="M1990" s="133"/>
      <c r="N1990" s="133"/>
      <c r="O1990" s="133"/>
      <c r="P1990" s="133"/>
      <c r="Q1990" s="166"/>
      <c r="R1990" s="133"/>
      <c r="S1990" s="133"/>
      <c r="T1990" s="133"/>
      <c r="U1990" s="133"/>
      <c r="V1990" s="133"/>
      <c r="W1990" s="133"/>
      <c r="X1990" s="133"/>
    </row>
    <row r="1991" spans="1:24" x14ac:dyDescent="0.2">
      <c r="A1991" s="133"/>
      <c r="B1991" s="133"/>
      <c r="C1991" s="136"/>
      <c r="D1991" s="136"/>
      <c r="E1991" s="133"/>
      <c r="F1991" s="133"/>
      <c r="G1991" s="133"/>
      <c r="H1991" s="133"/>
      <c r="I1991" s="133"/>
      <c r="J1991" s="133"/>
      <c r="K1991" s="133"/>
      <c r="L1991" s="133"/>
      <c r="M1991" s="133"/>
      <c r="N1991" s="133"/>
      <c r="O1991" s="133"/>
      <c r="P1991" s="133"/>
      <c r="Q1991" s="166"/>
      <c r="R1991" s="133"/>
      <c r="S1991" s="133"/>
      <c r="T1991" s="133"/>
      <c r="U1991" s="133"/>
      <c r="V1991" s="133"/>
      <c r="W1991" s="133"/>
      <c r="X1991" s="133"/>
    </row>
    <row r="1992" spans="1:24" x14ac:dyDescent="0.2">
      <c r="A1992" s="133"/>
      <c r="B1992" s="133"/>
      <c r="C1992" s="136"/>
      <c r="D1992" s="136"/>
      <c r="E1992" s="133"/>
      <c r="F1992" s="133"/>
      <c r="G1992" s="133"/>
      <c r="H1992" s="133"/>
      <c r="I1992" s="133"/>
      <c r="J1992" s="133"/>
      <c r="K1992" s="133"/>
      <c r="L1992" s="133"/>
      <c r="M1992" s="133"/>
      <c r="N1992" s="133"/>
      <c r="O1992" s="133"/>
      <c r="P1992" s="133"/>
      <c r="Q1992" s="166"/>
      <c r="R1992" s="133"/>
      <c r="S1992" s="133"/>
      <c r="T1992" s="133"/>
      <c r="U1992" s="133"/>
      <c r="V1992" s="133"/>
      <c r="W1992" s="133"/>
      <c r="X1992" s="133"/>
    </row>
    <row r="1993" spans="1:24" x14ac:dyDescent="0.2">
      <c r="A1993" s="133"/>
      <c r="B1993" s="133"/>
      <c r="C1993" s="136"/>
      <c r="D1993" s="136"/>
      <c r="E1993" s="133"/>
      <c r="F1993" s="133"/>
      <c r="G1993" s="133"/>
      <c r="H1993" s="133"/>
      <c r="I1993" s="133"/>
      <c r="J1993" s="133"/>
      <c r="K1993" s="133"/>
      <c r="L1993" s="133"/>
      <c r="M1993" s="133"/>
      <c r="N1993" s="133"/>
      <c r="O1993" s="133"/>
      <c r="P1993" s="133"/>
      <c r="Q1993" s="166"/>
      <c r="R1993" s="133"/>
      <c r="S1993" s="133"/>
      <c r="T1993" s="133"/>
      <c r="U1993" s="133"/>
      <c r="V1993" s="133"/>
      <c r="W1993" s="133"/>
      <c r="X1993" s="133"/>
    </row>
    <row r="1994" spans="1:24" x14ac:dyDescent="0.2">
      <c r="A1994" s="133"/>
      <c r="B1994" s="133"/>
      <c r="C1994" s="136"/>
      <c r="D1994" s="136"/>
      <c r="E1994" s="133"/>
      <c r="F1994" s="133"/>
      <c r="G1994" s="133"/>
      <c r="H1994" s="133"/>
      <c r="I1994" s="133"/>
      <c r="J1994" s="133"/>
      <c r="K1994" s="133"/>
      <c r="L1994" s="133"/>
      <c r="M1994" s="133"/>
      <c r="N1994" s="133"/>
      <c r="O1994" s="133"/>
      <c r="P1994" s="133"/>
      <c r="Q1994" s="166"/>
      <c r="R1994" s="133"/>
      <c r="S1994" s="133"/>
      <c r="T1994" s="133"/>
      <c r="U1994" s="133"/>
      <c r="V1994" s="133"/>
      <c r="W1994" s="133"/>
      <c r="X1994" s="133"/>
    </row>
    <row r="1995" spans="1:24" x14ac:dyDescent="0.2">
      <c r="A1995" s="133"/>
      <c r="B1995" s="133"/>
      <c r="C1995" s="136"/>
      <c r="D1995" s="136"/>
      <c r="E1995" s="133"/>
      <c r="F1995" s="133"/>
      <c r="G1995" s="133"/>
      <c r="H1995" s="133"/>
      <c r="I1995" s="133"/>
      <c r="J1995" s="133"/>
      <c r="K1995" s="133"/>
      <c r="L1995" s="133"/>
      <c r="M1995" s="133"/>
      <c r="N1995" s="133"/>
      <c r="O1995" s="133"/>
      <c r="P1995" s="133"/>
      <c r="Q1995" s="166"/>
      <c r="R1995" s="133"/>
      <c r="S1995" s="133"/>
      <c r="T1995" s="133"/>
      <c r="U1995" s="133"/>
      <c r="V1995" s="133"/>
      <c r="W1995" s="133"/>
      <c r="X1995" s="133"/>
    </row>
    <row r="1996" spans="1:24" x14ac:dyDescent="0.2">
      <c r="A1996" s="133"/>
      <c r="B1996" s="133"/>
      <c r="C1996" s="136"/>
      <c r="D1996" s="136"/>
      <c r="E1996" s="133"/>
      <c r="F1996" s="133"/>
      <c r="G1996" s="133"/>
      <c r="H1996" s="133"/>
      <c r="I1996" s="133"/>
      <c r="J1996" s="133"/>
      <c r="K1996" s="133"/>
      <c r="L1996" s="133"/>
      <c r="M1996" s="133"/>
      <c r="N1996" s="133"/>
      <c r="O1996" s="133"/>
      <c r="P1996" s="133"/>
      <c r="Q1996" s="166"/>
      <c r="R1996" s="133"/>
      <c r="S1996" s="133"/>
      <c r="T1996" s="133"/>
      <c r="U1996" s="133"/>
      <c r="V1996" s="133"/>
      <c r="W1996" s="133"/>
      <c r="X1996" s="133"/>
    </row>
    <row r="1997" spans="1:24" x14ac:dyDescent="0.2">
      <c r="A1997" s="133"/>
      <c r="B1997" s="133"/>
      <c r="C1997" s="136"/>
      <c r="D1997" s="136"/>
      <c r="E1997" s="133"/>
      <c r="F1997" s="133"/>
      <c r="G1997" s="133"/>
      <c r="H1997" s="133"/>
      <c r="I1997" s="133"/>
      <c r="J1997" s="133"/>
      <c r="K1997" s="133"/>
      <c r="L1997" s="133"/>
      <c r="M1997" s="133"/>
      <c r="N1997" s="133"/>
      <c r="O1997" s="133"/>
      <c r="P1997" s="133"/>
      <c r="Q1997" s="166"/>
      <c r="R1997" s="133"/>
      <c r="S1997" s="133"/>
      <c r="T1997" s="133"/>
      <c r="U1997" s="133"/>
      <c r="V1997" s="133"/>
      <c r="W1997" s="133"/>
      <c r="X1997" s="133"/>
    </row>
    <row r="1998" spans="1:24" x14ac:dyDescent="0.2">
      <c r="A1998" s="133"/>
      <c r="B1998" s="133"/>
      <c r="C1998" s="136"/>
      <c r="D1998" s="136"/>
      <c r="E1998" s="133"/>
      <c r="F1998" s="133"/>
      <c r="G1998" s="133"/>
      <c r="H1998" s="133"/>
      <c r="I1998" s="133"/>
      <c r="J1998" s="133"/>
      <c r="K1998" s="133"/>
      <c r="L1998" s="133"/>
      <c r="M1998" s="133"/>
      <c r="N1998" s="133"/>
      <c r="O1998" s="133"/>
      <c r="P1998" s="133"/>
      <c r="Q1998" s="166"/>
      <c r="R1998" s="133"/>
      <c r="S1998" s="133"/>
      <c r="T1998" s="133"/>
      <c r="U1998" s="133"/>
      <c r="V1998" s="133"/>
      <c r="W1998" s="133"/>
      <c r="X1998" s="133"/>
    </row>
    <row r="1999" spans="1:24" x14ac:dyDescent="0.2">
      <c r="A1999" s="133"/>
      <c r="B1999" s="133"/>
      <c r="C1999" s="136"/>
      <c r="D1999" s="136"/>
      <c r="E1999" s="133"/>
      <c r="F1999" s="133"/>
      <c r="G1999" s="133"/>
      <c r="H1999" s="133"/>
      <c r="I1999" s="133"/>
      <c r="J1999" s="133"/>
      <c r="K1999" s="133"/>
      <c r="L1999" s="133"/>
      <c r="M1999" s="133"/>
      <c r="N1999" s="133"/>
      <c r="O1999" s="133"/>
      <c r="P1999" s="133"/>
      <c r="Q1999" s="166"/>
      <c r="R1999" s="133"/>
      <c r="S1999" s="133"/>
      <c r="T1999" s="133"/>
      <c r="U1999" s="133"/>
      <c r="V1999" s="133"/>
      <c r="W1999" s="133"/>
      <c r="X1999" s="133"/>
    </row>
    <row r="2000" spans="1:24" x14ac:dyDescent="0.2">
      <c r="A2000" s="133"/>
      <c r="B2000" s="133"/>
      <c r="C2000" s="136"/>
      <c r="D2000" s="136"/>
      <c r="E2000" s="133"/>
      <c r="F2000" s="133"/>
      <c r="G2000" s="133"/>
      <c r="H2000" s="133"/>
      <c r="I2000" s="133"/>
      <c r="J2000" s="133"/>
      <c r="K2000" s="133"/>
      <c r="L2000" s="133"/>
      <c r="M2000" s="133"/>
      <c r="N2000" s="133"/>
      <c r="O2000" s="133"/>
      <c r="P2000" s="133"/>
      <c r="Q2000" s="166"/>
      <c r="R2000" s="133"/>
      <c r="S2000" s="133"/>
      <c r="T2000" s="133"/>
      <c r="U2000" s="133"/>
      <c r="V2000" s="133"/>
      <c r="W2000" s="133"/>
      <c r="X2000" s="133"/>
    </row>
    <row r="2001" spans="1:24" x14ac:dyDescent="0.2">
      <c r="A2001" s="133"/>
      <c r="B2001" s="133"/>
      <c r="C2001" s="136"/>
      <c r="D2001" s="136"/>
      <c r="E2001" s="133"/>
      <c r="F2001" s="133"/>
      <c r="G2001" s="133"/>
      <c r="H2001" s="133"/>
      <c r="I2001" s="133"/>
      <c r="J2001" s="133"/>
      <c r="K2001" s="133"/>
      <c r="L2001" s="133"/>
      <c r="M2001" s="133"/>
      <c r="N2001" s="133"/>
      <c r="O2001" s="133"/>
      <c r="P2001" s="133"/>
      <c r="Q2001" s="166"/>
      <c r="R2001" s="133"/>
      <c r="S2001" s="133"/>
      <c r="T2001" s="133"/>
      <c r="U2001" s="133"/>
      <c r="V2001" s="133"/>
      <c r="W2001" s="133"/>
      <c r="X2001" s="133"/>
    </row>
    <row r="2002" spans="1:24" x14ac:dyDescent="0.2">
      <c r="A2002" s="133"/>
      <c r="B2002" s="133"/>
      <c r="C2002" s="136"/>
      <c r="D2002" s="136"/>
      <c r="E2002" s="133"/>
      <c r="F2002" s="133"/>
      <c r="G2002" s="133"/>
      <c r="H2002" s="133"/>
      <c r="I2002" s="133"/>
      <c r="J2002" s="133"/>
      <c r="K2002" s="133"/>
      <c r="L2002" s="133"/>
      <c r="M2002" s="133"/>
      <c r="N2002" s="133"/>
      <c r="O2002" s="133"/>
      <c r="P2002" s="133"/>
      <c r="Q2002" s="166"/>
      <c r="R2002" s="133"/>
      <c r="S2002" s="133"/>
      <c r="T2002" s="133"/>
      <c r="U2002" s="133"/>
      <c r="V2002" s="133"/>
      <c r="W2002" s="133"/>
      <c r="X2002" s="133"/>
    </row>
    <row r="2003" spans="1:24" x14ac:dyDescent="0.2">
      <c r="A2003" s="133"/>
      <c r="B2003" s="133"/>
      <c r="C2003" s="136"/>
      <c r="D2003" s="136"/>
      <c r="E2003" s="133"/>
      <c r="F2003" s="133"/>
      <c r="G2003" s="133"/>
      <c r="H2003" s="133"/>
      <c r="I2003" s="133"/>
      <c r="J2003" s="133"/>
      <c r="K2003" s="133"/>
      <c r="L2003" s="133"/>
      <c r="M2003" s="133"/>
      <c r="N2003" s="133"/>
      <c r="O2003" s="133"/>
      <c r="P2003" s="133"/>
      <c r="Q2003" s="166"/>
      <c r="R2003" s="133"/>
      <c r="S2003" s="133"/>
      <c r="T2003" s="133"/>
      <c r="U2003" s="133"/>
      <c r="V2003" s="133"/>
      <c r="W2003" s="133"/>
      <c r="X2003" s="133"/>
    </row>
    <row r="2004" spans="1:24" x14ac:dyDescent="0.2">
      <c r="A2004" s="133"/>
      <c r="B2004" s="133"/>
      <c r="C2004" s="136"/>
      <c r="D2004" s="136"/>
      <c r="E2004" s="133"/>
      <c r="F2004" s="133"/>
      <c r="G2004" s="133"/>
      <c r="H2004" s="133"/>
      <c r="I2004" s="133"/>
      <c r="J2004" s="133"/>
      <c r="K2004" s="133"/>
      <c r="L2004" s="133"/>
      <c r="M2004" s="133"/>
      <c r="N2004" s="133"/>
      <c r="O2004" s="133"/>
      <c r="P2004" s="133"/>
      <c r="Q2004" s="166"/>
      <c r="R2004" s="133"/>
      <c r="S2004" s="133"/>
      <c r="T2004" s="133"/>
      <c r="U2004" s="133"/>
      <c r="V2004" s="133"/>
      <c r="W2004" s="133"/>
      <c r="X2004" s="133"/>
    </row>
    <row r="2005" spans="1:24" x14ac:dyDescent="0.2">
      <c r="A2005" s="133"/>
      <c r="B2005" s="133"/>
      <c r="C2005" s="136"/>
      <c r="D2005" s="136"/>
      <c r="E2005" s="133"/>
      <c r="F2005" s="133"/>
      <c r="G2005" s="133"/>
      <c r="H2005" s="133"/>
      <c r="I2005" s="133"/>
      <c r="J2005" s="133"/>
      <c r="K2005" s="133"/>
      <c r="L2005" s="133"/>
      <c r="M2005" s="133"/>
      <c r="N2005" s="133"/>
      <c r="O2005" s="133"/>
      <c r="P2005" s="133"/>
      <c r="Q2005" s="166"/>
      <c r="R2005" s="133"/>
      <c r="S2005" s="133"/>
      <c r="T2005" s="133"/>
      <c r="U2005" s="133"/>
      <c r="V2005" s="133"/>
      <c r="W2005" s="133"/>
      <c r="X2005" s="133"/>
    </row>
    <row r="2006" spans="1:24" x14ac:dyDescent="0.2">
      <c r="A2006" s="133"/>
      <c r="B2006" s="133"/>
      <c r="C2006" s="136"/>
      <c r="D2006" s="136"/>
      <c r="E2006" s="133"/>
      <c r="F2006" s="133"/>
      <c r="G2006" s="133"/>
      <c r="H2006" s="133"/>
      <c r="I2006" s="133"/>
      <c r="J2006" s="133"/>
      <c r="K2006" s="133"/>
      <c r="L2006" s="133"/>
      <c r="M2006" s="133"/>
      <c r="N2006" s="133"/>
      <c r="O2006" s="133"/>
      <c r="P2006" s="133"/>
      <c r="Q2006" s="166"/>
      <c r="R2006" s="133"/>
      <c r="S2006" s="133"/>
      <c r="T2006" s="133"/>
      <c r="U2006" s="133"/>
      <c r="V2006" s="133"/>
      <c r="W2006" s="133"/>
      <c r="X2006" s="133"/>
    </row>
    <row r="2007" spans="1:24" x14ac:dyDescent="0.2">
      <c r="A2007" s="133"/>
      <c r="B2007" s="133"/>
      <c r="C2007" s="136"/>
      <c r="D2007" s="136"/>
      <c r="E2007" s="133"/>
      <c r="F2007" s="133"/>
      <c r="G2007" s="133"/>
      <c r="H2007" s="133"/>
      <c r="I2007" s="133"/>
      <c r="J2007" s="133"/>
      <c r="K2007" s="133"/>
      <c r="L2007" s="133"/>
      <c r="M2007" s="133"/>
      <c r="N2007" s="133"/>
      <c r="O2007" s="133"/>
      <c r="P2007" s="133"/>
      <c r="Q2007" s="166"/>
      <c r="R2007" s="133"/>
      <c r="S2007" s="133"/>
      <c r="T2007" s="133"/>
      <c r="U2007" s="133"/>
      <c r="V2007" s="133"/>
      <c r="W2007" s="133"/>
      <c r="X2007" s="133"/>
    </row>
    <row r="2008" spans="1:24" x14ac:dyDescent="0.2">
      <c r="A2008" s="133"/>
      <c r="B2008" s="133"/>
      <c r="C2008" s="136"/>
      <c r="D2008" s="136"/>
      <c r="E2008" s="133"/>
      <c r="F2008" s="133"/>
      <c r="G2008" s="133"/>
      <c r="H2008" s="133"/>
      <c r="I2008" s="133"/>
      <c r="J2008" s="133"/>
      <c r="K2008" s="133"/>
      <c r="L2008" s="133"/>
      <c r="M2008" s="133"/>
      <c r="N2008" s="133"/>
      <c r="O2008" s="133"/>
      <c r="P2008" s="133"/>
      <c r="Q2008" s="166"/>
      <c r="R2008" s="133"/>
      <c r="S2008" s="133"/>
      <c r="T2008" s="133"/>
      <c r="U2008" s="133"/>
      <c r="V2008" s="133"/>
      <c r="W2008" s="133"/>
      <c r="X2008" s="133"/>
    </row>
    <row r="2009" spans="1:24" x14ac:dyDescent="0.2">
      <c r="A2009" s="133"/>
      <c r="B2009" s="133"/>
      <c r="C2009" s="136"/>
      <c r="D2009" s="136"/>
      <c r="E2009" s="133"/>
      <c r="F2009" s="133"/>
      <c r="G2009" s="133"/>
      <c r="H2009" s="133"/>
      <c r="I2009" s="133"/>
      <c r="J2009" s="133"/>
      <c r="K2009" s="133"/>
      <c r="L2009" s="133"/>
      <c r="M2009" s="133"/>
      <c r="N2009" s="133"/>
      <c r="O2009" s="133"/>
      <c r="P2009" s="133"/>
      <c r="Q2009" s="166"/>
      <c r="R2009" s="133"/>
      <c r="S2009" s="133"/>
      <c r="T2009" s="133"/>
      <c r="U2009" s="133"/>
      <c r="V2009" s="133"/>
      <c r="W2009" s="133"/>
      <c r="X2009" s="133"/>
    </row>
    <row r="2010" spans="1:24" x14ac:dyDescent="0.2">
      <c r="A2010" s="133"/>
      <c r="B2010" s="133"/>
      <c r="C2010" s="136"/>
      <c r="D2010" s="136"/>
      <c r="E2010" s="133"/>
      <c r="F2010" s="133"/>
      <c r="G2010" s="133"/>
      <c r="H2010" s="133"/>
      <c r="I2010" s="133"/>
      <c r="J2010" s="133"/>
      <c r="K2010" s="133"/>
      <c r="L2010" s="133"/>
      <c r="M2010" s="133"/>
      <c r="N2010" s="133"/>
      <c r="O2010" s="133"/>
      <c r="P2010" s="133"/>
      <c r="Q2010" s="166"/>
      <c r="R2010" s="133"/>
      <c r="S2010" s="133"/>
      <c r="T2010" s="133"/>
      <c r="U2010" s="133"/>
      <c r="V2010" s="133"/>
      <c r="W2010" s="133"/>
      <c r="X2010" s="133"/>
    </row>
    <row r="2011" spans="1:24" x14ac:dyDescent="0.2">
      <c r="A2011" s="133"/>
      <c r="B2011" s="133"/>
      <c r="C2011" s="136"/>
      <c r="D2011" s="136"/>
      <c r="E2011" s="133"/>
      <c r="F2011" s="133"/>
      <c r="G2011" s="133"/>
      <c r="H2011" s="133"/>
      <c r="I2011" s="133"/>
      <c r="J2011" s="133"/>
      <c r="K2011" s="133"/>
      <c r="L2011" s="133"/>
      <c r="M2011" s="133"/>
      <c r="N2011" s="133"/>
      <c r="O2011" s="133"/>
      <c r="P2011" s="133"/>
      <c r="Q2011" s="166"/>
      <c r="R2011" s="133"/>
      <c r="S2011" s="133"/>
      <c r="T2011" s="133"/>
      <c r="U2011" s="133"/>
      <c r="V2011" s="133"/>
      <c r="W2011" s="133"/>
      <c r="X2011" s="133"/>
    </row>
    <row r="2012" spans="1:24" x14ac:dyDescent="0.2">
      <c r="A2012" s="133"/>
      <c r="B2012" s="133"/>
      <c r="C2012" s="136"/>
      <c r="D2012" s="136"/>
      <c r="E2012" s="133"/>
      <c r="F2012" s="133"/>
      <c r="G2012" s="133"/>
      <c r="H2012" s="133"/>
      <c r="I2012" s="133"/>
      <c r="J2012" s="133"/>
      <c r="K2012" s="133"/>
      <c r="L2012" s="133"/>
      <c r="M2012" s="133"/>
      <c r="N2012" s="133"/>
      <c r="O2012" s="133"/>
      <c r="P2012" s="133"/>
      <c r="Q2012" s="166"/>
      <c r="R2012" s="133"/>
      <c r="S2012" s="133"/>
      <c r="T2012" s="133"/>
      <c r="U2012" s="133"/>
      <c r="V2012" s="133"/>
      <c r="W2012" s="133"/>
      <c r="X2012" s="133"/>
    </row>
    <row r="2013" spans="1:24" x14ac:dyDescent="0.2">
      <c r="A2013" s="133"/>
      <c r="B2013" s="133"/>
      <c r="C2013" s="136"/>
      <c r="D2013" s="136"/>
      <c r="E2013" s="133"/>
      <c r="F2013" s="133"/>
      <c r="G2013" s="133"/>
      <c r="H2013" s="133"/>
      <c r="I2013" s="133"/>
      <c r="J2013" s="133"/>
      <c r="K2013" s="133"/>
      <c r="L2013" s="133"/>
      <c r="M2013" s="133"/>
      <c r="N2013" s="133"/>
      <c r="O2013" s="133"/>
      <c r="P2013" s="133"/>
      <c r="Q2013" s="166"/>
      <c r="R2013" s="133"/>
      <c r="S2013" s="133"/>
      <c r="T2013" s="133"/>
      <c r="U2013" s="133"/>
      <c r="V2013" s="133"/>
      <c r="W2013" s="133"/>
      <c r="X2013" s="133"/>
    </row>
    <row r="2014" spans="1:24" x14ac:dyDescent="0.2">
      <c r="A2014" s="133"/>
      <c r="B2014" s="133"/>
      <c r="C2014" s="136"/>
      <c r="D2014" s="136"/>
      <c r="E2014" s="133"/>
      <c r="F2014" s="133"/>
      <c r="G2014" s="133"/>
      <c r="H2014" s="133"/>
      <c r="I2014" s="133"/>
      <c r="J2014" s="133"/>
      <c r="K2014" s="133"/>
      <c r="L2014" s="133"/>
      <c r="M2014" s="133"/>
      <c r="N2014" s="133"/>
      <c r="O2014" s="133"/>
      <c r="P2014" s="133"/>
      <c r="Q2014" s="166"/>
      <c r="R2014" s="133"/>
      <c r="S2014" s="133"/>
      <c r="T2014" s="133"/>
      <c r="U2014" s="133"/>
      <c r="V2014" s="133"/>
      <c r="W2014" s="133"/>
      <c r="X2014" s="133"/>
    </row>
    <row r="2015" spans="1:24" x14ac:dyDescent="0.2">
      <c r="A2015" s="133"/>
      <c r="B2015" s="133"/>
      <c r="C2015" s="136"/>
      <c r="D2015" s="136"/>
      <c r="E2015" s="133"/>
      <c r="F2015" s="133"/>
      <c r="G2015" s="133"/>
      <c r="H2015" s="133"/>
      <c r="I2015" s="133"/>
      <c r="J2015" s="133"/>
      <c r="K2015" s="133"/>
      <c r="L2015" s="133"/>
      <c r="M2015" s="133"/>
      <c r="N2015" s="133"/>
      <c r="O2015" s="133"/>
      <c r="P2015" s="133"/>
      <c r="Q2015" s="166"/>
      <c r="R2015" s="133"/>
      <c r="S2015" s="133"/>
      <c r="T2015" s="133"/>
      <c r="U2015" s="133"/>
      <c r="V2015" s="133"/>
      <c r="W2015" s="133"/>
      <c r="X2015" s="133"/>
    </row>
    <row r="2016" spans="1:24" x14ac:dyDescent="0.2">
      <c r="A2016" s="133"/>
      <c r="B2016" s="133"/>
      <c r="C2016" s="136"/>
      <c r="D2016" s="136"/>
      <c r="E2016" s="133"/>
      <c r="F2016" s="133"/>
      <c r="G2016" s="133"/>
      <c r="H2016" s="133"/>
      <c r="I2016" s="133"/>
      <c r="J2016" s="133"/>
      <c r="K2016" s="133"/>
      <c r="L2016" s="133"/>
      <c r="M2016" s="133"/>
      <c r="N2016" s="133"/>
      <c r="O2016" s="133"/>
      <c r="P2016" s="133"/>
      <c r="Q2016" s="166"/>
      <c r="R2016" s="133"/>
      <c r="S2016" s="133"/>
      <c r="T2016" s="133"/>
      <c r="U2016" s="133"/>
      <c r="V2016" s="133"/>
      <c r="W2016" s="133"/>
      <c r="X2016" s="133"/>
    </row>
    <row r="2017" spans="1:24" x14ac:dyDescent="0.2">
      <c r="A2017" s="133"/>
      <c r="B2017" s="133"/>
      <c r="C2017" s="136"/>
      <c r="D2017" s="136"/>
      <c r="E2017" s="133"/>
      <c r="F2017" s="133"/>
      <c r="G2017" s="133"/>
      <c r="H2017" s="133"/>
      <c r="I2017" s="133"/>
      <c r="J2017" s="133"/>
      <c r="K2017" s="133"/>
      <c r="L2017" s="133"/>
      <c r="M2017" s="133"/>
      <c r="N2017" s="133"/>
      <c r="O2017" s="133"/>
      <c r="P2017" s="133"/>
      <c r="Q2017" s="166"/>
      <c r="R2017" s="133"/>
      <c r="S2017" s="133"/>
      <c r="T2017" s="133"/>
      <c r="U2017" s="133"/>
      <c r="V2017" s="133"/>
      <c r="W2017" s="133"/>
      <c r="X2017" s="133"/>
    </row>
    <row r="2018" spans="1:24" x14ac:dyDescent="0.2">
      <c r="A2018" s="133"/>
      <c r="B2018" s="133"/>
      <c r="C2018" s="136"/>
      <c r="D2018" s="136"/>
      <c r="E2018" s="133"/>
      <c r="F2018" s="133"/>
      <c r="G2018" s="133"/>
      <c r="H2018" s="133"/>
      <c r="I2018" s="133"/>
      <c r="J2018" s="133"/>
      <c r="K2018" s="133"/>
      <c r="L2018" s="133"/>
      <c r="M2018" s="133"/>
      <c r="N2018" s="133"/>
      <c r="O2018" s="133"/>
      <c r="P2018" s="133"/>
      <c r="Q2018" s="166"/>
      <c r="R2018" s="133"/>
      <c r="S2018" s="133"/>
      <c r="T2018" s="133"/>
      <c r="U2018" s="133"/>
      <c r="V2018" s="133"/>
      <c r="W2018" s="133"/>
      <c r="X2018" s="133"/>
    </row>
    <row r="2019" spans="1:24" x14ac:dyDescent="0.2">
      <c r="A2019" s="133"/>
      <c r="B2019" s="133"/>
      <c r="C2019" s="136"/>
      <c r="D2019" s="136"/>
      <c r="E2019" s="133"/>
      <c r="F2019" s="133"/>
      <c r="G2019" s="133"/>
      <c r="H2019" s="133"/>
      <c r="I2019" s="133"/>
      <c r="J2019" s="133"/>
      <c r="K2019" s="133"/>
      <c r="L2019" s="133"/>
      <c r="M2019" s="133"/>
      <c r="N2019" s="133"/>
      <c r="O2019" s="133"/>
      <c r="P2019" s="133"/>
      <c r="Q2019" s="166"/>
      <c r="R2019" s="133"/>
      <c r="S2019" s="133"/>
      <c r="T2019" s="133"/>
      <c r="U2019" s="133"/>
      <c r="V2019" s="133"/>
      <c r="W2019" s="133"/>
      <c r="X2019" s="133"/>
    </row>
    <row r="2020" spans="1:24" x14ac:dyDescent="0.2">
      <c r="A2020" s="133"/>
      <c r="B2020" s="133"/>
      <c r="C2020" s="136"/>
      <c r="D2020" s="136"/>
      <c r="E2020" s="133"/>
      <c r="F2020" s="133"/>
      <c r="G2020" s="133"/>
      <c r="H2020" s="133"/>
      <c r="I2020" s="133"/>
      <c r="J2020" s="133"/>
      <c r="K2020" s="133"/>
      <c r="L2020" s="133"/>
      <c r="M2020" s="133"/>
      <c r="N2020" s="133"/>
      <c r="O2020" s="133"/>
      <c r="P2020" s="133"/>
      <c r="Q2020" s="166"/>
      <c r="R2020" s="133"/>
      <c r="S2020" s="133"/>
      <c r="T2020" s="133"/>
      <c r="U2020" s="133"/>
      <c r="V2020" s="133"/>
      <c r="W2020" s="133"/>
      <c r="X2020" s="133"/>
    </row>
    <row r="2021" spans="1:24" x14ac:dyDescent="0.2">
      <c r="A2021" s="133"/>
      <c r="B2021" s="133"/>
      <c r="C2021" s="136"/>
      <c r="D2021" s="136"/>
      <c r="E2021" s="133"/>
      <c r="F2021" s="133"/>
      <c r="G2021" s="133"/>
      <c r="H2021" s="133"/>
      <c r="I2021" s="133"/>
      <c r="J2021" s="133"/>
      <c r="K2021" s="133"/>
      <c r="L2021" s="133"/>
      <c r="M2021" s="133"/>
      <c r="N2021" s="133"/>
      <c r="O2021" s="133"/>
      <c r="P2021" s="133"/>
      <c r="Q2021" s="166"/>
      <c r="R2021" s="133"/>
      <c r="S2021" s="133"/>
      <c r="T2021" s="133"/>
      <c r="U2021" s="133"/>
      <c r="V2021" s="133"/>
      <c r="W2021" s="133"/>
      <c r="X2021" s="133"/>
    </row>
    <row r="2022" spans="1:24" x14ac:dyDescent="0.2">
      <c r="A2022" s="133"/>
      <c r="B2022" s="133"/>
      <c r="C2022" s="136"/>
      <c r="D2022" s="136"/>
      <c r="E2022" s="133"/>
      <c r="F2022" s="133"/>
      <c r="G2022" s="133"/>
      <c r="H2022" s="133"/>
      <c r="I2022" s="133"/>
      <c r="J2022" s="133"/>
      <c r="K2022" s="133"/>
      <c r="L2022" s="133"/>
      <c r="M2022" s="133"/>
      <c r="N2022" s="133"/>
      <c r="O2022" s="133"/>
      <c r="P2022" s="133"/>
      <c r="Q2022" s="166"/>
      <c r="R2022" s="133"/>
      <c r="S2022" s="133"/>
      <c r="T2022" s="133"/>
      <c r="U2022" s="133"/>
      <c r="V2022" s="133"/>
      <c r="W2022" s="133"/>
      <c r="X2022" s="133"/>
    </row>
    <row r="2023" spans="1:24" x14ac:dyDescent="0.2">
      <c r="A2023" s="133"/>
      <c r="B2023" s="133"/>
      <c r="C2023" s="136"/>
      <c r="D2023" s="136"/>
      <c r="E2023" s="133"/>
      <c r="F2023" s="133"/>
      <c r="G2023" s="133"/>
      <c r="H2023" s="133"/>
      <c r="I2023" s="133"/>
      <c r="J2023" s="133"/>
      <c r="K2023" s="133"/>
      <c r="L2023" s="133"/>
      <c r="M2023" s="133"/>
      <c r="N2023" s="133"/>
      <c r="O2023" s="133"/>
      <c r="P2023" s="133"/>
      <c r="Q2023" s="166"/>
      <c r="R2023" s="133"/>
      <c r="S2023" s="133"/>
      <c r="T2023" s="133"/>
      <c r="U2023" s="133"/>
      <c r="V2023" s="133"/>
      <c r="W2023" s="133"/>
      <c r="X2023" s="133"/>
    </row>
    <row r="2024" spans="1:24" x14ac:dyDescent="0.2">
      <c r="A2024" s="133"/>
      <c r="B2024" s="133"/>
      <c r="C2024" s="136"/>
      <c r="D2024" s="136"/>
      <c r="E2024" s="133"/>
      <c r="F2024" s="133"/>
      <c r="G2024" s="133"/>
      <c r="H2024" s="133"/>
      <c r="I2024" s="133"/>
      <c r="J2024" s="133"/>
      <c r="K2024" s="133"/>
      <c r="L2024" s="133"/>
      <c r="M2024" s="133"/>
      <c r="N2024" s="133"/>
      <c r="O2024" s="133"/>
      <c r="P2024" s="133"/>
      <c r="Q2024" s="166"/>
      <c r="R2024" s="133"/>
      <c r="S2024" s="133"/>
      <c r="T2024" s="133"/>
      <c r="U2024" s="133"/>
      <c r="V2024" s="133"/>
      <c r="W2024" s="133"/>
      <c r="X2024" s="133"/>
    </row>
    <row r="2025" spans="1:24" x14ac:dyDescent="0.2">
      <c r="A2025" s="133"/>
      <c r="B2025" s="133"/>
      <c r="C2025" s="136"/>
      <c r="D2025" s="136"/>
      <c r="E2025" s="133"/>
      <c r="F2025" s="133"/>
      <c r="G2025" s="133"/>
      <c r="H2025" s="133"/>
      <c r="I2025" s="133"/>
      <c r="J2025" s="133"/>
      <c r="K2025" s="133"/>
      <c r="L2025" s="133"/>
      <c r="M2025" s="133"/>
      <c r="N2025" s="133"/>
      <c r="O2025" s="133"/>
      <c r="P2025" s="133"/>
      <c r="Q2025" s="166"/>
      <c r="R2025" s="133"/>
      <c r="S2025" s="133"/>
      <c r="T2025" s="133"/>
      <c r="U2025" s="133"/>
      <c r="V2025" s="133"/>
      <c r="W2025" s="133"/>
      <c r="X2025" s="133"/>
    </row>
    <row r="2026" spans="1:24" x14ac:dyDescent="0.2">
      <c r="A2026" s="133"/>
      <c r="B2026" s="133"/>
      <c r="C2026" s="136"/>
      <c r="D2026" s="136"/>
      <c r="E2026" s="133"/>
      <c r="F2026" s="133"/>
      <c r="G2026" s="133"/>
      <c r="H2026" s="133"/>
      <c r="I2026" s="133"/>
      <c r="J2026" s="133"/>
      <c r="K2026" s="133"/>
      <c r="L2026" s="133"/>
      <c r="M2026" s="133"/>
      <c r="N2026" s="133"/>
      <c r="O2026" s="133"/>
      <c r="P2026" s="133"/>
      <c r="Q2026" s="166"/>
      <c r="R2026" s="133"/>
      <c r="S2026" s="133"/>
      <c r="T2026" s="133"/>
      <c r="U2026" s="133"/>
      <c r="V2026" s="133"/>
      <c r="W2026" s="133"/>
      <c r="X2026" s="133"/>
    </row>
    <row r="2027" spans="1:24" x14ac:dyDescent="0.2">
      <c r="A2027" s="133"/>
      <c r="B2027" s="133"/>
      <c r="C2027" s="136"/>
      <c r="D2027" s="136"/>
      <c r="E2027" s="133"/>
      <c r="F2027" s="133"/>
      <c r="G2027" s="133"/>
      <c r="H2027" s="133"/>
      <c r="I2027" s="133"/>
      <c r="J2027" s="133"/>
      <c r="K2027" s="133"/>
      <c r="L2027" s="133"/>
      <c r="M2027" s="133"/>
      <c r="N2027" s="133"/>
      <c r="O2027" s="133"/>
      <c r="P2027" s="133"/>
      <c r="Q2027" s="166"/>
      <c r="R2027" s="133"/>
      <c r="S2027" s="133"/>
      <c r="T2027" s="133"/>
      <c r="U2027" s="133"/>
      <c r="V2027" s="133"/>
      <c r="W2027" s="133"/>
      <c r="X2027" s="133"/>
    </row>
    <row r="2028" spans="1:24" x14ac:dyDescent="0.2">
      <c r="A2028" s="133"/>
      <c r="B2028" s="133"/>
      <c r="C2028" s="136"/>
      <c r="D2028" s="136"/>
      <c r="E2028" s="133"/>
      <c r="F2028" s="133"/>
      <c r="G2028" s="133"/>
      <c r="H2028" s="133"/>
      <c r="I2028" s="133"/>
      <c r="J2028" s="133"/>
      <c r="K2028" s="133"/>
      <c r="L2028" s="133"/>
      <c r="M2028" s="133"/>
      <c r="N2028" s="133"/>
      <c r="O2028" s="133"/>
      <c r="P2028" s="133"/>
      <c r="Q2028" s="166"/>
      <c r="R2028" s="133"/>
      <c r="S2028" s="133"/>
      <c r="T2028" s="133"/>
      <c r="U2028" s="133"/>
      <c r="V2028" s="133"/>
      <c r="W2028" s="133"/>
      <c r="X2028" s="133"/>
    </row>
    <row r="2029" spans="1:24" x14ac:dyDescent="0.2">
      <c r="A2029" s="133"/>
      <c r="B2029" s="133"/>
      <c r="C2029" s="136"/>
      <c r="D2029" s="136"/>
      <c r="E2029" s="133"/>
      <c r="F2029" s="133"/>
      <c r="G2029" s="133"/>
      <c r="H2029" s="133"/>
      <c r="I2029" s="133"/>
      <c r="J2029" s="133"/>
      <c r="K2029" s="133"/>
      <c r="L2029" s="133"/>
      <c r="M2029" s="133"/>
      <c r="N2029" s="133"/>
      <c r="O2029" s="133"/>
      <c r="P2029" s="133"/>
      <c r="Q2029" s="166"/>
      <c r="R2029" s="133"/>
      <c r="S2029" s="133"/>
      <c r="T2029" s="133"/>
      <c r="U2029" s="133"/>
      <c r="V2029" s="133"/>
      <c r="W2029" s="133"/>
      <c r="X2029" s="133"/>
    </row>
    <row r="2030" spans="1:24" x14ac:dyDescent="0.2">
      <c r="A2030" s="133"/>
      <c r="B2030" s="133"/>
      <c r="C2030" s="136"/>
      <c r="D2030" s="136"/>
      <c r="E2030" s="133"/>
      <c r="F2030" s="133"/>
      <c r="G2030" s="133"/>
      <c r="H2030" s="133"/>
      <c r="I2030" s="133"/>
      <c r="J2030" s="133"/>
      <c r="K2030" s="133"/>
      <c r="L2030" s="133"/>
      <c r="M2030" s="133"/>
      <c r="N2030" s="133"/>
      <c r="O2030" s="133"/>
      <c r="P2030" s="133"/>
      <c r="Q2030" s="166"/>
      <c r="R2030" s="133"/>
      <c r="S2030" s="133"/>
      <c r="T2030" s="133"/>
      <c r="U2030" s="133"/>
      <c r="V2030" s="133"/>
      <c r="W2030" s="133"/>
      <c r="X2030" s="133"/>
    </row>
    <row r="2031" spans="1:24" x14ac:dyDescent="0.2">
      <c r="A2031" s="133"/>
      <c r="B2031" s="133"/>
      <c r="C2031" s="136"/>
      <c r="D2031" s="136"/>
      <c r="E2031" s="133"/>
      <c r="F2031" s="133"/>
      <c r="G2031" s="133"/>
      <c r="H2031" s="133"/>
      <c r="I2031" s="133"/>
      <c r="J2031" s="133"/>
      <c r="K2031" s="133"/>
      <c r="L2031" s="133"/>
      <c r="M2031" s="133"/>
      <c r="N2031" s="133"/>
      <c r="O2031" s="133"/>
      <c r="P2031" s="133"/>
      <c r="Q2031" s="166"/>
      <c r="R2031" s="133"/>
      <c r="S2031" s="133"/>
      <c r="T2031" s="133"/>
      <c r="U2031" s="133"/>
      <c r="V2031" s="133"/>
      <c r="W2031" s="133"/>
      <c r="X2031" s="133"/>
    </row>
    <row r="2032" spans="1:24" x14ac:dyDescent="0.2">
      <c r="A2032" s="133"/>
      <c r="B2032" s="133"/>
      <c r="C2032" s="136"/>
      <c r="D2032" s="136"/>
      <c r="E2032" s="133"/>
      <c r="F2032" s="133"/>
      <c r="G2032" s="133"/>
      <c r="H2032" s="133"/>
      <c r="I2032" s="133"/>
      <c r="J2032" s="133"/>
      <c r="K2032" s="133"/>
      <c r="L2032" s="133"/>
      <c r="M2032" s="133"/>
      <c r="N2032" s="133"/>
      <c r="O2032" s="133"/>
      <c r="P2032" s="133"/>
      <c r="Q2032" s="166"/>
      <c r="R2032" s="133"/>
      <c r="S2032" s="133"/>
      <c r="T2032" s="133"/>
      <c r="U2032" s="133"/>
      <c r="V2032" s="133"/>
      <c r="W2032" s="133"/>
      <c r="X2032" s="133"/>
    </row>
    <row r="2033" spans="1:24" x14ac:dyDescent="0.2">
      <c r="A2033" s="133"/>
      <c r="B2033" s="133"/>
      <c r="C2033" s="136"/>
      <c r="D2033" s="136"/>
      <c r="E2033" s="133"/>
      <c r="F2033" s="133"/>
      <c r="G2033" s="133"/>
      <c r="H2033" s="133"/>
      <c r="I2033" s="133"/>
      <c r="J2033" s="133"/>
      <c r="K2033" s="133"/>
      <c r="L2033" s="133"/>
      <c r="M2033" s="133"/>
      <c r="N2033" s="133"/>
      <c r="O2033" s="133"/>
      <c r="P2033" s="133"/>
      <c r="Q2033" s="166"/>
      <c r="R2033" s="133"/>
      <c r="S2033" s="133"/>
      <c r="T2033" s="133"/>
      <c r="U2033" s="133"/>
      <c r="V2033" s="133"/>
      <c r="W2033" s="133"/>
      <c r="X2033" s="133"/>
    </row>
    <row r="2034" spans="1:24" x14ac:dyDescent="0.2">
      <c r="A2034" s="133"/>
      <c r="B2034" s="133"/>
      <c r="C2034" s="136"/>
      <c r="D2034" s="136"/>
      <c r="E2034" s="133"/>
      <c r="F2034" s="133"/>
      <c r="G2034" s="133"/>
      <c r="H2034" s="133"/>
      <c r="I2034" s="133"/>
      <c r="J2034" s="133"/>
      <c r="K2034" s="133"/>
      <c r="L2034" s="133"/>
      <c r="M2034" s="133"/>
      <c r="N2034" s="133"/>
      <c r="O2034" s="133"/>
      <c r="P2034" s="133"/>
      <c r="Q2034" s="166"/>
      <c r="R2034" s="133"/>
      <c r="S2034" s="133"/>
      <c r="T2034" s="133"/>
      <c r="U2034" s="133"/>
      <c r="V2034" s="133"/>
      <c r="W2034" s="133"/>
      <c r="X2034" s="133"/>
    </row>
    <row r="2035" spans="1:24" x14ac:dyDescent="0.2">
      <c r="A2035" s="133"/>
      <c r="B2035" s="133"/>
      <c r="C2035" s="136"/>
      <c r="D2035" s="136"/>
      <c r="E2035" s="133"/>
      <c r="F2035" s="133"/>
      <c r="G2035" s="133"/>
      <c r="H2035" s="133"/>
      <c r="I2035" s="133"/>
      <c r="J2035" s="133"/>
      <c r="K2035" s="133"/>
      <c r="L2035" s="133"/>
      <c r="M2035" s="133"/>
      <c r="N2035" s="133"/>
      <c r="O2035" s="133"/>
      <c r="P2035" s="133"/>
      <c r="Q2035" s="166"/>
      <c r="R2035" s="133"/>
      <c r="S2035" s="133"/>
      <c r="T2035" s="133"/>
      <c r="U2035" s="133"/>
      <c r="V2035" s="133"/>
      <c r="W2035" s="133"/>
      <c r="X2035" s="133"/>
    </row>
    <row r="2036" spans="1:24" x14ac:dyDescent="0.2">
      <c r="A2036" s="133"/>
      <c r="B2036" s="133"/>
      <c r="C2036" s="136"/>
      <c r="D2036" s="136"/>
      <c r="E2036" s="133"/>
      <c r="F2036" s="133"/>
      <c r="G2036" s="133"/>
      <c r="H2036" s="133"/>
      <c r="I2036" s="133"/>
      <c r="J2036" s="133"/>
      <c r="K2036" s="133"/>
      <c r="L2036" s="133"/>
      <c r="M2036" s="133"/>
      <c r="N2036" s="133"/>
      <c r="O2036" s="133"/>
      <c r="P2036" s="133"/>
      <c r="Q2036" s="166"/>
      <c r="R2036" s="133"/>
      <c r="S2036" s="133"/>
      <c r="T2036" s="133"/>
      <c r="U2036" s="133"/>
      <c r="V2036" s="133"/>
      <c r="W2036" s="133"/>
      <c r="X2036" s="133"/>
    </row>
    <row r="2037" spans="1:24" x14ac:dyDescent="0.2">
      <c r="A2037" s="133"/>
      <c r="B2037" s="133"/>
      <c r="C2037" s="136"/>
      <c r="D2037" s="136"/>
      <c r="E2037" s="133"/>
      <c r="F2037" s="133"/>
      <c r="G2037" s="133"/>
      <c r="H2037" s="133"/>
      <c r="I2037" s="133"/>
      <c r="J2037" s="133"/>
      <c r="K2037" s="133"/>
      <c r="L2037" s="133"/>
      <c r="M2037" s="133"/>
      <c r="N2037" s="133"/>
      <c r="O2037" s="133"/>
      <c r="P2037" s="133"/>
      <c r="Q2037" s="166"/>
      <c r="R2037" s="133"/>
      <c r="S2037" s="133"/>
      <c r="T2037" s="133"/>
      <c r="U2037" s="133"/>
      <c r="V2037" s="133"/>
      <c r="W2037" s="133"/>
      <c r="X2037" s="133"/>
    </row>
    <row r="2038" spans="1:24" x14ac:dyDescent="0.2">
      <c r="A2038" s="133"/>
      <c r="B2038" s="133"/>
      <c r="C2038" s="136"/>
      <c r="D2038" s="136"/>
      <c r="E2038" s="133"/>
      <c r="F2038" s="133"/>
      <c r="G2038" s="133"/>
      <c r="H2038" s="133"/>
      <c r="I2038" s="133"/>
      <c r="J2038" s="133"/>
      <c r="K2038" s="133"/>
      <c r="L2038" s="133"/>
      <c r="M2038" s="133"/>
      <c r="N2038" s="133"/>
      <c r="O2038" s="133"/>
      <c r="P2038" s="133"/>
      <c r="Q2038" s="166"/>
      <c r="R2038" s="133"/>
      <c r="S2038" s="133"/>
      <c r="T2038" s="133"/>
      <c r="U2038" s="133"/>
      <c r="V2038" s="133"/>
      <c r="W2038" s="133"/>
      <c r="X2038" s="133"/>
    </row>
    <row r="2039" spans="1:24" x14ac:dyDescent="0.2">
      <c r="A2039" s="133"/>
      <c r="B2039" s="133"/>
      <c r="C2039" s="136"/>
      <c r="D2039" s="136"/>
      <c r="E2039" s="133"/>
      <c r="F2039" s="133"/>
      <c r="G2039" s="133"/>
      <c r="H2039" s="133"/>
      <c r="I2039" s="133"/>
      <c r="J2039" s="133"/>
      <c r="K2039" s="133"/>
      <c r="L2039" s="133"/>
      <c r="M2039" s="133"/>
      <c r="N2039" s="133"/>
      <c r="O2039" s="133"/>
      <c r="P2039" s="133"/>
      <c r="Q2039" s="166"/>
      <c r="R2039" s="133"/>
      <c r="S2039" s="133"/>
      <c r="T2039" s="133"/>
      <c r="U2039" s="133"/>
      <c r="V2039" s="133"/>
      <c r="W2039" s="133"/>
      <c r="X2039" s="133"/>
    </row>
    <row r="2040" spans="1:24" x14ac:dyDescent="0.2">
      <c r="A2040" s="133"/>
      <c r="B2040" s="133"/>
      <c r="C2040" s="136"/>
      <c r="D2040" s="136"/>
      <c r="E2040" s="133"/>
      <c r="F2040" s="133"/>
      <c r="G2040" s="133"/>
      <c r="H2040" s="133"/>
      <c r="I2040" s="133"/>
      <c r="J2040" s="133"/>
      <c r="K2040" s="133"/>
      <c r="L2040" s="133"/>
      <c r="M2040" s="133"/>
      <c r="N2040" s="133"/>
      <c r="O2040" s="133"/>
      <c r="P2040" s="133"/>
      <c r="Q2040" s="166"/>
      <c r="R2040" s="133"/>
      <c r="S2040" s="133"/>
      <c r="T2040" s="133"/>
      <c r="U2040" s="133"/>
      <c r="V2040" s="133"/>
      <c r="W2040" s="133"/>
      <c r="X2040" s="133"/>
    </row>
    <row r="2041" spans="1:24" x14ac:dyDescent="0.2">
      <c r="A2041" s="133"/>
      <c r="B2041" s="133"/>
      <c r="C2041" s="136"/>
      <c r="D2041" s="136"/>
      <c r="E2041" s="133"/>
      <c r="F2041" s="133"/>
      <c r="G2041" s="133"/>
      <c r="H2041" s="133"/>
      <c r="I2041" s="133"/>
      <c r="J2041" s="133"/>
      <c r="K2041" s="133"/>
      <c r="L2041" s="133"/>
      <c r="M2041" s="133"/>
      <c r="N2041" s="133"/>
      <c r="O2041" s="133"/>
      <c r="P2041" s="133"/>
      <c r="Q2041" s="166"/>
      <c r="R2041" s="133"/>
      <c r="S2041" s="133"/>
      <c r="T2041" s="133"/>
      <c r="U2041" s="133"/>
      <c r="V2041" s="133"/>
      <c r="W2041" s="133"/>
      <c r="X2041" s="133"/>
    </row>
    <row r="2042" spans="1:24" x14ac:dyDescent="0.2">
      <c r="A2042" s="133"/>
      <c r="B2042" s="133"/>
      <c r="C2042" s="136"/>
      <c r="D2042" s="136"/>
      <c r="E2042" s="133"/>
      <c r="F2042" s="133"/>
      <c r="G2042" s="133"/>
      <c r="H2042" s="133"/>
      <c r="I2042" s="133"/>
      <c r="J2042" s="133"/>
      <c r="K2042" s="133"/>
      <c r="L2042" s="133"/>
      <c r="M2042" s="133"/>
      <c r="N2042" s="133"/>
      <c r="O2042" s="133"/>
      <c r="P2042" s="133"/>
      <c r="Q2042" s="166"/>
      <c r="R2042" s="133"/>
      <c r="S2042" s="133"/>
      <c r="T2042" s="133"/>
      <c r="U2042" s="133"/>
      <c r="V2042" s="133"/>
      <c r="W2042" s="133"/>
      <c r="X2042" s="133"/>
    </row>
    <row r="2043" spans="1:24" x14ac:dyDescent="0.2">
      <c r="A2043" s="133"/>
      <c r="B2043" s="133"/>
      <c r="C2043" s="136"/>
      <c r="D2043" s="136"/>
      <c r="E2043" s="133"/>
      <c r="F2043" s="133"/>
      <c r="G2043" s="133"/>
      <c r="H2043" s="133"/>
      <c r="I2043" s="133"/>
      <c r="J2043" s="133"/>
      <c r="K2043" s="133"/>
      <c r="L2043" s="133"/>
      <c r="M2043" s="133"/>
      <c r="N2043" s="133"/>
      <c r="O2043" s="133"/>
      <c r="P2043" s="133"/>
      <c r="Q2043" s="166"/>
      <c r="R2043" s="133"/>
      <c r="S2043" s="133"/>
      <c r="T2043" s="133"/>
      <c r="U2043" s="133"/>
      <c r="V2043" s="133"/>
      <c r="W2043" s="133"/>
      <c r="X2043" s="133"/>
    </row>
    <row r="2044" spans="1:24" x14ac:dyDescent="0.2">
      <c r="A2044" s="133"/>
      <c r="B2044" s="133"/>
      <c r="C2044" s="136"/>
      <c r="D2044" s="136"/>
      <c r="E2044" s="133"/>
      <c r="F2044" s="133"/>
      <c r="G2044" s="133"/>
      <c r="H2044" s="133"/>
      <c r="I2044" s="133"/>
      <c r="J2044" s="133"/>
      <c r="K2044" s="133"/>
      <c r="L2044" s="133"/>
      <c r="M2044" s="133"/>
      <c r="N2044" s="133"/>
      <c r="O2044" s="133"/>
      <c r="P2044" s="133"/>
      <c r="Q2044" s="166"/>
      <c r="R2044" s="133"/>
      <c r="S2044" s="133"/>
      <c r="T2044" s="133"/>
      <c r="U2044" s="133"/>
      <c r="V2044" s="133"/>
      <c r="W2044" s="133"/>
      <c r="X2044" s="133"/>
    </row>
    <row r="2045" spans="1:24" x14ac:dyDescent="0.2">
      <c r="A2045" s="133"/>
      <c r="B2045" s="133"/>
      <c r="C2045" s="136"/>
      <c r="D2045" s="136"/>
      <c r="E2045" s="133"/>
      <c r="F2045" s="133"/>
      <c r="G2045" s="133"/>
      <c r="H2045" s="133"/>
      <c r="I2045" s="133"/>
      <c r="J2045" s="133"/>
      <c r="K2045" s="133"/>
      <c r="L2045" s="133"/>
      <c r="M2045" s="133"/>
      <c r="N2045" s="133"/>
      <c r="O2045" s="133"/>
      <c r="P2045" s="133"/>
      <c r="Q2045" s="166"/>
      <c r="R2045" s="133"/>
      <c r="S2045" s="133"/>
      <c r="T2045" s="133"/>
      <c r="U2045" s="133"/>
      <c r="V2045" s="133"/>
      <c r="W2045" s="133"/>
      <c r="X2045" s="133"/>
    </row>
    <row r="2046" spans="1:24" x14ac:dyDescent="0.2">
      <c r="A2046" s="133"/>
      <c r="B2046" s="133"/>
      <c r="C2046" s="136"/>
      <c r="D2046" s="136"/>
      <c r="E2046" s="133"/>
      <c r="F2046" s="133"/>
      <c r="G2046" s="133"/>
      <c r="H2046" s="133"/>
      <c r="I2046" s="133"/>
      <c r="J2046" s="133"/>
      <c r="K2046" s="133"/>
      <c r="L2046" s="133"/>
      <c r="M2046" s="133"/>
      <c r="N2046" s="133"/>
      <c r="O2046" s="133"/>
      <c r="P2046" s="133"/>
      <c r="Q2046" s="166"/>
      <c r="R2046" s="133"/>
      <c r="S2046" s="133"/>
      <c r="T2046" s="133"/>
      <c r="U2046" s="133"/>
      <c r="V2046" s="133"/>
      <c r="W2046" s="133"/>
      <c r="X2046" s="133"/>
    </row>
    <row r="2047" spans="1:24" x14ac:dyDescent="0.2">
      <c r="A2047" s="133"/>
      <c r="B2047" s="133"/>
      <c r="C2047" s="136"/>
      <c r="D2047" s="136"/>
      <c r="E2047" s="133"/>
      <c r="F2047" s="133"/>
      <c r="G2047" s="133"/>
      <c r="H2047" s="133"/>
      <c r="I2047" s="133"/>
      <c r="J2047" s="133"/>
      <c r="K2047" s="133"/>
      <c r="L2047" s="133"/>
      <c r="M2047" s="133"/>
      <c r="N2047" s="133"/>
      <c r="O2047" s="133"/>
      <c r="P2047" s="133"/>
      <c r="Q2047" s="166"/>
      <c r="R2047" s="133"/>
      <c r="S2047" s="133"/>
      <c r="T2047" s="133"/>
      <c r="U2047" s="133"/>
      <c r="V2047" s="133"/>
      <c r="W2047" s="133"/>
      <c r="X2047" s="133"/>
    </row>
    <row r="2048" spans="1:24" x14ac:dyDescent="0.2">
      <c r="A2048" s="133"/>
      <c r="B2048" s="133"/>
      <c r="C2048" s="136"/>
      <c r="D2048" s="136"/>
      <c r="E2048" s="133"/>
      <c r="F2048" s="133"/>
      <c r="G2048" s="133"/>
      <c r="H2048" s="133"/>
      <c r="I2048" s="133"/>
      <c r="J2048" s="133"/>
      <c r="K2048" s="133"/>
      <c r="L2048" s="133"/>
      <c r="M2048" s="133"/>
      <c r="N2048" s="133"/>
      <c r="O2048" s="133"/>
      <c r="P2048" s="133"/>
      <c r="Q2048" s="166"/>
      <c r="R2048" s="133"/>
      <c r="S2048" s="133"/>
      <c r="T2048" s="133"/>
      <c r="U2048" s="133"/>
      <c r="V2048" s="133"/>
      <c r="W2048" s="133"/>
      <c r="X2048" s="133"/>
    </row>
    <row r="2049" spans="1:24" x14ac:dyDescent="0.2">
      <c r="A2049" s="133"/>
      <c r="B2049" s="133"/>
      <c r="C2049" s="136"/>
      <c r="D2049" s="136"/>
      <c r="E2049" s="133"/>
      <c r="F2049" s="133"/>
      <c r="G2049" s="133"/>
      <c r="H2049" s="133"/>
      <c r="I2049" s="133"/>
      <c r="J2049" s="133"/>
      <c r="K2049" s="133"/>
      <c r="L2049" s="133"/>
      <c r="M2049" s="133"/>
      <c r="N2049" s="133"/>
      <c r="O2049" s="133"/>
      <c r="P2049" s="133"/>
      <c r="Q2049" s="166"/>
      <c r="R2049" s="133"/>
      <c r="S2049" s="133"/>
      <c r="T2049" s="133"/>
      <c r="U2049" s="133"/>
      <c r="V2049" s="133"/>
      <c r="W2049" s="133"/>
      <c r="X2049" s="133"/>
    </row>
    <row r="2050" spans="1:24" x14ac:dyDescent="0.2">
      <c r="A2050" s="133"/>
      <c r="B2050" s="133"/>
      <c r="C2050" s="136"/>
      <c r="D2050" s="136"/>
      <c r="E2050" s="133"/>
      <c r="F2050" s="133"/>
      <c r="G2050" s="133"/>
      <c r="H2050" s="133"/>
      <c r="I2050" s="133"/>
      <c r="J2050" s="133"/>
      <c r="K2050" s="133"/>
      <c r="L2050" s="133"/>
      <c r="M2050" s="133"/>
      <c r="N2050" s="133"/>
      <c r="O2050" s="133"/>
      <c r="P2050" s="133"/>
      <c r="Q2050" s="166"/>
      <c r="R2050" s="133"/>
      <c r="S2050" s="133"/>
      <c r="T2050" s="133"/>
      <c r="U2050" s="133"/>
      <c r="V2050" s="133"/>
      <c r="W2050" s="133"/>
      <c r="X2050" s="133"/>
    </row>
    <row r="2051" spans="1:24" x14ac:dyDescent="0.2">
      <c r="A2051" s="133"/>
      <c r="B2051" s="133"/>
      <c r="C2051" s="136"/>
      <c r="D2051" s="136"/>
      <c r="E2051" s="133"/>
      <c r="F2051" s="133"/>
      <c r="G2051" s="133"/>
      <c r="H2051" s="133"/>
      <c r="I2051" s="133"/>
      <c r="J2051" s="133"/>
      <c r="K2051" s="133"/>
      <c r="L2051" s="133"/>
      <c r="M2051" s="133"/>
      <c r="N2051" s="133"/>
      <c r="O2051" s="133"/>
      <c r="P2051" s="133"/>
      <c r="Q2051" s="166"/>
      <c r="R2051" s="133"/>
      <c r="S2051" s="133"/>
      <c r="T2051" s="133"/>
      <c r="U2051" s="133"/>
      <c r="V2051" s="133"/>
      <c r="W2051" s="133"/>
      <c r="X2051" s="133"/>
    </row>
    <row r="2052" spans="1:24" x14ac:dyDescent="0.2">
      <c r="A2052" s="133"/>
      <c r="B2052" s="133"/>
      <c r="C2052" s="136"/>
      <c r="D2052" s="136"/>
      <c r="E2052" s="133"/>
      <c r="F2052" s="133"/>
      <c r="G2052" s="133"/>
      <c r="H2052" s="133"/>
      <c r="I2052" s="133"/>
      <c r="J2052" s="133"/>
      <c r="K2052" s="133"/>
      <c r="L2052" s="133"/>
      <c r="M2052" s="133"/>
      <c r="N2052" s="133"/>
      <c r="O2052" s="133"/>
      <c r="P2052" s="133"/>
      <c r="Q2052" s="166"/>
      <c r="R2052" s="133"/>
      <c r="S2052" s="133"/>
      <c r="T2052" s="133"/>
      <c r="U2052" s="133"/>
      <c r="V2052" s="133"/>
      <c r="W2052" s="133"/>
      <c r="X2052" s="133"/>
    </row>
    <row r="2053" spans="1:24" x14ac:dyDescent="0.2">
      <c r="A2053" s="133"/>
      <c r="B2053" s="133"/>
      <c r="C2053" s="136"/>
      <c r="D2053" s="136"/>
      <c r="E2053" s="133"/>
      <c r="F2053" s="133"/>
      <c r="G2053" s="133"/>
      <c r="H2053" s="133"/>
      <c r="I2053" s="133"/>
      <c r="J2053" s="133"/>
      <c r="K2053" s="133"/>
      <c r="L2053" s="133"/>
      <c r="M2053" s="133"/>
      <c r="N2053" s="133"/>
      <c r="O2053" s="133"/>
      <c r="P2053" s="133"/>
      <c r="Q2053" s="166"/>
      <c r="R2053" s="133"/>
      <c r="S2053" s="133"/>
      <c r="T2053" s="133"/>
      <c r="U2053" s="133"/>
      <c r="V2053" s="133"/>
      <c r="W2053" s="133"/>
      <c r="X2053" s="133"/>
    </row>
    <row r="2054" spans="1:24" x14ac:dyDescent="0.2">
      <c r="A2054" s="133"/>
      <c r="B2054" s="133"/>
      <c r="C2054" s="136"/>
      <c r="D2054" s="136"/>
      <c r="E2054" s="133"/>
      <c r="F2054" s="133"/>
      <c r="G2054" s="133"/>
      <c r="H2054" s="133"/>
      <c r="I2054" s="133"/>
      <c r="J2054" s="133"/>
      <c r="K2054" s="133"/>
      <c r="L2054" s="133"/>
      <c r="M2054" s="133"/>
      <c r="N2054" s="133"/>
      <c r="O2054" s="133"/>
      <c r="P2054" s="133"/>
      <c r="Q2054" s="166"/>
      <c r="R2054" s="133"/>
      <c r="S2054" s="133"/>
      <c r="T2054" s="133"/>
      <c r="U2054" s="133"/>
      <c r="V2054" s="133"/>
      <c r="W2054" s="133"/>
      <c r="X2054" s="133"/>
    </row>
    <row r="2055" spans="1:24" x14ac:dyDescent="0.2">
      <c r="A2055" s="133"/>
      <c r="B2055" s="133"/>
      <c r="C2055" s="136"/>
      <c r="D2055" s="136"/>
      <c r="E2055" s="133"/>
      <c r="F2055" s="133"/>
      <c r="G2055" s="133"/>
      <c r="H2055" s="133"/>
      <c r="I2055" s="133"/>
      <c r="J2055" s="133"/>
      <c r="K2055" s="133"/>
      <c r="L2055" s="133"/>
      <c r="M2055" s="133"/>
      <c r="N2055" s="133"/>
      <c r="O2055" s="133"/>
      <c r="P2055" s="133"/>
      <c r="Q2055" s="166"/>
      <c r="R2055" s="133"/>
      <c r="S2055" s="133"/>
      <c r="T2055" s="133"/>
      <c r="U2055" s="133"/>
      <c r="V2055" s="133"/>
      <c r="W2055" s="133"/>
      <c r="X2055" s="133"/>
    </row>
    <row r="2056" spans="1:24" x14ac:dyDescent="0.2">
      <c r="A2056" s="133"/>
      <c r="B2056" s="133"/>
      <c r="C2056" s="136"/>
      <c r="D2056" s="136"/>
      <c r="E2056" s="133"/>
      <c r="F2056" s="133"/>
      <c r="G2056" s="133"/>
      <c r="H2056" s="133"/>
      <c r="I2056" s="133"/>
      <c r="J2056" s="133"/>
      <c r="K2056" s="133"/>
      <c r="L2056" s="133"/>
      <c r="M2056" s="133"/>
      <c r="N2056" s="133"/>
      <c r="O2056" s="133"/>
      <c r="P2056" s="133"/>
      <c r="Q2056" s="166"/>
      <c r="R2056" s="133"/>
      <c r="S2056" s="133"/>
      <c r="T2056" s="133"/>
      <c r="U2056" s="133"/>
      <c r="V2056" s="133"/>
      <c r="W2056" s="133"/>
      <c r="X2056" s="133"/>
    </row>
    <row r="2057" spans="1:24" x14ac:dyDescent="0.2">
      <c r="A2057" s="133"/>
      <c r="B2057" s="133"/>
      <c r="C2057" s="136"/>
      <c r="D2057" s="136"/>
      <c r="E2057" s="133"/>
      <c r="F2057" s="133"/>
      <c r="G2057" s="133"/>
      <c r="H2057" s="133"/>
      <c r="I2057" s="133"/>
      <c r="J2057" s="133"/>
      <c r="K2057" s="133"/>
      <c r="L2057" s="133"/>
      <c r="M2057" s="133"/>
      <c r="N2057" s="133"/>
      <c r="O2057" s="133"/>
      <c r="P2057" s="133"/>
      <c r="Q2057" s="166"/>
      <c r="R2057" s="133"/>
      <c r="S2057" s="133"/>
      <c r="T2057" s="133"/>
      <c r="U2057" s="133"/>
      <c r="V2057" s="133"/>
      <c r="W2057" s="133"/>
      <c r="X2057" s="133"/>
    </row>
    <row r="2058" spans="1:24" x14ac:dyDescent="0.2">
      <c r="A2058" s="133"/>
      <c r="B2058" s="133"/>
      <c r="C2058" s="136"/>
      <c r="D2058" s="136"/>
      <c r="E2058" s="133"/>
      <c r="F2058" s="133"/>
      <c r="G2058" s="133"/>
      <c r="H2058" s="133"/>
      <c r="I2058" s="133"/>
      <c r="J2058" s="133"/>
      <c r="K2058" s="133"/>
      <c r="L2058" s="133"/>
      <c r="M2058" s="133"/>
      <c r="N2058" s="133"/>
      <c r="O2058" s="133"/>
      <c r="P2058" s="133"/>
      <c r="Q2058" s="166"/>
      <c r="R2058" s="133"/>
      <c r="S2058" s="133"/>
      <c r="T2058" s="133"/>
      <c r="U2058" s="133"/>
      <c r="V2058" s="133"/>
      <c r="W2058" s="133"/>
      <c r="X2058" s="133"/>
    </row>
    <row r="2059" spans="1:24" x14ac:dyDescent="0.2">
      <c r="A2059" s="133"/>
      <c r="B2059" s="133"/>
      <c r="C2059" s="136"/>
      <c r="D2059" s="136"/>
      <c r="E2059" s="133"/>
      <c r="F2059" s="133"/>
      <c r="G2059" s="133"/>
      <c r="H2059" s="133"/>
      <c r="I2059" s="133"/>
      <c r="J2059" s="133"/>
      <c r="K2059" s="133"/>
      <c r="L2059" s="133"/>
      <c r="M2059" s="133"/>
      <c r="N2059" s="133"/>
      <c r="O2059" s="133"/>
      <c r="P2059" s="133"/>
      <c r="Q2059" s="166"/>
      <c r="R2059" s="133"/>
      <c r="S2059" s="133"/>
      <c r="T2059" s="133"/>
      <c r="U2059" s="133"/>
      <c r="V2059" s="133"/>
      <c r="W2059" s="133"/>
      <c r="X2059" s="133"/>
    </row>
    <row r="2060" spans="1:24" x14ac:dyDescent="0.2">
      <c r="A2060" s="133"/>
      <c r="B2060" s="133"/>
      <c r="C2060" s="136"/>
      <c r="D2060" s="136"/>
      <c r="E2060" s="133"/>
      <c r="F2060" s="133"/>
      <c r="G2060" s="133"/>
      <c r="H2060" s="133"/>
      <c r="I2060" s="133"/>
      <c r="J2060" s="133"/>
      <c r="K2060" s="133"/>
      <c r="L2060" s="133"/>
      <c r="M2060" s="133"/>
      <c r="N2060" s="133"/>
      <c r="O2060" s="133"/>
      <c r="P2060" s="133"/>
      <c r="Q2060" s="166"/>
      <c r="R2060" s="133"/>
      <c r="S2060" s="133"/>
      <c r="T2060" s="133"/>
      <c r="U2060" s="133"/>
      <c r="V2060" s="133"/>
      <c r="W2060" s="133"/>
      <c r="X2060" s="133"/>
    </row>
    <row r="2061" spans="1:24" x14ac:dyDescent="0.2">
      <c r="A2061" s="133"/>
      <c r="B2061" s="133"/>
      <c r="C2061" s="136"/>
      <c r="D2061" s="136"/>
      <c r="E2061" s="133"/>
      <c r="F2061" s="133"/>
      <c r="G2061" s="133"/>
      <c r="H2061" s="133"/>
      <c r="I2061" s="133"/>
      <c r="J2061" s="133"/>
      <c r="K2061" s="133"/>
      <c r="L2061" s="133"/>
      <c r="M2061" s="133"/>
      <c r="N2061" s="133"/>
      <c r="O2061" s="133"/>
      <c r="P2061" s="133"/>
      <c r="Q2061" s="166"/>
      <c r="R2061" s="133"/>
      <c r="S2061" s="133"/>
      <c r="T2061" s="133"/>
      <c r="U2061" s="133"/>
      <c r="V2061" s="133"/>
      <c r="W2061" s="133"/>
      <c r="X2061" s="133"/>
    </row>
    <row r="2062" spans="1:24" x14ac:dyDescent="0.2">
      <c r="A2062" s="133"/>
      <c r="B2062" s="133"/>
      <c r="C2062" s="136"/>
      <c r="D2062" s="136"/>
      <c r="E2062" s="133"/>
      <c r="F2062" s="133"/>
      <c r="G2062" s="133"/>
      <c r="H2062" s="133"/>
      <c r="I2062" s="133"/>
      <c r="J2062" s="133"/>
      <c r="K2062" s="133"/>
      <c r="L2062" s="133"/>
      <c r="M2062" s="133"/>
      <c r="N2062" s="133"/>
      <c r="O2062" s="133"/>
      <c r="P2062" s="133"/>
      <c r="Q2062" s="166"/>
      <c r="R2062" s="133"/>
      <c r="S2062" s="133"/>
      <c r="T2062" s="133"/>
      <c r="U2062" s="133"/>
      <c r="V2062" s="133"/>
      <c r="W2062" s="133"/>
      <c r="X2062" s="133"/>
    </row>
    <row r="2063" spans="1:24" x14ac:dyDescent="0.2">
      <c r="A2063" s="133"/>
      <c r="B2063" s="133"/>
      <c r="C2063" s="136"/>
      <c r="D2063" s="136"/>
      <c r="E2063" s="133"/>
      <c r="F2063" s="133"/>
      <c r="G2063" s="133"/>
      <c r="H2063" s="133"/>
      <c r="I2063" s="133"/>
      <c r="J2063" s="133"/>
      <c r="K2063" s="133"/>
      <c r="L2063" s="133"/>
      <c r="M2063" s="133"/>
      <c r="N2063" s="133"/>
      <c r="O2063" s="133"/>
      <c r="P2063" s="133"/>
      <c r="Q2063" s="166"/>
      <c r="R2063" s="133"/>
      <c r="S2063" s="133"/>
      <c r="T2063" s="133"/>
      <c r="U2063" s="133"/>
      <c r="V2063" s="133"/>
      <c r="W2063" s="133"/>
      <c r="X2063" s="133"/>
    </row>
    <row r="2064" spans="1:24" x14ac:dyDescent="0.2">
      <c r="A2064" s="133"/>
      <c r="B2064" s="133"/>
      <c r="C2064" s="136"/>
      <c r="D2064" s="136"/>
      <c r="E2064" s="133"/>
      <c r="F2064" s="133"/>
      <c r="G2064" s="133"/>
      <c r="H2064" s="133"/>
      <c r="I2064" s="133"/>
      <c r="J2064" s="133"/>
      <c r="K2064" s="133"/>
      <c r="L2064" s="133"/>
      <c r="M2064" s="133"/>
      <c r="N2064" s="133"/>
      <c r="O2064" s="133"/>
      <c r="P2064" s="133"/>
      <c r="Q2064" s="166"/>
      <c r="R2064" s="133"/>
      <c r="S2064" s="133"/>
      <c r="T2064" s="133"/>
      <c r="U2064" s="133"/>
      <c r="V2064" s="133"/>
      <c r="W2064" s="133"/>
      <c r="X2064" s="133"/>
    </row>
    <row r="2065" spans="1:24" x14ac:dyDescent="0.2">
      <c r="A2065" s="133"/>
      <c r="B2065" s="133"/>
      <c r="C2065" s="136"/>
      <c r="D2065" s="136"/>
      <c r="E2065" s="133"/>
      <c r="F2065" s="133"/>
      <c r="G2065" s="133"/>
      <c r="H2065" s="133"/>
      <c r="I2065" s="133"/>
      <c r="J2065" s="133"/>
      <c r="K2065" s="133"/>
      <c r="L2065" s="133"/>
      <c r="M2065" s="133"/>
      <c r="N2065" s="133"/>
      <c r="O2065" s="133"/>
      <c r="P2065" s="133"/>
      <c r="Q2065" s="166"/>
      <c r="R2065" s="133"/>
      <c r="S2065" s="133"/>
      <c r="T2065" s="133"/>
      <c r="U2065" s="133"/>
      <c r="V2065" s="133"/>
      <c r="W2065" s="133"/>
      <c r="X2065" s="133"/>
    </row>
    <row r="2066" spans="1:24" x14ac:dyDescent="0.2">
      <c r="A2066" s="133"/>
      <c r="B2066" s="133"/>
      <c r="C2066" s="136"/>
      <c r="D2066" s="136"/>
      <c r="E2066" s="133"/>
      <c r="F2066" s="133"/>
      <c r="G2066" s="133"/>
      <c r="H2066" s="133"/>
      <c r="I2066" s="133"/>
      <c r="J2066" s="133"/>
      <c r="K2066" s="133"/>
      <c r="L2066" s="133"/>
      <c r="M2066" s="133"/>
      <c r="N2066" s="133"/>
      <c r="O2066" s="133"/>
      <c r="P2066" s="133"/>
      <c r="Q2066" s="166"/>
      <c r="R2066" s="133"/>
      <c r="S2066" s="133"/>
      <c r="T2066" s="133"/>
      <c r="U2066" s="133"/>
      <c r="V2066" s="133"/>
      <c r="W2066" s="133"/>
      <c r="X2066" s="133"/>
    </row>
    <row r="2067" spans="1:24" x14ac:dyDescent="0.2">
      <c r="A2067" s="133"/>
      <c r="B2067" s="133"/>
      <c r="C2067" s="136"/>
      <c r="D2067" s="136"/>
      <c r="E2067" s="133"/>
      <c r="F2067" s="133"/>
      <c r="G2067" s="133"/>
      <c r="H2067" s="133"/>
      <c r="I2067" s="133"/>
      <c r="J2067" s="133"/>
      <c r="K2067" s="133"/>
      <c r="L2067" s="133"/>
      <c r="M2067" s="133"/>
      <c r="N2067" s="133"/>
      <c r="O2067" s="133"/>
      <c r="P2067" s="133"/>
      <c r="Q2067" s="166"/>
      <c r="R2067" s="133"/>
      <c r="S2067" s="133"/>
      <c r="T2067" s="133"/>
      <c r="U2067" s="133"/>
      <c r="V2067" s="133"/>
      <c r="W2067" s="133"/>
      <c r="X2067" s="133"/>
    </row>
    <row r="2068" spans="1:24" x14ac:dyDescent="0.2">
      <c r="A2068" s="133"/>
      <c r="B2068" s="133"/>
      <c r="C2068" s="136"/>
      <c r="D2068" s="136"/>
      <c r="E2068" s="133"/>
      <c r="F2068" s="133"/>
      <c r="G2068" s="133"/>
      <c r="H2068" s="133"/>
      <c r="I2068" s="133"/>
      <c r="J2068" s="133"/>
      <c r="K2068" s="133"/>
      <c r="L2068" s="133"/>
      <c r="M2068" s="133"/>
      <c r="N2068" s="133"/>
      <c r="O2068" s="133"/>
      <c r="P2068" s="133"/>
      <c r="Q2068" s="166"/>
      <c r="R2068" s="133"/>
      <c r="S2068" s="133"/>
      <c r="T2068" s="133"/>
      <c r="U2068" s="133"/>
      <c r="V2068" s="133"/>
      <c r="W2068" s="133"/>
      <c r="X2068" s="133"/>
    </row>
    <row r="2069" spans="1:24" x14ac:dyDescent="0.2">
      <c r="A2069" s="133"/>
      <c r="B2069" s="133"/>
      <c r="C2069" s="136"/>
      <c r="D2069" s="136"/>
      <c r="E2069" s="133"/>
      <c r="F2069" s="133"/>
      <c r="G2069" s="133"/>
      <c r="H2069" s="133"/>
      <c r="I2069" s="133"/>
      <c r="J2069" s="133"/>
      <c r="K2069" s="133"/>
      <c r="L2069" s="133"/>
      <c r="M2069" s="133"/>
      <c r="N2069" s="133"/>
      <c r="O2069" s="133"/>
      <c r="P2069" s="133"/>
      <c r="Q2069" s="166"/>
      <c r="R2069" s="133"/>
      <c r="S2069" s="133"/>
      <c r="T2069" s="133"/>
      <c r="U2069" s="133"/>
      <c r="V2069" s="133"/>
      <c r="W2069" s="133"/>
      <c r="X2069" s="133"/>
    </row>
    <row r="2070" spans="1:24" x14ac:dyDescent="0.2">
      <c r="A2070" s="133"/>
      <c r="B2070" s="133"/>
      <c r="C2070" s="136"/>
      <c r="D2070" s="136"/>
      <c r="E2070" s="133"/>
      <c r="F2070" s="133"/>
      <c r="G2070" s="133"/>
      <c r="H2070" s="133"/>
      <c r="I2070" s="133"/>
      <c r="J2070" s="133"/>
      <c r="K2070" s="133"/>
      <c r="L2070" s="133"/>
      <c r="M2070" s="133"/>
      <c r="N2070" s="133"/>
      <c r="O2070" s="133"/>
      <c r="P2070" s="133"/>
      <c r="Q2070" s="166"/>
      <c r="R2070" s="133"/>
      <c r="S2070" s="133"/>
      <c r="T2070" s="133"/>
      <c r="U2070" s="133"/>
      <c r="V2070" s="133"/>
      <c r="W2070" s="133"/>
      <c r="X2070" s="133"/>
    </row>
    <row r="2071" spans="1:24" x14ac:dyDescent="0.2">
      <c r="A2071" s="133"/>
      <c r="B2071" s="133"/>
      <c r="C2071" s="136"/>
      <c r="D2071" s="136"/>
      <c r="E2071" s="133"/>
      <c r="F2071" s="133"/>
      <c r="G2071" s="133"/>
      <c r="H2071" s="133"/>
      <c r="I2071" s="133"/>
      <c r="J2071" s="133"/>
      <c r="K2071" s="133"/>
      <c r="L2071" s="133"/>
      <c r="M2071" s="133"/>
      <c r="N2071" s="133"/>
      <c r="O2071" s="133"/>
      <c r="P2071" s="133"/>
      <c r="Q2071" s="166"/>
      <c r="R2071" s="133"/>
      <c r="S2071" s="133"/>
      <c r="T2071" s="133"/>
      <c r="U2071" s="133"/>
      <c r="V2071" s="133"/>
      <c r="W2071" s="133"/>
      <c r="X2071" s="133"/>
    </row>
    <row r="2072" spans="1:24" x14ac:dyDescent="0.2">
      <c r="A2072" s="133"/>
      <c r="B2072" s="133"/>
      <c r="C2072" s="136"/>
      <c r="D2072" s="136"/>
      <c r="E2072" s="133"/>
      <c r="F2072" s="133"/>
      <c r="G2072" s="133"/>
      <c r="H2072" s="133"/>
      <c r="I2072" s="133"/>
      <c r="J2072" s="133"/>
      <c r="K2072" s="133"/>
      <c r="L2072" s="133"/>
      <c r="M2072" s="133"/>
      <c r="N2072" s="133"/>
      <c r="O2072" s="133"/>
      <c r="P2072" s="133"/>
      <c r="Q2072" s="166"/>
      <c r="R2072" s="133"/>
      <c r="S2072" s="133"/>
      <c r="T2072" s="133"/>
      <c r="U2072" s="133"/>
      <c r="V2072" s="133"/>
      <c r="W2072" s="133"/>
      <c r="X2072" s="133"/>
    </row>
    <row r="2073" spans="1:24" x14ac:dyDescent="0.2">
      <c r="A2073" s="133"/>
      <c r="B2073" s="133"/>
      <c r="C2073" s="136"/>
      <c r="D2073" s="136"/>
      <c r="E2073" s="133"/>
      <c r="F2073" s="133"/>
      <c r="G2073" s="133"/>
      <c r="H2073" s="133"/>
      <c r="I2073" s="133"/>
      <c r="J2073" s="133"/>
      <c r="K2073" s="133"/>
      <c r="L2073" s="133"/>
      <c r="M2073" s="133"/>
      <c r="N2073" s="133"/>
      <c r="O2073" s="133"/>
      <c r="P2073" s="133"/>
      <c r="Q2073" s="166"/>
      <c r="R2073" s="133"/>
      <c r="S2073" s="133"/>
      <c r="T2073" s="133"/>
      <c r="U2073" s="133"/>
      <c r="V2073" s="133"/>
      <c r="W2073" s="133"/>
      <c r="X2073" s="133"/>
    </row>
    <row r="2074" spans="1:24" x14ac:dyDescent="0.2">
      <c r="A2074" s="133"/>
      <c r="B2074" s="133"/>
      <c r="C2074" s="136"/>
      <c r="D2074" s="136"/>
      <c r="E2074" s="133"/>
      <c r="F2074" s="133"/>
      <c r="G2074" s="133"/>
      <c r="H2074" s="133"/>
      <c r="I2074" s="133"/>
      <c r="J2074" s="133"/>
      <c r="K2074" s="133"/>
      <c r="L2074" s="133"/>
      <c r="M2074" s="133"/>
      <c r="N2074" s="133"/>
      <c r="O2074" s="133"/>
      <c r="P2074" s="133"/>
      <c r="Q2074" s="166"/>
      <c r="R2074" s="133"/>
      <c r="S2074" s="133"/>
      <c r="T2074" s="133"/>
      <c r="U2074" s="133"/>
      <c r="V2074" s="133"/>
      <c r="W2074" s="133"/>
      <c r="X2074" s="133"/>
    </row>
    <row r="2075" spans="1:24" x14ac:dyDescent="0.2">
      <c r="A2075" s="133"/>
      <c r="B2075" s="133"/>
      <c r="C2075" s="136"/>
      <c r="D2075" s="136"/>
      <c r="E2075" s="133"/>
      <c r="F2075" s="133"/>
      <c r="G2075" s="133"/>
      <c r="H2075" s="133"/>
      <c r="I2075" s="133"/>
      <c r="J2075" s="133"/>
      <c r="K2075" s="133"/>
      <c r="L2075" s="133"/>
      <c r="M2075" s="133"/>
      <c r="N2075" s="133"/>
      <c r="O2075" s="133"/>
      <c r="P2075" s="133"/>
      <c r="Q2075" s="166"/>
      <c r="R2075" s="133"/>
      <c r="S2075" s="133"/>
      <c r="T2075" s="133"/>
      <c r="U2075" s="133"/>
      <c r="V2075" s="133"/>
      <c r="W2075" s="133"/>
      <c r="X2075" s="133"/>
    </row>
    <row r="2076" spans="1:24" x14ac:dyDescent="0.2">
      <c r="A2076" s="133"/>
      <c r="B2076" s="133"/>
      <c r="C2076" s="136"/>
      <c r="D2076" s="136"/>
      <c r="E2076" s="133"/>
      <c r="F2076" s="133"/>
      <c r="G2076" s="133"/>
      <c r="H2076" s="133"/>
      <c r="I2076" s="133"/>
      <c r="J2076" s="133"/>
      <c r="K2076" s="133"/>
      <c r="L2076" s="133"/>
      <c r="M2076" s="133"/>
      <c r="N2076" s="133"/>
      <c r="O2076" s="133"/>
      <c r="P2076" s="133"/>
      <c r="Q2076" s="166"/>
      <c r="R2076" s="133"/>
      <c r="S2076" s="133"/>
      <c r="T2076" s="133"/>
      <c r="U2076" s="133"/>
      <c r="V2076" s="133"/>
      <c r="W2076" s="133"/>
      <c r="X2076" s="133"/>
    </row>
    <row r="2077" spans="1:24" x14ac:dyDescent="0.2">
      <c r="A2077" s="133"/>
      <c r="B2077" s="133"/>
      <c r="C2077" s="136"/>
      <c r="D2077" s="136"/>
      <c r="E2077" s="133"/>
      <c r="F2077" s="133"/>
      <c r="G2077" s="133"/>
      <c r="H2077" s="133"/>
      <c r="I2077" s="133"/>
      <c r="J2077" s="133"/>
      <c r="K2077" s="133"/>
      <c r="L2077" s="133"/>
      <c r="M2077" s="133"/>
      <c r="N2077" s="133"/>
      <c r="O2077" s="133"/>
      <c r="P2077" s="133"/>
      <c r="Q2077" s="166"/>
      <c r="R2077" s="133"/>
      <c r="S2077" s="133"/>
      <c r="T2077" s="133"/>
      <c r="U2077" s="133"/>
      <c r="V2077" s="133"/>
      <c r="W2077" s="133"/>
      <c r="X2077" s="133"/>
    </row>
    <row r="2078" spans="1:24" x14ac:dyDescent="0.2">
      <c r="A2078" s="133"/>
      <c r="B2078" s="133"/>
      <c r="C2078" s="136"/>
      <c r="D2078" s="136"/>
      <c r="E2078" s="133"/>
      <c r="F2078" s="133"/>
      <c r="G2078" s="133"/>
      <c r="H2078" s="133"/>
      <c r="I2078" s="133"/>
      <c r="J2078" s="133"/>
      <c r="K2078" s="133"/>
      <c r="L2078" s="133"/>
      <c r="M2078" s="133"/>
      <c r="N2078" s="133"/>
      <c r="O2078" s="133"/>
      <c r="P2078" s="133"/>
      <c r="Q2078" s="166"/>
      <c r="R2078" s="133"/>
      <c r="S2078" s="133"/>
      <c r="T2078" s="133"/>
      <c r="U2078" s="133"/>
      <c r="V2078" s="133"/>
      <c r="W2078" s="133"/>
      <c r="X2078" s="133"/>
    </row>
    <row r="2079" spans="1:24" x14ac:dyDescent="0.2">
      <c r="A2079" s="133"/>
      <c r="B2079" s="133"/>
      <c r="C2079" s="136"/>
      <c r="D2079" s="136"/>
      <c r="E2079" s="133"/>
      <c r="F2079" s="133"/>
      <c r="G2079" s="133"/>
      <c r="H2079" s="133"/>
      <c r="I2079" s="133"/>
      <c r="J2079" s="133"/>
      <c r="K2079" s="133"/>
      <c r="L2079" s="133"/>
      <c r="M2079" s="133"/>
      <c r="N2079" s="133"/>
      <c r="O2079" s="133"/>
      <c r="P2079" s="133"/>
      <c r="Q2079" s="166"/>
      <c r="R2079" s="133"/>
      <c r="S2079" s="133"/>
      <c r="T2079" s="133"/>
      <c r="U2079" s="133"/>
      <c r="V2079" s="133"/>
      <c r="W2079" s="133"/>
      <c r="X2079" s="133"/>
    </row>
    <row r="2080" spans="1:24" x14ac:dyDescent="0.2">
      <c r="A2080" s="133"/>
      <c r="B2080" s="133"/>
      <c r="C2080" s="136"/>
      <c r="D2080" s="136"/>
      <c r="E2080" s="133"/>
      <c r="F2080" s="133"/>
      <c r="G2080" s="133"/>
      <c r="H2080" s="133"/>
      <c r="I2080" s="133"/>
      <c r="J2080" s="133"/>
      <c r="K2080" s="133"/>
      <c r="L2080" s="133"/>
      <c r="M2080" s="133"/>
      <c r="N2080" s="133"/>
      <c r="O2080" s="133"/>
      <c r="P2080" s="133"/>
      <c r="Q2080" s="166"/>
      <c r="R2080" s="133"/>
      <c r="S2080" s="133"/>
      <c r="T2080" s="133"/>
      <c r="U2080" s="133"/>
      <c r="V2080" s="133"/>
      <c r="W2080" s="133"/>
      <c r="X2080" s="133"/>
    </row>
    <row r="2081" spans="1:24" x14ac:dyDescent="0.2">
      <c r="A2081" s="133"/>
      <c r="B2081" s="133"/>
      <c r="C2081" s="136"/>
      <c r="D2081" s="136"/>
      <c r="E2081" s="133"/>
      <c r="F2081" s="133"/>
      <c r="G2081" s="133"/>
      <c r="H2081" s="133"/>
      <c r="I2081" s="133"/>
      <c r="J2081" s="133"/>
      <c r="K2081" s="133"/>
      <c r="L2081" s="133"/>
      <c r="M2081" s="133"/>
      <c r="N2081" s="133"/>
      <c r="O2081" s="133"/>
      <c r="P2081" s="133"/>
      <c r="Q2081" s="166"/>
      <c r="R2081" s="133"/>
      <c r="S2081" s="133"/>
      <c r="T2081" s="133"/>
      <c r="U2081" s="133"/>
      <c r="V2081" s="133"/>
      <c r="W2081" s="133"/>
      <c r="X2081" s="133"/>
    </row>
    <row r="2082" spans="1:24" x14ac:dyDescent="0.2">
      <c r="A2082" s="133"/>
      <c r="B2082" s="133"/>
      <c r="C2082" s="136"/>
      <c r="D2082" s="136"/>
      <c r="E2082" s="133"/>
      <c r="F2082" s="133"/>
      <c r="G2082" s="133"/>
      <c r="H2082" s="133"/>
      <c r="I2082" s="133"/>
      <c r="J2082" s="133"/>
      <c r="K2082" s="133"/>
      <c r="L2082" s="133"/>
      <c r="M2082" s="133"/>
      <c r="N2082" s="133"/>
      <c r="O2082" s="133"/>
      <c r="P2082" s="133"/>
      <c r="Q2082" s="166"/>
      <c r="R2082" s="133"/>
      <c r="S2082" s="133"/>
      <c r="T2082" s="133"/>
      <c r="U2082" s="133"/>
      <c r="V2082" s="133"/>
      <c r="W2082" s="133"/>
      <c r="X2082" s="133"/>
    </row>
    <row r="2083" spans="1:24" x14ac:dyDescent="0.2">
      <c r="A2083" s="133"/>
      <c r="B2083" s="133"/>
      <c r="C2083" s="136"/>
      <c r="D2083" s="136"/>
      <c r="E2083" s="133"/>
      <c r="F2083" s="133"/>
      <c r="G2083" s="133"/>
      <c r="H2083" s="133"/>
      <c r="I2083" s="133"/>
      <c r="J2083" s="133"/>
      <c r="K2083" s="133"/>
      <c r="L2083" s="133"/>
      <c r="M2083" s="133"/>
      <c r="N2083" s="133"/>
      <c r="O2083" s="133"/>
      <c r="P2083" s="133"/>
      <c r="Q2083" s="166"/>
      <c r="R2083" s="133"/>
      <c r="S2083" s="133"/>
      <c r="T2083" s="133"/>
      <c r="U2083" s="133"/>
      <c r="V2083" s="133"/>
      <c r="W2083" s="133"/>
      <c r="X2083" s="133"/>
    </row>
    <row r="2084" spans="1:24" x14ac:dyDescent="0.2">
      <c r="A2084" s="133"/>
      <c r="B2084" s="133"/>
      <c r="C2084" s="136"/>
      <c r="D2084" s="136"/>
      <c r="E2084" s="133"/>
      <c r="F2084" s="133"/>
      <c r="G2084" s="133"/>
      <c r="H2084" s="133"/>
      <c r="I2084" s="133"/>
      <c r="J2084" s="133"/>
      <c r="K2084" s="133"/>
      <c r="L2084" s="133"/>
      <c r="M2084" s="133"/>
      <c r="N2084" s="133"/>
      <c r="O2084" s="133"/>
      <c r="P2084" s="133"/>
      <c r="Q2084" s="166"/>
      <c r="R2084" s="133"/>
      <c r="S2084" s="133"/>
      <c r="T2084" s="133"/>
      <c r="U2084" s="133"/>
      <c r="V2084" s="133"/>
      <c r="W2084" s="133"/>
      <c r="X2084" s="133"/>
    </row>
    <row r="2085" spans="1:24" x14ac:dyDescent="0.2">
      <c r="A2085" s="133"/>
      <c r="B2085" s="133"/>
      <c r="C2085" s="136"/>
      <c r="D2085" s="136"/>
      <c r="E2085" s="133"/>
      <c r="F2085" s="133"/>
      <c r="G2085" s="133"/>
      <c r="H2085" s="133"/>
      <c r="I2085" s="133"/>
      <c r="J2085" s="133"/>
      <c r="K2085" s="133"/>
      <c r="L2085" s="133"/>
      <c r="M2085" s="133"/>
      <c r="N2085" s="133"/>
      <c r="O2085" s="133"/>
      <c r="P2085" s="133"/>
      <c r="Q2085" s="166"/>
      <c r="R2085" s="133"/>
      <c r="S2085" s="133"/>
      <c r="T2085" s="133"/>
      <c r="U2085" s="133"/>
      <c r="V2085" s="133"/>
      <c r="W2085" s="133"/>
      <c r="X2085" s="133"/>
    </row>
    <row r="2086" spans="1:24" x14ac:dyDescent="0.2">
      <c r="A2086" s="133"/>
      <c r="B2086" s="133"/>
      <c r="C2086" s="136"/>
      <c r="D2086" s="136"/>
      <c r="E2086" s="133"/>
      <c r="F2086" s="133"/>
      <c r="G2086" s="133"/>
      <c r="H2086" s="133"/>
      <c r="I2086" s="133"/>
      <c r="J2086" s="133"/>
      <c r="K2086" s="133"/>
      <c r="L2086" s="133"/>
      <c r="M2086" s="133"/>
      <c r="N2086" s="133"/>
      <c r="O2086" s="133"/>
      <c r="P2086" s="133"/>
      <c r="Q2086" s="166"/>
      <c r="R2086" s="133"/>
      <c r="S2086" s="133"/>
      <c r="T2086" s="133"/>
      <c r="U2086" s="133"/>
      <c r="V2086" s="133"/>
      <c r="W2086" s="133"/>
      <c r="X2086" s="133"/>
    </row>
    <row r="2087" spans="1:24" x14ac:dyDescent="0.2">
      <c r="A2087" s="133"/>
      <c r="B2087" s="133"/>
      <c r="C2087" s="136"/>
      <c r="D2087" s="136"/>
      <c r="E2087" s="133"/>
      <c r="F2087" s="133"/>
      <c r="G2087" s="133"/>
      <c r="H2087" s="133"/>
      <c r="I2087" s="133"/>
      <c r="J2087" s="133"/>
      <c r="K2087" s="133"/>
      <c r="L2087" s="133"/>
      <c r="M2087" s="133"/>
      <c r="N2087" s="133"/>
      <c r="O2087" s="133"/>
      <c r="P2087" s="133"/>
      <c r="Q2087" s="166"/>
      <c r="R2087" s="133"/>
      <c r="S2087" s="133"/>
      <c r="T2087" s="133"/>
      <c r="U2087" s="133"/>
      <c r="V2087" s="133"/>
      <c r="W2087" s="133"/>
      <c r="X2087" s="133"/>
    </row>
    <row r="2088" spans="1:24" x14ac:dyDescent="0.2">
      <c r="A2088" s="133"/>
      <c r="B2088" s="133"/>
      <c r="C2088" s="136"/>
      <c r="D2088" s="136"/>
      <c r="E2088" s="133"/>
      <c r="F2088" s="133"/>
      <c r="G2088" s="133"/>
      <c r="H2088" s="133"/>
      <c r="I2088" s="133"/>
      <c r="J2088" s="133"/>
      <c r="K2088" s="133"/>
      <c r="L2088" s="133"/>
      <c r="M2088" s="133"/>
      <c r="N2088" s="133"/>
      <c r="O2088" s="133"/>
      <c r="P2088" s="133"/>
      <c r="Q2088" s="166"/>
      <c r="R2088" s="133"/>
      <c r="S2088" s="133"/>
      <c r="T2088" s="133"/>
      <c r="U2088" s="133"/>
      <c r="V2088" s="133"/>
      <c r="W2088" s="133"/>
      <c r="X2088" s="133"/>
    </row>
    <row r="2089" spans="1:24" x14ac:dyDescent="0.2">
      <c r="A2089" s="133"/>
      <c r="B2089" s="133"/>
      <c r="C2089" s="136"/>
      <c r="D2089" s="136"/>
      <c r="E2089" s="133"/>
      <c r="F2089" s="133"/>
      <c r="G2089" s="133"/>
      <c r="H2089" s="133"/>
      <c r="I2089" s="133"/>
      <c r="J2089" s="133"/>
      <c r="K2089" s="133"/>
      <c r="L2089" s="133"/>
      <c r="M2089" s="133"/>
      <c r="N2089" s="133"/>
      <c r="O2089" s="133"/>
      <c r="P2089" s="133"/>
      <c r="Q2089" s="166"/>
      <c r="R2089" s="133"/>
      <c r="S2089" s="133"/>
      <c r="T2089" s="133"/>
      <c r="U2089" s="133"/>
      <c r="V2089" s="133"/>
      <c r="W2089" s="133"/>
      <c r="X2089" s="133"/>
    </row>
    <row r="2090" spans="1:24" x14ac:dyDescent="0.2">
      <c r="A2090" s="133"/>
      <c r="B2090" s="133"/>
      <c r="C2090" s="136"/>
      <c r="D2090" s="136"/>
      <c r="E2090" s="133"/>
      <c r="F2090" s="133"/>
      <c r="G2090" s="133"/>
      <c r="H2090" s="133"/>
      <c r="I2090" s="133"/>
      <c r="J2090" s="133"/>
      <c r="K2090" s="133"/>
      <c r="L2090" s="133"/>
      <c r="M2090" s="133"/>
      <c r="N2090" s="133"/>
      <c r="O2090" s="133"/>
      <c r="P2090" s="133"/>
      <c r="Q2090" s="166"/>
      <c r="R2090" s="133"/>
      <c r="S2090" s="133"/>
      <c r="T2090" s="133"/>
      <c r="U2090" s="133"/>
      <c r="V2090" s="133"/>
      <c r="W2090" s="133"/>
      <c r="X2090" s="133"/>
    </row>
    <row r="2091" spans="1:24" x14ac:dyDescent="0.2">
      <c r="A2091" s="133"/>
      <c r="B2091" s="133"/>
      <c r="C2091" s="136"/>
      <c r="D2091" s="136"/>
      <c r="E2091" s="133"/>
      <c r="F2091" s="133"/>
      <c r="G2091" s="133"/>
      <c r="H2091" s="133"/>
      <c r="I2091" s="133"/>
      <c r="J2091" s="133"/>
      <c r="K2091" s="133"/>
      <c r="L2091" s="133"/>
      <c r="M2091" s="133"/>
      <c r="N2091" s="133"/>
      <c r="O2091" s="133"/>
      <c r="P2091" s="133"/>
      <c r="Q2091" s="166"/>
      <c r="R2091" s="133"/>
      <c r="S2091" s="133"/>
      <c r="T2091" s="133"/>
      <c r="U2091" s="133"/>
      <c r="V2091" s="133"/>
      <c r="W2091" s="133"/>
      <c r="X2091" s="133"/>
    </row>
    <row r="2092" spans="1:24" x14ac:dyDescent="0.2">
      <c r="A2092" s="133"/>
      <c r="B2092" s="133"/>
      <c r="C2092" s="136"/>
      <c r="D2092" s="136"/>
      <c r="E2092" s="133"/>
      <c r="F2092" s="133"/>
      <c r="G2092" s="133"/>
      <c r="H2092" s="133"/>
      <c r="I2092" s="133"/>
      <c r="J2092" s="133"/>
      <c r="K2092" s="133"/>
      <c r="L2092" s="133"/>
      <c r="M2092" s="133"/>
      <c r="N2092" s="133"/>
      <c r="O2092" s="133"/>
      <c r="P2092" s="133"/>
      <c r="Q2092" s="166"/>
      <c r="R2092" s="133"/>
      <c r="S2092" s="133"/>
      <c r="T2092" s="133"/>
      <c r="U2092" s="133"/>
      <c r="V2092" s="133"/>
      <c r="W2092" s="133"/>
      <c r="X2092" s="133"/>
    </row>
    <row r="2093" spans="1:24" x14ac:dyDescent="0.2">
      <c r="A2093" s="133"/>
      <c r="B2093" s="133"/>
      <c r="C2093" s="136"/>
      <c r="D2093" s="136"/>
      <c r="E2093" s="133"/>
      <c r="F2093" s="133"/>
      <c r="G2093" s="133"/>
      <c r="H2093" s="133"/>
      <c r="I2093" s="133"/>
      <c r="J2093" s="133"/>
      <c r="K2093" s="133"/>
      <c r="L2093" s="133"/>
      <c r="M2093" s="133"/>
      <c r="N2093" s="133"/>
      <c r="O2093" s="133"/>
      <c r="P2093" s="133"/>
      <c r="Q2093" s="166"/>
      <c r="R2093" s="133"/>
      <c r="S2093" s="133"/>
      <c r="T2093" s="133"/>
      <c r="U2093" s="133"/>
      <c r="V2093" s="133"/>
      <c r="W2093" s="133"/>
      <c r="X2093" s="133"/>
    </row>
    <row r="2094" spans="1:24" x14ac:dyDescent="0.2">
      <c r="A2094" s="133"/>
      <c r="B2094" s="133"/>
      <c r="C2094" s="136"/>
      <c r="D2094" s="136"/>
      <c r="E2094" s="133"/>
      <c r="F2094" s="133"/>
      <c r="G2094" s="133"/>
      <c r="H2094" s="133"/>
      <c r="I2094" s="133"/>
      <c r="J2094" s="133"/>
      <c r="K2094" s="133"/>
      <c r="L2094" s="133"/>
      <c r="M2094" s="133"/>
      <c r="N2094" s="133"/>
      <c r="O2094" s="133"/>
      <c r="P2094" s="133"/>
      <c r="Q2094" s="166"/>
      <c r="R2094" s="133"/>
      <c r="S2094" s="133"/>
      <c r="T2094" s="133"/>
      <c r="U2094" s="133"/>
      <c r="V2094" s="133"/>
      <c r="W2094" s="133"/>
      <c r="X2094" s="133"/>
    </row>
    <row r="2095" spans="1:24" x14ac:dyDescent="0.2">
      <c r="A2095" s="133"/>
      <c r="B2095" s="133"/>
      <c r="C2095" s="136"/>
      <c r="D2095" s="136"/>
      <c r="E2095" s="133"/>
      <c r="F2095" s="133"/>
      <c r="G2095" s="133"/>
      <c r="H2095" s="133"/>
      <c r="I2095" s="133"/>
      <c r="J2095" s="133"/>
      <c r="K2095" s="133"/>
      <c r="L2095" s="133"/>
      <c r="M2095" s="133"/>
      <c r="N2095" s="133"/>
      <c r="O2095" s="133"/>
      <c r="P2095" s="133"/>
      <c r="Q2095" s="166"/>
      <c r="R2095" s="133"/>
      <c r="S2095" s="133"/>
      <c r="T2095" s="133"/>
      <c r="U2095" s="133"/>
      <c r="V2095" s="133"/>
      <c r="W2095" s="133"/>
      <c r="X2095" s="133"/>
    </row>
    <row r="2096" spans="1:24" x14ac:dyDescent="0.2">
      <c r="A2096" s="133"/>
      <c r="B2096" s="133"/>
      <c r="C2096" s="136"/>
      <c r="D2096" s="136"/>
      <c r="E2096" s="133"/>
      <c r="F2096" s="133"/>
      <c r="G2096" s="133"/>
      <c r="H2096" s="133"/>
      <c r="I2096" s="133"/>
      <c r="J2096" s="133"/>
      <c r="K2096" s="133"/>
      <c r="L2096" s="133"/>
      <c r="M2096" s="133"/>
      <c r="N2096" s="133"/>
      <c r="O2096" s="133"/>
      <c r="P2096" s="133"/>
      <c r="Q2096" s="166"/>
      <c r="R2096" s="133"/>
      <c r="S2096" s="133"/>
      <c r="T2096" s="133"/>
      <c r="U2096" s="133"/>
      <c r="V2096" s="133"/>
      <c r="W2096" s="133"/>
      <c r="X2096" s="133"/>
    </row>
    <row r="2097" spans="1:24" x14ac:dyDescent="0.2">
      <c r="A2097" s="133"/>
      <c r="B2097" s="133"/>
      <c r="C2097" s="136"/>
      <c r="D2097" s="136"/>
      <c r="E2097" s="133"/>
      <c r="F2097" s="133"/>
      <c r="G2097" s="133"/>
      <c r="H2097" s="133"/>
      <c r="I2097" s="133"/>
      <c r="J2097" s="133"/>
      <c r="K2097" s="133"/>
      <c r="L2097" s="133"/>
      <c r="M2097" s="133"/>
      <c r="N2097" s="133"/>
      <c r="O2097" s="133"/>
      <c r="P2097" s="133"/>
      <c r="Q2097" s="166"/>
      <c r="R2097" s="133"/>
      <c r="S2097" s="133"/>
      <c r="T2097" s="133"/>
      <c r="U2097" s="133"/>
      <c r="V2097" s="133"/>
      <c r="W2097" s="133"/>
      <c r="X2097" s="133"/>
    </row>
    <row r="2098" spans="1:24" x14ac:dyDescent="0.2">
      <c r="A2098" s="133"/>
      <c r="B2098" s="133"/>
      <c r="C2098" s="136"/>
      <c r="D2098" s="136"/>
      <c r="E2098" s="133"/>
      <c r="F2098" s="133"/>
      <c r="G2098" s="133"/>
      <c r="H2098" s="133"/>
      <c r="I2098" s="133"/>
      <c r="J2098" s="133"/>
      <c r="K2098" s="133"/>
      <c r="L2098" s="133"/>
      <c r="M2098" s="133"/>
      <c r="N2098" s="133"/>
      <c r="O2098" s="133"/>
      <c r="P2098" s="133"/>
      <c r="Q2098" s="166"/>
      <c r="R2098" s="133"/>
      <c r="S2098" s="133"/>
      <c r="T2098" s="133"/>
      <c r="U2098" s="133"/>
      <c r="V2098" s="133"/>
      <c r="W2098" s="133"/>
      <c r="X2098" s="133"/>
    </row>
    <row r="2099" spans="1:24" x14ac:dyDescent="0.2">
      <c r="A2099" s="133"/>
      <c r="B2099" s="133"/>
      <c r="C2099" s="136"/>
      <c r="D2099" s="136"/>
      <c r="E2099" s="133"/>
      <c r="F2099" s="133"/>
      <c r="G2099" s="133"/>
      <c r="H2099" s="133"/>
      <c r="I2099" s="133"/>
      <c r="J2099" s="133"/>
      <c r="K2099" s="133"/>
      <c r="L2099" s="133"/>
      <c r="M2099" s="133"/>
      <c r="N2099" s="133"/>
      <c r="O2099" s="133"/>
      <c r="P2099" s="133"/>
      <c r="Q2099" s="166"/>
      <c r="R2099" s="133"/>
      <c r="S2099" s="133"/>
      <c r="T2099" s="133"/>
      <c r="U2099" s="133"/>
      <c r="V2099" s="133"/>
      <c r="W2099" s="133"/>
      <c r="X2099" s="133"/>
    </row>
    <row r="2100" spans="1:24" x14ac:dyDescent="0.2">
      <c r="A2100" s="133"/>
      <c r="B2100" s="133"/>
      <c r="C2100" s="136"/>
      <c r="D2100" s="136"/>
      <c r="E2100" s="133"/>
      <c r="F2100" s="133"/>
      <c r="G2100" s="133"/>
      <c r="H2100" s="133"/>
      <c r="I2100" s="133"/>
      <c r="J2100" s="133"/>
      <c r="K2100" s="133"/>
      <c r="L2100" s="133"/>
      <c r="M2100" s="133"/>
      <c r="N2100" s="133"/>
      <c r="O2100" s="133"/>
      <c r="P2100" s="133"/>
      <c r="Q2100" s="166"/>
      <c r="R2100" s="133"/>
      <c r="S2100" s="133"/>
      <c r="T2100" s="133"/>
      <c r="U2100" s="133"/>
      <c r="V2100" s="133"/>
      <c r="W2100" s="133"/>
      <c r="X2100" s="133"/>
    </row>
    <row r="2101" spans="1:24" x14ac:dyDescent="0.2">
      <c r="A2101" s="133"/>
      <c r="B2101" s="133"/>
      <c r="C2101" s="136"/>
      <c r="D2101" s="136"/>
      <c r="E2101" s="133"/>
      <c r="F2101" s="133"/>
      <c r="G2101" s="133"/>
      <c r="H2101" s="133"/>
      <c r="I2101" s="133"/>
      <c r="J2101" s="133"/>
      <c r="K2101" s="133"/>
      <c r="L2101" s="133"/>
      <c r="M2101" s="133"/>
      <c r="N2101" s="133"/>
      <c r="O2101" s="133"/>
      <c r="P2101" s="133"/>
      <c r="Q2101" s="166"/>
      <c r="R2101" s="133"/>
      <c r="S2101" s="133"/>
      <c r="T2101" s="133"/>
      <c r="U2101" s="133"/>
      <c r="V2101" s="133"/>
      <c r="W2101" s="133"/>
      <c r="X2101" s="133"/>
    </row>
    <row r="2102" spans="1:24" x14ac:dyDescent="0.2">
      <c r="A2102" s="133"/>
      <c r="B2102" s="133"/>
      <c r="C2102" s="136"/>
      <c r="D2102" s="136"/>
      <c r="E2102" s="133"/>
      <c r="F2102" s="133"/>
      <c r="G2102" s="133"/>
      <c r="H2102" s="133"/>
      <c r="I2102" s="133"/>
      <c r="J2102" s="133"/>
      <c r="K2102" s="133"/>
      <c r="L2102" s="133"/>
      <c r="M2102" s="133"/>
      <c r="N2102" s="133"/>
      <c r="O2102" s="133"/>
      <c r="P2102" s="133"/>
      <c r="Q2102" s="166"/>
      <c r="R2102" s="133"/>
      <c r="S2102" s="133"/>
      <c r="T2102" s="133"/>
      <c r="U2102" s="133"/>
      <c r="V2102" s="133"/>
      <c r="W2102" s="133"/>
      <c r="X2102" s="133"/>
    </row>
    <row r="2103" spans="1:24" x14ac:dyDescent="0.2">
      <c r="A2103" s="133"/>
      <c r="B2103" s="133"/>
      <c r="C2103" s="136"/>
      <c r="D2103" s="136"/>
      <c r="E2103" s="133"/>
      <c r="F2103" s="133"/>
      <c r="G2103" s="133"/>
      <c r="H2103" s="133"/>
      <c r="I2103" s="133"/>
      <c r="J2103" s="133"/>
      <c r="K2103" s="133"/>
      <c r="L2103" s="133"/>
      <c r="M2103" s="133"/>
      <c r="N2103" s="133"/>
      <c r="O2103" s="133"/>
      <c r="P2103" s="133"/>
      <c r="Q2103" s="166"/>
      <c r="R2103" s="133"/>
      <c r="S2103" s="133"/>
      <c r="T2103" s="133"/>
      <c r="U2103" s="133"/>
      <c r="V2103" s="133"/>
      <c r="W2103" s="133"/>
      <c r="X2103" s="133"/>
    </row>
    <row r="2104" spans="1:24" x14ac:dyDescent="0.2">
      <c r="A2104" s="133"/>
      <c r="B2104" s="133"/>
      <c r="C2104" s="136"/>
      <c r="D2104" s="136"/>
      <c r="E2104" s="133"/>
      <c r="F2104" s="133"/>
      <c r="G2104" s="133"/>
      <c r="H2104" s="133"/>
      <c r="I2104" s="133"/>
      <c r="J2104" s="133"/>
      <c r="K2104" s="133"/>
      <c r="L2104" s="133"/>
      <c r="M2104" s="133"/>
      <c r="N2104" s="133"/>
      <c r="O2104" s="133"/>
      <c r="P2104" s="133"/>
      <c r="Q2104" s="166"/>
      <c r="R2104" s="133"/>
      <c r="S2104" s="133"/>
      <c r="T2104" s="133"/>
      <c r="U2104" s="133"/>
      <c r="V2104" s="133"/>
      <c r="W2104" s="133"/>
      <c r="X2104" s="133"/>
    </row>
    <row r="2105" spans="1:24" x14ac:dyDescent="0.2">
      <c r="A2105" s="133"/>
      <c r="B2105" s="133"/>
      <c r="C2105" s="136"/>
      <c r="D2105" s="136"/>
      <c r="E2105" s="133"/>
      <c r="F2105" s="133"/>
      <c r="G2105" s="133"/>
      <c r="H2105" s="133"/>
      <c r="I2105" s="133"/>
      <c r="J2105" s="133"/>
      <c r="K2105" s="133"/>
      <c r="L2105" s="133"/>
      <c r="M2105" s="133"/>
      <c r="N2105" s="133"/>
      <c r="O2105" s="133"/>
      <c r="P2105" s="133"/>
      <c r="Q2105" s="166"/>
      <c r="R2105" s="133"/>
      <c r="S2105" s="133"/>
      <c r="T2105" s="133"/>
      <c r="U2105" s="133"/>
      <c r="V2105" s="133"/>
      <c r="W2105" s="133"/>
      <c r="X2105" s="133"/>
    </row>
    <row r="2106" spans="1:24" x14ac:dyDescent="0.2">
      <c r="A2106" s="133"/>
      <c r="B2106" s="133"/>
      <c r="C2106" s="136"/>
      <c r="D2106" s="136"/>
      <c r="E2106" s="133"/>
      <c r="F2106" s="133"/>
      <c r="G2106" s="133"/>
      <c r="H2106" s="133"/>
      <c r="I2106" s="133"/>
      <c r="J2106" s="133"/>
      <c r="K2106" s="133"/>
      <c r="L2106" s="133"/>
      <c r="M2106" s="133"/>
      <c r="N2106" s="133"/>
      <c r="O2106" s="133"/>
      <c r="P2106" s="133"/>
      <c r="Q2106" s="166"/>
      <c r="R2106" s="133"/>
      <c r="S2106" s="133"/>
      <c r="T2106" s="133"/>
      <c r="U2106" s="133"/>
      <c r="V2106" s="133"/>
      <c r="W2106" s="133"/>
      <c r="X2106" s="133"/>
    </row>
    <row r="2107" spans="1:24" x14ac:dyDescent="0.2">
      <c r="A2107" s="133"/>
      <c r="B2107" s="133"/>
      <c r="C2107" s="136"/>
      <c r="D2107" s="136"/>
      <c r="E2107" s="133"/>
      <c r="F2107" s="133"/>
      <c r="G2107" s="133"/>
      <c r="H2107" s="133"/>
      <c r="I2107" s="133"/>
      <c r="J2107" s="133"/>
      <c r="K2107" s="133"/>
      <c r="L2107" s="133"/>
      <c r="M2107" s="133"/>
      <c r="N2107" s="133"/>
      <c r="O2107" s="133"/>
      <c r="P2107" s="133"/>
      <c r="Q2107" s="166"/>
      <c r="R2107" s="133"/>
      <c r="S2107" s="133"/>
      <c r="T2107" s="133"/>
      <c r="U2107" s="133"/>
      <c r="V2107" s="133"/>
      <c r="W2107" s="133"/>
      <c r="X2107" s="133"/>
    </row>
    <row r="2108" spans="1:24" x14ac:dyDescent="0.2">
      <c r="A2108" s="133"/>
      <c r="B2108" s="133"/>
      <c r="C2108" s="136"/>
      <c r="D2108" s="136"/>
      <c r="E2108" s="133"/>
      <c r="F2108" s="133"/>
      <c r="G2108" s="133"/>
      <c r="H2108" s="133"/>
      <c r="I2108" s="133"/>
      <c r="J2108" s="133"/>
      <c r="K2108" s="133"/>
      <c r="L2108" s="133"/>
      <c r="M2108" s="133"/>
      <c r="N2108" s="133"/>
      <c r="O2108" s="133"/>
      <c r="P2108" s="133"/>
      <c r="Q2108" s="166"/>
      <c r="R2108" s="133"/>
      <c r="S2108" s="133"/>
      <c r="T2108" s="133"/>
      <c r="U2108" s="133"/>
      <c r="V2108" s="133"/>
      <c r="W2108" s="133"/>
      <c r="X2108" s="133"/>
    </row>
    <row r="2109" spans="1:24" x14ac:dyDescent="0.2">
      <c r="A2109" s="133"/>
      <c r="B2109" s="133"/>
      <c r="C2109" s="136"/>
      <c r="D2109" s="136"/>
      <c r="E2109" s="133"/>
      <c r="F2109" s="133"/>
      <c r="G2109" s="133"/>
      <c r="H2109" s="133"/>
      <c r="I2109" s="133"/>
      <c r="J2109" s="133"/>
      <c r="K2109" s="133"/>
      <c r="L2109" s="133"/>
      <c r="M2109" s="133"/>
      <c r="N2109" s="133"/>
      <c r="O2109" s="133"/>
      <c r="P2109" s="133"/>
      <c r="Q2109" s="166"/>
      <c r="R2109" s="133"/>
      <c r="S2109" s="133"/>
      <c r="T2109" s="133"/>
      <c r="U2109" s="133"/>
      <c r="V2109" s="133"/>
      <c r="W2109" s="133"/>
      <c r="X2109" s="133"/>
    </row>
    <row r="2110" spans="1:24" x14ac:dyDescent="0.2">
      <c r="A2110" s="133"/>
      <c r="B2110" s="133"/>
      <c r="C2110" s="136"/>
      <c r="D2110" s="136"/>
      <c r="E2110" s="133"/>
      <c r="F2110" s="133"/>
      <c r="G2110" s="133"/>
      <c r="H2110" s="133"/>
      <c r="I2110" s="133"/>
      <c r="J2110" s="133"/>
      <c r="K2110" s="133"/>
      <c r="L2110" s="133"/>
      <c r="M2110" s="133"/>
      <c r="N2110" s="133"/>
      <c r="O2110" s="133"/>
      <c r="P2110" s="133"/>
      <c r="Q2110" s="166"/>
      <c r="R2110" s="133"/>
      <c r="S2110" s="133"/>
      <c r="T2110" s="133"/>
      <c r="U2110" s="133"/>
      <c r="V2110" s="133"/>
      <c r="W2110" s="133"/>
      <c r="X2110" s="133"/>
    </row>
    <row r="2111" spans="1:24" x14ac:dyDescent="0.2">
      <c r="A2111" s="133"/>
      <c r="B2111" s="133"/>
      <c r="C2111" s="136"/>
      <c r="D2111" s="136"/>
      <c r="E2111" s="133"/>
      <c r="F2111" s="133"/>
      <c r="G2111" s="133"/>
      <c r="H2111" s="133"/>
      <c r="I2111" s="133"/>
      <c r="J2111" s="133"/>
      <c r="K2111" s="133"/>
      <c r="L2111" s="133"/>
      <c r="M2111" s="133"/>
      <c r="N2111" s="133"/>
      <c r="O2111" s="133"/>
      <c r="P2111" s="133"/>
      <c r="Q2111" s="166"/>
      <c r="R2111" s="133"/>
      <c r="S2111" s="133"/>
      <c r="T2111" s="133"/>
      <c r="U2111" s="133"/>
      <c r="V2111" s="133"/>
      <c r="W2111" s="133"/>
      <c r="X2111" s="133"/>
    </row>
    <row r="2112" spans="1:24" x14ac:dyDescent="0.2">
      <c r="A2112" s="133"/>
      <c r="B2112" s="133"/>
      <c r="C2112" s="136"/>
      <c r="D2112" s="136"/>
      <c r="E2112" s="133"/>
      <c r="F2112" s="133"/>
      <c r="G2112" s="133"/>
      <c r="H2112" s="133"/>
      <c r="I2112" s="133"/>
      <c r="J2112" s="133"/>
      <c r="K2112" s="133"/>
      <c r="L2112" s="133"/>
      <c r="M2112" s="133"/>
      <c r="N2112" s="133"/>
      <c r="O2112" s="133"/>
      <c r="P2112" s="133"/>
      <c r="Q2112" s="166"/>
      <c r="R2112" s="133"/>
      <c r="S2112" s="133"/>
      <c r="T2112" s="133"/>
      <c r="U2112" s="133"/>
      <c r="V2112" s="133"/>
      <c r="W2112" s="133"/>
      <c r="X2112" s="133"/>
    </row>
    <row r="2113" spans="1:24" x14ac:dyDescent="0.2">
      <c r="A2113" s="133"/>
      <c r="B2113" s="133"/>
      <c r="C2113" s="136"/>
      <c r="D2113" s="136"/>
      <c r="E2113" s="133"/>
      <c r="F2113" s="133"/>
      <c r="G2113" s="133"/>
      <c r="H2113" s="133"/>
      <c r="I2113" s="133"/>
      <c r="J2113" s="133"/>
      <c r="K2113" s="133"/>
      <c r="L2113" s="133"/>
      <c r="M2113" s="133"/>
      <c r="N2113" s="133"/>
      <c r="O2113" s="133"/>
      <c r="P2113" s="133"/>
      <c r="Q2113" s="166"/>
      <c r="R2113" s="133"/>
      <c r="S2113" s="133"/>
      <c r="T2113" s="133"/>
      <c r="U2113" s="133"/>
      <c r="V2113" s="133"/>
      <c r="W2113" s="133"/>
      <c r="X2113" s="133"/>
    </row>
    <row r="2114" spans="1:24" x14ac:dyDescent="0.2">
      <c r="A2114" s="133"/>
      <c r="B2114" s="133"/>
      <c r="C2114" s="136"/>
      <c r="D2114" s="136"/>
      <c r="E2114" s="133"/>
      <c r="F2114" s="133"/>
      <c r="G2114" s="133"/>
      <c r="H2114" s="133"/>
      <c r="I2114" s="133"/>
      <c r="J2114" s="133"/>
      <c r="K2114" s="133"/>
      <c r="L2114" s="133"/>
      <c r="M2114" s="133"/>
      <c r="N2114" s="133"/>
      <c r="O2114" s="133"/>
      <c r="P2114" s="133"/>
      <c r="Q2114" s="166"/>
      <c r="R2114" s="133"/>
      <c r="S2114" s="133"/>
      <c r="T2114" s="133"/>
      <c r="U2114" s="133"/>
      <c r="V2114" s="133"/>
      <c r="W2114" s="133"/>
      <c r="X2114" s="133"/>
    </row>
    <row r="2115" spans="1:24" x14ac:dyDescent="0.2">
      <c r="A2115" s="133"/>
      <c r="B2115" s="133"/>
      <c r="C2115" s="136"/>
      <c r="D2115" s="136"/>
      <c r="E2115" s="133"/>
      <c r="F2115" s="133"/>
      <c r="G2115" s="133"/>
      <c r="H2115" s="133"/>
      <c r="I2115" s="133"/>
      <c r="J2115" s="133"/>
      <c r="K2115" s="133"/>
      <c r="L2115" s="133"/>
      <c r="M2115" s="133"/>
      <c r="N2115" s="133"/>
      <c r="O2115" s="133"/>
      <c r="P2115" s="133"/>
      <c r="Q2115" s="166"/>
      <c r="R2115" s="133"/>
      <c r="S2115" s="133"/>
      <c r="T2115" s="133"/>
      <c r="U2115" s="133"/>
      <c r="V2115" s="133"/>
      <c r="W2115" s="133"/>
      <c r="X2115" s="133"/>
    </row>
    <row r="2116" spans="1:24" x14ac:dyDescent="0.2">
      <c r="A2116" s="133"/>
      <c r="B2116" s="133"/>
      <c r="C2116" s="136"/>
      <c r="D2116" s="136"/>
      <c r="E2116" s="133"/>
      <c r="F2116" s="133"/>
      <c r="G2116" s="133"/>
      <c r="H2116" s="133"/>
      <c r="I2116" s="133"/>
      <c r="J2116" s="133"/>
      <c r="K2116" s="133"/>
      <c r="L2116" s="133"/>
      <c r="M2116" s="133"/>
      <c r="N2116" s="133"/>
      <c r="O2116" s="133"/>
      <c r="P2116" s="133"/>
      <c r="Q2116" s="166"/>
      <c r="R2116" s="133"/>
      <c r="S2116" s="133"/>
      <c r="T2116" s="133"/>
      <c r="U2116" s="133"/>
      <c r="V2116" s="133"/>
      <c r="W2116" s="133"/>
      <c r="X2116" s="133"/>
    </row>
    <row r="2117" spans="1:24" x14ac:dyDescent="0.2">
      <c r="A2117" s="133"/>
      <c r="B2117" s="133"/>
      <c r="C2117" s="136"/>
      <c r="D2117" s="136"/>
      <c r="E2117" s="133"/>
      <c r="F2117" s="133"/>
      <c r="G2117" s="133"/>
      <c r="H2117" s="133"/>
      <c r="I2117" s="133"/>
      <c r="J2117" s="133"/>
      <c r="K2117" s="133"/>
      <c r="L2117" s="133"/>
      <c r="M2117" s="133"/>
      <c r="N2117" s="133"/>
      <c r="O2117" s="133"/>
      <c r="P2117" s="133"/>
      <c r="Q2117" s="166"/>
      <c r="R2117" s="133"/>
      <c r="S2117" s="133"/>
      <c r="T2117" s="133"/>
      <c r="U2117" s="133"/>
      <c r="V2117" s="133"/>
      <c r="W2117" s="133"/>
      <c r="X2117" s="133"/>
    </row>
    <row r="2118" spans="1:24" x14ac:dyDescent="0.2">
      <c r="A2118" s="133"/>
      <c r="B2118" s="133"/>
      <c r="C2118" s="136"/>
      <c r="D2118" s="136"/>
      <c r="E2118" s="133"/>
      <c r="F2118" s="133"/>
      <c r="G2118" s="133"/>
      <c r="H2118" s="133"/>
      <c r="I2118" s="133"/>
      <c r="J2118" s="133"/>
      <c r="K2118" s="133"/>
      <c r="L2118" s="133"/>
      <c r="M2118" s="133"/>
      <c r="N2118" s="133"/>
      <c r="O2118" s="133"/>
      <c r="P2118" s="133"/>
      <c r="Q2118" s="166"/>
      <c r="R2118" s="133"/>
      <c r="S2118" s="133"/>
      <c r="T2118" s="133"/>
      <c r="U2118" s="133"/>
      <c r="V2118" s="133"/>
      <c r="W2118" s="133"/>
      <c r="X2118" s="133"/>
    </row>
    <row r="2119" spans="1:24" x14ac:dyDescent="0.2">
      <c r="A2119" s="133"/>
      <c r="B2119" s="133"/>
      <c r="C2119" s="136"/>
      <c r="D2119" s="136"/>
      <c r="E2119" s="133"/>
      <c r="F2119" s="133"/>
      <c r="G2119" s="133"/>
      <c r="H2119" s="133"/>
      <c r="I2119" s="133"/>
      <c r="J2119" s="133"/>
      <c r="K2119" s="133"/>
      <c r="L2119" s="133"/>
      <c r="M2119" s="133"/>
      <c r="N2119" s="133"/>
      <c r="O2119" s="133"/>
      <c r="P2119" s="133"/>
      <c r="Q2119" s="166"/>
      <c r="R2119" s="133"/>
      <c r="S2119" s="133"/>
      <c r="T2119" s="133"/>
      <c r="U2119" s="133"/>
      <c r="V2119" s="133"/>
      <c r="W2119" s="133"/>
      <c r="X2119" s="133"/>
    </row>
    <row r="2120" spans="1:24" x14ac:dyDescent="0.2">
      <c r="A2120" s="133"/>
      <c r="B2120" s="133"/>
      <c r="C2120" s="136"/>
      <c r="D2120" s="136"/>
      <c r="E2120" s="133"/>
      <c r="F2120" s="133"/>
      <c r="G2120" s="133"/>
      <c r="H2120" s="133"/>
      <c r="I2120" s="133"/>
      <c r="J2120" s="133"/>
      <c r="K2120" s="133"/>
      <c r="L2120" s="133"/>
      <c r="M2120" s="133"/>
      <c r="N2120" s="133"/>
      <c r="O2120" s="133"/>
      <c r="P2120" s="133"/>
      <c r="Q2120" s="166"/>
      <c r="R2120" s="133"/>
      <c r="S2120" s="133"/>
      <c r="T2120" s="133"/>
      <c r="U2120" s="133"/>
      <c r="V2120" s="133"/>
      <c r="W2120" s="133"/>
      <c r="X2120" s="133"/>
    </row>
    <row r="2121" spans="1:24" x14ac:dyDescent="0.2">
      <c r="A2121" s="133"/>
      <c r="B2121" s="133"/>
      <c r="C2121" s="136"/>
      <c r="D2121" s="136"/>
      <c r="E2121" s="133"/>
      <c r="F2121" s="133"/>
      <c r="G2121" s="133"/>
      <c r="H2121" s="133"/>
      <c r="I2121" s="133"/>
      <c r="J2121" s="133"/>
      <c r="K2121" s="133"/>
      <c r="L2121" s="133"/>
      <c r="M2121" s="133"/>
      <c r="N2121" s="133"/>
      <c r="O2121" s="133"/>
      <c r="P2121" s="133"/>
      <c r="Q2121" s="166"/>
      <c r="R2121" s="133"/>
      <c r="S2121" s="133"/>
      <c r="T2121" s="133"/>
      <c r="U2121" s="133"/>
      <c r="V2121" s="133"/>
      <c r="W2121" s="133"/>
      <c r="X2121" s="133"/>
    </row>
    <row r="2122" spans="1:24" x14ac:dyDescent="0.2">
      <c r="A2122" s="133"/>
      <c r="B2122" s="133"/>
      <c r="C2122" s="136"/>
      <c r="D2122" s="136"/>
      <c r="E2122" s="133"/>
      <c r="F2122" s="133"/>
      <c r="G2122" s="133"/>
      <c r="H2122" s="133"/>
      <c r="I2122" s="133"/>
      <c r="J2122" s="133"/>
      <c r="K2122" s="133"/>
      <c r="L2122" s="133"/>
      <c r="M2122" s="133"/>
      <c r="N2122" s="133"/>
      <c r="O2122" s="133"/>
      <c r="P2122" s="133"/>
      <c r="Q2122" s="166"/>
      <c r="R2122" s="133"/>
      <c r="S2122" s="133"/>
      <c r="T2122" s="133"/>
      <c r="U2122" s="133"/>
      <c r="V2122" s="133"/>
      <c r="W2122" s="133"/>
      <c r="X2122" s="133"/>
    </row>
    <row r="2123" spans="1:24" x14ac:dyDescent="0.2">
      <c r="A2123" s="133"/>
      <c r="B2123" s="133"/>
      <c r="C2123" s="136"/>
      <c r="D2123" s="136"/>
      <c r="E2123" s="133"/>
      <c r="F2123" s="133"/>
      <c r="G2123" s="133"/>
      <c r="H2123" s="133"/>
      <c r="I2123" s="133"/>
      <c r="J2123" s="133"/>
      <c r="K2123" s="133"/>
      <c r="L2123" s="133"/>
      <c r="M2123" s="133"/>
      <c r="N2123" s="133"/>
      <c r="O2123" s="133"/>
      <c r="P2123" s="133"/>
      <c r="Q2123" s="166"/>
      <c r="R2123" s="133"/>
      <c r="S2123" s="133"/>
      <c r="T2123" s="133"/>
      <c r="U2123" s="133"/>
      <c r="V2123" s="133"/>
      <c r="W2123" s="133"/>
      <c r="X2123" s="133"/>
    </row>
    <row r="2124" spans="1:24" x14ac:dyDescent="0.2">
      <c r="A2124" s="133"/>
      <c r="B2124" s="133"/>
      <c r="C2124" s="136"/>
      <c r="D2124" s="136"/>
      <c r="E2124" s="133"/>
      <c r="F2124" s="133"/>
      <c r="G2124" s="133"/>
      <c r="H2124" s="133"/>
      <c r="I2124" s="133"/>
      <c r="J2124" s="133"/>
      <c r="K2124" s="133"/>
      <c r="L2124" s="133"/>
      <c r="M2124" s="133"/>
      <c r="N2124" s="133"/>
      <c r="O2124" s="133"/>
      <c r="P2124" s="133"/>
      <c r="Q2124" s="166"/>
      <c r="R2124" s="133"/>
      <c r="S2124" s="133"/>
      <c r="T2124" s="133"/>
      <c r="U2124" s="133"/>
      <c r="V2124" s="133"/>
      <c r="W2124" s="133"/>
      <c r="X2124" s="133"/>
    </row>
    <row r="2125" spans="1:24" x14ac:dyDescent="0.2">
      <c r="A2125" s="133"/>
      <c r="B2125" s="133"/>
      <c r="C2125" s="136"/>
      <c r="D2125" s="136"/>
      <c r="E2125" s="133"/>
      <c r="F2125" s="133"/>
      <c r="G2125" s="133"/>
      <c r="H2125" s="133"/>
      <c r="I2125" s="133"/>
      <c r="J2125" s="133"/>
      <c r="K2125" s="133"/>
      <c r="L2125" s="133"/>
      <c r="M2125" s="133"/>
      <c r="N2125" s="133"/>
      <c r="O2125" s="133"/>
      <c r="P2125" s="133"/>
      <c r="Q2125" s="166"/>
      <c r="R2125" s="133"/>
      <c r="S2125" s="133"/>
      <c r="T2125" s="133"/>
      <c r="U2125" s="133"/>
      <c r="V2125" s="133"/>
      <c r="W2125" s="133"/>
      <c r="X2125" s="133"/>
    </row>
    <row r="2126" spans="1:24" x14ac:dyDescent="0.2">
      <c r="A2126" s="133"/>
      <c r="B2126" s="133"/>
      <c r="C2126" s="136"/>
      <c r="D2126" s="136"/>
      <c r="E2126" s="133"/>
      <c r="F2126" s="133"/>
      <c r="G2126" s="133"/>
      <c r="H2126" s="133"/>
      <c r="I2126" s="133"/>
      <c r="J2126" s="133"/>
      <c r="K2126" s="133"/>
      <c r="L2126" s="133"/>
      <c r="M2126" s="133"/>
      <c r="N2126" s="133"/>
      <c r="O2126" s="133"/>
      <c r="P2126" s="133"/>
      <c r="Q2126" s="166"/>
      <c r="R2126" s="133"/>
      <c r="S2126" s="133"/>
      <c r="T2126" s="133"/>
      <c r="U2126" s="133"/>
      <c r="V2126" s="133"/>
      <c r="W2126" s="133"/>
      <c r="X2126" s="133"/>
    </row>
    <row r="2127" spans="1:24" x14ac:dyDescent="0.2">
      <c r="A2127" s="133"/>
      <c r="B2127" s="133"/>
      <c r="C2127" s="136"/>
      <c r="D2127" s="136"/>
      <c r="E2127" s="133"/>
      <c r="F2127" s="133"/>
      <c r="G2127" s="133"/>
      <c r="H2127" s="133"/>
      <c r="I2127" s="133"/>
      <c r="J2127" s="133"/>
      <c r="K2127" s="133"/>
      <c r="L2127" s="133"/>
      <c r="M2127" s="133"/>
      <c r="N2127" s="133"/>
      <c r="O2127" s="133"/>
      <c r="P2127" s="133"/>
      <c r="Q2127" s="166"/>
      <c r="R2127" s="133"/>
      <c r="S2127" s="133"/>
      <c r="T2127" s="133"/>
      <c r="U2127" s="133"/>
      <c r="V2127" s="133"/>
      <c r="W2127" s="133"/>
      <c r="X2127" s="133"/>
    </row>
    <row r="2128" spans="1:24" x14ac:dyDescent="0.2">
      <c r="A2128" s="133"/>
      <c r="B2128" s="133"/>
      <c r="C2128" s="136"/>
      <c r="D2128" s="136"/>
      <c r="E2128" s="133"/>
      <c r="F2128" s="133"/>
      <c r="G2128" s="133"/>
      <c r="H2128" s="133"/>
      <c r="I2128" s="133"/>
      <c r="J2128" s="133"/>
      <c r="K2128" s="133"/>
      <c r="L2128" s="133"/>
      <c r="M2128" s="133"/>
      <c r="N2128" s="133"/>
      <c r="O2128" s="133"/>
      <c r="P2128" s="133"/>
      <c r="Q2128" s="166"/>
      <c r="R2128" s="133"/>
      <c r="S2128" s="133"/>
      <c r="T2128" s="133"/>
      <c r="U2128" s="133"/>
      <c r="V2128" s="133"/>
      <c r="W2128" s="133"/>
      <c r="X2128" s="133"/>
    </row>
    <row r="2129" spans="1:24" x14ac:dyDescent="0.2">
      <c r="A2129" s="133"/>
      <c r="B2129" s="133"/>
      <c r="C2129" s="136"/>
      <c r="D2129" s="136"/>
      <c r="E2129" s="133"/>
      <c r="F2129" s="133"/>
      <c r="G2129" s="133"/>
      <c r="H2129" s="133"/>
      <c r="I2129" s="133"/>
      <c r="J2129" s="133"/>
      <c r="K2129" s="133"/>
      <c r="L2129" s="133"/>
      <c r="M2129" s="133"/>
      <c r="N2129" s="133"/>
      <c r="O2129" s="133"/>
      <c r="P2129" s="133"/>
      <c r="Q2129" s="166"/>
      <c r="R2129" s="133"/>
      <c r="S2129" s="133"/>
      <c r="T2129" s="133"/>
      <c r="U2129" s="133"/>
      <c r="V2129" s="133"/>
      <c r="W2129" s="133"/>
      <c r="X2129" s="133"/>
    </row>
    <row r="2130" spans="1:24" x14ac:dyDescent="0.2">
      <c r="A2130" s="133"/>
      <c r="B2130" s="133"/>
      <c r="C2130" s="136"/>
      <c r="D2130" s="136"/>
      <c r="E2130" s="133"/>
      <c r="F2130" s="133"/>
      <c r="G2130" s="133"/>
      <c r="H2130" s="133"/>
      <c r="I2130" s="133"/>
      <c r="J2130" s="133"/>
      <c r="K2130" s="133"/>
      <c r="L2130" s="133"/>
      <c r="M2130" s="133"/>
      <c r="N2130" s="133"/>
      <c r="O2130" s="133"/>
      <c r="P2130" s="133"/>
      <c r="Q2130" s="166"/>
      <c r="R2130" s="133"/>
      <c r="S2130" s="133"/>
      <c r="T2130" s="133"/>
      <c r="U2130" s="133"/>
      <c r="V2130" s="133"/>
      <c r="W2130" s="133"/>
      <c r="X2130" s="133"/>
    </row>
    <row r="2131" spans="1:24" x14ac:dyDescent="0.2">
      <c r="A2131" s="133"/>
      <c r="B2131" s="133"/>
      <c r="C2131" s="136"/>
      <c r="D2131" s="136"/>
      <c r="E2131" s="133"/>
      <c r="F2131" s="133"/>
      <c r="G2131" s="133"/>
      <c r="H2131" s="133"/>
      <c r="I2131" s="133"/>
      <c r="J2131" s="133"/>
      <c r="K2131" s="133"/>
      <c r="L2131" s="133"/>
      <c r="M2131" s="133"/>
      <c r="N2131" s="133"/>
      <c r="O2131" s="133"/>
      <c r="P2131" s="133"/>
      <c r="Q2131" s="166"/>
      <c r="R2131" s="133"/>
      <c r="S2131" s="133"/>
      <c r="T2131" s="133"/>
      <c r="U2131" s="133"/>
      <c r="V2131" s="133"/>
      <c r="W2131" s="133"/>
      <c r="X2131" s="133"/>
    </row>
    <row r="2132" spans="1:24" x14ac:dyDescent="0.2">
      <c r="A2132" s="133"/>
      <c r="B2132" s="133"/>
      <c r="C2132" s="136"/>
      <c r="D2132" s="136"/>
      <c r="E2132" s="133"/>
      <c r="F2132" s="133"/>
      <c r="G2132" s="133"/>
      <c r="H2132" s="133"/>
      <c r="I2132" s="133"/>
      <c r="J2132" s="133"/>
      <c r="K2132" s="133"/>
      <c r="L2132" s="133"/>
      <c r="M2132" s="133"/>
      <c r="N2132" s="133"/>
      <c r="O2132" s="133"/>
      <c r="P2132" s="133"/>
      <c r="Q2132" s="166"/>
      <c r="R2132" s="133"/>
      <c r="S2132" s="133"/>
      <c r="T2132" s="133"/>
      <c r="U2132" s="133"/>
      <c r="V2132" s="133"/>
      <c r="W2132" s="133"/>
      <c r="X2132" s="133"/>
    </row>
    <row r="2133" spans="1:24" x14ac:dyDescent="0.2">
      <c r="A2133" s="133"/>
      <c r="B2133" s="133"/>
      <c r="C2133" s="136"/>
      <c r="D2133" s="136"/>
      <c r="E2133" s="133"/>
      <c r="F2133" s="133"/>
      <c r="G2133" s="133"/>
      <c r="H2133" s="133"/>
      <c r="I2133" s="133"/>
      <c r="J2133" s="133"/>
      <c r="K2133" s="133"/>
      <c r="L2133" s="133"/>
      <c r="M2133" s="133"/>
      <c r="N2133" s="133"/>
      <c r="O2133" s="133"/>
      <c r="P2133" s="133"/>
      <c r="Q2133" s="166"/>
      <c r="R2133" s="133"/>
      <c r="S2133" s="133"/>
      <c r="T2133" s="133"/>
      <c r="U2133" s="133"/>
      <c r="V2133" s="133"/>
      <c r="W2133" s="133"/>
      <c r="X2133" s="133"/>
    </row>
    <row r="2134" spans="1:24" x14ac:dyDescent="0.2">
      <c r="A2134" s="133"/>
      <c r="B2134" s="133"/>
      <c r="C2134" s="136"/>
      <c r="D2134" s="136"/>
      <c r="E2134" s="133"/>
      <c r="F2134" s="133"/>
      <c r="G2134" s="133"/>
      <c r="H2134" s="133"/>
      <c r="I2134" s="133"/>
      <c r="J2134" s="133"/>
      <c r="K2134" s="133"/>
      <c r="L2134" s="133"/>
      <c r="M2134" s="133"/>
      <c r="N2134" s="133"/>
      <c r="O2134" s="133"/>
      <c r="P2134" s="133"/>
      <c r="Q2134" s="166"/>
      <c r="R2134" s="133"/>
      <c r="S2134" s="133"/>
      <c r="T2134" s="133"/>
      <c r="U2134" s="133"/>
      <c r="V2134" s="133"/>
      <c r="W2134" s="133"/>
      <c r="X2134" s="133"/>
    </row>
    <row r="2135" spans="1:24" x14ac:dyDescent="0.2">
      <c r="A2135" s="133"/>
      <c r="B2135" s="133"/>
      <c r="C2135" s="136"/>
      <c r="D2135" s="136"/>
      <c r="E2135" s="133"/>
      <c r="F2135" s="133"/>
      <c r="G2135" s="133"/>
      <c r="H2135" s="133"/>
      <c r="I2135" s="133"/>
      <c r="J2135" s="133"/>
      <c r="K2135" s="133"/>
      <c r="L2135" s="133"/>
      <c r="M2135" s="133"/>
      <c r="N2135" s="133"/>
      <c r="O2135" s="133"/>
      <c r="P2135" s="133"/>
      <c r="Q2135" s="166"/>
      <c r="R2135" s="133"/>
      <c r="S2135" s="133"/>
      <c r="T2135" s="133"/>
      <c r="U2135" s="133"/>
      <c r="V2135" s="133"/>
      <c r="W2135" s="133"/>
      <c r="X2135" s="133"/>
    </row>
    <row r="2136" spans="1:24" x14ac:dyDescent="0.2">
      <c r="A2136" s="133"/>
      <c r="B2136" s="133"/>
      <c r="C2136" s="136"/>
      <c r="D2136" s="136"/>
      <c r="E2136" s="133"/>
      <c r="F2136" s="133"/>
      <c r="G2136" s="133"/>
      <c r="H2136" s="133"/>
      <c r="I2136" s="133"/>
      <c r="J2136" s="133"/>
      <c r="K2136" s="133"/>
      <c r="L2136" s="133"/>
      <c r="M2136" s="133"/>
      <c r="N2136" s="133"/>
      <c r="O2136" s="133"/>
      <c r="P2136" s="133"/>
      <c r="Q2136" s="166"/>
      <c r="R2136" s="133"/>
      <c r="S2136" s="133"/>
      <c r="T2136" s="133"/>
      <c r="U2136" s="133"/>
      <c r="V2136" s="133"/>
      <c r="W2136" s="133"/>
      <c r="X2136" s="133"/>
    </row>
    <row r="2137" spans="1:24" x14ac:dyDescent="0.2">
      <c r="A2137" s="133"/>
      <c r="B2137" s="133"/>
      <c r="C2137" s="136"/>
      <c r="D2137" s="136"/>
      <c r="E2137" s="133"/>
      <c r="F2137" s="133"/>
      <c r="G2137" s="133"/>
      <c r="H2137" s="133"/>
      <c r="I2137" s="133"/>
      <c r="J2137" s="133"/>
      <c r="K2137" s="133"/>
      <c r="L2137" s="133"/>
      <c r="M2137" s="133"/>
      <c r="N2137" s="133"/>
      <c r="O2137" s="133"/>
      <c r="P2137" s="133"/>
      <c r="Q2137" s="166"/>
      <c r="R2137" s="133"/>
      <c r="S2137" s="133"/>
      <c r="T2137" s="133"/>
      <c r="U2137" s="133"/>
      <c r="V2137" s="133"/>
      <c r="W2137" s="133"/>
      <c r="X2137" s="133"/>
    </row>
    <row r="2138" spans="1:24" x14ac:dyDescent="0.2">
      <c r="A2138" s="133"/>
      <c r="B2138" s="133"/>
      <c r="C2138" s="136"/>
      <c r="D2138" s="136"/>
      <c r="E2138" s="133"/>
      <c r="F2138" s="133"/>
      <c r="G2138" s="133"/>
      <c r="H2138" s="133"/>
      <c r="I2138" s="133"/>
      <c r="J2138" s="133"/>
      <c r="K2138" s="133"/>
      <c r="L2138" s="133"/>
      <c r="M2138" s="133"/>
      <c r="N2138" s="133"/>
      <c r="O2138" s="133"/>
      <c r="P2138" s="133"/>
      <c r="Q2138" s="166"/>
      <c r="R2138" s="133"/>
      <c r="S2138" s="133"/>
      <c r="T2138" s="133"/>
      <c r="U2138" s="133"/>
      <c r="V2138" s="133"/>
      <c r="W2138" s="133"/>
      <c r="X2138" s="133"/>
    </row>
    <row r="2139" spans="1:24" x14ac:dyDescent="0.2">
      <c r="A2139" s="133"/>
      <c r="B2139" s="133"/>
      <c r="C2139" s="136"/>
      <c r="D2139" s="136"/>
      <c r="E2139" s="133"/>
      <c r="F2139" s="133"/>
      <c r="G2139" s="133"/>
      <c r="H2139" s="133"/>
      <c r="I2139" s="133"/>
      <c r="J2139" s="133"/>
      <c r="K2139" s="133"/>
      <c r="L2139" s="133"/>
      <c r="M2139" s="133"/>
      <c r="N2139" s="133"/>
      <c r="O2139" s="133"/>
      <c r="P2139" s="133"/>
      <c r="Q2139" s="166"/>
      <c r="R2139" s="133"/>
      <c r="S2139" s="133"/>
      <c r="T2139" s="133"/>
      <c r="U2139" s="133"/>
      <c r="V2139" s="133"/>
      <c r="W2139" s="133"/>
      <c r="X2139" s="133"/>
    </row>
    <row r="2140" spans="1:24" x14ac:dyDescent="0.2">
      <c r="A2140" s="133"/>
      <c r="B2140" s="133"/>
      <c r="C2140" s="136"/>
      <c r="D2140" s="136"/>
      <c r="E2140" s="133"/>
      <c r="F2140" s="133"/>
      <c r="G2140" s="133"/>
      <c r="H2140" s="133"/>
      <c r="I2140" s="133"/>
      <c r="J2140" s="133"/>
      <c r="K2140" s="133"/>
      <c r="L2140" s="133"/>
      <c r="M2140" s="133"/>
      <c r="N2140" s="133"/>
      <c r="O2140" s="133"/>
      <c r="P2140" s="133"/>
      <c r="Q2140" s="166"/>
      <c r="R2140" s="133"/>
      <c r="S2140" s="133"/>
      <c r="T2140" s="133"/>
      <c r="U2140" s="133"/>
      <c r="V2140" s="133"/>
      <c r="W2140" s="133"/>
      <c r="X2140" s="133"/>
    </row>
    <row r="2141" spans="1:24" x14ac:dyDescent="0.2">
      <c r="A2141" s="133"/>
      <c r="B2141" s="133"/>
      <c r="C2141" s="136"/>
      <c r="D2141" s="136"/>
      <c r="E2141" s="133"/>
      <c r="F2141" s="133"/>
      <c r="G2141" s="133"/>
      <c r="H2141" s="133"/>
      <c r="I2141" s="133"/>
      <c r="J2141" s="133"/>
      <c r="K2141" s="133"/>
      <c r="L2141" s="133"/>
      <c r="M2141" s="133"/>
      <c r="N2141" s="133"/>
      <c r="O2141" s="133"/>
      <c r="P2141" s="133"/>
      <c r="Q2141" s="166"/>
      <c r="R2141" s="133"/>
      <c r="S2141" s="133"/>
      <c r="T2141" s="133"/>
      <c r="U2141" s="133"/>
      <c r="V2141" s="133"/>
      <c r="W2141" s="133"/>
      <c r="X2141" s="133"/>
    </row>
    <row r="2142" spans="1:24" x14ac:dyDescent="0.2">
      <c r="A2142" s="133"/>
      <c r="B2142" s="133"/>
      <c r="C2142" s="136"/>
      <c r="D2142" s="136"/>
      <c r="E2142" s="133"/>
      <c r="F2142" s="133"/>
      <c r="G2142" s="133"/>
      <c r="H2142" s="133"/>
      <c r="I2142" s="133"/>
      <c r="J2142" s="133"/>
      <c r="K2142" s="133"/>
      <c r="L2142" s="133"/>
      <c r="M2142" s="133"/>
      <c r="N2142" s="133"/>
      <c r="O2142" s="133"/>
      <c r="P2142" s="133"/>
      <c r="Q2142" s="166"/>
      <c r="R2142" s="133"/>
      <c r="S2142" s="133"/>
      <c r="T2142" s="133"/>
      <c r="U2142" s="133"/>
      <c r="V2142" s="133"/>
      <c r="W2142" s="133"/>
      <c r="X2142" s="133"/>
    </row>
    <row r="2143" spans="1:24" x14ac:dyDescent="0.2">
      <c r="A2143" s="133"/>
      <c r="B2143" s="133"/>
      <c r="C2143" s="136"/>
      <c r="D2143" s="136"/>
      <c r="E2143" s="133"/>
      <c r="F2143" s="133"/>
      <c r="G2143" s="133"/>
      <c r="H2143" s="133"/>
      <c r="I2143" s="133"/>
      <c r="J2143" s="133"/>
      <c r="K2143" s="133"/>
      <c r="L2143" s="133"/>
      <c r="M2143" s="133"/>
      <c r="N2143" s="133"/>
      <c r="O2143" s="133"/>
      <c r="P2143" s="133"/>
      <c r="Q2143" s="166"/>
      <c r="R2143" s="133"/>
      <c r="S2143" s="133"/>
      <c r="T2143" s="133"/>
      <c r="U2143" s="133"/>
      <c r="V2143" s="133"/>
      <c r="W2143" s="133"/>
      <c r="X2143" s="133"/>
    </row>
    <row r="2144" spans="1:24" x14ac:dyDescent="0.2">
      <c r="A2144" s="133"/>
      <c r="B2144" s="133"/>
      <c r="C2144" s="136"/>
      <c r="D2144" s="136"/>
      <c r="E2144" s="133"/>
      <c r="F2144" s="133"/>
      <c r="G2144" s="133"/>
      <c r="H2144" s="133"/>
      <c r="I2144" s="133"/>
      <c r="J2144" s="133"/>
      <c r="K2144" s="133"/>
      <c r="L2144" s="133"/>
      <c r="M2144" s="133"/>
      <c r="N2144" s="133"/>
      <c r="O2144" s="133"/>
      <c r="P2144" s="133"/>
      <c r="Q2144" s="166"/>
      <c r="R2144" s="133"/>
      <c r="S2144" s="133"/>
      <c r="T2144" s="133"/>
      <c r="U2144" s="133"/>
      <c r="V2144" s="133"/>
      <c r="W2144" s="133"/>
      <c r="X2144" s="133"/>
    </row>
    <row r="2145" spans="1:24" x14ac:dyDescent="0.2">
      <c r="A2145" s="133"/>
      <c r="B2145" s="133"/>
      <c r="C2145" s="136"/>
      <c r="D2145" s="136"/>
      <c r="E2145" s="133"/>
      <c r="F2145" s="133"/>
      <c r="G2145" s="133"/>
      <c r="H2145" s="133"/>
      <c r="I2145" s="133"/>
      <c r="J2145" s="133"/>
      <c r="K2145" s="133"/>
      <c r="L2145" s="133"/>
      <c r="M2145" s="133"/>
      <c r="N2145" s="133"/>
      <c r="O2145" s="133"/>
      <c r="P2145" s="133"/>
      <c r="Q2145" s="166"/>
      <c r="R2145" s="133"/>
      <c r="S2145" s="133"/>
      <c r="T2145" s="133"/>
      <c r="U2145" s="133"/>
      <c r="V2145" s="133"/>
      <c r="W2145" s="133"/>
      <c r="X2145" s="133"/>
    </row>
    <row r="2146" spans="1:24" x14ac:dyDescent="0.2">
      <c r="A2146" s="133"/>
      <c r="B2146" s="133"/>
      <c r="C2146" s="136"/>
      <c r="D2146" s="136"/>
      <c r="E2146" s="133"/>
      <c r="F2146" s="133"/>
      <c r="G2146" s="133"/>
      <c r="H2146" s="133"/>
      <c r="I2146" s="133"/>
      <c r="J2146" s="133"/>
      <c r="K2146" s="133"/>
      <c r="L2146" s="133"/>
      <c r="M2146" s="133"/>
      <c r="N2146" s="133"/>
      <c r="O2146" s="133"/>
      <c r="P2146" s="133"/>
      <c r="Q2146" s="166"/>
      <c r="R2146" s="133"/>
      <c r="S2146" s="133"/>
      <c r="T2146" s="133"/>
      <c r="U2146" s="133"/>
      <c r="V2146" s="133"/>
      <c r="W2146" s="133"/>
      <c r="X2146" s="133"/>
    </row>
    <row r="2147" spans="1:24" x14ac:dyDescent="0.2">
      <c r="A2147" s="133"/>
      <c r="B2147" s="133"/>
      <c r="C2147" s="136"/>
      <c r="D2147" s="136"/>
      <c r="E2147" s="133"/>
      <c r="F2147" s="133"/>
      <c r="G2147" s="133"/>
      <c r="H2147" s="133"/>
      <c r="I2147" s="133"/>
      <c r="J2147" s="133"/>
      <c r="K2147" s="133"/>
      <c r="L2147" s="133"/>
      <c r="M2147" s="133"/>
      <c r="N2147" s="133"/>
      <c r="O2147" s="133"/>
      <c r="P2147" s="133"/>
      <c r="Q2147" s="166"/>
      <c r="R2147" s="133"/>
      <c r="S2147" s="133"/>
      <c r="T2147" s="133"/>
      <c r="U2147" s="133"/>
      <c r="V2147" s="133"/>
      <c r="W2147" s="133"/>
      <c r="X2147" s="133"/>
    </row>
    <row r="2148" spans="1:24" x14ac:dyDescent="0.2">
      <c r="A2148" s="133"/>
      <c r="B2148" s="133"/>
      <c r="C2148" s="136"/>
      <c r="D2148" s="136"/>
      <c r="E2148" s="133"/>
      <c r="F2148" s="133"/>
      <c r="G2148" s="133"/>
      <c r="H2148" s="133"/>
      <c r="I2148" s="133"/>
      <c r="J2148" s="133"/>
      <c r="K2148" s="133"/>
      <c r="L2148" s="133"/>
      <c r="M2148" s="133"/>
      <c r="N2148" s="133"/>
      <c r="O2148" s="133"/>
      <c r="P2148" s="133"/>
      <c r="Q2148" s="166"/>
      <c r="R2148" s="133"/>
      <c r="S2148" s="133"/>
      <c r="T2148" s="133"/>
      <c r="U2148" s="133"/>
      <c r="V2148" s="133"/>
      <c r="W2148" s="133"/>
      <c r="X2148" s="133"/>
    </row>
    <row r="2149" spans="1:24" x14ac:dyDescent="0.2">
      <c r="A2149" s="133"/>
      <c r="B2149" s="133"/>
      <c r="C2149" s="136"/>
      <c r="D2149" s="136"/>
      <c r="E2149" s="133"/>
      <c r="F2149" s="133"/>
      <c r="G2149" s="133"/>
      <c r="H2149" s="133"/>
      <c r="I2149" s="133"/>
      <c r="J2149" s="133"/>
      <c r="K2149" s="133"/>
      <c r="L2149" s="133"/>
      <c r="M2149" s="133"/>
      <c r="N2149" s="133"/>
      <c r="O2149" s="133"/>
      <c r="P2149" s="133"/>
      <c r="Q2149" s="166"/>
      <c r="R2149" s="133"/>
      <c r="S2149" s="133"/>
      <c r="T2149" s="133"/>
      <c r="U2149" s="133"/>
      <c r="V2149" s="133"/>
      <c r="W2149" s="133"/>
      <c r="X2149" s="133"/>
    </row>
    <row r="2150" spans="1:24" x14ac:dyDescent="0.2">
      <c r="A2150" s="133"/>
      <c r="B2150" s="133"/>
      <c r="C2150" s="136"/>
      <c r="D2150" s="136"/>
      <c r="E2150" s="133"/>
      <c r="F2150" s="133"/>
      <c r="G2150" s="133"/>
      <c r="H2150" s="133"/>
      <c r="I2150" s="133"/>
      <c r="J2150" s="133"/>
      <c r="K2150" s="133"/>
      <c r="L2150" s="133"/>
      <c r="M2150" s="133"/>
      <c r="N2150" s="133"/>
      <c r="O2150" s="133"/>
      <c r="P2150" s="133"/>
      <c r="Q2150" s="166"/>
      <c r="R2150" s="133"/>
      <c r="S2150" s="133"/>
      <c r="T2150" s="133"/>
      <c r="U2150" s="133"/>
      <c r="V2150" s="133"/>
      <c r="W2150" s="133"/>
      <c r="X2150" s="133"/>
    </row>
    <row r="2151" spans="1:24" x14ac:dyDescent="0.2">
      <c r="A2151" s="133"/>
      <c r="B2151" s="133"/>
      <c r="C2151" s="136"/>
      <c r="D2151" s="136"/>
      <c r="E2151" s="133"/>
      <c r="F2151" s="133"/>
      <c r="G2151" s="133"/>
      <c r="H2151" s="133"/>
      <c r="I2151" s="133"/>
      <c r="J2151" s="133"/>
      <c r="K2151" s="133"/>
      <c r="L2151" s="133"/>
      <c r="M2151" s="133"/>
      <c r="N2151" s="133"/>
      <c r="O2151" s="133"/>
      <c r="P2151" s="133"/>
      <c r="Q2151" s="166"/>
      <c r="R2151" s="133"/>
      <c r="S2151" s="133"/>
      <c r="T2151" s="133"/>
      <c r="U2151" s="133"/>
      <c r="V2151" s="133"/>
      <c r="W2151" s="133"/>
      <c r="X2151" s="133"/>
    </row>
    <row r="2152" spans="1:24" x14ac:dyDescent="0.2">
      <c r="A2152" s="133"/>
      <c r="B2152" s="133"/>
      <c r="C2152" s="136"/>
      <c r="D2152" s="136"/>
      <c r="E2152" s="133"/>
      <c r="F2152" s="133"/>
      <c r="G2152" s="133"/>
      <c r="H2152" s="133"/>
      <c r="I2152" s="133"/>
      <c r="J2152" s="133"/>
      <c r="K2152" s="133"/>
      <c r="L2152" s="133"/>
      <c r="M2152" s="133"/>
      <c r="N2152" s="133"/>
      <c r="O2152" s="133"/>
      <c r="P2152" s="133"/>
      <c r="Q2152" s="166"/>
      <c r="R2152" s="133"/>
      <c r="S2152" s="133"/>
      <c r="T2152" s="133"/>
      <c r="U2152" s="133"/>
      <c r="V2152" s="133"/>
      <c r="W2152" s="133"/>
      <c r="X2152" s="133"/>
    </row>
    <row r="2153" spans="1:24" x14ac:dyDescent="0.2">
      <c r="A2153" s="133"/>
      <c r="B2153" s="133"/>
      <c r="C2153" s="136"/>
      <c r="D2153" s="136"/>
      <c r="E2153" s="133"/>
      <c r="F2153" s="133"/>
      <c r="G2153" s="133"/>
      <c r="H2153" s="133"/>
      <c r="I2153" s="133"/>
      <c r="J2153" s="133"/>
      <c r="K2153" s="133"/>
      <c r="L2153" s="133"/>
      <c r="M2153" s="133"/>
      <c r="N2153" s="133"/>
      <c r="O2153" s="133"/>
      <c r="P2153" s="133"/>
      <c r="Q2153" s="166"/>
      <c r="R2153" s="133"/>
      <c r="S2153" s="133"/>
      <c r="T2153" s="133"/>
      <c r="U2153" s="133"/>
      <c r="V2153" s="133"/>
      <c r="W2153" s="133"/>
      <c r="X2153" s="133"/>
    </row>
    <row r="2154" spans="1:24" x14ac:dyDescent="0.2">
      <c r="A2154" s="133"/>
      <c r="B2154" s="133"/>
      <c r="C2154" s="136"/>
      <c r="D2154" s="136"/>
      <c r="E2154" s="133"/>
      <c r="F2154" s="133"/>
      <c r="G2154" s="133"/>
      <c r="H2154" s="133"/>
      <c r="I2154" s="133"/>
      <c r="J2154" s="133"/>
      <c r="K2154" s="133"/>
      <c r="L2154" s="133"/>
      <c r="M2154" s="133"/>
      <c r="N2154" s="133"/>
      <c r="O2154" s="133"/>
      <c r="P2154" s="133"/>
      <c r="Q2154" s="166"/>
      <c r="R2154" s="133"/>
      <c r="S2154" s="133"/>
      <c r="T2154" s="133"/>
      <c r="U2154" s="133"/>
      <c r="V2154" s="133"/>
      <c r="W2154" s="133"/>
      <c r="X2154" s="133"/>
    </row>
    <row r="2155" spans="1:24" x14ac:dyDescent="0.2">
      <c r="A2155" s="133"/>
      <c r="B2155" s="133"/>
      <c r="C2155" s="136"/>
      <c r="D2155" s="136"/>
      <c r="E2155" s="133"/>
      <c r="F2155" s="133"/>
      <c r="G2155" s="133"/>
      <c r="H2155" s="133"/>
      <c r="I2155" s="133"/>
      <c r="J2155" s="133"/>
      <c r="K2155" s="133"/>
      <c r="L2155" s="133"/>
      <c r="M2155" s="133"/>
      <c r="N2155" s="133"/>
      <c r="O2155" s="133"/>
      <c r="P2155" s="133"/>
      <c r="Q2155" s="166"/>
      <c r="R2155" s="133"/>
      <c r="S2155" s="133"/>
      <c r="T2155" s="133"/>
      <c r="U2155" s="133"/>
      <c r="V2155" s="133"/>
      <c r="W2155" s="133"/>
      <c r="X2155" s="133"/>
    </row>
    <row r="2156" spans="1:24" x14ac:dyDescent="0.2">
      <c r="A2156" s="133"/>
      <c r="B2156" s="133"/>
      <c r="C2156" s="136"/>
      <c r="D2156" s="136"/>
      <c r="E2156" s="133"/>
      <c r="F2156" s="133"/>
      <c r="G2156" s="133"/>
      <c r="H2156" s="133"/>
      <c r="I2156" s="133"/>
      <c r="J2156" s="133"/>
      <c r="K2156" s="133"/>
      <c r="L2156" s="133"/>
      <c r="M2156" s="133"/>
      <c r="N2156" s="133"/>
      <c r="O2156" s="133"/>
      <c r="P2156" s="133"/>
      <c r="Q2156" s="166"/>
      <c r="R2156" s="133"/>
      <c r="S2156" s="133"/>
      <c r="T2156" s="133"/>
      <c r="U2156" s="133"/>
      <c r="V2156" s="133"/>
      <c r="W2156" s="133"/>
      <c r="X2156" s="133"/>
    </row>
    <row r="2157" spans="1:24" x14ac:dyDescent="0.2">
      <c r="A2157" s="133"/>
      <c r="B2157" s="133"/>
      <c r="C2157" s="136"/>
      <c r="D2157" s="136"/>
      <c r="E2157" s="133"/>
      <c r="F2157" s="133"/>
      <c r="G2157" s="133"/>
      <c r="H2157" s="133"/>
      <c r="I2157" s="133"/>
      <c r="J2157" s="133"/>
      <c r="K2157" s="133"/>
      <c r="L2157" s="133"/>
      <c r="M2157" s="133"/>
      <c r="N2157" s="133"/>
      <c r="O2157" s="133"/>
      <c r="P2157" s="133"/>
      <c r="Q2157" s="166"/>
      <c r="R2157" s="133"/>
      <c r="S2157" s="133"/>
      <c r="T2157" s="133"/>
      <c r="U2157" s="133"/>
      <c r="V2157" s="133"/>
      <c r="W2157" s="133"/>
      <c r="X2157" s="133"/>
    </row>
    <row r="2158" spans="1:24" x14ac:dyDescent="0.2">
      <c r="A2158" s="133"/>
      <c r="B2158" s="133"/>
      <c r="C2158" s="136"/>
      <c r="D2158" s="136"/>
      <c r="E2158" s="133"/>
      <c r="F2158" s="133"/>
      <c r="G2158" s="133"/>
      <c r="H2158" s="133"/>
      <c r="I2158" s="133"/>
      <c r="J2158" s="133"/>
      <c r="K2158" s="133"/>
      <c r="L2158" s="133"/>
      <c r="M2158" s="133"/>
      <c r="N2158" s="133"/>
      <c r="O2158" s="133"/>
      <c r="P2158" s="133"/>
      <c r="Q2158" s="166"/>
      <c r="R2158" s="133"/>
      <c r="S2158" s="133"/>
      <c r="T2158" s="133"/>
      <c r="U2158" s="133"/>
      <c r="V2158" s="133"/>
      <c r="W2158" s="133"/>
      <c r="X2158" s="133"/>
    </row>
    <row r="2159" spans="1:24" x14ac:dyDescent="0.2">
      <c r="A2159" s="133"/>
      <c r="B2159" s="133"/>
      <c r="C2159" s="136"/>
      <c r="D2159" s="136"/>
      <c r="E2159" s="133"/>
      <c r="F2159" s="133"/>
      <c r="G2159" s="133"/>
      <c r="H2159" s="133"/>
      <c r="I2159" s="133"/>
      <c r="J2159" s="133"/>
      <c r="K2159" s="133"/>
      <c r="L2159" s="133"/>
      <c r="M2159" s="133"/>
      <c r="N2159" s="133"/>
      <c r="O2159" s="133"/>
      <c r="P2159" s="133"/>
      <c r="Q2159" s="166"/>
      <c r="R2159" s="133"/>
      <c r="S2159" s="133"/>
      <c r="T2159" s="133"/>
      <c r="U2159" s="133"/>
      <c r="V2159" s="133"/>
      <c r="W2159" s="133"/>
      <c r="X2159" s="133"/>
    </row>
    <row r="2160" spans="1:24" x14ac:dyDescent="0.2">
      <c r="A2160" s="133"/>
      <c r="B2160" s="133"/>
      <c r="C2160" s="136"/>
      <c r="D2160" s="136"/>
      <c r="E2160" s="133"/>
      <c r="F2160" s="133"/>
      <c r="G2160" s="133"/>
      <c r="H2160" s="133"/>
      <c r="I2160" s="133"/>
      <c r="J2160" s="133"/>
      <c r="K2160" s="133"/>
      <c r="L2160" s="133"/>
      <c r="M2160" s="133"/>
      <c r="N2160" s="133"/>
      <c r="O2160" s="133"/>
      <c r="P2160" s="133"/>
      <c r="Q2160" s="166"/>
      <c r="R2160" s="133"/>
      <c r="S2160" s="133"/>
      <c r="T2160" s="133"/>
      <c r="U2160" s="133"/>
      <c r="V2160" s="133"/>
      <c r="W2160" s="133"/>
      <c r="X2160" s="133"/>
    </row>
    <row r="2161" spans="1:24" x14ac:dyDescent="0.2">
      <c r="A2161" s="133"/>
      <c r="B2161" s="133"/>
      <c r="C2161" s="136"/>
      <c r="D2161" s="136"/>
      <c r="E2161" s="133"/>
      <c r="F2161" s="133"/>
      <c r="G2161" s="133"/>
      <c r="H2161" s="133"/>
      <c r="I2161" s="133"/>
      <c r="J2161" s="133"/>
      <c r="K2161" s="133"/>
      <c r="L2161" s="133"/>
      <c r="M2161" s="133"/>
      <c r="N2161" s="133"/>
      <c r="O2161" s="133"/>
      <c r="P2161" s="133"/>
      <c r="Q2161" s="166"/>
      <c r="R2161" s="133"/>
      <c r="S2161" s="133"/>
      <c r="T2161" s="133"/>
      <c r="U2161" s="133"/>
      <c r="V2161" s="133"/>
      <c r="W2161" s="133"/>
      <c r="X2161" s="133"/>
    </row>
    <row r="2162" spans="1:24" x14ac:dyDescent="0.2">
      <c r="A2162" s="133"/>
      <c r="B2162" s="133"/>
      <c r="C2162" s="136"/>
      <c r="D2162" s="136"/>
      <c r="E2162" s="133"/>
      <c r="F2162" s="133"/>
      <c r="G2162" s="133"/>
      <c r="H2162" s="133"/>
      <c r="I2162" s="133"/>
      <c r="J2162" s="133"/>
      <c r="K2162" s="133"/>
      <c r="L2162" s="133"/>
      <c r="M2162" s="133"/>
      <c r="N2162" s="133"/>
      <c r="O2162" s="133"/>
      <c r="P2162" s="133"/>
      <c r="Q2162" s="166"/>
      <c r="R2162" s="133"/>
      <c r="S2162" s="133"/>
      <c r="T2162" s="133"/>
      <c r="U2162" s="133"/>
      <c r="V2162" s="133"/>
      <c r="W2162" s="133"/>
      <c r="X2162" s="133"/>
    </row>
    <row r="2163" spans="1:24" x14ac:dyDescent="0.2">
      <c r="A2163" s="133"/>
      <c r="B2163" s="133"/>
      <c r="C2163" s="136"/>
      <c r="D2163" s="136"/>
      <c r="E2163" s="133"/>
      <c r="F2163" s="133"/>
      <c r="G2163" s="133"/>
      <c r="H2163" s="133"/>
      <c r="I2163" s="133"/>
      <c r="J2163" s="133"/>
      <c r="K2163" s="133"/>
      <c r="L2163" s="133"/>
      <c r="M2163" s="133"/>
      <c r="N2163" s="133"/>
      <c r="O2163" s="133"/>
      <c r="P2163" s="133"/>
      <c r="Q2163" s="166"/>
      <c r="R2163" s="133"/>
      <c r="S2163" s="133"/>
      <c r="T2163" s="133"/>
      <c r="U2163" s="133"/>
      <c r="V2163" s="133"/>
      <c r="W2163" s="133"/>
      <c r="X2163" s="133"/>
    </row>
    <row r="2164" spans="1:24" x14ac:dyDescent="0.2">
      <c r="A2164" s="133"/>
      <c r="B2164" s="133"/>
      <c r="C2164" s="136"/>
      <c r="D2164" s="136"/>
      <c r="E2164" s="133"/>
      <c r="F2164" s="133"/>
      <c r="G2164" s="133"/>
      <c r="H2164" s="133"/>
      <c r="I2164" s="133"/>
      <c r="J2164" s="133"/>
      <c r="K2164" s="133"/>
      <c r="L2164" s="133"/>
      <c r="M2164" s="133"/>
      <c r="N2164" s="133"/>
      <c r="O2164" s="133"/>
      <c r="P2164" s="133"/>
      <c r="Q2164" s="166"/>
      <c r="R2164" s="133"/>
      <c r="S2164" s="133"/>
      <c r="T2164" s="133"/>
      <c r="U2164" s="133"/>
      <c r="V2164" s="133"/>
      <c r="W2164" s="133"/>
      <c r="X2164" s="133"/>
    </row>
    <row r="2165" spans="1:24" x14ac:dyDescent="0.2">
      <c r="A2165" s="133"/>
      <c r="B2165" s="133"/>
      <c r="C2165" s="136"/>
      <c r="D2165" s="136"/>
      <c r="E2165" s="133"/>
      <c r="F2165" s="133"/>
      <c r="G2165" s="133"/>
      <c r="H2165" s="133"/>
      <c r="I2165" s="133"/>
      <c r="J2165" s="133"/>
      <c r="K2165" s="133"/>
      <c r="L2165" s="133"/>
      <c r="M2165" s="133"/>
      <c r="N2165" s="133"/>
      <c r="O2165" s="133"/>
      <c r="P2165" s="133"/>
      <c r="Q2165" s="166"/>
      <c r="R2165" s="133"/>
      <c r="S2165" s="133"/>
      <c r="T2165" s="133"/>
      <c r="U2165" s="133"/>
      <c r="V2165" s="133"/>
      <c r="W2165" s="133"/>
      <c r="X2165" s="133"/>
    </row>
    <row r="2166" spans="1:24" x14ac:dyDescent="0.2">
      <c r="A2166" s="133"/>
      <c r="B2166" s="133"/>
      <c r="C2166" s="136"/>
      <c r="D2166" s="136"/>
      <c r="E2166" s="133"/>
      <c r="F2166" s="133"/>
      <c r="G2166" s="133"/>
      <c r="H2166" s="133"/>
      <c r="I2166" s="133"/>
      <c r="J2166" s="133"/>
      <c r="K2166" s="133"/>
      <c r="L2166" s="133"/>
      <c r="M2166" s="133"/>
      <c r="N2166" s="133"/>
      <c r="O2166" s="133"/>
      <c r="P2166" s="133"/>
      <c r="Q2166" s="166"/>
      <c r="R2166" s="133"/>
      <c r="S2166" s="133"/>
      <c r="T2166" s="133"/>
      <c r="U2166" s="133"/>
      <c r="V2166" s="133"/>
      <c r="W2166" s="133"/>
      <c r="X2166" s="133"/>
    </row>
    <row r="2167" spans="1:24" x14ac:dyDescent="0.2">
      <c r="A2167" s="133"/>
      <c r="B2167" s="133"/>
      <c r="C2167" s="136"/>
      <c r="D2167" s="136"/>
      <c r="E2167" s="133"/>
      <c r="F2167" s="133"/>
      <c r="G2167" s="133"/>
      <c r="H2167" s="133"/>
      <c r="I2167" s="133"/>
      <c r="J2167" s="133"/>
      <c r="K2167" s="133"/>
      <c r="L2167" s="133"/>
      <c r="M2167" s="133"/>
      <c r="N2167" s="133"/>
      <c r="O2167" s="133"/>
      <c r="P2167" s="133"/>
      <c r="Q2167" s="166"/>
      <c r="R2167" s="133"/>
      <c r="S2167" s="133"/>
      <c r="T2167" s="133"/>
      <c r="U2167" s="133"/>
      <c r="V2167" s="133"/>
      <c r="W2167" s="133"/>
      <c r="X2167" s="133"/>
    </row>
    <row r="2168" spans="1:24" x14ac:dyDescent="0.2">
      <c r="A2168" s="133"/>
      <c r="B2168" s="133"/>
      <c r="C2168" s="136"/>
      <c r="D2168" s="136"/>
      <c r="E2168" s="133"/>
      <c r="F2168" s="133"/>
      <c r="G2168" s="133"/>
      <c r="H2168" s="133"/>
      <c r="I2168" s="133"/>
      <c r="J2168" s="133"/>
      <c r="K2168" s="133"/>
      <c r="L2168" s="133"/>
      <c r="M2168" s="133"/>
      <c r="N2168" s="133"/>
      <c r="O2168" s="133"/>
      <c r="P2168" s="133"/>
      <c r="Q2168" s="166"/>
      <c r="R2168" s="133"/>
      <c r="S2168" s="133"/>
      <c r="T2168" s="133"/>
      <c r="U2168" s="133"/>
      <c r="V2168" s="133"/>
      <c r="W2168" s="133"/>
      <c r="X2168" s="133"/>
    </row>
    <row r="2169" spans="1:24" x14ac:dyDescent="0.2">
      <c r="A2169" s="133"/>
      <c r="B2169" s="133"/>
      <c r="C2169" s="136"/>
      <c r="D2169" s="136"/>
      <c r="E2169" s="133"/>
      <c r="F2169" s="133"/>
      <c r="G2169" s="133"/>
      <c r="H2169" s="133"/>
      <c r="I2169" s="133"/>
      <c r="J2169" s="133"/>
      <c r="K2169" s="133"/>
      <c r="L2169" s="133"/>
      <c r="M2169" s="133"/>
      <c r="N2169" s="133"/>
      <c r="O2169" s="133"/>
      <c r="P2169" s="133"/>
      <c r="Q2169" s="166"/>
      <c r="R2169" s="133"/>
      <c r="S2169" s="133"/>
      <c r="T2169" s="133"/>
      <c r="U2169" s="133"/>
      <c r="V2169" s="133"/>
      <c r="W2169" s="133"/>
      <c r="X2169" s="133"/>
    </row>
    <row r="2170" spans="1:24" x14ac:dyDescent="0.2">
      <c r="A2170" s="133"/>
      <c r="B2170" s="133"/>
      <c r="C2170" s="136"/>
      <c r="D2170" s="136"/>
      <c r="E2170" s="133"/>
      <c r="F2170" s="133"/>
      <c r="G2170" s="133"/>
      <c r="H2170" s="133"/>
      <c r="I2170" s="133"/>
      <c r="J2170" s="133"/>
      <c r="K2170" s="133"/>
      <c r="L2170" s="133"/>
      <c r="M2170" s="133"/>
      <c r="N2170" s="133"/>
      <c r="O2170" s="133"/>
      <c r="P2170" s="133"/>
      <c r="Q2170" s="166"/>
      <c r="R2170" s="133"/>
      <c r="S2170" s="133"/>
      <c r="T2170" s="133"/>
      <c r="U2170" s="133"/>
      <c r="V2170" s="133"/>
      <c r="W2170" s="133"/>
      <c r="X2170" s="133"/>
    </row>
    <row r="2171" spans="1:24" x14ac:dyDescent="0.2">
      <c r="A2171" s="133"/>
      <c r="B2171" s="133"/>
      <c r="C2171" s="136"/>
      <c r="D2171" s="136"/>
      <c r="E2171" s="133"/>
      <c r="F2171" s="133"/>
      <c r="G2171" s="133"/>
      <c r="H2171" s="133"/>
      <c r="I2171" s="133"/>
      <c r="J2171" s="133"/>
      <c r="K2171" s="133"/>
      <c r="L2171" s="133"/>
      <c r="M2171" s="133"/>
      <c r="N2171" s="133"/>
      <c r="O2171" s="133"/>
      <c r="P2171" s="133"/>
      <c r="Q2171" s="166"/>
      <c r="R2171" s="133"/>
      <c r="S2171" s="133"/>
      <c r="T2171" s="133"/>
      <c r="U2171" s="133"/>
      <c r="V2171" s="133"/>
      <c r="W2171" s="133"/>
      <c r="X2171" s="133"/>
    </row>
    <row r="2172" spans="1:24" x14ac:dyDescent="0.2">
      <c r="A2172" s="133"/>
      <c r="B2172" s="133"/>
      <c r="C2172" s="136"/>
      <c r="D2172" s="136"/>
      <c r="E2172" s="133"/>
      <c r="F2172" s="133"/>
      <c r="G2172" s="133"/>
      <c r="H2172" s="133"/>
      <c r="I2172" s="133"/>
      <c r="J2172" s="133"/>
      <c r="K2172" s="133"/>
      <c r="L2172" s="133"/>
      <c r="M2172" s="133"/>
      <c r="N2172" s="133"/>
      <c r="O2172" s="133"/>
      <c r="P2172" s="133"/>
      <c r="Q2172" s="166"/>
      <c r="R2172" s="133"/>
      <c r="S2172" s="133"/>
      <c r="T2172" s="133"/>
      <c r="U2172" s="133"/>
      <c r="V2172" s="133"/>
      <c r="W2172" s="133"/>
      <c r="X2172" s="133"/>
    </row>
    <row r="2173" spans="1:24" x14ac:dyDescent="0.2">
      <c r="A2173" s="133"/>
      <c r="B2173" s="133"/>
      <c r="C2173" s="136"/>
      <c r="D2173" s="136"/>
      <c r="E2173" s="133"/>
      <c r="F2173" s="133"/>
      <c r="G2173" s="133"/>
      <c r="H2173" s="133"/>
      <c r="I2173" s="133"/>
      <c r="J2173" s="133"/>
      <c r="K2173" s="133"/>
      <c r="L2173" s="133"/>
      <c r="M2173" s="133"/>
      <c r="N2173" s="133"/>
      <c r="O2173" s="133"/>
      <c r="P2173" s="133"/>
      <c r="Q2173" s="166"/>
      <c r="R2173" s="133"/>
      <c r="S2173" s="133"/>
      <c r="T2173" s="133"/>
      <c r="U2173" s="133"/>
      <c r="V2173" s="133"/>
      <c r="W2173" s="133"/>
      <c r="X2173" s="133"/>
    </row>
    <row r="2174" spans="1:24" x14ac:dyDescent="0.2">
      <c r="A2174" s="133"/>
      <c r="B2174" s="133"/>
      <c r="C2174" s="136"/>
      <c r="D2174" s="136"/>
      <c r="E2174" s="133"/>
      <c r="F2174" s="133"/>
      <c r="G2174" s="133"/>
      <c r="H2174" s="133"/>
      <c r="I2174" s="133"/>
      <c r="J2174" s="133"/>
      <c r="K2174" s="133"/>
      <c r="L2174" s="133"/>
      <c r="M2174" s="133"/>
      <c r="N2174" s="133"/>
      <c r="O2174" s="133"/>
      <c r="P2174" s="133"/>
      <c r="Q2174" s="166"/>
      <c r="R2174" s="133"/>
      <c r="S2174" s="133"/>
      <c r="T2174" s="133"/>
      <c r="U2174" s="133"/>
      <c r="V2174" s="133"/>
      <c r="W2174" s="133"/>
      <c r="X2174" s="133"/>
    </row>
    <row r="2175" spans="1:24" x14ac:dyDescent="0.2">
      <c r="A2175" s="133"/>
      <c r="B2175" s="133"/>
      <c r="C2175" s="136"/>
      <c r="D2175" s="136"/>
      <c r="E2175" s="133"/>
      <c r="F2175" s="133"/>
      <c r="G2175" s="133"/>
      <c r="H2175" s="133"/>
      <c r="I2175" s="133"/>
      <c r="J2175" s="133"/>
      <c r="K2175" s="133"/>
      <c r="L2175" s="133"/>
      <c r="M2175" s="133"/>
      <c r="N2175" s="133"/>
      <c r="O2175" s="133"/>
      <c r="P2175" s="133"/>
      <c r="Q2175" s="166"/>
      <c r="R2175" s="133"/>
      <c r="S2175" s="133"/>
      <c r="T2175" s="133"/>
      <c r="U2175" s="133"/>
      <c r="V2175" s="133"/>
      <c r="W2175" s="133"/>
      <c r="X2175" s="133"/>
    </row>
    <row r="2176" spans="1:24" x14ac:dyDescent="0.2">
      <c r="A2176" s="133"/>
      <c r="B2176" s="133"/>
      <c r="C2176" s="136"/>
      <c r="D2176" s="136"/>
      <c r="E2176" s="133"/>
      <c r="F2176" s="133"/>
      <c r="G2176" s="133"/>
      <c r="H2176" s="133"/>
      <c r="I2176" s="133"/>
      <c r="J2176" s="133"/>
      <c r="K2176" s="133"/>
      <c r="L2176" s="133"/>
      <c r="M2176" s="133"/>
      <c r="N2176" s="133"/>
      <c r="O2176" s="133"/>
      <c r="P2176" s="133"/>
      <c r="Q2176" s="166"/>
      <c r="R2176" s="133"/>
      <c r="S2176" s="133"/>
      <c r="T2176" s="133"/>
      <c r="U2176" s="133"/>
      <c r="V2176" s="133"/>
      <c r="W2176" s="133"/>
      <c r="X2176" s="133"/>
    </row>
    <row r="2177" spans="1:24" x14ac:dyDescent="0.2">
      <c r="A2177" s="133"/>
      <c r="B2177" s="133"/>
      <c r="C2177" s="136"/>
      <c r="D2177" s="136"/>
      <c r="E2177" s="133"/>
      <c r="F2177" s="133"/>
      <c r="G2177" s="133"/>
      <c r="H2177" s="133"/>
      <c r="I2177" s="133"/>
      <c r="J2177" s="133"/>
      <c r="K2177" s="133"/>
      <c r="L2177" s="133"/>
      <c r="M2177" s="133"/>
      <c r="N2177" s="133"/>
      <c r="O2177" s="133"/>
      <c r="P2177" s="133"/>
      <c r="Q2177" s="166"/>
      <c r="R2177" s="133"/>
      <c r="S2177" s="133"/>
      <c r="T2177" s="133"/>
      <c r="U2177" s="133"/>
      <c r="V2177" s="133"/>
      <c r="W2177" s="133"/>
      <c r="X2177" s="133"/>
    </row>
    <row r="2178" spans="1:24" x14ac:dyDescent="0.2">
      <c r="A2178" s="133"/>
      <c r="B2178" s="133"/>
      <c r="C2178" s="136"/>
      <c r="D2178" s="136"/>
      <c r="E2178" s="133"/>
      <c r="F2178" s="133"/>
      <c r="G2178" s="133"/>
      <c r="H2178" s="133"/>
      <c r="I2178" s="133"/>
      <c r="J2178" s="133"/>
      <c r="K2178" s="133"/>
      <c r="L2178" s="133"/>
      <c r="M2178" s="133"/>
      <c r="N2178" s="133"/>
      <c r="O2178" s="133"/>
      <c r="P2178" s="133"/>
      <c r="Q2178" s="166"/>
      <c r="R2178" s="133"/>
      <c r="S2178" s="133"/>
      <c r="T2178" s="133"/>
      <c r="U2178" s="133"/>
      <c r="V2178" s="133"/>
      <c r="W2178" s="133"/>
      <c r="X2178" s="133"/>
    </row>
    <row r="2179" spans="1:24" x14ac:dyDescent="0.2">
      <c r="A2179" s="133"/>
      <c r="B2179" s="133"/>
      <c r="C2179" s="136"/>
      <c r="D2179" s="136"/>
      <c r="E2179" s="133"/>
      <c r="F2179" s="133"/>
      <c r="G2179" s="133"/>
      <c r="H2179" s="133"/>
      <c r="I2179" s="133"/>
      <c r="J2179" s="133"/>
      <c r="K2179" s="133"/>
      <c r="L2179" s="133"/>
      <c r="M2179" s="133"/>
      <c r="N2179" s="133"/>
      <c r="O2179" s="133"/>
      <c r="P2179" s="133"/>
      <c r="Q2179" s="166"/>
      <c r="R2179" s="133"/>
      <c r="S2179" s="133"/>
      <c r="T2179" s="133"/>
      <c r="U2179" s="133"/>
      <c r="V2179" s="133"/>
      <c r="W2179" s="133"/>
      <c r="X2179" s="133"/>
    </row>
    <row r="2180" spans="1:24" x14ac:dyDescent="0.2">
      <c r="A2180" s="133"/>
      <c r="B2180" s="133"/>
      <c r="C2180" s="136"/>
      <c r="D2180" s="136"/>
      <c r="E2180" s="133"/>
      <c r="F2180" s="133"/>
      <c r="G2180" s="133"/>
      <c r="H2180" s="133"/>
      <c r="I2180" s="133"/>
      <c r="J2180" s="133"/>
      <c r="K2180" s="133"/>
      <c r="L2180" s="133"/>
      <c r="M2180" s="133"/>
      <c r="N2180" s="133"/>
      <c r="O2180" s="133"/>
      <c r="P2180" s="133"/>
      <c r="Q2180" s="166"/>
      <c r="R2180" s="133"/>
      <c r="S2180" s="133"/>
      <c r="T2180" s="133"/>
      <c r="U2180" s="133"/>
      <c r="V2180" s="133"/>
      <c r="W2180" s="133"/>
      <c r="X2180" s="133"/>
    </row>
    <row r="2181" spans="1:24" x14ac:dyDescent="0.2">
      <c r="A2181" s="133"/>
      <c r="B2181" s="133"/>
      <c r="C2181" s="136"/>
      <c r="D2181" s="136"/>
      <c r="E2181" s="133"/>
      <c r="F2181" s="133"/>
      <c r="G2181" s="133"/>
      <c r="H2181" s="133"/>
      <c r="I2181" s="133"/>
      <c r="J2181" s="133"/>
      <c r="K2181" s="133"/>
      <c r="L2181" s="133"/>
      <c r="M2181" s="133"/>
      <c r="N2181" s="133"/>
      <c r="O2181" s="133"/>
      <c r="P2181" s="133"/>
      <c r="Q2181" s="166"/>
      <c r="R2181" s="133"/>
      <c r="S2181" s="133"/>
      <c r="T2181" s="133"/>
      <c r="U2181" s="133"/>
      <c r="V2181" s="133"/>
      <c r="W2181" s="133"/>
      <c r="X2181" s="133"/>
    </row>
    <row r="2182" spans="1:24" x14ac:dyDescent="0.2">
      <c r="A2182" s="133"/>
      <c r="B2182" s="133"/>
      <c r="C2182" s="136"/>
      <c r="D2182" s="136"/>
      <c r="E2182" s="133"/>
      <c r="F2182" s="133"/>
      <c r="G2182" s="133"/>
      <c r="H2182" s="133"/>
      <c r="I2182" s="133"/>
      <c r="J2182" s="133"/>
      <c r="K2182" s="133"/>
      <c r="L2182" s="133"/>
      <c r="M2182" s="133"/>
      <c r="N2182" s="133"/>
      <c r="O2182" s="133"/>
      <c r="P2182" s="133"/>
      <c r="Q2182" s="166"/>
      <c r="R2182" s="133"/>
      <c r="S2182" s="133"/>
      <c r="T2182" s="133"/>
      <c r="U2182" s="133"/>
      <c r="V2182" s="133"/>
      <c r="W2182" s="133"/>
      <c r="X2182" s="133"/>
    </row>
    <row r="2183" spans="1:24" x14ac:dyDescent="0.2">
      <c r="A2183" s="133"/>
      <c r="B2183" s="133"/>
      <c r="C2183" s="136"/>
      <c r="D2183" s="136"/>
      <c r="E2183" s="133"/>
      <c r="F2183" s="133"/>
      <c r="G2183" s="133"/>
      <c r="H2183" s="133"/>
      <c r="I2183" s="133"/>
      <c r="J2183" s="133"/>
      <c r="K2183" s="133"/>
      <c r="L2183" s="133"/>
      <c r="M2183" s="133"/>
      <c r="N2183" s="133"/>
      <c r="O2183" s="133"/>
      <c r="P2183" s="133"/>
      <c r="Q2183" s="166"/>
      <c r="R2183" s="133"/>
      <c r="S2183" s="133"/>
      <c r="T2183" s="133"/>
      <c r="U2183" s="133"/>
      <c r="V2183" s="133"/>
      <c r="W2183" s="133"/>
      <c r="X2183" s="133"/>
    </row>
    <row r="2184" spans="1:24" x14ac:dyDescent="0.2">
      <c r="A2184" s="133"/>
      <c r="B2184" s="133"/>
      <c r="C2184" s="136"/>
      <c r="D2184" s="136"/>
      <c r="E2184" s="133"/>
      <c r="F2184" s="133"/>
      <c r="G2184" s="133"/>
      <c r="H2184" s="133"/>
      <c r="I2184" s="133"/>
      <c r="J2184" s="133"/>
      <c r="K2184" s="133"/>
      <c r="L2184" s="133"/>
      <c r="M2184" s="133"/>
      <c r="N2184" s="133"/>
      <c r="O2184" s="133"/>
      <c r="P2184" s="133"/>
      <c r="Q2184" s="166"/>
      <c r="R2184" s="133"/>
      <c r="S2184" s="133"/>
      <c r="T2184" s="133"/>
      <c r="U2184" s="133"/>
      <c r="V2184" s="133"/>
      <c r="W2184" s="133"/>
      <c r="X2184" s="133"/>
    </row>
    <row r="2185" spans="1:24" x14ac:dyDescent="0.2">
      <c r="A2185" s="133"/>
      <c r="B2185" s="133"/>
      <c r="C2185" s="136"/>
      <c r="D2185" s="136"/>
      <c r="E2185" s="133"/>
      <c r="F2185" s="133"/>
      <c r="G2185" s="133"/>
      <c r="H2185" s="133"/>
      <c r="I2185" s="133"/>
      <c r="J2185" s="133"/>
      <c r="K2185" s="133"/>
      <c r="L2185" s="133"/>
      <c r="M2185" s="133"/>
      <c r="N2185" s="133"/>
      <c r="O2185" s="133"/>
      <c r="P2185" s="133"/>
      <c r="Q2185" s="166"/>
      <c r="R2185" s="133"/>
      <c r="S2185" s="133"/>
      <c r="T2185" s="133"/>
      <c r="U2185" s="133"/>
      <c r="V2185" s="133"/>
      <c r="W2185" s="133"/>
      <c r="X2185" s="133"/>
    </row>
    <row r="2186" spans="1:24" x14ac:dyDescent="0.2">
      <c r="A2186" s="133"/>
      <c r="B2186" s="133"/>
      <c r="C2186" s="136"/>
      <c r="D2186" s="136"/>
      <c r="E2186" s="133"/>
      <c r="F2186" s="133"/>
      <c r="G2186" s="133"/>
      <c r="H2186" s="133"/>
      <c r="I2186" s="133"/>
      <c r="J2186" s="133"/>
      <c r="K2186" s="133"/>
      <c r="L2186" s="133"/>
      <c r="M2186" s="133"/>
      <c r="N2186" s="133"/>
      <c r="O2186" s="133"/>
      <c r="P2186" s="133"/>
      <c r="Q2186" s="166"/>
      <c r="R2186" s="133"/>
      <c r="S2186" s="133"/>
      <c r="T2186" s="133"/>
      <c r="U2186" s="133"/>
      <c r="V2186" s="133"/>
      <c r="W2186" s="133"/>
      <c r="X2186" s="133"/>
    </row>
    <row r="2187" spans="1:24" x14ac:dyDescent="0.2">
      <c r="A2187" s="133"/>
      <c r="B2187" s="133"/>
      <c r="C2187" s="136"/>
      <c r="D2187" s="136"/>
      <c r="E2187" s="133"/>
      <c r="F2187" s="133"/>
      <c r="G2187" s="133"/>
      <c r="H2187" s="133"/>
      <c r="I2187" s="133"/>
      <c r="J2187" s="133"/>
      <c r="K2187" s="133"/>
      <c r="L2187" s="133"/>
      <c r="M2187" s="133"/>
      <c r="N2187" s="133"/>
      <c r="O2187" s="133"/>
      <c r="P2187" s="133"/>
      <c r="Q2187" s="166"/>
      <c r="R2187" s="133"/>
      <c r="S2187" s="133"/>
      <c r="T2187" s="133"/>
      <c r="U2187" s="133"/>
      <c r="V2187" s="133"/>
      <c r="W2187" s="133"/>
      <c r="X2187" s="133"/>
    </row>
    <row r="2188" spans="1:24" x14ac:dyDescent="0.2">
      <c r="A2188" s="133"/>
      <c r="B2188" s="133"/>
      <c r="C2188" s="136"/>
      <c r="D2188" s="136"/>
      <c r="E2188" s="133"/>
      <c r="F2188" s="133"/>
      <c r="G2188" s="133"/>
      <c r="H2188" s="133"/>
      <c r="I2188" s="133"/>
      <c r="J2188" s="133"/>
      <c r="K2188" s="133"/>
      <c r="L2188" s="133"/>
      <c r="M2188" s="133"/>
      <c r="N2188" s="133"/>
      <c r="O2188" s="133"/>
      <c r="P2188" s="133"/>
      <c r="Q2188" s="166"/>
      <c r="R2188" s="133"/>
      <c r="S2188" s="133"/>
      <c r="T2188" s="133"/>
      <c r="U2188" s="133"/>
      <c r="V2188" s="133"/>
      <c r="W2188" s="133"/>
      <c r="X2188" s="133"/>
    </row>
    <row r="2189" spans="1:24" x14ac:dyDescent="0.2">
      <c r="A2189" s="133"/>
      <c r="B2189" s="133"/>
      <c r="C2189" s="136"/>
      <c r="D2189" s="136"/>
      <c r="E2189" s="133"/>
      <c r="F2189" s="133"/>
      <c r="G2189" s="133"/>
      <c r="H2189" s="133"/>
      <c r="I2189" s="133"/>
      <c r="J2189" s="133"/>
      <c r="K2189" s="133"/>
      <c r="L2189" s="133"/>
      <c r="M2189" s="133"/>
      <c r="N2189" s="133"/>
      <c r="O2189" s="133"/>
      <c r="P2189" s="133"/>
      <c r="Q2189" s="166"/>
      <c r="R2189" s="133"/>
      <c r="S2189" s="133"/>
      <c r="T2189" s="133"/>
      <c r="U2189" s="133"/>
      <c r="V2189" s="133"/>
      <c r="W2189" s="133"/>
      <c r="X2189" s="133"/>
    </row>
    <row r="2190" spans="1:24" x14ac:dyDescent="0.2">
      <c r="A2190" s="133"/>
      <c r="B2190" s="133"/>
      <c r="C2190" s="136"/>
      <c r="D2190" s="136"/>
      <c r="E2190" s="133"/>
      <c r="F2190" s="133"/>
      <c r="G2190" s="133"/>
      <c r="H2190" s="133"/>
      <c r="I2190" s="133"/>
      <c r="J2190" s="133"/>
      <c r="K2190" s="133"/>
      <c r="L2190" s="133"/>
      <c r="M2190" s="133"/>
      <c r="N2190" s="133"/>
      <c r="O2190" s="133"/>
      <c r="P2190" s="133"/>
      <c r="Q2190" s="166"/>
      <c r="R2190" s="133"/>
      <c r="S2190" s="133"/>
      <c r="T2190" s="133"/>
      <c r="U2190" s="133"/>
      <c r="V2190" s="133"/>
      <c r="W2190" s="133"/>
      <c r="X2190" s="133"/>
    </row>
    <row r="2191" spans="1:24" x14ac:dyDescent="0.2">
      <c r="A2191" s="133"/>
      <c r="B2191" s="133"/>
      <c r="C2191" s="136"/>
      <c r="D2191" s="136"/>
      <c r="E2191" s="133"/>
      <c r="F2191" s="133"/>
      <c r="G2191" s="133"/>
      <c r="H2191" s="133"/>
      <c r="I2191" s="133"/>
      <c r="J2191" s="133"/>
      <c r="K2191" s="133"/>
      <c r="L2191" s="133"/>
      <c r="M2191" s="133"/>
      <c r="N2191" s="133"/>
      <c r="O2191" s="133"/>
      <c r="P2191" s="133"/>
      <c r="Q2191" s="166"/>
      <c r="R2191" s="133"/>
      <c r="S2191" s="133"/>
      <c r="T2191" s="133"/>
      <c r="U2191" s="133"/>
      <c r="V2191" s="133"/>
      <c r="W2191" s="133"/>
      <c r="X2191" s="133"/>
    </row>
    <row r="2192" spans="1:24" x14ac:dyDescent="0.2">
      <c r="A2192" s="133"/>
      <c r="B2192" s="133"/>
      <c r="C2192" s="136"/>
      <c r="D2192" s="136"/>
      <c r="E2192" s="133"/>
      <c r="F2192" s="133"/>
      <c r="G2192" s="133"/>
      <c r="H2192" s="133"/>
      <c r="I2192" s="133"/>
      <c r="J2192" s="133"/>
      <c r="K2192" s="133"/>
      <c r="L2192" s="133"/>
      <c r="M2192" s="133"/>
      <c r="N2192" s="133"/>
      <c r="O2192" s="133"/>
      <c r="P2192" s="133"/>
      <c r="Q2192" s="166"/>
      <c r="R2192" s="133"/>
      <c r="S2192" s="133"/>
      <c r="T2192" s="133"/>
      <c r="U2192" s="133"/>
      <c r="V2192" s="133"/>
      <c r="W2192" s="133"/>
      <c r="X2192" s="133"/>
    </row>
    <row r="2193" spans="1:24" x14ac:dyDescent="0.2">
      <c r="A2193" s="133"/>
      <c r="B2193" s="133"/>
      <c r="C2193" s="136"/>
      <c r="D2193" s="136"/>
      <c r="E2193" s="133"/>
      <c r="F2193" s="133"/>
      <c r="G2193" s="133"/>
      <c r="H2193" s="133"/>
      <c r="I2193" s="133"/>
      <c r="J2193" s="133"/>
      <c r="K2193" s="133"/>
      <c r="L2193" s="133"/>
      <c r="M2193" s="133"/>
      <c r="N2193" s="133"/>
      <c r="O2193" s="133"/>
      <c r="P2193" s="133"/>
      <c r="Q2193" s="166"/>
      <c r="R2193" s="133"/>
      <c r="S2193" s="133"/>
      <c r="T2193" s="133"/>
      <c r="U2193" s="133"/>
      <c r="V2193" s="133"/>
      <c r="W2193" s="133"/>
      <c r="X2193" s="133"/>
    </row>
    <row r="2194" spans="1:24" x14ac:dyDescent="0.2">
      <c r="A2194" s="133"/>
      <c r="B2194" s="133"/>
      <c r="C2194" s="136"/>
      <c r="D2194" s="136"/>
      <c r="E2194" s="133"/>
      <c r="F2194" s="133"/>
      <c r="G2194" s="133"/>
      <c r="H2194" s="133"/>
      <c r="I2194" s="133"/>
      <c r="J2194" s="133"/>
      <c r="K2194" s="133"/>
      <c r="L2194" s="133"/>
      <c r="M2194" s="133"/>
      <c r="N2194" s="133"/>
      <c r="O2194" s="133"/>
      <c r="P2194" s="133"/>
      <c r="Q2194" s="166"/>
      <c r="R2194" s="133"/>
      <c r="S2194" s="133"/>
      <c r="T2194" s="133"/>
      <c r="U2194" s="133"/>
      <c r="V2194" s="133"/>
      <c r="W2194" s="133"/>
      <c r="X2194" s="133"/>
    </row>
    <row r="2195" spans="1:24" x14ac:dyDescent="0.2">
      <c r="A2195" s="133"/>
      <c r="B2195" s="133"/>
      <c r="C2195" s="136"/>
      <c r="D2195" s="136"/>
      <c r="E2195" s="133"/>
      <c r="F2195" s="133"/>
      <c r="G2195" s="133"/>
      <c r="H2195" s="133"/>
      <c r="I2195" s="133"/>
      <c r="J2195" s="133"/>
      <c r="K2195" s="133"/>
      <c r="L2195" s="133"/>
      <c r="M2195" s="133"/>
      <c r="N2195" s="133"/>
      <c r="O2195" s="133"/>
      <c r="P2195" s="133"/>
      <c r="Q2195" s="166"/>
      <c r="R2195" s="133"/>
      <c r="S2195" s="133"/>
      <c r="T2195" s="133"/>
      <c r="U2195" s="133"/>
      <c r="V2195" s="133"/>
      <c r="W2195" s="133"/>
      <c r="X2195" s="133"/>
    </row>
    <row r="2196" spans="1:24" x14ac:dyDescent="0.2">
      <c r="A2196" s="133"/>
      <c r="B2196" s="133"/>
      <c r="C2196" s="136"/>
      <c r="D2196" s="136"/>
      <c r="E2196" s="133"/>
      <c r="F2196" s="133"/>
      <c r="G2196" s="133"/>
      <c r="H2196" s="133"/>
      <c r="I2196" s="133"/>
      <c r="J2196" s="133"/>
      <c r="K2196" s="133"/>
      <c r="L2196" s="133"/>
      <c r="M2196" s="133"/>
      <c r="N2196" s="133"/>
      <c r="O2196" s="133"/>
      <c r="P2196" s="133"/>
      <c r="Q2196" s="166"/>
      <c r="R2196" s="133"/>
      <c r="S2196" s="133"/>
      <c r="T2196" s="133"/>
      <c r="U2196" s="133"/>
      <c r="V2196" s="133"/>
      <c r="W2196" s="133"/>
      <c r="X2196" s="133"/>
    </row>
    <row r="2197" spans="1:24" x14ac:dyDescent="0.2">
      <c r="A2197" s="133"/>
      <c r="B2197" s="133"/>
      <c r="C2197" s="136"/>
      <c r="D2197" s="136"/>
      <c r="E2197" s="133"/>
      <c r="F2197" s="133"/>
      <c r="G2197" s="133"/>
      <c r="H2197" s="133"/>
      <c r="I2197" s="133"/>
      <c r="J2197" s="133"/>
      <c r="K2197" s="133"/>
      <c r="L2197" s="133"/>
      <c r="M2197" s="133"/>
      <c r="N2197" s="133"/>
      <c r="O2197" s="133"/>
      <c r="P2197" s="133"/>
      <c r="Q2197" s="166"/>
      <c r="R2197" s="133"/>
      <c r="S2197" s="133"/>
      <c r="T2197" s="133"/>
      <c r="U2197" s="133"/>
      <c r="V2197" s="133"/>
      <c r="W2197" s="133"/>
      <c r="X2197" s="133"/>
    </row>
    <row r="2198" spans="1:24" x14ac:dyDescent="0.2">
      <c r="A2198" s="133"/>
      <c r="B2198" s="133"/>
      <c r="C2198" s="136"/>
      <c r="D2198" s="136"/>
      <c r="E2198" s="133"/>
      <c r="F2198" s="133"/>
      <c r="G2198" s="133"/>
      <c r="H2198" s="133"/>
      <c r="I2198" s="133"/>
      <c r="J2198" s="133"/>
      <c r="K2198" s="133"/>
      <c r="L2198" s="133"/>
      <c r="M2198" s="133"/>
      <c r="N2198" s="133"/>
      <c r="O2198" s="133"/>
      <c r="P2198" s="133"/>
      <c r="Q2198" s="166"/>
      <c r="R2198" s="133"/>
      <c r="S2198" s="133"/>
      <c r="T2198" s="133"/>
      <c r="U2198" s="133"/>
      <c r="V2198" s="133"/>
      <c r="W2198" s="133"/>
      <c r="X2198" s="133"/>
    </row>
    <row r="2199" spans="1:24" x14ac:dyDescent="0.2">
      <c r="A2199" s="133"/>
      <c r="B2199" s="133"/>
      <c r="C2199" s="136"/>
      <c r="D2199" s="136"/>
      <c r="E2199" s="133"/>
      <c r="F2199" s="133"/>
      <c r="G2199" s="133"/>
      <c r="H2199" s="133"/>
      <c r="I2199" s="133"/>
      <c r="J2199" s="133"/>
      <c r="K2199" s="133"/>
      <c r="L2199" s="133"/>
      <c r="M2199" s="133"/>
      <c r="N2199" s="133"/>
      <c r="O2199" s="133"/>
      <c r="P2199" s="133"/>
      <c r="Q2199" s="166"/>
      <c r="R2199" s="133"/>
      <c r="S2199" s="133"/>
      <c r="T2199" s="133"/>
      <c r="U2199" s="133"/>
      <c r="V2199" s="133"/>
      <c r="W2199" s="133"/>
      <c r="X2199" s="133"/>
    </row>
    <row r="2200" spans="1:24" x14ac:dyDescent="0.2">
      <c r="A2200" s="133"/>
      <c r="B2200" s="133"/>
      <c r="C2200" s="136"/>
      <c r="D2200" s="136"/>
      <c r="E2200" s="133"/>
      <c r="F2200" s="133"/>
      <c r="G2200" s="133"/>
      <c r="H2200" s="133"/>
      <c r="I2200" s="133"/>
      <c r="J2200" s="133"/>
      <c r="K2200" s="133"/>
      <c r="L2200" s="133"/>
      <c r="M2200" s="133"/>
      <c r="N2200" s="133"/>
      <c r="O2200" s="133"/>
      <c r="P2200" s="133"/>
      <c r="Q2200" s="166"/>
      <c r="R2200" s="133"/>
      <c r="S2200" s="133"/>
      <c r="T2200" s="133"/>
      <c r="U2200" s="133"/>
      <c r="V2200" s="133"/>
      <c r="W2200" s="133"/>
      <c r="X2200" s="133"/>
    </row>
    <row r="2201" spans="1:24" x14ac:dyDescent="0.2">
      <c r="A2201" s="133"/>
      <c r="B2201" s="133"/>
      <c r="C2201" s="136"/>
      <c r="D2201" s="136"/>
      <c r="E2201" s="133"/>
      <c r="F2201" s="133"/>
      <c r="G2201" s="133"/>
      <c r="H2201" s="133"/>
      <c r="I2201" s="133"/>
      <c r="J2201" s="133"/>
      <c r="K2201" s="133"/>
      <c r="L2201" s="133"/>
      <c r="M2201" s="133"/>
      <c r="N2201" s="133"/>
      <c r="O2201" s="133"/>
      <c r="P2201" s="133"/>
      <c r="Q2201" s="166"/>
      <c r="R2201" s="133"/>
      <c r="S2201" s="133"/>
      <c r="T2201" s="133"/>
      <c r="U2201" s="133"/>
      <c r="V2201" s="133"/>
      <c r="W2201" s="133"/>
      <c r="X2201" s="133"/>
    </row>
    <row r="2202" spans="1:24" x14ac:dyDescent="0.2">
      <c r="A2202" s="133"/>
      <c r="B2202" s="133"/>
      <c r="C2202" s="136"/>
      <c r="D2202" s="136"/>
      <c r="E2202" s="133"/>
      <c r="F2202" s="133"/>
      <c r="G2202" s="133"/>
      <c r="H2202" s="133"/>
      <c r="I2202" s="133"/>
      <c r="J2202" s="133"/>
      <c r="K2202" s="133"/>
      <c r="L2202" s="133"/>
      <c r="M2202" s="133"/>
      <c r="N2202" s="133"/>
      <c r="O2202" s="133"/>
      <c r="P2202" s="133"/>
      <c r="Q2202" s="166"/>
      <c r="R2202" s="133"/>
      <c r="S2202" s="133"/>
      <c r="T2202" s="133"/>
      <c r="U2202" s="133"/>
      <c r="V2202" s="133"/>
      <c r="W2202" s="133"/>
      <c r="X2202" s="133"/>
    </row>
    <row r="2203" spans="1:24" x14ac:dyDescent="0.2">
      <c r="A2203" s="133"/>
      <c r="B2203" s="133"/>
      <c r="C2203" s="136"/>
      <c r="D2203" s="136"/>
      <c r="E2203" s="133"/>
      <c r="F2203" s="133"/>
      <c r="G2203" s="133"/>
      <c r="H2203" s="133"/>
      <c r="I2203" s="133"/>
      <c r="J2203" s="133"/>
      <c r="K2203" s="133"/>
      <c r="L2203" s="133"/>
      <c r="M2203" s="133"/>
      <c r="N2203" s="133"/>
      <c r="O2203" s="133"/>
      <c r="P2203" s="133"/>
      <c r="Q2203" s="166"/>
      <c r="R2203" s="133"/>
      <c r="S2203" s="133"/>
      <c r="T2203" s="133"/>
      <c r="U2203" s="133"/>
      <c r="V2203" s="133"/>
      <c r="W2203" s="133"/>
      <c r="X2203" s="133"/>
    </row>
    <row r="2204" spans="1:24" x14ac:dyDescent="0.2">
      <c r="A2204" s="133"/>
      <c r="B2204" s="133"/>
      <c r="C2204" s="136"/>
      <c r="D2204" s="136"/>
      <c r="E2204" s="133"/>
      <c r="F2204" s="133"/>
      <c r="G2204" s="133"/>
      <c r="H2204" s="133"/>
      <c r="I2204" s="133"/>
      <c r="J2204" s="133"/>
      <c r="K2204" s="133"/>
      <c r="L2204" s="133"/>
      <c r="M2204" s="133"/>
      <c r="N2204" s="133"/>
      <c r="O2204" s="133"/>
      <c r="P2204" s="133"/>
      <c r="Q2204" s="166"/>
      <c r="R2204" s="133"/>
      <c r="S2204" s="133"/>
      <c r="T2204" s="133"/>
      <c r="U2204" s="133"/>
      <c r="V2204" s="133"/>
      <c r="W2204" s="133"/>
      <c r="X2204" s="133"/>
    </row>
    <row r="2205" spans="1:24" x14ac:dyDescent="0.2">
      <c r="A2205" s="133"/>
      <c r="B2205" s="133"/>
      <c r="C2205" s="136"/>
      <c r="D2205" s="136"/>
      <c r="E2205" s="133"/>
      <c r="F2205" s="133"/>
      <c r="G2205" s="133"/>
      <c r="H2205" s="133"/>
      <c r="I2205" s="133"/>
      <c r="J2205" s="133"/>
      <c r="K2205" s="133"/>
      <c r="L2205" s="133"/>
      <c r="M2205" s="133"/>
      <c r="N2205" s="133"/>
      <c r="O2205" s="133"/>
      <c r="P2205" s="133"/>
      <c r="Q2205" s="166"/>
      <c r="R2205" s="133"/>
      <c r="S2205" s="133"/>
      <c r="T2205" s="133"/>
      <c r="U2205" s="133"/>
      <c r="V2205" s="133"/>
      <c r="W2205" s="133"/>
      <c r="X2205" s="133"/>
    </row>
    <row r="2206" spans="1:24" x14ac:dyDescent="0.2">
      <c r="A2206" s="133"/>
      <c r="B2206" s="133"/>
      <c r="C2206" s="136"/>
      <c r="D2206" s="136"/>
      <c r="E2206" s="133"/>
      <c r="F2206" s="133"/>
      <c r="G2206" s="133"/>
      <c r="H2206" s="133"/>
      <c r="I2206" s="133"/>
      <c r="J2206" s="133"/>
      <c r="K2206" s="133"/>
      <c r="L2206" s="133"/>
      <c r="M2206" s="133"/>
      <c r="N2206" s="133"/>
      <c r="O2206" s="133"/>
      <c r="P2206" s="133"/>
      <c r="Q2206" s="166"/>
      <c r="R2206" s="133"/>
      <c r="S2206" s="133"/>
      <c r="T2206" s="133"/>
      <c r="U2206" s="133"/>
      <c r="V2206" s="133"/>
      <c r="W2206" s="133"/>
      <c r="X2206" s="133"/>
    </row>
    <row r="2207" spans="1:24" x14ac:dyDescent="0.2">
      <c r="A2207" s="133"/>
      <c r="B2207" s="133"/>
      <c r="C2207" s="136"/>
      <c r="D2207" s="136"/>
      <c r="E2207" s="133"/>
      <c r="F2207" s="133"/>
      <c r="G2207" s="133"/>
      <c r="H2207" s="133"/>
      <c r="I2207" s="133"/>
      <c r="J2207" s="133"/>
      <c r="K2207" s="133"/>
      <c r="L2207" s="133"/>
      <c r="M2207" s="133"/>
      <c r="N2207" s="133"/>
      <c r="O2207" s="133"/>
      <c r="P2207" s="133"/>
      <c r="Q2207" s="166"/>
      <c r="R2207" s="133"/>
      <c r="S2207" s="133"/>
      <c r="T2207" s="133"/>
      <c r="U2207" s="133"/>
      <c r="V2207" s="133"/>
      <c r="W2207" s="133"/>
      <c r="X2207" s="133"/>
    </row>
    <row r="2208" spans="1:24" x14ac:dyDescent="0.2">
      <c r="A2208" s="133"/>
      <c r="B2208" s="133"/>
      <c r="C2208" s="136"/>
      <c r="D2208" s="136"/>
      <c r="E2208" s="133"/>
      <c r="F2208" s="133"/>
      <c r="G2208" s="133"/>
      <c r="H2208" s="133"/>
      <c r="I2208" s="133"/>
      <c r="J2208" s="133"/>
      <c r="K2208" s="133"/>
      <c r="L2208" s="133"/>
      <c r="M2208" s="133"/>
      <c r="N2208" s="133"/>
      <c r="O2208" s="133"/>
      <c r="P2208" s="133"/>
      <c r="Q2208" s="166"/>
      <c r="R2208" s="133"/>
      <c r="S2208" s="133"/>
      <c r="T2208" s="133"/>
      <c r="U2208" s="133"/>
      <c r="V2208" s="133"/>
      <c r="W2208" s="133"/>
      <c r="X2208" s="133"/>
    </row>
    <row r="2209" spans="1:24" x14ac:dyDescent="0.2">
      <c r="A2209" s="133"/>
      <c r="B2209" s="133"/>
      <c r="C2209" s="136"/>
      <c r="D2209" s="136"/>
      <c r="E2209" s="133"/>
      <c r="F2209" s="133"/>
      <c r="G2209" s="133"/>
      <c r="H2209" s="133"/>
      <c r="I2209" s="133"/>
      <c r="J2209" s="133"/>
      <c r="K2209" s="133"/>
      <c r="L2209" s="133"/>
      <c r="M2209" s="133"/>
      <c r="N2209" s="133"/>
      <c r="O2209" s="133"/>
      <c r="P2209" s="133"/>
      <c r="Q2209" s="166"/>
      <c r="R2209" s="133"/>
      <c r="S2209" s="133"/>
      <c r="T2209" s="133"/>
      <c r="U2209" s="133"/>
      <c r="V2209" s="133"/>
      <c r="W2209" s="133"/>
      <c r="X2209" s="133"/>
    </row>
    <row r="2210" spans="1:24" x14ac:dyDescent="0.2">
      <c r="A2210" s="133"/>
      <c r="B2210" s="133"/>
      <c r="C2210" s="136"/>
      <c r="D2210" s="136"/>
      <c r="E2210" s="133"/>
      <c r="F2210" s="133"/>
      <c r="G2210" s="133"/>
      <c r="H2210" s="133"/>
      <c r="I2210" s="133"/>
      <c r="J2210" s="133"/>
      <c r="K2210" s="133"/>
      <c r="L2210" s="133"/>
      <c r="M2210" s="133"/>
      <c r="N2210" s="133"/>
      <c r="O2210" s="133"/>
      <c r="P2210" s="133"/>
      <c r="Q2210" s="166"/>
      <c r="R2210" s="133"/>
      <c r="S2210" s="133"/>
      <c r="T2210" s="133"/>
      <c r="U2210" s="133"/>
      <c r="V2210" s="133"/>
      <c r="W2210" s="133"/>
      <c r="X2210" s="133"/>
    </row>
    <row r="2211" spans="1:24" x14ac:dyDescent="0.2">
      <c r="A2211" s="133"/>
      <c r="B2211" s="133"/>
      <c r="C2211" s="136"/>
      <c r="D2211" s="136"/>
      <c r="E2211" s="133"/>
      <c r="F2211" s="133"/>
      <c r="G2211" s="133"/>
      <c r="H2211" s="133"/>
      <c r="I2211" s="133"/>
      <c r="J2211" s="133"/>
      <c r="K2211" s="133"/>
      <c r="L2211" s="133"/>
      <c r="M2211" s="133"/>
      <c r="N2211" s="133"/>
      <c r="O2211" s="133"/>
      <c r="P2211" s="133"/>
      <c r="Q2211" s="166"/>
      <c r="R2211" s="133"/>
      <c r="S2211" s="133"/>
      <c r="T2211" s="133"/>
      <c r="U2211" s="133"/>
      <c r="V2211" s="133"/>
      <c r="W2211" s="133"/>
      <c r="X2211" s="133"/>
    </row>
    <row r="2212" spans="1:24" x14ac:dyDescent="0.2">
      <c r="A2212" s="133"/>
      <c r="B2212" s="133"/>
      <c r="C2212" s="136"/>
      <c r="D2212" s="136"/>
      <c r="E2212" s="133"/>
      <c r="F2212" s="133"/>
      <c r="G2212" s="133"/>
      <c r="H2212" s="133"/>
      <c r="I2212" s="133"/>
      <c r="J2212" s="133"/>
      <c r="K2212" s="133"/>
      <c r="L2212" s="133"/>
      <c r="M2212" s="133"/>
      <c r="N2212" s="133"/>
      <c r="O2212" s="133"/>
      <c r="P2212" s="133"/>
      <c r="Q2212" s="166"/>
      <c r="R2212" s="133"/>
      <c r="S2212" s="133"/>
      <c r="T2212" s="133"/>
      <c r="U2212" s="133"/>
      <c r="V2212" s="133"/>
      <c r="W2212" s="133"/>
      <c r="X2212" s="133"/>
    </row>
    <row r="2213" spans="1:24" x14ac:dyDescent="0.2">
      <c r="A2213" s="133"/>
      <c r="B2213" s="133"/>
      <c r="C2213" s="136"/>
      <c r="D2213" s="136"/>
      <c r="E2213" s="133"/>
      <c r="F2213" s="133"/>
      <c r="G2213" s="133"/>
      <c r="H2213" s="133"/>
      <c r="I2213" s="133"/>
      <c r="J2213" s="133"/>
      <c r="K2213" s="133"/>
      <c r="L2213" s="133"/>
      <c r="M2213" s="133"/>
      <c r="N2213" s="133"/>
      <c r="O2213" s="133"/>
      <c r="P2213" s="133"/>
      <c r="Q2213" s="166"/>
      <c r="R2213" s="133"/>
      <c r="S2213" s="133"/>
      <c r="T2213" s="133"/>
      <c r="U2213" s="133"/>
      <c r="V2213" s="133"/>
      <c r="W2213" s="133"/>
      <c r="X2213" s="133"/>
    </row>
    <row r="2214" spans="1:24" x14ac:dyDescent="0.2">
      <c r="A2214" s="133"/>
      <c r="B2214" s="133"/>
      <c r="C2214" s="136"/>
      <c r="D2214" s="136"/>
      <c r="E2214" s="133"/>
      <c r="F2214" s="133"/>
      <c r="G2214" s="133"/>
      <c r="H2214" s="133"/>
      <c r="I2214" s="133"/>
      <c r="J2214" s="133"/>
      <c r="K2214" s="133"/>
      <c r="L2214" s="133"/>
      <c r="M2214" s="133"/>
      <c r="N2214" s="133"/>
      <c r="O2214" s="133"/>
      <c r="P2214" s="133"/>
      <c r="Q2214" s="166"/>
      <c r="R2214" s="133"/>
      <c r="S2214" s="133"/>
      <c r="T2214" s="133"/>
      <c r="U2214" s="133"/>
      <c r="V2214" s="133"/>
      <c r="W2214" s="133"/>
      <c r="X2214" s="133"/>
    </row>
    <row r="2215" spans="1:24" x14ac:dyDescent="0.2">
      <c r="A2215" s="133"/>
      <c r="B2215" s="133"/>
      <c r="C2215" s="136"/>
      <c r="D2215" s="136"/>
      <c r="E2215" s="133"/>
      <c r="F2215" s="133"/>
      <c r="G2215" s="133"/>
      <c r="H2215" s="133"/>
      <c r="I2215" s="133"/>
      <c r="J2215" s="133"/>
      <c r="K2215" s="133"/>
      <c r="L2215" s="133"/>
      <c r="M2215" s="133"/>
      <c r="N2215" s="133"/>
      <c r="O2215" s="133"/>
      <c r="P2215" s="133"/>
      <c r="Q2215" s="166"/>
      <c r="R2215" s="133"/>
      <c r="S2215" s="133"/>
      <c r="T2215" s="133"/>
      <c r="U2215" s="133"/>
      <c r="V2215" s="133"/>
      <c r="W2215" s="133"/>
      <c r="X2215" s="133"/>
    </row>
    <row r="2216" spans="1:24" x14ac:dyDescent="0.2">
      <c r="A2216" s="133"/>
      <c r="B2216" s="133"/>
      <c r="C2216" s="136"/>
      <c r="D2216" s="136"/>
      <c r="E2216" s="133"/>
      <c r="F2216" s="133"/>
      <c r="G2216" s="133"/>
      <c r="H2216" s="133"/>
      <c r="I2216" s="133"/>
      <c r="J2216" s="133"/>
      <c r="K2216" s="133"/>
      <c r="L2216" s="133"/>
      <c r="M2216" s="133"/>
      <c r="N2216" s="133"/>
      <c r="O2216" s="133"/>
      <c r="P2216" s="133"/>
      <c r="Q2216" s="166"/>
      <c r="R2216" s="133"/>
      <c r="S2216" s="133"/>
      <c r="T2216" s="133"/>
      <c r="U2216" s="133"/>
      <c r="V2216" s="133"/>
      <c r="W2216" s="133"/>
      <c r="X2216" s="133"/>
    </row>
    <row r="2217" spans="1:24" x14ac:dyDescent="0.2">
      <c r="A2217" s="133"/>
      <c r="B2217" s="133"/>
      <c r="C2217" s="136"/>
      <c r="D2217" s="136"/>
      <c r="E2217" s="133"/>
      <c r="F2217" s="133"/>
      <c r="G2217" s="133"/>
      <c r="H2217" s="133"/>
      <c r="I2217" s="133"/>
      <c r="J2217" s="133"/>
      <c r="K2217" s="133"/>
      <c r="L2217" s="133"/>
      <c r="M2217" s="133"/>
      <c r="N2217" s="133"/>
      <c r="O2217" s="133"/>
      <c r="P2217" s="133"/>
      <c r="Q2217" s="166"/>
      <c r="R2217" s="133"/>
      <c r="S2217" s="133"/>
      <c r="T2217" s="133"/>
      <c r="U2217" s="133"/>
      <c r="V2217" s="133"/>
      <c r="W2217" s="133"/>
      <c r="X2217" s="133"/>
    </row>
    <row r="2218" spans="1:24" x14ac:dyDescent="0.2">
      <c r="A2218" s="133"/>
      <c r="B2218" s="133"/>
      <c r="C2218" s="136"/>
      <c r="D2218" s="136"/>
      <c r="E2218" s="133"/>
      <c r="F2218" s="133"/>
      <c r="G2218" s="133"/>
      <c r="H2218" s="133"/>
      <c r="I2218" s="133"/>
      <c r="J2218" s="133"/>
      <c r="K2218" s="133"/>
      <c r="L2218" s="133"/>
      <c r="M2218" s="133"/>
      <c r="N2218" s="133"/>
      <c r="O2218" s="133"/>
      <c r="P2218" s="133"/>
      <c r="Q2218" s="166"/>
      <c r="R2218" s="133"/>
      <c r="S2218" s="133"/>
      <c r="T2218" s="133"/>
      <c r="U2218" s="133"/>
      <c r="V2218" s="133"/>
      <c r="W2218" s="133"/>
      <c r="X2218" s="133"/>
    </row>
    <row r="2219" spans="1:24" x14ac:dyDescent="0.2">
      <c r="A2219" s="133"/>
      <c r="B2219" s="133"/>
      <c r="C2219" s="136"/>
      <c r="D2219" s="136"/>
      <c r="E2219" s="133"/>
      <c r="F2219" s="133"/>
      <c r="G2219" s="133"/>
      <c r="H2219" s="133"/>
      <c r="I2219" s="133"/>
      <c r="J2219" s="133"/>
      <c r="K2219" s="133"/>
      <c r="L2219" s="133"/>
      <c r="M2219" s="133"/>
      <c r="N2219" s="133"/>
      <c r="O2219" s="133"/>
      <c r="P2219" s="133"/>
      <c r="Q2219" s="166"/>
      <c r="R2219" s="133"/>
      <c r="S2219" s="133"/>
      <c r="T2219" s="133"/>
      <c r="U2219" s="133"/>
      <c r="V2219" s="133"/>
      <c r="W2219" s="133"/>
      <c r="X2219" s="133"/>
    </row>
    <row r="2220" spans="1:24" x14ac:dyDescent="0.2">
      <c r="A2220" s="133"/>
      <c r="B2220" s="133"/>
      <c r="C2220" s="136"/>
      <c r="D2220" s="136"/>
      <c r="E2220" s="133"/>
      <c r="F2220" s="133"/>
      <c r="G2220" s="133"/>
      <c r="H2220" s="133"/>
      <c r="I2220" s="133"/>
      <c r="J2220" s="133"/>
      <c r="K2220" s="133"/>
      <c r="L2220" s="133"/>
      <c r="M2220" s="133"/>
      <c r="N2220" s="133"/>
      <c r="O2220" s="133"/>
      <c r="P2220" s="133"/>
      <c r="Q2220" s="166"/>
      <c r="R2220" s="133"/>
      <c r="S2220" s="133"/>
      <c r="T2220" s="133"/>
      <c r="U2220" s="133"/>
      <c r="V2220" s="133"/>
      <c r="W2220" s="133"/>
      <c r="X2220" s="133"/>
    </row>
    <row r="2221" spans="1:24" x14ac:dyDescent="0.2">
      <c r="A2221" s="133"/>
      <c r="B2221" s="133"/>
      <c r="C2221" s="136"/>
      <c r="D2221" s="136"/>
      <c r="E2221" s="133"/>
      <c r="F2221" s="133"/>
      <c r="G2221" s="133"/>
      <c r="H2221" s="133"/>
      <c r="I2221" s="133"/>
      <c r="J2221" s="133"/>
      <c r="K2221" s="133"/>
      <c r="L2221" s="133"/>
      <c r="M2221" s="133"/>
      <c r="N2221" s="133"/>
      <c r="O2221" s="133"/>
      <c r="P2221" s="133"/>
      <c r="Q2221" s="166"/>
      <c r="R2221" s="133"/>
      <c r="S2221" s="133"/>
      <c r="T2221" s="133"/>
      <c r="U2221" s="133"/>
      <c r="V2221" s="133"/>
      <c r="W2221" s="133"/>
      <c r="X2221" s="133"/>
    </row>
    <row r="2222" spans="1:24" x14ac:dyDescent="0.2">
      <c r="A2222" s="133"/>
      <c r="B2222" s="133"/>
      <c r="C2222" s="136"/>
      <c r="D2222" s="136"/>
      <c r="E2222" s="133"/>
      <c r="F2222" s="133"/>
      <c r="G2222" s="133"/>
      <c r="H2222" s="133"/>
      <c r="I2222" s="133"/>
      <c r="J2222" s="133"/>
      <c r="K2222" s="133"/>
      <c r="L2222" s="133"/>
      <c r="M2222" s="133"/>
      <c r="N2222" s="133"/>
      <c r="O2222" s="133"/>
      <c r="P2222" s="133"/>
      <c r="Q2222" s="166"/>
      <c r="R2222" s="133"/>
      <c r="S2222" s="133"/>
      <c r="T2222" s="133"/>
      <c r="U2222" s="133"/>
      <c r="V2222" s="133"/>
      <c r="W2222" s="133"/>
      <c r="X2222" s="133"/>
    </row>
    <row r="2223" spans="1:24" x14ac:dyDescent="0.2">
      <c r="A2223" s="133"/>
      <c r="B2223" s="133"/>
      <c r="C2223" s="136"/>
      <c r="D2223" s="136"/>
      <c r="E2223" s="133"/>
      <c r="F2223" s="133"/>
      <c r="G2223" s="133"/>
      <c r="H2223" s="133"/>
      <c r="I2223" s="133"/>
      <c r="J2223" s="133"/>
      <c r="K2223" s="133"/>
      <c r="L2223" s="133"/>
      <c r="M2223" s="133"/>
      <c r="N2223" s="133"/>
      <c r="O2223" s="133"/>
      <c r="P2223" s="133"/>
      <c r="Q2223" s="166"/>
      <c r="R2223" s="133"/>
      <c r="S2223" s="133"/>
      <c r="T2223" s="133"/>
      <c r="U2223" s="133"/>
      <c r="V2223" s="133"/>
      <c r="W2223" s="133"/>
      <c r="X2223" s="133"/>
    </row>
    <row r="2224" spans="1:24" x14ac:dyDescent="0.2">
      <c r="A2224" s="133"/>
      <c r="B2224" s="133"/>
      <c r="C2224" s="136"/>
      <c r="D2224" s="136"/>
      <c r="E2224" s="133"/>
      <c r="F2224" s="133"/>
      <c r="G2224" s="133"/>
      <c r="H2224" s="133"/>
      <c r="I2224" s="133"/>
      <c r="J2224" s="133"/>
      <c r="K2224" s="133"/>
      <c r="L2224" s="133"/>
      <c r="M2224" s="133"/>
      <c r="N2224" s="133"/>
      <c r="O2224" s="133"/>
      <c r="P2224" s="133"/>
      <c r="Q2224" s="166"/>
      <c r="R2224" s="133"/>
      <c r="S2224" s="133"/>
      <c r="T2224" s="133"/>
      <c r="U2224" s="133"/>
      <c r="V2224" s="133"/>
      <c r="W2224" s="133"/>
      <c r="X2224" s="133"/>
    </row>
    <row r="2225" spans="1:24" x14ac:dyDescent="0.2">
      <c r="A2225" s="133"/>
      <c r="B2225" s="133"/>
      <c r="C2225" s="136"/>
      <c r="D2225" s="136"/>
      <c r="E2225" s="133"/>
      <c r="F2225" s="133"/>
      <c r="G2225" s="133"/>
      <c r="H2225" s="133"/>
      <c r="I2225" s="133"/>
      <c r="J2225" s="133"/>
      <c r="K2225" s="133"/>
      <c r="L2225" s="133"/>
      <c r="M2225" s="133"/>
      <c r="N2225" s="133"/>
      <c r="O2225" s="133"/>
      <c r="P2225" s="133"/>
      <c r="Q2225" s="166"/>
      <c r="R2225" s="133"/>
      <c r="S2225" s="133"/>
      <c r="T2225" s="133"/>
      <c r="U2225" s="133"/>
      <c r="V2225" s="133"/>
      <c r="W2225" s="133"/>
      <c r="X2225" s="133"/>
    </row>
    <row r="2226" spans="1:24" x14ac:dyDescent="0.2">
      <c r="A2226" s="133"/>
      <c r="B2226" s="133"/>
      <c r="C2226" s="136"/>
      <c r="D2226" s="136"/>
      <c r="E2226" s="133"/>
      <c r="F2226" s="133"/>
      <c r="G2226" s="133"/>
      <c r="H2226" s="133"/>
      <c r="I2226" s="133"/>
      <c r="J2226" s="133"/>
      <c r="K2226" s="133"/>
      <c r="L2226" s="133"/>
      <c r="M2226" s="133"/>
      <c r="N2226" s="133"/>
      <c r="O2226" s="133"/>
      <c r="P2226" s="133"/>
      <c r="Q2226" s="166"/>
      <c r="R2226" s="133"/>
      <c r="S2226" s="133"/>
      <c r="T2226" s="133"/>
      <c r="U2226" s="133"/>
      <c r="V2226" s="133"/>
      <c r="W2226" s="133"/>
      <c r="X2226" s="133"/>
    </row>
    <row r="2227" spans="1:24" x14ac:dyDescent="0.2">
      <c r="A2227" s="133"/>
      <c r="B2227" s="133"/>
      <c r="C2227" s="136"/>
      <c r="D2227" s="136"/>
      <c r="E2227" s="133"/>
      <c r="F2227" s="133"/>
      <c r="G2227" s="133"/>
      <c r="H2227" s="133"/>
      <c r="I2227" s="133"/>
      <c r="J2227" s="133"/>
      <c r="K2227" s="133"/>
      <c r="L2227" s="133"/>
      <c r="M2227" s="133"/>
      <c r="N2227" s="133"/>
      <c r="O2227" s="133"/>
      <c r="P2227" s="133"/>
      <c r="Q2227" s="166"/>
      <c r="R2227" s="133"/>
      <c r="S2227" s="133"/>
      <c r="T2227" s="133"/>
      <c r="U2227" s="133"/>
      <c r="V2227" s="133"/>
      <c r="W2227" s="133"/>
      <c r="X2227" s="133"/>
    </row>
    <row r="2228" spans="1:24" x14ac:dyDescent="0.2">
      <c r="A2228" s="133"/>
      <c r="B2228" s="133"/>
      <c r="C2228" s="136"/>
      <c r="D2228" s="136"/>
      <c r="E2228" s="133"/>
      <c r="F2228" s="133"/>
      <c r="G2228" s="133"/>
      <c r="H2228" s="133"/>
      <c r="I2228" s="133"/>
      <c r="J2228" s="133"/>
      <c r="K2228" s="133"/>
      <c r="L2228" s="133"/>
      <c r="M2228" s="133"/>
      <c r="N2228" s="133"/>
      <c r="O2228" s="133"/>
      <c r="P2228" s="133"/>
      <c r="Q2228" s="166"/>
      <c r="R2228" s="133"/>
      <c r="S2228" s="133"/>
      <c r="T2228" s="133"/>
      <c r="U2228" s="133"/>
      <c r="V2228" s="133"/>
      <c r="W2228" s="133"/>
      <c r="X2228" s="133"/>
    </row>
    <row r="2229" spans="1:24" x14ac:dyDescent="0.2">
      <c r="A2229" s="133"/>
      <c r="B2229" s="133"/>
      <c r="C2229" s="136"/>
      <c r="D2229" s="136"/>
      <c r="E2229" s="133"/>
      <c r="F2229" s="133"/>
      <c r="G2229" s="133"/>
      <c r="H2229" s="133"/>
      <c r="I2229" s="133"/>
      <c r="J2229" s="133"/>
      <c r="K2229" s="133"/>
      <c r="L2229" s="133"/>
      <c r="M2229" s="133"/>
      <c r="N2229" s="133"/>
      <c r="O2229" s="133"/>
      <c r="P2229" s="133"/>
      <c r="Q2229" s="166"/>
      <c r="R2229" s="133"/>
      <c r="S2229" s="133"/>
      <c r="T2229" s="133"/>
      <c r="U2229" s="133"/>
      <c r="V2229" s="133"/>
      <c r="W2229" s="133"/>
      <c r="X2229" s="133"/>
    </row>
    <row r="2230" spans="1:24" x14ac:dyDescent="0.2">
      <c r="A2230" s="133"/>
      <c r="B2230" s="133"/>
      <c r="C2230" s="136"/>
      <c r="D2230" s="136"/>
      <c r="E2230" s="133"/>
      <c r="F2230" s="133"/>
      <c r="G2230" s="133"/>
      <c r="H2230" s="133"/>
      <c r="I2230" s="133"/>
      <c r="J2230" s="133"/>
      <c r="K2230" s="133"/>
      <c r="L2230" s="133"/>
      <c r="M2230" s="133"/>
      <c r="N2230" s="133"/>
      <c r="O2230" s="133"/>
      <c r="P2230" s="133"/>
      <c r="Q2230" s="166"/>
      <c r="R2230" s="133"/>
      <c r="S2230" s="133"/>
      <c r="T2230" s="133"/>
      <c r="U2230" s="133"/>
      <c r="V2230" s="133"/>
      <c r="W2230" s="133"/>
      <c r="X2230" s="133"/>
    </row>
    <row r="2231" spans="1:24" x14ac:dyDescent="0.2">
      <c r="A2231" s="133"/>
      <c r="B2231" s="133"/>
      <c r="C2231" s="136"/>
      <c r="D2231" s="136"/>
      <c r="E2231" s="133"/>
      <c r="F2231" s="133"/>
      <c r="G2231" s="133"/>
      <c r="H2231" s="133"/>
      <c r="I2231" s="133"/>
      <c r="J2231" s="133"/>
      <c r="K2231" s="133"/>
      <c r="L2231" s="133"/>
      <c r="M2231" s="133"/>
      <c r="N2231" s="133"/>
      <c r="O2231" s="133"/>
      <c r="P2231" s="133"/>
      <c r="Q2231" s="166"/>
      <c r="R2231" s="133"/>
      <c r="S2231" s="133"/>
      <c r="T2231" s="133"/>
      <c r="U2231" s="133"/>
      <c r="V2231" s="133"/>
      <c r="W2231" s="133"/>
      <c r="X2231" s="133"/>
    </row>
    <row r="2232" spans="1:24" x14ac:dyDescent="0.2">
      <c r="A2232" s="133"/>
      <c r="B2232" s="133"/>
      <c r="C2232" s="136"/>
      <c r="D2232" s="136"/>
      <c r="E2232" s="133"/>
      <c r="F2232" s="133"/>
      <c r="G2232" s="133"/>
      <c r="H2232" s="133"/>
      <c r="I2232" s="133"/>
      <c r="J2232" s="133"/>
      <c r="K2232" s="133"/>
      <c r="L2232" s="133"/>
      <c r="M2232" s="133"/>
      <c r="N2232" s="133"/>
      <c r="O2232" s="133"/>
      <c r="P2232" s="133"/>
      <c r="Q2232" s="166"/>
      <c r="R2232" s="133"/>
      <c r="S2232" s="133"/>
      <c r="T2232" s="133"/>
      <c r="U2232" s="133"/>
      <c r="V2232" s="133"/>
      <c r="W2232" s="133"/>
      <c r="X2232" s="133"/>
    </row>
    <row r="2233" spans="1:24" x14ac:dyDescent="0.2">
      <c r="A2233" s="133"/>
      <c r="B2233" s="133"/>
      <c r="C2233" s="136"/>
      <c r="D2233" s="136"/>
      <c r="E2233" s="133"/>
      <c r="F2233" s="133"/>
      <c r="G2233" s="133"/>
      <c r="H2233" s="133"/>
      <c r="I2233" s="133"/>
      <c r="J2233" s="133"/>
      <c r="K2233" s="133"/>
      <c r="L2233" s="133"/>
      <c r="M2233" s="133"/>
      <c r="N2233" s="133"/>
      <c r="O2233" s="133"/>
      <c r="P2233" s="133"/>
      <c r="Q2233" s="166"/>
      <c r="R2233" s="133"/>
      <c r="S2233" s="133"/>
      <c r="T2233" s="133"/>
      <c r="U2233" s="133"/>
      <c r="V2233" s="133"/>
      <c r="W2233" s="133"/>
      <c r="X2233" s="133"/>
    </row>
    <row r="2234" spans="1:24" x14ac:dyDescent="0.2">
      <c r="A2234" s="133"/>
      <c r="B2234" s="133"/>
      <c r="C2234" s="136"/>
      <c r="D2234" s="136"/>
      <c r="E2234" s="133"/>
      <c r="F2234" s="133"/>
      <c r="G2234" s="133"/>
      <c r="H2234" s="133"/>
      <c r="I2234" s="133"/>
      <c r="J2234" s="133"/>
      <c r="K2234" s="133"/>
      <c r="L2234" s="133"/>
      <c r="M2234" s="133"/>
      <c r="N2234" s="133"/>
      <c r="O2234" s="133"/>
      <c r="P2234" s="133"/>
      <c r="Q2234" s="166"/>
      <c r="R2234" s="133"/>
      <c r="S2234" s="133"/>
      <c r="T2234" s="133"/>
      <c r="U2234" s="133"/>
      <c r="V2234" s="133"/>
      <c r="W2234" s="133"/>
      <c r="X2234" s="133"/>
    </row>
    <row r="2235" spans="1:24" x14ac:dyDescent="0.2">
      <c r="A2235" s="133"/>
      <c r="B2235" s="133"/>
      <c r="C2235" s="136"/>
      <c r="D2235" s="136"/>
      <c r="E2235" s="133"/>
      <c r="F2235" s="133"/>
      <c r="G2235" s="133"/>
      <c r="H2235" s="133"/>
      <c r="I2235" s="133"/>
      <c r="J2235" s="133"/>
      <c r="K2235" s="133"/>
      <c r="L2235" s="133"/>
      <c r="M2235" s="133"/>
      <c r="N2235" s="133"/>
      <c r="O2235" s="133"/>
      <c r="P2235" s="133"/>
      <c r="Q2235" s="166"/>
      <c r="R2235" s="133"/>
      <c r="S2235" s="133"/>
      <c r="T2235" s="133"/>
      <c r="U2235" s="133"/>
      <c r="V2235" s="133"/>
      <c r="W2235" s="133"/>
      <c r="X2235" s="133"/>
    </row>
    <row r="2236" spans="1:24" x14ac:dyDescent="0.2">
      <c r="A2236" s="133"/>
      <c r="B2236" s="133"/>
      <c r="C2236" s="136"/>
      <c r="D2236" s="136"/>
      <c r="E2236" s="133"/>
      <c r="F2236" s="133"/>
      <c r="G2236" s="133"/>
      <c r="H2236" s="133"/>
      <c r="I2236" s="133"/>
      <c r="J2236" s="133"/>
      <c r="K2236" s="133"/>
      <c r="L2236" s="133"/>
      <c r="M2236" s="133"/>
      <c r="N2236" s="133"/>
      <c r="O2236" s="133"/>
      <c r="P2236" s="133"/>
      <c r="Q2236" s="166"/>
      <c r="R2236" s="133"/>
      <c r="S2236" s="133"/>
      <c r="T2236" s="133"/>
      <c r="U2236" s="133"/>
      <c r="V2236" s="133"/>
      <c r="W2236" s="133"/>
      <c r="X2236" s="133"/>
    </row>
    <row r="2237" spans="1:24" x14ac:dyDescent="0.2">
      <c r="A2237" s="133"/>
      <c r="B2237" s="133"/>
      <c r="C2237" s="136"/>
      <c r="D2237" s="136"/>
      <c r="E2237" s="133"/>
      <c r="F2237" s="133"/>
      <c r="G2237" s="133"/>
      <c r="H2237" s="133"/>
      <c r="I2237" s="133"/>
      <c r="J2237" s="133"/>
      <c r="K2237" s="133"/>
      <c r="L2237" s="133"/>
      <c r="M2237" s="133"/>
      <c r="N2237" s="133"/>
      <c r="O2237" s="133"/>
      <c r="P2237" s="133"/>
      <c r="Q2237" s="166"/>
      <c r="R2237" s="133"/>
      <c r="S2237" s="133"/>
      <c r="T2237" s="133"/>
      <c r="U2237" s="133"/>
      <c r="V2237" s="133"/>
      <c r="W2237" s="133"/>
      <c r="X2237" s="133"/>
    </row>
    <row r="2238" spans="1:24" x14ac:dyDescent="0.2">
      <c r="A2238" s="133"/>
      <c r="B2238" s="133"/>
      <c r="C2238" s="136"/>
      <c r="D2238" s="136"/>
      <c r="E2238" s="133"/>
      <c r="F2238" s="133"/>
      <c r="G2238" s="133"/>
      <c r="H2238" s="133"/>
      <c r="I2238" s="133"/>
      <c r="J2238" s="133"/>
      <c r="K2238" s="133"/>
      <c r="L2238" s="133"/>
      <c r="M2238" s="133"/>
      <c r="N2238" s="133"/>
      <c r="O2238" s="133"/>
      <c r="P2238" s="133"/>
      <c r="Q2238" s="166"/>
      <c r="R2238" s="133"/>
      <c r="S2238" s="133"/>
      <c r="T2238" s="133"/>
      <c r="U2238" s="133"/>
      <c r="V2238" s="133"/>
      <c r="W2238" s="133"/>
      <c r="X2238" s="133"/>
    </row>
    <row r="2239" spans="1:24" x14ac:dyDescent="0.2">
      <c r="A2239" s="133"/>
      <c r="B2239" s="133"/>
      <c r="C2239" s="136"/>
      <c r="D2239" s="136"/>
      <c r="E2239" s="133"/>
      <c r="F2239" s="133"/>
      <c r="G2239" s="133"/>
      <c r="H2239" s="133"/>
      <c r="I2239" s="133"/>
      <c r="J2239" s="133"/>
      <c r="K2239" s="133"/>
      <c r="L2239" s="133"/>
      <c r="M2239" s="133"/>
      <c r="N2239" s="133"/>
      <c r="O2239" s="133"/>
      <c r="P2239" s="133"/>
      <c r="Q2239" s="166"/>
      <c r="R2239" s="133"/>
      <c r="S2239" s="133"/>
      <c r="T2239" s="133"/>
      <c r="U2239" s="133"/>
      <c r="V2239" s="133"/>
      <c r="W2239" s="133"/>
      <c r="X2239" s="133"/>
    </row>
    <row r="2240" spans="1:24" x14ac:dyDescent="0.2">
      <c r="A2240" s="133"/>
      <c r="B2240" s="133"/>
      <c r="C2240" s="136"/>
      <c r="D2240" s="136"/>
      <c r="E2240" s="133"/>
      <c r="F2240" s="133"/>
      <c r="G2240" s="133"/>
      <c r="H2240" s="133"/>
      <c r="I2240" s="133"/>
      <c r="J2240" s="133"/>
      <c r="K2240" s="133"/>
      <c r="L2240" s="133"/>
      <c r="M2240" s="133"/>
      <c r="N2240" s="133"/>
      <c r="O2240" s="133"/>
      <c r="P2240" s="133"/>
      <c r="Q2240" s="166"/>
      <c r="R2240" s="133"/>
      <c r="S2240" s="133"/>
      <c r="T2240" s="133"/>
      <c r="U2240" s="133"/>
      <c r="V2240" s="133"/>
      <c r="W2240" s="133"/>
      <c r="X2240" s="133"/>
    </row>
    <row r="2241" spans="1:24" x14ac:dyDescent="0.2">
      <c r="A2241" s="133"/>
      <c r="B2241" s="133"/>
      <c r="C2241" s="136"/>
      <c r="D2241" s="136"/>
      <c r="E2241" s="133"/>
      <c r="F2241" s="133"/>
      <c r="G2241" s="133"/>
      <c r="H2241" s="133"/>
      <c r="I2241" s="133"/>
      <c r="J2241" s="133"/>
      <c r="K2241" s="133"/>
      <c r="L2241" s="133"/>
      <c r="M2241" s="133"/>
      <c r="N2241" s="133"/>
      <c r="O2241" s="133"/>
      <c r="P2241" s="133"/>
      <c r="Q2241" s="166"/>
      <c r="R2241" s="133"/>
      <c r="S2241" s="133"/>
      <c r="T2241" s="133"/>
      <c r="U2241" s="133"/>
      <c r="V2241" s="133"/>
      <c r="W2241" s="133"/>
      <c r="X2241" s="133"/>
    </row>
    <row r="2242" spans="1:24" x14ac:dyDescent="0.2">
      <c r="A2242" s="133"/>
      <c r="B2242" s="133"/>
      <c r="C2242" s="136"/>
      <c r="D2242" s="136"/>
      <c r="E2242" s="133"/>
      <c r="F2242" s="133"/>
      <c r="G2242" s="133"/>
      <c r="H2242" s="133"/>
      <c r="I2242" s="133"/>
      <c r="J2242" s="133"/>
      <c r="K2242" s="133"/>
      <c r="L2242" s="133"/>
      <c r="M2242" s="133"/>
      <c r="N2242" s="133"/>
      <c r="O2242" s="133"/>
      <c r="P2242" s="133"/>
      <c r="Q2242" s="166"/>
      <c r="R2242" s="133"/>
      <c r="S2242" s="133"/>
      <c r="T2242" s="133"/>
      <c r="U2242" s="133"/>
      <c r="V2242" s="133"/>
      <c r="W2242" s="133"/>
      <c r="X2242" s="133"/>
    </row>
    <row r="2243" spans="1:24" x14ac:dyDescent="0.2">
      <c r="A2243" s="133"/>
      <c r="B2243" s="133"/>
      <c r="C2243" s="136"/>
      <c r="D2243" s="136"/>
      <c r="E2243" s="133"/>
      <c r="F2243" s="133"/>
      <c r="G2243" s="133"/>
      <c r="H2243" s="133"/>
      <c r="I2243" s="133"/>
      <c r="J2243" s="133"/>
      <c r="K2243" s="133"/>
      <c r="L2243" s="133"/>
      <c r="M2243" s="133"/>
      <c r="N2243" s="133"/>
      <c r="O2243" s="133"/>
      <c r="P2243" s="133"/>
      <c r="Q2243" s="166"/>
      <c r="R2243" s="133"/>
      <c r="S2243" s="133"/>
      <c r="T2243" s="133"/>
      <c r="U2243" s="133"/>
      <c r="V2243" s="133"/>
      <c r="W2243" s="133"/>
      <c r="X2243" s="133"/>
    </row>
    <row r="2244" spans="1:24" x14ac:dyDescent="0.2">
      <c r="A2244" s="133"/>
      <c r="B2244" s="133"/>
      <c r="C2244" s="136"/>
      <c r="D2244" s="136"/>
      <c r="E2244" s="133"/>
      <c r="F2244" s="133"/>
      <c r="G2244" s="133"/>
      <c r="H2244" s="133"/>
      <c r="I2244" s="133"/>
      <c r="J2244" s="133"/>
      <c r="K2244" s="133"/>
      <c r="L2244" s="133"/>
      <c r="M2244" s="133"/>
      <c r="N2244" s="133"/>
      <c r="O2244" s="133"/>
      <c r="P2244" s="133"/>
      <c r="Q2244" s="166"/>
      <c r="R2244" s="133"/>
      <c r="S2244" s="133"/>
      <c r="T2244" s="133"/>
      <c r="U2244" s="133"/>
      <c r="V2244" s="133"/>
      <c r="W2244" s="133"/>
      <c r="X2244" s="133"/>
    </row>
    <row r="2245" spans="1:24" x14ac:dyDescent="0.2">
      <c r="A2245" s="133"/>
      <c r="B2245" s="133"/>
      <c r="C2245" s="136"/>
      <c r="D2245" s="136"/>
      <c r="E2245" s="133"/>
      <c r="F2245" s="133"/>
      <c r="G2245" s="133"/>
      <c r="H2245" s="133"/>
      <c r="I2245" s="133"/>
      <c r="J2245" s="133"/>
      <c r="K2245" s="133"/>
      <c r="L2245" s="133"/>
      <c r="M2245" s="133"/>
      <c r="N2245" s="133"/>
      <c r="O2245" s="133"/>
      <c r="P2245" s="133"/>
      <c r="Q2245" s="166"/>
      <c r="R2245" s="133"/>
      <c r="S2245" s="133"/>
      <c r="T2245" s="133"/>
      <c r="U2245" s="133"/>
      <c r="V2245" s="133"/>
      <c r="W2245" s="133"/>
      <c r="X2245" s="133"/>
    </row>
    <row r="2246" spans="1:24" x14ac:dyDescent="0.2">
      <c r="A2246" s="133"/>
      <c r="B2246" s="133"/>
      <c r="C2246" s="136"/>
      <c r="D2246" s="136"/>
      <c r="E2246" s="133"/>
      <c r="F2246" s="133"/>
      <c r="G2246" s="133"/>
      <c r="H2246" s="133"/>
      <c r="I2246" s="133"/>
      <c r="J2246" s="133"/>
      <c r="K2246" s="133"/>
      <c r="L2246" s="133"/>
      <c r="M2246" s="133"/>
      <c r="N2246" s="133"/>
      <c r="O2246" s="133"/>
      <c r="P2246" s="133"/>
      <c r="Q2246" s="166"/>
      <c r="R2246" s="133"/>
      <c r="S2246" s="133"/>
      <c r="T2246" s="133"/>
      <c r="U2246" s="133"/>
      <c r="V2246" s="133"/>
      <c r="W2246" s="133"/>
      <c r="X2246" s="133"/>
    </row>
    <row r="2247" spans="1:24" x14ac:dyDescent="0.2">
      <c r="A2247" s="133"/>
      <c r="B2247" s="133"/>
      <c r="C2247" s="136"/>
      <c r="D2247" s="136"/>
      <c r="E2247" s="133"/>
      <c r="F2247" s="133"/>
      <c r="G2247" s="133"/>
      <c r="H2247" s="133"/>
      <c r="I2247" s="133"/>
      <c r="J2247" s="133"/>
      <c r="K2247" s="133"/>
      <c r="L2247" s="133"/>
      <c r="M2247" s="133"/>
      <c r="N2247" s="133"/>
      <c r="O2247" s="133"/>
      <c r="P2247" s="133"/>
      <c r="Q2247" s="166"/>
      <c r="R2247" s="133"/>
      <c r="S2247" s="133"/>
      <c r="T2247" s="133"/>
      <c r="U2247" s="133"/>
      <c r="V2247" s="133"/>
      <c r="W2247" s="133"/>
      <c r="X2247" s="133"/>
    </row>
    <row r="2248" spans="1:24" x14ac:dyDescent="0.2">
      <c r="A2248" s="133"/>
      <c r="B2248" s="133"/>
      <c r="C2248" s="136"/>
      <c r="D2248" s="136"/>
      <c r="E2248" s="133"/>
      <c r="F2248" s="133"/>
      <c r="G2248" s="133"/>
      <c r="H2248" s="133"/>
      <c r="I2248" s="133"/>
      <c r="J2248" s="133"/>
      <c r="K2248" s="133"/>
      <c r="L2248" s="133"/>
      <c r="M2248" s="133"/>
      <c r="N2248" s="133"/>
      <c r="O2248" s="133"/>
      <c r="P2248" s="133"/>
      <c r="Q2248" s="166"/>
      <c r="R2248" s="133"/>
      <c r="S2248" s="133"/>
      <c r="T2248" s="133"/>
      <c r="U2248" s="133"/>
      <c r="V2248" s="133"/>
      <c r="W2248" s="133"/>
      <c r="X2248" s="133"/>
    </row>
    <row r="2249" spans="1:24" x14ac:dyDescent="0.2">
      <c r="A2249" s="133"/>
      <c r="B2249" s="133"/>
      <c r="C2249" s="136"/>
      <c r="D2249" s="136"/>
      <c r="E2249" s="133"/>
      <c r="F2249" s="133"/>
      <c r="G2249" s="133"/>
      <c r="H2249" s="133"/>
      <c r="I2249" s="133"/>
      <c r="J2249" s="133"/>
      <c r="K2249" s="133"/>
      <c r="L2249" s="133"/>
      <c r="M2249" s="133"/>
      <c r="N2249" s="133"/>
      <c r="O2249" s="133"/>
      <c r="P2249" s="133"/>
      <c r="Q2249" s="166"/>
      <c r="R2249" s="133"/>
      <c r="S2249" s="133"/>
      <c r="T2249" s="133"/>
      <c r="U2249" s="133"/>
      <c r="V2249" s="133"/>
      <c r="W2249" s="133"/>
      <c r="X2249" s="133"/>
    </row>
    <row r="2250" spans="1:24" x14ac:dyDescent="0.2">
      <c r="A2250" s="133"/>
      <c r="B2250" s="133"/>
      <c r="C2250" s="136"/>
      <c r="D2250" s="136"/>
      <c r="E2250" s="133"/>
      <c r="F2250" s="133"/>
      <c r="G2250" s="133"/>
      <c r="H2250" s="133"/>
      <c r="I2250" s="133"/>
      <c r="J2250" s="133"/>
      <c r="K2250" s="133"/>
      <c r="L2250" s="133"/>
      <c r="M2250" s="133"/>
      <c r="N2250" s="133"/>
      <c r="O2250" s="133"/>
      <c r="P2250" s="133"/>
      <c r="Q2250" s="166"/>
      <c r="R2250" s="133"/>
      <c r="S2250" s="133"/>
      <c r="T2250" s="133"/>
      <c r="U2250" s="133"/>
      <c r="V2250" s="133"/>
      <c r="W2250" s="133"/>
      <c r="X2250" s="133"/>
    </row>
    <row r="2251" spans="1:24" x14ac:dyDescent="0.2">
      <c r="A2251" s="133"/>
      <c r="B2251" s="133"/>
      <c r="C2251" s="136"/>
      <c r="D2251" s="136"/>
      <c r="E2251" s="133"/>
      <c r="F2251" s="133"/>
      <c r="G2251" s="133"/>
      <c r="H2251" s="133"/>
      <c r="I2251" s="133"/>
      <c r="J2251" s="133"/>
      <c r="K2251" s="133"/>
      <c r="L2251" s="133"/>
      <c r="M2251" s="133"/>
      <c r="N2251" s="133"/>
      <c r="O2251" s="133"/>
      <c r="P2251" s="133"/>
      <c r="Q2251" s="166"/>
      <c r="R2251" s="133"/>
      <c r="S2251" s="133"/>
      <c r="T2251" s="133"/>
      <c r="U2251" s="133"/>
      <c r="V2251" s="133"/>
      <c r="W2251" s="133"/>
      <c r="X2251" s="133"/>
    </row>
    <row r="2252" spans="1:24" x14ac:dyDescent="0.2">
      <c r="A2252" s="133"/>
      <c r="B2252" s="133"/>
      <c r="C2252" s="136"/>
      <c r="D2252" s="136"/>
      <c r="E2252" s="133"/>
      <c r="F2252" s="133"/>
      <c r="G2252" s="133"/>
      <c r="H2252" s="133"/>
      <c r="I2252" s="133"/>
      <c r="J2252" s="133"/>
      <c r="K2252" s="133"/>
      <c r="L2252" s="133"/>
      <c r="M2252" s="133"/>
      <c r="N2252" s="133"/>
      <c r="O2252" s="133"/>
      <c r="P2252" s="133"/>
      <c r="Q2252" s="166"/>
      <c r="R2252" s="133"/>
      <c r="S2252" s="133"/>
      <c r="T2252" s="133"/>
      <c r="U2252" s="133"/>
      <c r="V2252" s="133"/>
      <c r="W2252" s="133"/>
      <c r="X2252" s="133"/>
    </row>
    <row r="2253" spans="1:24" x14ac:dyDescent="0.2">
      <c r="A2253" s="133"/>
      <c r="B2253" s="133"/>
      <c r="C2253" s="136"/>
      <c r="D2253" s="136"/>
      <c r="E2253" s="133"/>
      <c r="F2253" s="133"/>
      <c r="G2253" s="133"/>
      <c r="H2253" s="133"/>
      <c r="I2253" s="133"/>
      <c r="J2253" s="133"/>
      <c r="K2253" s="133"/>
      <c r="L2253" s="133"/>
      <c r="M2253" s="133"/>
      <c r="N2253" s="133"/>
      <c r="O2253" s="133"/>
      <c r="P2253" s="133"/>
      <c r="Q2253" s="166"/>
      <c r="R2253" s="133"/>
      <c r="S2253" s="133"/>
      <c r="T2253" s="133"/>
      <c r="U2253" s="133"/>
      <c r="V2253" s="133"/>
      <c r="W2253" s="133"/>
      <c r="X2253" s="133"/>
    </row>
    <row r="2254" spans="1:24" x14ac:dyDescent="0.2">
      <c r="A2254" s="133"/>
      <c r="B2254" s="133"/>
      <c r="C2254" s="136"/>
      <c r="D2254" s="136"/>
      <c r="E2254" s="133"/>
      <c r="F2254" s="133"/>
      <c r="G2254" s="133"/>
      <c r="H2254" s="133"/>
      <c r="I2254" s="133"/>
      <c r="J2254" s="133"/>
      <c r="K2254" s="133"/>
      <c r="L2254" s="133"/>
      <c r="M2254" s="133"/>
      <c r="N2254" s="133"/>
      <c r="O2254" s="133"/>
      <c r="P2254" s="133"/>
      <c r="Q2254" s="166"/>
      <c r="R2254" s="133"/>
      <c r="S2254" s="133"/>
      <c r="T2254" s="133"/>
      <c r="U2254" s="133"/>
      <c r="V2254" s="133"/>
      <c r="W2254" s="133"/>
      <c r="X2254" s="133"/>
    </row>
    <row r="2255" spans="1:24" x14ac:dyDescent="0.2">
      <c r="A2255" s="133"/>
      <c r="B2255" s="133"/>
      <c r="C2255" s="136"/>
      <c r="D2255" s="136"/>
      <c r="E2255" s="133"/>
      <c r="F2255" s="133"/>
      <c r="G2255" s="133"/>
      <c r="H2255" s="133"/>
      <c r="I2255" s="133"/>
      <c r="J2255" s="133"/>
      <c r="K2255" s="133"/>
      <c r="L2255" s="133"/>
      <c r="M2255" s="133"/>
      <c r="N2255" s="133"/>
      <c r="O2255" s="133"/>
      <c r="P2255" s="133"/>
      <c r="Q2255" s="166"/>
      <c r="R2255" s="133"/>
      <c r="S2255" s="133"/>
      <c r="T2255" s="133"/>
      <c r="U2255" s="133"/>
      <c r="V2255" s="133"/>
      <c r="W2255" s="133"/>
      <c r="X2255" s="133"/>
    </row>
    <row r="2256" spans="1:24" x14ac:dyDescent="0.2">
      <c r="A2256" s="133"/>
      <c r="B2256" s="133"/>
      <c r="C2256" s="136"/>
      <c r="D2256" s="136"/>
      <c r="E2256" s="133"/>
      <c r="F2256" s="133"/>
      <c r="G2256" s="133"/>
      <c r="H2256" s="133"/>
      <c r="I2256" s="133"/>
      <c r="J2256" s="133"/>
      <c r="K2256" s="133"/>
      <c r="L2256" s="133"/>
      <c r="M2256" s="133"/>
      <c r="N2256" s="133"/>
      <c r="O2256" s="133"/>
      <c r="P2256" s="133"/>
      <c r="Q2256" s="166"/>
      <c r="R2256" s="133"/>
      <c r="S2256" s="133"/>
      <c r="T2256" s="133"/>
      <c r="U2256" s="133"/>
      <c r="V2256" s="133"/>
      <c r="W2256" s="133"/>
      <c r="X2256" s="133"/>
    </row>
    <row r="2257" spans="1:24" x14ac:dyDescent="0.2">
      <c r="A2257" s="133"/>
      <c r="B2257" s="133"/>
      <c r="C2257" s="136"/>
      <c r="D2257" s="136"/>
      <c r="E2257" s="133"/>
      <c r="F2257" s="133"/>
      <c r="G2257" s="133"/>
      <c r="H2257" s="133"/>
      <c r="I2257" s="133"/>
      <c r="J2257" s="133"/>
      <c r="K2257" s="133"/>
      <c r="L2257" s="133"/>
      <c r="M2257" s="133"/>
      <c r="N2257" s="133"/>
      <c r="O2257" s="133"/>
      <c r="P2257" s="133"/>
      <c r="Q2257" s="166"/>
      <c r="R2257" s="133"/>
      <c r="S2257" s="133"/>
      <c r="T2257" s="133"/>
      <c r="U2257" s="133"/>
      <c r="V2257" s="133"/>
      <c r="W2257" s="133"/>
      <c r="X2257" s="133"/>
    </row>
    <row r="2258" spans="1:24" x14ac:dyDescent="0.2">
      <c r="A2258" s="133"/>
      <c r="B2258" s="133"/>
      <c r="C2258" s="136"/>
      <c r="D2258" s="136"/>
      <c r="E2258" s="133"/>
      <c r="F2258" s="133"/>
      <c r="G2258" s="133"/>
      <c r="H2258" s="133"/>
      <c r="I2258" s="133"/>
      <c r="J2258" s="133"/>
      <c r="K2258" s="133"/>
      <c r="L2258" s="133"/>
      <c r="M2258" s="133"/>
      <c r="N2258" s="133"/>
      <c r="O2258" s="133"/>
      <c r="P2258" s="133"/>
      <c r="Q2258" s="166"/>
      <c r="R2258" s="133"/>
      <c r="S2258" s="133"/>
      <c r="T2258" s="133"/>
      <c r="U2258" s="133"/>
      <c r="V2258" s="133"/>
      <c r="W2258" s="133"/>
      <c r="X2258" s="133"/>
    </row>
    <row r="2259" spans="1:24" x14ac:dyDescent="0.2">
      <c r="A2259" s="133"/>
      <c r="B2259" s="133"/>
      <c r="C2259" s="136"/>
      <c r="D2259" s="136"/>
      <c r="E2259" s="133"/>
      <c r="F2259" s="133"/>
      <c r="G2259" s="133"/>
      <c r="H2259" s="133"/>
      <c r="I2259" s="133"/>
      <c r="J2259" s="133"/>
      <c r="K2259" s="133"/>
      <c r="L2259" s="133"/>
      <c r="M2259" s="133"/>
      <c r="N2259" s="133"/>
      <c r="O2259" s="133"/>
      <c r="P2259" s="133"/>
      <c r="Q2259" s="166"/>
      <c r="R2259" s="133"/>
      <c r="S2259" s="133"/>
      <c r="T2259" s="133"/>
      <c r="U2259" s="133"/>
      <c r="V2259" s="133"/>
      <c r="W2259" s="133"/>
      <c r="X2259" s="133"/>
    </row>
    <row r="2260" spans="1:24" x14ac:dyDescent="0.2">
      <c r="A2260" s="133"/>
      <c r="B2260" s="133"/>
      <c r="C2260" s="136"/>
      <c r="D2260" s="136"/>
      <c r="E2260" s="133"/>
      <c r="F2260" s="133"/>
      <c r="G2260" s="133"/>
      <c r="H2260" s="133"/>
      <c r="I2260" s="133"/>
      <c r="J2260" s="133"/>
      <c r="K2260" s="133"/>
      <c r="L2260" s="133"/>
      <c r="M2260" s="133"/>
      <c r="N2260" s="133"/>
      <c r="O2260" s="133"/>
      <c r="P2260" s="133"/>
      <c r="Q2260" s="166"/>
      <c r="R2260" s="133"/>
      <c r="S2260" s="133"/>
      <c r="T2260" s="133"/>
      <c r="U2260" s="133"/>
      <c r="V2260" s="133"/>
      <c r="W2260" s="133"/>
      <c r="X2260" s="133"/>
    </row>
    <row r="2261" spans="1:24" x14ac:dyDescent="0.2">
      <c r="A2261" s="133"/>
      <c r="B2261" s="133"/>
      <c r="C2261" s="136"/>
      <c r="D2261" s="136"/>
      <c r="E2261" s="133"/>
      <c r="F2261" s="133"/>
      <c r="G2261" s="133"/>
      <c r="H2261" s="133"/>
      <c r="I2261" s="133"/>
      <c r="J2261" s="133"/>
      <c r="K2261" s="133"/>
      <c r="L2261" s="133"/>
      <c r="M2261" s="133"/>
      <c r="N2261" s="133"/>
      <c r="O2261" s="133"/>
      <c r="P2261" s="133"/>
      <c r="Q2261" s="166"/>
      <c r="R2261" s="133"/>
      <c r="S2261" s="133"/>
      <c r="T2261" s="133"/>
      <c r="U2261" s="133"/>
      <c r="V2261" s="133"/>
      <c r="W2261" s="133"/>
      <c r="X2261" s="133"/>
    </row>
    <row r="2262" spans="1:24" x14ac:dyDescent="0.2">
      <c r="A2262" s="133"/>
      <c r="B2262" s="133"/>
      <c r="C2262" s="136"/>
      <c r="D2262" s="136"/>
      <c r="E2262" s="133"/>
      <c r="F2262" s="133"/>
      <c r="G2262" s="133"/>
      <c r="H2262" s="133"/>
      <c r="I2262" s="133"/>
      <c r="J2262" s="133"/>
      <c r="K2262" s="133"/>
      <c r="L2262" s="133"/>
      <c r="M2262" s="133"/>
      <c r="N2262" s="133"/>
      <c r="O2262" s="133"/>
      <c r="P2262" s="133"/>
      <c r="Q2262" s="166"/>
      <c r="R2262" s="133"/>
      <c r="S2262" s="133"/>
      <c r="T2262" s="133"/>
      <c r="U2262" s="133"/>
      <c r="V2262" s="133"/>
      <c r="W2262" s="133"/>
      <c r="X2262" s="133"/>
    </row>
    <row r="2263" spans="1:24" x14ac:dyDescent="0.2">
      <c r="A2263" s="133"/>
      <c r="B2263" s="133"/>
      <c r="C2263" s="136"/>
      <c r="D2263" s="136"/>
      <c r="E2263" s="133"/>
      <c r="F2263" s="133"/>
      <c r="G2263" s="133"/>
      <c r="H2263" s="133"/>
      <c r="I2263" s="133"/>
      <c r="J2263" s="133"/>
      <c r="K2263" s="133"/>
      <c r="L2263" s="133"/>
      <c r="M2263" s="133"/>
      <c r="N2263" s="133"/>
      <c r="O2263" s="133"/>
      <c r="P2263" s="133"/>
      <c r="Q2263" s="166"/>
      <c r="R2263" s="133"/>
      <c r="S2263" s="133"/>
      <c r="T2263" s="133"/>
      <c r="U2263" s="133"/>
      <c r="V2263" s="133"/>
      <c r="W2263" s="133"/>
      <c r="X2263" s="133"/>
    </row>
    <row r="2264" spans="1:24" x14ac:dyDescent="0.2">
      <c r="A2264" s="133"/>
      <c r="B2264" s="133"/>
      <c r="C2264" s="136"/>
      <c r="D2264" s="136"/>
      <c r="E2264" s="133"/>
      <c r="F2264" s="133"/>
      <c r="G2264" s="133"/>
      <c r="H2264" s="133"/>
      <c r="I2264" s="133"/>
      <c r="J2264" s="133"/>
      <c r="K2264" s="133"/>
      <c r="L2264" s="133"/>
      <c r="M2264" s="133"/>
      <c r="N2264" s="133"/>
      <c r="O2264" s="133"/>
      <c r="P2264" s="133"/>
      <c r="Q2264" s="166"/>
      <c r="R2264" s="133"/>
      <c r="S2264" s="133"/>
      <c r="T2264" s="133"/>
      <c r="U2264" s="133"/>
      <c r="V2264" s="133"/>
      <c r="W2264" s="133"/>
      <c r="X2264" s="133"/>
    </row>
    <row r="2265" spans="1:24" x14ac:dyDescent="0.2">
      <c r="A2265" s="133"/>
      <c r="B2265" s="133"/>
      <c r="C2265" s="136"/>
      <c r="D2265" s="136"/>
      <c r="E2265" s="133"/>
      <c r="F2265" s="133"/>
      <c r="G2265" s="133"/>
      <c r="H2265" s="133"/>
      <c r="I2265" s="133"/>
      <c r="J2265" s="133"/>
      <c r="K2265" s="133"/>
      <c r="L2265" s="133"/>
      <c r="M2265" s="133"/>
      <c r="N2265" s="133"/>
      <c r="O2265" s="133"/>
      <c r="P2265" s="133"/>
      <c r="Q2265" s="166"/>
      <c r="R2265" s="133"/>
      <c r="S2265" s="133"/>
      <c r="T2265" s="133"/>
      <c r="U2265" s="133"/>
      <c r="V2265" s="133"/>
      <c r="W2265" s="133"/>
      <c r="X2265" s="133"/>
    </row>
    <row r="2266" spans="1:24" x14ac:dyDescent="0.2">
      <c r="A2266" s="133"/>
      <c r="B2266" s="133"/>
      <c r="C2266" s="136"/>
      <c r="D2266" s="136"/>
      <c r="E2266" s="133"/>
      <c r="F2266" s="133"/>
      <c r="G2266" s="133"/>
      <c r="H2266" s="133"/>
      <c r="I2266" s="133"/>
      <c r="J2266" s="133"/>
      <c r="K2266" s="133"/>
      <c r="L2266" s="133"/>
      <c r="M2266" s="133"/>
      <c r="N2266" s="133"/>
      <c r="O2266" s="133"/>
      <c r="P2266" s="133"/>
      <c r="Q2266" s="166"/>
      <c r="R2266" s="133"/>
      <c r="S2266" s="133"/>
      <c r="T2266" s="133"/>
      <c r="U2266" s="133"/>
      <c r="V2266" s="133"/>
      <c r="W2266" s="133"/>
      <c r="X2266" s="133"/>
    </row>
    <row r="2267" spans="1:24" x14ac:dyDescent="0.2">
      <c r="A2267" s="133"/>
      <c r="B2267" s="133"/>
      <c r="C2267" s="136"/>
      <c r="D2267" s="136"/>
      <c r="E2267" s="133"/>
      <c r="F2267" s="133"/>
      <c r="G2267" s="133"/>
      <c r="H2267" s="133"/>
      <c r="I2267" s="133"/>
      <c r="J2267" s="133"/>
      <c r="K2267" s="133"/>
      <c r="L2267" s="133"/>
      <c r="M2267" s="133"/>
      <c r="N2267" s="133"/>
      <c r="O2267" s="133"/>
      <c r="P2267" s="133"/>
      <c r="Q2267" s="166"/>
      <c r="R2267" s="133"/>
      <c r="S2267" s="133"/>
      <c r="T2267" s="133"/>
      <c r="U2267" s="133"/>
      <c r="V2267" s="133"/>
      <c r="W2267" s="133"/>
      <c r="X2267" s="133"/>
    </row>
    <row r="2268" spans="1:24" x14ac:dyDescent="0.2">
      <c r="A2268" s="133"/>
      <c r="B2268" s="133"/>
      <c r="C2268" s="136"/>
      <c r="D2268" s="136"/>
      <c r="E2268" s="133"/>
      <c r="F2268" s="133"/>
      <c r="G2268" s="133"/>
      <c r="H2268" s="133"/>
      <c r="I2268" s="133"/>
      <c r="J2268" s="133"/>
      <c r="K2268" s="133"/>
      <c r="L2268" s="133"/>
      <c r="M2268" s="133"/>
      <c r="N2268" s="133"/>
      <c r="O2268" s="133"/>
      <c r="P2268" s="133"/>
      <c r="Q2268" s="166"/>
      <c r="R2268" s="133"/>
      <c r="S2268" s="133"/>
      <c r="T2268" s="133"/>
      <c r="U2268" s="133"/>
      <c r="V2268" s="133"/>
      <c r="W2268" s="133"/>
      <c r="X2268" s="133"/>
    </row>
    <row r="2269" spans="1:24" x14ac:dyDescent="0.2">
      <c r="A2269" s="133"/>
      <c r="B2269" s="133"/>
      <c r="C2269" s="136"/>
      <c r="D2269" s="136"/>
      <c r="E2269" s="133"/>
      <c r="F2269" s="133"/>
      <c r="G2269" s="133"/>
      <c r="H2269" s="133"/>
      <c r="I2269" s="133"/>
      <c r="J2269" s="133"/>
      <c r="K2269" s="133"/>
      <c r="L2269" s="133"/>
      <c r="M2269" s="133"/>
      <c r="N2269" s="133"/>
      <c r="O2269" s="133"/>
      <c r="P2269" s="133"/>
      <c r="Q2269" s="166"/>
      <c r="R2269" s="133"/>
      <c r="S2269" s="133"/>
      <c r="T2269" s="133"/>
      <c r="U2269" s="133"/>
      <c r="V2269" s="133"/>
      <c r="W2269" s="133"/>
      <c r="X2269" s="133"/>
    </row>
    <row r="2270" spans="1:24" x14ac:dyDescent="0.2">
      <c r="A2270" s="133"/>
      <c r="B2270" s="133"/>
      <c r="C2270" s="136"/>
      <c r="D2270" s="136"/>
      <c r="E2270" s="133"/>
      <c r="F2270" s="133"/>
      <c r="G2270" s="133"/>
      <c r="H2270" s="133"/>
      <c r="I2270" s="133"/>
      <c r="J2270" s="133"/>
      <c r="K2270" s="133"/>
      <c r="L2270" s="133"/>
      <c r="M2270" s="133"/>
      <c r="N2270" s="133"/>
      <c r="O2270" s="133"/>
      <c r="P2270" s="133"/>
      <c r="Q2270" s="166"/>
      <c r="R2270" s="133"/>
      <c r="S2270" s="133"/>
      <c r="T2270" s="133"/>
      <c r="U2270" s="133"/>
      <c r="V2270" s="133"/>
      <c r="W2270" s="133"/>
      <c r="X2270" s="133"/>
    </row>
    <row r="2271" spans="1:24" x14ac:dyDescent="0.2">
      <c r="A2271" s="133"/>
      <c r="B2271" s="133"/>
      <c r="C2271" s="136"/>
      <c r="D2271" s="136"/>
      <c r="E2271" s="133"/>
      <c r="F2271" s="133"/>
      <c r="G2271" s="133"/>
      <c r="H2271" s="133"/>
      <c r="I2271" s="133"/>
      <c r="J2271" s="133"/>
      <c r="K2271" s="133"/>
      <c r="L2271" s="133"/>
      <c r="M2271" s="133"/>
      <c r="N2271" s="133"/>
      <c r="O2271" s="133"/>
      <c r="P2271" s="133"/>
      <c r="Q2271" s="166"/>
      <c r="R2271" s="133"/>
      <c r="S2271" s="133"/>
      <c r="T2271" s="133"/>
      <c r="U2271" s="133"/>
      <c r="V2271" s="133"/>
      <c r="W2271" s="133"/>
      <c r="X2271" s="133"/>
    </row>
    <row r="2272" spans="1:24" x14ac:dyDescent="0.2">
      <c r="A2272" s="133"/>
      <c r="B2272" s="133"/>
      <c r="C2272" s="136"/>
      <c r="D2272" s="136"/>
      <c r="E2272" s="133"/>
      <c r="F2272" s="133"/>
      <c r="G2272" s="133"/>
      <c r="H2272" s="133"/>
      <c r="I2272" s="133"/>
      <c r="J2272" s="133"/>
      <c r="K2272" s="133"/>
      <c r="L2272" s="133"/>
      <c r="M2272" s="133"/>
      <c r="N2272" s="133"/>
      <c r="O2272" s="133"/>
      <c r="P2272" s="133"/>
      <c r="Q2272" s="166"/>
      <c r="R2272" s="133"/>
      <c r="S2272" s="133"/>
      <c r="T2272" s="133"/>
      <c r="U2272" s="133"/>
      <c r="V2272" s="133"/>
      <c r="W2272" s="133"/>
      <c r="X2272" s="133"/>
    </row>
    <row r="2273" spans="1:24" x14ac:dyDescent="0.2">
      <c r="A2273" s="133"/>
      <c r="B2273" s="133"/>
      <c r="C2273" s="136"/>
      <c r="D2273" s="136"/>
      <c r="E2273" s="133"/>
      <c r="F2273" s="133"/>
      <c r="G2273" s="133"/>
      <c r="H2273" s="133"/>
      <c r="I2273" s="133"/>
      <c r="J2273" s="133"/>
      <c r="K2273" s="133"/>
      <c r="L2273" s="133"/>
      <c r="M2273" s="133"/>
      <c r="N2273" s="133"/>
      <c r="O2273" s="133"/>
      <c r="P2273" s="133"/>
      <c r="Q2273" s="166"/>
      <c r="R2273" s="133"/>
      <c r="S2273" s="133"/>
      <c r="T2273" s="133"/>
      <c r="U2273" s="133"/>
      <c r="V2273" s="133"/>
      <c r="W2273" s="133"/>
      <c r="X2273" s="133"/>
    </row>
    <row r="2274" spans="1:24" x14ac:dyDescent="0.2">
      <c r="A2274" s="133"/>
      <c r="B2274" s="133"/>
      <c r="C2274" s="136"/>
      <c r="D2274" s="136"/>
      <c r="E2274" s="133"/>
      <c r="F2274" s="133"/>
      <c r="G2274" s="133"/>
      <c r="H2274" s="133"/>
      <c r="I2274" s="133"/>
      <c r="J2274" s="133"/>
      <c r="K2274" s="133"/>
      <c r="L2274" s="133"/>
      <c r="M2274" s="133"/>
      <c r="N2274" s="133"/>
      <c r="O2274" s="133"/>
      <c r="P2274" s="133"/>
      <c r="Q2274" s="166"/>
      <c r="R2274" s="133"/>
      <c r="S2274" s="133"/>
      <c r="T2274" s="133"/>
      <c r="U2274" s="133"/>
      <c r="V2274" s="133"/>
      <c r="W2274" s="133"/>
      <c r="X2274" s="133"/>
    </row>
    <row r="2275" spans="1:24" x14ac:dyDescent="0.2">
      <c r="A2275" s="133"/>
      <c r="B2275" s="133"/>
      <c r="C2275" s="136"/>
      <c r="D2275" s="136"/>
      <c r="E2275" s="133"/>
      <c r="F2275" s="133"/>
      <c r="G2275" s="133"/>
      <c r="H2275" s="133"/>
      <c r="I2275" s="133"/>
      <c r="J2275" s="133"/>
      <c r="K2275" s="133"/>
      <c r="L2275" s="133"/>
      <c r="M2275" s="133"/>
      <c r="N2275" s="133"/>
      <c r="O2275" s="133"/>
      <c r="P2275" s="133"/>
      <c r="Q2275" s="166"/>
      <c r="R2275" s="133"/>
      <c r="S2275" s="133"/>
      <c r="T2275" s="133"/>
      <c r="U2275" s="133"/>
      <c r="V2275" s="133"/>
      <c r="W2275" s="133"/>
      <c r="X2275" s="133"/>
    </row>
    <row r="2276" spans="1:24" x14ac:dyDescent="0.2">
      <c r="A2276" s="133"/>
      <c r="B2276" s="133"/>
      <c r="C2276" s="136"/>
      <c r="D2276" s="136"/>
      <c r="E2276" s="133"/>
      <c r="F2276" s="133"/>
      <c r="G2276" s="133"/>
      <c r="H2276" s="133"/>
      <c r="I2276" s="133"/>
      <c r="J2276" s="133"/>
      <c r="K2276" s="133"/>
      <c r="L2276" s="133"/>
      <c r="M2276" s="133"/>
      <c r="N2276" s="133"/>
      <c r="O2276" s="133"/>
      <c r="P2276" s="133"/>
      <c r="Q2276" s="166"/>
      <c r="R2276" s="133"/>
      <c r="S2276" s="133"/>
      <c r="T2276" s="133"/>
      <c r="U2276" s="133"/>
      <c r="V2276" s="133"/>
      <c r="W2276" s="133"/>
      <c r="X2276" s="133"/>
    </row>
    <row r="2277" spans="1:24" x14ac:dyDescent="0.2">
      <c r="A2277" s="133"/>
      <c r="B2277" s="133"/>
      <c r="C2277" s="136"/>
      <c r="D2277" s="136"/>
      <c r="E2277" s="133"/>
      <c r="F2277" s="133"/>
      <c r="G2277" s="133"/>
      <c r="H2277" s="133"/>
      <c r="I2277" s="133"/>
      <c r="J2277" s="133"/>
      <c r="K2277" s="133"/>
      <c r="L2277" s="133"/>
      <c r="M2277" s="133"/>
      <c r="N2277" s="133"/>
      <c r="O2277" s="133"/>
      <c r="P2277" s="133"/>
      <c r="Q2277" s="166"/>
      <c r="R2277" s="133"/>
      <c r="S2277" s="133"/>
      <c r="T2277" s="133"/>
      <c r="U2277" s="133"/>
      <c r="V2277" s="133"/>
      <c r="W2277" s="133"/>
      <c r="X2277" s="133"/>
    </row>
    <row r="2278" spans="1:24" x14ac:dyDescent="0.2">
      <c r="A2278" s="133"/>
      <c r="B2278" s="133"/>
      <c r="C2278" s="136"/>
      <c r="D2278" s="136"/>
      <c r="E2278" s="133"/>
      <c r="F2278" s="133"/>
      <c r="G2278" s="133"/>
      <c r="H2278" s="133"/>
      <c r="I2278" s="133"/>
      <c r="J2278" s="133"/>
      <c r="K2278" s="133"/>
      <c r="L2278" s="133"/>
      <c r="M2278" s="133"/>
      <c r="N2278" s="133"/>
      <c r="O2278" s="133"/>
      <c r="P2278" s="133"/>
      <c r="Q2278" s="166"/>
      <c r="R2278" s="133"/>
      <c r="S2278" s="133"/>
      <c r="T2278" s="133"/>
      <c r="U2278" s="133"/>
      <c r="V2278" s="133"/>
      <c r="W2278" s="133"/>
      <c r="X2278" s="133"/>
    </row>
    <row r="2279" spans="1:24" x14ac:dyDescent="0.2">
      <c r="A2279" s="133"/>
      <c r="B2279" s="133"/>
      <c r="C2279" s="136"/>
      <c r="D2279" s="136"/>
      <c r="E2279" s="133"/>
      <c r="F2279" s="133"/>
      <c r="G2279" s="133"/>
      <c r="H2279" s="133"/>
      <c r="I2279" s="133"/>
      <c r="J2279" s="133"/>
      <c r="K2279" s="133"/>
      <c r="L2279" s="133"/>
      <c r="M2279" s="133"/>
      <c r="N2279" s="133"/>
      <c r="O2279" s="133"/>
      <c r="P2279" s="133"/>
      <c r="Q2279" s="166"/>
      <c r="R2279" s="133"/>
      <c r="S2279" s="133"/>
      <c r="T2279" s="133"/>
      <c r="U2279" s="133"/>
      <c r="V2279" s="133"/>
      <c r="W2279" s="133"/>
      <c r="X2279" s="133"/>
    </row>
    <row r="2280" spans="1:24" x14ac:dyDescent="0.2">
      <c r="A2280" s="133"/>
      <c r="B2280" s="133"/>
      <c r="C2280" s="136"/>
      <c r="D2280" s="136"/>
      <c r="E2280" s="133"/>
      <c r="F2280" s="133"/>
      <c r="G2280" s="133"/>
      <c r="H2280" s="133"/>
      <c r="I2280" s="133"/>
      <c r="J2280" s="133"/>
      <c r="K2280" s="133"/>
      <c r="L2280" s="133"/>
      <c r="M2280" s="133"/>
      <c r="N2280" s="133"/>
      <c r="O2280" s="133"/>
      <c r="P2280" s="133"/>
      <c r="Q2280" s="166"/>
      <c r="R2280" s="133"/>
      <c r="S2280" s="133"/>
      <c r="T2280" s="133"/>
      <c r="U2280" s="133"/>
      <c r="V2280" s="133"/>
      <c r="W2280" s="133"/>
      <c r="X2280" s="133"/>
    </row>
    <row r="2281" spans="1:24" x14ac:dyDescent="0.2">
      <c r="A2281" s="133"/>
      <c r="B2281" s="133"/>
      <c r="C2281" s="136"/>
      <c r="D2281" s="136"/>
      <c r="E2281" s="133"/>
      <c r="F2281" s="133"/>
      <c r="G2281" s="133"/>
      <c r="H2281" s="133"/>
      <c r="I2281" s="133"/>
      <c r="J2281" s="133"/>
      <c r="K2281" s="133"/>
      <c r="L2281" s="133"/>
      <c r="M2281" s="133"/>
      <c r="N2281" s="133"/>
      <c r="O2281" s="133"/>
      <c r="P2281" s="133"/>
      <c r="Q2281" s="166"/>
      <c r="R2281" s="133"/>
      <c r="S2281" s="133"/>
      <c r="T2281" s="133"/>
      <c r="U2281" s="133"/>
      <c r="V2281" s="133"/>
      <c r="W2281" s="133"/>
      <c r="X2281" s="133"/>
    </row>
    <row r="2282" spans="1:24" x14ac:dyDescent="0.2">
      <c r="A2282" s="133"/>
      <c r="B2282" s="133"/>
      <c r="C2282" s="136"/>
      <c r="D2282" s="136"/>
      <c r="E2282" s="133"/>
      <c r="F2282" s="133"/>
      <c r="G2282" s="133"/>
      <c r="H2282" s="133"/>
      <c r="I2282" s="133"/>
      <c r="J2282" s="133"/>
      <c r="K2282" s="133"/>
      <c r="L2282" s="133"/>
      <c r="M2282" s="133"/>
      <c r="N2282" s="133"/>
      <c r="O2282" s="133"/>
      <c r="P2282" s="133"/>
      <c r="Q2282" s="166"/>
      <c r="R2282" s="133"/>
      <c r="S2282" s="133"/>
      <c r="T2282" s="133"/>
      <c r="U2282" s="133"/>
      <c r="V2282" s="133"/>
      <c r="W2282" s="133"/>
      <c r="X2282" s="133"/>
    </row>
    <row r="2283" spans="1:24" x14ac:dyDescent="0.2">
      <c r="A2283" s="133"/>
      <c r="B2283" s="133"/>
      <c r="C2283" s="136"/>
      <c r="D2283" s="136"/>
      <c r="E2283" s="133"/>
      <c r="F2283" s="133"/>
      <c r="G2283" s="133"/>
      <c r="H2283" s="133"/>
      <c r="I2283" s="133"/>
      <c r="J2283" s="133"/>
      <c r="K2283" s="133"/>
      <c r="L2283" s="133"/>
      <c r="M2283" s="133"/>
      <c r="N2283" s="133"/>
      <c r="O2283" s="133"/>
      <c r="P2283" s="133"/>
      <c r="Q2283" s="166"/>
      <c r="R2283" s="133"/>
      <c r="S2283" s="133"/>
      <c r="T2283" s="133"/>
      <c r="U2283" s="133"/>
      <c r="V2283" s="133"/>
      <c r="W2283" s="133"/>
      <c r="X2283" s="133"/>
    </row>
    <row r="2284" spans="1:24" x14ac:dyDescent="0.2">
      <c r="A2284" s="133"/>
      <c r="B2284" s="133"/>
      <c r="C2284" s="136"/>
      <c r="D2284" s="136"/>
      <c r="E2284" s="133"/>
      <c r="F2284" s="133"/>
      <c r="G2284" s="133"/>
      <c r="H2284" s="133"/>
      <c r="I2284" s="133"/>
      <c r="J2284" s="133"/>
      <c r="K2284" s="133"/>
      <c r="L2284" s="133"/>
      <c r="M2284" s="133"/>
      <c r="N2284" s="133"/>
      <c r="O2284" s="133"/>
      <c r="P2284" s="133"/>
      <c r="Q2284" s="166"/>
      <c r="R2284" s="133"/>
      <c r="S2284" s="133"/>
      <c r="T2284" s="133"/>
      <c r="U2284" s="133"/>
      <c r="V2284" s="133"/>
      <c r="W2284" s="133"/>
      <c r="X2284" s="133"/>
    </row>
    <row r="2285" spans="1:24" x14ac:dyDescent="0.2">
      <c r="A2285" s="133"/>
      <c r="B2285" s="133"/>
      <c r="C2285" s="136"/>
      <c r="D2285" s="136"/>
      <c r="E2285" s="133"/>
      <c r="F2285" s="133"/>
      <c r="G2285" s="133"/>
      <c r="H2285" s="133"/>
      <c r="I2285" s="133"/>
      <c r="J2285" s="133"/>
      <c r="K2285" s="133"/>
      <c r="L2285" s="133"/>
      <c r="M2285" s="133"/>
      <c r="N2285" s="133"/>
      <c r="O2285" s="133"/>
      <c r="P2285" s="133"/>
      <c r="Q2285" s="166"/>
      <c r="R2285" s="133"/>
      <c r="S2285" s="133"/>
      <c r="T2285" s="133"/>
      <c r="U2285" s="133"/>
      <c r="V2285" s="133"/>
      <c r="W2285" s="133"/>
      <c r="X2285" s="133"/>
    </row>
    <row r="2286" spans="1:24" x14ac:dyDescent="0.2">
      <c r="A2286" s="133"/>
      <c r="B2286" s="133"/>
      <c r="C2286" s="136"/>
      <c r="D2286" s="136"/>
      <c r="E2286" s="133"/>
      <c r="F2286" s="133"/>
      <c r="G2286" s="133"/>
      <c r="H2286" s="133"/>
      <c r="I2286" s="133"/>
      <c r="J2286" s="133"/>
      <c r="K2286" s="133"/>
      <c r="L2286" s="133"/>
      <c r="M2286" s="133"/>
      <c r="N2286" s="133"/>
      <c r="O2286" s="133"/>
      <c r="P2286" s="133"/>
      <c r="Q2286" s="166"/>
      <c r="R2286" s="133"/>
      <c r="S2286" s="133"/>
      <c r="T2286" s="133"/>
      <c r="U2286" s="133"/>
      <c r="V2286" s="133"/>
      <c r="W2286" s="133"/>
      <c r="X2286" s="133"/>
    </row>
    <row r="2287" spans="1:24" x14ac:dyDescent="0.2">
      <c r="A2287" s="133"/>
      <c r="B2287" s="133"/>
      <c r="C2287" s="136"/>
      <c r="D2287" s="136"/>
      <c r="E2287" s="133"/>
      <c r="F2287" s="133"/>
      <c r="G2287" s="133"/>
      <c r="H2287" s="133"/>
      <c r="I2287" s="133"/>
      <c r="J2287" s="133"/>
      <c r="K2287" s="133"/>
      <c r="L2287" s="133"/>
      <c r="M2287" s="133"/>
      <c r="N2287" s="133"/>
      <c r="O2287" s="133"/>
      <c r="P2287" s="133"/>
      <c r="Q2287" s="166"/>
      <c r="R2287" s="133"/>
      <c r="S2287" s="133"/>
      <c r="T2287" s="133"/>
      <c r="U2287" s="133"/>
      <c r="V2287" s="133"/>
      <c r="W2287" s="133"/>
      <c r="X2287" s="133"/>
    </row>
    <row r="2288" spans="1:24" x14ac:dyDescent="0.2">
      <c r="A2288" s="133"/>
      <c r="B2288" s="133"/>
      <c r="C2288" s="136"/>
      <c r="D2288" s="136"/>
      <c r="E2288" s="133"/>
      <c r="F2288" s="133"/>
      <c r="G2288" s="133"/>
      <c r="H2288" s="133"/>
      <c r="I2288" s="133"/>
      <c r="J2288" s="133"/>
      <c r="K2288" s="133"/>
      <c r="L2288" s="133"/>
      <c r="M2288" s="133"/>
      <c r="N2288" s="133"/>
      <c r="O2288" s="133"/>
      <c r="P2288" s="133"/>
      <c r="Q2288" s="166"/>
      <c r="R2288" s="133"/>
      <c r="S2288" s="133"/>
      <c r="T2288" s="133"/>
      <c r="U2288" s="133"/>
      <c r="V2288" s="133"/>
      <c r="W2288" s="133"/>
      <c r="X2288" s="133"/>
    </row>
    <row r="2289" spans="1:24" x14ac:dyDescent="0.2">
      <c r="A2289" s="133"/>
      <c r="B2289" s="133"/>
      <c r="C2289" s="136"/>
      <c r="D2289" s="136"/>
      <c r="E2289" s="133"/>
      <c r="F2289" s="133"/>
      <c r="G2289" s="133"/>
      <c r="H2289" s="133"/>
      <c r="I2289" s="133"/>
      <c r="J2289" s="133"/>
      <c r="K2289" s="133"/>
      <c r="L2289" s="133"/>
      <c r="M2289" s="133"/>
      <c r="N2289" s="133"/>
      <c r="O2289" s="133"/>
      <c r="P2289" s="133"/>
      <c r="Q2289" s="166"/>
      <c r="R2289" s="133"/>
      <c r="S2289" s="133"/>
      <c r="T2289" s="133"/>
      <c r="U2289" s="133"/>
      <c r="V2289" s="133"/>
      <c r="W2289" s="133"/>
      <c r="X2289" s="133"/>
    </row>
    <row r="2290" spans="1:24" x14ac:dyDescent="0.2">
      <c r="A2290" s="133"/>
      <c r="B2290" s="133"/>
      <c r="C2290" s="136"/>
      <c r="D2290" s="136"/>
      <c r="E2290" s="133"/>
      <c r="F2290" s="133"/>
      <c r="G2290" s="133"/>
      <c r="H2290" s="133"/>
      <c r="I2290" s="133"/>
      <c r="J2290" s="133"/>
      <c r="K2290" s="133"/>
      <c r="L2290" s="133"/>
      <c r="M2290" s="133"/>
      <c r="N2290" s="133"/>
      <c r="O2290" s="133"/>
      <c r="P2290" s="133"/>
      <c r="Q2290" s="166"/>
      <c r="R2290" s="133"/>
      <c r="S2290" s="133"/>
      <c r="T2290" s="133"/>
      <c r="U2290" s="133"/>
      <c r="V2290" s="133"/>
      <c r="W2290" s="133"/>
      <c r="X2290" s="133"/>
    </row>
    <row r="2291" spans="1:24" x14ac:dyDescent="0.2">
      <c r="A2291" s="133"/>
      <c r="B2291" s="133"/>
      <c r="C2291" s="136"/>
      <c r="D2291" s="136"/>
      <c r="E2291" s="133"/>
      <c r="F2291" s="133"/>
      <c r="G2291" s="133"/>
      <c r="H2291" s="133"/>
      <c r="I2291" s="133"/>
      <c r="J2291" s="133"/>
      <c r="K2291" s="133"/>
      <c r="L2291" s="133"/>
      <c r="M2291" s="133"/>
      <c r="N2291" s="133"/>
      <c r="O2291" s="133"/>
      <c r="P2291" s="133"/>
      <c r="Q2291" s="166"/>
      <c r="R2291" s="133"/>
      <c r="S2291" s="133"/>
      <c r="T2291" s="133"/>
      <c r="U2291" s="133"/>
      <c r="V2291" s="133"/>
      <c r="W2291" s="133"/>
      <c r="X2291" s="133"/>
    </row>
    <row r="2292" spans="1:24" x14ac:dyDescent="0.2">
      <c r="A2292" s="133"/>
      <c r="B2292" s="133"/>
      <c r="C2292" s="136"/>
      <c r="D2292" s="136"/>
      <c r="E2292" s="133"/>
      <c r="F2292" s="133"/>
      <c r="G2292" s="133"/>
      <c r="H2292" s="133"/>
      <c r="I2292" s="133"/>
      <c r="J2292" s="133"/>
      <c r="K2292" s="133"/>
      <c r="L2292" s="133"/>
      <c r="M2292" s="133"/>
      <c r="N2292" s="133"/>
      <c r="O2292" s="133"/>
      <c r="P2292" s="133"/>
      <c r="Q2292" s="166"/>
      <c r="R2292" s="133"/>
      <c r="S2292" s="133"/>
      <c r="T2292" s="133"/>
      <c r="U2292" s="133"/>
      <c r="V2292" s="133"/>
      <c r="W2292" s="133"/>
      <c r="X2292" s="133"/>
    </row>
    <row r="2293" spans="1:24" x14ac:dyDescent="0.2">
      <c r="A2293" s="133"/>
      <c r="B2293" s="133"/>
      <c r="C2293" s="136"/>
      <c r="D2293" s="136"/>
      <c r="E2293" s="133"/>
      <c r="F2293" s="133"/>
      <c r="G2293" s="133"/>
      <c r="H2293" s="133"/>
      <c r="I2293" s="133"/>
      <c r="J2293" s="133"/>
      <c r="K2293" s="133"/>
      <c r="L2293" s="133"/>
      <c r="M2293" s="133"/>
      <c r="N2293" s="133"/>
      <c r="O2293" s="133"/>
      <c r="P2293" s="133"/>
      <c r="Q2293" s="166"/>
      <c r="R2293" s="133"/>
      <c r="S2293" s="133"/>
      <c r="T2293" s="133"/>
      <c r="U2293" s="133"/>
      <c r="V2293" s="133"/>
      <c r="W2293" s="133"/>
      <c r="X2293" s="133"/>
    </row>
    <row r="2294" spans="1:24" x14ac:dyDescent="0.2">
      <c r="A2294" s="133"/>
      <c r="B2294" s="133"/>
      <c r="C2294" s="136"/>
      <c r="D2294" s="136"/>
      <c r="E2294" s="133"/>
      <c r="F2294" s="133"/>
      <c r="G2294" s="133"/>
      <c r="H2294" s="133"/>
      <c r="I2294" s="133"/>
      <c r="J2294" s="133"/>
      <c r="K2294" s="133"/>
      <c r="L2294" s="133"/>
      <c r="M2294" s="133"/>
      <c r="N2294" s="133"/>
      <c r="O2294" s="133"/>
      <c r="P2294" s="133"/>
      <c r="Q2294" s="166"/>
      <c r="R2294" s="133"/>
      <c r="S2294" s="133"/>
      <c r="T2294" s="133"/>
      <c r="U2294" s="133"/>
      <c r="V2294" s="133"/>
      <c r="W2294" s="133"/>
      <c r="X2294" s="133"/>
    </row>
    <row r="2295" spans="1:24" x14ac:dyDescent="0.2">
      <c r="A2295" s="133"/>
      <c r="B2295" s="133"/>
      <c r="C2295" s="136"/>
      <c r="D2295" s="136"/>
      <c r="E2295" s="133"/>
      <c r="F2295" s="133"/>
      <c r="G2295" s="133"/>
      <c r="H2295" s="133"/>
      <c r="I2295" s="133"/>
      <c r="J2295" s="133"/>
      <c r="K2295" s="133"/>
      <c r="L2295" s="133"/>
      <c r="M2295" s="133"/>
      <c r="N2295" s="133"/>
      <c r="O2295" s="133"/>
      <c r="P2295" s="133"/>
      <c r="Q2295" s="166"/>
      <c r="R2295" s="133"/>
      <c r="S2295" s="133"/>
      <c r="T2295" s="133"/>
      <c r="U2295" s="133"/>
      <c r="V2295" s="133"/>
      <c r="W2295" s="133"/>
      <c r="X2295" s="133"/>
    </row>
    <row r="2296" spans="1:24" x14ac:dyDescent="0.2">
      <c r="A2296" s="133"/>
      <c r="B2296" s="133"/>
      <c r="C2296" s="136"/>
      <c r="D2296" s="136"/>
      <c r="E2296" s="133"/>
      <c r="F2296" s="133"/>
      <c r="G2296" s="133"/>
      <c r="H2296" s="133"/>
      <c r="I2296" s="133"/>
      <c r="J2296" s="133"/>
      <c r="K2296" s="133"/>
      <c r="L2296" s="133"/>
      <c r="M2296" s="133"/>
      <c r="N2296" s="133"/>
      <c r="O2296" s="133"/>
      <c r="P2296" s="133"/>
      <c r="Q2296" s="166"/>
      <c r="R2296" s="133"/>
      <c r="S2296" s="133"/>
      <c r="T2296" s="133"/>
      <c r="U2296" s="133"/>
      <c r="V2296" s="133"/>
      <c r="W2296" s="133"/>
      <c r="X2296" s="133"/>
    </row>
    <row r="2297" spans="1:24" x14ac:dyDescent="0.2">
      <c r="A2297" s="133"/>
      <c r="B2297" s="133"/>
      <c r="C2297" s="136"/>
      <c r="D2297" s="136"/>
      <c r="E2297" s="133"/>
      <c r="F2297" s="133"/>
      <c r="G2297" s="133"/>
      <c r="H2297" s="133"/>
      <c r="I2297" s="133"/>
      <c r="J2297" s="133"/>
      <c r="K2297" s="133"/>
      <c r="L2297" s="133"/>
      <c r="M2297" s="133"/>
      <c r="N2297" s="133"/>
      <c r="O2297" s="133"/>
      <c r="P2297" s="133"/>
      <c r="Q2297" s="166"/>
      <c r="R2297" s="133"/>
      <c r="S2297" s="133"/>
      <c r="T2297" s="133"/>
      <c r="U2297" s="133"/>
      <c r="V2297" s="133"/>
      <c r="W2297" s="133"/>
      <c r="X2297" s="133"/>
    </row>
    <row r="2298" spans="1:24" x14ac:dyDescent="0.2">
      <c r="A2298" s="133"/>
      <c r="B2298" s="133"/>
      <c r="C2298" s="136"/>
      <c r="D2298" s="136"/>
      <c r="E2298" s="133"/>
      <c r="F2298" s="133"/>
      <c r="G2298" s="133"/>
      <c r="H2298" s="133"/>
      <c r="I2298" s="133"/>
      <c r="J2298" s="133"/>
      <c r="K2298" s="133"/>
      <c r="L2298" s="133"/>
      <c r="M2298" s="133"/>
      <c r="N2298" s="133"/>
      <c r="O2298" s="133"/>
      <c r="P2298" s="133"/>
      <c r="Q2298" s="166"/>
      <c r="R2298" s="133"/>
      <c r="S2298" s="133"/>
      <c r="T2298" s="133"/>
      <c r="U2298" s="133"/>
      <c r="V2298" s="133"/>
      <c r="W2298" s="133"/>
      <c r="X2298" s="133"/>
    </row>
    <row r="2299" spans="1:24" x14ac:dyDescent="0.2">
      <c r="A2299" s="133"/>
      <c r="B2299" s="133"/>
      <c r="C2299" s="136"/>
      <c r="D2299" s="136"/>
      <c r="E2299" s="133"/>
      <c r="F2299" s="133"/>
      <c r="G2299" s="133"/>
      <c r="H2299" s="133"/>
      <c r="I2299" s="133"/>
      <c r="J2299" s="133"/>
      <c r="K2299" s="133"/>
      <c r="L2299" s="133"/>
      <c r="M2299" s="133"/>
      <c r="N2299" s="133"/>
      <c r="O2299" s="133"/>
      <c r="P2299" s="133"/>
      <c r="Q2299" s="166"/>
      <c r="R2299" s="133"/>
      <c r="S2299" s="133"/>
      <c r="T2299" s="133"/>
      <c r="U2299" s="133"/>
      <c r="V2299" s="133"/>
      <c r="W2299" s="133"/>
      <c r="X2299" s="133"/>
    </row>
    <row r="2300" spans="1:24" x14ac:dyDescent="0.2">
      <c r="A2300" s="133"/>
      <c r="B2300" s="133"/>
      <c r="C2300" s="136"/>
      <c r="D2300" s="136"/>
      <c r="E2300" s="133"/>
      <c r="F2300" s="133"/>
      <c r="G2300" s="133"/>
      <c r="H2300" s="133"/>
      <c r="I2300" s="133"/>
      <c r="J2300" s="133"/>
      <c r="K2300" s="133"/>
      <c r="L2300" s="133"/>
      <c r="M2300" s="133"/>
      <c r="N2300" s="133"/>
      <c r="O2300" s="133"/>
      <c r="P2300" s="133"/>
      <c r="Q2300" s="166"/>
      <c r="R2300" s="133"/>
      <c r="S2300" s="133"/>
      <c r="T2300" s="133"/>
      <c r="U2300" s="133"/>
      <c r="V2300" s="133"/>
      <c r="W2300" s="133"/>
      <c r="X2300" s="133"/>
    </row>
    <row r="2301" spans="1:24" x14ac:dyDescent="0.2">
      <c r="A2301" s="133"/>
      <c r="B2301" s="133"/>
      <c r="C2301" s="136"/>
      <c r="D2301" s="136"/>
      <c r="E2301" s="133"/>
      <c r="F2301" s="133"/>
      <c r="G2301" s="133"/>
      <c r="H2301" s="133"/>
      <c r="I2301" s="133"/>
      <c r="J2301" s="133"/>
      <c r="K2301" s="133"/>
      <c r="L2301" s="133"/>
      <c r="M2301" s="133"/>
      <c r="N2301" s="133"/>
      <c r="O2301" s="133"/>
      <c r="P2301" s="133"/>
      <c r="Q2301" s="166"/>
      <c r="R2301" s="133"/>
      <c r="S2301" s="133"/>
      <c r="T2301" s="133"/>
      <c r="U2301" s="133"/>
      <c r="V2301" s="133"/>
      <c r="W2301" s="133"/>
      <c r="X2301" s="133"/>
    </row>
    <row r="2302" spans="1:24" x14ac:dyDescent="0.2">
      <c r="A2302" s="133"/>
      <c r="B2302" s="133"/>
      <c r="C2302" s="136"/>
      <c r="D2302" s="136"/>
      <c r="E2302" s="133"/>
      <c r="F2302" s="133"/>
      <c r="G2302" s="133"/>
      <c r="H2302" s="133"/>
      <c r="I2302" s="133"/>
      <c r="J2302" s="133"/>
      <c r="K2302" s="133"/>
      <c r="L2302" s="133"/>
      <c r="M2302" s="133"/>
      <c r="N2302" s="133"/>
      <c r="O2302" s="133"/>
      <c r="P2302" s="133"/>
      <c r="Q2302" s="166"/>
      <c r="R2302" s="133"/>
      <c r="S2302" s="133"/>
      <c r="T2302" s="133"/>
      <c r="U2302" s="133"/>
      <c r="V2302" s="133"/>
      <c r="W2302" s="133"/>
      <c r="X2302" s="133"/>
    </row>
    <row r="2303" spans="1:24" x14ac:dyDescent="0.2">
      <c r="A2303" s="133"/>
      <c r="B2303" s="133"/>
      <c r="C2303" s="136"/>
      <c r="D2303" s="136"/>
      <c r="E2303" s="133"/>
      <c r="F2303" s="133"/>
      <c r="G2303" s="133"/>
      <c r="H2303" s="133"/>
      <c r="I2303" s="133"/>
      <c r="J2303" s="133"/>
      <c r="K2303" s="133"/>
      <c r="L2303" s="133"/>
      <c r="M2303" s="133"/>
      <c r="N2303" s="133"/>
      <c r="O2303" s="133"/>
      <c r="P2303" s="133"/>
      <c r="Q2303" s="166"/>
      <c r="R2303" s="133"/>
      <c r="S2303" s="133"/>
      <c r="T2303" s="133"/>
      <c r="U2303" s="133"/>
      <c r="V2303" s="133"/>
      <c r="W2303" s="133"/>
      <c r="X2303" s="133"/>
    </row>
    <row r="2304" spans="1:24" x14ac:dyDescent="0.2">
      <c r="A2304" s="133"/>
      <c r="B2304" s="133"/>
      <c r="C2304" s="136"/>
      <c r="D2304" s="136"/>
      <c r="E2304" s="133"/>
      <c r="F2304" s="133"/>
      <c r="G2304" s="133"/>
      <c r="H2304" s="133"/>
      <c r="I2304" s="133"/>
      <c r="J2304" s="133"/>
      <c r="K2304" s="133"/>
      <c r="L2304" s="133"/>
      <c r="M2304" s="133"/>
      <c r="N2304" s="133"/>
      <c r="O2304" s="133"/>
      <c r="P2304" s="133"/>
      <c r="Q2304" s="166"/>
      <c r="R2304" s="133"/>
      <c r="S2304" s="133"/>
      <c r="T2304" s="133"/>
      <c r="U2304" s="133"/>
      <c r="V2304" s="133"/>
      <c r="W2304" s="133"/>
      <c r="X2304" s="133"/>
    </row>
    <row r="2305" spans="1:24" x14ac:dyDescent="0.2">
      <c r="A2305" s="133"/>
      <c r="B2305" s="133"/>
      <c r="C2305" s="136"/>
      <c r="D2305" s="136"/>
      <c r="E2305" s="133"/>
      <c r="F2305" s="133"/>
      <c r="G2305" s="133"/>
      <c r="H2305" s="133"/>
      <c r="I2305" s="133"/>
      <c r="J2305" s="133"/>
      <c r="K2305" s="133"/>
      <c r="L2305" s="133"/>
      <c r="M2305" s="133"/>
      <c r="N2305" s="133"/>
      <c r="O2305" s="133"/>
      <c r="P2305" s="133"/>
      <c r="Q2305" s="166"/>
      <c r="R2305" s="133"/>
      <c r="S2305" s="133"/>
      <c r="T2305" s="133"/>
      <c r="U2305" s="133"/>
      <c r="V2305" s="133"/>
      <c r="W2305" s="133"/>
      <c r="X2305" s="133"/>
    </row>
    <row r="2306" spans="1:24" x14ac:dyDescent="0.2">
      <c r="A2306" s="133"/>
      <c r="B2306" s="133"/>
      <c r="C2306" s="136"/>
      <c r="D2306" s="136"/>
      <c r="E2306" s="133"/>
      <c r="F2306" s="133"/>
      <c r="G2306" s="133"/>
      <c r="H2306" s="133"/>
      <c r="I2306" s="133"/>
      <c r="J2306" s="133"/>
      <c r="K2306" s="133"/>
      <c r="L2306" s="133"/>
      <c r="M2306" s="133"/>
      <c r="N2306" s="133"/>
      <c r="O2306" s="133"/>
      <c r="P2306" s="133"/>
      <c r="Q2306" s="166"/>
      <c r="R2306" s="133"/>
      <c r="S2306" s="133"/>
      <c r="T2306" s="133"/>
      <c r="U2306" s="133"/>
      <c r="V2306" s="133"/>
      <c r="W2306" s="133"/>
      <c r="X2306" s="133"/>
    </row>
    <row r="2307" spans="1:24" x14ac:dyDescent="0.2">
      <c r="A2307" s="133"/>
      <c r="B2307" s="133"/>
      <c r="C2307" s="136"/>
      <c r="D2307" s="136"/>
      <c r="E2307" s="133"/>
      <c r="F2307" s="133"/>
      <c r="G2307" s="133"/>
      <c r="H2307" s="133"/>
      <c r="I2307" s="133"/>
      <c r="J2307" s="133"/>
      <c r="K2307" s="133"/>
      <c r="L2307" s="133"/>
      <c r="M2307" s="133"/>
      <c r="N2307" s="133"/>
      <c r="O2307" s="133"/>
      <c r="P2307" s="133"/>
      <c r="Q2307" s="166"/>
      <c r="R2307" s="133"/>
      <c r="S2307" s="133"/>
      <c r="T2307" s="133"/>
      <c r="U2307" s="133"/>
      <c r="V2307" s="133"/>
      <c r="W2307" s="133"/>
      <c r="X2307" s="133"/>
    </row>
    <row r="2308" spans="1:24" x14ac:dyDescent="0.2">
      <c r="A2308" s="133"/>
      <c r="B2308" s="133"/>
      <c r="C2308" s="136"/>
      <c r="D2308" s="136"/>
      <c r="E2308" s="133"/>
      <c r="F2308" s="133"/>
      <c r="G2308" s="133"/>
      <c r="H2308" s="133"/>
      <c r="I2308" s="133"/>
      <c r="J2308" s="133"/>
      <c r="K2308" s="133"/>
      <c r="L2308" s="133"/>
      <c r="M2308" s="133"/>
      <c r="N2308" s="133"/>
      <c r="O2308" s="133"/>
      <c r="P2308" s="133"/>
      <c r="Q2308" s="166"/>
      <c r="R2308" s="133"/>
      <c r="S2308" s="133"/>
      <c r="T2308" s="133"/>
      <c r="U2308" s="133"/>
      <c r="V2308" s="133"/>
      <c r="W2308" s="133"/>
      <c r="X2308" s="133"/>
    </row>
    <row r="2309" spans="1:24" x14ac:dyDescent="0.2">
      <c r="A2309" s="133"/>
      <c r="B2309" s="133"/>
      <c r="C2309" s="136"/>
      <c r="D2309" s="136"/>
      <c r="E2309" s="133"/>
      <c r="F2309" s="133"/>
      <c r="G2309" s="133"/>
      <c r="H2309" s="133"/>
      <c r="I2309" s="133"/>
      <c r="J2309" s="133"/>
      <c r="K2309" s="133"/>
      <c r="L2309" s="133"/>
      <c r="M2309" s="133"/>
      <c r="N2309" s="133"/>
      <c r="O2309" s="133"/>
      <c r="P2309" s="133"/>
      <c r="Q2309" s="166"/>
      <c r="R2309" s="133"/>
      <c r="S2309" s="133"/>
      <c r="T2309" s="133"/>
      <c r="U2309" s="133"/>
      <c r="V2309" s="133"/>
      <c r="W2309" s="133"/>
      <c r="X2309" s="133"/>
    </row>
    <row r="2310" spans="1:24" x14ac:dyDescent="0.2">
      <c r="A2310" s="133"/>
      <c r="B2310" s="133"/>
      <c r="C2310" s="136"/>
      <c r="D2310" s="136"/>
      <c r="E2310" s="133"/>
      <c r="F2310" s="133"/>
      <c r="G2310" s="133"/>
      <c r="H2310" s="133"/>
      <c r="I2310" s="133"/>
      <c r="J2310" s="133"/>
      <c r="K2310" s="133"/>
      <c r="L2310" s="133"/>
      <c r="M2310" s="133"/>
      <c r="N2310" s="133"/>
      <c r="O2310" s="133"/>
      <c r="P2310" s="133"/>
      <c r="Q2310" s="166"/>
      <c r="R2310" s="133"/>
      <c r="S2310" s="133"/>
      <c r="T2310" s="133"/>
      <c r="U2310" s="133"/>
      <c r="V2310" s="133"/>
      <c r="W2310" s="133"/>
      <c r="X2310" s="133"/>
    </row>
    <row r="2311" spans="1:24" x14ac:dyDescent="0.2">
      <c r="A2311" s="133"/>
      <c r="B2311" s="133"/>
      <c r="C2311" s="136"/>
      <c r="D2311" s="136"/>
      <c r="E2311" s="133"/>
      <c r="F2311" s="133"/>
      <c r="G2311" s="133"/>
      <c r="H2311" s="133"/>
      <c r="I2311" s="133"/>
      <c r="J2311" s="133"/>
      <c r="K2311" s="133"/>
      <c r="L2311" s="133"/>
      <c r="M2311" s="133"/>
      <c r="N2311" s="133"/>
      <c r="O2311" s="133"/>
      <c r="P2311" s="133"/>
      <c r="Q2311" s="166"/>
      <c r="R2311" s="133"/>
      <c r="S2311" s="133"/>
      <c r="T2311" s="133"/>
      <c r="U2311" s="133"/>
      <c r="V2311" s="133"/>
      <c r="W2311" s="133"/>
      <c r="X2311" s="133"/>
    </row>
    <row r="2312" spans="1:24" x14ac:dyDescent="0.2">
      <c r="A2312" s="133"/>
      <c r="B2312" s="133"/>
      <c r="C2312" s="136"/>
      <c r="D2312" s="136"/>
      <c r="E2312" s="133"/>
      <c r="F2312" s="133"/>
      <c r="G2312" s="133"/>
      <c r="H2312" s="133"/>
      <c r="I2312" s="133"/>
      <c r="J2312" s="133"/>
      <c r="K2312" s="133"/>
      <c r="L2312" s="133"/>
      <c r="M2312" s="133"/>
      <c r="N2312" s="133"/>
      <c r="O2312" s="133"/>
      <c r="P2312" s="133"/>
      <c r="Q2312" s="166"/>
      <c r="R2312" s="133"/>
      <c r="S2312" s="133"/>
      <c r="T2312" s="133"/>
      <c r="U2312" s="133"/>
      <c r="V2312" s="133"/>
      <c r="W2312" s="133"/>
      <c r="X2312" s="133"/>
    </row>
    <row r="2313" spans="1:24" x14ac:dyDescent="0.2">
      <c r="A2313" s="133"/>
      <c r="B2313" s="133"/>
      <c r="C2313" s="136"/>
      <c r="D2313" s="136"/>
      <c r="E2313" s="133"/>
      <c r="F2313" s="133"/>
      <c r="G2313" s="133"/>
      <c r="H2313" s="133"/>
      <c r="I2313" s="133"/>
      <c r="J2313" s="133"/>
      <c r="K2313" s="133"/>
      <c r="L2313" s="133"/>
      <c r="M2313" s="133"/>
      <c r="N2313" s="133"/>
      <c r="O2313" s="133"/>
      <c r="P2313" s="133"/>
      <c r="Q2313" s="166"/>
      <c r="R2313" s="133"/>
      <c r="S2313" s="133"/>
      <c r="T2313" s="133"/>
      <c r="U2313" s="133"/>
      <c r="V2313" s="133"/>
      <c r="W2313" s="133"/>
      <c r="X2313" s="133"/>
    </row>
    <row r="2314" spans="1:24" x14ac:dyDescent="0.2">
      <c r="A2314" s="133"/>
      <c r="B2314" s="133"/>
      <c r="C2314" s="136"/>
      <c r="D2314" s="136"/>
      <c r="E2314" s="133"/>
      <c r="F2314" s="133"/>
      <c r="G2314" s="133"/>
      <c r="H2314" s="133"/>
      <c r="I2314" s="133"/>
      <c r="J2314" s="133"/>
      <c r="K2314" s="133"/>
      <c r="L2314" s="133"/>
      <c r="M2314" s="133"/>
      <c r="N2314" s="133"/>
      <c r="O2314" s="133"/>
      <c r="P2314" s="133"/>
      <c r="Q2314" s="166"/>
      <c r="R2314" s="133"/>
      <c r="S2314" s="133"/>
      <c r="T2314" s="133"/>
      <c r="U2314" s="133"/>
      <c r="V2314" s="133"/>
      <c r="W2314" s="133"/>
      <c r="X2314" s="133"/>
    </row>
    <row r="2315" spans="1:24" x14ac:dyDescent="0.2">
      <c r="A2315" s="133"/>
      <c r="B2315" s="133"/>
      <c r="C2315" s="136"/>
      <c r="D2315" s="136"/>
      <c r="E2315" s="133"/>
      <c r="F2315" s="133"/>
      <c r="G2315" s="133"/>
      <c r="H2315" s="133"/>
      <c r="I2315" s="133"/>
      <c r="J2315" s="133"/>
      <c r="K2315" s="133"/>
      <c r="L2315" s="133"/>
      <c r="M2315" s="133"/>
      <c r="N2315" s="133"/>
      <c r="O2315" s="133"/>
      <c r="P2315" s="133"/>
      <c r="Q2315" s="166"/>
      <c r="R2315" s="133"/>
      <c r="S2315" s="133"/>
      <c r="T2315" s="133"/>
      <c r="U2315" s="133"/>
      <c r="V2315" s="133"/>
      <c r="W2315" s="133"/>
      <c r="X2315" s="133"/>
    </row>
    <row r="2316" spans="1:24" x14ac:dyDescent="0.2">
      <c r="A2316" s="133"/>
      <c r="B2316" s="133"/>
      <c r="C2316" s="136"/>
      <c r="D2316" s="136"/>
      <c r="E2316" s="133"/>
      <c r="F2316" s="133"/>
      <c r="G2316" s="133"/>
      <c r="H2316" s="133"/>
      <c r="I2316" s="133"/>
      <c r="J2316" s="133"/>
      <c r="K2316" s="133"/>
      <c r="L2316" s="133"/>
      <c r="M2316" s="133"/>
      <c r="N2316" s="133"/>
      <c r="O2316" s="133"/>
      <c r="P2316" s="133"/>
      <c r="Q2316" s="166"/>
      <c r="R2316" s="133"/>
      <c r="S2316" s="133"/>
      <c r="T2316" s="133"/>
      <c r="U2316" s="133"/>
      <c r="V2316" s="133"/>
      <c r="W2316" s="133"/>
      <c r="X2316" s="133"/>
    </row>
    <row r="2317" spans="1:24" x14ac:dyDescent="0.2">
      <c r="A2317" s="133"/>
      <c r="B2317" s="133"/>
      <c r="C2317" s="136"/>
      <c r="D2317" s="136"/>
      <c r="E2317" s="133"/>
      <c r="F2317" s="133"/>
      <c r="G2317" s="133"/>
      <c r="H2317" s="133"/>
      <c r="I2317" s="133"/>
      <c r="J2317" s="133"/>
      <c r="K2317" s="133"/>
      <c r="L2317" s="133"/>
      <c r="M2317" s="133"/>
      <c r="N2317" s="133"/>
      <c r="O2317" s="133"/>
      <c r="P2317" s="133"/>
      <c r="Q2317" s="166"/>
      <c r="R2317" s="133"/>
      <c r="S2317" s="133"/>
      <c r="T2317" s="133"/>
      <c r="U2317" s="133"/>
      <c r="V2317" s="133"/>
      <c r="W2317" s="133"/>
      <c r="X2317" s="133"/>
    </row>
    <row r="2318" spans="1:24" x14ac:dyDescent="0.2">
      <c r="A2318" s="133"/>
      <c r="B2318" s="133"/>
      <c r="C2318" s="136"/>
      <c r="D2318" s="136"/>
      <c r="E2318" s="133"/>
      <c r="F2318" s="133"/>
      <c r="G2318" s="133"/>
      <c r="H2318" s="133"/>
      <c r="I2318" s="133"/>
      <c r="J2318" s="133"/>
      <c r="K2318" s="133"/>
      <c r="L2318" s="133"/>
      <c r="M2318" s="133"/>
      <c r="N2318" s="133"/>
      <c r="O2318" s="133"/>
      <c r="P2318" s="133"/>
      <c r="Q2318" s="166"/>
      <c r="R2318" s="133"/>
      <c r="S2318" s="133"/>
      <c r="T2318" s="133"/>
      <c r="U2318" s="133"/>
      <c r="V2318" s="133"/>
      <c r="W2318" s="133"/>
      <c r="X2318" s="133"/>
    </row>
    <row r="2319" spans="1:24" x14ac:dyDescent="0.2">
      <c r="A2319" s="133"/>
      <c r="B2319" s="133"/>
      <c r="C2319" s="136"/>
      <c r="D2319" s="136"/>
      <c r="E2319" s="133"/>
      <c r="F2319" s="133"/>
      <c r="G2319" s="133"/>
      <c r="H2319" s="133"/>
      <c r="I2319" s="133"/>
      <c r="J2319" s="133"/>
      <c r="K2319" s="133"/>
      <c r="L2319" s="133"/>
      <c r="M2319" s="133"/>
      <c r="N2319" s="133"/>
      <c r="O2319" s="133"/>
      <c r="P2319" s="133"/>
      <c r="Q2319" s="166"/>
      <c r="R2319" s="133"/>
      <c r="S2319" s="133"/>
      <c r="T2319" s="133"/>
      <c r="U2319" s="133"/>
      <c r="V2319" s="133"/>
      <c r="W2319" s="133"/>
      <c r="X2319" s="133"/>
    </row>
    <row r="2320" spans="1:24" x14ac:dyDescent="0.2">
      <c r="A2320" s="133"/>
      <c r="B2320" s="133"/>
      <c r="C2320" s="136"/>
      <c r="D2320" s="136"/>
      <c r="E2320" s="133"/>
      <c r="F2320" s="133"/>
      <c r="G2320" s="133"/>
      <c r="H2320" s="133"/>
      <c r="I2320" s="133"/>
      <c r="J2320" s="133"/>
      <c r="K2320" s="133"/>
      <c r="L2320" s="133"/>
      <c r="M2320" s="133"/>
      <c r="N2320" s="133"/>
      <c r="O2320" s="133"/>
      <c r="P2320" s="133"/>
      <c r="Q2320" s="166"/>
      <c r="R2320" s="133"/>
      <c r="S2320" s="133"/>
      <c r="T2320" s="133"/>
      <c r="U2320" s="133"/>
      <c r="V2320" s="133"/>
      <c r="W2320" s="133"/>
      <c r="X2320" s="133"/>
    </row>
    <row r="2321" spans="1:24" x14ac:dyDescent="0.2">
      <c r="A2321" s="133"/>
      <c r="B2321" s="133"/>
      <c r="C2321" s="136"/>
      <c r="D2321" s="136"/>
      <c r="E2321" s="133"/>
      <c r="F2321" s="133"/>
      <c r="G2321" s="133"/>
      <c r="H2321" s="133"/>
      <c r="I2321" s="133"/>
      <c r="J2321" s="133"/>
      <c r="K2321" s="133"/>
      <c r="L2321" s="133"/>
      <c r="M2321" s="133"/>
      <c r="N2321" s="133"/>
      <c r="O2321" s="133"/>
      <c r="P2321" s="133"/>
      <c r="Q2321" s="166"/>
      <c r="R2321" s="133"/>
      <c r="S2321" s="133"/>
      <c r="T2321" s="133"/>
      <c r="U2321" s="133"/>
      <c r="V2321" s="133"/>
      <c r="W2321" s="133"/>
      <c r="X2321" s="133"/>
    </row>
    <row r="2322" spans="1:24" x14ac:dyDescent="0.2">
      <c r="A2322" s="133"/>
      <c r="B2322" s="133"/>
      <c r="C2322" s="136"/>
      <c r="D2322" s="136"/>
      <c r="E2322" s="133"/>
      <c r="F2322" s="133"/>
      <c r="G2322" s="133"/>
      <c r="H2322" s="133"/>
      <c r="I2322" s="133"/>
      <c r="J2322" s="133"/>
      <c r="K2322" s="133"/>
      <c r="L2322" s="133"/>
      <c r="M2322" s="133"/>
      <c r="N2322" s="133"/>
      <c r="O2322" s="133"/>
      <c r="P2322" s="133"/>
      <c r="Q2322" s="166"/>
      <c r="R2322" s="133"/>
      <c r="S2322" s="133"/>
      <c r="T2322" s="133"/>
      <c r="U2322" s="133"/>
      <c r="V2322" s="133"/>
      <c r="W2322" s="133"/>
      <c r="X2322" s="133"/>
    </row>
    <row r="2323" spans="1:24" x14ac:dyDescent="0.2">
      <c r="A2323" s="133"/>
      <c r="B2323" s="133"/>
      <c r="C2323" s="136"/>
      <c r="D2323" s="136"/>
      <c r="E2323" s="133"/>
      <c r="F2323" s="133"/>
      <c r="G2323" s="133"/>
      <c r="H2323" s="133"/>
      <c r="I2323" s="133"/>
      <c r="J2323" s="133"/>
      <c r="K2323" s="133"/>
      <c r="L2323" s="133"/>
      <c r="M2323" s="133"/>
      <c r="N2323" s="133"/>
      <c r="O2323" s="133"/>
      <c r="P2323" s="133"/>
      <c r="Q2323" s="166"/>
      <c r="R2323" s="133"/>
      <c r="S2323" s="133"/>
      <c r="T2323" s="133"/>
      <c r="U2323" s="133"/>
      <c r="V2323" s="133"/>
      <c r="W2323" s="133"/>
      <c r="X2323" s="133"/>
    </row>
    <row r="2324" spans="1:24" x14ac:dyDescent="0.2">
      <c r="A2324" s="133"/>
      <c r="B2324" s="133"/>
      <c r="C2324" s="136"/>
      <c r="D2324" s="136"/>
      <c r="E2324" s="133"/>
      <c r="F2324" s="133"/>
      <c r="G2324" s="133"/>
      <c r="H2324" s="133"/>
      <c r="I2324" s="133"/>
      <c r="J2324" s="133"/>
      <c r="K2324" s="133"/>
      <c r="L2324" s="133"/>
      <c r="M2324" s="133"/>
      <c r="N2324" s="133"/>
      <c r="O2324" s="133"/>
      <c r="P2324" s="133"/>
      <c r="Q2324" s="166"/>
      <c r="R2324" s="133"/>
      <c r="S2324" s="133"/>
      <c r="T2324" s="133"/>
      <c r="U2324" s="133"/>
      <c r="V2324" s="133"/>
      <c r="W2324" s="133"/>
      <c r="X2324" s="133"/>
    </row>
    <row r="2325" spans="1:24" x14ac:dyDescent="0.2">
      <c r="A2325" s="133"/>
      <c r="B2325" s="133"/>
      <c r="C2325" s="136"/>
      <c r="D2325" s="136"/>
      <c r="E2325" s="133"/>
      <c r="F2325" s="133"/>
      <c r="G2325" s="133"/>
      <c r="H2325" s="133"/>
      <c r="I2325" s="133"/>
      <c r="J2325" s="133"/>
      <c r="K2325" s="133"/>
      <c r="L2325" s="133"/>
      <c r="M2325" s="133"/>
      <c r="N2325" s="133"/>
      <c r="O2325" s="133"/>
      <c r="P2325" s="133"/>
      <c r="Q2325" s="166"/>
      <c r="R2325" s="133"/>
      <c r="S2325" s="133"/>
      <c r="T2325" s="133"/>
      <c r="U2325" s="133"/>
      <c r="V2325" s="133"/>
      <c r="W2325" s="133"/>
      <c r="X2325" s="133"/>
    </row>
    <row r="2326" spans="1:24" x14ac:dyDescent="0.2">
      <c r="A2326" s="133"/>
      <c r="B2326" s="133"/>
      <c r="C2326" s="136"/>
      <c r="D2326" s="136"/>
      <c r="E2326" s="133"/>
      <c r="F2326" s="133"/>
      <c r="G2326" s="133"/>
      <c r="H2326" s="133"/>
      <c r="I2326" s="133"/>
      <c r="J2326" s="133"/>
      <c r="K2326" s="133"/>
      <c r="L2326" s="133"/>
      <c r="M2326" s="133"/>
      <c r="N2326" s="133"/>
      <c r="O2326" s="133"/>
      <c r="P2326" s="133"/>
      <c r="Q2326" s="166"/>
      <c r="R2326" s="133"/>
      <c r="S2326" s="133"/>
      <c r="T2326" s="133"/>
      <c r="U2326" s="133"/>
      <c r="V2326" s="133"/>
      <c r="W2326" s="133"/>
      <c r="X2326" s="133"/>
    </row>
    <row r="2327" spans="1:24" x14ac:dyDescent="0.2">
      <c r="A2327" s="133"/>
      <c r="B2327" s="133"/>
      <c r="C2327" s="136"/>
      <c r="D2327" s="136"/>
      <c r="E2327" s="133"/>
      <c r="F2327" s="133"/>
      <c r="G2327" s="133"/>
      <c r="H2327" s="133"/>
      <c r="I2327" s="133"/>
      <c r="J2327" s="133"/>
      <c r="K2327" s="133"/>
      <c r="L2327" s="133"/>
      <c r="M2327" s="133"/>
      <c r="N2327" s="133"/>
      <c r="O2327" s="133"/>
      <c r="P2327" s="133"/>
      <c r="Q2327" s="166"/>
      <c r="R2327" s="133"/>
      <c r="S2327" s="133"/>
      <c r="T2327" s="133"/>
      <c r="U2327" s="133"/>
      <c r="V2327" s="133"/>
      <c r="W2327" s="133"/>
      <c r="X2327" s="133"/>
    </row>
    <row r="2328" spans="1:24" x14ac:dyDescent="0.2">
      <c r="A2328" s="133"/>
      <c r="B2328" s="133"/>
      <c r="C2328" s="136"/>
      <c r="D2328" s="136"/>
      <c r="E2328" s="133"/>
      <c r="F2328" s="133"/>
      <c r="G2328" s="133"/>
      <c r="H2328" s="133"/>
      <c r="I2328" s="133"/>
      <c r="J2328" s="133"/>
      <c r="K2328" s="133"/>
      <c r="L2328" s="133"/>
      <c r="M2328" s="133"/>
      <c r="N2328" s="133"/>
      <c r="O2328" s="133"/>
      <c r="P2328" s="133"/>
      <c r="Q2328" s="166"/>
      <c r="R2328" s="133"/>
      <c r="S2328" s="133"/>
      <c r="T2328" s="133"/>
      <c r="U2328" s="133"/>
      <c r="V2328" s="133"/>
      <c r="W2328" s="133"/>
      <c r="X2328" s="133"/>
    </row>
    <row r="2329" spans="1:24" x14ac:dyDescent="0.2">
      <c r="A2329" s="133"/>
      <c r="B2329" s="133"/>
      <c r="C2329" s="136"/>
      <c r="D2329" s="136"/>
      <c r="E2329" s="133"/>
      <c r="F2329" s="133"/>
      <c r="G2329" s="133"/>
      <c r="H2329" s="133"/>
      <c r="I2329" s="133"/>
      <c r="J2329" s="133"/>
      <c r="K2329" s="133"/>
      <c r="L2329" s="133"/>
      <c r="M2329" s="133"/>
      <c r="N2329" s="133"/>
      <c r="O2329" s="133"/>
      <c r="P2329" s="133"/>
      <c r="Q2329" s="166"/>
      <c r="R2329" s="133"/>
      <c r="S2329" s="133"/>
      <c r="T2329" s="133"/>
      <c r="U2329" s="133"/>
      <c r="V2329" s="133"/>
      <c r="W2329" s="133"/>
      <c r="X2329" s="133"/>
    </row>
    <row r="2330" spans="1:24" x14ac:dyDescent="0.2">
      <c r="A2330" s="133"/>
      <c r="B2330" s="133"/>
      <c r="C2330" s="136"/>
      <c r="D2330" s="136"/>
      <c r="E2330" s="133"/>
      <c r="F2330" s="133"/>
      <c r="G2330" s="133"/>
      <c r="H2330" s="133"/>
      <c r="I2330" s="133"/>
      <c r="J2330" s="133"/>
      <c r="K2330" s="133"/>
      <c r="L2330" s="133"/>
      <c r="M2330" s="133"/>
      <c r="N2330" s="133"/>
      <c r="O2330" s="133"/>
      <c r="P2330" s="133"/>
      <c r="Q2330" s="166"/>
      <c r="R2330" s="133"/>
      <c r="S2330" s="133"/>
      <c r="T2330" s="133"/>
      <c r="U2330" s="133"/>
      <c r="V2330" s="133"/>
      <c r="W2330" s="133"/>
      <c r="X2330" s="133"/>
    </row>
    <row r="2331" spans="1:24" x14ac:dyDescent="0.2">
      <c r="A2331" s="133"/>
      <c r="B2331" s="133"/>
      <c r="C2331" s="136"/>
      <c r="D2331" s="136"/>
      <c r="E2331" s="133"/>
      <c r="F2331" s="133"/>
      <c r="G2331" s="133"/>
      <c r="H2331" s="133"/>
      <c r="I2331" s="133"/>
      <c r="J2331" s="133"/>
      <c r="K2331" s="133"/>
      <c r="L2331" s="133"/>
      <c r="M2331" s="133"/>
      <c r="N2331" s="133"/>
      <c r="O2331" s="133"/>
      <c r="P2331" s="133"/>
      <c r="Q2331" s="166"/>
      <c r="R2331" s="133"/>
      <c r="S2331" s="133"/>
      <c r="T2331" s="133"/>
      <c r="U2331" s="133"/>
      <c r="V2331" s="133"/>
      <c r="W2331" s="133"/>
      <c r="X2331" s="133"/>
    </row>
    <row r="2332" spans="1:24" x14ac:dyDescent="0.2">
      <c r="A2332" s="133"/>
      <c r="B2332" s="133"/>
      <c r="C2332" s="136"/>
      <c r="D2332" s="136"/>
      <c r="E2332" s="133"/>
      <c r="F2332" s="133"/>
      <c r="G2332" s="133"/>
      <c r="H2332" s="133"/>
      <c r="I2332" s="133"/>
      <c r="J2332" s="133"/>
      <c r="K2332" s="133"/>
      <c r="L2332" s="133"/>
      <c r="M2332" s="133"/>
      <c r="N2332" s="133"/>
      <c r="O2332" s="133"/>
      <c r="P2332" s="133"/>
      <c r="Q2332" s="166"/>
      <c r="R2332" s="133"/>
      <c r="S2332" s="133"/>
      <c r="T2332" s="133"/>
      <c r="U2332" s="133"/>
      <c r="V2332" s="133"/>
      <c r="W2332" s="133"/>
      <c r="X2332" s="133"/>
    </row>
    <row r="2333" spans="1:24" x14ac:dyDescent="0.2">
      <c r="A2333" s="133"/>
      <c r="B2333" s="133"/>
      <c r="C2333" s="136"/>
      <c r="D2333" s="136"/>
      <c r="E2333" s="133"/>
      <c r="F2333" s="133"/>
      <c r="G2333" s="133"/>
      <c r="H2333" s="133"/>
      <c r="I2333" s="133"/>
      <c r="J2333" s="133"/>
      <c r="K2333" s="133"/>
      <c r="L2333" s="133"/>
      <c r="M2333" s="133"/>
      <c r="N2333" s="133"/>
      <c r="O2333" s="133"/>
      <c r="P2333" s="133"/>
      <c r="Q2333" s="166"/>
      <c r="R2333" s="133"/>
      <c r="S2333" s="133"/>
      <c r="T2333" s="133"/>
      <c r="U2333" s="133"/>
      <c r="V2333" s="133"/>
      <c r="W2333" s="133"/>
      <c r="X2333" s="133"/>
    </row>
    <row r="2334" spans="1:24" x14ac:dyDescent="0.2">
      <c r="A2334" s="133"/>
      <c r="B2334" s="133"/>
      <c r="C2334" s="136"/>
      <c r="D2334" s="136"/>
      <c r="E2334" s="133"/>
      <c r="F2334" s="133"/>
      <c r="G2334" s="133"/>
      <c r="H2334" s="133"/>
      <c r="I2334" s="133"/>
      <c r="J2334" s="133"/>
      <c r="K2334" s="133"/>
      <c r="L2334" s="133"/>
      <c r="M2334" s="133"/>
      <c r="N2334" s="133"/>
      <c r="O2334" s="133"/>
      <c r="P2334" s="133"/>
      <c r="Q2334" s="166"/>
      <c r="R2334" s="133"/>
      <c r="S2334" s="133"/>
      <c r="T2334" s="133"/>
      <c r="U2334" s="133"/>
      <c r="V2334" s="133"/>
      <c r="W2334" s="133"/>
      <c r="X2334" s="133"/>
    </row>
    <row r="2335" spans="1:24" x14ac:dyDescent="0.2">
      <c r="A2335" s="133"/>
      <c r="B2335" s="133"/>
      <c r="C2335" s="136"/>
      <c r="D2335" s="136"/>
      <c r="E2335" s="133"/>
      <c r="F2335" s="133"/>
      <c r="G2335" s="133"/>
      <c r="H2335" s="133"/>
      <c r="I2335" s="133"/>
      <c r="J2335" s="133"/>
      <c r="K2335" s="133"/>
      <c r="L2335" s="133"/>
      <c r="M2335" s="133"/>
      <c r="N2335" s="133"/>
      <c r="O2335" s="133"/>
      <c r="P2335" s="133"/>
      <c r="Q2335" s="166"/>
      <c r="R2335" s="133"/>
      <c r="S2335" s="133"/>
      <c r="T2335" s="133"/>
      <c r="U2335" s="133"/>
      <c r="V2335" s="133"/>
      <c r="W2335" s="133"/>
      <c r="X2335" s="133"/>
    </row>
    <row r="2336" spans="1:24" x14ac:dyDescent="0.2">
      <c r="A2336" s="133"/>
      <c r="B2336" s="133"/>
      <c r="C2336" s="136"/>
      <c r="D2336" s="136"/>
      <c r="E2336" s="133"/>
      <c r="F2336" s="133"/>
      <c r="G2336" s="133"/>
      <c r="H2336" s="133"/>
      <c r="I2336" s="133"/>
      <c r="J2336" s="133"/>
      <c r="K2336" s="133"/>
      <c r="L2336" s="133"/>
      <c r="M2336" s="133"/>
      <c r="N2336" s="133"/>
      <c r="O2336" s="133"/>
      <c r="P2336" s="133"/>
      <c r="Q2336" s="166"/>
      <c r="R2336" s="133"/>
      <c r="S2336" s="133"/>
      <c r="T2336" s="133"/>
      <c r="U2336" s="133"/>
      <c r="V2336" s="133"/>
      <c r="W2336" s="133"/>
      <c r="X2336" s="133"/>
    </row>
    <row r="2337" spans="1:24" x14ac:dyDescent="0.2">
      <c r="A2337" s="133"/>
      <c r="B2337" s="133"/>
      <c r="C2337" s="136"/>
      <c r="D2337" s="136"/>
      <c r="E2337" s="133"/>
      <c r="F2337" s="133"/>
      <c r="G2337" s="133"/>
      <c r="H2337" s="133"/>
      <c r="I2337" s="133"/>
      <c r="J2337" s="133"/>
      <c r="K2337" s="133"/>
      <c r="L2337" s="133"/>
      <c r="M2337" s="133"/>
      <c r="N2337" s="133"/>
      <c r="O2337" s="133"/>
      <c r="P2337" s="133"/>
      <c r="Q2337" s="166"/>
      <c r="R2337" s="133"/>
      <c r="S2337" s="133"/>
      <c r="T2337" s="133"/>
      <c r="U2337" s="133"/>
      <c r="V2337" s="133"/>
      <c r="W2337" s="133"/>
      <c r="X2337" s="133"/>
    </row>
    <row r="2338" spans="1:24" x14ac:dyDescent="0.2">
      <c r="A2338" s="133"/>
      <c r="B2338" s="133"/>
      <c r="C2338" s="136"/>
      <c r="D2338" s="136"/>
      <c r="E2338" s="133"/>
      <c r="F2338" s="133"/>
      <c r="G2338" s="133"/>
      <c r="H2338" s="133"/>
      <c r="I2338" s="133"/>
      <c r="J2338" s="133"/>
      <c r="K2338" s="133"/>
      <c r="L2338" s="133"/>
      <c r="M2338" s="133"/>
      <c r="N2338" s="133"/>
      <c r="O2338" s="133"/>
      <c r="P2338" s="133"/>
      <c r="Q2338" s="166"/>
      <c r="R2338" s="133"/>
      <c r="S2338" s="133"/>
      <c r="T2338" s="133"/>
      <c r="U2338" s="133"/>
      <c r="V2338" s="133"/>
      <c r="W2338" s="133"/>
      <c r="X2338" s="133"/>
    </row>
    <row r="2339" spans="1:24" x14ac:dyDescent="0.2">
      <c r="A2339" s="133"/>
      <c r="B2339" s="133"/>
      <c r="C2339" s="136"/>
      <c r="D2339" s="136"/>
      <c r="E2339" s="133"/>
      <c r="F2339" s="133"/>
      <c r="G2339" s="133"/>
      <c r="H2339" s="133"/>
      <c r="I2339" s="133"/>
      <c r="J2339" s="133"/>
      <c r="K2339" s="133"/>
      <c r="L2339" s="133"/>
      <c r="M2339" s="133"/>
      <c r="N2339" s="133"/>
      <c r="O2339" s="133"/>
      <c r="P2339" s="133"/>
      <c r="Q2339" s="166"/>
      <c r="R2339" s="133"/>
      <c r="S2339" s="133"/>
      <c r="T2339" s="133"/>
      <c r="U2339" s="133"/>
      <c r="V2339" s="133"/>
      <c r="W2339" s="133"/>
      <c r="X2339" s="133"/>
    </row>
    <row r="2340" spans="1:24" x14ac:dyDescent="0.2">
      <c r="A2340" s="133"/>
      <c r="B2340" s="133"/>
      <c r="C2340" s="136"/>
      <c r="D2340" s="136"/>
      <c r="E2340" s="133"/>
      <c r="F2340" s="133"/>
      <c r="G2340" s="133"/>
      <c r="H2340" s="133"/>
      <c r="I2340" s="133"/>
      <c r="J2340" s="133"/>
      <c r="K2340" s="133"/>
      <c r="L2340" s="133"/>
      <c r="M2340" s="133"/>
      <c r="N2340" s="133"/>
      <c r="O2340" s="133"/>
      <c r="P2340" s="133"/>
      <c r="Q2340" s="166"/>
      <c r="R2340" s="133"/>
      <c r="S2340" s="133"/>
      <c r="T2340" s="133"/>
      <c r="U2340" s="133"/>
      <c r="V2340" s="133"/>
      <c r="W2340" s="133"/>
      <c r="X2340" s="133"/>
    </row>
    <row r="2341" spans="1:24" x14ac:dyDescent="0.2">
      <c r="A2341" s="133"/>
      <c r="B2341" s="133"/>
      <c r="C2341" s="136"/>
      <c r="D2341" s="136"/>
      <c r="E2341" s="133"/>
      <c r="F2341" s="133"/>
      <c r="G2341" s="133"/>
      <c r="H2341" s="133"/>
      <c r="I2341" s="133"/>
      <c r="J2341" s="133"/>
      <c r="K2341" s="133"/>
      <c r="L2341" s="133"/>
      <c r="M2341" s="133"/>
      <c r="N2341" s="133"/>
      <c r="O2341" s="133"/>
      <c r="P2341" s="133"/>
      <c r="Q2341" s="166"/>
      <c r="R2341" s="133"/>
      <c r="S2341" s="133"/>
      <c r="T2341" s="133"/>
      <c r="U2341" s="133"/>
      <c r="V2341" s="133"/>
      <c r="W2341" s="133"/>
      <c r="X2341" s="133"/>
    </row>
    <row r="2342" spans="1:24" x14ac:dyDescent="0.2">
      <c r="A2342" s="133"/>
      <c r="B2342" s="133"/>
      <c r="C2342" s="136"/>
      <c r="D2342" s="136"/>
      <c r="E2342" s="133"/>
      <c r="F2342" s="133"/>
      <c r="G2342" s="133"/>
      <c r="H2342" s="133"/>
      <c r="I2342" s="133"/>
      <c r="J2342" s="133"/>
      <c r="K2342" s="133"/>
      <c r="L2342" s="133"/>
      <c r="M2342" s="133"/>
      <c r="N2342" s="133"/>
      <c r="O2342" s="133"/>
      <c r="P2342" s="133"/>
      <c r="Q2342" s="166"/>
      <c r="R2342" s="133"/>
      <c r="S2342" s="133"/>
      <c r="T2342" s="133"/>
      <c r="U2342" s="133"/>
      <c r="V2342" s="133"/>
      <c r="W2342" s="133"/>
      <c r="X2342" s="133"/>
    </row>
    <row r="2343" spans="1:24" x14ac:dyDescent="0.2">
      <c r="A2343" s="133"/>
      <c r="B2343" s="133"/>
      <c r="C2343" s="136"/>
      <c r="D2343" s="136"/>
      <c r="E2343" s="133"/>
      <c r="F2343" s="133"/>
      <c r="G2343" s="133"/>
      <c r="H2343" s="133"/>
      <c r="I2343" s="133"/>
      <c r="J2343" s="133"/>
      <c r="K2343" s="133"/>
      <c r="L2343" s="133"/>
      <c r="M2343" s="133"/>
      <c r="N2343" s="133"/>
      <c r="O2343" s="133"/>
      <c r="P2343" s="133"/>
      <c r="Q2343" s="166"/>
      <c r="R2343" s="133"/>
      <c r="S2343" s="133"/>
      <c r="T2343" s="133"/>
      <c r="U2343" s="133"/>
      <c r="V2343" s="133"/>
      <c r="W2343" s="133"/>
      <c r="X2343" s="133"/>
    </row>
    <row r="2344" spans="1:24" x14ac:dyDescent="0.2">
      <c r="A2344" s="133"/>
      <c r="B2344" s="133"/>
      <c r="C2344" s="136"/>
      <c r="D2344" s="136"/>
      <c r="E2344" s="133"/>
      <c r="F2344" s="133"/>
      <c r="G2344" s="133"/>
      <c r="H2344" s="133"/>
      <c r="I2344" s="133"/>
      <c r="J2344" s="133"/>
      <c r="K2344" s="133"/>
      <c r="L2344" s="133"/>
      <c r="M2344" s="133"/>
      <c r="N2344" s="133"/>
      <c r="O2344" s="133"/>
      <c r="P2344" s="133"/>
      <c r="Q2344" s="166"/>
      <c r="R2344" s="133"/>
      <c r="S2344" s="133"/>
      <c r="T2344" s="133"/>
      <c r="U2344" s="133"/>
      <c r="V2344" s="133"/>
      <c r="W2344" s="133"/>
      <c r="X2344" s="133"/>
    </row>
    <row r="2345" spans="1:24" x14ac:dyDescent="0.2">
      <c r="A2345" s="133"/>
      <c r="B2345" s="133"/>
      <c r="C2345" s="136"/>
      <c r="D2345" s="136"/>
      <c r="E2345" s="133"/>
      <c r="F2345" s="133"/>
      <c r="G2345" s="133"/>
      <c r="H2345" s="133"/>
      <c r="I2345" s="133"/>
      <c r="J2345" s="133"/>
      <c r="K2345" s="133"/>
      <c r="L2345" s="133"/>
      <c r="M2345" s="133"/>
      <c r="N2345" s="133"/>
      <c r="O2345" s="133"/>
      <c r="P2345" s="133"/>
      <c r="Q2345" s="166"/>
      <c r="R2345" s="133"/>
      <c r="S2345" s="133"/>
      <c r="T2345" s="133"/>
      <c r="U2345" s="133"/>
      <c r="V2345" s="133"/>
      <c r="W2345" s="133"/>
      <c r="X2345" s="133"/>
    </row>
    <row r="2346" spans="1:24" x14ac:dyDescent="0.2">
      <c r="A2346" s="133"/>
      <c r="B2346" s="133"/>
      <c r="C2346" s="136"/>
      <c r="D2346" s="136"/>
      <c r="E2346" s="133"/>
      <c r="F2346" s="133"/>
      <c r="G2346" s="133"/>
      <c r="H2346" s="133"/>
      <c r="I2346" s="133"/>
      <c r="J2346" s="133"/>
      <c r="K2346" s="133"/>
      <c r="L2346" s="133"/>
      <c r="M2346" s="133"/>
      <c r="N2346" s="133"/>
      <c r="O2346" s="133"/>
      <c r="P2346" s="133"/>
      <c r="Q2346" s="166"/>
      <c r="R2346" s="133"/>
      <c r="S2346" s="133"/>
      <c r="T2346" s="133"/>
      <c r="U2346" s="133"/>
      <c r="V2346" s="133"/>
      <c r="W2346" s="133"/>
      <c r="X2346" s="133"/>
    </row>
    <row r="2347" spans="1:24" x14ac:dyDescent="0.2">
      <c r="A2347" s="133"/>
      <c r="B2347" s="133"/>
      <c r="C2347" s="136"/>
      <c r="D2347" s="136"/>
      <c r="E2347" s="133"/>
      <c r="F2347" s="133"/>
      <c r="G2347" s="133"/>
      <c r="H2347" s="133"/>
      <c r="I2347" s="133"/>
      <c r="J2347" s="133"/>
      <c r="K2347" s="133"/>
      <c r="L2347" s="133"/>
      <c r="M2347" s="133"/>
      <c r="N2347" s="133"/>
      <c r="O2347" s="133"/>
      <c r="P2347" s="133"/>
      <c r="Q2347" s="166"/>
      <c r="R2347" s="133"/>
      <c r="S2347" s="133"/>
      <c r="T2347" s="133"/>
      <c r="U2347" s="133"/>
      <c r="V2347" s="133"/>
      <c r="W2347" s="133"/>
      <c r="X2347" s="133"/>
    </row>
    <row r="2348" spans="1:24" x14ac:dyDescent="0.2">
      <c r="A2348" s="133"/>
      <c r="B2348" s="133"/>
      <c r="C2348" s="136"/>
      <c r="D2348" s="136"/>
      <c r="E2348" s="133"/>
      <c r="F2348" s="133"/>
      <c r="G2348" s="133"/>
      <c r="H2348" s="133"/>
      <c r="I2348" s="133"/>
      <c r="J2348" s="133"/>
      <c r="K2348" s="133"/>
      <c r="L2348" s="133"/>
      <c r="M2348" s="133"/>
      <c r="N2348" s="133"/>
      <c r="O2348" s="133"/>
      <c r="P2348" s="133"/>
      <c r="Q2348" s="166"/>
      <c r="R2348" s="133"/>
      <c r="S2348" s="133"/>
      <c r="T2348" s="133"/>
      <c r="U2348" s="133"/>
      <c r="V2348" s="133"/>
      <c r="W2348" s="133"/>
      <c r="X2348" s="133"/>
    </row>
    <row r="2349" spans="1:24" x14ac:dyDescent="0.2">
      <c r="A2349" s="133"/>
      <c r="B2349" s="133"/>
      <c r="C2349" s="136"/>
      <c r="D2349" s="136"/>
      <c r="E2349" s="133"/>
      <c r="F2349" s="133"/>
      <c r="G2349" s="133"/>
      <c r="H2349" s="133"/>
      <c r="I2349" s="133"/>
      <c r="J2349" s="133"/>
      <c r="K2349" s="133"/>
      <c r="L2349" s="133"/>
      <c r="M2349" s="133"/>
      <c r="N2349" s="133"/>
      <c r="O2349" s="133"/>
      <c r="P2349" s="133"/>
      <c r="Q2349" s="166"/>
      <c r="R2349" s="133"/>
      <c r="S2349" s="133"/>
      <c r="T2349" s="133"/>
      <c r="U2349" s="133"/>
      <c r="V2349" s="133"/>
      <c r="W2349" s="133"/>
      <c r="X2349" s="133"/>
    </row>
    <row r="2350" spans="1:24" x14ac:dyDescent="0.2">
      <c r="A2350" s="133"/>
      <c r="B2350" s="133"/>
      <c r="C2350" s="136"/>
      <c r="D2350" s="136"/>
      <c r="E2350" s="133"/>
      <c r="F2350" s="133"/>
      <c r="G2350" s="133"/>
      <c r="H2350" s="133"/>
      <c r="I2350" s="133"/>
      <c r="J2350" s="133"/>
      <c r="K2350" s="133"/>
      <c r="L2350" s="133"/>
      <c r="M2350" s="133"/>
      <c r="N2350" s="133"/>
      <c r="O2350" s="133"/>
      <c r="P2350" s="133"/>
      <c r="Q2350" s="166"/>
      <c r="R2350" s="133"/>
      <c r="S2350" s="133"/>
      <c r="T2350" s="133"/>
      <c r="U2350" s="133"/>
      <c r="V2350" s="133"/>
      <c r="W2350" s="133"/>
      <c r="X2350" s="133"/>
    </row>
    <row r="2351" spans="1:24" x14ac:dyDescent="0.2">
      <c r="A2351" s="133"/>
      <c r="B2351" s="133"/>
      <c r="C2351" s="136"/>
      <c r="D2351" s="136"/>
      <c r="E2351" s="133"/>
      <c r="F2351" s="133"/>
      <c r="G2351" s="133"/>
      <c r="H2351" s="133"/>
      <c r="I2351" s="133"/>
      <c r="J2351" s="133"/>
      <c r="K2351" s="133"/>
      <c r="L2351" s="133"/>
      <c r="M2351" s="133"/>
      <c r="N2351" s="133"/>
      <c r="O2351" s="133"/>
      <c r="P2351" s="133"/>
      <c r="Q2351" s="166"/>
      <c r="R2351" s="133"/>
      <c r="S2351" s="133"/>
      <c r="T2351" s="133"/>
      <c r="U2351" s="133"/>
      <c r="V2351" s="133"/>
      <c r="W2351" s="133"/>
      <c r="X2351" s="133"/>
    </row>
    <row r="2352" spans="1:24" x14ac:dyDescent="0.2">
      <c r="A2352" s="133"/>
      <c r="B2352" s="133"/>
      <c r="C2352" s="136"/>
      <c r="D2352" s="136"/>
      <c r="E2352" s="133"/>
      <c r="F2352" s="133"/>
      <c r="G2352" s="133"/>
      <c r="H2352" s="133"/>
      <c r="I2352" s="133"/>
      <c r="J2352" s="133"/>
      <c r="K2352" s="133"/>
      <c r="L2352" s="133"/>
      <c r="M2352" s="133"/>
      <c r="N2352" s="133"/>
      <c r="O2352" s="133"/>
      <c r="P2352" s="133"/>
      <c r="Q2352" s="166"/>
      <c r="R2352" s="133"/>
      <c r="S2352" s="133"/>
      <c r="T2352" s="133"/>
      <c r="U2352" s="133"/>
      <c r="V2352" s="133"/>
      <c r="W2352" s="133"/>
      <c r="X2352" s="133"/>
    </row>
    <row r="2353" spans="1:24" x14ac:dyDescent="0.2">
      <c r="A2353" s="133"/>
      <c r="B2353" s="133"/>
      <c r="C2353" s="136"/>
      <c r="D2353" s="136"/>
      <c r="E2353" s="133"/>
      <c r="F2353" s="133"/>
      <c r="G2353" s="133"/>
      <c r="H2353" s="133"/>
      <c r="I2353" s="133"/>
      <c r="J2353" s="133"/>
      <c r="K2353" s="133"/>
      <c r="L2353" s="133"/>
      <c r="M2353" s="133"/>
      <c r="N2353" s="133"/>
      <c r="O2353" s="133"/>
      <c r="P2353" s="133"/>
      <c r="Q2353" s="166"/>
      <c r="R2353" s="133"/>
      <c r="S2353" s="133"/>
      <c r="T2353" s="133"/>
      <c r="U2353" s="133"/>
      <c r="V2353" s="133"/>
      <c r="W2353" s="133"/>
      <c r="X2353" s="133"/>
    </row>
    <row r="2354" spans="1:24" x14ac:dyDescent="0.2">
      <c r="A2354" s="133"/>
      <c r="B2354" s="133"/>
      <c r="C2354" s="136"/>
      <c r="D2354" s="136"/>
      <c r="E2354" s="133"/>
      <c r="F2354" s="133"/>
      <c r="G2354" s="133"/>
      <c r="H2354" s="133"/>
      <c r="I2354" s="133"/>
      <c r="J2354" s="133"/>
      <c r="K2354" s="133"/>
      <c r="L2354" s="133"/>
      <c r="M2354" s="133"/>
      <c r="N2354" s="133"/>
      <c r="O2354" s="133"/>
      <c r="P2354" s="133"/>
      <c r="Q2354" s="166"/>
      <c r="R2354" s="133"/>
      <c r="S2354" s="133"/>
      <c r="T2354" s="133"/>
      <c r="U2354" s="133"/>
      <c r="V2354" s="133"/>
      <c r="W2354" s="133"/>
      <c r="X2354" s="133"/>
    </row>
    <row r="2355" spans="1:24" x14ac:dyDescent="0.2">
      <c r="A2355" s="133"/>
      <c r="B2355" s="133"/>
      <c r="C2355" s="136"/>
      <c r="D2355" s="136"/>
      <c r="E2355" s="133"/>
      <c r="F2355" s="133"/>
      <c r="G2355" s="133"/>
      <c r="H2355" s="133"/>
      <c r="I2355" s="133"/>
      <c r="J2355" s="133"/>
      <c r="K2355" s="133"/>
      <c r="L2355" s="133"/>
      <c r="M2355" s="133"/>
      <c r="N2355" s="133"/>
      <c r="O2355" s="133"/>
      <c r="P2355" s="133"/>
      <c r="Q2355" s="166"/>
      <c r="R2355" s="133"/>
      <c r="S2355" s="133"/>
      <c r="T2355" s="133"/>
      <c r="U2355" s="133"/>
      <c r="V2355" s="133"/>
      <c r="W2355" s="133"/>
      <c r="X2355" s="133"/>
    </row>
    <row r="2356" spans="1:24" x14ac:dyDescent="0.2">
      <c r="A2356" s="133"/>
      <c r="B2356" s="133"/>
      <c r="C2356" s="136"/>
      <c r="D2356" s="136"/>
      <c r="E2356" s="133"/>
      <c r="F2356" s="133"/>
      <c r="G2356" s="133"/>
      <c r="H2356" s="133"/>
      <c r="I2356" s="133"/>
      <c r="J2356" s="133"/>
      <c r="K2356" s="133"/>
      <c r="L2356" s="133"/>
      <c r="M2356" s="133"/>
      <c r="N2356" s="133"/>
      <c r="O2356" s="133"/>
      <c r="P2356" s="133"/>
      <c r="Q2356" s="166"/>
      <c r="R2356" s="133"/>
      <c r="S2356" s="133"/>
      <c r="T2356" s="133"/>
      <c r="U2356" s="133"/>
      <c r="V2356" s="133"/>
      <c r="W2356" s="133"/>
      <c r="X2356" s="133"/>
    </row>
    <row r="2357" spans="1:24" x14ac:dyDescent="0.2">
      <c r="A2357" s="133"/>
      <c r="B2357" s="133"/>
      <c r="C2357" s="136"/>
      <c r="D2357" s="136"/>
      <c r="E2357" s="133"/>
      <c r="F2357" s="133"/>
      <c r="G2357" s="133"/>
      <c r="H2357" s="133"/>
      <c r="I2357" s="133"/>
      <c r="J2357" s="133"/>
      <c r="K2357" s="133"/>
      <c r="L2357" s="133"/>
      <c r="M2357" s="133"/>
      <c r="N2357" s="133"/>
      <c r="O2357" s="133"/>
      <c r="P2357" s="133"/>
      <c r="Q2357" s="166"/>
      <c r="R2357" s="133"/>
      <c r="S2357" s="133"/>
      <c r="T2357" s="133"/>
      <c r="U2357" s="133"/>
      <c r="V2357" s="133"/>
      <c r="W2357" s="133"/>
      <c r="X2357" s="133"/>
    </row>
    <row r="2358" spans="1:24" x14ac:dyDescent="0.2">
      <c r="A2358" s="133"/>
      <c r="B2358" s="133"/>
      <c r="C2358" s="136"/>
      <c r="D2358" s="136"/>
      <c r="E2358" s="133"/>
      <c r="F2358" s="133"/>
      <c r="G2358" s="133"/>
      <c r="H2358" s="133"/>
      <c r="I2358" s="133"/>
      <c r="J2358" s="133"/>
      <c r="K2358" s="133"/>
      <c r="L2358" s="133"/>
      <c r="M2358" s="133"/>
      <c r="N2358" s="133"/>
      <c r="O2358" s="133"/>
      <c r="P2358" s="133"/>
      <c r="Q2358" s="166"/>
      <c r="R2358" s="133"/>
      <c r="S2358" s="133"/>
      <c r="T2358" s="133"/>
      <c r="U2358" s="133"/>
      <c r="V2358" s="133"/>
      <c r="W2358" s="133"/>
      <c r="X2358" s="133"/>
    </row>
    <row r="2359" spans="1:24" x14ac:dyDescent="0.2">
      <c r="A2359" s="133"/>
      <c r="B2359" s="133"/>
      <c r="C2359" s="136"/>
      <c r="D2359" s="136"/>
      <c r="E2359" s="133"/>
      <c r="F2359" s="133"/>
      <c r="G2359" s="133"/>
      <c r="H2359" s="133"/>
      <c r="I2359" s="133"/>
      <c r="J2359" s="133"/>
      <c r="K2359" s="133"/>
      <c r="L2359" s="133"/>
      <c r="M2359" s="133"/>
      <c r="N2359" s="133"/>
      <c r="O2359" s="133"/>
      <c r="P2359" s="133"/>
      <c r="Q2359" s="166"/>
      <c r="R2359" s="133"/>
      <c r="S2359" s="133"/>
      <c r="T2359" s="133"/>
      <c r="U2359" s="133"/>
      <c r="V2359" s="133"/>
      <c r="W2359" s="133"/>
      <c r="X2359" s="133"/>
    </row>
    <row r="2360" spans="1:24" x14ac:dyDescent="0.2">
      <c r="A2360" s="133"/>
      <c r="B2360" s="133"/>
      <c r="C2360" s="136"/>
      <c r="D2360" s="136"/>
      <c r="E2360" s="133"/>
      <c r="F2360" s="133"/>
      <c r="G2360" s="133"/>
      <c r="H2360" s="133"/>
      <c r="I2360" s="133"/>
      <c r="J2360" s="133"/>
      <c r="K2360" s="133"/>
      <c r="L2360" s="133"/>
      <c r="M2360" s="133"/>
      <c r="N2360" s="133"/>
      <c r="O2360" s="133"/>
      <c r="P2360" s="133"/>
      <c r="Q2360" s="166"/>
      <c r="R2360" s="133"/>
      <c r="S2360" s="133"/>
      <c r="T2360" s="133"/>
      <c r="U2360" s="133"/>
      <c r="V2360" s="133"/>
      <c r="W2360" s="133"/>
      <c r="X2360" s="133"/>
    </row>
    <row r="2361" spans="1:24" x14ac:dyDescent="0.2">
      <c r="A2361" s="133"/>
      <c r="B2361" s="133"/>
      <c r="C2361" s="136"/>
      <c r="D2361" s="136"/>
      <c r="E2361" s="133"/>
      <c r="F2361" s="133"/>
      <c r="G2361" s="133"/>
      <c r="H2361" s="133"/>
      <c r="I2361" s="133"/>
      <c r="J2361" s="133"/>
      <c r="K2361" s="133"/>
      <c r="L2361" s="133"/>
      <c r="M2361" s="133"/>
      <c r="N2361" s="133"/>
      <c r="O2361" s="133"/>
      <c r="P2361" s="133"/>
      <c r="Q2361" s="166"/>
      <c r="R2361" s="133"/>
      <c r="S2361" s="133"/>
      <c r="T2361" s="133"/>
      <c r="U2361" s="133"/>
      <c r="V2361" s="133"/>
      <c r="W2361" s="133"/>
      <c r="X2361" s="133"/>
    </row>
    <row r="2362" spans="1:24" x14ac:dyDescent="0.2">
      <c r="A2362" s="133"/>
      <c r="B2362" s="133"/>
      <c r="C2362" s="136"/>
      <c r="D2362" s="136"/>
      <c r="E2362" s="133"/>
      <c r="F2362" s="133"/>
      <c r="G2362" s="133"/>
      <c r="H2362" s="133"/>
      <c r="I2362" s="133"/>
      <c r="J2362" s="133"/>
      <c r="K2362" s="133"/>
      <c r="L2362" s="133"/>
      <c r="M2362" s="133"/>
      <c r="N2362" s="133"/>
      <c r="O2362" s="133"/>
      <c r="P2362" s="133"/>
      <c r="Q2362" s="166"/>
      <c r="R2362" s="133"/>
      <c r="S2362" s="133"/>
      <c r="T2362" s="133"/>
      <c r="U2362" s="133"/>
      <c r="V2362" s="133"/>
      <c r="W2362" s="133"/>
      <c r="X2362" s="133"/>
    </row>
    <row r="2363" spans="1:24" x14ac:dyDescent="0.2">
      <c r="A2363" s="133"/>
      <c r="B2363" s="133"/>
      <c r="C2363" s="136"/>
      <c r="D2363" s="136"/>
      <c r="E2363" s="133"/>
      <c r="F2363" s="133"/>
      <c r="G2363" s="133"/>
      <c r="H2363" s="133"/>
      <c r="I2363" s="133"/>
      <c r="J2363" s="133"/>
      <c r="K2363" s="133"/>
      <c r="L2363" s="133"/>
      <c r="M2363" s="133"/>
      <c r="N2363" s="133"/>
      <c r="O2363" s="133"/>
      <c r="P2363" s="133"/>
      <c r="Q2363" s="166"/>
      <c r="R2363" s="133"/>
      <c r="S2363" s="133"/>
      <c r="T2363" s="133"/>
      <c r="U2363" s="133"/>
      <c r="V2363" s="133"/>
      <c r="W2363" s="133"/>
      <c r="X2363" s="133"/>
    </row>
    <row r="2364" spans="1:24" x14ac:dyDescent="0.2">
      <c r="A2364" s="133"/>
      <c r="B2364" s="133"/>
      <c r="C2364" s="136"/>
      <c r="D2364" s="136"/>
      <c r="E2364" s="133"/>
      <c r="F2364" s="133"/>
      <c r="G2364" s="133"/>
      <c r="H2364" s="133"/>
      <c r="I2364" s="133"/>
      <c r="J2364" s="133"/>
      <c r="K2364" s="133"/>
      <c r="L2364" s="133"/>
      <c r="M2364" s="133"/>
      <c r="N2364" s="133"/>
      <c r="O2364" s="133"/>
      <c r="P2364" s="133"/>
      <c r="Q2364" s="166"/>
      <c r="R2364" s="133"/>
      <c r="S2364" s="133"/>
      <c r="T2364" s="133"/>
      <c r="U2364" s="133"/>
      <c r="V2364" s="133"/>
      <c r="W2364" s="133"/>
      <c r="X2364" s="133"/>
    </row>
    <row r="2365" spans="1:24" x14ac:dyDescent="0.2">
      <c r="A2365" s="133"/>
      <c r="B2365" s="133"/>
      <c r="C2365" s="136"/>
      <c r="D2365" s="136"/>
      <c r="E2365" s="133"/>
      <c r="F2365" s="133"/>
      <c r="G2365" s="133"/>
      <c r="H2365" s="133"/>
      <c r="I2365" s="133"/>
      <c r="J2365" s="133"/>
      <c r="K2365" s="133"/>
      <c r="L2365" s="133"/>
      <c r="M2365" s="133"/>
      <c r="N2365" s="133"/>
      <c r="O2365" s="133"/>
      <c r="P2365" s="133"/>
      <c r="Q2365" s="166"/>
      <c r="R2365" s="133"/>
      <c r="S2365" s="133"/>
      <c r="T2365" s="133"/>
      <c r="U2365" s="133"/>
      <c r="V2365" s="133"/>
      <c r="W2365" s="133"/>
      <c r="X2365" s="133"/>
    </row>
    <row r="2366" spans="1:24" x14ac:dyDescent="0.2">
      <c r="A2366" s="133"/>
      <c r="B2366" s="133"/>
      <c r="C2366" s="136"/>
      <c r="D2366" s="136"/>
      <c r="E2366" s="133"/>
      <c r="F2366" s="133"/>
      <c r="G2366" s="133"/>
      <c r="H2366" s="133"/>
      <c r="I2366" s="133"/>
      <c r="J2366" s="133"/>
      <c r="K2366" s="133"/>
      <c r="L2366" s="133"/>
      <c r="M2366" s="133"/>
      <c r="N2366" s="133"/>
      <c r="O2366" s="133"/>
      <c r="P2366" s="133"/>
      <c r="Q2366" s="166"/>
      <c r="R2366" s="133"/>
      <c r="S2366" s="133"/>
      <c r="T2366" s="133"/>
      <c r="U2366" s="133"/>
      <c r="V2366" s="133"/>
      <c r="W2366" s="133"/>
      <c r="X2366" s="133"/>
    </row>
    <row r="2367" spans="1:24" x14ac:dyDescent="0.2">
      <c r="A2367" s="133"/>
      <c r="B2367" s="133"/>
      <c r="C2367" s="136"/>
      <c r="D2367" s="136"/>
      <c r="E2367" s="133"/>
      <c r="F2367" s="133"/>
      <c r="G2367" s="133"/>
      <c r="H2367" s="133"/>
      <c r="I2367" s="133"/>
      <c r="J2367" s="133"/>
      <c r="K2367" s="133"/>
      <c r="L2367" s="133"/>
      <c r="M2367" s="133"/>
      <c r="N2367" s="133"/>
      <c r="O2367" s="133"/>
      <c r="P2367" s="133"/>
      <c r="Q2367" s="166"/>
      <c r="R2367" s="133"/>
      <c r="S2367" s="133"/>
      <c r="T2367" s="133"/>
      <c r="U2367" s="133"/>
      <c r="V2367" s="133"/>
      <c r="W2367" s="133"/>
      <c r="X2367" s="133"/>
    </row>
    <row r="2368" spans="1:24" x14ac:dyDescent="0.2">
      <c r="A2368" s="133"/>
      <c r="B2368" s="133"/>
      <c r="C2368" s="136"/>
      <c r="D2368" s="136"/>
      <c r="E2368" s="133"/>
      <c r="F2368" s="133"/>
      <c r="G2368" s="133"/>
      <c r="H2368" s="133"/>
      <c r="I2368" s="133"/>
      <c r="J2368" s="133"/>
      <c r="K2368" s="133"/>
      <c r="L2368" s="133"/>
      <c r="M2368" s="133"/>
      <c r="N2368" s="133"/>
      <c r="O2368" s="133"/>
      <c r="P2368" s="133"/>
      <c r="Q2368" s="166"/>
      <c r="R2368" s="133"/>
      <c r="S2368" s="133"/>
      <c r="T2368" s="133"/>
      <c r="U2368" s="133"/>
      <c r="V2368" s="133"/>
      <c r="W2368" s="133"/>
      <c r="X2368" s="133"/>
    </row>
    <row r="2369" spans="1:24" x14ac:dyDescent="0.2">
      <c r="A2369" s="133"/>
      <c r="B2369" s="133"/>
      <c r="C2369" s="136"/>
      <c r="D2369" s="136"/>
      <c r="E2369" s="133"/>
      <c r="F2369" s="133"/>
      <c r="G2369" s="133"/>
      <c r="H2369" s="133"/>
      <c r="I2369" s="133"/>
      <c r="J2369" s="133"/>
      <c r="K2369" s="133"/>
      <c r="L2369" s="133"/>
      <c r="M2369" s="133"/>
      <c r="N2369" s="133"/>
      <c r="O2369" s="133"/>
      <c r="P2369" s="133"/>
      <c r="Q2369" s="166"/>
      <c r="R2369" s="133"/>
      <c r="S2369" s="133"/>
      <c r="T2369" s="133"/>
      <c r="U2369" s="133"/>
      <c r="V2369" s="133"/>
      <c r="W2369" s="133"/>
      <c r="X2369" s="133"/>
    </row>
    <row r="2370" spans="1:24" x14ac:dyDescent="0.2">
      <c r="A2370" s="133"/>
      <c r="B2370" s="133"/>
      <c r="C2370" s="136"/>
      <c r="D2370" s="136"/>
      <c r="E2370" s="133"/>
      <c r="F2370" s="133"/>
      <c r="G2370" s="133"/>
      <c r="H2370" s="133"/>
      <c r="I2370" s="133"/>
      <c r="J2370" s="133"/>
      <c r="K2370" s="133"/>
      <c r="L2370" s="133"/>
      <c r="M2370" s="133"/>
      <c r="N2370" s="133"/>
      <c r="O2370" s="133"/>
      <c r="P2370" s="133"/>
      <c r="Q2370" s="166"/>
      <c r="R2370" s="133"/>
      <c r="S2370" s="133"/>
      <c r="T2370" s="133"/>
      <c r="U2370" s="133"/>
      <c r="V2370" s="133"/>
      <c r="W2370" s="133"/>
      <c r="X2370" s="133"/>
    </row>
    <row r="2371" spans="1:24" x14ac:dyDescent="0.2">
      <c r="A2371" s="133"/>
      <c r="B2371" s="133"/>
      <c r="C2371" s="136"/>
      <c r="D2371" s="136"/>
      <c r="E2371" s="133"/>
      <c r="F2371" s="133"/>
      <c r="G2371" s="133"/>
      <c r="H2371" s="133"/>
      <c r="I2371" s="133"/>
      <c r="J2371" s="133"/>
      <c r="K2371" s="133"/>
      <c r="L2371" s="133"/>
      <c r="M2371" s="133"/>
      <c r="N2371" s="133"/>
      <c r="O2371" s="133"/>
      <c r="P2371" s="133"/>
      <c r="Q2371" s="166"/>
      <c r="R2371" s="133"/>
      <c r="S2371" s="133"/>
      <c r="T2371" s="133"/>
      <c r="U2371" s="133"/>
      <c r="V2371" s="133"/>
      <c r="W2371" s="133"/>
      <c r="X2371" s="133"/>
    </row>
    <row r="2372" spans="1:24" x14ac:dyDescent="0.2">
      <c r="A2372" s="133"/>
      <c r="B2372" s="133"/>
      <c r="C2372" s="136"/>
      <c r="D2372" s="136"/>
      <c r="E2372" s="133"/>
      <c r="F2372" s="133"/>
      <c r="G2372" s="133"/>
      <c r="H2372" s="133"/>
      <c r="I2372" s="133"/>
      <c r="J2372" s="133"/>
      <c r="K2372" s="133"/>
      <c r="L2372" s="133"/>
      <c r="M2372" s="133"/>
      <c r="N2372" s="133"/>
      <c r="O2372" s="133"/>
      <c r="P2372" s="133"/>
      <c r="Q2372" s="166"/>
      <c r="R2372" s="133"/>
      <c r="S2372" s="133"/>
      <c r="T2372" s="133"/>
      <c r="U2372" s="133"/>
      <c r="V2372" s="133"/>
      <c r="W2372" s="133"/>
      <c r="X2372" s="133"/>
    </row>
    <row r="2373" spans="1:24" x14ac:dyDescent="0.2">
      <c r="A2373" s="133"/>
      <c r="B2373" s="133"/>
      <c r="C2373" s="136"/>
      <c r="D2373" s="136"/>
      <c r="E2373" s="133"/>
      <c r="F2373" s="133"/>
      <c r="G2373" s="133"/>
      <c r="H2373" s="133"/>
      <c r="I2373" s="133"/>
      <c r="J2373" s="133"/>
      <c r="K2373" s="133"/>
      <c r="L2373" s="133"/>
      <c r="M2373" s="133"/>
      <c r="N2373" s="133"/>
      <c r="O2373" s="133"/>
      <c r="P2373" s="133"/>
      <c r="Q2373" s="166"/>
      <c r="R2373" s="133"/>
      <c r="S2373" s="133"/>
      <c r="T2373" s="133"/>
      <c r="U2373" s="133"/>
      <c r="V2373" s="133"/>
      <c r="W2373" s="133"/>
      <c r="X2373" s="133"/>
    </row>
    <row r="2374" spans="1:24" x14ac:dyDescent="0.2">
      <c r="A2374" s="133"/>
      <c r="B2374" s="133"/>
      <c r="C2374" s="136"/>
      <c r="D2374" s="136"/>
      <c r="E2374" s="133"/>
      <c r="F2374" s="133"/>
      <c r="G2374" s="133"/>
      <c r="H2374" s="133"/>
      <c r="I2374" s="133"/>
      <c r="J2374" s="133"/>
      <c r="K2374" s="133"/>
      <c r="L2374" s="133"/>
      <c r="M2374" s="133"/>
      <c r="N2374" s="133"/>
      <c r="O2374" s="133"/>
      <c r="P2374" s="133"/>
      <c r="Q2374" s="166"/>
      <c r="R2374" s="133"/>
      <c r="S2374" s="133"/>
      <c r="T2374" s="133"/>
      <c r="U2374" s="133"/>
      <c r="V2374" s="133"/>
      <c r="W2374" s="133"/>
      <c r="X2374" s="133"/>
    </row>
    <row r="2375" spans="1:24" x14ac:dyDescent="0.2">
      <c r="A2375" s="133"/>
      <c r="B2375" s="133"/>
      <c r="C2375" s="136"/>
      <c r="D2375" s="136"/>
      <c r="E2375" s="133"/>
      <c r="F2375" s="133"/>
      <c r="G2375" s="133"/>
      <c r="H2375" s="133"/>
      <c r="I2375" s="133"/>
      <c r="J2375" s="133"/>
      <c r="K2375" s="133"/>
      <c r="L2375" s="133"/>
      <c r="M2375" s="133"/>
      <c r="N2375" s="133"/>
      <c r="O2375" s="133"/>
      <c r="P2375" s="133"/>
      <c r="Q2375" s="166"/>
      <c r="R2375" s="133"/>
      <c r="S2375" s="133"/>
      <c r="T2375" s="133"/>
      <c r="U2375" s="133"/>
      <c r="V2375" s="133"/>
      <c r="W2375" s="133"/>
      <c r="X2375" s="133"/>
    </row>
    <row r="2376" spans="1:24" x14ac:dyDescent="0.2">
      <c r="A2376" s="133"/>
      <c r="B2376" s="133"/>
      <c r="C2376" s="136"/>
      <c r="D2376" s="136"/>
      <c r="E2376" s="133"/>
      <c r="F2376" s="133"/>
      <c r="G2376" s="133"/>
      <c r="H2376" s="133"/>
      <c r="I2376" s="133"/>
      <c r="J2376" s="133"/>
      <c r="K2376" s="133"/>
      <c r="L2376" s="133"/>
      <c r="M2376" s="133"/>
      <c r="N2376" s="133"/>
      <c r="O2376" s="133"/>
      <c r="P2376" s="133"/>
      <c r="Q2376" s="166"/>
      <c r="R2376" s="133"/>
      <c r="S2376" s="133"/>
      <c r="T2376" s="133"/>
      <c r="U2376" s="133"/>
      <c r="V2376" s="133"/>
      <c r="W2376" s="133"/>
      <c r="X2376" s="133"/>
    </row>
    <row r="2377" spans="1:24" x14ac:dyDescent="0.2">
      <c r="A2377" s="133"/>
      <c r="B2377" s="133"/>
      <c r="C2377" s="136"/>
      <c r="D2377" s="136"/>
      <c r="E2377" s="133"/>
      <c r="F2377" s="133"/>
      <c r="G2377" s="133"/>
      <c r="H2377" s="133"/>
      <c r="I2377" s="133"/>
      <c r="J2377" s="133"/>
      <c r="K2377" s="133"/>
      <c r="L2377" s="133"/>
      <c r="M2377" s="133"/>
      <c r="N2377" s="133"/>
      <c r="O2377" s="133"/>
      <c r="P2377" s="133"/>
      <c r="Q2377" s="166"/>
      <c r="R2377" s="133"/>
      <c r="S2377" s="133"/>
      <c r="T2377" s="133"/>
      <c r="U2377" s="133"/>
      <c r="V2377" s="133"/>
      <c r="W2377" s="133"/>
      <c r="X2377" s="133"/>
    </row>
    <row r="2378" spans="1:24" x14ac:dyDescent="0.2">
      <c r="A2378" s="133"/>
      <c r="B2378" s="133"/>
      <c r="C2378" s="136"/>
      <c r="D2378" s="136"/>
      <c r="E2378" s="133"/>
      <c r="F2378" s="133"/>
      <c r="G2378" s="133"/>
      <c r="H2378" s="133"/>
      <c r="I2378" s="133"/>
      <c r="J2378" s="133"/>
      <c r="K2378" s="133"/>
      <c r="L2378" s="133"/>
      <c r="M2378" s="133"/>
      <c r="N2378" s="133"/>
      <c r="O2378" s="133"/>
      <c r="P2378" s="133"/>
      <c r="Q2378" s="166"/>
      <c r="R2378" s="133"/>
      <c r="S2378" s="133"/>
      <c r="T2378" s="133"/>
      <c r="U2378" s="133"/>
      <c r="V2378" s="133"/>
      <c r="W2378" s="133"/>
      <c r="X2378" s="133"/>
    </row>
    <row r="2379" spans="1:24" x14ac:dyDescent="0.2">
      <c r="A2379" s="133"/>
      <c r="B2379" s="133"/>
      <c r="C2379" s="136"/>
      <c r="D2379" s="136"/>
      <c r="E2379" s="133"/>
      <c r="F2379" s="133"/>
      <c r="G2379" s="133"/>
      <c r="H2379" s="133"/>
      <c r="I2379" s="133"/>
      <c r="J2379" s="133"/>
      <c r="K2379" s="133"/>
      <c r="L2379" s="133"/>
      <c r="M2379" s="133"/>
      <c r="N2379" s="133"/>
      <c r="O2379" s="133"/>
      <c r="P2379" s="133"/>
      <c r="Q2379" s="166"/>
      <c r="R2379" s="133"/>
      <c r="S2379" s="133"/>
      <c r="T2379" s="133"/>
      <c r="U2379" s="133"/>
      <c r="V2379" s="133"/>
      <c r="W2379" s="133"/>
      <c r="X2379" s="133"/>
    </row>
    <row r="2380" spans="1:24" x14ac:dyDescent="0.2">
      <c r="A2380" s="133"/>
      <c r="B2380" s="133"/>
      <c r="C2380" s="136"/>
      <c r="D2380" s="136"/>
      <c r="E2380" s="133"/>
      <c r="F2380" s="133"/>
      <c r="G2380" s="133"/>
      <c r="H2380" s="133"/>
      <c r="I2380" s="133"/>
      <c r="J2380" s="133"/>
      <c r="K2380" s="133"/>
      <c r="L2380" s="133"/>
      <c r="M2380" s="133"/>
      <c r="N2380" s="133"/>
      <c r="O2380" s="133"/>
      <c r="P2380" s="133"/>
      <c r="Q2380" s="166"/>
      <c r="R2380" s="133"/>
      <c r="S2380" s="133"/>
      <c r="T2380" s="133"/>
      <c r="U2380" s="133"/>
      <c r="V2380" s="133"/>
      <c r="W2380" s="133"/>
      <c r="X2380" s="133"/>
    </row>
    <row r="2381" spans="1:24" x14ac:dyDescent="0.2">
      <c r="A2381" s="133"/>
      <c r="B2381" s="133"/>
      <c r="C2381" s="136"/>
      <c r="D2381" s="136"/>
      <c r="E2381" s="133"/>
      <c r="F2381" s="133"/>
      <c r="G2381" s="133"/>
      <c r="H2381" s="133"/>
      <c r="I2381" s="133"/>
      <c r="J2381" s="133"/>
      <c r="K2381" s="133"/>
      <c r="L2381" s="133"/>
      <c r="M2381" s="133"/>
      <c r="N2381" s="133"/>
      <c r="O2381" s="133"/>
      <c r="P2381" s="133"/>
      <c r="Q2381" s="166"/>
      <c r="R2381" s="133"/>
      <c r="S2381" s="133"/>
      <c r="T2381" s="133"/>
      <c r="U2381" s="133"/>
      <c r="V2381" s="133"/>
      <c r="W2381" s="133"/>
      <c r="X2381" s="133"/>
    </row>
    <row r="2382" spans="1:24" x14ac:dyDescent="0.2">
      <c r="A2382" s="133"/>
      <c r="B2382" s="133"/>
      <c r="C2382" s="136"/>
      <c r="D2382" s="136"/>
      <c r="E2382" s="133"/>
      <c r="F2382" s="133"/>
      <c r="G2382" s="133"/>
      <c r="H2382" s="133"/>
      <c r="I2382" s="133"/>
      <c r="J2382" s="133"/>
      <c r="K2382" s="133"/>
      <c r="L2382" s="133"/>
      <c r="M2382" s="133"/>
      <c r="N2382" s="133"/>
      <c r="O2382" s="133"/>
      <c r="P2382" s="133"/>
      <c r="Q2382" s="166"/>
      <c r="R2382" s="133"/>
      <c r="S2382" s="133"/>
      <c r="T2382" s="133"/>
      <c r="U2382" s="133"/>
      <c r="V2382" s="133"/>
      <c r="W2382" s="133"/>
      <c r="X2382" s="133"/>
    </row>
    <row r="2383" spans="1:24" x14ac:dyDescent="0.2">
      <c r="A2383" s="133"/>
      <c r="B2383" s="133"/>
      <c r="C2383" s="136"/>
      <c r="D2383" s="136"/>
      <c r="E2383" s="133"/>
      <c r="F2383" s="133"/>
      <c r="G2383" s="133"/>
      <c r="H2383" s="133"/>
      <c r="I2383" s="133"/>
      <c r="J2383" s="133"/>
      <c r="K2383" s="133"/>
      <c r="L2383" s="133"/>
      <c r="M2383" s="133"/>
      <c r="N2383" s="133"/>
      <c r="O2383" s="133"/>
      <c r="P2383" s="133"/>
      <c r="Q2383" s="166"/>
      <c r="R2383" s="133"/>
      <c r="S2383" s="133"/>
      <c r="T2383" s="133"/>
      <c r="U2383" s="133"/>
      <c r="V2383" s="133"/>
      <c r="W2383" s="133"/>
      <c r="X2383" s="133"/>
    </row>
    <row r="2384" spans="1:24" x14ac:dyDescent="0.2">
      <c r="A2384" s="133"/>
      <c r="B2384" s="133"/>
      <c r="C2384" s="136"/>
      <c r="D2384" s="136"/>
      <c r="E2384" s="133"/>
      <c r="F2384" s="133"/>
      <c r="G2384" s="133"/>
      <c r="H2384" s="133"/>
      <c r="I2384" s="133"/>
      <c r="J2384" s="133"/>
      <c r="K2384" s="133"/>
      <c r="L2384" s="133"/>
      <c r="M2384" s="133"/>
      <c r="N2384" s="133"/>
      <c r="O2384" s="133"/>
      <c r="P2384" s="133"/>
      <c r="Q2384" s="166"/>
      <c r="R2384" s="133"/>
      <c r="S2384" s="133"/>
      <c r="T2384" s="133"/>
      <c r="U2384" s="133"/>
      <c r="V2384" s="133"/>
      <c r="W2384" s="133"/>
      <c r="X2384" s="133"/>
    </row>
    <row r="2385" spans="1:24" x14ac:dyDescent="0.2">
      <c r="A2385" s="133"/>
      <c r="B2385" s="133"/>
      <c r="C2385" s="136"/>
      <c r="D2385" s="136"/>
      <c r="E2385" s="133"/>
      <c r="F2385" s="133"/>
      <c r="G2385" s="133"/>
      <c r="H2385" s="133"/>
      <c r="I2385" s="133"/>
      <c r="J2385" s="133"/>
      <c r="K2385" s="133"/>
      <c r="L2385" s="133"/>
      <c r="M2385" s="133"/>
      <c r="N2385" s="133"/>
      <c r="O2385" s="133"/>
      <c r="P2385" s="133"/>
      <c r="Q2385" s="166"/>
      <c r="R2385" s="133"/>
      <c r="S2385" s="133"/>
      <c r="T2385" s="133"/>
      <c r="U2385" s="133"/>
      <c r="V2385" s="133"/>
      <c r="W2385" s="133"/>
      <c r="X2385" s="133"/>
    </row>
    <row r="2386" spans="1:24" x14ac:dyDescent="0.2">
      <c r="A2386" s="133"/>
      <c r="B2386" s="133"/>
      <c r="C2386" s="136"/>
      <c r="D2386" s="136"/>
      <c r="E2386" s="133"/>
      <c r="F2386" s="133"/>
      <c r="G2386" s="133"/>
      <c r="H2386" s="133"/>
      <c r="I2386" s="133"/>
      <c r="J2386" s="133"/>
      <c r="K2386" s="133"/>
      <c r="L2386" s="133"/>
      <c r="M2386" s="133"/>
      <c r="N2386" s="133"/>
      <c r="O2386" s="133"/>
      <c r="P2386" s="133"/>
      <c r="Q2386" s="166"/>
      <c r="R2386" s="133"/>
      <c r="S2386" s="133"/>
      <c r="T2386" s="133"/>
      <c r="U2386" s="133"/>
      <c r="V2386" s="133"/>
      <c r="W2386" s="133"/>
      <c r="X2386" s="133"/>
    </row>
    <row r="2387" spans="1:24" x14ac:dyDescent="0.2">
      <c r="A2387" s="133"/>
      <c r="B2387" s="133"/>
      <c r="C2387" s="136"/>
      <c r="D2387" s="136"/>
      <c r="E2387" s="133"/>
      <c r="F2387" s="133"/>
      <c r="G2387" s="133"/>
      <c r="H2387" s="133"/>
      <c r="I2387" s="133"/>
      <c r="J2387" s="133"/>
      <c r="K2387" s="133"/>
      <c r="L2387" s="133"/>
      <c r="M2387" s="133"/>
      <c r="N2387" s="133"/>
      <c r="O2387" s="133"/>
      <c r="P2387" s="133"/>
      <c r="Q2387" s="166"/>
      <c r="R2387" s="133"/>
      <c r="S2387" s="133"/>
      <c r="T2387" s="133"/>
      <c r="U2387" s="133"/>
      <c r="V2387" s="133"/>
      <c r="W2387" s="133"/>
      <c r="X2387" s="133"/>
    </row>
    <row r="2388" spans="1:24" x14ac:dyDescent="0.2">
      <c r="A2388" s="133"/>
      <c r="B2388" s="133"/>
      <c r="C2388" s="136"/>
      <c r="D2388" s="136"/>
      <c r="E2388" s="133"/>
      <c r="F2388" s="133"/>
      <c r="G2388" s="133"/>
      <c r="H2388" s="133"/>
      <c r="I2388" s="133"/>
      <c r="J2388" s="133"/>
      <c r="K2388" s="133"/>
      <c r="L2388" s="133"/>
      <c r="M2388" s="133"/>
      <c r="N2388" s="133"/>
      <c r="O2388" s="133"/>
      <c r="P2388" s="133"/>
      <c r="Q2388" s="166"/>
      <c r="R2388" s="133"/>
      <c r="S2388" s="133"/>
      <c r="T2388" s="133"/>
      <c r="U2388" s="133"/>
      <c r="V2388" s="133"/>
      <c r="W2388" s="133"/>
      <c r="X2388" s="133"/>
    </row>
    <row r="2389" spans="1:24" x14ac:dyDescent="0.2">
      <c r="A2389" s="133"/>
      <c r="B2389" s="133"/>
      <c r="C2389" s="136"/>
      <c r="D2389" s="136"/>
      <c r="E2389" s="133"/>
      <c r="F2389" s="133"/>
      <c r="G2389" s="133"/>
      <c r="H2389" s="133"/>
      <c r="I2389" s="133"/>
      <c r="J2389" s="133"/>
      <c r="K2389" s="133"/>
      <c r="L2389" s="133"/>
      <c r="M2389" s="133"/>
      <c r="N2389" s="133"/>
      <c r="O2389" s="133"/>
      <c r="P2389" s="133"/>
      <c r="Q2389" s="166"/>
      <c r="R2389" s="133"/>
      <c r="S2389" s="133"/>
      <c r="T2389" s="133"/>
      <c r="U2389" s="133"/>
      <c r="V2389" s="133"/>
      <c r="W2389" s="133"/>
      <c r="X2389" s="133"/>
    </row>
    <row r="2390" spans="1:24" x14ac:dyDescent="0.2">
      <c r="A2390" s="133"/>
      <c r="B2390" s="133"/>
      <c r="C2390" s="136"/>
      <c r="D2390" s="136"/>
      <c r="E2390" s="133"/>
      <c r="F2390" s="133"/>
      <c r="G2390" s="133"/>
      <c r="H2390" s="133"/>
      <c r="I2390" s="133"/>
      <c r="J2390" s="133"/>
      <c r="K2390" s="133"/>
      <c r="L2390" s="133"/>
      <c r="M2390" s="133"/>
      <c r="N2390" s="133"/>
      <c r="O2390" s="133"/>
      <c r="P2390" s="133"/>
      <c r="Q2390" s="166"/>
      <c r="R2390" s="133"/>
      <c r="S2390" s="133"/>
      <c r="T2390" s="133"/>
      <c r="U2390" s="133"/>
      <c r="V2390" s="133"/>
      <c r="W2390" s="133"/>
      <c r="X2390" s="133"/>
    </row>
    <row r="2391" spans="1:24" x14ac:dyDescent="0.2">
      <c r="A2391" s="133"/>
      <c r="B2391" s="133"/>
      <c r="C2391" s="136"/>
      <c r="D2391" s="136"/>
      <c r="E2391" s="133"/>
      <c r="F2391" s="133"/>
      <c r="G2391" s="133"/>
      <c r="H2391" s="133"/>
      <c r="I2391" s="133"/>
      <c r="J2391" s="133"/>
      <c r="K2391" s="133"/>
      <c r="L2391" s="133"/>
      <c r="M2391" s="133"/>
      <c r="N2391" s="133"/>
      <c r="O2391" s="133"/>
      <c r="P2391" s="133"/>
      <c r="Q2391" s="166"/>
      <c r="R2391" s="133"/>
      <c r="S2391" s="133"/>
      <c r="T2391" s="133"/>
      <c r="U2391" s="133"/>
      <c r="V2391" s="133"/>
      <c r="W2391" s="133"/>
      <c r="X2391" s="133"/>
    </row>
    <row r="2392" spans="1:24" x14ac:dyDescent="0.2">
      <c r="A2392" s="133"/>
      <c r="B2392" s="133"/>
      <c r="C2392" s="136"/>
      <c r="D2392" s="136"/>
      <c r="E2392" s="133"/>
      <c r="F2392" s="133"/>
      <c r="G2392" s="133"/>
      <c r="H2392" s="133"/>
      <c r="I2392" s="133"/>
      <c r="J2392" s="133"/>
      <c r="K2392" s="133"/>
      <c r="L2392" s="133"/>
      <c r="M2392" s="133"/>
      <c r="N2392" s="133"/>
      <c r="O2392" s="133"/>
      <c r="P2392" s="133"/>
      <c r="Q2392" s="166"/>
      <c r="R2392" s="133"/>
      <c r="S2392" s="133"/>
      <c r="T2392" s="133"/>
      <c r="U2392" s="133"/>
      <c r="V2392" s="133"/>
      <c r="W2392" s="133"/>
      <c r="X2392" s="133"/>
    </row>
    <row r="2393" spans="1:24" x14ac:dyDescent="0.2">
      <c r="A2393" s="133"/>
      <c r="B2393" s="133"/>
      <c r="C2393" s="136"/>
      <c r="D2393" s="136"/>
      <c r="E2393" s="133"/>
      <c r="F2393" s="133"/>
      <c r="G2393" s="133"/>
      <c r="H2393" s="133"/>
      <c r="I2393" s="133"/>
      <c r="J2393" s="133"/>
      <c r="K2393" s="133"/>
      <c r="L2393" s="133"/>
      <c r="M2393" s="133"/>
      <c r="N2393" s="133"/>
      <c r="O2393" s="133"/>
      <c r="P2393" s="133"/>
      <c r="Q2393" s="166"/>
      <c r="R2393" s="133"/>
      <c r="S2393" s="133"/>
      <c r="T2393" s="133"/>
      <c r="U2393" s="133"/>
      <c r="V2393" s="133"/>
      <c r="W2393" s="133"/>
      <c r="X2393" s="133"/>
    </row>
    <row r="2394" spans="1:24" x14ac:dyDescent="0.2">
      <c r="A2394" s="133"/>
      <c r="B2394" s="133"/>
      <c r="C2394" s="136"/>
      <c r="D2394" s="136"/>
      <c r="E2394" s="133"/>
      <c r="F2394" s="133"/>
      <c r="G2394" s="133"/>
      <c r="H2394" s="133"/>
      <c r="I2394" s="133"/>
      <c r="J2394" s="133"/>
      <c r="K2394" s="133"/>
      <c r="L2394" s="133"/>
      <c r="M2394" s="133"/>
      <c r="N2394" s="133"/>
      <c r="O2394" s="133"/>
      <c r="P2394" s="133"/>
      <c r="Q2394" s="166"/>
      <c r="R2394" s="133"/>
      <c r="S2394" s="133"/>
      <c r="T2394" s="133"/>
      <c r="U2394" s="133"/>
      <c r="V2394" s="133"/>
      <c r="W2394" s="133"/>
      <c r="X2394" s="133"/>
    </row>
    <row r="2395" spans="1:24" x14ac:dyDescent="0.2">
      <c r="A2395" s="133"/>
      <c r="B2395" s="133"/>
      <c r="C2395" s="136"/>
      <c r="D2395" s="136"/>
      <c r="E2395" s="133"/>
      <c r="F2395" s="133"/>
      <c r="G2395" s="133"/>
      <c r="H2395" s="133"/>
      <c r="I2395" s="133"/>
      <c r="J2395" s="133"/>
      <c r="K2395" s="133"/>
      <c r="L2395" s="133"/>
      <c r="M2395" s="133"/>
      <c r="N2395" s="133"/>
      <c r="O2395" s="133"/>
      <c r="P2395" s="133"/>
      <c r="Q2395" s="166"/>
      <c r="R2395" s="133"/>
      <c r="S2395" s="133"/>
      <c r="T2395" s="133"/>
      <c r="U2395" s="133"/>
      <c r="V2395" s="133"/>
      <c r="W2395" s="133"/>
      <c r="X2395" s="133"/>
    </row>
    <row r="2396" spans="1:24" x14ac:dyDescent="0.2">
      <c r="A2396" s="133"/>
      <c r="B2396" s="133"/>
      <c r="C2396" s="136"/>
      <c r="D2396" s="136"/>
      <c r="E2396" s="133"/>
      <c r="F2396" s="133"/>
      <c r="G2396" s="133"/>
      <c r="H2396" s="133"/>
      <c r="I2396" s="133"/>
      <c r="J2396" s="133"/>
      <c r="K2396" s="133"/>
      <c r="L2396" s="133"/>
      <c r="M2396" s="133"/>
      <c r="N2396" s="133"/>
      <c r="O2396" s="133"/>
      <c r="P2396" s="133"/>
      <c r="Q2396" s="166"/>
      <c r="R2396" s="133"/>
      <c r="S2396" s="133"/>
      <c r="T2396" s="133"/>
      <c r="U2396" s="133"/>
      <c r="V2396" s="133"/>
      <c r="W2396" s="133"/>
      <c r="X2396" s="133"/>
    </row>
    <row r="2397" spans="1:24" x14ac:dyDescent="0.2">
      <c r="A2397" s="133"/>
      <c r="B2397" s="133"/>
      <c r="C2397" s="136"/>
      <c r="D2397" s="136"/>
      <c r="E2397" s="133"/>
      <c r="F2397" s="133"/>
      <c r="G2397" s="133"/>
      <c r="H2397" s="133"/>
      <c r="I2397" s="133"/>
      <c r="J2397" s="133"/>
      <c r="K2397" s="133"/>
      <c r="L2397" s="133"/>
      <c r="M2397" s="133"/>
      <c r="N2397" s="133"/>
      <c r="O2397" s="133"/>
      <c r="P2397" s="133"/>
      <c r="Q2397" s="166"/>
      <c r="R2397" s="133"/>
      <c r="S2397" s="133"/>
      <c r="T2397" s="133"/>
      <c r="U2397" s="133"/>
      <c r="V2397" s="133"/>
      <c r="W2397" s="133"/>
      <c r="X2397" s="133"/>
    </row>
    <row r="2398" spans="1:24" x14ac:dyDescent="0.2">
      <c r="A2398" s="133"/>
      <c r="B2398" s="133"/>
      <c r="C2398" s="136"/>
      <c r="D2398" s="136"/>
      <c r="E2398" s="133"/>
      <c r="F2398" s="133"/>
      <c r="G2398" s="133"/>
      <c r="H2398" s="133"/>
      <c r="I2398" s="133"/>
      <c r="J2398" s="133"/>
      <c r="K2398" s="133"/>
      <c r="L2398" s="133"/>
      <c r="M2398" s="133"/>
      <c r="N2398" s="133"/>
      <c r="O2398" s="133"/>
      <c r="P2398" s="133"/>
      <c r="Q2398" s="166"/>
      <c r="R2398" s="133"/>
      <c r="S2398" s="133"/>
      <c r="T2398" s="133"/>
      <c r="U2398" s="133"/>
      <c r="V2398" s="133"/>
      <c r="W2398" s="133"/>
      <c r="X2398" s="133"/>
    </row>
    <row r="2399" spans="1:24" x14ac:dyDescent="0.2">
      <c r="A2399" s="133"/>
      <c r="B2399" s="133"/>
      <c r="C2399" s="136"/>
      <c r="D2399" s="136"/>
      <c r="E2399" s="133"/>
      <c r="F2399" s="133"/>
      <c r="G2399" s="133"/>
      <c r="H2399" s="133"/>
      <c r="I2399" s="133"/>
      <c r="J2399" s="133"/>
      <c r="K2399" s="133"/>
      <c r="L2399" s="133"/>
      <c r="M2399" s="133"/>
      <c r="N2399" s="133"/>
      <c r="O2399" s="133"/>
      <c r="P2399" s="133"/>
      <c r="Q2399" s="166"/>
      <c r="R2399" s="133"/>
      <c r="S2399" s="133"/>
      <c r="T2399" s="133"/>
      <c r="U2399" s="133"/>
      <c r="V2399" s="133"/>
      <c r="W2399" s="133"/>
      <c r="X2399" s="133"/>
    </row>
    <row r="2400" spans="1:24" x14ac:dyDescent="0.2">
      <c r="A2400" s="133"/>
      <c r="B2400" s="133"/>
      <c r="C2400" s="136"/>
      <c r="D2400" s="136"/>
      <c r="E2400" s="133"/>
      <c r="F2400" s="133"/>
      <c r="G2400" s="133"/>
      <c r="H2400" s="133"/>
      <c r="I2400" s="133"/>
      <c r="J2400" s="133"/>
      <c r="K2400" s="133"/>
      <c r="L2400" s="133"/>
      <c r="M2400" s="133"/>
      <c r="N2400" s="133"/>
      <c r="O2400" s="133"/>
      <c r="P2400" s="133"/>
      <c r="Q2400" s="166"/>
      <c r="R2400" s="133"/>
      <c r="S2400" s="133"/>
      <c r="T2400" s="133"/>
      <c r="U2400" s="133"/>
      <c r="V2400" s="133"/>
      <c r="W2400" s="133"/>
      <c r="X2400" s="133"/>
    </row>
    <row r="2401" spans="1:24" x14ac:dyDescent="0.2">
      <c r="A2401" s="133"/>
      <c r="B2401" s="133"/>
      <c r="C2401" s="136"/>
      <c r="D2401" s="136"/>
      <c r="E2401" s="133"/>
      <c r="F2401" s="133"/>
      <c r="G2401" s="133"/>
      <c r="H2401" s="133"/>
      <c r="I2401" s="133"/>
      <c r="J2401" s="133"/>
      <c r="K2401" s="133"/>
      <c r="L2401" s="133"/>
      <c r="M2401" s="133"/>
      <c r="N2401" s="133"/>
      <c r="O2401" s="133"/>
      <c r="P2401" s="133"/>
      <c r="Q2401" s="166"/>
      <c r="R2401" s="133"/>
      <c r="S2401" s="133"/>
      <c r="T2401" s="133"/>
      <c r="U2401" s="133"/>
      <c r="V2401" s="133"/>
      <c r="W2401" s="133"/>
      <c r="X2401" s="133"/>
    </row>
    <row r="2402" spans="1:24" x14ac:dyDescent="0.2">
      <c r="A2402" s="133"/>
      <c r="B2402" s="133"/>
      <c r="C2402" s="136"/>
      <c r="D2402" s="136"/>
      <c r="E2402" s="133"/>
      <c r="F2402" s="133"/>
      <c r="G2402" s="133"/>
      <c r="H2402" s="133"/>
      <c r="I2402" s="133"/>
      <c r="J2402" s="133"/>
      <c r="K2402" s="133"/>
      <c r="L2402" s="133"/>
      <c r="M2402" s="133"/>
      <c r="N2402" s="133"/>
      <c r="O2402" s="133"/>
      <c r="P2402" s="133"/>
      <c r="Q2402" s="166"/>
      <c r="R2402" s="133"/>
      <c r="S2402" s="133"/>
      <c r="T2402" s="133"/>
      <c r="U2402" s="133"/>
      <c r="V2402" s="133"/>
      <c r="W2402" s="133"/>
      <c r="X2402" s="133"/>
    </row>
    <row r="2403" spans="1:24" x14ac:dyDescent="0.2">
      <c r="A2403" s="133"/>
      <c r="B2403" s="133"/>
      <c r="C2403" s="136"/>
      <c r="D2403" s="136"/>
      <c r="E2403" s="133"/>
      <c r="F2403" s="133"/>
      <c r="G2403" s="133"/>
      <c r="H2403" s="133"/>
      <c r="I2403" s="133"/>
      <c r="J2403" s="133"/>
      <c r="K2403" s="133"/>
      <c r="L2403" s="133"/>
      <c r="M2403" s="133"/>
      <c r="N2403" s="133"/>
      <c r="O2403" s="133"/>
      <c r="P2403" s="133"/>
      <c r="Q2403" s="166"/>
      <c r="R2403" s="133"/>
      <c r="S2403" s="133"/>
      <c r="T2403" s="133"/>
      <c r="U2403" s="133"/>
      <c r="V2403" s="133"/>
      <c r="W2403" s="133"/>
      <c r="X2403" s="133"/>
    </row>
    <row r="2404" spans="1:24" x14ac:dyDescent="0.2">
      <c r="A2404" s="133"/>
      <c r="B2404" s="133"/>
      <c r="C2404" s="136"/>
      <c r="D2404" s="136"/>
      <c r="E2404" s="133"/>
      <c r="F2404" s="133"/>
      <c r="G2404" s="133"/>
      <c r="H2404" s="133"/>
      <c r="I2404" s="133"/>
      <c r="J2404" s="133"/>
      <c r="K2404" s="133"/>
      <c r="L2404" s="133"/>
      <c r="M2404" s="133"/>
      <c r="N2404" s="133"/>
      <c r="O2404" s="133"/>
      <c r="P2404" s="133"/>
      <c r="Q2404" s="166"/>
      <c r="R2404" s="133"/>
      <c r="S2404" s="133"/>
      <c r="T2404" s="133"/>
      <c r="U2404" s="133"/>
      <c r="V2404" s="133"/>
      <c r="W2404" s="133"/>
      <c r="X2404" s="133"/>
    </row>
    <row r="2405" spans="1:24" x14ac:dyDescent="0.2">
      <c r="A2405" s="133"/>
      <c r="B2405" s="133"/>
      <c r="C2405" s="136"/>
      <c r="D2405" s="136"/>
      <c r="E2405" s="133"/>
      <c r="F2405" s="133"/>
      <c r="G2405" s="133"/>
      <c r="H2405" s="133"/>
      <c r="I2405" s="133"/>
      <c r="J2405" s="133"/>
      <c r="K2405" s="133"/>
      <c r="L2405" s="133"/>
      <c r="M2405" s="133"/>
      <c r="N2405" s="133"/>
      <c r="O2405" s="133"/>
      <c r="P2405" s="133"/>
      <c r="Q2405" s="166"/>
      <c r="R2405" s="133"/>
      <c r="S2405" s="133"/>
      <c r="T2405" s="133"/>
      <c r="U2405" s="133"/>
      <c r="V2405" s="133"/>
      <c r="W2405" s="133"/>
      <c r="X2405" s="133"/>
    </row>
    <row r="2406" spans="1:24" x14ac:dyDescent="0.2">
      <c r="A2406" s="133"/>
      <c r="B2406" s="133"/>
      <c r="C2406" s="136"/>
      <c r="D2406" s="136"/>
      <c r="E2406" s="133"/>
      <c r="F2406" s="133"/>
      <c r="G2406" s="133"/>
      <c r="H2406" s="133"/>
      <c r="I2406" s="133"/>
      <c r="J2406" s="133"/>
      <c r="K2406" s="133"/>
      <c r="L2406" s="133"/>
      <c r="M2406" s="133"/>
      <c r="N2406" s="133"/>
      <c r="O2406" s="133"/>
      <c r="P2406" s="133"/>
      <c r="Q2406" s="166"/>
      <c r="R2406" s="133"/>
      <c r="S2406" s="133"/>
      <c r="T2406" s="133"/>
      <c r="U2406" s="133"/>
      <c r="V2406" s="133"/>
      <c r="W2406" s="133"/>
      <c r="X2406" s="133"/>
    </row>
    <row r="2407" spans="1:24" x14ac:dyDescent="0.2">
      <c r="A2407" s="133"/>
      <c r="B2407" s="133"/>
      <c r="C2407" s="136"/>
      <c r="D2407" s="136"/>
      <c r="E2407" s="133"/>
      <c r="F2407" s="133"/>
      <c r="G2407" s="133"/>
      <c r="H2407" s="133"/>
      <c r="I2407" s="133"/>
      <c r="J2407" s="133"/>
      <c r="K2407" s="133"/>
      <c r="L2407" s="133"/>
      <c r="M2407" s="133"/>
      <c r="N2407" s="133"/>
      <c r="O2407" s="133"/>
      <c r="P2407" s="133"/>
      <c r="Q2407" s="166"/>
      <c r="R2407" s="133"/>
      <c r="S2407" s="133"/>
      <c r="T2407" s="133"/>
      <c r="U2407" s="133"/>
      <c r="V2407" s="133"/>
      <c r="W2407" s="133"/>
      <c r="X2407" s="133"/>
    </row>
    <row r="2408" spans="1:24" x14ac:dyDescent="0.2">
      <c r="A2408" s="133"/>
      <c r="B2408" s="133"/>
      <c r="C2408" s="136"/>
      <c r="D2408" s="136"/>
      <c r="E2408" s="133"/>
      <c r="F2408" s="133"/>
      <c r="G2408" s="133"/>
      <c r="H2408" s="133"/>
      <c r="I2408" s="133"/>
      <c r="J2408" s="133"/>
      <c r="K2408" s="133"/>
      <c r="L2408" s="133"/>
      <c r="M2408" s="133"/>
      <c r="N2408" s="133"/>
      <c r="O2408" s="133"/>
      <c r="P2408" s="133"/>
      <c r="Q2408" s="166"/>
      <c r="R2408" s="133"/>
      <c r="S2408" s="133"/>
      <c r="T2408" s="133"/>
      <c r="U2408" s="133"/>
      <c r="V2408" s="133"/>
      <c r="W2408" s="133"/>
      <c r="X2408" s="133"/>
    </row>
    <row r="2409" spans="1:24" x14ac:dyDescent="0.2">
      <c r="A2409" s="133"/>
      <c r="B2409" s="133"/>
      <c r="C2409" s="136"/>
      <c r="D2409" s="136"/>
      <c r="E2409" s="133"/>
      <c r="F2409" s="133"/>
      <c r="G2409" s="133"/>
      <c r="H2409" s="133"/>
      <c r="I2409" s="133"/>
      <c r="J2409" s="133"/>
      <c r="K2409" s="133"/>
      <c r="L2409" s="133"/>
      <c r="M2409" s="133"/>
      <c r="N2409" s="133"/>
      <c r="O2409" s="133"/>
      <c r="P2409" s="133"/>
      <c r="Q2409" s="166"/>
      <c r="R2409" s="133"/>
      <c r="S2409" s="133"/>
      <c r="T2409" s="133"/>
      <c r="U2409" s="133"/>
      <c r="V2409" s="133"/>
      <c r="W2409" s="133"/>
      <c r="X2409" s="133"/>
    </row>
    <row r="2410" spans="1:24" x14ac:dyDescent="0.2">
      <c r="A2410" s="133"/>
      <c r="B2410" s="133"/>
      <c r="C2410" s="136"/>
      <c r="D2410" s="136"/>
      <c r="E2410" s="133"/>
      <c r="F2410" s="133"/>
      <c r="G2410" s="133"/>
      <c r="H2410" s="133"/>
      <c r="I2410" s="133"/>
      <c r="J2410" s="133"/>
      <c r="K2410" s="133"/>
      <c r="L2410" s="133"/>
      <c r="M2410" s="133"/>
      <c r="N2410" s="133"/>
      <c r="O2410" s="133"/>
      <c r="P2410" s="133"/>
      <c r="Q2410" s="166"/>
      <c r="R2410" s="133"/>
      <c r="S2410" s="133"/>
      <c r="T2410" s="133"/>
      <c r="U2410" s="133"/>
      <c r="V2410" s="133"/>
      <c r="W2410" s="133"/>
      <c r="X2410" s="133"/>
    </row>
    <row r="2411" spans="1:24" x14ac:dyDescent="0.2">
      <c r="A2411" s="133"/>
      <c r="B2411" s="133"/>
      <c r="C2411" s="136"/>
      <c r="D2411" s="136"/>
      <c r="E2411" s="133"/>
      <c r="F2411" s="133"/>
      <c r="G2411" s="133"/>
      <c r="H2411" s="133"/>
      <c r="I2411" s="133"/>
      <c r="J2411" s="133"/>
      <c r="K2411" s="133"/>
      <c r="L2411" s="133"/>
      <c r="M2411" s="133"/>
      <c r="N2411" s="133"/>
      <c r="O2411" s="133"/>
      <c r="P2411" s="133"/>
      <c r="Q2411" s="166"/>
      <c r="R2411" s="133"/>
      <c r="S2411" s="133"/>
      <c r="T2411" s="133"/>
      <c r="U2411" s="133"/>
      <c r="V2411" s="133"/>
      <c r="W2411" s="133"/>
      <c r="X2411" s="133"/>
    </row>
    <row r="2412" spans="1:24" x14ac:dyDescent="0.2">
      <c r="A2412" s="133"/>
      <c r="B2412" s="133"/>
      <c r="C2412" s="136"/>
      <c r="D2412" s="136"/>
      <c r="E2412" s="133"/>
      <c r="F2412" s="133"/>
      <c r="G2412" s="133"/>
      <c r="H2412" s="133"/>
      <c r="I2412" s="133"/>
      <c r="J2412" s="133"/>
      <c r="K2412" s="133"/>
      <c r="L2412" s="133"/>
      <c r="M2412" s="133"/>
      <c r="N2412" s="133"/>
      <c r="O2412" s="133"/>
      <c r="P2412" s="133"/>
      <c r="Q2412" s="166"/>
      <c r="R2412" s="133"/>
      <c r="S2412" s="133"/>
      <c r="T2412" s="133"/>
      <c r="U2412" s="133"/>
      <c r="V2412" s="133"/>
      <c r="W2412" s="133"/>
      <c r="X2412" s="133"/>
    </row>
    <row r="2413" spans="1:24" x14ac:dyDescent="0.2">
      <c r="A2413" s="133"/>
      <c r="B2413" s="133"/>
      <c r="C2413" s="136"/>
      <c r="D2413" s="136"/>
      <c r="E2413" s="133"/>
      <c r="F2413" s="133"/>
      <c r="G2413" s="133"/>
      <c r="H2413" s="133"/>
      <c r="I2413" s="133"/>
      <c r="J2413" s="133"/>
      <c r="K2413" s="133"/>
      <c r="L2413" s="133"/>
      <c r="M2413" s="133"/>
      <c r="N2413" s="133"/>
      <c r="O2413" s="133"/>
      <c r="P2413" s="133"/>
      <c r="Q2413" s="166"/>
      <c r="R2413" s="133"/>
      <c r="S2413" s="133"/>
      <c r="T2413" s="133"/>
      <c r="U2413" s="133"/>
      <c r="V2413" s="133"/>
      <c r="W2413" s="133"/>
      <c r="X2413" s="133"/>
    </row>
    <row r="2414" spans="1:24" x14ac:dyDescent="0.2">
      <c r="A2414" s="133"/>
      <c r="B2414" s="133"/>
      <c r="C2414" s="136"/>
      <c r="D2414" s="136"/>
      <c r="E2414" s="133"/>
      <c r="F2414" s="133"/>
      <c r="G2414" s="133"/>
      <c r="H2414" s="133"/>
      <c r="I2414" s="133"/>
      <c r="J2414" s="133"/>
      <c r="K2414" s="133"/>
      <c r="L2414" s="133"/>
      <c r="M2414" s="133"/>
      <c r="N2414" s="133"/>
      <c r="O2414" s="133"/>
      <c r="P2414" s="133"/>
      <c r="Q2414" s="166"/>
      <c r="R2414" s="133"/>
      <c r="S2414" s="133"/>
      <c r="T2414" s="133"/>
      <c r="U2414" s="133"/>
      <c r="V2414" s="133"/>
      <c r="W2414" s="133"/>
      <c r="X2414" s="133"/>
    </row>
    <row r="2415" spans="1:24" x14ac:dyDescent="0.2">
      <c r="A2415" s="133"/>
      <c r="B2415" s="133"/>
      <c r="C2415" s="136"/>
      <c r="D2415" s="136"/>
      <c r="E2415" s="133"/>
      <c r="F2415" s="133"/>
      <c r="G2415" s="133"/>
      <c r="H2415" s="133"/>
      <c r="I2415" s="133"/>
      <c r="J2415" s="133"/>
      <c r="K2415" s="133"/>
      <c r="L2415" s="133"/>
      <c r="M2415" s="133"/>
      <c r="N2415" s="133"/>
      <c r="O2415" s="133"/>
      <c r="P2415" s="133"/>
      <c r="Q2415" s="166"/>
      <c r="R2415" s="133"/>
      <c r="S2415" s="133"/>
      <c r="T2415" s="133"/>
      <c r="U2415" s="133"/>
      <c r="V2415" s="133"/>
      <c r="W2415" s="133"/>
      <c r="X2415" s="133"/>
    </row>
    <row r="2416" spans="1:24" x14ac:dyDescent="0.2">
      <c r="A2416" s="133"/>
      <c r="B2416" s="133"/>
      <c r="C2416" s="136"/>
      <c r="D2416" s="136"/>
      <c r="E2416" s="133"/>
      <c r="F2416" s="133"/>
      <c r="G2416" s="133"/>
      <c r="H2416" s="133"/>
      <c r="I2416" s="133"/>
      <c r="J2416" s="133"/>
      <c r="K2416" s="133"/>
      <c r="L2416" s="133"/>
      <c r="M2416" s="133"/>
      <c r="N2416" s="133"/>
      <c r="O2416" s="133"/>
      <c r="P2416" s="133"/>
      <c r="Q2416" s="166"/>
      <c r="R2416" s="133"/>
      <c r="S2416" s="133"/>
      <c r="T2416" s="133"/>
      <c r="U2416" s="133"/>
      <c r="V2416" s="133"/>
      <c r="W2416" s="133"/>
      <c r="X2416" s="133"/>
    </row>
    <row r="2417" spans="1:24" x14ac:dyDescent="0.2">
      <c r="A2417" s="133"/>
      <c r="B2417" s="133"/>
      <c r="C2417" s="136"/>
      <c r="D2417" s="136"/>
      <c r="E2417" s="133"/>
      <c r="F2417" s="133"/>
      <c r="G2417" s="133"/>
      <c r="H2417" s="133"/>
      <c r="I2417" s="133"/>
      <c r="J2417" s="133"/>
      <c r="K2417" s="133"/>
      <c r="L2417" s="133"/>
      <c r="M2417" s="133"/>
      <c r="N2417" s="133"/>
      <c r="O2417" s="133"/>
      <c r="P2417" s="133"/>
      <c r="Q2417" s="166"/>
      <c r="R2417" s="133"/>
      <c r="S2417" s="133"/>
      <c r="T2417" s="133"/>
      <c r="U2417" s="133"/>
      <c r="V2417" s="133"/>
      <c r="W2417" s="133"/>
      <c r="X2417" s="133"/>
    </row>
    <row r="2418" spans="1:24" x14ac:dyDescent="0.2">
      <c r="A2418" s="133"/>
      <c r="B2418" s="133"/>
      <c r="C2418" s="136"/>
      <c r="D2418" s="136"/>
      <c r="E2418" s="133"/>
      <c r="F2418" s="133"/>
      <c r="G2418" s="133"/>
      <c r="H2418" s="133"/>
      <c r="I2418" s="133"/>
      <c r="J2418" s="133"/>
      <c r="K2418" s="133"/>
      <c r="L2418" s="133"/>
      <c r="M2418" s="133"/>
      <c r="N2418" s="133"/>
      <c r="O2418" s="133"/>
      <c r="P2418" s="133"/>
      <c r="Q2418" s="166"/>
      <c r="R2418" s="133"/>
      <c r="S2418" s="133"/>
      <c r="T2418" s="133"/>
      <c r="U2418" s="133"/>
      <c r="V2418" s="133"/>
      <c r="W2418" s="133"/>
      <c r="X2418" s="133"/>
    </row>
    <row r="2419" spans="1:24" x14ac:dyDescent="0.2">
      <c r="A2419" s="133"/>
      <c r="B2419" s="133"/>
      <c r="C2419" s="136"/>
      <c r="D2419" s="136"/>
      <c r="E2419" s="133"/>
      <c r="F2419" s="133"/>
      <c r="G2419" s="133"/>
      <c r="H2419" s="133"/>
      <c r="I2419" s="133"/>
      <c r="J2419" s="133"/>
      <c r="K2419" s="133"/>
      <c r="L2419" s="133"/>
      <c r="M2419" s="133"/>
      <c r="N2419" s="133"/>
      <c r="O2419" s="133"/>
      <c r="P2419" s="133"/>
      <c r="Q2419" s="166"/>
      <c r="R2419" s="133"/>
      <c r="S2419" s="133"/>
      <c r="T2419" s="133"/>
      <c r="U2419" s="133"/>
      <c r="V2419" s="133"/>
      <c r="W2419" s="133"/>
      <c r="X2419" s="133"/>
    </row>
    <row r="2420" spans="1:24" x14ac:dyDescent="0.2">
      <c r="A2420" s="133"/>
      <c r="B2420" s="133"/>
      <c r="C2420" s="136"/>
      <c r="D2420" s="136"/>
      <c r="E2420" s="133"/>
      <c r="F2420" s="133"/>
      <c r="G2420" s="133"/>
      <c r="H2420" s="133"/>
      <c r="I2420" s="133"/>
      <c r="J2420" s="133"/>
      <c r="K2420" s="133"/>
      <c r="L2420" s="133"/>
      <c r="M2420" s="133"/>
      <c r="N2420" s="133"/>
      <c r="O2420" s="133"/>
      <c r="P2420" s="133"/>
      <c r="Q2420" s="166"/>
      <c r="R2420" s="133"/>
      <c r="S2420" s="133"/>
      <c r="T2420" s="133"/>
      <c r="U2420" s="133"/>
      <c r="V2420" s="133"/>
      <c r="W2420" s="133"/>
      <c r="X2420" s="133"/>
    </row>
    <row r="2421" spans="1:24" x14ac:dyDescent="0.2">
      <c r="A2421" s="133"/>
      <c r="B2421" s="133"/>
      <c r="C2421" s="136"/>
      <c r="D2421" s="136"/>
      <c r="E2421" s="133"/>
      <c r="F2421" s="133"/>
      <c r="G2421" s="133"/>
      <c r="H2421" s="133"/>
      <c r="I2421" s="133"/>
      <c r="J2421" s="133"/>
      <c r="K2421" s="133"/>
      <c r="L2421" s="133"/>
      <c r="M2421" s="133"/>
      <c r="N2421" s="133"/>
      <c r="O2421" s="133"/>
      <c r="P2421" s="133"/>
      <c r="Q2421" s="166"/>
      <c r="R2421" s="133"/>
      <c r="S2421" s="133"/>
      <c r="T2421" s="133"/>
      <c r="U2421" s="133"/>
      <c r="V2421" s="133"/>
      <c r="W2421" s="133"/>
      <c r="X2421" s="133"/>
    </row>
    <row r="2422" spans="1:24" x14ac:dyDescent="0.2">
      <c r="A2422" s="133"/>
      <c r="B2422" s="133"/>
      <c r="C2422" s="136"/>
      <c r="D2422" s="136"/>
      <c r="E2422" s="133"/>
      <c r="F2422" s="133"/>
      <c r="G2422" s="133"/>
      <c r="H2422" s="133"/>
      <c r="I2422" s="133"/>
      <c r="J2422" s="133"/>
      <c r="K2422" s="133"/>
      <c r="L2422" s="133"/>
      <c r="M2422" s="133"/>
      <c r="N2422" s="133"/>
      <c r="O2422" s="133"/>
      <c r="P2422" s="133"/>
      <c r="Q2422" s="166"/>
      <c r="R2422" s="133"/>
      <c r="S2422" s="133"/>
      <c r="T2422" s="133"/>
      <c r="U2422" s="133"/>
      <c r="V2422" s="133"/>
      <c r="W2422" s="133"/>
      <c r="X2422" s="133"/>
    </row>
    <row r="2423" spans="1:24" x14ac:dyDescent="0.2">
      <c r="A2423" s="133"/>
      <c r="B2423" s="133"/>
      <c r="C2423" s="136"/>
      <c r="D2423" s="136"/>
      <c r="E2423" s="133"/>
      <c r="F2423" s="133"/>
      <c r="G2423" s="133"/>
      <c r="H2423" s="133"/>
      <c r="I2423" s="133"/>
      <c r="J2423" s="133"/>
      <c r="K2423" s="133"/>
      <c r="L2423" s="133"/>
      <c r="M2423" s="133"/>
      <c r="N2423" s="133"/>
      <c r="O2423" s="133"/>
      <c r="P2423" s="133"/>
      <c r="Q2423" s="166"/>
      <c r="R2423" s="133"/>
      <c r="S2423" s="133"/>
      <c r="T2423" s="133"/>
      <c r="U2423" s="133"/>
      <c r="V2423" s="133"/>
      <c r="W2423" s="133"/>
      <c r="X2423" s="133"/>
    </row>
    <row r="2424" spans="1:24" x14ac:dyDescent="0.2">
      <c r="A2424" s="133"/>
      <c r="B2424" s="133"/>
      <c r="C2424" s="136"/>
      <c r="D2424" s="136"/>
      <c r="E2424" s="133"/>
      <c r="F2424" s="133"/>
      <c r="G2424" s="133"/>
      <c r="H2424" s="133"/>
      <c r="I2424" s="133"/>
      <c r="J2424" s="133"/>
      <c r="K2424" s="133"/>
      <c r="L2424" s="133"/>
      <c r="M2424" s="133"/>
      <c r="N2424" s="133"/>
      <c r="O2424" s="133"/>
      <c r="P2424" s="133"/>
      <c r="Q2424" s="166"/>
      <c r="R2424" s="133"/>
      <c r="S2424" s="133"/>
      <c r="T2424" s="133"/>
      <c r="U2424" s="133"/>
      <c r="V2424" s="133"/>
      <c r="W2424" s="133"/>
      <c r="X2424" s="133"/>
    </row>
    <row r="2425" spans="1:24" x14ac:dyDescent="0.2">
      <c r="A2425" s="133"/>
      <c r="B2425" s="133"/>
      <c r="C2425" s="136"/>
      <c r="D2425" s="136"/>
      <c r="E2425" s="133"/>
      <c r="F2425" s="133"/>
      <c r="G2425" s="133"/>
      <c r="H2425" s="133"/>
      <c r="I2425" s="133"/>
      <c r="J2425" s="133"/>
      <c r="K2425" s="133"/>
      <c r="L2425" s="133"/>
      <c r="M2425" s="133"/>
      <c r="N2425" s="133"/>
      <c r="O2425" s="133"/>
      <c r="P2425" s="133"/>
      <c r="Q2425" s="166"/>
      <c r="R2425" s="133"/>
      <c r="S2425" s="133"/>
      <c r="T2425" s="133"/>
      <c r="U2425" s="133"/>
      <c r="V2425" s="133"/>
      <c r="W2425" s="133"/>
      <c r="X2425" s="133"/>
    </row>
    <row r="2426" spans="1:24" x14ac:dyDescent="0.2">
      <c r="A2426" s="133"/>
      <c r="B2426" s="133"/>
      <c r="C2426" s="136"/>
      <c r="D2426" s="136"/>
      <c r="E2426" s="133"/>
      <c r="F2426" s="133"/>
      <c r="G2426" s="133"/>
      <c r="H2426" s="133"/>
      <c r="I2426" s="133"/>
      <c r="J2426" s="133"/>
      <c r="K2426" s="133"/>
      <c r="L2426" s="133"/>
      <c r="M2426" s="133"/>
      <c r="N2426" s="133"/>
      <c r="O2426" s="133"/>
      <c r="P2426" s="133"/>
      <c r="Q2426" s="166"/>
      <c r="R2426" s="133"/>
      <c r="S2426" s="133"/>
      <c r="T2426" s="133"/>
      <c r="U2426" s="133"/>
      <c r="V2426" s="133"/>
      <c r="W2426" s="133"/>
      <c r="X2426" s="133"/>
    </row>
    <row r="2427" spans="1:24" x14ac:dyDescent="0.2">
      <c r="A2427" s="133"/>
      <c r="B2427" s="133"/>
      <c r="C2427" s="136"/>
      <c r="D2427" s="136"/>
      <c r="E2427" s="133"/>
      <c r="F2427" s="133"/>
      <c r="G2427" s="133"/>
      <c r="H2427" s="133"/>
      <c r="I2427" s="133"/>
      <c r="J2427" s="133"/>
      <c r="K2427" s="133"/>
      <c r="L2427" s="133"/>
      <c r="M2427" s="133"/>
      <c r="N2427" s="133"/>
      <c r="O2427" s="133"/>
      <c r="P2427" s="133"/>
      <c r="Q2427" s="166"/>
      <c r="R2427" s="133"/>
      <c r="S2427" s="133"/>
      <c r="T2427" s="133"/>
      <c r="U2427" s="133"/>
      <c r="V2427" s="133"/>
      <c r="W2427" s="133"/>
      <c r="X2427" s="133"/>
    </row>
    <row r="2428" spans="1:24" x14ac:dyDescent="0.2">
      <c r="A2428" s="133"/>
      <c r="B2428" s="133"/>
      <c r="C2428" s="136"/>
      <c r="D2428" s="136"/>
      <c r="E2428" s="133"/>
      <c r="F2428" s="133"/>
      <c r="G2428" s="133"/>
      <c r="H2428" s="133"/>
      <c r="I2428" s="133"/>
      <c r="J2428" s="133"/>
      <c r="K2428" s="133"/>
      <c r="L2428" s="133"/>
      <c r="M2428" s="133"/>
      <c r="N2428" s="133"/>
      <c r="O2428" s="133"/>
      <c r="P2428" s="133"/>
      <c r="Q2428" s="166"/>
      <c r="R2428" s="133"/>
      <c r="S2428" s="133"/>
      <c r="T2428" s="133"/>
      <c r="U2428" s="133"/>
      <c r="V2428" s="133"/>
      <c r="W2428" s="133"/>
      <c r="X2428" s="133"/>
    </row>
    <row r="2429" spans="1:24" x14ac:dyDescent="0.2">
      <c r="A2429" s="133"/>
      <c r="B2429" s="133"/>
      <c r="C2429" s="136"/>
      <c r="D2429" s="136"/>
      <c r="E2429" s="133"/>
      <c r="F2429" s="133"/>
      <c r="G2429" s="133"/>
      <c r="H2429" s="133"/>
      <c r="I2429" s="133"/>
      <c r="J2429" s="133"/>
      <c r="K2429" s="133"/>
      <c r="L2429" s="133"/>
      <c r="M2429" s="133"/>
      <c r="N2429" s="133"/>
      <c r="O2429" s="133"/>
      <c r="P2429" s="133"/>
      <c r="Q2429" s="166"/>
      <c r="R2429" s="133"/>
      <c r="S2429" s="133"/>
      <c r="T2429" s="133"/>
      <c r="U2429" s="133"/>
      <c r="V2429" s="133"/>
      <c r="W2429" s="133"/>
      <c r="X2429" s="133"/>
    </row>
    <row r="2430" spans="1:24" x14ac:dyDescent="0.2">
      <c r="A2430" s="133"/>
      <c r="B2430" s="133"/>
      <c r="C2430" s="136"/>
      <c r="D2430" s="136"/>
      <c r="E2430" s="133"/>
      <c r="F2430" s="133"/>
      <c r="G2430" s="133"/>
      <c r="H2430" s="133"/>
      <c r="I2430" s="133"/>
      <c r="J2430" s="133"/>
      <c r="K2430" s="133"/>
      <c r="L2430" s="133"/>
      <c r="M2430" s="133"/>
      <c r="N2430" s="133"/>
      <c r="O2430" s="133"/>
      <c r="P2430" s="133"/>
      <c r="Q2430" s="166"/>
      <c r="R2430" s="133"/>
      <c r="S2430" s="133"/>
      <c r="T2430" s="133"/>
      <c r="U2430" s="133"/>
      <c r="V2430" s="133"/>
      <c r="W2430" s="133"/>
      <c r="X2430" s="133"/>
    </row>
    <row r="2431" spans="1:24" x14ac:dyDescent="0.2">
      <c r="A2431" s="133"/>
      <c r="B2431" s="133"/>
      <c r="C2431" s="136"/>
      <c r="D2431" s="136"/>
      <c r="E2431" s="133"/>
      <c r="F2431" s="133"/>
      <c r="G2431" s="133"/>
      <c r="H2431" s="133"/>
      <c r="I2431" s="133"/>
      <c r="J2431" s="133"/>
      <c r="K2431" s="133"/>
      <c r="L2431" s="133"/>
      <c r="M2431" s="133"/>
      <c r="N2431" s="133"/>
      <c r="O2431" s="133"/>
      <c r="P2431" s="133"/>
      <c r="Q2431" s="166"/>
      <c r="R2431" s="133"/>
      <c r="S2431" s="133"/>
      <c r="T2431" s="133"/>
      <c r="U2431" s="133"/>
      <c r="V2431" s="133"/>
      <c r="W2431" s="133"/>
      <c r="X2431" s="133"/>
    </row>
    <row r="2432" spans="1:24" x14ac:dyDescent="0.2">
      <c r="A2432" s="133"/>
      <c r="B2432" s="133"/>
      <c r="C2432" s="136"/>
      <c r="D2432" s="136"/>
      <c r="E2432" s="133"/>
      <c r="F2432" s="133"/>
      <c r="G2432" s="133"/>
      <c r="H2432" s="133"/>
      <c r="I2432" s="133"/>
      <c r="J2432" s="133"/>
      <c r="K2432" s="133"/>
      <c r="L2432" s="133"/>
      <c r="M2432" s="133"/>
      <c r="N2432" s="133"/>
      <c r="O2432" s="133"/>
      <c r="P2432" s="133"/>
      <c r="Q2432" s="166"/>
      <c r="R2432" s="133"/>
      <c r="S2432" s="133"/>
      <c r="T2432" s="133"/>
      <c r="U2432" s="133"/>
      <c r="V2432" s="133"/>
      <c r="W2432" s="133"/>
      <c r="X2432" s="133"/>
    </row>
    <row r="2433" spans="1:24" x14ac:dyDescent="0.2">
      <c r="A2433" s="133"/>
      <c r="B2433" s="133"/>
      <c r="C2433" s="136"/>
      <c r="D2433" s="136"/>
      <c r="E2433" s="133"/>
      <c r="F2433" s="133"/>
      <c r="G2433" s="133"/>
      <c r="H2433" s="133"/>
      <c r="I2433" s="133"/>
      <c r="J2433" s="133"/>
      <c r="K2433" s="133"/>
      <c r="L2433" s="133"/>
      <c r="M2433" s="133"/>
      <c r="N2433" s="133"/>
      <c r="O2433" s="133"/>
      <c r="P2433" s="133"/>
      <c r="Q2433" s="166"/>
      <c r="R2433" s="133"/>
      <c r="S2433" s="133"/>
      <c r="T2433" s="133"/>
      <c r="U2433" s="133"/>
      <c r="V2433" s="133"/>
      <c r="W2433" s="133"/>
      <c r="X2433" s="133"/>
    </row>
    <row r="2434" spans="1:24" x14ac:dyDescent="0.2">
      <c r="A2434" s="133"/>
      <c r="B2434" s="133"/>
      <c r="C2434" s="136"/>
      <c r="D2434" s="136"/>
      <c r="E2434" s="133"/>
      <c r="F2434" s="133"/>
      <c r="G2434" s="133"/>
      <c r="H2434" s="133"/>
      <c r="I2434" s="133"/>
      <c r="J2434" s="133"/>
      <c r="K2434" s="133"/>
      <c r="L2434" s="133"/>
      <c r="M2434" s="133"/>
      <c r="N2434" s="133"/>
      <c r="O2434" s="133"/>
      <c r="P2434" s="133"/>
      <c r="Q2434" s="166"/>
      <c r="R2434" s="133"/>
      <c r="S2434" s="133"/>
      <c r="T2434" s="133"/>
      <c r="U2434" s="133"/>
      <c r="V2434" s="133"/>
      <c r="W2434" s="133"/>
      <c r="X2434" s="133"/>
    </row>
    <row r="2435" spans="1:24" x14ac:dyDescent="0.2">
      <c r="A2435" s="133"/>
      <c r="B2435" s="133"/>
      <c r="C2435" s="136"/>
      <c r="D2435" s="136"/>
      <c r="E2435" s="133"/>
      <c r="F2435" s="133"/>
      <c r="G2435" s="133"/>
      <c r="H2435" s="133"/>
      <c r="I2435" s="133"/>
      <c r="J2435" s="133"/>
      <c r="K2435" s="133"/>
      <c r="L2435" s="133"/>
      <c r="M2435" s="133"/>
      <c r="N2435" s="133"/>
      <c r="O2435" s="133"/>
      <c r="P2435" s="133"/>
      <c r="Q2435" s="166"/>
      <c r="R2435" s="133"/>
      <c r="S2435" s="133"/>
      <c r="T2435" s="133"/>
      <c r="U2435" s="133"/>
      <c r="V2435" s="133"/>
      <c r="W2435" s="133"/>
      <c r="X2435" s="133"/>
    </row>
    <row r="2436" spans="1:24" x14ac:dyDescent="0.2">
      <c r="A2436" s="133"/>
      <c r="B2436" s="133"/>
      <c r="C2436" s="136"/>
      <c r="D2436" s="136"/>
      <c r="E2436" s="133"/>
      <c r="F2436" s="133"/>
      <c r="G2436" s="133"/>
      <c r="H2436" s="133"/>
      <c r="I2436" s="133"/>
      <c r="J2436" s="133"/>
      <c r="K2436" s="133"/>
      <c r="L2436" s="133"/>
      <c r="M2436" s="133"/>
      <c r="N2436" s="133"/>
      <c r="O2436" s="133"/>
      <c r="P2436" s="133"/>
      <c r="Q2436" s="166"/>
      <c r="R2436" s="133"/>
      <c r="S2436" s="133"/>
      <c r="T2436" s="133"/>
      <c r="U2436" s="133"/>
      <c r="V2436" s="133"/>
      <c r="W2436" s="133"/>
      <c r="X2436" s="133"/>
    </row>
    <row r="2437" spans="1:24" x14ac:dyDescent="0.2">
      <c r="A2437" s="133"/>
      <c r="B2437" s="133"/>
      <c r="C2437" s="136"/>
      <c r="D2437" s="136"/>
      <c r="E2437" s="133"/>
      <c r="F2437" s="133"/>
      <c r="G2437" s="133"/>
      <c r="H2437" s="133"/>
      <c r="I2437" s="133"/>
      <c r="J2437" s="133"/>
      <c r="K2437" s="133"/>
      <c r="L2437" s="133"/>
      <c r="M2437" s="133"/>
      <c r="N2437" s="133"/>
      <c r="O2437" s="133"/>
      <c r="P2437" s="133"/>
      <c r="Q2437" s="166"/>
      <c r="R2437" s="133"/>
      <c r="S2437" s="133"/>
      <c r="T2437" s="133"/>
      <c r="U2437" s="133"/>
      <c r="V2437" s="133"/>
      <c r="W2437" s="133"/>
      <c r="X2437" s="133"/>
    </row>
    <row r="2438" spans="1:24" x14ac:dyDescent="0.2">
      <c r="A2438" s="133"/>
      <c r="B2438" s="133"/>
      <c r="C2438" s="136"/>
      <c r="D2438" s="136"/>
      <c r="E2438" s="133"/>
      <c r="F2438" s="133"/>
      <c r="G2438" s="133"/>
      <c r="H2438" s="133"/>
      <c r="I2438" s="133"/>
      <c r="J2438" s="133"/>
      <c r="K2438" s="133"/>
      <c r="L2438" s="133"/>
      <c r="M2438" s="133"/>
      <c r="N2438" s="133"/>
      <c r="O2438" s="133"/>
      <c r="P2438" s="133"/>
      <c r="Q2438" s="166"/>
      <c r="R2438" s="133"/>
      <c r="S2438" s="133"/>
      <c r="T2438" s="133"/>
      <c r="U2438" s="133"/>
      <c r="V2438" s="133"/>
      <c r="W2438" s="133"/>
      <c r="X2438" s="133"/>
    </row>
    <row r="2439" spans="1:24" x14ac:dyDescent="0.2">
      <c r="A2439" s="133"/>
      <c r="B2439" s="133"/>
      <c r="C2439" s="136"/>
      <c r="D2439" s="136"/>
      <c r="E2439" s="133"/>
      <c r="F2439" s="133"/>
      <c r="G2439" s="133"/>
      <c r="H2439" s="133"/>
      <c r="I2439" s="133"/>
      <c r="J2439" s="133"/>
      <c r="K2439" s="133"/>
      <c r="L2439" s="133"/>
      <c r="M2439" s="133"/>
      <c r="N2439" s="133"/>
      <c r="O2439" s="133"/>
      <c r="P2439" s="133"/>
      <c r="Q2439" s="166"/>
      <c r="R2439" s="133"/>
      <c r="S2439" s="133"/>
      <c r="T2439" s="133"/>
      <c r="U2439" s="133"/>
      <c r="V2439" s="133"/>
      <c r="W2439" s="133"/>
      <c r="X2439" s="133"/>
    </row>
    <row r="2440" spans="1:24" x14ac:dyDescent="0.2">
      <c r="A2440" s="133"/>
      <c r="B2440" s="133"/>
      <c r="C2440" s="136"/>
      <c r="D2440" s="136"/>
      <c r="E2440" s="133"/>
      <c r="F2440" s="133"/>
      <c r="G2440" s="133"/>
      <c r="H2440" s="133"/>
      <c r="I2440" s="133"/>
      <c r="J2440" s="133"/>
      <c r="K2440" s="133"/>
      <c r="L2440" s="133"/>
      <c r="M2440" s="133"/>
      <c r="N2440" s="133"/>
      <c r="O2440" s="133"/>
      <c r="P2440" s="133"/>
      <c r="Q2440" s="166"/>
      <c r="R2440" s="133"/>
      <c r="S2440" s="133"/>
      <c r="T2440" s="133"/>
      <c r="U2440" s="133"/>
      <c r="V2440" s="133"/>
      <c r="W2440" s="133"/>
      <c r="X2440" s="133"/>
    </row>
    <row r="2441" spans="1:24" x14ac:dyDescent="0.2">
      <c r="A2441" s="133"/>
      <c r="B2441" s="133"/>
      <c r="C2441" s="136"/>
      <c r="D2441" s="136"/>
      <c r="E2441" s="133"/>
      <c r="F2441" s="133"/>
      <c r="G2441" s="133"/>
      <c r="H2441" s="133"/>
      <c r="I2441" s="133"/>
      <c r="J2441" s="133"/>
      <c r="K2441" s="133"/>
      <c r="L2441" s="133"/>
      <c r="M2441" s="133"/>
      <c r="N2441" s="133"/>
      <c r="O2441" s="133"/>
      <c r="P2441" s="133"/>
      <c r="Q2441" s="166"/>
      <c r="R2441" s="133"/>
      <c r="S2441" s="133"/>
      <c r="T2441" s="133"/>
      <c r="U2441" s="133"/>
      <c r="V2441" s="133"/>
      <c r="W2441" s="133"/>
      <c r="X2441" s="133"/>
    </row>
    <row r="2442" spans="1:24" x14ac:dyDescent="0.2">
      <c r="A2442" s="133"/>
      <c r="B2442" s="133"/>
      <c r="C2442" s="136"/>
      <c r="D2442" s="136"/>
      <c r="E2442" s="133"/>
      <c r="F2442" s="133"/>
      <c r="G2442" s="133"/>
      <c r="H2442" s="133"/>
      <c r="I2442" s="133"/>
      <c r="J2442" s="133"/>
      <c r="K2442" s="133"/>
      <c r="L2442" s="133"/>
      <c r="M2442" s="133"/>
      <c r="N2442" s="133"/>
      <c r="O2442" s="133"/>
      <c r="P2442" s="133"/>
      <c r="Q2442" s="166"/>
      <c r="R2442" s="133"/>
      <c r="S2442" s="133"/>
      <c r="T2442" s="133"/>
      <c r="U2442" s="133"/>
      <c r="V2442" s="133"/>
      <c r="W2442" s="133"/>
      <c r="X2442" s="133"/>
    </row>
    <row r="2443" spans="1:24" x14ac:dyDescent="0.2">
      <c r="A2443" s="133"/>
      <c r="B2443" s="133"/>
      <c r="C2443" s="136"/>
      <c r="D2443" s="136"/>
      <c r="E2443" s="133"/>
      <c r="F2443" s="133"/>
      <c r="G2443" s="133"/>
      <c r="H2443" s="133"/>
      <c r="I2443" s="133"/>
      <c r="J2443" s="133"/>
      <c r="K2443" s="133"/>
      <c r="L2443" s="133"/>
      <c r="M2443" s="133"/>
      <c r="N2443" s="133"/>
      <c r="O2443" s="133"/>
      <c r="P2443" s="133"/>
      <c r="Q2443" s="166"/>
      <c r="R2443" s="133"/>
      <c r="S2443" s="133"/>
      <c r="T2443" s="133"/>
      <c r="U2443" s="133"/>
      <c r="V2443" s="133"/>
      <c r="W2443" s="133"/>
      <c r="X2443" s="133"/>
    </row>
    <row r="2444" spans="1:24" x14ac:dyDescent="0.2">
      <c r="A2444" s="133"/>
      <c r="B2444" s="133"/>
      <c r="C2444" s="136"/>
      <c r="D2444" s="136"/>
      <c r="E2444" s="133"/>
      <c r="F2444" s="133"/>
      <c r="G2444" s="133"/>
      <c r="H2444" s="133"/>
      <c r="I2444" s="133"/>
      <c r="J2444" s="133"/>
      <c r="K2444" s="133"/>
      <c r="L2444" s="133"/>
      <c r="M2444" s="133"/>
      <c r="N2444" s="133"/>
      <c r="O2444" s="133"/>
      <c r="P2444" s="133"/>
      <c r="Q2444" s="166"/>
      <c r="R2444" s="133"/>
      <c r="S2444" s="133"/>
      <c r="T2444" s="133"/>
      <c r="U2444" s="133"/>
      <c r="V2444" s="133"/>
      <c r="W2444" s="133"/>
      <c r="X2444" s="133"/>
    </row>
    <row r="2445" spans="1:24" x14ac:dyDescent="0.2">
      <c r="A2445" s="133"/>
      <c r="B2445" s="133"/>
      <c r="C2445" s="136"/>
      <c r="D2445" s="136"/>
      <c r="E2445" s="133"/>
      <c r="F2445" s="133"/>
      <c r="G2445" s="133"/>
      <c r="H2445" s="133"/>
      <c r="I2445" s="133"/>
      <c r="J2445" s="133"/>
      <c r="K2445" s="133"/>
      <c r="L2445" s="133"/>
      <c r="M2445" s="133"/>
      <c r="N2445" s="133"/>
      <c r="O2445" s="133"/>
      <c r="P2445" s="133"/>
      <c r="Q2445" s="166"/>
      <c r="R2445" s="133"/>
      <c r="S2445" s="133"/>
      <c r="T2445" s="133"/>
      <c r="U2445" s="133"/>
      <c r="V2445" s="133"/>
      <c r="W2445" s="133"/>
      <c r="X2445" s="133"/>
    </row>
    <row r="2446" spans="1:24" x14ac:dyDescent="0.2">
      <c r="A2446" s="133"/>
      <c r="B2446" s="133"/>
      <c r="C2446" s="136"/>
      <c r="D2446" s="136"/>
      <c r="E2446" s="133"/>
      <c r="F2446" s="133"/>
      <c r="G2446" s="133"/>
      <c r="H2446" s="133"/>
      <c r="I2446" s="133"/>
      <c r="J2446" s="133"/>
      <c r="K2446" s="133"/>
      <c r="L2446" s="133"/>
      <c r="M2446" s="133"/>
      <c r="N2446" s="133"/>
      <c r="O2446" s="133"/>
      <c r="P2446" s="133"/>
      <c r="Q2446" s="166"/>
      <c r="R2446" s="133"/>
      <c r="S2446" s="133"/>
      <c r="T2446" s="133"/>
      <c r="U2446" s="133"/>
      <c r="V2446" s="133"/>
      <c r="W2446" s="133"/>
      <c r="X2446" s="133"/>
    </row>
    <row r="2447" spans="1:24" x14ac:dyDescent="0.2">
      <c r="A2447" s="133"/>
      <c r="B2447" s="133"/>
      <c r="C2447" s="136"/>
      <c r="D2447" s="136"/>
      <c r="E2447" s="133"/>
      <c r="F2447" s="133"/>
      <c r="G2447" s="133"/>
      <c r="H2447" s="133"/>
      <c r="I2447" s="133"/>
      <c r="J2447" s="133"/>
      <c r="K2447" s="133"/>
      <c r="L2447" s="133"/>
      <c r="M2447" s="133"/>
      <c r="N2447" s="133"/>
      <c r="O2447" s="133"/>
      <c r="P2447" s="133"/>
      <c r="Q2447" s="166"/>
      <c r="R2447" s="133"/>
      <c r="S2447" s="133"/>
      <c r="T2447" s="133"/>
      <c r="U2447" s="133"/>
      <c r="V2447" s="133"/>
      <c r="W2447" s="133"/>
      <c r="X2447" s="133"/>
    </row>
    <row r="2448" spans="1:24" x14ac:dyDescent="0.2">
      <c r="A2448" s="133"/>
      <c r="B2448" s="133"/>
      <c r="C2448" s="136"/>
      <c r="D2448" s="136"/>
      <c r="E2448" s="133"/>
      <c r="F2448" s="133"/>
      <c r="G2448" s="133"/>
      <c r="H2448" s="133"/>
      <c r="I2448" s="133"/>
      <c r="J2448" s="133"/>
      <c r="K2448" s="133"/>
      <c r="L2448" s="133"/>
      <c r="M2448" s="133"/>
      <c r="N2448" s="133"/>
      <c r="O2448" s="133"/>
      <c r="P2448" s="133"/>
      <c r="Q2448" s="166"/>
      <c r="R2448" s="133"/>
      <c r="S2448" s="133"/>
      <c r="T2448" s="133"/>
      <c r="U2448" s="133"/>
      <c r="V2448" s="133"/>
      <c r="W2448" s="133"/>
      <c r="X2448" s="133"/>
    </row>
    <row r="2449" spans="1:24" x14ac:dyDescent="0.2">
      <c r="A2449" s="133"/>
      <c r="B2449" s="133"/>
      <c r="C2449" s="136"/>
      <c r="D2449" s="136"/>
      <c r="E2449" s="133"/>
      <c r="F2449" s="133"/>
      <c r="G2449" s="133"/>
      <c r="H2449" s="133"/>
      <c r="I2449" s="133"/>
      <c r="J2449" s="133"/>
      <c r="K2449" s="133"/>
      <c r="L2449" s="133"/>
      <c r="M2449" s="133"/>
      <c r="N2449" s="133"/>
      <c r="O2449" s="133"/>
      <c r="P2449" s="133"/>
      <c r="Q2449" s="166"/>
      <c r="R2449" s="133"/>
      <c r="S2449" s="133"/>
      <c r="T2449" s="133"/>
      <c r="U2449" s="133"/>
      <c r="V2449" s="133"/>
      <c r="W2449" s="133"/>
      <c r="X2449" s="133"/>
    </row>
    <row r="2450" spans="1:24" x14ac:dyDescent="0.2">
      <c r="A2450" s="133"/>
      <c r="B2450" s="133"/>
      <c r="C2450" s="136"/>
      <c r="D2450" s="136"/>
      <c r="E2450" s="133"/>
      <c r="F2450" s="133"/>
      <c r="G2450" s="133"/>
      <c r="H2450" s="133"/>
      <c r="I2450" s="133"/>
      <c r="J2450" s="133"/>
      <c r="K2450" s="133"/>
      <c r="L2450" s="133"/>
      <c r="M2450" s="133"/>
      <c r="N2450" s="133"/>
      <c r="O2450" s="133"/>
      <c r="P2450" s="133"/>
      <c r="Q2450" s="166"/>
      <c r="R2450" s="133"/>
      <c r="S2450" s="133"/>
      <c r="T2450" s="133"/>
      <c r="U2450" s="133"/>
      <c r="V2450" s="133"/>
      <c r="W2450" s="133"/>
      <c r="X2450" s="133"/>
    </row>
    <row r="2451" spans="1:24" x14ac:dyDescent="0.2">
      <c r="A2451" s="133"/>
      <c r="B2451" s="133"/>
      <c r="C2451" s="136"/>
      <c r="D2451" s="136"/>
      <c r="E2451" s="133"/>
      <c r="F2451" s="133"/>
      <c r="G2451" s="133"/>
      <c r="H2451" s="133"/>
      <c r="I2451" s="133"/>
      <c r="J2451" s="133"/>
      <c r="K2451" s="133"/>
      <c r="L2451" s="133"/>
      <c r="M2451" s="133"/>
      <c r="N2451" s="133"/>
      <c r="O2451" s="133"/>
      <c r="P2451" s="133"/>
      <c r="Q2451" s="166"/>
      <c r="R2451" s="133"/>
      <c r="S2451" s="133"/>
      <c r="T2451" s="133"/>
      <c r="U2451" s="133"/>
      <c r="V2451" s="133"/>
      <c r="W2451" s="133"/>
      <c r="X2451" s="133"/>
    </row>
    <row r="2452" spans="1:24" x14ac:dyDescent="0.2">
      <c r="A2452" s="133"/>
      <c r="B2452" s="133"/>
      <c r="C2452" s="136"/>
      <c r="D2452" s="136"/>
      <c r="E2452" s="133"/>
      <c r="F2452" s="133"/>
      <c r="G2452" s="133"/>
      <c r="H2452" s="133"/>
      <c r="I2452" s="133"/>
      <c r="J2452" s="133"/>
      <c r="K2452" s="133"/>
      <c r="L2452" s="133"/>
      <c r="M2452" s="133"/>
      <c r="N2452" s="133"/>
      <c r="O2452" s="133"/>
      <c r="P2452" s="133"/>
      <c r="Q2452" s="166"/>
      <c r="R2452" s="133"/>
      <c r="S2452" s="133"/>
      <c r="T2452" s="133"/>
      <c r="U2452" s="133"/>
      <c r="V2452" s="133"/>
      <c r="W2452" s="133"/>
      <c r="X2452" s="133"/>
    </row>
    <row r="2453" spans="1:24" x14ac:dyDescent="0.2">
      <c r="A2453" s="133"/>
      <c r="B2453" s="133"/>
      <c r="C2453" s="136"/>
      <c r="D2453" s="136"/>
      <c r="E2453" s="133"/>
      <c r="F2453" s="133"/>
      <c r="G2453" s="133"/>
      <c r="H2453" s="133"/>
      <c r="I2453" s="133"/>
      <c r="J2453" s="133"/>
      <c r="K2453" s="133"/>
      <c r="L2453" s="133"/>
      <c r="M2453" s="133"/>
      <c r="N2453" s="133"/>
      <c r="O2453" s="133"/>
      <c r="P2453" s="133"/>
      <c r="Q2453" s="166"/>
      <c r="R2453" s="133"/>
      <c r="S2453" s="133"/>
      <c r="T2453" s="133"/>
      <c r="U2453" s="133"/>
      <c r="V2453" s="133"/>
      <c r="W2453" s="133"/>
      <c r="X2453" s="133"/>
    </row>
    <row r="2454" spans="1:24" x14ac:dyDescent="0.2">
      <c r="A2454" s="133"/>
      <c r="B2454" s="133"/>
      <c r="C2454" s="136"/>
      <c r="D2454" s="136"/>
      <c r="E2454" s="133"/>
      <c r="F2454" s="133"/>
      <c r="G2454" s="133"/>
      <c r="H2454" s="133"/>
      <c r="I2454" s="133"/>
      <c r="J2454" s="133"/>
      <c r="K2454" s="133"/>
      <c r="L2454" s="133"/>
      <c r="M2454" s="133"/>
      <c r="N2454" s="133"/>
      <c r="O2454" s="133"/>
      <c r="P2454" s="133"/>
      <c r="Q2454" s="166"/>
      <c r="R2454" s="133"/>
      <c r="S2454" s="133"/>
      <c r="T2454" s="133"/>
      <c r="U2454" s="133"/>
      <c r="V2454" s="133"/>
      <c r="W2454" s="133"/>
      <c r="X2454" s="133"/>
    </row>
    <row r="2455" spans="1:24" x14ac:dyDescent="0.2">
      <c r="A2455" s="133"/>
      <c r="B2455" s="133"/>
      <c r="C2455" s="136"/>
      <c r="D2455" s="136"/>
      <c r="E2455" s="133"/>
      <c r="F2455" s="133"/>
      <c r="G2455" s="133"/>
      <c r="H2455" s="133"/>
      <c r="I2455" s="133"/>
      <c r="J2455" s="133"/>
      <c r="K2455" s="133"/>
      <c r="L2455" s="133"/>
      <c r="M2455" s="133"/>
      <c r="N2455" s="133"/>
      <c r="O2455" s="133"/>
      <c r="P2455" s="133"/>
      <c r="Q2455" s="166"/>
      <c r="R2455" s="133"/>
      <c r="S2455" s="133"/>
      <c r="T2455" s="133"/>
      <c r="U2455" s="133"/>
      <c r="V2455" s="133"/>
      <c r="W2455" s="133"/>
      <c r="X2455" s="133"/>
    </row>
    <row r="2456" spans="1:24" x14ac:dyDescent="0.2">
      <c r="A2456" s="133"/>
      <c r="B2456" s="133"/>
      <c r="C2456" s="136"/>
      <c r="D2456" s="136"/>
      <c r="E2456" s="133"/>
      <c r="F2456" s="133"/>
      <c r="G2456" s="133"/>
      <c r="H2456" s="133"/>
      <c r="I2456" s="133"/>
      <c r="J2456" s="133"/>
      <c r="K2456" s="133"/>
      <c r="L2456" s="133"/>
      <c r="M2456" s="133"/>
      <c r="N2456" s="133"/>
      <c r="O2456" s="133"/>
      <c r="P2456" s="133"/>
      <c r="Q2456" s="166"/>
      <c r="R2456" s="133"/>
      <c r="S2456" s="133"/>
      <c r="T2456" s="133"/>
      <c r="U2456" s="133"/>
      <c r="V2456" s="133"/>
      <c r="W2456" s="133"/>
      <c r="X2456" s="133"/>
    </row>
    <row r="2457" spans="1:24" x14ac:dyDescent="0.2">
      <c r="A2457" s="133"/>
      <c r="B2457" s="133"/>
      <c r="C2457" s="136"/>
      <c r="D2457" s="136"/>
      <c r="E2457" s="133"/>
      <c r="F2457" s="133"/>
      <c r="G2457" s="133"/>
      <c r="H2457" s="133"/>
      <c r="I2457" s="133"/>
      <c r="J2457" s="133"/>
      <c r="K2457" s="133"/>
      <c r="L2457" s="133"/>
      <c r="M2457" s="133"/>
      <c r="N2457" s="133"/>
      <c r="O2457" s="133"/>
      <c r="P2457" s="133"/>
      <c r="Q2457" s="166"/>
      <c r="R2457" s="133"/>
      <c r="S2457" s="133"/>
      <c r="T2457" s="133"/>
      <c r="U2457" s="133"/>
      <c r="V2457" s="133"/>
      <c r="W2457" s="133"/>
      <c r="X2457" s="133"/>
    </row>
    <row r="2458" spans="1:24" x14ac:dyDescent="0.2">
      <c r="A2458" s="133"/>
      <c r="B2458" s="133"/>
      <c r="C2458" s="136"/>
      <c r="D2458" s="136"/>
      <c r="E2458" s="133"/>
      <c r="F2458" s="133"/>
      <c r="G2458" s="133"/>
      <c r="H2458" s="133"/>
      <c r="I2458" s="133"/>
      <c r="J2458" s="133"/>
      <c r="K2458" s="133"/>
      <c r="L2458" s="133"/>
      <c r="M2458" s="133"/>
      <c r="N2458" s="133"/>
      <c r="O2458" s="133"/>
      <c r="P2458" s="133"/>
      <c r="Q2458" s="166"/>
      <c r="R2458" s="133"/>
      <c r="S2458" s="133"/>
      <c r="T2458" s="133"/>
      <c r="U2458" s="133"/>
      <c r="V2458" s="133"/>
      <c r="W2458" s="133"/>
      <c r="X2458" s="133"/>
    </row>
    <row r="2459" spans="1:24" x14ac:dyDescent="0.2">
      <c r="A2459" s="133"/>
      <c r="B2459" s="133"/>
      <c r="C2459" s="136"/>
      <c r="D2459" s="136"/>
      <c r="E2459" s="133"/>
      <c r="F2459" s="133"/>
      <c r="G2459" s="133"/>
      <c r="H2459" s="133"/>
      <c r="I2459" s="133"/>
      <c r="J2459" s="133"/>
      <c r="K2459" s="133"/>
      <c r="L2459" s="133"/>
      <c r="M2459" s="133"/>
      <c r="N2459" s="133"/>
      <c r="O2459" s="133"/>
      <c r="P2459" s="133"/>
      <c r="Q2459" s="166"/>
      <c r="R2459" s="133"/>
      <c r="S2459" s="133"/>
      <c r="T2459" s="133"/>
      <c r="U2459" s="133"/>
      <c r="V2459" s="133"/>
      <c r="W2459" s="133"/>
      <c r="X2459" s="133"/>
    </row>
    <row r="2460" spans="1:24" x14ac:dyDescent="0.2">
      <c r="A2460" s="133"/>
      <c r="B2460" s="133"/>
      <c r="C2460" s="136"/>
      <c r="D2460" s="136"/>
      <c r="E2460" s="133"/>
      <c r="F2460" s="133"/>
      <c r="G2460" s="133"/>
      <c r="H2460" s="133"/>
      <c r="I2460" s="133"/>
      <c r="J2460" s="133"/>
      <c r="K2460" s="133"/>
      <c r="L2460" s="133"/>
      <c r="M2460" s="133"/>
      <c r="N2460" s="133"/>
      <c r="O2460" s="133"/>
      <c r="P2460" s="133"/>
      <c r="Q2460" s="166"/>
      <c r="R2460" s="133"/>
      <c r="S2460" s="133"/>
      <c r="T2460" s="133"/>
      <c r="U2460" s="133"/>
      <c r="V2460" s="133"/>
      <c r="W2460" s="133"/>
      <c r="X2460" s="133"/>
    </row>
    <row r="2461" spans="1:24" x14ac:dyDescent="0.2">
      <c r="A2461" s="133"/>
      <c r="B2461" s="133"/>
      <c r="C2461" s="136"/>
      <c r="D2461" s="136"/>
      <c r="E2461" s="133"/>
      <c r="F2461" s="133"/>
      <c r="G2461" s="133"/>
      <c r="H2461" s="133"/>
      <c r="I2461" s="133"/>
      <c r="J2461" s="133"/>
      <c r="K2461" s="133"/>
      <c r="L2461" s="133"/>
      <c r="M2461" s="133"/>
      <c r="N2461" s="133"/>
      <c r="O2461" s="133"/>
      <c r="P2461" s="133"/>
      <c r="Q2461" s="166"/>
      <c r="R2461" s="133"/>
      <c r="S2461" s="133"/>
      <c r="T2461" s="133"/>
      <c r="U2461" s="133"/>
      <c r="V2461" s="133"/>
      <c r="W2461" s="133"/>
      <c r="X2461" s="133"/>
    </row>
    <row r="2462" spans="1:24" x14ac:dyDescent="0.2">
      <c r="A2462" s="133"/>
      <c r="B2462" s="133"/>
      <c r="C2462" s="136"/>
      <c r="D2462" s="136"/>
      <c r="E2462" s="133"/>
      <c r="F2462" s="133"/>
      <c r="G2462" s="133"/>
      <c r="H2462" s="133"/>
      <c r="I2462" s="133"/>
      <c r="J2462" s="133"/>
      <c r="K2462" s="133"/>
      <c r="L2462" s="133"/>
      <c r="M2462" s="133"/>
      <c r="N2462" s="133"/>
      <c r="O2462" s="133"/>
      <c r="P2462" s="133"/>
      <c r="Q2462" s="166"/>
      <c r="R2462" s="133"/>
      <c r="S2462" s="133"/>
      <c r="T2462" s="133"/>
      <c r="U2462" s="133"/>
      <c r="V2462" s="133"/>
      <c r="W2462" s="133"/>
      <c r="X2462" s="133"/>
    </row>
    <row r="2463" spans="1:24" x14ac:dyDescent="0.2">
      <c r="A2463" s="133"/>
      <c r="B2463" s="133"/>
      <c r="C2463" s="136"/>
      <c r="D2463" s="136"/>
      <c r="E2463" s="133"/>
      <c r="F2463" s="133"/>
      <c r="G2463" s="133"/>
      <c r="H2463" s="133"/>
      <c r="I2463" s="133"/>
      <c r="J2463" s="133"/>
      <c r="K2463" s="133"/>
      <c r="L2463" s="133"/>
      <c r="M2463" s="133"/>
      <c r="N2463" s="133"/>
      <c r="O2463" s="133"/>
      <c r="P2463" s="133"/>
      <c r="Q2463" s="166"/>
      <c r="R2463" s="133"/>
      <c r="S2463" s="133"/>
      <c r="T2463" s="133"/>
      <c r="U2463" s="133"/>
      <c r="V2463" s="133"/>
      <c r="W2463" s="133"/>
      <c r="X2463" s="133"/>
    </row>
    <row r="2464" spans="1:24" x14ac:dyDescent="0.2">
      <c r="A2464" s="133"/>
      <c r="B2464" s="133"/>
      <c r="C2464" s="136"/>
      <c r="D2464" s="136"/>
      <c r="E2464" s="133"/>
      <c r="F2464" s="133"/>
      <c r="G2464" s="133"/>
      <c r="H2464" s="133"/>
      <c r="I2464" s="133"/>
      <c r="J2464" s="133"/>
      <c r="K2464" s="133"/>
      <c r="L2464" s="133"/>
      <c r="M2464" s="133"/>
      <c r="N2464" s="133"/>
      <c r="O2464" s="133"/>
      <c r="P2464" s="133"/>
      <c r="Q2464" s="166"/>
      <c r="R2464" s="133"/>
      <c r="S2464" s="133"/>
      <c r="T2464" s="133"/>
      <c r="U2464" s="133"/>
      <c r="V2464" s="133"/>
      <c r="W2464" s="133"/>
      <c r="X2464" s="133"/>
    </row>
    <row r="2465" spans="1:24" x14ac:dyDescent="0.2">
      <c r="A2465" s="133"/>
      <c r="B2465" s="133"/>
      <c r="C2465" s="136"/>
      <c r="D2465" s="136"/>
      <c r="E2465" s="133"/>
      <c r="F2465" s="133"/>
      <c r="G2465" s="133"/>
      <c r="H2465" s="133"/>
      <c r="I2465" s="133"/>
      <c r="J2465" s="133"/>
      <c r="K2465" s="133"/>
      <c r="L2465" s="133"/>
      <c r="M2465" s="133"/>
      <c r="N2465" s="133"/>
      <c r="O2465" s="133"/>
      <c r="P2465" s="133"/>
      <c r="Q2465" s="166"/>
      <c r="R2465" s="133"/>
      <c r="S2465" s="133"/>
      <c r="T2465" s="133"/>
      <c r="U2465" s="133"/>
      <c r="V2465" s="133"/>
      <c r="W2465" s="133"/>
      <c r="X2465" s="133"/>
    </row>
    <row r="2466" spans="1:24" x14ac:dyDescent="0.2">
      <c r="A2466" s="133"/>
      <c r="B2466" s="133"/>
      <c r="C2466" s="136"/>
      <c r="D2466" s="136"/>
      <c r="E2466" s="133"/>
      <c r="F2466" s="133"/>
      <c r="G2466" s="133"/>
      <c r="H2466" s="133"/>
      <c r="I2466" s="133"/>
      <c r="J2466" s="133"/>
      <c r="K2466" s="133"/>
      <c r="L2466" s="133"/>
      <c r="M2466" s="133"/>
      <c r="N2466" s="133"/>
      <c r="O2466" s="133"/>
      <c r="P2466" s="133"/>
      <c r="Q2466" s="166"/>
      <c r="R2466" s="133"/>
      <c r="S2466" s="133"/>
      <c r="T2466" s="133"/>
      <c r="U2466" s="133"/>
      <c r="V2466" s="133"/>
      <c r="W2466" s="133"/>
      <c r="X2466" s="133"/>
    </row>
    <row r="2467" spans="1:24" x14ac:dyDescent="0.2">
      <c r="A2467" s="133"/>
      <c r="B2467" s="133"/>
      <c r="C2467" s="136"/>
      <c r="D2467" s="136"/>
      <c r="E2467" s="133"/>
      <c r="F2467" s="133"/>
      <c r="G2467" s="133"/>
      <c r="H2467" s="133"/>
      <c r="I2467" s="133"/>
      <c r="J2467" s="133"/>
      <c r="K2467" s="133"/>
      <c r="L2467" s="133"/>
      <c r="M2467" s="133"/>
      <c r="N2467" s="133"/>
      <c r="O2467" s="133"/>
      <c r="P2467" s="133"/>
      <c r="Q2467" s="166"/>
      <c r="R2467" s="133"/>
      <c r="S2467" s="133"/>
      <c r="T2467" s="133"/>
      <c r="U2467" s="133"/>
      <c r="V2467" s="133"/>
      <c r="W2467" s="133"/>
      <c r="X2467" s="133"/>
    </row>
    <row r="2468" spans="1:24" x14ac:dyDescent="0.2">
      <c r="A2468" s="133"/>
      <c r="B2468" s="133"/>
      <c r="C2468" s="136"/>
      <c r="D2468" s="136"/>
      <c r="E2468" s="133"/>
      <c r="F2468" s="133"/>
      <c r="G2468" s="133"/>
      <c r="H2468" s="133"/>
      <c r="I2468" s="133"/>
      <c r="J2468" s="133"/>
      <c r="K2468" s="133"/>
      <c r="L2468" s="133"/>
      <c r="M2468" s="133"/>
      <c r="N2468" s="133"/>
      <c r="O2468" s="133"/>
      <c r="P2468" s="133"/>
      <c r="Q2468" s="166"/>
      <c r="R2468" s="133"/>
      <c r="S2468" s="133"/>
      <c r="T2468" s="133"/>
      <c r="U2468" s="133"/>
      <c r="V2468" s="133"/>
      <c r="W2468" s="133"/>
      <c r="X2468" s="133"/>
    </row>
    <row r="2469" spans="1:24" x14ac:dyDescent="0.2">
      <c r="A2469" s="133"/>
      <c r="B2469" s="133"/>
      <c r="C2469" s="136"/>
      <c r="D2469" s="136"/>
      <c r="E2469" s="133"/>
      <c r="F2469" s="133"/>
      <c r="G2469" s="133"/>
      <c r="H2469" s="133"/>
      <c r="I2469" s="133"/>
      <c r="J2469" s="133"/>
      <c r="K2469" s="133"/>
      <c r="L2469" s="133"/>
      <c r="M2469" s="133"/>
      <c r="N2469" s="133"/>
      <c r="O2469" s="133"/>
      <c r="P2469" s="133"/>
      <c r="Q2469" s="166"/>
      <c r="R2469" s="133"/>
      <c r="S2469" s="133"/>
      <c r="T2469" s="133"/>
      <c r="U2469" s="133"/>
      <c r="V2469" s="133"/>
      <c r="W2469" s="133"/>
      <c r="X2469" s="133"/>
    </row>
    <row r="2470" spans="1:24" x14ac:dyDescent="0.2">
      <c r="A2470" s="133"/>
      <c r="B2470" s="133"/>
      <c r="C2470" s="136"/>
      <c r="D2470" s="136"/>
      <c r="E2470" s="133"/>
      <c r="F2470" s="133"/>
      <c r="G2470" s="133"/>
      <c r="H2470" s="133"/>
      <c r="I2470" s="133"/>
      <c r="J2470" s="133"/>
      <c r="K2470" s="133"/>
      <c r="L2470" s="133"/>
      <c r="M2470" s="133"/>
      <c r="N2470" s="133"/>
      <c r="O2470" s="133"/>
      <c r="P2470" s="133"/>
      <c r="Q2470" s="166"/>
      <c r="R2470" s="133"/>
      <c r="S2470" s="133"/>
      <c r="T2470" s="133"/>
      <c r="U2470" s="133"/>
      <c r="V2470" s="133"/>
      <c r="W2470" s="133"/>
      <c r="X2470" s="133"/>
    </row>
    <row r="2471" spans="1:24" x14ac:dyDescent="0.2">
      <c r="A2471" s="133"/>
      <c r="B2471" s="133"/>
      <c r="C2471" s="136"/>
      <c r="D2471" s="136"/>
      <c r="E2471" s="133"/>
      <c r="F2471" s="133"/>
      <c r="G2471" s="133"/>
      <c r="H2471" s="133"/>
      <c r="I2471" s="133"/>
      <c r="J2471" s="133"/>
      <c r="K2471" s="133"/>
      <c r="L2471" s="133"/>
      <c r="M2471" s="133"/>
      <c r="N2471" s="133"/>
      <c r="O2471" s="133"/>
      <c r="P2471" s="133"/>
      <c r="Q2471" s="166"/>
      <c r="R2471" s="133"/>
      <c r="S2471" s="133"/>
      <c r="T2471" s="133"/>
      <c r="U2471" s="133"/>
      <c r="V2471" s="133"/>
      <c r="W2471" s="133"/>
      <c r="X2471" s="133"/>
    </row>
    <row r="2472" spans="1:24" x14ac:dyDescent="0.2">
      <c r="A2472" s="133"/>
      <c r="B2472" s="133"/>
      <c r="C2472" s="136"/>
      <c r="D2472" s="136"/>
      <c r="E2472" s="133"/>
      <c r="F2472" s="133"/>
      <c r="G2472" s="133"/>
      <c r="H2472" s="133"/>
      <c r="I2472" s="133"/>
      <c r="J2472" s="133"/>
      <c r="K2472" s="133"/>
      <c r="L2472" s="133"/>
      <c r="M2472" s="133"/>
      <c r="N2472" s="133"/>
      <c r="O2472" s="133"/>
      <c r="P2472" s="133"/>
      <c r="Q2472" s="166"/>
      <c r="R2472" s="133"/>
      <c r="S2472" s="133"/>
      <c r="T2472" s="133"/>
      <c r="U2472" s="133"/>
      <c r="V2472" s="133"/>
      <c r="W2472" s="133"/>
      <c r="X2472" s="133"/>
    </row>
    <row r="2473" spans="1:24" x14ac:dyDescent="0.2">
      <c r="A2473" s="133"/>
      <c r="B2473" s="133"/>
      <c r="C2473" s="136"/>
      <c r="D2473" s="136"/>
      <c r="E2473" s="133"/>
      <c r="F2473" s="133"/>
      <c r="G2473" s="133"/>
      <c r="H2473" s="133"/>
      <c r="I2473" s="133"/>
      <c r="J2473" s="133"/>
      <c r="K2473" s="133"/>
      <c r="L2473" s="133"/>
      <c r="M2473" s="133"/>
      <c r="N2473" s="133"/>
      <c r="O2473" s="133"/>
      <c r="P2473" s="133"/>
      <c r="Q2473" s="166"/>
      <c r="R2473" s="133"/>
      <c r="S2473" s="133"/>
      <c r="T2473" s="133"/>
      <c r="U2473" s="133"/>
      <c r="V2473" s="133"/>
      <c r="W2473" s="133"/>
      <c r="X2473" s="133"/>
    </row>
    <row r="2474" spans="1:24" x14ac:dyDescent="0.2">
      <c r="A2474" s="133"/>
      <c r="B2474" s="133"/>
      <c r="C2474" s="136"/>
      <c r="D2474" s="136"/>
      <c r="E2474" s="133"/>
      <c r="F2474" s="133"/>
      <c r="G2474" s="133"/>
      <c r="H2474" s="133"/>
      <c r="I2474" s="133"/>
      <c r="J2474" s="133"/>
      <c r="K2474" s="133"/>
      <c r="L2474" s="133"/>
      <c r="M2474" s="133"/>
      <c r="N2474" s="133"/>
      <c r="O2474" s="133"/>
      <c r="P2474" s="133"/>
      <c r="Q2474" s="166"/>
      <c r="R2474" s="133"/>
      <c r="S2474" s="133"/>
      <c r="T2474" s="133"/>
      <c r="U2474" s="133"/>
      <c r="V2474" s="133"/>
      <c r="W2474" s="133"/>
      <c r="X2474" s="133"/>
    </row>
    <row r="2475" spans="1:24" x14ac:dyDescent="0.2">
      <c r="A2475" s="133"/>
      <c r="B2475" s="133"/>
      <c r="C2475" s="136"/>
      <c r="D2475" s="136"/>
      <c r="E2475" s="133"/>
      <c r="F2475" s="133"/>
      <c r="G2475" s="133"/>
      <c r="H2475" s="133"/>
      <c r="I2475" s="133"/>
      <c r="J2475" s="133"/>
      <c r="K2475" s="133"/>
      <c r="L2475" s="133"/>
      <c r="M2475" s="133"/>
      <c r="N2475" s="133"/>
      <c r="O2475" s="133"/>
      <c r="P2475" s="133"/>
      <c r="Q2475" s="166"/>
      <c r="R2475" s="133"/>
      <c r="S2475" s="133"/>
      <c r="T2475" s="133"/>
      <c r="U2475" s="133"/>
      <c r="V2475" s="133"/>
      <c r="W2475" s="133"/>
      <c r="X2475" s="133"/>
    </row>
    <row r="2476" spans="1:24" x14ac:dyDescent="0.2">
      <c r="A2476" s="133"/>
      <c r="B2476" s="133"/>
      <c r="C2476" s="136"/>
      <c r="D2476" s="136"/>
      <c r="E2476" s="133"/>
      <c r="F2476" s="133"/>
      <c r="G2476" s="133"/>
      <c r="H2476" s="133"/>
      <c r="I2476" s="133"/>
      <c r="J2476" s="133"/>
      <c r="K2476" s="133"/>
      <c r="L2476" s="133"/>
      <c r="M2476" s="133"/>
      <c r="N2476" s="133"/>
      <c r="O2476" s="133"/>
      <c r="P2476" s="133"/>
      <c r="Q2476" s="166"/>
      <c r="R2476" s="133"/>
      <c r="S2476" s="133"/>
      <c r="T2476" s="133"/>
      <c r="U2476" s="133"/>
      <c r="V2476" s="133"/>
      <c r="W2476" s="133"/>
      <c r="X2476" s="133"/>
    </row>
    <row r="2477" spans="1:24" x14ac:dyDescent="0.2">
      <c r="A2477" s="133"/>
      <c r="B2477" s="133"/>
      <c r="C2477" s="136"/>
      <c r="D2477" s="136"/>
      <c r="E2477" s="133"/>
      <c r="F2477" s="133"/>
      <c r="G2477" s="133"/>
      <c r="H2477" s="133"/>
      <c r="I2477" s="133"/>
      <c r="J2477" s="133"/>
      <c r="K2477" s="133"/>
      <c r="L2477" s="133"/>
      <c r="M2477" s="133"/>
      <c r="N2477" s="133"/>
      <c r="O2477" s="133"/>
      <c r="P2477" s="133"/>
      <c r="Q2477" s="166"/>
      <c r="R2477" s="133"/>
      <c r="S2477" s="133"/>
      <c r="T2477" s="133"/>
      <c r="U2477" s="133"/>
      <c r="V2477" s="133"/>
      <c r="W2477" s="133"/>
      <c r="X2477" s="133"/>
    </row>
    <row r="2478" spans="1:24" x14ac:dyDescent="0.2">
      <c r="A2478" s="133"/>
      <c r="B2478" s="133"/>
      <c r="C2478" s="136"/>
      <c r="D2478" s="136"/>
      <c r="E2478" s="133"/>
      <c r="F2478" s="133"/>
      <c r="G2478" s="133"/>
      <c r="H2478" s="133"/>
      <c r="I2478" s="133"/>
      <c r="J2478" s="133"/>
      <c r="K2478" s="133"/>
      <c r="L2478" s="133"/>
      <c r="M2478" s="133"/>
      <c r="N2478" s="133"/>
      <c r="O2478" s="133"/>
      <c r="P2478" s="133"/>
      <c r="Q2478" s="166"/>
      <c r="R2478" s="133"/>
      <c r="S2478" s="133"/>
      <c r="T2478" s="133"/>
      <c r="U2478" s="133"/>
      <c r="V2478" s="133"/>
      <c r="W2478" s="133"/>
      <c r="X2478" s="133"/>
    </row>
    <row r="2479" spans="1:24" x14ac:dyDescent="0.2">
      <c r="A2479" s="133"/>
      <c r="B2479" s="133"/>
      <c r="C2479" s="136"/>
      <c r="D2479" s="136"/>
      <c r="E2479" s="133"/>
      <c r="F2479" s="133"/>
      <c r="G2479" s="133"/>
      <c r="H2479" s="133"/>
      <c r="I2479" s="133"/>
      <c r="J2479" s="133"/>
      <c r="K2479" s="133"/>
      <c r="L2479" s="133"/>
      <c r="M2479" s="133"/>
      <c r="N2479" s="133"/>
      <c r="O2479" s="133"/>
      <c r="P2479" s="133"/>
      <c r="Q2479" s="166"/>
      <c r="R2479" s="133"/>
      <c r="S2479" s="133"/>
      <c r="T2479" s="133"/>
      <c r="U2479" s="133"/>
      <c r="V2479" s="133"/>
      <c r="W2479" s="133"/>
      <c r="X2479" s="133"/>
    </row>
    <row r="2480" spans="1:24" x14ac:dyDescent="0.2">
      <c r="A2480" s="133"/>
      <c r="B2480" s="133"/>
      <c r="C2480" s="136"/>
      <c r="D2480" s="136"/>
      <c r="E2480" s="133"/>
      <c r="F2480" s="133"/>
      <c r="G2480" s="133"/>
      <c r="H2480" s="133"/>
      <c r="I2480" s="133"/>
      <c r="J2480" s="133"/>
      <c r="K2480" s="133"/>
      <c r="L2480" s="133"/>
      <c r="M2480" s="133"/>
      <c r="N2480" s="133"/>
      <c r="O2480" s="133"/>
      <c r="P2480" s="133"/>
      <c r="Q2480" s="166"/>
      <c r="R2480" s="133"/>
      <c r="S2480" s="133"/>
      <c r="T2480" s="133"/>
      <c r="U2480" s="133"/>
      <c r="V2480" s="133"/>
      <c r="W2480" s="133"/>
      <c r="X2480" s="133"/>
    </row>
    <row r="2481" spans="1:24" x14ac:dyDescent="0.2">
      <c r="A2481" s="133"/>
      <c r="B2481" s="133"/>
      <c r="C2481" s="136"/>
      <c r="D2481" s="136"/>
      <c r="E2481" s="133"/>
      <c r="F2481" s="133"/>
      <c r="G2481" s="133"/>
      <c r="H2481" s="133"/>
      <c r="I2481" s="133"/>
      <c r="J2481" s="133"/>
      <c r="K2481" s="133"/>
      <c r="L2481" s="133"/>
      <c r="M2481" s="133"/>
      <c r="N2481" s="133"/>
      <c r="O2481" s="133"/>
      <c r="P2481" s="133"/>
      <c r="Q2481" s="166"/>
      <c r="R2481" s="133"/>
      <c r="S2481" s="133"/>
      <c r="T2481" s="133"/>
      <c r="U2481" s="133"/>
      <c r="V2481" s="133"/>
      <c r="W2481" s="133"/>
      <c r="X2481" s="133"/>
    </row>
    <row r="2482" spans="1:24" x14ac:dyDescent="0.2">
      <c r="A2482" s="133"/>
      <c r="B2482" s="133"/>
      <c r="C2482" s="136"/>
      <c r="D2482" s="136"/>
      <c r="E2482" s="133"/>
      <c r="F2482" s="133"/>
      <c r="G2482" s="133"/>
      <c r="H2482" s="133"/>
      <c r="I2482" s="133"/>
      <c r="J2482" s="133"/>
      <c r="K2482" s="133"/>
      <c r="L2482" s="133"/>
      <c r="M2482" s="133"/>
      <c r="N2482" s="133"/>
      <c r="O2482" s="133"/>
      <c r="P2482" s="133"/>
      <c r="Q2482" s="166"/>
      <c r="R2482" s="133"/>
      <c r="S2482" s="133"/>
      <c r="T2482" s="133"/>
      <c r="U2482" s="133"/>
      <c r="V2482" s="133"/>
      <c r="W2482" s="133"/>
      <c r="X2482" s="133"/>
    </row>
    <row r="2483" spans="1:24" x14ac:dyDescent="0.2">
      <c r="A2483" s="133"/>
      <c r="B2483" s="133"/>
      <c r="C2483" s="136"/>
      <c r="D2483" s="136"/>
      <c r="E2483" s="133"/>
      <c r="F2483" s="133"/>
      <c r="G2483" s="133"/>
      <c r="H2483" s="133"/>
      <c r="I2483" s="133"/>
      <c r="J2483" s="133"/>
      <c r="K2483" s="133"/>
      <c r="L2483" s="133"/>
      <c r="M2483" s="133"/>
      <c r="N2483" s="133"/>
      <c r="O2483" s="133"/>
      <c r="P2483" s="133"/>
      <c r="Q2483" s="166"/>
      <c r="R2483" s="133"/>
      <c r="S2483" s="133"/>
      <c r="T2483" s="133"/>
      <c r="U2483" s="133"/>
      <c r="V2483" s="133"/>
      <c r="W2483" s="133"/>
      <c r="X2483" s="133"/>
    </row>
    <row r="2484" spans="1:24" x14ac:dyDescent="0.2">
      <c r="A2484" s="133"/>
      <c r="B2484" s="133"/>
      <c r="C2484" s="136"/>
      <c r="D2484" s="136"/>
      <c r="E2484" s="133"/>
      <c r="F2484" s="133"/>
      <c r="G2484" s="133"/>
      <c r="H2484" s="133"/>
      <c r="I2484" s="133"/>
      <c r="J2484" s="133"/>
      <c r="K2484" s="133"/>
      <c r="L2484" s="133"/>
      <c r="M2484" s="133"/>
      <c r="N2484" s="133"/>
      <c r="O2484" s="133"/>
      <c r="P2484" s="133"/>
      <c r="Q2484" s="166"/>
      <c r="R2484" s="133"/>
      <c r="S2484" s="133"/>
      <c r="T2484" s="133"/>
      <c r="U2484" s="133"/>
      <c r="V2484" s="133"/>
      <c r="W2484" s="133"/>
      <c r="X2484" s="133"/>
    </row>
    <row r="2485" spans="1:24" x14ac:dyDescent="0.2">
      <c r="A2485" s="133"/>
      <c r="B2485" s="133"/>
      <c r="C2485" s="136"/>
      <c r="D2485" s="136"/>
      <c r="E2485" s="133"/>
      <c r="F2485" s="133"/>
      <c r="G2485" s="133"/>
      <c r="H2485" s="133"/>
      <c r="I2485" s="133"/>
      <c r="J2485" s="133"/>
      <c r="K2485" s="133"/>
      <c r="L2485" s="133"/>
      <c r="M2485" s="133"/>
      <c r="N2485" s="133"/>
      <c r="O2485" s="133"/>
      <c r="P2485" s="133"/>
      <c r="Q2485" s="166"/>
      <c r="R2485" s="133"/>
      <c r="S2485" s="133"/>
      <c r="T2485" s="133"/>
      <c r="U2485" s="133"/>
      <c r="V2485" s="133"/>
      <c r="W2485" s="133"/>
      <c r="X2485" s="133"/>
    </row>
    <row r="2486" spans="1:24" x14ac:dyDescent="0.2">
      <c r="A2486" s="133"/>
      <c r="B2486" s="133"/>
      <c r="C2486" s="136"/>
      <c r="D2486" s="136"/>
      <c r="E2486" s="133"/>
      <c r="F2486" s="133"/>
      <c r="G2486" s="133"/>
      <c r="H2486" s="133"/>
      <c r="I2486" s="133"/>
      <c r="J2486" s="133"/>
      <c r="K2486" s="133"/>
      <c r="L2486" s="133"/>
      <c r="M2486" s="133"/>
      <c r="N2486" s="133"/>
      <c r="O2486" s="133"/>
      <c r="P2486" s="133"/>
      <c r="Q2486" s="166"/>
      <c r="R2486" s="133"/>
      <c r="S2486" s="133"/>
      <c r="T2486" s="133"/>
      <c r="U2486" s="133"/>
      <c r="V2486" s="133"/>
      <c r="W2486" s="133"/>
      <c r="X2486" s="133"/>
    </row>
    <row r="2487" spans="1:24" x14ac:dyDescent="0.2">
      <c r="A2487" s="133"/>
      <c r="B2487" s="133"/>
      <c r="C2487" s="136"/>
      <c r="D2487" s="136"/>
      <c r="E2487" s="133"/>
      <c r="F2487" s="133"/>
      <c r="G2487" s="133"/>
      <c r="H2487" s="133"/>
      <c r="I2487" s="133"/>
      <c r="J2487" s="133"/>
      <c r="K2487" s="133"/>
      <c r="L2487" s="133"/>
      <c r="M2487" s="133"/>
      <c r="N2487" s="133"/>
      <c r="O2487" s="133"/>
      <c r="P2487" s="133"/>
      <c r="Q2487" s="166"/>
      <c r="R2487" s="133"/>
      <c r="S2487" s="133"/>
      <c r="T2487" s="133"/>
      <c r="U2487" s="133"/>
      <c r="V2487" s="133"/>
      <c r="W2487" s="133"/>
      <c r="X2487" s="133"/>
    </row>
    <row r="2488" spans="1:24" x14ac:dyDescent="0.2">
      <c r="A2488" s="133"/>
      <c r="B2488" s="133"/>
      <c r="C2488" s="136"/>
      <c r="D2488" s="136"/>
      <c r="E2488" s="133"/>
      <c r="F2488" s="133"/>
      <c r="G2488" s="133"/>
      <c r="H2488" s="133"/>
      <c r="I2488" s="133"/>
      <c r="J2488" s="133"/>
      <c r="K2488" s="133"/>
      <c r="L2488" s="133"/>
      <c r="M2488" s="133"/>
      <c r="N2488" s="133"/>
      <c r="O2488" s="133"/>
      <c r="P2488" s="133"/>
      <c r="Q2488" s="166"/>
      <c r="R2488" s="133"/>
      <c r="S2488" s="133"/>
      <c r="T2488" s="133"/>
      <c r="U2488" s="133"/>
      <c r="V2488" s="133"/>
      <c r="W2488" s="133"/>
      <c r="X2488" s="133"/>
    </row>
    <row r="2489" spans="1:24" x14ac:dyDescent="0.2">
      <c r="A2489" s="133"/>
      <c r="B2489" s="133"/>
      <c r="C2489" s="136"/>
      <c r="D2489" s="136"/>
      <c r="E2489" s="133"/>
      <c r="F2489" s="133"/>
      <c r="G2489" s="133"/>
      <c r="H2489" s="133"/>
      <c r="I2489" s="133"/>
      <c r="J2489" s="133"/>
      <c r="K2489" s="133"/>
      <c r="L2489" s="133"/>
      <c r="M2489" s="133"/>
      <c r="N2489" s="133"/>
      <c r="O2489" s="133"/>
      <c r="P2489" s="133"/>
      <c r="Q2489" s="166"/>
      <c r="R2489" s="133"/>
      <c r="S2489" s="133"/>
      <c r="T2489" s="133"/>
      <c r="U2489" s="133"/>
      <c r="V2489" s="133"/>
      <c r="W2489" s="133"/>
      <c r="X2489" s="133"/>
    </row>
    <row r="2490" spans="1:24" x14ac:dyDescent="0.2">
      <c r="A2490" s="133"/>
      <c r="B2490" s="133"/>
      <c r="C2490" s="136"/>
      <c r="D2490" s="136"/>
      <c r="E2490" s="133"/>
      <c r="F2490" s="133"/>
      <c r="G2490" s="133"/>
      <c r="H2490" s="133"/>
      <c r="I2490" s="133"/>
      <c r="J2490" s="133"/>
      <c r="K2490" s="133"/>
      <c r="L2490" s="133"/>
      <c r="M2490" s="133"/>
      <c r="N2490" s="133"/>
      <c r="O2490" s="133"/>
      <c r="P2490" s="133"/>
      <c r="Q2490" s="166"/>
      <c r="R2490" s="133"/>
      <c r="S2490" s="133"/>
      <c r="T2490" s="133"/>
      <c r="U2490" s="133"/>
      <c r="V2490" s="133"/>
      <c r="W2490" s="133"/>
      <c r="X2490" s="133"/>
    </row>
    <row r="2491" spans="1:24" x14ac:dyDescent="0.2">
      <c r="A2491" s="133"/>
      <c r="B2491" s="133"/>
      <c r="C2491" s="136"/>
      <c r="D2491" s="136"/>
      <c r="E2491" s="133"/>
      <c r="F2491" s="133"/>
      <c r="G2491" s="133"/>
      <c r="H2491" s="133"/>
      <c r="I2491" s="133"/>
      <c r="J2491" s="133"/>
      <c r="K2491" s="133"/>
      <c r="L2491" s="133"/>
      <c r="M2491" s="133"/>
      <c r="N2491" s="133"/>
      <c r="O2491" s="133"/>
      <c r="P2491" s="133"/>
      <c r="Q2491" s="166"/>
      <c r="R2491" s="133"/>
      <c r="S2491" s="133"/>
      <c r="T2491" s="133"/>
      <c r="U2491" s="133"/>
      <c r="V2491" s="133"/>
      <c r="W2491" s="133"/>
      <c r="X2491" s="133"/>
    </row>
    <row r="2492" spans="1:24" x14ac:dyDescent="0.2">
      <c r="A2492" s="133"/>
      <c r="B2492" s="133"/>
      <c r="C2492" s="136"/>
      <c r="D2492" s="136"/>
      <c r="E2492" s="133"/>
      <c r="F2492" s="133"/>
      <c r="G2492" s="133"/>
      <c r="H2492" s="133"/>
      <c r="I2492" s="133"/>
      <c r="J2492" s="133"/>
      <c r="K2492" s="133"/>
      <c r="L2492" s="133"/>
      <c r="M2492" s="133"/>
      <c r="N2492" s="133"/>
      <c r="O2492" s="133"/>
      <c r="P2492" s="133"/>
      <c r="Q2492" s="166"/>
      <c r="R2492" s="133"/>
      <c r="S2492" s="133"/>
      <c r="T2492" s="133"/>
      <c r="U2492" s="133"/>
      <c r="V2492" s="133"/>
      <c r="W2492" s="133"/>
      <c r="X2492" s="133"/>
    </row>
    <row r="2493" spans="1:24" x14ac:dyDescent="0.2">
      <c r="A2493" s="133"/>
      <c r="B2493" s="133"/>
      <c r="C2493" s="136"/>
      <c r="D2493" s="136"/>
      <c r="E2493" s="133"/>
      <c r="F2493" s="133"/>
      <c r="G2493" s="133"/>
      <c r="H2493" s="133"/>
      <c r="I2493" s="133"/>
      <c r="J2493" s="133"/>
      <c r="K2493" s="133"/>
      <c r="L2493" s="133"/>
      <c r="M2493" s="133"/>
      <c r="N2493" s="133"/>
      <c r="O2493" s="133"/>
      <c r="P2493" s="133"/>
      <c r="Q2493" s="166"/>
      <c r="R2493" s="133"/>
      <c r="S2493" s="133"/>
      <c r="T2493" s="133"/>
      <c r="U2493" s="133"/>
      <c r="V2493" s="133"/>
      <c r="W2493" s="133"/>
      <c r="X2493" s="133"/>
    </row>
    <row r="2494" spans="1:24" x14ac:dyDescent="0.2">
      <c r="A2494" s="133"/>
      <c r="B2494" s="133"/>
      <c r="C2494" s="136"/>
      <c r="D2494" s="136"/>
      <c r="E2494" s="133"/>
      <c r="F2494" s="133"/>
      <c r="G2494" s="133"/>
      <c r="H2494" s="133"/>
      <c r="I2494" s="133"/>
      <c r="J2494" s="133"/>
      <c r="K2494" s="133"/>
      <c r="L2494" s="133"/>
      <c r="M2494" s="133"/>
      <c r="N2494" s="133"/>
      <c r="O2494" s="133"/>
      <c r="P2494" s="133"/>
      <c r="Q2494" s="166"/>
      <c r="R2494" s="133"/>
      <c r="S2494" s="133"/>
      <c r="T2494" s="133"/>
      <c r="U2494" s="133"/>
      <c r="V2494" s="133"/>
      <c r="W2494" s="133"/>
      <c r="X2494" s="133"/>
    </row>
    <row r="2495" spans="1:24" x14ac:dyDescent="0.2">
      <c r="A2495" s="133"/>
      <c r="B2495" s="133"/>
      <c r="C2495" s="136"/>
      <c r="D2495" s="136"/>
      <c r="E2495" s="133"/>
      <c r="F2495" s="133"/>
      <c r="G2495" s="133"/>
      <c r="H2495" s="133"/>
      <c r="I2495" s="133"/>
      <c r="J2495" s="133"/>
      <c r="K2495" s="133"/>
      <c r="L2495" s="133"/>
      <c r="M2495" s="133"/>
      <c r="N2495" s="133"/>
      <c r="O2495" s="133"/>
      <c r="P2495" s="133"/>
      <c r="Q2495" s="166"/>
      <c r="R2495" s="133"/>
      <c r="S2495" s="133"/>
      <c r="T2495" s="133"/>
      <c r="U2495" s="133"/>
      <c r="V2495" s="133"/>
      <c r="W2495" s="133"/>
      <c r="X2495" s="133"/>
    </row>
    <row r="2496" spans="1:24" x14ac:dyDescent="0.2">
      <c r="A2496" s="133"/>
      <c r="B2496" s="133"/>
      <c r="C2496" s="136"/>
      <c r="D2496" s="136"/>
      <c r="E2496" s="133"/>
      <c r="F2496" s="133"/>
      <c r="G2496" s="133"/>
      <c r="H2496" s="133"/>
      <c r="I2496" s="133"/>
      <c r="J2496" s="133"/>
      <c r="K2496" s="133"/>
      <c r="L2496" s="133"/>
      <c r="M2496" s="133"/>
      <c r="N2496" s="133"/>
      <c r="O2496" s="133"/>
      <c r="P2496" s="133"/>
      <c r="Q2496" s="166"/>
      <c r="R2496" s="133"/>
      <c r="S2496" s="133"/>
      <c r="T2496" s="133"/>
      <c r="U2496" s="133"/>
      <c r="V2496" s="133"/>
      <c r="W2496" s="133"/>
      <c r="X2496" s="133"/>
    </row>
    <row r="2497" spans="1:24" x14ac:dyDescent="0.2">
      <c r="A2497" s="133"/>
      <c r="B2497" s="133"/>
      <c r="C2497" s="136"/>
      <c r="D2497" s="136"/>
      <c r="E2497" s="133"/>
      <c r="F2497" s="133"/>
      <c r="G2497" s="133"/>
      <c r="H2497" s="133"/>
      <c r="I2497" s="133"/>
      <c r="J2497" s="133"/>
      <c r="K2497" s="133"/>
      <c r="L2497" s="133"/>
      <c r="M2497" s="133"/>
      <c r="N2497" s="133"/>
      <c r="O2497" s="133"/>
      <c r="P2497" s="133"/>
      <c r="Q2497" s="166"/>
      <c r="R2497" s="133"/>
      <c r="S2497" s="133"/>
      <c r="T2497" s="133"/>
      <c r="U2497" s="133"/>
      <c r="V2497" s="133"/>
      <c r="W2497" s="133"/>
      <c r="X2497" s="133"/>
    </row>
    <row r="2498" spans="1:24" x14ac:dyDescent="0.2">
      <c r="A2498" s="133"/>
      <c r="B2498" s="133"/>
      <c r="C2498" s="136"/>
      <c r="D2498" s="136"/>
      <c r="E2498" s="133"/>
      <c r="F2498" s="133"/>
      <c r="G2498" s="133"/>
      <c r="H2498" s="133"/>
      <c r="I2498" s="133"/>
      <c r="J2498" s="133"/>
      <c r="K2498" s="133"/>
      <c r="L2498" s="133"/>
      <c r="M2498" s="133"/>
      <c r="N2498" s="133"/>
      <c r="O2498" s="133"/>
      <c r="P2498" s="133"/>
      <c r="Q2498" s="166"/>
      <c r="R2498" s="133"/>
      <c r="S2498" s="133"/>
      <c r="T2498" s="133"/>
      <c r="U2498" s="133"/>
      <c r="V2498" s="133"/>
      <c r="W2498" s="133"/>
      <c r="X2498" s="133"/>
    </row>
    <row r="2499" spans="1:24" x14ac:dyDescent="0.2">
      <c r="A2499" s="133"/>
      <c r="B2499" s="133"/>
      <c r="C2499" s="136"/>
      <c r="D2499" s="136"/>
      <c r="E2499" s="133"/>
      <c r="F2499" s="133"/>
      <c r="G2499" s="133"/>
      <c r="H2499" s="133"/>
      <c r="I2499" s="133"/>
      <c r="J2499" s="133"/>
      <c r="K2499" s="133"/>
      <c r="L2499" s="133"/>
      <c r="M2499" s="133"/>
      <c r="N2499" s="133"/>
      <c r="O2499" s="133"/>
      <c r="P2499" s="133"/>
      <c r="Q2499" s="166"/>
      <c r="R2499" s="133"/>
      <c r="S2499" s="133"/>
      <c r="T2499" s="133"/>
      <c r="U2499" s="133"/>
      <c r="V2499" s="133"/>
      <c r="W2499" s="133"/>
      <c r="X2499" s="133"/>
    </row>
    <row r="2500" spans="1:24" x14ac:dyDescent="0.2">
      <c r="A2500" s="133"/>
      <c r="B2500" s="133"/>
      <c r="C2500" s="136"/>
      <c r="D2500" s="136"/>
      <c r="E2500" s="133"/>
      <c r="F2500" s="133"/>
      <c r="G2500" s="133"/>
      <c r="H2500" s="133"/>
      <c r="I2500" s="133"/>
      <c r="J2500" s="133"/>
      <c r="K2500" s="133"/>
      <c r="L2500" s="133"/>
      <c r="M2500" s="133"/>
      <c r="N2500" s="133"/>
      <c r="O2500" s="133"/>
      <c r="P2500" s="133"/>
      <c r="Q2500" s="166"/>
      <c r="R2500" s="133"/>
      <c r="S2500" s="133"/>
      <c r="T2500" s="133"/>
      <c r="U2500" s="133"/>
      <c r="V2500" s="133"/>
      <c r="W2500" s="133"/>
      <c r="X2500" s="133"/>
    </row>
    <row r="2501" spans="1:24" x14ac:dyDescent="0.2">
      <c r="A2501" s="133"/>
      <c r="B2501" s="133"/>
      <c r="C2501" s="136"/>
      <c r="D2501" s="136"/>
      <c r="E2501" s="133"/>
      <c r="F2501" s="133"/>
      <c r="G2501" s="133"/>
      <c r="H2501" s="133"/>
      <c r="I2501" s="133"/>
      <c r="J2501" s="133"/>
      <c r="K2501" s="133"/>
      <c r="L2501" s="133"/>
      <c r="M2501" s="133"/>
      <c r="N2501" s="133"/>
      <c r="O2501" s="133"/>
      <c r="P2501" s="133"/>
      <c r="Q2501" s="166"/>
      <c r="R2501" s="133"/>
      <c r="S2501" s="133"/>
      <c r="T2501" s="133"/>
      <c r="U2501" s="133"/>
      <c r="V2501" s="133"/>
      <c r="W2501" s="133"/>
      <c r="X2501" s="133"/>
    </row>
    <row r="2502" spans="1:24" x14ac:dyDescent="0.2">
      <c r="A2502" s="133"/>
      <c r="B2502" s="133"/>
      <c r="C2502" s="136"/>
      <c r="D2502" s="136"/>
      <c r="E2502" s="133"/>
      <c r="F2502" s="133"/>
      <c r="G2502" s="133"/>
      <c r="H2502" s="133"/>
      <c r="I2502" s="133"/>
      <c r="J2502" s="133"/>
      <c r="K2502" s="133"/>
      <c r="L2502" s="133"/>
      <c r="M2502" s="133"/>
      <c r="N2502" s="133"/>
      <c r="O2502" s="133"/>
      <c r="P2502" s="133"/>
      <c r="Q2502" s="166"/>
      <c r="R2502" s="133"/>
      <c r="S2502" s="133"/>
      <c r="T2502" s="133"/>
      <c r="U2502" s="133"/>
      <c r="V2502" s="133"/>
      <c r="W2502" s="133"/>
      <c r="X2502" s="133"/>
    </row>
    <row r="2503" spans="1:24" x14ac:dyDescent="0.2">
      <c r="A2503" s="133"/>
      <c r="B2503" s="133"/>
      <c r="C2503" s="136"/>
      <c r="D2503" s="136"/>
      <c r="E2503" s="133"/>
      <c r="F2503" s="133"/>
      <c r="G2503" s="133"/>
      <c r="H2503" s="133"/>
      <c r="I2503" s="133"/>
      <c r="J2503" s="133"/>
      <c r="K2503" s="133"/>
      <c r="L2503" s="133"/>
      <c r="M2503" s="133"/>
      <c r="N2503" s="133"/>
      <c r="O2503" s="133"/>
      <c r="P2503" s="133"/>
      <c r="Q2503" s="166"/>
      <c r="R2503" s="133"/>
      <c r="S2503" s="133"/>
      <c r="T2503" s="133"/>
      <c r="U2503" s="133"/>
      <c r="V2503" s="133"/>
      <c r="W2503" s="133"/>
      <c r="X2503" s="133"/>
    </row>
    <row r="2504" spans="1:24" x14ac:dyDescent="0.2">
      <c r="A2504" s="133"/>
      <c r="B2504" s="133"/>
      <c r="C2504" s="136"/>
      <c r="D2504" s="136"/>
      <c r="E2504" s="133"/>
      <c r="F2504" s="133"/>
      <c r="G2504" s="133"/>
      <c r="H2504" s="133"/>
      <c r="I2504" s="133"/>
      <c r="J2504" s="133"/>
      <c r="K2504" s="133"/>
      <c r="L2504" s="133"/>
      <c r="M2504" s="133"/>
      <c r="N2504" s="133"/>
      <c r="O2504" s="133"/>
      <c r="P2504" s="133"/>
      <c r="Q2504" s="166"/>
      <c r="R2504" s="133"/>
      <c r="S2504" s="133"/>
      <c r="T2504" s="133"/>
      <c r="U2504" s="133"/>
      <c r="V2504" s="133"/>
      <c r="W2504" s="133"/>
      <c r="X2504" s="133"/>
    </row>
    <row r="2505" spans="1:24" x14ac:dyDescent="0.2">
      <c r="A2505" s="133"/>
      <c r="B2505" s="133"/>
      <c r="C2505" s="136"/>
      <c r="D2505" s="136"/>
      <c r="E2505" s="133"/>
      <c r="F2505" s="133"/>
      <c r="G2505" s="133"/>
      <c r="H2505" s="133"/>
      <c r="I2505" s="133"/>
      <c r="J2505" s="133"/>
      <c r="K2505" s="133"/>
      <c r="L2505" s="133"/>
      <c r="M2505" s="133"/>
      <c r="N2505" s="133"/>
      <c r="O2505" s="133"/>
      <c r="P2505" s="133"/>
      <c r="Q2505" s="166"/>
      <c r="R2505" s="133"/>
      <c r="S2505" s="133"/>
      <c r="T2505" s="133"/>
      <c r="U2505" s="133"/>
      <c r="V2505" s="133"/>
      <c r="W2505" s="133"/>
      <c r="X2505" s="133"/>
    </row>
    <row r="2506" spans="1:24" x14ac:dyDescent="0.2">
      <c r="A2506" s="133"/>
      <c r="B2506" s="133"/>
      <c r="C2506" s="136"/>
      <c r="D2506" s="136"/>
      <c r="E2506" s="133"/>
      <c r="F2506" s="133"/>
      <c r="G2506" s="133"/>
      <c r="H2506" s="133"/>
      <c r="I2506" s="133"/>
      <c r="J2506" s="133"/>
      <c r="K2506" s="133"/>
      <c r="L2506" s="133"/>
      <c r="M2506" s="133"/>
      <c r="N2506" s="133"/>
      <c r="O2506" s="133"/>
      <c r="P2506" s="133"/>
      <c r="Q2506" s="166"/>
      <c r="R2506" s="133"/>
      <c r="S2506" s="133"/>
      <c r="T2506" s="133"/>
      <c r="U2506" s="133"/>
      <c r="V2506" s="133"/>
      <c r="W2506" s="133"/>
      <c r="X2506" s="133"/>
    </row>
    <row r="2507" spans="1:24" x14ac:dyDescent="0.2">
      <c r="A2507" s="133"/>
      <c r="B2507" s="133"/>
      <c r="C2507" s="136"/>
      <c r="D2507" s="136"/>
      <c r="E2507" s="133"/>
      <c r="F2507" s="133"/>
      <c r="G2507" s="133"/>
      <c r="H2507" s="133"/>
      <c r="I2507" s="133"/>
      <c r="J2507" s="133"/>
      <c r="K2507" s="133"/>
      <c r="L2507" s="133"/>
      <c r="M2507" s="133"/>
      <c r="N2507" s="133"/>
      <c r="O2507" s="133"/>
      <c r="P2507" s="133"/>
      <c r="Q2507" s="166"/>
      <c r="R2507" s="133"/>
      <c r="S2507" s="133"/>
      <c r="T2507" s="133"/>
      <c r="U2507" s="133"/>
      <c r="V2507" s="133"/>
      <c r="W2507" s="133"/>
      <c r="X2507" s="133"/>
    </row>
    <row r="2508" spans="1:24" x14ac:dyDescent="0.2">
      <c r="A2508" s="133"/>
      <c r="B2508" s="133"/>
      <c r="C2508" s="136"/>
      <c r="D2508" s="136"/>
      <c r="E2508" s="133"/>
      <c r="F2508" s="133"/>
      <c r="G2508" s="133"/>
      <c r="H2508" s="133"/>
      <c r="I2508" s="133"/>
      <c r="J2508" s="133"/>
      <c r="K2508" s="133"/>
      <c r="L2508" s="133"/>
      <c r="M2508" s="133"/>
      <c r="N2508" s="133"/>
      <c r="O2508" s="133"/>
      <c r="P2508" s="133"/>
      <c r="Q2508" s="166"/>
      <c r="R2508" s="133"/>
      <c r="S2508" s="133"/>
      <c r="T2508" s="133"/>
      <c r="U2508" s="133"/>
      <c r="V2508" s="133"/>
      <c r="W2508" s="133"/>
      <c r="X2508" s="133"/>
    </row>
    <row r="2509" spans="1:24" x14ac:dyDescent="0.2">
      <c r="A2509" s="133"/>
      <c r="B2509" s="133"/>
      <c r="C2509" s="136"/>
      <c r="D2509" s="136"/>
      <c r="E2509" s="133"/>
      <c r="F2509" s="133"/>
      <c r="G2509" s="133"/>
      <c r="H2509" s="133"/>
      <c r="I2509" s="133"/>
      <c r="J2509" s="133"/>
      <c r="K2509" s="133"/>
      <c r="L2509" s="133"/>
      <c r="M2509" s="133"/>
      <c r="N2509" s="133"/>
      <c r="O2509" s="133"/>
      <c r="P2509" s="133"/>
      <c r="Q2509" s="166"/>
      <c r="R2509" s="133"/>
      <c r="S2509" s="133"/>
      <c r="T2509" s="133"/>
      <c r="U2509" s="133"/>
      <c r="V2509" s="133"/>
      <c r="W2509" s="133"/>
      <c r="X2509" s="133"/>
    </row>
    <row r="2510" spans="1:24" x14ac:dyDescent="0.2">
      <c r="A2510" s="133"/>
      <c r="B2510" s="133"/>
      <c r="C2510" s="136"/>
      <c r="D2510" s="136"/>
      <c r="E2510" s="133"/>
      <c r="F2510" s="133"/>
      <c r="G2510" s="133"/>
      <c r="H2510" s="133"/>
      <c r="I2510" s="133"/>
      <c r="J2510" s="133"/>
      <c r="K2510" s="133"/>
      <c r="L2510" s="133"/>
      <c r="M2510" s="133"/>
      <c r="N2510" s="133"/>
      <c r="O2510" s="133"/>
      <c r="P2510" s="133"/>
      <c r="Q2510" s="166"/>
      <c r="R2510" s="133"/>
      <c r="S2510" s="133"/>
      <c r="T2510" s="133"/>
      <c r="U2510" s="133"/>
      <c r="V2510" s="133"/>
      <c r="W2510" s="133"/>
      <c r="X2510" s="133"/>
    </row>
    <row r="2511" spans="1:24" x14ac:dyDescent="0.2">
      <c r="A2511" s="133"/>
      <c r="B2511" s="133"/>
      <c r="C2511" s="136"/>
      <c r="D2511" s="136"/>
      <c r="E2511" s="133"/>
      <c r="F2511" s="133"/>
      <c r="G2511" s="133"/>
      <c r="H2511" s="133"/>
      <c r="I2511" s="133"/>
      <c r="J2511" s="133"/>
      <c r="K2511" s="133"/>
      <c r="L2511" s="133"/>
      <c r="M2511" s="133"/>
      <c r="N2511" s="133"/>
      <c r="O2511" s="133"/>
      <c r="P2511" s="133"/>
      <c r="Q2511" s="166"/>
      <c r="R2511" s="133"/>
      <c r="S2511" s="133"/>
      <c r="T2511" s="133"/>
      <c r="U2511" s="133"/>
      <c r="V2511" s="133"/>
      <c r="W2511" s="133"/>
      <c r="X2511" s="133"/>
    </row>
    <row r="2512" spans="1:24" x14ac:dyDescent="0.2">
      <c r="A2512" s="133"/>
      <c r="B2512" s="133"/>
      <c r="C2512" s="136"/>
      <c r="D2512" s="136"/>
      <c r="E2512" s="133"/>
      <c r="F2512" s="133"/>
      <c r="G2512" s="133"/>
      <c r="H2512" s="133"/>
      <c r="I2512" s="133"/>
      <c r="J2512" s="133"/>
      <c r="K2512" s="133"/>
      <c r="L2512" s="133"/>
      <c r="M2512" s="133"/>
      <c r="N2512" s="133"/>
      <c r="O2512" s="133"/>
      <c r="P2512" s="133"/>
      <c r="Q2512" s="166"/>
      <c r="R2512" s="133"/>
      <c r="S2512" s="133"/>
      <c r="T2512" s="133"/>
      <c r="U2512" s="133"/>
      <c r="V2512" s="133"/>
      <c r="W2512" s="133"/>
      <c r="X2512" s="133"/>
    </row>
    <row r="2513" spans="1:24" x14ac:dyDescent="0.2">
      <c r="A2513" s="133"/>
      <c r="B2513" s="133"/>
      <c r="C2513" s="136"/>
      <c r="D2513" s="136"/>
      <c r="E2513" s="133"/>
      <c r="F2513" s="133"/>
      <c r="G2513" s="133"/>
      <c r="H2513" s="133"/>
      <c r="I2513" s="133"/>
      <c r="J2513" s="133"/>
      <c r="K2513" s="133"/>
      <c r="L2513" s="133"/>
      <c r="M2513" s="133"/>
      <c r="N2513" s="133"/>
      <c r="O2513" s="133"/>
      <c r="P2513" s="133"/>
      <c r="Q2513" s="166"/>
      <c r="R2513" s="133"/>
      <c r="S2513" s="133"/>
      <c r="T2513" s="133"/>
      <c r="U2513" s="133"/>
      <c r="V2513" s="133"/>
      <c r="W2513" s="133"/>
      <c r="X2513" s="133"/>
    </row>
    <row r="2514" spans="1:24" x14ac:dyDescent="0.2">
      <c r="A2514" s="133"/>
      <c r="B2514" s="133"/>
      <c r="C2514" s="136"/>
      <c r="D2514" s="136"/>
      <c r="E2514" s="133"/>
      <c r="F2514" s="133"/>
      <c r="G2514" s="133"/>
      <c r="H2514" s="133"/>
      <c r="I2514" s="133"/>
      <c r="J2514" s="133"/>
      <c r="K2514" s="133"/>
      <c r="L2514" s="133"/>
      <c r="M2514" s="133"/>
      <c r="N2514" s="133"/>
      <c r="O2514" s="133"/>
      <c r="P2514" s="133"/>
      <c r="Q2514" s="166"/>
      <c r="R2514" s="133"/>
      <c r="S2514" s="133"/>
      <c r="T2514" s="133"/>
      <c r="U2514" s="133"/>
      <c r="V2514" s="133"/>
      <c r="W2514" s="133"/>
      <c r="X2514" s="133"/>
    </row>
    <row r="2515" spans="1:24" x14ac:dyDescent="0.2">
      <c r="A2515" s="133"/>
      <c r="B2515" s="133"/>
      <c r="C2515" s="136"/>
      <c r="D2515" s="136"/>
      <c r="E2515" s="133"/>
      <c r="F2515" s="133"/>
      <c r="G2515" s="133"/>
      <c r="H2515" s="133"/>
      <c r="I2515" s="133"/>
      <c r="J2515" s="133"/>
      <c r="K2515" s="133"/>
      <c r="L2515" s="133"/>
      <c r="M2515" s="133"/>
      <c r="N2515" s="133"/>
      <c r="O2515" s="133"/>
      <c r="P2515" s="133"/>
      <c r="Q2515" s="166"/>
      <c r="R2515" s="133"/>
      <c r="S2515" s="133"/>
      <c r="T2515" s="133"/>
      <c r="U2515" s="133"/>
      <c r="V2515" s="133"/>
      <c r="W2515" s="133"/>
      <c r="X2515" s="133"/>
    </row>
    <row r="2516" spans="1:24" x14ac:dyDescent="0.2">
      <c r="A2516" s="133"/>
      <c r="B2516" s="133"/>
      <c r="C2516" s="136"/>
      <c r="D2516" s="136"/>
      <c r="E2516" s="133"/>
      <c r="F2516" s="133"/>
      <c r="G2516" s="133"/>
      <c r="H2516" s="133"/>
      <c r="I2516" s="133"/>
      <c r="J2516" s="133"/>
      <c r="K2516" s="133"/>
      <c r="L2516" s="133"/>
      <c r="M2516" s="133"/>
      <c r="N2516" s="133"/>
      <c r="O2516" s="133"/>
      <c r="P2516" s="133"/>
      <c r="Q2516" s="166"/>
      <c r="R2516" s="133"/>
      <c r="S2516" s="133"/>
      <c r="T2516" s="133"/>
      <c r="U2516" s="133"/>
      <c r="V2516" s="133"/>
      <c r="W2516" s="133"/>
      <c r="X2516" s="133"/>
    </row>
    <row r="2517" spans="1:24" x14ac:dyDescent="0.2">
      <c r="A2517" s="133"/>
      <c r="B2517" s="133"/>
      <c r="C2517" s="136"/>
      <c r="D2517" s="136"/>
      <c r="E2517" s="133"/>
      <c r="F2517" s="133"/>
      <c r="G2517" s="133"/>
      <c r="H2517" s="133"/>
      <c r="I2517" s="133"/>
      <c r="J2517" s="133"/>
      <c r="K2517" s="133"/>
      <c r="L2517" s="133"/>
      <c r="M2517" s="133"/>
      <c r="N2517" s="133"/>
      <c r="O2517" s="133"/>
      <c r="P2517" s="133"/>
      <c r="Q2517" s="166"/>
      <c r="R2517" s="133"/>
      <c r="S2517" s="133"/>
      <c r="T2517" s="133"/>
      <c r="U2517" s="133"/>
      <c r="V2517" s="133"/>
      <c r="W2517" s="133"/>
      <c r="X2517" s="133"/>
    </row>
    <row r="2518" spans="1:24" x14ac:dyDescent="0.2">
      <c r="A2518" s="133"/>
      <c r="B2518" s="133"/>
      <c r="C2518" s="136"/>
      <c r="D2518" s="136"/>
      <c r="E2518" s="133"/>
      <c r="F2518" s="133"/>
      <c r="G2518" s="133"/>
      <c r="H2518" s="133"/>
      <c r="I2518" s="133"/>
      <c r="J2518" s="133"/>
      <c r="K2518" s="133"/>
      <c r="L2518" s="133"/>
      <c r="M2518" s="133"/>
      <c r="N2518" s="133"/>
      <c r="O2518" s="133"/>
      <c r="P2518" s="133"/>
      <c r="Q2518" s="166"/>
      <c r="R2518" s="133"/>
      <c r="S2518" s="133"/>
      <c r="T2518" s="133"/>
      <c r="U2518" s="133"/>
      <c r="V2518" s="133"/>
      <c r="W2518" s="133"/>
      <c r="X2518" s="133"/>
    </row>
    <row r="2519" spans="1:24" x14ac:dyDescent="0.2">
      <c r="A2519" s="133"/>
      <c r="B2519" s="133"/>
      <c r="C2519" s="136"/>
      <c r="D2519" s="136"/>
      <c r="E2519" s="133"/>
      <c r="F2519" s="133"/>
      <c r="G2519" s="133"/>
      <c r="H2519" s="133"/>
      <c r="I2519" s="133"/>
      <c r="J2519" s="133"/>
      <c r="K2519" s="133"/>
      <c r="L2519" s="133"/>
      <c r="M2519" s="133"/>
      <c r="N2519" s="133"/>
      <c r="O2519" s="133"/>
      <c r="P2519" s="133"/>
      <c r="Q2519" s="166"/>
      <c r="R2519" s="133"/>
      <c r="S2519" s="133"/>
      <c r="T2519" s="133"/>
      <c r="U2519" s="133"/>
      <c r="V2519" s="133"/>
      <c r="W2519" s="133"/>
      <c r="X2519" s="133"/>
    </row>
    <row r="2520" spans="1:24" x14ac:dyDescent="0.2">
      <c r="A2520" s="133"/>
      <c r="B2520" s="133"/>
      <c r="C2520" s="136"/>
      <c r="D2520" s="136"/>
      <c r="E2520" s="133"/>
      <c r="F2520" s="133"/>
      <c r="G2520" s="133"/>
      <c r="H2520" s="133"/>
      <c r="I2520" s="133"/>
      <c r="J2520" s="133"/>
      <c r="K2520" s="133"/>
      <c r="L2520" s="133"/>
      <c r="M2520" s="133"/>
      <c r="N2520" s="133"/>
      <c r="O2520" s="133"/>
      <c r="P2520" s="133"/>
      <c r="Q2520" s="166"/>
      <c r="R2520" s="133"/>
      <c r="S2520" s="133"/>
      <c r="T2520" s="133"/>
      <c r="U2520" s="133"/>
      <c r="V2520" s="133"/>
      <c r="W2520" s="133"/>
      <c r="X2520" s="133"/>
    </row>
    <row r="2521" spans="1:24" x14ac:dyDescent="0.2">
      <c r="A2521" s="133"/>
      <c r="B2521" s="133"/>
      <c r="C2521" s="136"/>
      <c r="D2521" s="136"/>
      <c r="E2521" s="133"/>
      <c r="F2521" s="133"/>
      <c r="G2521" s="133"/>
      <c r="H2521" s="133"/>
      <c r="I2521" s="133"/>
      <c r="J2521" s="133"/>
      <c r="K2521" s="133"/>
      <c r="L2521" s="133"/>
      <c r="M2521" s="133"/>
      <c r="N2521" s="133"/>
      <c r="O2521" s="133"/>
      <c r="P2521" s="133"/>
      <c r="Q2521" s="166"/>
      <c r="R2521" s="133"/>
      <c r="S2521" s="133"/>
      <c r="T2521" s="133"/>
      <c r="U2521" s="133"/>
      <c r="V2521" s="133"/>
      <c r="W2521" s="133"/>
      <c r="X2521" s="133"/>
    </row>
    <row r="2522" spans="1:24" x14ac:dyDescent="0.2">
      <c r="A2522" s="133"/>
      <c r="B2522" s="133"/>
      <c r="C2522" s="136"/>
      <c r="D2522" s="136"/>
      <c r="E2522" s="133"/>
      <c r="F2522" s="133"/>
      <c r="G2522" s="133"/>
      <c r="H2522" s="133"/>
      <c r="I2522" s="133"/>
      <c r="J2522" s="133"/>
      <c r="K2522" s="133"/>
      <c r="L2522" s="133"/>
      <c r="M2522" s="133"/>
      <c r="N2522" s="133"/>
      <c r="O2522" s="133"/>
      <c r="P2522" s="133"/>
      <c r="Q2522" s="166"/>
      <c r="R2522" s="133"/>
      <c r="S2522" s="133"/>
      <c r="T2522" s="133"/>
      <c r="U2522" s="133"/>
      <c r="V2522" s="133"/>
      <c r="W2522" s="133"/>
      <c r="X2522" s="133"/>
    </row>
    <row r="2523" spans="1:24" x14ac:dyDescent="0.2">
      <c r="A2523" s="133"/>
      <c r="B2523" s="133"/>
      <c r="C2523" s="136"/>
      <c r="D2523" s="136"/>
      <c r="E2523" s="133"/>
      <c r="F2523" s="133"/>
      <c r="G2523" s="133"/>
      <c r="H2523" s="133"/>
      <c r="I2523" s="133"/>
      <c r="J2523" s="133"/>
      <c r="K2523" s="133"/>
      <c r="L2523" s="133"/>
      <c r="M2523" s="133"/>
      <c r="N2523" s="133"/>
      <c r="O2523" s="133"/>
      <c r="P2523" s="133"/>
      <c r="Q2523" s="166"/>
      <c r="R2523" s="133"/>
      <c r="S2523" s="133"/>
      <c r="T2523" s="133"/>
      <c r="U2523" s="133"/>
      <c r="V2523" s="133"/>
      <c r="W2523" s="133"/>
      <c r="X2523" s="133"/>
    </row>
    <row r="2524" spans="1:24" x14ac:dyDescent="0.2">
      <c r="A2524" s="133"/>
      <c r="B2524" s="133"/>
      <c r="C2524" s="136"/>
      <c r="D2524" s="136"/>
      <c r="E2524" s="133"/>
      <c r="F2524" s="133"/>
      <c r="G2524" s="133"/>
      <c r="H2524" s="133"/>
      <c r="I2524" s="133"/>
      <c r="J2524" s="133"/>
      <c r="K2524" s="133"/>
      <c r="L2524" s="133"/>
      <c r="M2524" s="133"/>
      <c r="N2524" s="133"/>
      <c r="O2524" s="133"/>
      <c r="P2524" s="133"/>
      <c r="Q2524" s="166"/>
      <c r="R2524" s="133"/>
      <c r="S2524" s="133"/>
      <c r="T2524" s="133"/>
      <c r="U2524" s="133"/>
      <c r="V2524" s="133"/>
      <c r="W2524" s="133"/>
      <c r="X2524" s="133"/>
    </row>
    <row r="2525" spans="1:24" x14ac:dyDescent="0.2">
      <c r="A2525" s="133"/>
      <c r="B2525" s="133"/>
      <c r="C2525" s="136"/>
      <c r="D2525" s="136"/>
      <c r="E2525" s="133"/>
      <c r="F2525" s="133"/>
      <c r="G2525" s="133"/>
      <c r="H2525" s="133"/>
      <c r="I2525" s="133"/>
      <c r="J2525" s="133"/>
      <c r="K2525" s="133"/>
      <c r="L2525" s="133"/>
      <c r="M2525" s="133"/>
      <c r="N2525" s="133"/>
      <c r="O2525" s="133"/>
      <c r="P2525" s="133"/>
      <c r="Q2525" s="166"/>
      <c r="R2525" s="133"/>
      <c r="S2525" s="133"/>
      <c r="T2525" s="133"/>
      <c r="U2525" s="133"/>
      <c r="V2525" s="133"/>
      <c r="W2525" s="133"/>
      <c r="X2525" s="133"/>
    </row>
    <row r="2526" spans="1:24" x14ac:dyDescent="0.2">
      <c r="A2526" s="133"/>
      <c r="B2526" s="133"/>
      <c r="C2526" s="136"/>
      <c r="D2526" s="136"/>
      <c r="E2526" s="133"/>
      <c r="F2526" s="133"/>
      <c r="G2526" s="133"/>
      <c r="H2526" s="133"/>
      <c r="I2526" s="133"/>
      <c r="J2526" s="133"/>
      <c r="K2526" s="133"/>
      <c r="L2526" s="133"/>
      <c r="M2526" s="133"/>
      <c r="N2526" s="133"/>
      <c r="O2526" s="133"/>
      <c r="P2526" s="133"/>
      <c r="Q2526" s="166"/>
      <c r="R2526" s="133"/>
      <c r="S2526" s="133"/>
      <c r="T2526" s="133"/>
      <c r="U2526" s="133"/>
      <c r="V2526" s="133"/>
      <c r="W2526" s="133"/>
      <c r="X2526" s="133"/>
    </row>
    <row r="2527" spans="1:24" x14ac:dyDescent="0.2">
      <c r="A2527" s="133"/>
      <c r="B2527" s="133"/>
      <c r="C2527" s="136"/>
      <c r="D2527" s="136"/>
      <c r="E2527" s="133"/>
      <c r="F2527" s="133"/>
      <c r="G2527" s="133"/>
      <c r="H2527" s="133"/>
      <c r="I2527" s="133"/>
      <c r="J2527" s="133"/>
      <c r="K2527" s="133"/>
      <c r="L2527" s="133"/>
      <c r="M2527" s="133"/>
      <c r="N2527" s="133"/>
      <c r="O2527" s="133"/>
      <c r="P2527" s="133"/>
      <c r="Q2527" s="166"/>
      <c r="R2527" s="133"/>
      <c r="S2527" s="133"/>
      <c r="T2527" s="133"/>
      <c r="U2527" s="133"/>
      <c r="V2527" s="133"/>
      <c r="W2527" s="133"/>
      <c r="X2527" s="133"/>
    </row>
    <row r="2528" spans="1:24" x14ac:dyDescent="0.2">
      <c r="A2528" s="133"/>
      <c r="B2528" s="133"/>
      <c r="C2528" s="136"/>
      <c r="D2528" s="136"/>
      <c r="E2528" s="133"/>
      <c r="F2528" s="133"/>
      <c r="G2528" s="133"/>
      <c r="H2528" s="133"/>
      <c r="I2528" s="133"/>
      <c r="J2528" s="133"/>
      <c r="K2528" s="133"/>
      <c r="L2528" s="133"/>
      <c r="M2528" s="133"/>
      <c r="N2528" s="133"/>
      <c r="O2528" s="133"/>
      <c r="P2528" s="133"/>
      <c r="Q2528" s="166"/>
      <c r="R2528" s="133"/>
      <c r="S2528" s="133"/>
      <c r="T2528" s="133"/>
      <c r="U2528" s="133"/>
      <c r="V2528" s="133"/>
      <c r="W2528" s="133"/>
      <c r="X2528" s="133"/>
    </row>
    <row r="2529" spans="1:24" x14ac:dyDescent="0.2">
      <c r="A2529" s="133"/>
      <c r="B2529" s="133"/>
      <c r="C2529" s="136"/>
      <c r="D2529" s="136"/>
      <c r="E2529" s="133"/>
      <c r="F2529" s="133"/>
      <c r="G2529" s="133"/>
      <c r="H2529" s="133"/>
      <c r="I2529" s="133"/>
      <c r="J2529" s="133"/>
      <c r="K2529" s="133"/>
      <c r="L2529" s="133"/>
      <c r="M2529" s="133"/>
      <c r="N2529" s="133"/>
      <c r="O2529" s="133"/>
      <c r="P2529" s="133"/>
      <c r="Q2529" s="166"/>
      <c r="R2529" s="133"/>
      <c r="S2529" s="133"/>
      <c r="T2529" s="133"/>
      <c r="U2529" s="133"/>
      <c r="V2529" s="133"/>
      <c r="W2529" s="133"/>
      <c r="X2529" s="133"/>
    </row>
    <row r="2530" spans="1:24" x14ac:dyDescent="0.2">
      <c r="A2530" s="133"/>
      <c r="B2530" s="133"/>
      <c r="C2530" s="136"/>
      <c r="D2530" s="136"/>
      <c r="E2530" s="133"/>
      <c r="F2530" s="133"/>
      <c r="G2530" s="133"/>
      <c r="H2530" s="133"/>
      <c r="I2530" s="133"/>
      <c r="J2530" s="133"/>
      <c r="K2530" s="133"/>
      <c r="L2530" s="133"/>
      <c r="M2530" s="133"/>
      <c r="N2530" s="133"/>
      <c r="O2530" s="133"/>
      <c r="P2530" s="133"/>
      <c r="Q2530" s="166"/>
      <c r="R2530" s="133"/>
      <c r="S2530" s="133"/>
      <c r="T2530" s="133"/>
      <c r="U2530" s="133"/>
      <c r="V2530" s="133"/>
      <c r="W2530" s="133"/>
      <c r="X2530" s="133"/>
    </row>
    <row r="2531" spans="1:24" x14ac:dyDescent="0.2">
      <c r="A2531" s="133"/>
      <c r="B2531" s="133"/>
      <c r="C2531" s="136"/>
      <c r="D2531" s="136"/>
      <c r="E2531" s="133"/>
      <c r="F2531" s="133"/>
      <c r="G2531" s="133"/>
      <c r="H2531" s="133"/>
      <c r="I2531" s="133"/>
      <c r="J2531" s="133"/>
      <c r="K2531" s="133"/>
      <c r="L2531" s="133"/>
      <c r="M2531" s="133"/>
      <c r="N2531" s="133"/>
      <c r="O2531" s="133"/>
      <c r="P2531" s="133"/>
      <c r="Q2531" s="166"/>
      <c r="R2531" s="133"/>
      <c r="S2531" s="133"/>
      <c r="T2531" s="133"/>
      <c r="U2531" s="133"/>
      <c r="V2531" s="133"/>
      <c r="W2531" s="133"/>
      <c r="X2531" s="133"/>
    </row>
    <row r="2532" spans="1:24" x14ac:dyDescent="0.2">
      <c r="A2532" s="133"/>
      <c r="B2532" s="133"/>
      <c r="C2532" s="136"/>
      <c r="D2532" s="136"/>
      <c r="E2532" s="133"/>
      <c r="F2532" s="133"/>
      <c r="G2532" s="133"/>
      <c r="H2532" s="133"/>
      <c r="I2532" s="133"/>
      <c r="J2532" s="133"/>
      <c r="K2532" s="133"/>
      <c r="L2532" s="133"/>
      <c r="M2532" s="133"/>
      <c r="N2532" s="133"/>
      <c r="O2532" s="133"/>
      <c r="P2532" s="133"/>
      <c r="Q2532" s="166"/>
      <c r="R2532" s="133"/>
      <c r="S2532" s="133"/>
      <c r="T2532" s="133"/>
      <c r="U2532" s="133"/>
      <c r="V2532" s="133"/>
      <c r="W2532" s="133"/>
      <c r="X2532" s="133"/>
    </row>
    <row r="2533" spans="1:24" x14ac:dyDescent="0.2">
      <c r="A2533" s="133"/>
      <c r="B2533" s="133"/>
      <c r="C2533" s="136"/>
      <c r="D2533" s="136"/>
      <c r="E2533" s="133"/>
      <c r="F2533" s="133"/>
      <c r="G2533" s="133"/>
      <c r="H2533" s="133"/>
      <c r="I2533" s="133"/>
      <c r="J2533" s="133"/>
      <c r="K2533" s="133"/>
      <c r="L2533" s="133"/>
      <c r="M2533" s="133"/>
      <c r="N2533" s="133"/>
      <c r="O2533" s="133"/>
      <c r="P2533" s="133"/>
      <c r="Q2533" s="166"/>
      <c r="R2533" s="133"/>
      <c r="S2533" s="133"/>
      <c r="T2533" s="133"/>
      <c r="U2533" s="133"/>
      <c r="V2533" s="133"/>
      <c r="W2533" s="133"/>
      <c r="X2533" s="133"/>
    </row>
    <row r="2534" spans="1:24" x14ac:dyDescent="0.2">
      <c r="A2534" s="133"/>
      <c r="B2534" s="133"/>
      <c r="C2534" s="136"/>
      <c r="D2534" s="136"/>
      <c r="E2534" s="133"/>
      <c r="F2534" s="133"/>
      <c r="G2534" s="133"/>
      <c r="H2534" s="133"/>
      <c r="I2534" s="133"/>
      <c r="J2534" s="133"/>
      <c r="K2534" s="133"/>
      <c r="L2534" s="133"/>
      <c r="M2534" s="133"/>
      <c r="N2534" s="133"/>
      <c r="O2534" s="133"/>
      <c r="P2534" s="133"/>
      <c r="Q2534" s="166"/>
      <c r="R2534" s="133"/>
      <c r="S2534" s="133"/>
      <c r="T2534" s="133"/>
      <c r="U2534" s="133"/>
      <c r="V2534" s="133"/>
      <c r="W2534" s="133"/>
      <c r="X2534" s="133"/>
    </row>
    <row r="2535" spans="1:24" x14ac:dyDescent="0.2">
      <c r="A2535" s="133"/>
      <c r="B2535" s="133"/>
      <c r="C2535" s="136"/>
      <c r="D2535" s="136"/>
      <c r="E2535" s="133"/>
      <c r="F2535" s="133"/>
      <c r="G2535" s="133"/>
      <c r="H2535" s="133"/>
      <c r="I2535" s="133"/>
      <c r="J2535" s="133"/>
      <c r="K2535" s="133"/>
      <c r="L2535" s="133"/>
      <c r="M2535" s="133"/>
      <c r="N2535" s="133"/>
      <c r="O2535" s="133"/>
      <c r="P2535" s="133"/>
      <c r="Q2535" s="166"/>
      <c r="R2535" s="133"/>
      <c r="S2535" s="133"/>
      <c r="T2535" s="133"/>
      <c r="U2535" s="133"/>
      <c r="V2535" s="133"/>
      <c r="W2535" s="133"/>
      <c r="X2535" s="133"/>
    </row>
    <row r="2536" spans="1:24" x14ac:dyDescent="0.2">
      <c r="A2536" s="133"/>
      <c r="B2536" s="133"/>
      <c r="C2536" s="136"/>
      <c r="D2536" s="136"/>
      <c r="E2536" s="133"/>
      <c r="F2536" s="133"/>
      <c r="G2536" s="133"/>
      <c r="H2536" s="133"/>
      <c r="I2536" s="133"/>
      <c r="J2536" s="133"/>
      <c r="K2536" s="133"/>
      <c r="L2536" s="133"/>
      <c r="M2536" s="133"/>
      <c r="N2536" s="133"/>
      <c r="O2536" s="133"/>
      <c r="P2536" s="133"/>
      <c r="Q2536" s="166"/>
      <c r="R2536" s="133"/>
      <c r="S2536" s="133"/>
      <c r="T2536" s="133"/>
      <c r="U2536" s="133"/>
      <c r="V2536" s="133"/>
      <c r="W2536" s="133"/>
      <c r="X2536" s="133"/>
    </row>
    <row r="2537" spans="1:24" x14ac:dyDescent="0.2">
      <c r="A2537" s="133"/>
      <c r="B2537" s="133"/>
      <c r="C2537" s="136"/>
      <c r="D2537" s="136"/>
      <c r="E2537" s="133"/>
      <c r="F2537" s="133"/>
      <c r="G2537" s="133"/>
      <c r="H2537" s="133"/>
      <c r="I2537" s="133"/>
      <c r="J2537" s="133"/>
      <c r="K2537" s="133"/>
      <c r="L2537" s="133"/>
      <c r="M2537" s="133"/>
      <c r="N2537" s="133"/>
      <c r="O2537" s="133"/>
      <c r="P2537" s="133"/>
      <c r="Q2537" s="166"/>
      <c r="R2537" s="133"/>
      <c r="S2537" s="133"/>
      <c r="T2537" s="133"/>
      <c r="U2537" s="133"/>
      <c r="V2537" s="133"/>
      <c r="W2537" s="133"/>
      <c r="X2537" s="133"/>
    </row>
    <row r="2538" spans="1:24" x14ac:dyDescent="0.2">
      <c r="A2538" s="133"/>
      <c r="B2538" s="133"/>
      <c r="C2538" s="136"/>
      <c r="D2538" s="136"/>
      <c r="E2538" s="133"/>
      <c r="F2538" s="133"/>
      <c r="G2538" s="133"/>
      <c r="H2538" s="133"/>
      <c r="I2538" s="133"/>
      <c r="J2538" s="133"/>
      <c r="K2538" s="133"/>
      <c r="L2538" s="133"/>
      <c r="M2538" s="133"/>
      <c r="N2538" s="133"/>
      <c r="O2538" s="133"/>
      <c r="P2538" s="133"/>
      <c r="Q2538" s="166"/>
      <c r="R2538" s="133"/>
      <c r="S2538" s="133"/>
      <c r="T2538" s="133"/>
      <c r="U2538" s="133"/>
      <c r="V2538" s="133"/>
      <c r="W2538" s="133"/>
      <c r="X2538" s="133"/>
    </row>
    <row r="2539" spans="1:24" x14ac:dyDescent="0.2">
      <c r="A2539" s="133"/>
      <c r="B2539" s="133"/>
      <c r="C2539" s="136"/>
      <c r="D2539" s="136"/>
      <c r="E2539" s="133"/>
      <c r="F2539" s="133"/>
      <c r="G2539" s="133"/>
      <c r="H2539" s="133"/>
      <c r="I2539" s="133"/>
      <c r="J2539" s="133"/>
      <c r="K2539" s="133"/>
      <c r="L2539" s="133"/>
      <c r="M2539" s="133"/>
      <c r="N2539" s="133"/>
      <c r="O2539" s="133"/>
      <c r="P2539" s="133"/>
      <c r="Q2539" s="166"/>
      <c r="R2539" s="133"/>
      <c r="S2539" s="133"/>
      <c r="T2539" s="133"/>
      <c r="U2539" s="133"/>
      <c r="V2539" s="133"/>
      <c r="W2539" s="133"/>
      <c r="X2539" s="133"/>
    </row>
    <row r="2540" spans="1:24" x14ac:dyDescent="0.2">
      <c r="A2540" s="133"/>
      <c r="B2540" s="133"/>
      <c r="C2540" s="136"/>
      <c r="D2540" s="136"/>
      <c r="E2540" s="133"/>
      <c r="F2540" s="133"/>
      <c r="G2540" s="133"/>
      <c r="H2540" s="133"/>
      <c r="I2540" s="133"/>
      <c r="J2540" s="133"/>
      <c r="K2540" s="133"/>
      <c r="L2540" s="133"/>
      <c r="M2540" s="133"/>
      <c r="N2540" s="133"/>
      <c r="O2540" s="133"/>
      <c r="P2540" s="133"/>
      <c r="Q2540" s="166"/>
      <c r="R2540" s="133"/>
      <c r="S2540" s="133"/>
      <c r="T2540" s="133"/>
      <c r="U2540" s="133"/>
      <c r="V2540" s="133"/>
      <c r="W2540" s="133"/>
      <c r="X2540" s="133"/>
    </row>
    <row r="2541" spans="1:24" x14ac:dyDescent="0.2">
      <c r="A2541" s="133"/>
      <c r="B2541" s="133"/>
      <c r="C2541" s="136"/>
      <c r="D2541" s="136"/>
      <c r="E2541" s="133"/>
      <c r="F2541" s="133"/>
      <c r="G2541" s="133"/>
      <c r="H2541" s="133"/>
      <c r="I2541" s="133"/>
      <c r="J2541" s="133"/>
      <c r="K2541" s="133"/>
      <c r="L2541" s="133"/>
      <c r="M2541" s="133"/>
      <c r="N2541" s="133"/>
      <c r="O2541" s="133"/>
      <c r="P2541" s="133"/>
      <c r="Q2541" s="166"/>
      <c r="R2541" s="133"/>
      <c r="S2541" s="133"/>
      <c r="T2541" s="133"/>
      <c r="U2541" s="133"/>
      <c r="V2541" s="133"/>
      <c r="W2541" s="133"/>
      <c r="X2541" s="133"/>
    </row>
    <row r="2542" spans="1:24" x14ac:dyDescent="0.2">
      <c r="A2542" s="133"/>
      <c r="B2542" s="133"/>
      <c r="C2542" s="136"/>
      <c r="D2542" s="136"/>
      <c r="E2542" s="133"/>
      <c r="F2542" s="133"/>
      <c r="G2542" s="133"/>
      <c r="H2542" s="133"/>
      <c r="I2542" s="133"/>
      <c r="J2542" s="133"/>
      <c r="K2542" s="133"/>
      <c r="L2542" s="133"/>
      <c r="M2542" s="133"/>
      <c r="N2542" s="133"/>
      <c r="O2542" s="133"/>
      <c r="P2542" s="133"/>
      <c r="Q2542" s="166"/>
      <c r="R2542" s="133"/>
      <c r="S2542" s="133"/>
      <c r="T2542" s="133"/>
      <c r="U2542" s="133"/>
      <c r="V2542" s="133"/>
      <c r="W2542" s="133"/>
      <c r="X2542" s="133"/>
    </row>
    <row r="2543" spans="1:24" x14ac:dyDescent="0.2">
      <c r="A2543" s="133"/>
      <c r="B2543" s="133"/>
      <c r="C2543" s="136"/>
      <c r="D2543" s="136"/>
      <c r="E2543" s="133"/>
      <c r="F2543" s="133"/>
      <c r="G2543" s="133"/>
      <c r="H2543" s="133"/>
      <c r="I2543" s="133"/>
      <c r="J2543" s="133"/>
      <c r="K2543" s="133"/>
      <c r="L2543" s="133"/>
      <c r="M2543" s="133"/>
      <c r="N2543" s="133"/>
      <c r="O2543" s="133"/>
      <c r="P2543" s="133"/>
      <c r="Q2543" s="166"/>
      <c r="R2543" s="133"/>
      <c r="S2543" s="133"/>
      <c r="T2543" s="133"/>
      <c r="U2543" s="133"/>
      <c r="V2543" s="133"/>
      <c r="W2543" s="133"/>
      <c r="X2543" s="133"/>
    </row>
    <row r="2544" spans="1:24" x14ac:dyDescent="0.2">
      <c r="A2544" s="133"/>
      <c r="B2544" s="133"/>
      <c r="C2544" s="136"/>
      <c r="D2544" s="136"/>
      <c r="E2544" s="133"/>
      <c r="F2544" s="133"/>
      <c r="G2544" s="133"/>
      <c r="H2544" s="133"/>
      <c r="I2544" s="133"/>
      <c r="J2544" s="133"/>
      <c r="K2544" s="133"/>
      <c r="L2544" s="133"/>
      <c r="M2544" s="133"/>
      <c r="N2544" s="133"/>
      <c r="O2544" s="133"/>
      <c r="P2544" s="133"/>
      <c r="Q2544" s="166"/>
      <c r="R2544" s="133"/>
      <c r="S2544" s="133"/>
      <c r="T2544" s="133"/>
      <c r="U2544" s="133"/>
      <c r="V2544" s="133"/>
      <c r="W2544" s="133"/>
      <c r="X2544" s="133"/>
    </row>
    <row r="2545" spans="1:24" x14ac:dyDescent="0.2">
      <c r="A2545" s="133"/>
      <c r="B2545" s="133"/>
      <c r="C2545" s="136"/>
      <c r="D2545" s="136"/>
      <c r="E2545" s="133"/>
      <c r="F2545" s="133"/>
      <c r="G2545" s="133"/>
      <c r="H2545" s="133"/>
      <c r="I2545" s="133"/>
      <c r="J2545" s="133"/>
      <c r="K2545" s="133"/>
      <c r="L2545" s="133"/>
      <c r="M2545" s="133"/>
      <c r="N2545" s="133"/>
      <c r="O2545" s="133"/>
      <c r="P2545" s="133"/>
      <c r="Q2545" s="166"/>
      <c r="R2545" s="133"/>
      <c r="S2545" s="133"/>
      <c r="T2545" s="133"/>
      <c r="U2545" s="133"/>
      <c r="V2545" s="133"/>
      <c r="W2545" s="133"/>
      <c r="X2545" s="133"/>
    </row>
    <row r="2546" spans="1:24" x14ac:dyDescent="0.2">
      <c r="A2546" s="133"/>
      <c r="B2546" s="133"/>
      <c r="C2546" s="136"/>
      <c r="D2546" s="136"/>
      <c r="E2546" s="133"/>
      <c r="F2546" s="133"/>
      <c r="G2546" s="133"/>
      <c r="H2546" s="133"/>
      <c r="I2546" s="133"/>
      <c r="J2546" s="133"/>
      <c r="K2546" s="133"/>
      <c r="L2546" s="133"/>
      <c r="M2546" s="133"/>
      <c r="N2546" s="133"/>
      <c r="O2546" s="133"/>
      <c r="P2546" s="133"/>
      <c r="Q2546" s="166"/>
      <c r="R2546" s="133"/>
      <c r="S2546" s="133"/>
      <c r="T2546" s="133"/>
      <c r="U2546" s="133"/>
      <c r="V2546" s="133"/>
      <c r="W2546" s="133"/>
      <c r="X2546" s="133"/>
    </row>
    <row r="2547" spans="1:24" x14ac:dyDescent="0.2">
      <c r="A2547" s="133"/>
      <c r="B2547" s="133"/>
      <c r="C2547" s="136"/>
      <c r="D2547" s="136"/>
      <c r="E2547" s="133"/>
      <c r="F2547" s="133"/>
      <c r="G2547" s="133"/>
      <c r="H2547" s="133"/>
      <c r="I2547" s="133"/>
      <c r="J2547" s="133"/>
      <c r="K2547" s="133"/>
      <c r="L2547" s="133"/>
      <c r="M2547" s="133"/>
      <c r="N2547" s="133"/>
      <c r="O2547" s="133"/>
      <c r="P2547" s="133"/>
      <c r="Q2547" s="166"/>
      <c r="R2547" s="133"/>
      <c r="S2547" s="133"/>
      <c r="T2547" s="133"/>
      <c r="U2547" s="133"/>
      <c r="V2547" s="133"/>
      <c r="W2547" s="133"/>
      <c r="X2547" s="133"/>
    </row>
    <row r="2548" spans="1:24" x14ac:dyDescent="0.2">
      <c r="A2548" s="133"/>
      <c r="B2548" s="133"/>
      <c r="C2548" s="136"/>
      <c r="D2548" s="136"/>
      <c r="E2548" s="133"/>
      <c r="F2548" s="133"/>
      <c r="G2548" s="133"/>
      <c r="H2548" s="133"/>
      <c r="I2548" s="133"/>
      <c r="J2548" s="133"/>
      <c r="K2548" s="133"/>
      <c r="L2548" s="133"/>
      <c r="M2548" s="133"/>
      <c r="N2548" s="133"/>
      <c r="O2548" s="133"/>
      <c r="P2548" s="133"/>
      <c r="Q2548" s="166"/>
      <c r="R2548" s="133"/>
      <c r="S2548" s="133"/>
      <c r="T2548" s="133"/>
      <c r="U2548" s="133"/>
      <c r="V2548" s="133"/>
      <c r="W2548" s="133"/>
      <c r="X2548" s="133"/>
    </row>
    <row r="2549" spans="1:24" x14ac:dyDescent="0.2">
      <c r="A2549" s="133"/>
      <c r="B2549" s="133"/>
      <c r="C2549" s="136"/>
      <c r="D2549" s="136"/>
      <c r="E2549" s="133"/>
      <c r="F2549" s="133"/>
      <c r="G2549" s="133"/>
      <c r="H2549" s="133"/>
      <c r="I2549" s="133"/>
      <c r="J2549" s="133"/>
      <c r="K2549" s="133"/>
      <c r="L2549" s="133"/>
      <c r="M2549" s="133"/>
      <c r="N2549" s="133"/>
      <c r="O2549" s="133"/>
      <c r="P2549" s="133"/>
      <c r="Q2549" s="166"/>
      <c r="R2549" s="133"/>
      <c r="S2549" s="133"/>
      <c r="T2549" s="133"/>
      <c r="U2549" s="133"/>
      <c r="V2549" s="133"/>
      <c r="W2549" s="133"/>
      <c r="X2549" s="133"/>
    </row>
    <row r="2550" spans="1:24" x14ac:dyDescent="0.2">
      <c r="A2550" s="133"/>
      <c r="B2550" s="133"/>
      <c r="C2550" s="136"/>
      <c r="D2550" s="136"/>
      <c r="E2550" s="133"/>
      <c r="F2550" s="133"/>
      <c r="G2550" s="133"/>
      <c r="H2550" s="133"/>
      <c r="I2550" s="133"/>
      <c r="J2550" s="133"/>
      <c r="K2550" s="133"/>
      <c r="L2550" s="133"/>
      <c r="M2550" s="133"/>
      <c r="N2550" s="133"/>
      <c r="O2550" s="133"/>
      <c r="P2550" s="133"/>
      <c r="Q2550" s="166"/>
      <c r="R2550" s="133"/>
      <c r="S2550" s="133"/>
      <c r="T2550" s="133"/>
      <c r="U2550" s="133"/>
      <c r="V2550" s="133"/>
      <c r="W2550" s="133"/>
      <c r="X2550" s="133"/>
    </row>
    <row r="2551" spans="1:24" x14ac:dyDescent="0.2">
      <c r="A2551" s="133"/>
      <c r="B2551" s="133"/>
      <c r="C2551" s="136"/>
      <c r="D2551" s="136"/>
      <c r="E2551" s="133"/>
      <c r="F2551" s="133"/>
      <c r="G2551" s="133"/>
      <c r="H2551" s="133"/>
      <c r="I2551" s="133"/>
      <c r="J2551" s="133"/>
      <c r="K2551" s="133"/>
      <c r="L2551" s="133"/>
      <c r="M2551" s="133"/>
      <c r="N2551" s="133"/>
      <c r="O2551" s="133"/>
      <c r="P2551" s="133"/>
      <c r="Q2551" s="166"/>
      <c r="R2551" s="133"/>
      <c r="S2551" s="133"/>
      <c r="T2551" s="133"/>
      <c r="U2551" s="133"/>
      <c r="V2551" s="133"/>
      <c r="W2551" s="133"/>
      <c r="X2551" s="133"/>
    </row>
    <row r="2552" spans="1:24" x14ac:dyDescent="0.2">
      <c r="A2552" s="133"/>
      <c r="B2552" s="133"/>
      <c r="C2552" s="136"/>
      <c r="D2552" s="136"/>
      <c r="E2552" s="133"/>
      <c r="F2552" s="133"/>
      <c r="G2552" s="133"/>
      <c r="H2552" s="133"/>
      <c r="I2552" s="133"/>
      <c r="J2552" s="133"/>
      <c r="K2552" s="133"/>
      <c r="L2552" s="133"/>
      <c r="M2552" s="133"/>
      <c r="N2552" s="133"/>
      <c r="O2552" s="133"/>
      <c r="P2552" s="133"/>
      <c r="Q2552" s="166"/>
      <c r="R2552" s="133"/>
      <c r="S2552" s="133"/>
      <c r="T2552" s="133"/>
      <c r="U2552" s="133"/>
      <c r="V2552" s="133"/>
      <c r="W2552" s="133"/>
      <c r="X2552" s="133"/>
    </row>
    <row r="2553" spans="1:24" x14ac:dyDescent="0.2">
      <c r="A2553" s="133"/>
      <c r="B2553" s="133"/>
      <c r="C2553" s="136"/>
      <c r="D2553" s="136"/>
      <c r="E2553" s="133"/>
      <c r="F2553" s="133"/>
      <c r="G2553" s="133"/>
      <c r="H2553" s="133"/>
      <c r="I2553" s="133"/>
      <c r="J2553" s="133"/>
      <c r="K2553" s="133"/>
      <c r="L2553" s="133"/>
      <c r="M2553" s="133"/>
      <c r="N2553" s="133"/>
      <c r="O2553" s="133"/>
      <c r="P2553" s="133"/>
      <c r="Q2553" s="166"/>
      <c r="R2553" s="133"/>
      <c r="S2553" s="133"/>
      <c r="T2553" s="133"/>
      <c r="U2553" s="133"/>
      <c r="V2553" s="133"/>
      <c r="W2553" s="133"/>
      <c r="X2553" s="133"/>
    </row>
    <row r="2554" spans="1:24" x14ac:dyDescent="0.2">
      <c r="A2554" s="133"/>
      <c r="B2554" s="133"/>
      <c r="C2554" s="136"/>
      <c r="D2554" s="136"/>
      <c r="E2554" s="133"/>
      <c r="F2554" s="133"/>
      <c r="G2554" s="133"/>
      <c r="H2554" s="133"/>
      <c r="I2554" s="133"/>
      <c r="J2554" s="133"/>
      <c r="K2554" s="133"/>
      <c r="L2554" s="133"/>
      <c r="M2554" s="133"/>
      <c r="N2554" s="133"/>
      <c r="O2554" s="133"/>
      <c r="P2554" s="133"/>
      <c r="Q2554" s="166"/>
      <c r="R2554" s="133"/>
      <c r="S2554" s="133"/>
      <c r="T2554" s="133"/>
      <c r="U2554" s="133"/>
      <c r="V2554" s="133"/>
      <c r="W2554" s="133"/>
      <c r="X2554" s="133"/>
    </row>
    <row r="2555" spans="1:24" x14ac:dyDescent="0.2">
      <c r="A2555" s="133"/>
      <c r="B2555" s="133"/>
      <c r="C2555" s="136"/>
      <c r="D2555" s="136"/>
      <c r="E2555" s="133"/>
      <c r="F2555" s="133"/>
      <c r="G2555" s="133"/>
      <c r="H2555" s="133"/>
      <c r="I2555" s="133"/>
      <c r="J2555" s="133"/>
      <c r="K2555" s="133"/>
      <c r="L2555" s="133"/>
      <c r="M2555" s="133"/>
      <c r="N2555" s="133"/>
      <c r="O2555" s="133"/>
      <c r="P2555" s="133"/>
      <c r="Q2555" s="166"/>
      <c r="R2555" s="133"/>
      <c r="S2555" s="133"/>
      <c r="T2555" s="133"/>
      <c r="U2555" s="133"/>
      <c r="V2555" s="133"/>
      <c r="W2555" s="133"/>
      <c r="X2555" s="133"/>
    </row>
    <row r="2556" spans="1:24" x14ac:dyDescent="0.2">
      <c r="A2556" s="133"/>
      <c r="B2556" s="133"/>
      <c r="C2556" s="136"/>
      <c r="D2556" s="136"/>
      <c r="E2556" s="133"/>
      <c r="F2556" s="133"/>
      <c r="G2556" s="133"/>
      <c r="H2556" s="133"/>
      <c r="I2556" s="133"/>
      <c r="J2556" s="133"/>
      <c r="K2556" s="133"/>
      <c r="L2556" s="133"/>
      <c r="M2556" s="133"/>
      <c r="N2556" s="133"/>
      <c r="O2556" s="133"/>
      <c r="P2556" s="133"/>
      <c r="Q2556" s="166"/>
      <c r="R2556" s="133"/>
      <c r="S2556" s="133"/>
      <c r="T2556" s="133"/>
      <c r="U2556" s="133"/>
      <c r="V2556" s="133"/>
      <c r="W2556" s="133"/>
      <c r="X2556" s="133"/>
    </row>
    <row r="2557" spans="1:24" x14ac:dyDescent="0.2">
      <c r="A2557" s="133"/>
      <c r="B2557" s="133"/>
      <c r="C2557" s="136"/>
      <c r="D2557" s="136"/>
      <c r="E2557" s="133"/>
      <c r="F2557" s="133"/>
      <c r="G2557" s="133"/>
      <c r="H2557" s="133"/>
      <c r="I2557" s="133"/>
      <c r="J2557" s="133"/>
      <c r="K2557" s="133"/>
      <c r="L2557" s="133"/>
      <c r="M2557" s="133"/>
      <c r="N2557" s="133"/>
      <c r="O2557" s="133"/>
      <c r="P2557" s="133"/>
      <c r="Q2557" s="166"/>
      <c r="R2557" s="133"/>
      <c r="S2557" s="133"/>
      <c r="T2557" s="133"/>
      <c r="U2557" s="133"/>
      <c r="V2557" s="133"/>
      <c r="W2557" s="133"/>
      <c r="X2557" s="133"/>
    </row>
    <row r="2558" spans="1:24" x14ac:dyDescent="0.2">
      <c r="A2558" s="133"/>
      <c r="B2558" s="133"/>
      <c r="C2558" s="136"/>
      <c r="D2558" s="136"/>
      <c r="E2558" s="133"/>
      <c r="F2558" s="133"/>
      <c r="G2558" s="133"/>
      <c r="H2558" s="133"/>
      <c r="I2558" s="133"/>
      <c r="J2558" s="133"/>
      <c r="K2558" s="133"/>
      <c r="L2558" s="133"/>
      <c r="M2558" s="133"/>
      <c r="N2558" s="133"/>
      <c r="O2558" s="133"/>
      <c r="P2558" s="133"/>
      <c r="Q2558" s="166"/>
      <c r="R2558" s="133"/>
      <c r="S2558" s="133"/>
      <c r="T2558" s="133"/>
      <c r="U2558" s="133"/>
      <c r="V2558" s="133"/>
      <c r="W2558" s="133"/>
      <c r="X2558" s="133"/>
    </row>
    <row r="2559" spans="1:24" x14ac:dyDescent="0.2">
      <c r="A2559" s="133"/>
      <c r="B2559" s="133"/>
      <c r="C2559" s="136"/>
      <c r="D2559" s="136"/>
      <c r="E2559" s="133"/>
      <c r="F2559" s="133"/>
      <c r="G2559" s="133"/>
      <c r="H2559" s="133"/>
      <c r="I2559" s="133"/>
      <c r="J2559" s="133"/>
      <c r="K2559" s="133"/>
      <c r="L2559" s="133"/>
      <c r="M2559" s="133"/>
      <c r="N2559" s="133"/>
      <c r="O2559" s="133"/>
      <c r="P2559" s="133"/>
      <c r="Q2559" s="166"/>
      <c r="R2559" s="133"/>
      <c r="S2559" s="133"/>
      <c r="T2559" s="133"/>
      <c r="U2559" s="133"/>
      <c r="V2559" s="133"/>
      <c r="W2559" s="133"/>
      <c r="X2559" s="133"/>
    </row>
    <row r="2560" spans="1:24" x14ac:dyDescent="0.2">
      <c r="A2560" s="133"/>
      <c r="B2560" s="133"/>
      <c r="C2560" s="136"/>
      <c r="D2560" s="136"/>
      <c r="E2560" s="133"/>
      <c r="F2560" s="133"/>
      <c r="G2560" s="133"/>
      <c r="H2560" s="133"/>
      <c r="I2560" s="133"/>
      <c r="J2560" s="133"/>
      <c r="K2560" s="133"/>
      <c r="L2560" s="133"/>
      <c r="M2560" s="133"/>
      <c r="N2560" s="133"/>
      <c r="O2560" s="133"/>
      <c r="P2560" s="133"/>
      <c r="Q2560" s="166"/>
      <c r="R2560" s="133"/>
      <c r="S2560" s="133"/>
      <c r="T2560" s="133"/>
      <c r="U2560" s="133"/>
      <c r="V2560" s="133"/>
      <c r="W2560" s="133"/>
      <c r="X2560" s="133"/>
    </row>
    <row r="2561" spans="1:24" x14ac:dyDescent="0.2">
      <c r="A2561" s="133"/>
      <c r="B2561" s="133"/>
      <c r="C2561" s="136"/>
      <c r="D2561" s="136"/>
      <c r="E2561" s="133"/>
      <c r="F2561" s="133"/>
      <c r="G2561" s="133"/>
      <c r="H2561" s="133"/>
      <c r="I2561" s="133"/>
      <c r="J2561" s="133"/>
      <c r="K2561" s="133"/>
      <c r="L2561" s="133"/>
      <c r="M2561" s="133"/>
      <c r="N2561" s="133"/>
      <c r="O2561" s="133"/>
      <c r="P2561" s="133"/>
      <c r="Q2561" s="166"/>
      <c r="R2561" s="133"/>
      <c r="S2561" s="133"/>
      <c r="T2561" s="133"/>
      <c r="U2561" s="133"/>
      <c r="V2561" s="133"/>
      <c r="W2561" s="133"/>
      <c r="X2561" s="133"/>
    </row>
    <row r="2562" spans="1:24" x14ac:dyDescent="0.2">
      <c r="A2562" s="133"/>
      <c r="B2562" s="133"/>
      <c r="C2562" s="136"/>
      <c r="D2562" s="136"/>
      <c r="E2562" s="133"/>
      <c r="F2562" s="133"/>
      <c r="G2562" s="133"/>
      <c r="H2562" s="133"/>
      <c r="I2562" s="133"/>
      <c r="J2562" s="133"/>
      <c r="K2562" s="133"/>
      <c r="L2562" s="133"/>
      <c r="M2562" s="133"/>
      <c r="N2562" s="133"/>
      <c r="O2562" s="133"/>
      <c r="P2562" s="133"/>
      <c r="Q2562" s="166"/>
      <c r="R2562" s="133"/>
      <c r="S2562" s="133"/>
      <c r="T2562" s="133"/>
      <c r="U2562" s="133"/>
      <c r="V2562" s="133"/>
      <c r="W2562" s="133"/>
      <c r="X2562" s="133"/>
    </row>
    <row r="2563" spans="1:24" x14ac:dyDescent="0.2">
      <c r="A2563" s="133"/>
      <c r="B2563" s="133"/>
      <c r="C2563" s="136"/>
      <c r="D2563" s="136"/>
      <c r="E2563" s="133"/>
      <c r="F2563" s="133"/>
      <c r="G2563" s="133"/>
      <c r="H2563" s="133"/>
      <c r="I2563" s="133"/>
      <c r="J2563" s="133"/>
      <c r="K2563" s="133"/>
      <c r="L2563" s="133"/>
      <c r="M2563" s="133"/>
      <c r="N2563" s="133"/>
      <c r="O2563" s="133"/>
      <c r="P2563" s="133"/>
      <c r="Q2563" s="166"/>
      <c r="R2563" s="133"/>
      <c r="S2563" s="133"/>
      <c r="T2563" s="133"/>
      <c r="U2563" s="133"/>
      <c r="V2563" s="133"/>
      <c r="W2563" s="133"/>
      <c r="X2563" s="133"/>
    </row>
    <row r="2564" spans="1:24" x14ac:dyDescent="0.2">
      <c r="A2564" s="133"/>
      <c r="B2564" s="133"/>
      <c r="C2564" s="136"/>
      <c r="D2564" s="136"/>
      <c r="E2564" s="133"/>
      <c r="F2564" s="133"/>
      <c r="G2564" s="133"/>
      <c r="H2564" s="133"/>
      <c r="I2564" s="133"/>
      <c r="J2564" s="133"/>
      <c r="K2564" s="133"/>
      <c r="L2564" s="133"/>
      <c r="M2564" s="133"/>
      <c r="N2564" s="133"/>
      <c r="O2564" s="133"/>
      <c r="P2564" s="133"/>
      <c r="Q2564" s="166"/>
      <c r="R2564" s="133"/>
      <c r="S2564" s="133"/>
      <c r="T2564" s="133"/>
      <c r="U2564" s="133"/>
      <c r="V2564" s="133"/>
      <c r="W2564" s="133"/>
      <c r="X2564" s="133"/>
    </row>
    <row r="2565" spans="1:24" x14ac:dyDescent="0.2">
      <c r="A2565" s="133"/>
      <c r="B2565" s="133"/>
      <c r="C2565" s="136"/>
      <c r="D2565" s="136"/>
      <c r="E2565" s="133"/>
      <c r="F2565" s="133"/>
      <c r="G2565" s="133"/>
      <c r="H2565" s="133"/>
      <c r="I2565" s="133"/>
      <c r="J2565" s="133"/>
      <c r="K2565" s="133"/>
      <c r="L2565" s="133"/>
      <c r="M2565" s="133"/>
      <c r="N2565" s="133"/>
      <c r="O2565" s="133"/>
      <c r="P2565" s="133"/>
      <c r="Q2565" s="166"/>
      <c r="R2565" s="133"/>
      <c r="S2565" s="133"/>
      <c r="T2565" s="133"/>
      <c r="U2565" s="133"/>
      <c r="V2565" s="133"/>
      <c r="W2565" s="133"/>
      <c r="X2565" s="133"/>
    </row>
    <row r="2566" spans="1:24" x14ac:dyDescent="0.2">
      <c r="A2566" s="133"/>
      <c r="B2566" s="133"/>
      <c r="C2566" s="136"/>
      <c r="D2566" s="136"/>
      <c r="E2566" s="133"/>
      <c r="F2566" s="133"/>
      <c r="G2566" s="133"/>
      <c r="H2566" s="133"/>
      <c r="I2566" s="133"/>
      <c r="J2566" s="133"/>
      <c r="K2566" s="133"/>
      <c r="L2566" s="133"/>
      <c r="M2566" s="133"/>
      <c r="N2566" s="133"/>
      <c r="O2566" s="133"/>
      <c r="P2566" s="133"/>
      <c r="Q2566" s="166"/>
      <c r="R2566" s="133"/>
      <c r="S2566" s="133"/>
      <c r="T2566" s="133"/>
      <c r="U2566" s="133"/>
      <c r="V2566" s="133"/>
      <c r="W2566" s="133"/>
      <c r="X2566" s="133"/>
    </row>
    <row r="2567" spans="1:24" x14ac:dyDescent="0.2">
      <c r="A2567" s="133"/>
      <c r="B2567" s="133"/>
      <c r="C2567" s="136"/>
      <c r="D2567" s="136"/>
      <c r="E2567" s="133"/>
      <c r="F2567" s="133"/>
      <c r="G2567" s="133"/>
      <c r="H2567" s="133"/>
      <c r="I2567" s="133"/>
      <c r="J2567" s="133"/>
      <c r="K2567" s="133"/>
      <c r="L2567" s="133"/>
      <c r="M2567" s="133"/>
      <c r="N2567" s="133"/>
      <c r="O2567" s="133"/>
      <c r="P2567" s="133"/>
      <c r="Q2567" s="166"/>
      <c r="R2567" s="133"/>
      <c r="S2567" s="133"/>
      <c r="T2567" s="133"/>
      <c r="U2567" s="133"/>
      <c r="V2567" s="133"/>
      <c r="W2567" s="133"/>
      <c r="X2567" s="133"/>
    </row>
    <row r="2568" spans="1:24" x14ac:dyDescent="0.2">
      <c r="A2568" s="133"/>
      <c r="B2568" s="133"/>
      <c r="C2568" s="136"/>
      <c r="D2568" s="136"/>
      <c r="E2568" s="133"/>
      <c r="F2568" s="133"/>
      <c r="G2568" s="133"/>
      <c r="H2568" s="133"/>
      <c r="I2568" s="133"/>
      <c r="J2568" s="133"/>
      <c r="K2568" s="133"/>
      <c r="L2568" s="133"/>
      <c r="M2568" s="133"/>
      <c r="N2568" s="133"/>
      <c r="O2568" s="133"/>
      <c r="P2568" s="133"/>
      <c r="Q2568" s="166"/>
      <c r="R2568" s="133"/>
      <c r="S2568" s="133"/>
      <c r="T2568" s="133"/>
      <c r="U2568" s="133"/>
      <c r="V2568" s="133"/>
      <c r="W2568" s="133"/>
      <c r="X2568" s="133"/>
    </row>
    <row r="2569" spans="1:24" x14ac:dyDescent="0.2">
      <c r="A2569" s="133"/>
      <c r="B2569" s="133"/>
      <c r="C2569" s="136"/>
      <c r="D2569" s="136"/>
      <c r="E2569" s="133"/>
      <c r="F2569" s="133"/>
      <c r="G2569" s="133"/>
      <c r="H2569" s="133"/>
      <c r="I2569" s="133"/>
      <c r="J2569" s="133"/>
      <c r="K2569" s="133"/>
      <c r="L2569" s="133"/>
      <c r="M2569" s="133"/>
      <c r="N2569" s="133"/>
      <c r="O2569" s="133"/>
      <c r="P2569" s="133"/>
      <c r="Q2569" s="166"/>
      <c r="R2569" s="133"/>
      <c r="S2569" s="133"/>
      <c r="T2569" s="133"/>
      <c r="U2569" s="133"/>
      <c r="V2569" s="133"/>
      <c r="W2569" s="133"/>
      <c r="X2569" s="133"/>
    </row>
    <row r="2570" spans="1:24" x14ac:dyDescent="0.2">
      <c r="A2570" s="133"/>
      <c r="B2570" s="133"/>
      <c r="C2570" s="136"/>
      <c r="D2570" s="136"/>
      <c r="E2570" s="133"/>
      <c r="F2570" s="133"/>
      <c r="G2570" s="133"/>
      <c r="H2570" s="133"/>
      <c r="I2570" s="133"/>
      <c r="J2570" s="133"/>
      <c r="K2570" s="133"/>
      <c r="L2570" s="133"/>
      <c r="M2570" s="133"/>
      <c r="N2570" s="133"/>
      <c r="O2570" s="133"/>
      <c r="P2570" s="133"/>
      <c r="Q2570" s="166"/>
      <c r="R2570" s="133"/>
      <c r="S2570" s="133"/>
      <c r="T2570" s="133"/>
      <c r="U2570" s="133"/>
      <c r="V2570" s="133"/>
      <c r="W2570" s="133"/>
      <c r="X2570" s="133"/>
    </row>
    <row r="2571" spans="1:24" x14ac:dyDescent="0.2">
      <c r="A2571" s="133"/>
      <c r="B2571" s="133"/>
      <c r="C2571" s="136"/>
      <c r="D2571" s="136"/>
      <c r="E2571" s="133"/>
      <c r="F2571" s="133"/>
      <c r="G2571" s="133"/>
      <c r="H2571" s="133"/>
      <c r="I2571" s="133"/>
      <c r="J2571" s="133"/>
      <c r="K2571" s="133"/>
      <c r="L2571" s="133"/>
      <c r="M2571" s="133"/>
      <c r="N2571" s="133"/>
      <c r="O2571" s="133"/>
      <c r="P2571" s="133"/>
      <c r="Q2571" s="166"/>
      <c r="R2571" s="133"/>
      <c r="S2571" s="133"/>
      <c r="T2571" s="133"/>
      <c r="U2571" s="133"/>
      <c r="V2571" s="133"/>
      <c r="W2571" s="133"/>
      <c r="X2571" s="133"/>
    </row>
    <row r="2572" spans="1:24" x14ac:dyDescent="0.2">
      <c r="A2572" s="133"/>
      <c r="B2572" s="133"/>
      <c r="C2572" s="136"/>
      <c r="D2572" s="136"/>
      <c r="E2572" s="133"/>
      <c r="F2572" s="133"/>
      <c r="G2572" s="133"/>
      <c r="H2572" s="133"/>
      <c r="I2572" s="133"/>
      <c r="J2572" s="133"/>
      <c r="K2572" s="133"/>
      <c r="L2572" s="133"/>
      <c r="M2572" s="133"/>
      <c r="N2572" s="133"/>
      <c r="O2572" s="133"/>
      <c r="P2572" s="133"/>
      <c r="Q2572" s="166"/>
      <c r="R2572" s="133"/>
      <c r="S2572" s="133"/>
      <c r="T2572" s="133"/>
      <c r="U2572" s="133"/>
      <c r="V2572" s="133"/>
      <c r="W2572" s="133"/>
      <c r="X2572" s="133"/>
    </row>
    <row r="2573" spans="1:24" x14ac:dyDescent="0.2">
      <c r="A2573" s="133"/>
      <c r="B2573" s="133"/>
      <c r="C2573" s="136"/>
      <c r="D2573" s="136"/>
      <c r="E2573" s="133"/>
      <c r="F2573" s="133"/>
      <c r="G2573" s="133"/>
      <c r="H2573" s="133"/>
      <c r="I2573" s="133"/>
      <c r="J2573" s="133"/>
      <c r="K2573" s="133"/>
      <c r="L2573" s="133"/>
      <c r="M2573" s="133"/>
      <c r="N2573" s="133"/>
      <c r="O2573" s="133"/>
      <c r="P2573" s="133"/>
      <c r="Q2573" s="166"/>
      <c r="R2573" s="133"/>
      <c r="S2573" s="133"/>
      <c r="T2573" s="133"/>
      <c r="U2573" s="133"/>
      <c r="V2573" s="133"/>
      <c r="W2573" s="133"/>
      <c r="X2573" s="133"/>
    </row>
    <row r="2574" spans="1:24" x14ac:dyDescent="0.2">
      <c r="A2574" s="133"/>
      <c r="B2574" s="133"/>
      <c r="C2574" s="136"/>
      <c r="D2574" s="136"/>
      <c r="E2574" s="133"/>
      <c r="F2574" s="133"/>
      <c r="G2574" s="133"/>
      <c r="H2574" s="133"/>
      <c r="I2574" s="133"/>
      <c r="J2574" s="133"/>
      <c r="K2574" s="133"/>
      <c r="L2574" s="133"/>
      <c r="M2574" s="133"/>
      <c r="N2574" s="133"/>
      <c r="O2574" s="133"/>
      <c r="P2574" s="133"/>
      <c r="Q2574" s="166"/>
      <c r="R2574" s="133"/>
      <c r="S2574" s="133"/>
      <c r="T2574" s="133"/>
      <c r="U2574" s="133"/>
      <c r="V2574" s="133"/>
      <c r="W2574" s="133"/>
      <c r="X2574" s="133"/>
    </row>
    <row r="2575" spans="1:24" x14ac:dyDescent="0.2">
      <c r="A2575" s="133"/>
      <c r="B2575" s="133"/>
      <c r="C2575" s="136"/>
      <c r="D2575" s="136"/>
      <c r="E2575" s="133"/>
      <c r="F2575" s="133"/>
      <c r="G2575" s="133"/>
      <c r="H2575" s="133"/>
      <c r="I2575" s="133"/>
      <c r="J2575" s="133"/>
      <c r="K2575" s="133"/>
      <c r="L2575" s="133"/>
      <c r="M2575" s="133"/>
      <c r="N2575" s="133"/>
      <c r="O2575" s="133"/>
      <c r="P2575" s="133"/>
      <c r="Q2575" s="166"/>
      <c r="R2575" s="133"/>
      <c r="S2575" s="133"/>
      <c r="T2575" s="133"/>
      <c r="U2575" s="133"/>
      <c r="V2575" s="133"/>
      <c r="W2575" s="133"/>
      <c r="X2575" s="133"/>
    </row>
    <row r="2576" spans="1:24" x14ac:dyDescent="0.2">
      <c r="A2576" s="133"/>
      <c r="B2576" s="133"/>
      <c r="C2576" s="136"/>
      <c r="D2576" s="136"/>
      <c r="E2576" s="133"/>
      <c r="F2576" s="133"/>
      <c r="G2576" s="133"/>
      <c r="H2576" s="133"/>
      <c r="I2576" s="133"/>
      <c r="J2576" s="133"/>
      <c r="K2576" s="133"/>
      <c r="L2576" s="133"/>
      <c r="M2576" s="133"/>
      <c r="N2576" s="133"/>
      <c r="O2576" s="133"/>
      <c r="P2576" s="133"/>
      <c r="Q2576" s="166"/>
      <c r="R2576" s="133"/>
      <c r="S2576" s="133"/>
      <c r="T2576" s="133"/>
      <c r="U2576" s="133"/>
      <c r="V2576" s="133"/>
      <c r="W2576" s="133"/>
      <c r="X2576" s="133"/>
    </row>
    <row r="2577" spans="1:24" x14ac:dyDescent="0.2">
      <c r="A2577" s="133"/>
      <c r="B2577" s="133"/>
      <c r="C2577" s="136"/>
      <c r="D2577" s="136"/>
      <c r="E2577" s="133"/>
      <c r="F2577" s="133"/>
      <c r="G2577" s="133"/>
      <c r="H2577" s="133"/>
      <c r="I2577" s="133"/>
      <c r="J2577" s="133"/>
      <c r="K2577" s="133"/>
      <c r="L2577" s="133"/>
      <c r="M2577" s="133"/>
      <c r="N2577" s="133"/>
      <c r="O2577" s="133"/>
      <c r="P2577" s="133"/>
      <c r="Q2577" s="166"/>
      <c r="R2577" s="133"/>
      <c r="S2577" s="133"/>
      <c r="T2577" s="133"/>
      <c r="U2577" s="133"/>
      <c r="V2577" s="133"/>
      <c r="W2577" s="133"/>
      <c r="X2577" s="133"/>
    </row>
    <row r="2578" spans="1:24" x14ac:dyDescent="0.2">
      <c r="A2578" s="133"/>
      <c r="B2578" s="133"/>
      <c r="C2578" s="136"/>
      <c r="D2578" s="136"/>
      <c r="E2578" s="133"/>
      <c r="F2578" s="133"/>
      <c r="G2578" s="133"/>
      <c r="H2578" s="133"/>
      <c r="I2578" s="133"/>
      <c r="J2578" s="133"/>
      <c r="K2578" s="133"/>
      <c r="L2578" s="133"/>
      <c r="M2578" s="133"/>
      <c r="N2578" s="133"/>
      <c r="O2578" s="133"/>
      <c r="P2578" s="133"/>
      <c r="Q2578" s="166"/>
      <c r="R2578" s="133"/>
      <c r="S2578" s="133"/>
      <c r="T2578" s="133"/>
      <c r="U2578" s="133"/>
      <c r="V2578" s="133"/>
      <c r="W2578" s="133"/>
      <c r="X2578" s="133"/>
    </row>
    <row r="2579" spans="1:24" x14ac:dyDescent="0.2">
      <c r="A2579" s="133"/>
      <c r="B2579" s="133"/>
      <c r="C2579" s="136"/>
      <c r="D2579" s="136"/>
      <c r="E2579" s="133"/>
      <c r="F2579" s="133"/>
      <c r="G2579" s="133"/>
      <c r="H2579" s="133"/>
      <c r="I2579" s="133"/>
      <c r="J2579" s="133"/>
      <c r="K2579" s="133"/>
      <c r="L2579" s="133"/>
      <c r="M2579" s="133"/>
      <c r="N2579" s="133"/>
      <c r="O2579" s="133"/>
      <c r="P2579" s="133"/>
      <c r="Q2579" s="166"/>
      <c r="R2579" s="133"/>
      <c r="S2579" s="133"/>
      <c r="T2579" s="133"/>
      <c r="U2579" s="133"/>
      <c r="V2579" s="133"/>
      <c r="W2579" s="133"/>
      <c r="X2579" s="133"/>
    </row>
    <row r="2580" spans="1:24" x14ac:dyDescent="0.2">
      <c r="A2580" s="133"/>
      <c r="B2580" s="133"/>
      <c r="C2580" s="136"/>
      <c r="D2580" s="136"/>
      <c r="E2580" s="133"/>
      <c r="F2580" s="133"/>
      <c r="G2580" s="133"/>
      <c r="H2580" s="133"/>
      <c r="I2580" s="133"/>
      <c r="J2580" s="133"/>
      <c r="K2580" s="133"/>
      <c r="L2580" s="133"/>
      <c r="M2580" s="133"/>
      <c r="N2580" s="133"/>
      <c r="O2580" s="133"/>
      <c r="P2580" s="133"/>
      <c r="Q2580" s="166"/>
      <c r="R2580" s="133"/>
      <c r="S2580" s="133"/>
      <c r="T2580" s="133"/>
      <c r="U2580" s="133"/>
      <c r="V2580" s="133"/>
      <c r="W2580" s="133"/>
      <c r="X2580" s="133"/>
    </row>
    <row r="2581" spans="1:24" x14ac:dyDescent="0.2">
      <c r="A2581" s="133"/>
      <c r="B2581" s="133"/>
      <c r="C2581" s="136"/>
      <c r="D2581" s="136"/>
      <c r="E2581" s="133"/>
      <c r="F2581" s="133"/>
      <c r="G2581" s="133"/>
      <c r="H2581" s="133"/>
      <c r="I2581" s="133"/>
      <c r="J2581" s="133"/>
      <c r="K2581" s="133"/>
      <c r="L2581" s="133"/>
      <c r="M2581" s="133"/>
      <c r="N2581" s="133"/>
      <c r="O2581" s="133"/>
      <c r="P2581" s="133"/>
      <c r="Q2581" s="166"/>
      <c r="R2581" s="133"/>
      <c r="S2581" s="133"/>
      <c r="T2581" s="133"/>
      <c r="U2581" s="133"/>
      <c r="V2581" s="133"/>
      <c r="W2581" s="133"/>
      <c r="X2581" s="133"/>
    </row>
    <row r="2582" spans="1:24" x14ac:dyDescent="0.2">
      <c r="A2582" s="133"/>
      <c r="B2582" s="133"/>
      <c r="C2582" s="136"/>
      <c r="D2582" s="136"/>
      <c r="E2582" s="133"/>
      <c r="F2582" s="133"/>
      <c r="G2582" s="133"/>
      <c r="H2582" s="133"/>
      <c r="I2582" s="133"/>
      <c r="J2582" s="133"/>
      <c r="K2582" s="133"/>
      <c r="L2582" s="133"/>
      <c r="M2582" s="133"/>
      <c r="N2582" s="133"/>
      <c r="O2582" s="133"/>
      <c r="P2582" s="133"/>
      <c r="Q2582" s="166"/>
      <c r="R2582" s="133"/>
      <c r="S2582" s="133"/>
      <c r="T2582" s="133"/>
      <c r="U2582" s="133"/>
      <c r="V2582" s="133"/>
      <c r="W2582" s="133"/>
      <c r="X2582" s="133"/>
    </row>
    <row r="2583" spans="1:24" x14ac:dyDescent="0.2">
      <c r="A2583" s="133"/>
      <c r="B2583" s="133"/>
      <c r="C2583" s="136"/>
      <c r="D2583" s="136"/>
      <c r="E2583" s="133"/>
      <c r="F2583" s="133"/>
      <c r="G2583" s="133"/>
      <c r="H2583" s="133"/>
      <c r="I2583" s="133"/>
      <c r="J2583" s="133"/>
      <c r="K2583" s="133"/>
      <c r="L2583" s="133"/>
      <c r="M2583" s="133"/>
      <c r="N2583" s="133"/>
      <c r="O2583" s="133"/>
      <c r="P2583" s="133"/>
      <c r="Q2583" s="166"/>
      <c r="R2583" s="133"/>
      <c r="S2583" s="133"/>
      <c r="T2583" s="133"/>
      <c r="U2583" s="133"/>
      <c r="V2583" s="133"/>
      <c r="W2583" s="133"/>
      <c r="X2583" s="133"/>
    </row>
    <row r="2584" spans="1:24" x14ac:dyDescent="0.2">
      <c r="A2584" s="133"/>
      <c r="B2584" s="133"/>
      <c r="C2584" s="136"/>
      <c r="D2584" s="136"/>
      <c r="E2584" s="133"/>
      <c r="F2584" s="133"/>
      <c r="G2584" s="133"/>
      <c r="H2584" s="133"/>
      <c r="I2584" s="133"/>
      <c r="J2584" s="133"/>
      <c r="K2584" s="133"/>
      <c r="L2584" s="133"/>
      <c r="M2584" s="133"/>
      <c r="N2584" s="133"/>
      <c r="O2584" s="133"/>
      <c r="P2584" s="133"/>
      <c r="Q2584" s="166"/>
      <c r="R2584" s="133"/>
      <c r="S2584" s="133"/>
      <c r="T2584" s="133"/>
      <c r="U2584" s="133"/>
      <c r="V2584" s="133"/>
      <c r="W2584" s="133"/>
      <c r="X2584" s="133"/>
    </row>
    <row r="2585" spans="1:24" x14ac:dyDescent="0.2">
      <c r="A2585" s="133"/>
      <c r="B2585" s="133"/>
      <c r="C2585" s="136"/>
      <c r="D2585" s="136"/>
      <c r="E2585" s="133"/>
      <c r="F2585" s="133"/>
      <c r="G2585" s="133"/>
      <c r="H2585" s="133"/>
      <c r="I2585" s="133"/>
      <c r="J2585" s="133"/>
      <c r="K2585" s="133"/>
      <c r="L2585" s="133"/>
      <c r="M2585" s="133"/>
      <c r="N2585" s="133"/>
      <c r="O2585" s="133"/>
      <c r="P2585" s="133"/>
      <c r="Q2585" s="166"/>
      <c r="R2585" s="133"/>
      <c r="S2585" s="133"/>
      <c r="T2585" s="133"/>
      <c r="U2585" s="133"/>
      <c r="V2585" s="133"/>
      <c r="W2585" s="133"/>
      <c r="X2585" s="133"/>
    </row>
    <row r="2586" spans="1:24" x14ac:dyDescent="0.2">
      <c r="A2586" s="133"/>
      <c r="B2586" s="133"/>
      <c r="C2586" s="136"/>
      <c r="D2586" s="136"/>
      <c r="E2586" s="133"/>
      <c r="F2586" s="133"/>
      <c r="G2586" s="133"/>
      <c r="H2586" s="133"/>
      <c r="I2586" s="133"/>
      <c r="J2586" s="133"/>
      <c r="K2586" s="133"/>
      <c r="L2586" s="133"/>
      <c r="M2586" s="133"/>
      <c r="N2586" s="133"/>
      <c r="O2586" s="133"/>
      <c r="P2586" s="133"/>
      <c r="Q2586" s="166"/>
      <c r="R2586" s="133"/>
      <c r="S2586" s="133"/>
      <c r="T2586" s="133"/>
      <c r="U2586" s="133"/>
      <c r="V2586" s="133"/>
      <c r="W2586" s="133"/>
      <c r="X2586" s="133"/>
    </row>
    <row r="2587" spans="1:24" x14ac:dyDescent="0.2">
      <c r="A2587" s="133"/>
      <c r="B2587" s="133"/>
      <c r="C2587" s="136"/>
      <c r="D2587" s="136"/>
      <c r="E2587" s="133"/>
      <c r="F2587" s="133"/>
      <c r="G2587" s="133"/>
      <c r="H2587" s="133"/>
      <c r="I2587" s="133"/>
      <c r="J2587" s="133"/>
      <c r="K2587" s="133"/>
      <c r="L2587" s="133"/>
      <c r="M2587" s="133"/>
      <c r="N2587" s="133"/>
      <c r="O2587" s="133"/>
      <c r="P2587" s="133"/>
      <c r="Q2587" s="166"/>
      <c r="R2587" s="133"/>
      <c r="S2587" s="133"/>
      <c r="T2587" s="133"/>
      <c r="U2587" s="133"/>
      <c r="V2587" s="133"/>
      <c r="W2587" s="133"/>
      <c r="X2587" s="133"/>
    </row>
    <row r="2588" spans="1:24" x14ac:dyDescent="0.2">
      <c r="A2588" s="133"/>
      <c r="B2588" s="133"/>
      <c r="C2588" s="136"/>
      <c r="D2588" s="136"/>
      <c r="E2588" s="133"/>
      <c r="F2588" s="133"/>
      <c r="G2588" s="133"/>
      <c r="H2588" s="133"/>
      <c r="I2588" s="133"/>
      <c r="J2588" s="133"/>
      <c r="K2588" s="133"/>
      <c r="L2588" s="133"/>
      <c r="M2588" s="133"/>
      <c r="N2588" s="133"/>
      <c r="O2588" s="133"/>
      <c r="P2588" s="133"/>
      <c r="Q2588" s="166"/>
      <c r="R2588" s="133"/>
      <c r="S2588" s="133"/>
      <c r="T2588" s="133"/>
      <c r="U2588" s="133"/>
      <c r="V2588" s="133"/>
      <c r="W2588" s="133"/>
      <c r="X2588" s="133"/>
    </row>
    <row r="2589" spans="1:24" x14ac:dyDescent="0.2">
      <c r="A2589" s="133"/>
      <c r="B2589" s="133"/>
      <c r="C2589" s="136"/>
      <c r="D2589" s="136"/>
      <c r="E2589" s="133"/>
      <c r="F2589" s="133"/>
      <c r="G2589" s="133"/>
      <c r="H2589" s="133"/>
      <c r="I2589" s="133"/>
      <c r="J2589" s="133"/>
      <c r="K2589" s="133"/>
      <c r="L2589" s="133"/>
      <c r="M2589" s="133"/>
      <c r="N2589" s="133"/>
      <c r="O2589" s="133"/>
      <c r="P2589" s="133"/>
      <c r="Q2589" s="166"/>
      <c r="R2589" s="133"/>
      <c r="S2589" s="133"/>
      <c r="T2589" s="133"/>
      <c r="U2589" s="133"/>
      <c r="V2589" s="133"/>
      <c r="W2589" s="133"/>
      <c r="X2589" s="133"/>
    </row>
    <row r="2590" spans="1:24" x14ac:dyDescent="0.2">
      <c r="A2590" s="133"/>
      <c r="B2590" s="133"/>
      <c r="C2590" s="136"/>
      <c r="D2590" s="136"/>
      <c r="E2590" s="133"/>
      <c r="F2590" s="133"/>
      <c r="G2590" s="133"/>
      <c r="H2590" s="133"/>
      <c r="I2590" s="133"/>
      <c r="J2590" s="133"/>
      <c r="K2590" s="133"/>
      <c r="L2590" s="133"/>
      <c r="M2590" s="133"/>
      <c r="N2590" s="133"/>
      <c r="O2590" s="133"/>
      <c r="P2590" s="133"/>
      <c r="Q2590" s="166"/>
      <c r="R2590" s="133"/>
      <c r="S2590" s="133"/>
      <c r="T2590" s="133"/>
      <c r="U2590" s="133"/>
      <c r="V2590" s="133"/>
      <c r="W2590" s="133"/>
      <c r="X2590" s="133"/>
    </row>
    <row r="2591" spans="1:24" x14ac:dyDescent="0.2">
      <c r="A2591" s="133"/>
      <c r="B2591" s="133"/>
      <c r="C2591" s="136"/>
      <c r="D2591" s="136"/>
      <c r="E2591" s="133"/>
      <c r="F2591" s="133"/>
      <c r="G2591" s="133"/>
      <c r="H2591" s="133"/>
      <c r="I2591" s="133"/>
      <c r="J2591" s="133"/>
      <c r="K2591" s="133"/>
      <c r="L2591" s="133"/>
      <c r="M2591" s="133"/>
      <c r="N2591" s="133"/>
      <c r="O2591" s="133"/>
      <c r="P2591" s="133"/>
      <c r="Q2591" s="166"/>
      <c r="R2591" s="133"/>
      <c r="S2591" s="133"/>
      <c r="T2591" s="133"/>
      <c r="U2591" s="133"/>
      <c r="V2591" s="133"/>
      <c r="W2591" s="133"/>
      <c r="X2591" s="133"/>
    </row>
    <row r="2592" spans="1:24" x14ac:dyDescent="0.2">
      <c r="A2592" s="133"/>
      <c r="B2592" s="133"/>
      <c r="C2592" s="136"/>
      <c r="D2592" s="136"/>
      <c r="E2592" s="133"/>
      <c r="F2592" s="133"/>
      <c r="G2592" s="133"/>
      <c r="H2592" s="133"/>
      <c r="I2592" s="133"/>
      <c r="J2592" s="133"/>
      <c r="K2592" s="133"/>
      <c r="L2592" s="133"/>
      <c r="M2592" s="133"/>
      <c r="N2592" s="133"/>
      <c r="O2592" s="133"/>
      <c r="P2592" s="133"/>
      <c r="Q2592" s="166"/>
      <c r="R2592" s="133"/>
      <c r="S2592" s="133"/>
      <c r="T2592" s="133"/>
      <c r="U2592" s="133"/>
      <c r="V2592" s="133"/>
      <c r="W2592" s="133"/>
      <c r="X2592" s="133"/>
    </row>
    <row r="2593" spans="1:24" x14ac:dyDescent="0.2">
      <c r="A2593" s="133"/>
      <c r="B2593" s="133"/>
      <c r="C2593" s="136"/>
      <c r="D2593" s="136"/>
      <c r="E2593" s="133"/>
      <c r="F2593" s="133"/>
      <c r="G2593" s="133"/>
      <c r="H2593" s="133"/>
      <c r="I2593" s="133"/>
      <c r="J2593" s="133"/>
      <c r="K2593" s="133"/>
      <c r="L2593" s="133"/>
      <c r="M2593" s="133"/>
      <c r="N2593" s="133"/>
      <c r="O2593" s="133"/>
      <c r="P2593" s="133"/>
      <c r="Q2593" s="166"/>
      <c r="R2593" s="133"/>
      <c r="S2593" s="133"/>
      <c r="T2593" s="133"/>
      <c r="U2593" s="133"/>
      <c r="V2593" s="133"/>
      <c r="W2593" s="133"/>
      <c r="X2593" s="133"/>
    </row>
    <row r="2594" spans="1:24" x14ac:dyDescent="0.2">
      <c r="A2594" s="133"/>
      <c r="B2594" s="133"/>
      <c r="C2594" s="136"/>
      <c r="D2594" s="136"/>
      <c r="E2594" s="133"/>
      <c r="F2594" s="133"/>
      <c r="G2594" s="133"/>
      <c r="H2594" s="133"/>
      <c r="I2594" s="133"/>
      <c r="J2594" s="133"/>
      <c r="K2594" s="133"/>
      <c r="L2594" s="133"/>
      <c r="M2594" s="133"/>
      <c r="N2594" s="133"/>
      <c r="O2594" s="133"/>
      <c r="P2594" s="133"/>
      <c r="Q2594" s="166"/>
      <c r="R2594" s="133"/>
      <c r="S2594" s="133"/>
      <c r="T2594" s="133"/>
      <c r="U2594" s="133"/>
      <c r="V2594" s="133"/>
      <c r="W2594" s="133"/>
      <c r="X2594" s="133"/>
    </row>
    <row r="2595" spans="1:24" x14ac:dyDescent="0.2">
      <c r="A2595" s="133"/>
      <c r="B2595" s="133"/>
      <c r="C2595" s="136"/>
      <c r="D2595" s="136"/>
      <c r="E2595" s="133"/>
      <c r="F2595" s="133"/>
      <c r="G2595" s="133"/>
      <c r="H2595" s="133"/>
      <c r="I2595" s="133"/>
      <c r="J2595" s="133"/>
      <c r="K2595" s="133"/>
      <c r="L2595" s="133"/>
      <c r="M2595" s="133"/>
      <c r="N2595" s="133"/>
      <c r="O2595" s="133"/>
      <c r="P2595" s="133"/>
      <c r="Q2595" s="166"/>
      <c r="R2595" s="133"/>
      <c r="S2595" s="133"/>
      <c r="T2595" s="133"/>
      <c r="U2595" s="133"/>
      <c r="V2595" s="133"/>
      <c r="W2595" s="133"/>
      <c r="X2595" s="133"/>
    </row>
    <row r="2596" spans="1:24" x14ac:dyDescent="0.2">
      <c r="A2596" s="133"/>
      <c r="B2596" s="133"/>
      <c r="C2596" s="136"/>
      <c r="D2596" s="136"/>
      <c r="E2596" s="133"/>
      <c r="F2596" s="133"/>
      <c r="G2596" s="133"/>
      <c r="H2596" s="133"/>
      <c r="I2596" s="133"/>
      <c r="J2596" s="133"/>
      <c r="K2596" s="133"/>
      <c r="L2596" s="133"/>
      <c r="M2596" s="133"/>
      <c r="N2596" s="133"/>
      <c r="O2596" s="133"/>
      <c r="P2596" s="133"/>
      <c r="Q2596" s="166"/>
      <c r="R2596" s="133"/>
      <c r="S2596" s="133"/>
      <c r="T2596" s="133"/>
      <c r="U2596" s="133"/>
      <c r="V2596" s="133"/>
      <c r="W2596" s="133"/>
      <c r="X2596" s="133"/>
    </row>
    <row r="2597" spans="1:24" x14ac:dyDescent="0.2">
      <c r="A2597" s="133"/>
      <c r="B2597" s="133"/>
      <c r="C2597" s="136"/>
      <c r="D2597" s="136"/>
      <c r="E2597" s="133"/>
      <c r="F2597" s="133"/>
      <c r="G2597" s="133"/>
      <c r="H2597" s="133"/>
      <c r="I2597" s="133"/>
      <c r="J2597" s="133"/>
      <c r="K2597" s="133"/>
      <c r="L2597" s="133"/>
      <c r="M2597" s="133"/>
      <c r="N2597" s="133"/>
      <c r="O2597" s="133"/>
      <c r="P2597" s="133"/>
      <c r="Q2597" s="166"/>
      <c r="R2597" s="133"/>
      <c r="S2597" s="133"/>
      <c r="T2597" s="133"/>
      <c r="U2597" s="133"/>
      <c r="V2597" s="133"/>
      <c r="W2597" s="133"/>
      <c r="X2597" s="133"/>
    </row>
    <row r="2598" spans="1:24" x14ac:dyDescent="0.2">
      <c r="A2598" s="133"/>
      <c r="B2598" s="133"/>
      <c r="C2598" s="136"/>
      <c r="D2598" s="136"/>
      <c r="E2598" s="133"/>
      <c r="F2598" s="133"/>
      <c r="G2598" s="450"/>
      <c r="H2598" s="133"/>
      <c r="I2598" s="133"/>
      <c r="J2598" s="133"/>
      <c r="K2598" s="133"/>
      <c r="L2598" s="133"/>
      <c r="M2598" s="133"/>
      <c r="N2598" s="133"/>
      <c r="O2598" s="133"/>
      <c r="P2598" s="133"/>
      <c r="Q2598" s="166"/>
      <c r="R2598" s="133"/>
      <c r="S2598" s="133"/>
      <c r="T2598" s="133"/>
      <c r="U2598" s="133"/>
      <c r="V2598" s="133"/>
      <c r="W2598" s="133"/>
      <c r="X2598" s="133"/>
    </row>
    <row r="2599" spans="1:24" x14ac:dyDescent="0.2">
      <c r="A2599" s="133"/>
      <c r="B2599" s="133"/>
      <c r="C2599" s="136"/>
      <c r="D2599" s="136"/>
      <c r="E2599" s="133"/>
      <c r="F2599" s="689"/>
      <c r="H2599" s="137"/>
      <c r="I2599" s="133"/>
      <c r="J2599" s="133"/>
      <c r="K2599" s="133"/>
      <c r="L2599" s="133"/>
      <c r="M2599" s="133"/>
      <c r="N2599" s="133"/>
      <c r="O2599" s="133"/>
      <c r="P2599" s="133"/>
      <c r="Q2599" s="166"/>
      <c r="R2599" s="133"/>
      <c r="S2599" s="133"/>
      <c r="T2599" s="133"/>
      <c r="U2599" s="133"/>
      <c r="V2599" s="133"/>
      <c r="W2599" s="133"/>
      <c r="X2599" s="133"/>
    </row>
    <row r="2600" spans="1:24" x14ac:dyDescent="0.2">
      <c r="A2600" s="133"/>
      <c r="B2600" s="133"/>
      <c r="C2600" s="136"/>
      <c r="D2600" s="136"/>
      <c r="E2600" s="133"/>
      <c r="F2600" s="133"/>
      <c r="G2600" s="167"/>
      <c r="H2600" s="133"/>
      <c r="I2600" s="133"/>
      <c r="J2600" s="133"/>
      <c r="K2600" s="133"/>
      <c r="L2600" s="133"/>
      <c r="M2600" s="133"/>
      <c r="N2600" s="133"/>
      <c r="O2600" s="133"/>
      <c r="P2600" s="133"/>
      <c r="Q2600" s="166"/>
      <c r="R2600" s="133"/>
      <c r="S2600" s="133"/>
      <c r="T2600" s="133"/>
      <c r="U2600" s="133"/>
      <c r="V2600" s="133"/>
      <c r="W2600" s="133"/>
      <c r="X2600" s="133"/>
    </row>
    <row r="2601" spans="1:24" x14ac:dyDescent="0.2">
      <c r="A2601" s="133"/>
      <c r="B2601" s="133"/>
      <c r="C2601" s="136"/>
      <c r="D2601" s="136"/>
      <c r="E2601" s="133"/>
      <c r="F2601" s="133"/>
      <c r="G2601" s="133"/>
      <c r="H2601" s="133"/>
      <c r="I2601" s="133"/>
      <c r="J2601" s="133"/>
      <c r="K2601" s="133"/>
      <c r="L2601" s="133"/>
      <c r="M2601" s="133"/>
      <c r="N2601" s="133"/>
      <c r="O2601" s="133"/>
      <c r="P2601" s="133"/>
      <c r="Q2601" s="166"/>
      <c r="R2601" s="133"/>
      <c r="S2601" s="133"/>
      <c r="T2601" s="133"/>
      <c r="U2601" s="133"/>
      <c r="V2601" s="133"/>
      <c r="W2601" s="133"/>
      <c r="X2601" s="133"/>
    </row>
    <row r="2602" spans="1:24" x14ac:dyDescent="0.2">
      <c r="A2602" s="133"/>
      <c r="B2602" s="133"/>
      <c r="C2602" s="136"/>
      <c r="D2602" s="136"/>
      <c r="E2602" s="133"/>
      <c r="F2602" s="133"/>
      <c r="G2602" s="133"/>
      <c r="H2602" s="133"/>
      <c r="I2602" s="133"/>
      <c r="J2602" s="133"/>
      <c r="K2602" s="133"/>
      <c r="L2602" s="133"/>
      <c r="M2602" s="133"/>
      <c r="N2602" s="133"/>
      <c r="O2602" s="133"/>
      <c r="P2602" s="133"/>
      <c r="Q2602" s="166"/>
      <c r="R2602" s="133"/>
      <c r="S2602" s="133"/>
      <c r="T2602" s="133"/>
      <c r="U2602" s="133"/>
      <c r="V2602" s="133"/>
      <c r="W2602" s="133"/>
      <c r="X2602" s="133"/>
    </row>
    <row r="2603" spans="1:24" x14ac:dyDescent="0.2">
      <c r="A2603" s="133"/>
      <c r="B2603" s="133"/>
      <c r="C2603" s="136"/>
      <c r="D2603" s="136"/>
      <c r="E2603" s="133"/>
      <c r="F2603" s="133"/>
      <c r="G2603" s="133"/>
      <c r="H2603" s="133"/>
      <c r="I2603" s="133"/>
      <c r="J2603" s="133"/>
      <c r="K2603" s="133"/>
      <c r="L2603" s="133"/>
      <c r="M2603" s="133"/>
      <c r="N2603" s="133"/>
      <c r="O2603" s="133"/>
      <c r="P2603" s="133"/>
      <c r="Q2603" s="166"/>
      <c r="R2603" s="133"/>
      <c r="S2603" s="133"/>
      <c r="T2603" s="133"/>
      <c r="U2603" s="133"/>
      <c r="V2603" s="133"/>
      <c r="W2603" s="133"/>
      <c r="X2603" s="133"/>
    </row>
    <row r="2604" spans="1:24" x14ac:dyDescent="0.2">
      <c r="A2604" s="133"/>
      <c r="B2604" s="133"/>
      <c r="C2604" s="136"/>
      <c r="D2604" s="136"/>
      <c r="E2604" s="133"/>
      <c r="F2604" s="133"/>
      <c r="G2604" s="133"/>
      <c r="H2604" s="133"/>
      <c r="I2604" s="133"/>
      <c r="J2604" s="133"/>
      <c r="K2604" s="133"/>
      <c r="L2604" s="133"/>
      <c r="M2604" s="133"/>
      <c r="N2604" s="133"/>
      <c r="O2604" s="133"/>
      <c r="P2604" s="133"/>
      <c r="Q2604" s="166"/>
      <c r="R2604" s="133"/>
      <c r="S2604" s="133"/>
      <c r="T2604" s="133"/>
      <c r="U2604" s="133"/>
      <c r="V2604" s="133"/>
      <c r="W2604" s="133"/>
      <c r="X2604" s="133"/>
    </row>
    <row r="2605" spans="1:24" x14ac:dyDescent="0.2">
      <c r="A2605" s="133"/>
      <c r="B2605" s="133"/>
      <c r="C2605" s="136"/>
      <c r="D2605" s="136"/>
      <c r="E2605" s="133"/>
      <c r="F2605" s="133"/>
      <c r="G2605" s="133"/>
      <c r="H2605" s="133"/>
      <c r="I2605" s="133"/>
      <c r="J2605" s="133"/>
      <c r="K2605" s="133"/>
      <c r="L2605" s="133"/>
      <c r="M2605" s="133"/>
      <c r="N2605" s="133"/>
      <c r="O2605" s="133"/>
      <c r="P2605" s="133"/>
      <c r="Q2605" s="166"/>
      <c r="R2605" s="133"/>
      <c r="S2605" s="133"/>
      <c r="T2605" s="133"/>
      <c r="U2605" s="133"/>
      <c r="V2605" s="133"/>
      <c r="W2605" s="133"/>
      <c r="X2605" s="133"/>
    </row>
    <row r="2606" spans="1:24" x14ac:dyDescent="0.2">
      <c r="A2606" s="133"/>
      <c r="B2606" s="133"/>
      <c r="C2606" s="136"/>
      <c r="D2606" s="136"/>
      <c r="E2606" s="133"/>
      <c r="F2606" s="133"/>
      <c r="G2606" s="133"/>
      <c r="H2606" s="133"/>
      <c r="I2606" s="133"/>
      <c r="J2606" s="133"/>
      <c r="K2606" s="133"/>
      <c r="L2606" s="133"/>
      <c r="M2606" s="133"/>
      <c r="N2606" s="133"/>
      <c r="O2606" s="133"/>
      <c r="P2606" s="133"/>
      <c r="Q2606" s="166"/>
      <c r="R2606" s="133"/>
      <c r="S2606" s="133"/>
      <c r="T2606" s="133"/>
      <c r="U2606" s="133"/>
      <c r="V2606" s="133"/>
      <c r="W2606" s="133"/>
      <c r="X2606" s="133"/>
    </row>
    <row r="2607" spans="1:24" x14ac:dyDescent="0.2">
      <c r="A2607" s="133"/>
      <c r="B2607" s="133"/>
      <c r="C2607" s="136"/>
      <c r="D2607" s="136"/>
      <c r="E2607" s="133"/>
      <c r="F2607" s="133"/>
      <c r="G2607" s="133"/>
      <c r="H2607" s="133"/>
      <c r="I2607" s="133"/>
      <c r="J2607" s="133"/>
      <c r="K2607" s="133"/>
      <c r="L2607" s="133"/>
      <c r="M2607" s="133"/>
      <c r="N2607" s="133"/>
      <c r="O2607" s="133"/>
      <c r="P2607" s="133"/>
      <c r="Q2607" s="166"/>
      <c r="R2607" s="133"/>
      <c r="S2607" s="133"/>
      <c r="T2607" s="133"/>
      <c r="U2607" s="133"/>
      <c r="V2607" s="133"/>
      <c r="W2607" s="133"/>
      <c r="X2607" s="133"/>
    </row>
    <row r="2608" spans="1:24" x14ac:dyDescent="0.2">
      <c r="A2608" s="133"/>
      <c r="B2608" s="133"/>
      <c r="C2608" s="136"/>
      <c r="D2608" s="136"/>
      <c r="E2608" s="133"/>
      <c r="F2608" s="133"/>
      <c r="G2608" s="133"/>
      <c r="H2608" s="133"/>
      <c r="I2608" s="133"/>
      <c r="J2608" s="133"/>
      <c r="K2608" s="133"/>
      <c r="L2608" s="133"/>
      <c r="M2608" s="133"/>
      <c r="N2608" s="133"/>
      <c r="O2608" s="133"/>
      <c r="P2608" s="133"/>
      <c r="Q2608" s="166"/>
      <c r="R2608" s="133"/>
      <c r="S2608" s="133"/>
      <c r="T2608" s="133"/>
      <c r="U2608" s="133"/>
      <c r="V2608" s="133"/>
      <c r="W2608" s="133"/>
      <c r="X2608" s="133"/>
    </row>
    <row r="2609" spans="1:24" x14ac:dyDescent="0.2">
      <c r="A2609" s="133"/>
      <c r="B2609" s="133"/>
      <c r="C2609" s="136"/>
      <c r="D2609" s="136"/>
      <c r="E2609" s="133"/>
      <c r="F2609" s="133"/>
      <c r="G2609" s="133"/>
      <c r="H2609" s="133"/>
      <c r="I2609" s="133"/>
      <c r="J2609" s="133"/>
      <c r="K2609" s="133"/>
      <c r="L2609" s="133"/>
      <c r="M2609" s="133"/>
      <c r="N2609" s="133"/>
      <c r="O2609" s="133"/>
      <c r="P2609" s="133"/>
      <c r="Q2609" s="166"/>
      <c r="R2609" s="133"/>
      <c r="S2609" s="133"/>
      <c r="T2609" s="133"/>
      <c r="U2609" s="133"/>
      <c r="V2609" s="133"/>
      <c r="W2609" s="133"/>
      <c r="X2609" s="133"/>
    </row>
    <row r="2610" spans="1:24" x14ac:dyDescent="0.2">
      <c r="A2610" s="133"/>
      <c r="B2610" s="133"/>
      <c r="C2610" s="136"/>
      <c r="D2610" s="136"/>
      <c r="E2610" s="133"/>
      <c r="F2610" s="133"/>
      <c r="G2610" s="133"/>
      <c r="H2610" s="133"/>
      <c r="I2610" s="133"/>
      <c r="J2610" s="133"/>
      <c r="K2610" s="133"/>
      <c r="L2610" s="133"/>
      <c r="M2610" s="133"/>
      <c r="N2610" s="133"/>
      <c r="O2610" s="133"/>
      <c r="P2610" s="133"/>
      <c r="Q2610" s="166"/>
      <c r="R2610" s="133"/>
      <c r="S2610" s="133"/>
      <c r="T2610" s="133"/>
      <c r="U2610" s="133"/>
      <c r="V2610" s="133"/>
      <c r="W2610" s="133"/>
      <c r="X2610" s="133"/>
    </row>
    <row r="2611" spans="1:24" x14ac:dyDescent="0.2">
      <c r="A2611" s="133"/>
      <c r="B2611" s="133"/>
      <c r="C2611" s="136"/>
      <c r="D2611" s="136"/>
      <c r="E2611" s="133"/>
      <c r="F2611" s="133"/>
      <c r="G2611" s="133"/>
      <c r="H2611" s="133"/>
      <c r="I2611" s="133"/>
      <c r="J2611" s="133"/>
      <c r="K2611" s="133"/>
      <c r="L2611" s="133"/>
      <c r="M2611" s="133"/>
      <c r="N2611" s="133"/>
      <c r="O2611" s="133"/>
      <c r="P2611" s="133"/>
      <c r="Q2611" s="166"/>
      <c r="R2611" s="133"/>
      <c r="S2611" s="133"/>
      <c r="T2611" s="133"/>
      <c r="U2611" s="133"/>
      <c r="V2611" s="133"/>
      <c r="W2611" s="133"/>
      <c r="X2611" s="133"/>
    </row>
    <row r="2612" spans="1:24" x14ac:dyDescent="0.2">
      <c r="A2612" s="133"/>
      <c r="B2612" s="133"/>
      <c r="C2612" s="136"/>
      <c r="D2612" s="136"/>
      <c r="E2612" s="133"/>
      <c r="F2612" s="133"/>
      <c r="G2612" s="133"/>
      <c r="H2612" s="133"/>
      <c r="I2612" s="133"/>
      <c r="J2612" s="133"/>
      <c r="K2612" s="133"/>
      <c r="L2612" s="133"/>
      <c r="M2612" s="133"/>
      <c r="N2612" s="133"/>
      <c r="O2612" s="133"/>
      <c r="P2612" s="133"/>
      <c r="Q2612" s="166"/>
      <c r="R2612" s="133"/>
      <c r="S2612" s="133"/>
      <c r="T2612" s="133"/>
      <c r="U2612" s="133"/>
      <c r="V2612" s="133"/>
      <c r="W2612" s="133"/>
      <c r="X2612" s="133"/>
    </row>
    <row r="2613" spans="1:24" x14ac:dyDescent="0.2">
      <c r="A2613" s="133"/>
      <c r="B2613" s="133"/>
      <c r="C2613" s="136"/>
      <c r="D2613" s="136"/>
      <c r="E2613" s="133"/>
      <c r="F2613" s="133"/>
      <c r="G2613" s="133"/>
      <c r="H2613" s="133"/>
      <c r="I2613" s="133"/>
      <c r="J2613" s="133"/>
      <c r="K2613" s="133"/>
      <c r="L2613" s="133"/>
      <c r="M2613" s="133"/>
      <c r="N2613" s="133"/>
      <c r="O2613" s="133"/>
      <c r="P2613" s="133"/>
      <c r="Q2613" s="166"/>
      <c r="R2613" s="133"/>
      <c r="S2613" s="133"/>
      <c r="T2613" s="133"/>
      <c r="U2613" s="133"/>
      <c r="V2613" s="133"/>
      <c r="W2613" s="133"/>
      <c r="X2613" s="133"/>
    </row>
    <row r="2614" spans="1:24" x14ac:dyDescent="0.2">
      <c r="A2614" s="133"/>
      <c r="B2614" s="133"/>
      <c r="C2614" s="136"/>
      <c r="D2614" s="136"/>
      <c r="E2614" s="133"/>
      <c r="F2614" s="133"/>
      <c r="G2614" s="133"/>
      <c r="H2614" s="133"/>
      <c r="I2614" s="133"/>
      <c r="J2614" s="133"/>
      <c r="K2614" s="133"/>
      <c r="L2614" s="133"/>
      <c r="M2614" s="133"/>
      <c r="N2614" s="133"/>
      <c r="O2614" s="133"/>
      <c r="P2614" s="133"/>
      <c r="Q2614" s="166"/>
      <c r="R2614" s="133"/>
      <c r="S2614" s="133"/>
      <c r="T2614" s="133"/>
      <c r="U2614" s="133"/>
      <c r="V2614" s="133"/>
      <c r="W2614" s="133"/>
      <c r="X2614" s="133"/>
    </row>
    <row r="2615" spans="1:24" x14ac:dyDescent="0.2">
      <c r="A2615" s="133"/>
      <c r="B2615" s="133"/>
      <c r="C2615" s="136"/>
      <c r="D2615" s="136"/>
      <c r="E2615" s="133"/>
      <c r="F2615" s="133"/>
      <c r="G2615" s="133"/>
      <c r="H2615" s="133"/>
      <c r="I2615" s="133"/>
      <c r="J2615" s="133"/>
      <c r="K2615" s="133"/>
      <c r="L2615" s="133"/>
      <c r="M2615" s="133"/>
      <c r="N2615" s="133"/>
      <c r="O2615" s="133"/>
      <c r="P2615" s="133"/>
      <c r="Q2615" s="166"/>
      <c r="R2615" s="133"/>
      <c r="S2615" s="133"/>
      <c r="T2615" s="133"/>
      <c r="U2615" s="133"/>
      <c r="V2615" s="133"/>
      <c r="W2615" s="133"/>
      <c r="X2615" s="133"/>
    </row>
    <row r="2616" spans="1:24" x14ac:dyDescent="0.2">
      <c r="A2616" s="133"/>
      <c r="B2616" s="133"/>
      <c r="C2616" s="136"/>
      <c r="D2616" s="136"/>
      <c r="E2616" s="133"/>
      <c r="F2616" s="133"/>
      <c r="G2616" s="133"/>
      <c r="H2616" s="133"/>
      <c r="I2616" s="133"/>
      <c r="J2616" s="133"/>
      <c r="K2616" s="133"/>
      <c r="L2616" s="133"/>
      <c r="M2616" s="133"/>
      <c r="N2616" s="133"/>
      <c r="O2616" s="133"/>
      <c r="P2616" s="133"/>
      <c r="Q2616" s="166"/>
      <c r="R2616" s="133"/>
      <c r="S2616" s="133"/>
      <c r="T2616" s="133"/>
      <c r="U2616" s="133"/>
      <c r="V2616" s="133"/>
      <c r="W2616" s="133"/>
      <c r="X2616" s="133"/>
    </row>
    <row r="2617" spans="1:24" x14ac:dyDescent="0.2">
      <c r="A2617" s="133"/>
      <c r="B2617" s="133"/>
      <c r="C2617" s="136"/>
      <c r="D2617" s="136"/>
      <c r="E2617" s="133"/>
      <c r="F2617" s="133"/>
      <c r="G2617" s="133"/>
      <c r="H2617" s="133"/>
      <c r="I2617" s="133"/>
      <c r="J2617" s="133"/>
      <c r="K2617" s="133"/>
      <c r="L2617" s="133"/>
      <c r="M2617" s="133"/>
      <c r="N2617" s="133"/>
      <c r="O2617" s="133"/>
      <c r="P2617" s="133"/>
      <c r="Q2617" s="166"/>
      <c r="R2617" s="133"/>
      <c r="S2617" s="133"/>
      <c r="T2617" s="133"/>
      <c r="U2617" s="133"/>
      <c r="V2617" s="133"/>
      <c r="W2617" s="133"/>
      <c r="X2617" s="133"/>
    </row>
    <row r="2618" spans="1:24" x14ac:dyDescent="0.2">
      <c r="A2618" s="133"/>
      <c r="B2618" s="133"/>
      <c r="C2618" s="136"/>
      <c r="D2618" s="136"/>
      <c r="E2618" s="133"/>
      <c r="F2618" s="133"/>
      <c r="G2618" s="133"/>
      <c r="H2618" s="133"/>
      <c r="I2618" s="133"/>
      <c r="J2618" s="133"/>
      <c r="K2618" s="133"/>
      <c r="L2618" s="133"/>
      <c r="M2618" s="133"/>
      <c r="N2618" s="133"/>
      <c r="O2618" s="133"/>
      <c r="P2618" s="133"/>
      <c r="Q2618" s="166"/>
      <c r="R2618" s="133"/>
      <c r="S2618" s="133"/>
      <c r="T2618" s="133"/>
      <c r="U2618" s="133"/>
      <c r="V2618" s="133"/>
      <c r="W2618" s="133"/>
      <c r="X2618" s="133"/>
    </row>
    <row r="2619" spans="1:24" x14ac:dyDescent="0.2">
      <c r="A2619" s="133"/>
      <c r="B2619" s="133"/>
      <c r="C2619" s="136"/>
      <c r="D2619" s="136"/>
      <c r="E2619" s="133"/>
      <c r="F2619" s="133"/>
      <c r="G2619" s="133"/>
      <c r="H2619" s="133"/>
      <c r="I2619" s="133"/>
      <c r="J2619" s="133"/>
      <c r="K2619" s="133"/>
      <c r="L2619" s="133"/>
      <c r="M2619" s="133"/>
      <c r="N2619" s="133"/>
      <c r="O2619" s="133"/>
      <c r="P2619" s="133"/>
      <c r="Q2619" s="166"/>
      <c r="R2619" s="133"/>
      <c r="S2619" s="133"/>
      <c r="T2619" s="133"/>
      <c r="U2619" s="133"/>
      <c r="V2619" s="133"/>
      <c r="W2619" s="133"/>
      <c r="X2619" s="133"/>
    </row>
    <row r="2620" spans="1:24" x14ac:dyDescent="0.2">
      <c r="A2620" s="133"/>
      <c r="B2620" s="133"/>
      <c r="C2620" s="136"/>
      <c r="D2620" s="136"/>
      <c r="E2620" s="133"/>
      <c r="F2620" s="133"/>
      <c r="G2620" s="133"/>
      <c r="H2620" s="133"/>
      <c r="I2620" s="133"/>
      <c r="J2620" s="133"/>
      <c r="K2620" s="133"/>
      <c r="L2620" s="133"/>
      <c r="M2620" s="133"/>
      <c r="N2620" s="133"/>
      <c r="O2620" s="133"/>
      <c r="P2620" s="133"/>
      <c r="Q2620" s="166"/>
      <c r="R2620" s="133"/>
      <c r="S2620" s="133"/>
      <c r="T2620" s="133"/>
      <c r="U2620" s="133"/>
      <c r="V2620" s="133"/>
      <c r="W2620" s="133"/>
      <c r="X2620" s="133"/>
    </row>
    <row r="2621" spans="1:24" x14ac:dyDescent="0.2">
      <c r="A2621" s="133"/>
      <c r="B2621" s="133"/>
      <c r="C2621" s="136"/>
      <c r="D2621" s="136"/>
      <c r="E2621" s="133"/>
      <c r="F2621" s="133"/>
      <c r="G2621" s="133"/>
      <c r="H2621" s="133"/>
      <c r="I2621" s="133"/>
      <c r="J2621" s="133"/>
      <c r="K2621" s="133"/>
      <c r="L2621" s="133"/>
      <c r="M2621" s="133"/>
      <c r="N2621" s="133"/>
      <c r="O2621" s="133"/>
      <c r="P2621" s="133"/>
      <c r="Q2621" s="166"/>
      <c r="R2621" s="133"/>
      <c r="S2621" s="133"/>
      <c r="T2621" s="133"/>
      <c r="U2621" s="133"/>
      <c r="V2621" s="133"/>
      <c r="W2621" s="133"/>
      <c r="X2621" s="133"/>
    </row>
    <row r="2622" spans="1:24" x14ac:dyDescent="0.2">
      <c r="A2622" s="133"/>
      <c r="B2622" s="133"/>
      <c r="C2622" s="136"/>
      <c r="D2622" s="136"/>
      <c r="E2622" s="133"/>
      <c r="F2622" s="133"/>
      <c r="G2622" s="133"/>
      <c r="H2622" s="133"/>
      <c r="I2622" s="133"/>
      <c r="J2622" s="133"/>
      <c r="K2622" s="133"/>
      <c r="L2622" s="133"/>
      <c r="M2622" s="133"/>
      <c r="N2622" s="133"/>
      <c r="O2622" s="133"/>
      <c r="P2622" s="133"/>
      <c r="Q2622" s="166"/>
      <c r="R2622" s="133"/>
      <c r="S2622" s="133"/>
      <c r="T2622" s="133"/>
      <c r="U2622" s="133"/>
      <c r="V2622" s="133"/>
      <c r="W2622" s="133"/>
      <c r="X2622" s="133"/>
    </row>
    <row r="2623" spans="1:24" x14ac:dyDescent="0.2">
      <c r="A2623" s="133"/>
      <c r="B2623" s="133"/>
      <c r="C2623" s="136"/>
      <c r="D2623" s="136"/>
      <c r="E2623" s="133"/>
      <c r="F2623" s="133"/>
      <c r="G2623" s="133"/>
      <c r="H2623" s="133"/>
      <c r="I2623" s="133"/>
      <c r="J2623" s="133"/>
      <c r="K2623" s="133"/>
      <c r="L2623" s="133"/>
      <c r="M2623" s="133"/>
      <c r="N2623" s="133"/>
      <c r="O2623" s="133"/>
      <c r="P2623" s="133"/>
      <c r="Q2623" s="166"/>
      <c r="R2623" s="133"/>
      <c r="S2623" s="133"/>
      <c r="T2623" s="133"/>
      <c r="U2623" s="133"/>
      <c r="V2623" s="133"/>
      <c r="W2623" s="133"/>
      <c r="X2623" s="133"/>
    </row>
    <row r="2624" spans="1:24" x14ac:dyDescent="0.2">
      <c r="A2624" s="133"/>
      <c r="B2624" s="133"/>
      <c r="C2624" s="136"/>
      <c r="D2624" s="136"/>
      <c r="E2624" s="133"/>
      <c r="F2624" s="133"/>
      <c r="G2624" s="133"/>
      <c r="H2624" s="133"/>
      <c r="I2624" s="133"/>
      <c r="J2624" s="133"/>
      <c r="K2624" s="133"/>
      <c r="L2624" s="133"/>
      <c r="M2624" s="133"/>
      <c r="N2624" s="133"/>
      <c r="O2624" s="133"/>
      <c r="P2624" s="133"/>
      <c r="Q2624" s="166"/>
      <c r="R2624" s="133"/>
      <c r="S2624" s="133"/>
      <c r="T2624" s="133"/>
      <c r="U2624" s="133"/>
      <c r="V2624" s="133"/>
      <c r="W2624" s="133"/>
      <c r="X2624" s="133"/>
    </row>
    <row r="2625" spans="1:24" x14ac:dyDescent="0.2">
      <c r="A2625" s="133"/>
      <c r="B2625" s="133"/>
      <c r="C2625" s="136"/>
      <c r="D2625" s="136"/>
      <c r="E2625" s="133"/>
      <c r="F2625" s="133"/>
      <c r="G2625" s="133"/>
      <c r="H2625" s="133"/>
      <c r="I2625" s="133"/>
      <c r="J2625" s="133"/>
      <c r="K2625" s="133"/>
      <c r="L2625" s="133"/>
      <c r="M2625" s="133"/>
      <c r="N2625" s="133"/>
      <c r="O2625" s="133"/>
      <c r="P2625" s="133"/>
      <c r="Q2625" s="166"/>
      <c r="R2625" s="133"/>
      <c r="S2625" s="133"/>
      <c r="T2625" s="133"/>
      <c r="U2625" s="133"/>
      <c r="V2625" s="133"/>
      <c r="W2625" s="133"/>
      <c r="X2625" s="133"/>
    </row>
    <row r="2626" spans="1:24" x14ac:dyDescent="0.2">
      <c r="A2626" s="133"/>
      <c r="B2626" s="133"/>
      <c r="C2626" s="136"/>
      <c r="D2626" s="136"/>
      <c r="E2626" s="133"/>
      <c r="F2626" s="133"/>
      <c r="G2626" s="133"/>
      <c r="H2626" s="133"/>
      <c r="I2626" s="133"/>
      <c r="J2626" s="133"/>
      <c r="K2626" s="133"/>
      <c r="L2626" s="133"/>
      <c r="M2626" s="133"/>
      <c r="N2626" s="133"/>
      <c r="O2626" s="133"/>
      <c r="P2626" s="133"/>
      <c r="Q2626" s="166"/>
      <c r="R2626" s="133"/>
      <c r="S2626" s="133"/>
      <c r="T2626" s="133"/>
      <c r="U2626" s="133"/>
      <c r="V2626" s="133"/>
      <c r="W2626" s="133"/>
      <c r="X2626" s="133"/>
    </row>
    <row r="2627" spans="1:24" x14ac:dyDescent="0.2">
      <c r="A2627" s="133"/>
      <c r="B2627" s="133"/>
      <c r="C2627" s="136"/>
      <c r="D2627" s="136"/>
      <c r="E2627" s="133"/>
      <c r="F2627" s="133"/>
      <c r="G2627" s="133"/>
      <c r="H2627" s="133"/>
      <c r="I2627" s="133"/>
      <c r="J2627" s="133"/>
      <c r="K2627" s="133"/>
      <c r="L2627" s="133"/>
      <c r="M2627" s="133"/>
      <c r="N2627" s="133"/>
      <c r="O2627" s="133"/>
      <c r="P2627" s="133"/>
      <c r="Q2627" s="166"/>
      <c r="R2627" s="133"/>
      <c r="S2627" s="133"/>
      <c r="T2627" s="133"/>
      <c r="U2627" s="133"/>
      <c r="V2627" s="133"/>
      <c r="W2627" s="133"/>
      <c r="X2627" s="133"/>
    </row>
    <row r="2628" spans="1:24" x14ac:dyDescent="0.2">
      <c r="A2628" s="133"/>
      <c r="B2628" s="133"/>
      <c r="C2628" s="136"/>
      <c r="D2628" s="136"/>
      <c r="E2628" s="133"/>
      <c r="F2628" s="133"/>
      <c r="G2628" s="133"/>
      <c r="H2628" s="133"/>
      <c r="I2628" s="133"/>
      <c r="J2628" s="133"/>
      <c r="K2628" s="133"/>
      <c r="L2628" s="133"/>
      <c r="M2628" s="133"/>
      <c r="N2628" s="133"/>
      <c r="O2628" s="133"/>
      <c r="P2628" s="133"/>
      <c r="Q2628" s="166"/>
      <c r="R2628" s="133"/>
      <c r="S2628" s="133"/>
      <c r="T2628" s="133"/>
      <c r="U2628" s="133"/>
      <c r="V2628" s="133"/>
      <c r="W2628" s="133"/>
      <c r="X2628" s="133"/>
    </row>
    <row r="2629" spans="1:24" x14ac:dyDescent="0.2">
      <c r="A2629" s="133"/>
      <c r="B2629" s="133"/>
      <c r="C2629" s="136"/>
      <c r="D2629" s="136"/>
      <c r="E2629" s="133"/>
      <c r="F2629" s="133"/>
      <c r="G2629" s="133"/>
      <c r="H2629" s="133"/>
      <c r="I2629" s="133"/>
      <c r="J2629" s="133"/>
      <c r="K2629" s="133"/>
      <c r="L2629" s="133"/>
      <c r="M2629" s="133"/>
      <c r="N2629" s="133"/>
      <c r="O2629" s="133"/>
      <c r="P2629" s="133"/>
      <c r="Q2629" s="166"/>
      <c r="R2629" s="133"/>
      <c r="S2629" s="133"/>
      <c r="T2629" s="133"/>
      <c r="U2629" s="133"/>
      <c r="V2629" s="133"/>
      <c r="W2629" s="133"/>
      <c r="X2629" s="133"/>
    </row>
    <row r="2630" spans="1:24" x14ac:dyDescent="0.2">
      <c r="A2630" s="133"/>
      <c r="B2630" s="133"/>
      <c r="C2630" s="136"/>
      <c r="D2630" s="136"/>
      <c r="E2630" s="133"/>
      <c r="F2630" s="133"/>
      <c r="G2630" s="133"/>
      <c r="H2630" s="133"/>
      <c r="I2630" s="133"/>
      <c r="J2630" s="133"/>
      <c r="K2630" s="133"/>
      <c r="L2630" s="133"/>
      <c r="M2630" s="133"/>
      <c r="N2630" s="133"/>
      <c r="O2630" s="133"/>
      <c r="P2630" s="133"/>
      <c r="Q2630" s="166"/>
      <c r="R2630" s="133"/>
      <c r="S2630" s="133"/>
      <c r="T2630" s="133"/>
      <c r="U2630" s="133"/>
      <c r="V2630" s="133"/>
      <c r="W2630" s="133"/>
      <c r="X2630" s="133"/>
    </row>
    <row r="2631" spans="1:24" x14ac:dyDescent="0.2">
      <c r="A2631" s="133"/>
      <c r="B2631" s="133"/>
      <c r="C2631" s="136"/>
      <c r="D2631" s="136"/>
      <c r="E2631" s="133"/>
      <c r="F2631" s="133"/>
      <c r="G2631" s="133"/>
      <c r="H2631" s="133"/>
      <c r="I2631" s="133"/>
      <c r="J2631" s="133"/>
      <c r="K2631" s="133"/>
      <c r="L2631" s="133"/>
      <c r="M2631" s="133"/>
      <c r="N2631" s="133"/>
      <c r="O2631" s="133"/>
      <c r="P2631" s="133"/>
      <c r="Q2631" s="166"/>
      <c r="R2631" s="133"/>
      <c r="S2631" s="133"/>
      <c r="T2631" s="133"/>
      <c r="U2631" s="133"/>
      <c r="V2631" s="133"/>
      <c r="W2631" s="133"/>
      <c r="X2631" s="133"/>
    </row>
    <row r="2632" spans="1:24" x14ac:dyDescent="0.2">
      <c r="A2632" s="133"/>
      <c r="B2632" s="133"/>
      <c r="C2632" s="136"/>
      <c r="D2632" s="136"/>
      <c r="E2632" s="133"/>
      <c r="F2632" s="133"/>
      <c r="G2632" s="133"/>
      <c r="H2632" s="133"/>
      <c r="I2632" s="133"/>
      <c r="J2632" s="133"/>
      <c r="K2632" s="133"/>
      <c r="L2632" s="133"/>
      <c r="M2632" s="133"/>
      <c r="N2632" s="133"/>
      <c r="O2632" s="133"/>
      <c r="P2632" s="133"/>
      <c r="Q2632" s="166"/>
      <c r="R2632" s="133"/>
      <c r="S2632" s="133"/>
      <c r="T2632" s="133"/>
      <c r="U2632" s="133"/>
      <c r="V2632" s="133"/>
      <c r="W2632" s="133"/>
      <c r="X2632" s="133"/>
    </row>
    <row r="2633" spans="1:24" x14ac:dyDescent="0.2">
      <c r="A2633" s="133"/>
      <c r="B2633" s="133"/>
      <c r="C2633" s="136"/>
      <c r="D2633" s="136"/>
      <c r="E2633" s="133"/>
      <c r="F2633" s="133"/>
      <c r="G2633" s="133"/>
      <c r="H2633" s="133"/>
      <c r="I2633" s="133"/>
      <c r="J2633" s="133"/>
      <c r="K2633" s="133"/>
      <c r="L2633" s="133"/>
      <c r="M2633" s="133"/>
      <c r="N2633" s="133"/>
      <c r="O2633" s="133"/>
      <c r="P2633" s="133"/>
      <c r="Q2633" s="166"/>
      <c r="R2633" s="133"/>
      <c r="S2633" s="133"/>
      <c r="T2633" s="133"/>
      <c r="U2633" s="133"/>
      <c r="V2633" s="133"/>
      <c r="W2633" s="133"/>
      <c r="X2633" s="133"/>
    </row>
    <row r="2634" spans="1:24" x14ac:dyDescent="0.2">
      <c r="A2634" s="133"/>
      <c r="B2634" s="133"/>
      <c r="C2634" s="136"/>
      <c r="D2634" s="136"/>
      <c r="E2634" s="133"/>
      <c r="F2634" s="133"/>
      <c r="G2634" s="133"/>
      <c r="H2634" s="133"/>
      <c r="I2634" s="133"/>
      <c r="J2634" s="133"/>
      <c r="K2634" s="133"/>
      <c r="L2634" s="133"/>
      <c r="M2634" s="133"/>
      <c r="N2634" s="133"/>
      <c r="O2634" s="133"/>
      <c r="P2634" s="133"/>
      <c r="Q2634" s="166"/>
      <c r="R2634" s="133"/>
      <c r="S2634" s="133"/>
      <c r="T2634" s="133"/>
      <c r="U2634" s="133"/>
      <c r="V2634" s="133"/>
      <c r="W2634" s="133"/>
      <c r="X2634" s="133"/>
    </row>
    <row r="2635" spans="1:24" x14ac:dyDescent="0.2">
      <c r="A2635" s="133"/>
      <c r="B2635" s="133"/>
      <c r="C2635" s="136"/>
      <c r="D2635" s="136"/>
      <c r="E2635" s="133"/>
      <c r="F2635" s="133"/>
      <c r="G2635" s="133"/>
      <c r="H2635" s="133"/>
      <c r="I2635" s="133"/>
      <c r="J2635" s="133"/>
      <c r="K2635" s="133"/>
      <c r="L2635" s="133"/>
      <c r="M2635" s="133"/>
      <c r="N2635" s="133"/>
      <c r="O2635" s="133"/>
      <c r="P2635" s="133"/>
      <c r="Q2635" s="166"/>
      <c r="R2635" s="133"/>
      <c r="S2635" s="133"/>
      <c r="T2635" s="133"/>
      <c r="U2635" s="133"/>
      <c r="V2635" s="133"/>
      <c r="W2635" s="133"/>
      <c r="X2635" s="133"/>
    </row>
    <row r="2636" spans="1:24" x14ac:dyDescent="0.2">
      <c r="A2636" s="133"/>
      <c r="B2636" s="133"/>
      <c r="C2636" s="136"/>
      <c r="D2636" s="136"/>
      <c r="E2636" s="133"/>
      <c r="F2636" s="133"/>
      <c r="G2636" s="133"/>
      <c r="H2636" s="133"/>
      <c r="I2636" s="133"/>
      <c r="J2636" s="133"/>
      <c r="K2636" s="133"/>
      <c r="L2636" s="133"/>
      <c r="M2636" s="133"/>
      <c r="N2636" s="133"/>
      <c r="O2636" s="133"/>
      <c r="P2636" s="133"/>
      <c r="Q2636" s="166"/>
      <c r="R2636" s="133"/>
      <c r="S2636" s="133"/>
      <c r="T2636" s="133"/>
      <c r="U2636" s="133"/>
      <c r="V2636" s="133"/>
      <c r="W2636" s="133"/>
      <c r="X2636" s="133"/>
    </row>
    <row r="2637" spans="1:24" x14ac:dyDescent="0.2">
      <c r="A2637" s="133"/>
      <c r="B2637" s="133"/>
      <c r="C2637" s="136"/>
      <c r="D2637" s="136"/>
      <c r="E2637" s="133"/>
      <c r="F2637" s="133"/>
      <c r="G2637" s="133"/>
      <c r="H2637" s="133"/>
      <c r="I2637" s="133"/>
      <c r="J2637" s="133"/>
      <c r="K2637" s="133"/>
      <c r="L2637" s="133"/>
      <c r="M2637" s="133"/>
      <c r="N2637" s="133"/>
      <c r="O2637" s="133"/>
      <c r="P2637" s="133"/>
      <c r="Q2637" s="166"/>
      <c r="R2637" s="133"/>
      <c r="S2637" s="133"/>
      <c r="T2637" s="133"/>
      <c r="U2637" s="133"/>
      <c r="V2637" s="133"/>
      <c r="W2637" s="133"/>
      <c r="X2637" s="133"/>
    </row>
    <row r="2638" spans="1:24" x14ac:dyDescent="0.2">
      <c r="A2638" s="133"/>
      <c r="B2638" s="133"/>
      <c r="C2638" s="136"/>
      <c r="D2638" s="136"/>
      <c r="E2638" s="133"/>
      <c r="F2638" s="133"/>
      <c r="G2638" s="133"/>
      <c r="H2638" s="133"/>
      <c r="I2638" s="133"/>
      <c r="J2638" s="133"/>
      <c r="K2638" s="133"/>
      <c r="L2638" s="133"/>
      <c r="M2638" s="133"/>
      <c r="N2638" s="133"/>
      <c r="O2638" s="133"/>
      <c r="P2638" s="133"/>
      <c r="Q2638" s="166"/>
      <c r="R2638" s="133"/>
      <c r="S2638" s="133"/>
      <c r="T2638" s="133"/>
      <c r="U2638" s="133"/>
      <c r="V2638" s="133"/>
      <c r="W2638" s="133"/>
      <c r="X2638" s="133"/>
    </row>
    <row r="2639" spans="1:24" x14ac:dyDescent="0.2">
      <c r="A2639" s="133"/>
      <c r="B2639" s="133"/>
      <c r="C2639" s="136"/>
      <c r="D2639" s="136"/>
      <c r="E2639" s="133"/>
      <c r="F2639" s="133"/>
      <c r="G2639" s="133"/>
      <c r="H2639" s="133"/>
      <c r="I2639" s="133"/>
      <c r="J2639" s="133"/>
      <c r="K2639" s="133"/>
      <c r="L2639" s="133"/>
      <c r="M2639" s="133"/>
      <c r="N2639" s="133"/>
      <c r="O2639" s="133"/>
      <c r="P2639" s="133"/>
      <c r="Q2639" s="166"/>
      <c r="R2639" s="133"/>
      <c r="S2639" s="133"/>
      <c r="T2639" s="133"/>
      <c r="U2639" s="133"/>
      <c r="V2639" s="133"/>
      <c r="W2639" s="133"/>
      <c r="X2639" s="133"/>
    </row>
    <row r="2640" spans="1:24" x14ac:dyDescent="0.2">
      <c r="A2640" s="133"/>
      <c r="B2640" s="133"/>
      <c r="C2640" s="136"/>
      <c r="D2640" s="136"/>
      <c r="E2640" s="133"/>
      <c r="F2640" s="133"/>
      <c r="G2640" s="133"/>
      <c r="H2640" s="133"/>
      <c r="I2640" s="133"/>
      <c r="J2640" s="133"/>
      <c r="K2640" s="133"/>
      <c r="L2640" s="133"/>
      <c r="M2640" s="133"/>
      <c r="N2640" s="133"/>
      <c r="O2640" s="133"/>
      <c r="P2640" s="133"/>
      <c r="Q2640" s="166"/>
      <c r="R2640" s="133"/>
      <c r="S2640" s="133"/>
      <c r="T2640" s="133"/>
      <c r="U2640" s="133"/>
      <c r="V2640" s="133"/>
      <c r="W2640" s="133"/>
      <c r="X2640" s="133"/>
    </row>
    <row r="2641" spans="1:24" x14ac:dyDescent="0.2">
      <c r="A2641" s="133"/>
      <c r="B2641" s="133"/>
      <c r="C2641" s="136"/>
      <c r="D2641" s="136"/>
      <c r="E2641" s="133"/>
      <c r="F2641" s="133"/>
      <c r="G2641" s="133"/>
      <c r="H2641" s="133"/>
      <c r="I2641" s="133"/>
      <c r="J2641" s="133"/>
      <c r="K2641" s="133"/>
      <c r="L2641" s="133"/>
      <c r="M2641" s="133"/>
      <c r="N2641" s="133"/>
      <c r="O2641" s="133"/>
      <c r="P2641" s="133"/>
      <c r="Q2641" s="166"/>
      <c r="R2641" s="133"/>
      <c r="S2641" s="133"/>
      <c r="T2641" s="133"/>
      <c r="U2641" s="133"/>
      <c r="V2641" s="133"/>
      <c r="W2641" s="133"/>
      <c r="X2641" s="133"/>
    </row>
    <row r="2642" spans="1:24" x14ac:dyDescent="0.2">
      <c r="A2642" s="133"/>
      <c r="B2642" s="133"/>
      <c r="C2642" s="136"/>
      <c r="D2642" s="136"/>
      <c r="E2642" s="133"/>
      <c r="F2642" s="133"/>
      <c r="G2642" s="133"/>
      <c r="H2642" s="133"/>
      <c r="I2642" s="133"/>
      <c r="J2642" s="133"/>
      <c r="K2642" s="133"/>
      <c r="L2642" s="133"/>
      <c r="M2642" s="133"/>
      <c r="N2642" s="133"/>
      <c r="O2642" s="133"/>
      <c r="P2642" s="133"/>
      <c r="Q2642" s="166"/>
      <c r="R2642" s="133"/>
      <c r="S2642" s="133"/>
      <c r="T2642" s="133"/>
      <c r="U2642" s="133"/>
      <c r="V2642" s="133"/>
      <c r="W2642" s="133"/>
      <c r="X2642" s="133"/>
    </row>
  </sheetData>
  <sheetProtection sort="0" autoFilter="0"/>
  <autoFilter ref="A5:AP1672" xr:uid="{00000000-0009-0000-0000-000000000000}"/>
  <customSheetViews>
    <customSheetView guid="{4952E460-A0CC-4193-B39B-FD9157215013}" scale="90" showAutoFilter="1">
      <pane ySplit="5" topLeftCell="A524" activePane="bottomLeft" state="frozen"/>
      <selection pane="bottomLeft" activeCell="R563" sqref="R563"/>
      <pageMargins left="0.48" right="0.17" top="0.19685039370078741" bottom="0.15748031496062992" header="0.51181102362204722" footer="0.15748031496062992"/>
      <printOptions gridLines="1"/>
      <pageSetup paperSize="9" scale="44" orientation="landscape" horizontalDpi="300" verticalDpi="300" r:id="rId1"/>
      <headerFooter alignWithMargins="0">
        <oddFooter>&amp;L&amp;C&amp;F</oddFooter>
      </headerFooter>
      <autoFilter ref="B1:T1" xr:uid="{09542111-257F-46F0-8AC7-91A4B02AF9CB}"/>
    </customSheetView>
    <customSheetView guid="{698F4881-4298-4AB6-984E-F8B011B9F18F}" scale="90" showAutoFilter="1">
      <pane ySplit="5" topLeftCell="A524" activePane="bottomLeft" state="frozen"/>
      <selection pane="bottomLeft" activeCell="P557" sqref="P557"/>
      <pageMargins left="0.48" right="0.17" top="0.19685039370078741" bottom="0.15748031496062992" header="0.51181102362204722" footer="0.15748031496062992"/>
      <printOptions gridLines="1"/>
      <pageSetup paperSize="9" scale="44" orientation="landscape" horizontalDpi="300" verticalDpi="300" r:id="rId2"/>
      <headerFooter alignWithMargins="0">
        <oddFooter>&amp;L&amp;C&amp;F</oddFooter>
      </headerFooter>
      <autoFilter ref="B1:T1" xr:uid="{433D4A2A-F6C8-47DF-B898-4834EC0CBF9C}"/>
    </customSheetView>
    <customSheetView guid="{7CF31FC0-A2A4-4688-92B7-9678E8764428}" scale="90" showAutoFilter="1">
      <pane ySplit="5" topLeftCell="A527" activePane="bottomLeft" state="frozen"/>
      <selection pane="bottomLeft" activeCell="U563" sqref="U563"/>
      <pageMargins left="0.48" right="0.17" top="0.19685039370078741" bottom="0.15748031496062992" header="0.51181102362204722" footer="0.15748031496062992"/>
      <printOptions gridLines="1"/>
      <pageSetup paperSize="9" scale="44" orientation="landscape" horizontalDpi="300" verticalDpi="300" r:id="rId3"/>
      <headerFooter alignWithMargins="0">
        <oddFooter>&amp;L&amp;C&amp;F</oddFooter>
      </headerFooter>
      <autoFilter ref="B1:T1" xr:uid="{5D177353-E6A9-4E2F-913A-29F807E60CFD}"/>
    </customSheetView>
    <customSheetView guid="{E87373D5-2DBC-4BB6-BBDE-73CF70111DDC}" scale="90" showAutoFilter="1">
      <pane ySplit="5" topLeftCell="A544" activePane="bottomLeft" state="frozen"/>
      <selection pane="bottomLeft" activeCell="D574" sqref="D574"/>
      <pageMargins left="0.48" right="0.17" top="0.19685039370078741" bottom="0.15748031496062992" header="0.51181102362204722" footer="0.15748031496062992"/>
      <printOptions gridLines="1"/>
      <pageSetup paperSize="9" scale="44" orientation="landscape" horizontalDpi="300" verticalDpi="300" r:id="rId4"/>
      <headerFooter alignWithMargins="0">
        <oddFooter>&amp;L&amp;C&amp;F</oddFooter>
      </headerFooter>
      <autoFilter ref="B1:T1" xr:uid="{F5C5EE4F-F43C-4B56-A8BC-06AC9EB23AC2}"/>
    </customSheetView>
    <customSheetView guid="{5EE8ACEB-D391-4612-92B6-7F7E727A8D99}" scale="85" fitToPage="1" showAutoFilter="1">
      <pane ySplit="5" topLeftCell="A1391" activePane="bottomLeft" state="frozen"/>
      <selection pane="bottomLeft" activeCell="A1403" sqref="A1403:IV1404"/>
      <pageMargins left="0.48" right="0.17" top="0.19685039370078741" bottom="0.15748031496062992" header="0.51181102362204722" footer="0.15748031496062992"/>
      <printOptions gridLines="1"/>
      <pageSetup paperSize="9" scale="10" orientation="portrait" r:id="rId5"/>
      <headerFooter alignWithMargins="0">
        <oddFooter>&amp;L&amp;C&amp;F</oddFooter>
      </headerFooter>
      <autoFilter ref="B1:AQ1" xr:uid="{116BEA7A-EDB8-4851-958D-DB36688DCFCB}"/>
    </customSheetView>
  </customSheetViews>
  <mergeCells count="31">
    <mergeCell ref="AE165:AG165"/>
    <mergeCell ref="X165:AB165"/>
    <mergeCell ref="Q165:T165"/>
    <mergeCell ref="X1:X4"/>
    <mergeCell ref="V1:W3"/>
    <mergeCell ref="R1:R4"/>
    <mergeCell ref="A1:A3"/>
    <mergeCell ref="J1:J4"/>
    <mergeCell ref="I1:I4"/>
    <mergeCell ref="G1:G4"/>
    <mergeCell ref="C1:C4"/>
    <mergeCell ref="B1:B4"/>
    <mergeCell ref="F1:F4"/>
    <mergeCell ref="D1:D4"/>
    <mergeCell ref="H1:H4"/>
    <mergeCell ref="E1:E4"/>
    <mergeCell ref="K1:K4"/>
    <mergeCell ref="N1:N4"/>
    <mergeCell ref="O1:O4"/>
    <mergeCell ref="Y829:Z830"/>
    <mergeCell ref="Q185:S185"/>
    <mergeCell ref="T186:U186"/>
    <mergeCell ref="P1:P4"/>
    <mergeCell ref="L1:L4"/>
    <mergeCell ref="Q1:Q4"/>
    <mergeCell ref="S812:U812"/>
    <mergeCell ref="S1:S4"/>
    <mergeCell ref="U1:U4"/>
    <mergeCell ref="T1:T4"/>
    <mergeCell ref="V778:X779"/>
    <mergeCell ref="M1:M4"/>
  </mergeCells>
  <phoneticPr fontId="0" type="noConversion"/>
  <conditionalFormatting sqref="H6:I11 X6:X11 X14:X93 H16:I22 H25:I26 H29:I93 V73:V93 H96:I96 V96 X96 V98:V101 H98:I102 X98:X102 H107:I108 H116:I119 X116:X119 V119 H123:I124 H127:I127 X127 V135:V136 X135:X136 H135:I138 H149:I149 X149 H170:I171 X170:X171 H174:I174 X174 H213:I214 V213:V214 X213:X214">
    <cfRule type="containsText" dxfId="20" priority="12" stopIfTrue="1" operator="containsText" text="x">
      <formula>NOT(ISERROR(SEARCH("x",H6)))</formula>
    </cfRule>
  </conditionalFormatting>
  <printOptions gridLines="1"/>
  <pageMargins left="0.48" right="0.17" top="0.19685039370078741" bottom="0.15748031496062992" header="0.51181102362204722" footer="0.15748031496062992"/>
  <pageSetup paperSize="9" scale="10" orientation="portrait" r:id="rId6"/>
  <headerFooter alignWithMargins="0">
    <oddFooter>&amp;L&amp;C&amp;F</oddFooter>
  </headerFooter>
  <drawing r:id="rId7"/>
  <legacyDrawing r:id="rId8"/>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5">
    <pageSetUpPr fitToPage="1"/>
  </sheetPr>
  <dimension ref="A1:AU198"/>
  <sheetViews>
    <sheetView topLeftCell="A142" zoomScale="64" zoomScaleNormal="64" zoomScaleSheetLayoutView="100" workbookViewId="0">
      <selection activeCell="X13" sqref="X13"/>
    </sheetView>
  </sheetViews>
  <sheetFormatPr baseColWidth="10" defaultColWidth="5.7109375" defaultRowHeight="20.100000000000001" customHeight="1" x14ac:dyDescent="0.2"/>
  <cols>
    <col min="1" max="1" width="4" style="1" customWidth="1"/>
    <col min="2" max="2" width="8" style="1" customWidth="1"/>
    <col min="3" max="37" width="7.7109375" style="1" customWidth="1"/>
    <col min="38" max="16384" width="5.7109375" style="1"/>
  </cols>
  <sheetData>
    <row r="1" spans="1:37" ht="39.950000000000003" customHeight="1" x14ac:dyDescent="0.2">
      <c r="A1" s="3065"/>
      <c r="B1" s="3066"/>
      <c r="C1" s="2791" t="s">
        <v>4454</v>
      </c>
      <c r="D1" s="2757"/>
      <c r="E1" s="2757"/>
      <c r="F1" s="2757"/>
      <c r="G1" s="2757"/>
      <c r="H1" s="2769"/>
      <c r="I1" s="2770"/>
      <c r="J1" s="2782" t="s">
        <v>4455</v>
      </c>
      <c r="K1" s="2782"/>
      <c r="L1" s="2782"/>
      <c r="M1" s="2783"/>
      <c r="N1" s="2783"/>
      <c r="O1" s="2769"/>
      <c r="P1" s="2770"/>
      <c r="Q1" s="2757" t="s">
        <v>4456</v>
      </c>
      <c r="R1" s="2757"/>
      <c r="S1" s="2757"/>
      <c r="T1" s="2757"/>
      <c r="U1" s="2757"/>
      <c r="V1" s="2769"/>
      <c r="W1" s="2770"/>
      <c r="X1" s="2757" t="s">
        <v>4457</v>
      </c>
      <c r="Y1" s="2757"/>
      <c r="Z1" s="2757"/>
      <c r="AA1" s="2757"/>
      <c r="AB1" s="2757"/>
      <c r="AC1" s="2769"/>
      <c r="AD1" s="2770"/>
      <c r="AE1" s="2757" t="s">
        <v>4458</v>
      </c>
      <c r="AF1" s="2757"/>
      <c r="AG1" s="2757"/>
      <c r="AH1" s="2757"/>
      <c r="AI1" s="2757"/>
      <c r="AJ1" s="2769"/>
      <c r="AK1" s="3066"/>
    </row>
    <row r="2" spans="1:37" ht="39.950000000000003" customHeight="1" x14ac:dyDescent="0.2">
      <c r="A2" s="22" t="s">
        <v>1390</v>
      </c>
      <c r="B2" s="25"/>
      <c r="C2" s="24">
        <v>4</v>
      </c>
      <c r="D2" s="21">
        <v>4</v>
      </c>
      <c r="E2" s="21">
        <v>5</v>
      </c>
      <c r="F2" s="21">
        <v>5</v>
      </c>
      <c r="G2" s="21">
        <v>5</v>
      </c>
      <c r="H2" s="21">
        <v>5</v>
      </c>
      <c r="I2" s="21">
        <v>5</v>
      </c>
      <c r="J2" s="21">
        <v>5</v>
      </c>
      <c r="K2" s="21">
        <v>5</v>
      </c>
      <c r="L2" s="21">
        <v>5</v>
      </c>
      <c r="M2" s="21">
        <v>5</v>
      </c>
      <c r="N2" s="21">
        <v>5</v>
      </c>
      <c r="O2" s="21">
        <v>5</v>
      </c>
      <c r="P2" s="21">
        <v>5</v>
      </c>
      <c r="Q2" s="21">
        <v>5</v>
      </c>
      <c r="R2" s="21">
        <v>5</v>
      </c>
      <c r="S2" s="21">
        <v>5</v>
      </c>
      <c r="T2" s="21">
        <v>5</v>
      </c>
      <c r="U2" s="21">
        <v>5</v>
      </c>
      <c r="V2" s="21">
        <v>5</v>
      </c>
      <c r="W2" s="21">
        <v>5</v>
      </c>
      <c r="X2" s="21">
        <v>5</v>
      </c>
      <c r="Y2" s="21">
        <v>5</v>
      </c>
      <c r="Z2" s="21">
        <v>5</v>
      </c>
      <c r="AA2" s="21">
        <v>5</v>
      </c>
      <c r="AB2" s="21">
        <v>5</v>
      </c>
      <c r="AC2" s="21">
        <v>5</v>
      </c>
      <c r="AD2" s="21">
        <v>5</v>
      </c>
      <c r="AE2" s="21">
        <v>5</v>
      </c>
      <c r="AF2" s="21">
        <v>5</v>
      </c>
      <c r="AG2" s="21">
        <v>5</v>
      </c>
      <c r="AH2" s="21">
        <v>5</v>
      </c>
      <c r="AI2" s="21">
        <v>5</v>
      </c>
      <c r="AJ2" s="21">
        <v>6</v>
      </c>
      <c r="AK2" s="23">
        <v>6</v>
      </c>
    </row>
    <row r="3" spans="1:37" ht="39.950000000000003" customHeight="1" thickBot="1" x14ac:dyDescent="0.25">
      <c r="A3" s="3074" t="s">
        <v>1391</v>
      </c>
      <c r="B3" s="3073"/>
      <c r="C3" s="101">
        <v>29</v>
      </c>
      <c r="D3" s="100">
        <v>30</v>
      </c>
      <c r="E3" s="102">
        <v>1</v>
      </c>
      <c r="F3" s="100">
        <v>2</v>
      </c>
      <c r="G3" s="100">
        <v>3</v>
      </c>
      <c r="H3" s="102">
        <v>4</v>
      </c>
      <c r="I3" s="102">
        <v>5</v>
      </c>
      <c r="J3" s="100">
        <v>6</v>
      </c>
      <c r="K3" s="100">
        <v>7</v>
      </c>
      <c r="L3" s="100">
        <v>8</v>
      </c>
      <c r="M3" s="102">
        <v>9</v>
      </c>
      <c r="N3" s="102">
        <v>10</v>
      </c>
      <c r="O3" s="102">
        <v>11</v>
      </c>
      <c r="P3" s="102">
        <v>12</v>
      </c>
      <c r="Q3" s="100">
        <v>13</v>
      </c>
      <c r="R3" s="100">
        <v>14</v>
      </c>
      <c r="S3" s="100">
        <v>15</v>
      </c>
      <c r="T3" s="100">
        <v>16</v>
      </c>
      <c r="U3" s="100">
        <v>17</v>
      </c>
      <c r="V3" s="102">
        <v>18</v>
      </c>
      <c r="W3" s="102">
        <v>19</v>
      </c>
      <c r="X3" s="102">
        <v>20</v>
      </c>
      <c r="Y3" s="100">
        <v>21</v>
      </c>
      <c r="Z3" s="100">
        <v>22</v>
      </c>
      <c r="AA3" s="100">
        <v>23</v>
      </c>
      <c r="AB3" s="100">
        <v>24</v>
      </c>
      <c r="AC3" s="102">
        <v>25</v>
      </c>
      <c r="AD3" s="102">
        <v>26</v>
      </c>
      <c r="AE3" s="100">
        <v>27</v>
      </c>
      <c r="AF3" s="100">
        <v>28</v>
      </c>
      <c r="AG3" s="100">
        <v>29</v>
      </c>
      <c r="AH3" s="100">
        <v>30</v>
      </c>
      <c r="AI3" s="100">
        <v>31</v>
      </c>
      <c r="AJ3" s="102">
        <v>1</v>
      </c>
      <c r="AK3" s="103">
        <v>2</v>
      </c>
    </row>
    <row r="4" spans="1:37" ht="39.950000000000003" customHeight="1" x14ac:dyDescent="0.2">
      <c r="A4" s="3234" t="s">
        <v>4459</v>
      </c>
      <c r="B4" s="3235"/>
      <c r="C4" s="3246" t="s">
        <v>1386</v>
      </c>
      <c r="D4" s="3246"/>
      <c r="E4" s="3288" t="s">
        <v>4474</v>
      </c>
      <c r="F4" s="3282"/>
      <c r="G4" s="3282"/>
      <c r="H4" s="3016"/>
      <c r="I4" s="3016"/>
      <c r="J4" s="3254" t="s">
        <v>4481</v>
      </c>
      <c r="K4" s="3254"/>
      <c r="L4" s="3254"/>
      <c r="M4" s="3257" t="s">
        <v>4475</v>
      </c>
      <c r="N4" s="3250" t="s">
        <v>4428</v>
      </c>
      <c r="O4" s="3016"/>
      <c r="P4" s="3016"/>
      <c r="R4" s="3268" t="s">
        <v>1379</v>
      </c>
      <c r="S4" s="3268"/>
      <c r="T4" s="162" t="s">
        <v>4446</v>
      </c>
      <c r="U4" s="124"/>
      <c r="V4" s="3016"/>
      <c r="W4" s="3016"/>
      <c r="X4" s="3190" t="s">
        <v>4476</v>
      </c>
      <c r="Y4" s="163" t="s">
        <v>4551</v>
      </c>
      <c r="Z4" s="164" t="s">
        <v>493</v>
      </c>
      <c r="AA4" s="3273" t="s">
        <v>1416</v>
      </c>
      <c r="AB4" s="3274"/>
      <c r="AC4" s="3016"/>
      <c r="AD4" s="3016"/>
      <c r="AE4" s="3279"/>
      <c r="AF4" s="3280"/>
      <c r="AG4" s="3030" t="s">
        <v>1395</v>
      </c>
      <c r="AH4" s="3221"/>
      <c r="AI4" s="3031"/>
      <c r="AJ4" s="3216"/>
      <c r="AK4" s="3216"/>
    </row>
    <row r="5" spans="1:37" ht="39.950000000000003" customHeight="1" x14ac:dyDescent="0.2">
      <c r="A5" s="3045" t="s">
        <v>4460</v>
      </c>
      <c r="B5" s="3080"/>
      <c r="C5" s="3281" t="s">
        <v>4477</v>
      </c>
      <c r="D5" s="3281"/>
      <c r="E5" s="3288"/>
      <c r="F5" s="3277"/>
      <c r="G5" s="3278"/>
      <c r="H5" s="3016"/>
      <c r="I5" s="3016"/>
      <c r="J5" s="113"/>
      <c r="K5" s="114"/>
      <c r="L5" s="71"/>
      <c r="M5" s="3257"/>
      <c r="N5" s="3124"/>
      <c r="O5" s="3016"/>
      <c r="P5" s="3016"/>
      <c r="Q5" s="3283" t="s">
        <v>1398</v>
      </c>
      <c r="R5" s="3284"/>
      <c r="S5" s="3285"/>
      <c r="T5" s="3259" t="s">
        <v>4552</v>
      </c>
      <c r="U5" s="3269"/>
      <c r="V5" s="3016"/>
      <c r="W5" s="3016"/>
      <c r="X5" s="3190"/>
      <c r="Y5" s="3275"/>
      <c r="Z5" s="3276"/>
      <c r="AA5" s="3272" t="s">
        <v>1418</v>
      </c>
      <c r="AB5" s="3272"/>
      <c r="AC5" s="3016"/>
      <c r="AD5" s="3016"/>
      <c r="AE5" s="3187" t="s">
        <v>1418</v>
      </c>
      <c r="AF5" s="3189"/>
      <c r="AG5" s="3188" t="s">
        <v>1417</v>
      </c>
      <c r="AH5" s="3189"/>
      <c r="AI5" s="123"/>
      <c r="AJ5" s="3216"/>
      <c r="AK5" s="3216"/>
    </row>
    <row r="6" spans="1:37" ht="39.950000000000003" customHeight="1" x14ac:dyDescent="0.2">
      <c r="A6" s="3047" t="s">
        <v>4461</v>
      </c>
      <c r="B6" s="3069"/>
      <c r="C6" s="3237" t="s">
        <v>4479</v>
      </c>
      <c r="D6" s="3237"/>
      <c r="E6" s="3288"/>
      <c r="F6" s="106"/>
      <c r="G6" s="159" t="s">
        <v>4444</v>
      </c>
      <c r="H6" s="3016"/>
      <c r="I6" s="3016"/>
      <c r="J6" s="159" t="s">
        <v>4445</v>
      </c>
      <c r="K6" s="3289"/>
      <c r="L6" s="3289"/>
      <c r="M6" s="3257"/>
      <c r="N6" s="3124"/>
      <c r="O6" s="3016"/>
      <c r="P6" s="3016"/>
      <c r="Q6" s="3264" t="s">
        <v>1455</v>
      </c>
      <c r="R6" s="3265"/>
      <c r="S6" s="3266"/>
      <c r="T6" s="3270" t="s">
        <v>4553</v>
      </c>
      <c r="U6" s="3271"/>
      <c r="V6" s="3016"/>
      <c r="W6" s="3016"/>
      <c r="X6" s="3190"/>
      <c r="Y6" s="122"/>
      <c r="Z6" s="3032" t="s">
        <v>1396</v>
      </c>
      <c r="AA6" s="2967"/>
      <c r="AB6" s="2968"/>
      <c r="AC6" s="3016"/>
      <c r="AD6" s="3016"/>
      <c r="AE6" s="3225" t="s">
        <v>4453</v>
      </c>
      <c r="AF6" s="3226"/>
      <c r="AG6" s="3222" t="s">
        <v>4435</v>
      </c>
      <c r="AH6" s="3223"/>
      <c r="AI6" s="3224"/>
      <c r="AJ6" s="3216"/>
      <c r="AK6" s="3216"/>
    </row>
    <row r="7" spans="1:37" ht="39.950000000000003" customHeight="1" x14ac:dyDescent="0.2">
      <c r="A7" s="3047" t="s">
        <v>4429</v>
      </c>
      <c r="B7" s="3069"/>
      <c r="C7" s="158" t="s">
        <v>4480</v>
      </c>
      <c r="D7" s="107"/>
      <c r="E7" s="3288"/>
      <c r="F7" s="160" t="s">
        <v>1408</v>
      </c>
      <c r="G7" s="110"/>
      <c r="H7" s="3016"/>
      <c r="I7" s="3016"/>
      <c r="J7" s="3259" t="s">
        <v>1452</v>
      </c>
      <c r="K7" s="3260"/>
      <c r="L7" s="161" t="s">
        <v>4550</v>
      </c>
      <c r="M7" s="3257"/>
      <c r="N7" s="3124"/>
      <c r="O7" s="3016"/>
      <c r="P7" s="3016"/>
      <c r="Q7" s="3262" t="s">
        <v>4436</v>
      </c>
      <c r="R7" s="3263"/>
      <c r="S7" s="3228" t="s">
        <v>1398</v>
      </c>
      <c r="T7" s="3229"/>
      <c r="U7" s="3230"/>
      <c r="V7" s="3016"/>
      <c r="W7" s="3016"/>
      <c r="X7" s="3190"/>
      <c r="Y7" s="3228" t="s">
        <v>4486</v>
      </c>
      <c r="Z7" s="3229"/>
      <c r="AA7" s="3229"/>
      <c r="AB7" s="3230"/>
      <c r="AC7" s="3016"/>
      <c r="AD7" s="3016"/>
      <c r="AE7" s="125"/>
      <c r="AF7" s="3222" t="s">
        <v>4435</v>
      </c>
      <c r="AG7" s="3223"/>
      <c r="AH7" s="3223"/>
      <c r="AI7" s="3224"/>
      <c r="AJ7" s="3216"/>
      <c r="AK7" s="3216"/>
    </row>
    <row r="8" spans="1:37" ht="39.950000000000003" customHeight="1" x14ac:dyDescent="0.2">
      <c r="A8" s="3047" t="s">
        <v>4463</v>
      </c>
      <c r="B8" s="3069"/>
      <c r="C8" s="3237" t="s">
        <v>4478</v>
      </c>
      <c r="D8" s="3237"/>
      <c r="E8" s="3288"/>
      <c r="F8" s="3247" t="s">
        <v>1384</v>
      </c>
      <c r="G8" s="3247"/>
      <c r="H8" s="3016"/>
      <c r="I8" s="3016"/>
      <c r="J8" s="3256"/>
      <c r="K8" s="3256"/>
      <c r="L8" s="115"/>
      <c r="M8" s="3257"/>
      <c r="N8" s="3124"/>
      <c r="O8" s="3016"/>
      <c r="P8" s="3016"/>
      <c r="S8" s="3251" t="s">
        <v>1453</v>
      </c>
      <c r="T8" s="3252"/>
      <c r="U8" s="3253"/>
      <c r="V8" s="3016"/>
      <c r="W8" s="3016"/>
      <c r="X8" s="3190"/>
      <c r="Y8" s="10"/>
      <c r="Z8" s="3202" t="s">
        <v>1383</v>
      </c>
      <c r="AA8" s="3027"/>
      <c r="AB8" s="3028"/>
      <c r="AC8" s="3016"/>
      <c r="AD8" s="3016"/>
      <c r="AE8" s="3203"/>
      <c r="AF8" s="3204"/>
      <c r="AG8" s="3204"/>
      <c r="AH8" s="3204"/>
      <c r="AI8" s="3205"/>
      <c r="AJ8" s="3216"/>
      <c r="AK8" s="3216"/>
    </row>
    <row r="9" spans="1:37" ht="39.950000000000003" customHeight="1" x14ac:dyDescent="0.2">
      <c r="A9" s="3045" t="s">
        <v>4464</v>
      </c>
      <c r="B9" s="3080"/>
      <c r="C9" s="3239" t="s">
        <v>4453</v>
      </c>
      <c r="D9" s="3239"/>
      <c r="E9" s="3288"/>
      <c r="F9" s="3238" t="s">
        <v>4453</v>
      </c>
      <c r="G9" s="3238"/>
      <c r="H9" s="3016"/>
      <c r="I9" s="3016"/>
      <c r="J9" s="3206" t="s">
        <v>4453</v>
      </c>
      <c r="K9" s="3206"/>
      <c r="L9" s="3206"/>
      <c r="M9" s="3257"/>
      <c r="N9" s="3124"/>
      <c r="O9" s="3016"/>
      <c r="P9" s="3016"/>
      <c r="Q9" s="3267">
        <v>163900</v>
      </c>
      <c r="R9" s="3267"/>
      <c r="S9" s="3267"/>
      <c r="T9" s="3267"/>
      <c r="U9" s="3267"/>
      <c r="V9" s="3016"/>
      <c r="W9" s="3016"/>
      <c r="X9" s="3190"/>
      <c r="Y9" s="3209">
        <v>136900</v>
      </c>
      <c r="Z9" s="3209"/>
      <c r="AA9" s="3209"/>
      <c r="AB9" s="3209"/>
      <c r="AC9" s="3016"/>
      <c r="AD9" s="3016"/>
      <c r="AE9" s="3214">
        <v>136900</v>
      </c>
      <c r="AF9" s="3214"/>
      <c r="AG9" s="3214"/>
      <c r="AH9" s="3214"/>
      <c r="AI9" s="3214"/>
      <c r="AJ9" s="3216"/>
      <c r="AK9" s="3216"/>
    </row>
    <row r="10" spans="1:37" ht="39.950000000000003" customHeight="1" x14ac:dyDescent="0.2">
      <c r="A10" s="3057" t="s">
        <v>4465</v>
      </c>
      <c r="B10" s="3058"/>
      <c r="C10" s="3182">
        <v>1363900</v>
      </c>
      <c r="D10" s="3183"/>
      <c r="E10" s="3288"/>
      <c r="F10" s="3182">
        <v>136900</v>
      </c>
      <c r="G10" s="3182"/>
      <c r="H10" s="3016"/>
      <c r="I10" s="3016"/>
      <c r="J10" s="3258" t="s">
        <v>4482</v>
      </c>
      <c r="K10" s="3258"/>
      <c r="L10" s="3258"/>
      <c r="M10" s="3257"/>
      <c r="N10" s="3124"/>
      <c r="O10" s="3016"/>
      <c r="P10" s="3016"/>
      <c r="Q10" s="3248" t="s">
        <v>4482</v>
      </c>
      <c r="R10" s="3249"/>
      <c r="S10" s="3249"/>
      <c r="T10" s="3249"/>
      <c r="U10" s="121"/>
      <c r="V10" s="3016"/>
      <c r="W10" s="3016"/>
      <c r="X10" s="3190"/>
      <c r="Y10" s="3212" t="s">
        <v>4453</v>
      </c>
      <c r="Z10" s="3212"/>
      <c r="AA10" s="3212"/>
      <c r="AB10" s="3212"/>
      <c r="AC10" s="3016"/>
      <c r="AD10" s="3016"/>
      <c r="AE10" s="2977" t="s">
        <v>4453</v>
      </c>
      <c r="AF10" s="2978"/>
      <c r="AG10" s="2978"/>
      <c r="AH10" s="2978"/>
      <c r="AI10" s="2979"/>
      <c r="AJ10" s="3216"/>
      <c r="AK10" s="3216"/>
    </row>
    <row r="11" spans="1:37" ht="39.950000000000003" customHeight="1" x14ac:dyDescent="0.2">
      <c r="A11" s="3045" t="s">
        <v>4466</v>
      </c>
      <c r="B11" s="3080"/>
      <c r="C11" s="3286">
        <v>136900</v>
      </c>
      <c r="D11" s="3286"/>
      <c r="E11" s="3288"/>
      <c r="F11" s="3286">
        <v>136900</v>
      </c>
      <c r="G11" s="3286"/>
      <c r="H11" s="3016"/>
      <c r="I11" s="3016"/>
      <c r="J11" s="3287">
        <v>133913</v>
      </c>
      <c r="K11" s="3287"/>
      <c r="L11" s="3287"/>
      <c r="M11" s="3257"/>
      <c r="N11" s="3124"/>
      <c r="O11" s="3016"/>
      <c r="P11" s="3016"/>
      <c r="Q11" s="3213">
        <v>133913</v>
      </c>
      <c r="R11" s="3213"/>
      <c r="S11" s="3213"/>
      <c r="T11" s="3213"/>
      <c r="U11" s="3213"/>
      <c r="V11" s="3016"/>
      <c r="W11" s="3016"/>
      <c r="X11" s="3190"/>
      <c r="Y11" s="3213">
        <v>133913</v>
      </c>
      <c r="Z11" s="3213"/>
      <c r="AA11" s="3213"/>
      <c r="AB11" s="3213"/>
      <c r="AC11" s="3016"/>
      <c r="AD11" s="3016"/>
      <c r="AE11" s="3213">
        <v>133913</v>
      </c>
      <c r="AF11" s="3213"/>
      <c r="AG11" s="3213"/>
      <c r="AH11" s="3213"/>
      <c r="AI11" s="3213"/>
      <c r="AJ11" s="3216"/>
      <c r="AK11" s="3216"/>
    </row>
    <row r="12" spans="1:37" ht="39.950000000000003" customHeight="1" x14ac:dyDescent="0.2">
      <c r="A12" s="3045" t="s">
        <v>4467</v>
      </c>
      <c r="B12" s="3080"/>
      <c r="C12" s="3233" t="s">
        <v>4453</v>
      </c>
      <c r="D12" s="3233"/>
      <c r="E12" s="3288"/>
      <c r="F12" s="3233" t="s">
        <v>4453</v>
      </c>
      <c r="G12" s="3233"/>
      <c r="H12" s="3016"/>
      <c r="I12" s="3016"/>
      <c r="J12" s="3206" t="s">
        <v>4453</v>
      </c>
      <c r="K12" s="3206"/>
      <c r="L12" s="3206"/>
      <c r="M12" s="3257"/>
      <c r="N12" s="3124"/>
      <c r="O12" s="3016"/>
      <c r="P12" s="3016"/>
      <c r="Q12" s="3246" t="s">
        <v>4453</v>
      </c>
      <c r="R12" s="3246"/>
      <c r="S12" s="3246"/>
      <c r="T12" s="3246"/>
      <c r="U12" s="3246"/>
      <c r="V12" s="3016"/>
      <c r="W12" s="3016"/>
      <c r="X12" s="3190"/>
      <c r="Y12" s="3208" t="s">
        <v>4453</v>
      </c>
      <c r="Z12" s="3208"/>
      <c r="AA12" s="3208"/>
      <c r="AB12" s="3208"/>
      <c r="AC12" s="3016"/>
      <c r="AD12" s="3016"/>
      <c r="AE12" s="3215" t="s">
        <v>4483</v>
      </c>
      <c r="AF12" s="3215"/>
      <c r="AG12" s="3215"/>
      <c r="AH12" s="3215"/>
      <c r="AI12" s="3215"/>
      <c r="AJ12" s="3216"/>
      <c r="AK12" s="3216"/>
    </row>
    <row r="13" spans="1:37" ht="39.950000000000003" customHeight="1" x14ac:dyDescent="0.2">
      <c r="A13" s="3045" t="s">
        <v>4468</v>
      </c>
      <c r="B13" s="3080"/>
      <c r="C13" s="3233" t="s">
        <v>4453</v>
      </c>
      <c r="D13" s="3233"/>
      <c r="E13" s="3288"/>
      <c r="F13" s="3233" t="s">
        <v>4453</v>
      </c>
      <c r="G13" s="3233"/>
      <c r="H13" s="3016"/>
      <c r="I13" s="3016"/>
      <c r="J13" s="3255" t="s">
        <v>4453</v>
      </c>
      <c r="K13" s="3255"/>
      <c r="L13" s="3255"/>
      <c r="M13" s="3257"/>
      <c r="N13" s="3124"/>
      <c r="O13" s="3016"/>
      <c r="P13" s="3016"/>
      <c r="Q13" s="3206" t="s">
        <v>4453</v>
      </c>
      <c r="R13" s="3206"/>
      <c r="S13" s="3206"/>
      <c r="T13" s="3206"/>
      <c r="U13" s="3206"/>
      <c r="V13" s="3016"/>
      <c r="W13" s="3016"/>
      <c r="X13" s="3190"/>
      <c r="Y13" s="3208" t="s">
        <v>4453</v>
      </c>
      <c r="Z13" s="3208"/>
      <c r="AA13" s="3208"/>
      <c r="AB13" s="3208"/>
      <c r="AC13" s="3016"/>
      <c r="AD13" s="3016"/>
      <c r="AE13" s="3206" t="s">
        <v>4453</v>
      </c>
      <c r="AF13" s="3206"/>
      <c r="AG13" s="3206"/>
      <c r="AH13" s="3206"/>
      <c r="AI13" s="3206"/>
      <c r="AJ13" s="3216"/>
      <c r="AK13" s="3216"/>
    </row>
    <row r="14" spans="1:37" ht="39.950000000000003" customHeight="1" x14ac:dyDescent="0.2">
      <c r="A14" s="3045" t="s">
        <v>1410</v>
      </c>
      <c r="B14" s="3080"/>
      <c r="C14" s="3217" t="s">
        <v>4484</v>
      </c>
      <c r="D14" s="3217"/>
      <c r="E14" s="3288"/>
      <c r="F14" s="3217" t="s">
        <v>4484</v>
      </c>
      <c r="G14" s="3217"/>
      <c r="H14" s="3016"/>
      <c r="I14" s="3016"/>
      <c r="J14" s="3261" t="s">
        <v>4484</v>
      </c>
      <c r="K14" s="3261"/>
      <c r="L14" s="3261"/>
      <c r="M14" s="3257"/>
      <c r="N14" s="3124"/>
      <c r="O14" s="3016"/>
      <c r="P14" s="3016"/>
      <c r="Q14" s="3042" t="s">
        <v>4484</v>
      </c>
      <c r="R14" s="3042"/>
      <c r="S14" s="3042"/>
      <c r="T14" s="3042"/>
      <c r="U14" s="3042"/>
      <c r="V14" s="3016"/>
      <c r="W14" s="3016"/>
      <c r="X14" s="3190"/>
      <c r="Y14" s="3217" t="s">
        <v>4484</v>
      </c>
      <c r="Z14" s="3217"/>
      <c r="AA14" s="3217"/>
      <c r="AB14" s="3217"/>
      <c r="AC14" s="3016"/>
      <c r="AD14" s="3016"/>
      <c r="AE14" s="3227" t="s">
        <v>4484</v>
      </c>
      <c r="AF14" s="3227"/>
      <c r="AG14" s="3227"/>
      <c r="AH14" s="3227"/>
      <c r="AI14" s="3227"/>
      <c r="AJ14" s="3216"/>
      <c r="AK14" s="3216"/>
    </row>
    <row r="15" spans="1:37" ht="39.950000000000003" customHeight="1" x14ac:dyDescent="0.2">
      <c r="A15" s="3045" t="s">
        <v>4469</v>
      </c>
      <c r="B15" s="3080"/>
      <c r="C15" s="3183" t="s">
        <v>4482</v>
      </c>
      <c r="D15" s="3183"/>
      <c r="E15" s="3288"/>
      <c r="F15" s="3183" t="s">
        <v>4482</v>
      </c>
      <c r="G15" s="3183"/>
      <c r="H15" s="3016"/>
      <c r="I15" s="3016"/>
      <c r="J15" s="3258" t="s">
        <v>4482</v>
      </c>
      <c r="K15" s="3258"/>
      <c r="L15" s="3258"/>
      <c r="M15" s="3257"/>
      <c r="N15" s="3124"/>
      <c r="O15" s="3016"/>
      <c r="P15" s="3016"/>
      <c r="Q15" s="3207" t="s">
        <v>4482</v>
      </c>
      <c r="R15" s="3207"/>
      <c r="S15" s="3207"/>
      <c r="T15" s="3207"/>
      <c r="U15" s="3207"/>
      <c r="V15" s="3016"/>
      <c r="W15" s="3016"/>
      <c r="X15" s="3190"/>
      <c r="Y15" s="2787" t="s">
        <v>4453</v>
      </c>
      <c r="Z15" s="2787"/>
      <c r="AA15" s="2787"/>
      <c r="AB15" s="2787"/>
      <c r="AC15" s="3016"/>
      <c r="AD15" s="3016"/>
      <c r="AE15" s="3184" t="s">
        <v>4453</v>
      </c>
      <c r="AF15" s="3184"/>
      <c r="AG15" s="3184"/>
      <c r="AH15" s="3184"/>
      <c r="AI15" s="3184"/>
      <c r="AJ15" s="3216"/>
      <c r="AK15" s="3216"/>
    </row>
    <row r="16" spans="1:37" ht="39.950000000000003" customHeight="1" x14ac:dyDescent="0.2">
      <c r="A16" s="3047" t="s">
        <v>1409</v>
      </c>
      <c r="B16" s="3069"/>
      <c r="C16" s="108"/>
      <c r="D16" s="108"/>
      <c r="E16" s="3288"/>
      <c r="F16" s="108"/>
      <c r="G16" s="111"/>
      <c r="H16" s="3016"/>
      <c r="I16" s="3016"/>
      <c r="J16" s="37"/>
      <c r="K16" s="37"/>
      <c r="L16" s="37"/>
      <c r="M16" s="3257"/>
      <c r="N16" s="3124"/>
      <c r="O16" s="3016"/>
      <c r="P16" s="3016"/>
      <c r="Q16" s="38"/>
      <c r="R16" s="38"/>
      <c r="S16" s="38"/>
      <c r="T16" s="38"/>
      <c r="U16" s="49"/>
      <c r="V16" s="3016"/>
      <c r="W16" s="3016"/>
      <c r="X16" s="3190"/>
      <c r="Y16" s="38"/>
      <c r="Z16" s="38"/>
      <c r="AA16" s="38"/>
      <c r="AB16" s="49"/>
      <c r="AC16" s="3016"/>
      <c r="AD16" s="3016"/>
      <c r="AE16" s="31"/>
      <c r="AF16" s="31"/>
      <c r="AG16" s="32"/>
      <c r="AH16" s="32"/>
      <c r="AI16" s="32"/>
      <c r="AJ16" s="3216"/>
      <c r="AK16" s="3216"/>
    </row>
    <row r="17" spans="1:47" ht="39.950000000000003" customHeight="1" x14ac:dyDescent="0.2">
      <c r="A17" s="3049" t="s">
        <v>4470</v>
      </c>
      <c r="B17" s="3069"/>
      <c r="C17" s="108"/>
      <c r="D17" s="108"/>
      <c r="E17" s="3288"/>
      <c r="F17" s="108"/>
      <c r="G17" s="111"/>
      <c r="H17" s="3016"/>
      <c r="I17" s="3016"/>
      <c r="J17" s="30"/>
      <c r="K17" s="30"/>
      <c r="L17" s="30"/>
      <c r="M17" s="3257"/>
      <c r="N17" s="3124"/>
      <c r="O17" s="3016"/>
      <c r="P17" s="3016"/>
      <c r="Q17" s="33"/>
      <c r="R17" s="29"/>
      <c r="S17" s="29"/>
      <c r="T17" s="3032" t="s">
        <v>1388</v>
      </c>
      <c r="U17" s="2968"/>
      <c r="V17" s="3016"/>
      <c r="W17" s="3016"/>
      <c r="X17" s="3190"/>
      <c r="Y17" s="3185">
        <v>250812</v>
      </c>
      <c r="Z17" s="3186"/>
      <c r="AA17" s="3210"/>
      <c r="AB17" s="3211"/>
      <c r="AC17" s="3016"/>
      <c r="AD17" s="3016"/>
      <c r="AE17" s="3187" t="s">
        <v>492</v>
      </c>
      <c r="AF17" s="3188"/>
      <c r="AG17" s="3188"/>
      <c r="AH17" s="3188"/>
      <c r="AI17" s="3189"/>
      <c r="AJ17" s="3216"/>
      <c r="AK17" s="3216"/>
    </row>
    <row r="18" spans="1:47" ht="39.950000000000003" customHeight="1" x14ac:dyDescent="0.2">
      <c r="A18" s="3043" t="s">
        <v>4471</v>
      </c>
      <c r="B18" s="3232"/>
      <c r="C18" s="3246" t="s">
        <v>4453</v>
      </c>
      <c r="D18" s="3246"/>
      <c r="E18" s="3288"/>
      <c r="F18" s="3246" t="s">
        <v>4453</v>
      </c>
      <c r="G18" s="3246"/>
      <c r="H18" s="3016"/>
      <c r="I18" s="3016"/>
      <c r="J18" s="3206" t="s">
        <v>4453</v>
      </c>
      <c r="K18" s="3206"/>
      <c r="L18" s="3206"/>
      <c r="M18" s="3257"/>
      <c r="N18" s="3124"/>
      <c r="O18" s="3016"/>
      <c r="P18" s="3016"/>
      <c r="Q18" s="3239" t="s">
        <v>4453</v>
      </c>
      <c r="R18" s="3239"/>
      <c r="S18" s="3239"/>
      <c r="T18" s="3239"/>
      <c r="U18" s="3239"/>
      <c r="V18" s="3016"/>
      <c r="W18" s="3016"/>
      <c r="X18" s="3190"/>
      <c r="Y18" s="3159" t="s">
        <v>4482</v>
      </c>
      <c r="Z18" s="3159"/>
      <c r="AA18" s="3159"/>
      <c r="AB18" s="3159"/>
      <c r="AC18" s="3016"/>
      <c r="AD18" s="3016"/>
      <c r="AE18" s="3214">
        <v>136900</v>
      </c>
      <c r="AF18" s="3214"/>
      <c r="AG18" s="3214"/>
      <c r="AH18" s="3214"/>
      <c r="AI18" s="3214"/>
      <c r="AJ18" s="3216"/>
      <c r="AK18" s="3216"/>
    </row>
    <row r="19" spans="1:47" ht="39.950000000000003" customHeight="1" x14ac:dyDescent="0.2">
      <c r="A19" s="3047">
        <v>55</v>
      </c>
      <c r="B19" s="3069"/>
      <c r="C19" s="59"/>
      <c r="D19" s="59"/>
      <c r="E19" s="3288"/>
      <c r="F19" s="59"/>
      <c r="G19" s="59"/>
      <c r="H19" s="3016"/>
      <c r="I19" s="3016"/>
      <c r="J19" s="116"/>
      <c r="K19" s="116"/>
      <c r="L19" s="116"/>
      <c r="M19" s="3257"/>
      <c r="N19" s="3124"/>
      <c r="O19" s="3016"/>
      <c r="P19" s="3016"/>
      <c r="Q19" s="47"/>
      <c r="R19" s="29"/>
      <c r="S19" s="29"/>
      <c r="T19" s="29"/>
      <c r="U19" s="29"/>
      <c r="V19" s="3016"/>
      <c r="W19" s="3016"/>
      <c r="X19" s="3190"/>
      <c r="Y19" s="29"/>
      <c r="Z19" s="29"/>
      <c r="AA19" s="29"/>
      <c r="AB19" s="29"/>
      <c r="AC19" s="3016"/>
      <c r="AD19" s="3016"/>
      <c r="AE19" s="47"/>
      <c r="AF19" s="29"/>
      <c r="AG19" s="29"/>
      <c r="AH19" s="29"/>
      <c r="AI19" s="29"/>
      <c r="AJ19" s="3216"/>
      <c r="AK19" s="3216"/>
    </row>
    <row r="20" spans="1:47" ht="39.950000000000003" customHeight="1" x14ac:dyDescent="0.2">
      <c r="A20" s="3043" t="s">
        <v>4472</v>
      </c>
      <c r="B20" s="3232"/>
      <c r="C20" s="3240" t="s">
        <v>4485</v>
      </c>
      <c r="D20" s="3240"/>
      <c r="E20" s="3288"/>
      <c r="F20" s="3240" t="s">
        <v>4485</v>
      </c>
      <c r="G20" s="3240"/>
      <c r="H20" s="3016"/>
      <c r="I20" s="3016"/>
      <c r="J20" s="2736" t="s">
        <v>4485</v>
      </c>
      <c r="K20" s="2736"/>
      <c r="L20" s="2736"/>
      <c r="M20" s="3257"/>
      <c r="N20" s="3124"/>
      <c r="O20" s="3016"/>
      <c r="P20" s="3016"/>
      <c r="Q20" s="2736" t="s">
        <v>4485</v>
      </c>
      <c r="R20" s="2736"/>
      <c r="S20" s="2736"/>
      <c r="T20" s="2736"/>
      <c r="U20" s="2736"/>
      <c r="V20" s="3016"/>
      <c r="W20" s="3016"/>
      <c r="X20" s="3190"/>
      <c r="Y20" s="2736" t="s">
        <v>4485</v>
      </c>
      <c r="Z20" s="2736"/>
      <c r="AA20" s="2736"/>
      <c r="AB20" s="2736"/>
      <c r="AC20" s="3016"/>
      <c r="AD20" s="3016"/>
      <c r="AE20" s="2736" t="s">
        <v>4485</v>
      </c>
      <c r="AF20" s="2736"/>
      <c r="AG20" s="2736"/>
      <c r="AH20" s="2736"/>
      <c r="AI20" s="2736"/>
      <c r="AJ20" s="3216"/>
      <c r="AK20" s="3216"/>
    </row>
    <row r="21" spans="1:47" ht="39.950000000000003" customHeight="1" x14ac:dyDescent="0.2">
      <c r="A21" s="3077" t="s">
        <v>4473</v>
      </c>
      <c r="B21" s="3236"/>
      <c r="C21" s="109"/>
      <c r="D21" s="109"/>
      <c r="E21" s="3288"/>
      <c r="F21" s="109"/>
      <c r="G21" s="109"/>
      <c r="H21" s="3016"/>
      <c r="I21" s="3016"/>
      <c r="J21" s="35"/>
      <c r="K21" s="35"/>
      <c r="L21" s="35"/>
      <c r="M21" s="3257"/>
      <c r="N21" s="3124"/>
      <c r="O21" s="3016"/>
      <c r="P21" s="3016"/>
      <c r="Q21" s="12"/>
      <c r="R21" s="12"/>
      <c r="S21" s="119"/>
      <c r="T21" s="120"/>
      <c r="U21" s="118"/>
      <c r="V21" s="3016"/>
      <c r="W21" s="3016"/>
      <c r="X21" s="3190"/>
      <c r="Y21" s="3218" t="s">
        <v>1454</v>
      </c>
      <c r="Z21" s="3219"/>
      <c r="AA21" s="3219"/>
      <c r="AB21" s="3220"/>
      <c r="AC21" s="3016"/>
      <c r="AD21" s="3016"/>
      <c r="AJ21" s="3216"/>
      <c r="AK21" s="3216"/>
    </row>
    <row r="22" spans="1:47" ht="39.950000000000003" customHeight="1" x14ac:dyDescent="0.2">
      <c r="A22" s="3047">
        <v>59</v>
      </c>
      <c r="B22" s="3069"/>
      <c r="C22" s="3239" t="s">
        <v>4453</v>
      </c>
      <c r="D22" s="3239"/>
      <c r="E22" s="3288"/>
      <c r="F22" s="3239" t="s">
        <v>4453</v>
      </c>
      <c r="G22" s="3239"/>
      <c r="H22" s="3016"/>
      <c r="I22" s="3016"/>
      <c r="J22" s="3206" t="s">
        <v>4453</v>
      </c>
      <c r="K22" s="3206"/>
      <c r="L22" s="3206"/>
      <c r="M22" s="3257"/>
      <c r="N22" s="3124"/>
      <c r="O22" s="3016"/>
      <c r="P22" s="3016"/>
      <c r="Q22" s="3191" t="s">
        <v>4453</v>
      </c>
      <c r="R22" s="3191"/>
      <c r="S22" s="3191"/>
      <c r="T22" s="3191"/>
      <c r="U22" s="3191"/>
      <c r="V22" s="3016"/>
      <c r="W22" s="3016"/>
      <c r="X22" s="3190"/>
      <c r="Y22" s="3191" t="s">
        <v>4453</v>
      </c>
      <c r="Z22" s="3191"/>
      <c r="AA22" s="3191"/>
      <c r="AB22" s="3191"/>
      <c r="AC22" s="3016"/>
      <c r="AD22" s="3016"/>
      <c r="AE22" s="3212" t="s">
        <v>4453</v>
      </c>
      <c r="AF22" s="3212"/>
      <c r="AG22" s="3212"/>
      <c r="AH22" s="3212"/>
      <c r="AI22" s="3212"/>
      <c r="AJ22" s="3216"/>
      <c r="AK22" s="3216"/>
    </row>
    <row r="23" spans="1:47" ht="39.950000000000003" customHeight="1" thickBot="1" x14ac:dyDescent="0.25">
      <c r="A23" s="3072">
        <v>60</v>
      </c>
      <c r="B23" s="3231"/>
      <c r="C23" s="104"/>
      <c r="D23" s="105"/>
      <c r="E23" s="3288"/>
      <c r="F23" s="112"/>
      <c r="G23" s="112"/>
      <c r="H23" s="3016"/>
      <c r="I23" s="3016"/>
      <c r="J23" s="117"/>
      <c r="K23" s="117"/>
      <c r="L23" s="117"/>
      <c r="M23" s="3257"/>
      <c r="N23" s="3125"/>
      <c r="O23" s="3016"/>
      <c r="P23" s="3016"/>
      <c r="Q23" s="104"/>
      <c r="R23" s="105"/>
      <c r="S23" s="105"/>
      <c r="T23" s="105"/>
      <c r="U23" s="105"/>
      <c r="V23" s="3016"/>
      <c r="W23" s="3016"/>
      <c r="X23" s="3190"/>
      <c r="Y23" s="105"/>
      <c r="Z23" s="105"/>
      <c r="AA23" s="105"/>
      <c r="AB23" s="105"/>
      <c r="AC23" s="3016"/>
      <c r="AD23" s="3016"/>
      <c r="AE23" s="104"/>
      <c r="AF23" s="105"/>
      <c r="AG23" s="105"/>
      <c r="AH23" s="105"/>
      <c r="AI23" s="105"/>
      <c r="AJ23" s="3216"/>
      <c r="AK23" s="3216"/>
    </row>
    <row r="24" spans="1:47" ht="39.950000000000003" customHeight="1" thickBot="1" x14ac:dyDescent="0.25">
      <c r="C24" s="20"/>
      <c r="D24" s="20"/>
    </row>
    <row r="25" spans="1:47" ht="39.950000000000003" customHeight="1" x14ac:dyDescent="0.2">
      <c r="A25" s="3065"/>
      <c r="B25" s="3066"/>
      <c r="C25" s="2791" t="s">
        <v>1381</v>
      </c>
      <c r="D25" s="2757"/>
      <c r="E25" s="2757"/>
      <c r="F25" s="2757"/>
      <c r="G25" s="2757"/>
      <c r="H25" s="2769"/>
      <c r="I25" s="2770"/>
      <c r="J25" s="2782" t="s">
        <v>1419</v>
      </c>
      <c r="K25" s="2782"/>
      <c r="L25" s="2782"/>
      <c r="M25" s="2783"/>
      <c r="N25" s="2783"/>
      <c r="O25" s="2769"/>
      <c r="P25" s="2770"/>
      <c r="Q25" s="2757" t="s">
        <v>1420</v>
      </c>
      <c r="R25" s="2757"/>
      <c r="S25" s="2757"/>
      <c r="T25" s="2757"/>
      <c r="U25" s="2757"/>
      <c r="V25" s="2769"/>
      <c r="W25" s="2770"/>
      <c r="X25" s="2757" t="s">
        <v>1421</v>
      </c>
      <c r="Y25" s="2757"/>
      <c r="Z25" s="2757"/>
      <c r="AA25" s="2757"/>
      <c r="AB25" s="2757"/>
      <c r="AC25" s="2769"/>
      <c r="AD25" s="2770"/>
      <c r="AE25" s="2757" t="s">
        <v>1422</v>
      </c>
      <c r="AF25" s="2757"/>
      <c r="AG25" s="2757"/>
      <c r="AH25" s="2757"/>
      <c r="AI25" s="2757"/>
      <c r="AJ25" s="2769"/>
      <c r="AK25" s="3066"/>
    </row>
    <row r="26" spans="1:47" ht="39.950000000000003" customHeight="1" x14ac:dyDescent="0.2">
      <c r="A26" s="22" t="s">
        <v>1390</v>
      </c>
      <c r="B26" s="25"/>
      <c r="C26" s="24">
        <v>6</v>
      </c>
      <c r="D26" s="21">
        <v>6</v>
      </c>
      <c r="E26" s="21">
        <v>6</v>
      </c>
      <c r="F26" s="21">
        <v>6</v>
      </c>
      <c r="G26" s="21">
        <v>6</v>
      </c>
      <c r="H26" s="21">
        <v>6</v>
      </c>
      <c r="I26" s="21">
        <v>6</v>
      </c>
      <c r="J26" s="21">
        <v>6</v>
      </c>
      <c r="K26" s="21">
        <v>6</v>
      </c>
      <c r="L26" s="21">
        <v>6</v>
      </c>
      <c r="M26" s="21">
        <v>6</v>
      </c>
      <c r="N26" s="21">
        <v>6</v>
      </c>
      <c r="O26" s="21">
        <v>6</v>
      </c>
      <c r="P26" s="21">
        <v>6</v>
      </c>
      <c r="Q26" s="21">
        <v>6</v>
      </c>
      <c r="R26" s="21">
        <v>6</v>
      </c>
      <c r="S26" s="21">
        <v>6</v>
      </c>
      <c r="T26" s="21">
        <v>6</v>
      </c>
      <c r="U26" s="21">
        <v>6</v>
      </c>
      <c r="V26" s="21">
        <v>6</v>
      </c>
      <c r="W26" s="21">
        <v>6</v>
      </c>
      <c r="X26" s="21">
        <v>6</v>
      </c>
      <c r="Y26" s="21">
        <v>6</v>
      </c>
      <c r="Z26" s="21">
        <v>6</v>
      </c>
      <c r="AA26" s="21">
        <v>6</v>
      </c>
      <c r="AB26" s="21">
        <v>6</v>
      </c>
      <c r="AC26" s="21">
        <v>6</v>
      </c>
      <c r="AD26" s="21">
        <v>6</v>
      </c>
      <c r="AE26" s="21">
        <v>7</v>
      </c>
      <c r="AF26" s="21">
        <v>7</v>
      </c>
      <c r="AG26" s="21">
        <v>7</v>
      </c>
      <c r="AH26" s="21">
        <v>7</v>
      </c>
      <c r="AI26" s="21">
        <v>7</v>
      </c>
      <c r="AJ26" s="21">
        <v>7</v>
      </c>
      <c r="AK26" s="23">
        <v>7</v>
      </c>
    </row>
    <row r="27" spans="1:47" ht="39.950000000000003" customHeight="1" thickBot="1" x14ac:dyDescent="0.25">
      <c r="A27" s="3074" t="s">
        <v>1391</v>
      </c>
      <c r="B27" s="3073"/>
      <c r="C27" s="95">
        <v>3</v>
      </c>
      <c r="D27" s="92">
        <v>4</v>
      </c>
      <c r="E27" s="92">
        <v>5</v>
      </c>
      <c r="F27" s="92">
        <v>6</v>
      </c>
      <c r="G27" s="92">
        <v>7</v>
      </c>
      <c r="H27" s="102">
        <v>8</v>
      </c>
      <c r="I27" s="102">
        <v>9</v>
      </c>
      <c r="J27" s="100">
        <v>10</v>
      </c>
      <c r="K27" s="100">
        <v>11</v>
      </c>
      <c r="L27" s="100">
        <v>12</v>
      </c>
      <c r="M27" s="92">
        <v>13</v>
      </c>
      <c r="N27" s="92">
        <v>14</v>
      </c>
      <c r="O27" s="93">
        <v>15</v>
      </c>
      <c r="P27" s="93">
        <v>16</v>
      </c>
      <c r="Q27" s="100">
        <v>17</v>
      </c>
      <c r="R27" s="100">
        <v>18</v>
      </c>
      <c r="S27" s="100">
        <v>19</v>
      </c>
      <c r="T27" s="100">
        <v>20</v>
      </c>
      <c r="U27" s="100">
        <v>21</v>
      </c>
      <c r="V27" s="102">
        <v>22</v>
      </c>
      <c r="W27" s="102">
        <v>23</v>
      </c>
      <c r="X27" s="100">
        <v>24</v>
      </c>
      <c r="Y27" s="100">
        <v>25</v>
      </c>
      <c r="Z27" s="100">
        <v>26</v>
      </c>
      <c r="AA27" s="100">
        <v>27</v>
      </c>
      <c r="AB27" s="100">
        <v>28</v>
      </c>
      <c r="AC27" s="93">
        <v>29</v>
      </c>
      <c r="AD27" s="93">
        <v>30</v>
      </c>
      <c r="AE27" s="92">
        <v>1</v>
      </c>
      <c r="AF27" s="92">
        <v>2</v>
      </c>
      <c r="AG27" s="92">
        <v>3</v>
      </c>
      <c r="AH27" s="92">
        <v>4</v>
      </c>
      <c r="AI27" s="100">
        <v>5</v>
      </c>
      <c r="AJ27" s="93">
        <v>6</v>
      </c>
      <c r="AK27" s="94">
        <v>7</v>
      </c>
    </row>
    <row r="28" spans="1:47" ht="39.950000000000003" customHeight="1" thickBot="1" x14ac:dyDescent="0.25">
      <c r="A28" s="3067" t="s">
        <v>4459</v>
      </c>
      <c r="B28" s="3079"/>
      <c r="C28" s="3242"/>
      <c r="D28" s="3243"/>
      <c r="E28" s="3059" t="s">
        <v>4413</v>
      </c>
      <c r="F28" s="3060"/>
      <c r="G28" s="151"/>
      <c r="H28" s="3016"/>
      <c r="I28" s="3016"/>
      <c r="J28" s="3024" t="s">
        <v>3586</v>
      </c>
      <c r="K28" s="3024"/>
      <c r="L28" s="3025"/>
      <c r="M28" s="3038" t="s">
        <v>3587</v>
      </c>
      <c r="N28" s="3039"/>
      <c r="O28" s="2763"/>
      <c r="P28" s="2763"/>
      <c r="Q28" s="3032" t="s">
        <v>4802</v>
      </c>
      <c r="R28" s="3033"/>
      <c r="S28" s="3034"/>
      <c r="T28" s="3030" t="s">
        <v>1630</v>
      </c>
      <c r="U28" s="3031"/>
      <c r="V28" s="3016"/>
      <c r="W28" s="3016"/>
      <c r="X28" s="700"/>
      <c r="Y28" s="2996" t="s">
        <v>914</v>
      </c>
      <c r="Z28" s="2997"/>
      <c r="AA28" s="2997"/>
      <c r="AB28" s="2998"/>
      <c r="AC28" s="2763"/>
      <c r="AD28" s="2763"/>
      <c r="AE28" s="2974" t="s">
        <v>4431</v>
      </c>
      <c r="AF28" s="2975"/>
      <c r="AG28" s="2975"/>
      <c r="AH28" s="2976"/>
      <c r="AI28" s="710"/>
      <c r="AJ28" s="2937"/>
      <c r="AK28" s="2938"/>
      <c r="AQ28" s="708"/>
      <c r="AU28" s="703"/>
    </row>
    <row r="29" spans="1:47" ht="39.950000000000003" customHeight="1" x14ac:dyDescent="0.2">
      <c r="A29" s="3045" t="s">
        <v>4460</v>
      </c>
      <c r="B29" s="3046"/>
      <c r="C29" s="3244" t="s">
        <v>491</v>
      </c>
      <c r="D29" s="3245"/>
      <c r="E29" s="3245"/>
      <c r="F29" s="3245"/>
      <c r="G29" s="3245"/>
      <c r="H29" s="3016"/>
      <c r="I29" s="3016"/>
      <c r="J29" s="3167" t="s">
        <v>3585</v>
      </c>
      <c r="K29" s="3167"/>
      <c r="L29" s="3167"/>
      <c r="M29" s="3168"/>
      <c r="N29" s="696" t="s">
        <v>3588</v>
      </c>
      <c r="O29" s="2763"/>
      <c r="P29" s="2763"/>
      <c r="Q29" s="698" t="s">
        <v>483</v>
      </c>
      <c r="R29" s="2962" t="s">
        <v>4453</v>
      </c>
      <c r="S29" s="3029"/>
      <c r="T29" s="3029"/>
      <c r="U29" s="2963"/>
      <c r="V29" s="3016"/>
      <c r="W29" s="3016"/>
      <c r="X29" s="3001" t="s">
        <v>483</v>
      </c>
      <c r="Y29" s="3002"/>
      <c r="Z29" s="3003"/>
      <c r="AA29" s="3012" t="s">
        <v>484</v>
      </c>
      <c r="AB29" s="3013"/>
      <c r="AC29" s="2763"/>
      <c r="AD29" s="2763"/>
      <c r="AE29" s="701"/>
      <c r="AF29" s="2969" t="s">
        <v>4432</v>
      </c>
      <c r="AG29" s="2970"/>
      <c r="AH29" s="2971"/>
      <c r="AI29" s="612"/>
      <c r="AJ29" s="2937"/>
      <c r="AK29" s="2938"/>
    </row>
    <row r="30" spans="1:47" ht="39.950000000000003" customHeight="1" x14ac:dyDescent="0.2">
      <c r="A30" s="3047" t="s">
        <v>4461</v>
      </c>
      <c r="B30" s="3069"/>
      <c r="C30" s="156" t="s">
        <v>1385</v>
      </c>
      <c r="D30" s="3030" t="s">
        <v>489</v>
      </c>
      <c r="E30" s="3221"/>
      <c r="F30" s="3031"/>
      <c r="G30" s="152"/>
      <c r="H30" s="3016"/>
      <c r="I30" s="3016"/>
      <c r="J30" s="148" t="s">
        <v>4435</v>
      </c>
      <c r="K30" s="2865" t="s">
        <v>3650</v>
      </c>
      <c r="L30" s="2866"/>
      <c r="M30" s="2902"/>
      <c r="N30" s="149"/>
      <c r="O30" s="2763"/>
      <c r="P30" s="2763"/>
      <c r="Q30" s="697"/>
      <c r="R30" s="12"/>
      <c r="S30" s="3035" t="s">
        <v>1389</v>
      </c>
      <c r="T30" s="3036"/>
      <c r="U30" s="3037"/>
      <c r="V30" s="3016"/>
      <c r="W30" s="3016"/>
      <c r="X30" s="2999"/>
      <c r="Y30" s="3000"/>
      <c r="Z30" s="12"/>
      <c r="AA30" s="12"/>
      <c r="AB30" s="12"/>
      <c r="AC30" s="2763"/>
      <c r="AD30" s="2763"/>
      <c r="AE30" s="2967" t="s">
        <v>1758</v>
      </c>
      <c r="AF30" s="2967"/>
      <c r="AG30" s="2968"/>
      <c r="AH30" s="2991" t="s">
        <v>3945</v>
      </c>
      <c r="AI30" s="2992"/>
      <c r="AJ30" s="2937"/>
      <c r="AK30" s="2938"/>
    </row>
    <row r="31" spans="1:47" ht="39.950000000000003" customHeight="1" x14ac:dyDescent="0.2">
      <c r="A31" s="3047" t="s">
        <v>4462</v>
      </c>
      <c r="B31" s="3069"/>
      <c r="C31" s="3032" t="s">
        <v>4426</v>
      </c>
      <c r="D31" s="3241"/>
      <c r="E31" s="3169" t="s">
        <v>4430</v>
      </c>
      <c r="F31" s="3170"/>
      <c r="G31" s="3170"/>
      <c r="H31" s="3016"/>
      <c r="I31" s="3016"/>
      <c r="J31" s="3165" t="s">
        <v>3589</v>
      </c>
      <c r="K31" s="3166"/>
      <c r="L31" s="3040" t="s">
        <v>496</v>
      </c>
      <c r="M31" s="3041"/>
      <c r="N31" s="695" t="s">
        <v>1629</v>
      </c>
      <c r="O31" s="2763"/>
      <c r="P31" s="2763"/>
      <c r="Q31" s="447"/>
      <c r="R31" s="12"/>
      <c r="S31" s="3007" t="s">
        <v>1389</v>
      </c>
      <c r="T31" s="3008"/>
      <c r="U31" s="694" t="s">
        <v>4449</v>
      </c>
      <c r="V31" s="3016"/>
      <c r="W31" s="3016"/>
      <c r="X31" s="2994" t="s">
        <v>4798</v>
      </c>
      <c r="Y31" s="2995"/>
      <c r="Z31" s="33"/>
      <c r="AA31" s="33"/>
      <c r="AB31" s="29"/>
      <c r="AC31" s="2763"/>
      <c r="AD31" s="2763"/>
      <c r="AE31" s="82"/>
      <c r="AF31" s="32"/>
      <c r="AG31" s="30"/>
      <c r="AH31" s="29"/>
      <c r="AI31" s="29"/>
      <c r="AJ31" s="2937"/>
      <c r="AK31" s="2938"/>
    </row>
    <row r="32" spans="1:47" ht="39.950000000000003" customHeight="1" x14ac:dyDescent="0.2">
      <c r="A32" s="3047" t="s">
        <v>4463</v>
      </c>
      <c r="B32" s="3048"/>
      <c r="C32" s="3026" t="s">
        <v>1383</v>
      </c>
      <c r="D32" s="3027"/>
      <c r="E32" s="3028"/>
      <c r="F32" s="3062" t="s">
        <v>490</v>
      </c>
      <c r="G32" s="3063"/>
      <c r="H32" s="3016"/>
      <c r="I32" s="3016"/>
      <c r="J32" s="144"/>
      <c r="K32" s="3040" t="s">
        <v>3651</v>
      </c>
      <c r="L32" s="3041"/>
      <c r="M32" s="157" t="s">
        <v>495</v>
      </c>
      <c r="N32" s="688" t="s">
        <v>494</v>
      </c>
      <c r="O32" s="2763"/>
      <c r="P32" s="2763"/>
      <c r="Q32" s="3009" t="s">
        <v>4450</v>
      </c>
      <c r="R32" s="3010"/>
      <c r="S32" s="3010"/>
      <c r="T32" s="3011"/>
      <c r="U32" s="30"/>
      <c r="V32" s="3016"/>
      <c r="W32" s="3016"/>
      <c r="X32" s="154"/>
      <c r="Y32" s="30"/>
      <c r="Z32" s="30"/>
      <c r="AA32" s="30"/>
      <c r="AB32" s="30"/>
      <c r="AC32" s="2763"/>
      <c r="AD32" s="2763"/>
      <c r="AE32" s="2967" t="s">
        <v>1758</v>
      </c>
      <c r="AF32" s="2967"/>
      <c r="AG32" s="2968"/>
      <c r="AH32" s="2972" t="s">
        <v>1759</v>
      </c>
      <c r="AI32" s="2973"/>
      <c r="AJ32" s="2937"/>
      <c r="AK32" s="2938"/>
    </row>
    <row r="33" spans="1:46" ht="39.950000000000003" customHeight="1" x14ac:dyDescent="0.2">
      <c r="A33" s="3045" t="s">
        <v>4464</v>
      </c>
      <c r="B33" s="3046"/>
      <c r="C33" s="2826" t="s">
        <v>4453</v>
      </c>
      <c r="D33" s="2827"/>
      <c r="E33" s="2827"/>
      <c r="F33" s="2827"/>
      <c r="G33" s="2827"/>
      <c r="H33" s="3016"/>
      <c r="I33" s="3016"/>
      <c r="J33" s="2827" t="s">
        <v>4453</v>
      </c>
      <c r="K33" s="2827"/>
      <c r="L33" s="2827"/>
      <c r="M33" s="2827"/>
      <c r="N33" s="2828"/>
      <c r="O33" s="2763"/>
      <c r="P33" s="2763"/>
      <c r="Q33" s="2826" t="s">
        <v>4453</v>
      </c>
      <c r="R33" s="2827"/>
      <c r="S33" s="2827"/>
      <c r="T33" s="2827"/>
      <c r="U33" s="2828"/>
      <c r="V33" s="3016"/>
      <c r="W33" s="3016"/>
      <c r="X33" s="154"/>
      <c r="Y33" s="72"/>
      <c r="Z33" s="72"/>
      <c r="AA33" s="72"/>
      <c r="AB33" s="72"/>
      <c r="AC33" s="2763"/>
      <c r="AD33" s="2763"/>
      <c r="AE33" s="80"/>
      <c r="AF33" s="2985">
        <v>136900</v>
      </c>
      <c r="AG33" s="2986"/>
      <c r="AH33" s="2986"/>
      <c r="AI33" s="2987"/>
      <c r="AJ33" s="2937"/>
      <c r="AK33" s="2938"/>
    </row>
    <row r="34" spans="1:46" ht="39.950000000000003" customHeight="1" x14ac:dyDescent="0.2">
      <c r="A34" s="3057" t="s">
        <v>4465</v>
      </c>
      <c r="B34" s="3058"/>
      <c r="C34" s="2826" t="s">
        <v>4453</v>
      </c>
      <c r="D34" s="2827"/>
      <c r="E34" s="2827"/>
      <c r="F34" s="2827"/>
      <c r="G34" s="2827"/>
      <c r="H34" s="3016"/>
      <c r="I34" s="3016"/>
      <c r="J34" s="2827" t="s">
        <v>4453</v>
      </c>
      <c r="K34" s="2827"/>
      <c r="L34" s="2827"/>
      <c r="M34" s="3159"/>
      <c r="N34" s="3159"/>
      <c r="O34" s="2763"/>
      <c r="P34" s="2763"/>
      <c r="Q34" s="2912" t="s">
        <v>4482</v>
      </c>
      <c r="R34" s="2913"/>
      <c r="S34" s="2913"/>
      <c r="T34" s="2913"/>
      <c r="U34" s="2914"/>
      <c r="V34" s="3016"/>
      <c r="W34" s="3016"/>
      <c r="X34" s="2913" t="s">
        <v>4482</v>
      </c>
      <c r="Y34" s="2913"/>
      <c r="Z34" s="2913"/>
      <c r="AA34" s="2913"/>
      <c r="AB34" s="2914"/>
      <c r="AC34" s="2763"/>
      <c r="AD34" s="2763"/>
      <c r="AE34" s="2912" t="s">
        <v>4482</v>
      </c>
      <c r="AF34" s="2913"/>
      <c r="AG34" s="2913"/>
      <c r="AH34" s="2913"/>
      <c r="AI34" s="2914"/>
      <c r="AJ34" s="2937"/>
      <c r="AK34" s="2938"/>
    </row>
    <row r="35" spans="1:46" ht="39.950000000000003" customHeight="1" x14ac:dyDescent="0.2">
      <c r="A35" s="3045" t="s">
        <v>4466</v>
      </c>
      <c r="B35" s="3046"/>
      <c r="C35" s="2826" t="s">
        <v>4453</v>
      </c>
      <c r="D35" s="2827"/>
      <c r="E35" s="2827"/>
      <c r="F35" s="2827"/>
      <c r="G35" s="2827"/>
      <c r="H35" s="3016"/>
      <c r="I35" s="3016"/>
      <c r="J35" s="2827" t="s">
        <v>4453</v>
      </c>
      <c r="K35" s="2827"/>
      <c r="L35" s="2827"/>
      <c r="M35" s="2827"/>
      <c r="N35" s="2828"/>
      <c r="O35" s="2763"/>
      <c r="P35" s="2763"/>
      <c r="Q35" s="2826" t="s">
        <v>4453</v>
      </c>
      <c r="R35" s="2827"/>
      <c r="S35" s="2827"/>
      <c r="T35" s="2827"/>
      <c r="U35" s="2828"/>
      <c r="V35" s="3016"/>
      <c r="W35" s="3016"/>
      <c r="X35" s="154"/>
      <c r="Y35" s="80"/>
      <c r="Z35" s="80"/>
      <c r="AA35" s="80"/>
      <c r="AB35" s="80"/>
      <c r="AC35" s="2763"/>
      <c r="AD35" s="2763"/>
      <c r="AE35" s="31"/>
      <c r="AF35" s="31"/>
      <c r="AG35" s="32"/>
      <c r="AH35" s="32"/>
      <c r="AI35" s="32"/>
      <c r="AJ35" s="2937"/>
      <c r="AK35" s="2938"/>
    </row>
    <row r="36" spans="1:46" ht="39.950000000000003" customHeight="1" x14ac:dyDescent="0.2">
      <c r="A36" s="3045" t="s">
        <v>4467</v>
      </c>
      <c r="B36" s="3046"/>
      <c r="C36" s="2826" t="s">
        <v>4453</v>
      </c>
      <c r="D36" s="2827"/>
      <c r="E36" s="2827"/>
      <c r="F36" s="2827"/>
      <c r="G36" s="2827"/>
      <c r="H36" s="3016"/>
      <c r="I36" s="3016"/>
      <c r="J36" s="2827" t="s">
        <v>4453</v>
      </c>
      <c r="K36" s="2827"/>
      <c r="L36" s="2827"/>
      <c r="M36" s="3175"/>
      <c r="N36" s="3175"/>
      <c r="O36" s="2763"/>
      <c r="P36" s="2763"/>
      <c r="Q36" s="3004" t="s">
        <v>4801</v>
      </c>
      <c r="R36" s="3005"/>
      <c r="S36" s="3005"/>
      <c r="T36" s="3005"/>
      <c r="U36" s="3006"/>
      <c r="V36" s="3016"/>
      <c r="W36" s="3016"/>
      <c r="X36" s="3005" t="s">
        <v>4801</v>
      </c>
      <c r="Y36" s="3005"/>
      <c r="Z36" s="3005"/>
      <c r="AA36" s="3005"/>
      <c r="AB36" s="3006"/>
      <c r="AC36" s="2763"/>
      <c r="AD36" s="2763"/>
      <c r="AE36" s="2912" t="s">
        <v>4482</v>
      </c>
      <c r="AF36" s="2913"/>
      <c r="AG36" s="2913"/>
      <c r="AH36" s="2913"/>
      <c r="AI36" s="2914"/>
      <c r="AJ36" s="2937"/>
      <c r="AK36" s="2938"/>
    </row>
    <row r="37" spans="1:46" ht="39.950000000000003" customHeight="1" x14ac:dyDescent="0.2">
      <c r="A37" s="3045" t="s">
        <v>4468</v>
      </c>
      <c r="B37" s="3046"/>
      <c r="C37" s="2826" t="s">
        <v>4453</v>
      </c>
      <c r="D37" s="2827"/>
      <c r="E37" s="2827"/>
      <c r="F37" s="2827"/>
      <c r="G37" s="2827"/>
      <c r="H37" s="3016"/>
      <c r="I37" s="3016"/>
      <c r="J37" s="2827" t="s">
        <v>4453</v>
      </c>
      <c r="K37" s="2827"/>
      <c r="L37" s="2827"/>
      <c r="M37" s="2827"/>
      <c r="N37" s="2828"/>
      <c r="O37" s="2763"/>
      <c r="P37" s="2763"/>
      <c r="Q37" s="2826" t="s">
        <v>4453</v>
      </c>
      <c r="R37" s="2827"/>
      <c r="S37" s="2827"/>
      <c r="T37" s="2827"/>
      <c r="U37" s="2828"/>
      <c r="V37" s="3016"/>
      <c r="W37" s="3016"/>
      <c r="X37" s="154"/>
      <c r="Y37" s="72"/>
      <c r="Z37" s="72"/>
      <c r="AA37" s="72"/>
      <c r="AB37" s="72"/>
      <c r="AC37" s="2763"/>
      <c r="AD37" s="2763"/>
      <c r="AE37" s="71"/>
      <c r="AF37" s="71"/>
      <c r="AG37" s="71"/>
      <c r="AH37" s="71"/>
      <c r="AI37" s="71"/>
      <c r="AJ37" s="2937"/>
      <c r="AK37" s="2938"/>
    </row>
    <row r="38" spans="1:46" ht="39.950000000000003" customHeight="1" x14ac:dyDescent="0.2">
      <c r="A38" s="3045" t="s">
        <v>1410</v>
      </c>
      <c r="B38" s="3046"/>
      <c r="C38" s="3042" t="s">
        <v>4484</v>
      </c>
      <c r="D38" s="3042"/>
      <c r="E38" s="3042"/>
      <c r="F38" s="3042"/>
      <c r="G38" s="3064"/>
      <c r="H38" s="3016"/>
      <c r="I38" s="3016"/>
      <c r="J38" s="3061" t="s">
        <v>4484</v>
      </c>
      <c r="K38" s="3042"/>
      <c r="L38" s="3042"/>
      <c r="M38" s="3042"/>
      <c r="N38" s="3042"/>
      <c r="O38" s="2763"/>
      <c r="P38" s="2763"/>
      <c r="Q38" s="3042" t="s">
        <v>4484</v>
      </c>
      <c r="R38" s="3042"/>
      <c r="S38" s="3042"/>
      <c r="T38" s="3042"/>
      <c r="U38" s="3042"/>
      <c r="V38" s="3016"/>
      <c r="W38" s="3016"/>
      <c r="X38" s="154"/>
      <c r="Y38" s="69"/>
      <c r="Z38" s="69"/>
      <c r="AA38" s="69"/>
      <c r="AB38" s="69"/>
      <c r="AC38" s="2763"/>
      <c r="AD38" s="2763"/>
      <c r="AE38" s="79"/>
      <c r="AF38" s="79"/>
      <c r="AG38" s="79"/>
      <c r="AH38" s="79"/>
      <c r="AI38" s="79"/>
      <c r="AJ38" s="2937"/>
      <c r="AK38" s="2938"/>
    </row>
    <row r="39" spans="1:46" ht="39.950000000000003" customHeight="1" x14ac:dyDescent="0.2">
      <c r="A39" s="3045" t="s">
        <v>4469</v>
      </c>
      <c r="B39" s="3046"/>
      <c r="C39" s="2826" t="s">
        <v>4453</v>
      </c>
      <c r="D39" s="2827"/>
      <c r="E39" s="2827"/>
      <c r="F39" s="2827"/>
      <c r="G39" s="2827"/>
      <c r="H39" s="3016"/>
      <c r="I39" s="3016"/>
      <c r="J39" s="2827" t="s">
        <v>4453</v>
      </c>
      <c r="K39" s="2827"/>
      <c r="L39" s="2827"/>
      <c r="M39" s="2827"/>
      <c r="N39" s="2828"/>
      <c r="O39" s="2763"/>
      <c r="P39" s="2763"/>
      <c r="Q39" s="2826" t="s">
        <v>4453</v>
      </c>
      <c r="R39" s="2827"/>
      <c r="S39" s="2827"/>
      <c r="T39" s="2827"/>
      <c r="U39" s="2828"/>
      <c r="V39" s="3016"/>
      <c r="W39" s="3016"/>
      <c r="X39" s="154"/>
      <c r="Y39" s="77"/>
      <c r="Z39" s="77"/>
      <c r="AA39" s="77"/>
      <c r="AB39" s="77"/>
      <c r="AC39" s="2763"/>
      <c r="AD39" s="2763"/>
      <c r="AE39" s="83"/>
      <c r="AF39" s="83"/>
      <c r="AG39" s="83"/>
      <c r="AH39" s="83"/>
      <c r="AI39" s="83"/>
      <c r="AJ39" s="2937"/>
      <c r="AK39" s="2938"/>
    </row>
    <row r="40" spans="1:46" ht="39.950000000000003" customHeight="1" x14ac:dyDescent="0.2">
      <c r="A40" s="3047" t="s">
        <v>1409</v>
      </c>
      <c r="B40" s="3048"/>
      <c r="C40" s="3055"/>
      <c r="D40" s="3056"/>
      <c r="E40" s="3056"/>
      <c r="F40" s="3056"/>
      <c r="G40" s="3056"/>
      <c r="H40" s="3016"/>
      <c r="I40" s="3016"/>
      <c r="J40" s="36"/>
      <c r="K40" s="37"/>
      <c r="L40" s="37"/>
      <c r="M40" s="44"/>
      <c r="N40" s="46"/>
      <c r="O40" s="2763"/>
      <c r="P40" s="2763"/>
      <c r="Q40" s="38"/>
      <c r="R40" s="38"/>
      <c r="S40" s="38"/>
      <c r="T40" s="38"/>
      <c r="U40" s="49"/>
      <c r="V40" s="3016"/>
      <c r="W40" s="3016"/>
      <c r="X40" s="154"/>
      <c r="Y40" s="38"/>
      <c r="Z40" s="38"/>
      <c r="AA40" s="38"/>
      <c r="AB40" s="49"/>
      <c r="AC40" s="2763"/>
      <c r="AD40" s="2763"/>
      <c r="AE40" s="31"/>
      <c r="AF40" s="31"/>
      <c r="AG40" s="32"/>
      <c r="AH40" s="32"/>
      <c r="AI40" s="32"/>
      <c r="AJ40" s="2937"/>
      <c r="AK40" s="2938"/>
    </row>
    <row r="41" spans="1:46" ht="39.950000000000003" customHeight="1" x14ac:dyDescent="0.2">
      <c r="A41" s="3049" t="s">
        <v>4470</v>
      </c>
      <c r="B41" s="3048"/>
      <c r="C41" s="3053" t="s">
        <v>492</v>
      </c>
      <c r="D41" s="3054"/>
      <c r="E41" s="3054"/>
      <c r="F41" s="3054"/>
      <c r="G41" s="3054"/>
      <c r="H41" s="3016"/>
      <c r="I41" s="3016"/>
      <c r="J41" s="153" t="s">
        <v>1394</v>
      </c>
      <c r="K41" s="71"/>
      <c r="L41" s="71"/>
      <c r="N41" s="30"/>
      <c r="O41" s="2763"/>
      <c r="P41" s="2763"/>
      <c r="Q41" s="33"/>
      <c r="R41" s="29"/>
      <c r="S41" s="29"/>
      <c r="T41" s="29"/>
      <c r="U41" s="29"/>
      <c r="V41" s="3016"/>
      <c r="W41" s="3016"/>
      <c r="X41" s="154"/>
      <c r="Y41" s="3200" t="s">
        <v>3450</v>
      </c>
      <c r="Z41" s="3201"/>
      <c r="AA41" s="3014"/>
      <c r="AB41" s="3015"/>
      <c r="AC41" s="2763"/>
      <c r="AD41" s="2763"/>
      <c r="AE41" s="2977"/>
      <c r="AF41" s="2978"/>
      <c r="AG41" s="2978"/>
      <c r="AH41" s="2978"/>
      <c r="AI41" s="2979"/>
      <c r="AJ41" s="2937"/>
      <c r="AK41" s="2938"/>
    </row>
    <row r="42" spans="1:46" ht="39.950000000000003" customHeight="1" x14ac:dyDescent="0.2">
      <c r="A42" s="3043" t="s">
        <v>4471</v>
      </c>
      <c r="B42" s="3044"/>
      <c r="C42" s="2826" t="s">
        <v>4453</v>
      </c>
      <c r="D42" s="2827"/>
      <c r="E42" s="2827"/>
      <c r="F42" s="2827"/>
      <c r="G42" s="2827"/>
      <c r="H42" s="3016"/>
      <c r="I42" s="3016"/>
      <c r="J42" s="2827" t="s">
        <v>4453</v>
      </c>
      <c r="K42" s="2827"/>
      <c r="L42" s="2827"/>
      <c r="M42" s="2827"/>
      <c r="N42" s="150"/>
      <c r="O42" s="2763"/>
      <c r="P42" s="2763"/>
      <c r="Q42" s="2912" t="s">
        <v>4482</v>
      </c>
      <c r="R42" s="2913"/>
      <c r="S42" s="2913"/>
      <c r="T42" s="2913"/>
      <c r="U42" s="2914"/>
      <c r="V42" s="3016"/>
      <c r="W42" s="3016"/>
      <c r="X42" s="2913" t="s">
        <v>4482</v>
      </c>
      <c r="Y42" s="2913"/>
      <c r="Z42" s="2913"/>
      <c r="AA42" s="2913"/>
      <c r="AB42" s="2914"/>
      <c r="AC42" s="2763"/>
      <c r="AD42" s="2763"/>
      <c r="AE42" s="2912" t="s">
        <v>4482</v>
      </c>
      <c r="AF42" s="2913"/>
      <c r="AG42" s="2913"/>
      <c r="AH42" s="2913"/>
      <c r="AI42" s="2914"/>
      <c r="AJ42" s="2937"/>
      <c r="AK42" s="2938"/>
    </row>
    <row r="43" spans="1:46" ht="39.950000000000003" customHeight="1" x14ac:dyDescent="0.2">
      <c r="A43" s="3047">
        <v>55</v>
      </c>
      <c r="B43" s="3048"/>
      <c r="C43" s="2826" t="s">
        <v>4453</v>
      </c>
      <c r="D43" s="2827"/>
      <c r="E43" s="2827"/>
      <c r="F43" s="2827"/>
      <c r="G43" s="2827"/>
      <c r="H43" s="3016"/>
      <c r="I43" s="3016"/>
      <c r="J43" s="2827" t="s">
        <v>4453</v>
      </c>
      <c r="K43" s="2827"/>
      <c r="L43" s="2827"/>
      <c r="M43" s="2827"/>
      <c r="N43" s="2828"/>
      <c r="O43" s="2763"/>
      <c r="P43" s="2763"/>
      <c r="Q43" s="2826" t="s">
        <v>4453</v>
      </c>
      <c r="R43" s="2827"/>
      <c r="S43" s="2827"/>
      <c r="T43" s="2827"/>
      <c r="U43" s="2828"/>
      <c r="V43" s="3016"/>
      <c r="W43" s="3016"/>
      <c r="X43" s="154"/>
      <c r="Y43" s="29"/>
      <c r="Z43" s="29"/>
      <c r="AA43" s="29"/>
      <c r="AB43" s="29"/>
      <c r="AC43" s="2763"/>
      <c r="AD43" s="2763"/>
      <c r="AE43" s="47"/>
      <c r="AF43" s="29"/>
      <c r="AG43" s="29"/>
      <c r="AH43" s="29"/>
      <c r="AI43" s="29"/>
      <c r="AJ43" s="2937"/>
      <c r="AK43" s="2938"/>
    </row>
    <row r="44" spans="1:46" ht="39.950000000000003" customHeight="1" x14ac:dyDescent="0.2">
      <c r="A44" s="3043" t="s">
        <v>4472</v>
      </c>
      <c r="B44" s="3044"/>
      <c r="C44" s="2736" t="s">
        <v>4485</v>
      </c>
      <c r="D44" s="2736"/>
      <c r="E44" s="2736"/>
      <c r="F44" s="2736"/>
      <c r="G44" s="3095"/>
      <c r="H44" s="3016"/>
      <c r="I44" s="3016"/>
      <c r="J44" s="3017" t="s">
        <v>4485</v>
      </c>
      <c r="K44" s="2736"/>
      <c r="L44" s="2736"/>
      <c r="M44" s="2736"/>
      <c r="N44" s="2736"/>
      <c r="O44" s="2763"/>
      <c r="P44" s="2763"/>
      <c r="Q44" s="2736" t="s">
        <v>4485</v>
      </c>
      <c r="R44" s="2736"/>
      <c r="S44" s="2736"/>
      <c r="T44" s="2736"/>
      <c r="U44" s="2736"/>
      <c r="V44" s="3016"/>
      <c r="W44" s="3016"/>
      <c r="X44" s="3017" t="s">
        <v>4485</v>
      </c>
      <c r="Y44" s="2736"/>
      <c r="Z44" s="2736"/>
      <c r="AA44" s="2736"/>
      <c r="AB44" s="2736"/>
      <c r="AC44" s="2763"/>
      <c r="AD44" s="2763"/>
      <c r="AE44" s="2736" t="s">
        <v>4485</v>
      </c>
      <c r="AF44" s="2736"/>
      <c r="AG44" s="2736"/>
      <c r="AH44" s="2736"/>
      <c r="AI44" s="2736"/>
      <c r="AJ44" s="2937"/>
      <c r="AK44" s="2938"/>
    </row>
    <row r="45" spans="1:46" ht="39.950000000000003" customHeight="1" x14ac:dyDescent="0.2">
      <c r="A45" s="3077" t="s">
        <v>4473</v>
      </c>
      <c r="B45" s="3078"/>
      <c r="C45" s="3050" t="s">
        <v>4425</v>
      </c>
      <c r="D45" s="3051"/>
      <c r="E45" s="3051"/>
      <c r="F45" s="3052"/>
      <c r="G45" s="145" t="s">
        <v>4453</v>
      </c>
      <c r="H45" s="3016"/>
      <c r="I45" s="3016"/>
      <c r="J45" s="3176" t="s">
        <v>4453</v>
      </c>
      <c r="K45" s="3176"/>
      <c r="L45" s="3176"/>
      <c r="M45" s="3176"/>
      <c r="N45" s="3177"/>
      <c r="O45" s="2763"/>
      <c r="P45" s="2763"/>
      <c r="Q45" s="2826" t="s">
        <v>4453</v>
      </c>
      <c r="R45" s="2827"/>
      <c r="S45" s="2827"/>
      <c r="T45" s="2827"/>
      <c r="U45" s="2828"/>
      <c r="V45" s="3016"/>
      <c r="W45" s="3016"/>
      <c r="X45" s="154"/>
      <c r="Y45" s="32"/>
      <c r="Z45" s="32"/>
      <c r="AA45" s="32"/>
      <c r="AB45" s="32"/>
      <c r="AC45" s="2763"/>
      <c r="AD45" s="2763"/>
      <c r="AE45" s="31"/>
      <c r="AF45" s="31"/>
      <c r="AG45" s="32"/>
      <c r="AH45" s="32"/>
      <c r="AI45" s="32"/>
      <c r="AJ45" s="2937"/>
      <c r="AK45" s="2938"/>
    </row>
    <row r="46" spans="1:46" ht="39.950000000000003" customHeight="1" x14ac:dyDescent="0.2">
      <c r="A46" s="3047">
        <v>59</v>
      </c>
      <c r="B46" s="3048"/>
      <c r="C46" s="2826" t="s">
        <v>4453</v>
      </c>
      <c r="D46" s="2827"/>
      <c r="E46" s="2827"/>
      <c r="F46" s="2827"/>
      <c r="G46" s="2827"/>
      <c r="H46" s="3016"/>
      <c r="I46" s="3016"/>
      <c r="J46" s="2827" t="s">
        <v>4453</v>
      </c>
      <c r="K46" s="2827"/>
      <c r="L46" s="2827"/>
      <c r="M46" s="2827"/>
      <c r="N46" s="2828"/>
      <c r="O46" s="2763"/>
      <c r="P46" s="2763"/>
      <c r="Q46" s="2826" t="s">
        <v>4453</v>
      </c>
      <c r="R46" s="2827"/>
      <c r="S46" s="2827"/>
      <c r="T46" s="2827"/>
      <c r="U46" s="2828"/>
      <c r="V46" s="3016"/>
      <c r="W46" s="3016"/>
      <c r="X46" s="154"/>
      <c r="Y46" s="78"/>
      <c r="Z46" s="78"/>
      <c r="AA46" s="78"/>
      <c r="AB46" s="78"/>
      <c r="AC46" s="2763"/>
      <c r="AD46" s="2763"/>
      <c r="AE46" s="80"/>
      <c r="AF46" s="80"/>
      <c r="AG46" s="80"/>
      <c r="AH46" s="2949" t="s">
        <v>3009</v>
      </c>
      <c r="AI46" s="2951"/>
      <c r="AJ46" s="2937"/>
      <c r="AK46" s="2938"/>
    </row>
    <row r="47" spans="1:46" ht="39.950000000000003" customHeight="1" thickBot="1" x14ac:dyDescent="0.25">
      <c r="A47" s="3072">
        <v>60</v>
      </c>
      <c r="B47" s="3073"/>
      <c r="C47" s="3070"/>
      <c r="D47" s="3071"/>
      <c r="E47" s="3071"/>
      <c r="F47" s="3071"/>
      <c r="G47" s="3071"/>
      <c r="H47" s="3016"/>
      <c r="I47" s="3016"/>
      <c r="J47" s="3071"/>
      <c r="K47" s="3071"/>
      <c r="L47" s="3071"/>
      <c r="M47" s="3071"/>
      <c r="N47" s="3297"/>
      <c r="O47" s="2765"/>
      <c r="P47" s="2765"/>
      <c r="Q47" s="52"/>
      <c r="R47" s="42"/>
      <c r="S47" s="42"/>
      <c r="T47" s="42"/>
      <c r="U47" s="42"/>
      <c r="V47" s="3016"/>
      <c r="W47" s="3016"/>
      <c r="X47" s="155"/>
      <c r="Y47" s="42"/>
      <c r="Z47" s="42"/>
      <c r="AA47" s="42"/>
      <c r="AB47" s="42"/>
      <c r="AC47" s="2765"/>
      <c r="AD47" s="2765"/>
      <c r="AE47" s="52"/>
      <c r="AF47" s="42"/>
      <c r="AG47" s="42"/>
      <c r="AH47" s="42"/>
      <c r="AI47" s="42"/>
      <c r="AJ47" s="2939"/>
      <c r="AK47" s="2940"/>
    </row>
    <row r="48" spans="1:46" ht="39.950000000000003" customHeight="1" thickBot="1" x14ac:dyDescent="0.25">
      <c r="AP48"/>
      <c r="AQ48"/>
      <c r="AR48"/>
      <c r="AS48"/>
      <c r="AT48"/>
    </row>
    <row r="49" spans="1:37" ht="39.950000000000003" customHeight="1" x14ac:dyDescent="0.2">
      <c r="A49" s="3065"/>
      <c r="B49" s="3066"/>
      <c r="C49" s="2791" t="s">
        <v>1423</v>
      </c>
      <c r="D49" s="2757"/>
      <c r="E49" s="2757"/>
      <c r="F49" s="2757"/>
      <c r="G49" s="2757"/>
      <c r="H49" s="2769"/>
      <c r="I49" s="2770"/>
      <c r="J49" s="2782" t="s">
        <v>1424</v>
      </c>
      <c r="K49" s="2782"/>
      <c r="L49" s="2782"/>
      <c r="M49" s="2783"/>
      <c r="N49" s="2783"/>
      <c r="O49" s="2769"/>
      <c r="P49" s="2770"/>
      <c r="Q49" s="2943" t="s">
        <v>1425</v>
      </c>
      <c r="R49" s="2943"/>
      <c r="S49" s="2943"/>
      <c r="T49" s="2943"/>
      <c r="U49" s="2943"/>
      <c r="V49" s="2910" t="s">
        <v>4411</v>
      </c>
      <c r="W49" s="2911"/>
      <c r="X49" s="2943" t="s">
        <v>1426</v>
      </c>
      <c r="Y49" s="2943"/>
      <c r="Z49" s="2943"/>
      <c r="AA49" s="2943"/>
      <c r="AB49" s="2943"/>
      <c r="AC49" s="2910" t="s">
        <v>4411</v>
      </c>
      <c r="AD49" s="2911"/>
      <c r="AE49" s="2943" t="s">
        <v>1427</v>
      </c>
      <c r="AF49" s="2943"/>
      <c r="AG49" s="2943"/>
      <c r="AH49" s="2943"/>
      <c r="AI49" s="2943"/>
      <c r="AJ49" s="2910" t="s">
        <v>4411</v>
      </c>
      <c r="AK49" s="2911"/>
    </row>
    <row r="50" spans="1:37" ht="39.950000000000003" customHeight="1" x14ac:dyDescent="0.2">
      <c r="A50" s="22" t="s">
        <v>1390</v>
      </c>
      <c r="B50" s="25"/>
      <c r="C50" s="24">
        <v>7</v>
      </c>
      <c r="D50" s="21">
        <v>7</v>
      </c>
      <c r="E50" s="21">
        <v>7</v>
      </c>
      <c r="F50" s="21">
        <v>7</v>
      </c>
      <c r="G50" s="21">
        <v>7</v>
      </c>
      <c r="H50" s="21">
        <v>7</v>
      </c>
      <c r="I50" s="21">
        <v>7</v>
      </c>
      <c r="J50" s="21">
        <v>7</v>
      </c>
      <c r="K50" s="21">
        <v>7</v>
      </c>
      <c r="L50" s="21">
        <v>7</v>
      </c>
      <c r="M50" s="21">
        <v>7</v>
      </c>
      <c r="N50" s="21">
        <v>7</v>
      </c>
      <c r="O50" s="21">
        <v>7</v>
      </c>
      <c r="P50" s="21">
        <v>7</v>
      </c>
      <c r="Q50" s="21">
        <v>7</v>
      </c>
      <c r="R50" s="21">
        <v>7</v>
      </c>
      <c r="S50" s="21">
        <v>7</v>
      </c>
      <c r="T50" s="21">
        <v>7</v>
      </c>
      <c r="U50" s="21">
        <v>7</v>
      </c>
      <c r="V50" s="21">
        <v>7</v>
      </c>
      <c r="W50" s="21">
        <v>7</v>
      </c>
      <c r="X50" s="21">
        <v>7</v>
      </c>
      <c r="Y50" s="21">
        <v>7</v>
      </c>
      <c r="Z50" s="21">
        <v>7</v>
      </c>
      <c r="AA50" s="21">
        <v>8</v>
      </c>
      <c r="AB50" s="21">
        <v>8</v>
      </c>
      <c r="AC50" s="21">
        <v>8</v>
      </c>
      <c r="AD50" s="21">
        <v>8</v>
      </c>
      <c r="AE50" s="21">
        <v>8</v>
      </c>
      <c r="AF50" s="21">
        <v>8</v>
      </c>
      <c r="AG50" s="21">
        <v>8</v>
      </c>
      <c r="AH50" s="21">
        <v>8</v>
      </c>
      <c r="AI50" s="21">
        <v>8</v>
      </c>
      <c r="AJ50" s="21">
        <v>8</v>
      </c>
      <c r="AK50" s="23">
        <v>8</v>
      </c>
    </row>
    <row r="51" spans="1:37" ht="39.950000000000003" customHeight="1" thickBot="1" x14ac:dyDescent="0.25">
      <c r="A51" s="3074" t="s">
        <v>1391</v>
      </c>
      <c r="B51" s="3073"/>
      <c r="C51" s="128">
        <v>8</v>
      </c>
      <c r="D51" s="100">
        <v>9</v>
      </c>
      <c r="E51" s="100">
        <v>10</v>
      </c>
      <c r="F51" s="100">
        <v>11</v>
      </c>
      <c r="G51" s="100">
        <v>12</v>
      </c>
      <c r="H51" s="93">
        <v>13</v>
      </c>
      <c r="I51" s="93">
        <v>14</v>
      </c>
      <c r="J51" s="100">
        <v>15</v>
      </c>
      <c r="K51" s="100">
        <v>16</v>
      </c>
      <c r="L51" s="100">
        <v>17</v>
      </c>
      <c r="M51" s="100">
        <v>18</v>
      </c>
      <c r="N51" s="100">
        <v>19</v>
      </c>
      <c r="O51" s="93">
        <v>20</v>
      </c>
      <c r="P51" s="93">
        <v>21</v>
      </c>
      <c r="Q51" s="92">
        <v>22</v>
      </c>
      <c r="R51" s="92">
        <v>23</v>
      </c>
      <c r="S51" s="100">
        <v>24</v>
      </c>
      <c r="T51" s="100">
        <v>25</v>
      </c>
      <c r="U51" s="100">
        <v>26</v>
      </c>
      <c r="V51" s="93">
        <v>27</v>
      </c>
      <c r="W51" s="93">
        <v>28</v>
      </c>
      <c r="X51" s="100">
        <v>29</v>
      </c>
      <c r="Y51" s="100">
        <v>30</v>
      </c>
      <c r="Z51" s="100">
        <v>31</v>
      </c>
      <c r="AA51" s="100">
        <v>1</v>
      </c>
      <c r="AB51" s="92">
        <v>2</v>
      </c>
      <c r="AC51" s="93">
        <v>3</v>
      </c>
      <c r="AD51" s="93">
        <v>4</v>
      </c>
      <c r="AE51" s="92">
        <v>5</v>
      </c>
      <c r="AF51" s="92">
        <v>6</v>
      </c>
      <c r="AG51" s="92">
        <v>7</v>
      </c>
      <c r="AH51" s="92">
        <v>8</v>
      </c>
      <c r="AI51" s="92">
        <v>9</v>
      </c>
      <c r="AJ51" s="93">
        <v>10</v>
      </c>
      <c r="AK51" s="94">
        <v>11</v>
      </c>
    </row>
    <row r="52" spans="1:37" ht="39.950000000000003" customHeight="1" thickBot="1" x14ac:dyDescent="0.25">
      <c r="A52" s="3067" t="s">
        <v>4459</v>
      </c>
      <c r="B52" s="3068"/>
      <c r="C52" s="3171" t="s">
        <v>4453</v>
      </c>
      <c r="D52" s="3171"/>
      <c r="E52" s="3171"/>
      <c r="F52" s="3171"/>
      <c r="G52" s="3171"/>
      <c r="H52" s="2763"/>
      <c r="I52" s="2763"/>
      <c r="J52" s="3298"/>
      <c r="K52" s="3298"/>
      <c r="L52" s="3298"/>
      <c r="M52" s="3298"/>
      <c r="N52" s="702"/>
      <c r="O52" s="2763"/>
      <c r="P52" s="2763"/>
      <c r="Q52" s="2921" t="s">
        <v>2744</v>
      </c>
      <c r="R52" s="2922"/>
      <c r="S52" s="2993"/>
      <c r="T52" s="2993"/>
      <c r="U52" s="2993"/>
      <c r="V52" s="2763"/>
      <c r="W52" s="2763"/>
      <c r="X52" s="2909" t="s">
        <v>2036</v>
      </c>
      <c r="Y52" s="2909"/>
      <c r="Z52" s="2909"/>
      <c r="AA52" s="2909"/>
      <c r="AB52" s="716"/>
      <c r="AC52" s="2763"/>
      <c r="AD52" s="2763"/>
      <c r="AE52" s="2988" t="s">
        <v>3233</v>
      </c>
      <c r="AF52" s="2989"/>
      <c r="AG52" s="2989"/>
      <c r="AH52" s="2990"/>
      <c r="AI52" s="724"/>
      <c r="AJ52" s="2937"/>
      <c r="AK52" s="2938"/>
    </row>
    <row r="53" spans="1:37" ht="39.950000000000003" customHeight="1" x14ac:dyDescent="0.2">
      <c r="A53" s="3045" t="s">
        <v>4460</v>
      </c>
      <c r="B53" s="3046"/>
      <c r="C53" s="3172" t="s">
        <v>2443</v>
      </c>
      <c r="D53" s="3173"/>
      <c r="E53" s="3173"/>
      <c r="F53" s="3173"/>
      <c r="G53" s="3174"/>
      <c r="H53" s="2763"/>
      <c r="I53" s="2763"/>
      <c r="J53" s="3062" t="s">
        <v>2034</v>
      </c>
      <c r="K53" s="3063"/>
      <c r="L53" s="3063"/>
      <c r="M53" s="3181"/>
      <c r="N53" s="712"/>
      <c r="O53" s="2763"/>
      <c r="P53" s="2763"/>
      <c r="Q53" s="2907" t="s">
        <v>2743</v>
      </c>
      <c r="R53" s="2908"/>
      <c r="S53" s="3018" t="s">
        <v>1630</v>
      </c>
      <c r="T53" s="3018"/>
      <c r="U53" s="3018"/>
      <c r="V53" s="2763"/>
      <c r="W53" s="2763"/>
      <c r="X53" s="3195" t="s">
        <v>4527</v>
      </c>
      <c r="Y53" s="3033"/>
      <c r="Z53" s="3033"/>
      <c r="AA53" s="3033"/>
      <c r="AB53" s="3034"/>
      <c r="AC53" s="2763"/>
      <c r="AD53" s="2763"/>
      <c r="AE53" s="721"/>
      <c r="AF53" s="2964" t="s">
        <v>1943</v>
      </c>
      <c r="AG53" s="2965"/>
      <c r="AH53" s="2965"/>
      <c r="AI53" s="2966"/>
      <c r="AJ53" s="2937"/>
      <c r="AK53" s="2938"/>
    </row>
    <row r="54" spans="1:37" ht="39.950000000000003" customHeight="1" x14ac:dyDescent="0.2">
      <c r="A54" s="3047" t="s">
        <v>4461</v>
      </c>
      <c r="B54" s="3048"/>
      <c r="D54" s="12"/>
      <c r="E54" s="12"/>
      <c r="F54" s="12"/>
      <c r="G54" s="12"/>
      <c r="H54" s="2763"/>
      <c r="I54" s="2763"/>
      <c r="J54" s="12"/>
      <c r="K54" s="12"/>
      <c r="M54" s="44"/>
      <c r="N54" s="30"/>
      <c r="O54" s="2763"/>
      <c r="P54" s="2763"/>
      <c r="Q54" s="31"/>
      <c r="S54" s="3023" t="s">
        <v>497</v>
      </c>
      <c r="T54" s="3023"/>
      <c r="U54" s="3023"/>
      <c r="V54" s="2763"/>
      <c r="W54" s="2763"/>
      <c r="X54" s="12"/>
      <c r="Y54" s="12"/>
      <c r="Z54" s="12"/>
      <c r="AA54" s="12"/>
      <c r="AB54" s="12"/>
      <c r="AC54" s="2763"/>
      <c r="AD54" s="2763"/>
      <c r="AE54" s="12"/>
      <c r="AF54" s="12"/>
      <c r="AG54" s="12"/>
      <c r="AH54" s="12"/>
      <c r="AI54" s="718"/>
      <c r="AJ54" s="2937"/>
      <c r="AK54" s="2938"/>
    </row>
    <row r="55" spans="1:37" ht="39.950000000000003" customHeight="1" x14ac:dyDescent="0.2">
      <c r="A55" s="3047" t="s">
        <v>4462</v>
      </c>
      <c r="B55" s="3069"/>
      <c r="C55" s="12"/>
      <c r="D55" s="12"/>
      <c r="E55" s="12"/>
      <c r="F55" s="12"/>
      <c r="G55" s="12"/>
      <c r="H55" s="2763"/>
      <c r="I55" s="2763"/>
      <c r="J55" s="12"/>
      <c r="K55" s="12"/>
      <c r="L55" s="12"/>
      <c r="M55" s="44"/>
      <c r="N55" s="30"/>
      <c r="O55" s="2763"/>
      <c r="P55" s="2763"/>
      <c r="Q55" s="30"/>
      <c r="R55" s="3019" t="s">
        <v>4749</v>
      </c>
      <c r="S55" s="3020"/>
      <c r="T55" s="3021"/>
      <c r="U55" s="717" t="s">
        <v>4790</v>
      </c>
      <c r="V55" s="2763"/>
      <c r="W55" s="2763"/>
      <c r="X55" s="3196" t="s">
        <v>4789</v>
      </c>
      <c r="Y55" s="3197"/>
      <c r="Z55" s="2886" t="s">
        <v>4748</v>
      </c>
      <c r="AA55" s="2887"/>
      <c r="AB55" s="722" t="s">
        <v>1941</v>
      </c>
      <c r="AC55" s="2763"/>
      <c r="AD55" s="2763"/>
      <c r="AE55" s="723" t="s">
        <v>1942</v>
      </c>
      <c r="AF55" s="12"/>
      <c r="AG55" s="12"/>
      <c r="AH55" s="12"/>
      <c r="AI55" s="719"/>
      <c r="AJ55" s="2937"/>
      <c r="AK55" s="2938"/>
    </row>
    <row r="56" spans="1:37" ht="39.950000000000003" customHeight="1" x14ac:dyDescent="0.2">
      <c r="A56" s="3047" t="s">
        <v>4463</v>
      </c>
      <c r="B56" s="3069"/>
      <c r="C56" s="2991" t="s">
        <v>5116</v>
      </c>
      <c r="D56" s="3075"/>
      <c r="E56" s="12"/>
      <c r="F56" s="3165" t="s">
        <v>3078</v>
      </c>
      <c r="G56" s="3166"/>
      <c r="H56" s="2763"/>
      <c r="I56" s="2763"/>
      <c r="J56" s="30"/>
      <c r="K56" s="3178" t="s">
        <v>4944</v>
      </c>
      <c r="L56" s="3179"/>
      <c r="M56" s="3180"/>
      <c r="N56" s="711"/>
      <c r="O56" s="2763"/>
      <c r="P56" s="2763"/>
      <c r="Q56" s="714" t="s">
        <v>4945</v>
      </c>
      <c r="R56" s="3022" t="s">
        <v>4946</v>
      </c>
      <c r="S56" s="3022"/>
      <c r="T56" s="2919" t="s">
        <v>4783</v>
      </c>
      <c r="U56" s="2920"/>
      <c r="V56" s="2763"/>
      <c r="W56" s="2763"/>
      <c r="X56" s="2923" t="s">
        <v>4453</v>
      </c>
      <c r="Y56" s="2924"/>
      <c r="Z56" s="3198"/>
      <c r="AA56" s="3198"/>
      <c r="AB56" s="3199"/>
      <c r="AC56" s="2763"/>
      <c r="AD56" s="2763"/>
      <c r="AE56" s="2923" t="s">
        <v>4453</v>
      </c>
      <c r="AF56" s="2925"/>
      <c r="AG56" s="720"/>
      <c r="AH56" s="72"/>
      <c r="AI56" s="126"/>
      <c r="AJ56" s="2937"/>
      <c r="AK56" s="2938"/>
    </row>
    <row r="57" spans="1:37" ht="39.950000000000003" customHeight="1" x14ac:dyDescent="0.2">
      <c r="A57" s="3045" t="s">
        <v>4464</v>
      </c>
      <c r="B57" s="3046"/>
      <c r="C57" s="2912" t="s">
        <v>4482</v>
      </c>
      <c r="D57" s="2913"/>
      <c r="E57" s="2913"/>
      <c r="F57" s="2913"/>
      <c r="G57" s="2914"/>
      <c r="H57" s="2763"/>
      <c r="I57" s="2763"/>
      <c r="J57" s="2912" t="s">
        <v>4482</v>
      </c>
      <c r="K57" s="2913"/>
      <c r="L57" s="2913"/>
      <c r="M57" s="2913"/>
      <c r="N57" s="2914"/>
      <c r="O57" s="2763"/>
      <c r="P57" s="2763"/>
      <c r="Q57" s="2912" t="s">
        <v>4482</v>
      </c>
      <c r="R57" s="2913"/>
      <c r="S57" s="2913"/>
      <c r="T57" s="2913"/>
      <c r="U57" s="2914"/>
      <c r="V57" s="2763"/>
      <c r="W57" s="2763"/>
      <c r="X57" s="2912" t="s">
        <v>4482</v>
      </c>
      <c r="Y57" s="2913"/>
      <c r="Z57" s="2913"/>
      <c r="AA57" s="2913"/>
      <c r="AB57" s="2914"/>
      <c r="AC57" s="2763"/>
      <c r="AD57" s="2763"/>
      <c r="AE57" s="2983" t="s">
        <v>4453</v>
      </c>
      <c r="AF57" s="2984"/>
      <c r="AG57" s="2985"/>
      <c r="AH57" s="2986"/>
      <c r="AI57" s="2987"/>
      <c r="AJ57" s="2937"/>
      <c r="AK57" s="2938"/>
    </row>
    <row r="58" spans="1:37" ht="39.950000000000003" customHeight="1" x14ac:dyDescent="0.2">
      <c r="A58" s="3057" t="s">
        <v>4465</v>
      </c>
      <c r="B58" s="3076"/>
      <c r="C58" s="2912" t="s">
        <v>4482</v>
      </c>
      <c r="D58" s="2913"/>
      <c r="E58" s="2913"/>
      <c r="F58" s="2913"/>
      <c r="G58" s="2914"/>
      <c r="H58" s="2763"/>
      <c r="I58" s="2763"/>
      <c r="J58" s="2912" t="s">
        <v>4482</v>
      </c>
      <c r="K58" s="2913"/>
      <c r="L58" s="2913"/>
      <c r="M58" s="2913"/>
      <c r="N58" s="2914"/>
      <c r="O58" s="2763"/>
      <c r="P58" s="2763"/>
      <c r="Q58" s="2923" t="s">
        <v>4453</v>
      </c>
      <c r="R58" s="2924"/>
      <c r="S58" s="2924"/>
      <c r="T58" s="2924"/>
      <c r="U58" s="2925"/>
      <c r="V58" s="2763"/>
      <c r="W58" s="2763"/>
      <c r="X58" s="3192"/>
      <c r="Y58" s="3193"/>
      <c r="Z58" s="3193"/>
      <c r="AA58" s="3193"/>
      <c r="AB58" s="3194"/>
      <c r="AC58" s="2763"/>
      <c r="AD58" s="2763"/>
      <c r="AE58" s="2912" t="s">
        <v>4482</v>
      </c>
      <c r="AF58" s="2913"/>
      <c r="AG58" s="2913"/>
      <c r="AH58" s="2913"/>
      <c r="AI58" s="2914"/>
      <c r="AJ58" s="2937"/>
      <c r="AK58" s="2938"/>
    </row>
    <row r="59" spans="1:37" ht="39.950000000000003" customHeight="1" x14ac:dyDescent="0.2">
      <c r="A59" s="3045" t="s">
        <v>4466</v>
      </c>
      <c r="B59" s="3046"/>
      <c r="C59" s="64"/>
      <c r="D59" s="74"/>
      <c r="E59" s="50"/>
      <c r="F59" s="74"/>
      <c r="G59" s="74"/>
      <c r="H59" s="2763"/>
      <c r="I59" s="2763"/>
      <c r="J59" s="74"/>
      <c r="K59" s="74"/>
      <c r="L59" s="74"/>
      <c r="M59" s="44"/>
      <c r="N59" s="58"/>
      <c r="O59" s="2763"/>
      <c r="P59" s="2763"/>
      <c r="Q59" s="80"/>
      <c r="R59" s="80"/>
      <c r="S59" s="80"/>
      <c r="T59" s="80"/>
      <c r="U59" s="80"/>
      <c r="V59" s="2763"/>
      <c r="W59" s="2763"/>
      <c r="X59" s="48"/>
      <c r="Y59" s="80"/>
      <c r="Z59" s="80"/>
      <c r="AA59" s="80"/>
      <c r="AB59" s="80"/>
      <c r="AC59" s="2763"/>
      <c r="AD59" s="2763"/>
      <c r="AE59" s="31"/>
      <c r="AF59" s="31"/>
      <c r="AG59" s="32"/>
      <c r="AH59" s="32"/>
      <c r="AI59" s="32"/>
      <c r="AJ59" s="2937"/>
      <c r="AK59" s="2938"/>
    </row>
    <row r="60" spans="1:37" ht="39.950000000000003" customHeight="1" x14ac:dyDescent="0.2">
      <c r="A60" s="3045" t="s">
        <v>4467</v>
      </c>
      <c r="B60" s="3046"/>
      <c r="C60" s="2912" t="s">
        <v>4482</v>
      </c>
      <c r="D60" s="2913"/>
      <c r="E60" s="2913"/>
      <c r="F60" s="2913"/>
      <c r="G60" s="2914"/>
      <c r="H60" s="2763"/>
      <c r="I60" s="2763"/>
      <c r="J60" s="2912" t="s">
        <v>4482</v>
      </c>
      <c r="K60" s="2913"/>
      <c r="L60" s="2913"/>
      <c r="M60" s="2913"/>
      <c r="N60" s="2914"/>
      <c r="O60" s="2763"/>
      <c r="P60" s="2763"/>
      <c r="Q60" s="2912" t="s">
        <v>4482</v>
      </c>
      <c r="R60" s="2913"/>
      <c r="S60" s="2913"/>
      <c r="T60" s="2913"/>
      <c r="U60" s="2914"/>
      <c r="V60" s="2763"/>
      <c r="W60" s="2763"/>
      <c r="X60" s="2912" t="s">
        <v>4482</v>
      </c>
      <c r="Y60" s="2913"/>
      <c r="Z60" s="2913"/>
      <c r="AA60" s="2913"/>
      <c r="AB60" s="2914"/>
      <c r="AC60" s="2763"/>
      <c r="AD60" s="2763"/>
      <c r="AE60" s="2962" t="s">
        <v>4453</v>
      </c>
      <c r="AF60" s="2963"/>
      <c r="AG60" s="2980">
        <v>136900</v>
      </c>
      <c r="AH60" s="2981"/>
      <c r="AI60" s="2982"/>
      <c r="AJ60" s="2937"/>
      <c r="AK60" s="2938"/>
    </row>
    <row r="61" spans="1:37" ht="39.950000000000003" customHeight="1" x14ac:dyDescent="0.2">
      <c r="A61" s="3045" t="s">
        <v>4468</v>
      </c>
      <c r="B61" s="3046"/>
      <c r="C61" s="65"/>
      <c r="D61" s="75"/>
      <c r="E61" s="50"/>
      <c r="F61" s="75"/>
      <c r="G61" s="75"/>
      <c r="H61" s="2763"/>
      <c r="I61" s="2763"/>
      <c r="J61" s="75"/>
      <c r="K61" s="75"/>
      <c r="L61" s="75"/>
      <c r="M61" s="44"/>
      <c r="N61" s="35"/>
      <c r="O61" s="2763"/>
      <c r="P61" s="2763"/>
      <c r="Q61" s="71"/>
      <c r="R61" s="71"/>
      <c r="S61" s="71"/>
      <c r="T61" s="71"/>
      <c r="U61" s="71"/>
      <c r="V61" s="2763"/>
      <c r="W61" s="2763"/>
      <c r="X61" s="48"/>
      <c r="Y61" s="72"/>
      <c r="Z61" s="72"/>
      <c r="AA61" s="72"/>
      <c r="AB61" s="72"/>
      <c r="AC61" s="2763"/>
      <c r="AD61" s="2763"/>
      <c r="AE61" s="71"/>
      <c r="AF61" s="71"/>
      <c r="AG61" s="71"/>
      <c r="AH61" s="71"/>
      <c r="AI61" s="71"/>
      <c r="AJ61" s="2937"/>
      <c r="AK61" s="2938"/>
    </row>
    <row r="62" spans="1:37" ht="39.950000000000003" customHeight="1" x14ac:dyDescent="0.2">
      <c r="A62" s="3045" t="s">
        <v>1410</v>
      </c>
      <c r="B62" s="3046"/>
      <c r="C62" s="66"/>
      <c r="D62" s="76"/>
      <c r="E62" s="50"/>
      <c r="F62" s="76"/>
      <c r="G62" s="76"/>
      <c r="H62" s="2763"/>
      <c r="I62" s="2763"/>
      <c r="J62" s="71"/>
      <c r="K62" s="71"/>
      <c r="L62" s="71"/>
      <c r="M62" s="44"/>
      <c r="N62" s="59"/>
      <c r="O62" s="2763"/>
      <c r="P62" s="2763"/>
      <c r="Q62" s="81"/>
      <c r="R62" s="81"/>
      <c r="S62" s="81"/>
      <c r="T62" s="81"/>
      <c r="U62" s="81"/>
      <c r="V62" s="2763"/>
      <c r="W62" s="2763"/>
      <c r="X62" s="48"/>
      <c r="Y62" s="69"/>
      <c r="Z62" s="69"/>
      <c r="AA62" s="69"/>
      <c r="AB62" s="69"/>
      <c r="AC62" s="2763"/>
      <c r="AD62" s="2763"/>
      <c r="AE62" s="79"/>
      <c r="AF62" s="79"/>
      <c r="AG62" s="79"/>
      <c r="AH62" s="79"/>
      <c r="AI62" s="79"/>
      <c r="AJ62" s="2937"/>
      <c r="AK62" s="2938"/>
    </row>
    <row r="63" spans="1:37" ht="39.950000000000003" customHeight="1" x14ac:dyDescent="0.2">
      <c r="A63" s="3045" t="s">
        <v>4469</v>
      </c>
      <c r="B63" s="3046"/>
      <c r="C63" s="2903" t="s">
        <v>2842</v>
      </c>
      <c r="D63" s="2904"/>
      <c r="E63" s="2904"/>
      <c r="F63" s="2904"/>
      <c r="G63" s="2948"/>
      <c r="H63" s="2763"/>
      <c r="I63" s="2763"/>
      <c r="J63" s="2903" t="s">
        <v>2842</v>
      </c>
      <c r="K63" s="2904"/>
      <c r="L63" s="2904"/>
      <c r="M63" s="2904"/>
      <c r="N63" s="2948"/>
      <c r="O63" s="2763"/>
      <c r="P63" s="2763"/>
      <c r="Q63" s="2903" t="s">
        <v>2842</v>
      </c>
      <c r="R63" s="2904"/>
      <c r="S63" s="2904"/>
      <c r="T63" s="2904"/>
      <c r="U63" s="2948"/>
      <c r="V63" s="2763"/>
      <c r="W63" s="2763"/>
      <c r="X63" s="2903" t="s">
        <v>2842</v>
      </c>
      <c r="Y63" s="2904"/>
      <c r="Z63" s="2904"/>
      <c r="AA63" s="2904"/>
      <c r="AB63" s="2948"/>
      <c r="AC63" s="2763"/>
      <c r="AD63" s="2763"/>
      <c r="AE63" s="2903" t="s">
        <v>2842</v>
      </c>
      <c r="AF63" s="2904"/>
      <c r="AG63" s="2904"/>
      <c r="AH63" s="2904"/>
      <c r="AI63" s="2948"/>
      <c r="AJ63" s="2937"/>
      <c r="AK63" s="2938"/>
    </row>
    <row r="64" spans="1:37" ht="39.950000000000003" customHeight="1" x14ac:dyDescent="0.2">
      <c r="A64" s="3047" t="s">
        <v>1409</v>
      </c>
      <c r="B64" s="3048"/>
      <c r="C64" s="36"/>
      <c r="D64" s="37"/>
      <c r="E64" s="50"/>
      <c r="F64" s="37"/>
      <c r="G64" s="46"/>
      <c r="H64" s="2763"/>
      <c r="I64" s="2763"/>
      <c r="J64" s="37"/>
      <c r="K64" s="37"/>
      <c r="L64" s="37"/>
      <c r="M64" s="44"/>
      <c r="N64" s="46"/>
      <c r="O64" s="2763"/>
      <c r="P64" s="2763"/>
      <c r="Q64" s="38"/>
      <c r="R64" s="38"/>
      <c r="S64" s="38"/>
      <c r="T64" s="38"/>
      <c r="U64" s="49"/>
      <c r="V64" s="2763"/>
      <c r="W64" s="2763"/>
      <c r="X64" s="48"/>
      <c r="Y64" s="38"/>
      <c r="Z64" s="38"/>
      <c r="AA64" s="38"/>
      <c r="AB64" s="49"/>
      <c r="AC64" s="2763"/>
      <c r="AD64" s="2763"/>
      <c r="AE64" s="31"/>
      <c r="AF64" s="31"/>
      <c r="AG64" s="32"/>
      <c r="AH64" s="32"/>
      <c r="AI64" s="32"/>
      <c r="AJ64" s="2937"/>
      <c r="AK64" s="2938"/>
    </row>
    <row r="65" spans="1:37" ht="39.950000000000003" customHeight="1" x14ac:dyDescent="0.2">
      <c r="A65" s="3049" t="s">
        <v>4470</v>
      </c>
      <c r="B65" s="3048"/>
      <c r="C65" s="2834" t="s">
        <v>4453</v>
      </c>
      <c r="D65" s="2789"/>
      <c r="E65" s="2789"/>
      <c r="F65" s="2789"/>
      <c r="G65" s="2790"/>
      <c r="H65" s="2763"/>
      <c r="I65" s="2763"/>
      <c r="J65" s="2962" t="s">
        <v>4453</v>
      </c>
      <c r="K65" s="3029"/>
      <c r="L65" s="3029"/>
      <c r="M65" s="3029"/>
      <c r="N65" s="2963"/>
      <c r="O65" s="2763"/>
      <c r="P65" s="2763"/>
      <c r="Q65" s="2923" t="s">
        <v>4453</v>
      </c>
      <c r="R65" s="2924"/>
      <c r="S65" s="2924"/>
      <c r="T65" s="2924"/>
      <c r="U65" s="2925"/>
      <c r="V65" s="2763"/>
      <c r="W65" s="2763"/>
      <c r="X65" s="2923" t="s">
        <v>4453</v>
      </c>
      <c r="Y65" s="2924"/>
      <c r="Z65" s="2924"/>
      <c r="AA65" s="2924"/>
      <c r="AB65" s="2925"/>
      <c r="AC65" s="2763"/>
      <c r="AD65" s="2763"/>
      <c r="AE65" s="2923" t="s">
        <v>4453</v>
      </c>
      <c r="AF65" s="2924"/>
      <c r="AG65" s="2924"/>
      <c r="AH65" s="2924"/>
      <c r="AI65" s="2925"/>
      <c r="AJ65" s="2937"/>
      <c r="AK65" s="2938"/>
    </row>
    <row r="66" spans="1:37" ht="39.950000000000003" customHeight="1" x14ac:dyDescent="0.2">
      <c r="A66" s="3043" t="s">
        <v>4471</v>
      </c>
      <c r="B66" s="3044"/>
      <c r="C66" s="2912" t="s">
        <v>4482</v>
      </c>
      <c r="D66" s="2913"/>
      <c r="E66" s="2913"/>
      <c r="F66" s="2913"/>
      <c r="G66" s="2914"/>
      <c r="H66" s="2763"/>
      <c r="I66" s="2763"/>
      <c r="J66" s="2912" t="s">
        <v>4482</v>
      </c>
      <c r="K66" s="2913"/>
      <c r="L66" s="2913"/>
      <c r="M66" s="2913"/>
      <c r="N66" s="2914"/>
      <c r="O66" s="2763"/>
      <c r="P66" s="2763"/>
      <c r="Q66" s="2912" t="s">
        <v>4482</v>
      </c>
      <c r="R66" s="2913"/>
      <c r="S66" s="2913"/>
      <c r="T66" s="2913"/>
      <c r="U66" s="2914"/>
      <c r="V66" s="2763"/>
      <c r="W66" s="2763"/>
      <c r="X66" s="782"/>
      <c r="Y66" s="75"/>
      <c r="Z66" s="783"/>
      <c r="AA66" s="75"/>
      <c r="AB66" s="75"/>
      <c r="AC66" s="2763"/>
      <c r="AD66" s="2763"/>
      <c r="AE66" s="80"/>
      <c r="AF66" s="80"/>
      <c r="AG66" s="80"/>
      <c r="AH66" s="80"/>
      <c r="AI66" s="80"/>
      <c r="AJ66" s="2937"/>
      <c r="AK66" s="2938"/>
    </row>
    <row r="67" spans="1:37" ht="39.950000000000003" customHeight="1" x14ac:dyDescent="0.2">
      <c r="A67" s="3047">
        <v>55</v>
      </c>
      <c r="B67" s="3048"/>
      <c r="C67" s="40"/>
      <c r="D67" s="29"/>
      <c r="E67" s="50"/>
      <c r="F67" s="29"/>
      <c r="G67" s="29"/>
      <c r="H67" s="2763"/>
      <c r="I67" s="2763"/>
      <c r="J67" s="47"/>
      <c r="K67" s="29"/>
      <c r="L67" s="29"/>
      <c r="M67" s="44"/>
      <c r="N67" s="29"/>
      <c r="O67" s="2763"/>
      <c r="P67" s="2763"/>
      <c r="Q67" s="47"/>
      <c r="R67" s="29"/>
      <c r="S67" s="29"/>
      <c r="T67" s="29"/>
      <c r="U67" s="29"/>
      <c r="V67" s="2763"/>
      <c r="W67" s="2763"/>
      <c r="X67" s="48"/>
      <c r="Y67" s="29"/>
      <c r="Z67" s="29"/>
      <c r="AA67" s="29"/>
      <c r="AB67" s="29"/>
      <c r="AC67" s="2763"/>
      <c r="AD67" s="2763"/>
      <c r="AE67" s="47"/>
      <c r="AF67" s="29"/>
      <c r="AG67" s="29"/>
      <c r="AH67" s="29"/>
      <c r="AI67" s="29"/>
      <c r="AJ67" s="2937"/>
      <c r="AK67" s="2938"/>
    </row>
    <row r="68" spans="1:37" ht="39.950000000000003" customHeight="1" x14ac:dyDescent="0.2">
      <c r="A68" s="3043" t="s">
        <v>4472</v>
      </c>
      <c r="B68" s="3044"/>
      <c r="C68" s="2736" t="s">
        <v>4485</v>
      </c>
      <c r="D68" s="2736"/>
      <c r="E68" s="2736"/>
      <c r="F68" s="2736"/>
      <c r="G68" s="2736"/>
      <c r="H68" s="2763"/>
      <c r="I68" s="2763"/>
      <c r="J68" s="2736" t="s">
        <v>4485</v>
      </c>
      <c r="K68" s="2736"/>
      <c r="L68" s="2736"/>
      <c r="M68" s="2736"/>
      <c r="N68" s="2736"/>
      <c r="O68" s="2763"/>
      <c r="P68" s="2763"/>
      <c r="Q68" s="2736" t="s">
        <v>4485</v>
      </c>
      <c r="R68" s="2736"/>
      <c r="S68" s="2736"/>
      <c r="T68" s="2736"/>
      <c r="U68" s="2736"/>
      <c r="V68" s="2763"/>
      <c r="W68" s="2763"/>
      <c r="X68" s="2736" t="s">
        <v>4485</v>
      </c>
      <c r="Y68" s="2736"/>
      <c r="Z68" s="2736"/>
      <c r="AA68" s="2736"/>
      <c r="AB68" s="2736"/>
      <c r="AC68" s="2763"/>
      <c r="AD68" s="2763"/>
      <c r="AE68" s="2736" t="s">
        <v>4485</v>
      </c>
      <c r="AF68" s="2736"/>
      <c r="AG68" s="2736"/>
      <c r="AH68" s="2736"/>
      <c r="AI68" s="2736"/>
      <c r="AJ68" s="2937"/>
      <c r="AK68" s="2938"/>
    </row>
    <row r="69" spans="1:37" ht="39.950000000000003" customHeight="1" x14ac:dyDescent="0.2">
      <c r="A69" s="3077" t="s">
        <v>4473</v>
      </c>
      <c r="B69" s="3078"/>
      <c r="C69" s="34"/>
      <c r="D69" s="35"/>
      <c r="E69" s="50"/>
      <c r="F69" s="35"/>
      <c r="G69" s="35"/>
      <c r="H69" s="2763"/>
      <c r="I69" s="2763"/>
      <c r="J69" s="35"/>
      <c r="K69" s="35"/>
      <c r="L69" s="35"/>
      <c r="M69" s="44"/>
      <c r="N69" s="35"/>
      <c r="O69" s="2763"/>
      <c r="P69" s="2763"/>
      <c r="Q69" s="35"/>
      <c r="R69" s="35"/>
      <c r="S69" s="35"/>
      <c r="T69" s="35"/>
      <c r="U69" s="35"/>
      <c r="V69" s="2763"/>
      <c r="W69" s="2763"/>
      <c r="X69" s="48"/>
      <c r="Y69" s="32"/>
      <c r="Z69" s="32"/>
      <c r="AA69" s="32"/>
      <c r="AB69" s="32"/>
      <c r="AC69" s="2763"/>
      <c r="AD69" s="2763"/>
      <c r="AE69" s="31"/>
      <c r="AF69" s="31"/>
      <c r="AG69" s="32"/>
      <c r="AH69" s="32"/>
      <c r="AI69" s="32"/>
      <c r="AJ69" s="2937"/>
      <c r="AK69" s="2938"/>
    </row>
    <row r="70" spans="1:37" ht="39.950000000000003" customHeight="1" x14ac:dyDescent="0.2">
      <c r="A70" s="3047">
        <v>59</v>
      </c>
      <c r="B70" s="3048"/>
      <c r="C70" s="2834" t="s">
        <v>4453</v>
      </c>
      <c r="D70" s="2789"/>
      <c r="E70" s="2789"/>
      <c r="F70" s="2789"/>
      <c r="G70" s="2790"/>
      <c r="H70" s="2763"/>
      <c r="I70" s="2763"/>
      <c r="J70" s="2834" t="s">
        <v>4453</v>
      </c>
      <c r="K70" s="2789"/>
      <c r="L70" s="2789"/>
      <c r="M70" s="2789"/>
      <c r="N70" s="2790"/>
      <c r="O70" s="2763"/>
      <c r="P70" s="2763"/>
      <c r="Q70" s="2834" t="s">
        <v>4453</v>
      </c>
      <c r="R70" s="2789"/>
      <c r="S70" s="2789"/>
      <c r="T70" s="2789"/>
      <c r="U70" s="2790"/>
      <c r="V70" s="2763"/>
      <c r="W70" s="2763"/>
      <c r="X70" s="2834" t="s">
        <v>4453</v>
      </c>
      <c r="Y70" s="2789"/>
      <c r="Z70" s="2789"/>
      <c r="AA70" s="2789"/>
      <c r="AB70" s="2790"/>
      <c r="AC70" s="2763"/>
      <c r="AD70" s="2763"/>
      <c r="AE70" s="2949" t="s">
        <v>3009</v>
      </c>
      <c r="AF70" s="2950"/>
      <c r="AG70" s="2950"/>
      <c r="AH70" s="2950"/>
      <c r="AI70" s="2951"/>
      <c r="AJ70" s="2937"/>
      <c r="AK70" s="2938"/>
    </row>
    <row r="71" spans="1:37" ht="39.950000000000003" customHeight="1" thickBot="1" x14ac:dyDescent="0.25">
      <c r="A71" s="3072">
        <v>60</v>
      </c>
      <c r="B71" s="3073"/>
      <c r="C71" s="41"/>
      <c r="D71" s="42"/>
      <c r="E71" s="53"/>
      <c r="F71" s="42"/>
      <c r="G71" s="42"/>
      <c r="H71" s="2765"/>
      <c r="I71" s="2765"/>
      <c r="J71" s="52"/>
      <c r="K71" s="42"/>
      <c r="L71" s="42"/>
      <c r="M71" s="54"/>
      <c r="N71" s="42"/>
      <c r="O71" s="2765"/>
      <c r="P71" s="2765"/>
      <c r="Q71" s="52"/>
      <c r="R71" s="42"/>
      <c r="S71" s="42"/>
      <c r="T71" s="42"/>
      <c r="U71" s="42"/>
      <c r="V71" s="2765"/>
      <c r="W71" s="2765"/>
      <c r="X71" s="55"/>
      <c r="Y71" s="42"/>
      <c r="Z71" s="42"/>
      <c r="AA71" s="42"/>
      <c r="AB71" s="42"/>
      <c r="AC71" s="2765"/>
      <c r="AD71" s="2765"/>
      <c r="AE71" s="52"/>
      <c r="AF71" s="42"/>
      <c r="AG71" s="42"/>
      <c r="AH71" s="42"/>
      <c r="AI71" s="42"/>
      <c r="AJ71" s="2939"/>
      <c r="AK71" s="2940"/>
    </row>
    <row r="72" spans="1:37" ht="39.950000000000003" customHeight="1" thickBot="1" x14ac:dyDescent="0.25"/>
    <row r="73" spans="1:37" ht="39.950000000000003" customHeight="1" x14ac:dyDescent="0.2">
      <c r="A73" s="3065"/>
      <c r="B73" s="3066"/>
      <c r="C73" s="2791" t="s">
        <v>1428</v>
      </c>
      <c r="D73" s="2757"/>
      <c r="E73" s="2757"/>
      <c r="F73" s="2757"/>
      <c r="G73" s="2757"/>
      <c r="H73" s="2769"/>
      <c r="I73" s="2770"/>
      <c r="J73" s="2782" t="s">
        <v>1429</v>
      </c>
      <c r="K73" s="2782"/>
      <c r="L73" s="2782"/>
      <c r="M73" s="2783"/>
      <c r="N73" s="2783"/>
      <c r="O73" s="2769"/>
      <c r="P73" s="2770"/>
      <c r="Q73" s="2757" t="s">
        <v>1430</v>
      </c>
      <c r="R73" s="2757"/>
      <c r="S73" s="2757"/>
      <c r="T73" s="2757"/>
      <c r="U73" s="2757"/>
      <c r="V73" s="2769"/>
      <c r="W73" s="2770"/>
      <c r="X73" s="2757" t="s">
        <v>1431</v>
      </c>
      <c r="Y73" s="2757"/>
      <c r="Z73" s="2757"/>
      <c r="AA73" s="2757"/>
      <c r="AB73" s="2757"/>
      <c r="AC73" s="2769"/>
      <c r="AD73" s="2770"/>
      <c r="AE73" s="2757" t="s">
        <v>1432</v>
      </c>
      <c r="AF73" s="2757"/>
      <c r="AG73" s="2757"/>
      <c r="AH73" s="2757"/>
      <c r="AI73" s="2757"/>
      <c r="AJ73" s="2769"/>
      <c r="AK73" s="3066"/>
    </row>
    <row r="74" spans="1:37" ht="39.950000000000003" customHeight="1" x14ac:dyDescent="0.2">
      <c r="A74" s="22" t="s">
        <v>1390</v>
      </c>
      <c r="B74" s="25"/>
      <c r="C74" s="24">
        <v>8</v>
      </c>
      <c r="D74" s="21">
        <v>8</v>
      </c>
      <c r="E74" s="21">
        <v>8</v>
      </c>
      <c r="F74" s="21">
        <v>8</v>
      </c>
      <c r="G74" s="21">
        <v>8</v>
      </c>
      <c r="H74" s="21">
        <v>8</v>
      </c>
      <c r="I74" s="21">
        <v>8</v>
      </c>
      <c r="J74" s="21">
        <v>8</v>
      </c>
      <c r="K74" s="21">
        <v>8</v>
      </c>
      <c r="L74" s="21">
        <v>8</v>
      </c>
      <c r="M74" s="21">
        <v>8</v>
      </c>
      <c r="N74" s="21">
        <v>8</v>
      </c>
      <c r="O74" s="21">
        <v>8</v>
      </c>
      <c r="P74" s="21">
        <v>8</v>
      </c>
      <c r="Q74" s="21">
        <v>8</v>
      </c>
      <c r="R74" s="21">
        <v>8</v>
      </c>
      <c r="S74" s="21">
        <v>8</v>
      </c>
      <c r="T74" s="21">
        <v>8</v>
      </c>
      <c r="U74" s="21">
        <v>8</v>
      </c>
      <c r="V74" s="21">
        <v>8</v>
      </c>
      <c r="W74" s="21">
        <v>9</v>
      </c>
      <c r="X74" s="21">
        <v>9</v>
      </c>
      <c r="Y74" s="21">
        <v>9</v>
      </c>
      <c r="Z74" s="21">
        <v>9</v>
      </c>
      <c r="AA74" s="21">
        <v>9</v>
      </c>
      <c r="AB74" s="21">
        <v>9</v>
      </c>
      <c r="AC74" s="21">
        <v>9</v>
      </c>
      <c r="AD74" s="21">
        <v>9</v>
      </c>
      <c r="AE74" s="21">
        <v>9</v>
      </c>
      <c r="AF74" s="21">
        <v>9</v>
      </c>
      <c r="AG74" s="21">
        <v>9</v>
      </c>
      <c r="AH74" s="21">
        <v>9</v>
      </c>
      <c r="AI74" s="21">
        <v>9</v>
      </c>
      <c r="AJ74" s="21">
        <v>9</v>
      </c>
      <c r="AK74" s="23">
        <v>9</v>
      </c>
    </row>
    <row r="75" spans="1:37" ht="39.950000000000003" customHeight="1" thickBot="1" x14ac:dyDescent="0.25">
      <c r="A75" s="3074" t="s">
        <v>1391</v>
      </c>
      <c r="B75" s="3073"/>
      <c r="C75" s="96">
        <v>12</v>
      </c>
      <c r="D75" s="93">
        <v>13</v>
      </c>
      <c r="E75" s="93">
        <v>14</v>
      </c>
      <c r="F75" s="93">
        <v>15</v>
      </c>
      <c r="G75" s="93">
        <v>16</v>
      </c>
      <c r="H75" s="102">
        <v>17</v>
      </c>
      <c r="I75" s="102">
        <v>18</v>
      </c>
      <c r="J75" s="102">
        <v>19</v>
      </c>
      <c r="K75" s="93">
        <v>20</v>
      </c>
      <c r="L75" s="93">
        <v>21</v>
      </c>
      <c r="M75" s="93">
        <v>22</v>
      </c>
      <c r="N75" s="93">
        <v>23</v>
      </c>
      <c r="O75" s="93">
        <v>24</v>
      </c>
      <c r="P75" s="93">
        <v>25</v>
      </c>
      <c r="Q75" s="100">
        <v>26</v>
      </c>
      <c r="R75" s="100">
        <v>27</v>
      </c>
      <c r="S75" s="100">
        <v>28</v>
      </c>
      <c r="T75" s="100">
        <v>29</v>
      </c>
      <c r="U75" s="100">
        <v>30</v>
      </c>
      <c r="V75" s="93">
        <v>31</v>
      </c>
      <c r="W75" s="93">
        <v>1</v>
      </c>
      <c r="X75" s="92">
        <v>2</v>
      </c>
      <c r="Y75" s="92">
        <v>3</v>
      </c>
      <c r="Z75" s="92">
        <v>4</v>
      </c>
      <c r="AA75" s="92">
        <v>5</v>
      </c>
      <c r="AB75" s="92">
        <v>6</v>
      </c>
      <c r="AC75" s="93">
        <v>7</v>
      </c>
      <c r="AD75" s="93">
        <v>8</v>
      </c>
      <c r="AE75" s="92">
        <v>9</v>
      </c>
      <c r="AF75" s="92">
        <v>10</v>
      </c>
      <c r="AG75" s="92">
        <v>11</v>
      </c>
      <c r="AH75" s="100">
        <v>12</v>
      </c>
      <c r="AI75" s="100">
        <v>13</v>
      </c>
      <c r="AJ75" s="93">
        <v>14</v>
      </c>
      <c r="AK75" s="94">
        <v>15</v>
      </c>
    </row>
    <row r="76" spans="1:37" ht="39.950000000000003" customHeight="1" x14ac:dyDescent="0.2">
      <c r="A76" s="3067" t="s">
        <v>4459</v>
      </c>
      <c r="B76" s="3079"/>
      <c r="C76" s="3294" t="s">
        <v>677</v>
      </c>
      <c r="D76" s="3295"/>
      <c r="E76" s="3296"/>
      <c r="F76" s="541"/>
      <c r="G76" s="541"/>
      <c r="H76" s="3154"/>
      <c r="I76" s="3155"/>
      <c r="J76" s="3310" t="s">
        <v>2515</v>
      </c>
      <c r="K76" s="541"/>
      <c r="L76" s="541"/>
      <c r="M76" s="541"/>
      <c r="N76" s="728"/>
      <c r="O76" s="2763"/>
      <c r="P76" s="2763"/>
      <c r="Q76" s="2928" t="s">
        <v>5175</v>
      </c>
      <c r="R76" s="2929"/>
      <c r="S76" s="2929"/>
      <c r="T76" s="2930"/>
      <c r="U76" s="129"/>
      <c r="V76" s="2763"/>
      <c r="W76" s="2763"/>
      <c r="X76" s="2960" t="s">
        <v>676</v>
      </c>
      <c r="Y76" s="2961"/>
      <c r="Z76" s="2961"/>
      <c r="AC76" s="2763"/>
      <c r="AD76" s="2763"/>
      <c r="AE76" s="27"/>
      <c r="AH76" s="2926"/>
      <c r="AI76" s="2927"/>
      <c r="AJ76" s="2937"/>
      <c r="AK76" s="2938"/>
    </row>
    <row r="77" spans="1:37" ht="39.950000000000003" customHeight="1" x14ac:dyDescent="0.2">
      <c r="A77" s="3045" t="s">
        <v>4460</v>
      </c>
      <c r="B77" s="3080"/>
      <c r="C77" s="2896"/>
      <c r="D77" s="2897"/>
      <c r="E77" s="2897"/>
      <c r="F77" s="2897"/>
      <c r="G77" s="2897"/>
      <c r="H77" s="2762"/>
      <c r="I77" s="3156"/>
      <c r="J77" s="3311"/>
      <c r="K77" s="3164" t="s">
        <v>3423</v>
      </c>
      <c r="L77" s="3164"/>
      <c r="M77" s="3309"/>
      <c r="N77" s="734"/>
      <c r="O77" s="2763"/>
      <c r="P77" s="2763"/>
      <c r="Q77" s="2915" t="s">
        <v>5176</v>
      </c>
      <c r="R77" s="2840"/>
      <c r="S77" s="2840"/>
      <c r="T77" s="2840"/>
      <c r="U77" s="2882"/>
      <c r="V77" s="2763"/>
      <c r="W77" s="2763"/>
      <c r="X77" s="2957"/>
      <c r="Y77" s="2958"/>
      <c r="Z77" s="2959"/>
      <c r="AA77" s="29"/>
      <c r="AB77" s="29"/>
      <c r="AC77" s="2763"/>
      <c r="AD77" s="2763"/>
      <c r="AE77" s="31"/>
      <c r="AF77" s="31"/>
      <c r="AG77" s="757" t="s">
        <v>5256</v>
      </c>
      <c r="AH77" s="2994" t="s">
        <v>5258</v>
      </c>
      <c r="AI77" s="2995"/>
      <c r="AJ77" s="2937"/>
      <c r="AK77" s="2938"/>
    </row>
    <row r="78" spans="1:37" ht="39.950000000000003" customHeight="1" x14ac:dyDescent="0.2">
      <c r="A78" s="3047" t="s">
        <v>4461</v>
      </c>
      <c r="B78" s="3048"/>
      <c r="C78" s="726"/>
      <c r="D78" s="727"/>
      <c r="E78" s="727"/>
      <c r="F78" s="727"/>
      <c r="G78" s="727"/>
      <c r="H78" s="2762"/>
      <c r="I78" s="3156"/>
      <c r="J78" s="3311"/>
      <c r="K78" s="727"/>
      <c r="L78" s="727"/>
      <c r="M78" s="727"/>
      <c r="N78" s="728"/>
      <c r="O78" s="2763"/>
      <c r="P78" s="2763"/>
      <c r="Q78" s="3299" t="s">
        <v>5179</v>
      </c>
      <c r="R78" s="3300"/>
      <c r="S78" s="32"/>
      <c r="T78" s="3305" t="s">
        <v>5193</v>
      </c>
      <c r="U78" s="3306"/>
      <c r="V78" s="2763"/>
      <c r="W78" s="2763"/>
      <c r="X78" s="2934" t="s">
        <v>5184</v>
      </c>
      <c r="Y78" s="2935"/>
      <c r="Z78" s="2935"/>
      <c r="AA78" s="2935"/>
      <c r="AB78" s="2936"/>
      <c r="AC78" s="2763"/>
      <c r="AD78" s="2763"/>
      <c r="AE78" s="3150"/>
      <c r="AF78" s="3150"/>
      <c r="AG78" s="3150"/>
      <c r="AH78" s="3151"/>
      <c r="AI78" s="737" t="s">
        <v>5199</v>
      </c>
      <c r="AJ78" s="2937"/>
      <c r="AK78" s="2938"/>
    </row>
    <row r="79" spans="1:37" ht="39.950000000000003" customHeight="1" x14ac:dyDescent="0.2">
      <c r="A79" s="3047" t="s">
        <v>4462</v>
      </c>
      <c r="B79" s="3048"/>
      <c r="C79" s="726"/>
      <c r="D79" s="727"/>
      <c r="E79" s="727"/>
      <c r="F79" s="3163" t="s">
        <v>3424</v>
      </c>
      <c r="G79" s="3164"/>
      <c r="H79" s="2762"/>
      <c r="I79" s="3156"/>
      <c r="J79" s="3311"/>
      <c r="K79" s="3290"/>
      <c r="L79" s="3291"/>
      <c r="M79" s="727"/>
      <c r="N79" s="728"/>
      <c r="O79" s="2763"/>
      <c r="P79" s="2763"/>
      <c r="Q79" s="2916" t="s">
        <v>4800</v>
      </c>
      <c r="R79" s="2916"/>
      <c r="S79" s="2917"/>
      <c r="T79" s="3301" t="s">
        <v>4797</v>
      </c>
      <c r="U79" s="3301"/>
      <c r="V79" s="2763"/>
      <c r="W79" s="2763"/>
      <c r="X79" s="741" t="s">
        <v>4788</v>
      </c>
      <c r="Y79" s="2931" t="s">
        <v>5245</v>
      </c>
      <c r="Z79" s="2932"/>
      <c r="AA79" s="2932"/>
      <c r="AB79" s="2933"/>
      <c r="AC79" s="2763"/>
      <c r="AD79" s="2763"/>
      <c r="AE79" s="3144" t="s">
        <v>4784</v>
      </c>
      <c r="AF79" s="3145"/>
      <c r="AG79" s="3145"/>
      <c r="AH79" s="3146"/>
      <c r="AI79" s="715"/>
      <c r="AJ79" s="2937"/>
      <c r="AK79" s="2938"/>
    </row>
    <row r="80" spans="1:37" ht="39.950000000000003" customHeight="1" x14ac:dyDescent="0.2">
      <c r="A80" s="3047" t="s">
        <v>4463</v>
      </c>
      <c r="B80" s="3048"/>
      <c r="C80" s="726"/>
      <c r="D80" s="727"/>
      <c r="E80" s="727"/>
      <c r="F80" s="727"/>
      <c r="G80" s="727"/>
      <c r="H80" s="2762"/>
      <c r="I80" s="3156"/>
      <c r="J80" s="3311"/>
      <c r="K80" s="727"/>
      <c r="L80" s="727"/>
      <c r="M80" s="727"/>
      <c r="N80" s="728"/>
      <c r="O80" s="2763"/>
      <c r="P80" s="2763"/>
      <c r="Q80" s="3302" t="s">
        <v>4799</v>
      </c>
      <c r="R80" s="3304"/>
      <c r="S80" s="3303"/>
      <c r="T80" s="3302" t="s">
        <v>880</v>
      </c>
      <c r="U80" s="3303"/>
      <c r="V80" s="2763"/>
      <c r="W80" s="2763"/>
      <c r="X80" s="733"/>
      <c r="Y80" s="2931" t="s">
        <v>5246</v>
      </c>
      <c r="Z80" s="2932"/>
      <c r="AA80" s="2932"/>
      <c r="AB80" s="2933"/>
      <c r="AC80" s="2763"/>
      <c r="AD80" s="2763"/>
      <c r="AE80" s="2994" t="s">
        <v>4785</v>
      </c>
      <c r="AF80" s="3143"/>
      <c r="AG80" s="3143"/>
      <c r="AH80" s="2995"/>
      <c r="AI80" s="715"/>
      <c r="AJ80" s="2937"/>
      <c r="AK80" s="2938"/>
    </row>
    <row r="81" spans="1:37" ht="39.950000000000003" customHeight="1" x14ac:dyDescent="0.2">
      <c r="A81" s="3045" t="s">
        <v>4464</v>
      </c>
      <c r="B81" s="3080"/>
      <c r="C81" s="732"/>
      <c r="D81" s="727"/>
      <c r="E81" s="3161"/>
      <c r="F81" s="3161"/>
      <c r="G81" s="3162"/>
      <c r="H81" s="2762"/>
      <c r="I81" s="3156"/>
      <c r="J81" s="3311"/>
      <c r="K81" s="3292">
        <v>136900</v>
      </c>
      <c r="L81" s="3293"/>
      <c r="M81" s="3293"/>
      <c r="N81" s="3293"/>
      <c r="O81" s="2763"/>
      <c r="P81" s="2763"/>
      <c r="Q81" s="2912" t="s">
        <v>4482</v>
      </c>
      <c r="R81" s="2913"/>
      <c r="S81" s="2913"/>
      <c r="T81" s="2913"/>
      <c r="U81" s="2914"/>
      <c r="V81" s="2763"/>
      <c r="W81" s="2763"/>
      <c r="X81" s="2912" t="s">
        <v>4482</v>
      </c>
      <c r="Y81" s="2913"/>
      <c r="Z81" s="2913"/>
      <c r="AA81" s="2913"/>
      <c r="AB81" s="2914"/>
      <c r="AC81" s="2763"/>
      <c r="AD81" s="2763"/>
      <c r="AE81" s="2912" t="s">
        <v>4482</v>
      </c>
      <c r="AF81" s="2913"/>
      <c r="AG81" s="2913"/>
      <c r="AH81" s="2913"/>
      <c r="AI81" s="2914"/>
      <c r="AJ81" s="2937"/>
      <c r="AK81" s="2938"/>
    </row>
    <row r="82" spans="1:37" ht="39.950000000000003" customHeight="1" x14ac:dyDescent="0.2">
      <c r="A82" s="3057" t="s">
        <v>4465</v>
      </c>
      <c r="B82" s="3058"/>
      <c r="C82" s="3159" t="s">
        <v>4482</v>
      </c>
      <c r="D82" s="3159"/>
      <c r="E82" s="3159"/>
      <c r="F82" s="3159"/>
      <c r="G82" s="3160"/>
      <c r="H82" s="2762"/>
      <c r="I82" s="3156"/>
      <c r="J82" s="3311"/>
      <c r="K82" s="3292">
        <v>136900</v>
      </c>
      <c r="L82" s="3293"/>
      <c r="M82" s="3293"/>
      <c r="N82" s="3293"/>
      <c r="O82" s="2763"/>
      <c r="P82" s="2763"/>
      <c r="Q82" s="2912" t="s">
        <v>5189</v>
      </c>
      <c r="R82" s="2913"/>
      <c r="S82" s="2913"/>
      <c r="T82" s="2913"/>
      <c r="U82" s="2914"/>
      <c r="V82" s="2763"/>
      <c r="W82" s="2763"/>
      <c r="X82" s="2912" t="s">
        <v>5190</v>
      </c>
      <c r="Y82" s="2913"/>
      <c r="Z82" s="2913"/>
      <c r="AA82" s="2913"/>
      <c r="AB82" s="2914"/>
      <c r="AC82" s="2763"/>
      <c r="AD82" s="2763"/>
      <c r="AE82" s="2912" t="s">
        <v>4482</v>
      </c>
      <c r="AF82" s="2913"/>
      <c r="AG82" s="2913"/>
      <c r="AH82" s="2913"/>
      <c r="AI82" s="2914"/>
      <c r="AJ82" s="2937"/>
      <c r="AK82" s="2938"/>
    </row>
    <row r="83" spans="1:37" ht="39.950000000000003" customHeight="1" x14ac:dyDescent="0.2">
      <c r="A83" s="3045" t="s">
        <v>4466</v>
      </c>
      <c r="B83" s="3046"/>
      <c r="C83" s="726"/>
      <c r="D83" s="727"/>
      <c r="E83" s="727"/>
      <c r="F83" s="727"/>
      <c r="G83" s="727"/>
      <c r="H83" s="2762"/>
      <c r="I83" s="3156"/>
      <c r="J83" s="3311"/>
      <c r="K83" s="727"/>
      <c r="L83" s="727"/>
      <c r="M83" s="727"/>
      <c r="N83" s="728"/>
      <c r="O83" s="2763"/>
      <c r="P83" s="2763"/>
      <c r="Q83" s="2834" t="s">
        <v>4453</v>
      </c>
      <c r="R83" s="2789"/>
      <c r="S83" s="2789"/>
      <c r="T83" s="2789"/>
      <c r="U83" s="2790"/>
      <c r="V83" s="2763"/>
      <c r="W83" s="2763"/>
      <c r="X83" s="2834" t="s">
        <v>4453</v>
      </c>
      <c r="Y83" s="2789"/>
      <c r="Z83" s="2789"/>
      <c r="AA83" s="2789"/>
      <c r="AB83" s="2790"/>
      <c r="AC83" s="2763"/>
      <c r="AD83" s="2763"/>
      <c r="AE83" s="31"/>
      <c r="AF83" s="31"/>
      <c r="AG83" s="32"/>
      <c r="AH83" s="32"/>
      <c r="AI83" s="32"/>
      <c r="AJ83" s="2937"/>
      <c r="AK83" s="2938"/>
    </row>
    <row r="84" spans="1:37" ht="39.950000000000003" customHeight="1" x14ac:dyDescent="0.2">
      <c r="A84" s="3045" t="s">
        <v>4467</v>
      </c>
      <c r="B84" s="3046"/>
      <c r="C84" s="726"/>
      <c r="D84" s="727"/>
      <c r="E84" s="727"/>
      <c r="F84" s="727"/>
      <c r="G84" s="727"/>
      <c r="H84" s="2762"/>
      <c r="I84" s="3156"/>
      <c r="J84" s="3311"/>
      <c r="K84" s="727"/>
      <c r="L84" s="727"/>
      <c r="M84" s="727"/>
      <c r="N84" s="728"/>
      <c r="O84" s="2763"/>
      <c r="P84" s="2763"/>
      <c r="Q84" s="2954">
        <v>136900</v>
      </c>
      <c r="R84" s="2955"/>
      <c r="S84" s="2955"/>
      <c r="T84" s="2955"/>
      <c r="U84" s="2956"/>
      <c r="V84" s="2763"/>
      <c r="W84" s="2763"/>
      <c r="X84" s="2954">
        <v>136900</v>
      </c>
      <c r="Y84" s="2955"/>
      <c r="Z84" s="2955"/>
      <c r="AA84" s="2955"/>
      <c r="AB84" s="2956"/>
      <c r="AC84" s="2763"/>
      <c r="AD84" s="2763"/>
      <c r="AE84" s="2954">
        <v>136900</v>
      </c>
      <c r="AF84" s="2955"/>
      <c r="AG84" s="2955"/>
      <c r="AH84" s="2955"/>
      <c r="AI84" s="2956"/>
      <c r="AJ84" s="2937"/>
      <c r="AK84" s="2938"/>
    </row>
    <row r="85" spans="1:37" ht="39.950000000000003" customHeight="1" x14ac:dyDescent="0.2">
      <c r="A85" s="3045" t="s">
        <v>4468</v>
      </c>
      <c r="B85" s="3046"/>
      <c r="C85" s="726"/>
      <c r="D85" s="727"/>
      <c r="E85" s="727"/>
      <c r="F85" s="727"/>
      <c r="G85" s="727"/>
      <c r="H85" s="2762"/>
      <c r="I85" s="3156"/>
      <c r="J85" s="3311"/>
      <c r="K85" s="727"/>
      <c r="L85" s="727"/>
      <c r="M85" s="727"/>
      <c r="N85" s="728"/>
      <c r="O85" s="2763"/>
      <c r="P85" s="2763"/>
      <c r="Q85" s="2834" t="s">
        <v>4453</v>
      </c>
      <c r="R85" s="2789"/>
      <c r="S85" s="2789"/>
      <c r="T85" s="2789"/>
      <c r="U85" s="2790"/>
      <c r="V85" s="2763"/>
      <c r="W85" s="2763"/>
      <c r="X85" s="2834" t="s">
        <v>4453</v>
      </c>
      <c r="Y85" s="2789"/>
      <c r="Z85" s="2789"/>
      <c r="AA85" s="2789"/>
      <c r="AB85" s="2790"/>
      <c r="AC85" s="2763"/>
      <c r="AD85" s="2763"/>
      <c r="AE85" s="71"/>
      <c r="AF85" s="71"/>
      <c r="AG85" s="71"/>
      <c r="AH85" s="71"/>
      <c r="AI85" s="71"/>
      <c r="AJ85" s="2937"/>
      <c r="AK85" s="2938"/>
    </row>
    <row r="86" spans="1:37" ht="39.950000000000003" customHeight="1" x14ac:dyDescent="0.2">
      <c r="A86" s="3045" t="s">
        <v>1410</v>
      </c>
      <c r="B86" s="3046"/>
      <c r="C86" s="726"/>
      <c r="D86" s="727"/>
      <c r="E86" s="727"/>
      <c r="F86" s="727"/>
      <c r="G86" s="727"/>
      <c r="H86" s="2762"/>
      <c r="I86" s="3156"/>
      <c r="J86" s="3311"/>
      <c r="K86" s="727"/>
      <c r="L86" s="727"/>
      <c r="M86" s="727"/>
      <c r="N86" s="728"/>
      <c r="O86" s="2763"/>
      <c r="P86" s="2763"/>
      <c r="Q86" s="81"/>
      <c r="R86" s="81"/>
      <c r="S86" s="81"/>
      <c r="T86" s="81"/>
      <c r="U86" s="81"/>
      <c r="V86" s="2763"/>
      <c r="W86" s="2763"/>
      <c r="X86" s="48"/>
      <c r="Y86" s="69"/>
      <c r="Z86" s="69"/>
      <c r="AA86" s="69"/>
      <c r="AB86" s="69"/>
      <c r="AC86" s="2763"/>
      <c r="AD86" s="2763"/>
      <c r="AE86" s="79"/>
      <c r="AF86" s="79"/>
      <c r="AG86" s="79"/>
      <c r="AH86" s="79"/>
      <c r="AI86" s="79"/>
      <c r="AJ86" s="2937"/>
      <c r="AK86" s="2938"/>
    </row>
    <row r="87" spans="1:37" ht="39.950000000000003" customHeight="1" x14ac:dyDescent="0.2">
      <c r="A87" s="3045" t="s">
        <v>4469</v>
      </c>
      <c r="B87" s="3046"/>
      <c r="C87" s="2903" t="s">
        <v>2842</v>
      </c>
      <c r="D87" s="2904"/>
      <c r="E87" s="2904"/>
      <c r="F87" s="2904"/>
      <c r="G87" s="2904"/>
      <c r="H87" s="2762"/>
      <c r="I87" s="3156"/>
      <c r="J87" s="3311"/>
      <c r="K87" s="3307" t="s">
        <v>2842</v>
      </c>
      <c r="L87" s="3307"/>
      <c r="M87" s="3307"/>
      <c r="N87" s="3308"/>
      <c r="O87" s="2763"/>
      <c r="P87" s="2763"/>
      <c r="Q87" s="2903" t="s">
        <v>2842</v>
      </c>
      <c r="R87" s="2904"/>
      <c r="S87" s="2904"/>
      <c r="T87" s="2904"/>
      <c r="U87" s="2948"/>
      <c r="V87" s="2763"/>
      <c r="W87" s="2763"/>
      <c r="X87" s="2903" t="s">
        <v>2842</v>
      </c>
      <c r="Y87" s="2904"/>
      <c r="Z87" s="2904"/>
      <c r="AA87" s="2904"/>
      <c r="AB87" s="2948"/>
      <c r="AC87" s="2763"/>
      <c r="AD87" s="2763"/>
      <c r="AE87" s="744"/>
      <c r="AF87" s="3147" t="s">
        <v>4453</v>
      </c>
      <c r="AG87" s="3148"/>
      <c r="AH87" s="3148"/>
      <c r="AI87" s="3149"/>
      <c r="AJ87" s="2937"/>
      <c r="AK87" s="2938"/>
    </row>
    <row r="88" spans="1:37" ht="39.950000000000003" customHeight="1" x14ac:dyDescent="0.2">
      <c r="A88" s="3047" t="s">
        <v>1409</v>
      </c>
      <c r="B88" s="3048"/>
      <c r="C88" s="726"/>
      <c r="D88" s="727"/>
      <c r="E88" s="727"/>
      <c r="F88" s="727"/>
      <c r="G88" s="727"/>
      <c r="H88" s="2762"/>
      <c r="I88" s="3156"/>
      <c r="J88" s="3311"/>
      <c r="K88" s="727"/>
      <c r="L88" s="727"/>
      <c r="M88" s="727"/>
      <c r="N88" s="728"/>
      <c r="O88" s="2763"/>
      <c r="P88" s="2763"/>
      <c r="Q88" s="2834" t="s">
        <v>4453</v>
      </c>
      <c r="R88" s="2789"/>
      <c r="S88" s="2789"/>
      <c r="T88" s="2789"/>
      <c r="U88" s="2790"/>
      <c r="V88" s="2763"/>
      <c r="W88" s="2763"/>
      <c r="X88" s="2834" t="s">
        <v>4453</v>
      </c>
      <c r="Y88" s="2789"/>
      <c r="Z88" s="2789"/>
      <c r="AA88" s="2789"/>
      <c r="AB88" s="2790"/>
      <c r="AC88" s="2763"/>
      <c r="AD88" s="2763"/>
      <c r="AE88" s="2834" t="s">
        <v>4453</v>
      </c>
      <c r="AF88" s="2789"/>
      <c r="AG88" s="2789"/>
      <c r="AH88" s="2789"/>
      <c r="AI88" s="2790"/>
      <c r="AJ88" s="2937"/>
      <c r="AK88" s="2938"/>
    </row>
    <row r="89" spans="1:37" ht="39.950000000000003" customHeight="1" x14ac:dyDescent="0.2">
      <c r="A89" s="3049" t="s">
        <v>4470</v>
      </c>
      <c r="B89" s="3048"/>
      <c r="C89" s="726"/>
      <c r="D89" s="727"/>
      <c r="E89" s="727"/>
      <c r="F89" s="727"/>
      <c r="G89" s="727"/>
      <c r="H89" s="2762"/>
      <c r="I89" s="3156"/>
      <c r="J89" s="3311"/>
      <c r="K89" s="727"/>
      <c r="L89" s="727"/>
      <c r="M89" s="727"/>
      <c r="N89" s="728"/>
      <c r="O89" s="2763"/>
      <c r="P89" s="2763"/>
      <c r="Q89" s="2834" t="s">
        <v>4453</v>
      </c>
      <c r="R89" s="2789"/>
      <c r="S89" s="2789"/>
      <c r="T89" s="2789"/>
      <c r="U89" s="2790"/>
      <c r="V89" s="2763"/>
      <c r="W89" s="2763"/>
      <c r="X89" s="2834" t="s">
        <v>4453</v>
      </c>
      <c r="Y89" s="2789"/>
      <c r="Z89" s="2789"/>
      <c r="AA89" s="2789"/>
      <c r="AB89" s="2790"/>
      <c r="AC89" s="2763"/>
      <c r="AD89" s="2763"/>
      <c r="AE89" s="2834" t="s">
        <v>4453</v>
      </c>
      <c r="AF89" s="2789"/>
      <c r="AG89" s="2789"/>
      <c r="AH89" s="2789"/>
      <c r="AI89" s="2790"/>
      <c r="AJ89" s="2937"/>
      <c r="AK89" s="2938"/>
    </row>
    <row r="90" spans="1:37" ht="39.950000000000003" customHeight="1" x14ac:dyDescent="0.2">
      <c r="A90" s="3043" t="s">
        <v>4471</v>
      </c>
      <c r="B90" s="3044"/>
      <c r="C90" s="726"/>
      <c r="D90" s="727"/>
      <c r="E90" s="727"/>
      <c r="F90" s="727"/>
      <c r="G90" s="727"/>
      <c r="H90" s="2762"/>
      <c r="I90" s="3156"/>
      <c r="J90" s="3311"/>
      <c r="K90" s="727"/>
      <c r="L90" s="727"/>
      <c r="M90" s="727"/>
      <c r="N90" s="728"/>
      <c r="O90" s="2763"/>
      <c r="P90" s="2763"/>
      <c r="Q90" s="2834" t="s">
        <v>4453</v>
      </c>
      <c r="R90" s="2789"/>
      <c r="S90" s="2789"/>
      <c r="T90" s="2789"/>
      <c r="U90" s="2790"/>
      <c r="V90" s="2763"/>
      <c r="W90" s="2763"/>
      <c r="X90" s="2834" t="s">
        <v>4453</v>
      </c>
      <c r="Y90" s="2789"/>
      <c r="Z90" s="2789"/>
      <c r="AA90" s="2789"/>
      <c r="AB90" s="2790"/>
      <c r="AC90" s="2763"/>
      <c r="AD90" s="2763"/>
      <c r="AE90" s="2834" t="s">
        <v>4453</v>
      </c>
      <c r="AF90" s="2789"/>
      <c r="AG90" s="2789"/>
      <c r="AH90" s="2789"/>
      <c r="AI90" s="2790"/>
      <c r="AJ90" s="2937"/>
      <c r="AK90" s="2938"/>
    </row>
    <row r="91" spans="1:37" ht="39.950000000000003" customHeight="1" x14ac:dyDescent="0.2">
      <c r="A91" s="3047">
        <v>55</v>
      </c>
      <c r="B91" s="3048"/>
      <c r="C91" s="726"/>
      <c r="D91" s="727"/>
      <c r="E91" s="727"/>
      <c r="F91" s="727"/>
      <c r="G91" s="727"/>
      <c r="H91" s="2762"/>
      <c r="I91" s="3156"/>
      <c r="J91" s="3311"/>
      <c r="K91" s="727"/>
      <c r="L91" s="727"/>
      <c r="M91" s="727"/>
      <c r="N91" s="728"/>
      <c r="O91" s="2763"/>
      <c r="P91" s="2763"/>
      <c r="Q91" s="2834" t="s">
        <v>4453</v>
      </c>
      <c r="R91" s="2789"/>
      <c r="S91" s="2789"/>
      <c r="T91" s="2789"/>
      <c r="U91" s="2790"/>
      <c r="V91" s="2763"/>
      <c r="W91" s="2763"/>
      <c r="X91" s="2834" t="s">
        <v>4453</v>
      </c>
      <c r="Y91" s="2789"/>
      <c r="Z91" s="2789"/>
      <c r="AA91" s="2789"/>
      <c r="AB91" s="2790"/>
      <c r="AC91" s="2763"/>
      <c r="AD91" s="2763"/>
      <c r="AE91" s="2834" t="s">
        <v>4453</v>
      </c>
      <c r="AF91" s="2789"/>
      <c r="AG91" s="2789"/>
      <c r="AH91" s="2789"/>
      <c r="AI91" s="2790"/>
      <c r="AJ91" s="2937"/>
      <c r="AK91" s="2938"/>
    </row>
    <row r="92" spans="1:37" ht="39.950000000000003" customHeight="1" x14ac:dyDescent="0.2">
      <c r="A92" s="3043" t="s">
        <v>4472</v>
      </c>
      <c r="B92" s="3044"/>
      <c r="C92" s="2736" t="s">
        <v>4485</v>
      </c>
      <c r="D92" s="2736"/>
      <c r="E92" s="2736"/>
      <c r="F92" s="2736"/>
      <c r="G92" s="3095"/>
      <c r="H92" s="2762"/>
      <c r="I92" s="3156"/>
      <c r="J92" s="3311"/>
      <c r="K92" s="3313">
        <v>4772</v>
      </c>
      <c r="L92" s="3313"/>
      <c r="M92" s="3313"/>
      <c r="N92" s="3314"/>
      <c r="O92" s="2763"/>
      <c r="P92" s="2763"/>
      <c r="Q92" s="2918" t="s">
        <v>4485</v>
      </c>
      <c r="R92" s="2918"/>
      <c r="S92" s="2918"/>
      <c r="T92" s="2918"/>
      <c r="U92" s="2918"/>
      <c r="V92" s="2763"/>
      <c r="W92" s="2763"/>
      <c r="X92" s="2918" t="s">
        <v>4485</v>
      </c>
      <c r="Y92" s="2918"/>
      <c r="Z92" s="2918"/>
      <c r="AA92" s="2918"/>
      <c r="AB92" s="2918"/>
      <c r="AC92" s="2763"/>
      <c r="AD92" s="2763"/>
      <c r="AE92" s="2736" t="s">
        <v>4485</v>
      </c>
      <c r="AF92" s="2736"/>
      <c r="AG92" s="2736"/>
      <c r="AH92" s="2736"/>
      <c r="AI92" s="2736"/>
      <c r="AJ92" s="2937"/>
      <c r="AK92" s="2938"/>
    </row>
    <row r="93" spans="1:37" ht="39.950000000000003" customHeight="1" x14ac:dyDescent="0.2">
      <c r="A93" s="3077" t="s">
        <v>4473</v>
      </c>
      <c r="B93" s="3078"/>
      <c r="C93" s="541"/>
      <c r="D93" s="541"/>
      <c r="E93" s="541"/>
      <c r="F93" s="541"/>
      <c r="G93" s="541"/>
      <c r="H93" s="2762"/>
      <c r="I93" s="3156"/>
      <c r="J93" s="3311"/>
      <c r="K93" s="541"/>
      <c r="L93" s="541"/>
      <c r="M93" s="541"/>
      <c r="N93" s="541"/>
      <c r="O93" s="2763"/>
      <c r="P93" s="2763"/>
      <c r="Q93" s="35"/>
      <c r="R93" s="35"/>
      <c r="S93" s="35"/>
      <c r="T93" s="35"/>
      <c r="U93" s="35"/>
      <c r="V93" s="2763"/>
      <c r="W93" s="2763"/>
      <c r="X93" s="3152" t="s">
        <v>5208</v>
      </c>
      <c r="Y93" s="3153"/>
      <c r="Z93" s="748" t="s">
        <v>5209</v>
      </c>
      <c r="AA93" s="12"/>
      <c r="AB93" s="12"/>
      <c r="AC93" s="2763"/>
      <c r="AD93" s="2763"/>
      <c r="AE93" s="749"/>
      <c r="AF93" s="750"/>
      <c r="AG93" s="751"/>
      <c r="AH93" s="745" t="s">
        <v>5213</v>
      </c>
      <c r="AI93" s="746"/>
      <c r="AJ93" s="2937"/>
      <c r="AK93" s="2938"/>
    </row>
    <row r="94" spans="1:37" ht="39.950000000000003" customHeight="1" x14ac:dyDescent="0.2">
      <c r="A94" s="3047">
        <v>59</v>
      </c>
      <c r="B94" s="3048"/>
      <c r="C94" s="2949" t="s">
        <v>3009</v>
      </c>
      <c r="D94" s="2950"/>
      <c r="E94" s="2950"/>
      <c r="F94" s="2950"/>
      <c r="G94" s="2950"/>
      <c r="H94" s="2762"/>
      <c r="I94" s="3156"/>
      <c r="J94" s="3311"/>
      <c r="K94" s="3307" t="s">
        <v>2516</v>
      </c>
      <c r="L94" s="3307"/>
      <c r="M94" s="3307"/>
      <c r="N94" s="3308"/>
      <c r="O94" s="2763"/>
      <c r="P94" s="2763"/>
      <c r="Q94" s="2949" t="s">
        <v>3009</v>
      </c>
      <c r="R94" s="2950"/>
      <c r="S94" s="2950"/>
      <c r="T94" s="2950"/>
      <c r="U94" s="2951"/>
      <c r="V94" s="2763"/>
      <c r="W94" s="2763"/>
      <c r="X94" s="740"/>
      <c r="AA94" s="2944" t="s">
        <v>5237</v>
      </c>
      <c r="AB94" s="2876"/>
      <c r="AC94" s="2763"/>
      <c r="AD94" s="2763"/>
      <c r="AE94" s="2945"/>
      <c r="AF94" s="2946"/>
      <c r="AG94" s="2946"/>
      <c r="AH94" s="2946"/>
      <c r="AI94" s="2947"/>
      <c r="AJ94" s="2937"/>
      <c r="AK94" s="2938"/>
    </row>
    <row r="95" spans="1:37" ht="39.950000000000003" customHeight="1" thickBot="1" x14ac:dyDescent="0.25">
      <c r="A95" s="3072">
        <v>60</v>
      </c>
      <c r="B95" s="3073"/>
      <c r="C95" s="729"/>
      <c r="D95" s="730"/>
      <c r="E95" s="730"/>
      <c r="F95" s="730"/>
      <c r="G95" s="730"/>
      <c r="H95" s="3157"/>
      <c r="I95" s="3158"/>
      <c r="J95" s="3312"/>
      <c r="K95" s="730"/>
      <c r="L95" s="730"/>
      <c r="M95" s="730"/>
      <c r="N95" s="731"/>
      <c r="O95" s="2765"/>
      <c r="P95" s="2765"/>
      <c r="Q95" s="52"/>
      <c r="R95" s="42"/>
      <c r="S95" s="42"/>
      <c r="T95" s="42"/>
      <c r="U95" s="42"/>
      <c r="V95" s="2765"/>
      <c r="W95" s="2765"/>
      <c r="X95" s="55"/>
      <c r="Y95" s="42"/>
      <c r="Z95" s="42"/>
      <c r="AA95" s="42"/>
      <c r="AB95" s="42"/>
      <c r="AC95" s="2765"/>
      <c r="AD95" s="2765"/>
      <c r="AE95" s="52"/>
      <c r="AF95" s="42"/>
      <c r="AG95" s="42"/>
      <c r="AH95" s="42"/>
      <c r="AI95" s="42"/>
      <c r="AJ95" s="2939"/>
      <c r="AK95" s="2940"/>
    </row>
    <row r="96" spans="1:37" ht="39.950000000000003" customHeight="1" thickBot="1" x14ac:dyDescent="0.25"/>
    <row r="97" spans="1:37" ht="39.950000000000003" customHeight="1" x14ac:dyDescent="0.2">
      <c r="A97" s="3065"/>
      <c r="B97" s="3066"/>
      <c r="C97" s="2791" t="s">
        <v>1433</v>
      </c>
      <c r="D97" s="2757"/>
      <c r="E97" s="2757"/>
      <c r="F97" s="2757"/>
      <c r="G97" s="2757"/>
      <c r="H97" s="2769"/>
      <c r="I97" s="2770"/>
      <c r="J97" s="2782" t="s">
        <v>1434</v>
      </c>
      <c r="K97" s="2782"/>
      <c r="L97" s="2782"/>
      <c r="M97" s="2783"/>
      <c r="N97" s="2783"/>
      <c r="O97" s="2769"/>
      <c r="P97" s="2770"/>
      <c r="Q97" s="2757" t="s">
        <v>1435</v>
      </c>
      <c r="R97" s="2757"/>
      <c r="S97" s="2757"/>
      <c r="T97" s="2757"/>
      <c r="U97" s="2757"/>
      <c r="V97" s="2769"/>
      <c r="W97" s="2770"/>
      <c r="X97" s="2757" t="s">
        <v>1436</v>
      </c>
      <c r="Y97" s="2757"/>
      <c r="Z97" s="2757"/>
      <c r="AA97" s="2757"/>
      <c r="AB97" s="2757"/>
      <c r="AC97" s="2769"/>
      <c r="AD97" s="2770"/>
      <c r="AE97" s="2757" t="s">
        <v>1437</v>
      </c>
      <c r="AF97" s="2757"/>
      <c r="AG97" s="2757"/>
      <c r="AH97" s="2757"/>
      <c r="AI97" s="2757"/>
      <c r="AJ97" s="2769"/>
      <c r="AK97" s="3066"/>
    </row>
    <row r="98" spans="1:37" ht="39.950000000000003" customHeight="1" x14ac:dyDescent="0.2">
      <c r="A98" s="22" t="s">
        <v>1390</v>
      </c>
      <c r="B98" s="25"/>
      <c r="C98" s="24">
        <v>9</v>
      </c>
      <c r="D98" s="21">
        <v>9</v>
      </c>
      <c r="E98" s="21">
        <v>9</v>
      </c>
      <c r="F98" s="21">
        <v>9</v>
      </c>
      <c r="G98" s="21">
        <v>9</v>
      </c>
      <c r="H98" s="21">
        <v>9</v>
      </c>
      <c r="I98" s="21">
        <v>9</v>
      </c>
      <c r="J98" s="21">
        <v>9</v>
      </c>
      <c r="K98" s="21">
        <v>9</v>
      </c>
      <c r="L98" s="21">
        <v>9</v>
      </c>
      <c r="M98" s="21">
        <v>9</v>
      </c>
      <c r="N98" s="21">
        <v>9</v>
      </c>
      <c r="O98" s="21">
        <v>9</v>
      </c>
      <c r="P98" s="21">
        <v>9</v>
      </c>
      <c r="Q98" s="21">
        <v>9</v>
      </c>
      <c r="R98" s="21">
        <v>10</v>
      </c>
      <c r="S98" s="21">
        <v>10</v>
      </c>
      <c r="T98" s="21">
        <v>10</v>
      </c>
      <c r="U98" s="21">
        <v>10</v>
      </c>
      <c r="V98" s="21">
        <v>10</v>
      </c>
      <c r="W98" s="21">
        <v>10</v>
      </c>
      <c r="X98" s="21">
        <v>10</v>
      </c>
      <c r="Y98" s="21">
        <v>10</v>
      </c>
      <c r="Z98" s="21">
        <v>10</v>
      </c>
      <c r="AA98" s="21">
        <v>10</v>
      </c>
      <c r="AB98" s="21">
        <v>10</v>
      </c>
      <c r="AC98" s="21">
        <v>10</v>
      </c>
      <c r="AD98" s="21">
        <v>10</v>
      </c>
      <c r="AE98" s="21">
        <v>10</v>
      </c>
      <c r="AF98" s="21">
        <v>10</v>
      </c>
      <c r="AG98" s="21">
        <v>10</v>
      </c>
      <c r="AH98" s="21">
        <v>10</v>
      </c>
      <c r="AI98" s="21">
        <v>10</v>
      </c>
      <c r="AJ98" s="21">
        <v>10</v>
      </c>
      <c r="AK98" s="23">
        <v>10</v>
      </c>
    </row>
    <row r="99" spans="1:37" ht="39.950000000000003" customHeight="1" thickBot="1" x14ac:dyDescent="0.25">
      <c r="A99" s="3074" t="s">
        <v>1391</v>
      </c>
      <c r="B99" s="3073"/>
      <c r="C99" s="95">
        <v>16</v>
      </c>
      <c r="D99" s="92">
        <v>17</v>
      </c>
      <c r="E99" s="92">
        <v>18</v>
      </c>
      <c r="F99" s="92">
        <v>19</v>
      </c>
      <c r="G99" s="92">
        <v>20</v>
      </c>
      <c r="H99" s="93">
        <v>21</v>
      </c>
      <c r="I99" s="93">
        <v>22</v>
      </c>
      <c r="J99" s="92">
        <v>23</v>
      </c>
      <c r="K99" s="92">
        <v>24</v>
      </c>
      <c r="L99" s="100">
        <v>25</v>
      </c>
      <c r="M99" s="100">
        <v>26</v>
      </c>
      <c r="N99" s="100">
        <v>27</v>
      </c>
      <c r="O99" s="93">
        <v>28</v>
      </c>
      <c r="P99" s="93">
        <v>29</v>
      </c>
      <c r="Q99" s="92">
        <v>30</v>
      </c>
      <c r="R99" s="92">
        <v>1</v>
      </c>
      <c r="S99" s="92">
        <v>2</v>
      </c>
      <c r="T99" s="93">
        <v>3</v>
      </c>
      <c r="U99" s="92">
        <v>4</v>
      </c>
      <c r="V99" s="93">
        <v>5</v>
      </c>
      <c r="W99" s="93">
        <v>6</v>
      </c>
      <c r="X99" s="92">
        <v>7</v>
      </c>
      <c r="Y99" s="92">
        <v>8</v>
      </c>
      <c r="Z99" s="92">
        <v>9</v>
      </c>
      <c r="AA99" s="92">
        <v>10</v>
      </c>
      <c r="AB99" s="92">
        <v>11</v>
      </c>
      <c r="AC99" s="93">
        <v>12</v>
      </c>
      <c r="AD99" s="93">
        <v>13</v>
      </c>
      <c r="AE99" s="92">
        <v>14</v>
      </c>
      <c r="AF99" s="92">
        <v>15</v>
      </c>
      <c r="AG99" s="92">
        <v>16</v>
      </c>
      <c r="AH99" s="92">
        <v>17</v>
      </c>
      <c r="AI99" s="92">
        <v>18</v>
      </c>
      <c r="AJ99" s="93">
        <v>19</v>
      </c>
      <c r="AK99" s="94">
        <v>20</v>
      </c>
    </row>
    <row r="100" spans="1:37" ht="39.950000000000003" customHeight="1" x14ac:dyDescent="0.2">
      <c r="A100" s="3067" t="s">
        <v>4459</v>
      </c>
      <c r="B100" s="3079"/>
      <c r="H100" s="2763"/>
      <c r="I100" s="2763"/>
      <c r="J100" s="2843" t="s">
        <v>5257</v>
      </c>
      <c r="K100" s="2844"/>
      <c r="L100" s="2891" t="s">
        <v>5278</v>
      </c>
      <c r="M100" s="2892"/>
      <c r="N100" s="2893"/>
      <c r="O100" s="2763"/>
      <c r="P100" s="2763"/>
      <c r="Q100" s="2894"/>
      <c r="R100" s="2894"/>
      <c r="S100" s="2895"/>
      <c r="T100" s="2806" t="s">
        <v>1451</v>
      </c>
      <c r="U100" s="27"/>
      <c r="V100" s="2763"/>
      <c r="W100" s="2763"/>
      <c r="X100" s="90"/>
      <c r="Y100" s="28"/>
      <c r="Z100" s="28"/>
      <c r="AA100" s="28"/>
      <c r="AB100" s="28"/>
      <c r="AC100" s="2763"/>
      <c r="AD100" s="2763"/>
      <c r="AE100" s="2835" t="s">
        <v>5343</v>
      </c>
      <c r="AF100" s="2836"/>
      <c r="AG100" s="2837"/>
      <c r="AH100" s="2824"/>
      <c r="AI100" s="2825"/>
      <c r="AJ100" s="2937"/>
      <c r="AK100" s="2938"/>
    </row>
    <row r="101" spans="1:37" ht="39.950000000000003" customHeight="1" x14ac:dyDescent="0.2">
      <c r="A101" s="3045" t="s">
        <v>4460</v>
      </c>
      <c r="B101" s="3046"/>
      <c r="C101" s="743"/>
      <c r="D101" s="70"/>
      <c r="E101" s="50"/>
      <c r="F101" s="43"/>
      <c r="G101" s="43"/>
      <c r="H101" s="2763"/>
      <c r="I101" s="2763"/>
      <c r="J101" s="45"/>
      <c r="K101" s="29"/>
      <c r="L101" s="29"/>
      <c r="M101" s="44"/>
      <c r="N101" s="29"/>
      <c r="O101" s="2763"/>
      <c r="P101" s="2763"/>
      <c r="Q101" s="30"/>
      <c r="R101" s="30"/>
      <c r="S101" s="30"/>
      <c r="T101" s="2807"/>
      <c r="U101" s="30"/>
      <c r="V101" s="2763"/>
      <c r="W101" s="2763"/>
      <c r="X101" s="2952" t="s">
        <v>5290</v>
      </c>
      <c r="Y101" s="2953"/>
      <c r="Z101" s="2953"/>
      <c r="AA101" s="2953"/>
      <c r="AB101" s="764"/>
      <c r="AC101" s="2763"/>
      <c r="AD101" s="2763"/>
      <c r="AE101" s="2845" t="s">
        <v>5344</v>
      </c>
      <c r="AF101" s="2846"/>
      <c r="AG101" s="2846"/>
      <c r="AH101" s="2846"/>
      <c r="AI101" s="2847"/>
      <c r="AJ101" s="2937"/>
      <c r="AK101" s="2938"/>
    </row>
    <row r="102" spans="1:37" ht="39.950000000000003" customHeight="1" x14ac:dyDescent="0.2">
      <c r="A102" s="3047" t="s">
        <v>4461</v>
      </c>
      <c r="B102" s="3048"/>
      <c r="C102" s="760" t="s">
        <v>5200</v>
      </c>
      <c r="D102" s="2886" t="s">
        <v>5214</v>
      </c>
      <c r="E102" s="2887"/>
      <c r="F102" s="2887"/>
      <c r="G102" s="2888"/>
      <c r="H102" s="2763"/>
      <c r="I102" s="2763"/>
      <c r="J102" s="739"/>
      <c r="K102" s="129"/>
      <c r="L102" s="129"/>
      <c r="M102" s="129"/>
      <c r="N102" s="30"/>
      <c r="O102" s="2763"/>
      <c r="P102" s="2763"/>
      <c r="Q102" s="31"/>
      <c r="R102" s="32"/>
      <c r="S102" s="32"/>
      <c r="T102" s="2807"/>
      <c r="U102" s="32"/>
      <c r="V102" s="2763"/>
      <c r="W102" s="2763"/>
      <c r="X102" s="2831" t="s">
        <v>5297</v>
      </c>
      <c r="Y102" s="2758"/>
      <c r="Z102" s="2758"/>
      <c r="AA102" s="2758"/>
      <c r="AB102" s="2759"/>
      <c r="AC102" s="2763"/>
      <c r="AD102" s="2763"/>
      <c r="AE102" s="2831" t="s">
        <v>5297</v>
      </c>
      <c r="AF102" s="2758"/>
      <c r="AG102" s="2758"/>
      <c r="AH102" s="2758"/>
      <c r="AI102" s="2759"/>
      <c r="AJ102" s="2937"/>
      <c r="AK102" s="2938"/>
    </row>
    <row r="103" spans="1:37" ht="39.950000000000003" customHeight="1" x14ac:dyDescent="0.2">
      <c r="A103" s="3047" t="s">
        <v>4462</v>
      </c>
      <c r="B103" s="3048"/>
      <c r="C103" s="2901" t="s">
        <v>4786</v>
      </c>
      <c r="D103" s="2866"/>
      <c r="E103" s="2902"/>
      <c r="F103" s="51"/>
      <c r="G103" s="51"/>
      <c r="H103" s="2763"/>
      <c r="I103" s="2763"/>
      <c r="J103" s="12"/>
      <c r="K103" s="12"/>
      <c r="L103" s="2848" t="s">
        <v>5211</v>
      </c>
      <c r="M103" s="2849"/>
      <c r="N103" s="2850"/>
      <c r="O103" s="2763"/>
      <c r="P103" s="2763"/>
      <c r="Q103" s="12"/>
      <c r="R103" s="12"/>
      <c r="S103" s="12"/>
      <c r="T103" s="2807"/>
      <c r="U103" s="30"/>
      <c r="V103" s="2763"/>
      <c r="W103" s="2763"/>
      <c r="Y103" s="2848" t="s">
        <v>5212</v>
      </c>
      <c r="Z103" s="2849"/>
      <c r="AA103" s="2850"/>
      <c r="AB103" s="762"/>
      <c r="AC103" s="2763"/>
      <c r="AD103" s="2763"/>
      <c r="AE103" s="2829" t="s">
        <v>5291</v>
      </c>
      <c r="AF103" s="2830"/>
      <c r="AG103" s="2830"/>
      <c r="AH103" s="2830"/>
      <c r="AI103" s="765"/>
      <c r="AJ103" s="2937"/>
      <c r="AK103" s="2938"/>
    </row>
    <row r="104" spans="1:37" ht="39.950000000000003" customHeight="1" x14ac:dyDescent="0.2">
      <c r="A104" s="3047" t="s">
        <v>4463</v>
      </c>
      <c r="B104" s="3048"/>
      <c r="C104" s="2865" t="s">
        <v>4787</v>
      </c>
      <c r="D104" s="2866"/>
      <c r="E104" s="2883" t="s">
        <v>5232</v>
      </c>
      <c r="F104" s="2884"/>
      <c r="G104" s="2885"/>
      <c r="H104" s="2763"/>
      <c r="I104" s="2763"/>
      <c r="J104" s="2889"/>
      <c r="K104" s="2890"/>
      <c r="L104" s="2898" t="s">
        <v>5274</v>
      </c>
      <c r="M104" s="2899"/>
      <c r="N104" s="2900"/>
      <c r="O104" s="2763"/>
      <c r="P104" s="2763"/>
      <c r="Q104" s="30"/>
      <c r="R104" s="2784" t="s">
        <v>5285</v>
      </c>
      <c r="S104" s="2786"/>
      <c r="T104" s="2807"/>
      <c r="U104" s="30"/>
      <c r="V104" s="2763"/>
      <c r="W104" s="2763"/>
      <c r="X104" s="2818" t="s">
        <v>5296</v>
      </c>
      <c r="Y104" s="2819"/>
      <c r="Z104" s="2819"/>
      <c r="AA104" s="2820"/>
      <c r="AB104" s="10"/>
      <c r="AC104" s="2763"/>
      <c r="AD104" s="2763"/>
      <c r="AE104" s="2821" t="s">
        <v>5341</v>
      </c>
      <c r="AF104" s="2822"/>
      <c r="AG104" s="2823"/>
      <c r="AH104" s="2856"/>
      <c r="AI104" s="2857"/>
      <c r="AJ104" s="2937"/>
      <c r="AK104" s="2938"/>
    </row>
    <row r="105" spans="1:37" ht="39.950000000000003" customHeight="1" x14ac:dyDescent="0.2">
      <c r="A105" s="3045" t="s">
        <v>4464</v>
      </c>
      <c r="B105" s="3046"/>
      <c r="C105" s="2826" t="s">
        <v>4453</v>
      </c>
      <c r="D105" s="2827"/>
      <c r="E105" s="2827"/>
      <c r="F105" s="2827"/>
      <c r="G105" s="2828"/>
      <c r="H105" s="2763"/>
      <c r="I105" s="2763"/>
      <c r="J105" s="2826" t="s">
        <v>4453</v>
      </c>
      <c r="K105" s="2827"/>
      <c r="L105" s="2827"/>
      <c r="M105" s="2827"/>
      <c r="N105" s="2828"/>
      <c r="O105" s="2763"/>
      <c r="P105" s="2763"/>
      <c r="Q105" s="71"/>
      <c r="R105" s="71"/>
      <c r="S105" s="71"/>
      <c r="T105" s="2807"/>
      <c r="U105" s="71"/>
      <c r="V105" s="2763"/>
      <c r="W105" s="2763"/>
      <c r="X105" s="48"/>
      <c r="Y105" s="72"/>
      <c r="Z105" s="72"/>
      <c r="AA105" s="72"/>
      <c r="AB105" s="72"/>
      <c r="AC105" s="2763"/>
      <c r="AD105" s="2763"/>
      <c r="AE105" s="80"/>
      <c r="AF105" s="80"/>
      <c r="AG105" s="80"/>
      <c r="AH105" s="80"/>
      <c r="AI105" s="80"/>
      <c r="AJ105" s="2937"/>
      <c r="AK105" s="2938"/>
    </row>
    <row r="106" spans="1:37" ht="39.950000000000003" customHeight="1" x14ac:dyDescent="0.2">
      <c r="A106" s="3057" t="s">
        <v>4465</v>
      </c>
      <c r="B106" s="3076"/>
      <c r="C106" s="2862" t="s">
        <v>4482</v>
      </c>
      <c r="D106" s="2863"/>
      <c r="E106" s="2863"/>
      <c r="F106" s="2863"/>
      <c r="G106" s="2864"/>
      <c r="H106" s="2763"/>
      <c r="I106" s="2763"/>
      <c r="J106" s="73"/>
      <c r="K106" s="73"/>
      <c r="L106" s="73"/>
      <c r="M106" s="44"/>
      <c r="N106" s="57"/>
      <c r="O106" s="2763"/>
      <c r="P106" s="2763"/>
      <c r="Q106" s="73"/>
      <c r="R106" s="73"/>
      <c r="S106" s="73"/>
      <c r="T106" s="2807"/>
      <c r="U106" s="73"/>
      <c r="V106" s="2763"/>
      <c r="W106" s="2763"/>
      <c r="X106" s="2871" t="s">
        <v>4482</v>
      </c>
      <c r="Y106" s="2872"/>
      <c r="Z106" s="2872"/>
      <c r="AA106" s="2872"/>
      <c r="AB106" s="2873"/>
      <c r="AC106" s="2763"/>
      <c r="AD106" s="2763"/>
      <c r="AE106" s="2832" t="s">
        <v>4482</v>
      </c>
      <c r="AF106" s="2833"/>
      <c r="AG106" s="2833"/>
      <c r="AH106" s="2833"/>
      <c r="AI106" s="2838"/>
      <c r="AJ106" s="2937"/>
      <c r="AK106" s="2938"/>
    </row>
    <row r="107" spans="1:37" ht="39.950000000000003" customHeight="1" x14ac:dyDescent="0.2">
      <c r="A107" s="3045" t="s">
        <v>4466</v>
      </c>
      <c r="B107" s="3046"/>
      <c r="C107" s="2826" t="s">
        <v>4453</v>
      </c>
      <c r="D107" s="2827"/>
      <c r="E107" s="2827"/>
      <c r="F107" s="2827"/>
      <c r="G107" s="2828"/>
      <c r="H107" s="2763"/>
      <c r="I107" s="2763"/>
      <c r="J107" s="74"/>
      <c r="K107" s="74"/>
      <c r="L107" s="74"/>
      <c r="M107" s="44"/>
      <c r="N107" s="58"/>
      <c r="O107" s="2763"/>
      <c r="P107" s="2763"/>
      <c r="Q107" s="80"/>
      <c r="R107" s="80"/>
      <c r="S107" s="80"/>
      <c r="T107" s="2807"/>
      <c r="U107" s="80"/>
      <c r="V107" s="2763"/>
      <c r="W107" s="2763"/>
      <c r="X107" s="48"/>
      <c r="Y107" s="80"/>
      <c r="Z107" s="80"/>
      <c r="AA107" s="80"/>
      <c r="AB107" s="80"/>
      <c r="AC107" s="2763"/>
      <c r="AD107" s="2763"/>
      <c r="AE107" s="31"/>
      <c r="AF107" s="31"/>
      <c r="AG107" s="32"/>
      <c r="AH107" s="32"/>
      <c r="AI107" s="32"/>
      <c r="AJ107" s="2937"/>
      <c r="AK107" s="2938"/>
    </row>
    <row r="108" spans="1:37" ht="39.950000000000003" customHeight="1" x14ac:dyDescent="0.2">
      <c r="A108" s="3045" t="s">
        <v>4467</v>
      </c>
      <c r="B108" s="3046"/>
      <c r="C108" s="2868">
        <v>136900</v>
      </c>
      <c r="D108" s="2869"/>
      <c r="E108" s="2869"/>
      <c r="F108" s="2869"/>
      <c r="G108" s="2870"/>
      <c r="H108" s="2763"/>
      <c r="I108" s="2763"/>
      <c r="J108" s="71"/>
      <c r="K108" s="71"/>
      <c r="L108" s="71"/>
      <c r="M108" s="44"/>
      <c r="N108" s="33"/>
      <c r="O108" s="2763"/>
      <c r="P108" s="2763"/>
      <c r="Q108" s="74"/>
      <c r="R108" s="74"/>
      <c r="S108" s="74"/>
      <c r="T108" s="2807"/>
      <c r="U108" s="74"/>
      <c r="V108" s="2763"/>
      <c r="W108" s="2763"/>
      <c r="X108" s="2832" t="s">
        <v>4482</v>
      </c>
      <c r="Y108" s="2833"/>
      <c r="Z108" s="2833"/>
      <c r="AA108" s="2833"/>
      <c r="AB108" s="2838"/>
      <c r="AC108" s="2763"/>
      <c r="AD108" s="2763"/>
      <c r="AE108" s="71"/>
      <c r="AF108" s="71"/>
      <c r="AG108" s="71"/>
      <c r="AH108" s="71"/>
      <c r="AI108" s="71"/>
      <c r="AJ108" s="2937"/>
      <c r="AK108" s="2938"/>
    </row>
    <row r="109" spans="1:37" ht="39.950000000000003" customHeight="1" x14ac:dyDescent="0.2">
      <c r="A109" s="3045" t="s">
        <v>4468</v>
      </c>
      <c r="B109" s="3046"/>
      <c r="C109" s="2826" t="s">
        <v>4453</v>
      </c>
      <c r="D109" s="2827"/>
      <c r="E109" s="2827"/>
      <c r="F109" s="2827"/>
      <c r="G109" s="2828"/>
      <c r="H109" s="2763"/>
      <c r="I109" s="2763"/>
      <c r="J109" s="75"/>
      <c r="K109" s="75"/>
      <c r="L109" s="75"/>
      <c r="M109" s="44"/>
      <c r="N109" s="35"/>
      <c r="O109" s="2763"/>
      <c r="P109" s="2763"/>
      <c r="Q109" s="71"/>
      <c r="R109" s="71"/>
      <c r="S109" s="71"/>
      <c r="T109" s="2807"/>
      <c r="U109" s="71"/>
      <c r="V109" s="2763"/>
      <c r="W109" s="2763"/>
      <c r="X109" s="48"/>
      <c r="Y109" s="72"/>
      <c r="Z109" s="72"/>
      <c r="AA109" s="72"/>
      <c r="AB109" s="72"/>
      <c r="AC109" s="2763"/>
      <c r="AD109" s="2763"/>
      <c r="AE109" s="71"/>
      <c r="AF109" s="71"/>
      <c r="AG109" s="71"/>
      <c r="AH109" s="71"/>
      <c r="AI109" s="71"/>
      <c r="AJ109" s="2937"/>
      <c r="AK109" s="2938"/>
    </row>
    <row r="110" spans="1:37" ht="39.950000000000003" customHeight="1" x14ac:dyDescent="0.2">
      <c r="A110" s="3045" t="s">
        <v>1410</v>
      </c>
      <c r="B110" s="3046"/>
      <c r="C110" s="66"/>
      <c r="D110" s="76"/>
      <c r="E110" s="50"/>
      <c r="F110" s="76"/>
      <c r="G110" s="76"/>
      <c r="H110" s="2763"/>
      <c r="I110" s="2763"/>
      <c r="J110" s="71"/>
      <c r="K110" s="71"/>
      <c r="L110" s="71"/>
      <c r="M110" s="44"/>
      <c r="N110" s="59"/>
      <c r="O110" s="2763"/>
      <c r="P110" s="2763"/>
      <c r="Q110" s="81"/>
      <c r="R110" s="81"/>
      <c r="S110" s="81"/>
      <c r="T110" s="2807"/>
      <c r="U110" s="81"/>
      <c r="V110" s="2763"/>
      <c r="W110" s="2763"/>
      <c r="X110" s="48"/>
      <c r="Y110" s="69"/>
      <c r="Z110" s="69"/>
      <c r="AA110" s="69"/>
      <c r="AB110" s="69"/>
      <c r="AC110" s="2763"/>
      <c r="AD110" s="2763"/>
      <c r="AE110" s="79"/>
      <c r="AF110" s="79"/>
      <c r="AG110" s="79"/>
      <c r="AH110" s="79"/>
      <c r="AI110" s="79"/>
      <c r="AJ110" s="2937"/>
      <c r="AK110" s="2938"/>
    </row>
    <row r="111" spans="1:37" ht="39.950000000000003" customHeight="1" x14ac:dyDescent="0.2">
      <c r="A111" s="3045" t="s">
        <v>4469</v>
      </c>
      <c r="B111" s="3046"/>
      <c r="C111" s="2826" t="s">
        <v>4453</v>
      </c>
      <c r="D111" s="2827"/>
      <c r="E111" s="2827"/>
      <c r="F111" s="2827"/>
      <c r="G111" s="2828"/>
      <c r="H111" s="2763"/>
      <c r="I111" s="2763"/>
      <c r="J111" s="77"/>
      <c r="K111" s="77"/>
      <c r="L111" s="77"/>
      <c r="M111" s="44"/>
      <c r="N111" s="33"/>
      <c r="O111" s="2763"/>
      <c r="P111" s="2763"/>
      <c r="Q111" s="77"/>
      <c r="R111" s="77"/>
      <c r="S111" s="77"/>
      <c r="T111" s="2807"/>
      <c r="U111" s="77"/>
      <c r="V111" s="2763"/>
      <c r="W111" s="2763"/>
      <c r="X111" s="48"/>
      <c r="Y111" s="77"/>
      <c r="Z111" s="77"/>
      <c r="AA111" s="77"/>
      <c r="AB111" s="77"/>
      <c r="AC111" s="2763"/>
      <c r="AD111" s="2763"/>
      <c r="AE111" s="83"/>
      <c r="AF111" s="83"/>
      <c r="AG111" s="83"/>
      <c r="AH111" s="83"/>
      <c r="AI111" s="83"/>
      <c r="AJ111" s="2937"/>
      <c r="AK111" s="2938"/>
    </row>
    <row r="112" spans="1:37" ht="39.950000000000003" customHeight="1" x14ac:dyDescent="0.2">
      <c r="A112" s="3047" t="s">
        <v>1409</v>
      </c>
      <c r="B112" s="3048"/>
      <c r="C112" s="2826" t="s">
        <v>4453</v>
      </c>
      <c r="D112" s="2827"/>
      <c r="E112" s="2827"/>
      <c r="F112" s="2827"/>
      <c r="G112" s="2828"/>
      <c r="H112" s="2763"/>
      <c r="I112" s="2763"/>
      <c r="J112" s="37"/>
      <c r="K112" s="37"/>
      <c r="L112" s="37"/>
      <c r="M112" s="44"/>
      <c r="N112" s="46"/>
      <c r="O112" s="2763"/>
      <c r="P112" s="2763"/>
      <c r="Q112" s="38"/>
      <c r="R112" s="38"/>
      <c r="S112" s="38"/>
      <c r="T112" s="2807"/>
      <c r="U112" s="49"/>
      <c r="V112" s="2763"/>
      <c r="W112" s="2763"/>
      <c r="X112" s="48"/>
      <c r="Y112" s="38"/>
      <c r="Z112" s="38"/>
      <c r="AA112" s="38"/>
      <c r="AB112" s="49"/>
      <c r="AC112" s="2763"/>
      <c r="AD112" s="2763"/>
      <c r="AE112" s="31"/>
      <c r="AF112" s="31"/>
      <c r="AG112" s="32"/>
      <c r="AH112" s="32"/>
      <c r="AI112" s="32"/>
      <c r="AJ112" s="2937"/>
      <c r="AK112" s="2938"/>
    </row>
    <row r="113" spans="1:45" ht="39.950000000000003" customHeight="1" x14ac:dyDescent="0.2">
      <c r="A113" s="3049" t="s">
        <v>4470</v>
      </c>
      <c r="B113" s="3048"/>
      <c r="C113" s="2826" t="s">
        <v>4453</v>
      </c>
      <c r="D113" s="2827"/>
      <c r="E113" s="2827"/>
      <c r="F113" s="2827"/>
      <c r="G113" s="2828"/>
      <c r="H113" s="2763"/>
      <c r="I113" s="2763"/>
      <c r="J113" s="30"/>
      <c r="K113" s="30"/>
      <c r="L113" s="30"/>
      <c r="M113" s="44"/>
      <c r="N113" s="30"/>
      <c r="O113" s="2763"/>
      <c r="P113" s="2763"/>
      <c r="Q113" s="33"/>
      <c r="R113" s="29"/>
      <c r="S113" s="29"/>
      <c r="T113" s="2807"/>
      <c r="U113" s="29"/>
      <c r="V113" s="2763"/>
      <c r="W113" s="2763"/>
      <c r="X113" s="48"/>
      <c r="Y113" s="39"/>
      <c r="Z113" s="39"/>
      <c r="AA113" s="39"/>
      <c r="AB113" s="39"/>
      <c r="AC113" s="2763"/>
      <c r="AD113" s="2763"/>
      <c r="AE113" s="31"/>
      <c r="AF113" s="31"/>
      <c r="AG113" s="32"/>
      <c r="AH113" s="32"/>
      <c r="AI113" s="32"/>
      <c r="AJ113" s="2937"/>
      <c r="AK113" s="2938"/>
    </row>
    <row r="114" spans="1:45" ht="39.950000000000003" customHeight="1" x14ac:dyDescent="0.2">
      <c r="A114" s="3043" t="s">
        <v>4471</v>
      </c>
      <c r="B114" s="3044"/>
      <c r="C114" s="2826" t="s">
        <v>4453</v>
      </c>
      <c r="D114" s="2827"/>
      <c r="E114" s="2827"/>
      <c r="F114" s="2827"/>
      <c r="G114" s="2828"/>
      <c r="H114" s="2763"/>
      <c r="I114" s="2763"/>
      <c r="J114" s="79"/>
      <c r="K114" s="79"/>
      <c r="L114" s="79"/>
      <c r="M114" s="44"/>
      <c r="N114" s="60"/>
      <c r="O114" s="2763"/>
      <c r="P114" s="2763"/>
      <c r="Q114" s="79"/>
      <c r="R114" s="79"/>
      <c r="S114" s="79"/>
      <c r="T114" s="2807"/>
      <c r="U114" s="79"/>
      <c r="V114" s="2763"/>
      <c r="W114" s="2763"/>
      <c r="X114" s="48"/>
      <c r="Y114" s="75"/>
      <c r="Z114" s="75"/>
      <c r="AA114" s="75"/>
      <c r="AB114" s="75"/>
      <c r="AC114" s="2763"/>
      <c r="AD114" s="2763"/>
      <c r="AE114" s="80"/>
      <c r="AF114" s="80"/>
      <c r="AG114" s="80"/>
      <c r="AH114" s="80"/>
      <c r="AI114" s="80"/>
      <c r="AJ114" s="2937"/>
      <c r="AK114" s="2938"/>
    </row>
    <row r="115" spans="1:45" ht="39.950000000000003" customHeight="1" x14ac:dyDescent="0.2">
      <c r="A115" s="3047">
        <v>55</v>
      </c>
      <c r="B115" s="3048"/>
      <c r="C115" s="2826" t="s">
        <v>4453</v>
      </c>
      <c r="D115" s="2827"/>
      <c r="E115" s="2827"/>
      <c r="F115" s="2827"/>
      <c r="G115" s="2828"/>
      <c r="H115" s="2763"/>
      <c r="I115" s="2763"/>
      <c r="J115" s="47"/>
      <c r="K115" s="29"/>
      <c r="L115" s="29"/>
      <c r="M115" s="44"/>
      <c r="N115" s="29"/>
      <c r="O115" s="2763"/>
      <c r="P115" s="2763"/>
      <c r="Q115" s="47"/>
      <c r="R115" s="29"/>
      <c r="S115" s="29"/>
      <c r="T115" s="2807"/>
      <c r="U115" s="29"/>
      <c r="V115" s="2763"/>
      <c r="W115" s="2763"/>
      <c r="X115" s="48"/>
      <c r="Y115" s="29"/>
      <c r="Z115" s="29"/>
      <c r="AA115" s="29"/>
      <c r="AB115" s="29"/>
      <c r="AC115" s="2763"/>
      <c r="AD115" s="2763"/>
      <c r="AE115" s="47"/>
      <c r="AF115" s="29"/>
      <c r="AG115" s="29"/>
      <c r="AH115" s="29"/>
      <c r="AI115" s="29"/>
      <c r="AJ115" s="2937"/>
      <c r="AK115" s="2938"/>
    </row>
    <row r="116" spans="1:45" ht="39.950000000000003" customHeight="1" x14ac:dyDescent="0.2">
      <c r="A116" s="3043" t="s">
        <v>4472</v>
      </c>
      <c r="B116" s="3044"/>
      <c r="C116" s="2736" t="s">
        <v>4485</v>
      </c>
      <c r="D116" s="2736"/>
      <c r="E116" s="2736"/>
      <c r="F116" s="2736"/>
      <c r="G116" s="2736"/>
      <c r="H116" s="2763"/>
      <c r="I116" s="2763"/>
      <c r="J116" s="2826" t="s">
        <v>4453</v>
      </c>
      <c r="K116" s="2827"/>
      <c r="L116" s="2827"/>
      <c r="M116" s="2827"/>
      <c r="N116" s="2828"/>
      <c r="O116" s="2763"/>
      <c r="P116" s="2763"/>
      <c r="Q116" s="2874"/>
      <c r="R116" s="2827"/>
      <c r="S116" s="2828"/>
      <c r="T116" s="2807"/>
      <c r="U116" s="779"/>
      <c r="V116" s="2763"/>
      <c r="W116" s="2763"/>
      <c r="X116" s="2826" t="s">
        <v>4453</v>
      </c>
      <c r="Y116" s="2827"/>
      <c r="Z116" s="2827"/>
      <c r="AA116" s="2827"/>
      <c r="AB116" s="2828"/>
      <c r="AC116" s="2763"/>
      <c r="AD116" s="2763"/>
      <c r="AE116" s="2826" t="s">
        <v>4453</v>
      </c>
      <c r="AF116" s="2827"/>
      <c r="AG116" s="2827"/>
      <c r="AH116" s="2827"/>
      <c r="AI116" s="2828"/>
      <c r="AJ116" s="2937"/>
      <c r="AK116" s="2938"/>
    </row>
    <row r="117" spans="1:45" ht="39.950000000000003" customHeight="1" x14ac:dyDescent="0.2">
      <c r="A117" s="3077" t="s">
        <v>4473</v>
      </c>
      <c r="B117" s="3078"/>
      <c r="C117" s="747"/>
      <c r="D117" s="2905" t="s">
        <v>5210</v>
      </c>
      <c r="E117" s="2906"/>
      <c r="G117" s="35"/>
      <c r="H117" s="2763"/>
      <c r="I117" s="2763"/>
      <c r="J117" s="35"/>
      <c r="K117" s="35"/>
      <c r="L117" s="2853" t="s">
        <v>5273</v>
      </c>
      <c r="M117" s="2854"/>
      <c r="N117" s="2855"/>
      <c r="O117" s="2763"/>
      <c r="P117" s="2763"/>
      <c r="Q117" s="12"/>
      <c r="S117" s="35"/>
      <c r="T117" s="2807"/>
      <c r="U117" s="35"/>
      <c r="V117" s="2763"/>
      <c r="W117" s="2763"/>
      <c r="X117" s="12"/>
      <c r="Y117" s="2851" t="s">
        <v>5201</v>
      </c>
      <c r="Z117" s="2852"/>
      <c r="AA117" s="2860" t="s">
        <v>5342</v>
      </c>
      <c r="AB117" s="2861"/>
      <c r="AC117" s="2763"/>
      <c r="AD117" s="2763"/>
      <c r="AE117" s="763"/>
      <c r="AF117" s="31"/>
      <c r="AG117" s="32"/>
      <c r="AH117" s="32"/>
      <c r="AI117" s="32"/>
      <c r="AJ117" s="2937"/>
      <c r="AK117" s="2938"/>
    </row>
    <row r="118" spans="1:45" ht="39.950000000000003" customHeight="1" x14ac:dyDescent="0.2">
      <c r="A118" s="3047">
        <v>59</v>
      </c>
      <c r="B118" s="3048"/>
      <c r="C118" s="2875" t="s">
        <v>5237</v>
      </c>
      <c r="D118" s="2876"/>
      <c r="E118" s="2876"/>
      <c r="F118" s="2876"/>
      <c r="G118" s="2877"/>
      <c r="H118" s="2763"/>
      <c r="I118" s="2763"/>
      <c r="J118" s="2841"/>
      <c r="K118" s="2842"/>
      <c r="L118" s="2814">
        <v>136750</v>
      </c>
      <c r="M118" s="2815"/>
      <c r="N118" s="2816"/>
      <c r="O118" s="2763"/>
      <c r="P118" s="2763"/>
      <c r="Q118" s="2814">
        <v>136750</v>
      </c>
      <c r="R118" s="2815"/>
      <c r="S118" s="2816"/>
      <c r="T118" s="2807"/>
      <c r="U118" s="761"/>
      <c r="V118" s="2763"/>
      <c r="W118" s="2763"/>
      <c r="X118" s="2848">
        <v>136750</v>
      </c>
      <c r="Y118" s="2941"/>
      <c r="Z118" s="2941"/>
      <c r="AA118" s="2941"/>
      <c r="AB118" s="2942"/>
      <c r="AC118" s="2763"/>
      <c r="AD118" s="2763"/>
      <c r="AE118" s="2811">
        <v>136750</v>
      </c>
      <c r="AF118" s="2812"/>
      <c r="AG118" s="2812"/>
      <c r="AH118" s="2812"/>
      <c r="AI118" s="2813"/>
      <c r="AJ118" s="2937"/>
      <c r="AK118" s="2938"/>
    </row>
    <row r="119" spans="1:45" ht="39.950000000000003" customHeight="1" thickBot="1" x14ac:dyDescent="0.25">
      <c r="A119" s="3072">
        <v>60</v>
      </c>
      <c r="B119" s="3073"/>
      <c r="C119" s="41"/>
      <c r="D119" s="42"/>
      <c r="E119" s="53"/>
      <c r="F119" s="42"/>
      <c r="G119" s="42"/>
      <c r="H119" s="2765"/>
      <c r="I119" s="2765"/>
      <c r="J119" s="52"/>
      <c r="K119" s="42"/>
      <c r="L119" s="42"/>
      <c r="M119" s="54"/>
      <c r="N119" s="42"/>
      <c r="O119" s="2765"/>
      <c r="P119" s="2765"/>
      <c r="Q119" s="52"/>
      <c r="R119" s="42"/>
      <c r="S119" s="42"/>
      <c r="T119" s="2808"/>
      <c r="U119" s="42"/>
      <c r="V119" s="2765"/>
      <c r="W119" s="2765"/>
      <c r="X119" s="55"/>
      <c r="Y119" s="42"/>
      <c r="Z119" s="42"/>
      <c r="AA119" s="42"/>
      <c r="AB119" s="42"/>
      <c r="AC119" s="2765"/>
      <c r="AD119" s="2765"/>
      <c r="AE119" s="52"/>
      <c r="AF119" s="42"/>
      <c r="AG119" s="42"/>
      <c r="AH119" s="42"/>
      <c r="AI119" s="42"/>
      <c r="AJ119" s="2939"/>
      <c r="AK119" s="2940"/>
    </row>
    <row r="120" spans="1:45" ht="39.950000000000003" customHeight="1" thickBot="1" x14ac:dyDescent="0.25"/>
    <row r="121" spans="1:45" ht="39.950000000000003" customHeight="1" x14ac:dyDescent="0.2">
      <c r="A121" s="3065"/>
      <c r="B121" s="3066"/>
      <c r="C121" s="2791" t="s">
        <v>1438</v>
      </c>
      <c r="D121" s="2757"/>
      <c r="E121" s="2757"/>
      <c r="F121" s="2757"/>
      <c r="G121" s="2757"/>
      <c r="H121" s="2769"/>
      <c r="I121" s="2770"/>
      <c r="J121" s="2782" t="s">
        <v>1439</v>
      </c>
      <c r="K121" s="2782"/>
      <c r="L121" s="2782"/>
      <c r="M121" s="2783"/>
      <c r="N121" s="2783"/>
      <c r="O121" s="2769"/>
      <c r="P121" s="2770"/>
      <c r="Q121" s="2757" t="s">
        <v>1440</v>
      </c>
      <c r="R121" s="2757"/>
      <c r="S121" s="2757"/>
      <c r="T121" s="2757"/>
      <c r="U121" s="2757"/>
      <c r="V121" s="2769"/>
      <c r="W121" s="2770"/>
      <c r="X121" s="2757" t="s">
        <v>1441</v>
      </c>
      <c r="Y121" s="2757"/>
      <c r="Z121" s="2757"/>
      <c r="AA121" s="2757"/>
      <c r="AB121" s="2757"/>
      <c r="AC121" s="2769"/>
      <c r="AD121" s="2770"/>
      <c r="AE121" s="2757" t="s">
        <v>1442</v>
      </c>
      <c r="AF121" s="2757"/>
      <c r="AG121" s="2757"/>
      <c r="AH121" s="2757"/>
      <c r="AI121" s="2757"/>
      <c r="AJ121" s="2769"/>
      <c r="AK121" s="3066"/>
    </row>
    <row r="122" spans="1:45" ht="39.950000000000003" customHeight="1" x14ac:dyDescent="0.2">
      <c r="A122" s="22" t="s">
        <v>1390</v>
      </c>
      <c r="B122" s="25"/>
      <c r="C122" s="24">
        <v>10</v>
      </c>
      <c r="D122" s="21">
        <v>10</v>
      </c>
      <c r="E122" s="21">
        <v>10</v>
      </c>
      <c r="F122" s="21">
        <v>10</v>
      </c>
      <c r="G122" s="21">
        <v>10</v>
      </c>
      <c r="H122" s="21">
        <v>10</v>
      </c>
      <c r="I122" s="21">
        <v>10</v>
      </c>
      <c r="J122" s="21">
        <v>10</v>
      </c>
      <c r="K122" s="21">
        <v>10</v>
      </c>
      <c r="L122" s="21">
        <v>10</v>
      </c>
      <c r="M122" s="21">
        <v>10</v>
      </c>
      <c r="N122" s="21">
        <v>11</v>
      </c>
      <c r="O122" s="21">
        <v>11</v>
      </c>
      <c r="P122" s="21">
        <v>11</v>
      </c>
      <c r="Q122" s="21">
        <v>11</v>
      </c>
      <c r="R122" s="21">
        <v>11</v>
      </c>
      <c r="S122" s="21">
        <v>11</v>
      </c>
      <c r="T122" s="21">
        <v>11</v>
      </c>
      <c r="U122" s="21">
        <v>11</v>
      </c>
      <c r="V122" s="21">
        <v>11</v>
      </c>
      <c r="W122" s="21">
        <v>11</v>
      </c>
      <c r="X122" s="21">
        <v>11</v>
      </c>
      <c r="Y122" s="21">
        <v>11</v>
      </c>
      <c r="Z122" s="21">
        <v>11</v>
      </c>
      <c r="AA122" s="21">
        <v>11</v>
      </c>
      <c r="AB122" s="21">
        <v>11</v>
      </c>
      <c r="AC122" s="21">
        <v>11</v>
      </c>
      <c r="AD122" s="21">
        <v>11</v>
      </c>
      <c r="AE122" s="21">
        <v>11</v>
      </c>
      <c r="AF122" s="21">
        <v>11</v>
      </c>
      <c r="AG122" s="21">
        <v>11</v>
      </c>
      <c r="AH122" s="21">
        <v>11</v>
      </c>
      <c r="AI122" s="21">
        <v>11</v>
      </c>
      <c r="AJ122" s="21">
        <v>11</v>
      </c>
      <c r="AK122" s="23">
        <v>11</v>
      </c>
    </row>
    <row r="123" spans="1:45" ht="39.950000000000003" customHeight="1" thickBot="1" x14ac:dyDescent="0.25">
      <c r="A123" s="3074" t="s">
        <v>1391</v>
      </c>
      <c r="B123" s="3073"/>
      <c r="C123" s="128">
        <v>21</v>
      </c>
      <c r="D123" s="100">
        <v>22</v>
      </c>
      <c r="E123" s="92">
        <v>23</v>
      </c>
      <c r="F123" s="92">
        <v>24</v>
      </c>
      <c r="G123" s="92">
        <v>25</v>
      </c>
      <c r="H123" s="93">
        <v>26</v>
      </c>
      <c r="I123" s="93">
        <v>27</v>
      </c>
      <c r="J123" s="92">
        <v>28</v>
      </c>
      <c r="K123" s="100">
        <v>29</v>
      </c>
      <c r="L123" s="100">
        <v>30</v>
      </c>
      <c r="M123" s="93">
        <v>31</v>
      </c>
      <c r="N123" s="100">
        <v>1</v>
      </c>
      <c r="O123" s="93">
        <v>2</v>
      </c>
      <c r="P123" s="93">
        <v>3</v>
      </c>
      <c r="Q123" s="92">
        <v>4</v>
      </c>
      <c r="R123" s="92">
        <v>5</v>
      </c>
      <c r="S123" s="92">
        <v>6</v>
      </c>
      <c r="T123" s="92">
        <v>7</v>
      </c>
      <c r="U123" s="92">
        <v>8</v>
      </c>
      <c r="V123" s="93">
        <v>9</v>
      </c>
      <c r="W123" s="93">
        <v>10</v>
      </c>
      <c r="X123" s="100">
        <v>11</v>
      </c>
      <c r="Y123" s="100">
        <v>12</v>
      </c>
      <c r="Z123" s="100">
        <v>13</v>
      </c>
      <c r="AA123" s="92">
        <v>14</v>
      </c>
      <c r="AB123" s="92">
        <v>15</v>
      </c>
      <c r="AC123" s="93">
        <v>16</v>
      </c>
      <c r="AD123" s="93">
        <v>17</v>
      </c>
      <c r="AE123" s="92">
        <v>18</v>
      </c>
      <c r="AF123" s="92">
        <v>19</v>
      </c>
      <c r="AG123" s="93">
        <v>20</v>
      </c>
      <c r="AH123" s="92">
        <v>21</v>
      </c>
      <c r="AI123" s="92">
        <v>22</v>
      </c>
      <c r="AJ123" s="93">
        <v>23</v>
      </c>
      <c r="AK123" s="94">
        <v>24</v>
      </c>
    </row>
    <row r="124" spans="1:45" ht="39.950000000000003" customHeight="1" x14ac:dyDescent="0.2">
      <c r="A124" s="3067" t="s">
        <v>4459</v>
      </c>
      <c r="B124" s="3068"/>
      <c r="C124" s="2779" t="s">
        <v>5366</v>
      </c>
      <c r="D124" s="2780"/>
      <c r="E124" s="2781"/>
      <c r="F124" s="2878" t="s">
        <v>5352</v>
      </c>
      <c r="G124" s="2879"/>
      <c r="H124" s="2763"/>
      <c r="I124" s="2763"/>
      <c r="J124" s="781"/>
      <c r="K124" s="2858"/>
      <c r="L124" s="2859"/>
      <c r="M124" s="3124" t="s">
        <v>3581</v>
      </c>
      <c r="N124" s="130"/>
      <c r="O124" s="2763"/>
      <c r="P124" s="2763"/>
      <c r="Q124" s="2802" t="s">
        <v>5363</v>
      </c>
      <c r="R124" s="2803"/>
      <c r="S124" s="2803"/>
      <c r="T124" s="2803"/>
      <c r="U124" s="2804"/>
      <c r="V124" s="2763"/>
      <c r="W124" s="2763"/>
      <c r="X124" s="3132" t="s">
        <v>5392</v>
      </c>
      <c r="Y124" s="3133"/>
      <c r="Z124" s="3134"/>
      <c r="AA124" s="3131" t="s">
        <v>5399</v>
      </c>
      <c r="AB124" s="3131"/>
      <c r="AC124" s="2763"/>
      <c r="AD124" s="2763"/>
      <c r="AE124" s="3131" t="s">
        <v>5399</v>
      </c>
      <c r="AF124" s="3131"/>
      <c r="AG124" s="2806" t="s">
        <v>1450</v>
      </c>
      <c r="AH124" s="3126" t="s">
        <v>5417</v>
      </c>
      <c r="AI124" s="3127"/>
      <c r="AJ124" s="2937"/>
      <c r="AK124" s="2938"/>
      <c r="AR124" s="703"/>
      <c r="AS124" s="703"/>
    </row>
    <row r="125" spans="1:45" ht="39.950000000000003" customHeight="1" x14ac:dyDescent="0.2">
      <c r="A125" s="3045" t="s">
        <v>4460</v>
      </c>
      <c r="B125" s="3080"/>
      <c r="C125" s="2826" t="s">
        <v>4453</v>
      </c>
      <c r="D125" s="2827"/>
      <c r="E125" s="2792" t="s">
        <v>1207</v>
      </c>
      <c r="F125" s="2793"/>
      <c r="G125" s="2794"/>
      <c r="H125" s="2763"/>
      <c r="I125" s="2763"/>
      <c r="J125" s="2805"/>
      <c r="K125" s="2805"/>
      <c r="L125" s="2805"/>
      <c r="M125" s="3124"/>
      <c r="N125" s="12"/>
      <c r="O125" s="2763"/>
      <c r="P125" s="2763"/>
      <c r="Q125" s="2802" t="s">
        <v>5363</v>
      </c>
      <c r="R125" s="2803"/>
      <c r="S125" s="2803"/>
      <c r="T125" s="2803"/>
      <c r="U125" s="2804"/>
      <c r="V125" s="2763"/>
      <c r="W125" s="2763"/>
      <c r="X125" s="3128" t="s">
        <v>5366</v>
      </c>
      <c r="Y125" s="3129"/>
      <c r="Z125" s="3129"/>
      <c r="AA125" s="3130"/>
      <c r="AB125" s="784" t="s">
        <v>5400</v>
      </c>
      <c r="AC125" s="2763"/>
      <c r="AD125" s="2763"/>
      <c r="AE125" s="3141" t="s">
        <v>5401</v>
      </c>
      <c r="AF125" s="3142"/>
      <c r="AG125" s="2807"/>
      <c r="AH125" s="2839" t="s">
        <v>5366</v>
      </c>
      <c r="AI125" s="2840"/>
      <c r="AJ125" s="2937"/>
      <c r="AK125" s="2938"/>
    </row>
    <row r="126" spans="1:45" ht="39.950000000000003" customHeight="1" x14ac:dyDescent="0.2">
      <c r="A126" s="3047" t="s">
        <v>4461</v>
      </c>
      <c r="B126" s="3048"/>
      <c r="C126" s="2881" t="s">
        <v>5366</v>
      </c>
      <c r="D126" s="2840"/>
      <c r="E126" s="2840"/>
      <c r="F126" s="2840"/>
      <c r="G126" s="2882"/>
      <c r="H126" s="2763"/>
      <c r="I126" s="2763"/>
      <c r="J126" s="2779" t="s">
        <v>5366</v>
      </c>
      <c r="K126" s="2780"/>
      <c r="L126" s="2781"/>
      <c r="M126" s="3124"/>
      <c r="N126" s="30"/>
      <c r="O126" s="2763"/>
      <c r="P126" s="2763"/>
      <c r="V126" s="2763"/>
      <c r="W126" s="2763"/>
      <c r="X126" s="2848" t="s">
        <v>5389</v>
      </c>
      <c r="Y126" s="2941"/>
      <c r="Z126" s="2941"/>
      <c r="AA126" s="2941"/>
      <c r="AB126" s="785" t="s">
        <v>5402</v>
      </c>
      <c r="AC126" s="2763"/>
      <c r="AD126" s="2763"/>
      <c r="AE126" s="2809" t="s">
        <v>5402</v>
      </c>
      <c r="AF126" s="2810"/>
      <c r="AG126" s="2807"/>
      <c r="AH126" s="2817" t="s">
        <v>5402</v>
      </c>
      <c r="AI126" s="2810"/>
      <c r="AJ126" s="2937"/>
      <c r="AK126" s="2938"/>
    </row>
    <row r="127" spans="1:45" ht="39.950000000000003" customHeight="1" x14ac:dyDescent="0.2">
      <c r="A127" s="3047" t="s">
        <v>4462</v>
      </c>
      <c r="B127" s="3048"/>
      <c r="C127" s="2798" t="s">
        <v>5355</v>
      </c>
      <c r="D127" s="2799"/>
      <c r="E127" s="2799"/>
      <c r="F127" s="2799"/>
      <c r="G127" s="780"/>
      <c r="H127" s="2763"/>
      <c r="I127" s="2763"/>
      <c r="J127" s="2784" t="s">
        <v>5287</v>
      </c>
      <c r="K127" s="2785"/>
      <c r="L127" s="2786"/>
      <c r="M127" s="3124"/>
      <c r="N127" s="12"/>
      <c r="O127" s="2763"/>
      <c r="P127" s="2763"/>
      <c r="Q127" s="2777" t="s">
        <v>5362</v>
      </c>
      <c r="R127" s="2778"/>
      <c r="S127" s="2778"/>
      <c r="T127" s="2778"/>
      <c r="U127" s="2778"/>
      <c r="V127" s="2763"/>
      <c r="W127" s="2763"/>
      <c r="X127" s="3135" t="s">
        <v>5375</v>
      </c>
      <c r="Y127" s="3136"/>
      <c r="Z127" s="3136"/>
      <c r="AA127" s="3136"/>
      <c r="AB127" s="3137"/>
      <c r="AC127" s="2763"/>
      <c r="AD127" s="2763"/>
      <c r="AE127" s="3139" t="s">
        <v>5416</v>
      </c>
      <c r="AF127" s="3140"/>
      <c r="AG127" s="2807"/>
      <c r="AH127" s="3139" t="s">
        <v>5419</v>
      </c>
      <c r="AI127" s="3140"/>
      <c r="AJ127" s="2937"/>
      <c r="AK127" s="2938"/>
    </row>
    <row r="128" spans="1:45" ht="39.950000000000003" customHeight="1" x14ac:dyDescent="0.2">
      <c r="A128" s="3047" t="s">
        <v>4463</v>
      </c>
      <c r="B128" s="3048"/>
      <c r="C128" s="2798" t="s">
        <v>5355</v>
      </c>
      <c r="D128" s="2799"/>
      <c r="E128" s="2880"/>
      <c r="F128" s="2880"/>
      <c r="G128" s="2880"/>
      <c r="H128" s="2763"/>
      <c r="I128" s="2763"/>
      <c r="J128" s="2784" t="s">
        <v>5287</v>
      </c>
      <c r="K128" s="2785"/>
      <c r="L128" s="2786"/>
      <c r="M128" s="3124"/>
      <c r="N128" s="12"/>
      <c r="O128" s="2763"/>
      <c r="P128" s="2763"/>
      <c r="Q128" s="2777" t="s">
        <v>5362</v>
      </c>
      <c r="R128" s="2778"/>
      <c r="S128" s="2778"/>
      <c r="T128" s="2778"/>
      <c r="U128" s="2778"/>
      <c r="V128" s="2763"/>
      <c r="W128" s="2763"/>
      <c r="X128" s="3138" t="s">
        <v>5374</v>
      </c>
      <c r="Y128" s="3138"/>
      <c r="Z128" s="3138"/>
      <c r="AA128" s="3138"/>
      <c r="AB128" s="12"/>
      <c r="AC128" s="2763"/>
      <c r="AD128" s="2763"/>
      <c r="AE128" s="12"/>
      <c r="AF128" s="12"/>
      <c r="AG128" s="2807"/>
      <c r="AH128" s="29"/>
      <c r="AI128" s="29"/>
      <c r="AJ128" s="2937"/>
      <c r="AK128" s="2938"/>
    </row>
    <row r="129" spans="1:37" ht="39.950000000000003" customHeight="1" x14ac:dyDescent="0.2">
      <c r="A129" s="3045" t="s">
        <v>4464</v>
      </c>
      <c r="B129" s="3046"/>
      <c r="C129" s="2774" t="s">
        <v>5376</v>
      </c>
      <c r="D129" s="2775"/>
      <c r="E129" s="2775"/>
      <c r="F129" s="2775"/>
      <c r="G129" s="2776"/>
      <c r="H129" s="2763"/>
      <c r="I129" s="2763"/>
      <c r="J129" s="2787" t="s">
        <v>5376</v>
      </c>
      <c r="K129" s="2787"/>
      <c r="L129" s="2787"/>
      <c r="M129" s="3124"/>
      <c r="N129" s="33"/>
      <c r="O129" s="2763"/>
      <c r="P129" s="2763"/>
      <c r="Q129" s="2774" t="s">
        <v>5376</v>
      </c>
      <c r="R129" s="2775"/>
      <c r="S129" s="2775"/>
      <c r="T129" s="2775"/>
      <c r="U129" s="2776"/>
      <c r="V129" s="2763"/>
      <c r="W129" s="2763"/>
      <c r="X129" s="48"/>
      <c r="Y129" s="72"/>
      <c r="Z129" s="72"/>
      <c r="AA129" s="2867">
        <v>136900</v>
      </c>
      <c r="AB129" s="2745"/>
      <c r="AC129" s="2763"/>
      <c r="AD129" s="2763"/>
      <c r="AE129" s="2867">
        <v>136900</v>
      </c>
      <c r="AF129" s="2745"/>
      <c r="AG129" s="2807"/>
      <c r="AH129" s="2867">
        <v>136900</v>
      </c>
      <c r="AI129" s="2745"/>
      <c r="AJ129" s="2937"/>
      <c r="AK129" s="2938"/>
    </row>
    <row r="130" spans="1:37" ht="39.950000000000003" customHeight="1" x14ac:dyDescent="0.2">
      <c r="A130" s="3057" t="s">
        <v>4465</v>
      </c>
      <c r="B130" s="3076"/>
      <c r="C130" s="2832" t="s">
        <v>4482</v>
      </c>
      <c r="D130" s="2833"/>
      <c r="E130" s="2787" t="s">
        <v>5376</v>
      </c>
      <c r="F130" s="2787"/>
      <c r="G130" s="2787"/>
      <c r="H130" s="2763"/>
      <c r="I130" s="2763"/>
      <c r="J130" s="2787" t="s">
        <v>5376</v>
      </c>
      <c r="K130" s="2787"/>
      <c r="L130" s="2787"/>
      <c r="M130" s="3124"/>
      <c r="N130" s="11"/>
      <c r="O130" s="2763"/>
      <c r="P130" s="2763"/>
      <c r="Q130" s="2774" t="s">
        <v>5376</v>
      </c>
      <c r="R130" s="2775"/>
      <c r="S130" s="2775"/>
      <c r="T130" s="2775"/>
      <c r="U130" s="2776"/>
      <c r="V130" s="2763"/>
      <c r="W130" s="2763"/>
      <c r="X130" s="3324" t="s">
        <v>5395</v>
      </c>
      <c r="Y130" s="3325"/>
      <c r="Z130" s="3325"/>
      <c r="AA130" s="3325"/>
      <c r="AB130" s="3326"/>
      <c r="AC130" s="2763"/>
      <c r="AD130" s="2763"/>
      <c r="AE130" s="3322" t="s">
        <v>5418</v>
      </c>
      <c r="AF130" s="3323"/>
      <c r="AG130" s="2807"/>
      <c r="AH130" s="3322" t="s">
        <v>5418</v>
      </c>
      <c r="AI130" s="3323"/>
      <c r="AJ130" s="2937"/>
      <c r="AK130" s="2938"/>
    </row>
    <row r="131" spans="1:37" ht="39.950000000000003" customHeight="1" x14ac:dyDescent="0.2">
      <c r="A131" s="3045" t="s">
        <v>4466</v>
      </c>
      <c r="B131" s="3046"/>
      <c r="C131" s="2774" t="s">
        <v>4453</v>
      </c>
      <c r="D131" s="2775"/>
      <c r="E131" s="2775"/>
      <c r="F131" s="2775"/>
      <c r="G131" s="2776"/>
      <c r="H131" s="2763"/>
      <c r="I131" s="2763"/>
      <c r="J131" s="2787" t="s">
        <v>4453</v>
      </c>
      <c r="K131" s="2787"/>
      <c r="L131" s="2787"/>
      <c r="M131" s="3124"/>
      <c r="N131" s="773"/>
      <c r="O131" s="2763"/>
      <c r="P131" s="2763"/>
      <c r="Q131" s="2788" t="s">
        <v>4453</v>
      </c>
      <c r="R131" s="2789"/>
      <c r="S131" s="2789"/>
      <c r="T131" s="2789"/>
      <c r="U131" s="2790"/>
      <c r="V131" s="2763"/>
      <c r="W131" s="2763"/>
      <c r="X131" s="48"/>
      <c r="Y131" s="80"/>
      <c r="Z131" s="80"/>
      <c r="AA131" s="80"/>
      <c r="AB131" s="80"/>
      <c r="AC131" s="2763"/>
      <c r="AD131" s="2763"/>
      <c r="AE131" s="31"/>
      <c r="AF131" s="31"/>
      <c r="AG131" s="2807"/>
      <c r="AH131" s="32"/>
      <c r="AI131" s="32"/>
      <c r="AJ131" s="2937"/>
      <c r="AK131" s="2938"/>
    </row>
    <row r="132" spans="1:37" ht="39.950000000000003" customHeight="1" x14ac:dyDescent="0.2">
      <c r="A132" s="3045" t="s">
        <v>4467</v>
      </c>
      <c r="B132" s="3046"/>
      <c r="C132" s="2774" t="s">
        <v>5376</v>
      </c>
      <c r="D132" s="2775"/>
      <c r="E132" s="2775"/>
      <c r="F132" s="2775"/>
      <c r="G132" s="2776"/>
      <c r="H132" s="2763"/>
      <c r="I132" s="2763"/>
      <c r="J132" s="2800" t="s">
        <v>5376</v>
      </c>
      <c r="K132" s="2800"/>
      <c r="L132" s="2800"/>
      <c r="M132" s="3124"/>
      <c r="N132" s="718"/>
      <c r="O132" s="2763"/>
      <c r="P132" s="2763"/>
      <c r="Q132" s="2774" t="s">
        <v>5376</v>
      </c>
      <c r="R132" s="2775"/>
      <c r="S132" s="2775"/>
      <c r="T132" s="2775"/>
      <c r="U132" s="2776"/>
      <c r="V132" s="2763"/>
      <c r="W132" s="2763"/>
      <c r="X132" s="48"/>
      <c r="Y132" s="72"/>
      <c r="Z132" s="72"/>
      <c r="AA132" s="72"/>
      <c r="AB132" s="72"/>
      <c r="AC132" s="2763"/>
      <c r="AD132" s="2763"/>
      <c r="AE132" s="2867" t="s">
        <v>5420</v>
      </c>
      <c r="AF132" s="2745"/>
      <c r="AG132" s="2807"/>
      <c r="AH132" s="2867" t="s">
        <v>1386</v>
      </c>
      <c r="AI132" s="2745"/>
      <c r="AJ132" s="2937"/>
      <c r="AK132" s="2938"/>
    </row>
    <row r="133" spans="1:37" ht="39.950000000000003" customHeight="1" x14ac:dyDescent="0.2">
      <c r="A133" s="3045" t="s">
        <v>4468</v>
      </c>
      <c r="B133" s="3046"/>
      <c r="C133" s="2834" t="s">
        <v>4453</v>
      </c>
      <c r="D133" s="2789"/>
      <c r="E133" s="2789"/>
      <c r="F133" s="2789"/>
      <c r="G133" s="2790"/>
      <c r="H133" s="2763"/>
      <c r="I133" s="2763"/>
      <c r="J133" s="2787" t="s">
        <v>4453</v>
      </c>
      <c r="K133" s="2787"/>
      <c r="L133" s="2787"/>
      <c r="M133" s="3124"/>
      <c r="N133" s="34"/>
      <c r="O133" s="2763"/>
      <c r="P133" s="2763"/>
      <c r="Q133" s="2788" t="s">
        <v>4453</v>
      </c>
      <c r="R133" s="2789"/>
      <c r="S133" s="2789"/>
      <c r="T133" s="2789"/>
      <c r="U133" s="2790"/>
      <c r="V133" s="2763"/>
      <c r="W133" s="2763"/>
      <c r="X133" s="48"/>
      <c r="Y133" s="72"/>
      <c r="Z133" s="72"/>
      <c r="AA133" s="72"/>
      <c r="AB133" s="72"/>
      <c r="AC133" s="2763"/>
      <c r="AD133" s="2763"/>
      <c r="AE133" s="71"/>
      <c r="AF133" s="71"/>
      <c r="AG133" s="2807"/>
      <c r="AH133" s="71"/>
      <c r="AI133" s="71"/>
      <c r="AJ133" s="2937"/>
      <c r="AK133" s="2938"/>
    </row>
    <row r="134" spans="1:37" ht="39.950000000000003" customHeight="1" x14ac:dyDescent="0.2">
      <c r="A134" s="3045" t="s">
        <v>1410</v>
      </c>
      <c r="B134" s="3046"/>
      <c r="C134" s="66"/>
      <c r="D134" s="76"/>
      <c r="E134" s="50"/>
      <c r="F134" s="76"/>
      <c r="G134" s="76"/>
      <c r="H134" s="2763"/>
      <c r="I134" s="2763"/>
      <c r="J134" s="71"/>
      <c r="K134" s="71"/>
      <c r="L134" s="767"/>
      <c r="M134" s="3124"/>
      <c r="N134" s="774"/>
      <c r="O134" s="2763"/>
      <c r="P134" s="2763"/>
      <c r="Q134" s="81"/>
      <c r="R134" s="81"/>
      <c r="S134" s="81"/>
      <c r="T134" s="81"/>
      <c r="U134" s="81"/>
      <c r="V134" s="2763"/>
      <c r="W134" s="2763"/>
      <c r="X134" s="48"/>
      <c r="Y134" s="69"/>
      <c r="Z134" s="69"/>
      <c r="AA134" s="69"/>
      <c r="AB134" s="69"/>
      <c r="AC134" s="2763"/>
      <c r="AD134" s="2763"/>
      <c r="AE134" s="79"/>
      <c r="AF134" s="79"/>
      <c r="AG134" s="2807"/>
      <c r="AH134" s="79"/>
      <c r="AI134" s="79"/>
      <c r="AJ134" s="2937"/>
      <c r="AK134" s="2938"/>
    </row>
    <row r="135" spans="1:37" ht="39.950000000000003" customHeight="1" x14ac:dyDescent="0.2">
      <c r="A135" s="3045" t="s">
        <v>4469</v>
      </c>
      <c r="B135" s="3046"/>
      <c r="C135" s="2774" t="s">
        <v>5376</v>
      </c>
      <c r="D135" s="2775"/>
      <c r="E135" s="2775"/>
      <c r="F135" s="2775"/>
      <c r="G135" s="2776"/>
      <c r="H135" s="2763"/>
      <c r="I135" s="2763"/>
      <c r="J135" s="2800" t="s">
        <v>5376</v>
      </c>
      <c r="K135" s="2800"/>
      <c r="L135" s="2800"/>
      <c r="M135" s="3124"/>
      <c r="N135" s="718"/>
      <c r="O135" s="2763"/>
      <c r="P135" s="2763"/>
      <c r="Q135" s="2774" t="s">
        <v>5376</v>
      </c>
      <c r="R135" s="2775"/>
      <c r="S135" s="2775"/>
      <c r="T135" s="2775"/>
      <c r="U135" s="2776"/>
      <c r="V135" s="2763"/>
      <c r="W135" s="2763"/>
      <c r="X135" s="3324">
        <v>136900</v>
      </c>
      <c r="Y135" s="3325"/>
      <c r="Z135" s="3325"/>
      <c r="AA135" s="3325"/>
      <c r="AB135" s="3326"/>
      <c r="AC135" s="2763"/>
      <c r="AD135" s="2763"/>
      <c r="AE135" s="2867">
        <v>136900</v>
      </c>
      <c r="AF135" s="2745"/>
      <c r="AG135" s="2807"/>
      <c r="AH135" s="2867">
        <v>136900</v>
      </c>
      <c r="AI135" s="2745"/>
      <c r="AJ135" s="2937"/>
      <c r="AK135" s="2938"/>
    </row>
    <row r="136" spans="1:37" ht="39.950000000000003" customHeight="1" x14ac:dyDescent="0.2">
      <c r="A136" s="3047" t="s">
        <v>1409</v>
      </c>
      <c r="B136" s="3048"/>
      <c r="C136" s="36"/>
      <c r="D136" s="37"/>
      <c r="E136" s="50"/>
      <c r="F136" s="37"/>
      <c r="G136" s="46"/>
      <c r="H136" s="2763"/>
      <c r="I136" s="2763"/>
      <c r="J136" s="37"/>
      <c r="K136" s="37"/>
      <c r="L136" s="768"/>
      <c r="M136" s="3124"/>
      <c r="N136" s="775"/>
      <c r="O136" s="2763"/>
      <c r="P136" s="2763"/>
      <c r="Q136" s="38"/>
      <c r="R136" s="38"/>
      <c r="S136" s="38"/>
      <c r="T136" s="38"/>
      <c r="U136" s="49"/>
      <c r="V136" s="2763"/>
      <c r="W136" s="2763"/>
      <c r="X136" s="48"/>
      <c r="Y136" s="38"/>
      <c r="Z136" s="38"/>
      <c r="AA136" s="38"/>
      <c r="AB136" s="49"/>
      <c r="AC136" s="2763"/>
      <c r="AD136" s="2763"/>
      <c r="AE136" s="31"/>
      <c r="AF136" s="31"/>
      <c r="AG136" s="2807"/>
      <c r="AH136" s="32"/>
      <c r="AI136" s="32"/>
      <c r="AJ136" s="2937"/>
      <c r="AK136" s="2938"/>
    </row>
    <row r="137" spans="1:37" ht="39.950000000000003" customHeight="1" x14ac:dyDescent="0.2">
      <c r="A137" s="3049" t="s">
        <v>4470</v>
      </c>
      <c r="B137" s="3048"/>
      <c r="C137" s="36"/>
      <c r="D137" s="37"/>
      <c r="E137" s="50"/>
      <c r="F137" s="37"/>
      <c r="G137" s="46"/>
      <c r="H137" s="2763"/>
      <c r="I137" s="2763"/>
      <c r="J137" s="30"/>
      <c r="K137" s="30"/>
      <c r="L137" s="766"/>
      <c r="M137" s="3124"/>
      <c r="N137" s="772"/>
      <c r="O137" s="2763"/>
      <c r="P137" s="2763"/>
      <c r="Q137" s="33"/>
      <c r="R137" s="29"/>
      <c r="S137" s="29"/>
      <c r="T137" s="29"/>
      <c r="U137" s="29"/>
      <c r="V137" s="2763"/>
      <c r="W137" s="2763"/>
      <c r="X137" s="2737" t="s">
        <v>5393</v>
      </c>
      <c r="Y137" s="2738"/>
      <c r="Z137" s="2738"/>
      <c r="AA137" s="2738"/>
      <c r="AB137" s="2739"/>
      <c r="AC137" s="2763"/>
      <c r="AD137" s="2763"/>
      <c r="AE137" s="3318" t="s">
        <v>5394</v>
      </c>
      <c r="AF137" s="3319"/>
      <c r="AG137" s="2807"/>
      <c r="AH137" s="3318" t="s">
        <v>5393</v>
      </c>
      <c r="AI137" s="3319"/>
      <c r="AJ137" s="2937"/>
      <c r="AK137" s="2938"/>
    </row>
    <row r="138" spans="1:37" ht="39.950000000000003" customHeight="1" x14ac:dyDescent="0.2">
      <c r="A138" s="3043" t="s">
        <v>4471</v>
      </c>
      <c r="B138" s="3044"/>
      <c r="C138" s="2788" t="s">
        <v>4453</v>
      </c>
      <c r="D138" s="2789"/>
      <c r="E138" s="2789"/>
      <c r="F138" s="2789"/>
      <c r="G138" s="2790"/>
      <c r="H138" s="2763"/>
      <c r="I138" s="2763"/>
      <c r="J138" s="2787" t="s">
        <v>4453</v>
      </c>
      <c r="K138" s="2787"/>
      <c r="L138" s="2787"/>
      <c r="M138" s="3124"/>
      <c r="N138" s="776"/>
      <c r="O138" s="2763"/>
      <c r="P138" s="2763"/>
      <c r="Q138" s="2788" t="s">
        <v>4453</v>
      </c>
      <c r="R138" s="2789"/>
      <c r="S138" s="2789"/>
      <c r="T138" s="2789"/>
      <c r="U138" s="2790"/>
      <c r="V138" s="2763"/>
      <c r="W138" s="2763"/>
      <c r="X138" s="48"/>
      <c r="Y138" s="75"/>
      <c r="Z138" s="75"/>
      <c r="AA138" s="75"/>
      <c r="AB138" s="75"/>
      <c r="AC138" s="2763"/>
      <c r="AD138" s="2763"/>
      <c r="AE138" s="80"/>
      <c r="AF138" s="80"/>
      <c r="AG138" s="2807"/>
      <c r="AH138" s="80"/>
      <c r="AI138" s="80"/>
      <c r="AJ138" s="2937"/>
      <c r="AK138" s="2938"/>
    </row>
    <row r="139" spans="1:37" ht="39.950000000000003" customHeight="1" x14ac:dyDescent="0.2">
      <c r="A139" s="3047">
        <v>55</v>
      </c>
      <c r="B139" s="3048"/>
      <c r="C139" s="40"/>
      <c r="D139" s="29"/>
      <c r="E139" s="50"/>
      <c r="F139" s="29"/>
      <c r="G139" s="29"/>
      <c r="H139" s="2763"/>
      <c r="I139" s="2763"/>
      <c r="J139" s="47"/>
      <c r="K139" s="29"/>
      <c r="L139" s="769"/>
      <c r="M139" s="3124"/>
      <c r="N139" s="719"/>
      <c r="O139" s="2763"/>
      <c r="P139" s="2763"/>
      <c r="Q139" s="47"/>
      <c r="R139" s="29"/>
      <c r="S139" s="29"/>
      <c r="T139" s="29"/>
      <c r="U139" s="29"/>
      <c r="V139" s="2763"/>
      <c r="W139" s="2763"/>
      <c r="X139" s="48"/>
      <c r="Y139" s="29"/>
      <c r="Z139" s="29"/>
      <c r="AA139" s="29"/>
      <c r="AB139" s="29"/>
      <c r="AC139" s="2763"/>
      <c r="AD139" s="2763"/>
      <c r="AE139" s="47"/>
      <c r="AF139" s="29"/>
      <c r="AG139" s="2807"/>
      <c r="AH139" s="29"/>
      <c r="AI139" s="29"/>
      <c r="AJ139" s="2937"/>
      <c r="AK139" s="2938"/>
    </row>
    <row r="140" spans="1:37" ht="39.950000000000003" customHeight="1" x14ac:dyDescent="0.2">
      <c r="A140" s="3043" t="s">
        <v>4472</v>
      </c>
      <c r="B140" s="3044"/>
      <c r="C140" s="2736" t="s">
        <v>4485</v>
      </c>
      <c r="D140" s="2736"/>
      <c r="E140" s="2736"/>
      <c r="F140" s="2736"/>
      <c r="G140" s="2736"/>
      <c r="H140" s="2763"/>
      <c r="I140" s="2763"/>
      <c r="J140" s="2801"/>
      <c r="K140" s="2801"/>
      <c r="L140" s="2801"/>
      <c r="M140" s="3124"/>
      <c r="N140" s="34"/>
      <c r="O140" s="2763"/>
      <c r="P140" s="2763"/>
      <c r="Q140" s="2736" t="s">
        <v>4485</v>
      </c>
      <c r="R140" s="2736"/>
      <c r="S140" s="2736"/>
      <c r="T140" s="2736"/>
      <c r="U140" s="2736"/>
      <c r="V140" s="2763"/>
      <c r="W140" s="2763"/>
      <c r="X140" s="2736" t="s">
        <v>4485</v>
      </c>
      <c r="Y140" s="2736"/>
      <c r="Z140" s="2736"/>
      <c r="AA140" s="2736"/>
      <c r="AB140" s="2736"/>
      <c r="AC140" s="2763"/>
      <c r="AD140" s="2763"/>
      <c r="AE140" s="3122" t="s">
        <v>4485</v>
      </c>
      <c r="AF140" s="3123"/>
      <c r="AG140" s="2807"/>
      <c r="AH140" s="3122" t="s">
        <v>4485</v>
      </c>
      <c r="AI140" s="3123"/>
      <c r="AJ140" s="2937"/>
      <c r="AK140" s="2938"/>
    </row>
    <row r="141" spans="1:37" ht="39.950000000000003" customHeight="1" x14ac:dyDescent="0.2">
      <c r="A141" s="3077" t="s">
        <v>4473</v>
      </c>
      <c r="B141" s="3078"/>
      <c r="C141" s="34"/>
      <c r="D141" s="35"/>
      <c r="E141" s="50"/>
      <c r="F141" s="35"/>
      <c r="G141" s="35"/>
      <c r="H141" s="2763"/>
      <c r="I141" s="2763"/>
      <c r="J141" s="35"/>
      <c r="K141" s="35"/>
      <c r="L141" s="770"/>
      <c r="M141" s="3124"/>
      <c r="N141" s="34"/>
      <c r="O141" s="2763"/>
      <c r="P141" s="2763"/>
      <c r="Q141" s="35"/>
      <c r="R141" s="35"/>
      <c r="S141" s="35"/>
      <c r="T141" s="35"/>
      <c r="U141" s="35"/>
      <c r="V141" s="2763"/>
      <c r="W141" s="2763"/>
      <c r="X141" s="48"/>
      <c r="Y141" s="32"/>
      <c r="Z141" s="32"/>
      <c r="AA141" s="32"/>
      <c r="AB141" s="32"/>
      <c r="AC141" s="2763"/>
      <c r="AD141" s="2763"/>
      <c r="AE141" s="31"/>
      <c r="AF141" s="31"/>
      <c r="AG141" s="2807"/>
      <c r="AH141" s="32"/>
      <c r="AI141" s="32"/>
      <c r="AJ141" s="2937"/>
      <c r="AK141" s="2938"/>
    </row>
    <row r="142" spans="1:37" ht="39.950000000000003" customHeight="1" x14ac:dyDescent="0.2">
      <c r="A142" s="3047">
        <v>59</v>
      </c>
      <c r="B142" s="3048"/>
      <c r="C142" s="2788" t="s">
        <v>4453</v>
      </c>
      <c r="D142" s="2789"/>
      <c r="E142" s="2789"/>
      <c r="F142" s="2789"/>
      <c r="G142" s="2790"/>
      <c r="H142" s="2763"/>
      <c r="I142" s="2763"/>
      <c r="J142" s="2787" t="s">
        <v>4453</v>
      </c>
      <c r="K142" s="2787"/>
      <c r="L142" s="2787"/>
      <c r="M142" s="3124"/>
      <c r="N142" s="777"/>
      <c r="O142" s="2763"/>
      <c r="P142" s="2763"/>
      <c r="Q142" s="2788" t="s">
        <v>4453</v>
      </c>
      <c r="R142" s="2789"/>
      <c r="S142" s="2789"/>
      <c r="T142" s="2789"/>
      <c r="U142" s="2790"/>
      <c r="V142" s="2763"/>
      <c r="W142" s="2763"/>
      <c r="X142" s="48"/>
      <c r="Y142" s="78"/>
      <c r="Z142" s="78"/>
      <c r="AA142" s="78"/>
      <c r="AB142" s="78"/>
      <c r="AC142" s="2763"/>
      <c r="AD142" s="2763"/>
      <c r="AE142" s="80"/>
      <c r="AF142" s="80"/>
      <c r="AG142" s="2807"/>
      <c r="AH142" s="80"/>
      <c r="AI142" s="80"/>
      <c r="AJ142" s="2937"/>
      <c r="AK142" s="2938"/>
    </row>
    <row r="143" spans="1:37" ht="39.950000000000003" customHeight="1" thickBot="1" x14ac:dyDescent="0.25">
      <c r="A143" s="3072">
        <v>60</v>
      </c>
      <c r="B143" s="3073"/>
      <c r="C143" s="41"/>
      <c r="D143" s="42"/>
      <c r="E143" s="53"/>
      <c r="F143" s="42"/>
      <c r="G143" s="42"/>
      <c r="H143" s="2765"/>
      <c r="I143" s="2765"/>
      <c r="J143" s="52"/>
      <c r="K143" s="42"/>
      <c r="L143" s="771"/>
      <c r="M143" s="3125"/>
      <c r="N143" s="778"/>
      <c r="O143" s="2765"/>
      <c r="P143" s="2765"/>
      <c r="Q143" s="52"/>
      <c r="R143" s="42"/>
      <c r="S143" s="42"/>
      <c r="T143" s="42"/>
      <c r="U143" s="42"/>
      <c r="V143" s="2765"/>
      <c r="W143" s="2765"/>
      <c r="X143" s="55"/>
      <c r="Y143" s="42"/>
      <c r="Z143" s="42"/>
      <c r="AA143" s="42"/>
      <c r="AB143" s="42"/>
      <c r="AC143" s="2765"/>
      <c r="AD143" s="2765"/>
      <c r="AE143" s="52"/>
      <c r="AF143" s="42"/>
      <c r="AG143" s="2808"/>
      <c r="AH143" s="42"/>
      <c r="AI143" s="42"/>
      <c r="AJ143" s="2939"/>
      <c r="AK143" s="2940"/>
    </row>
    <row r="144" spans="1:37" ht="39.950000000000003" customHeight="1" thickBot="1" x14ac:dyDescent="0.25"/>
    <row r="145" spans="1:45" ht="39.950000000000003" customHeight="1" x14ac:dyDescent="0.2">
      <c r="A145" s="3065"/>
      <c r="B145" s="3066"/>
      <c r="C145" s="2791" t="s">
        <v>1443</v>
      </c>
      <c r="D145" s="2757"/>
      <c r="E145" s="2757"/>
      <c r="F145" s="2757"/>
      <c r="G145" s="2757"/>
      <c r="H145" s="2769"/>
      <c r="I145" s="2770"/>
      <c r="J145" s="2782" t="s">
        <v>1444</v>
      </c>
      <c r="K145" s="2782"/>
      <c r="L145" s="2782"/>
      <c r="M145" s="2783"/>
      <c r="N145" s="2783"/>
      <c r="O145" s="2769"/>
      <c r="P145" s="2770"/>
      <c r="Q145" s="2757" t="s">
        <v>1445</v>
      </c>
      <c r="R145" s="2757"/>
      <c r="S145" s="2757"/>
      <c r="T145" s="2757"/>
      <c r="U145" s="2757"/>
      <c r="V145" s="2769"/>
      <c r="W145" s="2770"/>
      <c r="X145" s="2757" t="s">
        <v>1446</v>
      </c>
      <c r="Y145" s="2757"/>
      <c r="Z145" s="2757"/>
      <c r="AA145" s="2757"/>
      <c r="AB145" s="2757"/>
      <c r="AC145" s="2769"/>
      <c r="AD145" s="2770"/>
      <c r="AE145" s="2757" t="s">
        <v>1447</v>
      </c>
      <c r="AF145" s="2757"/>
      <c r="AG145" s="2757"/>
      <c r="AH145" s="2757"/>
      <c r="AI145" s="2757"/>
      <c r="AJ145" s="2769"/>
      <c r="AK145" s="3066"/>
    </row>
    <row r="146" spans="1:45" ht="39.950000000000003" customHeight="1" x14ac:dyDescent="0.2">
      <c r="A146" s="22" t="s">
        <v>1390</v>
      </c>
      <c r="B146" s="25"/>
      <c r="C146" s="24">
        <v>11</v>
      </c>
      <c r="D146" s="21">
        <v>11</v>
      </c>
      <c r="E146" s="21">
        <v>11</v>
      </c>
      <c r="F146" s="21">
        <v>11</v>
      </c>
      <c r="G146" s="21">
        <v>11</v>
      </c>
      <c r="H146" s="21">
        <v>11</v>
      </c>
      <c r="I146" s="21">
        <v>12</v>
      </c>
      <c r="J146" s="21">
        <v>12</v>
      </c>
      <c r="K146" s="21">
        <v>12</v>
      </c>
      <c r="L146" s="21">
        <v>12</v>
      </c>
      <c r="M146" s="21">
        <v>12</v>
      </c>
      <c r="N146" s="21">
        <v>12</v>
      </c>
      <c r="O146" s="21">
        <v>12</v>
      </c>
      <c r="P146" s="21">
        <v>12</v>
      </c>
      <c r="Q146" s="21">
        <v>12</v>
      </c>
      <c r="R146" s="21">
        <v>12</v>
      </c>
      <c r="S146" s="21">
        <v>12</v>
      </c>
      <c r="T146" s="21">
        <v>12</v>
      </c>
      <c r="U146" s="21">
        <v>12</v>
      </c>
      <c r="V146" s="21">
        <v>12</v>
      </c>
      <c r="W146" s="21">
        <v>12</v>
      </c>
      <c r="X146" s="21">
        <v>12</v>
      </c>
      <c r="Y146" s="21">
        <v>12</v>
      </c>
      <c r="Z146" s="21">
        <v>12</v>
      </c>
      <c r="AA146" s="21">
        <v>12</v>
      </c>
      <c r="AB146" s="21">
        <v>12</v>
      </c>
      <c r="AC146" s="21">
        <v>12</v>
      </c>
      <c r="AD146" s="21">
        <v>12</v>
      </c>
      <c r="AE146" s="21">
        <v>12</v>
      </c>
      <c r="AF146" s="21">
        <v>12</v>
      </c>
      <c r="AG146" s="21">
        <v>12</v>
      </c>
      <c r="AH146" s="21">
        <v>12</v>
      </c>
      <c r="AI146" s="21">
        <v>12</v>
      </c>
      <c r="AJ146" s="21">
        <v>12</v>
      </c>
      <c r="AK146" s="23">
        <v>12</v>
      </c>
    </row>
    <row r="147" spans="1:45" ht="39.950000000000003" customHeight="1" thickBot="1" x14ac:dyDescent="0.25">
      <c r="A147" s="3074" t="s">
        <v>1391</v>
      </c>
      <c r="B147" s="3073"/>
      <c r="C147" s="95">
        <v>25</v>
      </c>
      <c r="D147" s="92">
        <v>26</v>
      </c>
      <c r="E147" s="92">
        <v>27</v>
      </c>
      <c r="F147" s="92">
        <v>28</v>
      </c>
      <c r="G147" s="92">
        <v>29</v>
      </c>
      <c r="H147" s="93">
        <v>30</v>
      </c>
      <c r="I147" s="93">
        <v>1</v>
      </c>
      <c r="J147" s="92">
        <v>2</v>
      </c>
      <c r="K147" s="92">
        <v>3</v>
      </c>
      <c r="L147" s="92">
        <v>4</v>
      </c>
      <c r="M147" s="92">
        <v>5</v>
      </c>
      <c r="N147" s="92">
        <v>6</v>
      </c>
      <c r="O147" s="93">
        <v>7</v>
      </c>
      <c r="P147" s="93">
        <v>8</v>
      </c>
      <c r="Q147" s="92">
        <v>9</v>
      </c>
      <c r="R147" s="92">
        <v>10</v>
      </c>
      <c r="S147" s="92">
        <v>11</v>
      </c>
      <c r="T147" s="92">
        <v>12</v>
      </c>
      <c r="U147" s="92">
        <v>13</v>
      </c>
      <c r="V147" s="93">
        <v>14</v>
      </c>
      <c r="W147" s="93">
        <v>15</v>
      </c>
      <c r="X147" s="92">
        <v>16</v>
      </c>
      <c r="Y147" s="92">
        <v>17</v>
      </c>
      <c r="Z147" s="92">
        <v>18</v>
      </c>
      <c r="AA147" s="92">
        <v>19</v>
      </c>
      <c r="AB147" s="92">
        <v>20</v>
      </c>
      <c r="AC147" s="93">
        <v>21</v>
      </c>
      <c r="AD147" s="93">
        <v>22</v>
      </c>
      <c r="AE147" s="92">
        <v>23</v>
      </c>
      <c r="AF147" s="92">
        <v>24</v>
      </c>
      <c r="AG147" s="93">
        <v>25</v>
      </c>
      <c r="AH147" s="93">
        <v>26</v>
      </c>
      <c r="AI147" s="92">
        <v>27</v>
      </c>
      <c r="AJ147" s="93">
        <v>28</v>
      </c>
      <c r="AK147" s="94">
        <v>29</v>
      </c>
    </row>
    <row r="148" spans="1:45" ht="39.950000000000003" customHeight="1" x14ac:dyDescent="0.2">
      <c r="A148" s="3067" t="s">
        <v>4459</v>
      </c>
      <c r="B148" s="3079"/>
      <c r="C148" s="3088" t="s">
        <v>5430</v>
      </c>
      <c r="D148" s="3089"/>
      <c r="E148" s="3089"/>
      <c r="F148" s="3090"/>
      <c r="G148" s="791" t="s">
        <v>5435</v>
      </c>
      <c r="H148" s="2763"/>
      <c r="I148" s="2763"/>
      <c r="J148" s="2795" t="s">
        <v>5495</v>
      </c>
      <c r="K148" s="2796"/>
      <c r="L148" s="2796"/>
      <c r="M148" s="2796"/>
      <c r="N148" s="2797"/>
      <c r="O148" s="2763"/>
      <c r="P148" s="2763"/>
      <c r="Q148" s="835" t="s">
        <v>5517</v>
      </c>
      <c r="R148" s="3099" t="s">
        <v>5515</v>
      </c>
      <c r="S148" s="3099"/>
      <c r="T148" s="3099"/>
      <c r="U148" s="3100"/>
      <c r="V148" s="2760"/>
      <c r="W148" s="2761"/>
      <c r="X148" s="2753" t="s">
        <v>5533</v>
      </c>
      <c r="Y148" s="2754"/>
      <c r="Z148" s="847" t="s">
        <v>5534</v>
      </c>
      <c r="AA148" s="2771" t="s">
        <v>5426</v>
      </c>
      <c r="AB148" s="2772"/>
      <c r="AC148" s="2763"/>
      <c r="AD148" s="2763"/>
      <c r="AE148" s="27"/>
      <c r="AF148" s="27"/>
      <c r="AG148" s="2806" t="s">
        <v>1448</v>
      </c>
      <c r="AH148" s="2806" t="s">
        <v>1449</v>
      </c>
      <c r="AI148" s="27"/>
      <c r="AJ148" s="2937"/>
      <c r="AK148" s="2938"/>
    </row>
    <row r="149" spans="1:45" ht="39.950000000000003" customHeight="1" x14ac:dyDescent="0.2">
      <c r="A149" s="3045" t="s">
        <v>4460</v>
      </c>
      <c r="B149" s="3046"/>
      <c r="C149" s="786"/>
      <c r="D149" s="3103" t="s">
        <v>5438</v>
      </c>
      <c r="E149" s="3104"/>
      <c r="F149" s="3104"/>
      <c r="G149" s="3105"/>
      <c r="H149" s="2763"/>
      <c r="I149" s="2763"/>
      <c r="J149" s="2751" t="s">
        <v>5511</v>
      </c>
      <c r="K149" s="2752"/>
      <c r="L149" s="2752"/>
      <c r="M149" s="3101" t="s">
        <v>5366</v>
      </c>
      <c r="N149" s="3102"/>
      <c r="O149" s="2763"/>
      <c r="P149" s="2763"/>
      <c r="Q149" s="2766" t="s">
        <v>5518</v>
      </c>
      <c r="R149" s="3101"/>
      <c r="S149" s="3101"/>
      <c r="T149" s="3101"/>
      <c r="U149" s="3102"/>
      <c r="V149" s="2762"/>
      <c r="W149" s="2763"/>
      <c r="X149" s="2766" t="s">
        <v>5518</v>
      </c>
      <c r="Y149" s="2767"/>
      <c r="Z149" s="2767"/>
      <c r="AA149" s="2767"/>
      <c r="AB149" s="2768"/>
      <c r="AC149" s="2763"/>
      <c r="AD149" s="2763"/>
      <c r="AE149" s="31"/>
      <c r="AF149" s="31"/>
      <c r="AG149" s="2807"/>
      <c r="AH149" s="2807"/>
      <c r="AI149" s="32"/>
      <c r="AJ149" s="2937"/>
      <c r="AK149" s="2938"/>
      <c r="AM149" s="2"/>
    </row>
    <row r="150" spans="1:45" ht="39.950000000000003" customHeight="1" x14ac:dyDescent="0.2">
      <c r="A150" s="3047" t="s">
        <v>4461</v>
      </c>
      <c r="B150" s="3048"/>
      <c r="C150" s="3112" t="s">
        <v>5425</v>
      </c>
      <c r="D150" s="3113"/>
      <c r="E150" s="3113"/>
      <c r="F150" s="3113"/>
      <c r="G150" s="3113"/>
      <c r="H150" s="2763"/>
      <c r="I150" s="2763"/>
      <c r="J150" s="789" t="str">
        <f>$C$150</f>
        <v>NOS 2103644/1 101962 - 238372</v>
      </c>
      <c r="K150" s="3097" t="s">
        <v>5444</v>
      </c>
      <c r="L150" s="3098"/>
      <c r="M150" s="3098"/>
      <c r="N150" s="3098"/>
      <c r="O150" s="2763"/>
      <c r="P150" s="2763"/>
      <c r="Q150" s="2740" t="s">
        <v>5444</v>
      </c>
      <c r="R150" s="2746"/>
      <c r="S150" s="2758" t="s">
        <v>5529</v>
      </c>
      <c r="T150" s="2758"/>
      <c r="U150" s="2759"/>
      <c r="V150" s="2762"/>
      <c r="W150" s="2763"/>
      <c r="X150" s="3344" t="s">
        <v>5366</v>
      </c>
      <c r="Y150" s="3344"/>
      <c r="Z150" s="3344"/>
      <c r="AA150" s="3344"/>
      <c r="AB150" s="854" t="s">
        <v>5530</v>
      </c>
      <c r="AC150" s="2763"/>
      <c r="AD150" s="2763"/>
      <c r="AE150" s="33"/>
      <c r="AF150" s="33"/>
      <c r="AG150" s="2807"/>
      <c r="AH150" s="2807"/>
      <c r="AI150" s="33"/>
      <c r="AJ150" s="2937"/>
      <c r="AK150" s="2938"/>
      <c r="AM150" s="2"/>
    </row>
    <row r="151" spans="1:45" ht="39.950000000000003" customHeight="1" x14ac:dyDescent="0.2">
      <c r="A151" s="3047" t="s">
        <v>4462</v>
      </c>
      <c r="B151" s="3048"/>
      <c r="C151" s="3116" t="s">
        <v>5426</v>
      </c>
      <c r="D151" s="3117"/>
      <c r="E151" s="3117"/>
      <c r="F151" s="3117"/>
      <c r="G151" s="3118"/>
      <c r="H151" s="2763"/>
      <c r="I151" s="2763"/>
      <c r="J151" s="3116" t="s">
        <v>5426</v>
      </c>
      <c r="K151" s="3117"/>
      <c r="L151" s="792" t="s">
        <v>5422</v>
      </c>
      <c r="M151" s="3320" t="s">
        <v>5447</v>
      </c>
      <c r="N151" s="3321"/>
      <c r="O151" s="2763"/>
      <c r="P151" s="2763"/>
      <c r="Q151" s="3093" t="s">
        <v>5446</v>
      </c>
      <c r="R151" s="3094"/>
      <c r="S151" s="2758" t="s">
        <v>5529</v>
      </c>
      <c r="T151" s="2759"/>
      <c r="U151" s="795" t="s">
        <v>5445</v>
      </c>
      <c r="V151" s="2762"/>
      <c r="W151" s="2763"/>
      <c r="X151" s="3342" t="s">
        <v>5433</v>
      </c>
      <c r="Y151" s="3343"/>
      <c r="Z151" s="3343"/>
      <c r="AA151" s="3343"/>
      <c r="AB151" s="794" t="s">
        <v>5435</v>
      </c>
      <c r="AC151" s="2763"/>
      <c r="AD151" s="2763"/>
      <c r="AE151" s="82"/>
      <c r="AF151" s="32"/>
      <c r="AG151" s="2807"/>
      <c r="AH151" s="2807"/>
      <c r="AI151" s="29"/>
      <c r="AJ151" s="2937"/>
      <c r="AK151" s="2938"/>
      <c r="AP151" s="3316"/>
      <c r="AQ151" s="3317"/>
    </row>
    <row r="152" spans="1:45" ht="39.950000000000003" customHeight="1" x14ac:dyDescent="0.2">
      <c r="A152" s="3047" t="s">
        <v>4463</v>
      </c>
      <c r="B152" s="3048"/>
      <c r="C152" s="3106" t="s">
        <v>5423</v>
      </c>
      <c r="D152" s="3107"/>
      <c r="E152" s="3107"/>
      <c r="F152" s="3107"/>
      <c r="G152" s="3108"/>
      <c r="H152" s="2763"/>
      <c r="I152" s="2763"/>
      <c r="J152" s="3091" t="str">
        <f>$C$152</f>
        <v xml:space="preserve">Billerbeck 2103613/2 101681 - 250102 </v>
      </c>
      <c r="K152" s="3092"/>
      <c r="L152" s="2740" t="s">
        <v>5444</v>
      </c>
      <c r="M152" s="2741"/>
      <c r="N152" s="2742"/>
      <c r="O152" s="2763"/>
      <c r="P152" s="2763"/>
      <c r="Q152" s="2740" t="s">
        <v>5444</v>
      </c>
      <c r="R152" s="2746"/>
      <c r="S152" s="842" t="s">
        <v>5529</v>
      </c>
      <c r="T152" s="3114" t="s">
        <v>5449</v>
      </c>
      <c r="U152" s="3115"/>
      <c r="V152" s="2762"/>
      <c r="W152" s="2763"/>
      <c r="X152" s="2747" t="s">
        <v>5436</v>
      </c>
      <c r="Y152" s="2748"/>
      <c r="Z152" s="2749" t="s">
        <v>5529</v>
      </c>
      <c r="AA152" s="2750"/>
      <c r="AB152" s="122" t="s">
        <v>5549</v>
      </c>
      <c r="AC152" s="2763"/>
      <c r="AD152" s="2763"/>
      <c r="AE152" s="82"/>
      <c r="AF152" s="32"/>
      <c r="AG152" s="2807"/>
      <c r="AH152" s="2807"/>
      <c r="AI152" s="29"/>
      <c r="AJ152" s="2937"/>
      <c r="AK152" s="2938"/>
      <c r="AM152" s="2"/>
      <c r="AP152" s="2746"/>
      <c r="AQ152" s="2746"/>
      <c r="AR152" s="3315"/>
      <c r="AS152" s="2"/>
    </row>
    <row r="153" spans="1:45" ht="39.950000000000003" customHeight="1" x14ac:dyDescent="0.2">
      <c r="A153" s="3045" t="s">
        <v>4464</v>
      </c>
      <c r="B153" s="3046"/>
      <c r="C153" s="2743">
        <v>136900</v>
      </c>
      <c r="D153" s="2744"/>
      <c r="E153" s="2744"/>
      <c r="F153" s="2744"/>
      <c r="G153" s="2745"/>
      <c r="H153" s="2763"/>
      <c r="I153" s="2763"/>
      <c r="J153" s="71"/>
      <c r="K153" s="71"/>
      <c r="L153" s="71"/>
      <c r="M153" s="44"/>
      <c r="N153" s="33"/>
      <c r="O153" s="2763"/>
      <c r="P153" s="2763"/>
      <c r="Q153" s="71"/>
      <c r="R153" s="71"/>
      <c r="S153" s="71"/>
      <c r="T153" s="71"/>
      <c r="U153" s="71"/>
      <c r="V153" s="2762"/>
      <c r="W153" s="2763"/>
      <c r="X153" s="2743">
        <v>136900</v>
      </c>
      <c r="Y153" s="2744"/>
      <c r="Z153" s="2744"/>
      <c r="AA153" s="2744"/>
      <c r="AB153" s="2745"/>
      <c r="AC153" s="2763"/>
      <c r="AD153" s="2763"/>
      <c r="AE153" s="80"/>
      <c r="AF153" s="80"/>
      <c r="AG153" s="2807"/>
      <c r="AH153" s="2807"/>
      <c r="AI153" s="80"/>
      <c r="AJ153" s="2937"/>
      <c r="AK153" s="2938"/>
    </row>
    <row r="154" spans="1:45" ht="39.950000000000003" customHeight="1" x14ac:dyDescent="0.2">
      <c r="A154" s="3057" t="s">
        <v>4465</v>
      </c>
      <c r="B154" s="3076"/>
      <c r="C154" s="2743" t="s">
        <v>5418</v>
      </c>
      <c r="D154" s="2744"/>
      <c r="E154" s="2744"/>
      <c r="F154" s="2744"/>
      <c r="G154" s="2745"/>
      <c r="H154" s="2763"/>
      <c r="I154" s="2763"/>
      <c r="J154" s="73"/>
      <c r="K154" s="73"/>
      <c r="L154" s="73"/>
      <c r="M154" s="44"/>
      <c r="N154" s="57"/>
      <c r="O154" s="2763"/>
      <c r="P154" s="2763"/>
      <c r="Q154" s="73"/>
      <c r="R154" s="73"/>
      <c r="S154" s="73"/>
      <c r="T154" s="73"/>
      <c r="U154" s="73"/>
      <c r="V154" s="2762"/>
      <c r="W154" s="2763"/>
      <c r="X154" s="2743" t="s">
        <v>5418</v>
      </c>
      <c r="Y154" s="2744"/>
      <c r="Z154" s="2744"/>
      <c r="AA154" s="2744"/>
      <c r="AB154" s="2745"/>
      <c r="AC154" s="2763"/>
      <c r="AD154" s="2763"/>
      <c r="AE154" s="31"/>
      <c r="AF154" s="31"/>
      <c r="AG154" s="2807"/>
      <c r="AH154" s="2807"/>
      <c r="AI154" s="32"/>
      <c r="AJ154" s="2937"/>
      <c r="AK154" s="2938"/>
    </row>
    <row r="155" spans="1:45" ht="39.950000000000003" customHeight="1" x14ac:dyDescent="0.2">
      <c r="A155" s="3045" t="s">
        <v>4466</v>
      </c>
      <c r="B155" s="3046"/>
      <c r="C155" s="64"/>
      <c r="D155" s="74"/>
      <c r="E155" s="50"/>
      <c r="F155" s="74"/>
      <c r="G155" s="74"/>
      <c r="H155" s="2763"/>
      <c r="I155" s="2763"/>
      <c r="J155" s="74"/>
      <c r="K155" s="74"/>
      <c r="L155" s="74"/>
      <c r="M155" s="44"/>
      <c r="N155" s="58"/>
      <c r="O155" s="2763"/>
      <c r="P155" s="2763"/>
      <c r="Q155" s="80"/>
      <c r="R155" s="80"/>
      <c r="S155" s="80"/>
      <c r="T155" s="80"/>
      <c r="U155" s="80"/>
      <c r="V155" s="2762"/>
      <c r="W155" s="2763"/>
      <c r="X155" s="48"/>
      <c r="Y155" s="80"/>
      <c r="Z155" s="80"/>
      <c r="AA155" s="80"/>
      <c r="AB155" s="80"/>
      <c r="AC155" s="2763"/>
      <c r="AD155" s="2763"/>
      <c r="AE155" s="31"/>
      <c r="AF155" s="31"/>
      <c r="AG155" s="2807"/>
      <c r="AH155" s="2807"/>
      <c r="AI155" s="32"/>
      <c r="AJ155" s="2937"/>
      <c r="AK155" s="2938"/>
    </row>
    <row r="156" spans="1:45" ht="39.950000000000003" customHeight="1" x14ac:dyDescent="0.2">
      <c r="A156" s="3045" t="s">
        <v>4467</v>
      </c>
      <c r="B156" s="3046"/>
      <c r="C156" s="788" t="s">
        <v>5422</v>
      </c>
      <c r="D156" s="2744">
        <v>136900</v>
      </c>
      <c r="E156" s="2744"/>
      <c r="F156" s="2744"/>
      <c r="G156" s="2745"/>
      <c r="H156" s="2763"/>
      <c r="I156" s="2763"/>
      <c r="J156" s="71"/>
      <c r="K156" s="71"/>
      <c r="L156" s="71"/>
      <c r="M156" s="44"/>
      <c r="N156" s="33"/>
      <c r="O156" s="2763"/>
      <c r="P156" s="2763"/>
      <c r="Q156" s="74"/>
      <c r="R156" s="74"/>
      <c r="S156" s="74"/>
      <c r="T156" s="74"/>
      <c r="U156" s="74"/>
      <c r="V156" s="2762"/>
      <c r="W156" s="2763"/>
      <c r="X156" s="2743">
        <v>136900</v>
      </c>
      <c r="Y156" s="2744"/>
      <c r="Z156" s="2744"/>
      <c r="AA156" s="2744"/>
      <c r="AB156" s="2745"/>
      <c r="AC156" s="2763"/>
      <c r="AD156" s="2763"/>
      <c r="AE156" s="71"/>
      <c r="AF156" s="71"/>
      <c r="AG156" s="2807"/>
      <c r="AH156" s="2807"/>
      <c r="AI156" s="71"/>
      <c r="AJ156" s="2937"/>
      <c r="AK156" s="2938"/>
    </row>
    <row r="157" spans="1:45" ht="39.950000000000003" customHeight="1" x14ac:dyDescent="0.2">
      <c r="A157" s="3045" t="s">
        <v>4468</v>
      </c>
      <c r="B157" s="3046"/>
      <c r="C157" s="65"/>
      <c r="D157" s="75"/>
      <c r="E157" s="50"/>
      <c r="F157" s="75"/>
      <c r="G157" s="75"/>
      <c r="H157" s="2763"/>
      <c r="I157" s="2763"/>
      <c r="J157" s="75"/>
      <c r="K157" s="75"/>
      <c r="L157" s="75"/>
      <c r="M157" s="44"/>
      <c r="N157" s="35"/>
      <c r="O157" s="2763"/>
      <c r="P157" s="2763"/>
      <c r="Q157" s="71"/>
      <c r="R157" s="71"/>
      <c r="S157" s="71"/>
      <c r="T157" s="71"/>
      <c r="U157" s="71"/>
      <c r="V157" s="2762"/>
      <c r="W157" s="2763"/>
      <c r="X157" s="48"/>
      <c r="Y157" s="72"/>
      <c r="Z157" s="72"/>
      <c r="AA157" s="72"/>
      <c r="AB157" s="72"/>
      <c r="AC157" s="2763"/>
      <c r="AD157" s="2763"/>
      <c r="AE157" s="71"/>
      <c r="AF157" s="71"/>
      <c r="AG157" s="2807"/>
      <c r="AH157" s="2807"/>
      <c r="AI157" s="71"/>
      <c r="AJ157" s="2937"/>
      <c r="AK157" s="2938"/>
    </row>
    <row r="158" spans="1:45" ht="39.950000000000003" customHeight="1" x14ac:dyDescent="0.2">
      <c r="A158" s="3045" t="s">
        <v>1410</v>
      </c>
      <c r="B158" s="3046"/>
      <c r="C158" s="66"/>
      <c r="D158" s="76"/>
      <c r="E158" s="50"/>
      <c r="F158" s="76"/>
      <c r="G158" s="76"/>
      <c r="H158" s="2763"/>
      <c r="I158" s="2763"/>
      <c r="J158" s="71"/>
      <c r="K158" s="71"/>
      <c r="L158" s="71"/>
      <c r="M158" s="44"/>
      <c r="N158" s="59"/>
      <c r="O158" s="2763"/>
      <c r="P158" s="2763"/>
      <c r="Q158" s="81"/>
      <c r="R158" s="81"/>
      <c r="S158" s="81"/>
      <c r="T158" s="81"/>
      <c r="U158" s="81"/>
      <c r="V158" s="2762"/>
      <c r="W158" s="2763"/>
      <c r="X158" s="48"/>
      <c r="Y158" s="69"/>
      <c r="Z158" s="69"/>
      <c r="AA158" s="69"/>
      <c r="AB158" s="69"/>
      <c r="AC158" s="2763"/>
      <c r="AD158" s="2763"/>
      <c r="AE158" s="79"/>
      <c r="AF158" s="79"/>
      <c r="AG158" s="2807"/>
      <c r="AH158" s="2807"/>
      <c r="AI158" s="79"/>
      <c r="AJ158" s="2937"/>
      <c r="AK158" s="2938"/>
    </row>
    <row r="159" spans="1:45" ht="39.950000000000003" customHeight="1" x14ac:dyDescent="0.2">
      <c r="A159" s="3045" t="s">
        <v>4469</v>
      </c>
      <c r="B159" s="3046"/>
      <c r="C159" s="2743">
        <v>136900</v>
      </c>
      <c r="D159" s="2744"/>
      <c r="E159" s="2744"/>
      <c r="F159" s="2744"/>
      <c r="G159" s="2745"/>
      <c r="H159" s="2763"/>
      <c r="I159" s="2763"/>
      <c r="J159" s="77"/>
      <c r="K159" s="77"/>
      <c r="L159" s="77"/>
      <c r="M159" s="44"/>
      <c r="N159" s="33"/>
      <c r="O159" s="2763"/>
      <c r="P159" s="2763"/>
      <c r="Q159" s="77"/>
      <c r="R159" s="77"/>
      <c r="S159" s="77"/>
      <c r="T159" s="77"/>
      <c r="U159" s="77"/>
      <c r="V159" s="2762"/>
      <c r="W159" s="2763"/>
      <c r="X159" s="2743">
        <v>136900</v>
      </c>
      <c r="Y159" s="2744"/>
      <c r="Z159" s="2744"/>
      <c r="AA159" s="2744"/>
      <c r="AB159" s="2745"/>
      <c r="AC159" s="2763"/>
      <c r="AD159" s="2763"/>
      <c r="AE159" s="83"/>
      <c r="AF159" s="83"/>
      <c r="AG159" s="2807"/>
      <c r="AH159" s="2807"/>
      <c r="AI159" s="83"/>
      <c r="AJ159" s="2937"/>
      <c r="AK159" s="2938"/>
    </row>
    <row r="160" spans="1:45" ht="39.950000000000003" customHeight="1" x14ac:dyDescent="0.2">
      <c r="A160" s="3047" t="s">
        <v>1409</v>
      </c>
      <c r="B160" s="3048"/>
      <c r="C160" s="36"/>
      <c r="D160" s="37"/>
      <c r="E160" s="50"/>
      <c r="F160" s="37"/>
      <c r="G160" s="46"/>
      <c r="H160" s="2763"/>
      <c r="I160" s="2763"/>
      <c r="J160" s="37"/>
      <c r="K160" s="37"/>
      <c r="L160" s="37"/>
      <c r="M160" s="44"/>
      <c r="N160" s="46"/>
      <c r="O160" s="2763"/>
      <c r="P160" s="2763"/>
      <c r="Q160" s="38"/>
      <c r="R160" s="38"/>
      <c r="S160" s="38"/>
      <c r="T160" s="38"/>
      <c r="U160" s="49"/>
      <c r="V160" s="2762"/>
      <c r="W160" s="2763"/>
      <c r="X160" s="48"/>
      <c r="Y160" s="38"/>
      <c r="Z160" s="38"/>
      <c r="AA160" s="38"/>
      <c r="AB160" s="49"/>
      <c r="AC160" s="2763"/>
      <c r="AD160" s="2763"/>
      <c r="AE160" s="31"/>
      <c r="AF160" s="31"/>
      <c r="AG160" s="2807"/>
      <c r="AH160" s="2807"/>
      <c r="AI160" s="32"/>
      <c r="AJ160" s="2937"/>
      <c r="AK160" s="2938"/>
    </row>
    <row r="161" spans="1:37" ht="39.950000000000003" customHeight="1" x14ac:dyDescent="0.2">
      <c r="A161" s="3049" t="s">
        <v>4470</v>
      </c>
      <c r="B161" s="3048"/>
      <c r="C161" s="2737" t="s">
        <v>5393</v>
      </c>
      <c r="D161" s="2738"/>
      <c r="E161" s="2738"/>
      <c r="F161" s="2738"/>
      <c r="G161" s="2739"/>
      <c r="H161" s="2763"/>
      <c r="I161" s="2763"/>
      <c r="J161" s="2737" t="s">
        <v>5394</v>
      </c>
      <c r="K161" s="2738"/>
      <c r="L161" s="2738"/>
      <c r="M161" s="2738"/>
      <c r="N161" s="2739"/>
      <c r="O161" s="2763"/>
      <c r="P161" s="2763"/>
      <c r="Q161" s="2737" t="s">
        <v>5394</v>
      </c>
      <c r="R161" s="2738"/>
      <c r="S161" s="2738"/>
      <c r="T161" s="2738"/>
      <c r="U161" s="2739"/>
      <c r="V161" s="2762"/>
      <c r="W161" s="2763"/>
      <c r="X161" s="2737" t="s">
        <v>5404</v>
      </c>
      <c r="Y161" s="2738"/>
      <c r="Z161" s="2738"/>
      <c r="AA161" s="2738"/>
      <c r="AB161" s="2739"/>
      <c r="AC161" s="2763"/>
      <c r="AD161" s="2763"/>
      <c r="AE161" s="31"/>
      <c r="AF161" s="31"/>
      <c r="AG161" s="2807"/>
      <c r="AH161" s="2807"/>
      <c r="AI161" s="32"/>
      <c r="AJ161" s="2937"/>
      <c r="AK161" s="2938"/>
    </row>
    <row r="162" spans="1:37" ht="39.950000000000003" customHeight="1" x14ac:dyDescent="0.2">
      <c r="A162" s="3043" t="s">
        <v>4471</v>
      </c>
      <c r="B162" s="3044"/>
      <c r="C162" s="64"/>
      <c r="D162" s="74"/>
      <c r="E162" s="50"/>
      <c r="F162" s="74"/>
      <c r="G162" s="74"/>
      <c r="H162" s="2763"/>
      <c r="I162" s="2763"/>
      <c r="J162" s="79"/>
      <c r="K162" s="79"/>
      <c r="L162" s="79"/>
      <c r="M162" s="44"/>
      <c r="N162" s="60"/>
      <c r="O162" s="2763"/>
      <c r="P162" s="2763"/>
      <c r="Q162" s="79"/>
      <c r="R162" s="79"/>
      <c r="S162" s="79"/>
      <c r="T162" s="79"/>
      <c r="U162" s="79"/>
      <c r="V162" s="2762"/>
      <c r="W162" s="2763"/>
      <c r="X162" s="48"/>
      <c r="Y162" s="75"/>
      <c r="Z162" s="75"/>
      <c r="AA162" s="75"/>
      <c r="AB162" s="75"/>
      <c r="AC162" s="2763"/>
      <c r="AD162" s="2763"/>
      <c r="AE162" s="80"/>
      <c r="AF162" s="80"/>
      <c r="AG162" s="2807"/>
      <c r="AH162" s="2807"/>
      <c r="AI162" s="80"/>
      <c r="AJ162" s="2937"/>
      <c r="AK162" s="2938"/>
    </row>
    <row r="163" spans="1:37" ht="39.950000000000003" customHeight="1" x14ac:dyDescent="0.2">
      <c r="A163" s="3047">
        <v>55</v>
      </c>
      <c r="B163" s="3048"/>
      <c r="C163" s="40"/>
      <c r="D163" s="29"/>
      <c r="E163" s="50"/>
      <c r="F163" s="29"/>
      <c r="G163" s="29"/>
      <c r="H163" s="2763"/>
      <c r="I163" s="2763"/>
      <c r="J163" s="47"/>
      <c r="K163" s="29"/>
      <c r="L163" s="29"/>
      <c r="M163" s="44"/>
      <c r="N163" s="29"/>
      <c r="O163" s="2763"/>
      <c r="P163" s="2763"/>
      <c r="Q163" s="47"/>
      <c r="R163" s="29"/>
      <c r="S163" s="29"/>
      <c r="T163" s="29"/>
      <c r="U163" s="29"/>
      <c r="V163" s="2762"/>
      <c r="W163" s="2763"/>
      <c r="X163" s="48"/>
      <c r="Y163" s="29"/>
      <c r="Z163" s="29"/>
      <c r="AA163" s="29"/>
      <c r="AB163" s="29"/>
      <c r="AC163" s="2763"/>
      <c r="AD163" s="2763"/>
      <c r="AE163" s="47"/>
      <c r="AF163" s="29"/>
      <c r="AG163" s="2807"/>
      <c r="AH163" s="2807"/>
      <c r="AI163" s="29"/>
      <c r="AJ163" s="2937"/>
      <c r="AK163" s="2938"/>
    </row>
    <row r="164" spans="1:37" ht="39.950000000000003" customHeight="1" x14ac:dyDescent="0.2">
      <c r="A164" s="3043" t="s">
        <v>4472</v>
      </c>
      <c r="B164" s="3044"/>
      <c r="C164" s="2736" t="s">
        <v>4485</v>
      </c>
      <c r="D164" s="2736"/>
      <c r="E164" s="2736"/>
      <c r="F164" s="2736"/>
      <c r="G164" s="2736"/>
      <c r="H164" s="2763"/>
      <c r="I164" s="2763"/>
      <c r="J164" s="2736" t="s">
        <v>4485</v>
      </c>
      <c r="K164" s="2736"/>
      <c r="L164" s="2736"/>
      <c r="M164" s="2736"/>
      <c r="N164" s="2736"/>
      <c r="O164" s="2763"/>
      <c r="P164" s="2763"/>
      <c r="Q164" s="3095" t="s">
        <v>4485</v>
      </c>
      <c r="R164" s="3096"/>
      <c r="S164" s="3096"/>
      <c r="T164" s="3096"/>
      <c r="U164" s="3017"/>
      <c r="V164" s="2762"/>
      <c r="W164" s="2763"/>
      <c r="X164" s="2736" t="s">
        <v>4485</v>
      </c>
      <c r="Y164" s="2736"/>
      <c r="Z164" s="2736"/>
      <c r="AA164" s="2736"/>
      <c r="AB164" s="2736"/>
      <c r="AC164" s="2763"/>
      <c r="AD164" s="2763"/>
      <c r="AE164" s="75"/>
      <c r="AF164" s="75"/>
      <c r="AG164" s="2807"/>
      <c r="AH164" s="2807"/>
      <c r="AI164" s="75"/>
      <c r="AJ164" s="2937"/>
      <c r="AK164" s="2938"/>
    </row>
    <row r="165" spans="1:37" ht="39.950000000000003" customHeight="1" x14ac:dyDescent="0.2">
      <c r="A165" s="3077" t="s">
        <v>4473</v>
      </c>
      <c r="B165" s="3078"/>
      <c r="C165" s="3109"/>
      <c r="D165" s="3110"/>
      <c r="E165" s="3111"/>
      <c r="F165" s="35"/>
      <c r="G165" s="825" t="s">
        <v>5502</v>
      </c>
      <c r="H165" s="2763"/>
      <c r="I165" s="2763"/>
      <c r="J165" s="825" t="s">
        <v>5502</v>
      </c>
      <c r="K165" s="2733" t="s">
        <v>1386</v>
      </c>
      <c r="L165" s="2734"/>
      <c r="M165" s="2735"/>
      <c r="N165" s="35"/>
      <c r="O165" s="2763"/>
      <c r="P165" s="2763"/>
      <c r="Q165" s="35"/>
      <c r="R165" s="35"/>
      <c r="S165" s="2755" t="s">
        <v>5432</v>
      </c>
      <c r="T165" s="2756"/>
      <c r="U165" s="793" t="s">
        <v>5441</v>
      </c>
      <c r="V165" s="2762"/>
      <c r="W165" s="2763"/>
      <c r="X165" s="849" t="s">
        <v>5547</v>
      </c>
      <c r="Y165" s="2773" t="s">
        <v>5434</v>
      </c>
      <c r="Z165" s="2773"/>
      <c r="AA165" s="850"/>
      <c r="AB165" s="62"/>
      <c r="AC165" s="2763"/>
      <c r="AD165" s="2763"/>
      <c r="AE165" s="31"/>
      <c r="AF165" s="31"/>
      <c r="AG165" s="2807"/>
      <c r="AH165" s="2807"/>
      <c r="AI165" s="32"/>
      <c r="AJ165" s="2937"/>
      <c r="AK165" s="2938"/>
    </row>
    <row r="166" spans="1:37" ht="39.950000000000003" customHeight="1" x14ac:dyDescent="0.2">
      <c r="A166" s="3047">
        <v>59</v>
      </c>
      <c r="B166" s="3048"/>
      <c r="C166" s="68"/>
      <c r="D166" s="78"/>
      <c r="E166" s="50"/>
      <c r="F166" s="78"/>
      <c r="G166" s="78"/>
      <c r="H166" s="2763"/>
      <c r="I166" s="2763"/>
      <c r="J166" s="78"/>
      <c r="K166" s="78"/>
      <c r="L166" s="78"/>
      <c r="M166" s="44"/>
      <c r="N166" s="56"/>
      <c r="O166" s="2763"/>
      <c r="P166" s="2763"/>
      <c r="Q166" s="78"/>
      <c r="R166" s="78"/>
      <c r="S166" s="78"/>
      <c r="T166" s="78"/>
      <c r="U166" s="78"/>
      <c r="V166" s="2762"/>
      <c r="W166" s="2763"/>
      <c r="X166" s="48"/>
      <c r="Y166" s="78"/>
      <c r="Z166" s="78"/>
      <c r="AA166" s="78"/>
      <c r="AB166" s="78"/>
      <c r="AC166" s="2763"/>
      <c r="AD166" s="2763"/>
      <c r="AE166" s="80"/>
      <c r="AF166" s="80"/>
      <c r="AG166" s="2807"/>
      <c r="AH166" s="2807"/>
      <c r="AI166" s="80"/>
      <c r="AJ166" s="2937"/>
      <c r="AK166" s="2938"/>
    </row>
    <row r="167" spans="1:37" ht="39.950000000000003" customHeight="1" thickBot="1" x14ac:dyDescent="0.25">
      <c r="A167" s="3072">
        <v>60</v>
      </c>
      <c r="B167" s="3073"/>
      <c r="C167" s="41"/>
      <c r="D167" s="42"/>
      <c r="E167" s="53"/>
      <c r="F167" s="42"/>
      <c r="G167" s="42"/>
      <c r="H167" s="2765"/>
      <c r="I167" s="2765"/>
      <c r="J167" s="52"/>
      <c r="K167" s="799"/>
      <c r="L167" s="799"/>
      <c r="M167" s="801"/>
      <c r="N167" s="799"/>
      <c r="O167" s="2765"/>
      <c r="P167" s="2765"/>
      <c r="Q167" s="52"/>
      <c r="R167" s="42"/>
      <c r="S167" s="42"/>
      <c r="T167" s="42"/>
      <c r="U167" s="42"/>
      <c r="V167" s="2764"/>
      <c r="W167" s="2765"/>
      <c r="X167" s="55"/>
      <c r="Y167" s="42"/>
      <c r="Z167" s="42"/>
      <c r="AA167" s="42"/>
      <c r="AB167" s="42"/>
      <c r="AC167" s="2765"/>
      <c r="AD167" s="2765"/>
      <c r="AE167" s="52"/>
      <c r="AF167" s="42"/>
      <c r="AG167" s="2808"/>
      <c r="AH167" s="2808"/>
      <c r="AI167" s="42"/>
      <c r="AJ167" s="2939"/>
      <c r="AK167" s="2940"/>
    </row>
    <row r="168" spans="1:37" ht="39.950000000000003" customHeight="1" thickBot="1" x14ac:dyDescent="0.25">
      <c r="A168" s="797">
        <v>1</v>
      </c>
      <c r="B168" s="797" t="s">
        <v>5497</v>
      </c>
      <c r="C168" s="804"/>
      <c r="D168" s="12"/>
      <c r="E168" s="805"/>
      <c r="F168" s="3339" t="s">
        <v>5394</v>
      </c>
      <c r="G168" s="3340"/>
      <c r="H168" s="3340"/>
      <c r="I168" s="3340"/>
      <c r="J168" s="3341"/>
      <c r="K168" s="827"/>
      <c r="L168" s="829"/>
      <c r="M168" s="829"/>
      <c r="N168" s="829"/>
      <c r="O168" s="806"/>
      <c r="P168" s="806"/>
      <c r="Q168" s="839" t="s">
        <v>5524</v>
      </c>
      <c r="R168" s="839" t="s">
        <v>5495</v>
      </c>
      <c r="S168" s="839" t="s">
        <v>5517</v>
      </c>
      <c r="T168" s="3085" t="s">
        <v>5532</v>
      </c>
      <c r="U168" s="3086"/>
      <c r="V168" s="3086"/>
      <c r="W168" s="3086"/>
      <c r="X168" s="3087"/>
      <c r="Y168" s="3119" t="s">
        <v>5394</v>
      </c>
      <c r="Z168" s="3120"/>
      <c r="AA168" s="3121"/>
      <c r="AB168" s="12"/>
      <c r="AC168" s="806"/>
      <c r="AD168" s="806"/>
      <c r="AE168" s="12"/>
      <c r="AF168" s="12"/>
      <c r="AG168" s="12"/>
      <c r="AH168" s="12"/>
      <c r="AI168" s="12"/>
      <c r="AJ168" s="806"/>
      <c r="AK168" s="807"/>
    </row>
    <row r="169" spans="1:37" ht="39.950000000000003" customHeight="1" thickBot="1" x14ac:dyDescent="0.25">
      <c r="A169" s="797">
        <v>2</v>
      </c>
      <c r="B169" s="797" t="s">
        <v>5497</v>
      </c>
      <c r="C169" s="804"/>
      <c r="D169" s="12"/>
      <c r="E169" s="805"/>
      <c r="F169" s="12"/>
      <c r="G169" s="12"/>
      <c r="H169" s="806"/>
      <c r="I169" s="806"/>
      <c r="J169" s="12"/>
      <c r="K169" s="827"/>
      <c r="L169" s="829"/>
      <c r="M169" s="828"/>
      <c r="N169" s="829"/>
      <c r="O169" s="806"/>
      <c r="P169" s="806"/>
      <c r="Q169" s="12"/>
      <c r="R169" s="12"/>
      <c r="S169" s="12"/>
      <c r="T169" s="3336" t="s">
        <v>5525</v>
      </c>
      <c r="U169" s="3337"/>
      <c r="V169" s="3337"/>
      <c r="W169" s="3337"/>
      <c r="X169" s="3338"/>
      <c r="Y169" s="12"/>
      <c r="Z169" s="12"/>
      <c r="AA169" s="12"/>
      <c r="AB169" s="12"/>
      <c r="AC169" s="806"/>
      <c r="AD169" s="806"/>
      <c r="AE169" s="12"/>
      <c r="AF169" s="12"/>
      <c r="AG169" s="12"/>
      <c r="AH169" s="12"/>
      <c r="AI169" s="12"/>
      <c r="AJ169" s="806"/>
      <c r="AK169" s="807"/>
    </row>
    <row r="170" spans="1:37" ht="39.950000000000003" customHeight="1" thickBot="1" x14ac:dyDescent="0.25">
      <c r="A170" s="797"/>
      <c r="B170" s="797" t="s">
        <v>5498</v>
      </c>
      <c r="C170" s="804"/>
      <c r="D170" s="12"/>
      <c r="E170" s="805"/>
      <c r="F170" s="12"/>
      <c r="G170" s="12"/>
      <c r="H170" s="806"/>
      <c r="I170" s="806"/>
      <c r="J170" s="12"/>
      <c r="K170" s="12"/>
      <c r="L170" s="12"/>
      <c r="M170" s="831" t="s">
        <v>5508</v>
      </c>
      <c r="N170" s="838" t="s">
        <v>5522</v>
      </c>
      <c r="O170" s="806"/>
      <c r="P170" s="806"/>
      <c r="Q170" s="12"/>
      <c r="R170" s="12"/>
      <c r="S170" s="12"/>
      <c r="T170" s="12"/>
      <c r="U170" s="12"/>
      <c r="V170" s="806"/>
      <c r="W170" s="806"/>
      <c r="X170" s="851" t="s">
        <v>5532</v>
      </c>
      <c r="Y170" s="852" t="s">
        <v>5525</v>
      </c>
      <c r="Z170" s="12"/>
      <c r="AA170" s="853" t="s">
        <v>5394</v>
      </c>
      <c r="AB170" s="12"/>
      <c r="AC170" s="806"/>
      <c r="AD170" s="806"/>
      <c r="AE170" s="12"/>
      <c r="AF170" s="12"/>
      <c r="AG170" s="12"/>
      <c r="AH170" s="12"/>
      <c r="AI170" s="12"/>
      <c r="AJ170" s="806"/>
      <c r="AK170" s="807"/>
    </row>
    <row r="171" spans="1:37" ht="39.950000000000003" customHeight="1" thickBot="1" x14ac:dyDescent="0.25">
      <c r="A171" s="797"/>
      <c r="B171" s="808" t="s">
        <v>5499</v>
      </c>
      <c r="C171" s="804"/>
      <c r="D171" s="12"/>
      <c r="E171" s="805"/>
      <c r="F171" s="3141" t="s">
        <v>5401</v>
      </c>
      <c r="G171" s="3142"/>
      <c r="H171" s="806"/>
      <c r="I171" s="806"/>
      <c r="J171" s="2731" t="s">
        <v>5363</v>
      </c>
      <c r="K171" s="2732"/>
      <c r="L171" s="2732"/>
      <c r="M171" s="2732"/>
      <c r="N171" s="830"/>
      <c r="O171" s="806"/>
      <c r="P171" s="806"/>
      <c r="Q171" s="12"/>
      <c r="R171" s="12"/>
      <c r="S171" s="839" t="s">
        <v>5523</v>
      </c>
      <c r="T171" s="839" t="s">
        <v>5495</v>
      </c>
      <c r="U171" s="840" t="s">
        <v>1207</v>
      </c>
      <c r="V171" s="839" t="s">
        <v>5517</v>
      </c>
      <c r="W171" s="840"/>
      <c r="X171" s="840"/>
      <c r="Y171" s="840"/>
      <c r="Z171" s="840"/>
      <c r="AA171" s="12"/>
      <c r="AB171" s="12"/>
      <c r="AC171" s="806"/>
      <c r="AD171" s="806"/>
      <c r="AE171" s="12"/>
      <c r="AF171" s="12"/>
      <c r="AG171" s="12"/>
      <c r="AH171" s="12"/>
      <c r="AI171" s="12"/>
      <c r="AJ171" s="806"/>
      <c r="AK171" s="807"/>
    </row>
    <row r="172" spans="1:37" ht="39.950000000000003" customHeight="1" thickBot="1" x14ac:dyDescent="0.25">
      <c r="A172" s="809"/>
      <c r="B172" s="810"/>
      <c r="C172" s="811"/>
      <c r="D172" s="451"/>
      <c r="E172" s="812"/>
      <c r="F172" s="3083" t="s">
        <v>5257</v>
      </c>
      <c r="G172" s="3084"/>
      <c r="H172" s="813"/>
      <c r="I172" s="813"/>
      <c r="J172" s="451"/>
      <c r="K172" s="451"/>
      <c r="L172" s="451"/>
      <c r="M172" s="451"/>
      <c r="N172" s="451"/>
      <c r="O172" s="813"/>
      <c r="P172" s="813"/>
      <c r="Q172" s="451"/>
      <c r="R172" s="451"/>
      <c r="S172" s="829"/>
      <c r="T172" s="829"/>
      <c r="U172" s="829"/>
      <c r="V172" s="841"/>
      <c r="W172" s="841"/>
      <c r="X172" s="829"/>
      <c r="Y172" s="451"/>
      <c r="Z172" s="451"/>
      <c r="AA172" s="451"/>
      <c r="AB172" s="451"/>
      <c r="AC172" s="813"/>
      <c r="AD172" s="813"/>
      <c r="AE172" s="451"/>
      <c r="AF172" s="451"/>
      <c r="AG172" s="451"/>
      <c r="AH172" s="451"/>
      <c r="AI172" s="451"/>
      <c r="AJ172" s="813"/>
      <c r="AK172" s="814"/>
    </row>
    <row r="173" spans="1:37" ht="39.950000000000003" customHeight="1" x14ac:dyDescent="0.2">
      <c r="A173" s="815"/>
      <c r="B173" s="822" t="s">
        <v>5500</v>
      </c>
      <c r="C173" s="826"/>
      <c r="D173" s="826" t="s">
        <v>5548</v>
      </c>
      <c r="E173" s="826" t="s">
        <v>5538</v>
      </c>
      <c r="F173" s="3345" t="s">
        <v>5503</v>
      </c>
      <c r="G173" s="3345" t="s">
        <v>5539</v>
      </c>
      <c r="H173" s="826" t="s">
        <v>5540</v>
      </c>
      <c r="I173" s="826" t="s">
        <v>5541</v>
      </c>
      <c r="J173" s="826" t="s">
        <v>5542</v>
      </c>
      <c r="K173" s="816"/>
      <c r="L173" s="816"/>
      <c r="M173" s="816"/>
      <c r="N173" s="360"/>
      <c r="O173" s="360"/>
      <c r="P173" s="360"/>
      <c r="Q173" s="360"/>
      <c r="R173" s="360"/>
      <c r="Y173" s="360"/>
      <c r="Z173" s="360"/>
      <c r="AA173" s="360"/>
      <c r="AB173" s="360"/>
      <c r="AC173" s="360"/>
      <c r="AD173" s="360"/>
      <c r="AE173" s="360"/>
      <c r="AF173" s="360"/>
      <c r="AG173" s="360"/>
      <c r="AH173" s="360"/>
      <c r="AI173" s="360"/>
      <c r="AJ173" s="360"/>
      <c r="AK173" s="817"/>
    </row>
    <row r="174" spans="1:37" ht="39.950000000000003" customHeight="1" x14ac:dyDescent="0.2">
      <c r="A174" s="818"/>
      <c r="B174" s="823"/>
      <c r="F174" s="3346"/>
      <c r="G174" s="3346"/>
      <c r="K174" s="2"/>
      <c r="AK174" s="819"/>
    </row>
    <row r="175" spans="1:37" ht="39.950000000000003" customHeight="1" thickBot="1" x14ac:dyDescent="0.25">
      <c r="A175" s="820"/>
      <c r="B175" s="824"/>
      <c r="C175" s="210"/>
      <c r="D175" s="210"/>
      <c r="E175" s="210"/>
      <c r="F175" s="210"/>
      <c r="G175" s="210"/>
      <c r="H175" s="210"/>
      <c r="I175" s="210"/>
      <c r="J175" s="210"/>
      <c r="K175" s="210"/>
      <c r="L175" s="210"/>
      <c r="M175" s="210"/>
      <c r="N175" s="210"/>
      <c r="O175" s="210"/>
      <c r="P175" s="210"/>
      <c r="Q175" s="210"/>
      <c r="R175" s="210"/>
      <c r="S175" s="210"/>
      <c r="T175" s="210"/>
      <c r="U175" s="210"/>
      <c r="V175" s="210"/>
      <c r="W175" s="210"/>
      <c r="X175" s="210"/>
      <c r="Y175" s="210"/>
      <c r="Z175" s="210"/>
      <c r="AA175" s="210"/>
      <c r="AB175" s="210"/>
      <c r="AC175" s="210"/>
      <c r="AD175" s="210"/>
      <c r="AE175" s="210"/>
      <c r="AF175" s="210"/>
      <c r="AG175" s="210"/>
      <c r="AH175" s="210"/>
      <c r="AI175" s="210"/>
      <c r="AJ175" s="210"/>
      <c r="AK175" s="821"/>
    </row>
    <row r="176" spans="1:37" ht="39.950000000000003" customHeight="1" x14ac:dyDescent="0.2">
      <c r="A176" s="3065"/>
      <c r="B176" s="3066"/>
      <c r="C176" s="2791" t="s">
        <v>4437</v>
      </c>
      <c r="D176" s="2757"/>
      <c r="E176" s="2757"/>
      <c r="F176" s="2757"/>
      <c r="G176" s="2757"/>
      <c r="H176" s="2769"/>
      <c r="I176" s="2770"/>
      <c r="J176" s="2782" t="s">
        <v>4438</v>
      </c>
      <c r="K176" s="2782"/>
      <c r="L176" s="2782"/>
      <c r="M176" s="2783"/>
      <c r="N176" s="2783"/>
      <c r="O176" s="2769"/>
      <c r="P176" s="2770"/>
      <c r="Q176" s="2757" t="s">
        <v>4439</v>
      </c>
      <c r="R176" s="2757"/>
      <c r="S176" s="2757"/>
      <c r="T176" s="2757"/>
      <c r="U176" s="2757"/>
      <c r="V176" s="2769"/>
      <c r="W176" s="2770"/>
      <c r="X176" s="2757" t="s">
        <v>4440</v>
      </c>
      <c r="Y176" s="2757"/>
      <c r="Z176" s="2757"/>
      <c r="AA176" s="2757"/>
      <c r="AB176" s="2757"/>
      <c r="AC176" s="2769"/>
      <c r="AD176" s="2770"/>
      <c r="AE176" s="2757" t="s">
        <v>4441</v>
      </c>
      <c r="AF176" s="2757"/>
      <c r="AG176" s="2757"/>
      <c r="AH176" s="2757"/>
      <c r="AI176" s="2757"/>
      <c r="AJ176" s="2769"/>
      <c r="AK176" s="3066"/>
    </row>
    <row r="177" spans="1:37" ht="39.950000000000003" customHeight="1" x14ac:dyDescent="0.2">
      <c r="A177" s="22" t="s">
        <v>1390</v>
      </c>
      <c r="B177" s="25"/>
      <c r="C177" s="24">
        <v>12</v>
      </c>
      <c r="D177" s="21">
        <v>12</v>
      </c>
      <c r="E177" s="21">
        <v>1</v>
      </c>
      <c r="F177" s="21">
        <v>1</v>
      </c>
      <c r="G177" s="21">
        <v>1</v>
      </c>
      <c r="H177" s="21">
        <v>1</v>
      </c>
      <c r="I177" s="21">
        <v>1</v>
      </c>
      <c r="J177" s="21">
        <v>1</v>
      </c>
      <c r="K177" s="21">
        <v>1</v>
      </c>
      <c r="L177" s="21">
        <v>1</v>
      </c>
      <c r="M177" s="21">
        <v>1</v>
      </c>
      <c r="N177" s="21">
        <v>1</v>
      </c>
      <c r="O177" s="21">
        <v>1</v>
      </c>
      <c r="P177" s="21">
        <v>1</v>
      </c>
      <c r="Q177" s="21">
        <v>1</v>
      </c>
      <c r="R177" s="21">
        <v>1</v>
      </c>
      <c r="S177" s="21">
        <v>1</v>
      </c>
      <c r="T177" s="21">
        <v>1</v>
      </c>
      <c r="U177" s="21">
        <v>1</v>
      </c>
      <c r="V177" s="21">
        <v>1</v>
      </c>
      <c r="W177" s="21">
        <v>1</v>
      </c>
      <c r="X177" s="21">
        <v>1</v>
      </c>
      <c r="Y177" s="21">
        <v>1</v>
      </c>
      <c r="Z177" s="21">
        <v>1</v>
      </c>
      <c r="AA177" s="21">
        <v>1</v>
      </c>
      <c r="AB177" s="21">
        <v>1</v>
      </c>
      <c r="AC177" s="21">
        <v>1</v>
      </c>
      <c r="AD177" s="21">
        <v>1</v>
      </c>
      <c r="AE177" s="21">
        <v>1</v>
      </c>
      <c r="AF177" s="21">
        <v>1</v>
      </c>
      <c r="AG177" s="21">
        <v>1</v>
      </c>
      <c r="AH177" s="21">
        <v>1</v>
      </c>
      <c r="AI177" s="21">
        <v>2</v>
      </c>
      <c r="AJ177" s="21">
        <v>2</v>
      </c>
      <c r="AK177" s="23">
        <v>2</v>
      </c>
    </row>
    <row r="178" spans="1:37" ht="39.950000000000003" customHeight="1" thickBot="1" x14ac:dyDescent="0.25">
      <c r="A178" s="3074" t="s">
        <v>1391</v>
      </c>
      <c r="B178" s="3073"/>
      <c r="C178" s="95">
        <v>30</v>
      </c>
      <c r="D178" s="92">
        <v>31</v>
      </c>
      <c r="E178" s="93">
        <v>1</v>
      </c>
      <c r="F178" s="92">
        <v>2</v>
      </c>
      <c r="G178" s="92">
        <v>3</v>
      </c>
      <c r="H178" s="93">
        <v>4</v>
      </c>
      <c r="I178" s="93">
        <v>5</v>
      </c>
      <c r="J178" s="92">
        <v>6</v>
      </c>
      <c r="K178" s="92">
        <v>7</v>
      </c>
      <c r="L178" s="92">
        <v>8</v>
      </c>
      <c r="M178" s="92">
        <v>9</v>
      </c>
      <c r="N178" s="92">
        <v>10</v>
      </c>
      <c r="O178" s="93">
        <v>11</v>
      </c>
      <c r="P178" s="93">
        <v>12</v>
      </c>
      <c r="Q178" s="92">
        <v>13</v>
      </c>
      <c r="R178" s="92">
        <v>14</v>
      </c>
      <c r="S178" s="92">
        <v>15</v>
      </c>
      <c r="T178" s="92">
        <v>16</v>
      </c>
      <c r="U178" s="92">
        <v>17</v>
      </c>
      <c r="V178" s="93">
        <v>18</v>
      </c>
      <c r="W178" s="93">
        <v>19</v>
      </c>
      <c r="X178" s="92">
        <v>20</v>
      </c>
      <c r="Y178" s="92">
        <v>21</v>
      </c>
      <c r="Z178" s="92">
        <v>22</v>
      </c>
      <c r="AA178" s="92">
        <v>23</v>
      </c>
      <c r="AB178" s="92">
        <v>24</v>
      </c>
      <c r="AC178" s="93">
        <v>25</v>
      </c>
      <c r="AD178" s="93">
        <v>26</v>
      </c>
      <c r="AE178" s="92">
        <v>27</v>
      </c>
      <c r="AF178" s="92">
        <v>28</v>
      </c>
      <c r="AG178" s="92">
        <v>29</v>
      </c>
      <c r="AH178" s="92">
        <v>30</v>
      </c>
      <c r="AI178" s="92">
        <v>31</v>
      </c>
      <c r="AJ178" s="93">
        <v>1</v>
      </c>
      <c r="AK178" s="94">
        <v>2</v>
      </c>
    </row>
    <row r="179" spans="1:37" ht="39.950000000000003" customHeight="1" x14ac:dyDescent="0.2">
      <c r="A179" s="3067" t="s">
        <v>4459</v>
      </c>
      <c r="B179" s="3079"/>
      <c r="C179" s="91"/>
      <c r="D179" s="84"/>
      <c r="E179" s="3081" t="s">
        <v>4442</v>
      </c>
      <c r="F179" s="86"/>
      <c r="G179" s="86"/>
      <c r="H179" s="2763"/>
      <c r="I179" s="2763"/>
      <c r="J179" s="87"/>
      <c r="K179" s="87"/>
      <c r="L179" s="87"/>
      <c r="M179" s="88"/>
      <c r="N179" s="27"/>
      <c r="O179" s="2763"/>
      <c r="P179" s="2763"/>
      <c r="Q179" s="89"/>
      <c r="R179" s="26"/>
      <c r="S179" s="27"/>
      <c r="T179" s="27"/>
      <c r="U179" s="27"/>
      <c r="V179" s="2763"/>
      <c r="W179" s="2763"/>
      <c r="X179" s="90"/>
      <c r="Y179" s="28"/>
      <c r="Z179" s="28"/>
      <c r="AA179" s="28"/>
      <c r="AB179" s="28"/>
      <c r="AC179" s="2763"/>
      <c r="AD179" s="2763"/>
      <c r="AE179" s="27"/>
      <c r="AF179" s="27"/>
      <c r="AG179" s="99"/>
      <c r="AH179" s="99"/>
      <c r="AI179" s="27"/>
      <c r="AJ179" s="2937"/>
      <c r="AK179" s="2938"/>
    </row>
    <row r="180" spans="1:37" ht="39.950000000000003" customHeight="1" x14ac:dyDescent="0.2">
      <c r="A180" s="3045" t="s">
        <v>4460</v>
      </c>
      <c r="B180" s="3046"/>
      <c r="C180" s="61"/>
      <c r="D180" s="70"/>
      <c r="E180" s="3082"/>
      <c r="F180" s="836"/>
      <c r="G180" s="837"/>
      <c r="H180" s="2763"/>
      <c r="I180" s="2763"/>
      <c r="J180" s="45"/>
      <c r="K180" s="29"/>
      <c r="L180" s="29"/>
      <c r="M180" s="44"/>
      <c r="N180" s="29"/>
      <c r="O180" s="2763"/>
      <c r="P180" s="2763"/>
      <c r="Q180" s="30"/>
      <c r="R180" s="30"/>
      <c r="S180" s="30"/>
      <c r="T180" s="30"/>
      <c r="U180" s="30"/>
      <c r="V180" s="2763"/>
      <c r="W180" s="2763"/>
      <c r="X180" s="48"/>
      <c r="Y180" s="29"/>
      <c r="Z180" s="29"/>
      <c r="AA180" s="29"/>
      <c r="AB180" s="29"/>
      <c r="AC180" s="2763"/>
      <c r="AD180" s="2763"/>
      <c r="AE180" s="31"/>
      <c r="AF180" s="31"/>
      <c r="AG180" s="97"/>
      <c r="AH180" s="97"/>
      <c r="AI180" s="32"/>
      <c r="AJ180" s="2937"/>
      <c r="AK180" s="2938"/>
    </row>
    <row r="181" spans="1:37" ht="39.950000000000003" customHeight="1" x14ac:dyDescent="0.2">
      <c r="A181" s="3047" t="s">
        <v>4461</v>
      </c>
      <c r="B181" s="3048"/>
      <c r="C181" s="62"/>
      <c r="D181" s="71"/>
      <c r="E181" s="3082"/>
      <c r="F181" s="3332" t="s">
        <v>5443</v>
      </c>
      <c r="G181" s="3333"/>
      <c r="H181" s="2763"/>
      <c r="I181" s="2763"/>
      <c r="J181" s="3318" t="s">
        <v>5448</v>
      </c>
      <c r="K181" s="3334"/>
      <c r="L181" s="3334"/>
      <c r="M181" s="3334"/>
      <c r="N181" s="3335"/>
      <c r="O181" s="2763"/>
      <c r="P181" s="2763"/>
      <c r="Q181" s="31"/>
      <c r="R181" s="32"/>
      <c r="S181" s="32"/>
      <c r="T181" s="32"/>
      <c r="U181" s="32"/>
      <c r="V181" s="2763"/>
      <c r="W181" s="2763"/>
      <c r="X181" s="48"/>
      <c r="Y181" s="31"/>
      <c r="Z181" s="32"/>
      <c r="AA181" s="32"/>
      <c r="AB181" s="32"/>
      <c r="AC181" s="2763"/>
      <c r="AD181" s="2763"/>
      <c r="AE181" s="33"/>
      <c r="AF181" s="33"/>
      <c r="AG181" s="97"/>
      <c r="AH181" s="97"/>
      <c r="AI181" s="33"/>
      <c r="AJ181" s="2937"/>
      <c r="AK181" s="2938"/>
    </row>
    <row r="182" spans="1:37" ht="39.950000000000003" customHeight="1" x14ac:dyDescent="0.2">
      <c r="A182" s="3047" t="s">
        <v>4462</v>
      </c>
      <c r="B182" s="3048"/>
      <c r="C182" s="11"/>
      <c r="D182" s="51"/>
      <c r="E182" s="3082"/>
      <c r="F182" s="3327" t="s">
        <v>5442</v>
      </c>
      <c r="G182" s="3328"/>
      <c r="H182" s="2763"/>
      <c r="I182" s="2763"/>
      <c r="J182" s="2941" t="s">
        <v>5452</v>
      </c>
      <c r="K182" s="2941"/>
      <c r="L182" s="2941"/>
      <c r="M182" s="2941"/>
      <c r="N182" s="2942"/>
      <c r="O182" s="2763"/>
      <c r="P182" s="2763"/>
      <c r="Q182" s="3329" t="s">
        <v>5451</v>
      </c>
      <c r="R182" s="3330"/>
      <c r="S182" s="3331"/>
      <c r="T182" s="30"/>
      <c r="U182" s="30"/>
      <c r="V182" s="2763"/>
      <c r="W182" s="2763"/>
      <c r="X182" s="48"/>
      <c r="Y182" s="29"/>
      <c r="Z182" s="33"/>
      <c r="AA182" s="33"/>
      <c r="AB182" s="29"/>
      <c r="AC182" s="2763"/>
      <c r="AD182" s="2763"/>
      <c r="AE182" s="82"/>
      <c r="AF182" s="32"/>
      <c r="AG182" s="97"/>
      <c r="AH182" s="97"/>
      <c r="AI182" s="29"/>
      <c r="AJ182" s="2937"/>
      <c r="AK182" s="2938"/>
    </row>
    <row r="183" spans="1:37" ht="39.950000000000003" customHeight="1" x14ac:dyDescent="0.2">
      <c r="A183" s="3047" t="s">
        <v>4463</v>
      </c>
      <c r="B183" s="3048"/>
      <c r="C183" s="62"/>
      <c r="D183" s="71"/>
      <c r="E183" s="3082"/>
      <c r="F183" s="3114" t="s">
        <v>5449</v>
      </c>
      <c r="G183" s="3115"/>
      <c r="H183" s="2763"/>
      <c r="I183" s="2763"/>
      <c r="L183" s="30"/>
      <c r="M183" s="44"/>
      <c r="N183" s="30"/>
      <c r="O183" s="2763"/>
      <c r="P183" s="2763"/>
      <c r="Q183" s="30"/>
      <c r="R183" s="30"/>
      <c r="S183" s="30"/>
      <c r="T183" s="30"/>
      <c r="U183" s="30"/>
      <c r="V183" s="2763"/>
      <c r="W183" s="2763"/>
      <c r="X183" s="48"/>
      <c r="Y183" s="30"/>
      <c r="Z183" s="30"/>
      <c r="AA183" s="30"/>
      <c r="AB183" s="30"/>
      <c r="AC183" s="2763"/>
      <c r="AD183" s="2763"/>
      <c r="AE183" s="82"/>
      <c r="AF183" s="32"/>
      <c r="AG183" s="97"/>
      <c r="AH183" s="97"/>
      <c r="AI183" s="29"/>
      <c r="AJ183" s="2937"/>
      <c r="AK183" s="2938"/>
    </row>
    <row r="184" spans="1:37" ht="39.950000000000003" customHeight="1" x14ac:dyDescent="0.2">
      <c r="A184" s="3045" t="s">
        <v>4464</v>
      </c>
      <c r="B184" s="3046"/>
      <c r="C184" s="62"/>
      <c r="D184" s="71"/>
      <c r="E184" s="3082"/>
      <c r="F184" s="72"/>
      <c r="G184" s="72"/>
      <c r="H184" s="2763"/>
      <c r="I184" s="2763"/>
      <c r="J184" s="71"/>
      <c r="K184" s="71"/>
      <c r="L184" s="71"/>
      <c r="M184" s="44"/>
      <c r="N184" s="33"/>
      <c r="O184" s="2763"/>
      <c r="P184" s="2763"/>
      <c r="Q184" s="71"/>
      <c r="R184" s="71"/>
      <c r="S184" s="71"/>
      <c r="T184" s="71"/>
      <c r="U184" s="71"/>
      <c r="V184" s="2763"/>
      <c r="W184" s="2763"/>
      <c r="X184" s="48"/>
      <c r="Y184" s="72"/>
      <c r="Z184" s="72"/>
      <c r="AA184" s="72"/>
      <c r="AB184" s="72"/>
      <c r="AC184" s="2763"/>
      <c r="AD184" s="2763"/>
      <c r="AE184" s="80"/>
      <c r="AF184" s="80"/>
      <c r="AG184" s="97"/>
      <c r="AH184" s="97"/>
      <c r="AI184" s="80"/>
      <c r="AJ184" s="2937"/>
      <c r="AK184" s="2938"/>
    </row>
    <row r="185" spans="1:37" ht="39.950000000000003" customHeight="1" x14ac:dyDescent="0.2">
      <c r="A185" s="3057" t="s">
        <v>4465</v>
      </c>
      <c r="B185" s="3076"/>
      <c r="C185" s="63"/>
      <c r="D185" s="73"/>
      <c r="E185" s="3082"/>
      <c r="F185" s="70"/>
      <c r="G185" s="70"/>
      <c r="H185" s="2763"/>
      <c r="I185" s="2763"/>
      <c r="J185" s="73"/>
      <c r="K185" s="73"/>
      <c r="L185" s="73"/>
      <c r="M185" s="44"/>
      <c r="N185" s="57"/>
      <c r="O185" s="2763"/>
      <c r="P185" s="2763"/>
      <c r="Q185" s="73"/>
      <c r="R185" s="73"/>
      <c r="S185" s="73"/>
      <c r="T185" s="73"/>
      <c r="U185" s="73"/>
      <c r="V185" s="2763"/>
      <c r="W185" s="2763"/>
      <c r="X185" s="48"/>
      <c r="Y185" s="80"/>
      <c r="Z185" s="80"/>
      <c r="AA185" s="80"/>
      <c r="AB185" s="80"/>
      <c r="AC185" s="2763"/>
      <c r="AD185" s="2763"/>
      <c r="AE185" s="31"/>
      <c r="AF185" s="31"/>
      <c r="AG185" s="97"/>
      <c r="AH185" s="97"/>
      <c r="AI185" s="32"/>
      <c r="AJ185" s="2937"/>
      <c r="AK185" s="2938"/>
    </row>
    <row r="186" spans="1:37" ht="39.950000000000003" customHeight="1" x14ac:dyDescent="0.2">
      <c r="A186" s="3045" t="s">
        <v>4466</v>
      </c>
      <c r="B186" s="3046"/>
      <c r="C186" s="64"/>
      <c r="D186" s="74"/>
      <c r="E186" s="3082"/>
      <c r="F186" s="74"/>
      <c r="G186" s="74"/>
      <c r="H186" s="2763"/>
      <c r="I186" s="2763"/>
      <c r="J186" s="74"/>
      <c r="K186" s="74"/>
      <c r="L186" s="74"/>
      <c r="M186" s="44"/>
      <c r="N186" s="58"/>
      <c r="O186" s="2763"/>
      <c r="P186" s="2763"/>
      <c r="Q186" s="80"/>
      <c r="R186" s="80"/>
      <c r="S186" s="80"/>
      <c r="T186" s="80"/>
      <c r="U186" s="80"/>
      <c r="V186" s="2763"/>
      <c r="W186" s="2763"/>
      <c r="X186" s="48"/>
      <c r="Y186" s="80"/>
      <c r="Z186" s="80"/>
      <c r="AA186" s="80"/>
      <c r="AB186" s="80"/>
      <c r="AC186" s="2763"/>
      <c r="AD186" s="2763"/>
      <c r="AE186" s="31"/>
      <c r="AF186" s="31"/>
      <c r="AG186" s="97"/>
      <c r="AH186" s="97"/>
      <c r="AI186" s="32"/>
      <c r="AJ186" s="2937"/>
      <c r="AK186" s="2938"/>
    </row>
    <row r="187" spans="1:37" ht="39.950000000000003" customHeight="1" x14ac:dyDescent="0.2">
      <c r="A187" s="3045" t="s">
        <v>4467</v>
      </c>
      <c r="B187" s="3046"/>
      <c r="C187" s="65"/>
      <c r="D187" s="75"/>
      <c r="E187" s="3082"/>
      <c r="F187" s="75"/>
      <c r="G187" s="75"/>
      <c r="H187" s="2763"/>
      <c r="I187" s="2763"/>
      <c r="J187" s="71"/>
      <c r="K187" s="71"/>
      <c r="L187" s="71"/>
      <c r="M187" s="44"/>
      <c r="N187" s="33"/>
      <c r="O187" s="2763"/>
      <c r="P187" s="2763"/>
      <c r="Q187" s="74"/>
      <c r="R187" s="74"/>
      <c r="S187" s="74"/>
      <c r="T187" s="74"/>
      <c r="U187" s="74"/>
      <c r="V187" s="2763"/>
      <c r="W187" s="2763"/>
      <c r="X187" s="48"/>
      <c r="Y187" s="72"/>
      <c r="Z187" s="72"/>
      <c r="AA187" s="72"/>
      <c r="AB187" s="72"/>
      <c r="AC187" s="2763"/>
      <c r="AD187" s="2763"/>
      <c r="AE187" s="71"/>
      <c r="AF187" s="71"/>
      <c r="AG187" s="97"/>
      <c r="AH187" s="97"/>
      <c r="AI187" s="71"/>
      <c r="AJ187" s="2937"/>
      <c r="AK187" s="2938"/>
    </row>
    <row r="188" spans="1:37" ht="39.950000000000003" customHeight="1" x14ac:dyDescent="0.2">
      <c r="A188" s="3045" t="s">
        <v>4468</v>
      </c>
      <c r="B188" s="3046"/>
      <c r="C188" s="65"/>
      <c r="D188" s="75"/>
      <c r="E188" s="3082"/>
      <c r="F188" s="75"/>
      <c r="G188" s="75"/>
      <c r="H188" s="2763"/>
      <c r="I188" s="2763"/>
      <c r="J188" s="75"/>
      <c r="K188" s="75"/>
      <c r="L188" s="75"/>
      <c r="M188" s="44"/>
      <c r="N188" s="35"/>
      <c r="O188" s="2763"/>
      <c r="P188" s="2763"/>
      <c r="Q188" s="71"/>
      <c r="R188" s="71"/>
      <c r="S188" s="71"/>
      <c r="T188" s="71"/>
      <c r="U188" s="71"/>
      <c r="V188" s="2763"/>
      <c r="W188" s="2763"/>
      <c r="X188" s="48"/>
      <c r="Y188" s="72"/>
      <c r="Z188" s="72"/>
      <c r="AA188" s="72"/>
      <c r="AB188" s="72"/>
      <c r="AC188" s="2763"/>
      <c r="AD188" s="2763"/>
      <c r="AE188" s="71"/>
      <c r="AF188" s="71"/>
      <c r="AG188" s="97"/>
      <c r="AH188" s="97"/>
      <c r="AI188" s="71"/>
      <c r="AJ188" s="2937"/>
      <c r="AK188" s="2938"/>
    </row>
    <row r="189" spans="1:37" ht="39.950000000000003" customHeight="1" x14ac:dyDescent="0.2">
      <c r="A189" s="3045" t="s">
        <v>1410</v>
      </c>
      <c r="B189" s="3046"/>
      <c r="C189" s="66"/>
      <c r="D189" s="76"/>
      <c r="E189" s="3082"/>
      <c r="F189" s="76"/>
      <c r="G189" s="76"/>
      <c r="H189" s="2763"/>
      <c r="I189" s="2763"/>
      <c r="J189" s="71"/>
      <c r="K189" s="71"/>
      <c r="L189" s="71"/>
      <c r="M189" s="44"/>
      <c r="N189" s="59"/>
      <c r="O189" s="2763"/>
      <c r="P189" s="2763"/>
      <c r="Q189" s="81"/>
      <c r="R189" s="81"/>
      <c r="S189" s="81"/>
      <c r="T189" s="81"/>
      <c r="U189" s="81"/>
      <c r="V189" s="2763"/>
      <c r="W189" s="2763"/>
      <c r="X189" s="48"/>
      <c r="Y189" s="69"/>
      <c r="Z189" s="69"/>
      <c r="AA189" s="69"/>
      <c r="AB189" s="69"/>
      <c r="AC189" s="2763"/>
      <c r="AD189" s="2763"/>
      <c r="AE189" s="79"/>
      <c r="AF189" s="79"/>
      <c r="AG189" s="97"/>
      <c r="AH189" s="97"/>
      <c r="AI189" s="79"/>
      <c r="AJ189" s="2937"/>
      <c r="AK189" s="2938"/>
    </row>
    <row r="190" spans="1:37" ht="39.950000000000003" customHeight="1" x14ac:dyDescent="0.2">
      <c r="A190" s="3045" t="s">
        <v>4469</v>
      </c>
      <c r="B190" s="3046"/>
      <c r="C190" s="67"/>
      <c r="D190" s="77"/>
      <c r="E190" s="3082"/>
      <c r="F190" s="77"/>
      <c r="G190" s="77"/>
      <c r="H190" s="2763"/>
      <c r="I190" s="2763"/>
      <c r="J190" s="77"/>
      <c r="K190" s="77"/>
      <c r="L190" s="77"/>
      <c r="M190" s="44"/>
      <c r="N190" s="33"/>
      <c r="O190" s="2763"/>
      <c r="P190" s="2763"/>
      <c r="Q190" s="77"/>
      <c r="R190" s="77"/>
      <c r="S190" s="77"/>
      <c r="T190" s="77"/>
      <c r="U190" s="77"/>
      <c r="V190" s="2763"/>
      <c r="W190" s="2763"/>
      <c r="X190" s="48"/>
      <c r="Y190" s="77"/>
      <c r="Z190" s="77"/>
      <c r="AA190" s="77"/>
      <c r="AB190" s="77"/>
      <c r="AC190" s="2763"/>
      <c r="AD190" s="2763"/>
      <c r="AE190" s="83"/>
      <c r="AF190" s="83"/>
      <c r="AG190" s="97"/>
      <c r="AH190" s="97"/>
      <c r="AI190" s="83"/>
      <c r="AJ190" s="2937"/>
      <c r="AK190" s="2938"/>
    </row>
    <row r="191" spans="1:37" ht="39.950000000000003" customHeight="1" x14ac:dyDescent="0.2">
      <c r="A191" s="3047" t="s">
        <v>1409</v>
      </c>
      <c r="B191" s="3048"/>
      <c r="C191" s="36"/>
      <c r="D191" s="37"/>
      <c r="E191" s="3082"/>
      <c r="F191" s="37"/>
      <c r="G191" s="46"/>
      <c r="H191" s="2763"/>
      <c r="I191" s="2763"/>
      <c r="J191" s="37"/>
      <c r="K191" s="37"/>
      <c r="L191" s="37"/>
      <c r="M191" s="44"/>
      <c r="N191" s="46"/>
      <c r="O191" s="2763"/>
      <c r="P191" s="2763"/>
      <c r="Q191" s="38"/>
      <c r="R191" s="38"/>
      <c r="S191" s="38"/>
      <c r="T191" s="38"/>
      <c r="U191" s="49"/>
      <c r="V191" s="2763"/>
      <c r="W191" s="2763"/>
      <c r="X191" s="48"/>
      <c r="Y191" s="38"/>
      <c r="Z191" s="38"/>
      <c r="AA191" s="38"/>
      <c r="AB191" s="49"/>
      <c r="AC191" s="2763"/>
      <c r="AD191" s="2763"/>
      <c r="AE191" s="31"/>
      <c r="AF191" s="31"/>
      <c r="AG191" s="97"/>
      <c r="AH191" s="97"/>
      <c r="AI191" s="32"/>
      <c r="AJ191" s="2937"/>
      <c r="AK191" s="2938"/>
    </row>
    <row r="192" spans="1:37" ht="39.950000000000003" customHeight="1" x14ac:dyDescent="0.2">
      <c r="A192" s="3049" t="s">
        <v>4470</v>
      </c>
      <c r="B192" s="3048"/>
      <c r="C192" s="36"/>
      <c r="D192" s="37"/>
      <c r="E192" s="3082"/>
      <c r="F192" s="37"/>
      <c r="G192" s="46"/>
      <c r="H192" s="2763"/>
      <c r="I192" s="2763"/>
      <c r="J192" s="30"/>
      <c r="K192" s="30"/>
      <c r="L192" s="30"/>
      <c r="M192" s="44"/>
      <c r="N192" s="30"/>
      <c r="O192" s="2763"/>
      <c r="P192" s="2763"/>
      <c r="Q192" s="33"/>
      <c r="R192" s="29"/>
      <c r="S192" s="29"/>
      <c r="T192" s="29"/>
      <c r="U192" s="29"/>
      <c r="V192" s="2763"/>
      <c r="W192" s="2763"/>
      <c r="X192" s="48"/>
      <c r="Y192" s="39"/>
      <c r="Z192" s="39"/>
      <c r="AA192" s="39"/>
      <c r="AB192" s="39"/>
      <c r="AC192" s="2763"/>
      <c r="AD192" s="2763"/>
      <c r="AE192" s="31"/>
      <c r="AF192" s="31"/>
      <c r="AG192" s="97"/>
      <c r="AH192" s="97"/>
      <c r="AI192" s="32"/>
      <c r="AJ192" s="2937"/>
      <c r="AK192" s="2938"/>
    </row>
    <row r="193" spans="1:37" ht="39.950000000000003" customHeight="1" x14ac:dyDescent="0.2">
      <c r="A193" s="3043" t="s">
        <v>4471</v>
      </c>
      <c r="B193" s="3044"/>
      <c r="C193" s="64"/>
      <c r="D193" s="74"/>
      <c r="E193" s="3082"/>
      <c r="F193" s="74"/>
      <c r="G193" s="74"/>
      <c r="H193" s="2763"/>
      <c r="I193" s="2763"/>
      <c r="J193" s="79"/>
      <c r="K193" s="79"/>
      <c r="L193" s="79"/>
      <c r="M193" s="44"/>
      <c r="N193" s="60"/>
      <c r="O193" s="2763"/>
      <c r="P193" s="2763"/>
      <c r="Q193" s="79"/>
      <c r="R193" s="79"/>
      <c r="S193" s="79"/>
      <c r="T193" s="79"/>
      <c r="U193" s="79"/>
      <c r="V193" s="2763"/>
      <c r="W193" s="2763"/>
      <c r="X193" s="48"/>
      <c r="Y193" s="75"/>
      <c r="Z193" s="75"/>
      <c r="AA193" s="75"/>
      <c r="AB193" s="75"/>
      <c r="AC193" s="2763"/>
      <c r="AD193" s="2763"/>
      <c r="AE193" s="80"/>
      <c r="AF193" s="80"/>
      <c r="AG193" s="97"/>
      <c r="AH193" s="97"/>
      <c r="AI193" s="80"/>
      <c r="AJ193" s="2937"/>
      <c r="AK193" s="2938"/>
    </row>
    <row r="194" spans="1:37" ht="39.950000000000003" customHeight="1" x14ac:dyDescent="0.2">
      <c r="A194" s="3047">
        <v>55</v>
      </c>
      <c r="B194" s="3048"/>
      <c r="C194" s="40"/>
      <c r="D194" s="29"/>
      <c r="E194" s="3082"/>
      <c r="F194" s="29"/>
      <c r="G194" s="29"/>
      <c r="H194" s="2763"/>
      <c r="I194" s="2763"/>
      <c r="J194" s="47"/>
      <c r="K194" s="29"/>
      <c r="L194" s="29"/>
      <c r="M194" s="44"/>
      <c r="N194" s="29"/>
      <c r="O194" s="2763"/>
      <c r="P194" s="2763"/>
      <c r="Q194" s="47"/>
      <c r="R194" s="29"/>
      <c r="S194" s="29"/>
      <c r="T194" s="29"/>
      <c r="U194" s="29"/>
      <c r="V194" s="2763"/>
      <c r="W194" s="2763"/>
      <c r="X194" s="48"/>
      <c r="Y194" s="29"/>
      <c r="Z194" s="29"/>
      <c r="AA194" s="29"/>
      <c r="AB194" s="29"/>
      <c r="AC194" s="2763"/>
      <c r="AD194" s="2763"/>
      <c r="AE194" s="47"/>
      <c r="AF194" s="29"/>
      <c r="AG194" s="97"/>
      <c r="AH194" s="97"/>
      <c r="AI194" s="29"/>
      <c r="AJ194" s="2937"/>
      <c r="AK194" s="2938"/>
    </row>
    <row r="195" spans="1:37" ht="39.950000000000003" customHeight="1" x14ac:dyDescent="0.2">
      <c r="A195" s="3043" t="s">
        <v>4472</v>
      </c>
      <c r="B195" s="3044"/>
      <c r="C195" s="65"/>
      <c r="D195" s="75"/>
      <c r="E195" s="3082"/>
      <c r="F195" s="75"/>
      <c r="G195" s="75"/>
      <c r="H195" s="2763"/>
      <c r="I195" s="2763"/>
      <c r="J195" s="75"/>
      <c r="K195" s="75"/>
      <c r="L195" s="75"/>
      <c r="M195" s="44"/>
      <c r="N195" s="35"/>
      <c r="O195" s="2763"/>
      <c r="P195" s="2763"/>
      <c r="Q195" s="75"/>
      <c r="R195" s="75"/>
      <c r="S195" s="75"/>
      <c r="T195" s="75"/>
      <c r="U195" s="75"/>
      <c r="V195" s="2763"/>
      <c r="W195" s="2763"/>
      <c r="X195" s="48"/>
      <c r="Y195" s="75"/>
      <c r="Z195" s="75"/>
      <c r="AA195" s="75"/>
      <c r="AB195" s="75"/>
      <c r="AC195" s="2763"/>
      <c r="AD195" s="2763"/>
      <c r="AE195" s="75"/>
      <c r="AF195" s="75"/>
      <c r="AG195" s="97"/>
      <c r="AH195" s="97"/>
      <c r="AI195" s="75"/>
      <c r="AJ195" s="2937"/>
      <c r="AK195" s="2938"/>
    </row>
    <row r="196" spans="1:37" ht="39.950000000000003" customHeight="1" x14ac:dyDescent="0.2">
      <c r="A196" s="3077" t="s">
        <v>4473</v>
      </c>
      <c r="B196" s="3078"/>
      <c r="C196" s="34"/>
      <c r="D196" s="35"/>
      <c r="E196" s="3082"/>
      <c r="F196" s="35"/>
      <c r="G196" s="35"/>
      <c r="H196" s="2763"/>
      <c r="I196" s="2763"/>
      <c r="J196" s="35"/>
      <c r="K196" s="35"/>
      <c r="L196" s="35"/>
      <c r="M196" s="44"/>
      <c r="N196" s="35"/>
      <c r="O196" s="2763"/>
      <c r="P196" s="2763"/>
      <c r="Q196" s="35"/>
      <c r="R196" s="35"/>
      <c r="S196" s="35"/>
      <c r="T196" s="35"/>
      <c r="U196" s="35"/>
      <c r="V196" s="2763"/>
      <c r="W196" s="2763"/>
      <c r="X196" s="48"/>
      <c r="Y196" s="32"/>
      <c r="Z196" s="32"/>
      <c r="AA196" s="32"/>
      <c r="AB196" s="32"/>
      <c r="AC196" s="2763"/>
      <c r="AD196" s="2763"/>
      <c r="AE196" s="31"/>
      <c r="AF196" s="31"/>
      <c r="AG196" s="97"/>
      <c r="AH196" s="97"/>
      <c r="AI196" s="32"/>
      <c r="AJ196" s="2937"/>
      <c r="AK196" s="2938"/>
    </row>
    <row r="197" spans="1:37" ht="39.950000000000003" customHeight="1" x14ac:dyDescent="0.2">
      <c r="A197" s="3047">
        <v>59</v>
      </c>
      <c r="B197" s="3048"/>
      <c r="C197" s="68"/>
      <c r="D197" s="78"/>
      <c r="E197" s="3082"/>
      <c r="F197" s="78"/>
      <c r="G197" s="78"/>
      <c r="H197" s="2763"/>
      <c r="I197" s="2763"/>
      <c r="J197" s="78"/>
      <c r="K197" s="78"/>
      <c r="L197" s="78"/>
      <c r="M197" s="44"/>
      <c r="N197" s="56"/>
      <c r="O197" s="2763"/>
      <c r="P197" s="2763"/>
      <c r="Q197" s="78"/>
      <c r="R197" s="78"/>
      <c r="S197" s="78"/>
      <c r="T197" s="78"/>
      <c r="U197" s="78"/>
      <c r="V197" s="2763"/>
      <c r="W197" s="2763"/>
      <c r="X197" s="48"/>
      <c r="Y197" s="78"/>
      <c r="Z197" s="78"/>
      <c r="AA197" s="78"/>
      <c r="AB197" s="78"/>
      <c r="AC197" s="2763"/>
      <c r="AD197" s="2763"/>
      <c r="AE197" s="80"/>
      <c r="AF197" s="80"/>
      <c r="AG197" s="97"/>
      <c r="AH197" s="97"/>
      <c r="AI197" s="80"/>
      <c r="AJ197" s="2937"/>
      <c r="AK197" s="2938"/>
    </row>
    <row r="198" spans="1:37" ht="39.950000000000003" customHeight="1" thickBot="1" x14ac:dyDescent="0.25">
      <c r="A198" s="3072">
        <v>60</v>
      </c>
      <c r="B198" s="3073"/>
      <c r="C198" s="798"/>
      <c r="D198" s="799"/>
      <c r="E198" s="3082"/>
      <c r="F198" s="799"/>
      <c r="G198" s="799"/>
      <c r="H198" s="2763"/>
      <c r="I198" s="2763"/>
      <c r="J198" s="800"/>
      <c r="K198" s="799"/>
      <c r="L198" s="799"/>
      <c r="M198" s="801"/>
      <c r="N198" s="799"/>
      <c r="O198" s="2763"/>
      <c r="P198" s="2763"/>
      <c r="Q198" s="800"/>
      <c r="R198" s="799"/>
      <c r="S198" s="799"/>
      <c r="T198" s="799"/>
      <c r="U198" s="799"/>
      <c r="V198" s="2763"/>
      <c r="W198" s="2763"/>
      <c r="X198" s="802"/>
      <c r="Y198" s="799"/>
      <c r="Z198" s="799"/>
      <c r="AA198" s="799"/>
      <c r="AB198" s="799"/>
      <c r="AC198" s="2763"/>
      <c r="AD198" s="2763"/>
      <c r="AE198" s="800"/>
      <c r="AF198" s="799"/>
      <c r="AG198" s="803"/>
      <c r="AH198" s="803"/>
      <c r="AI198" s="799"/>
      <c r="AJ198" s="2937"/>
      <c r="AK198" s="2938"/>
    </row>
  </sheetData>
  <customSheetViews>
    <customSheetView guid="{4952E460-A0CC-4193-B39B-FD9157215013}" scale="64" showPageBreaks="1" fitToPage="1" printArea="1" state="hidden" topLeftCell="A169">
      <selection activeCell="Q182" sqref="Q182:S182"/>
      <pageMargins left="0.15748031496062992" right="0.19685039370078741" top="0.8" bottom="0.63" header="0.15748031496062992" footer="0.19"/>
      <printOptions horizontalCentered="1" verticalCentered="1" gridLines="1"/>
      <pageSetup paperSize="9" scale="52" fitToHeight="0" orientation="landscape" r:id="rId1"/>
      <headerFooter alignWithMargins="0"/>
    </customSheetView>
    <customSheetView guid="{698F4881-4298-4AB6-984E-F8B011B9F18F}" scale="64" fitToPage="1" state="hidden" topLeftCell="A169">
      <selection activeCell="Q182" sqref="Q182:S182"/>
      <pageMargins left="0.15748031496062992" right="0.19685039370078741" top="0.8" bottom="0.63" header="0.15748031496062992" footer="0.19"/>
      <printOptions horizontalCentered="1" verticalCentered="1" gridLines="1"/>
      <pageSetup paperSize="9" scale="52" fitToHeight="0" orientation="landscape" r:id="rId2"/>
      <headerFooter alignWithMargins="0"/>
    </customSheetView>
    <customSheetView guid="{7CF31FC0-A2A4-4688-92B7-9678E8764428}" scale="64" fitToPage="1" state="hidden" topLeftCell="A169">
      <selection activeCell="Q182" sqref="Q182:S182"/>
      <pageMargins left="0.15748031496062992" right="0.19685039370078741" top="0.8" bottom="0.63" header="0.15748031496062992" footer="0.19"/>
      <printOptions horizontalCentered="1" verticalCentered="1" gridLines="1"/>
      <pageSetup paperSize="9" scale="52" fitToHeight="0" orientation="landscape" r:id="rId3"/>
      <headerFooter alignWithMargins="0"/>
    </customSheetView>
    <customSheetView guid="{E87373D5-2DBC-4BB6-BBDE-73CF70111DDC}" scale="64" fitToPage="1" state="hidden" topLeftCell="A169">
      <selection activeCell="Q182" sqref="Q182:S182"/>
      <pageMargins left="0.15748031496062992" right="0.19685039370078741" top="0.8" bottom="0.63" header="0.15748031496062992" footer="0.19"/>
      <printOptions horizontalCentered="1" verticalCentered="1" gridLines="1"/>
      <pageSetup paperSize="9" scale="52" fitToHeight="0" orientation="landscape" r:id="rId4"/>
      <headerFooter alignWithMargins="0"/>
    </customSheetView>
    <customSheetView guid="{5EE8ACEB-D391-4612-92B6-7F7E727A8D99}" scale="64" showPageBreaks="1" fitToPage="1" printArea="1" state="hidden" topLeftCell="A169">
      <selection activeCell="Q182" sqref="Q182:S182"/>
      <pageMargins left="0.15748031496062992" right="0.19685039370078741" top="0.8" bottom="0.63" header="0.15748031496062992" footer="0.19"/>
      <printOptions horizontalCentered="1" verticalCentered="1" gridLines="1"/>
      <pageSetup paperSize="9" scale="52" fitToHeight="0" orientation="landscape" r:id="rId5"/>
      <headerFooter alignWithMargins="0"/>
    </customSheetView>
  </customSheetViews>
  <mergeCells count="815">
    <mergeCell ref="AE140:AF140"/>
    <mergeCell ref="X140:AB140"/>
    <mergeCell ref="V124:W143"/>
    <mergeCell ref="X135:AB135"/>
    <mergeCell ref="X137:AB137"/>
    <mergeCell ref="F183:G183"/>
    <mergeCell ref="F182:G182"/>
    <mergeCell ref="J182:N182"/>
    <mergeCell ref="Q182:S182"/>
    <mergeCell ref="F181:G181"/>
    <mergeCell ref="Q176:U176"/>
    <mergeCell ref="J181:N181"/>
    <mergeCell ref="T169:X169"/>
    <mergeCell ref="F171:G171"/>
    <mergeCell ref="V176:W176"/>
    <mergeCell ref="F168:J168"/>
    <mergeCell ref="X176:AB176"/>
    <mergeCell ref="H176:I176"/>
    <mergeCell ref="O176:P176"/>
    <mergeCell ref="X151:AA151"/>
    <mergeCell ref="X150:AA150"/>
    <mergeCell ref="F173:F174"/>
    <mergeCell ref="G173:G174"/>
    <mergeCell ref="J176:N176"/>
    <mergeCell ref="AP152:AR152"/>
    <mergeCell ref="AP151:AQ151"/>
    <mergeCell ref="AE145:AI145"/>
    <mergeCell ref="AH148:AH167"/>
    <mergeCell ref="AH137:AI137"/>
    <mergeCell ref="J151:K151"/>
    <mergeCell ref="M149:N149"/>
    <mergeCell ref="Q142:U142"/>
    <mergeCell ref="M151:N151"/>
    <mergeCell ref="O124:P143"/>
    <mergeCell ref="AJ148:AK167"/>
    <mergeCell ref="AC145:AD145"/>
    <mergeCell ref="AJ124:AK143"/>
    <mergeCell ref="AJ145:AK145"/>
    <mergeCell ref="X145:AB145"/>
    <mergeCell ref="AH135:AI135"/>
    <mergeCell ref="AE129:AF129"/>
    <mergeCell ref="AE137:AF137"/>
    <mergeCell ref="AE130:AF130"/>
    <mergeCell ref="X130:AB130"/>
    <mergeCell ref="AH132:AI132"/>
    <mergeCell ref="X153:AB153"/>
    <mergeCell ref="AH130:AI130"/>
    <mergeCell ref="AE135:AF135"/>
    <mergeCell ref="J66:N66"/>
    <mergeCell ref="J47:N47"/>
    <mergeCell ref="J46:N46"/>
    <mergeCell ref="J52:M52"/>
    <mergeCell ref="O76:P95"/>
    <mergeCell ref="Q89:U89"/>
    <mergeCell ref="Q90:U90"/>
    <mergeCell ref="Q94:U94"/>
    <mergeCell ref="Q87:U87"/>
    <mergeCell ref="Q78:R78"/>
    <mergeCell ref="T79:U79"/>
    <mergeCell ref="Q92:U92"/>
    <mergeCell ref="Q81:U81"/>
    <mergeCell ref="Q84:U84"/>
    <mergeCell ref="T80:U80"/>
    <mergeCell ref="Q85:U85"/>
    <mergeCell ref="Q82:U82"/>
    <mergeCell ref="Q80:S80"/>
    <mergeCell ref="T78:U78"/>
    <mergeCell ref="K87:N87"/>
    <mergeCell ref="K77:M77"/>
    <mergeCell ref="J76:J95"/>
    <mergeCell ref="K94:N94"/>
    <mergeCell ref="K92:N92"/>
    <mergeCell ref="K79:L79"/>
    <mergeCell ref="K82:N82"/>
    <mergeCell ref="J68:N68"/>
    <mergeCell ref="C94:G94"/>
    <mergeCell ref="H73:I73"/>
    <mergeCell ref="C73:G73"/>
    <mergeCell ref="C70:G70"/>
    <mergeCell ref="C92:G92"/>
    <mergeCell ref="C76:E76"/>
    <mergeCell ref="K81:N81"/>
    <mergeCell ref="J73:N73"/>
    <mergeCell ref="J70:N70"/>
    <mergeCell ref="AJ1:AK1"/>
    <mergeCell ref="A8:B8"/>
    <mergeCell ref="A11:B11"/>
    <mergeCell ref="A9:B9"/>
    <mergeCell ref="C9:D9"/>
    <mergeCell ref="A10:B10"/>
    <mergeCell ref="X1:AB1"/>
    <mergeCell ref="A1:B1"/>
    <mergeCell ref="J1:N1"/>
    <mergeCell ref="AE1:AI1"/>
    <mergeCell ref="A5:B5"/>
    <mergeCell ref="F5:G5"/>
    <mergeCell ref="AE4:AF4"/>
    <mergeCell ref="C5:D5"/>
    <mergeCell ref="F4:G4"/>
    <mergeCell ref="Q5:S5"/>
    <mergeCell ref="C11:D11"/>
    <mergeCell ref="J11:L11"/>
    <mergeCell ref="F11:G11"/>
    <mergeCell ref="E4:E23"/>
    <mergeCell ref="F18:G18"/>
    <mergeCell ref="K6:L6"/>
    <mergeCell ref="C18:D18"/>
    <mergeCell ref="C22:D22"/>
    <mergeCell ref="O1:P1"/>
    <mergeCell ref="Q11:U11"/>
    <mergeCell ref="Q7:R7"/>
    <mergeCell ref="Q6:S6"/>
    <mergeCell ref="Q9:U9"/>
    <mergeCell ref="AC1:AD1"/>
    <mergeCell ref="R4:S4"/>
    <mergeCell ref="S7:U7"/>
    <mergeCell ref="T5:U5"/>
    <mergeCell ref="Q1:U1"/>
    <mergeCell ref="V1:W1"/>
    <mergeCell ref="T6:U6"/>
    <mergeCell ref="AA5:AB5"/>
    <mergeCell ref="AA4:AB4"/>
    <mergeCell ref="Y5:Z5"/>
    <mergeCell ref="Q25:U25"/>
    <mergeCell ref="Q14:U14"/>
    <mergeCell ref="F8:G8"/>
    <mergeCell ref="J18:L18"/>
    <mergeCell ref="O4:P23"/>
    <mergeCell ref="J20:L20"/>
    <mergeCell ref="Q10:T10"/>
    <mergeCell ref="N4:N23"/>
    <mergeCell ref="S8:U8"/>
    <mergeCell ref="J4:L4"/>
    <mergeCell ref="J13:L13"/>
    <mergeCell ref="J8:K8"/>
    <mergeCell ref="J12:L12"/>
    <mergeCell ref="J9:L9"/>
    <mergeCell ref="M4:M23"/>
    <mergeCell ref="J10:L10"/>
    <mergeCell ref="J22:L22"/>
    <mergeCell ref="J7:K7"/>
    <mergeCell ref="Q22:U22"/>
    <mergeCell ref="Q18:U18"/>
    <mergeCell ref="Q12:U12"/>
    <mergeCell ref="J14:L14"/>
    <mergeCell ref="J15:L15"/>
    <mergeCell ref="F14:G14"/>
    <mergeCell ref="C1:G1"/>
    <mergeCell ref="A19:B19"/>
    <mergeCell ref="A3:B3"/>
    <mergeCell ref="A6:B6"/>
    <mergeCell ref="H1:I1"/>
    <mergeCell ref="A32:B32"/>
    <mergeCell ref="D30:F30"/>
    <mergeCell ref="C31:D31"/>
    <mergeCell ref="A30:B30"/>
    <mergeCell ref="A27:B27"/>
    <mergeCell ref="A31:B31"/>
    <mergeCell ref="A28:B28"/>
    <mergeCell ref="C28:D28"/>
    <mergeCell ref="C29:G29"/>
    <mergeCell ref="A13:B13"/>
    <mergeCell ref="A14:B14"/>
    <mergeCell ref="A15:B15"/>
    <mergeCell ref="A16:B16"/>
    <mergeCell ref="F13:G13"/>
    <mergeCell ref="C25:G25"/>
    <mergeCell ref="C4:D4"/>
    <mergeCell ref="C13:D13"/>
    <mergeCell ref="C14:D14"/>
    <mergeCell ref="C12:D12"/>
    <mergeCell ref="A23:B23"/>
    <mergeCell ref="J25:N25"/>
    <mergeCell ref="H25:I25"/>
    <mergeCell ref="A20:B20"/>
    <mergeCell ref="O25:P25"/>
    <mergeCell ref="H4:I23"/>
    <mergeCell ref="F12:G12"/>
    <mergeCell ref="A7:B7"/>
    <mergeCell ref="A4:B4"/>
    <mergeCell ref="A25:B25"/>
    <mergeCell ref="A22:B22"/>
    <mergeCell ref="A21:B21"/>
    <mergeCell ref="A18:B18"/>
    <mergeCell ref="A17:B17"/>
    <mergeCell ref="C8:D8"/>
    <mergeCell ref="A12:B12"/>
    <mergeCell ref="F10:G10"/>
    <mergeCell ref="F9:G9"/>
    <mergeCell ref="F15:G15"/>
    <mergeCell ref="C15:D15"/>
    <mergeCell ref="F22:G22"/>
    <mergeCell ref="F20:G20"/>
    <mergeCell ref="C20:D20"/>
    <mergeCell ref="C6:D6"/>
    <mergeCell ref="AJ25:AK25"/>
    <mergeCell ref="X25:AB25"/>
    <mergeCell ref="AE25:AI25"/>
    <mergeCell ref="AE12:AI12"/>
    <mergeCell ref="AE18:AI18"/>
    <mergeCell ref="AJ4:AK23"/>
    <mergeCell ref="AE5:AF5"/>
    <mergeCell ref="AC4:AD23"/>
    <mergeCell ref="AE11:AI11"/>
    <mergeCell ref="Y14:AB14"/>
    <mergeCell ref="Y21:AB21"/>
    <mergeCell ref="AG4:AI4"/>
    <mergeCell ref="AG5:AH5"/>
    <mergeCell ref="Y13:AB13"/>
    <mergeCell ref="AG6:AI6"/>
    <mergeCell ref="Z6:AB6"/>
    <mergeCell ref="AE6:AF6"/>
    <mergeCell ref="AC25:AD25"/>
    <mergeCell ref="AE22:AI22"/>
    <mergeCell ref="AE14:AI14"/>
    <mergeCell ref="AE13:AI13"/>
    <mergeCell ref="Y7:AB7"/>
    <mergeCell ref="AF7:AI7"/>
    <mergeCell ref="Q20:U20"/>
    <mergeCell ref="T17:U17"/>
    <mergeCell ref="Z8:AB8"/>
    <mergeCell ref="AE20:AI20"/>
    <mergeCell ref="AE8:AI8"/>
    <mergeCell ref="Q13:U13"/>
    <mergeCell ref="Q15:U15"/>
    <mergeCell ref="Y12:AB12"/>
    <mergeCell ref="Y9:AB9"/>
    <mergeCell ref="AA17:AB17"/>
    <mergeCell ref="Y10:AB10"/>
    <mergeCell ref="Y20:AB20"/>
    <mergeCell ref="Y11:AB11"/>
    <mergeCell ref="AE10:AI10"/>
    <mergeCell ref="AE9:AI9"/>
    <mergeCell ref="J57:N57"/>
    <mergeCell ref="H49:I49"/>
    <mergeCell ref="J53:M53"/>
    <mergeCell ref="H52:I71"/>
    <mergeCell ref="C10:D10"/>
    <mergeCell ref="AE15:AI15"/>
    <mergeCell ref="Y17:Z17"/>
    <mergeCell ref="AE17:AI17"/>
    <mergeCell ref="V25:W25"/>
    <mergeCell ref="X4:X23"/>
    <mergeCell ref="Y22:AB22"/>
    <mergeCell ref="Y15:AB15"/>
    <mergeCell ref="Y18:AB18"/>
    <mergeCell ref="Z55:AA55"/>
    <mergeCell ref="X65:AB65"/>
    <mergeCell ref="V4:W23"/>
    <mergeCell ref="X60:AB60"/>
    <mergeCell ref="X58:AB58"/>
    <mergeCell ref="X57:AB57"/>
    <mergeCell ref="X53:AB53"/>
    <mergeCell ref="X55:Y55"/>
    <mergeCell ref="X56:AB56"/>
    <mergeCell ref="V49:W49"/>
    <mergeCell ref="Y41:Z41"/>
    <mergeCell ref="O73:P73"/>
    <mergeCell ref="O49:P49"/>
    <mergeCell ref="O52:P71"/>
    <mergeCell ref="J65:N65"/>
    <mergeCell ref="J63:N63"/>
    <mergeCell ref="A29:B29"/>
    <mergeCell ref="J29:M29"/>
    <mergeCell ref="J34:L34"/>
    <mergeCell ref="M34:N34"/>
    <mergeCell ref="E31:G31"/>
    <mergeCell ref="C49:G49"/>
    <mergeCell ref="C52:G52"/>
    <mergeCell ref="C60:G60"/>
    <mergeCell ref="C53:G53"/>
    <mergeCell ref="J49:N49"/>
    <mergeCell ref="J35:N35"/>
    <mergeCell ref="J37:N37"/>
    <mergeCell ref="J42:M42"/>
    <mergeCell ref="M36:N36"/>
    <mergeCell ref="J36:L36"/>
    <mergeCell ref="J45:N45"/>
    <mergeCell ref="K56:M56"/>
    <mergeCell ref="J31:K31"/>
    <mergeCell ref="K30:M30"/>
    <mergeCell ref="C58:G58"/>
    <mergeCell ref="F56:G56"/>
    <mergeCell ref="A58:B58"/>
    <mergeCell ref="C42:G42"/>
    <mergeCell ref="A43:B43"/>
    <mergeCell ref="A45:B45"/>
    <mergeCell ref="C44:G44"/>
    <mergeCell ref="A46:B46"/>
    <mergeCell ref="A42:B42"/>
    <mergeCell ref="C65:G65"/>
    <mergeCell ref="C63:G63"/>
    <mergeCell ref="A80:B80"/>
    <mergeCell ref="A85:B85"/>
    <mergeCell ref="A82:B82"/>
    <mergeCell ref="A81:B81"/>
    <mergeCell ref="E81:G81"/>
    <mergeCell ref="F79:G79"/>
    <mergeCell ref="A77:B77"/>
    <mergeCell ref="A78:B78"/>
    <mergeCell ref="A65:B65"/>
    <mergeCell ref="C68:G68"/>
    <mergeCell ref="C66:G66"/>
    <mergeCell ref="A76:B76"/>
    <mergeCell ref="A75:B75"/>
    <mergeCell ref="A67:B67"/>
    <mergeCell ref="A68:B68"/>
    <mergeCell ref="A63:B63"/>
    <mergeCell ref="A69:B69"/>
    <mergeCell ref="A73:B73"/>
    <mergeCell ref="A71:B71"/>
    <mergeCell ref="A70:B70"/>
    <mergeCell ref="A66:B66"/>
    <mergeCell ref="A101:B101"/>
    <mergeCell ref="AJ73:AK73"/>
    <mergeCell ref="AE80:AH80"/>
    <mergeCell ref="AC76:AD95"/>
    <mergeCell ref="AE79:AH79"/>
    <mergeCell ref="AE91:AI91"/>
    <mergeCell ref="AF87:AI87"/>
    <mergeCell ref="AE90:AI90"/>
    <mergeCell ref="AH77:AI77"/>
    <mergeCell ref="AE78:AH78"/>
    <mergeCell ref="AE89:AI89"/>
    <mergeCell ref="AJ97:AK97"/>
    <mergeCell ref="X93:Y93"/>
    <mergeCell ref="X89:AB89"/>
    <mergeCell ref="X84:AB84"/>
    <mergeCell ref="X83:AB83"/>
    <mergeCell ref="X87:AB87"/>
    <mergeCell ref="H76:I95"/>
    <mergeCell ref="C82:G82"/>
    <mergeCell ref="A79:B79"/>
    <mergeCell ref="A84:B84"/>
    <mergeCell ref="A83:B83"/>
    <mergeCell ref="A90:B90"/>
    <mergeCell ref="A87:B87"/>
    <mergeCell ref="AJ121:AK121"/>
    <mergeCell ref="AH140:AI140"/>
    <mergeCell ref="M124:M143"/>
    <mergeCell ref="AE132:AF132"/>
    <mergeCell ref="AH129:AI129"/>
    <mergeCell ref="Q121:U121"/>
    <mergeCell ref="AH124:AI124"/>
    <mergeCell ref="X125:AA125"/>
    <mergeCell ref="Q138:U138"/>
    <mergeCell ref="Q132:U132"/>
    <mergeCell ref="J121:N121"/>
    <mergeCell ref="AE124:AF124"/>
    <mergeCell ref="AA124:AB124"/>
    <mergeCell ref="X124:Z124"/>
    <mergeCell ref="Q131:U131"/>
    <mergeCell ref="X127:AB127"/>
    <mergeCell ref="AC124:AD143"/>
    <mergeCell ref="X128:AA128"/>
    <mergeCell ref="Q128:U128"/>
    <mergeCell ref="AE127:AF127"/>
    <mergeCell ref="X126:AA126"/>
    <mergeCell ref="AE125:AF125"/>
    <mergeCell ref="AH127:AI127"/>
    <mergeCell ref="Q129:U129"/>
    <mergeCell ref="AJ176:AK176"/>
    <mergeCell ref="AG148:AG167"/>
    <mergeCell ref="A163:B163"/>
    <mergeCell ref="A156:B156"/>
    <mergeCell ref="A176:B176"/>
    <mergeCell ref="D149:G149"/>
    <mergeCell ref="A151:B151"/>
    <mergeCell ref="A154:B154"/>
    <mergeCell ref="A157:B157"/>
    <mergeCell ref="A152:B152"/>
    <mergeCell ref="A160:B160"/>
    <mergeCell ref="A167:B167"/>
    <mergeCell ref="H148:I167"/>
    <mergeCell ref="D156:G156"/>
    <mergeCell ref="C154:G154"/>
    <mergeCell ref="C152:G152"/>
    <mergeCell ref="C161:G161"/>
    <mergeCell ref="C165:E165"/>
    <mergeCell ref="C164:G164"/>
    <mergeCell ref="C150:G150"/>
    <mergeCell ref="T152:U152"/>
    <mergeCell ref="J164:N164"/>
    <mergeCell ref="C151:G151"/>
    <mergeCell ref="Y168:AA168"/>
    <mergeCell ref="AC176:AD176"/>
    <mergeCell ref="C176:G176"/>
    <mergeCell ref="AC148:AD167"/>
    <mergeCell ref="AE176:AI176"/>
    <mergeCell ref="A153:B153"/>
    <mergeCell ref="A165:B165"/>
    <mergeCell ref="A164:B164"/>
    <mergeCell ref="A162:B162"/>
    <mergeCell ref="A150:B150"/>
    <mergeCell ref="J161:N161"/>
    <mergeCell ref="F172:G172"/>
    <mergeCell ref="T168:X168"/>
    <mergeCell ref="A158:B158"/>
    <mergeCell ref="C148:F148"/>
    <mergeCell ref="C153:G153"/>
    <mergeCell ref="J152:K152"/>
    <mergeCell ref="Q151:R151"/>
    <mergeCell ref="Q150:R150"/>
    <mergeCell ref="O148:P167"/>
    <mergeCell ref="Q164:U164"/>
    <mergeCell ref="C159:G159"/>
    <mergeCell ref="K150:N150"/>
    <mergeCell ref="R148:U148"/>
    <mergeCell ref="Q149:U149"/>
    <mergeCell ref="AJ179:AK198"/>
    <mergeCell ref="A179:B179"/>
    <mergeCell ref="H179:I198"/>
    <mergeCell ref="O179:P198"/>
    <mergeCell ref="V179:W198"/>
    <mergeCell ref="A178:B178"/>
    <mergeCell ref="AC179:AD198"/>
    <mergeCell ref="A198:B198"/>
    <mergeCell ref="A186:B186"/>
    <mergeCell ref="A181:B181"/>
    <mergeCell ref="E179:E198"/>
    <mergeCell ref="A185:B185"/>
    <mergeCell ref="A197:B197"/>
    <mergeCell ref="A191:B191"/>
    <mergeCell ref="A188:B188"/>
    <mergeCell ref="A184:B184"/>
    <mergeCell ref="A192:B192"/>
    <mergeCell ref="A193:B193"/>
    <mergeCell ref="A196:B196"/>
    <mergeCell ref="A190:B190"/>
    <mergeCell ref="A195:B195"/>
    <mergeCell ref="A182:B182"/>
    <mergeCell ref="A187:B187"/>
    <mergeCell ref="A183:B183"/>
    <mergeCell ref="A189:B189"/>
    <mergeCell ref="A149:B149"/>
    <mergeCell ref="A194:B194"/>
    <mergeCell ref="A161:B161"/>
    <mergeCell ref="A147:B147"/>
    <mergeCell ref="A142:B142"/>
    <mergeCell ref="A180:B180"/>
    <mergeCell ref="A145:B145"/>
    <mergeCell ref="A155:B155"/>
    <mergeCell ref="A159:B159"/>
    <mergeCell ref="A148:B148"/>
    <mergeCell ref="A166:B166"/>
    <mergeCell ref="A143:B143"/>
    <mergeCell ref="A129:B129"/>
    <mergeCell ref="A130:B130"/>
    <mergeCell ref="A128:B128"/>
    <mergeCell ref="A131:B131"/>
    <mergeCell ref="A133:B133"/>
    <mergeCell ref="A138:B138"/>
    <mergeCell ref="A139:B139"/>
    <mergeCell ref="A140:B140"/>
    <mergeCell ref="A134:B134"/>
    <mergeCell ref="A137:B137"/>
    <mergeCell ref="A132:B132"/>
    <mergeCell ref="A141:B141"/>
    <mergeCell ref="A88:B88"/>
    <mergeCell ref="A95:B95"/>
    <mergeCell ref="A86:B86"/>
    <mergeCell ref="A94:B94"/>
    <mergeCell ref="A91:B91"/>
    <mergeCell ref="A99:B99"/>
    <mergeCell ref="A102:B102"/>
    <mergeCell ref="A103:B103"/>
    <mergeCell ref="A104:B104"/>
    <mergeCell ref="A136:B136"/>
    <mergeCell ref="A89:B89"/>
    <mergeCell ref="A93:B93"/>
    <mergeCell ref="A135:B135"/>
    <mergeCell ref="A126:B126"/>
    <mergeCell ref="A97:B97"/>
    <mergeCell ref="A92:B92"/>
    <mergeCell ref="A100:B100"/>
    <mergeCell ref="A121:B121"/>
    <mergeCell ref="A119:B119"/>
    <mergeCell ref="A117:B117"/>
    <mergeCell ref="A113:B113"/>
    <mergeCell ref="A112:B112"/>
    <mergeCell ref="A125:B125"/>
    <mergeCell ref="A127:B127"/>
    <mergeCell ref="A105:B105"/>
    <mergeCell ref="A110:B110"/>
    <mergeCell ref="A106:B106"/>
    <mergeCell ref="A111:B111"/>
    <mergeCell ref="A123:B123"/>
    <mergeCell ref="A124:B124"/>
    <mergeCell ref="A108:B108"/>
    <mergeCell ref="A118:B118"/>
    <mergeCell ref="A114:B114"/>
    <mergeCell ref="A115:B115"/>
    <mergeCell ref="A116:B116"/>
    <mergeCell ref="A107:B107"/>
    <mergeCell ref="A109:B109"/>
    <mergeCell ref="A62:B62"/>
    <mergeCell ref="A64:B64"/>
    <mergeCell ref="F32:G32"/>
    <mergeCell ref="C39:G39"/>
    <mergeCell ref="C34:G34"/>
    <mergeCell ref="C38:G38"/>
    <mergeCell ref="A60:B60"/>
    <mergeCell ref="A49:B49"/>
    <mergeCell ref="A53:B53"/>
    <mergeCell ref="A52:B52"/>
    <mergeCell ref="A59:B59"/>
    <mergeCell ref="A56:B56"/>
    <mergeCell ref="A55:B55"/>
    <mergeCell ref="A57:B57"/>
    <mergeCell ref="C37:G37"/>
    <mergeCell ref="C35:G35"/>
    <mergeCell ref="A54:B54"/>
    <mergeCell ref="C46:G46"/>
    <mergeCell ref="C47:G47"/>
    <mergeCell ref="A47:B47"/>
    <mergeCell ref="A51:B51"/>
    <mergeCell ref="C56:D56"/>
    <mergeCell ref="C57:G57"/>
    <mergeCell ref="A61:B61"/>
    <mergeCell ref="J60:N60"/>
    <mergeCell ref="J58:N58"/>
    <mergeCell ref="A44:B44"/>
    <mergeCell ref="A35:B35"/>
    <mergeCell ref="A40:B40"/>
    <mergeCell ref="A37:B37"/>
    <mergeCell ref="A38:B38"/>
    <mergeCell ref="A41:B41"/>
    <mergeCell ref="A39:B39"/>
    <mergeCell ref="A36:B36"/>
    <mergeCell ref="J44:N44"/>
    <mergeCell ref="C45:F45"/>
    <mergeCell ref="C43:G43"/>
    <mergeCell ref="C41:G41"/>
    <mergeCell ref="C40:G40"/>
    <mergeCell ref="J43:N43"/>
    <mergeCell ref="H28:I47"/>
    <mergeCell ref="A33:B33"/>
    <mergeCell ref="A34:B34"/>
    <mergeCell ref="E28:F28"/>
    <mergeCell ref="J33:N33"/>
    <mergeCell ref="J38:N38"/>
    <mergeCell ref="K32:L32"/>
    <mergeCell ref="J39:N39"/>
    <mergeCell ref="J28:L28"/>
    <mergeCell ref="C32:E32"/>
    <mergeCell ref="C33:G33"/>
    <mergeCell ref="C36:G36"/>
    <mergeCell ref="Q33:U33"/>
    <mergeCell ref="R29:U29"/>
    <mergeCell ref="T28:U28"/>
    <mergeCell ref="Q28:S28"/>
    <mergeCell ref="S30:U30"/>
    <mergeCell ref="M28:N28"/>
    <mergeCell ref="O28:P47"/>
    <mergeCell ref="Q42:U42"/>
    <mergeCell ref="Q44:U44"/>
    <mergeCell ref="Q43:U43"/>
    <mergeCell ref="L31:M31"/>
    <mergeCell ref="Q38:U38"/>
    <mergeCell ref="Q39:U39"/>
    <mergeCell ref="Q49:U49"/>
    <mergeCell ref="S52:U52"/>
    <mergeCell ref="Q63:U63"/>
    <mergeCell ref="X31:Y31"/>
    <mergeCell ref="Q37:U37"/>
    <mergeCell ref="Q34:U34"/>
    <mergeCell ref="Y28:AB28"/>
    <mergeCell ref="X30:Y30"/>
    <mergeCell ref="X29:Z29"/>
    <mergeCell ref="Q36:U36"/>
    <mergeCell ref="X36:AB36"/>
    <mergeCell ref="S31:T31"/>
    <mergeCell ref="Q32:T32"/>
    <mergeCell ref="AA29:AB29"/>
    <mergeCell ref="Q35:U35"/>
    <mergeCell ref="X42:AB42"/>
    <mergeCell ref="AA41:AB41"/>
    <mergeCell ref="X34:AB34"/>
    <mergeCell ref="V28:W47"/>
    <mergeCell ref="X44:AB44"/>
    <mergeCell ref="S53:U53"/>
    <mergeCell ref="R55:T55"/>
    <mergeCell ref="R56:S56"/>
    <mergeCell ref="S54:U54"/>
    <mergeCell ref="AJ28:AK47"/>
    <mergeCell ref="AE60:AF60"/>
    <mergeCell ref="AF53:AI53"/>
    <mergeCell ref="AE30:AG30"/>
    <mergeCell ref="AF29:AH29"/>
    <mergeCell ref="AJ49:AK49"/>
    <mergeCell ref="AE42:AI42"/>
    <mergeCell ref="AE49:AI49"/>
    <mergeCell ref="AH32:AI32"/>
    <mergeCell ref="AE28:AH28"/>
    <mergeCell ref="AE41:AI41"/>
    <mergeCell ref="AE32:AG32"/>
    <mergeCell ref="AG60:AI60"/>
    <mergeCell ref="AE57:AF57"/>
    <mergeCell ref="AE58:AI58"/>
    <mergeCell ref="AF33:AI33"/>
    <mergeCell ref="AE36:AI36"/>
    <mergeCell ref="AE52:AH52"/>
    <mergeCell ref="AE34:AI34"/>
    <mergeCell ref="AE44:AI44"/>
    <mergeCell ref="AH30:AI30"/>
    <mergeCell ref="AH46:AI46"/>
    <mergeCell ref="AG57:AI57"/>
    <mergeCell ref="AJ76:AK95"/>
    <mergeCell ref="AJ100:AK119"/>
    <mergeCell ref="X118:AB118"/>
    <mergeCell ref="X49:AB49"/>
    <mergeCell ref="AA94:AB94"/>
    <mergeCell ref="AE56:AF56"/>
    <mergeCell ref="AE88:AI88"/>
    <mergeCell ref="AE94:AI94"/>
    <mergeCell ref="AJ52:AK71"/>
    <mergeCell ref="X63:AB63"/>
    <mergeCell ref="X68:AB68"/>
    <mergeCell ref="AE63:AI63"/>
    <mergeCell ref="AE70:AI70"/>
    <mergeCell ref="X101:AA101"/>
    <mergeCell ref="AE84:AI84"/>
    <mergeCell ref="X88:AB88"/>
    <mergeCell ref="AC97:AD97"/>
    <mergeCell ref="X97:AB97"/>
    <mergeCell ref="X82:AB82"/>
    <mergeCell ref="AE97:AI97"/>
    <mergeCell ref="X91:AB91"/>
    <mergeCell ref="X77:Z77"/>
    <mergeCell ref="X76:Z76"/>
    <mergeCell ref="Y80:AB80"/>
    <mergeCell ref="AE65:AI65"/>
    <mergeCell ref="AH76:AI76"/>
    <mergeCell ref="V76:W95"/>
    <mergeCell ref="Q57:U57"/>
    <mergeCell ref="Q88:U88"/>
    <mergeCell ref="Q76:T76"/>
    <mergeCell ref="AE81:AI81"/>
    <mergeCell ref="AE92:AI92"/>
    <mergeCell ref="AE73:AI73"/>
    <mergeCell ref="Q70:U70"/>
    <mergeCell ref="Q60:U60"/>
    <mergeCell ref="Q58:U58"/>
    <mergeCell ref="Q66:U66"/>
    <mergeCell ref="Q65:U65"/>
    <mergeCell ref="X73:AB73"/>
    <mergeCell ref="Y79:AB79"/>
    <mergeCell ref="X78:AB78"/>
    <mergeCell ref="Q53:R53"/>
    <mergeCell ref="V52:W71"/>
    <mergeCell ref="X52:AA52"/>
    <mergeCell ref="Q46:U46"/>
    <mergeCell ref="Q45:U45"/>
    <mergeCell ref="AC28:AD47"/>
    <mergeCell ref="AC49:AD49"/>
    <mergeCell ref="V97:W97"/>
    <mergeCell ref="AE68:AI68"/>
    <mergeCell ref="AC73:AD73"/>
    <mergeCell ref="X81:AB81"/>
    <mergeCell ref="X90:AB90"/>
    <mergeCell ref="X85:AB85"/>
    <mergeCell ref="AE82:AI82"/>
    <mergeCell ref="X70:AB70"/>
    <mergeCell ref="Q97:U97"/>
    <mergeCell ref="Q77:U77"/>
    <mergeCell ref="Q79:S79"/>
    <mergeCell ref="Q73:U73"/>
    <mergeCell ref="X92:AB92"/>
    <mergeCell ref="AC52:AD71"/>
    <mergeCell ref="T56:U56"/>
    <mergeCell ref="Q52:R52"/>
    <mergeCell ref="Q68:U68"/>
    <mergeCell ref="H97:I97"/>
    <mergeCell ref="E104:G104"/>
    <mergeCell ref="J97:N97"/>
    <mergeCell ref="D102:G102"/>
    <mergeCell ref="R104:S104"/>
    <mergeCell ref="O97:P97"/>
    <mergeCell ref="C105:G105"/>
    <mergeCell ref="V73:W73"/>
    <mergeCell ref="J104:K104"/>
    <mergeCell ref="L100:N100"/>
    <mergeCell ref="Q100:S100"/>
    <mergeCell ref="Q91:U91"/>
    <mergeCell ref="Q83:U83"/>
    <mergeCell ref="C77:G77"/>
    <mergeCell ref="C97:G97"/>
    <mergeCell ref="J105:N105"/>
    <mergeCell ref="L103:N103"/>
    <mergeCell ref="L104:N104"/>
    <mergeCell ref="H100:I119"/>
    <mergeCell ref="C114:G114"/>
    <mergeCell ref="C115:G115"/>
    <mergeCell ref="C103:E103"/>
    <mergeCell ref="C87:G87"/>
    <mergeCell ref="D117:E117"/>
    <mergeCell ref="C107:G107"/>
    <mergeCell ref="C111:G111"/>
    <mergeCell ref="C106:G106"/>
    <mergeCell ref="C104:D104"/>
    <mergeCell ref="AA129:AB129"/>
    <mergeCell ref="H121:I121"/>
    <mergeCell ref="C125:D125"/>
    <mergeCell ref="C113:G113"/>
    <mergeCell ref="C108:G108"/>
    <mergeCell ref="C112:G112"/>
    <mergeCell ref="X108:AB108"/>
    <mergeCell ref="X106:AB106"/>
    <mergeCell ref="Q116:S116"/>
    <mergeCell ref="C109:G109"/>
    <mergeCell ref="J116:N116"/>
    <mergeCell ref="C121:G121"/>
    <mergeCell ref="C116:G116"/>
    <mergeCell ref="H124:I143"/>
    <mergeCell ref="C118:G118"/>
    <mergeCell ref="F124:G124"/>
    <mergeCell ref="E128:G128"/>
    <mergeCell ref="C129:G129"/>
    <mergeCell ref="C128:D128"/>
    <mergeCell ref="C126:G126"/>
    <mergeCell ref="AE100:AG100"/>
    <mergeCell ref="AE106:AI106"/>
    <mergeCell ref="AH125:AI125"/>
    <mergeCell ref="J118:K118"/>
    <mergeCell ref="J100:K100"/>
    <mergeCell ref="X102:AB102"/>
    <mergeCell ref="O100:P119"/>
    <mergeCell ref="AE101:AI101"/>
    <mergeCell ref="V100:W119"/>
    <mergeCell ref="Y103:AA103"/>
    <mergeCell ref="Y117:Z117"/>
    <mergeCell ref="L117:N117"/>
    <mergeCell ref="AH104:AI104"/>
    <mergeCell ref="K124:L124"/>
    <mergeCell ref="Q124:U124"/>
    <mergeCell ref="AE121:AI121"/>
    <mergeCell ref="AE116:AI116"/>
    <mergeCell ref="L118:N118"/>
    <mergeCell ref="AA117:AB117"/>
    <mergeCell ref="C124:E124"/>
    <mergeCell ref="Q125:U125"/>
    <mergeCell ref="O121:P121"/>
    <mergeCell ref="J125:L125"/>
    <mergeCell ref="AG124:AG143"/>
    <mergeCell ref="AE126:AF126"/>
    <mergeCell ref="AE118:AI118"/>
    <mergeCell ref="Q118:S118"/>
    <mergeCell ref="T100:T119"/>
    <mergeCell ref="AC121:AD121"/>
    <mergeCell ref="X121:AB121"/>
    <mergeCell ref="AH126:AI126"/>
    <mergeCell ref="X104:AA104"/>
    <mergeCell ref="AC100:AD119"/>
    <mergeCell ref="AE104:AG104"/>
    <mergeCell ref="AH100:AI100"/>
    <mergeCell ref="X116:AB116"/>
    <mergeCell ref="AE103:AH103"/>
    <mergeCell ref="AE102:AI102"/>
    <mergeCell ref="V121:W121"/>
    <mergeCell ref="C138:G138"/>
    <mergeCell ref="C135:G135"/>
    <mergeCell ref="C130:D130"/>
    <mergeCell ref="C133:G133"/>
    <mergeCell ref="E125:G125"/>
    <mergeCell ref="J138:L138"/>
    <mergeCell ref="J148:N148"/>
    <mergeCell ref="C127:F127"/>
    <mergeCell ref="J130:L130"/>
    <mergeCell ref="J135:L135"/>
    <mergeCell ref="J132:L132"/>
    <mergeCell ref="E130:G130"/>
    <mergeCell ref="H145:I145"/>
    <mergeCell ref="J140:L140"/>
    <mergeCell ref="J142:L142"/>
    <mergeCell ref="Q130:U130"/>
    <mergeCell ref="Q127:U127"/>
    <mergeCell ref="J126:L126"/>
    <mergeCell ref="Q140:U140"/>
    <mergeCell ref="J145:N145"/>
    <mergeCell ref="J128:L128"/>
    <mergeCell ref="O145:P145"/>
    <mergeCell ref="J133:L133"/>
    <mergeCell ref="C142:G142"/>
    <mergeCell ref="C140:G140"/>
    <mergeCell ref="J131:L131"/>
    <mergeCell ref="C145:G145"/>
    <mergeCell ref="Q135:U135"/>
    <mergeCell ref="Q133:U133"/>
    <mergeCell ref="J127:L127"/>
    <mergeCell ref="C131:G131"/>
    <mergeCell ref="C132:G132"/>
    <mergeCell ref="J129:L129"/>
    <mergeCell ref="J149:L149"/>
    <mergeCell ref="X148:Y148"/>
    <mergeCell ref="S165:T165"/>
    <mergeCell ref="Q145:U145"/>
    <mergeCell ref="S151:T151"/>
    <mergeCell ref="X156:AB156"/>
    <mergeCell ref="V148:W167"/>
    <mergeCell ref="X149:AB149"/>
    <mergeCell ref="V145:W145"/>
    <mergeCell ref="S150:U150"/>
    <mergeCell ref="AA148:AB148"/>
    <mergeCell ref="X159:AB159"/>
    <mergeCell ref="Y165:Z165"/>
    <mergeCell ref="J171:M171"/>
    <mergeCell ref="K165:M165"/>
    <mergeCell ref="X164:AB164"/>
    <mergeCell ref="X161:AB161"/>
    <mergeCell ref="L152:N152"/>
    <mergeCell ref="X154:AB154"/>
    <mergeCell ref="Q161:U161"/>
    <mergeCell ref="Q152:R152"/>
    <mergeCell ref="X152:Y152"/>
    <mergeCell ref="Z152:AA152"/>
  </mergeCells>
  <phoneticPr fontId="0" type="noConversion"/>
  <printOptions horizontalCentered="1" verticalCentered="1" gridLines="1"/>
  <pageMargins left="0.15748031496062992" right="0.19685039370078741" top="0.8" bottom="0.63" header="0.15748031496062992" footer="0.19"/>
  <pageSetup paperSize="9" scale="52" fitToHeight="0" orientation="landscape" r:id="rId6"/>
  <headerFooter alignWithMargins="0"/>
  <ignoredErrors>
    <ignoredError sqref="J10 Q10 Y18 AE20 C15 F15 J15 Q15 Y20 Q20 A69 F20 J20 C20 A21 A45 A93 A117 A141 A165 Q34 X34 AE34 C58 J58 J66 Q42 X42 AE42 AE36 C60 J60 Q60 X60 C44" numberStoredAsText="1"/>
  </ignoredErrors>
  <drawing r:id="rId7"/>
  <legacyDrawing r:id="rId8"/>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Tabelle8"/>
  <dimension ref="A1:AW2907"/>
  <sheetViews>
    <sheetView topLeftCell="A856" zoomScale="70" zoomScaleNormal="70" zoomScaleSheetLayoutView="100" workbookViewId="0">
      <selection activeCell="X13" sqref="X13:AB13"/>
    </sheetView>
  </sheetViews>
  <sheetFormatPr baseColWidth="10" defaultColWidth="5.7109375" defaultRowHeight="20.100000000000001" customHeight="1" x14ac:dyDescent="0.2"/>
  <cols>
    <col min="1" max="1" width="4" style="1" customWidth="1"/>
    <col min="2" max="2" width="8" style="1" customWidth="1"/>
    <col min="3" max="37" width="7.7109375" style="1" customWidth="1"/>
    <col min="38" max="45" width="5.7109375" style="1"/>
    <col min="46" max="46" width="15" style="1" customWidth="1"/>
    <col min="47" max="16384" width="5.7109375" style="1"/>
  </cols>
  <sheetData>
    <row r="1" spans="1:37" ht="39.950000000000003" customHeight="1" x14ac:dyDescent="0.2">
      <c r="A1" s="3065"/>
      <c r="B1" s="3066"/>
      <c r="C1" s="2791" t="s">
        <v>4437</v>
      </c>
      <c r="D1" s="2757"/>
      <c r="E1" s="2757"/>
      <c r="F1" s="2757"/>
      <c r="G1" s="2757"/>
      <c r="H1" s="2769"/>
      <c r="I1" s="2770"/>
      <c r="J1" s="2782" t="s">
        <v>4438</v>
      </c>
      <c r="K1" s="2782"/>
      <c r="L1" s="2782"/>
      <c r="M1" s="2783"/>
      <c r="N1" s="2783"/>
      <c r="O1" s="2769"/>
      <c r="P1" s="2770"/>
      <c r="Q1" s="2757" t="s">
        <v>4439</v>
      </c>
      <c r="R1" s="2757"/>
      <c r="S1" s="2757"/>
      <c r="T1" s="2757"/>
      <c r="U1" s="2757"/>
      <c r="V1" s="2769"/>
      <c r="W1" s="2770"/>
      <c r="X1" s="2757" t="s">
        <v>4440</v>
      </c>
      <c r="Y1" s="2757"/>
      <c r="Z1" s="2757"/>
      <c r="AA1" s="2757"/>
      <c r="AB1" s="2757"/>
      <c r="AC1" s="2769"/>
      <c r="AD1" s="2770"/>
      <c r="AE1" s="2757" t="s">
        <v>4441</v>
      </c>
      <c r="AF1" s="2757"/>
      <c r="AG1" s="2757"/>
      <c r="AH1" s="2757"/>
      <c r="AI1" s="2757"/>
      <c r="AJ1" s="2769"/>
      <c r="AK1" s="3066"/>
    </row>
    <row r="2" spans="1:37" ht="39.950000000000003" customHeight="1" x14ac:dyDescent="0.2">
      <c r="A2" s="22" t="s">
        <v>1390</v>
      </c>
      <c r="B2" s="25"/>
      <c r="C2" s="24">
        <v>12</v>
      </c>
      <c r="D2" s="21">
        <v>12</v>
      </c>
      <c r="E2" s="21">
        <v>1</v>
      </c>
      <c r="F2" s="21">
        <v>1</v>
      </c>
      <c r="G2" s="21">
        <v>1</v>
      </c>
      <c r="H2" s="21">
        <v>1</v>
      </c>
      <c r="I2" s="21">
        <v>1</v>
      </c>
      <c r="J2" s="21">
        <v>1</v>
      </c>
      <c r="K2" s="21">
        <v>1</v>
      </c>
      <c r="L2" s="21">
        <v>1</v>
      </c>
      <c r="M2" s="21">
        <v>1</v>
      </c>
      <c r="N2" s="21">
        <v>1</v>
      </c>
      <c r="O2" s="21">
        <v>1</v>
      </c>
      <c r="P2" s="21">
        <v>1</v>
      </c>
      <c r="Q2" s="21">
        <v>1</v>
      </c>
      <c r="R2" s="21">
        <v>1</v>
      </c>
      <c r="S2" s="21">
        <v>1</v>
      </c>
      <c r="T2" s="21">
        <v>1</v>
      </c>
      <c r="U2" s="21">
        <v>1</v>
      </c>
      <c r="V2" s="21">
        <v>1</v>
      </c>
      <c r="W2" s="21">
        <v>1</v>
      </c>
      <c r="X2" s="21">
        <v>1</v>
      </c>
      <c r="Y2" s="21">
        <v>1</v>
      </c>
      <c r="Z2" s="21">
        <v>1</v>
      </c>
      <c r="AA2" s="21">
        <v>1</v>
      </c>
      <c r="AB2" s="21">
        <v>1</v>
      </c>
      <c r="AC2" s="21">
        <v>1</v>
      </c>
      <c r="AD2" s="21">
        <v>1</v>
      </c>
      <c r="AE2" s="21">
        <v>1</v>
      </c>
      <c r="AF2" s="21">
        <v>1</v>
      </c>
      <c r="AG2" s="21">
        <v>1</v>
      </c>
      <c r="AH2" s="21">
        <v>1</v>
      </c>
      <c r="AI2" s="21">
        <v>2</v>
      </c>
      <c r="AJ2" s="21">
        <v>2</v>
      </c>
      <c r="AK2" s="23">
        <v>2</v>
      </c>
    </row>
    <row r="3" spans="1:37" ht="39.950000000000003" customHeight="1" thickBot="1" x14ac:dyDescent="0.25">
      <c r="A3" s="3074" t="s">
        <v>1391</v>
      </c>
      <c r="B3" s="3073"/>
      <c r="C3" s="95">
        <v>30</v>
      </c>
      <c r="D3" s="92">
        <v>31</v>
      </c>
      <c r="E3" s="93">
        <v>1</v>
      </c>
      <c r="F3" s="92">
        <v>2</v>
      </c>
      <c r="G3" s="92">
        <v>3</v>
      </c>
      <c r="H3" s="93">
        <v>4</v>
      </c>
      <c r="I3" s="93">
        <v>5</v>
      </c>
      <c r="J3" s="92">
        <v>6</v>
      </c>
      <c r="K3" s="92">
        <v>7</v>
      </c>
      <c r="L3" s="92">
        <v>8</v>
      </c>
      <c r="M3" s="92">
        <v>9</v>
      </c>
      <c r="N3" s="92">
        <v>10</v>
      </c>
      <c r="O3" s="93">
        <v>11</v>
      </c>
      <c r="P3" s="93">
        <v>12</v>
      </c>
      <c r="Q3" s="92">
        <v>13</v>
      </c>
      <c r="R3" s="92">
        <v>14</v>
      </c>
      <c r="S3" s="92">
        <v>15</v>
      </c>
      <c r="T3" s="92">
        <v>16</v>
      </c>
      <c r="U3" s="92">
        <v>17</v>
      </c>
      <c r="V3" s="93">
        <v>18</v>
      </c>
      <c r="W3" s="93">
        <v>19</v>
      </c>
      <c r="X3" s="92">
        <v>20</v>
      </c>
      <c r="Y3" s="92">
        <v>21</v>
      </c>
      <c r="Z3" s="92">
        <v>22</v>
      </c>
      <c r="AA3" s="92">
        <v>23</v>
      </c>
      <c r="AB3" s="92">
        <v>24</v>
      </c>
      <c r="AC3" s="93">
        <v>25</v>
      </c>
      <c r="AD3" s="93">
        <v>26</v>
      </c>
      <c r="AE3" s="92">
        <v>27</v>
      </c>
      <c r="AF3" s="92">
        <v>28</v>
      </c>
      <c r="AG3" s="92">
        <v>29</v>
      </c>
      <c r="AH3" s="92">
        <v>30</v>
      </c>
      <c r="AI3" s="92">
        <v>31</v>
      </c>
      <c r="AJ3" s="93">
        <v>1</v>
      </c>
      <c r="AK3" s="94">
        <v>2</v>
      </c>
    </row>
    <row r="4" spans="1:37" ht="39.950000000000003" customHeight="1" thickBot="1" x14ac:dyDescent="0.25">
      <c r="A4" s="3067" t="s">
        <v>4459</v>
      </c>
      <c r="B4" s="3079"/>
      <c r="C4" s="91"/>
      <c r="D4" s="84"/>
      <c r="E4" s="3081" t="s">
        <v>4442</v>
      </c>
      <c r="F4" s="2771" t="s">
        <v>5426</v>
      </c>
      <c r="G4" s="2772"/>
      <c r="H4" s="2763"/>
      <c r="I4" s="2763"/>
      <c r="J4" s="4735" t="s">
        <v>5426</v>
      </c>
      <c r="K4" s="4735"/>
      <c r="L4" s="4735"/>
      <c r="M4" s="4735"/>
      <c r="N4" s="4735"/>
      <c r="O4" s="2763"/>
      <c r="P4" s="2763"/>
      <c r="Q4" s="4735" t="s">
        <v>5426</v>
      </c>
      <c r="R4" s="4735"/>
      <c r="S4" s="4735"/>
      <c r="T4" s="4735"/>
      <c r="U4" s="4735"/>
      <c r="V4" s="2763"/>
      <c r="W4" s="2763"/>
      <c r="X4" s="4735" t="s">
        <v>5426</v>
      </c>
      <c r="Y4" s="4735"/>
      <c r="Z4" s="4735"/>
      <c r="AA4" s="4735"/>
      <c r="AB4" s="4735"/>
      <c r="AC4" s="2763"/>
      <c r="AD4" s="2763"/>
      <c r="AE4" s="4735" t="s">
        <v>5426</v>
      </c>
      <c r="AF4" s="4735"/>
      <c r="AG4" s="4735"/>
      <c r="AH4" s="4735" t="s">
        <v>5422</v>
      </c>
      <c r="AI4" s="4736"/>
      <c r="AJ4" s="2937"/>
      <c r="AK4" s="2938"/>
    </row>
    <row r="5" spans="1:37" ht="39.950000000000003" customHeight="1" x14ac:dyDescent="0.2">
      <c r="A5" s="3045" t="s">
        <v>4460</v>
      </c>
      <c r="B5" s="3046"/>
      <c r="C5" s="61"/>
      <c r="D5" s="70"/>
      <c r="E5" s="3082"/>
      <c r="F5" s="3344"/>
      <c r="G5" s="3344"/>
      <c r="H5" s="2763"/>
      <c r="I5" s="2763"/>
      <c r="J5" s="848" t="s">
        <v>5546</v>
      </c>
      <c r="K5" s="4749" t="s">
        <v>5545</v>
      </c>
      <c r="L5" s="4751"/>
      <c r="M5" s="4738" t="s">
        <v>5520</v>
      </c>
      <c r="N5" s="4739"/>
      <c r="O5" s="2763"/>
      <c r="P5" s="2763"/>
      <c r="Q5" s="4741" t="s">
        <v>5521</v>
      </c>
      <c r="R5" s="4742"/>
      <c r="S5" s="4742"/>
      <c r="T5" s="4742"/>
      <c r="U5" s="4743"/>
      <c r="V5" s="2763"/>
      <c r="W5" s="2763"/>
      <c r="X5" s="4741" t="s">
        <v>5615</v>
      </c>
      <c r="Y5" s="4742"/>
      <c r="Z5" s="4742"/>
      <c r="AA5" s="930" t="s">
        <v>5598</v>
      </c>
      <c r="AB5" s="931" t="s">
        <v>5618</v>
      </c>
      <c r="AC5" s="2763"/>
      <c r="AD5" s="2763"/>
      <c r="AE5" s="940" t="s">
        <v>5641</v>
      </c>
      <c r="AF5" s="4732" t="s">
        <v>5620</v>
      </c>
      <c r="AG5" s="4732"/>
      <c r="AH5" s="941" t="s">
        <v>5642</v>
      </c>
      <c r="AI5" s="947" t="s">
        <v>5660</v>
      </c>
      <c r="AJ5" s="2937"/>
      <c r="AK5" s="2938"/>
    </row>
    <row r="6" spans="1:37" ht="39.950000000000003" customHeight="1" x14ac:dyDescent="0.2">
      <c r="A6" s="3047" t="s">
        <v>4461</v>
      </c>
      <c r="B6" s="3048"/>
      <c r="C6" s="62"/>
      <c r="D6" s="71"/>
      <c r="E6" s="3082"/>
      <c r="F6" s="3143" t="s">
        <v>5544</v>
      </c>
      <c r="G6" s="2995"/>
      <c r="H6" s="2763"/>
      <c r="I6" s="2763"/>
      <c r="J6" s="854" t="s">
        <v>5544</v>
      </c>
      <c r="K6" s="842" t="s">
        <v>5529</v>
      </c>
      <c r="L6" s="3093" t="s">
        <v>5504</v>
      </c>
      <c r="M6" s="4432"/>
      <c r="N6" s="924" t="s">
        <v>5426</v>
      </c>
      <c r="O6" s="2763"/>
      <c r="P6" s="2763"/>
      <c r="Q6" s="924" t="s">
        <v>5426</v>
      </c>
      <c r="R6" s="2733" t="s">
        <v>5422</v>
      </c>
      <c r="S6" s="4749"/>
      <c r="T6" s="4740" t="s">
        <v>5593</v>
      </c>
      <c r="U6" s="4740"/>
      <c r="V6" s="2763"/>
      <c r="W6" s="2763"/>
      <c r="X6" s="4740" t="s">
        <v>5594</v>
      </c>
      <c r="Y6" s="4740"/>
      <c r="Z6" s="4740"/>
      <c r="AA6" s="4740"/>
      <c r="AB6" s="928" t="s">
        <v>5611</v>
      </c>
      <c r="AC6" s="2763"/>
      <c r="AD6" s="2763"/>
      <c r="AE6" s="4046" t="s">
        <v>5612</v>
      </c>
      <c r="AF6" s="4047"/>
      <c r="AG6" s="4047"/>
      <c r="AH6" s="4047"/>
      <c r="AI6" s="944" t="s">
        <v>5653</v>
      </c>
      <c r="AJ6" s="2937"/>
      <c r="AK6" s="2938"/>
    </row>
    <row r="7" spans="1:37" ht="39.950000000000003" customHeight="1" x14ac:dyDescent="0.2">
      <c r="A7" s="3047" t="s">
        <v>4462</v>
      </c>
      <c r="B7" s="3048"/>
      <c r="C7" s="11"/>
      <c r="D7" s="51"/>
      <c r="E7" s="3082"/>
      <c r="F7" s="4703" t="s">
        <v>5550</v>
      </c>
      <c r="G7" s="4704"/>
      <c r="H7" s="2763"/>
      <c r="I7" s="2763"/>
      <c r="J7" s="919" t="s">
        <v>5576</v>
      </c>
      <c r="K7" s="4750" t="s">
        <v>5531</v>
      </c>
      <c r="L7" s="4750"/>
      <c r="M7" s="4750"/>
      <c r="N7" s="4750"/>
      <c r="O7" s="2763"/>
      <c r="P7" s="2763"/>
      <c r="Q7" s="4564" t="s">
        <v>5586</v>
      </c>
      <c r="R7" s="4564"/>
      <c r="S7" s="4531" t="s">
        <v>5435</v>
      </c>
      <c r="T7" s="4531"/>
      <c r="U7" s="4531"/>
      <c r="V7" s="2763"/>
      <c r="W7" s="2763"/>
      <c r="X7" s="4531" t="s">
        <v>5435</v>
      </c>
      <c r="Y7" s="4531"/>
      <c r="Z7" s="929" t="s">
        <v>5588</v>
      </c>
      <c r="AA7" s="4728" t="s">
        <v>5614</v>
      </c>
      <c r="AB7" s="4729"/>
      <c r="AC7" s="2763"/>
      <c r="AD7" s="2763"/>
      <c r="AE7" s="3758" t="s">
        <v>5633</v>
      </c>
      <c r="AF7" s="3758"/>
      <c r="AG7" s="3329" t="s">
        <v>5656</v>
      </c>
      <c r="AH7" s="3330"/>
      <c r="AI7" s="3331"/>
      <c r="AJ7" s="2937"/>
      <c r="AK7" s="2938"/>
    </row>
    <row r="8" spans="1:37" ht="39.950000000000003" customHeight="1" x14ac:dyDescent="0.2">
      <c r="A8" s="3047" t="s">
        <v>4463</v>
      </c>
      <c r="B8" s="3048"/>
      <c r="C8" s="62"/>
      <c r="D8" s="71"/>
      <c r="E8" s="3082"/>
      <c r="F8" s="3114" t="s">
        <v>5450</v>
      </c>
      <c r="G8" s="3115"/>
      <c r="H8" s="2763"/>
      <c r="I8" s="2763"/>
      <c r="J8" s="3318" t="s">
        <v>5543</v>
      </c>
      <c r="K8" s="3334"/>
      <c r="L8" s="3334"/>
      <c r="M8" s="3334"/>
      <c r="N8" s="3335"/>
      <c r="O8" s="2763"/>
      <c r="P8" s="2763"/>
      <c r="Q8" s="4788" t="s">
        <v>5585</v>
      </c>
      <c r="R8" s="3334"/>
      <c r="S8" s="4718" t="s">
        <v>5587</v>
      </c>
      <c r="T8" s="4719"/>
      <c r="U8" s="4719"/>
      <c r="V8" s="2763"/>
      <c r="W8" s="2763"/>
      <c r="X8" s="4530" t="s">
        <v>5588</v>
      </c>
      <c r="Y8" s="4531"/>
      <c r="Z8" s="3931" t="s">
        <v>5631</v>
      </c>
      <c r="AA8" s="3931"/>
      <c r="AB8" s="3929"/>
      <c r="AC8" s="2763"/>
      <c r="AD8" s="2763"/>
      <c r="AE8" s="4560" t="s">
        <v>5589</v>
      </c>
      <c r="AF8" s="4560"/>
      <c r="AG8" s="4758" t="s">
        <v>5634</v>
      </c>
      <c r="AH8" s="4759"/>
      <c r="AI8" s="4760"/>
      <c r="AJ8" s="2937"/>
      <c r="AK8" s="2938"/>
    </row>
    <row r="9" spans="1:37" ht="39.950000000000003" customHeight="1" x14ac:dyDescent="0.2">
      <c r="A9" s="3045" t="s">
        <v>4464</v>
      </c>
      <c r="B9" s="3046"/>
      <c r="C9" s="62"/>
      <c r="D9" s="71"/>
      <c r="E9" s="3082"/>
      <c r="F9" s="4752" t="s">
        <v>5426</v>
      </c>
      <c r="G9" s="4753"/>
      <c r="H9" s="2763"/>
      <c r="I9" s="2763"/>
      <c r="J9" s="4609" t="s">
        <v>5426</v>
      </c>
      <c r="K9" s="4610"/>
      <c r="L9" s="4610"/>
      <c r="M9" s="4610"/>
      <c r="N9" s="4611"/>
      <c r="O9" s="2763"/>
      <c r="P9" s="2763"/>
      <c r="Q9" s="4609" t="s">
        <v>5426</v>
      </c>
      <c r="R9" s="4610"/>
      <c r="S9" s="4610"/>
      <c r="T9" s="4610"/>
      <c r="U9" s="4611"/>
      <c r="V9" s="2763"/>
      <c r="W9" s="2763"/>
      <c r="X9" s="4722" t="s">
        <v>5426</v>
      </c>
      <c r="Y9" s="4723"/>
      <c r="Z9" s="4723"/>
      <c r="AA9" s="4723"/>
      <c r="AB9" s="4723"/>
      <c r="AC9" s="2763"/>
      <c r="AD9" s="2763"/>
      <c r="AE9" s="924" t="s">
        <v>5426</v>
      </c>
      <c r="AF9" s="4594" t="s">
        <v>5422</v>
      </c>
      <c r="AG9" s="4595"/>
      <c r="AH9" s="4720">
        <v>136900</v>
      </c>
      <c r="AI9" s="4721"/>
      <c r="AJ9" s="2937"/>
      <c r="AK9" s="2938"/>
    </row>
    <row r="10" spans="1:37" ht="39.950000000000003" customHeight="1" x14ac:dyDescent="0.2">
      <c r="A10" s="3057" t="s">
        <v>4465</v>
      </c>
      <c r="B10" s="3076"/>
      <c r="C10" s="63"/>
      <c r="D10" s="73"/>
      <c r="E10" s="3082"/>
      <c r="F10" s="4716" t="s">
        <v>5418</v>
      </c>
      <c r="G10" s="4717"/>
      <c r="H10" s="2763"/>
      <c r="I10" s="2763"/>
      <c r="J10" s="4609" t="s">
        <v>5426</v>
      </c>
      <c r="K10" s="4610"/>
      <c r="L10" s="4610"/>
      <c r="M10" s="4610"/>
      <c r="N10" s="4611"/>
      <c r="O10" s="2763"/>
      <c r="P10" s="2763"/>
      <c r="Q10" s="4609" t="s">
        <v>5426</v>
      </c>
      <c r="R10" s="4610"/>
      <c r="S10" s="4610"/>
      <c r="T10" s="4595" t="s">
        <v>5422</v>
      </c>
      <c r="U10" s="4596"/>
      <c r="V10" s="2763"/>
      <c r="W10" s="2763"/>
      <c r="X10" s="2743" t="s">
        <v>5418</v>
      </c>
      <c r="Y10" s="2744"/>
      <c r="Z10" s="2744"/>
      <c r="AA10" s="2744"/>
      <c r="AB10" s="2745"/>
      <c r="AC10" s="2763"/>
      <c r="AD10" s="2763"/>
      <c r="AE10" s="2743" t="s">
        <v>5418</v>
      </c>
      <c r="AF10" s="2744"/>
      <c r="AG10" s="2744"/>
      <c r="AH10" s="2744"/>
      <c r="AI10" s="2745"/>
      <c r="AJ10" s="2937"/>
      <c r="AK10" s="2938"/>
    </row>
    <row r="11" spans="1:37" ht="39.950000000000003" customHeight="1" x14ac:dyDescent="0.2">
      <c r="A11" s="3045" t="s">
        <v>4466</v>
      </c>
      <c r="B11" s="3046"/>
      <c r="C11" s="64"/>
      <c r="D11" s="74"/>
      <c r="E11" s="3082"/>
      <c r="F11" s="74"/>
      <c r="G11" s="74"/>
      <c r="H11" s="2763"/>
      <c r="I11" s="2763"/>
      <c r="J11" s="74"/>
      <c r="K11" s="74"/>
      <c r="L11" s="74"/>
      <c r="M11" s="44"/>
      <c r="N11" s="58"/>
      <c r="O11" s="2763"/>
      <c r="P11" s="2763"/>
      <c r="Q11" s="80"/>
      <c r="R11" s="80"/>
      <c r="S11" s="80"/>
      <c r="T11" s="80"/>
      <c r="U11" s="80"/>
      <c r="V11" s="2763"/>
      <c r="W11" s="2763"/>
      <c r="X11" s="4609" t="s">
        <v>5426</v>
      </c>
      <c r="Y11" s="4610"/>
      <c r="Z11" s="4610"/>
      <c r="AA11" s="4610"/>
      <c r="AB11" s="4611"/>
      <c r="AC11" s="2763"/>
      <c r="AD11" s="2763"/>
      <c r="AE11" s="4609" t="s">
        <v>5426</v>
      </c>
      <c r="AF11" s="4610"/>
      <c r="AG11" s="4610"/>
      <c r="AH11" s="4610"/>
      <c r="AI11" s="4611"/>
      <c r="AJ11" s="2937"/>
      <c r="AK11" s="2938"/>
    </row>
    <row r="12" spans="1:37" ht="39.950000000000003" customHeight="1" x14ac:dyDescent="0.2">
      <c r="A12" s="3045" t="s">
        <v>4467</v>
      </c>
      <c r="B12" s="3046"/>
      <c r="C12" s="65"/>
      <c r="D12" s="75"/>
      <c r="E12" s="3082"/>
      <c r="F12" s="4720">
        <v>136900</v>
      </c>
      <c r="G12" s="4721"/>
      <c r="H12" s="2763"/>
      <c r="I12" s="2763"/>
      <c r="J12" s="2743">
        <v>136900</v>
      </c>
      <c r="K12" s="2744"/>
      <c r="L12" s="2744"/>
      <c r="M12" s="2744"/>
      <c r="N12" s="2745"/>
      <c r="O12" s="2763"/>
      <c r="P12" s="2763"/>
      <c r="Q12" s="2743">
        <v>136900</v>
      </c>
      <c r="R12" s="2744"/>
      <c r="S12" s="2744"/>
      <c r="T12" s="2744"/>
      <c r="U12" s="2745"/>
      <c r="V12" s="2763"/>
      <c r="W12" s="2763"/>
      <c r="X12" s="4720">
        <v>136900</v>
      </c>
      <c r="Y12" s="4721"/>
      <c r="Z12" s="4498" t="s">
        <v>5589</v>
      </c>
      <c r="AA12" s="4560"/>
      <c r="AB12" s="855">
        <v>136900</v>
      </c>
      <c r="AC12" s="2763"/>
      <c r="AD12" s="2763"/>
      <c r="AE12" s="2743">
        <v>136900</v>
      </c>
      <c r="AF12" s="2744"/>
      <c r="AG12" s="2744"/>
      <c r="AH12" s="2744"/>
      <c r="AI12" s="2745"/>
      <c r="AJ12" s="2937"/>
      <c r="AK12" s="2938"/>
    </row>
    <row r="13" spans="1:37" ht="39.950000000000003" customHeight="1" x14ac:dyDescent="0.2">
      <c r="A13" s="3045" t="s">
        <v>4468</v>
      </c>
      <c r="B13" s="3046"/>
      <c r="C13" s="65"/>
      <c r="D13" s="75"/>
      <c r="E13" s="3082"/>
      <c r="F13" s="75"/>
      <c r="G13" s="75"/>
      <c r="H13" s="2763"/>
      <c r="I13" s="2763"/>
      <c r="J13" s="75"/>
      <c r="K13" s="75"/>
      <c r="L13" s="75"/>
      <c r="M13" s="44"/>
      <c r="N13" s="35"/>
      <c r="O13" s="2763"/>
      <c r="P13" s="2763"/>
      <c r="Q13" s="71"/>
      <c r="R13" s="71"/>
      <c r="S13" s="71"/>
      <c r="T13" s="71"/>
      <c r="U13" s="71"/>
      <c r="V13" s="2763"/>
      <c r="W13" s="2763"/>
      <c r="X13" s="4609" t="s">
        <v>5426</v>
      </c>
      <c r="Y13" s="4610"/>
      <c r="Z13" s="4610"/>
      <c r="AA13" s="4610"/>
      <c r="AB13" s="4611"/>
      <c r="AC13" s="2763"/>
      <c r="AD13" s="2763"/>
      <c r="AE13" s="4609" t="s">
        <v>5426</v>
      </c>
      <c r="AF13" s="4610"/>
      <c r="AG13" s="4610"/>
      <c r="AH13" s="4610"/>
      <c r="AI13" s="4611"/>
      <c r="AJ13" s="2937"/>
      <c r="AK13" s="2938"/>
    </row>
    <row r="14" spans="1:37" ht="39.950000000000003" customHeight="1" x14ac:dyDescent="0.2">
      <c r="A14" s="3045" t="s">
        <v>1410</v>
      </c>
      <c r="B14" s="3046"/>
      <c r="C14" s="126"/>
      <c r="D14" s="72"/>
      <c r="E14" s="3082"/>
      <c r="F14" s="72"/>
      <c r="G14" s="72"/>
      <c r="H14" s="2763"/>
      <c r="I14" s="2763"/>
      <c r="J14" s="71"/>
      <c r="K14" s="71"/>
      <c r="L14" s="71"/>
      <c r="M14" s="44"/>
      <c r="N14" s="59"/>
      <c r="O14" s="2763"/>
      <c r="P14" s="2763"/>
      <c r="Q14" s="81"/>
      <c r="R14" s="81"/>
      <c r="S14" s="81"/>
      <c r="T14" s="81"/>
      <c r="U14" s="81"/>
      <c r="V14" s="2763"/>
      <c r="W14" s="2763"/>
      <c r="X14" s="48"/>
      <c r="Y14" s="69"/>
      <c r="Z14" s="69"/>
      <c r="AA14" s="69"/>
      <c r="AB14" s="69"/>
      <c r="AC14" s="2763"/>
      <c r="AD14" s="2763"/>
      <c r="AE14" s="79"/>
      <c r="AF14" s="79"/>
      <c r="AG14" s="97"/>
      <c r="AH14" s="97"/>
      <c r="AI14" s="79"/>
      <c r="AJ14" s="2937"/>
      <c r="AK14" s="2938"/>
    </row>
    <row r="15" spans="1:37" ht="39.950000000000003" customHeight="1" x14ac:dyDescent="0.2">
      <c r="A15" s="3045" t="s">
        <v>4469</v>
      </c>
      <c r="B15" s="3046"/>
      <c r="C15" s="67"/>
      <c r="D15" s="77"/>
      <c r="E15" s="3082"/>
      <c r="F15" s="4757">
        <v>136900</v>
      </c>
      <c r="G15" s="2873"/>
      <c r="H15" s="2763"/>
      <c r="I15" s="2763"/>
      <c r="J15" s="855">
        <v>136900</v>
      </c>
      <c r="K15" s="4761" t="s">
        <v>1386</v>
      </c>
      <c r="L15" s="4761"/>
      <c r="M15" s="4757">
        <v>136900</v>
      </c>
      <c r="N15" s="2873"/>
      <c r="O15" s="2763"/>
      <c r="P15" s="2763"/>
      <c r="Q15" s="2743">
        <v>136900</v>
      </c>
      <c r="R15" s="2744"/>
      <c r="S15" s="2744"/>
      <c r="T15" s="2744"/>
      <c r="U15" s="926" t="s">
        <v>5599</v>
      </c>
      <c r="V15" s="2763"/>
      <c r="W15" s="2763"/>
      <c r="X15" s="4609" t="s">
        <v>5426</v>
      </c>
      <c r="Y15" s="4610"/>
      <c r="Z15" s="4610"/>
      <c r="AA15" s="4610"/>
      <c r="AB15" s="4611"/>
      <c r="AC15" s="2763"/>
      <c r="AD15" s="2763"/>
      <c r="AE15" s="4609" t="s">
        <v>5426</v>
      </c>
      <c r="AF15" s="4610"/>
      <c r="AG15" s="4610"/>
      <c r="AH15" s="4610"/>
      <c r="AI15" s="4611"/>
      <c r="AJ15" s="2937"/>
      <c r="AK15" s="2938"/>
    </row>
    <row r="16" spans="1:37" ht="39.950000000000003" customHeight="1" x14ac:dyDescent="0.2">
      <c r="A16" s="3047" t="s">
        <v>1409</v>
      </c>
      <c r="B16" s="3048"/>
      <c r="C16" s="36"/>
      <c r="D16" s="37"/>
      <c r="E16" s="3082"/>
      <c r="F16" s="37"/>
      <c r="G16" s="46"/>
      <c r="H16" s="2763"/>
      <c r="I16" s="2763"/>
      <c r="J16" s="37"/>
      <c r="K16" s="37"/>
      <c r="L16" s="37"/>
      <c r="M16" s="44"/>
      <c r="N16" s="46"/>
      <c r="O16" s="2763"/>
      <c r="P16" s="2763"/>
      <c r="Q16" s="38"/>
      <c r="R16" s="38"/>
      <c r="S16" s="38"/>
      <c r="T16" s="38"/>
      <c r="U16" s="49"/>
      <c r="V16" s="2763"/>
      <c r="W16" s="2763"/>
      <c r="X16" s="48"/>
      <c r="Y16" s="38"/>
      <c r="Z16" s="38"/>
      <c r="AA16" s="38"/>
      <c r="AB16" s="49"/>
      <c r="AC16" s="2763"/>
      <c r="AD16" s="2763"/>
      <c r="AE16" s="31"/>
      <c r="AF16" s="31"/>
      <c r="AG16" s="97"/>
      <c r="AH16" s="97"/>
      <c r="AI16" s="32"/>
      <c r="AJ16" s="2937"/>
      <c r="AK16" s="2938"/>
    </row>
    <row r="17" spans="1:37" ht="39.950000000000003" customHeight="1" x14ac:dyDescent="0.2">
      <c r="A17" s="3049" t="s">
        <v>4470</v>
      </c>
      <c r="B17" s="3048"/>
      <c r="C17" s="36"/>
      <c r="D17" s="37"/>
      <c r="E17" s="3082"/>
      <c r="F17" s="37"/>
      <c r="G17" s="46"/>
      <c r="H17" s="2763"/>
      <c r="I17" s="2763"/>
      <c r="J17" s="30"/>
      <c r="K17" s="30"/>
      <c r="L17" s="30"/>
      <c r="M17" s="44"/>
      <c r="N17" s="30"/>
      <c r="O17" s="2763"/>
      <c r="P17" s="2763"/>
      <c r="Q17" s="33"/>
      <c r="R17" s="29"/>
      <c r="S17" s="29"/>
      <c r="T17" s="29"/>
      <c r="U17" s="29"/>
      <c r="V17" s="2763"/>
      <c r="W17" s="2763"/>
      <c r="X17" s="48"/>
      <c r="Y17" s="39"/>
      <c r="Z17" s="927" t="s">
        <v>5603</v>
      </c>
      <c r="AA17" s="4531" t="s">
        <v>5588</v>
      </c>
      <c r="AB17" s="4531"/>
      <c r="AC17" s="2763"/>
      <c r="AD17" s="2763"/>
      <c r="AE17" s="4531" t="s">
        <v>5588</v>
      </c>
      <c r="AF17" s="4531"/>
      <c r="AG17" s="4531"/>
      <c r="AH17" s="4532"/>
      <c r="AI17" s="927" t="s">
        <v>5603</v>
      </c>
      <c r="AJ17" s="2937"/>
      <c r="AK17" s="2938"/>
    </row>
    <row r="18" spans="1:37" ht="39.950000000000003" customHeight="1" x14ac:dyDescent="0.2">
      <c r="A18" s="3043" t="s">
        <v>4471</v>
      </c>
      <c r="B18" s="3044"/>
      <c r="C18" s="64"/>
      <c r="D18" s="74"/>
      <c r="E18" s="3082"/>
      <c r="F18" s="74"/>
      <c r="G18" s="74"/>
      <c r="H18" s="2763"/>
      <c r="I18" s="2763"/>
      <c r="J18" s="79"/>
      <c r="K18" s="79"/>
      <c r="L18" s="79"/>
      <c r="M18" s="44"/>
      <c r="N18" s="60"/>
      <c r="O18" s="2763"/>
      <c r="P18" s="2763"/>
      <c r="Q18" s="79"/>
      <c r="R18" s="79"/>
      <c r="S18" s="79"/>
      <c r="T18" s="79"/>
      <c r="U18" s="79"/>
      <c r="V18" s="2763"/>
      <c r="W18" s="2763"/>
      <c r="X18" s="48"/>
      <c r="Y18" s="75"/>
      <c r="Z18" s="75"/>
      <c r="AA18" s="75"/>
      <c r="AB18" s="75"/>
      <c r="AC18" s="2763"/>
      <c r="AD18" s="2763"/>
      <c r="AE18" s="80"/>
      <c r="AF18" s="80"/>
      <c r="AG18" s="97"/>
      <c r="AH18" s="97"/>
      <c r="AI18" s="80"/>
      <c r="AJ18" s="2937"/>
      <c r="AK18" s="2938"/>
    </row>
    <row r="19" spans="1:37" ht="39.950000000000003" customHeight="1" x14ac:dyDescent="0.2">
      <c r="A19" s="3047">
        <v>55</v>
      </c>
      <c r="B19" s="3048"/>
      <c r="C19" s="40"/>
      <c r="D19" s="29"/>
      <c r="E19" s="3082"/>
      <c r="F19" s="29"/>
      <c r="G19" s="29"/>
      <c r="H19" s="2763"/>
      <c r="I19" s="2763"/>
      <c r="J19" s="47"/>
      <c r="K19" s="29"/>
      <c r="L19" s="29"/>
      <c r="M19" s="44"/>
      <c r="N19" s="29"/>
      <c r="O19" s="2763"/>
      <c r="P19" s="2763"/>
      <c r="Q19" s="47"/>
      <c r="R19" s="29"/>
      <c r="S19" s="29"/>
      <c r="T19" s="29"/>
      <c r="U19" s="29"/>
      <c r="V19" s="2763"/>
      <c r="W19" s="2763"/>
      <c r="X19" s="48"/>
      <c r="Y19" s="29"/>
      <c r="Z19" s="29"/>
      <c r="AA19" s="29"/>
      <c r="AB19" s="29"/>
      <c r="AC19" s="2763"/>
      <c r="AD19" s="2763"/>
      <c r="AE19" s="47"/>
      <c r="AF19" s="29"/>
      <c r="AG19" s="97"/>
      <c r="AH19" s="97"/>
      <c r="AI19" s="29"/>
      <c r="AJ19" s="2937"/>
      <c r="AK19" s="2938"/>
    </row>
    <row r="20" spans="1:37" ht="39.950000000000003" customHeight="1" x14ac:dyDescent="0.2">
      <c r="A20" s="3043" t="s">
        <v>4472</v>
      </c>
      <c r="B20" s="3044"/>
      <c r="C20" s="65"/>
      <c r="D20" s="75"/>
      <c r="E20" s="3082"/>
      <c r="F20" s="4747" t="str">
        <f>$J$20</f>
        <v>4772</v>
      </c>
      <c r="G20" s="4748"/>
      <c r="H20" s="2763"/>
      <c r="I20" s="2763"/>
      <c r="J20" s="2736" t="s">
        <v>4485</v>
      </c>
      <c r="K20" s="2736"/>
      <c r="L20" s="2736"/>
      <c r="M20" s="2736"/>
      <c r="N20" s="2736"/>
      <c r="O20" s="2763"/>
      <c r="P20" s="2763"/>
      <c r="Q20" s="2736" t="s">
        <v>4485</v>
      </c>
      <c r="R20" s="2736"/>
      <c r="S20" s="2736"/>
      <c r="T20" s="2736"/>
      <c r="U20" s="2736"/>
      <c r="V20" s="2763"/>
      <c r="W20" s="2763"/>
      <c r="X20" s="2736" t="s">
        <v>4485</v>
      </c>
      <c r="Y20" s="2736"/>
      <c r="Z20" s="2736"/>
      <c r="AA20" s="2736"/>
      <c r="AB20" s="2736"/>
      <c r="AC20" s="2763"/>
      <c r="AD20" s="2763"/>
      <c r="AE20" s="2736" t="s">
        <v>4485</v>
      </c>
      <c r="AF20" s="2736"/>
      <c r="AG20" s="2736"/>
      <c r="AH20" s="2736"/>
      <c r="AI20" s="2736"/>
      <c r="AJ20" s="2937"/>
      <c r="AK20" s="2938"/>
    </row>
    <row r="21" spans="1:37" ht="39.950000000000003" customHeight="1" x14ac:dyDescent="0.2">
      <c r="A21" s="3077" t="s">
        <v>4473</v>
      </c>
      <c r="B21" s="3078"/>
      <c r="C21" s="34"/>
      <c r="D21" s="35"/>
      <c r="E21" s="3082"/>
      <c r="F21" s="4754"/>
      <c r="G21" s="4755"/>
      <c r="H21" s="2763"/>
      <c r="I21" s="2763"/>
      <c r="J21" s="35"/>
      <c r="K21" s="35"/>
      <c r="L21" s="35"/>
      <c r="M21" s="44"/>
      <c r="N21" s="35"/>
      <c r="O21" s="2763"/>
      <c r="P21" s="2763"/>
      <c r="Q21" s="35"/>
      <c r="R21" s="35"/>
      <c r="S21" s="35"/>
      <c r="T21" s="35"/>
      <c r="U21" s="35"/>
      <c r="V21" s="2763"/>
      <c r="W21" s="2763"/>
      <c r="X21" s="48"/>
      <c r="Y21" s="32"/>
      <c r="Z21" s="32"/>
      <c r="AA21" s="32"/>
      <c r="AB21" s="32"/>
      <c r="AC21" s="2763"/>
      <c r="AD21" s="2763"/>
      <c r="AE21" s="31"/>
      <c r="AF21" s="31"/>
      <c r="AG21" s="97"/>
      <c r="AH21" s="97"/>
      <c r="AI21" s="32"/>
      <c r="AJ21" s="2937"/>
      <c r="AK21" s="2938"/>
    </row>
    <row r="22" spans="1:37" ht="39.950000000000003" customHeight="1" x14ac:dyDescent="0.2">
      <c r="A22" s="3047">
        <v>59</v>
      </c>
      <c r="B22" s="3048"/>
      <c r="C22" s="68"/>
      <c r="D22" s="78"/>
      <c r="E22" s="3082"/>
      <c r="F22" s="78"/>
      <c r="G22" s="78"/>
      <c r="H22" s="2763"/>
      <c r="I22" s="2763"/>
      <c r="J22" s="78"/>
      <c r="K22" s="78"/>
      <c r="L22" s="78"/>
      <c r="M22" s="44"/>
      <c r="N22" s="56"/>
      <c r="O22" s="2763"/>
      <c r="P22" s="2763"/>
      <c r="Q22" s="78"/>
      <c r="R22" s="78"/>
      <c r="S22" s="78"/>
      <c r="T22" s="78"/>
      <c r="U22" s="78"/>
      <c r="V22" s="2763"/>
      <c r="W22" s="2763"/>
      <c r="X22" s="48"/>
      <c r="Y22" s="78"/>
      <c r="Z22" s="78"/>
      <c r="AA22" s="78"/>
      <c r="AB22" s="78"/>
      <c r="AC22" s="2763"/>
      <c r="AD22" s="2763"/>
      <c r="AE22" s="80"/>
      <c r="AF22" s="80"/>
      <c r="AG22" s="97"/>
      <c r="AH22" s="97"/>
      <c r="AI22" s="80"/>
      <c r="AJ22" s="2937"/>
      <c r="AK22" s="2938"/>
    </row>
    <row r="23" spans="1:37" ht="39.950000000000003" customHeight="1" thickBot="1" x14ac:dyDescent="0.25">
      <c r="A23" s="3072">
        <v>60</v>
      </c>
      <c r="B23" s="4756"/>
      <c r="C23" s="41"/>
      <c r="D23" s="42"/>
      <c r="E23" s="4737"/>
      <c r="F23" s="799"/>
      <c r="G23" s="799"/>
      <c r="H23" s="2763"/>
      <c r="I23" s="2763"/>
      <c r="J23" s="52"/>
      <c r="K23" s="42"/>
      <c r="L23" s="42"/>
      <c r="M23" s="54"/>
      <c r="N23" s="42"/>
      <c r="O23" s="2765"/>
      <c r="P23" s="2765"/>
      <c r="Q23" s="800"/>
      <c r="R23" s="799"/>
      <c r="S23" s="799"/>
      <c r="T23" s="799"/>
      <c r="U23" s="799"/>
      <c r="V23" s="2763"/>
      <c r="W23" s="2763"/>
      <c r="X23" s="802"/>
      <c r="Y23" s="799"/>
      <c r="Z23" s="799"/>
      <c r="AA23" s="799"/>
      <c r="AB23" s="42"/>
      <c r="AC23" s="2765"/>
      <c r="AD23" s="2765"/>
      <c r="AE23" s="52"/>
      <c r="AF23" s="42"/>
      <c r="AG23" s="98"/>
      <c r="AH23" s="98"/>
      <c r="AI23" s="42"/>
      <c r="AJ23" s="2939"/>
      <c r="AK23" s="2940"/>
    </row>
    <row r="24" spans="1:37" ht="39.75" customHeight="1" thickBot="1" x14ac:dyDescent="0.25">
      <c r="A24" s="857">
        <v>1</v>
      </c>
      <c r="B24" s="797" t="s">
        <v>5497</v>
      </c>
      <c r="C24" s="858"/>
      <c r="D24" s="12"/>
      <c r="E24" s="874"/>
      <c r="F24" s="883"/>
      <c r="G24" s="883"/>
      <c r="H24" s="897"/>
      <c r="I24" s="897"/>
      <c r="J24" s="4568">
        <v>136900</v>
      </c>
      <c r="K24" s="4569"/>
      <c r="L24" s="4570"/>
      <c r="M24" s="4744" t="s">
        <v>5578</v>
      </c>
      <c r="N24" s="4745"/>
      <c r="O24" s="4745"/>
      <c r="P24" s="4745"/>
      <c r="Q24" s="4746"/>
      <c r="R24" s="4765" t="s">
        <v>5583</v>
      </c>
      <c r="S24" s="4766"/>
      <c r="T24" s="885"/>
      <c r="U24" s="885"/>
      <c r="V24" s="898"/>
      <c r="W24" s="898"/>
      <c r="X24" s="4767" t="s">
        <v>5629</v>
      </c>
      <c r="Y24" s="3120"/>
      <c r="Z24" s="3121"/>
      <c r="AA24" s="4768" t="s">
        <v>5628</v>
      </c>
      <c r="AB24" s="4769"/>
      <c r="AC24" s="4769"/>
      <c r="AD24" s="4769"/>
      <c r="AE24" s="4769"/>
      <c r="AF24" s="4770"/>
      <c r="AG24" s="12"/>
      <c r="AH24" s="12"/>
      <c r="AI24" s="12"/>
      <c r="AJ24" s="806"/>
      <c r="AK24" s="807"/>
    </row>
    <row r="25" spans="1:37" ht="39.950000000000003" customHeight="1" thickBot="1" x14ac:dyDescent="0.25">
      <c r="A25" s="797">
        <v>2</v>
      </c>
      <c r="B25" s="824" t="s">
        <v>5497</v>
      </c>
      <c r="C25" s="804"/>
      <c r="D25" s="12"/>
      <c r="E25" s="805"/>
      <c r="F25" s="860"/>
      <c r="G25" s="12"/>
      <c r="H25" s="806"/>
      <c r="I25" s="806"/>
      <c r="J25" s="4566" t="s">
        <v>5574</v>
      </c>
      <c r="K25" s="4567"/>
      <c r="L25" s="875"/>
      <c r="M25" s="863"/>
      <c r="N25" s="864"/>
      <c r="O25" s="806"/>
      <c r="P25" s="806"/>
      <c r="Q25" s="867"/>
      <c r="R25" s="867"/>
      <c r="S25" s="451"/>
      <c r="T25" s="881"/>
      <c r="U25" s="879"/>
      <c r="V25" s="806"/>
      <c r="W25" s="806"/>
      <c r="X25" s="879"/>
      <c r="Y25" s="264"/>
      <c r="Z25" s="4771" t="s">
        <v>5630</v>
      </c>
      <c r="AA25" s="4772"/>
      <c r="AB25" s="4772"/>
      <c r="AC25" s="4772"/>
      <c r="AD25" s="4772"/>
      <c r="AE25" s="4772"/>
      <c r="AF25" s="4262"/>
      <c r="AH25" s="946" t="s">
        <v>5627</v>
      </c>
      <c r="AI25" s="939"/>
      <c r="AJ25" s="806"/>
      <c r="AK25" s="807"/>
    </row>
    <row r="26" spans="1:37" ht="39.950000000000003" customHeight="1" thickBot="1" x14ac:dyDescent="0.25">
      <c r="A26" s="797"/>
      <c r="B26" s="797" t="s">
        <v>5498</v>
      </c>
      <c r="C26" s="804"/>
      <c r="D26" s="12"/>
      <c r="E26" s="805"/>
      <c r="F26" s="862"/>
      <c r="G26" s="12"/>
      <c r="H26" s="861"/>
      <c r="I26" s="806"/>
      <c r="J26" s="451"/>
      <c r="K26" s="451"/>
      <c r="L26" s="921" t="s">
        <v>5575</v>
      </c>
      <c r="M26" s="918">
        <v>136900</v>
      </c>
      <c r="N26" s="925" t="s">
        <v>5575</v>
      </c>
      <c r="O26" s="861"/>
      <c r="P26" s="806"/>
      <c r="Q26" s="923" t="s">
        <v>5578</v>
      </c>
      <c r="R26" s="12"/>
      <c r="T26" s="920" t="s">
        <v>5582</v>
      </c>
      <c r="U26" s="214"/>
      <c r="V26" s="868"/>
      <c r="W26" s="869"/>
      <c r="X26" s="873"/>
      <c r="Y26" s="872"/>
      <c r="Z26" s="4733" t="s">
        <v>5629</v>
      </c>
      <c r="AA26" s="4734"/>
      <c r="AB26" s="858"/>
      <c r="AC26" s="806"/>
      <c r="AD26" s="806"/>
      <c r="AE26" s="12"/>
      <c r="AF26" s="12"/>
      <c r="AG26" s="932" t="s">
        <v>5630</v>
      </c>
      <c r="AH26" s="933" t="s">
        <v>5628</v>
      </c>
      <c r="AI26" s="12"/>
      <c r="AJ26" s="806"/>
      <c r="AK26" s="807"/>
    </row>
    <row r="27" spans="1:37" ht="39.950000000000003" customHeight="1" thickBot="1" x14ac:dyDescent="0.25">
      <c r="A27" s="797"/>
      <c r="B27" s="808" t="s">
        <v>5499</v>
      </c>
      <c r="C27" s="804"/>
      <c r="D27" s="12"/>
      <c r="E27" s="874"/>
      <c r="F27" s="907"/>
      <c r="G27" s="907"/>
      <c r="H27" s="861"/>
      <c r="I27" s="859"/>
      <c r="J27" s="880"/>
      <c r="K27" s="880"/>
      <c r="L27" s="880"/>
      <c r="M27" s="880"/>
      <c r="N27" s="3746" t="s">
        <v>5575</v>
      </c>
      <c r="O27" s="4162"/>
      <c r="P27" s="4162"/>
      <c r="Q27" s="4162"/>
      <c r="R27" s="3747"/>
      <c r="S27" s="872"/>
      <c r="T27" s="872"/>
      <c r="U27" s="872"/>
      <c r="V27" s="899"/>
      <c r="W27" s="899"/>
      <c r="X27" s="872"/>
      <c r="Y27" s="872"/>
      <c r="Z27" s="872"/>
      <c r="AA27" s="870"/>
      <c r="AB27" s="12"/>
      <c r="AC27" s="806"/>
      <c r="AD27" s="806"/>
      <c r="AE27" s="12"/>
      <c r="AF27" s="12"/>
      <c r="AG27" s="4411" t="s">
        <v>5630</v>
      </c>
      <c r="AH27" s="4412"/>
      <c r="AI27" s="933" t="s">
        <v>5628</v>
      </c>
      <c r="AJ27" s="806"/>
      <c r="AK27" s="807"/>
    </row>
    <row r="28" spans="1:37" ht="39.950000000000003" customHeight="1" thickBot="1" x14ac:dyDescent="0.25">
      <c r="A28" s="809"/>
      <c r="B28" s="810"/>
      <c r="C28" s="811"/>
      <c r="D28" s="887"/>
      <c r="E28" s="888"/>
      <c r="F28" s="889"/>
      <c r="G28" s="889"/>
      <c r="H28" s="890"/>
      <c r="I28" s="890"/>
      <c r="J28" s="887"/>
      <c r="K28" s="214"/>
      <c r="L28" s="214"/>
      <c r="M28" s="214"/>
      <c r="N28" s="451"/>
      <c r="O28" s="813"/>
      <c r="P28" s="813"/>
      <c r="Q28" s="451"/>
      <c r="R28" s="451"/>
      <c r="S28" s="864"/>
      <c r="T28" s="864"/>
      <c r="U28" s="891"/>
      <c r="V28" s="892"/>
      <c r="W28" s="892"/>
      <c r="X28" s="891"/>
      <c r="Y28" s="214"/>
      <c r="Z28" s="214"/>
      <c r="AA28" s="451"/>
      <c r="AB28" s="451"/>
      <c r="AC28" s="813"/>
      <c r="AD28" s="813"/>
      <c r="AE28" s="451"/>
      <c r="AF28" s="451"/>
      <c r="AG28" s="451"/>
      <c r="AH28" s="451"/>
      <c r="AI28" s="451"/>
      <c r="AJ28" s="813"/>
      <c r="AK28" s="814"/>
    </row>
    <row r="29" spans="1:37" ht="39.950000000000003" customHeight="1" x14ac:dyDescent="0.2">
      <c r="A29" s="815"/>
      <c r="B29" s="822" t="s">
        <v>5500</v>
      </c>
      <c r="C29" s="826"/>
      <c r="D29" s="896"/>
      <c r="E29" s="896"/>
      <c r="F29" s="896"/>
      <c r="G29" s="896"/>
      <c r="H29" s="896"/>
      <c r="I29" s="896"/>
      <c r="J29" s="934"/>
      <c r="K29" s="935"/>
      <c r="L29" s="942"/>
      <c r="M29" s="922" t="s">
        <v>5579</v>
      </c>
      <c r="N29" s="879"/>
      <c r="O29" s="937"/>
      <c r="P29" s="937"/>
      <c r="Q29" s="937"/>
      <c r="R29" s="937"/>
      <c r="S29" s="938"/>
      <c r="T29" s="938"/>
      <c r="X29" s="360"/>
      <c r="Y29" s="360"/>
      <c r="Z29" s="360"/>
      <c r="AA29" s="360"/>
      <c r="AB29" s="360"/>
      <c r="AC29" s="360"/>
      <c r="AD29" s="360"/>
      <c r="AE29" s="360"/>
      <c r="AF29" s="360"/>
      <c r="AG29" s="360"/>
      <c r="AH29" s="360"/>
      <c r="AI29" s="360"/>
      <c r="AJ29" s="817"/>
    </row>
    <row r="30" spans="1:37" ht="39.950000000000003" customHeight="1" x14ac:dyDescent="0.2">
      <c r="A30" s="818"/>
      <c r="B30" s="823"/>
      <c r="D30" s="893"/>
      <c r="E30" s="893"/>
      <c r="F30" s="894"/>
      <c r="G30" s="894"/>
      <c r="J30" s="277"/>
      <c r="K30" s="936"/>
      <c r="AK30" s="819"/>
    </row>
    <row r="31" spans="1:37" ht="39.950000000000003" customHeight="1" thickBot="1" x14ac:dyDescent="0.25">
      <c r="A31" s="820"/>
      <c r="B31" s="824"/>
      <c r="C31" s="210"/>
      <c r="D31" s="210"/>
      <c r="E31" s="210"/>
      <c r="F31" s="210"/>
      <c r="G31" s="210"/>
      <c r="H31" s="210"/>
      <c r="I31" s="210"/>
      <c r="J31" s="210"/>
      <c r="K31" s="210"/>
      <c r="L31" s="895"/>
      <c r="M31" s="210"/>
      <c r="N31" s="210"/>
      <c r="O31" s="210"/>
      <c r="P31" s="210"/>
      <c r="Q31" s="210"/>
      <c r="R31" s="210"/>
      <c r="S31" s="210"/>
      <c r="T31" s="210"/>
      <c r="U31" s="210"/>
      <c r="V31" s="210"/>
      <c r="W31" s="210"/>
      <c r="X31" s="210"/>
      <c r="Y31" s="210"/>
      <c r="Z31" s="210"/>
      <c r="AA31" s="210"/>
      <c r="AB31" s="210"/>
      <c r="AC31" s="210"/>
      <c r="AD31" s="210"/>
      <c r="AE31" s="210"/>
      <c r="AF31" s="210"/>
      <c r="AG31" s="210"/>
      <c r="AH31" s="210"/>
      <c r="AI31" s="210"/>
      <c r="AJ31" s="210"/>
      <c r="AK31" s="821"/>
    </row>
    <row r="32" spans="1:37" ht="39.950000000000003" customHeight="1" thickBot="1" x14ac:dyDescent="0.25">
      <c r="C32" s="20"/>
      <c r="D32" s="20"/>
    </row>
    <row r="33" spans="1:37" ht="39.950000000000003" customHeight="1" x14ac:dyDescent="0.2">
      <c r="A33" s="3065"/>
      <c r="B33" s="3066"/>
      <c r="C33" s="2791" t="s">
        <v>4563</v>
      </c>
      <c r="D33" s="2757"/>
      <c r="E33" s="2757"/>
      <c r="F33" s="2757"/>
      <c r="G33" s="2757"/>
      <c r="H33" s="2769"/>
      <c r="I33" s="2770"/>
      <c r="J33" s="2782" t="s">
        <v>4562</v>
      </c>
      <c r="K33" s="2782"/>
      <c r="L33" s="2782"/>
      <c r="M33" s="2783"/>
      <c r="N33" s="2783"/>
      <c r="O33" s="2769"/>
      <c r="P33" s="2770"/>
      <c r="Q33" s="2757" t="s">
        <v>4564</v>
      </c>
      <c r="R33" s="2757"/>
      <c r="S33" s="2757"/>
      <c r="T33" s="2757"/>
      <c r="U33" s="2757"/>
      <c r="V33" s="2769"/>
      <c r="W33" s="2770"/>
      <c r="X33" s="2757" t="s">
        <v>4565</v>
      </c>
      <c r="Y33" s="2757"/>
      <c r="Z33" s="2757"/>
      <c r="AA33" s="2757"/>
      <c r="AB33" s="2757"/>
      <c r="AC33" s="2769"/>
      <c r="AD33" s="2770"/>
      <c r="AE33" s="2757" t="s">
        <v>4566</v>
      </c>
      <c r="AF33" s="2757"/>
      <c r="AG33" s="2757"/>
      <c r="AH33" s="2757"/>
      <c r="AI33" s="2757"/>
      <c r="AJ33" s="2769"/>
      <c r="AK33" s="3066"/>
    </row>
    <row r="34" spans="1:37" ht="39.950000000000003" customHeight="1" x14ac:dyDescent="0.2">
      <c r="A34" s="22" t="s">
        <v>1390</v>
      </c>
      <c r="B34" s="25"/>
      <c r="C34" s="24">
        <v>2</v>
      </c>
      <c r="D34" s="21">
        <v>2</v>
      </c>
      <c r="E34" s="21">
        <v>2</v>
      </c>
      <c r="F34" s="21">
        <v>2</v>
      </c>
      <c r="G34" s="21">
        <v>2</v>
      </c>
      <c r="H34" s="21">
        <v>2</v>
      </c>
      <c r="I34" s="21">
        <v>2</v>
      </c>
      <c r="J34" s="21">
        <v>2</v>
      </c>
      <c r="K34" s="21">
        <v>2</v>
      </c>
      <c r="L34" s="21">
        <v>2</v>
      </c>
      <c r="M34" s="21">
        <v>2</v>
      </c>
      <c r="N34" s="21">
        <v>2</v>
      </c>
      <c r="O34" s="21">
        <v>2</v>
      </c>
      <c r="P34" s="21">
        <v>2</v>
      </c>
      <c r="Q34" s="21">
        <v>2</v>
      </c>
      <c r="R34" s="21">
        <v>2</v>
      </c>
      <c r="S34" s="21">
        <v>2</v>
      </c>
      <c r="T34" s="21">
        <v>2</v>
      </c>
      <c r="U34" s="21">
        <v>2</v>
      </c>
      <c r="V34" s="21">
        <v>2</v>
      </c>
      <c r="W34" s="21">
        <v>2</v>
      </c>
      <c r="X34" s="21">
        <v>2</v>
      </c>
      <c r="Y34" s="21">
        <v>2</v>
      </c>
      <c r="Z34" s="21">
        <v>2</v>
      </c>
      <c r="AA34" s="21">
        <v>2</v>
      </c>
      <c r="AB34" s="21">
        <v>2</v>
      </c>
      <c r="AC34" s="21">
        <v>3</v>
      </c>
      <c r="AD34" s="21">
        <v>3</v>
      </c>
      <c r="AE34" s="21">
        <v>3</v>
      </c>
      <c r="AF34" s="21">
        <v>3</v>
      </c>
      <c r="AG34" s="21">
        <v>3</v>
      </c>
      <c r="AH34" s="21">
        <v>3</v>
      </c>
      <c r="AI34" s="21">
        <v>3</v>
      </c>
      <c r="AJ34" s="21">
        <v>3</v>
      </c>
      <c r="AK34" s="23">
        <v>3</v>
      </c>
    </row>
    <row r="35" spans="1:37" ht="39.950000000000003" customHeight="1" thickBot="1" x14ac:dyDescent="0.25">
      <c r="A35" s="3074" t="s">
        <v>1391</v>
      </c>
      <c r="B35" s="3073"/>
      <c r="C35" s="128">
        <v>3</v>
      </c>
      <c r="D35" s="100">
        <v>4</v>
      </c>
      <c r="E35" s="100">
        <v>5</v>
      </c>
      <c r="F35" s="100">
        <v>6</v>
      </c>
      <c r="G35" s="100">
        <v>7</v>
      </c>
      <c r="H35" s="102">
        <v>8</v>
      </c>
      <c r="I35" s="102">
        <v>9</v>
      </c>
      <c r="J35" s="100">
        <v>10</v>
      </c>
      <c r="K35" s="100">
        <v>11</v>
      </c>
      <c r="L35" s="100">
        <v>12</v>
      </c>
      <c r="M35" s="100">
        <v>13</v>
      </c>
      <c r="N35" s="100">
        <v>14</v>
      </c>
      <c r="O35" s="102">
        <v>15</v>
      </c>
      <c r="P35" s="102">
        <v>16</v>
      </c>
      <c r="Q35" s="100">
        <v>17</v>
      </c>
      <c r="R35" s="100">
        <v>18</v>
      </c>
      <c r="S35" s="100">
        <v>19</v>
      </c>
      <c r="T35" s="100">
        <v>20</v>
      </c>
      <c r="U35" s="100">
        <v>21</v>
      </c>
      <c r="V35" s="102">
        <v>22</v>
      </c>
      <c r="W35" s="102">
        <v>23</v>
      </c>
      <c r="X35" s="100">
        <v>24</v>
      </c>
      <c r="Y35" s="100">
        <v>25</v>
      </c>
      <c r="Z35" s="100">
        <v>26</v>
      </c>
      <c r="AA35" s="100">
        <v>27</v>
      </c>
      <c r="AB35" s="100">
        <v>28</v>
      </c>
      <c r="AC35" s="102">
        <v>1</v>
      </c>
      <c r="AD35" s="102">
        <v>2</v>
      </c>
      <c r="AE35" s="100">
        <v>3</v>
      </c>
      <c r="AF35" s="100">
        <v>4</v>
      </c>
      <c r="AG35" s="100">
        <v>5</v>
      </c>
      <c r="AH35" s="100">
        <v>6</v>
      </c>
      <c r="AI35" s="100">
        <v>7</v>
      </c>
      <c r="AJ35" s="93">
        <v>8</v>
      </c>
      <c r="AK35" s="94">
        <v>9</v>
      </c>
    </row>
    <row r="36" spans="1:37" ht="39.950000000000003" customHeight="1" x14ac:dyDescent="0.2">
      <c r="A36" s="3067" t="s">
        <v>4459</v>
      </c>
      <c r="B36" s="3068"/>
      <c r="C36" s="4526" t="s">
        <v>5663</v>
      </c>
      <c r="D36" s="4527"/>
      <c r="E36" s="4527"/>
      <c r="F36" s="4527"/>
      <c r="G36" s="4565"/>
      <c r="H36" s="3016"/>
      <c r="I36" s="3016"/>
      <c r="J36" s="4526" t="s">
        <v>5664</v>
      </c>
      <c r="K36" s="4527"/>
      <c r="L36" s="4578" t="s">
        <v>5588</v>
      </c>
      <c r="M36" s="4579"/>
      <c r="N36" s="971" t="s">
        <v>5697</v>
      </c>
      <c r="O36" s="3016"/>
      <c r="P36" s="3016"/>
      <c r="Q36" s="3930" t="s">
        <v>5677</v>
      </c>
      <c r="R36" s="3929"/>
      <c r="S36" s="32"/>
      <c r="T36" s="32"/>
      <c r="U36" s="32"/>
      <c r="V36" s="3016"/>
      <c r="W36" s="3016"/>
      <c r="X36" s="48"/>
      <c r="Y36" s="30"/>
      <c r="Z36" s="30"/>
      <c r="AA36" s="30"/>
      <c r="AB36" s="30"/>
      <c r="AC36" s="3016"/>
      <c r="AD36" s="3016"/>
      <c r="AE36" s="32"/>
      <c r="AF36" s="32"/>
      <c r="AG36" s="32"/>
      <c r="AH36" s="32"/>
      <c r="AI36" s="32"/>
      <c r="AJ36" s="2937"/>
      <c r="AK36" s="2938"/>
    </row>
    <row r="37" spans="1:37" ht="39.950000000000003" customHeight="1" x14ac:dyDescent="0.2">
      <c r="A37" s="3045" t="s">
        <v>4460</v>
      </c>
      <c r="B37" s="3080"/>
      <c r="C37" s="3878" t="s">
        <v>5659</v>
      </c>
      <c r="D37" s="3879"/>
      <c r="E37" s="4182"/>
      <c r="F37" s="948" t="s">
        <v>5661</v>
      </c>
      <c r="G37" s="952" t="s">
        <v>5674</v>
      </c>
      <c r="H37" s="3016"/>
      <c r="I37" s="3016"/>
      <c r="J37" s="4528" t="s">
        <v>5671</v>
      </c>
      <c r="K37" s="4529"/>
      <c r="L37" s="956" t="s">
        <v>5366</v>
      </c>
      <c r="M37" s="969" t="s">
        <v>5695</v>
      </c>
      <c r="N37" s="970" t="s">
        <v>5696</v>
      </c>
      <c r="O37" s="3016"/>
      <c r="P37" s="3016"/>
      <c r="Q37" s="4597" t="s">
        <v>5705</v>
      </c>
      <c r="R37" s="4598"/>
      <c r="S37" s="4598"/>
      <c r="T37" s="4598"/>
      <c r="U37" s="32"/>
      <c r="V37" s="3016"/>
      <c r="W37" s="3016"/>
      <c r="X37" s="48"/>
      <c r="Y37" s="30"/>
      <c r="Z37" s="977" t="s">
        <v>5738</v>
      </c>
      <c r="AA37" s="4542" t="s">
        <v>5588</v>
      </c>
      <c r="AB37" s="4543"/>
      <c r="AC37" s="3016"/>
      <c r="AD37" s="3016"/>
      <c r="AE37" s="4602" t="s">
        <v>5588</v>
      </c>
      <c r="AF37" s="4603"/>
      <c r="AG37" s="4603"/>
      <c r="AH37" s="4603"/>
      <c r="AI37" s="4603"/>
      <c r="AJ37" s="2937"/>
      <c r="AK37" s="2938"/>
    </row>
    <row r="38" spans="1:37" ht="39.950000000000003" customHeight="1" x14ac:dyDescent="0.2">
      <c r="A38" s="3047" t="s">
        <v>4461</v>
      </c>
      <c r="B38" s="3069"/>
      <c r="C38" s="4724" t="s">
        <v>5654</v>
      </c>
      <c r="D38" s="4724"/>
      <c r="E38" s="4724"/>
      <c r="F38" s="4724"/>
      <c r="G38" s="4051"/>
      <c r="H38" s="3016"/>
      <c r="I38" s="3016"/>
      <c r="J38" s="954" t="s">
        <v>5588</v>
      </c>
      <c r="K38" s="955" t="s">
        <v>5678</v>
      </c>
      <c r="L38" s="4531" t="s">
        <v>5588</v>
      </c>
      <c r="M38" s="4531"/>
      <c r="N38" s="4532"/>
      <c r="O38" s="3016"/>
      <c r="P38" s="3016"/>
      <c r="Q38" s="4530" t="s">
        <v>5588</v>
      </c>
      <c r="R38" s="4531"/>
      <c r="S38" s="4531"/>
      <c r="T38" s="4531"/>
      <c r="U38" s="974" t="s">
        <v>5725</v>
      </c>
      <c r="V38" s="3016"/>
      <c r="W38" s="3016"/>
      <c r="X38" s="929" t="s">
        <v>5588</v>
      </c>
      <c r="Y38" s="4730" t="s">
        <v>5731</v>
      </c>
      <c r="Z38" s="4730"/>
      <c r="AA38" s="4730"/>
      <c r="AB38" s="4731"/>
      <c r="AC38" s="3016"/>
      <c r="AD38" s="3016"/>
      <c r="AE38" s="4589" t="s">
        <v>5732</v>
      </c>
      <c r="AF38" s="4786"/>
      <c r="AG38" s="3845" t="s">
        <v>5753</v>
      </c>
      <c r="AH38" s="3846"/>
      <c r="AI38" s="3846"/>
      <c r="AJ38" s="2937"/>
      <c r="AK38" s="2938"/>
    </row>
    <row r="39" spans="1:37" ht="39.950000000000003" customHeight="1" x14ac:dyDescent="0.2">
      <c r="A39" s="3047" t="s">
        <v>4462</v>
      </c>
      <c r="B39" s="3069"/>
      <c r="C39" s="4563" t="s">
        <v>5655</v>
      </c>
      <c r="D39" s="4564"/>
      <c r="E39" s="4561" t="s">
        <v>5668</v>
      </c>
      <c r="F39" s="4562"/>
      <c r="H39" s="3016"/>
      <c r="I39" s="3016"/>
      <c r="J39" s="127"/>
      <c r="K39" s="127"/>
      <c r="L39" s="4531" t="s">
        <v>5588</v>
      </c>
      <c r="M39" s="4531"/>
      <c r="N39" s="4532"/>
      <c r="O39" s="3016"/>
      <c r="P39" s="3016"/>
      <c r="Q39" s="4773" t="s">
        <v>5686</v>
      </c>
      <c r="R39" s="4774"/>
      <c r="S39" s="4774"/>
      <c r="T39" s="4774"/>
      <c r="U39" s="972" t="s">
        <v>5707</v>
      </c>
      <c r="V39" s="3016"/>
      <c r="W39" s="3016"/>
      <c r="X39" s="4784" t="s">
        <v>5708</v>
      </c>
      <c r="Y39" s="4785"/>
      <c r="Z39" s="975" t="s">
        <v>5726</v>
      </c>
      <c r="AA39" s="4782" t="s">
        <v>5733</v>
      </c>
      <c r="AB39" s="4783"/>
      <c r="AC39" s="3016"/>
      <c r="AD39" s="3016"/>
      <c r="AE39" s="3845" t="s">
        <v>5733</v>
      </c>
      <c r="AF39" s="3846"/>
      <c r="AG39" s="4787"/>
      <c r="AH39" s="4594" t="s">
        <v>5750</v>
      </c>
      <c r="AI39" s="4596"/>
      <c r="AJ39" s="2937"/>
      <c r="AK39" s="2938"/>
    </row>
    <row r="40" spans="1:37" ht="39.950000000000003" customHeight="1" x14ac:dyDescent="0.2">
      <c r="A40" s="3047" t="s">
        <v>4463</v>
      </c>
      <c r="B40" s="3069"/>
      <c r="C40" s="4725" t="s">
        <v>5643</v>
      </c>
      <c r="D40" s="4726"/>
      <c r="E40" s="4708" t="s">
        <v>5672</v>
      </c>
      <c r="F40" s="4708"/>
      <c r="G40" s="953" t="s">
        <v>5673</v>
      </c>
      <c r="H40" s="3016"/>
      <c r="I40" s="3016"/>
      <c r="J40" s="4523" t="s">
        <v>5644</v>
      </c>
      <c r="K40" s="4524"/>
      <c r="L40" s="4524"/>
      <c r="M40" s="4524"/>
      <c r="N40" s="4525"/>
      <c r="O40" s="3016"/>
      <c r="P40" s="3016"/>
      <c r="Q40" s="4523" t="s">
        <v>5644</v>
      </c>
      <c r="R40" s="4524"/>
      <c r="S40" s="4524"/>
      <c r="T40" s="4524"/>
      <c r="U40" s="4525"/>
      <c r="V40" s="3016"/>
      <c r="W40" s="3016"/>
      <c r="X40" s="3709" t="s">
        <v>5734</v>
      </c>
      <c r="Y40" s="3710"/>
      <c r="Z40" s="3710"/>
      <c r="AA40" s="3710"/>
      <c r="AB40" s="3711"/>
      <c r="AC40" s="3016"/>
      <c r="AD40" s="3016"/>
      <c r="AE40" s="3709" t="s">
        <v>5752</v>
      </c>
      <c r="AF40" s="3710"/>
      <c r="AG40" s="3710"/>
      <c r="AH40" s="3710"/>
      <c r="AI40" s="3711"/>
      <c r="AJ40" s="2937"/>
      <c r="AK40" s="2938"/>
    </row>
    <row r="41" spans="1:37" ht="39.950000000000003" customHeight="1" x14ac:dyDescent="0.2">
      <c r="A41" s="3045" t="s">
        <v>4464</v>
      </c>
      <c r="B41" s="3080"/>
      <c r="C41" s="4709" t="s">
        <v>4482</v>
      </c>
      <c r="D41" s="4709"/>
      <c r="E41" s="4709"/>
      <c r="F41" s="4709"/>
      <c r="G41" s="4710"/>
      <c r="H41" s="3016"/>
      <c r="I41" s="3016"/>
      <c r="J41" s="2743">
        <v>136900</v>
      </c>
      <c r="K41" s="2744"/>
      <c r="L41" s="2744"/>
      <c r="M41" s="2744"/>
      <c r="N41" s="2745"/>
      <c r="O41" s="3016"/>
      <c r="P41" s="3016"/>
      <c r="Q41" s="2743">
        <v>136900</v>
      </c>
      <c r="R41" s="2744"/>
      <c r="S41" s="2744"/>
      <c r="T41" s="2744"/>
      <c r="U41" s="2745"/>
      <c r="V41" s="3016"/>
      <c r="W41" s="3016"/>
      <c r="X41" s="2743">
        <v>136900</v>
      </c>
      <c r="Y41" s="2744"/>
      <c r="Z41" s="2744"/>
      <c r="AA41" s="2744"/>
      <c r="AB41" s="2745"/>
      <c r="AC41" s="3016"/>
      <c r="AD41" s="3016"/>
      <c r="AE41" s="2743">
        <v>136900</v>
      </c>
      <c r="AF41" s="2744"/>
      <c r="AG41" s="2744"/>
      <c r="AH41" s="2744"/>
      <c r="AI41" s="2745"/>
      <c r="AJ41" s="2937"/>
      <c r="AK41" s="2938"/>
    </row>
    <row r="42" spans="1:37" ht="39.950000000000003" customHeight="1" x14ac:dyDescent="0.2">
      <c r="A42" s="3057" t="s">
        <v>4465</v>
      </c>
      <c r="B42" s="3058"/>
      <c r="C42" s="2743" t="s">
        <v>5418</v>
      </c>
      <c r="D42" s="2744"/>
      <c r="E42" s="2744"/>
      <c r="F42" s="2744"/>
      <c r="G42" s="2745"/>
      <c r="H42" s="3016"/>
      <c r="I42" s="3016"/>
      <c r="J42" s="2743" t="s">
        <v>5418</v>
      </c>
      <c r="K42" s="2744"/>
      <c r="L42" s="2744"/>
      <c r="M42" s="2744"/>
      <c r="N42" s="2745"/>
      <c r="O42" s="3016"/>
      <c r="P42" s="3016"/>
      <c r="Q42" s="2743" t="s">
        <v>5418</v>
      </c>
      <c r="R42" s="2744"/>
      <c r="S42" s="2744"/>
      <c r="T42" s="2744"/>
      <c r="U42" s="2745"/>
      <c r="V42" s="3016"/>
      <c r="W42" s="3016"/>
      <c r="X42" s="4711" t="s">
        <v>5418</v>
      </c>
      <c r="Y42" s="4712"/>
      <c r="Z42" s="976" t="s">
        <v>5692</v>
      </c>
      <c r="AA42" s="2743">
        <v>136900</v>
      </c>
      <c r="AB42" s="2745"/>
      <c r="AC42" s="3016"/>
      <c r="AD42" s="3016"/>
      <c r="AE42" s="2743">
        <v>136900</v>
      </c>
      <c r="AF42" s="2744"/>
      <c r="AG42" s="2744"/>
      <c r="AH42" s="2744"/>
      <c r="AI42" s="2745"/>
      <c r="AJ42" s="2937"/>
      <c r="AK42" s="2938"/>
    </row>
    <row r="43" spans="1:37" ht="39.950000000000003" customHeight="1" x14ac:dyDescent="0.2">
      <c r="A43" s="3045" t="s">
        <v>4466</v>
      </c>
      <c r="B43" s="3080"/>
      <c r="C43" s="71"/>
      <c r="D43" s="71"/>
      <c r="E43" s="71"/>
      <c r="F43" s="127"/>
      <c r="G43" s="30"/>
      <c r="H43" s="3016"/>
      <c r="I43" s="3016"/>
      <c r="J43" s="71"/>
      <c r="K43" s="71"/>
      <c r="L43" s="71"/>
      <c r="M43" s="127"/>
      <c r="N43" s="30"/>
      <c r="O43" s="3016"/>
      <c r="P43" s="3016"/>
      <c r="Q43" s="71"/>
      <c r="R43" s="71"/>
      <c r="S43" s="71"/>
      <c r="T43" s="127"/>
      <c r="U43" s="30"/>
      <c r="V43" s="3016"/>
      <c r="W43" s="3016"/>
      <c r="X43" s="48"/>
      <c r="Y43" s="80"/>
      <c r="Z43" s="80"/>
      <c r="AA43" s="80"/>
      <c r="AB43" s="80"/>
      <c r="AC43" s="3016"/>
      <c r="AD43" s="3016"/>
      <c r="AE43" s="980" t="s">
        <v>5422</v>
      </c>
      <c r="AF43" s="2744">
        <v>136900</v>
      </c>
      <c r="AG43" s="2744"/>
      <c r="AH43" s="2744"/>
      <c r="AI43" s="2745"/>
      <c r="AJ43" s="2937"/>
      <c r="AK43" s="2938"/>
    </row>
    <row r="44" spans="1:37" ht="39.950000000000003" customHeight="1" x14ac:dyDescent="0.2">
      <c r="A44" s="3045" t="s">
        <v>4467</v>
      </c>
      <c r="B44" s="3080"/>
      <c r="C44" s="2743">
        <v>136900</v>
      </c>
      <c r="D44" s="2744"/>
      <c r="E44" s="2744"/>
      <c r="F44" s="2744"/>
      <c r="G44" s="2745"/>
      <c r="H44" s="3016"/>
      <c r="I44" s="3016"/>
      <c r="J44" s="2743">
        <v>136900</v>
      </c>
      <c r="K44" s="2744"/>
      <c r="L44" s="2744"/>
      <c r="M44" s="956" t="s">
        <v>5366</v>
      </c>
      <c r="N44" s="855">
        <v>136900</v>
      </c>
      <c r="O44" s="3016"/>
      <c r="P44" s="3016"/>
      <c r="Q44" s="2743">
        <v>136900</v>
      </c>
      <c r="R44" s="2744"/>
      <c r="S44" s="2744"/>
      <c r="T44" s="2744"/>
      <c r="U44" s="2745"/>
      <c r="V44" s="3016"/>
      <c r="W44" s="3016"/>
      <c r="X44" s="2743">
        <v>136900</v>
      </c>
      <c r="Y44" s="2744"/>
      <c r="Z44" s="2744"/>
      <c r="AA44" s="2744"/>
      <c r="AB44" s="2745"/>
      <c r="AC44" s="3016"/>
      <c r="AD44" s="3016"/>
      <c r="AE44" s="2743">
        <v>136900</v>
      </c>
      <c r="AF44" s="2744"/>
      <c r="AG44" s="2744"/>
      <c r="AH44" s="2744"/>
      <c r="AI44" s="2745"/>
      <c r="AJ44" s="2937"/>
      <c r="AK44" s="2938"/>
    </row>
    <row r="45" spans="1:37" ht="39.950000000000003" customHeight="1" x14ac:dyDescent="0.2">
      <c r="A45" s="3045" t="s">
        <v>4468</v>
      </c>
      <c r="B45" s="3080"/>
      <c r="C45" s="71"/>
      <c r="D45" s="71"/>
      <c r="E45" s="71"/>
      <c r="F45" s="127"/>
      <c r="G45" s="30"/>
      <c r="H45" s="3016"/>
      <c r="I45" s="3016"/>
      <c r="J45" s="71"/>
      <c r="K45" s="71"/>
      <c r="L45" s="71"/>
      <c r="M45" s="44"/>
      <c r="N45" s="59"/>
      <c r="O45" s="3016"/>
      <c r="P45" s="3016"/>
      <c r="Q45" s="71"/>
      <c r="R45" s="71"/>
      <c r="S45" s="71"/>
      <c r="T45" s="127"/>
      <c r="U45" s="30"/>
      <c r="V45" s="3016"/>
      <c r="W45" s="3016"/>
      <c r="X45" s="48"/>
      <c r="Y45" s="72"/>
      <c r="Z45" s="72"/>
      <c r="AA45" s="72"/>
      <c r="AB45" s="72"/>
      <c r="AC45" s="3016"/>
      <c r="AD45" s="3016"/>
      <c r="AE45" s="71"/>
      <c r="AF45" s="71"/>
      <c r="AG45" s="71"/>
      <c r="AH45" s="71"/>
      <c r="AI45" s="71"/>
      <c r="AJ45" s="2937"/>
      <c r="AK45" s="2938"/>
    </row>
    <row r="46" spans="1:37" ht="39.950000000000003" customHeight="1" x14ac:dyDescent="0.2">
      <c r="A46" s="3045" t="s">
        <v>1410</v>
      </c>
      <c r="B46" s="3080"/>
      <c r="C46" s="72"/>
      <c r="D46" s="72"/>
      <c r="E46" s="50"/>
      <c r="F46" s="72"/>
      <c r="G46" s="72"/>
      <c r="H46" s="3016"/>
      <c r="I46" s="3016"/>
      <c r="J46" s="71"/>
      <c r="K46" s="71"/>
      <c r="L46" s="71"/>
      <c r="M46" s="44"/>
      <c r="N46" s="59"/>
      <c r="O46" s="3016"/>
      <c r="P46" s="3016"/>
      <c r="Q46" s="81"/>
      <c r="R46" s="81"/>
      <c r="S46" s="81"/>
      <c r="T46" s="81"/>
      <c r="U46" s="81"/>
      <c r="V46" s="3016"/>
      <c r="W46" s="3016"/>
      <c r="X46" s="48"/>
      <c r="Y46" s="69"/>
      <c r="Z46" s="69"/>
      <c r="AA46" s="69"/>
      <c r="AB46" s="69"/>
      <c r="AC46" s="3016"/>
      <c r="AD46" s="3016"/>
      <c r="AE46" s="79"/>
      <c r="AF46" s="79"/>
      <c r="AG46" s="79"/>
      <c r="AH46" s="79"/>
      <c r="AI46" s="79"/>
      <c r="AJ46" s="2937"/>
      <c r="AK46" s="2938"/>
    </row>
    <row r="47" spans="1:37" ht="39.950000000000003" customHeight="1" x14ac:dyDescent="0.2">
      <c r="A47" s="3045" t="s">
        <v>4469</v>
      </c>
      <c r="B47" s="3080"/>
      <c r="C47" s="77"/>
      <c r="D47" s="77"/>
      <c r="E47" s="50"/>
      <c r="F47" s="77"/>
      <c r="G47" s="77"/>
      <c r="H47" s="3016"/>
      <c r="I47" s="3016"/>
      <c r="J47" s="77"/>
      <c r="K47" s="77"/>
      <c r="L47" s="77"/>
      <c r="M47" s="44"/>
      <c r="N47" s="33"/>
      <c r="O47" s="3016"/>
      <c r="P47" s="3016"/>
      <c r="Q47" s="77"/>
      <c r="R47" s="77"/>
      <c r="S47" s="77"/>
      <c r="T47" s="77"/>
      <c r="U47" s="77"/>
      <c r="V47" s="3016"/>
      <c r="W47" s="3016"/>
      <c r="X47" s="48"/>
      <c r="Y47" s="77"/>
      <c r="Z47" s="77"/>
      <c r="AA47" s="77"/>
      <c r="AB47" s="77"/>
      <c r="AC47" s="3016"/>
      <c r="AD47" s="3016"/>
      <c r="AE47" s="83"/>
      <c r="AF47" s="83"/>
      <c r="AG47" s="83"/>
      <c r="AH47" s="83"/>
      <c r="AI47" s="83"/>
      <c r="AJ47" s="2937"/>
      <c r="AK47" s="2938"/>
    </row>
    <row r="48" spans="1:37" ht="39.950000000000003" customHeight="1" x14ac:dyDescent="0.2">
      <c r="A48" s="3047" t="s">
        <v>1409</v>
      </c>
      <c r="B48" s="3069"/>
      <c r="C48" s="37"/>
      <c r="D48" s="37"/>
      <c r="E48" s="50"/>
      <c r="F48" s="37"/>
      <c r="G48" s="46"/>
      <c r="H48" s="3016"/>
      <c r="I48" s="3016"/>
      <c r="J48" s="37"/>
      <c r="K48" s="37"/>
      <c r="L48" s="37"/>
      <c r="M48" s="44"/>
      <c r="N48" s="46"/>
      <c r="O48" s="3016"/>
      <c r="P48" s="3016"/>
      <c r="Q48" s="38"/>
      <c r="R48" s="38"/>
      <c r="S48" s="38"/>
      <c r="T48" s="38"/>
      <c r="U48" s="49"/>
      <c r="V48" s="3016"/>
      <c r="W48" s="3016"/>
      <c r="X48" s="48"/>
      <c r="Y48" s="38"/>
      <c r="Z48" s="38"/>
      <c r="AA48" s="38"/>
      <c r="AB48" s="49"/>
      <c r="AC48" s="3016"/>
      <c r="AD48" s="3016"/>
      <c r="AE48" s="31"/>
      <c r="AF48" s="31"/>
      <c r="AG48" s="32"/>
      <c r="AH48" s="32"/>
      <c r="AI48" s="32"/>
      <c r="AJ48" s="2937"/>
      <c r="AK48" s="2938"/>
    </row>
    <row r="49" spans="1:37" ht="39.950000000000003" customHeight="1" x14ac:dyDescent="0.2">
      <c r="A49" s="3049" t="s">
        <v>4470</v>
      </c>
      <c r="B49" s="3069"/>
      <c r="C49" s="4706" t="s">
        <v>5704</v>
      </c>
      <c r="D49" s="4581"/>
      <c r="E49" s="4581"/>
      <c r="F49" s="4581"/>
      <c r="G49" s="4707"/>
      <c r="H49" s="3016"/>
      <c r="I49" s="3016"/>
      <c r="J49" s="4609" t="s">
        <v>5426</v>
      </c>
      <c r="K49" s="4610"/>
      <c r="L49" s="4705"/>
      <c r="M49" s="4498" t="s">
        <v>5589</v>
      </c>
      <c r="N49" s="4560"/>
      <c r="O49" s="3016"/>
      <c r="P49" s="3016"/>
      <c r="Q49" s="4498" t="s">
        <v>5589</v>
      </c>
      <c r="R49" s="4560"/>
      <c r="S49" s="4581" t="s">
        <v>5735</v>
      </c>
      <c r="T49" s="4581"/>
      <c r="U49" s="49"/>
      <c r="V49" s="3016"/>
      <c r="W49" s="3016"/>
      <c r="X49" s="38"/>
      <c r="Y49" s="38"/>
      <c r="Z49" s="38"/>
      <c r="AA49" s="38"/>
      <c r="AB49" s="49"/>
      <c r="AC49" s="3016"/>
      <c r="AD49" s="3016"/>
      <c r="AE49" s="31"/>
      <c r="AF49" s="31"/>
      <c r="AG49" s="32"/>
      <c r="AH49" s="32"/>
      <c r="AI49" s="32"/>
      <c r="AJ49" s="2937"/>
      <c r="AK49" s="2938"/>
    </row>
    <row r="50" spans="1:37" ht="39.950000000000003" customHeight="1" x14ac:dyDescent="0.2">
      <c r="A50" s="3043" t="s">
        <v>4471</v>
      </c>
      <c r="B50" s="3232"/>
      <c r="C50" s="71"/>
      <c r="D50" s="71"/>
      <c r="E50" s="71"/>
      <c r="F50" s="127"/>
      <c r="G50" s="30"/>
      <c r="H50" s="3016"/>
      <c r="I50" s="3016"/>
      <c r="J50" s="71"/>
      <c r="K50" s="71"/>
      <c r="L50" s="71"/>
      <c r="M50" s="127"/>
      <c r="N50" s="30"/>
      <c r="O50" s="3016"/>
      <c r="P50" s="3016"/>
      <c r="Q50" s="71"/>
      <c r="R50" s="71"/>
      <c r="S50" s="71"/>
      <c r="T50" s="127"/>
      <c r="U50" s="30"/>
      <c r="V50" s="3016"/>
      <c r="W50" s="3016"/>
      <c r="X50" s="48"/>
      <c r="Y50" s="75"/>
      <c r="Z50" s="4594" t="s">
        <v>5589</v>
      </c>
      <c r="AA50" s="4595"/>
      <c r="AB50" s="4596"/>
      <c r="AC50" s="3016"/>
      <c r="AD50" s="3016"/>
      <c r="AE50" s="4606" t="s">
        <v>5744</v>
      </c>
      <c r="AF50" s="4472"/>
      <c r="AG50" s="4472"/>
      <c r="AH50" s="4472"/>
      <c r="AI50" s="4473"/>
      <c r="AJ50" s="2937"/>
      <c r="AK50" s="2938"/>
    </row>
    <row r="51" spans="1:37" ht="39.950000000000003" customHeight="1" x14ac:dyDescent="0.2">
      <c r="A51" s="3047">
        <v>55</v>
      </c>
      <c r="B51" s="3069"/>
      <c r="C51" s="47"/>
      <c r="D51" s="29"/>
      <c r="E51" s="50"/>
      <c r="F51" s="29"/>
      <c r="G51" s="29"/>
      <c r="H51" s="3016"/>
      <c r="I51" s="3016"/>
      <c r="J51" s="47"/>
      <c r="K51" s="29"/>
      <c r="L51" s="29"/>
      <c r="M51" s="44"/>
      <c r="N51" s="29"/>
      <c r="O51" s="3016"/>
      <c r="P51" s="3016"/>
      <c r="Q51" s="47"/>
      <c r="R51" s="29"/>
      <c r="S51" s="29"/>
      <c r="T51" s="29"/>
      <c r="U51" s="29"/>
      <c r="V51" s="3016"/>
      <c r="W51" s="3016"/>
      <c r="X51" s="48"/>
      <c r="Y51" s="29"/>
      <c r="Z51" s="29"/>
      <c r="AA51" s="29"/>
      <c r="AB51" s="29"/>
      <c r="AC51" s="3016"/>
      <c r="AD51" s="3016"/>
      <c r="AE51" s="47"/>
      <c r="AF51" s="29"/>
      <c r="AG51" s="29"/>
      <c r="AH51" s="29"/>
      <c r="AI51" s="29"/>
      <c r="AJ51" s="2937"/>
      <c r="AK51" s="2938"/>
    </row>
    <row r="52" spans="1:37" ht="39.950000000000003" customHeight="1" x14ac:dyDescent="0.2">
      <c r="A52" s="3043" t="s">
        <v>4472</v>
      </c>
      <c r="B52" s="3232"/>
      <c r="C52" s="2736" t="s">
        <v>4485</v>
      </c>
      <c r="D52" s="2736"/>
      <c r="E52" s="2736"/>
      <c r="F52" s="2736"/>
      <c r="G52" s="2736"/>
      <c r="H52" s="3016"/>
      <c r="I52" s="3016"/>
      <c r="J52" s="3095" t="s">
        <v>4485</v>
      </c>
      <c r="K52" s="3096"/>
      <c r="L52" s="3017"/>
      <c r="M52" s="964" t="s">
        <v>5435</v>
      </c>
      <c r="N52" s="965" t="s">
        <v>4485</v>
      </c>
      <c r="O52" s="3016"/>
      <c r="P52" s="3016"/>
      <c r="Q52" s="2736" t="s">
        <v>4485</v>
      </c>
      <c r="R52" s="2736"/>
      <c r="S52" s="2736"/>
      <c r="T52" s="2736"/>
      <c r="U52" s="2736"/>
      <c r="V52" s="3016"/>
      <c r="W52" s="3016"/>
      <c r="X52" s="2736" t="s">
        <v>4485</v>
      </c>
      <c r="Y52" s="2736"/>
      <c r="Z52" s="2736"/>
      <c r="AA52" s="2736"/>
      <c r="AB52" s="2736"/>
      <c r="AC52" s="3016"/>
      <c r="AD52" s="3016"/>
      <c r="AE52" s="2736" t="s">
        <v>4485</v>
      </c>
      <c r="AF52" s="2736"/>
      <c r="AG52" s="2736"/>
      <c r="AH52" s="2736"/>
      <c r="AI52" s="2736"/>
      <c r="AJ52" s="2937"/>
      <c r="AK52" s="2938"/>
    </row>
    <row r="53" spans="1:37" ht="39.950000000000003" customHeight="1" x14ac:dyDescent="0.2">
      <c r="A53" s="3077" t="s">
        <v>4473</v>
      </c>
      <c r="B53" s="3236"/>
      <c r="C53" s="75"/>
      <c r="D53" s="75"/>
      <c r="E53" s="75"/>
      <c r="F53" s="75"/>
      <c r="G53" s="32"/>
      <c r="H53" s="3016"/>
      <c r="I53" s="3016"/>
      <c r="J53" s="131"/>
      <c r="K53" s="131"/>
      <c r="L53" s="4531" t="s">
        <v>5588</v>
      </c>
      <c r="M53" s="4531"/>
      <c r="N53" s="4532"/>
      <c r="O53" s="3016"/>
      <c r="P53" s="3016"/>
      <c r="Q53" s="4128" t="s">
        <v>5685</v>
      </c>
      <c r="R53" s="4129"/>
      <c r="S53" s="4129"/>
      <c r="T53" s="4129"/>
      <c r="U53" s="4130"/>
      <c r="V53" s="3016"/>
      <c r="W53" s="3016"/>
      <c r="X53" s="4530" t="s">
        <v>5588</v>
      </c>
      <c r="Y53" s="4531"/>
      <c r="Z53" s="4531"/>
      <c r="AA53" s="4531"/>
      <c r="AB53" s="4532"/>
      <c r="AC53" s="3016"/>
      <c r="AD53" s="3016"/>
      <c r="AE53" s="4530" t="s">
        <v>5588</v>
      </c>
      <c r="AF53" s="4531"/>
      <c r="AG53" s="4531"/>
      <c r="AH53" s="4531"/>
      <c r="AI53" s="4532"/>
      <c r="AJ53" s="2937"/>
      <c r="AK53" s="2938"/>
    </row>
    <row r="54" spans="1:37" ht="39.950000000000003" customHeight="1" x14ac:dyDescent="0.2">
      <c r="A54" s="3047">
        <v>59</v>
      </c>
      <c r="B54" s="3069"/>
      <c r="C54" s="78"/>
      <c r="D54" s="78"/>
      <c r="E54" s="50"/>
      <c r="F54" s="78"/>
      <c r="G54" s="78"/>
      <c r="H54" s="3016"/>
      <c r="I54" s="3016"/>
      <c r="J54" s="78"/>
      <c r="K54" s="963"/>
      <c r="L54" s="963"/>
      <c r="M54" s="44"/>
      <c r="N54" s="56"/>
      <c r="O54" s="3016"/>
      <c r="P54" s="3016"/>
      <c r="Q54" s="78"/>
      <c r="R54" s="78"/>
      <c r="S54" s="78"/>
      <c r="T54" s="78"/>
      <c r="U54" s="78"/>
      <c r="V54" s="3016"/>
      <c r="W54" s="3016"/>
      <c r="X54" s="48"/>
      <c r="Y54" s="78"/>
      <c r="Z54" s="78"/>
      <c r="AA54" s="78"/>
      <c r="AB54" s="78"/>
      <c r="AC54" s="3016"/>
      <c r="AD54" s="3016"/>
      <c r="AE54" s="80"/>
      <c r="AF54" s="80"/>
      <c r="AG54" s="80"/>
      <c r="AH54" s="80"/>
      <c r="AI54" s="80"/>
      <c r="AJ54" s="2937"/>
      <c r="AK54" s="2938"/>
    </row>
    <row r="55" spans="1:37" ht="39.950000000000003" customHeight="1" thickBot="1" x14ac:dyDescent="0.25">
      <c r="A55" s="3072">
        <v>60</v>
      </c>
      <c r="B55" s="3231"/>
      <c r="C55" s="800"/>
      <c r="D55" s="799"/>
      <c r="E55" s="901"/>
      <c r="F55" s="799"/>
      <c r="G55" s="105"/>
      <c r="H55" s="3016"/>
      <c r="I55" s="3016"/>
      <c r="J55" s="800"/>
      <c r="K55" s="799"/>
      <c r="L55" s="799"/>
      <c r="M55" s="801"/>
      <c r="N55" s="799"/>
      <c r="O55" s="4727"/>
      <c r="P55" s="4727"/>
      <c r="Q55" s="104"/>
      <c r="R55" s="105"/>
      <c r="S55" s="105"/>
      <c r="T55" s="105"/>
      <c r="U55" s="105"/>
      <c r="V55" s="3016"/>
      <c r="W55" s="3016"/>
      <c r="X55" s="48"/>
      <c r="Y55" s="105"/>
      <c r="Z55" s="105"/>
      <c r="AA55" s="105"/>
      <c r="AB55" s="799"/>
      <c r="AC55" s="4727"/>
      <c r="AD55" s="4727"/>
      <c r="AE55" s="800"/>
      <c r="AF55" s="799"/>
      <c r="AG55" s="799"/>
      <c r="AH55" s="799"/>
      <c r="AI55" s="799"/>
      <c r="AJ55" s="2939"/>
      <c r="AK55" s="2940"/>
    </row>
    <row r="56" spans="1:37" ht="39.950000000000003" customHeight="1" thickBot="1" x14ac:dyDescent="0.25">
      <c r="A56" s="857">
        <v>1</v>
      </c>
      <c r="B56" s="797" t="s">
        <v>5497</v>
      </c>
      <c r="C56" s="945"/>
      <c r="D56" s="882"/>
      <c r="E56" s="903"/>
      <c r="F56" s="883"/>
      <c r="G56" s="883"/>
      <c r="H56" s="897"/>
      <c r="I56" s="897"/>
      <c r="J56" s="4697" t="s">
        <v>5681</v>
      </c>
      <c r="K56" s="4698"/>
      <c r="L56" s="4699"/>
      <c r="M56" s="4697" t="s">
        <v>5683</v>
      </c>
      <c r="N56" s="4698"/>
      <c r="O56" s="4698"/>
      <c r="P56" s="4698"/>
      <c r="Q56" s="4698"/>
      <c r="R56" s="4699"/>
      <c r="S56" s="884"/>
      <c r="T56" s="885"/>
      <c r="U56" s="885"/>
      <c r="V56" s="898"/>
      <c r="W56" s="898"/>
      <c r="X56" s="4663" t="s">
        <v>5723</v>
      </c>
      <c r="Y56" s="4664"/>
      <c r="Z56" s="4665"/>
      <c r="AA56" s="900"/>
      <c r="AB56" s="882"/>
      <c r="AC56" s="898"/>
      <c r="AD56" s="898"/>
      <c r="AE56" s="4779" t="s">
        <v>5525</v>
      </c>
      <c r="AF56" s="4780"/>
      <c r="AG56" s="4781"/>
      <c r="AH56" s="882"/>
      <c r="AI56" s="882"/>
      <c r="AJ56" s="806"/>
      <c r="AK56" s="807"/>
    </row>
    <row r="57" spans="1:37" ht="39.950000000000003" customHeight="1" thickBot="1" x14ac:dyDescent="0.25">
      <c r="A57" s="797">
        <v>2</v>
      </c>
      <c r="B57" s="824" t="s">
        <v>5497</v>
      </c>
      <c r="C57" s="4556" t="s">
        <v>5627</v>
      </c>
      <c r="D57" s="4557"/>
      <c r="E57" s="904"/>
      <c r="F57" s="860"/>
      <c r="G57" s="12"/>
      <c r="H57" s="806"/>
      <c r="I57" s="806"/>
      <c r="J57" s="12"/>
      <c r="K57" s="12"/>
      <c r="L57" s="4776" t="s">
        <v>5682</v>
      </c>
      <c r="M57" s="4777"/>
      <c r="N57" s="4777"/>
      <c r="O57" s="4777"/>
      <c r="P57" s="4777"/>
      <c r="Q57" s="4777"/>
      <c r="R57" s="4778"/>
      <c r="S57" s="451"/>
      <c r="T57" s="881"/>
      <c r="U57" s="879"/>
      <c r="V57" s="806"/>
      <c r="W57" s="806"/>
      <c r="X57" s="879"/>
      <c r="Y57" s="264"/>
      <c r="Z57" s="4733" t="s">
        <v>5737</v>
      </c>
      <c r="AA57" s="4775"/>
      <c r="AB57" s="4734"/>
      <c r="AC57" s="806"/>
      <c r="AD57" s="806"/>
      <c r="AE57" s="12"/>
      <c r="AF57" s="4713" t="s">
        <v>5747</v>
      </c>
      <c r="AG57" s="4714"/>
      <c r="AH57" s="4715"/>
      <c r="AI57" s="12"/>
      <c r="AJ57" s="806"/>
      <c r="AK57" s="807"/>
    </row>
    <row r="58" spans="1:37" ht="39.950000000000003" customHeight="1" thickBot="1" x14ac:dyDescent="0.25">
      <c r="A58" s="797"/>
      <c r="B58" s="797" t="s">
        <v>5498</v>
      </c>
      <c r="D58" s="4574" t="s">
        <v>5627</v>
      </c>
      <c r="E58" s="4575"/>
      <c r="F58" s="878"/>
      <c r="G58" s="12"/>
      <c r="H58" s="861"/>
      <c r="I58" s="806"/>
      <c r="J58" s="451"/>
      <c r="K58" s="451"/>
      <c r="L58" s="862"/>
      <c r="M58" s="4558" t="s">
        <v>5681</v>
      </c>
      <c r="N58" s="4559"/>
      <c r="O58" s="861"/>
      <c r="P58" s="806"/>
      <c r="Q58" s="12"/>
      <c r="R58" s="12"/>
      <c r="S58" s="4762" t="s">
        <v>5722</v>
      </c>
      <c r="T58" s="4764"/>
      <c r="U58" s="4422" t="s">
        <v>5683</v>
      </c>
      <c r="V58" s="4423"/>
      <c r="W58" s="4423"/>
      <c r="X58" s="4423"/>
      <c r="Y58" s="4625"/>
      <c r="Z58" s="865"/>
      <c r="AA58" s="3977" t="s">
        <v>5723</v>
      </c>
      <c r="AB58" s="3978"/>
      <c r="AC58" s="806"/>
      <c r="AD58" s="806"/>
      <c r="AE58" s="853" t="s">
        <v>5737</v>
      </c>
      <c r="AF58" s="12"/>
      <c r="AG58" s="12"/>
      <c r="AH58" s="4771" t="s">
        <v>5525</v>
      </c>
      <c r="AI58" s="4262"/>
      <c r="AJ58" s="806"/>
      <c r="AK58" s="807"/>
    </row>
    <row r="59" spans="1:37" ht="39.950000000000003" customHeight="1" thickBot="1" x14ac:dyDescent="0.25">
      <c r="A59" s="797"/>
      <c r="B59" s="950" t="s">
        <v>5499</v>
      </c>
      <c r="C59" s="951"/>
      <c r="D59" s="951"/>
      <c r="E59" s="951"/>
      <c r="F59" s="907"/>
      <c r="G59" s="907"/>
      <c r="H59" s="861"/>
      <c r="I59" s="859"/>
      <c r="J59" s="880"/>
      <c r="K59" s="880"/>
      <c r="L59" s="880"/>
      <c r="M59" s="880"/>
      <c r="N59" s="830"/>
      <c r="O59" s="806"/>
      <c r="P59" s="806"/>
      <c r="Q59" s="12"/>
      <c r="R59" s="860"/>
      <c r="S59" s="872"/>
      <c r="T59" s="872"/>
      <c r="U59" s="4762" t="s">
        <v>5722</v>
      </c>
      <c r="V59" s="4763"/>
      <c r="W59" s="4763"/>
      <c r="X59" s="4763"/>
      <c r="Y59" s="4763"/>
      <c r="Z59" s="4763"/>
      <c r="AA59" s="4764"/>
      <c r="AB59" s="12"/>
      <c r="AC59" s="806"/>
      <c r="AD59" s="806"/>
      <c r="AE59" s="12"/>
      <c r="AF59" s="4733" t="s">
        <v>5737</v>
      </c>
      <c r="AG59" s="4734"/>
      <c r="AH59" s="12"/>
      <c r="AI59" s="981" t="s">
        <v>5747</v>
      </c>
      <c r="AJ59" s="806"/>
      <c r="AK59" s="807"/>
    </row>
    <row r="60" spans="1:37" ht="39.950000000000003" customHeight="1" thickBot="1" x14ac:dyDescent="0.25">
      <c r="A60" s="809"/>
      <c r="B60" s="810"/>
      <c r="C60" s="949"/>
      <c r="D60" s="214"/>
      <c r="E60" s="957"/>
      <c r="F60" s="958"/>
      <c r="G60" s="958"/>
      <c r="H60" s="813"/>
      <c r="I60" s="890"/>
      <c r="J60" s="887"/>
      <c r="K60" s="214"/>
      <c r="L60" s="214"/>
      <c r="M60" s="214"/>
      <c r="N60" s="214"/>
      <c r="O60" s="813"/>
      <c r="P60" s="813"/>
      <c r="Q60" s="451"/>
      <c r="R60" s="451"/>
      <c r="S60" s="891"/>
      <c r="T60" s="891"/>
      <c r="U60" s="891"/>
      <c r="V60" s="892"/>
      <c r="W60" s="892"/>
      <c r="X60" s="891"/>
      <c r="Y60" s="214"/>
      <c r="Z60" s="214"/>
      <c r="AA60" s="451"/>
      <c r="AB60" s="451"/>
      <c r="AC60" s="813"/>
      <c r="AD60" s="813"/>
      <c r="AE60" s="451"/>
      <c r="AF60" s="451"/>
      <c r="AG60" s="451"/>
      <c r="AH60" s="451"/>
      <c r="AI60" s="451"/>
      <c r="AJ60" s="813"/>
      <c r="AK60" s="814"/>
    </row>
    <row r="61" spans="1:37" ht="39.950000000000003" customHeight="1" x14ac:dyDescent="0.2">
      <c r="A61" s="815"/>
      <c r="B61" s="822" t="s">
        <v>5500</v>
      </c>
      <c r="C61" s="943"/>
      <c r="D61" s="978" t="s">
        <v>5739</v>
      </c>
      <c r="E61" s="979" t="s">
        <v>5740</v>
      </c>
      <c r="F61" s="973" t="s">
        <v>5721</v>
      </c>
      <c r="G61" s="3930"/>
      <c r="H61" s="3929"/>
      <c r="I61" s="967"/>
      <c r="J61" s="968"/>
      <c r="K61" s="816"/>
      <c r="L61" s="816"/>
      <c r="M61" s="816"/>
      <c r="N61" s="360"/>
      <c r="O61" s="360"/>
      <c r="P61" s="360"/>
      <c r="Q61" s="360"/>
      <c r="R61" s="360"/>
      <c r="Y61" s="360"/>
      <c r="Z61" s="360"/>
      <c r="AA61" s="360"/>
      <c r="AB61" s="360"/>
      <c r="AC61" s="360"/>
      <c r="AD61" s="360"/>
      <c r="AE61" s="360"/>
      <c r="AF61" s="360"/>
      <c r="AG61" s="360"/>
      <c r="AH61" s="360"/>
      <c r="AI61" s="360"/>
      <c r="AJ61" s="360"/>
      <c r="AK61" s="817"/>
    </row>
    <row r="62" spans="1:37" ht="39.950000000000003" customHeight="1" x14ac:dyDescent="0.2">
      <c r="A62" s="818"/>
      <c r="B62" s="818"/>
      <c r="C62" s="961"/>
      <c r="D62" s="960"/>
      <c r="E62" s="966"/>
      <c r="F62" s="4706" t="s">
        <v>5736</v>
      </c>
      <c r="G62" s="4581"/>
      <c r="H62" s="4581"/>
      <c r="I62" s="4581"/>
      <c r="J62" s="4707"/>
      <c r="K62" s="2"/>
      <c r="AK62" s="819"/>
    </row>
    <row r="63" spans="1:37" ht="39.950000000000003" customHeight="1" thickBot="1" x14ac:dyDescent="0.25">
      <c r="A63" s="820"/>
      <c r="B63" s="824"/>
      <c r="C63" s="210"/>
      <c r="D63" s="210"/>
      <c r="E63" s="210"/>
      <c r="F63" s="210"/>
      <c r="G63" s="210"/>
      <c r="H63" s="210"/>
      <c r="I63" s="210"/>
      <c r="J63" s="210"/>
      <c r="K63" s="210"/>
      <c r="L63" s="959"/>
      <c r="M63" s="962"/>
      <c r="N63" s="210"/>
      <c r="O63" s="210"/>
      <c r="P63" s="210"/>
      <c r="Q63" s="210"/>
      <c r="R63" s="210"/>
      <c r="S63" s="210"/>
      <c r="T63" s="210"/>
      <c r="U63" s="210"/>
      <c r="V63" s="210"/>
      <c r="W63" s="210"/>
      <c r="X63" s="210"/>
      <c r="Y63" s="210"/>
      <c r="Z63" s="210"/>
      <c r="AA63" s="210"/>
      <c r="AB63" s="210"/>
      <c r="AC63" s="210"/>
      <c r="AD63" s="210"/>
      <c r="AE63" s="210"/>
      <c r="AF63" s="210"/>
      <c r="AG63" s="210"/>
      <c r="AH63" s="210"/>
      <c r="AI63" s="210"/>
      <c r="AJ63" s="210"/>
      <c r="AK63" s="821"/>
    </row>
    <row r="64" spans="1:37" ht="39.950000000000003" customHeight="1" thickBot="1" x14ac:dyDescent="0.25"/>
    <row r="65" spans="1:49" ht="39.950000000000003" customHeight="1" x14ac:dyDescent="0.2">
      <c r="A65" s="3065"/>
      <c r="B65" s="3066"/>
      <c r="C65" s="4337" t="s">
        <v>4567</v>
      </c>
      <c r="D65" s="4338"/>
      <c r="E65" s="4338"/>
      <c r="F65" s="4338"/>
      <c r="G65" s="2791"/>
      <c r="H65" s="2769"/>
      <c r="I65" s="2770"/>
      <c r="J65" s="2782" t="s">
        <v>4568</v>
      </c>
      <c r="K65" s="2782"/>
      <c r="L65" s="2782"/>
      <c r="M65" s="2783"/>
      <c r="N65" s="2783"/>
      <c r="O65" s="2769"/>
      <c r="P65" s="2770"/>
      <c r="Q65" s="2757" t="s">
        <v>4569</v>
      </c>
      <c r="R65" s="2757"/>
      <c r="S65" s="2757"/>
      <c r="T65" s="2757"/>
      <c r="U65" s="2757"/>
      <c r="V65" s="4576"/>
      <c r="W65" s="4577"/>
      <c r="X65" s="2757" t="s">
        <v>4570</v>
      </c>
      <c r="Y65" s="2757"/>
      <c r="Z65" s="2757"/>
      <c r="AA65" s="2757"/>
      <c r="AB65" s="2757"/>
      <c r="AC65" s="4576"/>
      <c r="AD65" s="4577"/>
      <c r="AE65" s="2757" t="s">
        <v>4571</v>
      </c>
      <c r="AF65" s="2757"/>
      <c r="AG65" s="2757"/>
      <c r="AH65" s="2757"/>
      <c r="AI65" s="2757"/>
      <c r="AJ65" s="4576"/>
      <c r="AK65" s="4577"/>
    </row>
    <row r="66" spans="1:49" ht="39.950000000000003" customHeight="1" x14ac:dyDescent="0.2">
      <c r="A66" s="22" t="s">
        <v>1390</v>
      </c>
      <c r="B66" s="25"/>
      <c r="C66" s="24">
        <v>3</v>
      </c>
      <c r="D66" s="21">
        <v>3</v>
      </c>
      <c r="E66" s="21">
        <v>3</v>
      </c>
      <c r="F66" s="21">
        <v>3</v>
      </c>
      <c r="G66" s="21">
        <v>3</v>
      </c>
      <c r="H66" s="21">
        <v>3</v>
      </c>
      <c r="I66" s="21">
        <v>3</v>
      </c>
      <c r="J66" s="21">
        <v>3</v>
      </c>
      <c r="K66" s="21">
        <v>3</v>
      </c>
      <c r="L66" s="21">
        <v>3</v>
      </c>
      <c r="M66" s="21">
        <v>3</v>
      </c>
      <c r="N66" s="21">
        <v>3</v>
      </c>
      <c r="O66" s="21">
        <v>3</v>
      </c>
      <c r="P66" s="21">
        <v>3</v>
      </c>
      <c r="Q66" s="21">
        <v>3</v>
      </c>
      <c r="R66" s="21">
        <v>3</v>
      </c>
      <c r="S66" s="21">
        <v>3</v>
      </c>
      <c r="T66" s="21">
        <v>3</v>
      </c>
      <c r="U66" s="21">
        <v>3</v>
      </c>
      <c r="V66" s="21">
        <v>3</v>
      </c>
      <c r="W66" s="21">
        <v>3</v>
      </c>
      <c r="X66" s="21">
        <v>3</v>
      </c>
      <c r="Y66" s="21">
        <v>4</v>
      </c>
      <c r="Z66" s="21">
        <v>4</v>
      </c>
      <c r="AA66" s="21">
        <v>4</v>
      </c>
      <c r="AB66" s="21">
        <v>4</v>
      </c>
      <c r="AC66" s="21">
        <v>4</v>
      </c>
      <c r="AD66" s="21">
        <v>4</v>
      </c>
      <c r="AE66" s="21">
        <v>4</v>
      </c>
      <c r="AF66" s="21">
        <v>4</v>
      </c>
      <c r="AG66" s="21">
        <v>4</v>
      </c>
      <c r="AH66" s="21">
        <v>4</v>
      </c>
      <c r="AI66" s="21">
        <v>4</v>
      </c>
      <c r="AJ66" s="21">
        <v>4</v>
      </c>
      <c r="AK66" s="23">
        <v>4</v>
      </c>
    </row>
    <row r="67" spans="1:49" ht="39.950000000000003" customHeight="1" thickBot="1" x14ac:dyDescent="0.25">
      <c r="A67" s="4548" t="s">
        <v>1391</v>
      </c>
      <c r="B67" s="4549"/>
      <c r="C67" s="128">
        <v>10</v>
      </c>
      <c r="D67" s="100">
        <v>11</v>
      </c>
      <c r="E67" s="100">
        <v>12</v>
      </c>
      <c r="F67" s="92">
        <v>13</v>
      </c>
      <c r="G67" s="92">
        <v>14</v>
      </c>
      <c r="H67" s="994">
        <v>15</v>
      </c>
      <c r="I67" s="994">
        <v>16</v>
      </c>
      <c r="J67" s="92">
        <v>17</v>
      </c>
      <c r="K67" s="92">
        <v>18</v>
      </c>
      <c r="L67" s="92">
        <v>19</v>
      </c>
      <c r="M67" s="92">
        <v>20</v>
      </c>
      <c r="N67" s="92">
        <v>21</v>
      </c>
      <c r="O67" s="994">
        <v>22</v>
      </c>
      <c r="P67" s="994">
        <v>23</v>
      </c>
      <c r="Q67" s="92">
        <v>24</v>
      </c>
      <c r="R67" s="92">
        <v>25</v>
      </c>
      <c r="S67" s="92">
        <v>26</v>
      </c>
      <c r="T67" s="92">
        <v>27</v>
      </c>
      <c r="U67" s="92">
        <v>28</v>
      </c>
      <c r="V67" s="994">
        <v>29</v>
      </c>
      <c r="W67" s="994">
        <v>30</v>
      </c>
      <c r="X67" s="92">
        <v>31</v>
      </c>
      <c r="Y67" s="92">
        <v>1</v>
      </c>
      <c r="Z67" s="92">
        <v>2</v>
      </c>
      <c r="AA67" s="92">
        <v>3</v>
      </c>
      <c r="AB67" s="92">
        <v>4</v>
      </c>
      <c r="AC67" s="994">
        <v>5</v>
      </c>
      <c r="AD67" s="994">
        <v>6</v>
      </c>
      <c r="AE67" s="92">
        <v>7</v>
      </c>
      <c r="AF67" s="92">
        <v>8</v>
      </c>
      <c r="AG67" s="92">
        <v>9</v>
      </c>
      <c r="AH67" s="92">
        <v>10</v>
      </c>
      <c r="AI67" s="92">
        <v>11</v>
      </c>
      <c r="AJ67" s="994">
        <v>12</v>
      </c>
      <c r="AK67" s="995">
        <v>13</v>
      </c>
    </row>
    <row r="68" spans="1:49" ht="39.950000000000003" customHeight="1" x14ac:dyDescent="0.2">
      <c r="A68" s="4599" t="s">
        <v>4459</v>
      </c>
      <c r="B68" s="4587"/>
      <c r="C68" s="4602" t="s">
        <v>5588</v>
      </c>
      <c r="D68" s="4603"/>
      <c r="E68" s="956" t="s">
        <v>5366</v>
      </c>
      <c r="F68" s="4535" t="s">
        <v>5762</v>
      </c>
      <c r="G68" s="4536"/>
      <c r="H68" s="3752"/>
      <c r="I68" s="3752"/>
      <c r="J68" s="4830" t="s">
        <v>5773</v>
      </c>
      <c r="K68" s="4831"/>
      <c r="L68" s="4831"/>
      <c r="M68" s="4831"/>
      <c r="N68" s="4832"/>
      <c r="O68" s="3752"/>
      <c r="P68" s="3752"/>
      <c r="Q68" s="4830" t="s">
        <v>5773</v>
      </c>
      <c r="R68" s="4831"/>
      <c r="S68" s="4831"/>
      <c r="T68" s="4831"/>
      <c r="U68" s="4832"/>
      <c r="V68" s="3749"/>
      <c r="W68" s="3925"/>
      <c r="X68" s="4535" t="s">
        <v>5803</v>
      </c>
      <c r="Y68" s="4957"/>
      <c r="Z68" s="4957"/>
      <c r="AA68" s="4953" t="s">
        <v>5692</v>
      </c>
      <c r="AB68" s="4954"/>
      <c r="AC68" s="3749"/>
      <c r="AD68" s="3925"/>
      <c r="AE68" s="4953" t="s">
        <v>5692</v>
      </c>
      <c r="AF68" s="4954"/>
      <c r="AG68" s="32"/>
      <c r="AH68" s="32"/>
      <c r="AI68" s="32"/>
      <c r="AJ68" s="3749"/>
      <c r="AK68" s="3925"/>
    </row>
    <row r="69" spans="1:49" ht="39.950000000000003" customHeight="1" x14ac:dyDescent="0.2">
      <c r="A69" s="3043" t="s">
        <v>4460</v>
      </c>
      <c r="B69" s="4544"/>
      <c r="C69" s="4542" t="s">
        <v>5588</v>
      </c>
      <c r="D69" s="4543"/>
      <c r="E69" s="4600" t="s">
        <v>5751</v>
      </c>
      <c r="F69" s="4601"/>
      <c r="G69" s="956" t="s">
        <v>5366</v>
      </c>
      <c r="H69" s="3752"/>
      <c r="I69" s="3752"/>
      <c r="J69" s="4580" t="s">
        <v>5366</v>
      </c>
      <c r="K69" s="4580"/>
      <c r="L69" s="4580"/>
      <c r="M69" s="4580"/>
      <c r="N69" s="4580"/>
      <c r="O69" s="3752"/>
      <c r="P69" s="3752"/>
      <c r="Q69" s="3117" t="s">
        <v>5422</v>
      </c>
      <c r="R69" s="3117"/>
      <c r="S69" s="3118"/>
      <c r="T69" s="32"/>
      <c r="U69" s="32"/>
      <c r="V69" s="3663"/>
      <c r="W69" s="3664"/>
      <c r="X69" s="32"/>
      <c r="Y69" s="32"/>
      <c r="Z69" s="32"/>
      <c r="AA69" s="32"/>
      <c r="AB69" s="32"/>
      <c r="AC69" s="3663"/>
      <c r="AD69" s="3664"/>
      <c r="AE69" s="32"/>
      <c r="AF69" s="32"/>
      <c r="AG69" s="32"/>
      <c r="AH69" s="32"/>
      <c r="AI69" s="32"/>
      <c r="AJ69" s="3663"/>
      <c r="AK69" s="3664"/>
    </row>
    <row r="70" spans="1:49" ht="39.950000000000003" customHeight="1" x14ac:dyDescent="0.2">
      <c r="A70" s="4552" t="s">
        <v>4461</v>
      </c>
      <c r="B70" s="4553"/>
      <c r="C70" s="4533" t="s">
        <v>5798</v>
      </c>
      <c r="D70" s="4179"/>
      <c r="E70" s="4179"/>
      <c r="F70" s="4179"/>
      <c r="G70" s="4534"/>
      <c r="H70" s="3752"/>
      <c r="I70" s="3752"/>
      <c r="J70" s="987" t="s">
        <v>5791</v>
      </c>
      <c r="K70" s="4589" t="s">
        <v>5763</v>
      </c>
      <c r="L70" s="4590"/>
      <c r="M70" s="4542" t="s">
        <v>5588</v>
      </c>
      <c r="N70" s="4543"/>
      <c r="O70" s="3752"/>
      <c r="P70" s="3752"/>
      <c r="Q70" s="4602" t="s">
        <v>5588</v>
      </c>
      <c r="R70" s="4603"/>
      <c r="S70" s="4603"/>
      <c r="T70" s="4603"/>
      <c r="U70" s="4850"/>
      <c r="V70" s="3663"/>
      <c r="W70" s="3664"/>
      <c r="X70" s="4542" t="s">
        <v>5588</v>
      </c>
      <c r="Y70" s="4958"/>
      <c r="Z70" s="4543"/>
      <c r="AA70" s="3878" t="s">
        <v>5818</v>
      </c>
      <c r="AB70" s="4182"/>
      <c r="AC70" s="3663"/>
      <c r="AD70" s="3664"/>
      <c r="AE70" s="4824" t="s">
        <v>5836</v>
      </c>
      <c r="AF70" s="4825"/>
      <c r="AG70" s="4825"/>
      <c r="AH70" s="4825"/>
      <c r="AI70" s="4826"/>
      <c r="AJ70" s="3663"/>
      <c r="AK70" s="3664"/>
      <c r="AW70" s="988"/>
    </row>
    <row r="71" spans="1:49" ht="39.950000000000003" customHeight="1" x14ac:dyDescent="0.2">
      <c r="A71" s="4552" t="s">
        <v>4462</v>
      </c>
      <c r="B71" s="4553"/>
      <c r="C71" s="4462" t="s">
        <v>5426</v>
      </c>
      <c r="D71" s="4463"/>
      <c r="E71" s="4463"/>
      <c r="F71" s="4463"/>
      <c r="G71" s="4464"/>
      <c r="H71" s="3752"/>
      <c r="I71" s="3752"/>
      <c r="J71" s="3116" t="s">
        <v>5422</v>
      </c>
      <c r="K71" s="3117"/>
      <c r="L71" s="4700" t="s">
        <v>5799</v>
      </c>
      <c r="M71" s="4700"/>
      <c r="N71" s="4701"/>
      <c r="O71" s="3752"/>
      <c r="P71" s="3752"/>
      <c r="Q71" s="4847" t="s">
        <v>5807</v>
      </c>
      <c r="R71" s="4848"/>
      <c r="S71" s="992" t="s">
        <v>5800</v>
      </c>
      <c r="T71" s="4542" t="s">
        <v>5588</v>
      </c>
      <c r="U71" s="4543"/>
      <c r="V71" s="3663"/>
      <c r="W71" s="3664"/>
      <c r="X71" s="4838" t="s">
        <v>5812</v>
      </c>
      <c r="Y71" s="4839"/>
      <c r="Z71" s="4839"/>
      <c r="AA71" s="4839"/>
      <c r="AB71" s="4840"/>
      <c r="AC71" s="3663"/>
      <c r="AD71" s="3664"/>
      <c r="AE71" s="4822" t="s">
        <v>5832</v>
      </c>
      <c r="AF71" s="4823"/>
      <c r="AG71" s="4955" t="s">
        <v>5840</v>
      </c>
      <c r="AH71" s="4956"/>
      <c r="AI71" s="1004" t="s">
        <v>5841</v>
      </c>
      <c r="AJ71" s="3663"/>
      <c r="AK71" s="3664"/>
    </row>
    <row r="72" spans="1:49" ht="39.950000000000003" customHeight="1" x14ac:dyDescent="0.2">
      <c r="A72" s="4552" t="s">
        <v>4463</v>
      </c>
      <c r="B72" s="4553"/>
      <c r="C72" s="3709" t="s">
        <v>5752</v>
      </c>
      <c r="D72" s="3710"/>
      <c r="E72" s="3710"/>
      <c r="F72" s="3710"/>
      <c r="G72" s="3711"/>
      <c r="H72" s="3752"/>
      <c r="I72" s="3752"/>
      <c r="J72" s="990" t="s">
        <v>5786</v>
      </c>
      <c r="K72" s="983" t="s">
        <v>5769</v>
      </c>
      <c r="L72" s="4937" t="s">
        <v>5794</v>
      </c>
      <c r="M72" s="4938"/>
      <c r="N72" s="4939"/>
      <c r="O72" s="3752"/>
      <c r="P72" s="3752"/>
      <c r="Q72" s="4940" t="s">
        <v>5793</v>
      </c>
      <c r="R72" s="4941"/>
      <c r="S72" s="4941"/>
      <c r="T72" s="4941"/>
      <c r="U72" s="4942"/>
      <c r="V72" s="3663"/>
      <c r="W72" s="3664"/>
      <c r="X72" s="4951" t="s">
        <v>5824</v>
      </c>
      <c r="Y72" s="4952"/>
      <c r="Z72" s="997" t="s">
        <v>5588</v>
      </c>
      <c r="AA72" s="993" t="s">
        <v>5801</v>
      </c>
      <c r="AB72" s="998" t="s">
        <v>5813</v>
      </c>
      <c r="AC72" s="3663"/>
      <c r="AD72" s="3664"/>
      <c r="AE72" s="4955" t="s">
        <v>5865</v>
      </c>
      <c r="AF72" s="4956"/>
      <c r="AG72" s="4463" t="s">
        <v>5426</v>
      </c>
      <c r="AH72" s="4463"/>
      <c r="AI72" s="4464"/>
      <c r="AJ72" s="3663"/>
      <c r="AK72" s="3664"/>
    </row>
    <row r="73" spans="1:49" ht="39.950000000000003" customHeight="1" x14ac:dyDescent="0.2">
      <c r="A73" s="3043" t="s">
        <v>4464</v>
      </c>
      <c r="B73" s="4588"/>
      <c r="C73" s="2743">
        <v>136900</v>
      </c>
      <c r="D73" s="2744"/>
      <c r="E73" s="2744"/>
      <c r="F73" s="2744"/>
      <c r="G73" s="2745"/>
      <c r="H73" s="3752"/>
      <c r="I73" s="3752"/>
      <c r="J73" s="989">
        <v>136900</v>
      </c>
      <c r="K73" s="81"/>
      <c r="L73" s="81"/>
      <c r="M73" s="81"/>
      <c r="N73" s="81"/>
      <c r="O73" s="3752"/>
      <c r="P73" s="3752"/>
      <c r="Q73" s="81"/>
      <c r="R73" s="81"/>
      <c r="S73" s="81"/>
      <c r="T73" s="81"/>
      <c r="U73" s="81"/>
      <c r="V73" s="3663"/>
      <c r="W73" s="3664"/>
      <c r="X73" s="81"/>
      <c r="Y73" s="81"/>
      <c r="Z73" s="81"/>
      <c r="AA73" s="81"/>
      <c r="AB73" s="81"/>
      <c r="AC73" s="3663"/>
      <c r="AD73" s="3664"/>
      <c r="AE73" s="81"/>
      <c r="AF73" s="81"/>
      <c r="AG73" s="81"/>
      <c r="AH73" s="81"/>
      <c r="AI73" s="81"/>
      <c r="AJ73" s="3663"/>
      <c r="AK73" s="3664"/>
    </row>
    <row r="74" spans="1:49" ht="39.950000000000003" customHeight="1" x14ac:dyDescent="0.2">
      <c r="A74" s="4302" t="s">
        <v>4465</v>
      </c>
      <c r="B74" s="4695"/>
      <c r="C74" s="2743">
        <v>136900</v>
      </c>
      <c r="D74" s="2744"/>
      <c r="E74" s="2744"/>
      <c r="F74" s="2744"/>
      <c r="G74" s="2745"/>
      <c r="H74" s="3752"/>
      <c r="I74" s="3752"/>
      <c r="J74" s="2743">
        <v>136900</v>
      </c>
      <c r="K74" s="2744"/>
      <c r="L74" s="2744"/>
      <c r="M74" s="2744"/>
      <c r="N74" s="2745"/>
      <c r="O74" s="3752"/>
      <c r="P74" s="3752"/>
      <c r="Q74" s="2743">
        <v>136900</v>
      </c>
      <c r="R74" s="2744"/>
      <c r="S74" s="2744"/>
      <c r="T74" s="2744"/>
      <c r="U74" s="2745"/>
      <c r="V74" s="3663"/>
      <c r="W74" s="3664"/>
      <c r="X74" s="2743">
        <v>136900</v>
      </c>
      <c r="Y74" s="2744"/>
      <c r="Z74" s="2744"/>
      <c r="AA74" s="2744"/>
      <c r="AB74" s="2745"/>
      <c r="AC74" s="3663"/>
      <c r="AD74" s="3664"/>
      <c r="AE74" s="2743">
        <v>136900</v>
      </c>
      <c r="AF74" s="2744"/>
      <c r="AG74" s="2744"/>
      <c r="AH74" s="2744"/>
      <c r="AI74" s="2745"/>
      <c r="AJ74" s="3663"/>
      <c r="AK74" s="3664"/>
    </row>
    <row r="75" spans="1:49" ht="39.950000000000003" customHeight="1" x14ac:dyDescent="0.2">
      <c r="A75" s="3043" t="s">
        <v>4466</v>
      </c>
      <c r="B75" s="4588"/>
      <c r="C75" s="2743">
        <v>136900</v>
      </c>
      <c r="D75" s="2744"/>
      <c r="E75" s="2744"/>
      <c r="F75" s="2744"/>
      <c r="G75" s="2745"/>
      <c r="H75" s="3752"/>
      <c r="I75" s="3752"/>
      <c r="J75" s="2743">
        <v>136900</v>
      </c>
      <c r="K75" s="2744"/>
      <c r="L75" s="2744"/>
      <c r="M75" s="2744"/>
      <c r="N75" s="2745"/>
      <c r="O75" s="3752"/>
      <c r="P75" s="3752"/>
      <c r="Q75" s="2743">
        <v>136900</v>
      </c>
      <c r="R75" s="2744"/>
      <c r="S75" s="2744"/>
      <c r="T75" s="2744"/>
      <c r="U75" s="2745"/>
      <c r="V75" s="3663"/>
      <c r="W75" s="3664"/>
      <c r="X75" s="2743">
        <v>136900</v>
      </c>
      <c r="Y75" s="2744"/>
      <c r="Z75" s="2744"/>
      <c r="AA75" s="2744"/>
      <c r="AB75" s="2745"/>
      <c r="AC75" s="3663"/>
      <c r="AD75" s="3664"/>
      <c r="AE75" s="2743">
        <v>136900</v>
      </c>
      <c r="AF75" s="2744"/>
      <c r="AG75" s="2744"/>
      <c r="AH75" s="2744"/>
      <c r="AI75" s="2745"/>
      <c r="AJ75" s="3663"/>
      <c r="AK75" s="3664"/>
    </row>
    <row r="76" spans="1:49" ht="39.950000000000003" customHeight="1" x14ac:dyDescent="0.2">
      <c r="A76" s="3043" t="s">
        <v>4467</v>
      </c>
      <c r="B76" s="4588"/>
      <c r="C76" s="2743" t="s">
        <v>5748</v>
      </c>
      <c r="D76" s="2744"/>
      <c r="E76" s="2744"/>
      <c r="F76" s="2744"/>
      <c r="G76" s="2745"/>
      <c r="H76" s="3752"/>
      <c r="I76" s="3752"/>
      <c r="J76" s="991" t="s">
        <v>5795</v>
      </c>
      <c r="K76" s="4594" t="s">
        <v>5589</v>
      </c>
      <c r="L76" s="4595"/>
      <c r="M76" s="4702" t="s">
        <v>5796</v>
      </c>
      <c r="N76" s="3323"/>
      <c r="O76" s="3752"/>
      <c r="P76" s="3752"/>
      <c r="Q76" s="4702" t="s">
        <v>5749</v>
      </c>
      <c r="R76" s="3704"/>
      <c r="S76" s="3704"/>
      <c r="T76" s="3704"/>
      <c r="U76" s="3323"/>
      <c r="V76" s="3663"/>
      <c r="W76" s="3664"/>
      <c r="X76" s="2867">
        <v>136900</v>
      </c>
      <c r="Y76" s="2744"/>
      <c r="Z76" s="2744"/>
      <c r="AA76" s="2744"/>
      <c r="AB76" s="2745"/>
      <c r="AC76" s="3663"/>
      <c r="AD76" s="3664"/>
      <c r="AE76" s="2743">
        <v>136900</v>
      </c>
      <c r="AF76" s="2744"/>
      <c r="AG76" s="2744"/>
      <c r="AH76" s="2744"/>
      <c r="AI76" s="2745"/>
      <c r="AJ76" s="3663"/>
      <c r="AK76" s="3664"/>
    </row>
    <row r="77" spans="1:49" ht="39.950000000000003" customHeight="1" x14ac:dyDescent="0.2">
      <c r="A77" s="3043" t="s">
        <v>4468</v>
      </c>
      <c r="B77" s="4588"/>
      <c r="C77" s="2743">
        <v>136900</v>
      </c>
      <c r="D77" s="2744"/>
      <c r="E77" s="2744"/>
      <c r="F77" s="2744"/>
      <c r="G77" s="2745"/>
      <c r="H77" s="3752"/>
      <c r="I77" s="3752"/>
      <c r="J77" s="2743">
        <v>136900</v>
      </c>
      <c r="K77" s="2744"/>
      <c r="L77" s="2744"/>
      <c r="M77" s="2744"/>
      <c r="N77" s="2745"/>
      <c r="O77" s="3752"/>
      <c r="P77" s="3752"/>
      <c r="Q77" s="2743">
        <v>136900</v>
      </c>
      <c r="R77" s="2744"/>
      <c r="S77" s="2744"/>
      <c r="T77" s="2744"/>
      <c r="U77" s="2745"/>
      <c r="V77" s="3663"/>
      <c r="W77" s="3664"/>
      <c r="X77" s="2743">
        <v>136900</v>
      </c>
      <c r="Y77" s="2744"/>
      <c r="Z77" s="2744"/>
      <c r="AA77" s="2744"/>
      <c r="AB77" s="2745"/>
      <c r="AC77" s="3663"/>
      <c r="AD77" s="3664"/>
      <c r="AE77" s="2743">
        <v>136900</v>
      </c>
      <c r="AF77" s="2744"/>
      <c r="AG77" s="2744"/>
      <c r="AH77" s="2744"/>
      <c r="AI77" s="2745"/>
      <c r="AJ77" s="3663"/>
      <c r="AK77" s="3664"/>
    </row>
    <row r="78" spans="1:49" ht="39.950000000000003" customHeight="1" x14ac:dyDescent="0.2">
      <c r="A78" s="3043" t="s">
        <v>1410</v>
      </c>
      <c r="B78" s="4588"/>
      <c r="C78" s="126"/>
      <c r="D78" s="72"/>
      <c r="E78" s="50"/>
      <c r="F78" s="72"/>
      <c r="G78" s="72"/>
      <c r="H78" s="3752"/>
      <c r="I78" s="3752"/>
      <c r="J78" s="71"/>
      <c r="K78" s="71"/>
      <c r="L78" s="71"/>
      <c r="M78" s="44"/>
      <c r="N78" s="59"/>
      <c r="O78" s="3752"/>
      <c r="P78" s="3752"/>
      <c r="Q78" s="81"/>
      <c r="R78" s="81"/>
      <c r="S78" s="81"/>
      <c r="T78" s="81"/>
      <c r="U78" s="81"/>
      <c r="V78" s="3663"/>
      <c r="W78" s="3664"/>
      <c r="X78" s="48"/>
      <c r="Y78" s="39"/>
      <c r="Z78" s="39"/>
      <c r="AA78" s="39"/>
      <c r="AB78" s="39"/>
      <c r="AC78" s="3663"/>
      <c r="AD78" s="3664"/>
      <c r="AE78" s="83"/>
      <c r="AF78" s="83"/>
      <c r="AG78" s="83"/>
      <c r="AH78" s="83"/>
      <c r="AI78" s="83"/>
      <c r="AJ78" s="3663"/>
      <c r="AK78" s="3664"/>
    </row>
    <row r="79" spans="1:49" ht="39.950000000000003" customHeight="1" x14ac:dyDescent="0.2">
      <c r="A79" s="3043" t="s">
        <v>4469</v>
      </c>
      <c r="B79" s="4588"/>
      <c r="C79" s="67"/>
      <c r="D79" s="77"/>
      <c r="E79" s="50"/>
      <c r="F79" s="77"/>
      <c r="G79" s="77"/>
      <c r="H79" s="3752"/>
      <c r="I79" s="3752"/>
      <c r="J79" s="77"/>
      <c r="K79" s="77"/>
      <c r="L79" s="77"/>
      <c r="M79" s="44"/>
      <c r="N79" s="33"/>
      <c r="O79" s="3752"/>
      <c r="P79" s="3752"/>
      <c r="Q79" s="77"/>
      <c r="R79" s="77"/>
      <c r="S79" s="77"/>
      <c r="T79" s="77"/>
      <c r="U79" s="77"/>
      <c r="V79" s="3663"/>
      <c r="W79" s="3664"/>
      <c r="X79" s="48"/>
      <c r="Y79" s="39"/>
      <c r="Z79" s="39"/>
      <c r="AA79" s="39"/>
      <c r="AB79" s="39"/>
      <c r="AC79" s="3663"/>
      <c r="AD79" s="3664"/>
      <c r="AE79" s="83"/>
      <c r="AF79" s="83"/>
      <c r="AG79" s="83"/>
      <c r="AH79" s="83"/>
      <c r="AI79" s="83"/>
      <c r="AJ79" s="3663"/>
      <c r="AK79" s="3664"/>
    </row>
    <row r="80" spans="1:49" ht="39.950000000000003" customHeight="1" x14ac:dyDescent="0.2">
      <c r="A80" s="4552" t="s">
        <v>1409</v>
      </c>
      <c r="B80" s="4553"/>
      <c r="C80" s="36"/>
      <c r="D80" s="37"/>
      <c r="E80" s="50"/>
      <c r="F80" s="37"/>
      <c r="G80" s="46"/>
      <c r="H80" s="3752"/>
      <c r="I80" s="3752"/>
      <c r="J80" s="37"/>
      <c r="K80" s="37"/>
      <c r="L80" s="37"/>
      <c r="M80" s="44"/>
      <c r="N80" s="46"/>
      <c r="O80" s="3752"/>
      <c r="P80" s="3752"/>
      <c r="Q80" s="38"/>
      <c r="R80" s="38"/>
      <c r="S80" s="38"/>
      <c r="T80" s="38"/>
      <c r="U80" s="49"/>
      <c r="V80" s="3663"/>
      <c r="W80" s="3664"/>
      <c r="X80" s="48"/>
      <c r="Y80" s="39"/>
      <c r="Z80" s="39"/>
      <c r="AA80" s="39"/>
      <c r="AB80" s="39"/>
      <c r="AC80" s="3663"/>
      <c r="AD80" s="3664"/>
      <c r="AE80" s="31"/>
      <c r="AF80" s="31"/>
      <c r="AG80" s="32"/>
      <c r="AH80" s="32"/>
      <c r="AI80" s="32"/>
      <c r="AJ80" s="3663"/>
      <c r="AK80" s="3664"/>
    </row>
    <row r="81" spans="1:37" ht="39.950000000000003" customHeight="1" x14ac:dyDescent="0.2">
      <c r="A81" s="4554" t="s">
        <v>4470</v>
      </c>
      <c r="B81" s="4555"/>
      <c r="C81" s="36"/>
      <c r="D81" s="37"/>
      <c r="E81" s="50"/>
      <c r="F81" s="37"/>
      <c r="G81" s="46"/>
      <c r="H81" s="3752"/>
      <c r="I81" s="3752"/>
      <c r="J81" s="30"/>
      <c r="K81" s="30"/>
      <c r="L81" s="30"/>
      <c r="M81" s="44"/>
      <c r="N81" s="30"/>
      <c r="O81" s="3752"/>
      <c r="P81" s="3752"/>
      <c r="Q81" s="33"/>
      <c r="R81" s="29"/>
      <c r="S81" s="29"/>
      <c r="T81" s="29"/>
      <c r="U81" s="29"/>
      <c r="V81" s="3663"/>
      <c r="W81" s="3664"/>
      <c r="X81" s="48"/>
      <c r="Y81" s="39"/>
      <c r="Z81" s="39"/>
      <c r="AA81" s="39"/>
      <c r="AB81" s="39"/>
      <c r="AC81" s="3663"/>
      <c r="AD81" s="3664"/>
      <c r="AE81" s="4827" t="s">
        <v>5835</v>
      </c>
      <c r="AF81" s="4828"/>
      <c r="AG81" s="4828"/>
      <c r="AH81" s="4828"/>
      <c r="AI81" s="4829"/>
      <c r="AJ81" s="3663"/>
      <c r="AK81" s="3664"/>
    </row>
    <row r="82" spans="1:37" ht="39.950000000000003" customHeight="1" x14ac:dyDescent="0.2">
      <c r="A82" s="3043" t="s">
        <v>4471</v>
      </c>
      <c r="B82" s="4588"/>
      <c r="C82" s="4606" t="s">
        <v>5744</v>
      </c>
      <c r="D82" s="4472"/>
      <c r="E82" s="4472"/>
      <c r="F82" s="4472"/>
      <c r="G82" s="4473"/>
      <c r="H82" s="3752"/>
      <c r="I82" s="3752"/>
      <c r="J82" s="4606" t="s">
        <v>5744</v>
      </c>
      <c r="K82" s="4472"/>
      <c r="L82" s="4472"/>
      <c r="M82" s="4472"/>
      <c r="N82" s="4473"/>
      <c r="O82" s="3752"/>
      <c r="P82" s="3752"/>
      <c r="Q82" s="4606" t="s">
        <v>5744</v>
      </c>
      <c r="R82" s="4472"/>
      <c r="S82" s="4472"/>
      <c r="T82" s="4472"/>
      <c r="U82" s="4473"/>
      <c r="V82" s="3663"/>
      <c r="W82" s="3664"/>
      <c r="X82" s="4048" t="s">
        <v>5819</v>
      </c>
      <c r="Y82" s="4945"/>
      <c r="Z82" s="964" t="s">
        <v>5435</v>
      </c>
      <c r="AA82" s="4048" t="s">
        <v>5819</v>
      </c>
      <c r="AB82" s="4945"/>
      <c r="AC82" s="3663"/>
      <c r="AD82" s="3664"/>
      <c r="AE82" s="4606" t="s">
        <v>5744</v>
      </c>
      <c r="AF82" s="4472"/>
      <c r="AG82" s="4472"/>
      <c r="AH82" s="4472"/>
      <c r="AI82" s="4473"/>
      <c r="AJ82" s="3663"/>
      <c r="AK82" s="3664"/>
    </row>
    <row r="83" spans="1:37" ht="39.950000000000003" customHeight="1" x14ac:dyDescent="0.2">
      <c r="A83" s="4552">
        <v>55</v>
      </c>
      <c r="B83" s="4553"/>
      <c r="C83" s="40"/>
      <c r="D83" s="29"/>
      <c r="E83" s="50"/>
      <c r="F83" s="29"/>
      <c r="G83" s="29"/>
      <c r="H83" s="3752"/>
      <c r="I83" s="3752"/>
      <c r="J83" s="47"/>
      <c r="K83" s="29"/>
      <c r="L83" s="29"/>
      <c r="M83" s="44"/>
      <c r="N83" s="29"/>
      <c r="O83" s="3752"/>
      <c r="P83" s="3752"/>
      <c r="Q83" s="47"/>
      <c r="R83" s="29"/>
      <c r="S83" s="29"/>
      <c r="T83" s="29"/>
      <c r="U83" s="29"/>
      <c r="V83" s="3663"/>
      <c r="W83" s="3664"/>
      <c r="X83" s="48"/>
      <c r="Y83" s="29"/>
      <c r="Z83" s="29"/>
      <c r="AA83" s="29"/>
      <c r="AB83" s="29"/>
      <c r="AC83" s="3663"/>
      <c r="AD83" s="3664"/>
      <c r="AE83" s="47"/>
      <c r="AF83" s="29"/>
      <c r="AG83" s="29"/>
      <c r="AH83" s="29"/>
      <c r="AI83" s="29"/>
      <c r="AJ83" s="3663"/>
      <c r="AK83" s="3664"/>
    </row>
    <row r="84" spans="1:37" ht="39.950000000000003" customHeight="1" x14ac:dyDescent="0.2">
      <c r="A84" s="3043" t="s">
        <v>4472</v>
      </c>
      <c r="B84" s="4588"/>
      <c r="C84" s="3730" t="s">
        <v>4485</v>
      </c>
      <c r="D84" s="3730"/>
      <c r="E84" s="3730"/>
      <c r="F84" s="3730"/>
      <c r="G84" s="3730"/>
      <c r="H84" s="3752"/>
      <c r="I84" s="3752"/>
      <c r="J84" s="3730" t="s">
        <v>4485</v>
      </c>
      <c r="K84" s="3730"/>
      <c r="L84" s="3730"/>
      <c r="M84" s="3730"/>
      <c r="N84" s="3730"/>
      <c r="O84" s="3752"/>
      <c r="P84" s="3752"/>
      <c r="Q84" s="3730" t="s">
        <v>4485</v>
      </c>
      <c r="R84" s="3730"/>
      <c r="S84" s="3730"/>
      <c r="T84" s="3730"/>
      <c r="U84" s="3730"/>
      <c r="V84" s="3663"/>
      <c r="W84" s="3664"/>
      <c r="X84" s="3354" t="s">
        <v>4485</v>
      </c>
      <c r="Y84" s="3355"/>
      <c r="Z84" s="3355"/>
      <c r="AA84" s="3355"/>
      <c r="AB84" s="3356"/>
      <c r="AC84" s="3663"/>
      <c r="AD84" s="3664"/>
      <c r="AE84" s="3354" t="s">
        <v>4485</v>
      </c>
      <c r="AF84" s="3355"/>
      <c r="AG84" s="3355"/>
      <c r="AH84" s="4950"/>
      <c r="AI84" s="1016" t="s">
        <v>5858</v>
      </c>
      <c r="AJ84" s="3663"/>
      <c r="AK84" s="3664"/>
    </row>
    <row r="85" spans="1:37" ht="39.950000000000003" customHeight="1" thickBot="1" x14ac:dyDescent="0.25">
      <c r="A85" s="4607" t="s">
        <v>4473</v>
      </c>
      <c r="B85" s="4608"/>
      <c r="C85" s="4530" t="s">
        <v>5588</v>
      </c>
      <c r="D85" s="4531"/>
      <c r="E85" s="4531"/>
      <c r="F85" s="4531"/>
      <c r="G85" s="4532"/>
      <c r="H85" s="3752"/>
      <c r="I85" s="3752"/>
      <c r="J85" s="4542" t="s">
        <v>5588</v>
      </c>
      <c r="K85" s="4543"/>
      <c r="L85" s="4550" t="s">
        <v>5779</v>
      </c>
      <c r="M85" s="4550"/>
      <c r="N85" s="4551"/>
      <c r="O85" s="3752"/>
      <c r="P85" s="3752"/>
      <c r="Q85" s="4584" t="s">
        <v>5778</v>
      </c>
      <c r="R85" s="4585"/>
      <c r="S85" s="4849" t="s">
        <v>5797</v>
      </c>
      <c r="T85" s="4153"/>
      <c r="U85" s="4347"/>
      <c r="V85" s="3663"/>
      <c r="W85" s="3664"/>
      <c r="X85" s="4594" t="s">
        <v>5589</v>
      </c>
      <c r="Y85" s="4595"/>
      <c r="Z85" s="4596"/>
      <c r="AA85" s="3135" t="s">
        <v>5792</v>
      </c>
      <c r="AB85" s="3137"/>
      <c r="AC85" s="3663"/>
      <c r="AD85" s="3664"/>
      <c r="AE85" s="4152" t="s">
        <v>5831</v>
      </c>
      <c r="AF85" s="4153"/>
      <c r="AG85" s="42"/>
      <c r="AH85" s="42"/>
      <c r="AI85" s="42"/>
      <c r="AJ85" s="3663"/>
      <c r="AK85" s="3664"/>
    </row>
    <row r="86" spans="1:37" ht="39.950000000000003" customHeight="1" thickBot="1" x14ac:dyDescent="0.25">
      <c r="A86" s="4552">
        <v>59</v>
      </c>
      <c r="B86" s="4553"/>
      <c r="C86" s="68"/>
      <c r="D86" s="78"/>
      <c r="E86" s="50"/>
      <c r="F86" s="78"/>
      <c r="G86" s="78"/>
      <c r="H86" s="3752"/>
      <c r="I86" s="3752"/>
      <c r="J86" s="78"/>
      <c r="K86" s="78"/>
      <c r="L86" s="78"/>
      <c r="M86" s="44"/>
      <c r="N86" s="56"/>
      <c r="O86" s="3752"/>
      <c r="P86" s="3752"/>
      <c r="Q86" s="78"/>
      <c r="R86" s="78"/>
      <c r="S86" s="78"/>
      <c r="T86" s="78"/>
      <c r="U86" s="78"/>
      <c r="V86" s="3663"/>
      <c r="W86" s="3664"/>
      <c r="X86" s="55"/>
      <c r="Y86" s="42"/>
      <c r="Z86" s="42"/>
      <c r="AA86" s="42"/>
      <c r="AB86" s="42"/>
      <c r="AC86" s="3663"/>
      <c r="AD86" s="3664"/>
      <c r="AE86" s="55"/>
      <c r="AF86" s="42"/>
      <c r="AG86" s="42"/>
      <c r="AH86" s="42"/>
      <c r="AI86" s="42"/>
      <c r="AJ86" s="3663"/>
      <c r="AK86" s="3664"/>
    </row>
    <row r="87" spans="1:37" ht="39.950000000000003" customHeight="1" thickBot="1" x14ac:dyDescent="0.25">
      <c r="A87" s="4604">
        <v>60</v>
      </c>
      <c r="B87" s="4617"/>
      <c r="C87" s="41"/>
      <c r="D87" s="42"/>
      <c r="E87" s="53"/>
      <c r="F87" s="42"/>
      <c r="G87" s="42"/>
      <c r="H87" s="4424"/>
      <c r="I87" s="4424"/>
      <c r="J87" s="52"/>
      <c r="K87" s="42"/>
      <c r="L87" s="42"/>
      <c r="M87" s="54"/>
      <c r="N87" s="42"/>
      <c r="O87" s="4424"/>
      <c r="P87" s="4424"/>
      <c r="Q87" s="52"/>
      <c r="R87" s="42"/>
      <c r="S87" s="42"/>
      <c r="T87" s="42"/>
      <c r="U87" s="42"/>
      <c r="V87" s="3665"/>
      <c r="W87" s="3666"/>
      <c r="X87" s="55"/>
      <c r="Y87" s="42"/>
      <c r="Z87" s="42"/>
      <c r="AA87" s="42"/>
      <c r="AB87" s="42"/>
      <c r="AC87" s="3665"/>
      <c r="AD87" s="3666"/>
      <c r="AE87" s="52"/>
      <c r="AF87" s="42"/>
      <c r="AG87" s="42"/>
      <c r="AH87" s="42"/>
      <c r="AI87" s="42"/>
      <c r="AJ87" s="3665"/>
      <c r="AK87" s="3666"/>
    </row>
    <row r="88" spans="1:37" ht="39.950000000000003" customHeight="1" thickBot="1" x14ac:dyDescent="0.25">
      <c r="A88" s="857">
        <v>1</v>
      </c>
      <c r="B88" s="797" t="s">
        <v>5497</v>
      </c>
      <c r="C88" s="4545" t="s">
        <v>5767</v>
      </c>
      <c r="D88" s="4546"/>
      <c r="E88" s="4547"/>
      <c r="F88" s="984" t="s">
        <v>5780</v>
      </c>
      <c r="G88" s="985"/>
      <c r="H88" s="985"/>
      <c r="I88" s="985"/>
      <c r="J88" s="4571" t="s">
        <v>5781</v>
      </c>
      <c r="K88" s="4572"/>
      <c r="L88" s="4573"/>
      <c r="M88" s="829"/>
      <c r="N88" s="829"/>
      <c r="O88" s="806"/>
      <c r="P88" s="859"/>
      <c r="Q88" s="884"/>
      <c r="R88" s="882"/>
      <c r="S88" s="882"/>
      <c r="T88" s="882"/>
      <c r="U88" s="882"/>
      <c r="V88" s="1018"/>
      <c r="W88" s="1017"/>
      <c r="Y88" s="4949" t="s">
        <v>5816</v>
      </c>
      <c r="Z88" s="4546"/>
      <c r="AA88" s="4547"/>
      <c r="AB88" s="4946" t="s">
        <v>5826</v>
      </c>
      <c r="AC88" s="4947"/>
      <c r="AD88" s="4947"/>
      <c r="AE88" s="4947"/>
      <c r="AF88" s="4947"/>
      <c r="AG88" s="4948"/>
      <c r="AH88" s="4943" t="s">
        <v>5860</v>
      </c>
      <c r="AI88" s="4944"/>
      <c r="AJ88" s="4944"/>
      <c r="AK88" s="4944"/>
    </row>
    <row r="89" spans="1:37" ht="39.950000000000003" customHeight="1" thickBot="1" x14ac:dyDescent="0.25">
      <c r="A89" s="797">
        <v>2</v>
      </c>
      <c r="B89" s="824" t="s">
        <v>5497</v>
      </c>
      <c r="C89" s="804"/>
      <c r="D89" s="12"/>
      <c r="E89" s="904"/>
      <c r="F89" s="860"/>
      <c r="G89" s="12"/>
      <c r="H89" s="806"/>
      <c r="I89" s="806"/>
      <c r="J89" s="12"/>
      <c r="K89" s="12"/>
      <c r="L89" s="875"/>
      <c r="M89" s="863"/>
      <c r="N89" s="864"/>
      <c r="O89" s="806"/>
      <c r="P89" s="806"/>
      <c r="Q89" s="12"/>
      <c r="R89" s="12"/>
      <c r="S89" s="12"/>
      <c r="T89" s="881"/>
      <c r="U89" s="12"/>
      <c r="V89" s="1018"/>
      <c r="W89" s="1017"/>
      <c r="X89" s="4582" t="s">
        <v>5817</v>
      </c>
      <c r="Y89" s="4583"/>
      <c r="AA89" s="12"/>
      <c r="AB89" s="3977" t="s">
        <v>5829</v>
      </c>
      <c r="AC89" s="4118"/>
      <c r="AD89" s="4118"/>
      <c r="AE89" s="4118"/>
      <c r="AF89" s="4118"/>
      <c r="AG89" s="3978"/>
      <c r="AH89" s="4959" t="s">
        <v>5863</v>
      </c>
      <c r="AI89" s="4960"/>
      <c r="AJ89" s="4960"/>
      <c r="AK89" s="4960"/>
    </row>
    <row r="90" spans="1:37" ht="39.950000000000003" customHeight="1" thickBot="1" x14ac:dyDescent="0.25">
      <c r="A90" s="797"/>
      <c r="B90" s="797" t="s">
        <v>5498</v>
      </c>
      <c r="C90" s="804"/>
      <c r="D90" s="12"/>
      <c r="E90" s="4537" t="s">
        <v>5767</v>
      </c>
      <c r="F90" s="4538"/>
      <c r="G90" s="12"/>
      <c r="H90" s="861"/>
      <c r="I90" s="806"/>
      <c r="J90" s="4931" t="s">
        <v>5780</v>
      </c>
      <c r="K90" s="4932"/>
      <c r="L90" s="4932" t="s">
        <v>5781</v>
      </c>
      <c r="M90" s="4932"/>
      <c r="N90" s="4936"/>
      <c r="O90" s="861"/>
      <c r="P90" s="806"/>
      <c r="Q90" s="12"/>
      <c r="R90" s="12"/>
      <c r="S90" s="12"/>
      <c r="T90" s="1021"/>
      <c r="U90" s="12"/>
      <c r="V90" s="1018"/>
      <c r="W90" s="1017"/>
      <c r="Y90" s="4961" t="s">
        <v>5817</v>
      </c>
      <c r="Z90" s="4583"/>
      <c r="AA90" s="12"/>
      <c r="AB90" s="4931" t="s">
        <v>5816</v>
      </c>
      <c r="AC90" s="4932"/>
      <c r="AD90" s="4932"/>
      <c r="AE90" s="4936"/>
      <c r="AF90" s="12"/>
      <c r="AG90" s="1003" t="s">
        <v>5829</v>
      </c>
      <c r="AH90" s="4962" t="s">
        <v>5826</v>
      </c>
      <c r="AI90" s="4963"/>
      <c r="AJ90" s="4963"/>
      <c r="AK90" s="4964"/>
    </row>
    <row r="91" spans="1:37" ht="39.950000000000003" customHeight="1" thickBot="1" x14ac:dyDescent="0.25">
      <c r="A91" s="797"/>
      <c r="B91" s="808" t="s">
        <v>5499</v>
      </c>
      <c r="C91" s="982"/>
      <c r="D91" s="879"/>
      <c r="E91" s="905"/>
      <c r="F91" s="907"/>
      <c r="G91" s="907"/>
      <c r="H91" s="861"/>
      <c r="I91" s="859"/>
      <c r="J91" s="880"/>
      <c r="K91" s="880"/>
      <c r="L91" s="880"/>
      <c r="M91" s="880"/>
      <c r="N91" s="866"/>
      <c r="O91" s="806"/>
      <c r="P91" s="806"/>
      <c r="Q91" s="12"/>
      <c r="R91" s="12"/>
      <c r="S91" s="12"/>
      <c r="T91" s="12"/>
      <c r="U91" s="12"/>
      <c r="V91" s="1019"/>
      <c r="W91" s="1022"/>
      <c r="X91" s="12"/>
      <c r="Y91" s="12"/>
      <c r="Z91" s="4965" t="s">
        <v>5817</v>
      </c>
      <c r="AA91" s="4966"/>
      <c r="AB91" s="4966"/>
      <c r="AC91" s="4966"/>
      <c r="AD91" s="4966"/>
      <c r="AE91" s="4966"/>
      <c r="AF91" s="4967"/>
      <c r="AG91" s="3977" t="s">
        <v>5829</v>
      </c>
      <c r="AH91" s="4118"/>
      <c r="AI91" s="4118"/>
      <c r="AJ91" s="4118"/>
      <c r="AK91" s="3978"/>
    </row>
    <row r="92" spans="1:37" ht="39.950000000000003" customHeight="1" thickBot="1" x14ac:dyDescent="0.25">
      <c r="A92" s="809"/>
      <c r="B92" s="810"/>
      <c r="C92" s="811"/>
      <c r="D92" s="887"/>
      <c r="E92" s="906"/>
      <c r="F92" s="889"/>
      <c r="G92" s="889"/>
      <c r="H92" s="890"/>
      <c r="I92" s="890"/>
      <c r="J92" s="887"/>
      <c r="K92" s="214"/>
      <c r="L92" s="214"/>
      <c r="M92" s="214"/>
      <c r="N92" s="451"/>
      <c r="O92" s="813"/>
      <c r="P92" s="813"/>
      <c r="Q92" s="12"/>
      <c r="R92" s="12"/>
      <c r="S92" s="829"/>
      <c r="T92" s="829"/>
      <c r="U92" s="829"/>
      <c r="V92" s="1020"/>
      <c r="W92" s="1023"/>
      <c r="X92" s="829"/>
      <c r="Y92" s="12"/>
      <c r="Z92" s="214"/>
      <c r="AA92" s="451"/>
      <c r="AB92" s="451"/>
      <c r="AC92" s="813"/>
      <c r="AD92" s="813"/>
      <c r="AE92" s="451"/>
      <c r="AF92" s="451"/>
      <c r="AG92" s="451"/>
      <c r="AH92" s="451"/>
      <c r="AI92" s="451"/>
      <c r="AJ92" s="813"/>
      <c r="AK92" s="814"/>
    </row>
    <row r="93" spans="1:37" ht="39.950000000000003" customHeight="1" x14ac:dyDescent="0.25">
      <c r="A93" s="815"/>
      <c r="B93" s="822" t="s">
        <v>5500</v>
      </c>
      <c r="C93" s="986"/>
      <c r="F93" s="894"/>
      <c r="I93" s="1000"/>
      <c r="J93" s="1000"/>
      <c r="K93" s="1000"/>
      <c r="L93" s="1000"/>
      <c r="M93" s="1001"/>
      <c r="N93" s="4935" t="s">
        <v>5862</v>
      </c>
      <c r="O93" s="4917"/>
      <c r="P93" s="4917"/>
      <c r="Q93" s="4917"/>
      <c r="S93" s="4591" t="s">
        <v>5861</v>
      </c>
      <c r="T93" s="4592"/>
      <c r="U93" s="4592"/>
      <c r="V93" s="4593"/>
      <c r="Z93" s="360"/>
      <c r="AA93" s="360"/>
      <c r="AB93" s="360"/>
      <c r="AC93" s="360"/>
      <c r="AD93" s="360"/>
      <c r="AE93" s="360"/>
      <c r="AF93" s="360"/>
      <c r="AG93" s="360"/>
      <c r="AH93" s="360"/>
      <c r="AI93" s="360"/>
      <c r="AJ93" s="360"/>
      <c r="AK93" s="817"/>
    </row>
    <row r="94" spans="1:37" ht="39.950000000000003" customHeight="1" x14ac:dyDescent="0.2">
      <c r="A94" s="818"/>
      <c r="B94" s="823"/>
      <c r="D94" s="893"/>
      <c r="E94" s="893"/>
      <c r="F94" s="894"/>
      <c r="G94" s="913"/>
      <c r="I94" s="1002"/>
      <c r="J94" s="1002"/>
      <c r="K94" s="1002"/>
      <c r="L94" s="1002"/>
      <c r="M94" s="893"/>
      <c r="N94" s="4846" t="s">
        <v>5827</v>
      </c>
      <c r="O94" s="4846"/>
      <c r="P94" s="4846"/>
      <c r="Q94" s="4846"/>
      <c r="S94" s="4933" t="s">
        <v>5830</v>
      </c>
      <c r="T94" s="4934"/>
      <c r="U94" s="4934"/>
      <c r="V94" s="4934"/>
      <c r="AK94" s="819"/>
    </row>
    <row r="95" spans="1:37" ht="39.950000000000003" customHeight="1" thickBot="1" x14ac:dyDescent="0.25">
      <c r="A95" s="820"/>
      <c r="B95" s="824"/>
      <c r="C95" s="210"/>
      <c r="D95" s="210"/>
      <c r="E95" s="210"/>
      <c r="F95" s="210"/>
      <c r="G95" s="914"/>
      <c r="H95" s="210"/>
      <c r="I95" s="210"/>
      <c r="J95" s="210"/>
      <c r="K95" s="210"/>
      <c r="L95" s="999"/>
      <c r="M95" s="210"/>
      <c r="N95" s="210"/>
      <c r="O95" s="210"/>
      <c r="P95" s="210"/>
      <c r="Q95" s="210"/>
      <c r="R95" s="210"/>
      <c r="S95" s="210"/>
      <c r="T95" s="210"/>
      <c r="U95" s="210"/>
      <c r="V95" s="210"/>
      <c r="W95" s="210"/>
      <c r="X95" s="210"/>
      <c r="Y95" s="210"/>
      <c r="Z95" s="210"/>
      <c r="AA95" s="210"/>
      <c r="AB95" s="210"/>
      <c r="AC95" s="210"/>
      <c r="AD95" s="210"/>
      <c r="AE95" s="210"/>
      <c r="AF95" s="210"/>
      <c r="AG95" s="210"/>
      <c r="AH95" s="210"/>
      <c r="AI95" s="210"/>
      <c r="AJ95" s="210"/>
      <c r="AK95" s="821"/>
    </row>
    <row r="96" spans="1:37" ht="39.950000000000003" customHeight="1" thickBot="1" x14ac:dyDescent="0.25">
      <c r="G96" s="915"/>
    </row>
    <row r="97" spans="1:37" ht="39.950000000000003" customHeight="1" x14ac:dyDescent="0.2">
      <c r="A97" s="3065"/>
      <c r="B97" s="3066"/>
      <c r="C97" s="4337" t="s">
        <v>4572</v>
      </c>
      <c r="D97" s="4338"/>
      <c r="E97" s="4338"/>
      <c r="F97" s="4338"/>
      <c r="G97" s="2791"/>
      <c r="H97" s="2769"/>
      <c r="I97" s="2770"/>
      <c r="J97" s="2782" t="s">
        <v>4573</v>
      </c>
      <c r="K97" s="2782"/>
      <c r="L97" s="2782"/>
      <c r="M97" s="2783"/>
      <c r="N97" s="2783"/>
      <c r="O97" s="2769"/>
      <c r="P97" s="2770"/>
      <c r="Q97" s="2757" t="s">
        <v>4574</v>
      </c>
      <c r="R97" s="2757"/>
      <c r="S97" s="2757"/>
      <c r="T97" s="2757"/>
      <c r="U97" s="2757"/>
      <c r="V97" s="2769"/>
      <c r="W97" s="2770"/>
      <c r="X97" s="2757" t="s">
        <v>4575</v>
      </c>
      <c r="Y97" s="2757"/>
      <c r="Z97" s="2757"/>
      <c r="AA97" s="2757"/>
      <c r="AB97" s="2757"/>
      <c r="AC97" s="2769"/>
      <c r="AD97" s="2770"/>
      <c r="AE97" s="2757" t="s">
        <v>4576</v>
      </c>
      <c r="AF97" s="2757"/>
      <c r="AG97" s="2757"/>
      <c r="AH97" s="2757"/>
      <c r="AI97" s="2757"/>
      <c r="AJ97" s="2769"/>
      <c r="AK97" s="3066"/>
    </row>
    <row r="98" spans="1:37" ht="39.950000000000003" customHeight="1" x14ac:dyDescent="0.2">
      <c r="A98" s="22" t="s">
        <v>1390</v>
      </c>
      <c r="B98" s="25"/>
      <c r="C98" s="24">
        <v>4</v>
      </c>
      <c r="D98" s="21">
        <v>4</v>
      </c>
      <c r="E98" s="21">
        <v>4</v>
      </c>
      <c r="F98" s="21">
        <v>4</v>
      </c>
      <c r="G98" s="21">
        <v>4</v>
      </c>
      <c r="H98" s="21">
        <v>4</v>
      </c>
      <c r="I98" s="21">
        <v>4</v>
      </c>
      <c r="J98" s="21">
        <v>4</v>
      </c>
      <c r="K98" s="21">
        <v>4</v>
      </c>
      <c r="L98" s="21">
        <v>4</v>
      </c>
      <c r="M98" s="21">
        <v>4</v>
      </c>
      <c r="N98" s="21">
        <v>4</v>
      </c>
      <c r="O98" s="21">
        <v>4</v>
      </c>
      <c r="P98" s="21">
        <v>4</v>
      </c>
      <c r="Q98" s="21">
        <v>4</v>
      </c>
      <c r="R98" s="21">
        <v>4</v>
      </c>
      <c r="S98" s="21">
        <v>4</v>
      </c>
      <c r="T98" s="21">
        <v>5</v>
      </c>
      <c r="U98" s="21">
        <v>5</v>
      </c>
      <c r="V98" s="21">
        <v>5</v>
      </c>
      <c r="W98" s="21">
        <v>5</v>
      </c>
      <c r="X98" s="21">
        <v>5</v>
      </c>
      <c r="Y98" s="21">
        <v>5</v>
      </c>
      <c r="Z98" s="21">
        <v>5</v>
      </c>
      <c r="AA98" s="21">
        <v>5</v>
      </c>
      <c r="AB98" s="21">
        <v>5</v>
      </c>
      <c r="AC98" s="21">
        <v>5</v>
      </c>
      <c r="AD98" s="21">
        <v>5</v>
      </c>
      <c r="AE98" s="21">
        <v>5</v>
      </c>
      <c r="AF98" s="21">
        <v>5</v>
      </c>
      <c r="AG98" s="21">
        <v>5</v>
      </c>
      <c r="AH98" s="21">
        <v>5</v>
      </c>
      <c r="AI98" s="21">
        <v>5</v>
      </c>
      <c r="AJ98" s="21">
        <v>5</v>
      </c>
      <c r="AK98" s="23">
        <v>5</v>
      </c>
    </row>
    <row r="99" spans="1:37" ht="39.950000000000003" customHeight="1" thickBot="1" x14ac:dyDescent="0.25">
      <c r="A99" s="4548" t="s">
        <v>1391</v>
      </c>
      <c r="B99" s="4549"/>
      <c r="C99" s="128">
        <v>14</v>
      </c>
      <c r="D99" s="100">
        <v>15</v>
      </c>
      <c r="E99" s="100">
        <v>16</v>
      </c>
      <c r="F99" s="100">
        <v>17</v>
      </c>
      <c r="G99" s="996">
        <v>18</v>
      </c>
      <c r="H99" s="994">
        <v>19</v>
      </c>
      <c r="I99" s="994">
        <v>20</v>
      </c>
      <c r="J99" s="996">
        <v>21</v>
      </c>
      <c r="K99" s="100">
        <v>22</v>
      </c>
      <c r="L99" s="100">
        <v>23</v>
      </c>
      <c r="M99" s="100">
        <v>24</v>
      </c>
      <c r="N99" s="100">
        <v>25</v>
      </c>
      <c r="O99" s="994">
        <v>26</v>
      </c>
      <c r="P99" s="994">
        <v>27</v>
      </c>
      <c r="Q99" s="92">
        <v>28</v>
      </c>
      <c r="R99" s="92">
        <v>29</v>
      </c>
      <c r="S99" s="92">
        <v>30</v>
      </c>
      <c r="T99" s="994">
        <v>1</v>
      </c>
      <c r="U99" s="996">
        <v>3</v>
      </c>
      <c r="V99" s="996">
        <v>3</v>
      </c>
      <c r="W99" s="996">
        <v>4</v>
      </c>
      <c r="X99" s="92">
        <v>5</v>
      </c>
      <c r="Y99" s="92">
        <v>6</v>
      </c>
      <c r="Z99" s="92">
        <v>7</v>
      </c>
      <c r="AA99" s="92">
        <v>8</v>
      </c>
      <c r="AB99" s="92">
        <v>9</v>
      </c>
      <c r="AC99" s="994">
        <v>10</v>
      </c>
      <c r="AD99" s="994">
        <v>11</v>
      </c>
      <c r="AE99" s="92">
        <v>12</v>
      </c>
      <c r="AF99" s="92">
        <v>13</v>
      </c>
      <c r="AG99" s="92">
        <v>14</v>
      </c>
      <c r="AH99" s="92">
        <v>15</v>
      </c>
      <c r="AI99" s="92">
        <v>16</v>
      </c>
      <c r="AJ99" s="994">
        <v>17</v>
      </c>
      <c r="AK99" s="995">
        <v>18</v>
      </c>
    </row>
    <row r="100" spans="1:37" ht="39.950000000000003" customHeight="1" thickBot="1" x14ac:dyDescent="0.25">
      <c r="A100" s="4586" t="s">
        <v>5936</v>
      </c>
      <c r="B100" s="4587"/>
      <c r="C100" s="132"/>
      <c r="D100" s="132"/>
      <c r="E100" s="132"/>
      <c r="F100" s="132"/>
      <c r="G100" s="4539" t="s">
        <v>3577</v>
      </c>
      <c r="H100" s="3749"/>
      <c r="I100" s="3925"/>
      <c r="J100" s="4539" t="s">
        <v>3578</v>
      </c>
      <c r="K100" s="132"/>
      <c r="L100" s="132"/>
      <c r="M100" s="4506" t="s">
        <v>5883</v>
      </c>
      <c r="N100" s="4507"/>
      <c r="O100" s="3752"/>
      <c r="P100" s="3752"/>
      <c r="Q100" s="1056" t="s">
        <v>5893</v>
      </c>
      <c r="R100" s="4496" t="s">
        <v>5891</v>
      </c>
      <c r="S100" s="4497"/>
      <c r="T100" s="4925">
        <v>41395</v>
      </c>
      <c r="U100" s="1005"/>
      <c r="V100" s="1006"/>
      <c r="W100" s="1007"/>
      <c r="X100" s="4493" t="s">
        <v>5915</v>
      </c>
      <c r="Y100" s="4494"/>
      <c r="Z100" s="27"/>
      <c r="AA100" s="27"/>
      <c r="AB100" s="27"/>
      <c r="AC100" s="3752"/>
      <c r="AD100" s="3752"/>
      <c r="AE100" s="27"/>
      <c r="AF100" s="27"/>
      <c r="AG100" s="3701" t="s">
        <v>5955</v>
      </c>
      <c r="AH100" s="3702"/>
      <c r="AI100" s="4116"/>
      <c r="AJ100" s="4131"/>
      <c r="AK100" s="4018"/>
    </row>
    <row r="101" spans="1:37" ht="39.950000000000003" customHeight="1" thickBot="1" x14ac:dyDescent="0.25">
      <c r="A101" s="4302" t="s">
        <v>5935</v>
      </c>
      <c r="B101" s="4544"/>
      <c r="C101" s="132"/>
      <c r="D101" s="132"/>
      <c r="E101" s="132"/>
      <c r="F101" s="132"/>
      <c r="G101" s="4540"/>
      <c r="H101" s="3663"/>
      <c r="I101" s="3664"/>
      <c r="J101" s="4540"/>
      <c r="K101" s="132"/>
      <c r="L101" s="132"/>
      <c r="M101" s="4506" t="s">
        <v>5883</v>
      </c>
      <c r="N101" s="4507"/>
      <c r="O101" s="3752"/>
      <c r="P101" s="3752"/>
      <c r="Q101" s="1056" t="s">
        <v>5893</v>
      </c>
      <c r="R101" s="4496" t="s">
        <v>5891</v>
      </c>
      <c r="S101" s="4497"/>
      <c r="T101" s="4926"/>
      <c r="U101" s="1008"/>
      <c r="V101" s="1009"/>
      <c r="W101" s="1010"/>
      <c r="X101" s="4802" t="s">
        <v>5914</v>
      </c>
      <c r="Y101" s="4803"/>
      <c r="Z101" s="1070" t="s">
        <v>5901</v>
      </c>
      <c r="AA101" s="27"/>
      <c r="AB101" s="27"/>
      <c r="AC101" s="3752"/>
      <c r="AD101" s="3752"/>
      <c r="AE101" s="4513" t="s">
        <v>5435</v>
      </c>
      <c r="AF101" s="4514"/>
      <c r="AG101" s="4514"/>
      <c r="AH101" s="4514"/>
      <c r="AI101" s="4515"/>
      <c r="AJ101" s="4131"/>
      <c r="AK101" s="4018"/>
    </row>
    <row r="102" spans="1:37" ht="39.950000000000003" customHeight="1" x14ac:dyDescent="0.2">
      <c r="A102" s="4302" t="s">
        <v>5934</v>
      </c>
      <c r="B102" s="4544"/>
      <c r="C102" s="4612" t="s">
        <v>5855</v>
      </c>
      <c r="D102" s="4613"/>
      <c r="E102" s="4613"/>
      <c r="F102" s="1014" t="s">
        <v>5856</v>
      </c>
      <c r="G102" s="4540"/>
      <c r="H102" s="3663"/>
      <c r="I102" s="3664"/>
      <c r="J102" s="4540"/>
      <c r="K102" s="4914" t="s">
        <v>5878</v>
      </c>
      <c r="L102" s="4915"/>
      <c r="M102" s="4503" t="s">
        <v>5426</v>
      </c>
      <c r="N102" s="4503"/>
      <c r="O102" s="3752"/>
      <c r="P102" s="3752"/>
      <c r="Q102" s="4511" t="s">
        <v>5422</v>
      </c>
      <c r="R102" s="4512"/>
      <c r="S102" s="1060" t="s">
        <v>5900</v>
      </c>
      <c r="T102" s="4926"/>
      <c r="U102" s="1030" t="s">
        <v>5873</v>
      </c>
      <c r="V102" s="1009"/>
      <c r="W102" s="1010"/>
      <c r="X102" s="4968" t="s">
        <v>5913</v>
      </c>
      <c r="Y102" s="4969"/>
      <c r="Z102" s="4672" t="s">
        <v>5845</v>
      </c>
      <c r="AA102" s="4672"/>
      <c r="AB102" s="4672"/>
      <c r="AC102" s="3752"/>
      <c r="AD102" s="3752"/>
      <c r="AE102" s="4971" t="s">
        <v>5961</v>
      </c>
      <c r="AF102" s="4972"/>
      <c r="AG102" s="4972"/>
      <c r="AH102" s="27"/>
      <c r="AI102" s="27"/>
      <c r="AJ102" s="4131"/>
      <c r="AK102" s="4018"/>
    </row>
    <row r="103" spans="1:37" ht="39.950000000000003" customHeight="1" x14ac:dyDescent="0.2">
      <c r="A103" s="4302" t="s">
        <v>5933</v>
      </c>
      <c r="B103" s="4544"/>
      <c r="C103" s="3892" t="s">
        <v>5842</v>
      </c>
      <c r="D103" s="3893"/>
      <c r="E103" s="3893"/>
      <c r="F103" s="3894"/>
      <c r="G103" s="4540"/>
      <c r="H103" s="3663"/>
      <c r="I103" s="3664"/>
      <c r="J103" s="4540"/>
      <c r="K103" s="3892" t="s">
        <v>5875</v>
      </c>
      <c r="L103" s="3893"/>
      <c r="M103" s="3893"/>
      <c r="N103" s="3894"/>
      <c r="O103" s="3752"/>
      <c r="P103" s="3752"/>
      <c r="Q103" s="4508" t="s">
        <v>5905</v>
      </c>
      <c r="R103" s="4509"/>
      <c r="S103" s="4510"/>
      <c r="T103" s="4926"/>
      <c r="U103" s="1015" t="s">
        <v>5857</v>
      </c>
      <c r="V103" s="1009"/>
      <c r="W103" s="1010"/>
      <c r="X103" s="4500" t="s">
        <v>5843</v>
      </c>
      <c r="Y103" s="4500"/>
      <c r="Z103" s="4500"/>
      <c r="AA103" s="4500"/>
      <c r="AB103" s="4501"/>
      <c r="AC103" s="3752"/>
      <c r="AD103" s="3752"/>
      <c r="AE103" s="4516" t="s">
        <v>5958</v>
      </c>
      <c r="AF103" s="4517"/>
      <c r="AG103" s="4517"/>
      <c r="AH103" s="4517"/>
      <c r="AI103" s="4517"/>
      <c r="AJ103" s="4131"/>
      <c r="AK103" s="4018"/>
    </row>
    <row r="104" spans="1:37" ht="39.950000000000003" customHeight="1" x14ac:dyDescent="0.2">
      <c r="A104" s="4302" t="s">
        <v>5932</v>
      </c>
      <c r="B104" s="4544"/>
      <c r="C104" s="4462" t="s">
        <v>5426</v>
      </c>
      <c r="D104" s="4463"/>
      <c r="E104" s="4463"/>
      <c r="F104" s="4464"/>
      <c r="G104" s="4540"/>
      <c r="H104" s="3663"/>
      <c r="I104" s="3664"/>
      <c r="J104" s="4540"/>
      <c r="K104" s="4465" t="s">
        <v>5426</v>
      </c>
      <c r="L104" s="4466"/>
      <c r="M104" s="4466"/>
      <c r="N104" s="4467"/>
      <c r="O104" s="3752"/>
      <c r="P104" s="3752"/>
      <c r="Q104" s="4495" t="s">
        <v>5426</v>
      </c>
      <c r="R104" s="4460"/>
      <c r="S104" s="4461"/>
      <c r="T104" s="4926"/>
      <c r="U104" s="1008"/>
      <c r="V104" s="1009"/>
      <c r="W104" s="1010"/>
      <c r="X104" s="4466" t="s">
        <v>5426</v>
      </c>
      <c r="Y104" s="4466"/>
      <c r="Z104" s="4466"/>
      <c r="AA104" s="4466"/>
      <c r="AB104" s="4467"/>
      <c r="AC104" s="3752"/>
      <c r="AD104" s="3752"/>
      <c r="AE104" s="4466" t="s">
        <v>5426</v>
      </c>
      <c r="AF104" s="4466"/>
      <c r="AG104" s="4466"/>
      <c r="AH104" s="4466"/>
      <c r="AI104" s="4467"/>
      <c r="AJ104" s="4131"/>
      <c r="AK104" s="4018"/>
    </row>
    <row r="105" spans="1:37" ht="39.950000000000003" customHeight="1" x14ac:dyDescent="0.2">
      <c r="A105" s="4302" t="s">
        <v>5931</v>
      </c>
      <c r="B105" s="4544"/>
      <c r="C105" s="4462" t="s">
        <v>5426</v>
      </c>
      <c r="D105" s="4463"/>
      <c r="E105" s="4463"/>
      <c r="F105" s="4464"/>
      <c r="G105" s="4540"/>
      <c r="H105" s="3663"/>
      <c r="I105" s="3664"/>
      <c r="J105" s="4540"/>
      <c r="K105" s="4465" t="s">
        <v>5426</v>
      </c>
      <c r="L105" s="4466"/>
      <c r="M105" s="4466"/>
      <c r="N105" s="4467"/>
      <c r="O105" s="3752"/>
      <c r="P105" s="3752"/>
      <c r="Q105" s="4495" t="s">
        <v>5426</v>
      </c>
      <c r="R105" s="4460"/>
      <c r="S105" s="4461"/>
      <c r="T105" s="4926"/>
      <c r="U105" s="1008"/>
      <c r="V105" s="1009"/>
      <c r="W105" s="1010"/>
      <c r="X105" s="4502" t="s">
        <v>5426</v>
      </c>
      <c r="Y105" s="4503"/>
      <c r="Z105" s="4504"/>
      <c r="AA105" s="4502" t="s">
        <v>5422</v>
      </c>
      <c r="AB105" s="4504"/>
      <c r="AC105" s="3752"/>
      <c r="AD105" s="3752"/>
      <c r="AE105" s="2743">
        <v>136900</v>
      </c>
      <c r="AF105" s="2744"/>
      <c r="AG105" s="2744"/>
      <c r="AH105" s="2744"/>
      <c r="AI105" s="2745"/>
      <c r="AJ105" s="4131"/>
      <c r="AK105" s="4018"/>
    </row>
    <row r="106" spans="1:37" ht="39.950000000000003" customHeight="1" x14ac:dyDescent="0.2">
      <c r="A106" s="4302" t="s">
        <v>5937</v>
      </c>
      <c r="B106" s="4303"/>
      <c r="C106" s="4462" t="s">
        <v>5426</v>
      </c>
      <c r="D106" s="4463"/>
      <c r="E106" s="4463"/>
      <c r="F106" s="4464"/>
      <c r="G106" s="4540"/>
      <c r="H106" s="3663"/>
      <c r="I106" s="3664"/>
      <c r="J106" s="4540"/>
      <c r="K106" s="4465" t="s">
        <v>5426</v>
      </c>
      <c r="L106" s="4466"/>
      <c r="M106" s="4466"/>
      <c r="N106" s="4467"/>
      <c r="O106" s="3752"/>
      <c r="P106" s="3752"/>
      <c r="Q106" s="4495" t="s">
        <v>5426</v>
      </c>
      <c r="R106" s="4460"/>
      <c r="S106" s="4461"/>
      <c r="T106" s="4926"/>
      <c r="U106" s="1008"/>
      <c r="V106" s="1009"/>
      <c r="W106" s="1010"/>
      <c r="X106" s="1064" t="s">
        <v>5422</v>
      </c>
      <c r="Y106" s="4505">
        <v>136900</v>
      </c>
      <c r="Z106" s="4505"/>
      <c r="AA106" s="4505"/>
      <c r="AB106" s="4505"/>
      <c r="AC106" s="3752"/>
      <c r="AD106" s="3752"/>
      <c r="AE106" s="2743">
        <v>136900</v>
      </c>
      <c r="AF106" s="2744"/>
      <c r="AG106" s="2744"/>
      <c r="AH106" s="2744"/>
      <c r="AI106" s="2745"/>
      <c r="AJ106" s="4131"/>
      <c r="AK106" s="4018"/>
    </row>
    <row r="107" spans="1:37" ht="39.950000000000003" customHeight="1" x14ac:dyDescent="0.2">
      <c r="A107" s="4302" t="s">
        <v>5938</v>
      </c>
      <c r="B107" s="4544"/>
      <c r="C107" s="4462" t="s">
        <v>5426</v>
      </c>
      <c r="D107" s="4463"/>
      <c r="E107" s="4463"/>
      <c r="F107" s="4464"/>
      <c r="G107" s="4540"/>
      <c r="H107" s="3663"/>
      <c r="I107" s="3664"/>
      <c r="J107" s="4540"/>
      <c r="K107" s="4465" t="s">
        <v>5426</v>
      </c>
      <c r="L107" s="4466"/>
      <c r="M107" s="4466"/>
      <c r="N107" s="4467"/>
      <c r="O107" s="3752"/>
      <c r="P107" s="3752"/>
      <c r="Q107" s="4495" t="s">
        <v>5426</v>
      </c>
      <c r="R107" s="4460"/>
      <c r="S107" s="4461"/>
      <c r="T107" s="4926"/>
      <c r="U107" s="1008"/>
      <c r="V107" s="1009"/>
      <c r="W107" s="1010"/>
      <c r="X107" s="1064" t="s">
        <v>5422</v>
      </c>
      <c r="Y107" s="4505">
        <v>136900</v>
      </c>
      <c r="Z107" s="4505"/>
      <c r="AA107" s="4505"/>
      <c r="AB107" s="4505"/>
      <c r="AC107" s="3752"/>
      <c r="AD107" s="3752"/>
      <c r="AE107" s="991">
        <v>136900</v>
      </c>
      <c r="AF107" s="4749" t="s">
        <v>5366</v>
      </c>
      <c r="AG107" s="4749"/>
      <c r="AH107" s="4749"/>
      <c r="AI107" s="1071"/>
      <c r="AJ107" s="4131"/>
      <c r="AK107" s="4018"/>
    </row>
    <row r="108" spans="1:37" ht="39.950000000000003" customHeight="1" x14ac:dyDescent="0.2">
      <c r="A108" s="4302" t="s">
        <v>5930</v>
      </c>
      <c r="B108" s="4544"/>
      <c r="C108" s="2743">
        <v>136900</v>
      </c>
      <c r="D108" s="2744"/>
      <c r="E108" s="2744"/>
      <c r="F108" s="2745"/>
      <c r="G108" s="4540"/>
      <c r="H108" s="3663"/>
      <c r="I108" s="3664"/>
      <c r="J108" s="4540"/>
      <c r="K108" s="4465" t="s">
        <v>5426</v>
      </c>
      <c r="L108" s="4466"/>
      <c r="M108" s="4466"/>
      <c r="N108" s="4467"/>
      <c r="O108" s="3752"/>
      <c r="P108" s="3752"/>
      <c r="Q108" s="4495" t="s">
        <v>5426</v>
      </c>
      <c r="R108" s="4460"/>
      <c r="S108" s="4461"/>
      <c r="T108" s="4926"/>
      <c r="U108" s="1008"/>
      <c r="V108" s="1009"/>
      <c r="W108" s="1010"/>
      <c r="X108" s="4466" t="s">
        <v>5426</v>
      </c>
      <c r="Y108" s="4466"/>
      <c r="Z108" s="4466"/>
      <c r="AA108" s="4466"/>
      <c r="AB108" s="4467"/>
      <c r="AC108" s="3752"/>
      <c r="AD108" s="3752"/>
      <c r="AE108" s="4466" t="s">
        <v>5426</v>
      </c>
      <c r="AF108" s="4466"/>
      <c r="AG108" s="4466"/>
      <c r="AH108" s="4466"/>
      <c r="AI108" s="4467"/>
      <c r="AJ108" s="4131"/>
      <c r="AK108" s="4018"/>
    </row>
    <row r="109" spans="1:37" ht="39.950000000000003" customHeight="1" x14ac:dyDescent="0.2">
      <c r="A109" s="4302" t="s">
        <v>5929</v>
      </c>
      <c r="B109" s="4544"/>
      <c r="C109" s="2743">
        <v>136900</v>
      </c>
      <c r="D109" s="2744"/>
      <c r="E109" s="2744"/>
      <c r="F109" s="2745"/>
      <c r="G109" s="4540"/>
      <c r="H109" s="3663"/>
      <c r="I109" s="3664"/>
      <c r="J109" s="4540"/>
      <c r="K109" s="4465" t="s">
        <v>5426</v>
      </c>
      <c r="L109" s="4466"/>
      <c r="M109" s="4466"/>
      <c r="N109" s="4467"/>
      <c r="O109" s="3752"/>
      <c r="P109" s="3752"/>
      <c r="Q109" s="4495" t="s">
        <v>5426</v>
      </c>
      <c r="R109" s="4460"/>
      <c r="S109" s="4461"/>
      <c r="T109" s="4926"/>
      <c r="U109" s="1008"/>
      <c r="V109" s="1009"/>
      <c r="W109" s="1010"/>
      <c r="X109" s="4466" t="s">
        <v>5426</v>
      </c>
      <c r="Y109" s="4466"/>
      <c r="Z109" s="4466"/>
      <c r="AA109" s="4466"/>
      <c r="AB109" s="4467"/>
      <c r="AC109" s="3752"/>
      <c r="AD109" s="3752"/>
      <c r="AE109" s="4466" t="s">
        <v>5426</v>
      </c>
      <c r="AF109" s="4466"/>
      <c r="AG109" s="4466"/>
      <c r="AH109" s="4466"/>
      <c r="AI109" s="4467"/>
      <c r="AJ109" s="4131"/>
      <c r="AK109" s="4018"/>
    </row>
    <row r="110" spans="1:37" ht="39.950000000000003" customHeight="1" x14ac:dyDescent="0.2">
      <c r="A110" s="4302" t="s">
        <v>5939</v>
      </c>
      <c r="B110" s="4544"/>
      <c r="C110" s="4462" t="s">
        <v>5426</v>
      </c>
      <c r="D110" s="4463"/>
      <c r="E110" s="4463"/>
      <c r="F110" s="4464"/>
      <c r="G110" s="4540"/>
      <c r="H110" s="3663"/>
      <c r="I110" s="3664"/>
      <c r="J110" s="4540"/>
      <c r="K110" s="4465" t="s">
        <v>5426</v>
      </c>
      <c r="L110" s="4466"/>
      <c r="M110" s="4466"/>
      <c r="N110" s="4467"/>
      <c r="O110" s="3752"/>
      <c r="P110" s="3752"/>
      <c r="Q110" s="4495" t="s">
        <v>5426</v>
      </c>
      <c r="R110" s="4460"/>
      <c r="S110" s="4461"/>
      <c r="T110" s="4926"/>
      <c r="U110" s="1008"/>
      <c r="V110" s="1009"/>
      <c r="W110" s="1010"/>
      <c r="X110" s="1063" t="s">
        <v>5426</v>
      </c>
      <c r="Y110" s="4502" t="s">
        <v>5867</v>
      </c>
      <c r="Z110" s="4504"/>
      <c r="AA110" s="4468" t="s">
        <v>5692</v>
      </c>
      <c r="AB110" s="4470"/>
      <c r="AC110" s="3752"/>
      <c r="AD110" s="3752"/>
      <c r="AE110" s="4468" t="s">
        <v>5692</v>
      </c>
      <c r="AF110" s="4469"/>
      <c r="AG110" s="4469"/>
      <c r="AH110" s="4469"/>
      <c r="AI110" s="4470"/>
      <c r="AJ110" s="4131"/>
      <c r="AK110" s="4018"/>
    </row>
    <row r="111" spans="1:37" ht="39.950000000000003" customHeight="1" x14ac:dyDescent="0.2">
      <c r="A111" s="4302" t="s">
        <v>5940</v>
      </c>
      <c r="B111" s="4544"/>
      <c r="C111" s="4462" t="s">
        <v>5426</v>
      </c>
      <c r="D111" s="4463"/>
      <c r="E111" s="4463"/>
      <c r="F111" s="4464"/>
      <c r="G111" s="4540"/>
      <c r="H111" s="3663"/>
      <c r="I111" s="3664"/>
      <c r="J111" s="4540"/>
      <c r="K111" s="4465" t="s">
        <v>5426</v>
      </c>
      <c r="L111" s="4466"/>
      <c r="M111" s="4466"/>
      <c r="N111" s="4467"/>
      <c r="O111" s="3752"/>
      <c r="P111" s="3752"/>
      <c r="Q111" s="1053" t="s">
        <v>5867</v>
      </c>
      <c r="R111" s="4370" t="s">
        <v>2842</v>
      </c>
      <c r="S111" s="4374"/>
      <c r="T111" s="4926"/>
      <c r="U111" s="1008"/>
      <c r="V111" s="1009"/>
      <c r="W111" s="1010"/>
      <c r="X111" s="4370" t="s">
        <v>2842</v>
      </c>
      <c r="Y111" s="4371"/>
      <c r="Z111" s="4371"/>
      <c r="AA111" s="4371"/>
      <c r="AB111" s="4374"/>
      <c r="AC111" s="3752"/>
      <c r="AD111" s="3752"/>
      <c r="AE111" s="4370" t="s">
        <v>2842</v>
      </c>
      <c r="AF111" s="4371"/>
      <c r="AG111" s="4371"/>
      <c r="AH111" s="4371"/>
      <c r="AI111" s="4374"/>
      <c r="AJ111" s="4131"/>
      <c r="AK111" s="4018"/>
    </row>
    <row r="112" spans="1:37" ht="39.950000000000003" customHeight="1" thickBot="1" x14ac:dyDescent="0.25">
      <c r="A112" s="3481" t="s">
        <v>5927</v>
      </c>
      <c r="B112" s="3482"/>
      <c r="C112" s="4462" t="s">
        <v>5426</v>
      </c>
      <c r="D112" s="4463"/>
      <c r="E112" s="4463"/>
      <c r="F112" s="4464"/>
      <c r="G112" s="4540"/>
      <c r="H112" s="3663"/>
      <c r="I112" s="3664"/>
      <c r="J112" s="4540"/>
      <c r="K112" s="4465" t="s">
        <v>5426</v>
      </c>
      <c r="L112" s="4466"/>
      <c r="M112" s="4466"/>
      <c r="N112" s="4467"/>
      <c r="O112" s="3752"/>
      <c r="P112" s="3752"/>
      <c r="Q112" s="4495" t="s">
        <v>5426</v>
      </c>
      <c r="R112" s="4460"/>
      <c r="S112" s="4461"/>
      <c r="T112" s="4926"/>
      <c r="U112" s="1008"/>
      <c r="V112" s="1009"/>
      <c r="W112" s="1010"/>
      <c r="X112" s="1063" t="s">
        <v>5426</v>
      </c>
      <c r="Y112" s="4518" t="s">
        <v>5867</v>
      </c>
      <c r="Z112" s="4519"/>
      <c r="AA112" s="4468" t="s">
        <v>5692</v>
      </c>
      <c r="AB112" s="4470"/>
      <c r="AC112" s="3752"/>
      <c r="AD112" s="3752"/>
      <c r="AE112" s="4468" t="s">
        <v>5692</v>
      </c>
      <c r="AF112" s="4469"/>
      <c r="AG112" s="4471"/>
      <c r="AH112" s="4711" t="s">
        <v>5945</v>
      </c>
      <c r="AI112" s="4340"/>
      <c r="AJ112" s="4131"/>
      <c r="AK112" s="4018"/>
    </row>
    <row r="113" spans="1:37" ht="39.950000000000003" customHeight="1" x14ac:dyDescent="0.2">
      <c r="A113" s="4300" t="s">
        <v>5923</v>
      </c>
      <c r="B113" s="4621"/>
      <c r="C113" s="4614" t="s">
        <v>5874</v>
      </c>
      <c r="D113" s="4615"/>
      <c r="E113" s="4615"/>
      <c r="F113" s="4616"/>
      <c r="G113" s="4540"/>
      <c r="H113" s="3663"/>
      <c r="I113" s="3664"/>
      <c r="J113" s="4540"/>
      <c r="K113" s="132"/>
      <c r="L113" s="132"/>
      <c r="M113" s="132"/>
      <c r="N113" s="1055" t="s">
        <v>5892</v>
      </c>
      <c r="O113" s="3752"/>
      <c r="P113" s="3752"/>
      <c r="Q113" s="4928" t="s">
        <v>5876</v>
      </c>
      <c r="R113" s="4929"/>
      <c r="S113" s="4930"/>
      <c r="T113" s="4926"/>
      <c r="U113" s="1055" t="s">
        <v>5892</v>
      </c>
      <c r="V113" s="1009"/>
      <c r="W113" s="1010"/>
      <c r="X113" s="4802" t="s">
        <v>5916</v>
      </c>
      <c r="Y113" s="4803"/>
      <c r="Z113" s="31"/>
      <c r="AA113" s="31"/>
      <c r="AB113" s="31"/>
      <c r="AC113" s="3752"/>
      <c r="AD113" s="3752"/>
      <c r="AE113" s="4970" t="s">
        <v>5954</v>
      </c>
      <c r="AF113" s="4632"/>
      <c r="AG113" s="4632"/>
      <c r="AH113" s="4632"/>
      <c r="AI113" s="4661"/>
      <c r="AJ113" s="4131"/>
      <c r="AK113" s="4018"/>
    </row>
    <row r="114" spans="1:37" ht="39.950000000000003" customHeight="1" x14ac:dyDescent="0.2">
      <c r="A114" s="4302" t="s">
        <v>5924</v>
      </c>
      <c r="B114" s="4544"/>
      <c r="C114" s="4520" t="s">
        <v>5744</v>
      </c>
      <c r="D114" s="4521"/>
      <c r="E114" s="4521"/>
      <c r="F114" s="4522"/>
      <c r="G114" s="4540"/>
      <c r="H114" s="3663"/>
      <c r="I114" s="3664"/>
      <c r="J114" s="4540"/>
      <c r="K114" s="4520" t="s">
        <v>5744</v>
      </c>
      <c r="L114" s="4521"/>
      <c r="M114" s="4521"/>
      <c r="N114" s="4522"/>
      <c r="O114" s="3752"/>
      <c r="P114" s="3752"/>
      <c r="Q114" s="4520" t="s">
        <v>5744</v>
      </c>
      <c r="R114" s="4521"/>
      <c r="S114" s="4522"/>
      <c r="T114" s="4926"/>
      <c r="U114" s="1008"/>
      <c r="V114" s="1009"/>
      <c r="W114" s="1010"/>
      <c r="X114" s="4472" t="s">
        <v>5744</v>
      </c>
      <c r="Y114" s="4472"/>
      <c r="Z114" s="4472"/>
      <c r="AA114" s="4472"/>
      <c r="AB114" s="4473"/>
      <c r="AC114" s="3752"/>
      <c r="AD114" s="3752"/>
      <c r="AE114" s="4520" t="s">
        <v>5744</v>
      </c>
      <c r="AF114" s="4521"/>
      <c r="AG114" s="4521"/>
      <c r="AH114" s="4521"/>
      <c r="AI114" s="29"/>
      <c r="AJ114" s="4131"/>
      <c r="AK114" s="4018"/>
    </row>
    <row r="115" spans="1:37" ht="39.950000000000003" customHeight="1" x14ac:dyDescent="0.2">
      <c r="A115" s="3481" t="s">
        <v>5928</v>
      </c>
      <c r="B115" s="3482"/>
      <c r="C115" s="132"/>
      <c r="D115" s="132"/>
      <c r="E115" s="132"/>
      <c r="F115" s="132"/>
      <c r="G115" s="4540"/>
      <c r="H115" s="3663"/>
      <c r="I115" s="3664"/>
      <c r="J115" s="4540"/>
      <c r="K115" s="132"/>
      <c r="L115" s="132"/>
      <c r="M115" s="132"/>
      <c r="N115" s="132"/>
      <c r="O115" s="3752"/>
      <c r="P115" s="3752"/>
      <c r="Q115" s="47"/>
      <c r="R115" s="29"/>
      <c r="S115" s="29"/>
      <c r="T115" s="4926"/>
      <c r="U115" s="1008"/>
      <c r="V115" s="1009"/>
      <c r="W115" s="1010"/>
      <c r="X115" s="154"/>
      <c r="Y115" s="29"/>
      <c r="Z115" s="29"/>
      <c r="AA115" s="29"/>
      <c r="AB115" s="29"/>
      <c r="AC115" s="3752"/>
      <c r="AD115" s="3752"/>
      <c r="AE115" s="47"/>
      <c r="AF115" s="29"/>
      <c r="AG115" s="29"/>
      <c r="AH115" s="29"/>
      <c r="AI115" s="29"/>
      <c r="AJ115" s="4131"/>
      <c r="AK115" s="4018"/>
    </row>
    <row r="116" spans="1:37" ht="39.950000000000003" customHeight="1" x14ac:dyDescent="0.2">
      <c r="A116" s="4302" t="s">
        <v>5925</v>
      </c>
      <c r="B116" s="4544"/>
      <c r="C116" s="3354" t="s">
        <v>4485</v>
      </c>
      <c r="D116" s="3356"/>
      <c r="E116" s="4498" t="s">
        <v>5589</v>
      </c>
      <c r="F116" s="4499"/>
      <c r="G116" s="4540"/>
      <c r="H116" s="3663"/>
      <c r="I116" s="3664"/>
      <c r="J116" s="4540"/>
      <c r="K116" s="3354" t="s">
        <v>4485</v>
      </c>
      <c r="L116" s="3355"/>
      <c r="M116" s="3355"/>
      <c r="N116" s="3356"/>
      <c r="O116" s="3752"/>
      <c r="P116" s="3752"/>
      <c r="Q116" s="3354" t="s">
        <v>4485</v>
      </c>
      <c r="R116" s="3355"/>
      <c r="S116" s="3356"/>
      <c r="T116" s="4926"/>
      <c r="U116" s="1008"/>
      <c r="V116" s="1009"/>
      <c r="W116" s="1010"/>
      <c r="X116" s="3355" t="s">
        <v>4485</v>
      </c>
      <c r="Y116" s="3355"/>
      <c r="Z116" s="3355"/>
      <c r="AA116" s="3355"/>
      <c r="AB116" s="3356"/>
      <c r="AC116" s="3752"/>
      <c r="AD116" s="3752"/>
      <c r="AE116" s="3730" t="s">
        <v>4485</v>
      </c>
      <c r="AF116" s="3730"/>
      <c r="AG116" s="3730"/>
      <c r="AH116" s="3730"/>
      <c r="AI116" s="3730"/>
      <c r="AJ116" s="4131"/>
      <c r="AK116" s="4018"/>
    </row>
    <row r="117" spans="1:37" ht="39.950000000000003" customHeight="1" x14ac:dyDescent="0.2">
      <c r="A117" s="4311" t="s">
        <v>5926</v>
      </c>
      <c r="B117" s="4312"/>
      <c r="C117" s="132"/>
      <c r="D117" s="132"/>
      <c r="E117" s="132"/>
      <c r="F117" s="132"/>
      <c r="G117" s="4540"/>
      <c r="H117" s="3663"/>
      <c r="I117" s="3664"/>
      <c r="J117" s="4540"/>
      <c r="K117" s="132"/>
      <c r="L117" s="132"/>
      <c r="M117" s="132"/>
      <c r="N117" s="132"/>
      <c r="O117" s="3752"/>
      <c r="P117" s="3752"/>
      <c r="Q117" s="35"/>
      <c r="R117" s="35"/>
      <c r="S117" s="35"/>
      <c r="T117" s="4926"/>
      <c r="U117" s="1008"/>
      <c r="V117" s="1009"/>
      <c r="W117" s="1010"/>
      <c r="X117" s="154"/>
      <c r="Y117" s="32"/>
      <c r="Z117" s="32"/>
      <c r="AA117" s="32"/>
      <c r="AB117" s="32"/>
      <c r="AC117" s="3752"/>
      <c r="AD117" s="3752"/>
      <c r="AE117" s="31"/>
      <c r="AF117" s="31"/>
      <c r="AG117" s="32"/>
      <c r="AH117" s="32"/>
      <c r="AI117" s="32"/>
      <c r="AJ117" s="4131"/>
      <c r="AK117" s="4018"/>
    </row>
    <row r="118" spans="1:37" ht="39.950000000000003" customHeight="1" x14ac:dyDescent="0.2">
      <c r="A118" s="4256">
        <v>59</v>
      </c>
      <c r="B118" s="4257"/>
      <c r="C118" s="4462" t="s">
        <v>5426</v>
      </c>
      <c r="D118" s="4463"/>
      <c r="E118" s="4463"/>
      <c r="F118" s="4464"/>
      <c r="G118" s="4540"/>
      <c r="H118" s="3663"/>
      <c r="I118" s="3664"/>
      <c r="J118" s="4540"/>
      <c r="K118" s="4468" t="s">
        <v>5888</v>
      </c>
      <c r="L118" s="4469"/>
      <c r="M118" s="1053" t="s">
        <v>5889</v>
      </c>
      <c r="N118" s="1054" t="s">
        <v>5890</v>
      </c>
      <c r="O118" s="3752"/>
      <c r="P118" s="3752"/>
      <c r="Q118" s="4457" t="s">
        <v>5776</v>
      </c>
      <c r="R118" s="4897"/>
      <c r="S118" s="4458"/>
      <c r="T118" s="4926"/>
      <c r="U118" s="1008"/>
      <c r="V118" s="1009"/>
      <c r="W118" s="1010"/>
      <c r="X118" s="4973" t="s">
        <v>5884</v>
      </c>
      <c r="Y118" s="4974"/>
      <c r="Z118" s="4974"/>
      <c r="AA118" s="4974"/>
      <c r="AB118" s="4974"/>
      <c r="AC118" s="3752"/>
      <c r="AD118" s="3752"/>
      <c r="AE118" s="4973" t="s">
        <v>5943</v>
      </c>
      <c r="AF118" s="4974"/>
      <c r="AG118" s="4974"/>
      <c r="AH118" s="4974"/>
      <c r="AI118" s="4974"/>
      <c r="AJ118" s="4131"/>
      <c r="AK118" s="4018"/>
    </row>
    <row r="119" spans="1:37" ht="39.950000000000003" customHeight="1" thickBot="1" x14ac:dyDescent="0.25">
      <c r="A119" s="4604">
        <v>60</v>
      </c>
      <c r="B119" s="4605"/>
      <c r="C119" s="911"/>
      <c r="D119" s="911"/>
      <c r="E119" s="911"/>
      <c r="F119" s="132"/>
      <c r="G119" s="4541"/>
      <c r="H119" s="3665"/>
      <c r="I119" s="3666"/>
      <c r="J119" s="4541"/>
      <c r="K119" s="911"/>
      <c r="L119" s="911"/>
      <c r="M119" s="911"/>
      <c r="N119" s="911"/>
      <c r="O119" s="4424"/>
      <c r="P119" s="4424"/>
      <c r="Q119" s="52"/>
      <c r="R119" s="42"/>
      <c r="S119" s="42"/>
      <c r="T119" s="4927"/>
      <c r="U119" s="1011"/>
      <c r="V119" s="1012"/>
      <c r="W119" s="1013"/>
      <c r="X119" s="155"/>
      <c r="Y119" s="42"/>
      <c r="Z119" s="42"/>
      <c r="AA119" s="42"/>
      <c r="AB119" s="42"/>
      <c r="AC119" s="4424"/>
      <c r="AD119" s="4424"/>
      <c r="AE119" s="52"/>
      <c r="AF119" s="42"/>
      <c r="AG119" s="42"/>
      <c r="AH119" s="42"/>
      <c r="AI119" s="42"/>
      <c r="AJ119" s="4629"/>
      <c r="AK119" s="4630"/>
    </row>
    <row r="120" spans="1:37" ht="39.950000000000003" customHeight="1" thickBot="1" x14ac:dyDescent="0.3">
      <c r="A120" s="857">
        <v>1</v>
      </c>
      <c r="B120" s="797" t="s">
        <v>5497</v>
      </c>
      <c r="C120" s="1025" t="s">
        <v>5860</v>
      </c>
      <c r="D120" s="4916" t="s">
        <v>5866</v>
      </c>
      <c r="E120" s="4917"/>
      <c r="F120" s="4918"/>
      <c r="G120" s="1031"/>
      <c r="H120" s="1031"/>
      <c r="I120" s="1031"/>
      <c r="J120" s="1048"/>
      <c r="K120" s="4591" t="s">
        <v>5868</v>
      </c>
      <c r="L120" s="4592"/>
      <c r="M120" s="4592"/>
      <c r="N120" s="4593"/>
      <c r="O120" s="710"/>
      <c r="P120" s="1033"/>
      <c r="Q120" s="4479" t="s">
        <v>5894</v>
      </c>
      <c r="R120" s="4480"/>
      <c r="S120" s="4481"/>
      <c r="T120" s="1041"/>
      <c r="U120" s="1050"/>
      <c r="V120" s="1050"/>
      <c r="W120" s="1050"/>
      <c r="X120" s="4796" t="s">
        <v>5904</v>
      </c>
      <c r="Y120" s="4797"/>
      <c r="Z120" s="4797"/>
      <c r="AA120" s="4797"/>
      <c r="AB120" s="4798"/>
      <c r="AC120" s="710"/>
      <c r="AD120" s="710"/>
      <c r="AE120" s="806"/>
      <c r="AF120" s="4789" t="s">
        <v>5959</v>
      </c>
      <c r="AG120" s="4790"/>
      <c r="AH120" s="4790"/>
      <c r="AI120" s="4791"/>
      <c r="AJ120" s="710"/>
      <c r="AK120" s="1046"/>
    </row>
    <row r="121" spans="1:37" ht="39.950000000000003" customHeight="1" thickBot="1" x14ac:dyDescent="0.25">
      <c r="A121" s="797">
        <v>2</v>
      </c>
      <c r="B121" s="824" t="s">
        <v>5497</v>
      </c>
      <c r="C121" s="1026" t="s">
        <v>5863</v>
      </c>
      <c r="D121" s="12"/>
      <c r="E121" s="904"/>
      <c r="F121" s="860"/>
      <c r="G121" s="710"/>
      <c r="H121" s="710"/>
      <c r="I121" s="710"/>
      <c r="J121" s="710"/>
      <c r="K121" s="12"/>
      <c r="L121" s="4910" t="s">
        <v>5877</v>
      </c>
      <c r="M121" s="4911"/>
      <c r="N121" s="4911"/>
      <c r="O121" s="1052"/>
      <c r="P121" s="1052"/>
      <c r="T121" s="1051"/>
      <c r="U121" s="710"/>
      <c r="V121" s="710"/>
      <c r="W121" s="710"/>
      <c r="X121" s="4805" t="s">
        <v>5903</v>
      </c>
      <c r="Y121" s="4806"/>
      <c r="Z121" s="4807"/>
      <c r="AA121" s="4802" t="s">
        <v>5922</v>
      </c>
      <c r="AB121" s="4803"/>
      <c r="AC121" s="4803"/>
      <c r="AD121" s="4803"/>
      <c r="AE121" s="4804"/>
      <c r="AG121" s="12"/>
      <c r="AH121" s="12"/>
      <c r="AI121" s="12"/>
      <c r="AJ121" s="710"/>
      <c r="AK121" s="1046"/>
    </row>
    <row r="122" spans="1:37" ht="39.950000000000003" customHeight="1" thickBot="1" x14ac:dyDescent="0.25">
      <c r="A122" s="797"/>
      <c r="B122" s="797" t="s">
        <v>5498</v>
      </c>
      <c r="C122" s="1024" t="s">
        <v>5826</v>
      </c>
      <c r="D122" s="1026" t="s">
        <v>5863</v>
      </c>
      <c r="E122" s="1025" t="s">
        <v>5860</v>
      </c>
      <c r="F122" s="1029" t="s">
        <v>5866</v>
      </c>
      <c r="G122" s="710"/>
      <c r="H122" s="1032"/>
      <c r="I122" s="710"/>
      <c r="J122" s="1040"/>
      <c r="K122" s="451"/>
      <c r="L122" s="862"/>
      <c r="M122" s="4227" t="s">
        <v>5868</v>
      </c>
      <c r="N122" s="4173"/>
      <c r="O122" s="1032"/>
      <c r="P122" s="710"/>
      <c r="Q122" s="1059" t="s">
        <v>5877</v>
      </c>
      <c r="R122" s="1058"/>
      <c r="S122" s="1061" t="s">
        <v>5894</v>
      </c>
      <c r="T122" s="1057"/>
      <c r="U122" s="1039"/>
      <c r="V122" s="1039"/>
      <c r="W122" s="1042"/>
      <c r="X122" s="873"/>
      <c r="Y122" s="872"/>
      <c r="Z122" s="1062" t="s">
        <v>5903</v>
      </c>
      <c r="AA122" s="872"/>
      <c r="AB122" s="858"/>
      <c r="AC122" s="710"/>
      <c r="AD122" s="710"/>
      <c r="AE122" s="1069" t="s">
        <v>5921</v>
      </c>
      <c r="AF122" s="12"/>
      <c r="AG122" s="12"/>
      <c r="AH122" s="12"/>
      <c r="AI122" s="12"/>
      <c r="AJ122" s="710"/>
      <c r="AK122" s="1046"/>
    </row>
    <row r="123" spans="1:37" ht="39.950000000000003" customHeight="1" thickBot="1" x14ac:dyDescent="0.25">
      <c r="A123" s="797"/>
      <c r="B123" s="808" t="s">
        <v>5499</v>
      </c>
      <c r="C123" s="1027" t="s">
        <v>5829</v>
      </c>
      <c r="D123" s="12"/>
      <c r="E123" s="4912" t="s">
        <v>5863</v>
      </c>
      <c r="F123" s="4583"/>
      <c r="G123" s="1049"/>
      <c r="H123" s="1032"/>
      <c r="I123" s="1033"/>
      <c r="J123" s="1038"/>
      <c r="K123" s="880"/>
      <c r="L123" s="880"/>
      <c r="M123" s="880"/>
      <c r="N123" s="830"/>
      <c r="O123" s="710"/>
      <c r="P123" s="710"/>
      <c r="Q123" s="12"/>
      <c r="R123" s="860"/>
      <c r="S123" s="872"/>
      <c r="T123" s="1044"/>
      <c r="U123" s="1044"/>
      <c r="V123" s="1044"/>
      <c r="W123" s="1044"/>
      <c r="X123" s="872"/>
      <c r="Y123" s="872"/>
      <c r="Z123" s="872"/>
      <c r="AA123" s="4733" t="s">
        <v>5903</v>
      </c>
      <c r="AB123" s="4734"/>
      <c r="AC123" s="710"/>
      <c r="AD123" s="710"/>
      <c r="AE123" s="12"/>
      <c r="AF123" s="12"/>
      <c r="AG123" s="12"/>
      <c r="AH123" s="12"/>
      <c r="AI123" s="12"/>
      <c r="AJ123" s="710"/>
      <c r="AK123" s="1046"/>
    </row>
    <row r="124" spans="1:37" ht="39.950000000000003" customHeight="1" thickBot="1" x14ac:dyDescent="0.25">
      <c r="A124" s="809"/>
      <c r="B124" s="810" t="s">
        <v>5864</v>
      </c>
      <c r="C124" s="1028"/>
      <c r="D124" s="887"/>
      <c r="E124" s="4906" t="s">
        <v>5869</v>
      </c>
      <c r="F124" s="4907"/>
      <c r="G124" s="1065"/>
      <c r="H124" s="1040"/>
      <c r="I124" s="1040"/>
      <c r="J124" s="1040"/>
      <c r="K124" s="214"/>
      <c r="L124" s="214"/>
      <c r="M124" s="214"/>
      <c r="N124" s="451"/>
      <c r="O124" s="1040"/>
      <c r="P124" s="1040"/>
      <c r="Q124" s="451"/>
      <c r="R124" s="451"/>
      <c r="S124" s="891"/>
      <c r="T124" s="1045"/>
      <c r="U124" s="1045"/>
      <c r="V124" s="1045"/>
      <c r="W124" s="1045"/>
      <c r="X124" s="891"/>
      <c r="Y124" s="214"/>
      <c r="Z124" s="214"/>
      <c r="AA124" s="451"/>
      <c r="AB124" s="451"/>
      <c r="AC124" s="1040"/>
      <c r="AD124" s="1040"/>
      <c r="AE124" s="451"/>
      <c r="AF124" s="451"/>
      <c r="AG124" s="451"/>
      <c r="AH124" s="451"/>
      <c r="AI124" s="451"/>
      <c r="AJ124" s="1040"/>
      <c r="AK124" s="1047"/>
    </row>
    <row r="125" spans="1:37" ht="39.950000000000003" customHeight="1" x14ac:dyDescent="0.25">
      <c r="A125" s="815"/>
      <c r="B125" s="822" t="s">
        <v>5500</v>
      </c>
      <c r="C125" s="4898" t="s">
        <v>5969</v>
      </c>
      <c r="D125" s="4899"/>
      <c r="E125" s="4899"/>
      <c r="F125" s="4899"/>
      <c r="G125" s="4919" t="s">
        <v>5956</v>
      </c>
      <c r="H125" s="4859"/>
      <c r="I125" s="4860"/>
      <c r="M125" s="1068"/>
      <c r="N125" s="1068"/>
      <c r="O125" s="360"/>
      <c r="P125" s="360"/>
      <c r="Q125" s="360"/>
      <c r="R125" s="360"/>
      <c r="Y125" s="360"/>
      <c r="Z125" s="360"/>
      <c r="AA125" s="360"/>
      <c r="AB125" s="360"/>
      <c r="AC125" s="360"/>
      <c r="AD125" s="360"/>
      <c r="AE125" s="360"/>
      <c r="AF125" s="360"/>
      <c r="AG125" s="360"/>
      <c r="AH125" s="360"/>
      <c r="AI125" s="360"/>
      <c r="AJ125" s="360"/>
      <c r="AK125" s="817"/>
    </row>
    <row r="126" spans="1:37" ht="39.950000000000003" customHeight="1" x14ac:dyDescent="0.2">
      <c r="A126" s="818"/>
      <c r="B126" s="823"/>
      <c r="C126" s="4846" t="s">
        <v>5968</v>
      </c>
      <c r="D126" s="4846"/>
      <c r="E126" s="4846"/>
      <c r="F126" s="4846"/>
      <c r="G126" s="4485" t="s">
        <v>5967</v>
      </c>
      <c r="H126" s="4486"/>
      <c r="I126" s="4487"/>
      <c r="J126" s="1067"/>
      <c r="K126" s="1066"/>
      <c r="AK126" s="819"/>
    </row>
    <row r="127" spans="1:37" ht="39.950000000000003" customHeight="1" thickBot="1" x14ac:dyDescent="0.25">
      <c r="A127" s="820"/>
      <c r="B127" s="824"/>
      <c r="C127" s="916"/>
      <c r="D127" s="917"/>
      <c r="E127" s="916"/>
      <c r="F127" s="210"/>
      <c r="G127" s="210"/>
      <c r="H127" s="210"/>
      <c r="I127" s="210"/>
      <c r="J127" s="210"/>
      <c r="K127" s="210"/>
      <c r="L127" s="895"/>
      <c r="M127" s="210"/>
      <c r="N127" s="210"/>
      <c r="O127" s="210"/>
      <c r="P127" s="210"/>
      <c r="Q127" s="210"/>
      <c r="R127" s="210"/>
      <c r="S127" s="210"/>
      <c r="T127" s="210"/>
      <c r="U127" s="210"/>
      <c r="V127" s="210"/>
      <c r="W127" s="210"/>
      <c r="X127" s="210"/>
      <c r="Y127" s="210"/>
      <c r="Z127" s="210"/>
      <c r="AA127" s="210"/>
      <c r="AB127" s="210"/>
      <c r="AC127" s="210"/>
      <c r="AD127" s="210"/>
      <c r="AE127" s="210"/>
      <c r="AF127" s="210"/>
      <c r="AG127" s="210"/>
      <c r="AH127" s="210"/>
      <c r="AI127" s="210"/>
      <c r="AJ127" s="210"/>
      <c r="AK127" s="821"/>
    </row>
    <row r="128" spans="1:37" ht="39.950000000000003" customHeight="1" thickBot="1" x14ac:dyDescent="0.25"/>
    <row r="129" spans="1:37" ht="39.950000000000003" customHeight="1" x14ac:dyDescent="0.2">
      <c r="A129" s="3065"/>
      <c r="B129" s="3066"/>
      <c r="C129" s="4337" t="s">
        <v>4577</v>
      </c>
      <c r="D129" s="4338"/>
      <c r="E129" s="4338"/>
      <c r="F129" s="4338"/>
      <c r="G129" s="2791"/>
      <c r="H129" s="2769"/>
      <c r="I129" s="2770"/>
      <c r="J129" s="2782" t="s">
        <v>4578</v>
      </c>
      <c r="K129" s="2782"/>
      <c r="L129" s="2782"/>
      <c r="M129" s="2783"/>
      <c r="N129" s="2783"/>
      <c r="O129" s="2769"/>
      <c r="P129" s="2770"/>
      <c r="Q129" s="2757" t="s">
        <v>4579</v>
      </c>
      <c r="R129" s="2757"/>
      <c r="S129" s="2757"/>
      <c r="T129" s="2757"/>
      <c r="U129" s="2757"/>
      <c r="V129" s="2769"/>
      <c r="W129" s="2770"/>
      <c r="X129" s="2757" t="s">
        <v>4580</v>
      </c>
      <c r="Y129" s="2757"/>
      <c r="Z129" s="2757"/>
      <c r="AA129" s="2757"/>
      <c r="AB129" s="2757"/>
      <c r="AC129" s="2769"/>
      <c r="AD129" s="2770"/>
      <c r="AE129" s="2757" t="s">
        <v>4581</v>
      </c>
      <c r="AF129" s="2757"/>
      <c r="AG129" s="2757"/>
      <c r="AH129" s="2757"/>
      <c r="AI129" s="2757"/>
      <c r="AJ129" s="2769"/>
      <c r="AK129" s="3066"/>
    </row>
    <row r="130" spans="1:37" ht="39.950000000000003" customHeight="1" x14ac:dyDescent="0.2">
      <c r="A130" s="22" t="s">
        <v>1390</v>
      </c>
      <c r="B130" s="25"/>
      <c r="C130" s="24">
        <v>5</v>
      </c>
      <c r="D130" s="21">
        <v>5</v>
      </c>
      <c r="E130" s="21">
        <v>5</v>
      </c>
      <c r="F130" s="21">
        <v>5</v>
      </c>
      <c r="G130" s="21">
        <v>5</v>
      </c>
      <c r="H130" s="21">
        <v>5</v>
      </c>
      <c r="I130" s="21">
        <v>5</v>
      </c>
      <c r="J130" s="21">
        <v>5</v>
      </c>
      <c r="K130" s="21">
        <v>5</v>
      </c>
      <c r="L130" s="21">
        <v>5</v>
      </c>
      <c r="M130" s="21">
        <v>5</v>
      </c>
      <c r="N130" s="21">
        <v>5</v>
      </c>
      <c r="O130" s="21">
        <v>5</v>
      </c>
      <c r="P130" s="21">
        <v>6</v>
      </c>
      <c r="Q130" s="21">
        <v>6</v>
      </c>
      <c r="R130" s="21">
        <v>6</v>
      </c>
      <c r="S130" s="21">
        <v>6</v>
      </c>
      <c r="T130" s="21">
        <v>6</v>
      </c>
      <c r="U130" s="21">
        <v>6</v>
      </c>
      <c r="V130" s="21">
        <v>6</v>
      </c>
      <c r="W130" s="21">
        <v>6</v>
      </c>
      <c r="X130" s="21">
        <v>6</v>
      </c>
      <c r="Y130" s="21">
        <v>6</v>
      </c>
      <c r="Z130" s="21">
        <v>6</v>
      </c>
      <c r="AA130" s="21">
        <v>6</v>
      </c>
      <c r="AB130" s="21">
        <v>6</v>
      </c>
      <c r="AC130" s="21">
        <v>6</v>
      </c>
      <c r="AD130" s="21">
        <v>6</v>
      </c>
      <c r="AE130" s="21">
        <v>6</v>
      </c>
      <c r="AF130" s="21">
        <v>6</v>
      </c>
      <c r="AG130" s="21">
        <v>6</v>
      </c>
      <c r="AH130" s="21">
        <v>6</v>
      </c>
      <c r="AI130" s="21">
        <v>6</v>
      </c>
      <c r="AJ130" s="21">
        <v>6</v>
      </c>
      <c r="AK130" s="23">
        <v>6</v>
      </c>
    </row>
    <row r="131" spans="1:37" ht="39.950000000000003" customHeight="1" thickBot="1" x14ac:dyDescent="0.25">
      <c r="A131" s="4548" t="s">
        <v>1391</v>
      </c>
      <c r="B131" s="4549"/>
      <c r="C131" s="95">
        <v>19</v>
      </c>
      <c r="D131" s="92">
        <v>20</v>
      </c>
      <c r="E131" s="92">
        <v>21</v>
      </c>
      <c r="F131" s="92">
        <v>22</v>
      </c>
      <c r="G131" s="92">
        <v>23</v>
      </c>
      <c r="H131" s="994">
        <v>24</v>
      </c>
      <c r="I131" s="994">
        <v>25</v>
      </c>
      <c r="J131" s="92">
        <v>26</v>
      </c>
      <c r="K131" s="92">
        <v>27</v>
      </c>
      <c r="L131" s="92">
        <v>28</v>
      </c>
      <c r="M131" s="994">
        <v>29</v>
      </c>
      <c r="N131" s="994">
        <v>30</v>
      </c>
      <c r="O131" s="994">
        <v>31</v>
      </c>
      <c r="P131" s="994">
        <v>1</v>
      </c>
      <c r="Q131" s="92">
        <v>2</v>
      </c>
      <c r="R131" s="92">
        <v>3</v>
      </c>
      <c r="S131" s="92">
        <v>4</v>
      </c>
      <c r="T131" s="92">
        <v>5</v>
      </c>
      <c r="U131" s="92">
        <v>6</v>
      </c>
      <c r="V131" s="994">
        <v>7</v>
      </c>
      <c r="W131" s="994">
        <v>8</v>
      </c>
      <c r="X131" s="994">
        <v>9</v>
      </c>
      <c r="Y131" s="92">
        <v>10</v>
      </c>
      <c r="Z131" s="92">
        <v>11</v>
      </c>
      <c r="AA131" s="92">
        <v>12</v>
      </c>
      <c r="AB131" s="92">
        <v>13</v>
      </c>
      <c r="AC131" s="994">
        <v>14</v>
      </c>
      <c r="AD131" s="994">
        <v>15</v>
      </c>
      <c r="AE131" s="92">
        <v>16</v>
      </c>
      <c r="AF131" s="92">
        <v>17</v>
      </c>
      <c r="AG131" s="92">
        <v>18</v>
      </c>
      <c r="AH131" s="92">
        <v>19</v>
      </c>
      <c r="AI131" s="92">
        <v>20</v>
      </c>
      <c r="AJ131" s="994">
        <v>21</v>
      </c>
      <c r="AK131" s="995">
        <v>22</v>
      </c>
    </row>
    <row r="132" spans="1:37" ht="39.950000000000003" customHeight="1" x14ac:dyDescent="0.2">
      <c r="A132" s="4586" t="s">
        <v>5936</v>
      </c>
      <c r="B132" s="4587"/>
      <c r="C132" s="4913" t="s">
        <v>5954</v>
      </c>
      <c r="D132" s="3668"/>
      <c r="E132" s="3668"/>
      <c r="F132" s="3668"/>
      <c r="G132" s="3669"/>
      <c r="H132" s="3752"/>
      <c r="I132" s="3752"/>
      <c r="J132" s="1078" t="s">
        <v>5977</v>
      </c>
      <c r="K132" s="4920" t="s">
        <v>5965</v>
      </c>
      <c r="L132" s="4921"/>
      <c r="M132" s="4317" t="s">
        <v>4475</v>
      </c>
      <c r="N132" s="4925">
        <v>41424</v>
      </c>
      <c r="O132" s="3752"/>
      <c r="P132" s="3752"/>
      <c r="Q132" s="4841" t="s">
        <v>5978</v>
      </c>
      <c r="R132" s="4842"/>
      <c r="S132" s="4842"/>
      <c r="T132" s="4842"/>
      <c r="U132" s="4843"/>
      <c r="V132" s="3752"/>
      <c r="W132" s="3752"/>
      <c r="X132" s="4378" t="s">
        <v>3579</v>
      </c>
      <c r="Y132" s="4808" t="s">
        <v>5979</v>
      </c>
      <c r="Z132" s="4809"/>
      <c r="AA132" s="4810"/>
      <c r="AB132" s="1085" t="s">
        <v>6010</v>
      </c>
      <c r="AC132" s="3752"/>
      <c r="AD132" s="3752"/>
      <c r="AE132" s="27"/>
      <c r="AF132" s="27"/>
      <c r="AG132" s="27"/>
      <c r="AH132" s="27"/>
      <c r="AI132" s="27"/>
      <c r="AJ132" s="4131"/>
      <c r="AK132" s="4018"/>
    </row>
    <row r="133" spans="1:37" ht="39.950000000000003" customHeight="1" x14ac:dyDescent="0.2">
      <c r="A133" s="4302" t="s">
        <v>5935</v>
      </c>
      <c r="B133" s="4544"/>
      <c r="C133" s="4922" t="s">
        <v>5435</v>
      </c>
      <c r="D133" s="4923"/>
      <c r="E133" s="4923"/>
      <c r="F133" s="4923"/>
      <c r="G133" s="4924"/>
      <c r="H133" s="3752"/>
      <c r="I133" s="3752"/>
      <c r="J133" s="4793" t="s">
        <v>5435</v>
      </c>
      <c r="K133" s="4794"/>
      <c r="L133" s="4795"/>
      <c r="M133" s="4318"/>
      <c r="N133" s="4926"/>
      <c r="O133" s="3752"/>
      <c r="P133" s="3752"/>
      <c r="Q133" s="4793" t="s">
        <v>5435</v>
      </c>
      <c r="R133" s="4794"/>
      <c r="S133" s="4794"/>
      <c r="T133" s="4795"/>
      <c r="U133" s="1084"/>
      <c r="V133" s="3752"/>
      <c r="W133" s="3752"/>
      <c r="X133" s="4379"/>
      <c r="Y133" s="4474" t="s">
        <v>6022</v>
      </c>
      <c r="Z133" s="4475"/>
      <c r="AA133" s="4475"/>
      <c r="AB133" s="1079" t="s">
        <v>6002</v>
      </c>
      <c r="AC133" s="3752"/>
      <c r="AD133" s="3752"/>
      <c r="AE133" s="1080" t="s">
        <v>6003</v>
      </c>
      <c r="AG133" s="32"/>
      <c r="AH133" s="4508" t="s">
        <v>6025</v>
      </c>
      <c r="AI133" s="4510"/>
      <c r="AJ133" s="4131"/>
      <c r="AK133" s="4018"/>
    </row>
    <row r="134" spans="1:37" ht="39.950000000000003" customHeight="1" x14ac:dyDescent="0.2">
      <c r="A134" s="4302" t="s">
        <v>5934</v>
      </c>
      <c r="B134" s="4544"/>
      <c r="C134" s="4488" t="s">
        <v>5964</v>
      </c>
      <c r="D134" s="4489"/>
      <c r="E134" s="50"/>
      <c r="F134" s="43"/>
      <c r="G134" s="43"/>
      <c r="H134" s="3752"/>
      <c r="I134" s="3752"/>
      <c r="J134" s="4836" t="s">
        <v>6016</v>
      </c>
      <c r="K134" s="4837"/>
      <c r="L134" s="30"/>
      <c r="M134" s="4318"/>
      <c r="N134" s="4926"/>
      <c r="O134" s="3752"/>
      <c r="P134" s="3752"/>
      <c r="Q134" s="30"/>
      <c r="R134" s="32"/>
      <c r="S134" s="32"/>
      <c r="T134" s="97"/>
      <c r="U134" s="32"/>
      <c r="V134" s="3752"/>
      <c r="W134" s="3752"/>
      <c r="X134" s="4379"/>
      <c r="Y134" s="31"/>
      <c r="Z134" s="32"/>
      <c r="AA134" s="32"/>
      <c r="AB134" s="32"/>
      <c r="AC134" s="3752"/>
      <c r="AD134" s="3752"/>
      <c r="AE134" s="33"/>
      <c r="AF134" s="33"/>
      <c r="AG134" s="33"/>
      <c r="AH134" s="33"/>
      <c r="AI134" s="33"/>
      <c r="AJ134" s="4131"/>
      <c r="AK134" s="4018"/>
    </row>
    <row r="135" spans="1:37" ht="39.950000000000003" customHeight="1" x14ac:dyDescent="0.2">
      <c r="A135" s="4302" t="s">
        <v>5933</v>
      </c>
      <c r="B135" s="4544"/>
      <c r="C135" s="4908" t="s">
        <v>5844</v>
      </c>
      <c r="D135" s="4909"/>
      <c r="E135" s="4909"/>
      <c r="F135" s="1072" t="s">
        <v>5964</v>
      </c>
      <c r="G135" s="43"/>
      <c r="H135" s="3752"/>
      <c r="I135" s="3752"/>
      <c r="J135" s="30"/>
      <c r="K135" s="30"/>
      <c r="L135" s="30"/>
      <c r="M135" s="4318"/>
      <c r="N135" s="4926"/>
      <c r="O135" s="3752"/>
      <c r="P135" s="3752"/>
      <c r="Q135" s="30"/>
      <c r="R135" s="30"/>
      <c r="S135" s="30"/>
      <c r="T135" s="97"/>
      <c r="U135" s="30"/>
      <c r="V135" s="3752"/>
      <c r="W135" s="3752"/>
      <c r="X135" s="4379"/>
      <c r="Y135" s="29"/>
      <c r="Z135" s="33"/>
      <c r="AA135" s="33"/>
      <c r="AB135" s="29"/>
      <c r="AC135" s="3752"/>
      <c r="AD135" s="3752"/>
      <c r="AE135" s="82"/>
      <c r="AF135" s="32"/>
      <c r="AG135" s="30"/>
      <c r="AH135" s="29"/>
      <c r="AI135" s="29"/>
      <c r="AJ135" s="4131"/>
      <c r="AK135" s="4018"/>
    </row>
    <row r="136" spans="1:37" ht="39.950000000000003" customHeight="1" x14ac:dyDescent="0.2">
      <c r="A136" s="4302" t="s">
        <v>5932</v>
      </c>
      <c r="B136" s="4544"/>
      <c r="C136" s="4460" t="s">
        <v>5426</v>
      </c>
      <c r="D136" s="4460"/>
      <c r="E136" s="4460"/>
      <c r="F136" s="4460"/>
      <c r="G136" s="4461"/>
      <c r="H136" s="3752"/>
      <c r="I136" s="3752"/>
      <c r="J136" s="4792" t="s">
        <v>5426</v>
      </c>
      <c r="K136" s="4792"/>
      <c r="L136" s="4792"/>
      <c r="M136" s="4318"/>
      <c r="N136" s="4926"/>
      <c r="O136" s="3752"/>
      <c r="P136" s="3752"/>
      <c r="Q136" s="4792" t="s">
        <v>5426</v>
      </c>
      <c r="R136" s="4792"/>
      <c r="S136" s="4792"/>
      <c r="T136" s="4792"/>
      <c r="U136" s="4792"/>
      <c r="V136" s="3752"/>
      <c r="W136" s="3752"/>
      <c r="X136" s="4379"/>
      <c r="Y136" s="4459" t="s">
        <v>5426</v>
      </c>
      <c r="Z136" s="4460"/>
      <c r="AA136" s="4460"/>
      <c r="AB136" s="4461"/>
      <c r="AC136" s="3752"/>
      <c r="AD136" s="3752"/>
      <c r="AE136" s="4792" t="s">
        <v>5426</v>
      </c>
      <c r="AF136" s="4792"/>
      <c r="AG136" s="4792"/>
      <c r="AH136" s="4792"/>
      <c r="AI136" s="4792"/>
      <c r="AJ136" s="4131"/>
      <c r="AK136" s="4018"/>
    </row>
    <row r="137" spans="1:37" ht="39.950000000000003" customHeight="1" x14ac:dyDescent="0.2">
      <c r="A137" s="4302" t="s">
        <v>5931</v>
      </c>
      <c r="B137" s="4544"/>
      <c r="C137" s="2743">
        <v>136900</v>
      </c>
      <c r="D137" s="2744"/>
      <c r="E137" s="2744"/>
      <c r="F137" s="2744"/>
      <c r="G137" s="2745"/>
      <c r="H137" s="3752"/>
      <c r="I137" s="3752"/>
      <c r="J137" s="2743">
        <v>136900</v>
      </c>
      <c r="K137" s="2744"/>
      <c r="L137" s="2745"/>
      <c r="M137" s="4318"/>
      <c r="N137" s="4926"/>
      <c r="O137" s="3752"/>
      <c r="P137" s="3752"/>
      <c r="Q137" s="2743">
        <v>136900</v>
      </c>
      <c r="R137" s="2744"/>
      <c r="S137" s="2744"/>
      <c r="T137" s="2744"/>
      <c r="U137" s="2745"/>
      <c r="V137" s="3752"/>
      <c r="W137" s="3752"/>
      <c r="X137" s="4379"/>
      <c r="Y137" s="2743">
        <v>136900</v>
      </c>
      <c r="Z137" s="2744"/>
      <c r="AA137" s="2744"/>
      <c r="AB137" s="2745"/>
      <c r="AC137" s="3752"/>
      <c r="AD137" s="3752"/>
      <c r="AE137" s="2743">
        <v>136900</v>
      </c>
      <c r="AF137" s="2744"/>
      <c r="AG137" s="2744"/>
      <c r="AH137" s="2744"/>
      <c r="AI137" s="2745"/>
      <c r="AJ137" s="4131"/>
      <c r="AK137" s="4018"/>
    </row>
    <row r="138" spans="1:37" ht="39.950000000000003" customHeight="1" x14ac:dyDescent="0.2">
      <c r="A138" s="4302" t="s">
        <v>5937</v>
      </c>
      <c r="B138" s="4303"/>
      <c r="C138" s="2743">
        <v>136900</v>
      </c>
      <c r="D138" s="2744"/>
      <c r="E138" s="2744"/>
      <c r="F138" s="2744"/>
      <c r="G138" s="2745"/>
      <c r="H138" s="3752"/>
      <c r="I138" s="3752"/>
      <c r="J138" s="2743">
        <v>136900</v>
      </c>
      <c r="K138" s="2744"/>
      <c r="L138" s="2745"/>
      <c r="M138" s="4318"/>
      <c r="N138" s="4926"/>
      <c r="O138" s="3752"/>
      <c r="P138" s="3752"/>
      <c r="Q138" s="2743">
        <v>136900</v>
      </c>
      <c r="R138" s="2744"/>
      <c r="S138" s="2744"/>
      <c r="T138" s="2744"/>
      <c r="U138" s="2745"/>
      <c r="V138" s="3752"/>
      <c r="W138" s="3752"/>
      <c r="X138" s="4379"/>
      <c r="Y138" s="2743">
        <v>136900</v>
      </c>
      <c r="Z138" s="2744"/>
      <c r="AA138" s="2744"/>
      <c r="AB138" s="2745"/>
      <c r="AC138" s="3752"/>
      <c r="AD138" s="3752"/>
      <c r="AE138" s="2743">
        <v>136900</v>
      </c>
      <c r="AF138" s="2744"/>
      <c r="AG138" s="2744"/>
      <c r="AH138" s="4749" t="s">
        <v>5366</v>
      </c>
      <c r="AI138" s="4811"/>
      <c r="AJ138" s="4131"/>
      <c r="AK138" s="4018"/>
    </row>
    <row r="139" spans="1:37" ht="39.950000000000003" customHeight="1" x14ac:dyDescent="0.2">
      <c r="A139" s="4302" t="s">
        <v>5938</v>
      </c>
      <c r="B139" s="4544"/>
      <c r="C139" s="2743">
        <v>136900</v>
      </c>
      <c r="D139" s="2744"/>
      <c r="E139" s="2744"/>
      <c r="F139" s="2744"/>
      <c r="G139" s="2745"/>
      <c r="H139" s="3752"/>
      <c r="I139" s="3752"/>
      <c r="J139" s="2743">
        <v>136900</v>
      </c>
      <c r="K139" s="2744"/>
      <c r="L139" s="2745"/>
      <c r="M139" s="4318"/>
      <c r="N139" s="4926"/>
      <c r="O139" s="3752"/>
      <c r="P139" s="3752"/>
      <c r="Q139" s="4975">
        <v>136900</v>
      </c>
      <c r="R139" s="4976"/>
      <c r="S139" s="4976"/>
      <c r="T139" s="4976"/>
      <c r="U139" s="4977"/>
      <c r="V139" s="3752"/>
      <c r="W139" s="3752"/>
      <c r="X139" s="4379"/>
      <c r="Y139" s="2743">
        <v>136900</v>
      </c>
      <c r="Z139" s="2744"/>
      <c r="AA139" s="2744"/>
      <c r="AB139" s="2745"/>
      <c r="AC139" s="3752"/>
      <c r="AD139" s="3752"/>
      <c r="AE139" s="2743">
        <v>136900</v>
      </c>
      <c r="AF139" s="2744"/>
      <c r="AG139" s="4749" t="s">
        <v>5366</v>
      </c>
      <c r="AH139" s="4749"/>
      <c r="AI139" s="4811"/>
      <c r="AJ139" s="4131"/>
      <c r="AK139" s="4018"/>
    </row>
    <row r="140" spans="1:37" ht="39.950000000000003" customHeight="1" x14ac:dyDescent="0.2">
      <c r="A140" s="4302" t="s">
        <v>5930</v>
      </c>
      <c r="B140" s="4544"/>
      <c r="C140" s="4460" t="s">
        <v>5426</v>
      </c>
      <c r="D140" s="4460"/>
      <c r="E140" s="4460"/>
      <c r="F140" s="4460"/>
      <c r="G140" s="4461"/>
      <c r="H140" s="3752"/>
      <c r="I140" s="3752"/>
      <c r="J140" s="4495" t="s">
        <v>5426</v>
      </c>
      <c r="K140" s="4460"/>
      <c r="L140" s="4461"/>
      <c r="M140" s="4318"/>
      <c r="N140" s="4926"/>
      <c r="O140" s="3752"/>
      <c r="P140" s="3752"/>
      <c r="Q140" s="4792" t="s">
        <v>5426</v>
      </c>
      <c r="R140" s="4792"/>
      <c r="S140" s="4792"/>
      <c r="T140" s="4792"/>
      <c r="U140" s="4792"/>
      <c r="V140" s="3752"/>
      <c r="W140" s="3752"/>
      <c r="X140" s="4379"/>
      <c r="Y140" s="4459" t="s">
        <v>5426</v>
      </c>
      <c r="Z140" s="4460"/>
      <c r="AA140" s="4460"/>
      <c r="AB140" s="4461"/>
      <c r="AC140" s="3752"/>
      <c r="AD140" s="3752"/>
      <c r="AE140" s="4459" t="s">
        <v>5426</v>
      </c>
      <c r="AF140" s="4460"/>
      <c r="AG140" s="4461"/>
      <c r="AH140" s="4983" t="s">
        <v>5589</v>
      </c>
      <c r="AI140" s="4984"/>
      <c r="AJ140" s="4131"/>
      <c r="AK140" s="4018"/>
    </row>
    <row r="141" spans="1:37" ht="39.950000000000003" customHeight="1" x14ac:dyDescent="0.2">
      <c r="A141" s="4302" t="s">
        <v>5929</v>
      </c>
      <c r="B141" s="4544"/>
      <c r="C141" s="4460" t="s">
        <v>5426</v>
      </c>
      <c r="D141" s="4460"/>
      <c r="E141" s="4460"/>
      <c r="F141" s="4460"/>
      <c r="G141" s="4461"/>
      <c r="H141" s="3752"/>
      <c r="I141" s="3752"/>
      <c r="J141" s="4495" t="s">
        <v>5426</v>
      </c>
      <c r="K141" s="4460"/>
      <c r="L141" s="4461"/>
      <c r="M141" s="4318"/>
      <c r="N141" s="4926"/>
      <c r="O141" s="3752"/>
      <c r="P141" s="3752"/>
      <c r="Q141" s="4792" t="s">
        <v>5426</v>
      </c>
      <c r="R141" s="4792"/>
      <c r="S141" s="4792"/>
      <c r="T141" s="4792"/>
      <c r="U141" s="4792"/>
      <c r="V141" s="3752"/>
      <c r="W141" s="3752"/>
      <c r="X141" s="4379"/>
      <c r="Y141" s="4459" t="s">
        <v>5426</v>
      </c>
      <c r="Z141" s="4460"/>
      <c r="AA141" s="4460"/>
      <c r="AB141" s="4461"/>
      <c r="AC141" s="3752"/>
      <c r="AD141" s="3752"/>
      <c r="AE141" s="4459" t="s">
        <v>5426</v>
      </c>
      <c r="AF141" s="4460"/>
      <c r="AG141" s="4461"/>
      <c r="AH141" s="4981" t="s">
        <v>5750</v>
      </c>
      <c r="AI141" s="4982"/>
      <c r="AJ141" s="4131"/>
      <c r="AK141" s="4018"/>
    </row>
    <row r="142" spans="1:37" ht="39.950000000000003" customHeight="1" x14ac:dyDescent="0.2">
      <c r="A142" s="4302" t="s">
        <v>5939</v>
      </c>
      <c r="B142" s="4544"/>
      <c r="C142" s="4468" t="s">
        <v>5692</v>
      </c>
      <c r="D142" s="4469"/>
      <c r="E142" s="4469"/>
      <c r="F142" s="4469"/>
      <c r="G142" s="4470"/>
      <c r="H142" s="3752"/>
      <c r="I142" s="3752"/>
      <c r="J142" s="4833" t="s">
        <v>5692</v>
      </c>
      <c r="K142" s="4834"/>
      <c r="L142" s="4835"/>
      <c r="M142" s="4318"/>
      <c r="N142" s="4926"/>
      <c r="O142" s="3752"/>
      <c r="P142" s="3752"/>
      <c r="Q142" s="4799" t="s">
        <v>5692</v>
      </c>
      <c r="R142" s="4800"/>
      <c r="S142" s="4978" t="s">
        <v>5758</v>
      </c>
      <c r="T142" s="4979"/>
      <c r="U142" s="4980"/>
      <c r="V142" s="3752"/>
      <c r="W142" s="3752"/>
      <c r="X142" s="4379"/>
      <c r="Y142" s="4476" t="s">
        <v>5758</v>
      </c>
      <c r="Z142" s="4477"/>
      <c r="AA142" s="4477"/>
      <c r="AB142" s="4478"/>
      <c r="AC142" s="3752"/>
      <c r="AD142" s="3752"/>
      <c r="AE142" s="4749" t="s">
        <v>5366</v>
      </c>
      <c r="AF142" s="4811"/>
      <c r="AG142" s="4711" t="s">
        <v>6029</v>
      </c>
      <c r="AH142" s="4712"/>
      <c r="AI142" s="956" t="s">
        <v>5366</v>
      </c>
      <c r="AJ142" s="4131"/>
      <c r="AK142" s="4018"/>
    </row>
    <row r="143" spans="1:37" ht="39.950000000000003" customHeight="1" x14ac:dyDescent="0.2">
      <c r="A143" s="4302" t="s">
        <v>5940</v>
      </c>
      <c r="B143" s="4544"/>
      <c r="C143" s="4370" t="s">
        <v>2842</v>
      </c>
      <c r="D143" s="4371"/>
      <c r="E143" s="4371"/>
      <c r="F143" s="4371"/>
      <c r="G143" s="4374"/>
      <c r="H143" s="3752"/>
      <c r="I143" s="3752"/>
      <c r="J143" s="4370" t="s">
        <v>2842</v>
      </c>
      <c r="K143" s="4371"/>
      <c r="L143" s="4374"/>
      <c r="M143" s="4318"/>
      <c r="N143" s="4926"/>
      <c r="O143" s="3752"/>
      <c r="P143" s="3752"/>
      <c r="Q143" s="4370" t="s">
        <v>2842</v>
      </c>
      <c r="R143" s="4371"/>
      <c r="S143" s="4371"/>
      <c r="T143" s="4371"/>
      <c r="U143" s="4374"/>
      <c r="V143" s="3752"/>
      <c r="W143" s="3752"/>
      <c r="X143" s="4379"/>
      <c r="Y143" s="4370" t="s">
        <v>2842</v>
      </c>
      <c r="Z143" s="4371"/>
      <c r="AA143" s="4371"/>
      <c r="AB143" s="4374"/>
      <c r="AC143" s="3752"/>
      <c r="AD143" s="3752"/>
      <c r="AE143" s="4370" t="s">
        <v>2842</v>
      </c>
      <c r="AF143" s="4371"/>
      <c r="AG143" s="4371"/>
      <c r="AH143" s="4371"/>
      <c r="AI143" s="4374"/>
      <c r="AJ143" s="4131"/>
      <c r="AK143" s="4018"/>
    </row>
    <row r="144" spans="1:37" ht="39.950000000000003" customHeight="1" x14ac:dyDescent="0.2">
      <c r="A144" s="3481" t="s">
        <v>5927</v>
      </c>
      <c r="B144" s="3482"/>
      <c r="C144" s="4476" t="s">
        <v>5946</v>
      </c>
      <c r="D144" s="4477"/>
      <c r="E144" s="4477"/>
      <c r="F144" s="4477"/>
      <c r="G144" s="4478"/>
      <c r="H144" s="3752"/>
      <c r="I144" s="3752"/>
      <c r="J144" s="4476" t="s">
        <v>5975</v>
      </c>
      <c r="K144" s="4477"/>
      <c r="L144" s="4478"/>
      <c r="M144" s="4318"/>
      <c r="N144" s="4926"/>
      <c r="O144" s="3752"/>
      <c r="P144" s="3752"/>
      <c r="Q144" s="4476" t="s">
        <v>5758</v>
      </c>
      <c r="R144" s="4477"/>
      <c r="S144" s="4477"/>
      <c r="T144" s="4477"/>
      <c r="U144" s="4478"/>
      <c r="V144" s="3752"/>
      <c r="W144" s="3752"/>
      <c r="X144" s="4379"/>
      <c r="Y144" s="4476" t="s">
        <v>5758</v>
      </c>
      <c r="Z144" s="4477"/>
      <c r="AA144" s="4477"/>
      <c r="AB144" s="4478"/>
      <c r="AC144" s="3752"/>
      <c r="AD144" s="3752"/>
      <c r="AE144" s="2743">
        <v>136900</v>
      </c>
      <c r="AF144" s="2744"/>
      <c r="AG144" s="2744"/>
      <c r="AH144" s="2744"/>
      <c r="AI144" s="2745"/>
      <c r="AJ144" s="4131"/>
      <c r="AK144" s="4018"/>
    </row>
    <row r="145" spans="1:37" ht="39.950000000000003" customHeight="1" x14ac:dyDescent="0.2">
      <c r="A145" s="4300" t="s">
        <v>5923</v>
      </c>
      <c r="B145" s="4621"/>
      <c r="C145" s="3845" t="s">
        <v>5970</v>
      </c>
      <c r="D145" s="3846"/>
      <c r="E145" s="3846"/>
      <c r="F145" s="3846"/>
      <c r="G145" s="1073" t="s">
        <v>5426</v>
      </c>
      <c r="H145" s="3752"/>
      <c r="I145" s="3752"/>
      <c r="J145" s="4459" t="s">
        <v>5426</v>
      </c>
      <c r="K145" s="4460"/>
      <c r="L145" s="4461"/>
      <c r="M145" s="4318"/>
      <c r="N145" s="4926"/>
      <c r="O145" s="3752"/>
      <c r="P145" s="3752"/>
      <c r="Q145" s="4792" t="s">
        <v>5426</v>
      </c>
      <c r="R145" s="4792"/>
      <c r="S145" s="4792"/>
      <c r="T145" s="4792"/>
      <c r="U145" s="4792"/>
      <c r="V145" s="3752"/>
      <c r="W145" s="3752"/>
      <c r="X145" s="4379"/>
      <c r="Y145" s="4459" t="s">
        <v>5426</v>
      </c>
      <c r="Z145" s="4460"/>
      <c r="AA145" s="4460"/>
      <c r="AB145" s="4461"/>
      <c r="AC145" s="3752"/>
      <c r="AD145" s="3752"/>
      <c r="AE145" s="4460" t="s">
        <v>5426</v>
      </c>
      <c r="AF145" s="4460"/>
      <c r="AG145" s="4460"/>
      <c r="AH145" s="4460"/>
      <c r="AI145" s="4461"/>
      <c r="AJ145" s="4131"/>
      <c r="AK145" s="4018"/>
    </row>
    <row r="146" spans="1:37" ht="39.950000000000003" customHeight="1" x14ac:dyDescent="0.2">
      <c r="A146" s="4302" t="s">
        <v>5924</v>
      </c>
      <c r="B146" s="4544"/>
      <c r="C146" s="29"/>
      <c r="D146" s="29"/>
      <c r="E146" s="29"/>
      <c r="F146" s="29"/>
      <c r="G146" s="29"/>
      <c r="H146" s="3752"/>
      <c r="I146" s="3752"/>
      <c r="J146" s="47"/>
      <c r="K146" s="29"/>
      <c r="L146" s="29"/>
      <c r="M146" s="4318"/>
      <c r="N146" s="4926"/>
      <c r="O146" s="3752"/>
      <c r="P146" s="3752"/>
      <c r="Q146" s="47"/>
      <c r="R146" s="29"/>
      <c r="S146" s="29"/>
      <c r="T146" s="29"/>
      <c r="U146" s="29"/>
      <c r="V146" s="3752"/>
      <c r="W146" s="3752"/>
      <c r="X146" s="4379"/>
      <c r="Y146" s="47"/>
      <c r="Z146" s="29"/>
      <c r="AA146" s="29"/>
      <c r="AB146" s="29"/>
      <c r="AC146" s="3752"/>
      <c r="AD146" s="3752"/>
      <c r="AE146" s="80"/>
      <c r="AF146" s="80"/>
      <c r="AG146" s="80"/>
      <c r="AH146" s="80"/>
      <c r="AI146" s="80"/>
      <c r="AJ146" s="4131"/>
      <c r="AK146" s="4018"/>
    </row>
    <row r="147" spans="1:37" ht="39.950000000000003" customHeight="1" x14ac:dyDescent="0.2">
      <c r="A147" s="3481" t="s">
        <v>5928</v>
      </c>
      <c r="B147" s="3482"/>
      <c r="C147" s="47"/>
      <c r="D147" s="29"/>
      <c r="E147" s="29"/>
      <c r="F147" s="29"/>
      <c r="G147" s="29"/>
      <c r="H147" s="3752"/>
      <c r="I147" s="3752"/>
      <c r="J147" s="47"/>
      <c r="K147" s="29"/>
      <c r="L147" s="29"/>
      <c r="M147" s="4318"/>
      <c r="N147" s="4926"/>
      <c r="O147" s="3752"/>
      <c r="P147" s="3752"/>
      <c r="Q147" s="47"/>
      <c r="R147" s="29"/>
      <c r="S147" s="29"/>
      <c r="T147" s="29"/>
      <c r="U147" s="29"/>
      <c r="V147" s="3752"/>
      <c r="W147" s="3752"/>
      <c r="X147" s="4379"/>
      <c r="Y147" s="47"/>
      <c r="Z147" s="29"/>
      <c r="AA147" s="29"/>
      <c r="AB147" s="29"/>
      <c r="AC147" s="3752"/>
      <c r="AD147" s="3752"/>
      <c r="AE147" s="4404" t="s">
        <v>5692</v>
      </c>
      <c r="AF147" s="4405"/>
      <c r="AG147" s="4405"/>
      <c r="AH147" s="4405"/>
      <c r="AI147" s="4406"/>
      <c r="AJ147" s="4131"/>
      <c r="AK147" s="4018"/>
    </row>
    <row r="148" spans="1:37" ht="39.950000000000003" customHeight="1" x14ac:dyDescent="0.2">
      <c r="A148" s="4302" t="s">
        <v>5925</v>
      </c>
      <c r="B148" s="4544"/>
      <c r="C148" s="3730" t="s">
        <v>4485</v>
      </c>
      <c r="D148" s="3730"/>
      <c r="E148" s="3730"/>
      <c r="F148" s="3730"/>
      <c r="G148" s="3730"/>
      <c r="H148" s="3752"/>
      <c r="I148" s="3752"/>
      <c r="J148" s="3354" t="s">
        <v>4485</v>
      </c>
      <c r="K148" s="3355"/>
      <c r="L148" s="3356"/>
      <c r="M148" s="4318"/>
      <c r="N148" s="4926"/>
      <c r="O148" s="3752"/>
      <c r="P148" s="3752"/>
      <c r="Q148" s="3730" t="s">
        <v>4485</v>
      </c>
      <c r="R148" s="3730"/>
      <c r="S148" s="3730"/>
      <c r="T148" s="3730"/>
      <c r="U148" s="3730"/>
      <c r="V148" s="3752"/>
      <c r="W148" s="3752"/>
      <c r="X148" s="4379"/>
      <c r="Y148" s="3354" t="s">
        <v>4485</v>
      </c>
      <c r="Z148" s="3355"/>
      <c r="AA148" s="3355"/>
      <c r="AB148" s="3356"/>
      <c r="AC148" s="3752"/>
      <c r="AD148" s="3752"/>
      <c r="AE148" s="3730" t="s">
        <v>4485</v>
      </c>
      <c r="AF148" s="3730"/>
      <c r="AG148" s="3730"/>
      <c r="AH148" s="3730"/>
      <c r="AI148" s="3730"/>
      <c r="AJ148" s="4131"/>
      <c r="AK148" s="4018"/>
    </row>
    <row r="149" spans="1:37" ht="39.950000000000003" customHeight="1" x14ac:dyDescent="0.2">
      <c r="A149" s="4311" t="s">
        <v>5926</v>
      </c>
      <c r="B149" s="4312"/>
      <c r="C149" s="34"/>
      <c r="D149" s="4836" t="s">
        <v>6015</v>
      </c>
      <c r="E149" s="4837"/>
      <c r="F149" s="4837"/>
      <c r="G149" s="4858"/>
      <c r="H149" s="3752"/>
      <c r="I149" s="3752"/>
      <c r="J149" s="35"/>
      <c r="K149" s="35"/>
      <c r="L149" s="35"/>
      <c r="M149" s="4318"/>
      <c r="N149" s="4926"/>
      <c r="O149" s="3752"/>
      <c r="P149" s="3752"/>
      <c r="Q149" s="35"/>
      <c r="R149" s="35"/>
      <c r="S149" s="35"/>
      <c r="T149" s="97"/>
      <c r="U149" s="35"/>
      <c r="V149" s="3752"/>
      <c r="W149" s="3752"/>
      <c r="X149" s="4379"/>
      <c r="Y149" s="32"/>
      <c r="Z149" s="32"/>
      <c r="AA149" s="32"/>
      <c r="AB149" s="32"/>
      <c r="AC149" s="3752"/>
      <c r="AD149" s="3752"/>
      <c r="AE149" s="31"/>
      <c r="AF149" s="31"/>
      <c r="AG149" s="32"/>
      <c r="AH149" s="32"/>
      <c r="AI149" s="32"/>
      <c r="AJ149" s="4131"/>
      <c r="AK149" s="4018"/>
    </row>
    <row r="150" spans="1:37" ht="39.950000000000003" customHeight="1" x14ac:dyDescent="0.2">
      <c r="A150" s="4256">
        <v>59</v>
      </c>
      <c r="B150" s="4257"/>
      <c r="C150" s="4896" t="s">
        <v>5776</v>
      </c>
      <c r="D150" s="4897"/>
      <c r="E150" s="4897"/>
      <c r="F150" s="4897"/>
      <c r="G150" s="4458"/>
      <c r="H150" s="3752"/>
      <c r="I150" s="3752"/>
      <c r="J150" s="4844" t="s">
        <v>5825</v>
      </c>
      <c r="K150" s="4845"/>
      <c r="L150" s="1077" t="s">
        <v>5949</v>
      </c>
      <c r="M150" s="4318"/>
      <c r="N150" s="4926"/>
      <c r="O150" s="3752"/>
      <c r="P150" s="3752"/>
      <c r="Q150" s="4838" t="s">
        <v>6014</v>
      </c>
      <c r="R150" s="4839"/>
      <c r="S150" s="4839"/>
      <c r="T150" s="4839"/>
      <c r="U150" s="4840"/>
      <c r="V150" s="3752"/>
      <c r="W150" s="3752"/>
      <c r="X150" s="4379"/>
      <c r="Y150" s="4838" t="s">
        <v>5976</v>
      </c>
      <c r="Z150" s="4839"/>
      <c r="AA150" s="4839"/>
      <c r="AB150" s="4840"/>
      <c r="AC150" s="3752"/>
      <c r="AD150" s="3752"/>
      <c r="AE150" s="31"/>
      <c r="AF150" s="31"/>
      <c r="AG150" s="32"/>
      <c r="AH150" s="32"/>
      <c r="AI150" s="32"/>
      <c r="AJ150" s="4131"/>
      <c r="AK150" s="4018"/>
    </row>
    <row r="151" spans="1:37" ht="39.950000000000003" customHeight="1" thickBot="1" x14ac:dyDescent="0.25">
      <c r="A151" s="4604">
        <v>60</v>
      </c>
      <c r="B151" s="4605"/>
      <c r="C151" s="41"/>
      <c r="D151" s="42"/>
      <c r="E151" s="53"/>
      <c r="F151" s="42"/>
      <c r="G151" s="42"/>
      <c r="H151" s="4424"/>
      <c r="I151" s="4424"/>
      <c r="J151" s="52"/>
      <c r="K151" s="42"/>
      <c r="L151" s="42"/>
      <c r="M151" s="4385"/>
      <c r="N151" s="4927"/>
      <c r="O151" s="4424"/>
      <c r="P151" s="4424"/>
      <c r="Q151" s="52"/>
      <c r="R151" s="42"/>
      <c r="S151" s="42"/>
      <c r="T151" s="97"/>
      <c r="U151" s="42"/>
      <c r="V151" s="4424"/>
      <c r="W151" s="4424"/>
      <c r="X151" s="4801"/>
      <c r="Y151" s="42"/>
      <c r="Z151" s="42"/>
      <c r="AA151" s="42"/>
      <c r="AB151" s="42"/>
      <c r="AC151" s="4424"/>
      <c r="AD151" s="4424"/>
      <c r="AE151" s="52"/>
      <c r="AF151" s="42"/>
      <c r="AG151" s="42"/>
      <c r="AH151" s="42"/>
      <c r="AI151" s="42"/>
      <c r="AJ151" s="4629"/>
      <c r="AK151" s="4630"/>
    </row>
    <row r="152" spans="1:37" ht="39.950000000000003" customHeight="1" thickBot="1" x14ac:dyDescent="0.3">
      <c r="A152" s="857">
        <v>1</v>
      </c>
      <c r="B152" s="797" t="s">
        <v>5497</v>
      </c>
      <c r="C152" s="856"/>
      <c r="D152" s="4866" t="s">
        <v>5972</v>
      </c>
      <c r="E152" s="4867"/>
      <c r="F152" s="4868"/>
      <c r="G152" s="883"/>
      <c r="H152" s="1031"/>
      <c r="I152" s="1031"/>
      <c r="J152" s="876"/>
      <c r="K152" s="902"/>
      <c r="L152" s="902"/>
      <c r="M152" s="1035"/>
      <c r="N152" s="902"/>
      <c r="O152" s="710"/>
      <c r="P152" s="1033"/>
      <c r="Q152" s="4869" t="s">
        <v>5986</v>
      </c>
      <c r="R152" s="4870"/>
      <c r="S152" s="4818" t="s">
        <v>5993</v>
      </c>
      <c r="T152" s="4818"/>
      <c r="U152" s="4819"/>
      <c r="V152" s="1041"/>
      <c r="W152" s="1041"/>
      <c r="X152" s="1041"/>
      <c r="Y152" s="4815" t="s">
        <v>5991</v>
      </c>
      <c r="Z152" s="4816"/>
      <c r="AA152" s="4817"/>
      <c r="AB152" s="858"/>
      <c r="AC152" s="710"/>
      <c r="AD152" s="710"/>
      <c r="AE152" s="12"/>
      <c r="AF152" s="12"/>
      <c r="AG152" s="12"/>
      <c r="AH152" s="12"/>
      <c r="AI152" s="12"/>
      <c r="AJ152" s="710"/>
      <c r="AK152" s="1046"/>
    </row>
    <row r="153" spans="1:37" ht="39.950000000000003" customHeight="1" thickBot="1" x14ac:dyDescent="0.3">
      <c r="A153" s="797">
        <v>2</v>
      </c>
      <c r="B153" s="824" t="s">
        <v>5497</v>
      </c>
      <c r="C153" s="804"/>
      <c r="D153" s="12"/>
      <c r="E153" s="904"/>
      <c r="F153" s="860"/>
      <c r="H153" s="710"/>
      <c r="I153" s="710"/>
      <c r="J153" s="879"/>
      <c r="K153" s="12"/>
      <c r="L153" s="875"/>
      <c r="M153" s="1036"/>
      <c r="N153" s="864"/>
      <c r="O153" s="710"/>
      <c r="P153" s="710"/>
      <c r="Q153" s="4851" t="s">
        <v>5995</v>
      </c>
      <c r="R153" s="4852"/>
      <c r="S153" s="4852"/>
      <c r="T153" s="4853"/>
      <c r="U153" s="879"/>
      <c r="V153" s="710"/>
      <c r="W153" s="710"/>
      <c r="X153" s="710"/>
      <c r="Y153" s="4812" t="s">
        <v>5994</v>
      </c>
      <c r="Z153" s="4813"/>
      <c r="AA153" s="4813"/>
      <c r="AB153" s="4814"/>
      <c r="AC153" s="710"/>
      <c r="AD153" s="710"/>
      <c r="AE153" s="12"/>
      <c r="AF153" s="12"/>
      <c r="AG153" s="12"/>
      <c r="AH153" s="12"/>
      <c r="AI153" s="12"/>
      <c r="AJ153" s="710"/>
      <c r="AK153" s="1046"/>
    </row>
    <row r="154" spans="1:37" ht="39.950000000000003" customHeight="1" thickBot="1" x14ac:dyDescent="0.3">
      <c r="A154" s="797"/>
      <c r="B154" s="797" t="s">
        <v>5498</v>
      </c>
      <c r="C154" s="804"/>
      <c r="D154" s="12"/>
      <c r="E154" s="904"/>
      <c r="F154" s="862"/>
      <c r="G154" s="1074" t="s">
        <v>5972</v>
      </c>
      <c r="H154" s="1032"/>
      <c r="I154" s="710"/>
      <c r="J154" s="908"/>
      <c r="K154" s="451"/>
      <c r="L154" s="862"/>
      <c r="M154" s="1037"/>
      <c r="N154" s="871"/>
      <c r="O154" s="1032"/>
      <c r="P154" s="710"/>
      <c r="Q154" s="12"/>
      <c r="R154" s="12"/>
      <c r="S154" s="1082" t="s">
        <v>5986</v>
      </c>
      <c r="T154" s="1083" t="s">
        <v>5990</v>
      </c>
      <c r="U154" s="214"/>
      <c r="V154" s="1039"/>
      <c r="W154" s="1042"/>
      <c r="X154" s="1043"/>
      <c r="Y154" s="872"/>
      <c r="Z154" s="865"/>
      <c r="AA154" s="872"/>
      <c r="AB154" s="858"/>
      <c r="AC154" s="710"/>
      <c r="AD154" s="710"/>
      <c r="AE154" s="12"/>
      <c r="AF154" s="12"/>
      <c r="AG154" s="12"/>
      <c r="AH154" s="12"/>
      <c r="AI154" s="12"/>
      <c r="AJ154" s="710"/>
      <c r="AK154" s="1046"/>
    </row>
    <row r="155" spans="1:37" ht="39.950000000000003" customHeight="1" thickBot="1" x14ac:dyDescent="0.3">
      <c r="A155" s="797"/>
      <c r="B155" s="808" t="s">
        <v>5499</v>
      </c>
      <c r="C155" s="804"/>
      <c r="D155" s="12"/>
      <c r="E155" s="905"/>
      <c r="F155" s="907"/>
      <c r="G155" s="907"/>
      <c r="H155" s="1032"/>
      <c r="I155" s="1033"/>
      <c r="J155" s="880"/>
      <c r="K155" s="880"/>
      <c r="L155" s="880"/>
      <c r="M155" s="1038"/>
      <c r="N155" s="866"/>
      <c r="O155" s="710"/>
      <c r="P155" s="710"/>
      <c r="Q155" s="12"/>
      <c r="R155" s="860"/>
      <c r="S155" s="872"/>
      <c r="T155" s="872"/>
      <c r="U155" s="1083" t="s">
        <v>5990</v>
      </c>
      <c r="V155" s="1044"/>
      <c r="W155" s="1044"/>
      <c r="X155" s="1044"/>
      <c r="Y155" s="872"/>
      <c r="Z155" s="872"/>
      <c r="AA155" s="870"/>
      <c r="AB155" s="12"/>
      <c r="AC155" s="710"/>
      <c r="AD155" s="710"/>
      <c r="AE155" s="12"/>
      <c r="AF155" s="12"/>
      <c r="AG155" s="12"/>
      <c r="AH155" s="12"/>
      <c r="AI155" s="12"/>
      <c r="AJ155" s="710"/>
      <c r="AK155" s="1046"/>
    </row>
    <row r="156" spans="1:37" ht="39.950000000000003" customHeight="1" thickBot="1" x14ac:dyDescent="0.3">
      <c r="A156" s="809"/>
      <c r="B156" s="810" t="s">
        <v>5973</v>
      </c>
      <c r="C156" s="811"/>
      <c r="D156" s="451"/>
      <c r="E156" s="1075"/>
      <c r="F156" s="1076"/>
      <c r="G156" s="889"/>
      <c r="H156" s="1034"/>
      <c r="I156" s="1034"/>
      <c r="J156" s="4904" t="s">
        <v>5972</v>
      </c>
      <c r="K156" s="4905"/>
      <c r="L156" s="214"/>
      <c r="M156" s="1039"/>
      <c r="N156" s="451"/>
      <c r="O156" s="1040"/>
      <c r="P156" s="1040"/>
      <c r="Q156" s="451"/>
      <c r="R156" s="451"/>
      <c r="S156" s="891"/>
      <c r="T156" s="891"/>
      <c r="U156" s="891"/>
      <c r="V156" s="1045"/>
      <c r="W156" s="1045"/>
      <c r="X156" s="1045"/>
      <c r="Y156" s="214"/>
      <c r="Z156" s="214"/>
      <c r="AA156" s="451"/>
      <c r="AB156" s="451"/>
      <c r="AC156" s="1040"/>
      <c r="AD156" s="1040"/>
      <c r="AE156" s="451"/>
      <c r="AF156" s="451"/>
      <c r="AG156" s="451"/>
      <c r="AH156" s="451"/>
      <c r="AI156" s="451"/>
      <c r="AJ156" s="1040"/>
      <c r="AK156" s="1047"/>
    </row>
    <row r="157" spans="1:37" ht="39.950000000000003" customHeight="1" x14ac:dyDescent="0.25">
      <c r="A157" s="815"/>
      <c r="B157" s="822" t="s">
        <v>5500</v>
      </c>
      <c r="C157" s="4866" t="s">
        <v>6028</v>
      </c>
      <c r="D157" s="4867"/>
      <c r="E157" s="4867"/>
      <c r="F157" s="4868"/>
      <c r="G157" s="4859" t="s">
        <v>6012</v>
      </c>
      <c r="H157" s="4859"/>
      <c r="I157" s="4860"/>
      <c r="J157" s="4485" t="s">
        <v>6011</v>
      </c>
      <c r="K157" s="4486"/>
      <c r="L157" s="4487"/>
      <c r="M157" s="4474" t="s">
        <v>6022</v>
      </c>
      <c r="N157" s="4475"/>
      <c r="O157" s="4475"/>
      <c r="Q157" s="360"/>
      <c r="R157" s="360"/>
      <c r="Y157" s="360"/>
      <c r="Z157" s="360"/>
      <c r="AA157" s="360"/>
      <c r="AB157" s="360"/>
      <c r="AC157" s="360"/>
      <c r="AD157" s="360"/>
      <c r="AE157" s="360"/>
      <c r="AF157" s="360"/>
      <c r="AG157" s="360"/>
      <c r="AH157" s="360"/>
      <c r="AI157" s="360"/>
      <c r="AJ157" s="360"/>
      <c r="AK157" s="817"/>
    </row>
    <row r="158" spans="1:37" ht="39.950000000000003" customHeight="1" thickBot="1" x14ac:dyDescent="0.25">
      <c r="A158" s="818"/>
      <c r="B158" s="823"/>
      <c r="C158" s="4846" t="s">
        <v>5985</v>
      </c>
      <c r="D158" s="4846"/>
      <c r="E158" s="4846"/>
      <c r="F158" s="4846"/>
      <c r="G158" s="4485" t="s">
        <v>6027</v>
      </c>
      <c r="H158" s="4486"/>
      <c r="I158" s="4487"/>
      <c r="J158" s="4482" t="s">
        <v>6013</v>
      </c>
      <c r="K158" s="4483"/>
      <c r="L158" s="4484"/>
      <c r="AK158" s="819"/>
    </row>
    <row r="159" spans="1:37" ht="39.950000000000003" customHeight="1" thickBot="1" x14ac:dyDescent="0.25">
      <c r="A159" s="820"/>
      <c r="B159" s="824"/>
      <c r="C159" s="210"/>
      <c r="D159" s="210"/>
      <c r="E159" s="210"/>
      <c r="F159" s="210"/>
      <c r="G159" s="210"/>
      <c r="H159" s="210"/>
      <c r="I159" s="210"/>
      <c r="J159" s="210"/>
      <c r="K159" s="210"/>
      <c r="L159" s="999"/>
      <c r="M159" s="210"/>
      <c r="N159" s="210"/>
      <c r="O159" s="1086"/>
      <c r="P159" s="210"/>
      <c r="Q159" s="210"/>
      <c r="R159" s="210"/>
      <c r="S159" s="210"/>
      <c r="T159" s="210"/>
      <c r="U159" s="210"/>
      <c r="V159" s="210"/>
      <c r="W159" s="210"/>
      <c r="X159" s="210"/>
      <c r="Y159" s="210"/>
      <c r="Z159" s="210"/>
      <c r="AA159" s="210"/>
      <c r="AB159" s="210"/>
      <c r="AC159" s="210"/>
      <c r="AD159" s="210"/>
      <c r="AE159" s="210"/>
      <c r="AF159" s="210"/>
      <c r="AG159" s="210"/>
      <c r="AH159" s="210"/>
      <c r="AI159" s="210"/>
      <c r="AJ159" s="210"/>
      <c r="AK159" s="821"/>
    </row>
    <row r="160" spans="1:37" ht="39.950000000000003" customHeight="1" thickBot="1" x14ac:dyDescent="0.25">
      <c r="A160" s="277"/>
    </row>
    <row r="161" spans="1:37" ht="39.950000000000003" customHeight="1" x14ac:dyDescent="0.2">
      <c r="A161" s="3065"/>
      <c r="B161" s="3066"/>
      <c r="C161" s="4337" t="s">
        <v>4582</v>
      </c>
      <c r="D161" s="4338"/>
      <c r="E161" s="4338"/>
      <c r="F161" s="4338"/>
      <c r="G161" s="2791"/>
      <c r="H161" s="2769"/>
      <c r="I161" s="2770"/>
      <c r="J161" s="2782" t="s">
        <v>4583</v>
      </c>
      <c r="K161" s="2782"/>
      <c r="L161" s="2782"/>
      <c r="M161" s="2783"/>
      <c r="N161" s="2783"/>
      <c r="O161" s="2769"/>
      <c r="P161" s="2770"/>
      <c r="Q161" s="2757" t="s">
        <v>4584</v>
      </c>
      <c r="R161" s="2757"/>
      <c r="S161" s="2757"/>
      <c r="T161" s="2757"/>
      <c r="U161" s="2757"/>
      <c r="V161" s="2769"/>
      <c r="W161" s="2770"/>
      <c r="X161" s="2757" t="s">
        <v>427</v>
      </c>
      <c r="Y161" s="2757"/>
      <c r="Z161" s="2757"/>
      <c r="AA161" s="2757"/>
      <c r="AB161" s="2757"/>
      <c r="AC161" s="2769"/>
      <c r="AD161" s="2770"/>
      <c r="AE161" s="2757" t="s">
        <v>428</v>
      </c>
      <c r="AF161" s="2757"/>
      <c r="AG161" s="2757"/>
      <c r="AH161" s="2757"/>
      <c r="AI161" s="2757"/>
      <c r="AJ161" s="2769"/>
      <c r="AK161" s="3066"/>
    </row>
    <row r="162" spans="1:37" ht="39.950000000000003" customHeight="1" x14ac:dyDescent="0.2">
      <c r="A162" s="22" t="s">
        <v>1390</v>
      </c>
      <c r="B162" s="25"/>
      <c r="C162" s="24">
        <v>6</v>
      </c>
      <c r="D162" s="21">
        <v>6</v>
      </c>
      <c r="E162" s="21">
        <v>6</v>
      </c>
      <c r="F162" s="21">
        <v>6</v>
      </c>
      <c r="G162" s="21">
        <v>6</v>
      </c>
      <c r="H162" s="21">
        <v>6</v>
      </c>
      <c r="I162" s="21">
        <v>6</v>
      </c>
      <c r="J162" s="21">
        <v>6</v>
      </c>
      <c r="K162" s="21">
        <v>7</v>
      </c>
      <c r="L162" s="21">
        <v>7</v>
      </c>
      <c r="M162" s="21">
        <v>7</v>
      </c>
      <c r="N162" s="21">
        <v>7</v>
      </c>
      <c r="O162" s="21">
        <v>7</v>
      </c>
      <c r="P162" s="21">
        <v>7</v>
      </c>
      <c r="Q162" s="21">
        <v>7</v>
      </c>
      <c r="R162" s="21">
        <v>7</v>
      </c>
      <c r="S162" s="21">
        <v>7</v>
      </c>
      <c r="T162" s="21">
        <v>7</v>
      </c>
      <c r="U162" s="21">
        <v>7</v>
      </c>
      <c r="V162" s="21">
        <v>7</v>
      </c>
      <c r="W162" s="21">
        <v>7</v>
      </c>
      <c r="X162" s="21">
        <v>7</v>
      </c>
      <c r="Y162" s="21">
        <v>7</v>
      </c>
      <c r="Z162" s="21">
        <v>7</v>
      </c>
      <c r="AA162" s="21">
        <v>7</v>
      </c>
      <c r="AB162" s="21">
        <v>7</v>
      </c>
      <c r="AC162" s="21">
        <v>7</v>
      </c>
      <c r="AD162" s="21">
        <v>7</v>
      </c>
      <c r="AE162" s="21">
        <v>7</v>
      </c>
      <c r="AF162" s="21">
        <v>7</v>
      </c>
      <c r="AG162" s="21">
        <v>7</v>
      </c>
      <c r="AH162" s="21">
        <v>7</v>
      </c>
      <c r="AI162" s="21">
        <v>7</v>
      </c>
      <c r="AJ162" s="21">
        <v>7</v>
      </c>
      <c r="AK162" s="23">
        <v>7</v>
      </c>
    </row>
    <row r="163" spans="1:37" ht="39.950000000000003" customHeight="1" thickBot="1" x14ac:dyDescent="0.25">
      <c r="A163" s="4548" t="s">
        <v>1391</v>
      </c>
      <c r="B163" s="4549"/>
      <c r="C163" s="95">
        <v>23</v>
      </c>
      <c r="D163" s="92">
        <v>24</v>
      </c>
      <c r="E163" s="92">
        <v>25</v>
      </c>
      <c r="F163" s="92">
        <v>26</v>
      </c>
      <c r="G163" s="92">
        <v>27</v>
      </c>
      <c r="H163" s="994">
        <v>28</v>
      </c>
      <c r="I163" s="994">
        <v>29</v>
      </c>
      <c r="J163" s="92">
        <v>30</v>
      </c>
      <c r="K163" s="92">
        <v>1</v>
      </c>
      <c r="L163" s="92">
        <v>2</v>
      </c>
      <c r="M163" s="92">
        <v>3</v>
      </c>
      <c r="N163" s="92">
        <v>4</v>
      </c>
      <c r="O163" s="994">
        <v>5</v>
      </c>
      <c r="P163" s="994">
        <v>6</v>
      </c>
      <c r="Q163" s="92">
        <v>7</v>
      </c>
      <c r="R163" s="92">
        <v>8</v>
      </c>
      <c r="S163" s="92">
        <v>9</v>
      </c>
      <c r="T163" s="92">
        <v>10</v>
      </c>
      <c r="U163" s="92">
        <v>11</v>
      </c>
      <c r="V163" s="994">
        <v>12</v>
      </c>
      <c r="W163" s="994">
        <v>13</v>
      </c>
      <c r="X163" s="92">
        <v>14</v>
      </c>
      <c r="Y163" s="92">
        <v>15</v>
      </c>
      <c r="Z163" s="92">
        <v>16</v>
      </c>
      <c r="AA163" s="92">
        <v>17</v>
      </c>
      <c r="AB163" s="92">
        <v>18</v>
      </c>
      <c r="AC163" s="994">
        <v>19</v>
      </c>
      <c r="AD163" s="994">
        <v>20</v>
      </c>
      <c r="AE163" s="92">
        <v>21</v>
      </c>
      <c r="AF163" s="92">
        <v>22</v>
      </c>
      <c r="AG163" s="100">
        <v>23</v>
      </c>
      <c r="AH163" s="92">
        <v>24</v>
      </c>
      <c r="AI163" s="92">
        <v>25</v>
      </c>
      <c r="AJ163" s="994">
        <v>26</v>
      </c>
      <c r="AK163" s="995">
        <v>27</v>
      </c>
    </row>
    <row r="164" spans="1:37" ht="39.950000000000003" customHeight="1" x14ac:dyDescent="0.2">
      <c r="A164" s="4586" t="s">
        <v>5936</v>
      </c>
      <c r="B164" s="4587"/>
      <c r="C164" s="91"/>
      <c r="D164" s="84"/>
      <c r="E164" s="85"/>
      <c r="F164" s="86"/>
      <c r="G164" s="86"/>
      <c r="H164" s="3752"/>
      <c r="I164" s="3752"/>
      <c r="J164" s="87"/>
      <c r="K164" s="87"/>
      <c r="L164" s="87"/>
      <c r="M164" s="88"/>
      <c r="N164" s="27"/>
      <c r="O164" s="3752"/>
      <c r="P164" s="3752"/>
      <c r="Q164" s="89"/>
      <c r="R164" s="26"/>
      <c r="S164" s="27"/>
      <c r="T164" s="27"/>
      <c r="U164" s="27"/>
      <c r="V164" s="3752"/>
      <c r="W164" s="3752"/>
      <c r="X164" s="4820" t="s">
        <v>5435</v>
      </c>
      <c r="Y164" s="4821"/>
      <c r="Z164" s="4418" t="s">
        <v>6104</v>
      </c>
      <c r="AA164" s="4419"/>
      <c r="AB164" s="28"/>
      <c r="AC164" s="3752"/>
      <c r="AD164" s="3752"/>
      <c r="AE164" s="27"/>
      <c r="AF164" s="27"/>
      <c r="AG164" s="4874" t="s">
        <v>6120</v>
      </c>
      <c r="AH164" s="4875"/>
      <c r="AI164" s="4876"/>
      <c r="AJ164" s="4131"/>
      <c r="AK164" s="4018"/>
    </row>
    <row r="165" spans="1:37" ht="39.950000000000003" customHeight="1" x14ac:dyDescent="0.2">
      <c r="A165" s="4302" t="s">
        <v>5935</v>
      </c>
      <c r="B165" s="4544"/>
      <c r="C165" s="3892" t="s">
        <v>6047</v>
      </c>
      <c r="D165" s="3893"/>
      <c r="E165" s="3893"/>
      <c r="F165" s="3893"/>
      <c r="G165" s="3894"/>
      <c r="H165" s="3752"/>
      <c r="I165" s="3752"/>
      <c r="J165" s="4861" t="s">
        <v>6064</v>
      </c>
      <c r="K165" s="4862"/>
      <c r="L165" s="4862"/>
      <c r="M165" s="1087" t="s">
        <v>6059</v>
      </c>
      <c r="N165" s="1088" t="s">
        <v>6065</v>
      </c>
      <c r="O165" s="3752"/>
      <c r="P165" s="3752"/>
      <c r="Q165" s="3969" t="s">
        <v>6065</v>
      </c>
      <c r="R165" s="3969"/>
      <c r="S165" s="3969"/>
      <c r="T165" s="3969"/>
      <c r="U165" s="1087" t="s">
        <v>6059</v>
      </c>
      <c r="V165" s="3752"/>
      <c r="W165" s="3752"/>
      <c r="X165" s="4995" t="s">
        <v>6079</v>
      </c>
      <c r="Y165" s="4996"/>
      <c r="Z165" s="4996"/>
      <c r="AA165" s="4996"/>
      <c r="AB165" s="4997"/>
      <c r="AC165" s="3752"/>
      <c r="AD165" s="3752"/>
      <c r="AE165" s="4877" t="s">
        <v>6078</v>
      </c>
      <c r="AF165" s="4878"/>
      <c r="AG165" s="4878"/>
      <c r="AH165" s="27"/>
      <c r="AI165" s="27"/>
      <c r="AJ165" s="4131"/>
      <c r="AK165" s="4018"/>
    </row>
    <row r="166" spans="1:37" ht="39.950000000000003" customHeight="1" x14ac:dyDescent="0.2">
      <c r="A166" s="4302" t="s">
        <v>5934</v>
      </c>
      <c r="B166" s="4544"/>
      <c r="C166" s="4855" t="s">
        <v>6017</v>
      </c>
      <c r="D166" s="4856"/>
      <c r="E166" s="4856"/>
      <c r="F166" s="4856"/>
      <c r="G166" s="4857"/>
      <c r="H166" s="3752"/>
      <c r="I166" s="3752"/>
      <c r="J166" s="4872" t="s">
        <v>6046</v>
      </c>
      <c r="K166" s="4873"/>
      <c r="L166" s="4873"/>
      <c r="M166" s="44"/>
      <c r="N166" s="29"/>
      <c r="O166" s="3752"/>
      <c r="P166" s="3752"/>
      <c r="Q166" s="30"/>
      <c r="R166" s="30"/>
      <c r="S166" s="30"/>
      <c r="T166" s="30"/>
      <c r="U166" s="32"/>
      <c r="V166" s="3752"/>
      <c r="W166" s="3752"/>
      <c r="X166" s="48"/>
      <c r="Y166" s="3322" t="s">
        <v>6098</v>
      </c>
      <c r="Z166" s="3704"/>
      <c r="AA166" s="3323"/>
      <c r="AB166" s="32"/>
      <c r="AC166" s="3752"/>
      <c r="AD166" s="3752"/>
      <c r="AE166" s="33"/>
      <c r="AF166" s="33"/>
      <c r="AG166" s="33"/>
      <c r="AH166" s="33"/>
      <c r="AI166" s="33"/>
      <c r="AJ166" s="4131"/>
      <c r="AK166" s="4018"/>
    </row>
    <row r="167" spans="1:37" ht="39.950000000000003" customHeight="1" x14ac:dyDescent="0.2">
      <c r="A167" s="4302" t="s">
        <v>6043</v>
      </c>
      <c r="B167" s="4544"/>
      <c r="C167" s="11"/>
      <c r="D167" s="51"/>
      <c r="E167" s="50"/>
      <c r="F167" s="51"/>
      <c r="G167" s="51"/>
      <c r="H167" s="3752"/>
      <c r="I167" s="3752"/>
      <c r="J167" s="30"/>
      <c r="K167" s="30"/>
      <c r="L167" s="30"/>
      <c r="M167" s="44"/>
      <c r="N167" s="30"/>
      <c r="O167" s="3752"/>
      <c r="P167" s="3752"/>
      <c r="Q167" s="30"/>
      <c r="R167" s="30"/>
      <c r="S167" s="30"/>
      <c r="T167" s="30"/>
      <c r="U167" s="30"/>
      <c r="V167" s="3752"/>
      <c r="W167" s="3752"/>
      <c r="X167" s="4453" t="s">
        <v>6048</v>
      </c>
      <c r="Y167" s="4454"/>
      <c r="Z167" s="4454"/>
      <c r="AA167" s="4454"/>
      <c r="AB167" s="4455"/>
      <c r="AC167" s="3752"/>
      <c r="AD167" s="3752"/>
      <c r="AE167" s="4985" t="s">
        <v>6095</v>
      </c>
      <c r="AF167" s="4986"/>
      <c r="AG167" s="4986"/>
      <c r="AH167" s="4986"/>
      <c r="AI167" s="4986"/>
      <c r="AJ167" s="4131"/>
      <c r="AK167" s="4018"/>
    </row>
    <row r="168" spans="1:37" ht="39.950000000000003" customHeight="1" x14ac:dyDescent="0.2">
      <c r="A168" s="4302" t="s">
        <v>5932</v>
      </c>
      <c r="B168" s="4544"/>
      <c r="C168" s="4792" t="s">
        <v>5426</v>
      </c>
      <c r="D168" s="4792"/>
      <c r="E168" s="4792"/>
      <c r="F168" s="4792"/>
      <c r="G168" s="4792"/>
      <c r="H168" s="3752"/>
      <c r="I168" s="3752"/>
      <c r="J168" s="4427" t="s">
        <v>5422</v>
      </c>
      <c r="K168" s="4865"/>
      <c r="L168" s="4428"/>
      <c r="M168" s="4993" t="s">
        <v>6044</v>
      </c>
      <c r="N168" s="4994"/>
      <c r="O168" s="3752"/>
      <c r="P168" s="3752"/>
      <c r="Q168" s="2747" t="s">
        <v>6074</v>
      </c>
      <c r="R168" s="2748"/>
      <c r="S168" s="30"/>
      <c r="T168" s="30"/>
      <c r="U168" s="30"/>
      <c r="V168" s="3752"/>
      <c r="W168" s="3752"/>
      <c r="X168" s="48"/>
      <c r="Y168" s="4987" t="s">
        <v>6097</v>
      </c>
      <c r="Z168" s="4988"/>
      <c r="AA168" s="30"/>
      <c r="AB168" s="30"/>
      <c r="AC168" s="3752"/>
      <c r="AD168" s="3752"/>
      <c r="AE168" s="32"/>
      <c r="AF168" s="32"/>
      <c r="AG168" s="32"/>
      <c r="AH168" s="32"/>
      <c r="AI168" s="32"/>
      <c r="AJ168" s="4131"/>
      <c r="AK168" s="4018"/>
    </row>
    <row r="169" spans="1:37" ht="39.950000000000003" customHeight="1" x14ac:dyDescent="0.2">
      <c r="A169" s="4302" t="s">
        <v>5931</v>
      </c>
      <c r="B169" s="4544"/>
      <c r="C169" s="2743">
        <v>136900</v>
      </c>
      <c r="D169" s="2744"/>
      <c r="E169" s="2744"/>
      <c r="F169" s="2744"/>
      <c r="G169" s="2745"/>
      <c r="H169" s="3752"/>
      <c r="I169" s="3752"/>
      <c r="J169" s="2743">
        <v>136900</v>
      </c>
      <c r="K169" s="2744"/>
      <c r="L169" s="2744"/>
      <c r="M169" s="4302" t="s">
        <v>5589</v>
      </c>
      <c r="N169" s="4303"/>
      <c r="O169" s="3752"/>
      <c r="P169" s="3752"/>
      <c r="Q169" s="2743">
        <v>136900</v>
      </c>
      <c r="R169" s="2744"/>
      <c r="S169" s="2744"/>
      <c r="T169" s="2744"/>
      <c r="U169" s="2745"/>
      <c r="V169" s="3752"/>
      <c r="W169" s="3752"/>
      <c r="X169" s="2743">
        <v>136900</v>
      </c>
      <c r="Y169" s="2744"/>
      <c r="Z169" s="2744"/>
      <c r="AA169" s="2744"/>
      <c r="AB169" s="2745"/>
      <c r="AC169" s="3752"/>
      <c r="AD169" s="3752"/>
      <c r="AE169" s="2743">
        <v>136900</v>
      </c>
      <c r="AF169" s="2744"/>
      <c r="AG169" s="2744"/>
      <c r="AH169" s="2744"/>
      <c r="AI169" s="2745"/>
      <c r="AJ169" s="4131"/>
      <c r="AK169" s="4018"/>
    </row>
    <row r="170" spans="1:37" ht="39.950000000000003" customHeight="1" x14ac:dyDescent="0.2">
      <c r="A170" s="4302" t="s">
        <v>5937</v>
      </c>
      <c r="B170" s="4303"/>
      <c r="C170" s="4618" t="s">
        <v>5366</v>
      </c>
      <c r="D170" s="4619"/>
      <c r="E170" s="4619"/>
      <c r="F170" s="4619"/>
      <c r="G170" s="4620"/>
      <c r="H170" s="3752"/>
      <c r="I170" s="3752"/>
      <c r="J170" s="2743">
        <v>136900</v>
      </c>
      <c r="K170" s="2744"/>
      <c r="L170" s="2744"/>
      <c r="M170" s="4404" t="s">
        <v>5692</v>
      </c>
      <c r="N170" s="4406"/>
      <c r="O170" s="3752"/>
      <c r="P170" s="3752"/>
      <c r="Q170" s="4404" t="s">
        <v>5692</v>
      </c>
      <c r="R170" s="4405"/>
      <c r="S170" s="4405"/>
      <c r="T170" s="4405"/>
      <c r="U170" s="4406"/>
      <c r="V170" s="3752"/>
      <c r="W170" s="3752"/>
      <c r="X170" s="4404" t="s">
        <v>5692</v>
      </c>
      <c r="Y170" s="4405"/>
      <c r="Z170" s="4405"/>
      <c r="AA170" s="4405"/>
      <c r="AB170" s="4406"/>
      <c r="AC170" s="3752"/>
      <c r="AD170" s="3752"/>
      <c r="AE170" s="4404" t="s">
        <v>5692</v>
      </c>
      <c r="AF170" s="4405"/>
      <c r="AG170" s="4405"/>
      <c r="AH170" s="4405"/>
      <c r="AI170" s="4406"/>
      <c r="AJ170" s="4131"/>
      <c r="AK170" s="4018"/>
    </row>
    <row r="171" spans="1:37" ht="39.950000000000003" customHeight="1" x14ac:dyDescent="0.2">
      <c r="A171" s="4302" t="s">
        <v>5938</v>
      </c>
      <c r="B171" s="4544"/>
      <c r="C171" s="4618" t="s">
        <v>5366</v>
      </c>
      <c r="D171" s="4619"/>
      <c r="E171" s="4619"/>
      <c r="F171" s="4619"/>
      <c r="G171" s="4620"/>
      <c r="H171" s="3752"/>
      <c r="I171" s="3752"/>
      <c r="J171" s="2743">
        <v>136900</v>
      </c>
      <c r="K171" s="2744"/>
      <c r="L171" s="2744"/>
      <c r="M171" s="2744"/>
      <c r="N171" s="1071"/>
      <c r="O171" s="3752"/>
      <c r="P171" s="3752"/>
      <c r="Q171" s="4456" t="s">
        <v>5589</v>
      </c>
      <c r="R171" s="3859"/>
      <c r="S171" s="3859"/>
      <c r="T171" s="2743">
        <v>136900</v>
      </c>
      <c r="U171" s="2745"/>
      <c r="V171" s="3752"/>
      <c r="W171" s="3752"/>
      <c r="X171" s="2743">
        <v>136900</v>
      </c>
      <c r="Y171" s="2744"/>
      <c r="Z171" s="2744"/>
      <c r="AA171" s="2744"/>
      <c r="AB171" s="2745"/>
      <c r="AC171" s="3752"/>
      <c r="AD171" s="3752"/>
      <c r="AE171" s="2743">
        <v>136900</v>
      </c>
      <c r="AF171" s="2744"/>
      <c r="AG171" s="2744"/>
      <c r="AH171" s="2744"/>
      <c r="AI171" s="2745"/>
      <c r="AJ171" s="4131"/>
      <c r="AK171" s="4018"/>
    </row>
    <row r="172" spans="1:37" ht="39.950000000000003" customHeight="1" x14ac:dyDescent="0.2">
      <c r="A172" s="4302" t="s">
        <v>5930</v>
      </c>
      <c r="B172" s="4544"/>
      <c r="C172" s="2743" t="s">
        <v>5950</v>
      </c>
      <c r="D172" s="2744"/>
      <c r="E172" s="2744"/>
      <c r="F172" s="2744"/>
      <c r="G172" s="2745"/>
      <c r="H172" s="3752"/>
      <c r="I172" s="3752"/>
      <c r="J172" s="2743" t="s">
        <v>5950</v>
      </c>
      <c r="K172" s="2744"/>
      <c r="L172" s="2744"/>
      <c r="M172" s="2744"/>
      <c r="N172" s="2745"/>
      <c r="O172" s="3752"/>
      <c r="P172" s="3752"/>
      <c r="Q172" s="2743" t="s">
        <v>5950</v>
      </c>
      <c r="R172" s="2744"/>
      <c r="S172" s="2744"/>
      <c r="T172" s="2744"/>
      <c r="U172" s="2745"/>
      <c r="V172" s="3752"/>
      <c r="W172" s="3752"/>
      <c r="X172" s="2743" t="s">
        <v>5950</v>
      </c>
      <c r="Y172" s="2744"/>
      <c r="Z172" s="2744"/>
      <c r="AA172" s="2744"/>
      <c r="AB172" s="2745"/>
      <c r="AC172" s="3752"/>
      <c r="AD172" s="3752"/>
      <c r="AE172" s="2743" t="s">
        <v>5950</v>
      </c>
      <c r="AF172" s="2744"/>
      <c r="AG172" s="2744"/>
      <c r="AH172" s="2744"/>
      <c r="AI172" s="2745"/>
      <c r="AJ172" s="4131"/>
      <c r="AK172" s="4018"/>
    </row>
    <row r="173" spans="1:37" ht="39.950000000000003" customHeight="1" x14ac:dyDescent="0.2">
      <c r="A173" s="4302" t="s">
        <v>5929</v>
      </c>
      <c r="B173" s="4544"/>
      <c r="C173" s="4427" t="s">
        <v>5422</v>
      </c>
      <c r="D173" s="4428"/>
      <c r="E173" s="2743">
        <v>136900</v>
      </c>
      <c r="F173" s="2744"/>
      <c r="G173" s="2745"/>
      <c r="H173" s="3752"/>
      <c r="I173" s="3752"/>
      <c r="J173" s="2743">
        <v>136900</v>
      </c>
      <c r="K173" s="2744"/>
      <c r="L173" s="2744"/>
      <c r="M173" s="2744"/>
      <c r="N173" s="2745"/>
      <c r="O173" s="3752"/>
      <c r="P173" s="3752"/>
      <c r="Q173" s="2743">
        <v>136900</v>
      </c>
      <c r="R173" s="2744"/>
      <c r="S173" s="2744"/>
      <c r="T173" s="2744"/>
      <c r="U173" s="2745"/>
      <c r="V173" s="3752"/>
      <c r="W173" s="3752"/>
      <c r="X173" s="2743">
        <v>136900</v>
      </c>
      <c r="Y173" s="2744"/>
      <c r="Z173" s="2744"/>
      <c r="AA173" s="2744"/>
      <c r="AB173" s="2745"/>
      <c r="AC173" s="3752"/>
      <c r="AD173" s="3752"/>
      <c r="AE173" s="2743">
        <v>136900</v>
      </c>
      <c r="AF173" s="2744"/>
      <c r="AG173" s="2744"/>
      <c r="AH173" s="2744"/>
      <c r="AI173" s="2745"/>
      <c r="AJ173" s="4131"/>
      <c r="AK173" s="4018"/>
    </row>
    <row r="174" spans="1:37" ht="39.950000000000003" customHeight="1" x14ac:dyDescent="0.2">
      <c r="A174" s="4302" t="s">
        <v>5939</v>
      </c>
      <c r="B174" s="4544"/>
      <c r="C174" s="4476" t="s">
        <v>5758</v>
      </c>
      <c r="D174" s="4477"/>
      <c r="E174" s="4477"/>
      <c r="F174" s="4477"/>
      <c r="G174" s="4478"/>
      <c r="H174" s="3752"/>
      <c r="I174" s="3752"/>
      <c r="J174" s="4476" t="s">
        <v>5758</v>
      </c>
      <c r="K174" s="4477"/>
      <c r="L174" s="4477"/>
      <c r="M174" s="4477"/>
      <c r="N174" s="4478"/>
      <c r="O174" s="3752"/>
      <c r="P174" s="3752"/>
      <c r="Q174" s="4618" t="s">
        <v>5366</v>
      </c>
      <c r="R174" s="4619"/>
      <c r="S174" s="4619"/>
      <c r="T174" s="4619"/>
      <c r="U174" s="4620"/>
      <c r="V174" s="3752"/>
      <c r="W174" s="3752"/>
      <c r="X174" s="31"/>
      <c r="Y174" s="31"/>
      <c r="Z174" s="97"/>
      <c r="AA174" s="97"/>
      <c r="AB174" s="97"/>
      <c r="AC174" s="3752"/>
      <c r="AD174" s="3752"/>
      <c r="AE174" s="31"/>
      <c r="AF174" s="31"/>
      <c r="AG174" s="97"/>
      <c r="AH174" s="32"/>
      <c r="AI174" s="32"/>
      <c r="AJ174" s="4131"/>
      <c r="AK174" s="4018"/>
    </row>
    <row r="175" spans="1:37" ht="39.950000000000003" customHeight="1" x14ac:dyDescent="0.2">
      <c r="A175" s="4302" t="s">
        <v>5940</v>
      </c>
      <c r="B175" s="4544"/>
      <c r="C175" s="4370" t="s">
        <v>2842</v>
      </c>
      <c r="D175" s="4371"/>
      <c r="E175" s="4371"/>
      <c r="F175" s="4371"/>
      <c r="G175" s="4374"/>
      <c r="H175" s="3752"/>
      <c r="I175" s="3752"/>
      <c r="J175" s="4370" t="s">
        <v>2842</v>
      </c>
      <c r="K175" s="4371"/>
      <c r="L175" s="4371"/>
      <c r="M175" s="4371"/>
      <c r="N175" s="4374"/>
      <c r="O175" s="3752"/>
      <c r="P175" s="3752"/>
      <c r="Q175" s="4370" t="s">
        <v>2842</v>
      </c>
      <c r="R175" s="4374"/>
      <c r="S175" s="4456" t="s">
        <v>5589</v>
      </c>
      <c r="T175" s="3859"/>
      <c r="U175" s="3859"/>
      <c r="V175" s="3752"/>
      <c r="W175" s="3752"/>
      <c r="X175" s="4370" t="s">
        <v>2842</v>
      </c>
      <c r="Y175" s="4371"/>
      <c r="Z175" s="4371"/>
      <c r="AA175" s="4371"/>
      <c r="AB175" s="4374"/>
      <c r="AC175" s="3752"/>
      <c r="AD175" s="3752"/>
      <c r="AE175" s="4370" t="s">
        <v>2842</v>
      </c>
      <c r="AF175" s="4371"/>
      <c r="AG175" s="4371"/>
      <c r="AH175" s="4371"/>
      <c r="AI175" s="4374"/>
      <c r="AJ175" s="4131"/>
      <c r="AK175" s="4018"/>
    </row>
    <row r="176" spans="1:37" ht="39.950000000000003" customHeight="1" x14ac:dyDescent="0.2">
      <c r="A176" s="3481" t="s">
        <v>5927</v>
      </c>
      <c r="B176" s="3482"/>
      <c r="C176" s="2743">
        <v>136900</v>
      </c>
      <c r="D176" s="2744"/>
      <c r="E176" s="2744"/>
      <c r="F176" s="2744"/>
      <c r="G176" s="2745"/>
      <c r="H176" s="3752"/>
      <c r="I176" s="3752"/>
      <c r="J176" s="4476" t="s">
        <v>5758</v>
      </c>
      <c r="K176" s="4477"/>
      <c r="L176" s="4477"/>
      <c r="M176" s="4477"/>
      <c r="N176" s="4478"/>
      <c r="O176" s="3752"/>
      <c r="P176" s="3752"/>
      <c r="Q176" s="4476" t="s">
        <v>5758</v>
      </c>
      <c r="R176" s="4477"/>
      <c r="S176" s="4477"/>
      <c r="T176" s="4477"/>
      <c r="U176" s="4478"/>
      <c r="V176" s="3752"/>
      <c r="W176" s="3752"/>
      <c r="X176" s="4476" t="s">
        <v>5758</v>
      </c>
      <c r="Y176" s="4477"/>
      <c r="Z176" s="4477"/>
      <c r="AA176" s="4477"/>
      <c r="AB176" s="4478"/>
      <c r="AC176" s="3752"/>
      <c r="AD176" s="3752"/>
      <c r="AE176" s="4871" t="s">
        <v>5589</v>
      </c>
      <c r="AF176" s="4871"/>
      <c r="AG176" s="4871"/>
      <c r="AH176" s="4370" t="s">
        <v>2842</v>
      </c>
      <c r="AI176" s="4374"/>
      <c r="AJ176" s="4131"/>
      <c r="AK176" s="4018"/>
    </row>
    <row r="177" spans="1:37" ht="39.950000000000003" customHeight="1" x14ac:dyDescent="0.2">
      <c r="A177" s="4300" t="s">
        <v>5923</v>
      </c>
      <c r="B177" s="4621"/>
      <c r="C177" s="4427" t="s">
        <v>5422</v>
      </c>
      <c r="D177" s="4865"/>
      <c r="E177" s="4428"/>
      <c r="F177" s="4600" t="s">
        <v>6018</v>
      </c>
      <c r="G177" s="4601"/>
      <c r="H177" s="3752"/>
      <c r="I177" s="3752"/>
      <c r="J177" s="4863" t="s">
        <v>6018</v>
      </c>
      <c r="K177" s="3113"/>
      <c r="L177" s="3113"/>
      <c r="M177" s="3113"/>
      <c r="N177" s="4864"/>
      <c r="O177" s="3752"/>
      <c r="P177" s="3752"/>
      <c r="Q177" s="4854" t="s">
        <v>6087</v>
      </c>
      <c r="R177" s="4500"/>
      <c r="S177" s="4500"/>
      <c r="T177" s="4500"/>
      <c r="U177" s="4501"/>
      <c r="V177" s="3752"/>
      <c r="W177" s="3752"/>
      <c r="X177" s="3988" t="s">
        <v>6063</v>
      </c>
      <c r="Y177" s="3989"/>
      <c r="Z177" s="35"/>
      <c r="AA177" s="75"/>
      <c r="AB177" s="75"/>
      <c r="AC177" s="3752"/>
      <c r="AD177" s="3752"/>
      <c r="AE177" s="31"/>
      <c r="AF177" s="31"/>
      <c r="AG177" s="97"/>
      <c r="AH177" s="32"/>
      <c r="AI177" s="32"/>
      <c r="AJ177" s="4131"/>
      <c r="AK177" s="4018"/>
    </row>
    <row r="178" spans="1:37" ht="39.950000000000003" customHeight="1" x14ac:dyDescent="0.2">
      <c r="A178" s="4302" t="s">
        <v>5924</v>
      </c>
      <c r="B178" s="4544"/>
      <c r="C178" s="64"/>
      <c r="D178" s="74"/>
      <c r="E178" s="50"/>
      <c r="F178" s="74"/>
      <c r="G178" s="74"/>
      <c r="H178" s="3752"/>
      <c r="I178" s="3752"/>
      <c r="J178" s="79"/>
      <c r="K178" s="79"/>
      <c r="L178" s="79"/>
      <c r="M178" s="44"/>
      <c r="N178" s="60"/>
      <c r="O178" s="3752"/>
      <c r="P178" s="3752"/>
      <c r="Q178" s="79"/>
      <c r="R178" s="79"/>
      <c r="S178" s="79"/>
      <c r="T178" s="79"/>
      <c r="U178" s="79"/>
      <c r="V178" s="3752"/>
      <c r="W178" s="3752"/>
      <c r="X178" s="48"/>
      <c r="Y178" s="75"/>
      <c r="Z178" s="35"/>
      <c r="AA178" s="75"/>
      <c r="AB178" s="75"/>
      <c r="AC178" s="3752"/>
      <c r="AD178" s="3752"/>
      <c r="AE178" s="80"/>
      <c r="AF178" s="80"/>
      <c r="AG178" s="97"/>
      <c r="AH178" s="80"/>
      <c r="AI178" s="80"/>
      <c r="AJ178" s="4131"/>
      <c r="AK178" s="4018"/>
    </row>
    <row r="179" spans="1:37" ht="39.950000000000003" customHeight="1" x14ac:dyDescent="0.2">
      <c r="A179" s="3481" t="s">
        <v>5928</v>
      </c>
      <c r="B179" s="3482"/>
      <c r="C179" s="4404" t="s">
        <v>5692</v>
      </c>
      <c r="D179" s="4405"/>
      <c r="E179" s="4405"/>
      <c r="F179" s="4405"/>
      <c r="G179" s="4406"/>
      <c r="H179" s="3752"/>
      <c r="I179" s="3752"/>
      <c r="J179" s="4404" t="s">
        <v>5692</v>
      </c>
      <c r="K179" s="4405"/>
      <c r="L179" s="4405"/>
      <c r="M179" s="4405"/>
      <c r="N179" s="4406"/>
      <c r="O179" s="3752"/>
      <c r="P179" s="3752"/>
      <c r="Q179" s="4404" t="s">
        <v>5692</v>
      </c>
      <c r="R179" s="4405"/>
      <c r="S179" s="4405"/>
      <c r="T179" s="4405"/>
      <c r="U179" s="4406"/>
      <c r="V179" s="3752"/>
      <c r="W179" s="3752"/>
      <c r="X179" s="4404" t="s">
        <v>5692</v>
      </c>
      <c r="Y179" s="4405"/>
      <c r="Z179" s="4405"/>
      <c r="AA179" s="4405"/>
      <c r="AB179" s="4406"/>
      <c r="AC179" s="3752"/>
      <c r="AD179" s="3752"/>
      <c r="AE179" s="4404" t="s">
        <v>5692</v>
      </c>
      <c r="AF179" s="4405"/>
      <c r="AG179" s="4405"/>
      <c r="AH179" s="4405"/>
      <c r="AI179" s="4406"/>
      <c r="AJ179" s="4131"/>
      <c r="AK179" s="4018"/>
    </row>
    <row r="180" spans="1:37" ht="39.950000000000003" customHeight="1" x14ac:dyDescent="0.2">
      <c r="A180" s="4302" t="s">
        <v>5925</v>
      </c>
      <c r="B180" s="4544"/>
      <c r="C180" s="3730" t="s">
        <v>4485</v>
      </c>
      <c r="D180" s="3730"/>
      <c r="E180" s="3730"/>
      <c r="F180" s="3730"/>
      <c r="G180" s="3730"/>
      <c r="H180" s="3752"/>
      <c r="I180" s="3752"/>
      <c r="J180" s="3730" t="s">
        <v>4485</v>
      </c>
      <c r="K180" s="3730"/>
      <c r="L180" s="3730"/>
      <c r="M180" s="3730"/>
      <c r="N180" s="3730"/>
      <c r="O180" s="3752"/>
      <c r="P180" s="3752"/>
      <c r="Q180" s="3730" t="s">
        <v>4485</v>
      </c>
      <c r="R180" s="3730"/>
      <c r="S180" s="3730"/>
      <c r="T180" s="3730"/>
      <c r="U180" s="3730"/>
      <c r="V180" s="3752"/>
      <c r="W180" s="3752"/>
      <c r="X180" s="3730" t="s">
        <v>4485</v>
      </c>
      <c r="Y180" s="3730"/>
      <c r="Z180" s="3730"/>
      <c r="AA180" s="3730"/>
      <c r="AB180" s="3730"/>
      <c r="AC180" s="3752"/>
      <c r="AD180" s="3752"/>
      <c r="AE180" s="3730" t="s">
        <v>4485</v>
      </c>
      <c r="AF180" s="3730"/>
      <c r="AG180" s="3730"/>
      <c r="AH180" s="3730"/>
      <c r="AI180" s="3730"/>
      <c r="AJ180" s="4131"/>
      <c r="AK180" s="4018"/>
    </row>
    <row r="181" spans="1:37" ht="39.950000000000003" customHeight="1" x14ac:dyDescent="0.2">
      <c r="A181" s="4311" t="s">
        <v>5926</v>
      </c>
      <c r="B181" s="4312"/>
      <c r="C181" s="34"/>
      <c r="D181" s="35"/>
      <c r="E181" s="50"/>
      <c r="F181" s="35"/>
      <c r="G181" s="35"/>
      <c r="H181" s="3752"/>
      <c r="I181" s="3752"/>
      <c r="J181" s="35"/>
      <c r="K181" s="35"/>
      <c r="L181" s="35"/>
      <c r="M181" s="44"/>
      <c r="N181" s="35"/>
      <c r="O181" s="3752"/>
      <c r="P181" s="3752"/>
      <c r="Q181" s="35"/>
      <c r="R181" s="35"/>
      <c r="S181" s="35"/>
      <c r="T181" s="35"/>
      <c r="U181" s="35"/>
      <c r="V181" s="3752"/>
      <c r="W181" s="3752"/>
      <c r="X181" s="4490" t="s">
        <v>6049</v>
      </c>
      <c r="Y181" s="4491"/>
      <c r="Z181" s="4491"/>
      <c r="AA181" s="4491"/>
      <c r="AB181" s="4492"/>
      <c r="AC181" s="3752"/>
      <c r="AD181" s="3752"/>
      <c r="AE181" s="4998" t="s">
        <v>6099</v>
      </c>
      <c r="AF181" s="4004"/>
      <c r="AG181" s="4004"/>
      <c r="AH181" s="4004"/>
      <c r="AI181" s="80"/>
      <c r="AJ181" s="4131"/>
      <c r="AK181" s="4018"/>
    </row>
    <row r="182" spans="1:37" ht="39.950000000000003" customHeight="1" x14ac:dyDescent="0.2">
      <c r="A182" s="4256">
        <v>59</v>
      </c>
      <c r="B182" s="4257"/>
      <c r="C182" s="68"/>
      <c r="D182" s="78"/>
      <c r="E182" s="50"/>
      <c r="F182" s="78"/>
      <c r="G182" s="78"/>
      <c r="H182" s="3752"/>
      <c r="I182" s="3752"/>
      <c r="J182" s="78"/>
      <c r="K182" s="78"/>
      <c r="L182" s="78"/>
      <c r="M182" s="44"/>
      <c r="N182" s="56"/>
      <c r="O182" s="3752"/>
      <c r="P182" s="3752"/>
      <c r="Q182" s="78"/>
      <c r="R182" s="78"/>
      <c r="S182" s="78"/>
      <c r="T182" s="78"/>
      <c r="U182" s="78"/>
      <c r="V182" s="3752"/>
      <c r="W182" s="3752"/>
      <c r="X182" s="48"/>
      <c r="Y182" s="78"/>
      <c r="Z182" s="78"/>
      <c r="AA182" s="78"/>
      <c r="AB182" s="78"/>
      <c r="AC182" s="3752"/>
      <c r="AD182" s="3752"/>
      <c r="AE182" s="80"/>
      <c r="AF182" s="80"/>
      <c r="AG182" s="97"/>
      <c r="AH182" s="80"/>
      <c r="AI182" s="80"/>
      <c r="AJ182" s="4131"/>
      <c r="AK182" s="4018"/>
    </row>
    <row r="183" spans="1:37" ht="39.950000000000003" customHeight="1" thickBot="1" x14ac:dyDescent="0.25">
      <c r="A183" s="4604">
        <v>60</v>
      </c>
      <c r="B183" s="4605"/>
      <c r="C183" s="41"/>
      <c r="D183" s="42"/>
      <c r="E183" s="53"/>
      <c r="F183" s="42"/>
      <c r="G183" s="42"/>
      <c r="H183" s="4424"/>
      <c r="I183" s="4424"/>
      <c r="J183" s="52"/>
      <c r="K183" s="42"/>
      <c r="L183" s="42"/>
      <c r="M183" s="54"/>
      <c r="N183" s="42"/>
      <c r="O183" s="4424"/>
      <c r="P183" s="4424"/>
      <c r="Q183" s="52"/>
      <c r="R183" s="42"/>
      <c r="S183" s="42"/>
      <c r="T183" s="42"/>
      <c r="U183" s="42"/>
      <c r="V183" s="4424"/>
      <c r="W183" s="4424"/>
      <c r="X183" s="55"/>
      <c r="Y183" s="42"/>
      <c r="Z183" s="42"/>
      <c r="AA183" s="42"/>
      <c r="AB183" s="42"/>
      <c r="AC183" s="4424"/>
      <c r="AD183" s="4424"/>
      <c r="AE183" s="52"/>
      <c r="AF183" s="42"/>
      <c r="AG183" s="97"/>
      <c r="AH183" s="42"/>
      <c r="AI183" s="42"/>
      <c r="AJ183" s="4629"/>
      <c r="AK183" s="4630"/>
    </row>
    <row r="184" spans="1:37" ht="39.950000000000003" customHeight="1" thickBot="1" x14ac:dyDescent="0.25">
      <c r="A184" s="857">
        <v>1</v>
      </c>
      <c r="B184" s="797" t="s">
        <v>5497</v>
      </c>
      <c r="C184" s="856"/>
      <c r="D184" s="882"/>
      <c r="E184" s="903"/>
      <c r="F184" s="883"/>
      <c r="G184" s="883"/>
      <c r="H184" s="1031"/>
      <c r="I184" s="1031"/>
      <c r="J184" s="876"/>
      <c r="K184" s="902"/>
      <c r="L184" s="902"/>
      <c r="M184" s="902"/>
      <c r="N184" s="902"/>
      <c r="O184" s="710"/>
      <c r="P184" s="1033"/>
      <c r="Q184" s="4479" t="s">
        <v>6077</v>
      </c>
      <c r="R184" s="4480"/>
      <c r="S184" s="4480"/>
      <c r="T184" s="4481"/>
      <c r="U184" s="885"/>
      <c r="V184" s="1041"/>
      <c r="W184" s="1041"/>
      <c r="X184" s="4119" t="s">
        <v>6089</v>
      </c>
      <c r="Y184" s="4120"/>
      <c r="Z184" s="4120"/>
      <c r="AA184" s="4992"/>
      <c r="AB184" s="858"/>
      <c r="AC184" s="710"/>
      <c r="AD184" s="710"/>
      <c r="AE184" s="4450" t="s">
        <v>6109</v>
      </c>
      <c r="AF184" s="4451"/>
      <c r="AG184" s="4452"/>
      <c r="AH184" s="4448" t="s">
        <v>6126</v>
      </c>
      <c r="AI184" s="4449"/>
      <c r="AJ184" s="710"/>
      <c r="AK184" s="1046"/>
    </row>
    <row r="185" spans="1:37" ht="39.950000000000003" customHeight="1" thickBot="1" x14ac:dyDescent="0.25">
      <c r="A185" s="797">
        <v>2</v>
      </c>
      <c r="B185" s="824" t="s">
        <v>5497</v>
      </c>
      <c r="C185" s="804"/>
      <c r="D185" s="12"/>
      <c r="E185" s="904"/>
      <c r="F185" s="860"/>
      <c r="G185" s="879"/>
      <c r="H185" s="710"/>
      <c r="I185" s="710"/>
      <c r="J185" s="879"/>
      <c r="K185" s="12"/>
      <c r="L185" s="875"/>
      <c r="M185" s="863"/>
      <c r="N185" s="864"/>
      <c r="O185" s="710"/>
      <c r="P185" s="710"/>
      <c r="Q185" s="3977" t="s">
        <v>6076</v>
      </c>
      <c r="R185" s="4118"/>
      <c r="S185" s="3978"/>
      <c r="T185" s="881"/>
      <c r="U185" s="879"/>
      <c r="V185" s="710"/>
      <c r="W185" s="710"/>
      <c r="X185" s="4989" t="s">
        <v>6022</v>
      </c>
      <c r="Y185" s="4990"/>
      <c r="Z185" s="4991"/>
      <c r="AA185" s="214"/>
      <c r="AB185" s="12"/>
      <c r="AC185" s="710"/>
      <c r="AD185" s="710"/>
      <c r="AE185" s="4879" t="s">
        <v>6111</v>
      </c>
      <c r="AF185" s="4880"/>
      <c r="AG185" s="4881"/>
      <c r="AH185" s="12"/>
      <c r="AI185" s="12"/>
      <c r="AJ185" s="710"/>
      <c r="AK185" s="1046"/>
    </row>
    <row r="186" spans="1:37" ht="39.950000000000003" customHeight="1" thickBot="1" x14ac:dyDescent="0.25">
      <c r="A186" s="797"/>
      <c r="B186" s="797" t="s">
        <v>5498</v>
      </c>
      <c r="C186" s="804"/>
      <c r="D186" s="12"/>
      <c r="E186" s="904"/>
      <c r="F186" s="862"/>
      <c r="G186" s="879"/>
      <c r="H186" s="1032"/>
      <c r="I186" s="710"/>
      <c r="J186" s="908"/>
      <c r="K186" s="451"/>
      <c r="L186" s="862"/>
      <c r="M186" s="877"/>
      <c r="N186" s="871"/>
      <c r="O186" s="1032"/>
      <c r="P186" s="710"/>
      <c r="Q186" s="12"/>
      <c r="R186" s="12"/>
      <c r="S186" s="12"/>
      <c r="T186" s="3977" t="s">
        <v>6076</v>
      </c>
      <c r="U186" s="3978"/>
      <c r="V186" s="1039"/>
      <c r="W186" s="1042"/>
      <c r="X186" s="4438" t="s">
        <v>6077</v>
      </c>
      <c r="Y186" s="4439"/>
      <c r="Z186" s="1096" t="s">
        <v>6022</v>
      </c>
      <c r="AA186" s="872"/>
      <c r="AB186" s="1097" t="s">
        <v>6089</v>
      </c>
      <c r="AC186" s="710"/>
      <c r="AD186" s="710"/>
      <c r="AF186" s="1097" t="s">
        <v>6089</v>
      </c>
      <c r="AG186" s="12"/>
      <c r="AH186" s="1108" t="s">
        <v>6111</v>
      </c>
      <c r="AI186" s="1097" t="s">
        <v>6089</v>
      </c>
      <c r="AJ186" s="710"/>
      <c r="AK186" s="1046"/>
    </row>
    <row r="187" spans="1:37" ht="39.950000000000003" customHeight="1" thickBot="1" x14ac:dyDescent="0.25">
      <c r="A187" s="797"/>
      <c r="B187" s="808" t="s">
        <v>5499</v>
      </c>
      <c r="C187" s="804"/>
      <c r="D187" s="12"/>
      <c r="E187" s="905"/>
      <c r="F187" s="907"/>
      <c r="G187" s="907"/>
      <c r="H187" s="1032"/>
      <c r="I187" s="1033"/>
      <c r="J187" s="880"/>
      <c r="K187" s="880"/>
      <c r="L187" s="880"/>
      <c r="M187" s="880"/>
      <c r="N187" s="866"/>
      <c r="O187" s="710"/>
      <c r="P187" s="710"/>
      <c r="Q187" s="12"/>
      <c r="R187" s="860"/>
      <c r="S187" s="872"/>
      <c r="T187" s="872"/>
      <c r="U187" s="4446" t="s">
        <v>6076</v>
      </c>
      <c r="V187" s="4447"/>
      <c r="W187" s="4447"/>
      <c r="X187" s="4447"/>
      <c r="Y187" s="4447"/>
      <c r="Z187" s="4447"/>
      <c r="AA187" s="1096" t="s">
        <v>6022</v>
      </c>
      <c r="AB187" s="12"/>
      <c r="AC187" s="710"/>
      <c r="AD187" s="710"/>
      <c r="AE187" s="12"/>
      <c r="AF187" s="12"/>
      <c r="AG187" s="12"/>
      <c r="AH187" s="1108" t="s">
        <v>6111</v>
      </c>
      <c r="AI187" s="12"/>
      <c r="AJ187" s="710"/>
      <c r="AK187" s="1046"/>
    </row>
    <row r="188" spans="1:37" ht="39.950000000000003" customHeight="1" thickBot="1" x14ac:dyDescent="0.25">
      <c r="A188" s="809"/>
      <c r="B188" s="810" t="s">
        <v>6088</v>
      </c>
      <c r="C188" s="811"/>
      <c r="D188" s="451"/>
      <c r="E188" s="1075"/>
      <c r="F188" s="1076"/>
      <c r="G188" s="1076"/>
      <c r="H188" s="1040"/>
      <c r="I188" s="1040"/>
      <c r="J188" s="909"/>
      <c r="K188" s="214"/>
      <c r="L188" s="214"/>
      <c r="M188" s="214"/>
      <c r="N188" s="451"/>
      <c r="O188" s="1040"/>
      <c r="P188" s="1040"/>
      <c r="Q188" s="451"/>
      <c r="R188" s="451"/>
      <c r="S188" s="891"/>
      <c r="T188" s="891"/>
      <c r="U188" s="891"/>
      <c r="V188" s="1045"/>
      <c r="W188" s="1045"/>
      <c r="X188" s="891"/>
      <c r="Y188" s="214"/>
      <c r="Z188" s="4438" t="s">
        <v>6090</v>
      </c>
      <c r="AA188" s="4439"/>
      <c r="AB188" s="1098" t="s">
        <v>6107</v>
      </c>
      <c r="AC188" s="1040"/>
      <c r="AD188" s="1040"/>
      <c r="AE188" s="451"/>
      <c r="AF188" s="451"/>
      <c r="AG188" s="451"/>
      <c r="AH188" s="451"/>
      <c r="AI188" s="451"/>
      <c r="AJ188" s="1040"/>
      <c r="AK188" s="1047"/>
    </row>
    <row r="189" spans="1:37" ht="39.950000000000003" customHeight="1" thickTop="1" x14ac:dyDescent="0.25">
      <c r="A189" s="815"/>
      <c r="B189" s="1090" t="s">
        <v>5500</v>
      </c>
      <c r="C189" s="1099"/>
      <c r="D189" s="1100"/>
      <c r="E189" s="1100"/>
      <c r="F189" s="1100"/>
      <c r="G189" s="1101"/>
      <c r="H189" s="1101"/>
      <c r="I189" s="1101"/>
      <c r="J189" s="4436" t="s">
        <v>6110</v>
      </c>
      <c r="K189" s="4436"/>
      <c r="L189" s="4437"/>
      <c r="M189" s="1102"/>
      <c r="N189" s="1102"/>
      <c r="O189" s="1102"/>
      <c r="P189" s="1103"/>
      <c r="Q189" s="360"/>
      <c r="R189" s="360"/>
      <c r="Y189" s="360"/>
      <c r="Z189" s="360"/>
      <c r="AA189" s="360"/>
      <c r="AB189" s="360"/>
      <c r="AC189" s="360"/>
      <c r="AD189" s="360"/>
      <c r="AE189" s="360"/>
      <c r="AF189" s="360"/>
      <c r="AG189" s="360"/>
      <c r="AH189" s="360"/>
      <c r="AI189" s="360"/>
      <c r="AJ189" s="360"/>
      <c r="AK189" s="817"/>
    </row>
    <row r="190" spans="1:37" ht="39.950000000000003" customHeight="1" thickBot="1" x14ac:dyDescent="0.25">
      <c r="A190" s="818"/>
      <c r="B190" s="823"/>
      <c r="C190" s="4903" t="s">
        <v>6125</v>
      </c>
      <c r="D190" s="4903"/>
      <c r="E190" s="4903"/>
      <c r="F190" s="4903"/>
      <c r="G190" s="4445" t="s">
        <v>6106</v>
      </c>
      <c r="H190" s="3532"/>
      <c r="I190" s="3532"/>
      <c r="J190" s="1102"/>
      <c r="K190" s="1102"/>
      <c r="L190" s="1102"/>
      <c r="M190" s="1104"/>
      <c r="N190" s="1104"/>
      <c r="O190" s="1105"/>
      <c r="P190" s="1094"/>
      <c r="S190" s="1093"/>
      <c r="AK190" s="819"/>
    </row>
    <row r="191" spans="1:37" ht="39.950000000000003" customHeight="1" thickBot="1" x14ac:dyDescent="0.3">
      <c r="A191" s="820"/>
      <c r="B191" s="824"/>
      <c r="C191" s="4330" t="s">
        <v>6075</v>
      </c>
      <c r="D191" s="4331"/>
      <c r="E191" s="4331"/>
      <c r="F191" s="4331"/>
      <c r="G191" s="1089"/>
      <c r="H191" s="1091"/>
      <c r="I191" s="1092"/>
      <c r="J191" s="210"/>
      <c r="K191" s="210"/>
      <c r="L191" s="962"/>
      <c r="M191" s="210"/>
      <c r="N191" s="1095"/>
      <c r="O191" s="210"/>
      <c r="P191" s="210"/>
      <c r="Q191" s="210"/>
      <c r="R191" s="210"/>
      <c r="S191" s="210"/>
      <c r="T191" s="210"/>
      <c r="U191" s="210"/>
      <c r="V191" s="210"/>
      <c r="W191" s="210"/>
      <c r="X191" s="210"/>
      <c r="Y191" s="210"/>
      <c r="Z191" s="210"/>
      <c r="AA191" s="210"/>
      <c r="AB191" s="210"/>
      <c r="AC191" s="210"/>
      <c r="AD191" s="210"/>
      <c r="AE191" s="210"/>
      <c r="AF191" s="210"/>
      <c r="AG191" s="210"/>
      <c r="AH191" s="210"/>
      <c r="AI191" s="210"/>
      <c r="AJ191" s="210"/>
      <c r="AK191" s="821"/>
    </row>
    <row r="192" spans="1:37" ht="39.950000000000003" customHeight="1" thickBot="1" x14ac:dyDescent="0.25"/>
    <row r="193" spans="1:37" ht="39.950000000000003" customHeight="1" x14ac:dyDescent="0.2">
      <c r="A193" s="3065"/>
      <c r="B193" s="3066"/>
      <c r="C193" s="4337" t="s">
        <v>429</v>
      </c>
      <c r="D193" s="4338"/>
      <c r="E193" s="4338"/>
      <c r="F193" s="4338"/>
      <c r="G193" s="2791"/>
      <c r="H193" s="2769"/>
      <c r="I193" s="2770"/>
      <c r="J193" s="2782" t="s">
        <v>430</v>
      </c>
      <c r="K193" s="2782"/>
      <c r="L193" s="2782"/>
      <c r="M193" s="2783"/>
      <c r="N193" s="2783"/>
      <c r="O193" s="2769"/>
      <c r="P193" s="2770"/>
      <c r="Q193" s="2757" t="s">
        <v>431</v>
      </c>
      <c r="R193" s="2757"/>
      <c r="S193" s="2757"/>
      <c r="T193" s="2757"/>
      <c r="U193" s="2757"/>
      <c r="V193" s="2769"/>
      <c r="W193" s="2770"/>
      <c r="X193" s="4433" t="s">
        <v>432</v>
      </c>
      <c r="Y193" s="4433"/>
      <c r="Z193" s="4433"/>
      <c r="AA193" s="4433"/>
      <c r="AB193" s="4433"/>
      <c r="AC193" s="2769"/>
      <c r="AD193" s="2770"/>
      <c r="AE193" s="2757" t="s">
        <v>433</v>
      </c>
      <c r="AF193" s="2757"/>
      <c r="AG193" s="2757"/>
      <c r="AH193" s="2757"/>
      <c r="AI193" s="2757"/>
      <c r="AJ193" s="2769"/>
      <c r="AK193" s="3066"/>
    </row>
    <row r="194" spans="1:37" ht="39.950000000000003" customHeight="1" x14ac:dyDescent="0.2">
      <c r="A194" s="22" t="s">
        <v>1390</v>
      </c>
      <c r="B194" s="25"/>
      <c r="C194" s="24">
        <v>7</v>
      </c>
      <c r="D194" s="21">
        <v>7</v>
      </c>
      <c r="E194" s="21">
        <v>7</v>
      </c>
      <c r="F194" s="21">
        <v>7</v>
      </c>
      <c r="G194" s="21">
        <v>8</v>
      </c>
      <c r="H194" s="21">
        <v>8</v>
      </c>
      <c r="I194" s="21">
        <v>8</v>
      </c>
      <c r="J194" s="21">
        <v>8</v>
      </c>
      <c r="K194" s="21">
        <v>8</v>
      </c>
      <c r="L194" s="21">
        <v>8</v>
      </c>
      <c r="M194" s="21">
        <v>8</v>
      </c>
      <c r="N194" s="21">
        <v>8</v>
      </c>
      <c r="O194" s="21">
        <v>8</v>
      </c>
      <c r="P194" s="21">
        <v>8</v>
      </c>
      <c r="Q194" s="21">
        <v>8</v>
      </c>
      <c r="R194" s="21">
        <v>8</v>
      </c>
      <c r="S194" s="21">
        <v>8</v>
      </c>
      <c r="T194" s="21">
        <v>8</v>
      </c>
      <c r="U194" s="21">
        <v>8</v>
      </c>
      <c r="V194" s="21">
        <v>8</v>
      </c>
      <c r="W194" s="21">
        <v>8</v>
      </c>
      <c r="X194" s="21">
        <v>8</v>
      </c>
      <c r="Y194" s="21">
        <v>8</v>
      </c>
      <c r="Z194" s="21">
        <v>8</v>
      </c>
      <c r="AA194" s="21">
        <v>8</v>
      </c>
      <c r="AB194" s="21">
        <v>8</v>
      </c>
      <c r="AC194" s="21">
        <v>8</v>
      </c>
      <c r="AD194" s="21">
        <v>8</v>
      </c>
      <c r="AE194" s="21">
        <v>8</v>
      </c>
      <c r="AF194" s="21">
        <v>8</v>
      </c>
      <c r="AG194" s="21">
        <v>8</v>
      </c>
      <c r="AH194" s="21">
        <v>8</v>
      </c>
      <c r="AI194" s="21">
        <v>8</v>
      </c>
      <c r="AJ194" s="21">
        <v>8</v>
      </c>
      <c r="AK194" s="23">
        <v>8</v>
      </c>
    </row>
    <row r="195" spans="1:37" ht="39.950000000000003" customHeight="1" thickBot="1" x14ac:dyDescent="0.25">
      <c r="A195" s="4548" t="s">
        <v>1391</v>
      </c>
      <c r="B195" s="4549"/>
      <c r="C195" s="95">
        <v>28</v>
      </c>
      <c r="D195" s="92">
        <v>29</v>
      </c>
      <c r="E195" s="92">
        <v>30</v>
      </c>
      <c r="F195" s="92">
        <v>31</v>
      </c>
      <c r="G195" s="92">
        <v>1</v>
      </c>
      <c r="H195" s="994">
        <v>2</v>
      </c>
      <c r="I195" s="994">
        <v>3</v>
      </c>
      <c r="J195" s="92">
        <v>4</v>
      </c>
      <c r="K195" s="92">
        <v>5</v>
      </c>
      <c r="L195" s="92">
        <v>6</v>
      </c>
      <c r="M195" s="92">
        <v>7</v>
      </c>
      <c r="N195" s="92">
        <v>8</v>
      </c>
      <c r="O195" s="994">
        <v>9</v>
      </c>
      <c r="P195" s="994">
        <v>10</v>
      </c>
      <c r="Q195" s="92">
        <v>11</v>
      </c>
      <c r="R195" s="92">
        <v>12</v>
      </c>
      <c r="S195" s="92">
        <v>13</v>
      </c>
      <c r="T195" s="92">
        <v>14</v>
      </c>
      <c r="U195" s="92">
        <v>15</v>
      </c>
      <c r="V195" s="994">
        <v>16</v>
      </c>
      <c r="W195" s="994">
        <v>17</v>
      </c>
      <c r="X195" s="92">
        <v>18</v>
      </c>
      <c r="Y195" s="92">
        <v>19</v>
      </c>
      <c r="Z195" s="92">
        <v>20</v>
      </c>
      <c r="AA195" s="92">
        <v>21</v>
      </c>
      <c r="AB195" s="92">
        <v>22</v>
      </c>
      <c r="AC195" s="994">
        <v>23</v>
      </c>
      <c r="AD195" s="994">
        <v>24</v>
      </c>
      <c r="AE195" s="92">
        <v>25</v>
      </c>
      <c r="AF195" s="92">
        <v>26</v>
      </c>
      <c r="AG195" s="100">
        <v>27</v>
      </c>
      <c r="AH195" s="100">
        <v>28</v>
      </c>
      <c r="AI195" s="92">
        <v>29</v>
      </c>
      <c r="AJ195" s="994">
        <v>30</v>
      </c>
      <c r="AK195" s="995">
        <v>31</v>
      </c>
    </row>
    <row r="196" spans="1:37" ht="39.950000000000003" customHeight="1" thickBot="1" x14ac:dyDescent="0.25">
      <c r="A196" s="4586" t="s">
        <v>5936</v>
      </c>
      <c r="B196" s="4587"/>
      <c r="C196" s="4434" t="s">
        <v>6119</v>
      </c>
      <c r="D196" s="4435"/>
      <c r="E196" s="4435"/>
      <c r="F196" s="43"/>
      <c r="G196" s="43"/>
      <c r="H196" s="3752"/>
      <c r="I196" s="3752"/>
      <c r="J196" s="45"/>
      <c r="K196" s="29"/>
      <c r="L196" s="29"/>
      <c r="M196" s="29"/>
      <c r="O196" s="3752"/>
      <c r="P196" s="3752"/>
      <c r="Q196" s="89"/>
      <c r="R196" s="26"/>
      <c r="S196" s="27"/>
      <c r="T196" s="27"/>
      <c r="U196" s="1123" t="s">
        <v>6185</v>
      </c>
      <c r="V196" s="3752"/>
      <c r="W196" s="3752"/>
      <c r="X196" s="90"/>
      <c r="Y196" s="28"/>
      <c r="Z196" s="28"/>
      <c r="AA196" s="28"/>
      <c r="AB196" s="28"/>
      <c r="AC196" s="3752"/>
      <c r="AD196" s="3752"/>
      <c r="AE196" s="27"/>
      <c r="AF196" s="27"/>
      <c r="AG196" s="97"/>
      <c r="AH196" s="97"/>
      <c r="AI196" s="27"/>
      <c r="AJ196" s="4015"/>
      <c r="AK196" s="4016"/>
    </row>
    <row r="197" spans="1:37" ht="39.950000000000003" customHeight="1" x14ac:dyDescent="0.2">
      <c r="A197" s="4302" t="s">
        <v>5935</v>
      </c>
      <c r="B197" s="4544"/>
      <c r="C197" s="61"/>
      <c r="D197" s="70"/>
      <c r="E197" s="50"/>
      <c r="F197" s="43"/>
      <c r="G197" s="43"/>
      <c r="H197" s="3752"/>
      <c r="I197" s="3752"/>
      <c r="J197" s="45"/>
      <c r="K197" s="29"/>
      <c r="L197" s="29"/>
      <c r="M197" s="4407" t="s">
        <v>6158</v>
      </c>
      <c r="N197" s="4408"/>
      <c r="O197" s="3752"/>
      <c r="P197" s="3752"/>
      <c r="Q197" s="30"/>
      <c r="R197" s="30"/>
      <c r="S197" s="30"/>
      <c r="T197" s="30"/>
      <c r="U197" s="30"/>
      <c r="V197" s="3752"/>
      <c r="W197" s="3752"/>
      <c r="X197" s="48"/>
      <c r="Y197" s="29"/>
      <c r="Z197" s="29"/>
      <c r="AA197" s="29"/>
      <c r="AB197" s="29"/>
      <c r="AC197" s="3752"/>
      <c r="AD197" s="3752"/>
      <c r="AE197" s="31"/>
      <c r="AF197" s="31"/>
      <c r="AG197" s="97"/>
      <c r="AH197" s="97"/>
      <c r="AI197" s="32"/>
      <c r="AJ197" s="4017"/>
      <c r="AK197" s="4018"/>
    </row>
    <row r="198" spans="1:37" ht="39.950000000000003" customHeight="1" x14ac:dyDescent="0.2">
      <c r="A198" s="4302" t="s">
        <v>5934</v>
      </c>
      <c r="B198" s="4544"/>
      <c r="C198" s="3709" t="s">
        <v>6070</v>
      </c>
      <c r="D198" s="3710"/>
      <c r="E198" s="3710"/>
      <c r="F198" s="3710"/>
      <c r="G198" s="3710"/>
      <c r="H198" s="3752"/>
      <c r="I198" s="3752"/>
      <c r="J198" s="3709" t="s">
        <v>6071</v>
      </c>
      <c r="K198" s="3710"/>
      <c r="L198" s="3710"/>
      <c r="M198" s="3710"/>
      <c r="N198" s="3711"/>
      <c r="O198" s="3752"/>
      <c r="P198" s="3752"/>
      <c r="Q198" s="3093" t="s">
        <v>6175</v>
      </c>
      <c r="R198" s="3094"/>
      <c r="S198" s="4432"/>
      <c r="T198" s="30"/>
      <c r="U198" s="30"/>
      <c r="V198" s="3752"/>
      <c r="W198" s="3752"/>
      <c r="X198" s="48"/>
      <c r="Y198" s="31"/>
      <c r="Z198" s="32"/>
      <c r="AA198" s="32"/>
      <c r="AB198" s="32"/>
      <c r="AC198" s="3752"/>
      <c r="AD198" s="3752"/>
      <c r="AE198" s="33"/>
      <c r="AF198" s="33"/>
      <c r="AG198" s="97"/>
      <c r="AH198" s="97"/>
      <c r="AI198" s="33"/>
      <c r="AJ198" s="4017"/>
      <c r="AK198" s="4018"/>
    </row>
    <row r="199" spans="1:37" ht="39.950000000000003" customHeight="1" x14ac:dyDescent="0.2">
      <c r="A199" s="4302" t="s">
        <v>5933</v>
      </c>
      <c r="B199" s="4544"/>
      <c r="C199" s="4622" t="s">
        <v>6096</v>
      </c>
      <c r="D199" s="4623"/>
      <c r="E199" s="4623"/>
      <c r="F199" s="30"/>
      <c r="G199" s="30"/>
      <c r="H199" s="3752"/>
      <c r="I199" s="3752"/>
      <c r="J199" s="4443" t="s">
        <v>6147</v>
      </c>
      <c r="K199" s="4444"/>
      <c r="L199" s="30"/>
      <c r="M199" s="30"/>
      <c r="N199" s="30"/>
      <c r="O199" s="3752"/>
      <c r="P199" s="3752"/>
      <c r="Q199" s="4429" t="s">
        <v>6131</v>
      </c>
      <c r="R199" s="4430"/>
      <c r="S199" s="4431"/>
      <c r="T199" s="4457" t="s">
        <v>6180</v>
      </c>
      <c r="U199" s="4458"/>
      <c r="V199" s="3752"/>
      <c r="W199" s="3752"/>
      <c r="X199" s="48"/>
      <c r="Y199" s="29"/>
      <c r="Z199" s="33"/>
      <c r="AA199" s="33"/>
      <c r="AB199" s="29"/>
      <c r="AC199" s="3752"/>
      <c r="AD199" s="3752"/>
      <c r="AE199" s="82"/>
      <c r="AF199" s="32"/>
      <c r="AG199" s="97"/>
      <c r="AH199" s="97"/>
      <c r="AI199" s="29"/>
      <c r="AJ199" s="4017"/>
      <c r="AK199" s="4018"/>
    </row>
    <row r="200" spans="1:37" ht="39.950000000000003" customHeight="1" x14ac:dyDescent="0.2">
      <c r="A200" s="4302" t="s">
        <v>5932</v>
      </c>
      <c r="B200" s="4544"/>
      <c r="C200" s="4409" t="s">
        <v>6129</v>
      </c>
      <c r="D200" s="4410"/>
      <c r="E200" s="4410"/>
      <c r="F200" s="4410"/>
      <c r="G200" s="30"/>
      <c r="H200" s="3752"/>
      <c r="I200" s="3752"/>
      <c r="J200" s="30"/>
      <c r="K200" s="4440" t="s">
        <v>6146</v>
      </c>
      <c r="L200" s="4441"/>
      <c r="M200" s="4441"/>
      <c r="N200" s="4442"/>
      <c r="O200" s="3752"/>
      <c r="P200" s="3752"/>
      <c r="Q200" s="1117" t="s">
        <v>6169</v>
      </c>
      <c r="R200" s="30"/>
      <c r="S200" s="30"/>
      <c r="T200" s="30"/>
      <c r="U200" s="30"/>
      <c r="V200" s="3752"/>
      <c r="W200" s="3752"/>
      <c r="X200" s="48"/>
      <c r="Y200" s="30"/>
      <c r="Z200" s="30"/>
      <c r="AA200" s="30"/>
      <c r="AB200" s="30"/>
      <c r="AC200" s="3752"/>
      <c r="AD200" s="3752"/>
      <c r="AE200" s="82"/>
      <c r="AF200" s="32"/>
      <c r="AG200" s="97"/>
      <c r="AH200" s="97"/>
      <c r="AI200" s="29"/>
      <c r="AJ200" s="4017"/>
      <c r="AK200" s="4018"/>
    </row>
    <row r="201" spans="1:37" ht="39.950000000000003" customHeight="1" x14ac:dyDescent="0.2">
      <c r="A201" s="4302" t="s">
        <v>5931</v>
      </c>
      <c r="B201" s="4544"/>
      <c r="C201" s="2743">
        <v>136900</v>
      </c>
      <c r="D201" s="2744"/>
      <c r="E201" s="2744"/>
      <c r="F201" s="2744"/>
      <c r="G201" s="2745"/>
      <c r="H201" s="3752"/>
      <c r="I201" s="3752"/>
      <c r="J201" s="2743">
        <v>136900</v>
      </c>
      <c r="K201" s="2744"/>
      <c r="L201" s="2744"/>
      <c r="M201" s="2744"/>
      <c r="N201" s="2745"/>
      <c r="O201" s="3752"/>
      <c r="P201" s="3752"/>
      <c r="Q201" s="2743">
        <v>136900</v>
      </c>
      <c r="R201" s="2744"/>
      <c r="S201" s="2744"/>
      <c r="T201" s="2744"/>
      <c r="U201" s="2745"/>
      <c r="V201" s="3752"/>
      <c r="W201" s="3752"/>
      <c r="X201" s="2743">
        <v>136900</v>
      </c>
      <c r="Y201" s="2744"/>
      <c r="Z201" s="2744"/>
      <c r="AA201" s="2744"/>
      <c r="AB201" s="2745"/>
      <c r="AC201" s="3752"/>
      <c r="AD201" s="3752"/>
      <c r="AE201" s="2743">
        <v>136900</v>
      </c>
      <c r="AF201" s="2744"/>
      <c r="AG201" s="2744"/>
      <c r="AH201" s="2744"/>
      <c r="AI201" s="2745"/>
      <c r="AJ201" s="4017"/>
      <c r="AK201" s="4018"/>
    </row>
    <row r="202" spans="1:37" ht="39.950000000000003" customHeight="1" x14ac:dyDescent="0.2">
      <c r="A202" s="4302" t="s">
        <v>5937</v>
      </c>
      <c r="B202" s="4303"/>
      <c r="C202" s="4404" t="s">
        <v>5692</v>
      </c>
      <c r="D202" s="4405"/>
      <c r="E202" s="4405"/>
      <c r="F202" s="4405"/>
      <c r="G202" s="4406"/>
      <c r="H202" s="3752"/>
      <c r="I202" s="3752"/>
      <c r="J202" s="4404" t="s">
        <v>5692</v>
      </c>
      <c r="K202" s="4405"/>
      <c r="L202" s="4405"/>
      <c r="M202" s="4405"/>
      <c r="N202" s="4406"/>
      <c r="O202" s="3752"/>
      <c r="P202" s="3752"/>
      <c r="Q202" s="4404" t="s">
        <v>5692</v>
      </c>
      <c r="R202" s="4405"/>
      <c r="S202" s="4405"/>
      <c r="T202" s="4405"/>
      <c r="U202" s="4406"/>
      <c r="V202" s="3752"/>
      <c r="W202" s="3752"/>
      <c r="X202" s="4404" t="s">
        <v>5692</v>
      </c>
      <c r="Y202" s="4405"/>
      <c r="Z202" s="4405"/>
      <c r="AA202" s="4405"/>
      <c r="AB202" s="4406"/>
      <c r="AC202" s="3752"/>
      <c r="AD202" s="3752"/>
      <c r="AE202" s="4404" t="s">
        <v>5692</v>
      </c>
      <c r="AF202" s="4405"/>
      <c r="AG202" s="4405"/>
      <c r="AH202" s="4405"/>
      <c r="AI202" s="4406"/>
      <c r="AJ202" s="4017"/>
      <c r="AK202" s="4018"/>
    </row>
    <row r="203" spans="1:37" ht="39.950000000000003" customHeight="1" x14ac:dyDescent="0.2">
      <c r="A203" s="4302" t="s">
        <v>5938</v>
      </c>
      <c r="B203" s="4544"/>
      <c r="C203" s="31"/>
      <c r="D203" s="31"/>
      <c r="E203" s="97"/>
      <c r="F203" s="32"/>
      <c r="G203" s="32"/>
      <c r="H203" s="3752"/>
      <c r="I203" s="3752"/>
      <c r="J203" s="31"/>
      <c r="K203" s="31"/>
      <c r="L203" s="97"/>
      <c r="M203" s="32"/>
      <c r="N203" s="32"/>
      <c r="O203" s="3752"/>
      <c r="P203" s="3752"/>
      <c r="Q203" s="31"/>
      <c r="R203" s="31"/>
      <c r="S203" s="97"/>
      <c r="T203" s="32"/>
      <c r="U203" s="32"/>
      <c r="V203" s="3752"/>
      <c r="W203" s="3752"/>
      <c r="X203" s="48"/>
      <c r="Y203" s="80"/>
      <c r="Z203" s="80"/>
      <c r="AA203" s="80"/>
      <c r="AB203" s="80"/>
      <c r="AC203" s="3752"/>
      <c r="AD203" s="3752"/>
      <c r="AE203" s="48"/>
      <c r="AF203" s="80"/>
      <c r="AG203" s="80"/>
      <c r="AH203" s="80"/>
      <c r="AI203" s="80"/>
      <c r="AJ203" s="4017"/>
      <c r="AK203" s="4018"/>
    </row>
    <row r="204" spans="1:37" ht="39.950000000000003" customHeight="1" x14ac:dyDescent="0.2">
      <c r="A204" s="4302" t="s">
        <v>5930</v>
      </c>
      <c r="B204" s="4544"/>
      <c r="C204" s="2743" t="s">
        <v>5950</v>
      </c>
      <c r="D204" s="2744"/>
      <c r="E204" s="2744"/>
      <c r="F204" s="2744"/>
      <c r="G204" s="2745"/>
      <c r="H204" s="3752"/>
      <c r="I204" s="3752"/>
      <c r="J204" s="2743" t="s">
        <v>5950</v>
      </c>
      <c r="K204" s="2744"/>
      <c r="L204" s="2744"/>
      <c r="M204" s="2744"/>
      <c r="N204" s="2745"/>
      <c r="O204" s="3752"/>
      <c r="P204" s="3752"/>
      <c r="Q204" s="2743" t="s">
        <v>5950</v>
      </c>
      <c r="R204" s="2744"/>
      <c r="S204" s="2744"/>
      <c r="T204" s="2744"/>
      <c r="U204" s="2745"/>
      <c r="V204" s="3752"/>
      <c r="W204" s="3752"/>
      <c r="X204" s="1124" t="s">
        <v>5692</v>
      </c>
      <c r="Y204" s="2743">
        <v>136900</v>
      </c>
      <c r="Z204" s="2744"/>
      <c r="AA204" s="2744"/>
      <c r="AB204" s="2745"/>
      <c r="AC204" s="3752"/>
      <c r="AD204" s="3752"/>
      <c r="AE204" s="2743">
        <v>136900</v>
      </c>
      <c r="AF204" s="2744"/>
      <c r="AG204" s="2744"/>
      <c r="AH204" s="3983" t="s">
        <v>6181</v>
      </c>
      <c r="AI204" s="3970"/>
      <c r="AJ204" s="4017"/>
      <c r="AK204" s="4018"/>
    </row>
    <row r="205" spans="1:37" ht="39.950000000000003" customHeight="1" x14ac:dyDescent="0.2">
      <c r="A205" s="4302" t="s">
        <v>5929</v>
      </c>
      <c r="B205" s="4544"/>
      <c r="C205" s="2743">
        <v>136900</v>
      </c>
      <c r="D205" s="2744"/>
      <c r="E205" s="2744"/>
      <c r="F205" s="2744"/>
      <c r="G205" s="2745"/>
      <c r="H205" s="3752"/>
      <c r="I205" s="3752"/>
      <c r="J205" s="2743">
        <v>136900</v>
      </c>
      <c r="K205" s="2744"/>
      <c r="L205" s="2744"/>
      <c r="M205" s="2744"/>
      <c r="N205" s="2745"/>
      <c r="O205" s="3752"/>
      <c r="P205" s="3752"/>
      <c r="Q205" s="2743">
        <v>136900</v>
      </c>
      <c r="R205" s="2744"/>
      <c r="S205" s="2744"/>
      <c r="T205" s="3858" t="s">
        <v>6181</v>
      </c>
      <c r="U205" s="3860"/>
      <c r="V205" s="3752"/>
      <c r="W205" s="3752"/>
      <c r="X205" s="48"/>
      <c r="Y205" s="69"/>
      <c r="Z205" s="69"/>
      <c r="AA205" s="69"/>
      <c r="AB205" s="69"/>
      <c r="AC205" s="3752"/>
      <c r="AD205" s="3752"/>
      <c r="AE205" s="48"/>
      <c r="AF205" s="69"/>
      <c r="AG205" s="69"/>
      <c r="AH205" s="69"/>
      <c r="AI205" s="69"/>
      <c r="AJ205" s="4017"/>
      <c r="AK205" s="4018"/>
    </row>
    <row r="206" spans="1:37" ht="39.950000000000003" customHeight="1" x14ac:dyDescent="0.2">
      <c r="A206" s="4302" t="s">
        <v>5939</v>
      </c>
      <c r="B206" s="4544"/>
      <c r="C206" s="31"/>
      <c r="D206" s="31"/>
      <c r="E206" s="97"/>
      <c r="F206" s="32"/>
      <c r="G206" s="32"/>
      <c r="H206" s="3752"/>
      <c r="I206" s="3752"/>
      <c r="J206" s="31"/>
      <c r="K206" s="31"/>
      <c r="L206" s="97"/>
      <c r="M206" s="32"/>
      <c r="N206" s="32"/>
      <c r="O206" s="3752"/>
      <c r="P206" s="3752"/>
      <c r="Q206" s="31"/>
      <c r="R206" s="31"/>
      <c r="S206" s="97"/>
      <c r="T206" s="32"/>
      <c r="U206" s="32"/>
      <c r="V206" s="3752"/>
      <c r="W206" s="3752"/>
      <c r="X206" s="48"/>
      <c r="Y206" s="69"/>
      <c r="Z206" s="69"/>
      <c r="AA206" s="69"/>
      <c r="AB206" s="69"/>
      <c r="AC206" s="3752"/>
      <c r="AD206" s="3752"/>
      <c r="AE206" s="48"/>
      <c r="AF206" s="69"/>
      <c r="AG206" s="69"/>
      <c r="AH206" s="69"/>
      <c r="AI206" s="69"/>
      <c r="AJ206" s="4017"/>
      <c r="AK206" s="4018"/>
    </row>
    <row r="207" spans="1:37" ht="39.950000000000003" customHeight="1" x14ac:dyDescent="0.2">
      <c r="A207" s="4302" t="s">
        <v>5940</v>
      </c>
      <c r="B207" s="4544"/>
      <c r="C207" s="4370" t="s">
        <v>2842</v>
      </c>
      <c r="D207" s="4371"/>
      <c r="E207" s="4371"/>
      <c r="F207" s="4371"/>
      <c r="G207" s="4374"/>
      <c r="H207" s="3752"/>
      <c r="I207" s="3752"/>
      <c r="J207" s="4370" t="s">
        <v>2842</v>
      </c>
      <c r="K207" s="4371"/>
      <c r="L207" s="4371"/>
      <c r="M207" s="4371"/>
      <c r="N207" s="4374"/>
      <c r="O207" s="3752"/>
      <c r="P207" s="3752"/>
      <c r="Q207" s="4370" t="s">
        <v>2842</v>
      </c>
      <c r="R207" s="4371"/>
      <c r="S207" s="4371"/>
      <c r="T207" s="4371"/>
      <c r="U207" s="4374"/>
      <c r="V207" s="3752"/>
      <c r="W207" s="3752"/>
      <c r="X207" s="4370" t="s">
        <v>2842</v>
      </c>
      <c r="Y207" s="4371"/>
      <c r="Z207" s="4371"/>
      <c r="AA207" s="4371"/>
      <c r="AB207" s="4374"/>
      <c r="AC207" s="3752"/>
      <c r="AD207" s="3752"/>
      <c r="AE207" s="4370" t="s">
        <v>2842</v>
      </c>
      <c r="AF207" s="4371"/>
      <c r="AG207" s="4371"/>
      <c r="AH207" s="4371"/>
      <c r="AI207" s="4374"/>
      <c r="AJ207" s="4017"/>
      <c r="AK207" s="4018"/>
    </row>
    <row r="208" spans="1:37" ht="39.950000000000003" customHeight="1" x14ac:dyDescent="0.2">
      <c r="A208" s="3481" t="s">
        <v>5927</v>
      </c>
      <c r="B208" s="3482"/>
      <c r="C208" s="4370" t="s">
        <v>2842</v>
      </c>
      <c r="D208" s="4371"/>
      <c r="E208" s="4371"/>
      <c r="F208" s="4371"/>
      <c r="G208" s="4374"/>
      <c r="H208" s="3752"/>
      <c r="I208" s="3752"/>
      <c r="J208" s="4370" t="s">
        <v>2842</v>
      </c>
      <c r="K208" s="4371"/>
      <c r="L208" s="4371"/>
      <c r="M208" s="4371"/>
      <c r="N208" s="4374"/>
      <c r="O208" s="3752"/>
      <c r="P208" s="3752"/>
      <c r="Q208" s="4370" t="s">
        <v>2842</v>
      </c>
      <c r="R208" s="4371"/>
      <c r="S208" s="4371"/>
      <c r="T208" s="4371"/>
      <c r="U208" s="4374"/>
      <c r="V208" s="3752"/>
      <c r="W208" s="3752"/>
      <c r="X208" s="4370" t="s">
        <v>2842</v>
      </c>
      <c r="Y208" s="4371"/>
      <c r="Z208" s="4371"/>
      <c r="AA208" s="4371"/>
      <c r="AB208" s="4374"/>
      <c r="AC208" s="3752"/>
      <c r="AD208" s="3752"/>
      <c r="AE208" s="4370" t="s">
        <v>2842</v>
      </c>
      <c r="AF208" s="4371"/>
      <c r="AG208" s="4371"/>
      <c r="AH208" s="4371"/>
      <c r="AI208" s="4374"/>
      <c r="AJ208" s="4017"/>
      <c r="AK208" s="4018"/>
    </row>
    <row r="209" spans="1:37" ht="39.950000000000003" customHeight="1" x14ac:dyDescent="0.2">
      <c r="A209" s="4300" t="s">
        <v>5923</v>
      </c>
      <c r="B209" s="4621"/>
      <c r="C209" s="31"/>
      <c r="D209" s="31"/>
      <c r="E209" s="97"/>
      <c r="F209" s="32"/>
      <c r="G209" s="32"/>
      <c r="H209" s="3752"/>
      <c r="I209" s="3752"/>
      <c r="J209" s="31"/>
      <c r="K209" s="4413" t="s">
        <v>6151</v>
      </c>
      <c r="L209" s="4414"/>
      <c r="M209" s="4414"/>
      <c r="N209" s="4415"/>
      <c r="O209" s="3752"/>
      <c r="P209" s="3752"/>
      <c r="Q209" s="4413" t="s">
        <v>6151</v>
      </c>
      <c r="R209" s="4414"/>
      <c r="S209" s="97"/>
      <c r="T209" s="80"/>
      <c r="U209" s="32"/>
      <c r="V209" s="3752"/>
      <c r="W209" s="3752"/>
      <c r="X209" s="48"/>
      <c r="Y209" s="39"/>
      <c r="Z209" s="39"/>
      <c r="AA209" s="39"/>
      <c r="AB209" s="39"/>
      <c r="AC209" s="3752"/>
      <c r="AD209" s="3752"/>
      <c r="AE209" s="48"/>
      <c r="AF209" s="39"/>
      <c r="AG209" s="39"/>
      <c r="AH209" s="39"/>
      <c r="AI209" s="39"/>
      <c r="AJ209" s="4017"/>
      <c r="AK209" s="4018"/>
    </row>
    <row r="210" spans="1:37" ht="39.950000000000003" customHeight="1" x14ac:dyDescent="0.2">
      <c r="A210" s="4302" t="s">
        <v>5924</v>
      </c>
      <c r="B210" s="4544"/>
      <c r="C210" s="80"/>
      <c r="D210" s="80"/>
      <c r="E210" s="97"/>
      <c r="F210" s="80"/>
      <c r="G210" s="80"/>
      <c r="H210" s="3752"/>
      <c r="I210" s="3752"/>
      <c r="K210" s="1115"/>
      <c r="L210" s="3983" t="s">
        <v>6160</v>
      </c>
      <c r="M210" s="3969"/>
      <c r="N210" s="3970"/>
      <c r="O210" s="3752"/>
      <c r="P210" s="3752"/>
      <c r="Q210" s="1116" t="s">
        <v>6135</v>
      </c>
      <c r="R210" s="2743">
        <v>136900</v>
      </c>
      <c r="S210" s="2744"/>
      <c r="T210" s="2744"/>
      <c r="U210" s="2745"/>
      <c r="V210" s="3752"/>
      <c r="W210" s="3752"/>
      <c r="X210" s="2743">
        <v>136900</v>
      </c>
      <c r="Y210" s="2744"/>
      <c r="Z210" s="2744"/>
      <c r="AA210" s="2744"/>
      <c r="AB210" s="2745"/>
      <c r="AC210" s="3752"/>
      <c r="AD210" s="3752"/>
      <c r="AE210" s="2743">
        <v>136900</v>
      </c>
      <c r="AF210" s="2744"/>
      <c r="AG210" s="2744"/>
      <c r="AH210" s="2744"/>
      <c r="AI210" s="2745"/>
      <c r="AJ210" s="4017"/>
      <c r="AK210" s="4018"/>
    </row>
    <row r="211" spans="1:37" ht="39.950000000000003" customHeight="1" x14ac:dyDescent="0.2">
      <c r="A211" s="3481" t="s">
        <v>5928</v>
      </c>
      <c r="B211" s="3482"/>
      <c r="C211" s="3864" t="s">
        <v>6072</v>
      </c>
      <c r="D211" s="4165"/>
      <c r="E211" s="4165"/>
      <c r="F211" s="4165"/>
      <c r="G211" s="3865"/>
      <c r="H211" s="3752"/>
      <c r="I211" s="3752"/>
      <c r="J211" s="3864" t="s">
        <v>6072</v>
      </c>
      <c r="K211" s="4165"/>
      <c r="L211" s="4165"/>
      <c r="M211" s="4165"/>
      <c r="N211" s="3865"/>
      <c r="O211" s="3752"/>
      <c r="P211" s="3752"/>
      <c r="Q211" s="3864" t="s">
        <v>6072</v>
      </c>
      <c r="R211" s="4165"/>
      <c r="S211" s="4165"/>
      <c r="T211" s="4165"/>
      <c r="U211" s="3865"/>
      <c r="V211" s="3752"/>
      <c r="W211" s="3752"/>
      <c r="X211" s="3864" t="s">
        <v>6072</v>
      </c>
      <c r="Y211" s="4165"/>
      <c r="Z211" s="4165"/>
      <c r="AA211" s="4165"/>
      <c r="AB211" s="3865"/>
      <c r="AC211" s="3752"/>
      <c r="AD211" s="3752"/>
      <c r="AE211" s="3864" t="s">
        <v>6072</v>
      </c>
      <c r="AF211" s="4165"/>
      <c r="AG211" s="4165"/>
      <c r="AH211" s="4165"/>
      <c r="AI211" s="3865"/>
      <c r="AJ211" s="4017"/>
      <c r="AK211" s="4018"/>
    </row>
    <row r="212" spans="1:37" ht="39.950000000000003" customHeight="1" x14ac:dyDescent="0.2">
      <c r="A212" s="4302" t="s">
        <v>5925</v>
      </c>
      <c r="B212" s="4544"/>
      <c r="C212" s="3730" t="s">
        <v>4485</v>
      </c>
      <c r="D212" s="3730"/>
      <c r="E212" s="3730"/>
      <c r="F212" s="3730"/>
      <c r="G212" s="3730"/>
      <c r="H212" s="3752"/>
      <c r="I212" s="3752"/>
      <c r="J212" s="3730" t="s">
        <v>4485</v>
      </c>
      <c r="K212" s="3730"/>
      <c r="L212" s="3730"/>
      <c r="M212" s="3730"/>
      <c r="N212" s="3730"/>
      <c r="O212" s="3752"/>
      <c r="P212" s="3752"/>
      <c r="Q212" s="3354" t="s">
        <v>4485</v>
      </c>
      <c r="R212" s="3355"/>
      <c r="S212" s="3355"/>
      <c r="T212" s="3355"/>
      <c r="U212" s="3356"/>
      <c r="V212" s="3752"/>
      <c r="W212" s="3752"/>
      <c r="X212" s="3354" t="s">
        <v>4485</v>
      </c>
      <c r="Y212" s="3355"/>
      <c r="Z212" s="3355"/>
      <c r="AA212" s="3355"/>
      <c r="AB212" s="3356"/>
      <c r="AC212" s="3752"/>
      <c r="AD212" s="3752"/>
      <c r="AE212" s="3354" t="s">
        <v>4485</v>
      </c>
      <c r="AF212" s="3355"/>
      <c r="AG212" s="3355"/>
      <c r="AH212" s="3355"/>
      <c r="AI212" s="3356"/>
      <c r="AJ212" s="4017"/>
      <c r="AK212" s="4018"/>
    </row>
    <row r="213" spans="1:37" ht="39.950000000000003" customHeight="1" x14ac:dyDescent="0.2">
      <c r="A213" s="4311" t="s">
        <v>5926</v>
      </c>
      <c r="B213" s="4312"/>
      <c r="C213" s="34"/>
      <c r="D213" s="35"/>
      <c r="E213" s="50"/>
      <c r="F213" s="35"/>
      <c r="G213" s="35"/>
      <c r="H213" s="3752"/>
      <c r="I213" s="3752"/>
      <c r="J213" s="35"/>
      <c r="K213" s="4420" t="s">
        <v>6154</v>
      </c>
      <c r="L213" s="4421"/>
      <c r="M213" s="44"/>
      <c r="N213" s="35"/>
      <c r="O213" s="3752"/>
      <c r="P213" s="3752"/>
      <c r="Q213" s="35"/>
      <c r="R213" s="35"/>
      <c r="S213" s="35"/>
      <c r="T213" s="35"/>
      <c r="U213" s="35"/>
      <c r="V213" s="3752"/>
      <c r="W213" s="3752"/>
      <c r="X213" s="48"/>
      <c r="Y213" s="32"/>
      <c r="Z213" s="32"/>
      <c r="AA213" s="32"/>
      <c r="AB213" s="32"/>
      <c r="AC213" s="3752"/>
      <c r="AD213" s="3752"/>
      <c r="AE213" s="31"/>
      <c r="AF213" s="31"/>
      <c r="AG213" s="97"/>
      <c r="AH213" s="97"/>
      <c r="AI213" s="32"/>
      <c r="AJ213" s="4017"/>
      <c r="AK213" s="4018"/>
    </row>
    <row r="214" spans="1:37" ht="39.950000000000003" customHeight="1" x14ac:dyDescent="0.2">
      <c r="A214" s="4256">
        <v>59</v>
      </c>
      <c r="B214" s="4257"/>
      <c r="C214" s="3864" t="s">
        <v>5422</v>
      </c>
      <c r="D214" s="4165"/>
      <c r="E214" s="4165"/>
      <c r="F214" s="4165"/>
      <c r="G214" s="3865"/>
      <c r="H214" s="3752"/>
      <c r="I214" s="3752"/>
      <c r="J214" s="1114" t="s">
        <v>6135</v>
      </c>
      <c r="K214" s="4394" t="s">
        <v>6050</v>
      </c>
      <c r="L214" s="4395"/>
      <c r="M214" s="4395"/>
      <c r="N214" s="4396"/>
      <c r="O214" s="3752"/>
      <c r="P214" s="3752"/>
      <c r="Q214" s="4394" t="s">
        <v>6050</v>
      </c>
      <c r="R214" s="4395"/>
      <c r="S214" s="4395"/>
      <c r="T214" s="4395"/>
      <c r="U214" s="4396"/>
      <c r="V214" s="3752"/>
      <c r="W214" s="3752"/>
      <c r="X214" s="4394" t="s">
        <v>6051</v>
      </c>
      <c r="Y214" s="4395"/>
      <c r="Z214" s="4395"/>
      <c r="AA214" s="4395"/>
      <c r="AB214" s="4396"/>
      <c r="AC214" s="3752"/>
      <c r="AD214" s="3752"/>
      <c r="AE214" s="4363" t="s">
        <v>6190</v>
      </c>
      <c r="AF214" s="4635"/>
      <c r="AG214" s="4394" t="s">
        <v>6051</v>
      </c>
      <c r="AH214" s="4395"/>
      <c r="AI214" s="4396"/>
      <c r="AJ214" s="4017"/>
      <c r="AK214" s="4018"/>
    </row>
    <row r="215" spans="1:37" ht="39.950000000000003" customHeight="1" thickBot="1" x14ac:dyDescent="0.25">
      <c r="A215" s="4604">
        <v>60</v>
      </c>
      <c r="B215" s="4605"/>
      <c r="C215" s="41"/>
      <c r="D215" s="42"/>
      <c r="E215" s="53"/>
      <c r="F215" s="42"/>
      <c r="G215" s="42"/>
      <c r="H215" s="4424"/>
      <c r="I215" s="4424"/>
      <c r="J215" s="52"/>
      <c r="K215" s="42"/>
      <c r="L215" s="42"/>
      <c r="M215" s="54"/>
      <c r="N215" s="42"/>
      <c r="O215" s="4424"/>
      <c r="P215" s="4424"/>
      <c r="Q215" s="52"/>
      <c r="R215" s="42"/>
      <c r="S215" s="42"/>
      <c r="T215" s="42"/>
      <c r="U215" s="42"/>
      <c r="V215" s="4424"/>
      <c r="W215" s="4424"/>
      <c r="X215" s="55"/>
      <c r="Y215" s="42"/>
      <c r="Z215" s="42"/>
      <c r="AA215" s="42"/>
      <c r="AB215" s="42"/>
      <c r="AC215" s="4424"/>
      <c r="AD215" s="4424"/>
      <c r="AE215" s="52"/>
      <c r="AF215" s="42"/>
      <c r="AG215" s="803"/>
      <c r="AH215" s="803"/>
      <c r="AI215" s="42"/>
      <c r="AJ215" s="4631"/>
      <c r="AK215" s="4630"/>
    </row>
    <row r="216" spans="1:37" ht="39.950000000000003" customHeight="1" thickBot="1" x14ac:dyDescent="0.25">
      <c r="A216" s="857">
        <v>1</v>
      </c>
      <c r="B216" s="797" t="s">
        <v>5497</v>
      </c>
      <c r="C216" s="1107" t="s">
        <v>6126</v>
      </c>
      <c r="D216" s="1106"/>
      <c r="F216" s="4900" t="s">
        <v>6127</v>
      </c>
      <c r="G216" s="4901"/>
      <c r="H216" s="4901"/>
      <c r="I216" s="4901"/>
      <c r="J216" s="4902"/>
      <c r="K216" s="902"/>
      <c r="L216" s="902"/>
      <c r="M216" s="902"/>
      <c r="N216" s="902"/>
      <c r="O216" s="710"/>
      <c r="P216" s="1033"/>
      <c r="Q216" s="4666" t="s">
        <v>6161</v>
      </c>
      <c r="R216" s="4667"/>
      <c r="S216" s="4668"/>
      <c r="T216" s="4676" t="s">
        <v>6133</v>
      </c>
      <c r="U216" s="4677"/>
      <c r="V216" s="4677"/>
      <c r="W216" s="4677"/>
      <c r="X216" s="4678"/>
      <c r="Y216" s="886"/>
      <c r="Z216" s="4663" t="s">
        <v>6189</v>
      </c>
      <c r="AA216" s="4664"/>
      <c r="AB216" s="4665"/>
      <c r="AC216" s="710"/>
      <c r="AD216" s="710"/>
      <c r="AE216" s="4657" t="s">
        <v>6192</v>
      </c>
      <c r="AF216" s="4658"/>
      <c r="AG216" s="4658"/>
      <c r="AH216" s="4659"/>
      <c r="AI216" s="12"/>
      <c r="AJ216" s="710"/>
      <c r="AK216" s="1046"/>
    </row>
    <row r="217" spans="1:37" ht="39.950000000000003" customHeight="1" thickBot="1" x14ac:dyDescent="0.25">
      <c r="A217" s="797">
        <v>2</v>
      </c>
      <c r="B217" s="824" t="s">
        <v>5497</v>
      </c>
      <c r="C217" s="804"/>
      <c r="D217" s="4418" t="s">
        <v>6104</v>
      </c>
      <c r="E217" s="4419"/>
      <c r="F217" s="860"/>
      <c r="G217" s="879"/>
      <c r="H217" s="710"/>
      <c r="I217" s="710"/>
      <c r="J217" s="4422" t="s">
        <v>6134</v>
      </c>
      <c r="K217" s="4423"/>
      <c r="M217" s="863"/>
      <c r="N217" s="864"/>
      <c r="O217" s="710"/>
      <c r="P217" s="710"/>
      <c r="Q217" s="867"/>
      <c r="R217" s="867"/>
      <c r="S217" s="451"/>
      <c r="T217" s="12"/>
      <c r="U217" s="12"/>
      <c r="V217" s="1119"/>
      <c r="W217" s="710"/>
      <c r="X217" s="879"/>
      <c r="Y217" s="4416" t="s">
        <v>6188</v>
      </c>
      <c r="Z217" s="4662"/>
      <c r="AA217" s="4417"/>
      <c r="AB217" s="12"/>
      <c r="AC217" s="710"/>
      <c r="AD217" s="710"/>
      <c r="AE217" s="12"/>
      <c r="AF217" s="12"/>
      <c r="AG217" s="12"/>
      <c r="AH217" s="12"/>
      <c r="AI217" s="12"/>
      <c r="AJ217" s="710"/>
      <c r="AK217" s="1046"/>
    </row>
    <row r="218" spans="1:37" ht="39.950000000000003" customHeight="1" thickBot="1" x14ac:dyDescent="0.25">
      <c r="A218" s="797"/>
      <c r="B218" s="797" t="s">
        <v>5498</v>
      </c>
      <c r="C218" s="1097" t="s">
        <v>6089</v>
      </c>
      <c r="D218" s="3132" t="s">
        <v>6126</v>
      </c>
      <c r="E218" s="4696"/>
      <c r="F218" s="4418" t="s">
        <v>6104</v>
      </c>
      <c r="G218" s="4419"/>
      <c r="H218" s="1032"/>
      <c r="I218" s="710"/>
      <c r="J218" s="908"/>
      <c r="K218" s="4411" t="s">
        <v>6127</v>
      </c>
      <c r="L218" s="4412"/>
      <c r="M218" s="877"/>
      <c r="N218" s="871"/>
      <c r="O218" s="1032"/>
      <c r="P218" s="710"/>
      <c r="Q218" s="12"/>
      <c r="R218" s="12"/>
      <c r="S218" s="12"/>
      <c r="T218" s="910"/>
      <c r="U218" s="214"/>
      <c r="V218" s="1039"/>
      <c r="W218" s="1042"/>
      <c r="X218" s="873"/>
      <c r="Y218" s="1120" t="s">
        <v>6133</v>
      </c>
      <c r="Z218" s="865"/>
      <c r="AA218" s="4416" t="s">
        <v>6188</v>
      </c>
      <c r="AB218" s="4417"/>
      <c r="AC218" s="710"/>
      <c r="AD218" s="710"/>
      <c r="AE218" s="12"/>
      <c r="AF218" s="12"/>
      <c r="AG218" s="12"/>
      <c r="AH218" s="12"/>
      <c r="AI218" s="1130" t="s">
        <v>6189</v>
      </c>
      <c r="AJ218" s="710"/>
      <c r="AK218" s="1046"/>
    </row>
    <row r="219" spans="1:37" ht="39.950000000000003" customHeight="1" thickBot="1" x14ac:dyDescent="0.3">
      <c r="A219" s="797"/>
      <c r="B219" s="808" t="s">
        <v>5499</v>
      </c>
      <c r="C219" s="804"/>
      <c r="D219" s="12"/>
      <c r="E219" s="905"/>
      <c r="F219" s="4425" t="s">
        <v>6126</v>
      </c>
      <c r="G219" s="4426"/>
      <c r="H219" s="4426"/>
      <c r="I219" s="4426"/>
      <c r="J219" s="4426"/>
      <c r="K219" s="4426"/>
      <c r="L219" s="4426"/>
      <c r="M219" s="4426"/>
      <c r="N219" s="4426"/>
      <c r="O219" s="4426"/>
      <c r="P219" s="4426"/>
      <c r="Q219" s="4164"/>
      <c r="R219" s="860"/>
      <c r="S219" s="872"/>
      <c r="T219" s="872"/>
      <c r="U219" s="872"/>
      <c r="V219" s="1044"/>
      <c r="W219" s="1044"/>
      <c r="X219" s="872"/>
      <c r="Z219" s="1122"/>
      <c r="AA219" s="870"/>
      <c r="AB219" s="12"/>
      <c r="AC219" s="710"/>
      <c r="AD219" s="710"/>
      <c r="AE219" s="4422" t="s">
        <v>6188</v>
      </c>
      <c r="AF219" s="4423"/>
      <c r="AG219" s="4423"/>
      <c r="AH219" s="4625"/>
      <c r="AI219" s="12"/>
      <c r="AJ219" s="710"/>
      <c r="AK219" s="1046"/>
    </row>
    <row r="220" spans="1:37" ht="39.950000000000003" customHeight="1" thickBot="1" x14ac:dyDescent="0.25">
      <c r="A220" s="809"/>
      <c r="B220" s="810" t="s">
        <v>6176</v>
      </c>
      <c r="C220" s="811"/>
      <c r="D220" s="451"/>
      <c r="E220" s="1075"/>
      <c r="F220" s="1076"/>
      <c r="G220" s="889"/>
      <c r="H220" s="1034"/>
      <c r="I220" s="1034"/>
      <c r="J220" s="909"/>
      <c r="K220" s="214"/>
      <c r="L220" s="214"/>
      <c r="M220" s="214"/>
      <c r="N220" s="451"/>
      <c r="O220" s="1040"/>
      <c r="P220" s="1040"/>
      <c r="Q220" s="451"/>
      <c r="R220" s="451"/>
      <c r="S220" s="891"/>
      <c r="T220" s="891"/>
      <c r="U220" s="891"/>
      <c r="V220" s="1045"/>
      <c r="W220" s="1045"/>
      <c r="X220" s="891"/>
      <c r="Y220" s="214"/>
      <c r="Z220" s="1121" t="s">
        <v>6133</v>
      </c>
      <c r="AA220" s="451"/>
      <c r="AB220" s="451"/>
      <c r="AC220" s="1040"/>
      <c r="AD220" s="1040"/>
      <c r="AE220" s="451"/>
      <c r="AF220" s="451"/>
      <c r="AG220" s="451"/>
      <c r="AH220" s="451"/>
      <c r="AI220" s="451"/>
      <c r="AJ220" s="1040"/>
      <c r="AK220" s="1047"/>
    </row>
    <row r="221" spans="1:37" ht="39.950000000000003" customHeight="1" thickTop="1" x14ac:dyDescent="0.25">
      <c r="A221" s="815"/>
      <c r="B221" s="1090" t="s">
        <v>5500</v>
      </c>
      <c r="C221" s="1128"/>
      <c r="D221" s="1128"/>
      <c r="E221" s="1128"/>
      <c r="F221" s="1128"/>
      <c r="G221" s="1101"/>
      <c r="H221" s="1101"/>
      <c r="I221" s="1101"/>
      <c r="M221" s="816"/>
      <c r="N221" s="360"/>
      <c r="O221" s="360"/>
      <c r="P221" s="360"/>
      <c r="Q221" s="360"/>
      <c r="R221" s="360"/>
      <c r="Y221" s="360"/>
      <c r="Z221" s="360"/>
      <c r="AA221" s="360"/>
      <c r="AB221" s="360"/>
      <c r="AC221" s="360"/>
      <c r="AD221" s="360"/>
      <c r="AE221" s="360"/>
      <c r="AF221" s="360"/>
      <c r="AG221" s="360"/>
      <c r="AH221" s="360"/>
      <c r="AI221" s="360"/>
      <c r="AJ221" s="360"/>
      <c r="AK221" s="817"/>
    </row>
    <row r="222" spans="1:37" ht="39.950000000000003" customHeight="1" x14ac:dyDescent="0.2">
      <c r="A222" s="818"/>
      <c r="B222" s="818"/>
      <c r="C222" s="1129"/>
      <c r="D222" s="1129"/>
      <c r="E222" s="1129"/>
      <c r="F222" s="1129"/>
      <c r="G222" s="1126"/>
      <c r="H222" s="1126"/>
      <c r="I222" s="1126"/>
      <c r="J222" s="1125"/>
      <c r="K222" s="1102"/>
      <c r="L222" s="1102"/>
      <c r="AK222" s="819"/>
    </row>
    <row r="223" spans="1:37" ht="39.950000000000003" customHeight="1" thickBot="1" x14ac:dyDescent="0.3">
      <c r="A223" s="820"/>
      <c r="B223" s="824"/>
      <c r="G223" s="1127"/>
      <c r="H223" s="1127"/>
      <c r="I223" s="1127"/>
      <c r="J223" s="210"/>
      <c r="K223" s="210"/>
      <c r="L223" s="962"/>
      <c r="M223" s="210"/>
      <c r="N223" s="210"/>
      <c r="O223" s="210"/>
      <c r="P223" s="210"/>
      <c r="Q223" s="210"/>
      <c r="R223" s="210"/>
      <c r="S223" s="210"/>
      <c r="T223" s="210"/>
      <c r="U223" s="210"/>
      <c r="V223" s="210"/>
      <c r="W223" s="210"/>
      <c r="X223" s="210"/>
      <c r="Y223" s="210"/>
      <c r="Z223" s="210"/>
      <c r="AA223" s="210"/>
      <c r="AB223" s="210"/>
      <c r="AC223" s="210"/>
      <c r="AD223" s="210"/>
      <c r="AE223" s="210"/>
      <c r="AF223" s="210"/>
      <c r="AG223" s="210"/>
      <c r="AH223" s="210"/>
      <c r="AI223" s="210"/>
      <c r="AJ223" s="210"/>
      <c r="AK223" s="821"/>
    </row>
    <row r="224" spans="1:37" ht="39.950000000000003" customHeight="1" thickBot="1" x14ac:dyDescent="0.25">
      <c r="A224" s="16"/>
      <c r="B224" s="16"/>
      <c r="C224" s="16"/>
      <c r="D224" s="16"/>
      <c r="E224" s="16"/>
      <c r="F224" s="16"/>
      <c r="G224" s="16"/>
      <c r="H224" s="16"/>
      <c r="I224" s="16"/>
      <c r="J224" s="16"/>
      <c r="K224" s="16"/>
      <c r="L224" s="16"/>
      <c r="M224" s="16"/>
    </row>
    <row r="225" spans="1:37" ht="39.950000000000003" customHeight="1" x14ac:dyDescent="0.2">
      <c r="A225" s="3065"/>
      <c r="B225" s="3066"/>
      <c r="C225" s="4337" t="s">
        <v>434</v>
      </c>
      <c r="D225" s="4338"/>
      <c r="E225" s="4338"/>
      <c r="F225" s="4338"/>
      <c r="G225" s="2791"/>
      <c r="H225" s="2769"/>
      <c r="I225" s="2770"/>
      <c r="J225" s="2782" t="s">
        <v>435</v>
      </c>
      <c r="K225" s="2782"/>
      <c r="L225" s="2782"/>
      <c r="M225" s="2783"/>
      <c r="N225" s="2783"/>
      <c r="O225" s="2769"/>
      <c r="P225" s="2770"/>
      <c r="Q225" s="2757" t="s">
        <v>436</v>
      </c>
      <c r="R225" s="2757"/>
      <c r="S225" s="2757"/>
      <c r="T225" s="2757"/>
      <c r="U225" s="2757"/>
      <c r="V225" s="2769"/>
      <c r="W225" s="2770"/>
      <c r="X225" s="2757" t="s">
        <v>437</v>
      </c>
      <c r="Y225" s="2757"/>
      <c r="Z225" s="2757"/>
      <c r="AA225" s="2757"/>
      <c r="AB225" s="2757"/>
      <c r="AC225" s="2769"/>
      <c r="AD225" s="2770"/>
      <c r="AE225" s="2757" t="s">
        <v>438</v>
      </c>
      <c r="AF225" s="2757"/>
      <c r="AG225" s="2757"/>
      <c r="AH225" s="2757"/>
      <c r="AI225" s="2757"/>
      <c r="AJ225" s="2769"/>
      <c r="AK225" s="3066"/>
    </row>
    <row r="226" spans="1:37" ht="39.950000000000003" customHeight="1" x14ac:dyDescent="0.2">
      <c r="A226" s="22" t="s">
        <v>1390</v>
      </c>
      <c r="B226" s="25"/>
      <c r="C226" s="24">
        <v>9</v>
      </c>
      <c r="D226" s="21">
        <v>9</v>
      </c>
      <c r="E226" s="21">
        <v>9</v>
      </c>
      <c r="F226" s="21">
        <v>9</v>
      </c>
      <c r="G226" s="21">
        <v>9</v>
      </c>
      <c r="H226" s="21">
        <v>9</v>
      </c>
      <c r="I226" s="21">
        <v>9</v>
      </c>
      <c r="J226" s="21">
        <v>9</v>
      </c>
      <c r="K226" s="21">
        <v>9</v>
      </c>
      <c r="L226" s="21">
        <v>9</v>
      </c>
      <c r="M226" s="21">
        <v>9</v>
      </c>
      <c r="N226" s="21">
        <v>9</v>
      </c>
      <c r="O226" s="21">
        <v>9</v>
      </c>
      <c r="P226" s="21">
        <v>9</v>
      </c>
      <c r="Q226" s="21">
        <v>9</v>
      </c>
      <c r="R226" s="21">
        <v>9</v>
      </c>
      <c r="S226" s="21">
        <v>9</v>
      </c>
      <c r="T226" s="21">
        <v>9</v>
      </c>
      <c r="U226" s="21">
        <v>9</v>
      </c>
      <c r="V226" s="21">
        <v>9</v>
      </c>
      <c r="W226" s="21">
        <v>9</v>
      </c>
      <c r="X226" s="21">
        <v>9</v>
      </c>
      <c r="Y226" s="21">
        <v>9</v>
      </c>
      <c r="Z226" s="21">
        <v>9</v>
      </c>
      <c r="AA226" s="21">
        <v>9</v>
      </c>
      <c r="AB226" s="21">
        <v>9</v>
      </c>
      <c r="AC226" s="21">
        <v>9</v>
      </c>
      <c r="AD226" s="21">
        <v>9</v>
      </c>
      <c r="AE226" s="21">
        <v>9</v>
      </c>
      <c r="AF226" s="21">
        <v>9</v>
      </c>
      <c r="AG226" s="21">
        <v>10</v>
      </c>
      <c r="AH226" s="21">
        <v>10</v>
      </c>
      <c r="AI226" s="21">
        <v>10</v>
      </c>
      <c r="AJ226" s="21">
        <v>10</v>
      </c>
      <c r="AK226" s="23">
        <v>10</v>
      </c>
    </row>
    <row r="227" spans="1:37" ht="39.950000000000003" customHeight="1" thickBot="1" x14ac:dyDescent="0.25">
      <c r="A227" s="4548" t="s">
        <v>1391</v>
      </c>
      <c r="B227" s="4549"/>
      <c r="C227" s="95">
        <v>1</v>
      </c>
      <c r="D227" s="92">
        <v>2</v>
      </c>
      <c r="E227" s="100">
        <v>3</v>
      </c>
      <c r="F227" s="92">
        <v>4</v>
      </c>
      <c r="G227" s="92">
        <v>5</v>
      </c>
      <c r="H227" s="994">
        <v>6</v>
      </c>
      <c r="I227" s="994">
        <v>7</v>
      </c>
      <c r="J227" s="92">
        <v>8</v>
      </c>
      <c r="K227" s="92">
        <v>9</v>
      </c>
      <c r="L227" s="92">
        <v>10</v>
      </c>
      <c r="M227" s="92">
        <v>11</v>
      </c>
      <c r="N227" s="92">
        <v>12</v>
      </c>
      <c r="O227" s="994">
        <v>13</v>
      </c>
      <c r="P227" s="994">
        <v>14</v>
      </c>
      <c r="Q227" s="92">
        <v>15</v>
      </c>
      <c r="R227" s="92">
        <v>16</v>
      </c>
      <c r="S227" s="92">
        <v>17</v>
      </c>
      <c r="T227" s="92">
        <v>18</v>
      </c>
      <c r="U227" s="92">
        <v>19</v>
      </c>
      <c r="V227" s="994">
        <v>20</v>
      </c>
      <c r="W227" s="994">
        <v>21</v>
      </c>
      <c r="X227" s="92">
        <v>22</v>
      </c>
      <c r="Y227" s="92">
        <v>23</v>
      </c>
      <c r="Z227" s="92">
        <v>24</v>
      </c>
      <c r="AA227" s="92">
        <v>25</v>
      </c>
      <c r="AB227" s="92">
        <v>26</v>
      </c>
      <c r="AC227" s="994">
        <v>27</v>
      </c>
      <c r="AD227" s="994">
        <v>28</v>
      </c>
      <c r="AE227" s="92">
        <v>29</v>
      </c>
      <c r="AF227" s="92">
        <v>30</v>
      </c>
      <c r="AG227" s="92">
        <v>1</v>
      </c>
      <c r="AH227" s="92">
        <v>2</v>
      </c>
      <c r="AI227" s="994">
        <v>3</v>
      </c>
      <c r="AJ227" s="994">
        <v>4</v>
      </c>
      <c r="AK227" s="995">
        <v>5</v>
      </c>
    </row>
    <row r="228" spans="1:37" ht="39.950000000000003" customHeight="1" x14ac:dyDescent="0.2">
      <c r="A228" s="4586" t="s">
        <v>5936</v>
      </c>
      <c r="B228" s="4587"/>
      <c r="C228" s="91"/>
      <c r="D228" s="84"/>
      <c r="E228" s="50"/>
      <c r="F228" s="86"/>
      <c r="G228" s="86"/>
      <c r="H228" s="3752"/>
      <c r="I228" s="3752"/>
      <c r="J228" s="87"/>
      <c r="K228" s="87"/>
      <c r="L228" s="87"/>
      <c r="M228" s="88"/>
      <c r="N228" s="27"/>
      <c r="O228" s="3752"/>
      <c r="P228" s="3752"/>
      <c r="Q228" s="89"/>
      <c r="R228" s="26"/>
      <c r="S228" s="27"/>
      <c r="T228" s="27"/>
      <c r="U228" s="27"/>
      <c r="V228" s="3752"/>
      <c r="W228" s="3752"/>
      <c r="X228" s="90"/>
      <c r="Y228" s="28"/>
      <c r="Z228" s="28"/>
      <c r="AA228" s="28"/>
      <c r="AB228" s="28"/>
      <c r="AC228" s="3752"/>
      <c r="AD228" s="3752"/>
      <c r="AE228" s="27"/>
      <c r="AF228" s="1222" t="s">
        <v>5366</v>
      </c>
      <c r="AG228" s="1223"/>
      <c r="AH228" s="1133" t="s">
        <v>6268</v>
      </c>
      <c r="AI228" s="4317" t="s">
        <v>3580</v>
      </c>
      <c r="AJ228" s="4131"/>
      <c r="AK228" s="4018"/>
    </row>
    <row r="229" spans="1:37" ht="39.950000000000003" customHeight="1" x14ac:dyDescent="0.2">
      <c r="A229" s="4302" t="s">
        <v>5935</v>
      </c>
      <c r="B229" s="4544"/>
      <c r="C229" s="61"/>
      <c r="D229" s="70"/>
      <c r="E229" s="50"/>
      <c r="F229" s="43"/>
      <c r="G229" s="43"/>
      <c r="H229" s="3752"/>
      <c r="I229" s="3752"/>
      <c r="J229" s="45"/>
      <c r="K229" s="29"/>
      <c r="L229" s="4443" t="s">
        <v>6223</v>
      </c>
      <c r="M229" s="4669"/>
      <c r="N229" s="4444"/>
      <c r="O229" s="3752"/>
      <c r="P229" s="3752"/>
      <c r="Q229" s="4429" t="s">
        <v>6255</v>
      </c>
      <c r="R229" s="4430"/>
      <c r="S229" s="4431"/>
      <c r="T229" s="30"/>
      <c r="U229" s="30"/>
      <c r="V229" s="3752"/>
      <c r="W229" s="3752"/>
      <c r="X229" s="3988" t="s">
        <v>6229</v>
      </c>
      <c r="Y229" s="3989"/>
      <c r="Z229" s="3989"/>
      <c r="AA229" s="3990"/>
      <c r="AB229" s="29"/>
      <c r="AC229" s="3752"/>
      <c r="AD229" s="3752"/>
      <c r="AE229" s="31"/>
      <c r="AF229" s="31"/>
      <c r="AG229" s="4679" t="s">
        <v>6268</v>
      </c>
      <c r="AH229" s="4680"/>
      <c r="AI229" s="4318"/>
      <c r="AJ229" s="4131"/>
      <c r="AK229" s="4018"/>
    </row>
    <row r="230" spans="1:37" ht="39.950000000000003" customHeight="1" x14ac:dyDescent="0.2">
      <c r="A230" s="4302" t="s">
        <v>5934</v>
      </c>
      <c r="B230" s="4544"/>
      <c r="C230" s="62"/>
      <c r="D230" s="71"/>
      <c r="E230" s="50"/>
      <c r="F230" s="56"/>
      <c r="G230" s="30"/>
      <c r="H230" s="3752"/>
      <c r="I230" s="3752"/>
      <c r="J230" s="30"/>
      <c r="K230" s="30"/>
      <c r="L230" s="30"/>
      <c r="M230" s="44"/>
      <c r="N230" s="30"/>
      <c r="O230" s="3752"/>
      <c r="P230" s="3752"/>
      <c r="Q230" s="31"/>
      <c r="R230" s="32"/>
      <c r="S230" s="32"/>
      <c r="T230" s="32"/>
      <c r="U230" s="32"/>
      <c r="V230" s="3752"/>
      <c r="W230" s="3752"/>
      <c r="X230" s="48"/>
      <c r="Y230" s="31"/>
      <c r="Z230" s="32"/>
      <c r="AA230" s="32"/>
      <c r="AB230" s="32"/>
      <c r="AC230" s="3752"/>
      <c r="AD230" s="3752"/>
      <c r="AE230" s="33"/>
      <c r="AF230" s="33"/>
      <c r="AG230" s="44"/>
      <c r="AH230" s="44"/>
      <c r="AI230" s="4318"/>
      <c r="AJ230" s="4131"/>
      <c r="AK230" s="4018"/>
    </row>
    <row r="231" spans="1:37" ht="39.950000000000003" customHeight="1" x14ac:dyDescent="0.2">
      <c r="A231" s="4302" t="s">
        <v>5933</v>
      </c>
      <c r="B231" s="4544"/>
      <c r="C231" s="11"/>
      <c r="D231" s="51"/>
      <c r="E231" s="50"/>
      <c r="F231" s="51"/>
      <c r="G231" s="51"/>
      <c r="H231" s="3752"/>
      <c r="I231" s="3752"/>
      <c r="J231" s="30"/>
      <c r="K231" s="30"/>
      <c r="L231" s="30"/>
      <c r="M231" s="44"/>
      <c r="N231" s="30"/>
      <c r="O231" s="3752"/>
      <c r="P231" s="3752"/>
      <c r="Q231" s="31"/>
      <c r="R231" s="32"/>
      <c r="S231" s="32"/>
      <c r="T231" s="32"/>
      <c r="U231" s="32"/>
      <c r="V231" s="3752"/>
      <c r="W231" s="3752"/>
      <c r="X231" s="4633" t="s">
        <v>6242</v>
      </c>
      <c r="Y231" s="4634"/>
      <c r="Z231" s="4382" t="s">
        <v>6299</v>
      </c>
      <c r="AA231" s="4383"/>
      <c r="AB231" s="4384"/>
      <c r="AC231" s="3752"/>
      <c r="AD231" s="3752"/>
      <c r="AE231" s="4382" t="s">
        <v>6269</v>
      </c>
      <c r="AF231" s="4636"/>
      <c r="AG231" s="4636"/>
      <c r="AH231" s="4637"/>
      <c r="AI231" s="4318"/>
      <c r="AJ231" s="4131"/>
      <c r="AK231" s="4018"/>
    </row>
    <row r="232" spans="1:37" ht="39.950000000000003" customHeight="1" x14ac:dyDescent="0.2">
      <c r="A232" s="4302" t="s">
        <v>5932</v>
      </c>
      <c r="B232" s="4544"/>
      <c r="C232" s="62"/>
      <c r="D232" s="71"/>
      <c r="E232" s="50"/>
      <c r="F232" s="56"/>
      <c r="G232" s="30"/>
      <c r="H232" s="3752"/>
      <c r="I232" s="3752"/>
      <c r="J232" s="30"/>
      <c r="K232" s="30"/>
      <c r="L232" s="4265" t="s">
        <v>6222</v>
      </c>
      <c r="M232" s="4266"/>
      <c r="N232" s="4267"/>
      <c r="O232" s="3752"/>
      <c r="P232" s="3752"/>
      <c r="Q232" s="4648" t="s">
        <v>6254</v>
      </c>
      <c r="R232" s="4266"/>
      <c r="S232" s="4267"/>
      <c r="T232" s="30"/>
      <c r="U232" s="30"/>
      <c r="V232" s="3752"/>
      <c r="W232" s="3752"/>
      <c r="X232" s="4626" t="s">
        <v>6253</v>
      </c>
      <c r="Y232" s="4627"/>
      <c r="Z232" s="4627"/>
      <c r="AA232" s="4628"/>
      <c r="AB232" s="32"/>
      <c r="AC232" s="3752"/>
      <c r="AD232" s="3752"/>
      <c r="AE232" s="32"/>
      <c r="AF232" s="32"/>
      <c r="AG232" s="32"/>
      <c r="AH232" s="32"/>
      <c r="AI232" s="4318"/>
      <c r="AJ232" s="4131"/>
      <c r="AK232" s="4018"/>
    </row>
    <row r="233" spans="1:37" ht="39.950000000000003" customHeight="1" x14ac:dyDescent="0.2">
      <c r="A233" s="4302" t="s">
        <v>5931</v>
      </c>
      <c r="B233" s="4544"/>
      <c r="C233" s="2743">
        <v>136900</v>
      </c>
      <c r="D233" s="2744"/>
      <c r="E233" s="2744"/>
      <c r="F233" s="2744"/>
      <c r="G233" s="2745"/>
      <c r="H233" s="3752"/>
      <c r="I233" s="3752"/>
      <c r="J233" s="2743">
        <v>136900</v>
      </c>
      <c r="K233" s="2744"/>
      <c r="L233" s="2744"/>
      <c r="M233" s="2744"/>
      <c r="N233" s="2745"/>
      <c r="O233" s="3752"/>
      <c r="P233" s="3752"/>
      <c r="Q233" s="31"/>
      <c r="R233" s="32"/>
      <c r="S233" s="32"/>
      <c r="T233" s="32"/>
      <c r="U233" s="32"/>
      <c r="V233" s="3752"/>
      <c r="W233" s="3752"/>
      <c r="X233" s="31"/>
      <c r="Y233" s="32"/>
      <c r="Z233" s="32"/>
      <c r="AA233" s="32"/>
      <c r="AB233" s="32"/>
      <c r="AC233" s="3752"/>
      <c r="AD233" s="3752"/>
      <c r="AE233" s="32"/>
      <c r="AF233" s="32"/>
      <c r="AG233" s="32"/>
      <c r="AH233" s="32"/>
      <c r="AI233" s="4318"/>
      <c r="AJ233" s="4131"/>
      <c r="AK233" s="4018"/>
    </row>
    <row r="234" spans="1:37" ht="39.950000000000003" customHeight="1" x14ac:dyDescent="0.2">
      <c r="A234" s="4302" t="s">
        <v>5937</v>
      </c>
      <c r="B234" s="4303"/>
      <c r="C234" s="4404" t="s">
        <v>5692</v>
      </c>
      <c r="D234" s="4405"/>
      <c r="E234" s="4405"/>
      <c r="F234" s="4405"/>
      <c r="G234" s="4406"/>
      <c r="H234" s="3752"/>
      <c r="I234" s="3752"/>
      <c r="J234" s="2743">
        <v>136900</v>
      </c>
      <c r="K234" s="2744"/>
      <c r="L234" s="2744"/>
      <c r="M234" s="2744"/>
      <c r="N234" s="2745"/>
      <c r="O234" s="3752"/>
      <c r="P234" s="3752"/>
      <c r="Q234" s="2743">
        <v>136900</v>
      </c>
      <c r="R234" s="2744"/>
      <c r="S234" s="2744"/>
      <c r="T234" s="2744"/>
      <c r="U234" s="2745"/>
      <c r="V234" s="3752"/>
      <c r="W234" s="3752"/>
      <c r="X234" s="2743">
        <v>136900</v>
      </c>
      <c r="Y234" s="2744"/>
      <c r="Z234" s="2744"/>
      <c r="AA234" s="2744"/>
      <c r="AB234" s="2745"/>
      <c r="AC234" s="3752"/>
      <c r="AD234" s="3752"/>
      <c r="AE234" s="4386" t="s">
        <v>6293</v>
      </c>
      <c r="AF234" s="4387"/>
      <c r="AG234" s="4387"/>
      <c r="AH234" s="4388"/>
      <c r="AI234" s="4318"/>
      <c r="AJ234" s="4131"/>
      <c r="AK234" s="4018"/>
    </row>
    <row r="235" spans="1:37" ht="39.950000000000003" customHeight="1" x14ac:dyDescent="0.2">
      <c r="A235" s="4302" t="s">
        <v>5938</v>
      </c>
      <c r="B235" s="4544"/>
      <c r="C235" s="4401" t="s">
        <v>6203</v>
      </c>
      <c r="D235" s="4402"/>
      <c r="E235" s="4402"/>
      <c r="F235" s="4402"/>
      <c r="G235" s="4403"/>
      <c r="H235" s="3752"/>
      <c r="I235" s="3752"/>
      <c r="J235" s="4401" t="s">
        <v>6204</v>
      </c>
      <c r="K235" s="4402"/>
      <c r="L235" s="4402"/>
      <c r="M235" s="4402"/>
      <c r="N235" s="4403"/>
      <c r="O235" s="3752"/>
      <c r="P235" s="3752"/>
      <c r="Q235" s="4401" t="s">
        <v>6203</v>
      </c>
      <c r="R235" s="4402"/>
      <c r="S235" s="4402"/>
      <c r="T235" s="4402"/>
      <c r="U235" s="4403"/>
      <c r="V235" s="3752"/>
      <c r="W235" s="3752"/>
      <c r="X235" s="4401" t="s">
        <v>6263</v>
      </c>
      <c r="Y235" s="4402"/>
      <c r="Z235" s="4402"/>
      <c r="AA235" s="4402"/>
      <c r="AB235" s="4403"/>
      <c r="AC235" s="3752"/>
      <c r="AD235" s="3752"/>
      <c r="AE235" s="71"/>
      <c r="AF235" s="71"/>
      <c r="AG235" s="44"/>
      <c r="AH235" s="44"/>
      <c r="AI235" s="4318"/>
      <c r="AJ235" s="4131"/>
      <c r="AK235" s="4018"/>
    </row>
    <row r="236" spans="1:37" ht="39.950000000000003" customHeight="1" x14ac:dyDescent="0.2">
      <c r="A236" s="4302" t="s">
        <v>5930</v>
      </c>
      <c r="B236" s="4544"/>
      <c r="C236" s="3864" t="s">
        <v>6201</v>
      </c>
      <c r="D236" s="4165"/>
      <c r="E236" s="4165"/>
      <c r="F236" s="4165"/>
      <c r="G236" s="3865"/>
      <c r="H236" s="3752"/>
      <c r="I236" s="3752"/>
      <c r="J236" s="3864" t="s">
        <v>6202</v>
      </c>
      <c r="K236" s="4165"/>
      <c r="L236" s="4165"/>
      <c r="M236" s="4165"/>
      <c r="N236" s="3865"/>
      <c r="O236" s="3752"/>
      <c r="P236" s="3752"/>
      <c r="Q236" s="2743">
        <v>136900</v>
      </c>
      <c r="R236" s="2744"/>
      <c r="S236" s="2744"/>
      <c r="T236" s="2744"/>
      <c r="U236" s="2745"/>
      <c r="V236" s="3752"/>
      <c r="W236" s="3752"/>
      <c r="X236" s="2743">
        <v>136900</v>
      </c>
      <c r="Y236" s="2744"/>
      <c r="Z236" s="2744"/>
      <c r="AA236" s="2744"/>
      <c r="AB236" s="2745"/>
      <c r="AC236" s="3752"/>
      <c r="AD236" s="3752"/>
      <c r="AE236" s="2743">
        <v>136900</v>
      </c>
      <c r="AF236" s="2744"/>
      <c r="AG236" s="2744"/>
      <c r="AH236" s="2745"/>
      <c r="AI236" s="4318"/>
      <c r="AJ236" s="4131"/>
      <c r="AK236" s="4018"/>
    </row>
    <row r="237" spans="1:37" ht="39.950000000000003" customHeight="1" x14ac:dyDescent="0.2">
      <c r="A237" s="4302" t="s">
        <v>5929</v>
      </c>
      <c r="B237" s="4544"/>
      <c r="C237" s="48"/>
      <c r="D237" s="69"/>
      <c r="E237" s="69"/>
      <c r="F237" s="69"/>
      <c r="G237" s="69"/>
      <c r="H237" s="3752"/>
      <c r="I237" s="3752"/>
      <c r="J237" s="75"/>
      <c r="K237" s="75"/>
      <c r="L237" s="75"/>
      <c r="M237" s="44"/>
      <c r="N237" s="35"/>
      <c r="O237" s="3752"/>
      <c r="P237" s="3752"/>
      <c r="Q237" s="71"/>
      <c r="R237" s="71"/>
      <c r="S237" s="71"/>
      <c r="T237" s="71"/>
      <c r="U237" s="71"/>
      <c r="V237" s="3752"/>
      <c r="W237" s="3752"/>
      <c r="X237" s="48"/>
      <c r="Y237" s="72"/>
      <c r="Z237" s="72"/>
      <c r="AA237" s="72"/>
      <c r="AB237" s="72"/>
      <c r="AC237" s="3752"/>
      <c r="AD237" s="3752"/>
      <c r="AE237" s="71"/>
      <c r="AF237" s="71"/>
      <c r="AG237" s="44"/>
      <c r="AH237" s="44"/>
      <c r="AI237" s="4318"/>
      <c r="AJ237" s="4131"/>
      <c r="AK237" s="4018"/>
    </row>
    <row r="238" spans="1:37" ht="39.950000000000003" customHeight="1" x14ac:dyDescent="0.2">
      <c r="A238" s="4302" t="s">
        <v>5939</v>
      </c>
      <c r="B238" s="4544"/>
      <c r="C238" s="48"/>
      <c r="D238" s="69"/>
      <c r="E238" s="69"/>
      <c r="F238" s="69"/>
      <c r="G238" s="69"/>
      <c r="H238" s="3752"/>
      <c r="I238" s="3752"/>
      <c r="J238" s="71"/>
      <c r="K238" s="71"/>
      <c r="L238" s="71"/>
      <c r="M238" s="44"/>
      <c r="N238" s="59"/>
      <c r="O238" s="3752"/>
      <c r="P238" s="3752"/>
      <c r="Q238" s="81"/>
      <c r="R238" s="81"/>
      <c r="S238" s="81"/>
      <c r="T238" s="81"/>
      <c r="U238" s="81"/>
      <c r="V238" s="3752"/>
      <c r="W238" s="3752"/>
      <c r="X238" s="48"/>
      <c r="Y238" s="69"/>
      <c r="Z238" s="69"/>
      <c r="AA238" s="69"/>
      <c r="AB238" s="69"/>
      <c r="AC238" s="3752"/>
      <c r="AD238" s="3752"/>
      <c r="AE238" s="71"/>
      <c r="AF238" s="71"/>
      <c r="AG238" s="44"/>
      <c r="AH238" s="44"/>
      <c r="AI238" s="4318"/>
      <c r="AJ238" s="4131"/>
      <c r="AK238" s="4018"/>
    </row>
    <row r="239" spans="1:37" ht="39.950000000000003" customHeight="1" x14ac:dyDescent="0.2">
      <c r="A239" s="4302" t="s">
        <v>5940</v>
      </c>
      <c r="B239" s="4544"/>
      <c r="C239" s="4370" t="s">
        <v>2842</v>
      </c>
      <c r="D239" s="4371"/>
      <c r="E239" s="4371"/>
      <c r="F239" s="4371"/>
      <c r="G239" s="4374"/>
      <c r="H239" s="3752"/>
      <c r="I239" s="3752"/>
      <c r="J239" s="4370" t="s">
        <v>2842</v>
      </c>
      <c r="K239" s="4371"/>
      <c r="L239" s="4371"/>
      <c r="M239" s="4371"/>
      <c r="N239" s="4374"/>
      <c r="O239" s="3752"/>
      <c r="P239" s="3752"/>
      <c r="Q239" s="4370" t="s">
        <v>2842</v>
      </c>
      <c r="R239" s="4371"/>
      <c r="S239" s="4371"/>
      <c r="T239" s="4371"/>
      <c r="U239" s="4374"/>
      <c r="V239" s="3752"/>
      <c r="W239" s="3752"/>
      <c r="X239" s="4370" t="s">
        <v>2842</v>
      </c>
      <c r="Y239" s="4371"/>
      <c r="Z239" s="4371"/>
      <c r="AA239" s="4371"/>
      <c r="AB239" s="4374"/>
      <c r="AC239" s="3752"/>
      <c r="AD239" s="3752"/>
      <c r="AE239" s="4370" t="s">
        <v>2842</v>
      </c>
      <c r="AF239" s="4371"/>
      <c r="AG239" s="4371"/>
      <c r="AH239" s="4374"/>
      <c r="AI239" s="4318"/>
      <c r="AJ239" s="4131"/>
      <c r="AK239" s="4018"/>
    </row>
    <row r="240" spans="1:37" ht="39.950000000000003" customHeight="1" x14ac:dyDescent="0.2">
      <c r="A240" s="3481" t="s">
        <v>5927</v>
      </c>
      <c r="B240" s="3482"/>
      <c r="C240" s="4370" t="s">
        <v>2842</v>
      </c>
      <c r="D240" s="4371"/>
      <c r="E240" s="4371"/>
      <c r="F240" s="4371"/>
      <c r="G240" s="4374"/>
      <c r="H240" s="3752"/>
      <c r="I240" s="3752"/>
      <c r="J240" s="4370" t="s">
        <v>2842</v>
      </c>
      <c r="K240" s="4371"/>
      <c r="L240" s="4371"/>
      <c r="M240" s="4371"/>
      <c r="N240" s="4374"/>
      <c r="O240" s="3752"/>
      <c r="P240" s="3752"/>
      <c r="Q240" s="4370" t="s">
        <v>2842</v>
      </c>
      <c r="R240" s="4371"/>
      <c r="S240" s="4371"/>
      <c r="T240" s="4371"/>
      <c r="U240" s="4374"/>
      <c r="V240" s="3752"/>
      <c r="W240" s="3752"/>
      <c r="X240" s="4370" t="s">
        <v>2842</v>
      </c>
      <c r="Y240" s="4371"/>
      <c r="Z240" s="4371"/>
      <c r="AA240" s="4371"/>
      <c r="AB240" s="4374"/>
      <c r="AC240" s="3752"/>
      <c r="AD240" s="3752"/>
      <c r="AE240" s="4370" t="s">
        <v>2842</v>
      </c>
      <c r="AF240" s="4371"/>
      <c r="AG240" s="4371"/>
      <c r="AH240" s="4374"/>
      <c r="AI240" s="4318"/>
      <c r="AJ240" s="4131"/>
      <c r="AK240" s="4018"/>
    </row>
    <row r="241" spans="1:37" ht="39.950000000000003" customHeight="1" x14ac:dyDescent="0.2">
      <c r="A241" s="4300" t="s">
        <v>5923</v>
      </c>
      <c r="B241" s="4621"/>
      <c r="C241" s="48"/>
      <c r="D241" s="39"/>
      <c r="E241" s="39"/>
      <c r="F241" s="39"/>
      <c r="G241" s="39"/>
      <c r="H241" s="3752"/>
      <c r="I241" s="3752"/>
      <c r="J241" s="48"/>
      <c r="K241" s="39"/>
      <c r="L241" s="39"/>
      <c r="M241" s="39"/>
      <c r="N241" s="39"/>
      <c r="O241" s="3752"/>
      <c r="P241" s="3752"/>
      <c r="Q241" s="48"/>
      <c r="R241" s="39"/>
      <c r="S241" s="39"/>
      <c r="T241" s="39"/>
      <c r="U241" s="39"/>
      <c r="V241" s="3752"/>
      <c r="W241" s="3752"/>
      <c r="X241" s="48"/>
      <c r="Y241" s="39"/>
      <c r="Z241" s="39"/>
      <c r="AA241" s="39"/>
      <c r="AB241" s="39"/>
      <c r="AC241" s="3752"/>
      <c r="AD241" s="3752"/>
      <c r="AE241" s="31"/>
      <c r="AF241" s="31"/>
      <c r="AG241" s="44"/>
      <c r="AH241" s="44"/>
      <c r="AI241" s="4318"/>
      <c r="AJ241" s="4131"/>
      <c r="AK241" s="4018"/>
    </row>
    <row r="242" spans="1:37" ht="39.950000000000003" customHeight="1" x14ac:dyDescent="0.2">
      <c r="A242" s="4302" t="s">
        <v>5924</v>
      </c>
      <c r="B242" s="4544"/>
      <c r="C242" s="2743">
        <v>136900</v>
      </c>
      <c r="D242" s="2744"/>
      <c r="E242" s="2744"/>
      <c r="F242" s="2744"/>
      <c r="G242" s="2745"/>
      <c r="H242" s="3752"/>
      <c r="I242" s="3752"/>
      <c r="J242" s="2743">
        <v>136900</v>
      </c>
      <c r="K242" s="2744"/>
      <c r="L242" s="2744"/>
      <c r="M242" s="2744"/>
      <c r="N242" s="2745"/>
      <c r="O242" s="3752"/>
      <c r="P242" s="3752"/>
      <c r="Q242" s="2743">
        <v>136900</v>
      </c>
      <c r="R242" s="2744"/>
      <c r="S242" s="2744"/>
      <c r="T242" s="2744"/>
      <c r="U242" s="2745"/>
      <c r="V242" s="3752"/>
      <c r="W242" s="3752"/>
      <c r="X242" s="2743">
        <v>136900</v>
      </c>
      <c r="Y242" s="2744"/>
      <c r="Z242" s="2744"/>
      <c r="AA242" s="2744"/>
      <c r="AB242" s="2745"/>
      <c r="AC242" s="3752"/>
      <c r="AD242" s="3752"/>
      <c r="AE242" s="2743">
        <v>136900</v>
      </c>
      <c r="AF242" s="2744"/>
      <c r="AG242" s="2744"/>
      <c r="AH242" s="2745"/>
      <c r="AI242" s="4318"/>
      <c r="AJ242" s="4131"/>
      <c r="AK242" s="4018"/>
    </row>
    <row r="243" spans="1:37" ht="39.950000000000003" customHeight="1" x14ac:dyDescent="0.2">
      <c r="A243" s="3481" t="s">
        <v>5928</v>
      </c>
      <c r="B243" s="3482"/>
      <c r="C243" s="3864" t="s">
        <v>6205</v>
      </c>
      <c r="D243" s="4165"/>
      <c r="E243" s="4165"/>
      <c r="F243" s="4165"/>
      <c r="G243" s="3865"/>
      <c r="H243" s="3752"/>
      <c r="I243" s="3752"/>
      <c r="J243" s="3864" t="s">
        <v>5692</v>
      </c>
      <c r="K243" s="4165"/>
      <c r="L243" s="4165"/>
      <c r="M243" s="4165"/>
      <c r="N243" s="3865"/>
      <c r="O243" s="3752"/>
      <c r="P243" s="3752"/>
      <c r="Q243" s="3864" t="s">
        <v>5867</v>
      </c>
      <c r="R243" s="4165"/>
      <c r="S243" s="4165"/>
      <c r="T243" s="4165"/>
      <c r="U243" s="3865"/>
      <c r="V243" s="3752"/>
      <c r="W243" s="3752"/>
      <c r="X243" s="3864" t="s">
        <v>5867</v>
      </c>
      <c r="Y243" s="4165"/>
      <c r="Z243" s="4165"/>
      <c r="AA243" s="4165"/>
      <c r="AB243" s="3865"/>
      <c r="AC243" s="3752"/>
      <c r="AD243" s="3752"/>
      <c r="AE243" s="3864" t="s">
        <v>5692</v>
      </c>
      <c r="AF243" s="4165"/>
      <c r="AG243" s="4165"/>
      <c r="AH243" s="3865"/>
      <c r="AI243" s="4318"/>
      <c r="AJ243" s="4131"/>
      <c r="AK243" s="4018"/>
    </row>
    <row r="244" spans="1:37" ht="39.950000000000003" customHeight="1" x14ac:dyDescent="0.2">
      <c r="A244" s="4302" t="s">
        <v>5925</v>
      </c>
      <c r="B244" s="4544"/>
      <c r="C244" s="3354" t="s">
        <v>4485</v>
      </c>
      <c r="D244" s="3355"/>
      <c r="E244" s="3355"/>
      <c r="F244" s="3355"/>
      <c r="G244" s="3356"/>
      <c r="H244" s="3752"/>
      <c r="I244" s="3752"/>
      <c r="J244" s="3354" t="s">
        <v>4485</v>
      </c>
      <c r="K244" s="3355"/>
      <c r="L244" s="3355"/>
      <c r="M244" s="3355"/>
      <c r="N244" s="3356"/>
      <c r="O244" s="3752"/>
      <c r="P244" s="3752"/>
      <c r="Q244" s="3354" t="s">
        <v>4485</v>
      </c>
      <c r="R244" s="3355"/>
      <c r="S244" s="3355"/>
      <c r="T244" s="3355"/>
      <c r="U244" s="3356"/>
      <c r="V244" s="3752"/>
      <c r="W244" s="3752"/>
      <c r="X244" s="3354" t="s">
        <v>4485</v>
      </c>
      <c r="Y244" s="3355"/>
      <c r="Z244" s="3355"/>
      <c r="AA244" s="3355"/>
      <c r="AB244" s="3356"/>
      <c r="AC244" s="3752"/>
      <c r="AD244" s="3752"/>
      <c r="AE244" s="3354" t="s">
        <v>4485</v>
      </c>
      <c r="AF244" s="3355"/>
      <c r="AG244" s="3355"/>
      <c r="AH244" s="3356"/>
      <c r="AI244" s="4318"/>
      <c r="AJ244" s="4131"/>
      <c r="AK244" s="4018"/>
    </row>
    <row r="245" spans="1:37" ht="39.950000000000003" customHeight="1" x14ac:dyDescent="0.2">
      <c r="A245" s="4311" t="s">
        <v>5926</v>
      </c>
      <c r="B245" s="4312"/>
      <c r="C245" s="34"/>
      <c r="D245" s="35"/>
      <c r="E245" s="50"/>
      <c r="F245" s="35"/>
      <c r="G245" s="35"/>
      <c r="H245" s="3752"/>
      <c r="I245" s="3752"/>
      <c r="J245" s="35"/>
      <c r="K245" s="35"/>
      <c r="L245" s="35"/>
      <c r="M245" s="44"/>
      <c r="N245" s="35"/>
      <c r="O245" s="3752"/>
      <c r="P245" s="3752"/>
      <c r="Q245" s="35"/>
      <c r="R245" s="35"/>
      <c r="S245" s="35"/>
      <c r="T245" s="35"/>
      <c r="U245" s="35"/>
      <c r="V245" s="3752"/>
      <c r="W245" s="3752"/>
      <c r="X245" s="48"/>
      <c r="Y245" s="32"/>
      <c r="Z245" s="32"/>
      <c r="AA245" s="32"/>
      <c r="AB245" s="32"/>
      <c r="AC245" s="3752"/>
      <c r="AD245" s="3752"/>
      <c r="AE245" s="31"/>
      <c r="AF245" s="31"/>
      <c r="AG245" s="44"/>
      <c r="AH245" s="44"/>
      <c r="AI245" s="4318"/>
      <c r="AJ245" s="4131"/>
      <c r="AK245" s="4018"/>
    </row>
    <row r="246" spans="1:37" ht="39.950000000000003" customHeight="1" x14ac:dyDescent="0.2">
      <c r="A246" s="4256">
        <v>59</v>
      </c>
      <c r="B246" s="4257"/>
      <c r="C246" s="4394" t="s">
        <v>6051</v>
      </c>
      <c r="D246" s="4395"/>
      <c r="E246" s="4395"/>
      <c r="F246" s="4395"/>
      <c r="G246" s="4396"/>
      <c r="H246" s="3752"/>
      <c r="I246" s="3752"/>
      <c r="J246" s="4394" t="s">
        <v>6052</v>
      </c>
      <c r="K246" s="4395"/>
      <c r="L246" s="4395"/>
      <c r="M246" s="4395"/>
      <c r="N246" s="4396"/>
      <c r="O246" s="3752"/>
      <c r="P246" s="3752"/>
      <c r="Q246" s="4649" t="s">
        <v>6206</v>
      </c>
      <c r="R246" s="4649"/>
      <c r="S246" s="4649"/>
      <c r="T246" s="4649"/>
      <c r="U246" s="4649"/>
      <c r="V246" s="3752"/>
      <c r="W246" s="3752"/>
      <c r="X246" s="4632" t="s">
        <v>6207</v>
      </c>
      <c r="Y246" s="4632"/>
      <c r="Z246" s="4632"/>
      <c r="AA246" s="4632"/>
      <c r="AB246" s="4632"/>
      <c r="AC246" s="3752"/>
      <c r="AD246" s="3752"/>
      <c r="AE246" s="4660" t="s">
        <v>6270</v>
      </c>
      <c r="AF246" s="4632"/>
      <c r="AG246" s="4632"/>
      <c r="AH246" s="4661"/>
      <c r="AI246" s="4318"/>
      <c r="AJ246" s="4131"/>
      <c r="AK246" s="4018"/>
    </row>
    <row r="247" spans="1:37" ht="39.950000000000003" customHeight="1" thickBot="1" x14ac:dyDescent="0.25">
      <c r="A247" s="4604">
        <v>60</v>
      </c>
      <c r="B247" s="4605"/>
      <c r="C247" s="41"/>
      <c r="D247" s="42"/>
      <c r="E247" s="50"/>
      <c r="F247" s="42"/>
      <c r="G247" s="42"/>
      <c r="H247" s="4424"/>
      <c r="I247" s="4424"/>
      <c r="J247" s="52"/>
      <c r="K247" s="42"/>
      <c r="L247" s="42"/>
      <c r="M247" s="54"/>
      <c r="N247" s="42"/>
      <c r="O247" s="4424"/>
      <c r="P247" s="4424"/>
      <c r="Q247" s="52"/>
      <c r="R247" s="42"/>
      <c r="S247" s="42"/>
      <c r="T247" s="42"/>
      <c r="U247" s="42"/>
      <c r="V247" s="4424"/>
      <c r="W247" s="4424"/>
      <c r="X247" s="55"/>
      <c r="Y247" s="42"/>
      <c r="Z247" s="42"/>
      <c r="AA247" s="42"/>
      <c r="AB247" s="42"/>
      <c r="AC247" s="4424"/>
      <c r="AD247" s="4424"/>
      <c r="AE247" s="52"/>
      <c r="AF247" s="42"/>
      <c r="AG247" s="54"/>
      <c r="AH247" s="54"/>
      <c r="AI247" s="4385"/>
      <c r="AJ247" s="4629"/>
      <c r="AK247" s="4630"/>
    </row>
    <row r="248" spans="1:37" ht="39.950000000000003" customHeight="1" thickBot="1" x14ac:dyDescent="0.25">
      <c r="A248" s="857">
        <v>1</v>
      </c>
      <c r="B248" s="797" t="s">
        <v>5497</v>
      </c>
      <c r="C248" s="856"/>
      <c r="D248" s="882"/>
      <c r="E248" s="903"/>
      <c r="F248" s="4397" t="s">
        <v>6210</v>
      </c>
      <c r="G248" s="4398"/>
      <c r="H248" s="4398"/>
      <c r="I248" s="4398"/>
      <c r="J248" s="4399"/>
      <c r="K248" s="902"/>
      <c r="L248" s="902"/>
      <c r="M248" s="4893" t="s">
        <v>6218</v>
      </c>
      <c r="N248" s="4894"/>
      <c r="O248" s="4894"/>
      <c r="P248" s="4894"/>
      <c r="Q248" s="4895"/>
      <c r="R248" s="884"/>
      <c r="S248" s="884"/>
      <c r="T248" s="885"/>
      <c r="U248" s="885"/>
      <c r="V248" s="1041"/>
      <c r="W248" s="1041"/>
      <c r="X248" s="885"/>
      <c r="Y248" s="886"/>
      <c r="Z248" s="885"/>
      <c r="AA248" s="885"/>
      <c r="AB248" s="858"/>
      <c r="AC248" s="710"/>
      <c r="AD248" s="710"/>
      <c r="AE248" s="12"/>
      <c r="AF248" s="12"/>
      <c r="AG248" s="12"/>
      <c r="AH248" s="12"/>
      <c r="AI248" s="710"/>
      <c r="AJ248" s="710"/>
      <c r="AK248" s="1046"/>
    </row>
    <row r="249" spans="1:37" ht="39.950000000000003" customHeight="1" thickBot="1" x14ac:dyDescent="0.25">
      <c r="A249" s="797">
        <v>2</v>
      </c>
      <c r="B249" s="824" t="s">
        <v>5497</v>
      </c>
      <c r="C249" s="804"/>
      <c r="D249" s="12"/>
      <c r="E249" s="904"/>
      <c r="F249" s="860"/>
      <c r="G249" s="879"/>
      <c r="H249" s="710"/>
      <c r="I249" s="710"/>
      <c r="J249" s="879"/>
      <c r="K249" s="12"/>
      <c r="L249" s="875"/>
      <c r="M249" s="863"/>
      <c r="N249" s="864"/>
      <c r="O249" s="710"/>
      <c r="P249" s="710"/>
      <c r="Q249" s="867"/>
      <c r="R249" s="867"/>
      <c r="S249" s="451"/>
      <c r="T249" s="881"/>
      <c r="U249" s="879"/>
      <c r="V249" s="710"/>
      <c r="W249" s="710"/>
      <c r="X249" s="879"/>
      <c r="Y249" s="264"/>
      <c r="Z249" s="867"/>
      <c r="AA249" s="214"/>
      <c r="AB249" s="12"/>
      <c r="AC249" s="710"/>
      <c r="AD249" s="710"/>
      <c r="AE249" s="12"/>
      <c r="AF249" s="12"/>
      <c r="AG249" s="12"/>
      <c r="AH249" s="12"/>
      <c r="AI249" s="710"/>
      <c r="AJ249" s="710"/>
      <c r="AK249" s="1046"/>
    </row>
    <row r="250" spans="1:37" ht="39.950000000000003" customHeight="1" thickBot="1" x14ac:dyDescent="0.25">
      <c r="A250" s="797"/>
      <c r="B250" s="797" t="s">
        <v>5498</v>
      </c>
      <c r="C250" s="804"/>
      <c r="D250" s="1130" t="s">
        <v>6189</v>
      </c>
      <c r="E250" s="904"/>
      <c r="F250" s="862"/>
      <c r="G250" s="879"/>
      <c r="H250" s="1032"/>
      <c r="I250" s="710"/>
      <c r="J250" s="908"/>
      <c r="K250" s="451"/>
      <c r="L250" s="862"/>
      <c r="M250" s="2821" t="s">
        <v>6210</v>
      </c>
      <c r="N250" s="2823"/>
      <c r="O250" s="1032"/>
      <c r="P250" s="710"/>
      <c r="Q250" s="1131" t="s">
        <v>6224</v>
      </c>
      <c r="R250" s="4391" t="s">
        <v>6218</v>
      </c>
      <c r="S250" s="4392"/>
      <c r="T250" s="4392"/>
      <c r="U250" s="4392"/>
      <c r="V250" s="4392"/>
      <c r="W250" s="4393"/>
      <c r="X250" s="873"/>
      <c r="Y250" s="872"/>
      <c r="Z250" s="865"/>
      <c r="AA250" s="872"/>
      <c r="AB250" s="858"/>
      <c r="AC250" s="710"/>
      <c r="AD250" s="710"/>
      <c r="AE250" s="12"/>
      <c r="AF250" s="12"/>
      <c r="AG250" s="12"/>
      <c r="AH250" s="12"/>
      <c r="AI250" s="710"/>
      <c r="AJ250" s="710"/>
      <c r="AK250" s="1046"/>
    </row>
    <row r="251" spans="1:37" ht="39.950000000000003" customHeight="1" thickBot="1" x14ac:dyDescent="0.25">
      <c r="A251" s="797"/>
      <c r="B251" s="808" t="s">
        <v>5499</v>
      </c>
      <c r="C251" s="804"/>
      <c r="D251" s="12"/>
      <c r="E251" s="905"/>
      <c r="F251" s="907"/>
      <c r="G251" s="907"/>
      <c r="H251" s="1032"/>
      <c r="I251" s="1033"/>
      <c r="J251" s="880"/>
      <c r="K251" s="880"/>
      <c r="L251" s="880"/>
      <c r="M251" s="880"/>
      <c r="N251" s="866"/>
      <c r="O251" s="710"/>
      <c r="P251" s="710"/>
      <c r="Q251" s="4389" t="s">
        <v>6224</v>
      </c>
      <c r="R251" s="4390"/>
      <c r="S251" s="872"/>
      <c r="T251" s="4681" t="s">
        <v>6226</v>
      </c>
      <c r="U251" s="4682"/>
      <c r="V251" s="1044"/>
      <c r="W251" s="1044"/>
      <c r="X251" s="872"/>
      <c r="Y251" s="872"/>
      <c r="Z251" s="872"/>
      <c r="AA251" s="870"/>
      <c r="AB251" s="12"/>
      <c r="AC251" s="710"/>
      <c r="AD251" s="710"/>
      <c r="AE251" s="12"/>
      <c r="AF251" s="879"/>
      <c r="AG251" s="12"/>
      <c r="AH251" s="12"/>
      <c r="AI251" s="710"/>
      <c r="AJ251" s="710"/>
      <c r="AK251" s="1046"/>
    </row>
    <row r="252" spans="1:37" ht="39.950000000000003" customHeight="1" thickBot="1" x14ac:dyDescent="0.25">
      <c r="A252" s="809"/>
      <c r="B252" s="810"/>
      <c r="C252" s="811"/>
      <c r="D252" s="887"/>
      <c r="E252" s="906"/>
      <c r="F252" s="889"/>
      <c r="G252" s="889"/>
      <c r="H252" s="1034"/>
      <c r="I252" s="1034"/>
      <c r="J252" s="909"/>
      <c r="K252" s="214"/>
      <c r="L252" s="214"/>
      <c r="M252" s="214"/>
      <c r="N252" s="451"/>
      <c r="O252" s="1040"/>
      <c r="P252" s="1040"/>
      <c r="Q252" s="451"/>
      <c r="R252" s="451"/>
      <c r="S252" s="891"/>
      <c r="T252" s="891"/>
      <c r="U252" s="4375" t="s">
        <v>6226</v>
      </c>
      <c r="V252" s="4376"/>
      <c r="W252" s="4376"/>
      <c r="X252" s="4376"/>
      <c r="Y252" s="4376"/>
      <c r="Z252" s="4377"/>
      <c r="AA252" s="451"/>
      <c r="AB252" s="451"/>
      <c r="AC252" s="1040"/>
      <c r="AD252" s="1040"/>
      <c r="AE252" s="451"/>
      <c r="AF252" s="451"/>
      <c r="AG252" s="451"/>
      <c r="AH252" s="451"/>
      <c r="AI252" s="1040"/>
      <c r="AJ252" s="1040"/>
      <c r="AK252" s="1047"/>
    </row>
    <row r="253" spans="1:37" ht="39.950000000000003" customHeight="1" thickBot="1" x14ac:dyDescent="0.25">
      <c r="A253" s="815"/>
      <c r="B253" s="822" t="s">
        <v>5500</v>
      </c>
      <c r="C253" s="4330" t="s">
        <v>6211</v>
      </c>
      <c r="D253" s="4331"/>
      <c r="E253" s="4331"/>
      <c r="F253" s="4331"/>
      <c r="G253" s="4436" t="s">
        <v>6259</v>
      </c>
      <c r="H253" s="4436"/>
      <c r="I253" s="4437"/>
      <c r="J253" s="4650" t="s">
        <v>6260</v>
      </c>
      <c r="K253" s="4335"/>
      <c r="L253" s="4335"/>
      <c r="M253" s="816"/>
      <c r="N253" s="360"/>
      <c r="O253" s="360"/>
      <c r="P253" s="360"/>
      <c r="Q253" s="360"/>
      <c r="R253" s="360"/>
      <c r="Y253" s="360"/>
      <c r="Z253" s="360"/>
      <c r="AA253" s="360"/>
      <c r="AB253" s="360"/>
      <c r="AC253" s="360"/>
      <c r="AD253" s="360"/>
      <c r="AE253" s="360"/>
      <c r="AF253" s="360"/>
      <c r="AG253" s="360"/>
      <c r="AH253" s="360"/>
      <c r="AI253" s="360"/>
      <c r="AJ253" s="360"/>
      <c r="AK253" s="817"/>
    </row>
    <row r="254" spans="1:37" ht="39.950000000000003" customHeight="1" x14ac:dyDescent="0.2">
      <c r="A254" s="818"/>
      <c r="B254" s="823"/>
      <c r="C254" s="4887" t="s">
        <v>6261</v>
      </c>
      <c r="D254" s="4888"/>
      <c r="E254" s="4889"/>
      <c r="F254" s="894"/>
      <c r="G254" s="894"/>
      <c r="K254" s="2"/>
      <c r="AK254" s="819"/>
    </row>
    <row r="255" spans="1:37" ht="39.950000000000003" customHeight="1" thickBot="1" x14ac:dyDescent="0.25">
      <c r="A255" s="820"/>
      <c r="B255" s="824"/>
      <c r="C255" s="210"/>
      <c r="D255" s="210"/>
      <c r="E255" s="210"/>
      <c r="F255" s="210"/>
      <c r="G255" s="210"/>
      <c r="H255" s="210"/>
      <c r="I255" s="210"/>
      <c r="J255" s="210"/>
      <c r="K255" s="210"/>
      <c r="L255" s="895"/>
      <c r="M255" s="210"/>
      <c r="N255" s="210"/>
      <c r="O255" s="210"/>
      <c r="P255" s="210"/>
      <c r="Q255" s="210"/>
      <c r="R255" s="210"/>
      <c r="S255" s="210"/>
      <c r="T255" s="210"/>
      <c r="U255" s="210"/>
      <c r="V255" s="210"/>
      <c r="W255" s="210"/>
      <c r="X255" s="210"/>
      <c r="Y255" s="210"/>
      <c r="Z255" s="210"/>
      <c r="AA255" s="210"/>
      <c r="AB255" s="210"/>
      <c r="AC255" s="210"/>
      <c r="AD255" s="210"/>
      <c r="AE255" s="210"/>
      <c r="AF255" s="210"/>
      <c r="AG255" s="210"/>
      <c r="AH255" s="210"/>
      <c r="AI255" s="210"/>
      <c r="AJ255" s="210"/>
      <c r="AK255" s="821"/>
    </row>
    <row r="256" spans="1:37" ht="39.950000000000003" customHeight="1" thickBot="1" x14ac:dyDescent="0.25"/>
    <row r="257" spans="1:37" ht="39.950000000000003" customHeight="1" x14ac:dyDescent="0.2">
      <c r="A257" s="3065"/>
      <c r="B257" s="3066"/>
      <c r="C257" s="4337" t="s">
        <v>439</v>
      </c>
      <c r="D257" s="4338"/>
      <c r="E257" s="4338"/>
      <c r="F257" s="4338"/>
      <c r="G257" s="2791"/>
      <c r="H257" s="2769"/>
      <c r="I257" s="2770"/>
      <c r="J257" s="2782" t="s">
        <v>3563</v>
      </c>
      <c r="K257" s="2782"/>
      <c r="L257" s="2782"/>
      <c r="M257" s="2783"/>
      <c r="N257" s="2783"/>
      <c r="O257" s="2769"/>
      <c r="P257" s="2770"/>
      <c r="Q257" s="2757" t="s">
        <v>3564</v>
      </c>
      <c r="R257" s="2757"/>
      <c r="S257" s="2757"/>
      <c r="T257" s="2757"/>
      <c r="U257" s="2757"/>
      <c r="V257" s="2769"/>
      <c r="W257" s="2770"/>
      <c r="X257" s="2757" t="s">
        <v>3565</v>
      </c>
      <c r="Y257" s="2757"/>
      <c r="Z257" s="2757"/>
      <c r="AA257" s="2757"/>
      <c r="AB257" s="2757"/>
      <c r="AC257" s="2769"/>
      <c r="AD257" s="2770"/>
      <c r="AE257" s="2757" t="s">
        <v>3566</v>
      </c>
      <c r="AF257" s="2757"/>
      <c r="AG257" s="2757"/>
      <c r="AH257" s="2757"/>
      <c r="AI257" s="2757"/>
      <c r="AJ257" s="2769"/>
      <c r="AK257" s="3066"/>
    </row>
    <row r="258" spans="1:37" ht="39.950000000000003" customHeight="1" x14ac:dyDescent="0.2">
      <c r="A258" s="22" t="s">
        <v>1390</v>
      </c>
      <c r="B258" s="25"/>
      <c r="C258" s="24">
        <v>10</v>
      </c>
      <c r="D258" s="21">
        <v>10</v>
      </c>
      <c r="E258" s="21">
        <v>10</v>
      </c>
      <c r="F258" s="21">
        <v>10</v>
      </c>
      <c r="G258" s="21">
        <v>10</v>
      </c>
      <c r="H258" s="21">
        <v>10</v>
      </c>
      <c r="I258" s="21">
        <v>10</v>
      </c>
      <c r="J258" s="21">
        <v>10</v>
      </c>
      <c r="K258" s="21">
        <v>10</v>
      </c>
      <c r="L258" s="21">
        <v>10</v>
      </c>
      <c r="M258" s="21">
        <v>10</v>
      </c>
      <c r="N258" s="21">
        <v>10</v>
      </c>
      <c r="O258" s="21">
        <v>10</v>
      </c>
      <c r="P258" s="21">
        <v>10</v>
      </c>
      <c r="Q258" s="21">
        <v>10</v>
      </c>
      <c r="R258" s="21">
        <v>10</v>
      </c>
      <c r="S258" s="21">
        <v>10</v>
      </c>
      <c r="T258" s="21">
        <v>10</v>
      </c>
      <c r="U258" s="21">
        <v>10</v>
      </c>
      <c r="V258" s="21">
        <v>10</v>
      </c>
      <c r="W258" s="21">
        <v>10</v>
      </c>
      <c r="X258" s="21">
        <v>10</v>
      </c>
      <c r="Y258" s="21">
        <v>10</v>
      </c>
      <c r="Z258" s="21">
        <v>10</v>
      </c>
      <c r="AA258" s="21">
        <v>10</v>
      </c>
      <c r="AB258" s="21">
        <v>10</v>
      </c>
      <c r="AC258" s="21">
        <v>11</v>
      </c>
      <c r="AD258" s="21">
        <v>11</v>
      </c>
      <c r="AE258" s="21">
        <v>11</v>
      </c>
      <c r="AF258" s="21">
        <v>11</v>
      </c>
      <c r="AG258" s="21">
        <v>11</v>
      </c>
      <c r="AH258" s="21">
        <v>11</v>
      </c>
      <c r="AI258" s="21">
        <v>11</v>
      </c>
      <c r="AJ258" s="21">
        <v>11</v>
      </c>
      <c r="AK258" s="21">
        <v>11</v>
      </c>
    </row>
    <row r="259" spans="1:37" ht="39.950000000000003" customHeight="1" thickBot="1" x14ac:dyDescent="0.25">
      <c r="A259" s="4548" t="s">
        <v>1391</v>
      </c>
      <c r="B259" s="4549"/>
      <c r="C259" s="128">
        <v>6</v>
      </c>
      <c r="D259" s="100">
        <v>7</v>
      </c>
      <c r="E259" s="100">
        <v>8</v>
      </c>
      <c r="F259" s="92">
        <v>9</v>
      </c>
      <c r="G259" s="100">
        <v>10</v>
      </c>
      <c r="H259" s="994">
        <v>11</v>
      </c>
      <c r="I259" s="994">
        <v>12</v>
      </c>
      <c r="J259" s="92">
        <v>13</v>
      </c>
      <c r="K259" s="92">
        <v>14</v>
      </c>
      <c r="L259" s="92">
        <v>15</v>
      </c>
      <c r="M259" s="92">
        <v>16</v>
      </c>
      <c r="N259" s="92">
        <v>17</v>
      </c>
      <c r="O259" s="994">
        <v>18</v>
      </c>
      <c r="P259" s="994">
        <v>19</v>
      </c>
      <c r="Q259" s="92">
        <v>20</v>
      </c>
      <c r="R259" s="92">
        <v>21</v>
      </c>
      <c r="S259" s="92">
        <v>22</v>
      </c>
      <c r="T259" s="92">
        <v>23</v>
      </c>
      <c r="U259" s="92">
        <v>24</v>
      </c>
      <c r="V259" s="994">
        <v>25</v>
      </c>
      <c r="W259" s="994">
        <v>26</v>
      </c>
      <c r="X259" s="92">
        <v>27</v>
      </c>
      <c r="Y259" s="92">
        <v>28</v>
      </c>
      <c r="Z259" s="92">
        <v>29</v>
      </c>
      <c r="AA259" s="92">
        <v>30</v>
      </c>
      <c r="AB259" s="994">
        <v>31</v>
      </c>
      <c r="AC259" s="994">
        <v>1</v>
      </c>
      <c r="AD259" s="994">
        <v>2</v>
      </c>
      <c r="AE259" s="92">
        <v>3</v>
      </c>
      <c r="AF259" s="92">
        <v>4</v>
      </c>
      <c r="AG259" s="92">
        <v>5</v>
      </c>
      <c r="AH259" s="92">
        <v>6</v>
      </c>
      <c r="AI259" s="92">
        <v>7</v>
      </c>
      <c r="AJ259" s="994">
        <v>8</v>
      </c>
      <c r="AK259" s="995">
        <v>9</v>
      </c>
    </row>
    <row r="260" spans="1:37" ht="39.950000000000003" customHeight="1" thickBot="1" x14ac:dyDescent="0.25">
      <c r="A260" s="4586" t="s">
        <v>5936</v>
      </c>
      <c r="B260" s="4587"/>
      <c r="C260" s="4883" t="s">
        <v>6268</v>
      </c>
      <c r="D260" s="4883"/>
      <c r="E260" s="4890" t="s">
        <v>5426</v>
      </c>
      <c r="F260" s="4891"/>
      <c r="G260" s="4892"/>
      <c r="H260" s="3752"/>
      <c r="I260" s="3752"/>
      <c r="J260" s="4651" t="s">
        <v>5426</v>
      </c>
      <c r="K260" s="4652"/>
      <c r="L260" s="4652"/>
      <c r="M260" s="4652"/>
      <c r="N260" s="4653"/>
      <c r="O260" s="3752"/>
      <c r="P260" s="3752"/>
      <c r="Q260" s="4651" t="s">
        <v>5426</v>
      </c>
      <c r="R260" s="4652"/>
      <c r="S260" s="4652"/>
      <c r="T260" s="4652"/>
      <c r="U260" s="4653"/>
      <c r="V260" s="3752"/>
      <c r="W260" s="3752"/>
      <c r="X260" s="4639" t="s">
        <v>5426</v>
      </c>
      <c r="Y260" s="4640"/>
      <c r="Z260" s="4640"/>
      <c r="AA260" s="4641"/>
      <c r="AB260" s="4378" t="s">
        <v>3581</v>
      </c>
      <c r="AC260" s="3752"/>
      <c r="AD260" s="3752"/>
      <c r="AE260" s="4639" t="s">
        <v>5426</v>
      </c>
      <c r="AF260" s="4640"/>
      <c r="AG260" s="4640"/>
      <c r="AH260" s="4640"/>
      <c r="AI260" s="4641"/>
      <c r="AJ260" s="4131"/>
      <c r="AK260" s="4018"/>
    </row>
    <row r="261" spans="1:37" ht="39.950000000000003" customHeight="1" x14ac:dyDescent="0.2">
      <c r="A261" s="4302" t="s">
        <v>5935</v>
      </c>
      <c r="B261" s="4544"/>
      <c r="C261" s="4883" t="s">
        <v>6268</v>
      </c>
      <c r="D261" s="4883"/>
      <c r="E261" s="1136" t="s">
        <v>6308</v>
      </c>
      <c r="F261" s="4096" t="s">
        <v>6355</v>
      </c>
      <c r="G261" s="4882"/>
      <c r="H261" s="3752"/>
      <c r="I261" s="3752"/>
      <c r="J261" s="1138" t="s">
        <v>6320</v>
      </c>
      <c r="K261" s="4350" t="s">
        <v>6329</v>
      </c>
      <c r="L261" s="4351"/>
      <c r="M261" s="4350" t="s">
        <v>6330</v>
      </c>
      <c r="N261" s="4351"/>
      <c r="O261" s="3752"/>
      <c r="P261" s="3752"/>
      <c r="Q261" s="4096" t="s">
        <v>6355</v>
      </c>
      <c r="R261" s="4882"/>
      <c r="S261" s="4654" t="s">
        <v>6340</v>
      </c>
      <c r="T261" s="4654"/>
      <c r="U261" s="4654"/>
      <c r="V261" s="3752"/>
      <c r="W261" s="3752"/>
      <c r="X261" s="5003" t="s">
        <v>6346</v>
      </c>
      <c r="Y261" s="5004"/>
      <c r="Z261" s="5004"/>
      <c r="AA261" s="1150" t="s">
        <v>6357</v>
      </c>
      <c r="AB261" s="4379"/>
      <c r="AC261" s="3752"/>
      <c r="AD261" s="3752"/>
      <c r="AE261" s="4670" t="s">
        <v>6385</v>
      </c>
      <c r="AF261" s="4670"/>
      <c r="AG261" s="4670"/>
      <c r="AH261" s="3980" t="s">
        <v>6356</v>
      </c>
      <c r="AI261" s="3982"/>
      <c r="AJ261" s="4131"/>
      <c r="AK261" s="4018"/>
    </row>
    <row r="262" spans="1:37" ht="39.950000000000003" customHeight="1" x14ac:dyDescent="0.2">
      <c r="A262" s="4302" t="s">
        <v>5934</v>
      </c>
      <c r="B262" s="4544"/>
      <c r="C262" s="1137" t="s">
        <v>6273</v>
      </c>
      <c r="D262" s="1137"/>
      <c r="E262" s="4046" t="s">
        <v>6319</v>
      </c>
      <c r="F262" s="4655"/>
      <c r="G262" s="1137"/>
      <c r="H262" s="3752"/>
      <c r="I262" s="3752"/>
      <c r="J262" s="4348" t="s">
        <v>6276</v>
      </c>
      <c r="K262" s="4349"/>
      <c r="L262" s="4349"/>
      <c r="M262" s="4046" t="s">
        <v>6282</v>
      </c>
      <c r="N262" s="4655"/>
      <c r="O262" s="3752"/>
      <c r="P262" s="3752"/>
      <c r="Q262" s="1153" t="s">
        <v>6369</v>
      </c>
      <c r="R262" s="4058" t="s">
        <v>6341</v>
      </c>
      <c r="S262" s="4058"/>
      <c r="T262" s="4059"/>
      <c r="U262" s="1154" t="s">
        <v>6370</v>
      </c>
      <c r="V262" s="3752"/>
      <c r="W262" s="3752"/>
      <c r="X262" s="4638" t="s">
        <v>6379</v>
      </c>
      <c r="Y262" s="4638"/>
      <c r="Z262" s="4638"/>
      <c r="AA262" s="4638"/>
      <c r="AB262" s="4379"/>
      <c r="AC262" s="3752"/>
      <c r="AD262" s="3752"/>
      <c r="AE262" s="44"/>
      <c r="AF262" s="44"/>
      <c r="AG262" s="4642" t="s">
        <v>6395</v>
      </c>
      <c r="AH262" s="4643"/>
      <c r="AI262" s="4644"/>
      <c r="AJ262" s="4131"/>
      <c r="AK262" s="4018"/>
    </row>
    <row r="263" spans="1:37" ht="39.950000000000003" customHeight="1" x14ac:dyDescent="0.2">
      <c r="A263" s="4302" t="s">
        <v>5933</v>
      </c>
      <c r="B263" s="4544"/>
      <c r="C263" s="1134" t="s">
        <v>6300</v>
      </c>
      <c r="D263" s="4884" t="s">
        <v>6298</v>
      </c>
      <c r="E263" s="4885"/>
      <c r="F263" s="4885"/>
      <c r="G263" s="4886"/>
      <c r="H263" s="3752"/>
      <c r="I263" s="3752"/>
      <c r="J263" s="30"/>
      <c r="K263" s="30"/>
      <c r="L263" s="30"/>
      <c r="M263" s="3744" t="s">
        <v>6283</v>
      </c>
      <c r="N263" s="4380"/>
      <c r="O263" s="3752"/>
      <c r="P263" s="3752"/>
      <c r="Q263" s="4656" t="s">
        <v>6284</v>
      </c>
      <c r="R263" s="4656"/>
      <c r="S263" s="4656"/>
      <c r="T263" s="1152" t="s">
        <v>6368</v>
      </c>
      <c r="U263" s="1151" t="s">
        <v>6367</v>
      </c>
      <c r="V263" s="3752"/>
      <c r="W263" s="3752"/>
      <c r="X263" s="1149"/>
      <c r="Y263" s="1149"/>
      <c r="Z263" s="72"/>
      <c r="AA263" s="72"/>
      <c r="AB263" s="4379"/>
      <c r="AC263" s="3752"/>
      <c r="AD263" s="3752"/>
      <c r="AE263" s="44"/>
      <c r="AF263" s="44"/>
      <c r="AG263" s="44"/>
      <c r="AH263" s="44"/>
      <c r="AI263" s="29"/>
      <c r="AJ263" s="4131"/>
      <c r="AK263" s="4018"/>
    </row>
    <row r="264" spans="1:37" ht="39.950000000000003" customHeight="1" x14ac:dyDescent="0.2">
      <c r="A264" s="4302" t="s">
        <v>5932</v>
      </c>
      <c r="B264" s="4544"/>
      <c r="C264" s="62"/>
      <c r="D264" s="71"/>
      <c r="E264" s="50"/>
      <c r="F264" s="56"/>
      <c r="G264" s="30"/>
      <c r="H264" s="3752"/>
      <c r="I264" s="3752"/>
      <c r="J264" s="4348" t="s">
        <v>6276</v>
      </c>
      <c r="K264" s="4349"/>
      <c r="L264" s="4349"/>
      <c r="M264" s="4999" t="s">
        <v>6288</v>
      </c>
      <c r="N264" s="5000"/>
      <c r="O264" s="3752"/>
      <c r="P264" s="3752"/>
      <c r="Q264" s="4400" t="s">
        <v>6289</v>
      </c>
      <c r="R264" s="4400"/>
      <c r="S264" s="4400"/>
      <c r="T264" s="4050" t="s">
        <v>6366</v>
      </c>
      <c r="U264" s="4051"/>
      <c r="V264" s="3752"/>
      <c r="W264" s="3752"/>
      <c r="X264" s="1152" t="s">
        <v>6371</v>
      </c>
      <c r="Y264" s="1149"/>
      <c r="Z264" s="1149"/>
      <c r="AA264" s="1149"/>
      <c r="AB264" s="4379"/>
      <c r="AC264" s="3752"/>
      <c r="AD264" s="3752"/>
      <c r="AE264" s="44"/>
      <c r="AF264" s="44"/>
      <c r="AG264" s="4642" t="s">
        <v>6396</v>
      </c>
      <c r="AH264" s="4643"/>
      <c r="AI264" s="4644"/>
      <c r="AJ264" s="4131"/>
      <c r="AK264" s="4018"/>
    </row>
    <row r="265" spans="1:37" ht="39.950000000000003" customHeight="1" x14ac:dyDescent="0.2">
      <c r="A265" s="4302" t="s">
        <v>5931</v>
      </c>
      <c r="B265" s="4544"/>
      <c r="C265" s="63"/>
      <c r="D265" s="73"/>
      <c r="E265" s="50"/>
      <c r="F265" s="70"/>
      <c r="G265" s="70"/>
      <c r="H265" s="3752"/>
      <c r="I265" s="3752"/>
      <c r="J265" s="73"/>
      <c r="K265" s="73"/>
      <c r="L265" s="73"/>
      <c r="M265" s="44"/>
      <c r="N265" s="57"/>
      <c r="O265" s="3752"/>
      <c r="P265" s="3752"/>
      <c r="Q265" s="71"/>
      <c r="R265" s="71"/>
      <c r="S265" s="71"/>
      <c r="T265" s="71"/>
      <c r="U265" s="71"/>
      <c r="V265" s="3752"/>
      <c r="W265" s="3752"/>
      <c r="X265" s="802"/>
      <c r="Y265" s="1149"/>
      <c r="Z265" s="1149"/>
      <c r="AA265" s="1149"/>
      <c r="AB265" s="4379"/>
      <c r="AC265" s="3752"/>
      <c r="AD265" s="3752"/>
      <c r="AE265" s="80"/>
      <c r="AF265" s="80"/>
      <c r="AG265" s="44"/>
      <c r="AH265" s="44"/>
      <c r="AI265" s="80"/>
      <c r="AJ265" s="4131"/>
      <c r="AK265" s="4018"/>
    </row>
    <row r="266" spans="1:37" ht="39.950000000000003" customHeight="1" x14ac:dyDescent="0.2">
      <c r="A266" s="4302" t="s">
        <v>5937</v>
      </c>
      <c r="B266" s="4303"/>
      <c r="C266" s="1140" t="s">
        <v>6294</v>
      </c>
      <c r="D266" s="2743">
        <v>136900</v>
      </c>
      <c r="E266" s="2744"/>
      <c r="F266" s="2744"/>
      <c r="G266" s="2745"/>
      <c r="H266" s="3752"/>
      <c r="I266" s="3752"/>
      <c r="J266" s="2743">
        <v>136900</v>
      </c>
      <c r="K266" s="2744"/>
      <c r="L266" s="2744"/>
      <c r="M266" s="2744"/>
      <c r="N266" s="2745"/>
      <c r="O266" s="3752"/>
      <c r="P266" s="3752"/>
      <c r="Q266" s="2743">
        <v>136900</v>
      </c>
      <c r="R266" s="2744"/>
      <c r="S266" s="2744"/>
      <c r="T266" s="2744"/>
      <c r="U266" s="2745"/>
      <c r="V266" s="3752"/>
      <c r="W266" s="3752"/>
      <c r="X266" s="4404" t="s">
        <v>5426</v>
      </c>
      <c r="Y266" s="4405"/>
      <c r="Z266" s="4405"/>
      <c r="AA266" s="4406"/>
      <c r="AB266" s="4379"/>
      <c r="AC266" s="3752"/>
      <c r="AD266" s="3752"/>
      <c r="AE266" s="3599" t="s">
        <v>5426</v>
      </c>
      <c r="AF266" s="3600"/>
      <c r="AG266" s="3600"/>
      <c r="AH266" s="3600"/>
      <c r="AI266" s="3601"/>
      <c r="AJ266" s="4131"/>
      <c r="AK266" s="4018"/>
    </row>
    <row r="267" spans="1:37" ht="39.950000000000003" customHeight="1" x14ac:dyDescent="0.2">
      <c r="A267" s="4302" t="s">
        <v>5938</v>
      </c>
      <c r="B267" s="4544"/>
      <c r="C267" s="63"/>
      <c r="D267" s="73"/>
      <c r="E267" s="50"/>
      <c r="F267" s="70"/>
      <c r="G267" s="70"/>
      <c r="H267" s="3752"/>
      <c r="I267" s="3752"/>
      <c r="J267" s="63"/>
      <c r="K267" s="73"/>
      <c r="L267" s="50"/>
      <c r="M267" s="70"/>
      <c r="N267" s="70"/>
      <c r="O267" s="3752"/>
      <c r="P267" s="3752"/>
      <c r="Q267" s="63"/>
      <c r="R267" s="73"/>
      <c r="S267" s="50"/>
      <c r="T267" s="70"/>
      <c r="U267" s="70"/>
      <c r="V267" s="3752"/>
      <c r="W267" s="3752"/>
      <c r="X267" s="48"/>
      <c r="Y267" s="80"/>
      <c r="Z267" s="80"/>
      <c r="AA267" s="80"/>
      <c r="AB267" s="4379"/>
      <c r="AC267" s="3752"/>
      <c r="AD267" s="3752"/>
      <c r="AE267" s="63"/>
      <c r="AF267" s="73"/>
      <c r="AG267" s="50"/>
      <c r="AH267" s="70"/>
      <c r="AI267" s="70"/>
      <c r="AJ267" s="4131"/>
      <c r="AK267" s="4018"/>
    </row>
    <row r="268" spans="1:37" ht="39.950000000000003" customHeight="1" x14ac:dyDescent="0.2">
      <c r="A268" s="4302" t="s">
        <v>5930</v>
      </c>
      <c r="B268" s="4544"/>
      <c r="C268" s="2743">
        <v>136900</v>
      </c>
      <c r="D268" s="2744"/>
      <c r="E268" s="2744"/>
      <c r="F268" s="2744"/>
      <c r="G268" s="2745"/>
      <c r="H268" s="3752"/>
      <c r="I268" s="3752"/>
      <c r="J268" s="2743">
        <v>136900</v>
      </c>
      <c r="K268" s="2744"/>
      <c r="L268" s="2744"/>
      <c r="M268" s="2744"/>
      <c r="N268" s="2745"/>
      <c r="O268" s="3752"/>
      <c r="P268" s="3752"/>
      <c r="Q268" s="2743">
        <v>136900</v>
      </c>
      <c r="R268" s="2744"/>
      <c r="S268" s="2744"/>
      <c r="T268" s="2744"/>
      <c r="U268" s="2745"/>
      <c r="V268" s="3752"/>
      <c r="W268" s="3752"/>
      <c r="X268" s="1155">
        <v>136900</v>
      </c>
      <c r="Y268" s="4381" t="s">
        <v>5426</v>
      </c>
      <c r="Z268" s="4381"/>
      <c r="AA268" s="4381"/>
      <c r="AB268" s="4379"/>
      <c r="AC268" s="3752"/>
      <c r="AD268" s="3752"/>
      <c r="AE268" s="3599" t="s">
        <v>5426</v>
      </c>
      <c r="AF268" s="3600"/>
      <c r="AG268" s="3600"/>
      <c r="AH268" s="3600"/>
      <c r="AI268" s="3601"/>
      <c r="AJ268" s="4131"/>
      <c r="AK268" s="4018"/>
    </row>
    <row r="269" spans="1:37" ht="39.950000000000003" customHeight="1" x14ac:dyDescent="0.2">
      <c r="A269" s="4302" t="s">
        <v>5929</v>
      </c>
      <c r="B269" s="4544"/>
      <c r="C269" s="48"/>
      <c r="D269" s="72"/>
      <c r="E269" s="72"/>
      <c r="F269" s="72"/>
      <c r="G269" s="72"/>
      <c r="H269" s="3752"/>
      <c r="I269" s="3752"/>
      <c r="J269" s="48"/>
      <c r="K269" s="72"/>
      <c r="L269" s="72"/>
      <c r="M269" s="72"/>
      <c r="N269" s="72"/>
      <c r="O269" s="3752"/>
      <c r="P269" s="3752"/>
      <c r="Q269" s="48"/>
      <c r="R269" s="72"/>
      <c r="S269" s="72"/>
      <c r="T269" s="72"/>
      <c r="U269" s="72"/>
      <c r="V269" s="3752"/>
      <c r="W269" s="3752"/>
      <c r="X269" s="48"/>
      <c r="Y269" s="72"/>
      <c r="Z269" s="72"/>
      <c r="AA269" s="72"/>
      <c r="AB269" s="4379"/>
      <c r="AC269" s="3752"/>
      <c r="AD269" s="3752"/>
      <c r="AE269" s="48"/>
      <c r="AF269" s="72"/>
      <c r="AG269" s="72"/>
      <c r="AH269" s="72"/>
      <c r="AI269" s="72"/>
      <c r="AJ269" s="4131"/>
      <c r="AK269" s="4018"/>
    </row>
    <row r="270" spans="1:37" ht="39.950000000000003" customHeight="1" x14ac:dyDescent="0.2">
      <c r="A270" s="4302" t="s">
        <v>5939</v>
      </c>
      <c r="B270" s="4544"/>
      <c r="C270" s="48"/>
      <c r="D270" s="72"/>
      <c r="E270" s="72"/>
      <c r="F270" s="72"/>
      <c r="G270" s="72"/>
      <c r="H270" s="3752"/>
      <c r="I270" s="3752"/>
      <c r="J270" s="48"/>
      <c r="K270" s="72"/>
      <c r="L270" s="72"/>
      <c r="M270" s="72"/>
      <c r="N270" s="72"/>
      <c r="O270" s="3752"/>
      <c r="P270" s="3752"/>
      <c r="Q270" s="48"/>
      <c r="R270" s="72"/>
      <c r="S270" s="72"/>
      <c r="T270" s="72"/>
      <c r="U270" s="72"/>
      <c r="V270" s="3752"/>
      <c r="W270" s="3752"/>
      <c r="X270" s="48"/>
      <c r="Y270" s="72"/>
      <c r="Z270" s="72"/>
      <c r="AA270" s="72"/>
      <c r="AB270" s="4379"/>
      <c r="AC270" s="3752"/>
      <c r="AD270" s="3752"/>
      <c r="AE270" s="48"/>
      <c r="AF270" s="72"/>
      <c r="AG270" s="72"/>
      <c r="AH270" s="72"/>
      <c r="AI270" s="72"/>
      <c r="AJ270" s="4131"/>
      <c r="AK270" s="4018"/>
    </row>
    <row r="271" spans="1:37" ht="39.950000000000003" customHeight="1" x14ac:dyDescent="0.2">
      <c r="A271" s="4302" t="s">
        <v>5940</v>
      </c>
      <c r="B271" s="4544"/>
      <c r="C271" s="4370" t="s">
        <v>2842</v>
      </c>
      <c r="D271" s="4371"/>
      <c r="E271" s="4371"/>
      <c r="F271" s="4371"/>
      <c r="G271" s="4374"/>
      <c r="H271" s="3752"/>
      <c r="I271" s="3752"/>
      <c r="J271" s="4370" t="s">
        <v>2842</v>
      </c>
      <c r="K271" s="4371"/>
      <c r="L271" s="4371"/>
      <c r="M271" s="4371"/>
      <c r="N271" s="4374"/>
      <c r="O271" s="3752"/>
      <c r="P271" s="3752"/>
      <c r="Q271" s="4370" t="s">
        <v>2842</v>
      </c>
      <c r="R271" s="4374"/>
      <c r="S271" s="4645" t="s">
        <v>6271</v>
      </c>
      <c r="T271" s="4646"/>
      <c r="U271" s="4647"/>
      <c r="V271" s="3752"/>
      <c r="W271" s="3752"/>
      <c r="X271" s="4344" t="s">
        <v>6271</v>
      </c>
      <c r="Y271" s="4345"/>
      <c r="Z271" s="4345"/>
      <c r="AA271" s="4346"/>
      <c r="AB271" s="4379"/>
      <c r="AC271" s="3752"/>
      <c r="AD271" s="3752"/>
      <c r="AE271" s="4344" t="s">
        <v>6271</v>
      </c>
      <c r="AF271" s="4345"/>
      <c r="AG271" s="4345"/>
      <c r="AH271" s="4345"/>
      <c r="AI271" s="4346"/>
      <c r="AJ271" s="4131"/>
      <c r="AK271" s="4018"/>
    </row>
    <row r="272" spans="1:37" ht="39.950000000000003" customHeight="1" x14ac:dyDescent="0.2">
      <c r="A272" s="3481" t="s">
        <v>5927</v>
      </c>
      <c r="B272" s="3482"/>
      <c r="C272" s="4370" t="s">
        <v>2842</v>
      </c>
      <c r="D272" s="4371"/>
      <c r="E272" s="4371"/>
      <c r="F272" s="4371"/>
      <c r="G272" s="4374"/>
      <c r="H272" s="3752"/>
      <c r="I272" s="3752"/>
      <c r="J272" s="4370" t="s">
        <v>2842</v>
      </c>
      <c r="K272" s="4371"/>
      <c r="L272" s="4371"/>
      <c r="M272" s="4371"/>
      <c r="N272" s="4374"/>
      <c r="O272" s="3752"/>
      <c r="P272" s="3752"/>
      <c r="Q272" s="4370" t="s">
        <v>2842</v>
      </c>
      <c r="R272" s="4371"/>
      <c r="S272" s="4371"/>
      <c r="T272" s="4371"/>
      <c r="U272" s="4374"/>
      <c r="V272" s="3752"/>
      <c r="W272" s="3752"/>
      <c r="X272" s="4370" t="s">
        <v>2842</v>
      </c>
      <c r="Y272" s="4371"/>
      <c r="Z272" s="39"/>
      <c r="AA272" s="39"/>
      <c r="AB272" s="4379"/>
      <c r="AC272" s="3752"/>
      <c r="AD272" s="3752"/>
      <c r="AE272" s="48"/>
      <c r="AF272" s="39"/>
      <c r="AG272" s="39"/>
      <c r="AH272" s="39"/>
      <c r="AI272" s="39"/>
      <c r="AJ272" s="4131"/>
      <c r="AK272" s="4018"/>
    </row>
    <row r="273" spans="1:37" ht="39.950000000000003" customHeight="1" x14ac:dyDescent="0.2">
      <c r="A273" s="4300" t="s">
        <v>5923</v>
      </c>
      <c r="B273" s="4621"/>
      <c r="C273" s="48"/>
      <c r="D273" s="39"/>
      <c r="E273" s="39"/>
      <c r="F273" s="39"/>
      <c r="G273" s="39"/>
      <c r="H273" s="3752"/>
      <c r="I273" s="3752"/>
      <c r="J273" s="48"/>
      <c r="K273" s="39"/>
      <c r="L273" s="39"/>
      <c r="M273" s="39"/>
      <c r="N273" s="39"/>
      <c r="O273" s="3752"/>
      <c r="P273" s="3752"/>
      <c r="Q273" s="48"/>
      <c r="R273" s="39"/>
      <c r="S273" s="39"/>
      <c r="T273" s="39"/>
      <c r="U273" s="39"/>
      <c r="V273" s="3752"/>
      <c r="W273" s="3752"/>
      <c r="X273" s="48"/>
      <c r="Y273" s="39"/>
      <c r="Z273" s="39"/>
      <c r="AA273" s="39"/>
      <c r="AB273" s="4379"/>
      <c r="AC273" s="3752"/>
      <c r="AD273" s="3752"/>
      <c r="AE273" s="48"/>
      <c r="AF273" s="39"/>
      <c r="AG273" s="39"/>
      <c r="AH273" s="39"/>
      <c r="AI273" s="39"/>
      <c r="AJ273" s="4131"/>
      <c r="AK273" s="4018"/>
    </row>
    <row r="274" spans="1:37" ht="39.950000000000003" customHeight="1" x14ac:dyDescent="0.2">
      <c r="A274" s="4302" t="s">
        <v>5924</v>
      </c>
      <c r="B274" s="4544"/>
      <c r="C274" s="2743">
        <v>136900</v>
      </c>
      <c r="D274" s="2744"/>
      <c r="E274" s="2744"/>
      <c r="F274" s="2744"/>
      <c r="G274" s="2745"/>
      <c r="H274" s="3752"/>
      <c r="I274" s="3752"/>
      <c r="J274" s="2743">
        <v>136900</v>
      </c>
      <c r="K274" s="2744"/>
      <c r="L274" s="2744"/>
      <c r="M274" s="2744"/>
      <c r="N274" s="2745"/>
      <c r="O274" s="3752"/>
      <c r="P274" s="3752"/>
      <c r="Q274" s="2743">
        <v>136900</v>
      </c>
      <c r="R274" s="2744"/>
      <c r="S274" s="2744"/>
      <c r="T274" s="2744"/>
      <c r="U274" s="2745"/>
      <c r="V274" s="3752"/>
      <c r="W274" s="3752"/>
      <c r="X274" s="2743">
        <v>136900</v>
      </c>
      <c r="Y274" s="2744"/>
      <c r="Z274" s="2744"/>
      <c r="AA274" s="2745"/>
      <c r="AB274" s="4379"/>
      <c r="AC274" s="3752"/>
      <c r="AD274" s="3752"/>
      <c r="AE274" s="2743">
        <v>136900</v>
      </c>
      <c r="AF274" s="2744"/>
      <c r="AG274" s="2744"/>
      <c r="AH274" s="2744"/>
      <c r="AI274" s="2745"/>
      <c r="AJ274" s="4131"/>
      <c r="AK274" s="4018"/>
    </row>
    <row r="275" spans="1:37" ht="39.950000000000003" customHeight="1" x14ac:dyDescent="0.2">
      <c r="A275" s="3481" t="s">
        <v>5928</v>
      </c>
      <c r="B275" s="3482"/>
      <c r="C275" s="5011" t="s">
        <v>5692</v>
      </c>
      <c r="D275" s="5012"/>
      <c r="E275" s="5012"/>
      <c r="F275" s="5012"/>
      <c r="G275" s="5013"/>
      <c r="H275" s="3752"/>
      <c r="I275" s="3752"/>
      <c r="J275" s="2743">
        <v>136900</v>
      </c>
      <c r="K275" s="2744"/>
      <c r="L275" s="2744"/>
      <c r="M275" s="2744"/>
      <c r="N275" s="2745"/>
      <c r="O275" s="3752"/>
      <c r="P275" s="3752"/>
      <c r="Q275" s="2743">
        <v>136900</v>
      </c>
      <c r="R275" s="2744"/>
      <c r="S275" s="2744"/>
      <c r="T275" s="2744"/>
      <c r="U275" s="2745"/>
      <c r="V275" s="3752"/>
      <c r="W275" s="3752"/>
      <c r="X275" s="2743">
        <v>136900</v>
      </c>
      <c r="Y275" s="2744"/>
      <c r="Z275" s="2744"/>
      <c r="AA275" s="2745"/>
      <c r="AB275" s="4379"/>
      <c r="AC275" s="3752"/>
      <c r="AD275" s="3752"/>
      <c r="AE275" s="2743">
        <v>136900</v>
      </c>
      <c r="AF275" s="2744"/>
      <c r="AG275" s="2744"/>
      <c r="AH275" s="2744"/>
      <c r="AI275" s="2745"/>
      <c r="AJ275" s="4131"/>
      <c r="AK275" s="4018"/>
    </row>
    <row r="276" spans="1:37" ht="39.950000000000003" customHeight="1" x14ac:dyDescent="0.2">
      <c r="A276" s="4302" t="s">
        <v>5925</v>
      </c>
      <c r="B276" s="4544"/>
      <c r="C276" s="3354" t="s">
        <v>4485</v>
      </c>
      <c r="D276" s="3355"/>
      <c r="E276" s="3355"/>
      <c r="F276" s="3355"/>
      <c r="G276" s="3356"/>
      <c r="H276" s="3752"/>
      <c r="I276" s="3752"/>
      <c r="J276" s="3354" t="s">
        <v>4485</v>
      </c>
      <c r="K276" s="3355"/>
      <c r="L276" s="3355"/>
      <c r="M276" s="3355"/>
      <c r="N276" s="3356"/>
      <c r="O276" s="3752"/>
      <c r="P276" s="3752"/>
      <c r="Q276" s="3354" t="s">
        <v>4485</v>
      </c>
      <c r="R276" s="3355"/>
      <c r="S276" s="3355"/>
      <c r="T276" s="3355"/>
      <c r="U276" s="3356"/>
      <c r="V276" s="3752"/>
      <c r="W276" s="3752"/>
      <c r="X276" s="3354" t="s">
        <v>4485</v>
      </c>
      <c r="Y276" s="3355"/>
      <c r="Z276" s="3355"/>
      <c r="AA276" s="3356"/>
      <c r="AB276" s="4379"/>
      <c r="AC276" s="3752"/>
      <c r="AD276" s="3752"/>
      <c r="AE276" s="3354" t="s">
        <v>4485</v>
      </c>
      <c r="AF276" s="3355"/>
      <c r="AG276" s="3355"/>
      <c r="AH276" s="3355"/>
      <c r="AI276" s="3356"/>
      <c r="AJ276" s="4131"/>
      <c r="AK276" s="4018"/>
    </row>
    <row r="277" spans="1:37" ht="39.950000000000003" customHeight="1" x14ac:dyDescent="0.2">
      <c r="A277" s="4311" t="s">
        <v>5926</v>
      </c>
      <c r="B277" s="4312"/>
      <c r="C277" s="34"/>
      <c r="D277" s="35"/>
      <c r="E277" s="50"/>
      <c r="F277" s="35"/>
      <c r="G277" s="35"/>
      <c r="H277" s="3752"/>
      <c r="I277" s="3752"/>
      <c r="J277" s="35"/>
      <c r="K277" s="35"/>
      <c r="L277" s="35"/>
      <c r="M277" s="44"/>
      <c r="N277" s="35"/>
      <c r="O277" s="3752"/>
      <c r="P277" s="3752"/>
      <c r="Q277" s="35"/>
      <c r="R277" s="35"/>
      <c r="S277" s="35"/>
      <c r="T277" s="35"/>
      <c r="U277" s="35"/>
      <c r="V277" s="3752"/>
      <c r="W277" s="3752"/>
      <c r="X277" s="48"/>
      <c r="Y277" s="32"/>
      <c r="Z277" s="32"/>
      <c r="AA277" s="32"/>
      <c r="AB277" s="4379"/>
      <c r="AC277" s="3752"/>
      <c r="AD277" s="3752"/>
      <c r="AE277" s="31"/>
      <c r="AF277" s="31"/>
      <c r="AG277" s="44"/>
      <c r="AH277" s="44"/>
      <c r="AI277" s="32"/>
      <c r="AJ277" s="4131"/>
      <c r="AK277" s="4018"/>
    </row>
    <row r="278" spans="1:37" ht="39.950000000000003" customHeight="1" thickBot="1" x14ac:dyDescent="0.25">
      <c r="A278" s="4256">
        <v>59</v>
      </c>
      <c r="B278" s="4257"/>
      <c r="C278" s="1135" t="s">
        <v>6301</v>
      </c>
      <c r="D278" s="5001" t="s">
        <v>5589</v>
      </c>
      <c r="E278" s="5002"/>
      <c r="F278" s="5002"/>
      <c r="G278" s="5002"/>
      <c r="H278" s="3752"/>
      <c r="I278" s="3752"/>
      <c r="J278" s="4394" t="s">
        <v>6272</v>
      </c>
      <c r="K278" s="4395"/>
      <c r="L278" s="4395"/>
      <c r="M278" s="4395"/>
      <c r="N278" s="4396"/>
      <c r="O278" s="3752"/>
      <c r="P278" s="3752"/>
      <c r="Q278" s="4363" t="s">
        <v>6302</v>
      </c>
      <c r="R278" s="4364"/>
      <c r="S278" s="4364"/>
      <c r="T278" s="4364"/>
      <c r="U278" s="4364"/>
      <c r="V278" s="3752"/>
      <c r="W278" s="3752"/>
      <c r="X278" s="48"/>
      <c r="Y278" s="32"/>
      <c r="Z278" s="32"/>
      <c r="AA278" s="32"/>
      <c r="AB278" s="4379"/>
      <c r="AC278" s="3752"/>
      <c r="AD278" s="3752"/>
      <c r="AE278" s="80"/>
      <c r="AF278" s="80"/>
      <c r="AG278" s="44"/>
      <c r="AH278" s="44"/>
      <c r="AI278" s="80"/>
      <c r="AJ278" s="4131"/>
      <c r="AK278" s="4018"/>
    </row>
    <row r="279" spans="1:37" ht="39.950000000000003" customHeight="1" thickBot="1" x14ac:dyDescent="0.25">
      <c r="A279" s="857">
        <v>1</v>
      </c>
      <c r="B279" s="797" t="s">
        <v>5497</v>
      </c>
      <c r="C279" s="4334" t="s">
        <v>6297</v>
      </c>
      <c r="D279" s="4335"/>
      <c r="E279" s="4335"/>
      <c r="F279" s="4336"/>
      <c r="G279" s="883"/>
      <c r="H279" s="1031"/>
      <c r="I279" s="1031"/>
      <c r="J279" s="876"/>
      <c r="K279" s="902"/>
      <c r="M279" s="3854" t="s">
        <v>6338</v>
      </c>
      <c r="N279" s="3855"/>
      <c r="O279" s="710"/>
      <c r="P279" s="1033"/>
      <c r="Q279" s="1148" t="s">
        <v>6338</v>
      </c>
      <c r="R279" s="1145"/>
      <c r="S279" s="884"/>
      <c r="T279" s="885"/>
      <c r="U279" s="885"/>
      <c r="V279" s="1041"/>
      <c r="W279" s="1041"/>
      <c r="X279" s="4359" t="s">
        <v>6373</v>
      </c>
      <c r="Y279" s="4372"/>
      <c r="Z279" s="4360"/>
      <c r="AA279" s="885"/>
      <c r="AB279" s="1032"/>
      <c r="AC279" s="710"/>
      <c r="AD279" s="710"/>
      <c r="AE279" s="4683" t="s">
        <v>6391</v>
      </c>
      <c r="AF279" s="4684"/>
      <c r="AG279" s="4684"/>
      <c r="AH279" s="4685"/>
      <c r="AI279" s="12"/>
      <c r="AJ279" s="710"/>
      <c r="AK279" s="1046"/>
    </row>
    <row r="280" spans="1:37" ht="39.950000000000003" customHeight="1" thickBot="1" x14ac:dyDescent="0.25">
      <c r="A280" s="797">
        <v>2</v>
      </c>
      <c r="B280" s="824" t="s">
        <v>5497</v>
      </c>
      <c r="C280" s="804"/>
      <c r="D280" s="12"/>
      <c r="E280" s="4332" t="s">
        <v>6321</v>
      </c>
      <c r="F280" s="4333"/>
      <c r="G280" s="1141" t="s">
        <v>6337</v>
      </c>
      <c r="H280" s="1144"/>
      <c r="I280" s="1144"/>
      <c r="J280" s="1141" t="s">
        <v>6337</v>
      </c>
      <c r="K280" s="1147"/>
      <c r="L280" s="875"/>
      <c r="M280" s="863"/>
      <c r="N280" s="864"/>
      <c r="O280" s="710"/>
      <c r="P280" s="710"/>
      <c r="Q280" s="867"/>
      <c r="R280" s="867"/>
      <c r="S280" s="451"/>
      <c r="T280" s="881"/>
      <c r="U280" s="879"/>
      <c r="V280" s="710"/>
      <c r="W280" s="710"/>
      <c r="X280" s="879"/>
      <c r="Y280" s="264"/>
      <c r="Z280" s="867"/>
      <c r="AA280" s="214"/>
      <c r="AB280" s="710"/>
      <c r="AC280" s="710"/>
      <c r="AD280" s="710"/>
      <c r="AE280" s="12"/>
      <c r="AF280" s="3977" t="s">
        <v>6390</v>
      </c>
      <c r="AG280" s="4118"/>
      <c r="AH280" s="3978"/>
      <c r="AI280" s="12"/>
      <c r="AJ280" s="710"/>
      <c r="AK280" s="1046"/>
    </row>
    <row r="281" spans="1:37" ht="39.950000000000003" customHeight="1" thickBot="1" x14ac:dyDescent="0.25">
      <c r="A281" s="797"/>
      <c r="B281" s="797" t="s">
        <v>5498</v>
      </c>
      <c r="C281" s="804"/>
      <c r="D281" s="12"/>
      <c r="E281" s="904"/>
      <c r="F281" s="1142" t="s">
        <v>6297</v>
      </c>
      <c r="G281" s="1143" t="s">
        <v>6321</v>
      </c>
      <c r="H281" s="1032"/>
      <c r="I281" s="710"/>
      <c r="J281" s="1143" t="s">
        <v>6321</v>
      </c>
      <c r="K281" s="1141" t="s">
        <v>6337</v>
      </c>
      <c r="L281" s="1142" t="s">
        <v>6297</v>
      </c>
      <c r="N281" s="871"/>
      <c r="O281" s="1032"/>
      <c r="P281" s="710"/>
      <c r="Q281" s="12"/>
      <c r="R281" s="3854" t="s">
        <v>6338</v>
      </c>
      <c r="S281" s="3855"/>
      <c r="T281" s="910"/>
      <c r="U281" s="214"/>
      <c r="V281" s="1039"/>
      <c r="W281" s="1042"/>
      <c r="X281" s="873"/>
      <c r="Y281" s="872"/>
      <c r="Z281" s="4359" t="s">
        <v>6373</v>
      </c>
      <c r="AA281" s="4360"/>
      <c r="AB281" s="1032"/>
      <c r="AC281" s="710"/>
      <c r="AD281" s="710"/>
      <c r="AE281" s="12"/>
      <c r="AF281" s="12"/>
      <c r="AG281" s="12"/>
      <c r="AH281" s="1156" t="s">
        <v>6391</v>
      </c>
      <c r="AI281" s="1003" t="s">
        <v>6390</v>
      </c>
      <c r="AJ281" s="710"/>
      <c r="AK281" s="1046"/>
    </row>
    <row r="282" spans="1:37" ht="39.950000000000003" customHeight="1" thickBot="1" x14ac:dyDescent="0.25">
      <c r="A282" s="797"/>
      <c r="B282" s="808" t="s">
        <v>5499</v>
      </c>
      <c r="C282" s="804"/>
      <c r="D282" s="12"/>
      <c r="E282" s="905"/>
      <c r="G282" s="907"/>
      <c r="H282" s="1032"/>
      <c r="I282" s="1033"/>
      <c r="J282" s="880"/>
      <c r="K282" s="4361" t="s">
        <v>6321</v>
      </c>
      <c r="L282" s="4362"/>
      <c r="M282" s="4362"/>
      <c r="O282" s="1146"/>
      <c r="P282" s="1146"/>
      <c r="Q282" s="1145"/>
      <c r="R282" s="860"/>
      <c r="S282" s="872"/>
      <c r="T282" s="872"/>
      <c r="U282" s="872"/>
      <c r="V282" s="1044"/>
      <c r="W282" s="1044"/>
      <c r="X282" s="872"/>
      <c r="Y282" s="872"/>
      <c r="Z282" s="872"/>
      <c r="AA282" s="870"/>
      <c r="AB282" s="710"/>
      <c r="AC282" s="710"/>
      <c r="AD282" s="710"/>
      <c r="AE282" s="12"/>
      <c r="AF282" s="12"/>
      <c r="AG282" s="12"/>
      <c r="AH282" s="12"/>
      <c r="AI282" s="12"/>
      <c r="AJ282" s="710"/>
      <c r="AK282" s="1046"/>
    </row>
    <row r="283" spans="1:37" ht="39.950000000000003" customHeight="1" thickBot="1" x14ac:dyDescent="0.25">
      <c r="A283" s="809"/>
      <c r="B283" s="810"/>
      <c r="C283" s="1139"/>
      <c r="D283" s="887"/>
      <c r="E283" s="906"/>
      <c r="F283" s="889"/>
      <c r="G283" s="889"/>
      <c r="H283" s="1034"/>
      <c r="I283" s="1034"/>
      <c r="J283" s="909"/>
      <c r="K283" s="887"/>
      <c r="L283" s="887"/>
      <c r="M283" s="887"/>
      <c r="N283" s="887"/>
      <c r="O283" s="1034"/>
      <c r="P283" s="1040"/>
      <c r="Q283" s="451"/>
      <c r="R283" s="451"/>
      <c r="S283" s="891"/>
      <c r="T283" s="891"/>
      <c r="U283" s="891"/>
      <c r="V283" s="1045"/>
      <c r="W283" s="1045"/>
      <c r="X283" s="891"/>
      <c r="Y283" s="214"/>
      <c r="Z283" s="214"/>
      <c r="AA283" s="451"/>
      <c r="AB283" s="1040"/>
      <c r="AC283" s="1040"/>
      <c r="AD283" s="1040"/>
      <c r="AE283" s="451"/>
      <c r="AF283" s="451"/>
      <c r="AG283" s="451"/>
      <c r="AH283" s="451"/>
      <c r="AI283" s="451"/>
      <c r="AJ283" s="1040"/>
      <c r="AK283" s="1047"/>
    </row>
    <row r="284" spans="1:37" ht="39.950000000000003" customHeight="1" thickBot="1" x14ac:dyDescent="0.25">
      <c r="A284" s="815"/>
      <c r="B284" s="822" t="s">
        <v>5500</v>
      </c>
      <c r="C284" s="3532" t="s">
        <v>6303</v>
      </c>
      <c r="D284" s="3532"/>
      <c r="E284" s="4134"/>
      <c r="F284" s="4330" t="s">
        <v>6374</v>
      </c>
      <c r="G284" s="4331"/>
      <c r="H284" s="4331"/>
      <c r="I284" s="4331"/>
      <c r="J284" s="4207" t="s">
        <v>6392</v>
      </c>
      <c r="K284" s="4297"/>
      <c r="L284" s="4297"/>
      <c r="M284" s="4352" t="s">
        <v>6329</v>
      </c>
      <c r="N284" s="4353"/>
      <c r="O284" s="4350" t="s">
        <v>6330</v>
      </c>
      <c r="P284" s="4351"/>
      <c r="S284" s="4365"/>
      <c r="T284" s="4366"/>
      <c r="U284" s="4366"/>
      <c r="Y284" s="360"/>
      <c r="Z284" s="360"/>
      <c r="AA284" s="360"/>
      <c r="AB284" s="360"/>
      <c r="AC284" s="360"/>
      <c r="AD284" s="360"/>
      <c r="AE284" s="360"/>
      <c r="AF284" s="360"/>
      <c r="AG284" s="360"/>
      <c r="AH284" s="360"/>
      <c r="AI284" s="360"/>
      <c r="AJ284" s="360"/>
      <c r="AK284" s="817"/>
    </row>
    <row r="285" spans="1:37" ht="39.950000000000003" customHeight="1" x14ac:dyDescent="0.2">
      <c r="A285" s="818"/>
      <c r="B285" s="823"/>
      <c r="D285" s="893"/>
      <c r="E285" s="893"/>
      <c r="F285" s="894"/>
      <c r="G285" s="894"/>
      <c r="K285" s="2"/>
      <c r="AK285" s="819"/>
    </row>
    <row r="286" spans="1:37" ht="39.950000000000003" customHeight="1" thickBot="1" x14ac:dyDescent="0.25">
      <c r="A286" s="820"/>
      <c r="B286" s="824"/>
      <c r="C286" s="210"/>
      <c r="D286" s="210"/>
      <c r="E286" s="210"/>
      <c r="F286" s="210"/>
      <c r="G286" s="210"/>
      <c r="H286" s="210"/>
      <c r="I286" s="210"/>
      <c r="J286" s="210"/>
      <c r="K286" s="210"/>
      <c r="L286" s="895"/>
      <c r="M286" s="210"/>
      <c r="N286" s="210"/>
      <c r="O286" s="210"/>
      <c r="P286" s="210"/>
      <c r="Q286" s="210"/>
      <c r="R286" s="210"/>
      <c r="S286" s="210"/>
      <c r="T286" s="210"/>
      <c r="U286" s="210"/>
      <c r="V286" s="210"/>
      <c r="W286" s="210"/>
      <c r="X286" s="210"/>
      <c r="Y286" s="210"/>
      <c r="Z286" s="210"/>
      <c r="AA286" s="210"/>
      <c r="AB286" s="210"/>
      <c r="AC286" s="210"/>
      <c r="AD286" s="210"/>
      <c r="AE286" s="210"/>
      <c r="AF286" s="210"/>
      <c r="AG286" s="210"/>
      <c r="AH286" s="210"/>
      <c r="AI286" s="210"/>
      <c r="AJ286" s="210"/>
      <c r="AK286" s="821"/>
    </row>
    <row r="287" spans="1:37" ht="39.950000000000003" customHeight="1" thickBot="1" x14ac:dyDescent="0.25"/>
    <row r="288" spans="1:37" ht="39.950000000000003" customHeight="1" x14ac:dyDescent="0.2">
      <c r="A288" s="3065"/>
      <c r="B288" s="3066"/>
      <c r="C288" s="4337" t="s">
        <v>3567</v>
      </c>
      <c r="D288" s="4338"/>
      <c r="E288" s="4338"/>
      <c r="F288" s="4338"/>
      <c r="G288" s="2791"/>
      <c r="H288" s="2769"/>
      <c r="I288" s="2770"/>
      <c r="J288" s="2782" t="s">
        <v>3568</v>
      </c>
      <c r="K288" s="2782"/>
      <c r="L288" s="2782"/>
      <c r="M288" s="2783"/>
      <c r="N288" s="2783"/>
      <c r="O288" s="2769"/>
      <c r="P288" s="2770"/>
      <c r="Q288" s="2757" t="s">
        <v>3569</v>
      </c>
      <c r="R288" s="2757"/>
      <c r="S288" s="2757"/>
      <c r="T288" s="2757"/>
      <c r="U288" s="2757"/>
      <c r="V288" s="2769"/>
      <c r="W288" s="2770"/>
      <c r="X288" s="2757" t="s">
        <v>3570</v>
      </c>
      <c r="Y288" s="2757"/>
      <c r="Z288" s="2757"/>
      <c r="AA288" s="2757"/>
      <c r="AB288" s="2757"/>
      <c r="AC288" s="2769"/>
      <c r="AD288" s="2770"/>
      <c r="AE288" s="2757" t="s">
        <v>3571</v>
      </c>
      <c r="AF288" s="2757"/>
      <c r="AG288" s="2757"/>
      <c r="AH288" s="2757"/>
      <c r="AI288" s="2757"/>
      <c r="AJ288" s="2769"/>
      <c r="AK288" s="3066"/>
    </row>
    <row r="289" spans="1:37" ht="39.950000000000003" customHeight="1" x14ac:dyDescent="0.2">
      <c r="A289" s="22" t="s">
        <v>1390</v>
      </c>
      <c r="B289" s="25"/>
      <c r="C289" s="21">
        <v>11</v>
      </c>
      <c r="D289" s="21">
        <v>11</v>
      </c>
      <c r="E289" s="21">
        <v>11</v>
      </c>
      <c r="F289" s="21">
        <v>11</v>
      </c>
      <c r="G289" s="21">
        <v>11</v>
      </c>
      <c r="H289" s="21">
        <v>11</v>
      </c>
      <c r="I289" s="21">
        <v>11</v>
      </c>
      <c r="J289" s="21">
        <v>11</v>
      </c>
      <c r="K289" s="21">
        <v>11</v>
      </c>
      <c r="L289" s="21">
        <v>11</v>
      </c>
      <c r="M289" s="21">
        <v>11</v>
      </c>
      <c r="N289" s="21">
        <v>11</v>
      </c>
      <c r="O289" s="21">
        <v>11</v>
      </c>
      <c r="P289" s="21">
        <v>11</v>
      </c>
      <c r="Q289" s="21">
        <v>11</v>
      </c>
      <c r="R289" s="21">
        <v>11</v>
      </c>
      <c r="S289" s="21">
        <v>11</v>
      </c>
      <c r="T289" s="21">
        <v>11</v>
      </c>
      <c r="U289" s="21">
        <v>11</v>
      </c>
      <c r="V289" s="21">
        <v>11</v>
      </c>
      <c r="W289" s="21">
        <v>11</v>
      </c>
      <c r="X289" s="21">
        <v>12</v>
      </c>
      <c r="Y289" s="21">
        <v>12</v>
      </c>
      <c r="Z289" s="21">
        <v>12</v>
      </c>
      <c r="AA289" s="21">
        <v>12</v>
      </c>
      <c r="AB289" s="21">
        <v>12</v>
      </c>
      <c r="AC289" s="21">
        <v>12</v>
      </c>
      <c r="AD289" s="21">
        <v>12</v>
      </c>
      <c r="AE289" s="21">
        <v>12</v>
      </c>
      <c r="AF289" s="21">
        <v>12</v>
      </c>
      <c r="AG289" s="21">
        <v>12</v>
      </c>
      <c r="AH289" s="21">
        <v>12</v>
      </c>
      <c r="AI289" s="21">
        <v>12</v>
      </c>
      <c r="AJ289" s="21">
        <v>12</v>
      </c>
      <c r="AK289" s="21">
        <v>12</v>
      </c>
    </row>
    <row r="290" spans="1:37" ht="39.950000000000003" customHeight="1" thickBot="1" x14ac:dyDescent="0.25">
      <c r="A290" s="4548" t="s">
        <v>1391</v>
      </c>
      <c r="B290" s="4549"/>
      <c r="C290" s="95">
        <v>10</v>
      </c>
      <c r="D290" s="92">
        <v>11</v>
      </c>
      <c r="E290" s="92">
        <v>12</v>
      </c>
      <c r="F290" s="92">
        <v>13</v>
      </c>
      <c r="G290" s="92">
        <v>14</v>
      </c>
      <c r="H290" s="994">
        <v>15</v>
      </c>
      <c r="I290" s="994">
        <v>16</v>
      </c>
      <c r="J290" s="92">
        <v>17</v>
      </c>
      <c r="K290" s="92">
        <v>18</v>
      </c>
      <c r="L290" s="994">
        <v>19</v>
      </c>
      <c r="M290" s="92">
        <v>20</v>
      </c>
      <c r="N290" s="92">
        <v>21</v>
      </c>
      <c r="O290" s="994">
        <v>22</v>
      </c>
      <c r="P290" s="994">
        <v>23</v>
      </c>
      <c r="Q290" s="92">
        <v>24</v>
      </c>
      <c r="R290" s="92">
        <v>25</v>
      </c>
      <c r="S290" s="92">
        <v>26</v>
      </c>
      <c r="T290" s="92">
        <v>27</v>
      </c>
      <c r="U290" s="92">
        <v>28</v>
      </c>
      <c r="V290" s="994">
        <v>29</v>
      </c>
      <c r="W290" s="994">
        <v>30</v>
      </c>
      <c r="X290" s="92">
        <v>1</v>
      </c>
      <c r="Y290" s="92">
        <v>2</v>
      </c>
      <c r="Z290" s="92">
        <v>3</v>
      </c>
      <c r="AA290" s="92">
        <v>4</v>
      </c>
      <c r="AB290" s="92">
        <v>5</v>
      </c>
      <c r="AC290" s="994">
        <v>6</v>
      </c>
      <c r="AD290" s="994">
        <v>7</v>
      </c>
      <c r="AE290" s="92">
        <v>8</v>
      </c>
      <c r="AF290" s="92">
        <v>9</v>
      </c>
      <c r="AG290" s="92">
        <v>10</v>
      </c>
      <c r="AH290" s="92">
        <v>11</v>
      </c>
      <c r="AI290" s="92">
        <v>12</v>
      </c>
      <c r="AJ290" s="994">
        <v>13</v>
      </c>
      <c r="AK290" s="995">
        <v>14</v>
      </c>
    </row>
    <row r="291" spans="1:37" ht="39.950000000000003" customHeight="1" x14ac:dyDescent="0.2">
      <c r="A291" s="4586" t="s">
        <v>5936</v>
      </c>
      <c r="B291" s="4587"/>
      <c r="C291" s="48"/>
      <c r="D291" s="72"/>
      <c r="E291" s="72"/>
      <c r="F291" s="72"/>
      <c r="G291" s="72"/>
      <c r="H291" s="3752"/>
      <c r="I291" s="3752"/>
      <c r="J291" s="87"/>
      <c r="K291" s="87"/>
      <c r="L291" s="4354" t="s">
        <v>3582</v>
      </c>
      <c r="M291" s="88"/>
      <c r="N291" s="27"/>
      <c r="O291" s="3752"/>
      <c r="P291" s="3752"/>
      <c r="Q291" s="89"/>
      <c r="R291" s="26"/>
      <c r="S291" s="27"/>
      <c r="T291" s="27"/>
      <c r="U291" s="27"/>
      <c r="V291" s="3752"/>
      <c r="W291" s="3752"/>
      <c r="X291" s="90"/>
      <c r="Y291" s="28"/>
      <c r="Z291" s="28"/>
      <c r="AA291" s="28"/>
      <c r="AB291" s="28"/>
      <c r="AC291" s="3752"/>
      <c r="AD291" s="3752"/>
      <c r="AE291" s="27"/>
      <c r="AF291" s="27"/>
      <c r="AG291" s="99"/>
      <c r="AH291" s="99"/>
      <c r="AI291" s="27"/>
      <c r="AJ291" s="4131"/>
      <c r="AK291" s="4018"/>
    </row>
    <row r="292" spans="1:37" ht="39.950000000000003" customHeight="1" x14ac:dyDescent="0.2">
      <c r="A292" s="4302" t="s">
        <v>5935</v>
      </c>
      <c r="B292" s="4544"/>
      <c r="C292" s="3980" t="s">
        <v>6356</v>
      </c>
      <c r="D292" s="3981"/>
      <c r="E292" s="3981"/>
      <c r="F292" s="3981"/>
      <c r="G292" s="3982"/>
      <c r="H292" s="3752"/>
      <c r="I292" s="3752"/>
      <c r="J292" s="4152" t="s">
        <v>6462</v>
      </c>
      <c r="K292" s="4347"/>
      <c r="L292" s="4355"/>
      <c r="M292" s="4152" t="s">
        <v>6462</v>
      </c>
      <c r="N292" s="4347"/>
      <c r="O292" s="3752"/>
      <c r="P292" s="3752"/>
      <c r="Q292" s="4367" t="s">
        <v>6463</v>
      </c>
      <c r="R292" s="4368"/>
      <c r="S292" s="4368"/>
      <c r="T292" s="4368"/>
      <c r="U292" s="4369"/>
      <c r="V292" s="3752"/>
      <c r="W292" s="3752"/>
      <c r="X292" s="3135" t="s">
        <v>6504</v>
      </c>
      <c r="Y292" s="3136"/>
      <c r="Z292" s="1161" t="s">
        <v>6494</v>
      </c>
      <c r="AA292" s="1168" t="s">
        <v>6495</v>
      </c>
      <c r="AB292" s="12"/>
      <c r="AC292" s="3752"/>
      <c r="AD292" s="3752"/>
      <c r="AE292" s="31"/>
      <c r="AF292" s="31"/>
      <c r="AG292" s="97"/>
      <c r="AH292" s="97"/>
      <c r="AI292" s="32"/>
      <c r="AJ292" s="4131"/>
      <c r="AK292" s="4018"/>
    </row>
    <row r="293" spans="1:37" ht="39.950000000000003" customHeight="1" x14ac:dyDescent="0.2">
      <c r="A293" s="4302" t="s">
        <v>5934</v>
      </c>
      <c r="B293" s="4544"/>
      <c r="C293" s="4356" t="s">
        <v>6468</v>
      </c>
      <c r="D293" s="4356"/>
      <c r="E293" s="4356"/>
      <c r="F293" s="4356"/>
      <c r="G293" s="11"/>
      <c r="H293" s="3752"/>
      <c r="I293" s="3752"/>
      <c r="J293" s="30"/>
      <c r="K293" s="30"/>
      <c r="L293" s="4355"/>
      <c r="M293" s="44"/>
      <c r="N293" s="30"/>
      <c r="O293" s="3752"/>
      <c r="P293" s="3752"/>
      <c r="Q293" s="31"/>
      <c r="R293" s="32"/>
      <c r="S293" s="32"/>
      <c r="T293" s="32"/>
      <c r="U293" s="32"/>
      <c r="V293" s="3752"/>
      <c r="W293" s="3752"/>
      <c r="X293" s="12"/>
      <c r="Y293" s="4688" t="s">
        <v>6470</v>
      </c>
      <c r="Z293" s="4689"/>
      <c r="AA293" s="4263" t="s">
        <v>6517</v>
      </c>
      <c r="AB293" s="4264"/>
      <c r="AC293" s="3752"/>
      <c r="AD293" s="3752"/>
      <c r="AE293" s="4671" t="s">
        <v>6515</v>
      </c>
      <c r="AF293" s="4672"/>
      <c r="AG293" s="4672"/>
      <c r="AH293" s="4672"/>
      <c r="AI293" s="1170" t="s">
        <v>6530</v>
      </c>
      <c r="AJ293" s="4131"/>
      <c r="AK293" s="4018"/>
    </row>
    <row r="294" spans="1:37" ht="39.950000000000003" customHeight="1" x14ac:dyDescent="0.2">
      <c r="A294" s="4302" t="s">
        <v>5933</v>
      </c>
      <c r="B294" s="4544"/>
      <c r="C294" s="11"/>
      <c r="D294" s="51"/>
      <c r="E294" s="5007" t="s">
        <v>6464</v>
      </c>
      <c r="F294" s="5008"/>
      <c r="G294" s="5009"/>
      <c r="H294" s="3752"/>
      <c r="I294" s="3752"/>
      <c r="J294" s="4357" t="s">
        <v>6465</v>
      </c>
      <c r="K294" s="4358"/>
      <c r="L294" s="4355"/>
      <c r="M294" s="4357" t="s">
        <v>6466</v>
      </c>
      <c r="N294" s="4358"/>
      <c r="O294" s="3752"/>
      <c r="P294" s="3752"/>
      <c r="Q294" s="4357" t="s">
        <v>6467</v>
      </c>
      <c r="R294" s="4358"/>
      <c r="S294" s="4357" t="s">
        <v>6505</v>
      </c>
      <c r="T294" s="4373"/>
      <c r="U294" s="4373"/>
      <c r="V294" s="3752"/>
      <c r="W294" s="3752"/>
      <c r="X294" s="12"/>
      <c r="Y294" s="12"/>
      <c r="Z294" s="12"/>
      <c r="AA294" s="12"/>
      <c r="AB294" s="1174"/>
      <c r="AC294" s="3752"/>
      <c r="AD294" s="3752"/>
      <c r="AE294" s="4693" t="s">
        <v>6559</v>
      </c>
      <c r="AF294" s="4694"/>
      <c r="AG294" s="4216" t="s">
        <v>6560</v>
      </c>
      <c r="AH294" s="4217"/>
      <c r="AI294" s="5010"/>
      <c r="AJ294" s="4131"/>
      <c r="AK294" s="4018"/>
    </row>
    <row r="295" spans="1:37" ht="39.950000000000003" customHeight="1" x14ac:dyDescent="0.2">
      <c r="A295" s="4302" t="s">
        <v>5932</v>
      </c>
      <c r="B295" s="4544"/>
      <c r="C295" s="4341" t="s">
        <v>6476</v>
      </c>
      <c r="D295" s="4342"/>
      <c r="E295" s="4343"/>
      <c r="F295" s="4339" t="s">
        <v>6469</v>
      </c>
      <c r="G295" s="4340"/>
      <c r="H295" s="3752"/>
      <c r="I295" s="3752"/>
      <c r="J295" s="1158" t="s">
        <v>6477</v>
      </c>
      <c r="L295" s="4355"/>
      <c r="N295" s="33"/>
      <c r="O295" s="3752"/>
      <c r="P295" s="3752"/>
      <c r="Q295" s="1157"/>
      <c r="R295" s="1157"/>
      <c r="S295" s="1157"/>
      <c r="T295" s="1157"/>
      <c r="U295" s="30"/>
      <c r="V295" s="3752"/>
      <c r="W295" s="3752"/>
      <c r="X295" s="48"/>
      <c r="Y295" s="72"/>
      <c r="Z295" s="3324" t="s">
        <v>6519</v>
      </c>
      <c r="AA295" s="3325"/>
      <c r="AB295" s="3326"/>
      <c r="AC295" s="3752"/>
      <c r="AD295" s="3752"/>
      <c r="AE295" s="3324" t="s">
        <v>6518</v>
      </c>
      <c r="AF295" s="3325"/>
      <c r="AG295" s="3326"/>
      <c r="AH295" s="4686" t="s">
        <v>6529</v>
      </c>
      <c r="AI295" s="4687"/>
      <c r="AJ295" s="4131"/>
      <c r="AK295" s="4018"/>
    </row>
    <row r="296" spans="1:37" ht="39.950000000000003" customHeight="1" x14ac:dyDescent="0.2">
      <c r="A296" s="4302" t="s">
        <v>5931</v>
      </c>
      <c r="B296" s="4544"/>
      <c r="C296" s="48"/>
      <c r="D296" s="72"/>
      <c r="E296" s="72"/>
      <c r="F296" s="72"/>
      <c r="G296" s="72"/>
      <c r="H296" s="3752"/>
      <c r="I296" s="3752"/>
      <c r="J296" s="71"/>
      <c r="K296" s="71"/>
      <c r="L296" s="4355"/>
      <c r="M296" s="44"/>
      <c r="N296" s="33"/>
      <c r="O296" s="3752"/>
      <c r="P296" s="3752"/>
      <c r="Q296" s="71"/>
      <c r="R296" s="71"/>
      <c r="S296" s="71"/>
      <c r="T296" s="71"/>
      <c r="U296" s="71"/>
      <c r="V296" s="3752"/>
      <c r="W296" s="3752"/>
      <c r="X296" s="48"/>
      <c r="Y296" s="72"/>
      <c r="Z296" s="72"/>
      <c r="AA296" s="72"/>
      <c r="AB296" s="72"/>
      <c r="AC296" s="3752"/>
      <c r="AD296" s="3752"/>
      <c r="AE296" s="80"/>
      <c r="AF296" s="80"/>
      <c r="AG296" s="97"/>
      <c r="AH296" s="97"/>
      <c r="AI296" s="80"/>
      <c r="AJ296" s="4131"/>
      <c r="AK296" s="4018"/>
    </row>
    <row r="297" spans="1:37" ht="39.950000000000003" customHeight="1" x14ac:dyDescent="0.2">
      <c r="A297" s="4302" t="s">
        <v>5937</v>
      </c>
      <c r="B297" s="4303"/>
      <c r="C297" s="3599" t="s">
        <v>5426</v>
      </c>
      <c r="D297" s="3600"/>
      <c r="E297" s="3600"/>
      <c r="F297" s="3600"/>
      <c r="G297" s="3601"/>
      <c r="H297" s="3752"/>
      <c r="I297" s="3752"/>
      <c r="J297" s="73"/>
      <c r="K297" s="73"/>
      <c r="L297" s="4355"/>
      <c r="M297" s="44"/>
      <c r="N297" s="57"/>
      <c r="O297" s="3752"/>
      <c r="P297" s="3752"/>
      <c r="Q297" s="73"/>
      <c r="R297" s="73"/>
      <c r="S297" s="73"/>
      <c r="T297" s="73"/>
      <c r="U297" s="73"/>
      <c r="V297" s="3752"/>
      <c r="W297" s="3752"/>
      <c r="X297" s="48"/>
      <c r="Y297" s="80"/>
      <c r="Z297" s="80"/>
      <c r="AA297" s="80"/>
      <c r="AB297" s="80"/>
      <c r="AC297" s="3752"/>
      <c r="AD297" s="3752"/>
      <c r="AE297" s="31"/>
      <c r="AF297" s="31"/>
      <c r="AG297" s="97"/>
      <c r="AH297" s="97"/>
      <c r="AI297" s="32"/>
      <c r="AJ297" s="4131"/>
      <c r="AK297" s="4018"/>
    </row>
    <row r="298" spans="1:37" ht="39.950000000000003" customHeight="1" x14ac:dyDescent="0.2">
      <c r="A298" s="4302" t="s">
        <v>5938</v>
      </c>
      <c r="B298" s="4544"/>
      <c r="C298" s="3599" t="s">
        <v>5426</v>
      </c>
      <c r="D298" s="3600"/>
      <c r="E298" s="3600"/>
      <c r="F298" s="3600"/>
      <c r="G298" s="3601"/>
      <c r="H298" s="3752"/>
      <c r="I298" s="3752"/>
      <c r="J298" s="74"/>
      <c r="K298" s="74"/>
      <c r="L298" s="4355"/>
      <c r="M298" s="44"/>
      <c r="N298" s="58"/>
      <c r="O298" s="3752"/>
      <c r="P298" s="3752"/>
      <c r="Q298" s="80"/>
      <c r="R298" s="3983" t="s">
        <v>6181</v>
      </c>
      <c r="S298" s="3969"/>
      <c r="T298" s="3970"/>
      <c r="U298" s="73"/>
      <c r="V298" s="3752"/>
      <c r="W298" s="3752"/>
      <c r="X298" s="4690" t="s">
        <v>5422</v>
      </c>
      <c r="Y298" s="4690"/>
      <c r="Z298" s="80"/>
      <c r="AA298" s="80"/>
      <c r="AB298" s="80"/>
      <c r="AC298" s="3752"/>
      <c r="AD298" s="3752"/>
      <c r="AE298" s="31"/>
      <c r="AF298" s="3760" t="s">
        <v>5189</v>
      </c>
      <c r="AG298" s="3761"/>
      <c r="AH298" s="3761"/>
      <c r="AI298" s="3762"/>
      <c r="AJ298" s="4131"/>
      <c r="AK298" s="4018"/>
    </row>
    <row r="299" spans="1:37" ht="39.950000000000003" customHeight="1" x14ac:dyDescent="0.2">
      <c r="A299" s="4302" t="s">
        <v>5930</v>
      </c>
      <c r="B299" s="4544"/>
      <c r="C299" s="3599" t="s">
        <v>5426</v>
      </c>
      <c r="D299" s="3600"/>
      <c r="E299" s="3600"/>
      <c r="F299" s="3600"/>
      <c r="G299" s="3601"/>
      <c r="H299" s="3752"/>
      <c r="I299" s="3752"/>
      <c r="J299" s="71"/>
      <c r="K299" s="71"/>
      <c r="L299" s="4355"/>
      <c r="M299" s="44"/>
      <c r="N299" s="33"/>
      <c r="O299" s="3752"/>
      <c r="P299" s="3752"/>
      <c r="Q299" s="5020" t="s">
        <v>6181</v>
      </c>
      <c r="R299" s="5020"/>
      <c r="S299" s="5020"/>
      <c r="T299" s="4690" t="s">
        <v>5422</v>
      </c>
      <c r="U299" s="4690"/>
      <c r="V299" s="3752"/>
      <c r="W299" s="3752"/>
      <c r="X299" s="4386" t="s">
        <v>6516</v>
      </c>
      <c r="Y299" s="4387"/>
      <c r="Z299" s="4387"/>
      <c r="AA299" s="4387"/>
      <c r="AB299" s="4388"/>
      <c r="AC299" s="3752"/>
      <c r="AD299" s="3752"/>
      <c r="AE299" s="4386" t="s">
        <v>6516</v>
      </c>
      <c r="AF299" s="4387"/>
      <c r="AG299" s="4387"/>
      <c r="AH299" s="4387"/>
      <c r="AI299" s="4388"/>
      <c r="AJ299" s="4131"/>
      <c r="AK299" s="4018"/>
    </row>
    <row r="300" spans="1:37" ht="39.950000000000003" customHeight="1" x14ac:dyDescent="0.2">
      <c r="A300" s="4302" t="s">
        <v>5929</v>
      </c>
      <c r="B300" s="4544"/>
      <c r="C300" s="48"/>
      <c r="D300" s="72"/>
      <c r="E300" s="72"/>
      <c r="F300" s="72"/>
      <c r="G300" s="72"/>
      <c r="H300" s="3752"/>
      <c r="I300" s="3752"/>
      <c r="J300" s="75"/>
      <c r="K300" s="75"/>
      <c r="L300" s="4355"/>
      <c r="M300" s="44"/>
      <c r="N300" s="35"/>
      <c r="O300" s="3752"/>
      <c r="P300" s="3752"/>
      <c r="Q300" s="71"/>
      <c r="R300" s="71"/>
      <c r="S300" s="71"/>
      <c r="T300" s="71"/>
      <c r="U300" s="71"/>
      <c r="V300" s="3752"/>
      <c r="W300" s="3752"/>
      <c r="X300" s="48"/>
      <c r="Y300" s="72"/>
      <c r="Z300" s="72"/>
      <c r="AA300" s="72"/>
      <c r="AB300" s="72"/>
      <c r="AC300" s="3752"/>
      <c r="AD300" s="3752"/>
      <c r="AE300" s="71"/>
      <c r="AF300" s="71"/>
      <c r="AG300" s="97"/>
      <c r="AH300" s="97"/>
      <c r="AI300" s="71"/>
      <c r="AJ300" s="4131"/>
      <c r="AK300" s="4018"/>
    </row>
    <row r="301" spans="1:37" ht="39.950000000000003" customHeight="1" x14ac:dyDescent="0.2">
      <c r="A301" s="4302" t="s">
        <v>5939</v>
      </c>
      <c r="B301" s="4544"/>
      <c r="C301" s="48"/>
      <c r="D301" s="72"/>
      <c r="E301" s="72"/>
      <c r="F301" s="72"/>
      <c r="G301" s="72"/>
      <c r="H301" s="3752"/>
      <c r="I301" s="3752"/>
      <c r="J301" s="71"/>
      <c r="K301" s="71"/>
      <c r="L301" s="4355"/>
      <c r="M301" s="44"/>
      <c r="N301" s="59"/>
      <c r="O301" s="3752"/>
      <c r="P301" s="3752"/>
      <c r="Q301" s="81"/>
      <c r="R301" s="81"/>
      <c r="S301" s="81"/>
      <c r="T301" s="81"/>
      <c r="U301" s="81"/>
      <c r="V301" s="3752"/>
      <c r="W301" s="3752"/>
      <c r="X301" s="48"/>
      <c r="Y301" s="69"/>
      <c r="Z301" s="69"/>
      <c r="AA301" s="69"/>
      <c r="AB301" s="69"/>
      <c r="AC301" s="3752"/>
      <c r="AD301" s="3752"/>
      <c r="AE301" s="79"/>
      <c r="AF301" s="79"/>
      <c r="AG301" s="97"/>
      <c r="AH301" s="97"/>
      <c r="AI301" s="79"/>
      <c r="AJ301" s="4131"/>
      <c r="AK301" s="4018"/>
    </row>
    <row r="302" spans="1:37" ht="39.950000000000003" customHeight="1" x14ac:dyDescent="0.2">
      <c r="A302" s="4302" t="s">
        <v>5940</v>
      </c>
      <c r="B302" s="4544"/>
      <c r="C302" s="4344" t="s">
        <v>6271</v>
      </c>
      <c r="D302" s="4345"/>
      <c r="E302" s="4345"/>
      <c r="F302" s="4345"/>
      <c r="G302" s="4346"/>
      <c r="H302" s="3752"/>
      <c r="I302" s="3752"/>
      <c r="J302" s="77"/>
      <c r="K302" s="77"/>
      <c r="L302" s="4355"/>
      <c r="M302" s="44"/>
      <c r="N302" s="33"/>
      <c r="O302" s="3752"/>
      <c r="P302" s="3752"/>
      <c r="Q302" s="4344" t="s">
        <v>6271</v>
      </c>
      <c r="R302" s="4345"/>
      <c r="S302" s="4345"/>
      <c r="T302" s="4345"/>
      <c r="U302" s="4346"/>
      <c r="V302" s="3752"/>
      <c r="W302" s="3752"/>
      <c r="X302" s="4344" t="s">
        <v>6271</v>
      </c>
      <c r="Y302" s="4345"/>
      <c r="Z302" s="4345"/>
      <c r="AA302" s="4345"/>
      <c r="AB302" s="4346"/>
      <c r="AC302" s="3752"/>
      <c r="AD302" s="3752"/>
      <c r="AE302" s="4673" t="s">
        <v>6271</v>
      </c>
      <c r="AF302" s="4674"/>
      <c r="AG302" s="4674"/>
      <c r="AH302" s="4674"/>
      <c r="AI302" s="4675"/>
      <c r="AJ302" s="4131"/>
      <c r="AK302" s="4018"/>
    </row>
    <row r="303" spans="1:37" ht="39.950000000000003" customHeight="1" x14ac:dyDescent="0.2">
      <c r="A303" s="3481" t="s">
        <v>5927</v>
      </c>
      <c r="B303" s="3482"/>
      <c r="C303" s="4294" t="s">
        <v>5426</v>
      </c>
      <c r="D303" s="4295"/>
      <c r="E303" s="4295"/>
      <c r="F303" s="4295"/>
      <c r="G303" s="4296"/>
      <c r="H303" s="3752"/>
      <c r="I303" s="3752"/>
      <c r="J303" s="37"/>
      <c r="K303" s="37"/>
      <c r="L303" s="4355"/>
      <c r="M303" s="44"/>
      <c r="N303" s="46"/>
      <c r="O303" s="3752"/>
      <c r="P303" s="3752"/>
      <c r="Q303" s="4691" t="s">
        <v>5422</v>
      </c>
      <c r="R303" s="4692"/>
      <c r="S303" s="4624" t="s">
        <v>6478</v>
      </c>
      <c r="T303" s="4477"/>
      <c r="U303" s="4478"/>
      <c r="V303" s="3752"/>
      <c r="W303" s="3752"/>
      <c r="X303" s="2743">
        <v>136900</v>
      </c>
      <c r="Y303" s="2744"/>
      <c r="Z303" s="2744"/>
      <c r="AA303" s="2744"/>
      <c r="AB303" s="2745"/>
      <c r="AC303" s="3752"/>
      <c r="AD303" s="3752"/>
      <c r="AE303" s="2743">
        <v>136900</v>
      </c>
      <c r="AF303" s="2744"/>
      <c r="AG303" s="2744"/>
      <c r="AH303" s="2744"/>
      <c r="AI303" s="2745"/>
      <c r="AJ303" s="4131"/>
      <c r="AK303" s="4018"/>
    </row>
    <row r="304" spans="1:37" ht="39.950000000000003" customHeight="1" x14ac:dyDescent="0.2">
      <c r="A304" s="4300" t="s">
        <v>5923</v>
      </c>
      <c r="B304" s="4621"/>
      <c r="C304" s="48"/>
      <c r="D304" s="39"/>
      <c r="E304" s="39"/>
      <c r="F304" s="39"/>
      <c r="G304" s="39"/>
      <c r="H304" s="3752"/>
      <c r="I304" s="3752"/>
      <c r="J304" s="30"/>
      <c r="K304" s="30"/>
      <c r="L304" s="4355"/>
      <c r="M304" s="44"/>
      <c r="N304" s="30"/>
      <c r="O304" s="3752"/>
      <c r="P304" s="3752"/>
      <c r="Q304" s="33"/>
      <c r="R304" s="29"/>
      <c r="S304" s="29"/>
      <c r="T304" s="29"/>
      <c r="U304" s="29"/>
      <c r="V304" s="3752"/>
      <c r="W304" s="3752"/>
      <c r="X304" s="48"/>
      <c r="Y304" s="39"/>
      <c r="Z304" s="39"/>
      <c r="AA304" s="39"/>
      <c r="AB304" s="39"/>
      <c r="AC304" s="3752"/>
      <c r="AD304" s="3752"/>
      <c r="AE304" s="31"/>
      <c r="AF304" s="31"/>
      <c r="AG304" s="97"/>
      <c r="AH304" s="97"/>
      <c r="AI304" s="32"/>
      <c r="AJ304" s="4131"/>
      <c r="AK304" s="4018"/>
    </row>
    <row r="305" spans="1:37" ht="39.950000000000003" customHeight="1" x14ac:dyDescent="0.2">
      <c r="A305" s="4302" t="s">
        <v>5924</v>
      </c>
      <c r="B305" s="4544"/>
      <c r="C305" s="2743">
        <v>136900</v>
      </c>
      <c r="D305" s="2744"/>
      <c r="E305" s="2744"/>
      <c r="F305" s="2744"/>
      <c r="G305" s="2745"/>
      <c r="H305" s="3752"/>
      <c r="I305" s="3752"/>
      <c r="J305" s="2743">
        <v>136900</v>
      </c>
      <c r="K305" s="2745"/>
      <c r="L305" s="4355"/>
      <c r="M305" s="44"/>
      <c r="N305" s="30"/>
      <c r="O305" s="3752"/>
      <c r="P305" s="3752"/>
      <c r="Q305" s="33"/>
      <c r="R305" s="29"/>
      <c r="S305" s="3858" t="s">
        <v>5589</v>
      </c>
      <c r="T305" s="3859"/>
      <c r="U305" s="3860"/>
      <c r="V305" s="3752"/>
      <c r="W305" s="3752"/>
      <c r="X305" s="2743">
        <v>136900</v>
      </c>
      <c r="Y305" s="2744"/>
      <c r="Z305" s="2744"/>
      <c r="AA305" s="2744"/>
      <c r="AB305" s="2745"/>
      <c r="AC305" s="3752"/>
      <c r="AD305" s="3752"/>
      <c r="AE305" s="2743">
        <v>136900</v>
      </c>
      <c r="AF305" s="2744"/>
      <c r="AG305" s="2744"/>
      <c r="AH305" s="2744"/>
      <c r="AI305" s="2745"/>
      <c r="AJ305" s="4131"/>
      <c r="AK305" s="4018"/>
    </row>
    <row r="306" spans="1:37" ht="39.950000000000003" customHeight="1" x14ac:dyDescent="0.2">
      <c r="A306" s="3481" t="s">
        <v>6405</v>
      </c>
      <c r="B306" s="3482"/>
      <c r="C306" s="2743">
        <v>136900</v>
      </c>
      <c r="D306" s="2744"/>
      <c r="E306" s="2744"/>
      <c r="F306" s="2744"/>
      <c r="G306" s="2745"/>
      <c r="H306" s="3752"/>
      <c r="I306" s="3752"/>
      <c r="J306" s="2743">
        <v>136900</v>
      </c>
      <c r="K306" s="2745"/>
      <c r="L306" s="4355"/>
      <c r="M306" s="2743">
        <v>136900</v>
      </c>
      <c r="N306" s="2745"/>
      <c r="O306" s="3752"/>
      <c r="P306" s="3752"/>
      <c r="Q306" s="2743">
        <v>136900</v>
      </c>
      <c r="R306" s="2744"/>
      <c r="S306" s="2744"/>
      <c r="T306" s="2744"/>
      <c r="U306" s="2745"/>
      <c r="V306" s="3752"/>
      <c r="W306" s="3752"/>
      <c r="X306" s="2743">
        <v>136900</v>
      </c>
      <c r="Y306" s="2744"/>
      <c r="Z306" s="2744"/>
      <c r="AA306" s="2744"/>
      <c r="AB306" s="2745"/>
      <c r="AC306" s="3752"/>
      <c r="AD306" s="3752"/>
      <c r="AE306" s="2743">
        <v>136900</v>
      </c>
      <c r="AF306" s="2744"/>
      <c r="AG306" s="2744"/>
      <c r="AH306" s="2744"/>
      <c r="AI306" s="2745"/>
      <c r="AJ306" s="4131"/>
      <c r="AK306" s="4018"/>
    </row>
    <row r="307" spans="1:37" ht="39.950000000000003" customHeight="1" x14ac:dyDescent="0.2">
      <c r="A307" s="4302" t="s">
        <v>5925</v>
      </c>
      <c r="B307" s="4544"/>
      <c r="C307" s="3354" t="s">
        <v>4485</v>
      </c>
      <c r="D307" s="3355"/>
      <c r="E307" s="3355"/>
      <c r="F307" s="3355"/>
      <c r="G307" s="3356"/>
      <c r="H307" s="3752"/>
      <c r="I307" s="3752"/>
      <c r="J307" s="3354" t="s">
        <v>4485</v>
      </c>
      <c r="K307" s="3356"/>
      <c r="L307" s="4355"/>
      <c r="M307" s="3354" t="s">
        <v>4485</v>
      </c>
      <c r="N307" s="3356"/>
      <c r="O307" s="3752"/>
      <c r="P307" s="3752"/>
      <c r="Q307" s="3354" t="s">
        <v>4485</v>
      </c>
      <c r="R307" s="3355"/>
      <c r="S307" s="3355"/>
      <c r="T307" s="3355"/>
      <c r="U307" s="3356"/>
      <c r="V307" s="3752"/>
      <c r="W307" s="3752"/>
      <c r="X307" s="3354" t="s">
        <v>4485</v>
      </c>
      <c r="Y307" s="3355"/>
      <c r="Z307" s="3355"/>
      <c r="AA307" s="3355"/>
      <c r="AB307" s="3356"/>
      <c r="AC307" s="3752"/>
      <c r="AD307" s="3752"/>
      <c r="AE307" s="3354" t="s">
        <v>4485</v>
      </c>
      <c r="AF307" s="3355"/>
      <c r="AG307" s="3355"/>
      <c r="AH307" s="3355"/>
      <c r="AI307" s="3356"/>
      <c r="AJ307" s="4131"/>
      <c r="AK307" s="4018"/>
    </row>
    <row r="308" spans="1:37" ht="39.950000000000003" customHeight="1" x14ac:dyDescent="0.2">
      <c r="A308" s="4311" t="s">
        <v>5926</v>
      </c>
      <c r="B308" s="4312"/>
      <c r="C308" s="34"/>
      <c r="D308" s="35"/>
      <c r="E308" s="50"/>
      <c r="F308" s="35"/>
      <c r="G308" s="35"/>
      <c r="H308" s="3752"/>
      <c r="I308" s="3752"/>
      <c r="J308" s="35"/>
      <c r="K308" s="35"/>
      <c r="L308" s="4355"/>
      <c r="M308" s="44"/>
      <c r="N308" s="35"/>
      <c r="O308" s="3752"/>
      <c r="P308" s="3752"/>
      <c r="Q308" s="35"/>
      <c r="R308" s="35"/>
      <c r="S308" s="35"/>
      <c r="T308" s="35"/>
      <c r="U308" s="35"/>
      <c r="V308" s="3752"/>
      <c r="W308" s="3752"/>
      <c r="X308" s="48"/>
      <c r="Y308" s="32"/>
      <c r="Z308" s="32"/>
      <c r="AA308" s="32"/>
      <c r="AB308" s="32"/>
      <c r="AC308" s="3752"/>
      <c r="AD308" s="3752"/>
      <c r="AE308" s="31"/>
      <c r="AF308" s="31"/>
      <c r="AG308" s="97"/>
      <c r="AH308" s="97"/>
      <c r="AI308" s="32"/>
      <c r="AJ308" s="4131"/>
      <c r="AK308" s="4018"/>
    </row>
    <row r="309" spans="1:37" ht="39.950000000000003" customHeight="1" thickBot="1" x14ac:dyDescent="0.25">
      <c r="A309" s="4256">
        <v>59</v>
      </c>
      <c r="B309" s="4257"/>
      <c r="C309" s="68"/>
      <c r="D309" s="78"/>
      <c r="E309" s="50"/>
      <c r="F309" s="78"/>
      <c r="G309" s="78"/>
      <c r="H309" s="3752"/>
      <c r="I309" s="3752"/>
      <c r="J309" s="78"/>
      <c r="K309" s="78"/>
      <c r="L309" s="4355"/>
      <c r="M309" s="44"/>
      <c r="N309" s="56"/>
      <c r="O309" s="3752"/>
      <c r="P309" s="3752"/>
      <c r="Q309" s="78"/>
      <c r="R309" s="78"/>
      <c r="S309" s="78"/>
      <c r="T309" s="78"/>
      <c r="U309" s="78"/>
      <c r="V309" s="3752"/>
      <c r="W309" s="3752"/>
      <c r="X309" s="48"/>
      <c r="Y309" s="78"/>
      <c r="Z309" s="78"/>
      <c r="AA309" s="78"/>
      <c r="AB309" s="78"/>
      <c r="AC309" s="3752"/>
      <c r="AD309" s="3752"/>
      <c r="AE309" s="80"/>
      <c r="AF309" s="80"/>
      <c r="AG309" s="97"/>
      <c r="AH309" s="97"/>
      <c r="AI309" s="80"/>
      <c r="AJ309" s="4131"/>
      <c r="AK309" s="4018"/>
    </row>
    <row r="310" spans="1:37" ht="39.950000000000003" customHeight="1" thickBot="1" x14ac:dyDescent="0.25">
      <c r="A310" s="857">
        <v>1</v>
      </c>
      <c r="B310" s="797" t="s">
        <v>5497</v>
      </c>
      <c r="C310" s="856"/>
      <c r="D310" s="882"/>
      <c r="E310" s="903"/>
      <c r="F310" s="883"/>
      <c r="G310" s="883"/>
      <c r="H310" s="1031"/>
      <c r="I310" s="1031"/>
      <c r="J310" s="876"/>
      <c r="K310" s="902"/>
      <c r="L310" s="1035"/>
      <c r="M310" s="902"/>
      <c r="N310" s="902"/>
      <c r="O310" s="710"/>
      <c r="P310" s="1033"/>
      <c r="Q310" s="884"/>
      <c r="R310" s="884"/>
      <c r="S310" s="884"/>
      <c r="T310" s="885"/>
      <c r="U310" s="885"/>
      <c r="V310" s="1041"/>
      <c r="W310" s="1041"/>
      <c r="X310" s="5036" t="s">
        <v>6498</v>
      </c>
      <c r="Y310" s="5037"/>
      <c r="Z310" s="5037"/>
      <c r="AA310" s="1163"/>
      <c r="AB310" s="858"/>
      <c r="AC310" s="710"/>
      <c r="AD310" s="710"/>
      <c r="AE310" s="12"/>
      <c r="AF310" s="3132" t="s">
        <v>6567</v>
      </c>
      <c r="AG310" s="3133"/>
      <c r="AH310" s="3133"/>
      <c r="AI310" s="3134"/>
      <c r="AJ310" s="710"/>
      <c r="AK310" s="1046"/>
    </row>
    <row r="311" spans="1:37" ht="39.950000000000003" customHeight="1" thickBot="1" x14ac:dyDescent="0.25">
      <c r="A311" s="797">
        <v>2</v>
      </c>
      <c r="B311" s="824" t="s">
        <v>5497</v>
      </c>
      <c r="C311" s="804"/>
      <c r="D311" s="12"/>
      <c r="E311" s="904"/>
      <c r="F311" s="860"/>
      <c r="G311" s="879"/>
      <c r="H311" s="710"/>
      <c r="I311" s="710"/>
      <c r="J311" s="4313" t="s">
        <v>6474</v>
      </c>
      <c r="K311" s="4314"/>
      <c r="L311" s="1109"/>
      <c r="M311" s="4313" t="s">
        <v>6474</v>
      </c>
      <c r="N311" s="4314"/>
      <c r="O311" s="710"/>
      <c r="P311" s="710"/>
      <c r="Q311" s="867"/>
      <c r="R311" s="867"/>
      <c r="S311" s="451"/>
      <c r="T311" s="4313" t="s">
        <v>6474</v>
      </c>
      <c r="U311" s="4314"/>
      <c r="V311" s="710"/>
      <c r="W311" s="710"/>
      <c r="X311" s="5030" t="s">
        <v>6474</v>
      </c>
      <c r="Y311" s="5031"/>
      <c r="Z311" s="5032"/>
      <c r="AA311" s="3895" t="s">
        <v>6513</v>
      </c>
      <c r="AB311" s="3897"/>
      <c r="AC311" s="710"/>
      <c r="AD311" s="710"/>
      <c r="AE311" s="1130" t="s">
        <v>6513</v>
      </c>
      <c r="AF311" s="12"/>
      <c r="AG311" s="12"/>
      <c r="AH311" s="12"/>
      <c r="AI311" s="12"/>
      <c r="AJ311" s="710"/>
      <c r="AK311" s="1046"/>
    </row>
    <row r="312" spans="1:37" ht="39.950000000000003" customHeight="1" thickBot="1" x14ac:dyDescent="0.25">
      <c r="A312" s="797"/>
      <c r="B312" s="797" t="s">
        <v>5498</v>
      </c>
      <c r="C312" s="1003" t="s">
        <v>6390</v>
      </c>
      <c r="D312" s="1156" t="s">
        <v>6391</v>
      </c>
      <c r="E312" s="904"/>
      <c r="F312" s="862"/>
      <c r="G312" s="879"/>
      <c r="H312" s="1032"/>
      <c r="I312" s="710"/>
      <c r="J312" s="908"/>
      <c r="K312" s="451"/>
      <c r="L312" s="1110"/>
      <c r="M312" s="877"/>
      <c r="N312" s="871"/>
      <c r="O312" s="1032"/>
      <c r="P312" s="710"/>
      <c r="Q312" s="12"/>
      <c r="R312" s="12"/>
      <c r="S312" s="12"/>
      <c r="T312" s="910"/>
      <c r="U312" s="214"/>
      <c r="V312" s="1039"/>
      <c r="W312" s="1042"/>
      <c r="X312" s="873"/>
      <c r="Y312" s="872"/>
      <c r="Z312" s="4313" t="s">
        <v>6474</v>
      </c>
      <c r="AA312" s="4314"/>
      <c r="AB312" s="1165" t="s">
        <v>6498</v>
      </c>
      <c r="AC312" s="710"/>
      <c r="AD312" s="710"/>
      <c r="AE312" s="1166" t="s">
        <v>6511</v>
      </c>
      <c r="AF312" s="3977" t="s">
        <v>6513</v>
      </c>
      <c r="AG312" s="3978"/>
      <c r="AH312" s="1165" t="s">
        <v>6498</v>
      </c>
      <c r="AI312" s="1175" t="s">
        <v>6567</v>
      </c>
      <c r="AJ312" s="710"/>
      <c r="AK312" s="1046"/>
    </row>
    <row r="313" spans="1:37" ht="39.950000000000003" customHeight="1" thickBot="1" x14ac:dyDescent="0.25">
      <c r="A313" s="797"/>
      <c r="B313" s="808" t="s">
        <v>5499</v>
      </c>
      <c r="C313" s="4117" t="s">
        <v>6390</v>
      </c>
      <c r="D313" s="4118"/>
      <c r="E313" s="4118"/>
      <c r="F313" s="3978"/>
      <c r="G313" s="907"/>
      <c r="H313" s="1032"/>
      <c r="I313" s="1033"/>
      <c r="J313" s="880"/>
      <c r="K313" s="880"/>
      <c r="L313" s="1038"/>
      <c r="M313" s="880"/>
      <c r="N313" s="866"/>
      <c r="O313" s="710"/>
      <c r="P313" s="710"/>
      <c r="Q313" s="12"/>
      <c r="R313" s="860"/>
      <c r="S313" s="872"/>
      <c r="T313" s="872"/>
      <c r="U313" s="872"/>
      <c r="V313" s="1044"/>
      <c r="W313" s="1044"/>
      <c r="X313" s="872"/>
      <c r="Y313" s="872"/>
      <c r="Z313" s="872"/>
      <c r="AA313" s="1167" t="s">
        <v>6512</v>
      </c>
      <c r="AB313" s="12"/>
      <c r="AC313" s="710"/>
      <c r="AD313" s="710"/>
      <c r="AE313" s="12"/>
      <c r="AF313" s="12"/>
      <c r="AG313" s="12"/>
      <c r="AH313" s="3977" t="s">
        <v>6513</v>
      </c>
      <c r="AI313" s="3978"/>
      <c r="AJ313" s="710"/>
      <c r="AK313" s="1046"/>
    </row>
    <row r="314" spans="1:37" ht="39.950000000000003" customHeight="1" thickBot="1" x14ac:dyDescent="0.25">
      <c r="A314" s="809"/>
      <c r="B314" s="810"/>
      <c r="C314" s="811"/>
      <c r="D314" s="887"/>
      <c r="E314" s="906"/>
      <c r="F314" s="889"/>
      <c r="G314" s="889"/>
      <c r="H314" s="1034"/>
      <c r="I314" s="1034"/>
      <c r="J314" s="909"/>
      <c r="K314" s="214"/>
      <c r="L314" s="1039"/>
      <c r="M314" s="214"/>
      <c r="N314" s="451"/>
      <c r="O314" s="1040"/>
      <c r="P314" s="1040"/>
      <c r="Q314" s="451"/>
      <c r="R314" s="451"/>
      <c r="S314" s="891"/>
      <c r="T314" s="891"/>
      <c r="U314" s="891"/>
      <c r="V314" s="1045"/>
      <c r="W314" s="1045"/>
      <c r="X314" s="891"/>
      <c r="Y314" s="214"/>
      <c r="Z314" s="214"/>
      <c r="AA314" s="451"/>
      <c r="AB314" s="1164" t="s">
        <v>6474</v>
      </c>
      <c r="AC314" s="1040"/>
      <c r="AD314" s="1040"/>
      <c r="AE314" s="5018" t="s">
        <v>6474</v>
      </c>
      <c r="AF314" s="5019"/>
      <c r="AG314" s="451"/>
      <c r="AH314" s="451"/>
      <c r="AI314" s="451"/>
      <c r="AJ314" s="1040"/>
      <c r="AK314" s="1047"/>
    </row>
    <row r="315" spans="1:37" ht="39.950000000000003" customHeight="1" thickTop="1" x14ac:dyDescent="0.2">
      <c r="A315" s="815"/>
      <c r="B315" s="822" t="s">
        <v>5500</v>
      </c>
      <c r="C315" s="3532" t="s">
        <v>6574</v>
      </c>
      <c r="D315" s="3532"/>
      <c r="E315" s="4134"/>
      <c r="F315" s="4207" t="s">
        <v>6392</v>
      </c>
      <c r="G315" s="4297"/>
      <c r="H315" s="4297"/>
      <c r="M315" s="1162"/>
      <c r="N315" s="1162"/>
      <c r="O315" s="1162"/>
      <c r="P315" s="1162"/>
      <c r="Y315" s="360"/>
      <c r="Z315" s="360"/>
      <c r="AA315" s="360"/>
      <c r="AB315" s="360"/>
      <c r="AC315" s="360"/>
      <c r="AD315" s="360"/>
      <c r="AE315" s="360"/>
      <c r="AF315" s="360"/>
      <c r="AG315" s="360"/>
      <c r="AH315" s="360"/>
      <c r="AI315" s="360"/>
      <c r="AJ315" s="360"/>
      <c r="AK315" s="817"/>
    </row>
    <row r="316" spans="1:37" ht="39.950000000000003" customHeight="1" x14ac:dyDescent="0.2">
      <c r="A316" s="818"/>
      <c r="B316" s="823"/>
      <c r="D316" s="893"/>
      <c r="E316" s="893"/>
      <c r="F316" s="894"/>
      <c r="G316" s="894"/>
      <c r="K316" s="2"/>
      <c r="AK316" s="819"/>
    </row>
    <row r="317" spans="1:37" ht="39.950000000000003" customHeight="1" thickBot="1" x14ac:dyDescent="0.25">
      <c r="A317" s="820"/>
      <c r="B317" s="824"/>
      <c r="C317" s="210"/>
      <c r="D317" s="210"/>
      <c r="E317" s="210"/>
      <c r="F317" s="210"/>
      <c r="G317" s="210"/>
      <c r="H317" s="210"/>
      <c r="I317" s="210"/>
      <c r="J317" s="210"/>
      <c r="K317" s="210"/>
      <c r="L317" s="895"/>
      <c r="M317" s="210"/>
      <c r="N317" s="210"/>
      <c r="O317" s="210"/>
      <c r="P317" s="210"/>
      <c r="Q317" s="210"/>
      <c r="R317" s="210"/>
      <c r="S317" s="210"/>
      <c r="T317" s="210"/>
      <c r="U317" s="210"/>
      <c r="V317" s="210"/>
      <c r="W317" s="210"/>
      <c r="X317" s="210"/>
      <c r="Y317" s="210"/>
      <c r="Z317" s="210"/>
      <c r="AA317" s="210"/>
      <c r="AB317" s="210"/>
      <c r="AC317" s="210"/>
      <c r="AD317" s="210"/>
      <c r="AE317" s="210"/>
      <c r="AF317" s="210"/>
      <c r="AG317" s="210"/>
      <c r="AH317" s="210"/>
      <c r="AI317" s="210"/>
      <c r="AJ317" s="210"/>
      <c r="AK317" s="821"/>
    </row>
    <row r="318" spans="1:37" ht="39.950000000000003" customHeight="1" thickBot="1" x14ac:dyDescent="0.25"/>
    <row r="319" spans="1:37" ht="39.950000000000003" customHeight="1" x14ac:dyDescent="0.2">
      <c r="A319" s="3065"/>
      <c r="B319" s="3066"/>
      <c r="C319" s="4337" t="s">
        <v>3572</v>
      </c>
      <c r="D319" s="4338"/>
      <c r="E319" s="4338"/>
      <c r="F319" s="4338"/>
      <c r="G319" s="2791"/>
      <c r="H319" s="2769"/>
      <c r="I319" s="2770"/>
      <c r="J319" s="2782" t="s">
        <v>3573</v>
      </c>
      <c r="K319" s="2782"/>
      <c r="L319" s="2782"/>
      <c r="M319" s="2783"/>
      <c r="N319" s="2783"/>
      <c r="O319" s="2769"/>
      <c r="P319" s="2770"/>
      <c r="Q319" s="2757" t="s">
        <v>3574</v>
      </c>
      <c r="R319" s="2757"/>
      <c r="S319" s="2757"/>
      <c r="T319" s="2757"/>
      <c r="U319" s="2757"/>
      <c r="V319" s="2769"/>
      <c r="W319" s="2770"/>
      <c r="X319" s="2757" t="s">
        <v>3575</v>
      </c>
      <c r="Y319" s="2757"/>
      <c r="Z319" s="2757"/>
      <c r="AA319" s="2757"/>
      <c r="AB319" s="2757"/>
      <c r="AC319" s="2769"/>
      <c r="AD319" s="2770"/>
      <c r="AE319" s="2757" t="s">
        <v>3576</v>
      </c>
      <c r="AF319" s="2757"/>
      <c r="AG319" s="2757"/>
      <c r="AH319" s="2757"/>
      <c r="AI319" s="2757"/>
      <c r="AJ319" s="2769"/>
      <c r="AK319" s="3066"/>
    </row>
    <row r="320" spans="1:37" ht="39.950000000000003" customHeight="1" x14ac:dyDescent="0.2">
      <c r="A320" s="22" t="s">
        <v>1390</v>
      </c>
      <c r="B320" s="25"/>
      <c r="C320" s="21">
        <v>12</v>
      </c>
      <c r="D320" s="21">
        <v>12</v>
      </c>
      <c r="E320" s="21">
        <v>12</v>
      </c>
      <c r="F320" s="21">
        <v>12</v>
      </c>
      <c r="G320" s="21">
        <v>12</v>
      </c>
      <c r="H320" s="21">
        <v>12</v>
      </c>
      <c r="I320" s="21">
        <v>12</v>
      </c>
      <c r="J320" s="21">
        <v>12</v>
      </c>
      <c r="K320" s="21">
        <v>12</v>
      </c>
      <c r="L320" s="21">
        <v>12</v>
      </c>
      <c r="M320" s="21">
        <v>12</v>
      </c>
      <c r="N320" s="21">
        <v>12</v>
      </c>
      <c r="O320" s="21">
        <v>12</v>
      </c>
      <c r="P320" s="21">
        <v>12</v>
      </c>
      <c r="Q320" s="21">
        <v>12</v>
      </c>
      <c r="R320" s="21">
        <v>12</v>
      </c>
      <c r="S320" s="21">
        <v>12</v>
      </c>
      <c r="T320" s="21">
        <v>1</v>
      </c>
      <c r="U320" s="21">
        <v>1</v>
      </c>
      <c r="V320" s="21">
        <v>1</v>
      </c>
      <c r="W320" s="21">
        <v>1</v>
      </c>
      <c r="X320" s="21">
        <v>1</v>
      </c>
      <c r="Y320" s="21">
        <v>1</v>
      </c>
      <c r="Z320" s="21">
        <v>1</v>
      </c>
      <c r="AA320" s="21">
        <v>1</v>
      </c>
      <c r="AB320" s="21">
        <v>1</v>
      </c>
      <c r="AC320" s="21">
        <v>1</v>
      </c>
      <c r="AD320" s="21">
        <v>1</v>
      </c>
      <c r="AE320" s="21">
        <v>1</v>
      </c>
      <c r="AF320" s="21">
        <v>1</v>
      </c>
      <c r="AG320" s="21">
        <v>1</v>
      </c>
      <c r="AH320" s="21">
        <v>1</v>
      </c>
      <c r="AI320" s="21">
        <v>1</v>
      </c>
      <c r="AJ320" s="21">
        <v>1</v>
      </c>
      <c r="AK320" s="21">
        <v>1</v>
      </c>
    </row>
    <row r="321" spans="1:37" ht="39.950000000000003" customHeight="1" thickBot="1" x14ac:dyDescent="0.25">
      <c r="A321" s="4548" t="s">
        <v>1391</v>
      </c>
      <c r="B321" s="4549"/>
      <c r="C321" s="95">
        <v>15</v>
      </c>
      <c r="D321" s="92">
        <v>16</v>
      </c>
      <c r="E321" s="100">
        <v>17</v>
      </c>
      <c r="F321" s="92">
        <v>18</v>
      </c>
      <c r="G321" s="92">
        <v>19</v>
      </c>
      <c r="H321" s="994">
        <v>20</v>
      </c>
      <c r="I321" s="994">
        <v>21</v>
      </c>
      <c r="J321" s="92">
        <v>22</v>
      </c>
      <c r="K321" s="92">
        <v>23</v>
      </c>
      <c r="L321" s="92">
        <v>24</v>
      </c>
      <c r="M321" s="994">
        <v>25</v>
      </c>
      <c r="N321" s="994">
        <v>26</v>
      </c>
      <c r="O321" s="994">
        <v>27</v>
      </c>
      <c r="P321" s="994">
        <v>28</v>
      </c>
      <c r="Q321" s="994">
        <v>29</v>
      </c>
      <c r="R321" s="994">
        <v>30</v>
      </c>
      <c r="S321" s="994">
        <v>31</v>
      </c>
      <c r="T321" s="994">
        <v>1</v>
      </c>
      <c r="U321" s="994">
        <v>2</v>
      </c>
      <c r="V321" s="994">
        <v>3</v>
      </c>
      <c r="W321" s="994">
        <v>4</v>
      </c>
      <c r="X321" s="92">
        <v>5</v>
      </c>
      <c r="Y321" s="92">
        <v>6</v>
      </c>
      <c r="Z321" s="92">
        <v>7</v>
      </c>
      <c r="AA321" s="92">
        <v>8</v>
      </c>
      <c r="AB321" s="92">
        <v>9</v>
      </c>
      <c r="AC321" s="994">
        <v>10</v>
      </c>
      <c r="AD321" s="994">
        <v>11</v>
      </c>
      <c r="AE321" s="92">
        <v>12</v>
      </c>
      <c r="AF321" s="92">
        <v>13</v>
      </c>
      <c r="AG321" s="92">
        <v>14</v>
      </c>
      <c r="AH321" s="92">
        <v>15</v>
      </c>
      <c r="AI321" s="92">
        <v>16</v>
      </c>
      <c r="AJ321" s="994">
        <v>17</v>
      </c>
      <c r="AK321" s="995">
        <v>18</v>
      </c>
    </row>
    <row r="322" spans="1:37" ht="39.950000000000003" customHeight="1" thickBot="1" x14ac:dyDescent="0.25">
      <c r="A322" s="4586" t="s">
        <v>5936</v>
      </c>
      <c r="B322" s="4291"/>
      <c r="C322" s="91"/>
      <c r="D322" s="84"/>
      <c r="E322" s="50"/>
      <c r="F322" s="4292" t="s">
        <v>6527</v>
      </c>
      <c r="G322" s="4293"/>
      <c r="H322" s="3752"/>
      <c r="I322" s="3752"/>
      <c r="J322" s="87"/>
      <c r="K322" s="87"/>
      <c r="L322" s="87"/>
      <c r="M322" s="4317" t="s">
        <v>3583</v>
      </c>
      <c r="N322" s="4317" t="s">
        <v>3584</v>
      </c>
      <c r="O322" s="3752"/>
      <c r="P322" s="3752"/>
      <c r="Q322" s="3752"/>
      <c r="R322" s="3752"/>
      <c r="S322" s="4323"/>
      <c r="T322" s="4317" t="s">
        <v>4442</v>
      </c>
      <c r="U322" s="4323"/>
      <c r="V322" s="3752"/>
      <c r="W322" s="3752"/>
      <c r="X322" s="90"/>
      <c r="Y322" s="28"/>
      <c r="Z322" s="28"/>
      <c r="AA322" s="28"/>
      <c r="AB322" s="28"/>
      <c r="AC322" s="3752"/>
      <c r="AD322" s="3752"/>
      <c r="AE322" s="27"/>
      <c r="AF322" s="27"/>
      <c r="AG322" s="99"/>
      <c r="AH322" s="99"/>
      <c r="AI322" s="27"/>
      <c r="AJ322" s="4131"/>
      <c r="AK322" s="4018"/>
    </row>
    <row r="323" spans="1:37" ht="39.950000000000003" customHeight="1" x14ac:dyDescent="0.2">
      <c r="A323" s="4302" t="s">
        <v>5935</v>
      </c>
      <c r="B323" s="4303"/>
      <c r="C323" s="61"/>
      <c r="D323" s="70"/>
      <c r="E323" s="50"/>
      <c r="F323" s="43"/>
      <c r="G323" s="43"/>
      <c r="H323" s="3752"/>
      <c r="I323" s="3752"/>
      <c r="J323" s="45"/>
      <c r="K323" s="29"/>
      <c r="L323" s="29"/>
      <c r="M323" s="4318"/>
      <c r="N323" s="4318"/>
      <c r="O323" s="3752"/>
      <c r="P323" s="3752"/>
      <c r="Q323" s="3752"/>
      <c r="R323" s="3752"/>
      <c r="S323" s="4324"/>
      <c r="T323" s="4318"/>
      <c r="U323" s="4324"/>
      <c r="V323" s="3752"/>
      <c r="W323" s="3752"/>
      <c r="X323" s="1177" t="s">
        <v>6602</v>
      </c>
      <c r="Y323" s="1176" t="s">
        <v>6601</v>
      </c>
      <c r="Z323" s="5014" t="s">
        <v>6609</v>
      </c>
      <c r="AA323" s="5015"/>
      <c r="AB323" s="1186" t="s">
        <v>6650</v>
      </c>
      <c r="AC323" s="3752"/>
      <c r="AD323" s="3752"/>
      <c r="AE323" s="1178" t="s">
        <v>6610</v>
      </c>
      <c r="AF323" s="31"/>
      <c r="AG323" s="4686" t="s">
        <v>6669</v>
      </c>
      <c r="AH323" s="5049"/>
      <c r="AI323" s="4687"/>
      <c r="AJ323" s="4131"/>
      <c r="AK323" s="4018"/>
    </row>
    <row r="324" spans="1:37" ht="39.950000000000003" customHeight="1" x14ac:dyDescent="0.2">
      <c r="A324" s="4302" t="s">
        <v>5934</v>
      </c>
      <c r="B324" s="4303"/>
      <c r="C324" s="4273" t="s">
        <v>6531</v>
      </c>
      <c r="D324" s="4274"/>
      <c r="E324" s="4274"/>
      <c r="F324" s="4274"/>
      <c r="G324" s="51"/>
      <c r="H324" s="3752"/>
      <c r="I324" s="3752"/>
      <c r="J324" s="30"/>
      <c r="K324" s="30"/>
      <c r="L324" s="30"/>
      <c r="M324" s="4318"/>
      <c r="N324" s="4318"/>
      <c r="O324" s="3752"/>
      <c r="P324" s="3752"/>
      <c r="Q324" s="3752"/>
      <c r="R324" s="3752"/>
      <c r="S324" s="4324"/>
      <c r="T324" s="4318"/>
      <c r="U324" s="4324"/>
      <c r="V324" s="3752"/>
      <c r="W324" s="3752"/>
      <c r="X324" s="3845" t="s">
        <v>6649</v>
      </c>
      <c r="Y324" s="3846"/>
      <c r="Z324" s="3846"/>
      <c r="AA324" s="1178" t="s">
        <v>6610</v>
      </c>
      <c r="AB324" s="1187" t="s">
        <v>3602</v>
      </c>
      <c r="AC324" s="3752"/>
      <c r="AD324" s="3752"/>
      <c r="AE324" s="5024" t="s">
        <v>6681</v>
      </c>
      <c r="AF324" s="5025"/>
      <c r="AG324" s="5025"/>
      <c r="AH324" s="4339" t="s">
        <v>6682</v>
      </c>
      <c r="AI324" s="4340"/>
      <c r="AJ324" s="4131"/>
      <c r="AK324" s="4018"/>
    </row>
    <row r="325" spans="1:37" ht="39.950000000000003" customHeight="1" thickBot="1" x14ac:dyDescent="0.25">
      <c r="A325" s="4302" t="s">
        <v>5933</v>
      </c>
      <c r="B325" s="4303"/>
      <c r="C325" s="4216" t="s">
        <v>6561</v>
      </c>
      <c r="D325" s="4217"/>
      <c r="E325" s="5010"/>
      <c r="F325" s="5005" t="s">
        <v>6562</v>
      </c>
      <c r="G325" s="5006"/>
      <c r="H325" s="3752"/>
      <c r="I325" s="3752"/>
      <c r="J325" s="30"/>
      <c r="K325" s="30"/>
      <c r="L325" s="30"/>
      <c r="M325" s="4318"/>
      <c r="N325" s="4318"/>
      <c r="O325" s="3752"/>
      <c r="P325" s="3752"/>
      <c r="Q325" s="3752"/>
      <c r="R325" s="3752"/>
      <c r="S325" s="4324"/>
      <c r="T325" s="4318"/>
      <c r="U325" s="4324"/>
      <c r="V325" s="3752"/>
      <c r="W325" s="3752"/>
      <c r="X325" s="3898" t="s">
        <v>6589</v>
      </c>
      <c r="Y325" s="3899"/>
      <c r="Z325" s="3899"/>
      <c r="AA325" s="3899"/>
      <c r="AB325" s="3900"/>
      <c r="AC325" s="3752"/>
      <c r="AD325" s="3752"/>
      <c r="AE325" s="5047" t="s">
        <v>6683</v>
      </c>
      <c r="AF325" s="5048"/>
      <c r="AG325" s="5048"/>
      <c r="AH325" s="4272" t="s">
        <v>6181</v>
      </c>
      <c r="AI325" s="3933"/>
      <c r="AJ325" s="4131"/>
      <c r="AK325" s="4018"/>
    </row>
    <row r="326" spans="1:37" ht="39.950000000000003" customHeight="1" x14ac:dyDescent="0.2">
      <c r="A326" s="4302" t="s">
        <v>5932</v>
      </c>
      <c r="B326" s="4303"/>
      <c r="C326" s="4686" t="s">
        <v>6529</v>
      </c>
      <c r="D326" s="4687"/>
      <c r="E326" s="1169" t="s">
        <v>6528</v>
      </c>
      <c r="F326" s="4292" t="s">
        <v>6527</v>
      </c>
      <c r="G326" s="4293"/>
      <c r="H326" s="3752"/>
      <c r="I326" s="3752"/>
      <c r="J326" s="30"/>
      <c r="K326" s="30"/>
      <c r="L326" s="30"/>
      <c r="M326" s="4318"/>
      <c r="N326" s="4318"/>
      <c r="O326" s="3752"/>
      <c r="P326" s="3752"/>
      <c r="Q326" s="3752"/>
      <c r="R326" s="3752"/>
      <c r="S326" s="4324"/>
      <c r="T326" s="4318"/>
      <c r="U326" s="4324"/>
      <c r="V326" s="3752"/>
      <c r="W326" s="3752"/>
      <c r="X326" s="48"/>
      <c r="Y326" s="30"/>
      <c r="Z326" s="30"/>
      <c r="AA326" s="30"/>
      <c r="AB326" s="30"/>
      <c r="AC326" s="3752"/>
      <c r="AD326" s="3752"/>
      <c r="AE326" s="82"/>
      <c r="AF326" s="32"/>
      <c r="AG326" s="97"/>
      <c r="AH326" s="97"/>
      <c r="AI326" s="29"/>
      <c r="AJ326" s="4131"/>
      <c r="AK326" s="4018"/>
    </row>
    <row r="327" spans="1:37" ht="39.950000000000003" customHeight="1" x14ac:dyDescent="0.2">
      <c r="A327" s="4302" t="s">
        <v>5931</v>
      </c>
      <c r="B327" s="4303"/>
      <c r="C327" s="62"/>
      <c r="D327" s="71"/>
      <c r="E327" s="50"/>
      <c r="F327" s="72"/>
      <c r="G327" s="72"/>
      <c r="H327" s="3752"/>
      <c r="I327" s="3752"/>
      <c r="J327" s="71"/>
      <c r="K327" s="71"/>
      <c r="L327" s="71"/>
      <c r="M327" s="4318"/>
      <c r="N327" s="4318"/>
      <c r="O327" s="3752"/>
      <c r="P327" s="3752"/>
      <c r="Q327" s="3752"/>
      <c r="R327" s="3752"/>
      <c r="S327" s="4324"/>
      <c r="T327" s="4318"/>
      <c r="U327" s="4324"/>
      <c r="V327" s="3752"/>
      <c r="W327" s="3752"/>
      <c r="X327" s="48"/>
      <c r="Y327" s="72"/>
      <c r="Z327" s="72"/>
      <c r="AA327" s="72"/>
      <c r="AB327" s="72"/>
      <c r="AC327" s="3752"/>
      <c r="AD327" s="3752"/>
      <c r="AE327" s="80"/>
      <c r="AF327" s="80"/>
      <c r="AG327" s="97"/>
      <c r="AH327" s="97"/>
      <c r="AI327" s="80"/>
      <c r="AJ327" s="4131"/>
      <c r="AK327" s="4018"/>
    </row>
    <row r="328" spans="1:37" ht="39.950000000000003" customHeight="1" x14ac:dyDescent="0.2">
      <c r="A328" s="4302" t="s">
        <v>5937</v>
      </c>
      <c r="B328" s="4303"/>
      <c r="C328" s="63"/>
      <c r="D328" s="73"/>
      <c r="E328" s="50"/>
      <c r="F328" s="70"/>
      <c r="G328" s="70"/>
      <c r="H328" s="3752"/>
      <c r="I328" s="3752"/>
      <c r="J328" s="73"/>
      <c r="K328" s="73"/>
      <c r="L328" s="73"/>
      <c r="M328" s="4318"/>
      <c r="N328" s="4318"/>
      <c r="O328" s="3752"/>
      <c r="P328" s="3752"/>
      <c r="Q328" s="3752"/>
      <c r="R328" s="3752"/>
      <c r="S328" s="4324"/>
      <c r="T328" s="4318"/>
      <c r="U328" s="4324"/>
      <c r="V328" s="3752"/>
      <c r="W328" s="3752"/>
      <c r="X328" s="48"/>
      <c r="Y328" s="80"/>
      <c r="Z328" s="80"/>
      <c r="AA328" s="80"/>
      <c r="AB328" s="80"/>
      <c r="AC328" s="3752"/>
      <c r="AD328" s="3752"/>
      <c r="AE328" s="31"/>
      <c r="AF328" s="31"/>
      <c r="AG328" s="97"/>
      <c r="AH328" s="97"/>
      <c r="AI328" s="32"/>
      <c r="AJ328" s="4131"/>
      <c r="AK328" s="4018"/>
    </row>
    <row r="329" spans="1:37" ht="39.950000000000003" customHeight="1" x14ac:dyDescent="0.2">
      <c r="A329" s="4302" t="s">
        <v>5938</v>
      </c>
      <c r="B329" s="4303"/>
      <c r="C329" s="3760" t="s">
        <v>5189</v>
      </c>
      <c r="D329" s="3761"/>
      <c r="E329" s="3761"/>
      <c r="F329" s="3761"/>
      <c r="G329" s="3762"/>
      <c r="H329" s="3752"/>
      <c r="I329" s="3752"/>
      <c r="J329" s="74"/>
      <c r="K329" s="74"/>
      <c r="L329" s="74"/>
      <c r="M329" s="4318"/>
      <c r="N329" s="4318"/>
      <c r="O329" s="3752"/>
      <c r="P329" s="3752"/>
      <c r="Q329" s="3752"/>
      <c r="R329" s="3752"/>
      <c r="S329" s="4324"/>
      <c r="T329" s="4318"/>
      <c r="U329" s="4324"/>
      <c r="V329" s="3752"/>
      <c r="W329" s="3752"/>
      <c r="X329" s="5016" t="s">
        <v>6590</v>
      </c>
      <c r="Y329" s="5017"/>
      <c r="Z329" s="3760" t="s">
        <v>5189</v>
      </c>
      <c r="AA329" s="3761"/>
      <c r="AB329" s="3762"/>
      <c r="AC329" s="3752"/>
      <c r="AD329" s="3752"/>
      <c r="AE329" s="3760" t="s">
        <v>5189</v>
      </c>
      <c r="AF329" s="3761"/>
      <c r="AG329" s="3761"/>
      <c r="AH329" s="3761"/>
      <c r="AI329" s="3762"/>
      <c r="AJ329" s="4131"/>
      <c r="AK329" s="4018"/>
    </row>
    <row r="330" spans="1:37" ht="39.950000000000003" customHeight="1" x14ac:dyDescent="0.2">
      <c r="A330" s="4302" t="s">
        <v>5930</v>
      </c>
      <c r="B330" s="4303"/>
      <c r="C330" s="3322" t="s">
        <v>6516</v>
      </c>
      <c r="D330" s="3704"/>
      <c r="E330" s="3704"/>
      <c r="F330" s="3323"/>
      <c r="G330" s="75"/>
      <c r="H330" s="3752"/>
      <c r="I330" s="3752"/>
      <c r="J330" s="71"/>
      <c r="K330" s="71"/>
      <c r="L330" s="71"/>
      <c r="M330" s="4318"/>
      <c r="N330" s="4318"/>
      <c r="O330" s="3752"/>
      <c r="P330" s="3752"/>
      <c r="Q330" s="3752"/>
      <c r="R330" s="3752"/>
      <c r="S330" s="4324"/>
      <c r="T330" s="4318"/>
      <c r="U330" s="4324"/>
      <c r="V330" s="3752"/>
      <c r="W330" s="3752"/>
      <c r="X330" s="48"/>
      <c r="Y330" s="72"/>
      <c r="Z330" s="2743">
        <v>136900</v>
      </c>
      <c r="AA330" s="2744"/>
      <c r="AB330" s="2745"/>
      <c r="AC330" s="3752"/>
      <c r="AD330" s="3752"/>
      <c r="AE330" s="3322">
        <v>136900</v>
      </c>
      <c r="AF330" s="3704"/>
      <c r="AG330" s="3704"/>
      <c r="AH330" s="3704"/>
      <c r="AI330" s="3323"/>
      <c r="AJ330" s="4131"/>
      <c r="AK330" s="4018"/>
    </row>
    <row r="331" spans="1:37" ht="39.950000000000003" customHeight="1" x14ac:dyDescent="0.2">
      <c r="A331" s="4302" t="s">
        <v>5929</v>
      </c>
      <c r="B331" s="4303"/>
      <c r="C331" s="65"/>
      <c r="D331" s="75"/>
      <c r="E331" s="50"/>
      <c r="F331" s="75"/>
      <c r="G331" s="75"/>
      <c r="H331" s="3752"/>
      <c r="I331" s="3752"/>
      <c r="J331" s="75"/>
      <c r="K331" s="75"/>
      <c r="L331" s="75"/>
      <c r="M331" s="4318"/>
      <c r="N331" s="4318"/>
      <c r="O331" s="3752"/>
      <c r="P331" s="3752"/>
      <c r="Q331" s="3752"/>
      <c r="R331" s="3752"/>
      <c r="S331" s="4324"/>
      <c r="T331" s="4318"/>
      <c r="U331" s="4324"/>
      <c r="V331" s="3752"/>
      <c r="W331" s="3752"/>
      <c r="X331" s="48"/>
      <c r="Y331" s="72"/>
      <c r="Z331" s="2743">
        <v>136900</v>
      </c>
      <c r="AA331" s="2744"/>
      <c r="AB331" s="2745"/>
      <c r="AC331" s="3752"/>
      <c r="AD331" s="3752"/>
      <c r="AE331" s="3322">
        <v>136900</v>
      </c>
      <c r="AF331" s="3704"/>
      <c r="AG331" s="3704"/>
      <c r="AH331" s="3704"/>
      <c r="AI331" s="3323"/>
      <c r="AJ331" s="4131"/>
      <c r="AK331" s="4018"/>
    </row>
    <row r="332" spans="1:37" ht="39.950000000000003" customHeight="1" x14ac:dyDescent="0.2">
      <c r="A332" s="4302" t="s">
        <v>5939</v>
      </c>
      <c r="B332" s="4303"/>
      <c r="C332" s="126"/>
      <c r="D332" s="72"/>
      <c r="E332" s="50"/>
      <c r="F332" s="72"/>
      <c r="G332" s="72"/>
      <c r="H332" s="3752"/>
      <c r="I332" s="3752"/>
      <c r="J332" s="71"/>
      <c r="K332" s="71"/>
      <c r="L332" s="71"/>
      <c r="M332" s="4318"/>
      <c r="N332" s="4318"/>
      <c r="O332" s="3752"/>
      <c r="P332" s="3752"/>
      <c r="Q332" s="3752"/>
      <c r="R332" s="3752"/>
      <c r="S332" s="4324"/>
      <c r="T332" s="4318"/>
      <c r="U332" s="4324"/>
      <c r="V332" s="3752"/>
      <c r="W332" s="3752"/>
      <c r="X332" s="48"/>
      <c r="Y332" s="69"/>
      <c r="Z332" s="69"/>
      <c r="AA332" s="69"/>
      <c r="AB332" s="69"/>
      <c r="AC332" s="3752"/>
      <c r="AD332" s="3752"/>
      <c r="AE332" s="79"/>
      <c r="AF332" s="79"/>
      <c r="AG332" s="97"/>
      <c r="AH332" s="97"/>
      <c r="AI332" s="79"/>
      <c r="AJ332" s="4131"/>
      <c r="AK332" s="4018"/>
    </row>
    <row r="333" spans="1:37" ht="39.950000000000003" customHeight="1" x14ac:dyDescent="0.2">
      <c r="A333" s="4302" t="s">
        <v>5940</v>
      </c>
      <c r="B333" s="4303"/>
      <c r="C333" s="3983" t="s">
        <v>6271</v>
      </c>
      <c r="D333" s="3969"/>
      <c r="E333" s="3969"/>
      <c r="F333" s="3970"/>
      <c r="G333" s="77"/>
      <c r="H333" s="3752"/>
      <c r="I333" s="3752"/>
      <c r="J333" s="77"/>
      <c r="K333" s="77"/>
      <c r="L333" s="77"/>
      <c r="M333" s="4318"/>
      <c r="N333" s="4318"/>
      <c r="O333" s="3752"/>
      <c r="P333" s="3752"/>
      <c r="Q333" s="3752"/>
      <c r="R333" s="3752"/>
      <c r="S333" s="4324"/>
      <c r="T333" s="4318"/>
      <c r="U333" s="4324"/>
      <c r="V333" s="3752"/>
      <c r="W333" s="3752"/>
      <c r="X333" s="3322">
        <v>136900</v>
      </c>
      <c r="Y333" s="3704"/>
      <c r="Z333" s="3704"/>
      <c r="AA333" s="3704"/>
      <c r="AB333" s="3323"/>
      <c r="AC333" s="3752"/>
      <c r="AD333" s="3752"/>
      <c r="AE333" s="3322">
        <v>136900</v>
      </c>
      <c r="AF333" s="3704"/>
      <c r="AG333" s="3704"/>
      <c r="AH333" s="3704"/>
      <c r="AI333" s="3323"/>
      <c r="AJ333" s="4131"/>
      <c r="AK333" s="4018"/>
    </row>
    <row r="334" spans="1:37" ht="39.950000000000003" customHeight="1" x14ac:dyDescent="0.2">
      <c r="A334" s="3481" t="s">
        <v>5927</v>
      </c>
      <c r="B334" s="3482"/>
      <c r="C334" s="3322">
        <v>136900</v>
      </c>
      <c r="D334" s="3704"/>
      <c r="E334" s="3704"/>
      <c r="F334" s="3323"/>
      <c r="G334" s="77"/>
      <c r="H334" s="3752"/>
      <c r="I334" s="3752"/>
      <c r="J334" s="37"/>
      <c r="K334" s="37"/>
      <c r="L334" s="37"/>
      <c r="M334" s="4318"/>
      <c r="N334" s="4318"/>
      <c r="O334" s="3752"/>
      <c r="P334" s="3752"/>
      <c r="Q334" s="3752"/>
      <c r="R334" s="3752"/>
      <c r="S334" s="4324"/>
      <c r="T334" s="4318"/>
      <c r="U334" s="4324"/>
      <c r="V334" s="3752"/>
      <c r="W334" s="3752"/>
      <c r="X334" s="3322">
        <v>136900</v>
      </c>
      <c r="Y334" s="3704"/>
      <c r="Z334" s="3704"/>
      <c r="AA334" s="3704"/>
      <c r="AB334" s="3323"/>
      <c r="AC334" s="3752"/>
      <c r="AD334" s="3752"/>
      <c r="AE334" s="3322">
        <v>136900</v>
      </c>
      <c r="AF334" s="3704"/>
      <c r="AG334" s="3704"/>
      <c r="AH334" s="3704"/>
      <c r="AI334" s="3323"/>
      <c r="AJ334" s="4131"/>
      <c r="AK334" s="4018"/>
    </row>
    <row r="335" spans="1:37" ht="39.950000000000003" customHeight="1" x14ac:dyDescent="0.2">
      <c r="A335" s="4300" t="s">
        <v>5923</v>
      </c>
      <c r="B335" s="4301"/>
      <c r="C335" s="36"/>
      <c r="D335" s="37"/>
      <c r="E335" s="50"/>
      <c r="F335" s="37"/>
      <c r="G335" s="46"/>
      <c r="H335" s="3752"/>
      <c r="I335" s="3752"/>
      <c r="J335" s="30"/>
      <c r="K335" s="30"/>
      <c r="L335" s="30"/>
      <c r="M335" s="4318"/>
      <c r="N335" s="4318"/>
      <c r="O335" s="3752"/>
      <c r="P335" s="3752"/>
      <c r="Q335" s="3752"/>
      <c r="R335" s="3752"/>
      <c r="S335" s="4324"/>
      <c r="T335" s="4318"/>
      <c r="U335" s="4324"/>
      <c r="V335" s="3752"/>
      <c r="W335" s="3752"/>
      <c r="X335" s="5016" t="s">
        <v>6590</v>
      </c>
      <c r="Y335" s="5017"/>
      <c r="Z335" s="5033" t="s">
        <v>6651</v>
      </c>
      <c r="AA335" s="5034"/>
      <c r="AB335" s="5035"/>
      <c r="AC335" s="3752"/>
      <c r="AD335" s="3752"/>
      <c r="AE335" s="79"/>
      <c r="AF335" s="79"/>
      <c r="AG335" s="97"/>
      <c r="AH335" s="4315" t="s">
        <v>5602</v>
      </c>
      <c r="AI335" s="4316"/>
      <c r="AJ335" s="4131"/>
      <c r="AK335" s="4018"/>
    </row>
    <row r="336" spans="1:37" ht="39.950000000000003" customHeight="1" x14ac:dyDescent="0.2">
      <c r="A336" s="4302" t="s">
        <v>5924</v>
      </c>
      <c r="B336" s="4303"/>
      <c r="C336" s="3322">
        <v>136900</v>
      </c>
      <c r="D336" s="3704"/>
      <c r="E336" s="3704"/>
      <c r="F336" s="3323"/>
      <c r="G336" s="74"/>
      <c r="H336" s="3752"/>
      <c r="I336" s="3752"/>
      <c r="J336" s="79"/>
      <c r="K336" s="79"/>
      <c r="L336" s="79"/>
      <c r="M336" s="4318"/>
      <c r="N336" s="4318"/>
      <c r="O336" s="3752"/>
      <c r="P336" s="3752"/>
      <c r="Q336" s="3752"/>
      <c r="R336" s="3752"/>
      <c r="S336" s="4324"/>
      <c r="T336" s="4318"/>
      <c r="U336" s="4324"/>
      <c r="V336" s="3752"/>
      <c r="W336" s="3752"/>
      <c r="X336" s="3322">
        <v>136900</v>
      </c>
      <c r="Y336" s="3704"/>
      <c r="Z336" s="3704"/>
      <c r="AA336" s="3704"/>
      <c r="AB336" s="3323"/>
      <c r="AC336" s="3752"/>
      <c r="AD336" s="3752"/>
      <c r="AE336" s="3322">
        <v>136900</v>
      </c>
      <c r="AF336" s="3704"/>
      <c r="AG336" s="3704"/>
      <c r="AH336" s="3704"/>
      <c r="AI336" s="3323"/>
      <c r="AJ336" s="4131"/>
      <c r="AK336" s="4018"/>
    </row>
    <row r="337" spans="1:37" ht="39.950000000000003" customHeight="1" x14ac:dyDescent="0.2">
      <c r="A337" s="3481" t="s">
        <v>5928</v>
      </c>
      <c r="B337" s="3482"/>
      <c r="C337" s="4294" t="s">
        <v>5426</v>
      </c>
      <c r="D337" s="4295"/>
      <c r="E337" s="4295"/>
      <c r="F337" s="4295"/>
      <c r="G337" s="4296"/>
      <c r="H337" s="3752"/>
      <c r="I337" s="3752"/>
      <c r="J337" s="47"/>
      <c r="K337" s="29"/>
      <c r="L337" s="29"/>
      <c r="M337" s="4318"/>
      <c r="N337" s="4318"/>
      <c r="O337" s="3752"/>
      <c r="P337" s="3752"/>
      <c r="Q337" s="3752"/>
      <c r="R337" s="3752"/>
      <c r="S337" s="4324"/>
      <c r="T337" s="4318"/>
      <c r="U337" s="4324"/>
      <c r="V337" s="3752"/>
      <c r="W337" s="3752"/>
      <c r="X337" s="3322">
        <v>136900</v>
      </c>
      <c r="Y337" s="3704"/>
      <c r="Z337" s="3704"/>
      <c r="AA337" s="3704"/>
      <c r="AB337" s="3323"/>
      <c r="AC337" s="3752"/>
      <c r="AD337" s="3752"/>
      <c r="AE337" s="3322">
        <v>136900</v>
      </c>
      <c r="AF337" s="3704"/>
      <c r="AG337" s="3704"/>
      <c r="AH337" s="3704"/>
      <c r="AI337" s="3323"/>
      <c r="AJ337" s="4131"/>
      <c r="AK337" s="4018"/>
    </row>
    <row r="338" spans="1:37" ht="39.950000000000003" customHeight="1" x14ac:dyDescent="0.2">
      <c r="A338" s="4302" t="s">
        <v>5925</v>
      </c>
      <c r="B338" s="4544"/>
      <c r="C338" s="4294" t="s">
        <v>5426</v>
      </c>
      <c r="D338" s="4295"/>
      <c r="E338" s="4295"/>
      <c r="F338" s="4295"/>
      <c r="G338" s="4296"/>
      <c r="H338" s="3752"/>
      <c r="I338" s="3752"/>
      <c r="J338" s="75"/>
      <c r="K338" s="75"/>
      <c r="L338" s="75"/>
      <c r="M338" s="4318"/>
      <c r="N338" s="4318"/>
      <c r="O338" s="3752"/>
      <c r="P338" s="3752"/>
      <c r="Q338" s="3752"/>
      <c r="R338" s="3752"/>
      <c r="S338" s="4324"/>
      <c r="T338" s="4318"/>
      <c r="U338" s="4324"/>
      <c r="V338" s="3752"/>
      <c r="W338" s="3752"/>
      <c r="X338" s="3354" t="s">
        <v>4485</v>
      </c>
      <c r="Y338" s="3355"/>
      <c r="Z338" s="3355"/>
      <c r="AA338" s="3355"/>
      <c r="AB338" s="3356"/>
      <c r="AC338" s="3752"/>
      <c r="AD338" s="3752"/>
      <c r="AE338" s="3354" t="s">
        <v>4485</v>
      </c>
      <c r="AF338" s="3355"/>
      <c r="AG338" s="3355"/>
      <c r="AH338" s="3355"/>
      <c r="AI338" s="3356"/>
      <c r="AJ338" s="4131"/>
      <c r="AK338" s="4018"/>
    </row>
    <row r="339" spans="1:37" ht="39.950000000000003" customHeight="1" x14ac:dyDescent="0.2">
      <c r="A339" s="4311" t="s">
        <v>5926</v>
      </c>
      <c r="B339" s="4312"/>
      <c r="C339" s="34"/>
      <c r="D339" s="35"/>
      <c r="E339" s="50"/>
      <c r="F339" s="35"/>
      <c r="G339" s="35"/>
      <c r="H339" s="3752"/>
      <c r="I339" s="3752"/>
      <c r="J339" s="35"/>
      <c r="K339" s="35"/>
      <c r="L339" s="35"/>
      <c r="M339" s="4318"/>
      <c r="N339" s="4318"/>
      <c r="O339" s="3752"/>
      <c r="P339" s="3752"/>
      <c r="Q339" s="3752"/>
      <c r="R339" s="3752"/>
      <c r="S339" s="4324"/>
      <c r="T339" s="4318"/>
      <c r="U339" s="4324"/>
      <c r="V339" s="3752"/>
      <c r="W339" s="3752"/>
      <c r="X339" s="48"/>
      <c r="Y339" s="32"/>
      <c r="Z339" s="32"/>
      <c r="AA339" s="32"/>
      <c r="AB339" s="32"/>
      <c r="AC339" s="3752"/>
      <c r="AD339" s="3752"/>
      <c r="AE339" s="31"/>
      <c r="AF339" s="31"/>
      <c r="AG339" s="97"/>
      <c r="AH339" s="97"/>
      <c r="AI339" s="32"/>
      <c r="AJ339" s="4131"/>
      <c r="AK339" s="4018"/>
    </row>
    <row r="340" spans="1:37" ht="39.950000000000003" customHeight="1" thickBot="1" x14ac:dyDescent="0.25">
      <c r="A340" s="4256">
        <v>59</v>
      </c>
      <c r="B340" s="4257"/>
      <c r="C340" s="68"/>
      <c r="D340" s="78"/>
      <c r="E340" s="50"/>
      <c r="F340" s="78"/>
      <c r="G340" s="78"/>
      <c r="H340" s="3752"/>
      <c r="I340" s="3752"/>
      <c r="J340" s="78"/>
      <c r="K340" s="78"/>
      <c r="L340" s="912"/>
      <c r="M340" s="4318"/>
      <c r="N340" s="4318"/>
      <c r="O340" s="3752"/>
      <c r="P340" s="3752"/>
      <c r="Q340" s="3752"/>
      <c r="R340" s="3752"/>
      <c r="S340" s="4325"/>
      <c r="T340" s="4318"/>
      <c r="U340" s="4325"/>
      <c r="V340" s="3752"/>
      <c r="W340" s="3752"/>
      <c r="X340" s="48"/>
      <c r="Y340" s="78"/>
      <c r="Z340" s="78"/>
      <c r="AA340" s="78"/>
      <c r="AB340" s="78"/>
      <c r="AC340" s="3752"/>
      <c r="AD340" s="3752"/>
      <c r="AE340" s="80"/>
      <c r="AF340" s="80"/>
      <c r="AG340" s="97"/>
      <c r="AH340" s="97"/>
      <c r="AI340" s="80"/>
      <c r="AJ340" s="4131"/>
      <c r="AK340" s="4018"/>
    </row>
    <row r="341" spans="1:37" ht="39.950000000000003" customHeight="1" thickBot="1" x14ac:dyDescent="0.25">
      <c r="A341" s="857">
        <v>1</v>
      </c>
      <c r="B341" s="797" t="s">
        <v>5497</v>
      </c>
      <c r="C341" s="856"/>
      <c r="D341" s="882"/>
      <c r="E341" s="903"/>
      <c r="F341" s="883"/>
      <c r="G341" s="883"/>
      <c r="H341" s="1031"/>
      <c r="I341" s="1031"/>
      <c r="J341" s="876"/>
      <c r="K341" s="902"/>
      <c r="L341" s="902"/>
      <c r="M341" s="1035"/>
      <c r="N341" s="1035"/>
      <c r="O341" s="710"/>
      <c r="P341" s="1033"/>
      <c r="Q341" s="710"/>
      <c r="R341" s="1033"/>
      <c r="S341" s="710"/>
      <c r="T341" s="1033"/>
      <c r="U341" s="710"/>
      <c r="V341" s="1041"/>
      <c r="W341" s="1041"/>
      <c r="X341" s="885"/>
      <c r="Y341" s="886"/>
      <c r="Z341" s="885"/>
      <c r="AA341" s="885"/>
      <c r="AB341" s="858"/>
      <c r="AC341" s="710"/>
      <c r="AD341" s="710"/>
      <c r="AE341" s="12"/>
      <c r="AF341" s="12"/>
      <c r="AG341" s="12"/>
      <c r="AH341" s="12"/>
      <c r="AI341" s="12"/>
      <c r="AJ341" s="710"/>
      <c r="AK341" s="1046"/>
    </row>
    <row r="342" spans="1:37" ht="39.950000000000003" customHeight="1" thickBot="1" x14ac:dyDescent="0.25">
      <c r="A342" s="797">
        <v>2</v>
      </c>
      <c r="B342" s="824" t="s">
        <v>5497</v>
      </c>
      <c r="C342" s="804"/>
      <c r="D342" s="12"/>
      <c r="E342" s="904"/>
      <c r="F342" s="860"/>
      <c r="G342" s="879"/>
      <c r="H342" s="710"/>
      <c r="I342" s="710"/>
      <c r="J342" s="879"/>
      <c r="K342" s="12"/>
      <c r="L342" s="875"/>
      <c r="M342" s="1036"/>
      <c r="N342" s="1111"/>
      <c r="O342" s="710"/>
      <c r="P342" s="710"/>
      <c r="Q342" s="710"/>
      <c r="R342" s="710"/>
      <c r="S342" s="710"/>
      <c r="T342" s="710"/>
      <c r="U342" s="710"/>
      <c r="V342" s="710"/>
      <c r="W342" s="710"/>
      <c r="X342" s="4733" t="s">
        <v>6600</v>
      </c>
      <c r="Y342" s="4775"/>
      <c r="Z342" s="4775"/>
      <c r="AA342" s="4775"/>
      <c r="AB342" s="4734"/>
      <c r="AC342" s="710"/>
      <c r="AD342" s="710"/>
      <c r="AE342" s="4771" t="s">
        <v>6654</v>
      </c>
      <c r="AF342" s="4772"/>
      <c r="AG342" s="4262"/>
      <c r="AH342" s="12"/>
      <c r="AI342" s="12"/>
      <c r="AJ342" s="710"/>
      <c r="AK342" s="1046"/>
    </row>
    <row r="343" spans="1:37" ht="39.950000000000003" customHeight="1" thickBot="1" x14ac:dyDescent="0.25">
      <c r="A343" s="797"/>
      <c r="B343" s="797" t="s">
        <v>5498</v>
      </c>
      <c r="C343" s="1175" t="s">
        <v>6567</v>
      </c>
      <c r="D343" s="12"/>
      <c r="E343" s="904"/>
      <c r="F343" s="862"/>
      <c r="G343" s="879"/>
      <c r="H343" s="1032"/>
      <c r="I343" s="710"/>
      <c r="J343" s="908"/>
      <c r="K343" s="451"/>
      <c r="L343" s="862"/>
      <c r="M343" s="1037"/>
      <c r="N343" s="1112"/>
      <c r="O343" s="1032"/>
      <c r="P343" s="710"/>
      <c r="Q343" s="1032"/>
      <c r="R343" s="710"/>
      <c r="S343" s="1032"/>
      <c r="T343" s="710"/>
      <c r="U343" s="1032"/>
      <c r="V343" s="1039"/>
      <c r="W343" s="1042"/>
      <c r="X343" s="873"/>
      <c r="Y343" s="872"/>
      <c r="Z343" s="865"/>
      <c r="AA343" s="872"/>
      <c r="AB343" s="1188" t="s">
        <v>6600</v>
      </c>
      <c r="AC343" s="710"/>
      <c r="AD343" s="710"/>
      <c r="AE343" s="12"/>
      <c r="AF343" s="12"/>
      <c r="AG343" s="4313" t="s">
        <v>6654</v>
      </c>
      <c r="AH343" s="4772"/>
      <c r="AI343" s="4262"/>
      <c r="AJ343" s="710"/>
      <c r="AK343" s="1046"/>
    </row>
    <row r="344" spans="1:37" ht="39.950000000000003" customHeight="1" thickBot="1" x14ac:dyDescent="0.25">
      <c r="A344" s="797"/>
      <c r="B344" s="808" t="s">
        <v>5499</v>
      </c>
      <c r="C344" s="3977" t="s">
        <v>6513</v>
      </c>
      <c r="D344" s="3978"/>
      <c r="E344" s="905"/>
      <c r="F344" s="907"/>
      <c r="G344" s="907"/>
      <c r="H344" s="1032"/>
      <c r="I344" s="1033"/>
      <c r="J344" s="880"/>
      <c r="K344" s="880"/>
      <c r="L344" s="880"/>
      <c r="M344" s="1038"/>
      <c r="N344" s="1113"/>
      <c r="O344" s="710"/>
      <c r="P344" s="710"/>
      <c r="Q344" s="710"/>
      <c r="R344" s="710"/>
      <c r="S344" s="710"/>
      <c r="T344" s="710"/>
      <c r="U344" s="710"/>
      <c r="V344" s="1044"/>
      <c r="W344" s="1044"/>
      <c r="X344" s="872"/>
      <c r="Y344" s="872"/>
      <c r="Z344" s="872"/>
      <c r="AA344" s="870"/>
      <c r="AB344" s="12"/>
      <c r="AC344" s="710"/>
      <c r="AD344" s="710"/>
      <c r="AE344" s="12"/>
      <c r="AF344" s="12"/>
      <c r="AG344" s="12"/>
      <c r="AH344" s="12"/>
      <c r="AI344" s="1189" t="s">
        <v>6654</v>
      </c>
      <c r="AJ344" s="710"/>
      <c r="AK344" s="1046"/>
    </row>
    <row r="345" spans="1:37" ht="39.950000000000003" customHeight="1" thickBot="1" x14ac:dyDescent="0.25">
      <c r="A345" s="809"/>
      <c r="B345" s="810"/>
      <c r="C345" s="811"/>
      <c r="D345" s="887"/>
      <c r="E345" s="906"/>
      <c r="F345" s="889"/>
      <c r="G345" s="889"/>
      <c r="H345" s="1034"/>
      <c r="I345" s="1034"/>
      <c r="J345" s="909"/>
      <c r="K345" s="214"/>
      <c r="L345" s="214"/>
      <c r="M345" s="1039"/>
      <c r="N345" s="1040"/>
      <c r="O345" s="1040"/>
      <c r="P345" s="1040"/>
      <c r="Q345" s="1040"/>
      <c r="R345" s="1040"/>
      <c r="S345" s="1040"/>
      <c r="T345" s="1040"/>
      <c r="U345" s="1040"/>
      <c r="V345" s="1045"/>
      <c r="W345" s="1045"/>
      <c r="X345" s="891"/>
      <c r="Y345" s="214"/>
      <c r="Z345" s="214"/>
      <c r="AA345" s="451"/>
      <c r="AB345" s="451"/>
      <c r="AC345" s="1040"/>
      <c r="AD345" s="1040"/>
      <c r="AE345" s="451"/>
      <c r="AF345" s="451"/>
      <c r="AG345" s="451"/>
      <c r="AH345" s="451"/>
      <c r="AI345" s="451"/>
      <c r="AJ345" s="1040"/>
      <c r="AK345" s="1047"/>
    </row>
    <row r="346" spans="1:37" ht="39.950000000000003" customHeight="1" x14ac:dyDescent="0.2">
      <c r="A346" s="815"/>
      <c r="B346" s="822" t="s">
        <v>5500</v>
      </c>
      <c r="C346" s="3532" t="s">
        <v>6599</v>
      </c>
      <c r="D346" s="3532"/>
      <c r="E346" s="4134"/>
      <c r="F346" s="4207" t="s">
        <v>6598</v>
      </c>
      <c r="G346" s="4297"/>
      <c r="H346" s="4297"/>
      <c r="I346" s="3532" t="s">
        <v>6623</v>
      </c>
      <c r="J346" s="3532"/>
      <c r="K346" s="4134"/>
      <c r="L346" s="4287" t="s">
        <v>6674</v>
      </c>
      <c r="M346" s="4288"/>
      <c r="N346" s="4288"/>
      <c r="O346" s="5026" t="s">
        <v>6678</v>
      </c>
      <c r="P346" s="5026"/>
      <c r="Q346" s="5026"/>
      <c r="R346" s="360"/>
      <c r="Y346" s="360"/>
      <c r="Z346" s="360"/>
      <c r="AA346" s="360"/>
      <c r="AB346" s="360"/>
      <c r="AC346" s="360"/>
      <c r="AD346" s="360"/>
      <c r="AE346" s="360"/>
      <c r="AF346" s="360"/>
      <c r="AG346" s="360"/>
      <c r="AH346" s="360"/>
      <c r="AI346" s="360"/>
      <c r="AJ346" s="360"/>
      <c r="AK346" s="817"/>
    </row>
    <row r="347" spans="1:37" ht="39.950000000000003" customHeight="1" x14ac:dyDescent="0.2">
      <c r="A347" s="818"/>
      <c r="B347" s="823"/>
      <c r="D347" s="893"/>
      <c r="E347" s="893"/>
      <c r="F347" s="894"/>
      <c r="G347" s="894"/>
      <c r="K347" s="2"/>
      <c r="AK347" s="819"/>
    </row>
    <row r="348" spans="1:37" ht="39.950000000000003" customHeight="1" thickBot="1" x14ac:dyDescent="0.25">
      <c r="A348" s="820"/>
      <c r="B348" s="824"/>
      <c r="C348" s="210"/>
      <c r="D348" s="210"/>
      <c r="E348" s="210"/>
      <c r="F348" s="210"/>
      <c r="G348" s="210"/>
      <c r="H348" s="210"/>
      <c r="I348" s="210"/>
      <c r="J348" s="210"/>
      <c r="K348" s="210"/>
      <c r="L348" s="895"/>
      <c r="M348" s="210"/>
      <c r="N348" s="210"/>
      <c r="O348" s="210"/>
      <c r="P348" s="210"/>
      <c r="Q348" s="210"/>
      <c r="R348" s="210"/>
      <c r="S348" s="210"/>
      <c r="T348" s="210"/>
      <c r="U348" s="210"/>
      <c r="V348" s="210"/>
      <c r="W348" s="210"/>
      <c r="X348" s="210"/>
      <c r="Y348" s="210"/>
      <c r="Z348" s="210"/>
      <c r="AA348" s="210"/>
      <c r="AB348" s="210"/>
      <c r="AC348" s="210"/>
      <c r="AD348" s="210"/>
      <c r="AE348" s="210"/>
      <c r="AF348" s="210"/>
      <c r="AG348" s="210"/>
      <c r="AH348" s="210"/>
      <c r="AI348" s="210"/>
      <c r="AJ348" s="210"/>
      <c r="AK348" s="821"/>
    </row>
    <row r="349" spans="1:37" ht="39.950000000000003" customHeight="1" thickBot="1" x14ac:dyDescent="0.25"/>
    <row r="350" spans="1:37" ht="39.950000000000003" customHeight="1" thickBot="1" x14ac:dyDescent="0.25">
      <c r="A350" s="3477"/>
      <c r="B350" s="3478"/>
      <c r="C350" s="3404" t="s">
        <v>6479</v>
      </c>
      <c r="D350" s="3405"/>
      <c r="E350" s="3405"/>
      <c r="F350" s="3405"/>
      <c r="G350" s="3405"/>
      <c r="H350" s="3405"/>
      <c r="I350" s="3406"/>
      <c r="J350" s="3404" t="s">
        <v>6480</v>
      </c>
      <c r="K350" s="3405"/>
      <c r="L350" s="3405"/>
      <c r="M350" s="3405"/>
      <c r="N350" s="3405"/>
      <c r="O350" s="3405"/>
      <c r="P350" s="3406"/>
      <c r="Q350" s="3404" t="s">
        <v>6481</v>
      </c>
      <c r="R350" s="3405"/>
      <c r="S350" s="3405"/>
      <c r="T350" s="3405"/>
      <c r="U350" s="3405"/>
      <c r="V350" s="3405"/>
      <c r="W350" s="3406"/>
      <c r="X350" s="3404" t="s">
        <v>6482</v>
      </c>
      <c r="Y350" s="3405"/>
      <c r="Z350" s="3405"/>
      <c r="AA350" s="3405"/>
      <c r="AB350" s="3405"/>
      <c r="AC350" s="3405"/>
      <c r="AD350" s="3406"/>
      <c r="AE350" s="3404" t="s">
        <v>6483</v>
      </c>
      <c r="AF350" s="3405"/>
      <c r="AG350" s="3405"/>
      <c r="AH350" s="3405"/>
      <c r="AI350" s="3405"/>
      <c r="AJ350" s="3405"/>
      <c r="AK350" s="3406"/>
    </row>
    <row r="351" spans="1:37" ht="39.950000000000003" customHeight="1" thickBot="1" x14ac:dyDescent="0.25">
      <c r="A351" s="4298" t="s">
        <v>1391</v>
      </c>
      <c r="B351" s="4299"/>
      <c r="C351" s="1179">
        <v>42023</v>
      </c>
      <c r="D351" s="1179">
        <v>42024</v>
      </c>
      <c r="E351" s="1179">
        <v>42025</v>
      </c>
      <c r="F351" s="1179">
        <v>42026</v>
      </c>
      <c r="G351" s="1179">
        <v>42027</v>
      </c>
      <c r="H351" s="1179">
        <v>42028</v>
      </c>
      <c r="I351" s="1179">
        <v>42029</v>
      </c>
      <c r="J351" s="1180">
        <v>42030</v>
      </c>
      <c r="K351" s="1180">
        <v>42031</v>
      </c>
      <c r="L351" s="1180">
        <v>42032</v>
      </c>
      <c r="M351" s="1180">
        <v>42033</v>
      </c>
      <c r="N351" s="1180">
        <v>42034</v>
      </c>
      <c r="O351" s="1180">
        <v>42035</v>
      </c>
      <c r="P351" s="1180">
        <v>42036</v>
      </c>
      <c r="Q351" s="1194">
        <v>42037</v>
      </c>
      <c r="R351" s="1194">
        <v>42038</v>
      </c>
      <c r="S351" s="1180">
        <v>42039</v>
      </c>
      <c r="T351" s="1180">
        <v>42040</v>
      </c>
      <c r="U351" s="1180">
        <v>42041</v>
      </c>
      <c r="V351" s="1180">
        <v>42042</v>
      </c>
      <c r="W351" s="1180">
        <v>42043</v>
      </c>
      <c r="X351" s="1180">
        <v>42044</v>
      </c>
      <c r="Y351" s="1180">
        <v>42045</v>
      </c>
      <c r="Z351" s="1180">
        <v>42046</v>
      </c>
      <c r="AA351" s="1180">
        <v>42047</v>
      </c>
      <c r="AB351" s="1180">
        <v>42048</v>
      </c>
      <c r="AC351" s="1180">
        <v>42049</v>
      </c>
      <c r="AD351" s="1180">
        <v>42050</v>
      </c>
      <c r="AE351" s="1194">
        <v>42051</v>
      </c>
      <c r="AF351" s="1194">
        <v>42052</v>
      </c>
      <c r="AG351" s="1194">
        <v>42053</v>
      </c>
      <c r="AH351" s="1194">
        <v>42054</v>
      </c>
      <c r="AI351" s="1194">
        <v>42055</v>
      </c>
      <c r="AJ351" s="1180">
        <v>42056</v>
      </c>
      <c r="AK351" s="1181">
        <v>42057</v>
      </c>
    </row>
    <row r="352" spans="1:37" ht="39.950000000000003" customHeight="1" x14ac:dyDescent="0.25">
      <c r="A352" s="4326" t="s">
        <v>6639</v>
      </c>
      <c r="B352" s="4327"/>
      <c r="C352" s="1186" t="s">
        <v>6650</v>
      </c>
      <c r="D352" s="43"/>
      <c r="E352" s="43"/>
      <c r="F352" s="43"/>
      <c r="G352" s="43"/>
      <c r="H352" s="3749"/>
      <c r="I352" s="3925"/>
      <c r="J352" s="45"/>
      <c r="K352" s="4307" t="s">
        <v>6700</v>
      </c>
      <c r="L352" s="4308"/>
      <c r="M352" s="4309" t="s">
        <v>6757</v>
      </c>
      <c r="N352" s="4310"/>
      <c r="O352" s="3749"/>
      <c r="P352" s="3925"/>
      <c r="Q352" s="1136" t="s">
        <v>1207</v>
      </c>
      <c r="R352" s="71"/>
      <c r="S352" s="1200" t="s">
        <v>6738</v>
      </c>
      <c r="T352" s="71"/>
      <c r="U352" s="71"/>
      <c r="V352" s="3749"/>
      <c r="W352" s="3750"/>
      <c r="X352" s="12"/>
      <c r="Y352" s="5027" t="s">
        <v>6760</v>
      </c>
      <c r="Z352" s="5028"/>
      <c r="AA352" s="5028"/>
      <c r="AB352" s="5029"/>
      <c r="AC352" s="3750"/>
      <c r="AD352" s="3750"/>
      <c r="AE352" s="5023" t="s">
        <v>6812</v>
      </c>
      <c r="AF352" s="5023"/>
      <c r="AG352" s="5023"/>
      <c r="AH352" s="5023"/>
      <c r="AI352" s="5023"/>
      <c r="AJ352" s="5050"/>
      <c r="AK352" s="4016"/>
    </row>
    <row r="353" spans="1:37" ht="39.950000000000003" customHeight="1" x14ac:dyDescent="0.2">
      <c r="A353" s="3374" t="s">
        <v>6637</v>
      </c>
      <c r="B353" s="3375"/>
      <c r="C353" s="43"/>
      <c r="D353" s="43"/>
      <c r="E353" s="43"/>
      <c r="F353" s="4328" t="s">
        <v>6694</v>
      </c>
      <c r="G353" s="4329"/>
      <c r="H353" s="3663"/>
      <c r="I353" s="3664"/>
      <c r="J353" s="4304" t="s">
        <v>6603</v>
      </c>
      <c r="K353" s="4305"/>
      <c r="L353" s="4305"/>
      <c r="M353" s="4305"/>
      <c r="N353" s="4306"/>
      <c r="O353" s="3663"/>
      <c r="P353" s="3664"/>
      <c r="Q353" s="4304" t="s">
        <v>6604</v>
      </c>
      <c r="R353" s="4305"/>
      <c r="S353" s="4305"/>
      <c r="T353" s="4305"/>
      <c r="U353" s="4306"/>
      <c r="V353" s="3663"/>
      <c r="W353" s="3752"/>
      <c r="X353" s="1202" t="s">
        <v>3630</v>
      </c>
      <c r="Y353" s="12"/>
      <c r="Z353" s="12"/>
      <c r="AA353" s="12"/>
      <c r="AB353" s="12"/>
      <c r="AC353" s="3752"/>
      <c r="AD353" s="3752"/>
      <c r="AE353" s="5021" t="s">
        <v>6777</v>
      </c>
      <c r="AF353" s="5022"/>
      <c r="AG353" s="12"/>
      <c r="AH353" s="12"/>
      <c r="AI353" s="12"/>
      <c r="AJ353" s="4131"/>
      <c r="AK353" s="4018"/>
    </row>
    <row r="354" spans="1:37" ht="39.950000000000003" customHeight="1" x14ac:dyDescent="0.2">
      <c r="A354" s="3374" t="s">
        <v>6638</v>
      </c>
      <c r="B354" s="3375"/>
      <c r="C354" s="4271" t="s">
        <v>5422</v>
      </c>
      <c r="D354" s="3933"/>
      <c r="E354" s="43"/>
      <c r="F354" s="4263" t="s">
        <v>6695</v>
      </c>
      <c r="G354" s="4264"/>
      <c r="H354" s="3663"/>
      <c r="I354" s="3664"/>
      <c r="J354" s="71"/>
      <c r="K354" s="71"/>
      <c r="L354" s="5069" t="s">
        <v>6690</v>
      </c>
      <c r="M354" s="5070"/>
      <c r="N354" s="5071"/>
      <c r="O354" s="3663"/>
      <c r="P354" s="3664"/>
      <c r="Q354" s="4273" t="s">
        <v>6747</v>
      </c>
      <c r="R354" s="4274"/>
      <c r="S354" s="4275"/>
      <c r="T354" s="71"/>
      <c r="U354" s="71"/>
      <c r="V354" s="3663"/>
      <c r="W354" s="3752"/>
      <c r="X354" s="48"/>
      <c r="Y354" s="29"/>
      <c r="Z354" s="4265" t="s">
        <v>6758</v>
      </c>
      <c r="AA354" s="4266"/>
      <c r="AB354" s="4267"/>
      <c r="AC354" s="3752"/>
      <c r="AD354" s="3752"/>
      <c r="AE354" s="4265" t="s">
        <v>6778</v>
      </c>
      <c r="AF354" s="4266"/>
      <c r="AG354" s="4266"/>
      <c r="AH354" s="5052" t="s">
        <v>6779</v>
      </c>
      <c r="AI354" s="3929"/>
      <c r="AJ354" s="4131"/>
      <c r="AK354" s="4018"/>
    </row>
    <row r="355" spans="1:37" ht="39.950000000000003" customHeight="1" x14ac:dyDescent="0.2">
      <c r="A355" s="3374" t="s">
        <v>6484</v>
      </c>
      <c r="B355" s="3375"/>
      <c r="C355" s="61"/>
      <c r="D355" s="70"/>
      <c r="E355" s="50"/>
      <c r="F355" s="43"/>
      <c r="G355" s="43"/>
      <c r="H355" s="3663"/>
      <c r="I355" s="3664"/>
      <c r="J355" s="73"/>
      <c r="K355" s="73"/>
      <c r="L355" s="73"/>
      <c r="M355" s="73"/>
      <c r="N355" s="73"/>
      <c r="O355" s="3663"/>
      <c r="P355" s="3664"/>
      <c r="Q355" s="73"/>
      <c r="R355" s="73"/>
      <c r="S355" s="73"/>
      <c r="T355" s="73"/>
      <c r="U355" s="73"/>
      <c r="V355" s="3663"/>
      <c r="W355" s="3752"/>
      <c r="X355" s="48"/>
      <c r="Y355" s="80"/>
      <c r="Z355" s="80"/>
      <c r="AA355" s="80"/>
      <c r="AB355" s="80"/>
      <c r="AC355" s="3752"/>
      <c r="AD355" s="3752"/>
      <c r="AE355" s="31"/>
      <c r="AF355" s="31"/>
      <c r="AG355" s="44"/>
      <c r="AH355" s="44"/>
      <c r="AI355" s="32"/>
      <c r="AJ355" s="4131"/>
      <c r="AK355" s="4018"/>
    </row>
    <row r="356" spans="1:37" ht="39.950000000000003" customHeight="1" x14ac:dyDescent="0.2">
      <c r="A356" s="3374" t="s">
        <v>6485</v>
      </c>
      <c r="B356" s="3375"/>
      <c r="C356" s="3760" t="s">
        <v>5189</v>
      </c>
      <c r="D356" s="3761"/>
      <c r="E356" s="3761"/>
      <c r="F356" s="3761"/>
      <c r="G356" s="3762"/>
      <c r="H356" s="3663"/>
      <c r="I356" s="3664"/>
      <c r="J356" s="3760" t="s">
        <v>6710</v>
      </c>
      <c r="K356" s="3761"/>
      <c r="L356" s="3761"/>
      <c r="M356" s="3761"/>
      <c r="N356" s="3762"/>
      <c r="O356" s="3663"/>
      <c r="P356" s="3664"/>
      <c r="Q356" s="3760" t="s">
        <v>5189</v>
      </c>
      <c r="R356" s="3761"/>
      <c r="S356" s="3761"/>
      <c r="T356" s="3761"/>
      <c r="U356" s="3762"/>
      <c r="V356" s="3663"/>
      <c r="W356" s="3752"/>
      <c r="X356" s="3760" t="s">
        <v>5189</v>
      </c>
      <c r="Y356" s="3761"/>
      <c r="Z356" s="3761"/>
      <c r="AA356" s="3761"/>
      <c r="AB356" s="3762"/>
      <c r="AC356" s="3752"/>
      <c r="AD356" s="3752"/>
      <c r="AE356" s="4286" t="s">
        <v>5189</v>
      </c>
      <c r="AF356" s="4286"/>
      <c r="AG356" s="4286"/>
      <c r="AH356" s="4286"/>
      <c r="AI356" s="4286"/>
      <c r="AJ356" s="4131"/>
      <c r="AK356" s="4018"/>
    </row>
    <row r="357" spans="1:37" ht="39.950000000000003" customHeight="1" x14ac:dyDescent="0.2">
      <c r="A357" s="3374" t="s">
        <v>6486</v>
      </c>
      <c r="B357" s="3375"/>
      <c r="C357" s="3322">
        <v>136900</v>
      </c>
      <c r="D357" s="3704"/>
      <c r="E357" s="3704"/>
      <c r="F357" s="3704"/>
      <c r="G357" s="3323"/>
      <c r="H357" s="3663"/>
      <c r="I357" s="3664"/>
      <c r="J357" s="3322">
        <v>136900</v>
      </c>
      <c r="K357" s="3704"/>
      <c r="L357" s="3704"/>
      <c r="M357" s="3704"/>
      <c r="N357" s="3323"/>
      <c r="O357" s="3663"/>
      <c r="P357" s="3664"/>
      <c r="Q357" s="3322">
        <v>136900</v>
      </c>
      <c r="R357" s="3704"/>
      <c r="S357" s="3704"/>
      <c r="T357" s="3704"/>
      <c r="U357" s="3323"/>
      <c r="V357" s="3663"/>
      <c r="W357" s="3752"/>
      <c r="X357" s="3322">
        <v>136900</v>
      </c>
      <c r="Y357" s="3704"/>
      <c r="Z357" s="3704"/>
      <c r="AA357" s="3704"/>
      <c r="AB357" s="3323"/>
      <c r="AC357" s="3752"/>
      <c r="AD357" s="3752"/>
      <c r="AE357" s="3322">
        <v>136900</v>
      </c>
      <c r="AF357" s="3704"/>
      <c r="AG357" s="3704"/>
      <c r="AH357" s="3704"/>
      <c r="AI357" s="3323"/>
      <c r="AJ357" s="4131"/>
      <c r="AK357" s="4018"/>
    </row>
    <row r="358" spans="1:37" ht="39.950000000000003" customHeight="1" x14ac:dyDescent="0.2">
      <c r="A358" s="3374" t="s">
        <v>6640</v>
      </c>
      <c r="B358" s="3375"/>
      <c r="C358" s="3322">
        <v>136900</v>
      </c>
      <c r="D358" s="3704"/>
      <c r="E358" s="3704"/>
      <c r="F358" s="3704"/>
      <c r="G358" s="3323"/>
      <c r="H358" s="3663"/>
      <c r="I358" s="3664"/>
      <c r="J358" s="3322">
        <v>136900</v>
      </c>
      <c r="K358" s="3704"/>
      <c r="L358" s="3704"/>
      <c r="M358" s="3704"/>
      <c r="N358" s="3323"/>
      <c r="O358" s="3663"/>
      <c r="P358" s="3664"/>
      <c r="Q358" s="3322">
        <v>136900</v>
      </c>
      <c r="R358" s="3704"/>
      <c r="S358" s="3704"/>
      <c r="T358" s="3704"/>
      <c r="U358" s="3323"/>
      <c r="V358" s="3663"/>
      <c r="W358" s="3752"/>
      <c r="X358" s="3322">
        <v>136900</v>
      </c>
      <c r="Y358" s="3704"/>
      <c r="Z358" s="3704"/>
      <c r="AA358" s="3704"/>
      <c r="AB358" s="3323"/>
      <c r="AC358" s="3752"/>
      <c r="AD358" s="3752"/>
      <c r="AE358" s="3322">
        <v>136900</v>
      </c>
      <c r="AF358" s="3704"/>
      <c r="AG358" s="3704"/>
      <c r="AH358" s="3704"/>
      <c r="AI358" s="3323"/>
      <c r="AJ358" s="4131"/>
      <c r="AK358" s="4018"/>
    </row>
    <row r="359" spans="1:37" ht="39.950000000000003" customHeight="1" x14ac:dyDescent="0.2">
      <c r="A359" s="3374" t="s">
        <v>6488</v>
      </c>
      <c r="B359" s="3375"/>
      <c r="C359" s="3322">
        <v>136900</v>
      </c>
      <c r="D359" s="3704"/>
      <c r="E359" s="3704"/>
      <c r="F359" s="3704"/>
      <c r="G359" s="3323"/>
      <c r="H359" s="3663"/>
      <c r="I359" s="3664"/>
      <c r="J359" s="3322">
        <v>136900</v>
      </c>
      <c r="K359" s="3704"/>
      <c r="L359" s="3704"/>
      <c r="M359" s="3704"/>
      <c r="N359" s="3323"/>
      <c r="O359" s="3663"/>
      <c r="P359" s="3664"/>
      <c r="Q359" s="3322">
        <v>136900</v>
      </c>
      <c r="R359" s="3704"/>
      <c r="S359" s="3704"/>
      <c r="T359" s="3704"/>
      <c r="U359" s="3323"/>
      <c r="V359" s="3663"/>
      <c r="W359" s="3752"/>
      <c r="X359" s="3322">
        <v>136900</v>
      </c>
      <c r="Y359" s="3704"/>
      <c r="Z359" s="3704"/>
      <c r="AA359" s="3704"/>
      <c r="AB359" s="3323"/>
      <c r="AC359" s="3752"/>
      <c r="AD359" s="3752"/>
      <c r="AE359" s="3322">
        <v>136900</v>
      </c>
      <c r="AF359" s="3704"/>
      <c r="AG359" s="3704"/>
      <c r="AH359" s="3704"/>
      <c r="AI359" s="3323"/>
      <c r="AJ359" s="4131"/>
      <c r="AK359" s="4018"/>
    </row>
    <row r="360" spans="1:37" ht="39.950000000000003" customHeight="1" x14ac:dyDescent="0.2">
      <c r="A360" s="3481" t="s">
        <v>6489</v>
      </c>
      <c r="B360" s="3482"/>
      <c r="C360" s="3322">
        <v>136900</v>
      </c>
      <c r="D360" s="3704"/>
      <c r="E360" s="3704"/>
      <c r="F360" s="3704"/>
      <c r="G360" s="3323"/>
      <c r="H360" s="3663"/>
      <c r="I360" s="3664"/>
      <c r="J360" s="3322">
        <v>136900</v>
      </c>
      <c r="K360" s="3704"/>
      <c r="L360" s="3704"/>
      <c r="M360" s="3704"/>
      <c r="N360" s="3323"/>
      <c r="O360" s="3663"/>
      <c r="P360" s="3664"/>
      <c r="Q360" s="3322">
        <v>136900</v>
      </c>
      <c r="R360" s="3704"/>
      <c r="S360" s="3704"/>
      <c r="T360" s="3704"/>
      <c r="U360" s="3323"/>
      <c r="V360" s="3663"/>
      <c r="W360" s="3752"/>
      <c r="X360" s="3322">
        <v>136900</v>
      </c>
      <c r="Y360" s="3704"/>
      <c r="Z360" s="3704"/>
      <c r="AA360" s="3704"/>
      <c r="AB360" s="3323"/>
      <c r="AC360" s="3752"/>
      <c r="AD360" s="3752"/>
      <c r="AE360" s="3322">
        <v>136900</v>
      </c>
      <c r="AF360" s="3704"/>
      <c r="AG360" s="3704"/>
      <c r="AH360" s="3704"/>
      <c r="AI360" s="3323"/>
      <c r="AJ360" s="4131"/>
      <c r="AK360" s="4018"/>
    </row>
    <row r="361" spans="1:37" ht="39.950000000000003" customHeight="1" x14ac:dyDescent="0.2">
      <c r="A361" s="4260" t="s">
        <v>6641</v>
      </c>
      <c r="B361" s="3397"/>
      <c r="C361" s="4268" t="s">
        <v>6679</v>
      </c>
      <c r="D361" s="4269"/>
      <c r="E361" s="4269"/>
      <c r="F361" s="4269"/>
      <c r="G361" s="4270"/>
      <c r="H361" s="3663"/>
      <c r="I361" s="3664"/>
      <c r="J361" s="3705" t="s">
        <v>6680</v>
      </c>
      <c r="K361" s="3596"/>
      <c r="L361" s="3596"/>
      <c r="M361" s="3596"/>
      <c r="N361" s="3597"/>
      <c r="O361" s="3663"/>
      <c r="P361" s="3664"/>
      <c r="Q361" s="48"/>
      <c r="R361" s="39"/>
      <c r="S361" s="39"/>
      <c r="T361" s="39"/>
      <c r="U361" s="39"/>
      <c r="V361" s="3663"/>
      <c r="W361" s="3752"/>
      <c r="X361" s="48"/>
      <c r="Y361" s="39"/>
      <c r="Z361" s="39"/>
      <c r="AA361" s="39"/>
      <c r="AB361" s="39"/>
      <c r="AC361" s="3752"/>
      <c r="AD361" s="3752"/>
      <c r="AE361" s="31"/>
      <c r="AF361" s="31"/>
      <c r="AG361" s="44"/>
      <c r="AH361" s="44"/>
      <c r="AI361" s="32"/>
      <c r="AJ361" s="4131"/>
      <c r="AK361" s="4018"/>
    </row>
    <row r="362" spans="1:37" ht="39.950000000000003" customHeight="1" x14ac:dyDescent="0.2">
      <c r="A362" s="3374" t="s">
        <v>6642</v>
      </c>
      <c r="B362" s="3375"/>
      <c r="C362" s="3322">
        <v>136900</v>
      </c>
      <c r="D362" s="3704"/>
      <c r="E362" s="3704"/>
      <c r="F362" s="3704"/>
      <c r="G362" s="3323"/>
      <c r="H362" s="3663"/>
      <c r="I362" s="3664"/>
      <c r="J362" s="3322">
        <v>136900</v>
      </c>
      <c r="K362" s="3704"/>
      <c r="L362" s="3704"/>
      <c r="M362" s="3704"/>
      <c r="N362" s="3323"/>
      <c r="O362" s="3663"/>
      <c r="P362" s="3664"/>
      <c r="Q362" s="3322">
        <v>136900</v>
      </c>
      <c r="R362" s="3704"/>
      <c r="S362" s="3704"/>
      <c r="T362" s="3704"/>
      <c r="U362" s="3323"/>
      <c r="V362" s="3663"/>
      <c r="W362" s="3752"/>
      <c r="X362" s="3322">
        <v>136900</v>
      </c>
      <c r="Y362" s="3704"/>
      <c r="Z362" s="3704"/>
      <c r="AA362" s="3704"/>
      <c r="AB362" s="3323"/>
      <c r="AC362" s="3752"/>
      <c r="AD362" s="3752"/>
      <c r="AE362" s="3322">
        <v>136900</v>
      </c>
      <c r="AF362" s="3704"/>
      <c r="AG362" s="3704"/>
      <c r="AH362" s="3704"/>
      <c r="AI362" s="3323"/>
      <c r="AJ362" s="4131"/>
      <c r="AK362" s="4018"/>
    </row>
    <row r="363" spans="1:37" ht="39.950000000000003" customHeight="1" x14ac:dyDescent="0.2">
      <c r="A363" s="3481" t="s">
        <v>6643</v>
      </c>
      <c r="B363" s="3482"/>
      <c r="C363" s="3322">
        <v>136900</v>
      </c>
      <c r="D363" s="3704"/>
      <c r="E363" s="3704"/>
      <c r="F363" s="3704"/>
      <c r="G363" s="3323"/>
      <c r="H363" s="3663"/>
      <c r="I363" s="3664"/>
      <c r="J363" s="3322">
        <v>136900</v>
      </c>
      <c r="K363" s="3323"/>
      <c r="L363" s="4294" t="s">
        <v>5426</v>
      </c>
      <c r="M363" s="4295"/>
      <c r="N363" s="4296"/>
      <c r="O363" s="3663"/>
      <c r="P363" s="3664"/>
      <c r="Q363" s="4294" t="s">
        <v>5426</v>
      </c>
      <c r="R363" s="4295"/>
      <c r="S363" s="4295"/>
      <c r="T363" s="4295"/>
      <c r="U363" s="4296"/>
      <c r="V363" s="3663"/>
      <c r="W363" s="3752"/>
      <c r="X363" s="4294" t="s">
        <v>5426</v>
      </c>
      <c r="Y363" s="4295"/>
      <c r="Z363" s="4295"/>
      <c r="AA363" s="4295"/>
      <c r="AB363" s="4296"/>
      <c r="AC363" s="3752"/>
      <c r="AD363" s="3752"/>
      <c r="AE363" s="4294" t="s">
        <v>5426</v>
      </c>
      <c r="AF363" s="4295"/>
      <c r="AG363" s="4295"/>
      <c r="AH363" s="4295"/>
      <c r="AI363" s="4296"/>
      <c r="AJ363" s="4131"/>
      <c r="AK363" s="4018"/>
    </row>
    <row r="364" spans="1:37" ht="39.950000000000003" customHeight="1" x14ac:dyDescent="0.2">
      <c r="A364" s="3374" t="s">
        <v>6493</v>
      </c>
      <c r="B364" s="3375"/>
      <c r="C364" s="3354" t="s">
        <v>4485</v>
      </c>
      <c r="D364" s="3355"/>
      <c r="E364" s="3355"/>
      <c r="F364" s="3355"/>
      <c r="G364" s="3356"/>
      <c r="H364" s="3663"/>
      <c r="I364" s="3664"/>
      <c r="J364" s="3354" t="s">
        <v>4485</v>
      </c>
      <c r="K364" s="3356"/>
      <c r="L364" s="4271" t="s">
        <v>5750</v>
      </c>
      <c r="M364" s="4272"/>
      <c r="N364" s="3933"/>
      <c r="O364" s="3663"/>
      <c r="P364" s="3664"/>
      <c r="Q364" s="4271" t="s">
        <v>5422</v>
      </c>
      <c r="R364" s="3933"/>
      <c r="S364" s="3354" t="s">
        <v>4485</v>
      </c>
      <c r="T364" s="3355"/>
      <c r="U364" s="3356"/>
      <c r="V364" s="3663"/>
      <c r="W364" s="3752"/>
      <c r="X364" s="3354" t="s">
        <v>4485</v>
      </c>
      <c r="Y364" s="3355"/>
      <c r="Z364" s="3355"/>
      <c r="AA364" s="3355"/>
      <c r="AB364" s="3356"/>
      <c r="AC364" s="3752"/>
      <c r="AD364" s="3752"/>
      <c r="AE364" s="3354" t="s">
        <v>4485</v>
      </c>
      <c r="AF364" s="3355"/>
      <c r="AG364" s="3355"/>
      <c r="AH364" s="3355"/>
      <c r="AI364" s="3356"/>
      <c r="AJ364" s="4131"/>
      <c r="AK364" s="4018"/>
    </row>
    <row r="365" spans="1:37" ht="39.950000000000003" customHeight="1" x14ac:dyDescent="0.2">
      <c r="A365" s="3376" t="s">
        <v>6644</v>
      </c>
      <c r="B365" s="3377"/>
      <c r="C365" s="34"/>
      <c r="D365" s="35"/>
      <c r="F365" s="35"/>
      <c r="G365" s="35"/>
      <c r="H365" s="3663"/>
      <c r="I365" s="3664"/>
      <c r="J365" s="35"/>
      <c r="K365" s="35"/>
      <c r="L365" s="35"/>
      <c r="M365" s="35"/>
      <c r="N365" s="35"/>
      <c r="O365" s="3663"/>
      <c r="P365" s="3664"/>
      <c r="Q365" s="35"/>
      <c r="R365" s="35"/>
      <c r="S365" s="35"/>
      <c r="T365" s="35"/>
      <c r="U365" s="1201" t="s">
        <v>3594</v>
      </c>
      <c r="V365" s="3663"/>
      <c r="W365" s="3752"/>
      <c r="X365" s="4190" t="s">
        <v>6751</v>
      </c>
      <c r="Y365" s="4190"/>
      <c r="Z365" s="4190"/>
      <c r="AA365" s="4190"/>
      <c r="AB365" s="4190"/>
      <c r="AC365" s="3752"/>
      <c r="AD365" s="3752"/>
      <c r="AE365" s="4190" t="s">
        <v>6751</v>
      </c>
      <c r="AF365" s="4190"/>
      <c r="AG365" s="4190"/>
      <c r="AH365" s="4190"/>
      <c r="AI365" s="4190"/>
      <c r="AJ365" s="4131"/>
      <c r="AK365" s="4018"/>
    </row>
    <row r="366" spans="1:37" ht="39.950000000000003" customHeight="1" thickBot="1" x14ac:dyDescent="0.25">
      <c r="A366" s="4321" t="s">
        <v>6645</v>
      </c>
      <c r="B366" s="4322"/>
      <c r="C366" s="68"/>
      <c r="D366" s="78"/>
      <c r="E366" s="50"/>
      <c r="F366" s="78"/>
      <c r="G366" s="78"/>
      <c r="H366" s="3665"/>
      <c r="I366" s="3666"/>
      <c r="J366" s="78"/>
      <c r="K366" s="78"/>
      <c r="L366" s="912"/>
      <c r="M366" s="912"/>
      <c r="N366" s="912"/>
      <c r="O366" s="3754"/>
      <c r="P366" s="3861"/>
      <c r="Q366" s="78"/>
      <c r="R366" s="78"/>
      <c r="S366" s="78"/>
      <c r="T366" s="78"/>
      <c r="U366" s="78"/>
      <c r="V366" s="3665"/>
      <c r="W366" s="4424"/>
      <c r="X366" s="48"/>
      <c r="Y366" s="78"/>
      <c r="Z366" s="78"/>
      <c r="AA366" s="78"/>
      <c r="AB366" s="78"/>
      <c r="AC366" s="3755"/>
      <c r="AD366" s="3755"/>
      <c r="AE366" s="80"/>
      <c r="AF366" s="80"/>
      <c r="AG366" s="44"/>
      <c r="AH366" s="44"/>
      <c r="AI366" s="80"/>
      <c r="AJ366" s="5051"/>
      <c r="AK366" s="4020"/>
    </row>
    <row r="367" spans="1:37" ht="39.950000000000003" customHeight="1" thickBot="1" x14ac:dyDescent="0.3">
      <c r="A367" s="857">
        <v>1</v>
      </c>
      <c r="B367" s="797" t="s">
        <v>5497</v>
      </c>
      <c r="C367" s="856"/>
      <c r="D367" s="882"/>
      <c r="E367" s="4284" t="s">
        <v>6696</v>
      </c>
      <c r="F367" s="4285"/>
      <c r="G367" s="5058"/>
      <c r="H367" s="1031"/>
      <c r="I367" s="1031"/>
      <c r="J367" s="876"/>
      <c r="K367" s="902"/>
      <c r="L367" s="902"/>
      <c r="M367" s="902"/>
      <c r="N367" s="902"/>
      <c r="O367" s="710"/>
      <c r="P367" s="1033"/>
      <c r="Q367" s="4126" t="s">
        <v>6723</v>
      </c>
      <c r="R367" s="4126"/>
      <c r="S367" s="4127"/>
      <c r="T367" s="884"/>
      <c r="U367" s="885"/>
      <c r="V367" s="1041"/>
      <c r="W367" s="1041"/>
      <c r="X367" s="5045" t="s">
        <v>6759</v>
      </c>
      <c r="Y367" s="4288"/>
      <c r="Z367" s="5046"/>
      <c r="AA367" s="885"/>
      <c r="AB367" s="858"/>
      <c r="AC367" s="710"/>
      <c r="AD367" s="710"/>
      <c r="AE367" s="12"/>
      <c r="AF367" s="12"/>
      <c r="AG367" s="12"/>
      <c r="AH367" s="12"/>
      <c r="AI367" s="12"/>
      <c r="AJ367" s="710"/>
      <c r="AK367" s="1046"/>
    </row>
    <row r="368" spans="1:37" ht="39.950000000000003" customHeight="1" thickBot="1" x14ac:dyDescent="0.25">
      <c r="A368" s="797">
        <v>2</v>
      </c>
      <c r="B368" s="824" t="s">
        <v>5497</v>
      </c>
      <c r="C368" s="804"/>
      <c r="D368" s="12"/>
      <c r="E368" s="904"/>
      <c r="F368" s="860"/>
      <c r="G368" s="879"/>
      <c r="H368" s="710"/>
      <c r="I368" s="710"/>
      <c r="J368" s="879"/>
      <c r="K368" s="12"/>
      <c r="L368" s="875"/>
      <c r="M368" s="875"/>
      <c r="N368" s="875"/>
      <c r="O368" s="710"/>
      <c r="P368" s="710"/>
      <c r="Q368" s="867"/>
      <c r="R368" s="4276" t="s">
        <v>6730</v>
      </c>
      <c r="S368" s="4277"/>
      <c r="T368" s="4278"/>
      <c r="U368" s="879"/>
      <c r="V368" s="710"/>
      <c r="W368" s="710"/>
      <c r="X368" s="879"/>
      <c r="Y368" s="264"/>
      <c r="Z368" s="867"/>
      <c r="AA368" s="867"/>
      <c r="AB368" s="12"/>
      <c r="AC368" s="710"/>
      <c r="AD368" s="710"/>
      <c r="AE368" s="12"/>
      <c r="AF368" s="12"/>
      <c r="AG368" s="12"/>
      <c r="AH368" s="12"/>
      <c r="AI368" s="12"/>
      <c r="AJ368" s="710"/>
      <c r="AK368" s="1046"/>
    </row>
    <row r="369" spans="1:37" ht="39.950000000000003" customHeight="1" thickBot="1" x14ac:dyDescent="0.3">
      <c r="A369" s="797"/>
      <c r="B369" s="797" t="s">
        <v>5498</v>
      </c>
      <c r="C369" s="804"/>
      <c r="D369" s="12"/>
      <c r="E369" s="904"/>
      <c r="F369" s="862"/>
      <c r="G369" s="879"/>
      <c r="H369" s="1032"/>
      <c r="I369" s="710"/>
      <c r="J369" s="4284" t="s">
        <v>6696</v>
      </c>
      <c r="K369" s="4285"/>
      <c r="L369" s="1195"/>
      <c r="M369" s="862"/>
      <c r="N369" s="862"/>
      <c r="O369" s="1032"/>
      <c r="P369" s="710"/>
      <c r="Q369" s="12"/>
      <c r="R369" s="12"/>
      <c r="S369" s="12"/>
      <c r="T369" s="1196" t="s">
        <v>6723</v>
      </c>
      <c r="U369" s="1197" t="s">
        <v>6730</v>
      </c>
      <c r="V369" s="1039"/>
      <c r="W369" s="1042"/>
      <c r="X369" s="1197" t="s">
        <v>6730</v>
      </c>
      <c r="Y369" s="1196" t="s">
        <v>6723</v>
      </c>
      <c r="Z369" s="867"/>
      <c r="AA369" s="867"/>
      <c r="AB369" s="1203" t="s">
        <v>6759</v>
      </c>
      <c r="AC369" s="710"/>
      <c r="AD369" s="710"/>
      <c r="AE369" s="1203" t="s">
        <v>6759</v>
      </c>
      <c r="AF369" s="12"/>
      <c r="AG369" s="12"/>
      <c r="AH369" s="12"/>
      <c r="AI369" s="12"/>
      <c r="AJ369" s="710"/>
      <c r="AK369" s="1046"/>
    </row>
    <row r="370" spans="1:37" ht="39.950000000000003" customHeight="1" thickBot="1" x14ac:dyDescent="0.25">
      <c r="A370" s="797"/>
      <c r="B370" s="808" t="s">
        <v>5499</v>
      </c>
      <c r="C370" s="4261" t="s">
        <v>6654</v>
      </c>
      <c r="D370" s="4262"/>
      <c r="E370" s="905"/>
      <c r="F370" s="907"/>
      <c r="G370" s="907"/>
      <c r="H370" s="1032"/>
      <c r="I370" s="1033"/>
      <c r="J370" s="880"/>
      <c r="K370" s="880"/>
      <c r="L370" s="880"/>
      <c r="M370" s="880"/>
      <c r="N370" s="880"/>
      <c r="O370" s="710"/>
      <c r="P370" s="710"/>
      <c r="Q370" s="12"/>
      <c r="R370" s="860"/>
      <c r="S370" s="872"/>
      <c r="T370" s="872"/>
      <c r="U370" s="872"/>
      <c r="V370" s="1044"/>
      <c r="W370" s="1044"/>
      <c r="Y370" s="4276" t="s">
        <v>6730</v>
      </c>
      <c r="Z370" s="4277"/>
      <c r="AA370" s="4277"/>
      <c r="AB370" s="4278"/>
      <c r="AC370" s="710"/>
      <c r="AD370" s="710"/>
      <c r="AE370" s="12"/>
      <c r="AF370" s="12"/>
      <c r="AG370" s="12"/>
      <c r="AH370" s="12"/>
      <c r="AI370" s="12"/>
      <c r="AJ370" s="710"/>
      <c r="AK370" s="1046"/>
    </row>
    <row r="371" spans="1:37" ht="39.950000000000003" customHeight="1" thickBot="1" x14ac:dyDescent="0.25">
      <c r="A371" s="809"/>
      <c r="B371" s="810"/>
      <c r="C371" s="811"/>
      <c r="D371" s="887"/>
      <c r="E371" s="906"/>
      <c r="F371" s="889"/>
      <c r="G371" s="889"/>
      <c r="H371" s="1034"/>
      <c r="I371" s="1034"/>
      <c r="J371" s="909"/>
      <c r="K371" s="214"/>
      <c r="L371" s="214"/>
      <c r="M371" s="214"/>
      <c r="N371" s="214"/>
      <c r="O371" s="1040"/>
      <c r="P371" s="1040"/>
      <c r="Q371" s="451"/>
      <c r="R371" s="451"/>
      <c r="S371" s="864"/>
      <c r="T371" s="864"/>
      <c r="U371" s="864"/>
      <c r="V371" s="1111"/>
      <c r="W371" s="1045"/>
      <c r="X371" s="214"/>
      <c r="Y371" s="214"/>
      <c r="Z371" s="214"/>
      <c r="AA371" s="451"/>
      <c r="AB371" s="451"/>
      <c r="AC371" s="1040"/>
      <c r="AD371" s="1040"/>
      <c r="AE371" s="451"/>
      <c r="AF371" s="451"/>
      <c r="AG371" s="451"/>
      <c r="AH371" s="451"/>
      <c r="AI371" s="451"/>
      <c r="AJ371" s="1040"/>
      <c r="AK371" s="1047"/>
    </row>
    <row r="372" spans="1:37" ht="39.950000000000003" customHeight="1" x14ac:dyDescent="0.2">
      <c r="A372" s="815"/>
      <c r="B372" s="822" t="s">
        <v>5500</v>
      </c>
      <c r="C372" s="4133" t="s">
        <v>6762</v>
      </c>
      <c r="D372" s="3532"/>
      <c r="E372" s="4134"/>
      <c r="F372" s="4206" t="s">
        <v>6712</v>
      </c>
      <c r="G372" s="4207"/>
      <c r="H372" s="4207"/>
      <c r="I372" s="3532" t="s">
        <v>6780</v>
      </c>
      <c r="J372" s="3532"/>
      <c r="K372" s="4134"/>
      <c r="L372" s="4287" t="s">
        <v>6674</v>
      </c>
      <c r="M372" s="4288"/>
      <c r="N372" s="4289"/>
      <c r="O372" s="1198"/>
      <c r="P372" s="1198"/>
      <c r="Q372" s="1198"/>
      <c r="R372" s="1199"/>
      <c r="S372" s="1199"/>
      <c r="T372" s="1199"/>
      <c r="U372" s="1199"/>
      <c r="V372" s="1199"/>
      <c r="Y372" s="360"/>
      <c r="Z372" s="360"/>
      <c r="AA372" s="360"/>
      <c r="AB372" s="360"/>
      <c r="AC372" s="360"/>
      <c r="AD372" s="360"/>
      <c r="AE372" s="360"/>
      <c r="AF372" s="360"/>
      <c r="AG372" s="360"/>
      <c r="AH372" s="360"/>
      <c r="AI372" s="360"/>
      <c r="AJ372" s="360"/>
      <c r="AK372" s="817"/>
    </row>
    <row r="373" spans="1:37" ht="39.950000000000003" customHeight="1" x14ac:dyDescent="0.2">
      <c r="A373" s="818"/>
      <c r="B373" s="823"/>
      <c r="D373" s="893"/>
      <c r="E373" s="893"/>
      <c r="F373" s="894"/>
      <c r="G373" s="894"/>
      <c r="K373" s="2"/>
      <c r="AK373" s="819"/>
    </row>
    <row r="374" spans="1:37" ht="39.950000000000003" customHeight="1" thickBot="1" x14ac:dyDescent="0.25"/>
    <row r="375" spans="1:37" ht="39.950000000000003" customHeight="1" thickBot="1" x14ac:dyDescent="0.25">
      <c r="A375" s="3477"/>
      <c r="B375" s="3478"/>
      <c r="C375" s="3404" t="s">
        <v>6626</v>
      </c>
      <c r="D375" s="3405"/>
      <c r="E375" s="3405"/>
      <c r="F375" s="3405"/>
      <c r="G375" s="3405"/>
      <c r="H375" s="3405"/>
      <c r="I375" s="3406"/>
      <c r="J375" s="3404" t="s">
        <v>6627</v>
      </c>
      <c r="K375" s="3405"/>
      <c r="L375" s="3405"/>
      <c r="M375" s="3405"/>
      <c r="N375" s="3405"/>
      <c r="O375" s="3405"/>
      <c r="P375" s="3406"/>
      <c r="Q375" s="3404" t="s">
        <v>6628</v>
      </c>
      <c r="R375" s="3405"/>
      <c r="S375" s="3405"/>
      <c r="T375" s="3405"/>
      <c r="U375" s="3405"/>
      <c r="V375" s="3405"/>
      <c r="W375" s="3406"/>
      <c r="X375" s="3404" t="s">
        <v>6629</v>
      </c>
      <c r="Y375" s="3405"/>
      <c r="Z375" s="3405"/>
      <c r="AA375" s="3405"/>
      <c r="AB375" s="3405"/>
      <c r="AC375" s="3405"/>
      <c r="AD375" s="3406"/>
      <c r="AE375" s="3404" t="s">
        <v>6630</v>
      </c>
      <c r="AF375" s="3405"/>
      <c r="AG375" s="3405"/>
      <c r="AH375" s="3405"/>
      <c r="AI375" s="3405"/>
      <c r="AJ375" s="3405"/>
      <c r="AK375" s="3406"/>
    </row>
    <row r="376" spans="1:37" ht="39.950000000000003" customHeight="1" thickBot="1" x14ac:dyDescent="0.25">
      <c r="A376" s="4319" t="s">
        <v>1391</v>
      </c>
      <c r="B376" s="4320"/>
      <c r="C376" s="1179">
        <v>42058</v>
      </c>
      <c r="D376" s="1179">
        <v>42059</v>
      </c>
      <c r="E376" s="1179">
        <v>42060</v>
      </c>
      <c r="F376" s="1179">
        <v>42061</v>
      </c>
      <c r="G376" s="1179">
        <v>42062</v>
      </c>
      <c r="H376" s="1182">
        <v>42063</v>
      </c>
      <c r="I376" s="1182">
        <v>42064</v>
      </c>
      <c r="J376" s="1179">
        <v>42065</v>
      </c>
      <c r="K376" s="1179">
        <v>42066</v>
      </c>
      <c r="L376" s="1179">
        <v>42067</v>
      </c>
      <c r="M376" s="1179">
        <v>42068</v>
      </c>
      <c r="N376" s="1179">
        <v>42069</v>
      </c>
      <c r="O376" s="1182">
        <v>42070</v>
      </c>
      <c r="P376" s="1182">
        <v>42071</v>
      </c>
      <c r="Q376" s="1179">
        <v>42072</v>
      </c>
      <c r="R376" s="1182">
        <v>42073</v>
      </c>
      <c r="S376" s="1182">
        <v>42074</v>
      </c>
      <c r="T376" s="1182">
        <v>42075</v>
      </c>
      <c r="U376" s="1182">
        <v>42076</v>
      </c>
      <c r="V376" s="1182">
        <v>42077</v>
      </c>
      <c r="W376" s="1182">
        <v>42078</v>
      </c>
      <c r="X376" s="1182">
        <v>42079</v>
      </c>
      <c r="Y376" s="1182">
        <v>42080</v>
      </c>
      <c r="Z376" s="1182">
        <v>42081</v>
      </c>
      <c r="AA376" s="1179">
        <v>42082</v>
      </c>
      <c r="AB376" s="1182">
        <v>42083</v>
      </c>
      <c r="AC376" s="1182">
        <v>42084</v>
      </c>
      <c r="AD376" s="1182">
        <v>42085</v>
      </c>
      <c r="AE376" s="1182">
        <v>42086</v>
      </c>
      <c r="AF376" s="1182">
        <v>42087</v>
      </c>
      <c r="AG376" s="1182">
        <v>42088</v>
      </c>
      <c r="AH376" s="1182">
        <v>42089</v>
      </c>
      <c r="AI376" s="1182">
        <v>42090</v>
      </c>
      <c r="AJ376" s="1179">
        <v>42091</v>
      </c>
      <c r="AK376" s="1181">
        <v>42092</v>
      </c>
    </row>
    <row r="377" spans="1:37" ht="39.950000000000003" customHeight="1" x14ac:dyDescent="0.2">
      <c r="A377" s="3374" t="s">
        <v>6639</v>
      </c>
      <c r="B377" s="3375"/>
      <c r="C377" s="1205" t="s">
        <v>6783</v>
      </c>
      <c r="D377" s="4290" t="s">
        <v>5589</v>
      </c>
      <c r="E377" s="4290"/>
      <c r="F377" s="4290"/>
      <c r="G377" s="4291"/>
      <c r="H377" s="3991"/>
      <c r="I377" s="3991"/>
      <c r="J377" s="4279" t="s">
        <v>6727</v>
      </c>
      <c r="K377" s="4280"/>
      <c r="L377" s="4280"/>
      <c r="M377" s="4280"/>
      <c r="N377" s="4281"/>
      <c r="O377" s="3991"/>
      <c r="P377" s="3991"/>
      <c r="Q377" s="1217" t="s">
        <v>6728</v>
      </c>
      <c r="R377" s="5059" t="s">
        <v>6760</v>
      </c>
      <c r="S377" s="5059"/>
      <c r="T377" s="5059"/>
      <c r="U377" s="5059"/>
      <c r="V377" s="3991"/>
      <c r="W377" s="3991"/>
      <c r="X377" s="5063" t="s">
        <v>6841</v>
      </c>
      <c r="Y377" s="5063"/>
      <c r="Z377" s="5063"/>
      <c r="AA377" s="5064" t="s">
        <v>6842</v>
      </c>
      <c r="AB377" s="5065"/>
      <c r="AC377" s="3991"/>
      <c r="AD377" s="3991"/>
      <c r="AE377" s="993" t="s">
        <v>6832</v>
      </c>
      <c r="AF377" s="1222" t="s">
        <v>5366</v>
      </c>
      <c r="AG377" s="5055" t="s">
        <v>6832</v>
      </c>
      <c r="AH377" s="5056"/>
      <c r="AI377" s="1222" t="s">
        <v>5366</v>
      </c>
      <c r="AJ377" s="4131"/>
      <c r="AK377" s="4018"/>
    </row>
    <row r="378" spans="1:37" ht="39.950000000000003" customHeight="1" x14ac:dyDescent="0.2">
      <c r="A378" s="3374" t="s">
        <v>6637</v>
      </c>
      <c r="B378" s="3375"/>
      <c r="C378" s="61"/>
      <c r="D378" s="70"/>
      <c r="E378" s="50"/>
      <c r="F378" s="43"/>
      <c r="G378" s="43"/>
      <c r="H378" s="3991"/>
      <c r="I378" s="3991"/>
      <c r="J378" s="61"/>
      <c r="K378" s="70"/>
      <c r="L378" s="50"/>
      <c r="M378" s="43"/>
      <c r="N378" s="43"/>
      <c r="O378" s="3991"/>
      <c r="P378" s="3991"/>
      <c r="Q378" s="5060" t="s">
        <v>6823</v>
      </c>
      <c r="R378" s="5060"/>
      <c r="S378" s="5060"/>
      <c r="T378" s="5061" t="s">
        <v>6813</v>
      </c>
      <c r="U378" s="5061"/>
      <c r="V378" s="3991"/>
      <c r="W378" s="3991"/>
      <c r="X378" s="3802" t="s">
        <v>6834</v>
      </c>
      <c r="Y378" s="5066"/>
      <c r="Z378" s="5067" t="s">
        <v>5589</v>
      </c>
      <c r="AA378" s="5067"/>
      <c r="AB378" s="5068"/>
      <c r="AC378" s="3991"/>
      <c r="AD378" s="3991"/>
      <c r="AE378" s="4200" t="s">
        <v>6843</v>
      </c>
      <c r="AF378" s="4201"/>
      <c r="AG378" s="4201"/>
      <c r="AH378" s="4201"/>
      <c r="AI378" s="43"/>
      <c r="AJ378" s="4131"/>
      <c r="AK378" s="4018"/>
    </row>
    <row r="379" spans="1:37" ht="39.950000000000003" customHeight="1" x14ac:dyDescent="0.2">
      <c r="A379" s="3374" t="s">
        <v>6638</v>
      </c>
      <c r="B379" s="3375"/>
      <c r="C379" s="43"/>
      <c r="D379" s="43"/>
      <c r="E379" s="43"/>
      <c r="F379" s="43"/>
      <c r="G379" s="43"/>
      <c r="H379" s="3991"/>
      <c r="I379" s="3991"/>
      <c r="J379" s="61"/>
      <c r="K379" s="70"/>
      <c r="L379" s="4282" t="s">
        <v>6816</v>
      </c>
      <c r="M379" s="4283"/>
      <c r="N379" s="43"/>
      <c r="O379" s="3991"/>
      <c r="P379" s="3991"/>
      <c r="Q379" s="1210"/>
      <c r="R379" s="5043" t="s">
        <v>6825</v>
      </c>
      <c r="S379" s="4623"/>
      <c r="T379" s="4623"/>
      <c r="U379" s="5044"/>
      <c r="V379" s="3991"/>
      <c r="W379" s="3991"/>
      <c r="X379" s="4188" t="s">
        <v>6826</v>
      </c>
      <c r="Y379" s="4189"/>
      <c r="Z379" s="5040" t="s">
        <v>6814</v>
      </c>
      <c r="AA379" s="5041"/>
      <c r="AB379" s="5042"/>
      <c r="AC379" s="3991"/>
      <c r="AD379" s="3991"/>
      <c r="AE379" s="4168" t="s">
        <v>6858</v>
      </c>
      <c r="AF379" s="4169"/>
      <c r="AG379" s="4168" t="s">
        <v>6859</v>
      </c>
      <c r="AH379" s="5086"/>
      <c r="AI379" s="43"/>
      <c r="AJ379" s="4131"/>
      <c r="AK379" s="4018"/>
    </row>
    <row r="380" spans="1:37" ht="39.950000000000003" customHeight="1" x14ac:dyDescent="0.2">
      <c r="A380" s="3374" t="s">
        <v>6484</v>
      </c>
      <c r="B380" s="3375"/>
      <c r="C380" s="61"/>
      <c r="D380" s="70"/>
      <c r="E380" s="50"/>
      <c r="F380" s="50"/>
      <c r="G380" s="50"/>
      <c r="H380" s="3991"/>
      <c r="I380" s="3991"/>
      <c r="J380" s="4271" t="s">
        <v>5422</v>
      </c>
      <c r="K380" s="4272"/>
      <c r="L380" s="4272"/>
      <c r="M380" s="3933"/>
      <c r="N380" s="1215">
        <v>136900</v>
      </c>
      <c r="O380" s="3991"/>
      <c r="P380" s="3991"/>
      <c r="Q380" s="3322">
        <v>136900</v>
      </c>
      <c r="R380" s="3704"/>
      <c r="S380" s="3704"/>
      <c r="T380" s="3704"/>
      <c r="U380" s="3323"/>
      <c r="V380" s="3991"/>
      <c r="W380" s="3991"/>
      <c r="X380" s="3322">
        <v>136900</v>
      </c>
      <c r="Y380" s="3704"/>
      <c r="Z380" s="3704"/>
      <c r="AA380" s="3704"/>
      <c r="AB380" s="3323"/>
      <c r="AC380" s="3991"/>
      <c r="AD380" s="3991"/>
      <c r="AE380" s="3322">
        <v>136900</v>
      </c>
      <c r="AF380" s="3704"/>
      <c r="AG380" s="3704"/>
      <c r="AH380" s="3704"/>
      <c r="AI380" s="3323"/>
      <c r="AJ380" s="4131"/>
      <c r="AK380" s="4018"/>
    </row>
    <row r="381" spans="1:37" ht="39.950000000000003" customHeight="1" x14ac:dyDescent="0.2">
      <c r="A381" s="3374" t="s">
        <v>6485</v>
      </c>
      <c r="B381" s="3375"/>
      <c r="C381" s="4286" t="s">
        <v>5189</v>
      </c>
      <c r="D381" s="4286"/>
      <c r="E381" s="4286"/>
      <c r="F381" s="4271" t="s">
        <v>5422</v>
      </c>
      <c r="G381" s="3933"/>
      <c r="H381" s="3991"/>
      <c r="I381" s="3991"/>
      <c r="J381" s="4271" t="s">
        <v>5422</v>
      </c>
      <c r="K381" s="3933"/>
      <c r="L381" s="3760" t="s">
        <v>5189</v>
      </c>
      <c r="M381" s="3761"/>
      <c r="N381" s="3762"/>
      <c r="O381" s="3991"/>
      <c r="P381" s="3991"/>
      <c r="Q381" s="3760" t="s">
        <v>5189</v>
      </c>
      <c r="R381" s="3761"/>
      <c r="S381" s="3761"/>
      <c r="T381" s="3761"/>
      <c r="U381" s="3762"/>
      <c r="V381" s="3991"/>
      <c r="W381" s="3991"/>
      <c r="X381" s="3760" t="s">
        <v>5189</v>
      </c>
      <c r="Y381" s="3761"/>
      <c r="Z381" s="3761"/>
      <c r="AA381" s="3761"/>
      <c r="AB381" s="3762"/>
      <c r="AC381" s="3991"/>
      <c r="AD381" s="3991"/>
      <c r="AE381" s="3760" t="s">
        <v>5189</v>
      </c>
      <c r="AF381" s="3761"/>
      <c r="AG381" s="3761"/>
      <c r="AH381" s="3761"/>
      <c r="AI381" s="3762"/>
      <c r="AJ381" s="4131"/>
      <c r="AK381" s="4018"/>
    </row>
    <row r="382" spans="1:37" ht="39.950000000000003" customHeight="1" x14ac:dyDescent="0.2">
      <c r="A382" s="3374" t="s">
        <v>6486</v>
      </c>
      <c r="B382" s="3375"/>
      <c r="C382" s="3322">
        <v>136900</v>
      </c>
      <c r="D382" s="3704"/>
      <c r="E382" s="3323"/>
      <c r="F382" s="4271" t="s">
        <v>5422</v>
      </c>
      <c r="G382" s="3933"/>
      <c r="H382" s="3991"/>
      <c r="I382" s="3991"/>
      <c r="J382" s="4271" t="s">
        <v>5422</v>
      </c>
      <c r="K382" s="4272"/>
      <c r="L382" s="4272"/>
      <c r="M382" s="4272"/>
      <c r="N382" s="3933"/>
      <c r="O382" s="3991"/>
      <c r="P382" s="3991"/>
      <c r="Q382" s="3322">
        <v>136900</v>
      </c>
      <c r="R382" s="3704"/>
      <c r="S382" s="3704"/>
      <c r="T382" s="3704"/>
      <c r="U382" s="3323"/>
      <c r="V382" s="3991"/>
      <c r="W382" s="3991"/>
      <c r="X382" s="3322">
        <v>136900</v>
      </c>
      <c r="Y382" s="3704"/>
      <c r="Z382" s="3704"/>
      <c r="AA382" s="3704"/>
      <c r="AB382" s="3323"/>
      <c r="AC382" s="3991"/>
      <c r="AD382" s="3991"/>
      <c r="AE382" s="3322">
        <v>136900</v>
      </c>
      <c r="AF382" s="3704"/>
      <c r="AG382" s="3704"/>
      <c r="AH382" s="3704"/>
      <c r="AI382" s="3323"/>
      <c r="AJ382" s="4131"/>
      <c r="AK382" s="4018"/>
    </row>
    <row r="383" spans="1:37" ht="39.950000000000003" customHeight="1" x14ac:dyDescent="0.2">
      <c r="A383" s="3374" t="s">
        <v>6640</v>
      </c>
      <c r="B383" s="3375"/>
      <c r="C383" s="3322">
        <v>136900</v>
      </c>
      <c r="D383" s="3704"/>
      <c r="E383" s="3704"/>
      <c r="F383" s="3704"/>
      <c r="G383" s="3323"/>
      <c r="H383" s="3991"/>
      <c r="I383" s="3991"/>
      <c r="J383" s="3322">
        <v>136900</v>
      </c>
      <c r="K383" s="3704"/>
      <c r="L383" s="3704"/>
      <c r="M383" s="3704"/>
      <c r="N383" s="3323"/>
      <c r="O383" s="3991"/>
      <c r="P383" s="3991"/>
      <c r="Q383" s="3322">
        <v>136900</v>
      </c>
      <c r="R383" s="3704"/>
      <c r="S383" s="3704"/>
      <c r="T383" s="3704"/>
      <c r="U383" s="3323"/>
      <c r="V383" s="3991"/>
      <c r="W383" s="3991"/>
      <c r="X383" s="3839" t="s">
        <v>6852</v>
      </c>
      <c r="Y383" s="4170"/>
      <c r="Z383" s="4170"/>
      <c r="AA383" s="4170"/>
      <c r="AB383" s="3840"/>
      <c r="AC383" s="3991"/>
      <c r="AD383" s="3991"/>
      <c r="AE383" s="3839" t="s">
        <v>6852</v>
      </c>
      <c r="AF383" s="4170"/>
      <c r="AG383" s="4170"/>
      <c r="AH383" s="4170"/>
      <c r="AI383" s="3840"/>
      <c r="AJ383" s="4131"/>
      <c r="AK383" s="4018"/>
    </row>
    <row r="384" spans="1:37" ht="39.950000000000003" customHeight="1" x14ac:dyDescent="0.2">
      <c r="A384" s="3374" t="s">
        <v>6488</v>
      </c>
      <c r="B384" s="3375"/>
      <c r="C384" s="3322">
        <v>136900</v>
      </c>
      <c r="D384" s="3704"/>
      <c r="E384" s="3704"/>
      <c r="F384" s="3704"/>
      <c r="G384" s="3323"/>
      <c r="H384" s="3991"/>
      <c r="I384" s="3991"/>
      <c r="J384" s="3322">
        <v>136900</v>
      </c>
      <c r="K384" s="3704"/>
      <c r="L384" s="3704"/>
      <c r="M384" s="3704"/>
      <c r="N384" s="3323"/>
      <c r="O384" s="3991"/>
      <c r="P384" s="3991"/>
      <c r="Q384" s="3322">
        <v>136900</v>
      </c>
      <c r="R384" s="3704"/>
      <c r="S384" s="3704"/>
      <c r="T384" s="3704"/>
      <c r="U384" s="3323"/>
      <c r="V384" s="3991"/>
      <c r="W384" s="3991"/>
      <c r="X384" s="3322">
        <v>136900</v>
      </c>
      <c r="Y384" s="3704"/>
      <c r="Z384" s="3704"/>
      <c r="AA384" s="3704"/>
      <c r="AB384" s="3323"/>
      <c r="AC384" s="3991"/>
      <c r="AD384" s="3991"/>
      <c r="AE384" s="3322">
        <v>136900</v>
      </c>
      <c r="AF384" s="3704"/>
      <c r="AG384" s="3704"/>
      <c r="AH384" s="3704"/>
      <c r="AI384" s="3323"/>
      <c r="AJ384" s="4131"/>
      <c r="AK384" s="4018"/>
    </row>
    <row r="385" spans="1:37" ht="39.950000000000003" customHeight="1" x14ac:dyDescent="0.2">
      <c r="A385" s="3481" t="s">
        <v>6489</v>
      </c>
      <c r="B385" s="3482"/>
      <c r="C385" s="3322">
        <v>136900</v>
      </c>
      <c r="D385" s="3704"/>
      <c r="E385" s="3323"/>
      <c r="F385" s="4271" t="s">
        <v>5422</v>
      </c>
      <c r="G385" s="3933"/>
      <c r="H385" s="3991"/>
      <c r="I385" s="3991"/>
      <c r="J385" s="4271" t="s">
        <v>5422</v>
      </c>
      <c r="K385" s="4272"/>
      <c r="L385" s="4272"/>
      <c r="M385" s="4272"/>
      <c r="N385" s="3933"/>
      <c r="O385" s="3991"/>
      <c r="P385" s="3991"/>
      <c r="Q385" s="3322">
        <v>136900</v>
      </c>
      <c r="R385" s="3704"/>
      <c r="S385" s="3704"/>
      <c r="T385" s="3704"/>
      <c r="U385" s="3323"/>
      <c r="V385" s="3991"/>
      <c r="W385" s="3991"/>
      <c r="X385" s="3322">
        <v>136900</v>
      </c>
      <c r="Y385" s="3704"/>
      <c r="Z385" s="3704"/>
      <c r="AA385" s="3704"/>
      <c r="AB385" s="3323"/>
      <c r="AC385" s="3991"/>
      <c r="AD385" s="3991"/>
      <c r="AE385" s="3322">
        <v>136900</v>
      </c>
      <c r="AF385" s="3704"/>
      <c r="AG385" s="3323"/>
      <c r="AH385" s="4077" t="s">
        <v>5189</v>
      </c>
      <c r="AI385" s="4078"/>
      <c r="AJ385" s="4131"/>
      <c r="AK385" s="4018"/>
    </row>
    <row r="386" spans="1:37" ht="39.950000000000003" customHeight="1" x14ac:dyDescent="0.2">
      <c r="A386" s="4260" t="s">
        <v>6641</v>
      </c>
      <c r="B386" s="3397"/>
      <c r="C386" s="61"/>
      <c r="D386" s="70"/>
      <c r="E386" s="50"/>
      <c r="F386" s="43"/>
      <c r="G386" s="43"/>
      <c r="H386" s="3991"/>
      <c r="I386" s="3991"/>
      <c r="J386" s="61"/>
      <c r="K386" s="70"/>
      <c r="L386" s="50"/>
      <c r="M386" s="43"/>
      <c r="N386" s="43"/>
      <c r="O386" s="3991"/>
      <c r="P386" s="3991"/>
      <c r="Q386" s="61"/>
      <c r="R386" s="70"/>
      <c r="S386" s="50"/>
      <c r="T386" s="43"/>
      <c r="U386" s="43"/>
      <c r="V386" s="3991"/>
      <c r="W386" s="3991"/>
      <c r="X386" s="61"/>
      <c r="Y386" s="70"/>
      <c r="Z386" s="50"/>
      <c r="AA386" s="43"/>
      <c r="AB386" s="43"/>
      <c r="AC386" s="3991"/>
      <c r="AD386" s="3991"/>
      <c r="AE386" s="61"/>
      <c r="AF386" s="70"/>
      <c r="AG386" s="50"/>
      <c r="AH386" s="43"/>
      <c r="AI386" s="43"/>
      <c r="AJ386" s="4131"/>
      <c r="AK386" s="4018"/>
    </row>
    <row r="387" spans="1:37" ht="39.950000000000003" customHeight="1" x14ac:dyDescent="0.2">
      <c r="A387" s="3374" t="s">
        <v>6642</v>
      </c>
      <c r="B387" s="3375"/>
      <c r="C387" s="3322">
        <v>136900</v>
      </c>
      <c r="D387" s="3704"/>
      <c r="E387" s="3704"/>
      <c r="F387" s="3704"/>
      <c r="G387" s="3323"/>
      <c r="H387" s="3991"/>
      <c r="I387" s="3991"/>
      <c r="J387" s="3322">
        <v>136900</v>
      </c>
      <c r="K387" s="3704"/>
      <c r="L387" s="3704"/>
      <c r="M387" s="3704"/>
      <c r="N387" s="3323"/>
      <c r="O387" s="3991"/>
      <c r="P387" s="3991"/>
      <c r="Q387" s="3322">
        <v>136900</v>
      </c>
      <c r="R387" s="3704"/>
      <c r="S387" s="3704"/>
      <c r="T387" s="3704"/>
      <c r="U387" s="3323"/>
      <c r="V387" s="3991"/>
      <c r="W387" s="3991"/>
      <c r="X387" s="1224" t="s">
        <v>6844</v>
      </c>
      <c r="Y387" s="1115"/>
      <c r="Z387" s="1115"/>
      <c r="AA387" s="1115"/>
      <c r="AB387" s="1225"/>
      <c r="AC387" s="3991"/>
      <c r="AD387" s="3991"/>
      <c r="AE387" s="3864" t="s">
        <v>6844</v>
      </c>
      <c r="AF387" s="4165"/>
      <c r="AG387" s="4165"/>
      <c r="AH387" s="4165"/>
      <c r="AI387" s="3865"/>
      <c r="AJ387" s="4131"/>
      <c r="AK387" s="4018"/>
    </row>
    <row r="388" spans="1:37" ht="39.950000000000003" customHeight="1" x14ac:dyDescent="0.2">
      <c r="A388" s="3481" t="s">
        <v>6643</v>
      </c>
      <c r="B388" s="3482"/>
      <c r="C388" s="4294" t="s">
        <v>5426</v>
      </c>
      <c r="D388" s="4295"/>
      <c r="E388" s="4296"/>
      <c r="F388" s="4271" t="s">
        <v>5422</v>
      </c>
      <c r="G388" s="3933"/>
      <c r="H388" s="3991"/>
      <c r="I388" s="3991"/>
      <c r="J388" s="3322">
        <v>136900</v>
      </c>
      <c r="K388" s="3704"/>
      <c r="L388" s="3704"/>
      <c r="M388" s="3704"/>
      <c r="N388" s="3323"/>
      <c r="O388" s="3991"/>
      <c r="P388" s="3991"/>
      <c r="Q388" s="3322">
        <v>136900</v>
      </c>
      <c r="R388" s="3704"/>
      <c r="S388" s="3704"/>
      <c r="T388" s="3704"/>
      <c r="U388" s="3323"/>
      <c r="V388" s="3991"/>
      <c r="W388" s="3991"/>
      <c r="X388" s="3322">
        <v>136900</v>
      </c>
      <c r="Y388" s="3704"/>
      <c r="Z388" s="3704"/>
      <c r="AA388" s="3704"/>
      <c r="AB388" s="3323"/>
      <c r="AC388" s="3991"/>
      <c r="AD388" s="3991"/>
      <c r="AE388" s="3322">
        <v>136900</v>
      </c>
      <c r="AF388" s="3704"/>
      <c r="AG388" s="3704"/>
      <c r="AH388" s="3704"/>
      <c r="AI388" s="3323"/>
      <c r="AJ388" s="4131"/>
      <c r="AK388" s="4018"/>
    </row>
    <row r="389" spans="1:37" ht="39.950000000000003" customHeight="1" x14ac:dyDescent="0.2">
      <c r="A389" s="3374" t="s">
        <v>6493</v>
      </c>
      <c r="B389" s="3375"/>
      <c r="C389" s="3354" t="s">
        <v>4485</v>
      </c>
      <c r="D389" s="3355"/>
      <c r="E389" s="3355"/>
      <c r="F389" s="3355"/>
      <c r="G389" s="3356"/>
      <c r="H389" s="3991"/>
      <c r="I389" s="3991"/>
      <c r="J389" s="3354" t="s">
        <v>4485</v>
      </c>
      <c r="K389" s="3355"/>
      <c r="L389" s="3355"/>
      <c r="M389" s="3355"/>
      <c r="N389" s="3356"/>
      <c r="O389" s="3991"/>
      <c r="P389" s="3991"/>
      <c r="Q389" s="3354" t="s">
        <v>4485</v>
      </c>
      <c r="R389" s="3355"/>
      <c r="S389" s="3355"/>
      <c r="T389" s="3355"/>
      <c r="U389" s="3356"/>
      <c r="V389" s="3991"/>
      <c r="W389" s="3991"/>
      <c r="X389" s="3354" t="s">
        <v>4485</v>
      </c>
      <c r="Y389" s="3355"/>
      <c r="Z389" s="3355"/>
      <c r="AA389" s="3355"/>
      <c r="AB389" s="3356"/>
      <c r="AC389" s="3991"/>
      <c r="AD389" s="3991"/>
      <c r="AE389" s="3354" t="s">
        <v>4485</v>
      </c>
      <c r="AF389" s="3355"/>
      <c r="AG389" s="3355"/>
      <c r="AH389" s="3355"/>
      <c r="AI389" s="3356"/>
      <c r="AJ389" s="4131"/>
      <c r="AK389" s="4018"/>
    </row>
    <row r="390" spans="1:37" ht="39.950000000000003" customHeight="1" x14ac:dyDescent="0.2">
      <c r="A390" s="3376" t="s">
        <v>6644</v>
      </c>
      <c r="B390" s="3377"/>
      <c r="C390" s="4190" t="s">
        <v>6751</v>
      </c>
      <c r="D390" s="4190"/>
      <c r="E390" s="4190"/>
      <c r="F390" s="4190"/>
      <c r="G390" s="4190"/>
      <c r="H390" s="3991"/>
      <c r="I390" s="3991"/>
      <c r="J390" s="4190" t="s">
        <v>6751</v>
      </c>
      <c r="K390" s="4190"/>
      <c r="L390" s="4190"/>
      <c r="M390" s="4190"/>
      <c r="N390" s="4190"/>
      <c r="O390" s="3991"/>
      <c r="P390" s="3991"/>
      <c r="Q390" s="4190" t="s">
        <v>6751</v>
      </c>
      <c r="R390" s="4190"/>
      <c r="S390" s="4190"/>
      <c r="T390" s="4190"/>
      <c r="U390" s="4190"/>
      <c r="V390" s="3991"/>
      <c r="W390" s="3991"/>
      <c r="X390" s="4190" t="s">
        <v>6752</v>
      </c>
      <c r="Y390" s="4190"/>
      <c r="Z390" s="4190"/>
      <c r="AA390" s="4190"/>
      <c r="AB390" s="4190"/>
      <c r="AC390" s="3991"/>
      <c r="AD390" s="3991"/>
      <c r="AE390" s="3599" t="s">
        <v>5692</v>
      </c>
      <c r="AF390" s="3600"/>
      <c r="AG390" s="3600"/>
      <c r="AH390" s="3600"/>
      <c r="AI390" s="3600"/>
      <c r="AJ390" s="4131"/>
      <c r="AK390" s="4018"/>
    </row>
    <row r="391" spans="1:37" ht="39.950000000000003" customHeight="1" thickBot="1" x14ac:dyDescent="0.25">
      <c r="A391" s="3481" t="s">
        <v>6645</v>
      </c>
      <c r="B391" s="3482"/>
      <c r="C391" s="68"/>
      <c r="D391" s="78"/>
      <c r="E391" s="50"/>
      <c r="F391" s="78"/>
      <c r="G391" s="78"/>
      <c r="H391" s="3991"/>
      <c r="I391" s="3991"/>
      <c r="J391" s="68"/>
      <c r="K391" s="78"/>
      <c r="L391" s="50"/>
      <c r="M391" s="78"/>
      <c r="N391" s="78"/>
      <c r="O391" s="3991"/>
      <c r="P391" s="3991"/>
      <c r="Q391" s="68"/>
      <c r="R391" s="78"/>
      <c r="S391" s="50"/>
      <c r="T391" s="78"/>
      <c r="U391" s="78"/>
      <c r="V391" s="3991"/>
      <c r="W391" s="3991"/>
      <c r="X391" s="68"/>
      <c r="Y391" s="78"/>
      <c r="Z391" s="50"/>
      <c r="AA391" s="78"/>
      <c r="AB391" s="78"/>
      <c r="AC391" s="3991"/>
      <c r="AD391" s="3991"/>
      <c r="AE391" s="68"/>
      <c r="AF391" s="78"/>
      <c r="AG391" s="50"/>
      <c r="AH391" s="78"/>
      <c r="AI391" s="78"/>
      <c r="AJ391" s="4131"/>
      <c r="AK391" s="4018"/>
    </row>
    <row r="392" spans="1:37" ht="39.950000000000003" customHeight="1" thickBot="1" x14ac:dyDescent="0.3">
      <c r="A392" s="857">
        <v>1</v>
      </c>
      <c r="B392" s="797" t="s">
        <v>5497</v>
      </c>
      <c r="C392" s="4003" t="s">
        <v>6781</v>
      </c>
      <c r="D392" s="4004"/>
      <c r="E392" s="4005"/>
      <c r="F392" s="883"/>
      <c r="G392" s="883"/>
      <c r="H392" s="1183"/>
      <c r="I392" s="1183"/>
      <c r="J392" s="876"/>
      <c r="K392" s="902"/>
      <c r="L392" s="902"/>
      <c r="N392" s="1211" t="s">
        <v>6784</v>
      </c>
      <c r="O392" s="1144"/>
      <c r="P392" s="1144"/>
      <c r="Q392" s="4056" t="s">
        <v>6822</v>
      </c>
      <c r="R392" s="3593"/>
      <c r="S392" s="884"/>
      <c r="T392" s="884"/>
      <c r="U392" s="885"/>
      <c r="V392" s="1050"/>
      <c r="W392" s="1050"/>
      <c r="AB392" s="858"/>
      <c r="AC392" s="1050"/>
      <c r="AD392" s="1050"/>
      <c r="AE392" s="5027" t="s">
        <v>6854</v>
      </c>
      <c r="AF392" s="5028"/>
      <c r="AG392" s="5028"/>
      <c r="AH392" s="5029"/>
      <c r="AI392" s="12"/>
      <c r="AJ392" s="710"/>
      <c r="AK392" s="1046"/>
    </row>
    <row r="393" spans="1:37" ht="39.950000000000003" customHeight="1" thickBot="1" x14ac:dyDescent="0.3">
      <c r="A393" s="797">
        <v>2</v>
      </c>
      <c r="B393" s="824" t="s">
        <v>5497</v>
      </c>
      <c r="C393" s="804"/>
      <c r="D393" s="12"/>
      <c r="E393" s="904"/>
      <c r="G393" s="1207" t="s">
        <v>6785</v>
      </c>
      <c r="H393" s="710"/>
      <c r="I393" s="710"/>
      <c r="J393" s="3531" t="s">
        <v>6785</v>
      </c>
      <c r="K393" s="3532"/>
      <c r="L393" s="1208"/>
      <c r="M393" s="875"/>
      <c r="N393" s="875"/>
      <c r="O393" s="710"/>
      <c r="P393" s="710"/>
      <c r="Q393" s="12"/>
      <c r="R393" s="1213"/>
      <c r="S393" s="4191" t="s">
        <v>6727</v>
      </c>
      <c r="T393" s="4192"/>
      <c r="U393" s="4193"/>
      <c r="V393" s="710"/>
      <c r="W393" s="710"/>
      <c r="Y393" s="1213"/>
      <c r="Z393" s="867"/>
      <c r="AA393" s="214"/>
      <c r="AB393" s="12"/>
      <c r="AC393" s="710"/>
      <c r="AD393" s="710"/>
      <c r="AE393" s="12"/>
      <c r="AF393" s="12"/>
      <c r="AG393" s="12"/>
      <c r="AH393" s="12"/>
      <c r="AI393" s="1220" t="s">
        <v>6854</v>
      </c>
      <c r="AJ393" s="710"/>
      <c r="AK393" s="1046"/>
    </row>
    <row r="394" spans="1:37" ht="39.950000000000003" customHeight="1" thickBot="1" x14ac:dyDescent="0.25">
      <c r="A394" s="797"/>
      <c r="B394" s="797" t="s">
        <v>5498</v>
      </c>
      <c r="C394" s="804"/>
      <c r="D394" s="12"/>
      <c r="E394" s="904"/>
      <c r="F394" s="1204" t="s">
        <v>6762</v>
      </c>
      <c r="G394" s="1204" t="s">
        <v>6762</v>
      </c>
      <c r="H394" s="1032"/>
      <c r="I394" s="710"/>
      <c r="J394" s="12"/>
      <c r="K394" s="12"/>
      <c r="L394" s="1206" t="s">
        <v>6780</v>
      </c>
      <c r="M394" s="12"/>
      <c r="N394" s="12"/>
      <c r="O394" s="1032"/>
      <c r="P394" s="710"/>
      <c r="Q394" s="1212" t="s">
        <v>6780</v>
      </c>
      <c r="R394" s="12"/>
      <c r="S394" s="1214" t="s">
        <v>6822</v>
      </c>
      <c r="T394" s="1203" t="s">
        <v>6822</v>
      </c>
      <c r="U394" s="1209" t="s">
        <v>6727</v>
      </c>
      <c r="V394" s="1039"/>
      <c r="W394" s="1042"/>
      <c r="X394" s="1209" t="s">
        <v>6727</v>
      </c>
      <c r="Y394" s="12"/>
      <c r="Z394" s="1218"/>
      <c r="AA394" s="1213"/>
      <c r="AB394" s="858"/>
      <c r="AC394" s="710"/>
      <c r="AD394" s="710"/>
      <c r="AE394" s="12"/>
      <c r="AF394" s="12"/>
      <c r="AG394" s="12"/>
      <c r="AH394" s="12"/>
      <c r="AI394" s="12"/>
      <c r="AJ394" s="710"/>
      <c r="AK394" s="1046"/>
    </row>
    <row r="395" spans="1:37" ht="39.950000000000003" customHeight="1" thickBot="1" x14ac:dyDescent="0.25">
      <c r="A395" s="797"/>
      <c r="B395" s="808" t="s">
        <v>5499</v>
      </c>
      <c r="C395" s="804"/>
      <c r="D395" s="12"/>
      <c r="E395" s="905"/>
      <c r="F395" s="907"/>
      <c r="G395" s="907"/>
      <c r="H395" s="1032"/>
      <c r="I395" s="1033"/>
      <c r="J395" s="880"/>
      <c r="K395" s="880"/>
      <c r="L395" s="880"/>
      <c r="M395" s="880"/>
      <c r="N395" s="880"/>
      <c r="O395" s="710"/>
      <c r="P395" s="710"/>
      <c r="Q395" s="12"/>
      <c r="R395" s="860"/>
      <c r="S395" s="872"/>
      <c r="T395" s="872"/>
      <c r="U395" s="872"/>
      <c r="V395" s="1044"/>
      <c r="W395" s="1044"/>
      <c r="X395" s="1209" t="s">
        <v>6727</v>
      </c>
      <c r="Y395" s="872"/>
      <c r="Z395" s="12"/>
      <c r="AA395" s="1213"/>
      <c r="AB395" s="1218"/>
      <c r="AC395" s="710"/>
      <c r="AD395" s="710"/>
      <c r="AE395" s="1218"/>
      <c r="AF395" s="12"/>
      <c r="AG395" s="12"/>
      <c r="AH395" s="12"/>
      <c r="AI395" s="12"/>
      <c r="AJ395" s="710"/>
      <c r="AK395" s="1046"/>
    </row>
    <row r="396" spans="1:37" ht="39.950000000000003" customHeight="1" thickBot="1" x14ac:dyDescent="0.25">
      <c r="A396" s="809"/>
      <c r="B396" s="810" t="s">
        <v>5864</v>
      </c>
      <c r="C396" s="1139"/>
      <c r="D396" s="887"/>
      <c r="E396" s="906"/>
      <c r="F396" s="889"/>
      <c r="G396" s="889"/>
      <c r="H396" s="1034"/>
      <c r="I396" s="1034"/>
      <c r="J396" s="4184" t="s">
        <v>6782</v>
      </c>
      <c r="K396" s="4185"/>
      <c r="L396" s="4185"/>
      <c r="M396" s="4185"/>
      <c r="N396" s="4186"/>
      <c r="O396" s="1040"/>
      <c r="P396" s="1040"/>
      <c r="Q396" s="451"/>
      <c r="R396" s="451"/>
      <c r="S396" s="891"/>
      <c r="T396" s="891"/>
      <c r="U396" s="891"/>
      <c r="V396" s="1045"/>
      <c r="W396" s="1045"/>
      <c r="X396" s="891"/>
      <c r="Y396" s="214"/>
      <c r="Z396" s="214"/>
      <c r="AA396" s="214"/>
      <c r="AB396" s="451"/>
      <c r="AC396" s="1040"/>
      <c r="AD396" s="1040"/>
      <c r="AE396" s="451"/>
      <c r="AF396" s="451"/>
      <c r="AG396" s="451"/>
      <c r="AH396" s="451"/>
      <c r="AI396" s="451"/>
      <c r="AJ396" s="1040"/>
      <c r="AK396" s="1047"/>
    </row>
    <row r="397" spans="1:37" ht="39.950000000000003" customHeight="1" x14ac:dyDescent="0.25">
      <c r="A397" s="815"/>
      <c r="B397" s="822" t="s">
        <v>5500</v>
      </c>
      <c r="O397" s="1221"/>
      <c r="P397" s="1221"/>
      <c r="Q397" s="1221"/>
      <c r="R397" s="1221"/>
      <c r="S397" s="1221"/>
      <c r="T397" s="4133" t="s">
        <v>6856</v>
      </c>
      <c r="U397" s="3532"/>
      <c r="V397" s="4134"/>
      <c r="W397" s="4056" t="s">
        <v>6855</v>
      </c>
      <c r="X397" s="3593"/>
      <c r="Y397" s="3531" t="s">
        <v>6835</v>
      </c>
      <c r="Z397" s="3532"/>
      <c r="AA397" s="4134"/>
      <c r="AB397" s="4206" t="s">
        <v>6712</v>
      </c>
      <c r="AC397" s="4207"/>
      <c r="AD397" s="4207"/>
      <c r="AE397" s="360"/>
      <c r="AF397" s="360"/>
      <c r="AG397" s="360"/>
      <c r="AH397" s="360"/>
      <c r="AI397" s="360"/>
      <c r="AJ397" s="360"/>
      <c r="AK397" s="817"/>
    </row>
    <row r="398" spans="1:37" ht="39.950000000000003" customHeight="1" x14ac:dyDescent="0.2">
      <c r="A398" s="818"/>
      <c r="B398" s="823"/>
      <c r="D398" s="893"/>
      <c r="E398" s="893"/>
      <c r="F398" s="894"/>
      <c r="G398" s="894"/>
      <c r="K398" s="2"/>
      <c r="AK398" s="819"/>
    </row>
    <row r="399" spans="1:37" ht="39.950000000000003" customHeight="1" thickBot="1" x14ac:dyDescent="0.25"/>
    <row r="400" spans="1:37" ht="39.950000000000003" customHeight="1" thickBot="1" x14ac:dyDescent="0.25">
      <c r="A400" s="3477"/>
      <c r="B400" s="3478"/>
      <c r="C400" s="3404" t="s">
        <v>6631</v>
      </c>
      <c r="D400" s="3405"/>
      <c r="E400" s="3405"/>
      <c r="F400" s="3405"/>
      <c r="G400" s="3405"/>
      <c r="H400" s="3405"/>
      <c r="I400" s="3406"/>
      <c r="J400" s="3404" t="s">
        <v>6633</v>
      </c>
      <c r="K400" s="3405"/>
      <c r="L400" s="3405"/>
      <c r="M400" s="3405"/>
      <c r="N400" s="3405"/>
      <c r="O400" s="3405"/>
      <c r="P400" s="3406"/>
      <c r="Q400" s="3404" t="s">
        <v>6634</v>
      </c>
      <c r="R400" s="3405"/>
      <c r="S400" s="3405"/>
      <c r="T400" s="3405"/>
      <c r="U400" s="3405"/>
      <c r="V400" s="3405"/>
      <c r="W400" s="3406"/>
      <c r="X400" s="3404" t="s">
        <v>6635</v>
      </c>
      <c r="Y400" s="3405"/>
      <c r="Z400" s="3405"/>
      <c r="AA400" s="3405"/>
      <c r="AB400" s="3405"/>
      <c r="AC400" s="3405"/>
      <c r="AD400" s="3406"/>
      <c r="AE400" s="3404" t="s">
        <v>6636</v>
      </c>
      <c r="AF400" s="3405"/>
      <c r="AG400" s="3405"/>
      <c r="AH400" s="3405"/>
      <c r="AI400" s="3405"/>
      <c r="AJ400" s="3405"/>
      <c r="AK400" s="5057"/>
    </row>
    <row r="401" spans="1:37" ht="39.950000000000003" customHeight="1" thickBot="1" x14ac:dyDescent="0.25">
      <c r="A401" s="4258" t="s">
        <v>1391</v>
      </c>
      <c r="B401" s="4259"/>
      <c r="C401" s="1182">
        <v>42093</v>
      </c>
      <c r="D401" s="1182">
        <v>42094</v>
      </c>
      <c r="E401" s="1182">
        <v>42095</v>
      </c>
      <c r="F401" s="1182">
        <v>42096</v>
      </c>
      <c r="G401" s="1219">
        <v>42097</v>
      </c>
      <c r="H401" s="1182">
        <v>42098</v>
      </c>
      <c r="I401" s="1182">
        <v>42099</v>
      </c>
      <c r="J401" s="1219">
        <v>42100</v>
      </c>
      <c r="K401" s="1182">
        <v>42101</v>
      </c>
      <c r="L401" s="1182">
        <v>42102</v>
      </c>
      <c r="M401" s="1182">
        <v>42103</v>
      </c>
      <c r="N401" s="1182">
        <v>42104</v>
      </c>
      <c r="O401" s="1182">
        <v>42105</v>
      </c>
      <c r="P401" s="1182">
        <v>42106</v>
      </c>
      <c r="Q401" s="1182">
        <v>42107</v>
      </c>
      <c r="R401" s="1182">
        <v>42108</v>
      </c>
      <c r="S401" s="1182">
        <v>42109</v>
      </c>
      <c r="T401" s="1182">
        <v>42110</v>
      </c>
      <c r="U401" s="1182">
        <v>42111</v>
      </c>
      <c r="V401" s="1182">
        <v>42112</v>
      </c>
      <c r="W401" s="1182">
        <v>42113</v>
      </c>
      <c r="X401" s="1182">
        <v>42114</v>
      </c>
      <c r="Y401" s="1182">
        <v>42115</v>
      </c>
      <c r="Z401" s="1182">
        <v>42116</v>
      </c>
      <c r="AA401" s="1182">
        <v>42117</v>
      </c>
      <c r="AB401" s="1182">
        <v>42118</v>
      </c>
      <c r="AC401" s="1182">
        <v>42119</v>
      </c>
      <c r="AD401" s="1182">
        <v>42120</v>
      </c>
      <c r="AE401" s="1179">
        <v>42121</v>
      </c>
      <c r="AF401" s="1179">
        <v>42122</v>
      </c>
      <c r="AG401" s="1179">
        <v>42123</v>
      </c>
      <c r="AH401" s="1179">
        <v>42124</v>
      </c>
      <c r="AI401" s="1219">
        <v>42125</v>
      </c>
      <c r="AJ401" s="1185">
        <v>42126</v>
      </c>
      <c r="AK401" s="1181">
        <v>42127</v>
      </c>
    </row>
    <row r="402" spans="1:37" ht="39.950000000000003" customHeight="1" thickBot="1" x14ac:dyDescent="0.25">
      <c r="A402" s="3924" t="s">
        <v>6871</v>
      </c>
      <c r="B402" s="3924"/>
      <c r="C402" s="1229"/>
      <c r="D402" s="1229"/>
      <c r="E402" s="1229"/>
      <c r="F402" s="1229"/>
      <c r="G402" s="1228"/>
      <c r="H402" s="4211"/>
      <c r="I402" s="4203"/>
      <c r="J402" s="1228"/>
      <c r="K402" s="4174" t="s">
        <v>6870</v>
      </c>
      <c r="L402" s="4174"/>
      <c r="M402" s="4174"/>
      <c r="N402" s="4174"/>
      <c r="O402" s="4174"/>
      <c r="P402" s="1231"/>
      <c r="Q402" s="4180" t="s">
        <v>6870</v>
      </c>
      <c r="R402" s="4180"/>
      <c r="S402" s="4180"/>
      <c r="T402" s="4180"/>
      <c r="U402" s="4180"/>
      <c r="V402" s="4211"/>
      <c r="W402" s="4203"/>
      <c r="X402" s="4194" t="s">
        <v>6870</v>
      </c>
      <c r="Y402" s="4195"/>
      <c r="Z402" s="5078" t="s">
        <v>1207</v>
      </c>
      <c r="AA402" s="5079"/>
      <c r="AB402" s="5080"/>
      <c r="AC402" s="4202"/>
      <c r="AD402" s="4203"/>
      <c r="AE402" s="5081" t="s">
        <v>6892</v>
      </c>
      <c r="AF402" s="5082"/>
      <c r="AG402" s="5082"/>
      <c r="AH402" s="5083"/>
      <c r="AI402" s="1228"/>
      <c r="AJ402" s="4166"/>
      <c r="AK402" s="4167"/>
    </row>
    <row r="403" spans="1:37" ht="39.950000000000003" customHeight="1" x14ac:dyDescent="0.25">
      <c r="A403" s="3932" t="s">
        <v>6632</v>
      </c>
      <c r="B403" s="3933"/>
      <c r="C403" s="4183" t="s">
        <v>6833</v>
      </c>
      <c r="D403" s="4183"/>
      <c r="E403" s="3854" t="s">
        <v>6861</v>
      </c>
      <c r="F403" s="3855"/>
      <c r="G403" s="4220"/>
      <c r="H403" s="4211"/>
      <c r="I403" s="4203"/>
      <c r="J403" s="4229"/>
      <c r="K403" s="4181" t="s">
        <v>6860</v>
      </c>
      <c r="L403" s="4181"/>
      <c r="M403" s="4181"/>
      <c r="N403" s="4181"/>
      <c r="O403" s="4181"/>
      <c r="P403" s="1231"/>
      <c r="Q403" s="1240" t="s">
        <v>6865</v>
      </c>
      <c r="R403" s="4196" t="s">
        <v>5366</v>
      </c>
      <c r="S403" s="3344"/>
      <c r="T403" s="3344"/>
      <c r="U403" s="4197"/>
      <c r="V403" s="4211"/>
      <c r="W403" s="4203"/>
      <c r="X403" s="4198" t="s">
        <v>6889</v>
      </c>
      <c r="Y403" s="4199"/>
      <c r="Z403" s="1227" t="s">
        <v>6866</v>
      </c>
      <c r="AA403" s="3135" t="s">
        <v>6824</v>
      </c>
      <c r="AB403" s="3136"/>
      <c r="AC403" s="4202"/>
      <c r="AD403" s="4203"/>
      <c r="AE403" s="4171" t="s">
        <v>6824</v>
      </c>
      <c r="AF403" s="4172"/>
      <c r="AG403" s="4172"/>
      <c r="AH403" s="4172"/>
      <c r="AI403" s="5053"/>
      <c r="AJ403" s="4131"/>
      <c r="AK403" s="4018"/>
    </row>
    <row r="404" spans="1:37" ht="39.950000000000003" customHeight="1" x14ac:dyDescent="0.2">
      <c r="A404" s="3374" t="s">
        <v>6872</v>
      </c>
      <c r="B404" s="3375"/>
      <c r="C404" s="43"/>
      <c r="D404" s="43"/>
      <c r="E404" s="43"/>
      <c r="F404" s="43"/>
      <c r="G404" s="4220"/>
      <c r="H404" s="4211"/>
      <c r="I404" s="4203"/>
      <c r="J404" s="4229"/>
      <c r="K404" s="1235"/>
      <c r="L404" s="85"/>
      <c r="M404" s="1236"/>
      <c r="N404" s="1236"/>
      <c r="O404" s="1230"/>
      <c r="P404" s="1231"/>
      <c r="Q404" s="61"/>
      <c r="R404" s="3878" t="s">
        <v>6887</v>
      </c>
      <c r="S404" s="4182"/>
      <c r="T404" s="43"/>
      <c r="U404" s="43"/>
      <c r="V404" s="4211"/>
      <c r="W404" s="4203"/>
      <c r="X404" s="61"/>
      <c r="Y404" s="70"/>
      <c r="Z404" s="50"/>
      <c r="AA404" s="43"/>
      <c r="AB404" s="43"/>
      <c r="AC404" s="4202"/>
      <c r="AD404" s="4203"/>
      <c r="AE404" s="3898" t="s">
        <v>6894</v>
      </c>
      <c r="AF404" s="3899"/>
      <c r="AG404" s="3899"/>
      <c r="AH404" s="3900"/>
      <c r="AI404" s="5053"/>
      <c r="AJ404" s="4131"/>
      <c r="AK404" s="4018"/>
    </row>
    <row r="405" spans="1:37" ht="39.950000000000003" customHeight="1" x14ac:dyDescent="0.2">
      <c r="A405" s="3932" t="s">
        <v>6646</v>
      </c>
      <c r="B405" s="3933"/>
      <c r="C405" s="61"/>
      <c r="D405" s="70"/>
      <c r="E405" s="50"/>
      <c r="F405" s="43"/>
      <c r="G405" s="4220"/>
      <c r="H405" s="4211"/>
      <c r="I405" s="4203"/>
      <c r="J405" s="4229"/>
      <c r="K405" s="70"/>
      <c r="L405" s="50"/>
      <c r="M405" s="43"/>
      <c r="N405" s="43"/>
      <c r="O405" s="1230"/>
      <c r="P405" s="1231"/>
      <c r="Q405" s="1244"/>
      <c r="R405" s="1245"/>
      <c r="S405" s="901"/>
      <c r="T405" s="1246"/>
      <c r="U405" s="1246"/>
      <c r="V405" s="4211"/>
      <c r="W405" s="4203"/>
      <c r="X405" s="1244"/>
      <c r="Y405" s="1245"/>
      <c r="Z405" s="901"/>
      <c r="AA405" s="43"/>
      <c r="AB405" s="43"/>
      <c r="AC405" s="4202"/>
      <c r="AD405" s="4203"/>
      <c r="AE405" s="61"/>
      <c r="AF405" s="70"/>
      <c r="AG405" s="50"/>
      <c r="AH405" s="43"/>
      <c r="AI405" s="5053"/>
      <c r="AJ405" s="4131"/>
      <c r="AK405" s="4018"/>
    </row>
    <row r="406" spans="1:37" ht="39.950000000000003" customHeight="1" x14ac:dyDescent="0.2">
      <c r="A406" s="3932" t="s">
        <v>6873</v>
      </c>
      <c r="B406" s="3933"/>
      <c r="C406" s="61"/>
      <c r="D406" s="70"/>
      <c r="E406" s="50"/>
      <c r="F406" s="43"/>
      <c r="G406" s="4220"/>
      <c r="H406" s="4211"/>
      <c r="I406" s="4203"/>
      <c r="J406" s="4229"/>
      <c r="K406" s="70"/>
      <c r="L406" s="50"/>
      <c r="M406" s="43"/>
      <c r="N406" s="43"/>
      <c r="O406" s="1230"/>
      <c r="P406" s="1231"/>
      <c r="Q406" s="4174" t="s">
        <v>6870</v>
      </c>
      <c r="R406" s="4174"/>
      <c r="S406" s="4174"/>
      <c r="T406" s="4174"/>
      <c r="U406" s="4174"/>
      <c r="V406" s="4211"/>
      <c r="W406" s="4203"/>
      <c r="X406" s="5038" t="s">
        <v>6870</v>
      </c>
      <c r="Y406" s="5039"/>
      <c r="Z406" s="5039"/>
      <c r="AA406" s="5039"/>
      <c r="AB406" s="1247" t="s">
        <v>1207</v>
      </c>
      <c r="AC406" s="4202"/>
      <c r="AD406" s="4203"/>
      <c r="AE406" s="1247" t="s">
        <v>1207</v>
      </c>
      <c r="AF406" s="4113" t="s">
        <v>6900</v>
      </c>
      <c r="AG406" s="4113"/>
      <c r="AH406" s="4114"/>
      <c r="AI406" s="5053"/>
      <c r="AJ406" s="4131"/>
      <c r="AK406" s="4018"/>
    </row>
    <row r="407" spans="1:37" ht="39.950000000000003" customHeight="1" x14ac:dyDescent="0.2">
      <c r="A407" s="3374" t="s">
        <v>6484</v>
      </c>
      <c r="B407" s="3375"/>
      <c r="C407" s="3322">
        <v>136900</v>
      </c>
      <c r="D407" s="3704"/>
      <c r="E407" s="3704"/>
      <c r="F407" s="3323"/>
      <c r="G407" s="4220"/>
      <c r="H407" s="4211"/>
      <c r="I407" s="4203"/>
      <c r="J407" s="4229"/>
      <c r="K407" s="4227">
        <v>136900</v>
      </c>
      <c r="L407" s="4228"/>
      <c r="M407" s="4228"/>
      <c r="N407" s="4173"/>
      <c r="O407" s="1230"/>
      <c r="P407" s="1231"/>
      <c r="Q407" s="3322">
        <v>136900</v>
      </c>
      <c r="R407" s="3704"/>
      <c r="S407" s="3704"/>
      <c r="T407" s="3704"/>
      <c r="U407" s="3323"/>
      <c r="V407" s="4211"/>
      <c r="W407" s="4203"/>
      <c r="X407" s="3322">
        <v>136900</v>
      </c>
      <c r="Y407" s="3704"/>
      <c r="Z407" s="3704"/>
      <c r="AA407" s="3704"/>
      <c r="AB407" s="3323"/>
      <c r="AC407" s="4202"/>
      <c r="AD407" s="4203"/>
      <c r="AE407" s="3322">
        <v>136900</v>
      </c>
      <c r="AF407" s="3704"/>
      <c r="AG407" s="3704"/>
      <c r="AH407" s="3323"/>
      <c r="AI407" s="5053"/>
      <c r="AJ407" s="4131"/>
      <c r="AK407" s="4018"/>
    </row>
    <row r="408" spans="1:37" ht="39.950000000000003" customHeight="1" x14ac:dyDescent="0.2">
      <c r="A408" s="3374" t="s">
        <v>6485</v>
      </c>
      <c r="B408" s="3375"/>
      <c r="C408" s="3760" t="s">
        <v>5189</v>
      </c>
      <c r="D408" s="3761"/>
      <c r="E408" s="3761"/>
      <c r="F408" s="3762"/>
      <c r="G408" s="4220"/>
      <c r="H408" s="4211"/>
      <c r="I408" s="4203"/>
      <c r="J408" s="4229"/>
      <c r="K408" s="3527" t="s">
        <v>5189</v>
      </c>
      <c r="L408" s="3527"/>
      <c r="M408" s="3527"/>
      <c r="N408" s="3527"/>
      <c r="O408" s="3527"/>
      <c r="P408" s="1231"/>
      <c r="Q408" s="3760" t="s">
        <v>5189</v>
      </c>
      <c r="R408" s="3761"/>
      <c r="S408" s="3761"/>
      <c r="T408" s="3761"/>
      <c r="U408" s="3762"/>
      <c r="V408" s="4211"/>
      <c r="W408" s="4203"/>
      <c r="X408" s="3760" t="s">
        <v>5189</v>
      </c>
      <c r="Y408" s="3761"/>
      <c r="Z408" s="3761"/>
      <c r="AA408" s="3761"/>
      <c r="AB408" s="3762"/>
      <c r="AC408" s="4202"/>
      <c r="AD408" s="4203"/>
      <c r="AE408" s="3983" t="s">
        <v>5589</v>
      </c>
      <c r="AF408" s="3969"/>
      <c r="AG408" s="3969"/>
      <c r="AH408" s="3970"/>
      <c r="AI408" s="5053"/>
      <c r="AJ408" s="4131"/>
      <c r="AK408" s="4018"/>
    </row>
    <row r="409" spans="1:37" ht="39.950000000000003" customHeight="1" x14ac:dyDescent="0.2">
      <c r="A409" s="3374" t="s">
        <v>6486</v>
      </c>
      <c r="B409" s="3375"/>
      <c r="C409" s="3322">
        <v>136900</v>
      </c>
      <c r="D409" s="3704"/>
      <c r="E409" s="3704"/>
      <c r="F409" s="3323"/>
      <c r="G409" s="4220"/>
      <c r="H409" s="4211"/>
      <c r="I409" s="4203"/>
      <c r="J409" s="4229"/>
      <c r="K409" s="4208">
        <v>136900</v>
      </c>
      <c r="L409" s="3906"/>
      <c r="M409" s="3906"/>
      <c r="N409" s="3907"/>
      <c r="O409" s="1230"/>
      <c r="P409" s="1231"/>
      <c r="Q409" s="3322">
        <v>136900</v>
      </c>
      <c r="R409" s="3704"/>
      <c r="S409" s="3704"/>
      <c r="T409" s="3704"/>
      <c r="U409" s="3323"/>
      <c r="V409" s="4211"/>
      <c r="W409" s="4203"/>
      <c r="X409" s="3322">
        <v>136900</v>
      </c>
      <c r="Y409" s="3704"/>
      <c r="Z409" s="3704"/>
      <c r="AA409" s="3704"/>
      <c r="AB409" s="3323"/>
      <c r="AC409" s="4202"/>
      <c r="AD409" s="4203"/>
      <c r="AE409" s="3322">
        <v>136900</v>
      </c>
      <c r="AF409" s="3704"/>
      <c r="AG409" s="3704"/>
      <c r="AH409" s="3323"/>
      <c r="AI409" s="5053"/>
      <c r="AJ409" s="4131"/>
      <c r="AK409" s="4018"/>
    </row>
    <row r="410" spans="1:37" ht="39.950000000000003" customHeight="1" x14ac:dyDescent="0.2">
      <c r="A410" s="3374" t="s">
        <v>6487</v>
      </c>
      <c r="B410" s="3375"/>
      <c r="C410" s="4187" t="s">
        <v>6852</v>
      </c>
      <c r="D410" s="4187"/>
      <c r="E410" s="3322">
        <v>136900</v>
      </c>
      <c r="F410" s="3323"/>
      <c r="G410" s="4220"/>
      <c r="H410" s="4211"/>
      <c r="I410" s="4203"/>
      <c r="J410" s="4229"/>
      <c r="K410" s="3322">
        <v>136900</v>
      </c>
      <c r="L410" s="3704"/>
      <c r="M410" s="3704"/>
      <c r="N410" s="4173"/>
      <c r="O410" s="1230"/>
      <c r="P410" s="1231"/>
      <c r="Q410" s="3322">
        <v>136900</v>
      </c>
      <c r="R410" s="3704"/>
      <c r="S410" s="3704"/>
      <c r="T410" s="3704"/>
      <c r="U410" s="3323"/>
      <c r="V410" s="4211"/>
      <c r="W410" s="4203"/>
      <c r="X410" s="3322">
        <v>136900</v>
      </c>
      <c r="Y410" s="3704"/>
      <c r="Z410" s="3704"/>
      <c r="AA410" s="3704"/>
      <c r="AB410" s="3323"/>
      <c r="AC410" s="4202"/>
      <c r="AD410" s="4203"/>
      <c r="AE410" s="3322">
        <v>136900</v>
      </c>
      <c r="AF410" s="3704"/>
      <c r="AG410" s="3704"/>
      <c r="AH410" s="3323"/>
      <c r="AI410" s="5053"/>
      <c r="AJ410" s="4131"/>
      <c r="AK410" s="4018"/>
    </row>
    <row r="411" spans="1:37" ht="39.950000000000003" customHeight="1" x14ac:dyDescent="0.2">
      <c r="A411" s="3374" t="s">
        <v>6488</v>
      </c>
      <c r="B411" s="3375"/>
      <c r="C411" s="3760" t="s">
        <v>5189</v>
      </c>
      <c r="D411" s="3761"/>
      <c r="E411" s="3761"/>
      <c r="F411" s="3762"/>
      <c r="G411" s="4220"/>
      <c r="H411" s="4211"/>
      <c r="I411" s="4203"/>
      <c r="J411" s="4229"/>
      <c r="K411" s="4218" t="s">
        <v>5189</v>
      </c>
      <c r="L411" s="4219"/>
      <c r="M411" s="4219"/>
      <c r="N411" s="4187" t="s">
        <v>6874</v>
      </c>
      <c r="O411" s="4187"/>
      <c r="P411" s="1231"/>
      <c r="Q411" s="1234" t="s">
        <v>6135</v>
      </c>
      <c r="R411" s="3760" t="s">
        <v>5189</v>
      </c>
      <c r="S411" s="3761"/>
      <c r="T411" s="3761"/>
      <c r="U411" s="3762"/>
      <c r="V411" s="4211"/>
      <c r="W411" s="4203"/>
      <c r="X411" s="3760" t="s">
        <v>5189</v>
      </c>
      <c r="Y411" s="3761"/>
      <c r="Z411" s="3761"/>
      <c r="AA411" s="3761"/>
      <c r="AB411" s="3762"/>
      <c r="AC411" s="4202"/>
      <c r="AD411" s="4203"/>
      <c r="AE411" s="3760" t="s">
        <v>5189</v>
      </c>
      <c r="AF411" s="3761"/>
      <c r="AG411" s="3761"/>
      <c r="AH411" s="3761"/>
      <c r="AI411" s="5053"/>
      <c r="AJ411" s="4131"/>
      <c r="AK411" s="4018"/>
    </row>
    <row r="412" spans="1:37" ht="39.950000000000003" customHeight="1" x14ac:dyDescent="0.2">
      <c r="A412" s="3481" t="s">
        <v>6489</v>
      </c>
      <c r="B412" s="3482"/>
      <c r="C412" s="3760" t="s">
        <v>5189</v>
      </c>
      <c r="D412" s="3761"/>
      <c r="E412" s="3761"/>
      <c r="F412" s="3762"/>
      <c r="G412" s="4220"/>
      <c r="H412" s="4211"/>
      <c r="I412" s="4203"/>
      <c r="J412" s="4229"/>
      <c r="K412" s="3527" t="s">
        <v>5189</v>
      </c>
      <c r="L412" s="3527"/>
      <c r="M412" s="3527"/>
      <c r="N412" s="3527"/>
      <c r="O412" s="3527"/>
      <c r="P412" s="1231"/>
      <c r="Q412" s="3760" t="s">
        <v>5189</v>
      </c>
      <c r="R412" s="3761"/>
      <c r="S412" s="3761"/>
      <c r="T412" s="3761"/>
      <c r="U412" s="3762"/>
      <c r="V412" s="4211"/>
      <c r="W412" s="4203"/>
      <c r="X412" s="3760" t="s">
        <v>5189</v>
      </c>
      <c r="Y412" s="3761"/>
      <c r="Z412" s="3761"/>
      <c r="AA412" s="3761"/>
      <c r="AB412" s="3762"/>
      <c r="AC412" s="4202"/>
      <c r="AD412" s="4203"/>
      <c r="AE412" s="3760" t="s">
        <v>5189</v>
      </c>
      <c r="AF412" s="3761"/>
      <c r="AG412" s="3761"/>
      <c r="AH412" s="3762"/>
      <c r="AI412" s="5053"/>
      <c r="AJ412" s="4131"/>
      <c r="AK412" s="4018"/>
    </row>
    <row r="413" spans="1:37" ht="39.950000000000003" customHeight="1" x14ac:dyDescent="0.2">
      <c r="A413" s="4260" t="s">
        <v>6490</v>
      </c>
      <c r="B413" s="3397"/>
      <c r="C413" s="61"/>
      <c r="D413" s="70"/>
      <c r="E413" s="50"/>
      <c r="F413" s="43"/>
      <c r="G413" s="4220"/>
      <c r="H413" s="4211"/>
      <c r="I413" s="4203"/>
      <c r="J413" s="4229"/>
      <c r="K413" s="4175" t="s">
        <v>6863</v>
      </c>
      <c r="L413" s="4176"/>
      <c r="M413" s="4176"/>
      <c r="N413" s="4177"/>
      <c r="O413" s="1230"/>
      <c r="P413" s="1231"/>
      <c r="Q413" s="4178" t="s">
        <v>6890</v>
      </c>
      <c r="R413" s="4179"/>
      <c r="S413" s="4179"/>
      <c r="T413" s="4179"/>
      <c r="U413" s="34"/>
      <c r="V413" s="4211"/>
      <c r="W413" s="4203"/>
      <c r="X413" s="3839" t="s">
        <v>6852</v>
      </c>
      <c r="Y413" s="4170"/>
      <c r="Z413" s="4170"/>
      <c r="AA413" s="4170"/>
      <c r="AB413" s="3840"/>
      <c r="AC413" s="4202"/>
      <c r="AD413" s="4203"/>
      <c r="AE413" s="3839" t="s">
        <v>6852</v>
      </c>
      <c r="AF413" s="4170"/>
      <c r="AG413" s="4170"/>
      <c r="AH413" s="3840"/>
      <c r="AI413" s="5053"/>
      <c r="AJ413" s="4131"/>
      <c r="AK413" s="4018"/>
    </row>
    <row r="414" spans="1:37" ht="39.950000000000003" customHeight="1" x14ac:dyDescent="0.2">
      <c r="A414" s="3374" t="s">
        <v>6491</v>
      </c>
      <c r="B414" s="3375"/>
      <c r="C414" s="3864" t="s">
        <v>6844</v>
      </c>
      <c r="D414" s="4165"/>
      <c r="E414" s="4165"/>
      <c r="F414" s="3865"/>
      <c r="G414" s="4220"/>
      <c r="H414" s="4211"/>
      <c r="I414" s="4203"/>
      <c r="J414" s="4229"/>
      <c r="K414" s="3864" t="s">
        <v>6844</v>
      </c>
      <c r="L414" s="4165"/>
      <c r="M414" s="4165"/>
      <c r="N414" s="3865"/>
      <c r="O414" s="1230"/>
      <c r="P414" s="1231"/>
      <c r="Q414" s="3864" t="s">
        <v>6844</v>
      </c>
      <c r="R414" s="4165"/>
      <c r="S414" s="4165"/>
      <c r="T414" s="4165"/>
      <c r="U414" s="3865"/>
      <c r="V414" s="4211"/>
      <c r="W414" s="4203"/>
      <c r="X414" s="3864" t="s">
        <v>5422</v>
      </c>
      <c r="Y414" s="4165"/>
      <c r="Z414" s="4165"/>
      <c r="AA414" s="4165"/>
      <c r="AB414" s="3865"/>
      <c r="AC414" s="4202"/>
      <c r="AD414" s="4203"/>
      <c r="AE414" s="3322">
        <v>136900</v>
      </c>
      <c r="AF414" s="3704"/>
      <c r="AG414" s="3704"/>
      <c r="AH414" s="3323"/>
      <c r="AI414" s="5053"/>
      <c r="AJ414" s="4131"/>
      <c r="AK414" s="4018"/>
    </row>
    <row r="415" spans="1:37" ht="39.950000000000003" customHeight="1" x14ac:dyDescent="0.2">
      <c r="A415" s="3481" t="s">
        <v>5928</v>
      </c>
      <c r="B415" s="3482"/>
      <c r="C415" s="3322">
        <v>136900</v>
      </c>
      <c r="D415" s="3704"/>
      <c r="E415" s="3704"/>
      <c r="F415" s="3323"/>
      <c r="G415" s="4220"/>
      <c r="H415" s="4211"/>
      <c r="I415" s="4203"/>
      <c r="J415" s="4229"/>
      <c r="K415" s="3322">
        <v>136900</v>
      </c>
      <c r="L415" s="3704"/>
      <c r="M415" s="3704"/>
      <c r="N415" s="3323"/>
      <c r="O415" s="1230"/>
      <c r="P415" s="1231"/>
      <c r="Q415" s="3322">
        <v>136900</v>
      </c>
      <c r="R415" s="3704"/>
      <c r="S415" s="3704"/>
      <c r="T415" s="3704"/>
      <c r="U415" s="3323"/>
      <c r="V415" s="4211"/>
      <c r="W415" s="4203"/>
      <c r="X415" s="3322">
        <v>136900</v>
      </c>
      <c r="Y415" s="3704"/>
      <c r="Z415" s="3704"/>
      <c r="AA415" s="3704"/>
      <c r="AB415" s="3323"/>
      <c r="AC415" s="4202"/>
      <c r="AD415" s="4203"/>
      <c r="AE415" s="3322">
        <v>136900</v>
      </c>
      <c r="AF415" s="3704"/>
      <c r="AG415" s="3704"/>
      <c r="AH415" s="3323"/>
      <c r="AI415" s="5053"/>
      <c r="AJ415" s="4131"/>
      <c r="AK415" s="4018"/>
    </row>
    <row r="416" spans="1:37" ht="39.950000000000003" customHeight="1" x14ac:dyDescent="0.2">
      <c r="A416" s="3374" t="s">
        <v>6493</v>
      </c>
      <c r="B416" s="3375"/>
      <c r="C416" s="3354" t="s">
        <v>4485</v>
      </c>
      <c r="D416" s="3355"/>
      <c r="E416" s="3355"/>
      <c r="F416" s="3356"/>
      <c r="G416" s="4220"/>
      <c r="H416" s="4211"/>
      <c r="I416" s="4203"/>
      <c r="J416" s="4229"/>
      <c r="K416" s="3354" t="s">
        <v>4485</v>
      </c>
      <c r="L416" s="3355"/>
      <c r="M416" s="3355"/>
      <c r="N416" s="3356"/>
      <c r="O416" s="1230"/>
      <c r="P416" s="1231"/>
      <c r="Q416" s="3354" t="s">
        <v>4485</v>
      </c>
      <c r="R416" s="3355"/>
      <c r="S416" s="3355"/>
      <c r="T416" s="3355"/>
      <c r="U416" s="3356"/>
      <c r="V416" s="4211"/>
      <c r="W416" s="4203"/>
      <c r="X416" s="3354" t="s">
        <v>4485</v>
      </c>
      <c r="Y416" s="3355"/>
      <c r="Z416" s="3355"/>
      <c r="AA416" s="3355"/>
      <c r="AB416" s="3356"/>
      <c r="AC416" s="4202"/>
      <c r="AD416" s="4203"/>
      <c r="AE416" s="3354" t="s">
        <v>4485</v>
      </c>
      <c r="AF416" s="3355"/>
      <c r="AG416" s="3355"/>
      <c r="AH416" s="3356"/>
      <c r="AI416" s="5053"/>
      <c r="AJ416" s="4131"/>
      <c r="AK416" s="4018"/>
    </row>
    <row r="417" spans="1:37" ht="39.950000000000003" customHeight="1" x14ac:dyDescent="0.2">
      <c r="A417" s="3376" t="s">
        <v>6492</v>
      </c>
      <c r="B417" s="3377"/>
      <c r="C417" s="4213" t="s">
        <v>5692</v>
      </c>
      <c r="D417" s="4214"/>
      <c r="E417" s="4214"/>
      <c r="F417" s="4215"/>
      <c r="G417" s="4220"/>
      <c r="H417" s="4211"/>
      <c r="I417" s="4203"/>
      <c r="J417" s="4229"/>
      <c r="K417" s="4213" t="s">
        <v>5692</v>
      </c>
      <c r="L417" s="4214"/>
      <c r="M417" s="4214"/>
      <c r="N417" s="4215"/>
      <c r="O417" s="1230"/>
      <c r="P417" s="1231"/>
      <c r="Q417" s="3322">
        <v>136900</v>
      </c>
      <c r="R417" s="3704"/>
      <c r="S417" s="3704"/>
      <c r="T417" s="3704"/>
      <c r="U417" s="3323"/>
      <c r="V417" s="4211"/>
      <c r="W417" s="4203"/>
      <c r="X417" s="3322">
        <v>136900</v>
      </c>
      <c r="Y417" s="3704"/>
      <c r="Z417" s="3704"/>
      <c r="AA417" s="3704"/>
      <c r="AB417" s="3323"/>
      <c r="AC417" s="4202"/>
      <c r="AD417" s="4203"/>
      <c r="AE417" s="3322">
        <v>136900</v>
      </c>
      <c r="AF417" s="3704"/>
      <c r="AG417" s="3704"/>
      <c r="AH417" s="3323"/>
      <c r="AI417" s="5053"/>
      <c r="AJ417" s="4131"/>
      <c r="AK417" s="4018"/>
    </row>
    <row r="418" spans="1:37" ht="39.950000000000003" customHeight="1" thickBot="1" x14ac:dyDescent="0.25">
      <c r="A418" s="4256">
        <v>59</v>
      </c>
      <c r="B418" s="4257"/>
      <c r="C418" s="68"/>
      <c r="D418" s="78"/>
      <c r="E418" s="50"/>
      <c r="F418" s="78"/>
      <c r="G418" s="4221"/>
      <c r="H418" s="4212"/>
      <c r="I418" s="4205"/>
      <c r="J418" s="4230"/>
      <c r="K418" s="78"/>
      <c r="L418" s="50"/>
      <c r="M418" s="78"/>
      <c r="N418" s="78"/>
      <c r="O418" s="1232"/>
      <c r="P418" s="1233"/>
      <c r="Q418" s="78"/>
      <c r="R418" s="78"/>
      <c r="S418" s="78"/>
      <c r="T418" s="78"/>
      <c r="U418" s="78"/>
      <c r="V418" s="4212"/>
      <c r="W418" s="4205"/>
      <c r="X418" s="68"/>
      <c r="Y418" s="78"/>
      <c r="Z418" s="50"/>
      <c r="AA418" s="78"/>
      <c r="AB418" s="78"/>
      <c r="AC418" s="4204"/>
      <c r="AD418" s="4205"/>
      <c r="AE418" s="68"/>
      <c r="AF418" s="78"/>
      <c r="AG418" s="50"/>
      <c r="AH418" s="78"/>
      <c r="AI418" s="5053"/>
      <c r="AJ418" s="4131"/>
      <c r="AK418" s="4018"/>
    </row>
    <row r="419" spans="1:37" ht="39.950000000000003" customHeight="1" thickBot="1" x14ac:dyDescent="0.25">
      <c r="A419" s="857">
        <v>1</v>
      </c>
      <c r="B419" s="797" t="s">
        <v>5497</v>
      </c>
      <c r="C419" s="856"/>
      <c r="D419" s="882"/>
      <c r="E419" s="903"/>
      <c r="F419" s="883"/>
      <c r="G419" s="4135"/>
      <c r="H419" s="1183"/>
      <c r="I419" s="1183"/>
      <c r="J419" s="4135"/>
      <c r="L419" s="4159" t="s">
        <v>6868</v>
      </c>
      <c r="M419" s="4160"/>
      <c r="N419" s="4161"/>
      <c r="O419" s="1050"/>
      <c r="P419" s="1184"/>
      <c r="Q419" s="1238" t="s">
        <v>6868</v>
      </c>
      <c r="R419" s="1238" t="s">
        <v>6868</v>
      </c>
      <c r="S419" s="884"/>
      <c r="T419" s="4056" t="s">
        <v>6888</v>
      </c>
      <c r="U419" s="3593"/>
      <c r="V419" s="1050"/>
      <c r="W419" s="1050"/>
      <c r="X419" s="1211" t="s">
        <v>6888</v>
      </c>
      <c r="Y419" s="1239"/>
      <c r="Z419" s="4003" t="s">
        <v>6905</v>
      </c>
      <c r="AA419" s="4004"/>
      <c r="AB419" s="4005"/>
      <c r="AC419" s="1050"/>
      <c r="AD419" s="1050"/>
      <c r="AE419" s="12"/>
      <c r="AF419" s="12"/>
      <c r="AG419" s="12"/>
      <c r="AH419" s="12"/>
      <c r="AI419" s="5053"/>
      <c r="AJ419" s="710"/>
      <c r="AK419" s="1046"/>
    </row>
    <row r="420" spans="1:37" ht="39.950000000000003" customHeight="1" thickBot="1" x14ac:dyDescent="0.25">
      <c r="A420" s="797">
        <v>2</v>
      </c>
      <c r="B420" s="824" t="s">
        <v>5497</v>
      </c>
      <c r="C420" s="804"/>
      <c r="D420" s="12"/>
      <c r="E420" s="904"/>
      <c r="F420" s="860"/>
      <c r="G420" s="4136"/>
      <c r="H420" s="710"/>
      <c r="I420" s="710"/>
      <c r="J420" s="4136"/>
      <c r="K420" s="3746" t="s">
        <v>6833</v>
      </c>
      <c r="L420" s="4162"/>
      <c r="M420" s="4162"/>
      <c r="N420" s="3747"/>
      <c r="O420" s="710"/>
      <c r="P420" s="710"/>
      <c r="Q420" s="867"/>
      <c r="R420" s="867"/>
      <c r="S420" s="451"/>
      <c r="T420" s="451"/>
      <c r="U420" s="879"/>
      <c r="V420" s="710"/>
      <c r="W420" s="710"/>
      <c r="X420" s="879"/>
      <c r="Z420" s="4198" t="s">
        <v>6906</v>
      </c>
      <c r="AA420" s="5062"/>
      <c r="AB420" s="4199"/>
      <c r="AC420" s="710"/>
      <c r="AD420" s="710"/>
      <c r="AF420" s="4003" t="s">
        <v>6905</v>
      </c>
      <c r="AG420" s="4005"/>
      <c r="AH420" s="12"/>
      <c r="AI420" s="5053"/>
      <c r="AJ420" s="710"/>
      <c r="AK420" s="1046"/>
    </row>
    <row r="421" spans="1:37" ht="39.950000000000003" customHeight="1" thickBot="1" x14ac:dyDescent="0.3">
      <c r="A421" s="797"/>
      <c r="B421" s="797" t="s">
        <v>5498</v>
      </c>
      <c r="C421" s="4163" t="s">
        <v>6854</v>
      </c>
      <c r="D421" s="4164"/>
      <c r="E421" s="904"/>
      <c r="F421" s="862"/>
      <c r="G421" s="4136"/>
      <c r="H421" s="1032"/>
      <c r="I421" s="710"/>
      <c r="J421" s="4136"/>
      <c r="K421" s="451"/>
      <c r="L421" s="862"/>
      <c r="M421" s="862"/>
      <c r="N421" s="862"/>
      <c r="O421" s="1032"/>
      <c r="P421" s="710"/>
      <c r="Q421" s="3746" t="s">
        <v>6833</v>
      </c>
      <c r="R421" s="3747"/>
      <c r="S421" s="12"/>
      <c r="T421" s="12"/>
      <c r="U421" s="214"/>
      <c r="V421" s="1039"/>
      <c r="W421" s="1042"/>
      <c r="X421" s="873"/>
      <c r="Y421" s="4094" t="s">
        <v>6888</v>
      </c>
      <c r="Z421" s="3809"/>
      <c r="AA421" s="872"/>
      <c r="AB421" s="1248" t="s">
        <v>6906</v>
      </c>
      <c r="AC421" s="710"/>
      <c r="AD421" s="710"/>
      <c r="AE421" s="1248" t="s">
        <v>6906</v>
      </c>
      <c r="AF421" s="12"/>
      <c r="AG421" s="12"/>
      <c r="AH421" s="12"/>
      <c r="AI421" s="5053"/>
      <c r="AJ421" s="710"/>
      <c r="AK421" s="1046"/>
    </row>
    <row r="422" spans="1:37" ht="39.950000000000003" customHeight="1" thickBot="1" x14ac:dyDescent="0.3">
      <c r="A422" s="797"/>
      <c r="B422" s="808" t="s">
        <v>5499</v>
      </c>
      <c r="C422" s="804"/>
      <c r="D422" s="12"/>
      <c r="E422" s="4163" t="s">
        <v>6854</v>
      </c>
      <c r="F422" s="4164"/>
      <c r="G422" s="4136"/>
      <c r="H422" s="1032"/>
      <c r="I422" s="1033"/>
      <c r="J422" s="4136"/>
      <c r="K422" s="4163" t="s">
        <v>6854</v>
      </c>
      <c r="L422" s="4164"/>
      <c r="M422" s="880"/>
      <c r="N422" s="880"/>
      <c r="O422" s="710"/>
      <c r="P422" s="710"/>
      <c r="Q422" s="12"/>
      <c r="R422" s="860"/>
      <c r="S422" s="1238" t="s">
        <v>6868</v>
      </c>
      <c r="T422" s="872"/>
      <c r="U422" s="872"/>
      <c r="V422" s="1044"/>
      <c r="W422" s="1044"/>
      <c r="X422" s="872"/>
      <c r="Y422" s="872"/>
      <c r="Z422" s="872"/>
      <c r="AA422" s="870"/>
      <c r="AB422" s="12"/>
      <c r="AC422" s="710"/>
      <c r="AD422" s="710"/>
      <c r="AE422" s="12"/>
      <c r="AF422" s="4198" t="s">
        <v>6906</v>
      </c>
      <c r="AG422" s="5062"/>
      <c r="AH422" s="4199"/>
      <c r="AI422" s="5053"/>
      <c r="AJ422" s="710"/>
      <c r="AK422" s="1046"/>
    </row>
    <row r="423" spans="1:37" ht="39.950000000000003" customHeight="1" thickBot="1" x14ac:dyDescent="0.25">
      <c r="A423" s="809"/>
      <c r="B423" s="810"/>
      <c r="C423" s="811"/>
      <c r="D423" s="887"/>
      <c r="E423" s="906"/>
      <c r="F423" s="889"/>
      <c r="G423" s="4137"/>
      <c r="H423" s="1034"/>
      <c r="I423" s="1034"/>
      <c r="J423" s="4137"/>
      <c r="K423" s="214"/>
      <c r="L423" s="214"/>
      <c r="M423" s="214"/>
      <c r="N423" s="214"/>
      <c r="O423" s="1040"/>
      <c r="P423" s="1040"/>
      <c r="Q423" s="451"/>
      <c r="R423" s="451"/>
      <c r="S423" s="891"/>
      <c r="T423" s="891"/>
      <c r="U423" s="891"/>
      <c r="V423" s="1045"/>
      <c r="W423" s="1045"/>
      <c r="X423" s="891"/>
      <c r="Y423" s="214"/>
      <c r="Z423" s="214"/>
      <c r="AA423" s="451"/>
      <c r="AB423" s="451"/>
      <c r="AC423" s="1040"/>
      <c r="AD423" s="1040"/>
      <c r="AE423" s="451"/>
      <c r="AF423" s="451"/>
      <c r="AG423" s="451"/>
      <c r="AH423" s="451"/>
      <c r="AI423" s="5054"/>
      <c r="AJ423" s="1040"/>
      <c r="AK423" s="1047"/>
    </row>
    <row r="424" spans="1:37" ht="39.950000000000003" customHeight="1" x14ac:dyDescent="0.2">
      <c r="A424" s="815"/>
      <c r="B424" s="822" t="s">
        <v>5500</v>
      </c>
      <c r="C424" s="4133" t="s">
        <v>6919</v>
      </c>
      <c r="D424" s="3532"/>
      <c r="E424" s="4134"/>
      <c r="F424" s="4056" t="s">
        <v>6918</v>
      </c>
      <c r="G424" s="3593"/>
      <c r="H424" s="3531" t="s">
        <v>6917</v>
      </c>
      <c r="I424" s="3532"/>
      <c r="J424" s="4134"/>
      <c r="P424" s="360"/>
      <c r="Q424" s="360"/>
      <c r="R424" s="360"/>
      <c r="Y424" s="360"/>
      <c r="Z424" s="360"/>
      <c r="AA424" s="360"/>
      <c r="AB424" s="360"/>
      <c r="AC424" s="360"/>
      <c r="AD424" s="360"/>
      <c r="AE424" s="360"/>
      <c r="AF424" s="360"/>
      <c r="AG424" s="360"/>
      <c r="AH424" s="360"/>
      <c r="AI424" s="360"/>
      <c r="AJ424" s="360"/>
      <c r="AK424" s="817"/>
    </row>
    <row r="425" spans="1:37" ht="39.950000000000003" customHeight="1" x14ac:dyDescent="0.2">
      <c r="A425" s="818"/>
      <c r="B425" s="823"/>
      <c r="D425" s="893"/>
      <c r="E425" s="893"/>
      <c r="F425" s="894"/>
      <c r="G425" s="894"/>
      <c r="K425" s="2"/>
      <c r="AK425" s="819"/>
    </row>
    <row r="426" spans="1:37" ht="39.950000000000003" customHeight="1" thickBot="1" x14ac:dyDescent="0.25"/>
    <row r="427" spans="1:37" ht="39.950000000000003" customHeight="1" thickBot="1" x14ac:dyDescent="0.25">
      <c r="A427" s="3477"/>
      <c r="B427" s="3478"/>
      <c r="C427" s="3404" t="s">
        <v>6801</v>
      </c>
      <c r="D427" s="3405"/>
      <c r="E427" s="3405"/>
      <c r="F427" s="3405"/>
      <c r="G427" s="3405"/>
      <c r="H427" s="3405"/>
      <c r="I427" s="3406"/>
      <c r="J427" s="3404" t="s">
        <v>6802</v>
      </c>
      <c r="K427" s="3405"/>
      <c r="L427" s="3405"/>
      <c r="M427" s="3405"/>
      <c r="N427" s="3405"/>
      <c r="O427" s="3405"/>
      <c r="P427" s="3406"/>
      <c r="Q427" s="3404" t="s">
        <v>6803</v>
      </c>
      <c r="R427" s="3405"/>
      <c r="S427" s="3405"/>
      <c r="T427" s="3405"/>
      <c r="U427" s="3405"/>
      <c r="V427" s="3405"/>
      <c r="W427" s="3406"/>
      <c r="X427" s="3404" t="s">
        <v>6804</v>
      </c>
      <c r="Y427" s="3405"/>
      <c r="Z427" s="3405"/>
      <c r="AA427" s="3405"/>
      <c r="AB427" s="3405"/>
      <c r="AC427" s="3405"/>
      <c r="AD427" s="3406"/>
      <c r="AE427" s="3404" t="s">
        <v>6805</v>
      </c>
      <c r="AF427" s="3405"/>
      <c r="AG427" s="3405"/>
      <c r="AH427" s="3405"/>
      <c r="AI427" s="3405"/>
      <c r="AJ427" s="3405"/>
      <c r="AK427" s="3406"/>
    </row>
    <row r="428" spans="1:37" ht="39.950000000000003" customHeight="1" thickBot="1" x14ac:dyDescent="0.25">
      <c r="A428" s="3992" t="s">
        <v>1391</v>
      </c>
      <c r="B428" s="3993"/>
      <c r="C428" s="1159">
        <v>42128</v>
      </c>
      <c r="D428" s="1159">
        <v>42129</v>
      </c>
      <c r="E428" s="1159">
        <v>42130</v>
      </c>
      <c r="F428" s="1159">
        <v>42131</v>
      </c>
      <c r="G428" s="1159">
        <v>42132</v>
      </c>
      <c r="H428" s="1241">
        <v>42133</v>
      </c>
      <c r="I428" s="1241">
        <v>42134</v>
      </c>
      <c r="J428" s="1159">
        <v>42135</v>
      </c>
      <c r="K428" s="1159">
        <v>42136</v>
      </c>
      <c r="L428" s="1159">
        <v>42137</v>
      </c>
      <c r="M428" s="1241">
        <v>42138</v>
      </c>
      <c r="N428" s="1241">
        <v>42139</v>
      </c>
      <c r="O428" s="1241">
        <v>42140</v>
      </c>
      <c r="P428" s="1241">
        <v>42141</v>
      </c>
      <c r="Q428" s="1159">
        <v>42142</v>
      </c>
      <c r="R428" s="1159">
        <v>42143</v>
      </c>
      <c r="S428" s="1159">
        <v>42144</v>
      </c>
      <c r="T428" s="1159">
        <v>42145</v>
      </c>
      <c r="U428" s="1159">
        <v>42146</v>
      </c>
      <c r="V428" s="1257">
        <v>42147</v>
      </c>
      <c r="W428" s="1257">
        <v>42148</v>
      </c>
      <c r="X428" s="1160">
        <v>42149</v>
      </c>
      <c r="Y428" s="1159">
        <v>42150</v>
      </c>
      <c r="Z428" s="1159">
        <v>42151</v>
      </c>
      <c r="AA428" s="1159">
        <v>42152</v>
      </c>
      <c r="AB428" s="1159">
        <v>42153</v>
      </c>
      <c r="AC428" s="1241">
        <v>42154</v>
      </c>
      <c r="AD428" s="1241">
        <v>42155</v>
      </c>
      <c r="AE428" s="1159">
        <v>42156</v>
      </c>
      <c r="AF428" s="1159">
        <v>42157</v>
      </c>
      <c r="AG428" s="1159">
        <v>42158</v>
      </c>
      <c r="AH428" s="1159">
        <v>42159</v>
      </c>
      <c r="AI428" s="1159">
        <v>42160</v>
      </c>
      <c r="AJ428" s="1257">
        <v>42161</v>
      </c>
      <c r="AK428" s="1160">
        <v>42162</v>
      </c>
    </row>
    <row r="429" spans="1:37" ht="39.950000000000003" customHeight="1" x14ac:dyDescent="0.2">
      <c r="A429" s="3924" t="s">
        <v>6971</v>
      </c>
      <c r="B429" s="3924"/>
      <c r="C429" s="4233" t="s">
        <v>6893</v>
      </c>
      <c r="D429" s="4234"/>
      <c r="E429" s="4234"/>
      <c r="F429" s="4234"/>
      <c r="G429" s="1251" t="s">
        <v>6949</v>
      </c>
      <c r="H429" s="4138"/>
      <c r="I429" s="4138"/>
      <c r="J429" s="4139" t="s">
        <v>6929</v>
      </c>
      <c r="K429" s="4140"/>
      <c r="L429" s="1254" t="s">
        <v>6963</v>
      </c>
      <c r="M429" s="4143"/>
      <c r="N429" s="4144"/>
      <c r="O429" s="4144"/>
      <c r="P429" s="4145"/>
      <c r="Q429" s="4108" t="s">
        <v>5366</v>
      </c>
      <c r="R429" s="4109"/>
      <c r="S429" s="4110"/>
      <c r="T429" s="4141" t="s">
        <v>6968</v>
      </c>
      <c r="U429" s="4142"/>
      <c r="V429" s="5072"/>
      <c r="W429" s="5073"/>
      <c r="X429" s="5074"/>
      <c r="Y429" s="4090" t="s">
        <v>6999</v>
      </c>
      <c r="Z429" s="4091"/>
      <c r="AA429" s="4106" t="s">
        <v>7034</v>
      </c>
      <c r="AB429" s="4107"/>
      <c r="AC429" s="4071"/>
      <c r="AD429" s="4072"/>
      <c r="AE429" s="5084" t="s">
        <v>7037</v>
      </c>
      <c r="AF429" s="4245"/>
      <c r="AG429" s="4245"/>
      <c r="AH429" s="4245"/>
      <c r="AI429" s="5085"/>
      <c r="AJ429" s="4073"/>
      <c r="AK429" s="4074"/>
    </row>
    <row r="430" spans="1:37" ht="39.950000000000003" customHeight="1" x14ac:dyDescent="0.25">
      <c r="A430" s="3932" t="s">
        <v>6632</v>
      </c>
      <c r="B430" s="3933"/>
      <c r="C430" s="4132" t="s">
        <v>6824</v>
      </c>
      <c r="D430" s="4132"/>
      <c r="E430" s="4132"/>
      <c r="F430" s="4132"/>
      <c r="G430" s="4132"/>
      <c r="H430" s="3752"/>
      <c r="I430" s="3752"/>
      <c r="J430" s="4253" t="s">
        <v>6824</v>
      </c>
      <c r="K430" s="4254"/>
      <c r="L430" s="4255"/>
      <c r="M430" s="4146"/>
      <c r="N430" s="4147"/>
      <c r="O430" s="4147"/>
      <c r="P430" s="4148"/>
      <c r="Q430" s="4152" t="s">
        <v>6970</v>
      </c>
      <c r="R430" s="4153"/>
      <c r="S430" s="4111" t="s">
        <v>5435</v>
      </c>
      <c r="T430" s="4111"/>
      <c r="U430" s="4112"/>
      <c r="V430" s="5073"/>
      <c r="W430" s="5073"/>
      <c r="X430" s="5074"/>
      <c r="Y430" s="5107" t="s">
        <v>5435</v>
      </c>
      <c r="Z430" s="4111"/>
      <c r="AA430" s="4111"/>
      <c r="AB430" s="4112"/>
      <c r="AC430" s="4073"/>
      <c r="AD430" s="4074"/>
      <c r="AE430" s="3980" t="s">
        <v>6933</v>
      </c>
      <c r="AF430" s="3981"/>
      <c r="AG430" s="3981"/>
      <c r="AH430" s="3981"/>
      <c r="AI430" s="3982"/>
      <c r="AJ430" s="4073"/>
      <c r="AK430" s="4074"/>
    </row>
    <row r="431" spans="1:37" ht="39.950000000000003" customHeight="1" x14ac:dyDescent="0.25">
      <c r="A431" s="3374" t="s">
        <v>6974</v>
      </c>
      <c r="B431" s="3375"/>
      <c r="C431" s="4216" t="s">
        <v>6941</v>
      </c>
      <c r="D431" s="4217"/>
      <c r="E431" s="4217"/>
      <c r="F431" s="80"/>
      <c r="G431" s="80"/>
      <c r="H431" s="3752"/>
      <c r="I431" s="3752"/>
      <c r="J431" s="80"/>
      <c r="K431" s="3672" t="s">
        <v>7007</v>
      </c>
      <c r="L431" s="3674"/>
      <c r="M431" s="4146"/>
      <c r="N431" s="4147"/>
      <c r="O431" s="4147"/>
      <c r="P431" s="4148"/>
      <c r="Q431" s="4156" t="s">
        <v>7003</v>
      </c>
      <c r="R431" s="4157"/>
      <c r="S431" s="4157"/>
      <c r="T431" s="4157"/>
      <c r="U431" s="4158"/>
      <c r="V431" s="5072"/>
      <c r="W431" s="5073"/>
      <c r="X431" s="5074"/>
      <c r="Y431" s="5108" t="s">
        <v>7020</v>
      </c>
      <c r="Z431" s="5109"/>
      <c r="AA431" s="5109"/>
      <c r="AB431" s="1261" t="s">
        <v>7025</v>
      </c>
      <c r="AC431" s="4073"/>
      <c r="AD431" s="4074"/>
      <c r="AE431" s="80"/>
      <c r="AF431" s="80"/>
      <c r="AG431" s="80"/>
      <c r="AH431" s="80"/>
      <c r="AI431" s="80"/>
      <c r="AJ431" s="4073"/>
      <c r="AK431" s="4074"/>
    </row>
    <row r="432" spans="1:37" ht="39.950000000000003" customHeight="1" x14ac:dyDescent="0.2">
      <c r="A432" s="3932" t="s">
        <v>6973</v>
      </c>
      <c r="B432" s="3933"/>
      <c r="C432" s="80"/>
      <c r="D432" s="3892" t="s">
        <v>6932</v>
      </c>
      <c r="E432" s="3893"/>
      <c r="F432" s="3893"/>
      <c r="G432" s="80"/>
      <c r="H432" s="3752"/>
      <c r="I432" s="3752"/>
      <c r="J432" s="80"/>
      <c r="K432" s="3845" t="s">
        <v>6961</v>
      </c>
      <c r="L432" s="3847"/>
      <c r="M432" s="4146"/>
      <c r="N432" s="4147"/>
      <c r="O432" s="4147"/>
      <c r="P432" s="4148"/>
      <c r="Q432" s="4154" t="s">
        <v>6962</v>
      </c>
      <c r="R432" s="4155"/>
      <c r="S432" s="4155"/>
      <c r="T432" s="4155"/>
      <c r="U432" s="4155"/>
      <c r="V432" s="5072"/>
      <c r="W432" s="5073"/>
      <c r="X432" s="5074"/>
      <c r="Y432" s="5087" t="s">
        <v>6939</v>
      </c>
      <c r="Z432" s="5088"/>
      <c r="AA432" s="5088"/>
      <c r="AB432" s="5089"/>
      <c r="AC432" s="4073"/>
      <c r="AD432" s="4074"/>
      <c r="AE432" s="80"/>
      <c r="AF432" s="80"/>
      <c r="AG432" s="80"/>
      <c r="AH432" s="80"/>
      <c r="AI432" s="80"/>
      <c r="AJ432" s="4073"/>
      <c r="AK432" s="4074"/>
    </row>
    <row r="433" spans="1:37" ht="39.950000000000003" customHeight="1" x14ac:dyDescent="0.2">
      <c r="A433" s="3932" t="s">
        <v>6972</v>
      </c>
      <c r="B433" s="3933"/>
      <c r="C433" s="4113" t="s">
        <v>6901</v>
      </c>
      <c r="D433" s="4113"/>
      <c r="E433" s="4114"/>
      <c r="F433" s="4251" t="s">
        <v>6944</v>
      </c>
      <c r="G433" s="4252"/>
      <c r="H433" s="3752"/>
      <c r="I433" s="3752"/>
      <c r="J433" s="4248" t="s">
        <v>6943</v>
      </c>
      <c r="K433" s="4249"/>
      <c r="L433" s="4250"/>
      <c r="M433" s="4146"/>
      <c r="N433" s="4147"/>
      <c r="O433" s="4147"/>
      <c r="P433" s="4148"/>
      <c r="Q433" s="3709" t="s">
        <v>6942</v>
      </c>
      <c r="R433" s="3710"/>
      <c r="S433" s="3710"/>
      <c r="T433" s="3710"/>
      <c r="U433" s="3710"/>
      <c r="V433" s="5072"/>
      <c r="W433" s="5073"/>
      <c r="X433" s="5074"/>
      <c r="Y433" s="4251" t="s">
        <v>6948</v>
      </c>
      <c r="Z433" s="5097"/>
      <c r="AA433" s="5097"/>
      <c r="AB433" s="1262" t="s">
        <v>7026</v>
      </c>
      <c r="AC433" s="4073"/>
      <c r="AD433" s="4074"/>
      <c r="AE433" s="80"/>
      <c r="AF433" s="80"/>
      <c r="AG433" s="80"/>
      <c r="AH433" s="80"/>
      <c r="AI433" s="80"/>
      <c r="AJ433" s="4073"/>
      <c r="AK433" s="4074"/>
    </row>
    <row r="434" spans="1:37" ht="39.950000000000003" customHeight="1" x14ac:dyDescent="0.2">
      <c r="A434" s="3374" t="s">
        <v>6484</v>
      </c>
      <c r="B434" s="3375"/>
      <c r="C434" s="3983" t="s">
        <v>6135</v>
      </c>
      <c r="D434" s="3970"/>
      <c r="E434" s="3952" t="s">
        <v>6925</v>
      </c>
      <c r="F434" s="3953"/>
      <c r="G434" s="3954"/>
      <c r="H434" s="3752"/>
      <c r="I434" s="3752"/>
      <c r="J434" s="3952" t="s">
        <v>6925</v>
      </c>
      <c r="K434" s="3953"/>
      <c r="L434" s="3954"/>
      <c r="M434" s="4146"/>
      <c r="N434" s="4147"/>
      <c r="O434" s="4147"/>
      <c r="P434" s="4148"/>
      <c r="Q434" s="3952" t="s">
        <v>6925</v>
      </c>
      <c r="R434" s="3953"/>
      <c r="S434" s="3953"/>
      <c r="T434" s="3953"/>
      <c r="U434" s="3953"/>
      <c r="V434" s="5072"/>
      <c r="W434" s="5073"/>
      <c r="X434" s="5074"/>
      <c r="Y434" s="3952" t="s">
        <v>6925</v>
      </c>
      <c r="Z434" s="3953"/>
      <c r="AA434" s="3953"/>
      <c r="AB434" s="3954"/>
      <c r="AC434" s="4073"/>
      <c r="AD434" s="4074"/>
      <c r="AE434" s="3952" t="s">
        <v>6925</v>
      </c>
      <c r="AF434" s="3953"/>
      <c r="AG434" s="3953"/>
      <c r="AH434" s="3953"/>
      <c r="AI434" s="3953"/>
      <c r="AJ434" s="4073"/>
      <c r="AK434" s="4074"/>
    </row>
    <row r="435" spans="1:37" ht="39.950000000000003" customHeight="1" x14ac:dyDescent="0.2">
      <c r="A435" s="3374" t="s">
        <v>6485</v>
      </c>
      <c r="B435" s="3375"/>
      <c r="C435" s="3760" t="s">
        <v>5189</v>
      </c>
      <c r="D435" s="3761"/>
      <c r="E435" s="3761"/>
      <c r="F435" s="3761"/>
      <c r="G435" s="3762"/>
      <c r="H435" s="3752"/>
      <c r="I435" s="3752"/>
      <c r="J435" s="3760" t="s">
        <v>5189</v>
      </c>
      <c r="K435" s="3761"/>
      <c r="L435" s="3762"/>
      <c r="M435" s="4146"/>
      <c r="N435" s="4147"/>
      <c r="O435" s="4147"/>
      <c r="P435" s="4148"/>
      <c r="Q435" s="3760" t="s">
        <v>5189</v>
      </c>
      <c r="R435" s="3761"/>
      <c r="S435" s="3761"/>
      <c r="T435" s="3761"/>
      <c r="U435" s="3761"/>
      <c r="V435" s="5072"/>
      <c r="W435" s="5073"/>
      <c r="X435" s="5074"/>
      <c r="Y435" s="3760" t="s">
        <v>5189</v>
      </c>
      <c r="Z435" s="3761"/>
      <c r="AA435" s="3761"/>
      <c r="AB435" s="3762"/>
      <c r="AC435" s="4073"/>
      <c r="AD435" s="4074"/>
      <c r="AE435" s="3760" t="s">
        <v>5189</v>
      </c>
      <c r="AF435" s="3761"/>
      <c r="AG435" s="3761"/>
      <c r="AH435" s="3761"/>
      <c r="AI435" s="3762"/>
      <c r="AJ435" s="4073"/>
      <c r="AK435" s="4074"/>
    </row>
    <row r="436" spans="1:37" ht="39.950000000000003" customHeight="1" x14ac:dyDescent="0.2">
      <c r="A436" s="3374" t="s">
        <v>6486</v>
      </c>
      <c r="B436" s="3375"/>
      <c r="C436" s="3322">
        <v>136900</v>
      </c>
      <c r="D436" s="3704"/>
      <c r="E436" s="3704"/>
      <c r="F436" s="3704"/>
      <c r="G436" s="3323"/>
      <c r="H436" s="3752"/>
      <c r="I436" s="3752"/>
      <c r="J436" s="3983" t="s">
        <v>5888</v>
      </c>
      <c r="K436" s="3969"/>
      <c r="L436" s="3970"/>
      <c r="M436" s="4146"/>
      <c r="N436" s="4147"/>
      <c r="O436" s="4147"/>
      <c r="P436" s="4148"/>
      <c r="Q436" s="3983" t="s">
        <v>5888</v>
      </c>
      <c r="R436" s="3969"/>
      <c r="S436" s="3969"/>
      <c r="T436" s="3969"/>
      <c r="U436" s="3969"/>
      <c r="V436" s="5072"/>
      <c r="W436" s="5073"/>
      <c r="X436" s="5074"/>
      <c r="Y436" s="3983" t="s">
        <v>5888</v>
      </c>
      <c r="Z436" s="3969"/>
      <c r="AA436" s="3969"/>
      <c r="AB436" s="3970"/>
      <c r="AC436" s="4073"/>
      <c r="AD436" s="4074"/>
      <c r="AE436" s="3983" t="s">
        <v>5888</v>
      </c>
      <c r="AF436" s="3969"/>
      <c r="AG436" s="3969"/>
      <c r="AH436" s="3969"/>
      <c r="AI436" s="3969"/>
      <c r="AJ436" s="4073"/>
      <c r="AK436" s="4074"/>
    </row>
    <row r="437" spans="1:37" ht="39.950000000000003" customHeight="1" x14ac:dyDescent="0.2">
      <c r="A437" s="3374" t="s">
        <v>6487</v>
      </c>
      <c r="B437" s="3375"/>
      <c r="C437" s="3322">
        <v>136900</v>
      </c>
      <c r="D437" s="3704"/>
      <c r="E437" s="3704"/>
      <c r="F437" s="3704"/>
      <c r="G437" s="3323"/>
      <c r="H437" s="3752"/>
      <c r="I437" s="3752"/>
      <c r="J437" s="3322">
        <v>136900</v>
      </c>
      <c r="K437" s="3704"/>
      <c r="L437" s="3323"/>
      <c r="M437" s="4146"/>
      <c r="N437" s="4147"/>
      <c r="O437" s="4147"/>
      <c r="P437" s="4148"/>
      <c r="Q437" s="3322">
        <v>136900</v>
      </c>
      <c r="R437" s="3704"/>
      <c r="S437" s="3704"/>
      <c r="T437" s="3704"/>
      <c r="U437" s="3704"/>
      <c r="V437" s="5072"/>
      <c r="W437" s="5073"/>
      <c r="X437" s="5074"/>
      <c r="Y437" s="3322">
        <v>136900</v>
      </c>
      <c r="Z437" s="3704"/>
      <c r="AA437" s="3704"/>
      <c r="AB437" s="3323"/>
      <c r="AC437" s="4073"/>
      <c r="AD437" s="4074"/>
      <c r="AE437" s="3322">
        <v>136900</v>
      </c>
      <c r="AF437" s="3704"/>
      <c r="AG437" s="3704"/>
      <c r="AH437" s="3704"/>
      <c r="AI437" s="3704"/>
      <c r="AJ437" s="4073"/>
      <c r="AK437" s="4074"/>
    </row>
    <row r="438" spans="1:37" ht="39.950000000000003" customHeight="1" x14ac:dyDescent="0.2">
      <c r="A438" s="3374" t="s">
        <v>6488</v>
      </c>
      <c r="B438" s="3375"/>
      <c r="C438" s="3760" t="s">
        <v>5189</v>
      </c>
      <c r="D438" s="3761"/>
      <c r="E438" s="3761"/>
      <c r="F438" s="3761"/>
      <c r="G438" s="3762"/>
      <c r="H438" s="3752"/>
      <c r="I438" s="3752"/>
      <c r="J438" s="3760" t="s">
        <v>5189</v>
      </c>
      <c r="K438" s="3761"/>
      <c r="L438" s="3762"/>
      <c r="M438" s="4146"/>
      <c r="N438" s="4147"/>
      <c r="O438" s="4147"/>
      <c r="P438" s="4148"/>
      <c r="Q438" s="3760" t="s">
        <v>5189</v>
      </c>
      <c r="R438" s="3761"/>
      <c r="S438" s="3761"/>
      <c r="T438" s="3761"/>
      <c r="U438" s="3761"/>
      <c r="V438" s="5072"/>
      <c r="W438" s="5073"/>
      <c r="X438" s="5074"/>
      <c r="Y438" s="3322">
        <v>136900</v>
      </c>
      <c r="Z438" s="3704"/>
      <c r="AA438" s="3704"/>
      <c r="AB438" s="3323"/>
      <c r="AC438" s="4073"/>
      <c r="AD438" s="4074"/>
      <c r="AE438" s="3322">
        <v>136900</v>
      </c>
      <c r="AF438" s="3704"/>
      <c r="AG438" s="3704"/>
      <c r="AH438" s="3704"/>
      <c r="AI438" s="3704"/>
      <c r="AJ438" s="4073"/>
      <c r="AK438" s="4074"/>
    </row>
    <row r="439" spans="1:37" ht="39.950000000000003" customHeight="1" x14ac:dyDescent="0.2">
      <c r="A439" s="3481" t="s">
        <v>6875</v>
      </c>
      <c r="B439" s="3482"/>
      <c r="C439" s="3760" t="s">
        <v>5189</v>
      </c>
      <c r="D439" s="3761"/>
      <c r="E439" s="3761"/>
      <c r="F439" s="3761"/>
      <c r="G439" s="3762"/>
      <c r="H439" s="3752"/>
      <c r="I439" s="3752"/>
      <c r="J439" s="3760" t="s">
        <v>5189</v>
      </c>
      <c r="K439" s="3761"/>
      <c r="L439" s="3762"/>
      <c r="M439" s="4146"/>
      <c r="N439" s="4147"/>
      <c r="O439" s="4147"/>
      <c r="P439" s="4148"/>
      <c r="Q439" s="3760" t="s">
        <v>5189</v>
      </c>
      <c r="R439" s="3761"/>
      <c r="S439" s="3761"/>
      <c r="T439" s="3761"/>
      <c r="U439" s="3761"/>
      <c r="V439" s="5072"/>
      <c r="W439" s="5073"/>
      <c r="X439" s="5074"/>
      <c r="Y439" s="3983" t="s">
        <v>5888</v>
      </c>
      <c r="Z439" s="3969"/>
      <c r="AA439" s="3969"/>
      <c r="AB439" s="3970"/>
      <c r="AC439" s="4073"/>
      <c r="AD439" s="4074"/>
      <c r="AE439" s="3983" t="s">
        <v>7043</v>
      </c>
      <c r="AF439" s="3969"/>
      <c r="AG439" s="3969"/>
      <c r="AH439" s="3969"/>
      <c r="AI439" s="3969"/>
      <c r="AJ439" s="4073"/>
      <c r="AK439" s="4074"/>
    </row>
    <row r="440" spans="1:37" ht="39.950000000000003" customHeight="1" x14ac:dyDescent="0.2">
      <c r="A440" s="3396" t="s">
        <v>6876</v>
      </c>
      <c r="B440" s="3397"/>
      <c r="C440" s="3839" t="s">
        <v>6852</v>
      </c>
      <c r="D440" s="4170"/>
      <c r="E440" s="4170"/>
      <c r="F440" s="4170"/>
      <c r="G440" s="3840"/>
      <c r="H440" s="3752"/>
      <c r="I440" s="3752"/>
      <c r="J440" s="3983" t="s">
        <v>6852</v>
      </c>
      <c r="K440" s="3969"/>
      <c r="L440" s="3970"/>
      <c r="M440" s="4146"/>
      <c r="N440" s="4147"/>
      <c r="O440" s="4147"/>
      <c r="P440" s="4148"/>
      <c r="Q440" s="3983" t="s">
        <v>6852</v>
      </c>
      <c r="R440" s="3969"/>
      <c r="S440" s="3969"/>
      <c r="T440" s="3969"/>
      <c r="U440" s="3970"/>
      <c r="V440" s="5072"/>
      <c r="W440" s="5073"/>
      <c r="X440" s="5074"/>
      <c r="Y440" s="3983" t="s">
        <v>6852</v>
      </c>
      <c r="Z440" s="3969"/>
      <c r="AA440" s="3969"/>
      <c r="AB440" s="3970"/>
      <c r="AC440" s="4073"/>
      <c r="AD440" s="4074"/>
      <c r="AE440" s="3983" t="s">
        <v>6852</v>
      </c>
      <c r="AF440" s="3969"/>
      <c r="AG440" s="3969"/>
      <c r="AH440" s="3969"/>
      <c r="AI440" s="3970"/>
      <c r="AJ440" s="4073"/>
      <c r="AK440" s="4074"/>
    </row>
    <row r="441" spans="1:37" ht="39.950000000000003" customHeight="1" x14ac:dyDescent="0.2">
      <c r="A441" s="3374" t="s">
        <v>6491</v>
      </c>
      <c r="B441" s="3375"/>
      <c r="C441" s="3322">
        <v>136900</v>
      </c>
      <c r="D441" s="3704"/>
      <c r="E441" s="3704"/>
      <c r="F441" s="3704"/>
      <c r="G441" s="3323"/>
      <c r="H441" s="3752"/>
      <c r="I441" s="3752"/>
      <c r="J441" s="3322">
        <v>136900</v>
      </c>
      <c r="K441" s="3704"/>
      <c r="L441" s="3323"/>
      <c r="M441" s="4146"/>
      <c r="N441" s="4147"/>
      <c r="O441" s="4147"/>
      <c r="P441" s="4148"/>
      <c r="Q441" s="3322">
        <v>136900</v>
      </c>
      <c r="R441" s="3704"/>
      <c r="S441" s="3704"/>
      <c r="T441" s="3704"/>
      <c r="U441" s="3704"/>
      <c r="V441" s="5072"/>
      <c r="W441" s="5073"/>
      <c r="X441" s="5074"/>
      <c r="Y441" s="3322">
        <v>136900</v>
      </c>
      <c r="Z441" s="3704"/>
      <c r="AA441" s="3704"/>
      <c r="AB441" s="3323"/>
      <c r="AC441" s="4073"/>
      <c r="AD441" s="4074"/>
      <c r="AE441" s="3322">
        <v>136900</v>
      </c>
      <c r="AF441" s="3704"/>
      <c r="AG441" s="3704"/>
      <c r="AH441" s="3704"/>
      <c r="AI441" s="3704"/>
      <c r="AJ441" s="4073"/>
      <c r="AK441" s="4074"/>
    </row>
    <row r="442" spans="1:37" ht="39.950000000000003" customHeight="1" x14ac:dyDescent="0.2">
      <c r="A442" s="3481" t="s">
        <v>6879</v>
      </c>
      <c r="B442" s="3482"/>
      <c r="C442" s="3322">
        <v>136900</v>
      </c>
      <c r="D442" s="3704"/>
      <c r="E442" s="3704"/>
      <c r="F442" s="3704"/>
      <c r="G442" s="3323"/>
      <c r="H442" s="3752"/>
      <c r="I442" s="3752"/>
      <c r="J442" s="3322">
        <v>136900</v>
      </c>
      <c r="K442" s="3704"/>
      <c r="L442" s="3323"/>
      <c r="M442" s="4146"/>
      <c r="N442" s="4147"/>
      <c r="O442" s="4147"/>
      <c r="P442" s="4148"/>
      <c r="Q442" s="3322">
        <v>136900</v>
      </c>
      <c r="R442" s="3704"/>
      <c r="S442" s="3704"/>
      <c r="T442" s="3704"/>
      <c r="U442" s="3704"/>
      <c r="V442" s="5072"/>
      <c r="W442" s="5073"/>
      <c r="X442" s="5074"/>
      <c r="Y442" s="3322">
        <v>136900</v>
      </c>
      <c r="Z442" s="3704"/>
      <c r="AA442" s="3704"/>
      <c r="AB442" s="3323"/>
      <c r="AC442" s="4073"/>
      <c r="AD442" s="4074"/>
      <c r="AE442" s="3322">
        <v>136900</v>
      </c>
      <c r="AF442" s="3704"/>
      <c r="AG442" s="3704"/>
      <c r="AH442" s="3704"/>
      <c r="AI442" s="3704"/>
      <c r="AJ442" s="4073"/>
      <c r="AK442" s="4074"/>
    </row>
    <row r="443" spans="1:37" ht="39.950000000000003" customHeight="1" x14ac:dyDescent="0.2">
      <c r="A443" s="3374" t="s">
        <v>6493</v>
      </c>
      <c r="B443" s="3375"/>
      <c r="C443" s="3354" t="s">
        <v>4485</v>
      </c>
      <c r="D443" s="3355"/>
      <c r="E443" s="3355"/>
      <c r="F443" s="3355"/>
      <c r="G443" s="3356"/>
      <c r="H443" s="3752"/>
      <c r="I443" s="3752"/>
      <c r="J443" s="3354" t="s">
        <v>4485</v>
      </c>
      <c r="K443" s="3355"/>
      <c r="L443" s="3356"/>
      <c r="M443" s="4146"/>
      <c r="N443" s="4147"/>
      <c r="O443" s="4147"/>
      <c r="P443" s="4148"/>
      <c r="Q443" s="3354" t="s">
        <v>4485</v>
      </c>
      <c r="R443" s="3355"/>
      <c r="S443" s="3355"/>
      <c r="T443" s="3355"/>
      <c r="U443" s="3355"/>
      <c r="V443" s="5072"/>
      <c r="W443" s="5073"/>
      <c r="X443" s="5074"/>
      <c r="Y443" s="3354" t="s">
        <v>4485</v>
      </c>
      <c r="Z443" s="3355"/>
      <c r="AA443" s="3355"/>
      <c r="AB443" s="3356"/>
      <c r="AC443" s="4073"/>
      <c r="AD443" s="4074"/>
      <c r="AE443" s="3354" t="s">
        <v>4485</v>
      </c>
      <c r="AF443" s="3355"/>
      <c r="AG443" s="3355"/>
      <c r="AH443" s="3355"/>
      <c r="AI443" s="3355"/>
      <c r="AJ443" s="4073"/>
      <c r="AK443" s="4074"/>
    </row>
    <row r="444" spans="1:37" ht="39.950000000000003" customHeight="1" x14ac:dyDescent="0.2">
      <c r="A444" s="3376" t="s">
        <v>6877</v>
      </c>
      <c r="B444" s="3377"/>
      <c r="C444" s="3322">
        <v>136900</v>
      </c>
      <c r="D444" s="3704"/>
      <c r="E444" s="3704"/>
      <c r="F444" s="3704"/>
      <c r="G444" s="3323"/>
      <c r="H444" s="3752"/>
      <c r="I444" s="3752"/>
      <c r="J444" s="3322">
        <v>136900</v>
      </c>
      <c r="K444" s="3704"/>
      <c r="L444" s="3323"/>
      <c r="M444" s="4146"/>
      <c r="N444" s="4147"/>
      <c r="O444" s="4147"/>
      <c r="P444" s="4148"/>
      <c r="Q444" s="3322">
        <v>136900</v>
      </c>
      <c r="R444" s="3704"/>
      <c r="S444" s="3704"/>
      <c r="T444" s="3704"/>
      <c r="U444" s="3704"/>
      <c r="V444" s="5072"/>
      <c r="W444" s="5073"/>
      <c r="X444" s="5074"/>
      <c r="Y444" s="3322">
        <v>136900</v>
      </c>
      <c r="Z444" s="3704"/>
      <c r="AA444" s="3704"/>
      <c r="AB444" s="3323"/>
      <c r="AC444" s="4073"/>
      <c r="AD444" s="4074"/>
      <c r="AE444" s="3322">
        <v>136900</v>
      </c>
      <c r="AF444" s="3704"/>
      <c r="AG444" s="3704"/>
      <c r="AH444" s="3704"/>
      <c r="AI444" s="3704"/>
      <c r="AJ444" s="4073"/>
      <c r="AK444" s="4074"/>
    </row>
    <row r="445" spans="1:37" ht="39.950000000000003" customHeight="1" thickBot="1" x14ac:dyDescent="0.25">
      <c r="A445" s="3481" t="s">
        <v>6878</v>
      </c>
      <c r="B445" s="3482"/>
      <c r="C445" s="80"/>
      <c r="D445" s="80"/>
      <c r="E445" s="97"/>
      <c r="F445" s="97"/>
      <c r="G445" s="80"/>
      <c r="H445" s="3752"/>
      <c r="I445" s="3752"/>
      <c r="J445" s="80"/>
      <c r="K445" s="80"/>
      <c r="L445" s="1249"/>
      <c r="M445" s="4149"/>
      <c r="N445" s="4150"/>
      <c r="O445" s="4150"/>
      <c r="P445" s="4151"/>
      <c r="Q445" s="80"/>
      <c r="R445" s="80"/>
      <c r="S445" s="97"/>
      <c r="T445" s="97"/>
      <c r="U445" s="1255"/>
      <c r="V445" s="5075"/>
      <c r="W445" s="5076"/>
      <c r="X445" s="5077"/>
      <c r="Y445" s="4241" t="s">
        <v>6934</v>
      </c>
      <c r="Z445" s="4241"/>
      <c r="AA445" s="4241"/>
      <c r="AB445" s="5090"/>
      <c r="AC445" s="4075"/>
      <c r="AD445" s="4076"/>
      <c r="AE445" s="4060" t="s">
        <v>6934</v>
      </c>
      <c r="AF445" s="4053"/>
      <c r="AG445" s="4053"/>
      <c r="AH445" s="4053"/>
      <c r="AI445" s="4070"/>
      <c r="AJ445" s="4075"/>
      <c r="AK445" s="4076"/>
    </row>
    <row r="446" spans="1:37" ht="39.950000000000003" customHeight="1" thickBot="1" x14ac:dyDescent="0.25">
      <c r="A446" s="857">
        <v>1</v>
      </c>
      <c r="B446" s="797" t="s">
        <v>5497</v>
      </c>
      <c r="C446" s="856"/>
      <c r="D446" s="4003" t="s">
        <v>6940</v>
      </c>
      <c r="E446" s="4004"/>
      <c r="F446" s="4005"/>
      <c r="G446" s="1253" t="s">
        <v>6956</v>
      </c>
      <c r="H446" s="1031"/>
      <c r="I446" s="1031"/>
      <c r="J446" s="1253" t="s">
        <v>6956</v>
      </c>
      <c r="K446" s="1253" t="s">
        <v>6956</v>
      </c>
      <c r="L446" s="902"/>
      <c r="M446" s="1250"/>
      <c r="N446" s="1250"/>
      <c r="O446" s="1050"/>
      <c r="P446" s="1184"/>
      <c r="R446" s="5125" t="s">
        <v>6963</v>
      </c>
      <c r="S446" s="5126"/>
      <c r="T446" s="5127"/>
      <c r="U446" s="885"/>
      <c r="V446" s="1050"/>
      <c r="W446" s="1050"/>
      <c r="X446" s="1050"/>
      <c r="Y446" s="4094" t="s">
        <v>7019</v>
      </c>
      <c r="Z446" s="3808"/>
      <c r="AA446" s="3809"/>
      <c r="AB446" s="858"/>
      <c r="AC446" s="710"/>
      <c r="AD446" s="710"/>
      <c r="AE446" s="12"/>
      <c r="AF446" s="12"/>
      <c r="AG446" s="12"/>
      <c r="AH446" s="12"/>
      <c r="AI446" s="12"/>
      <c r="AJ446" s="710"/>
      <c r="AK446" s="1046"/>
    </row>
    <row r="447" spans="1:37" ht="39.950000000000003" customHeight="1" thickBot="1" x14ac:dyDescent="0.25">
      <c r="A447" s="797">
        <v>2</v>
      </c>
      <c r="B447" s="824" t="s">
        <v>5497</v>
      </c>
      <c r="C447" s="804"/>
      <c r="D447" s="12"/>
      <c r="E447" s="904"/>
      <c r="F447" s="860"/>
      <c r="G447" s="1251" t="s">
        <v>6949</v>
      </c>
      <c r="H447" s="710"/>
      <c r="I447" s="710"/>
      <c r="J447" s="1251" t="s">
        <v>6949</v>
      </c>
      <c r="K447" s="1251" t="s">
        <v>6949</v>
      </c>
      <c r="L447" s="875"/>
      <c r="M447" s="1109"/>
      <c r="N447" s="1109"/>
      <c r="O447" s="710"/>
      <c r="P447" s="710"/>
      <c r="Q447" s="4233" t="s">
        <v>6893</v>
      </c>
      <c r="R447" s="4234"/>
      <c r="S447" s="4234"/>
      <c r="T447" s="5110"/>
      <c r="U447" s="1263"/>
      <c r="V447" s="710"/>
      <c r="W447" s="710"/>
      <c r="X447" s="1119"/>
      <c r="Y447" s="3135" t="s">
        <v>6967</v>
      </c>
      <c r="Z447" s="3137"/>
      <c r="AA447" s="1256" t="s">
        <v>6967</v>
      </c>
      <c r="AB447" s="12"/>
      <c r="AC447" s="710"/>
      <c r="AD447" s="710"/>
      <c r="AE447" s="4141" t="s">
        <v>6968</v>
      </c>
      <c r="AF447" s="4142"/>
      <c r="AG447" s="12"/>
      <c r="AH447" s="12"/>
      <c r="AI447" s="12"/>
      <c r="AJ447" s="710"/>
      <c r="AK447" s="1046"/>
    </row>
    <row r="448" spans="1:37" ht="39.950000000000003" customHeight="1" thickBot="1" x14ac:dyDescent="0.25">
      <c r="A448" s="797"/>
      <c r="B448" s="797" t="s">
        <v>5498</v>
      </c>
      <c r="C448" s="1248" t="s">
        <v>6928</v>
      </c>
      <c r="D448" s="12"/>
      <c r="E448" s="904"/>
      <c r="F448" s="1204" t="s">
        <v>6940</v>
      </c>
      <c r="G448" s="879"/>
      <c r="H448" s="1032"/>
      <c r="I448" s="710"/>
      <c r="J448" s="1204" t="s">
        <v>6940</v>
      </c>
      <c r="K448" s="451"/>
      <c r="L448" s="1251" t="s">
        <v>6949</v>
      </c>
      <c r="M448" s="1110"/>
      <c r="N448" s="1110"/>
      <c r="O448" s="710"/>
      <c r="P448" s="710"/>
      <c r="Q448" s="12"/>
      <c r="R448" s="12"/>
      <c r="T448" s="1258" t="s">
        <v>6893</v>
      </c>
      <c r="U448" s="1254" t="s">
        <v>6963</v>
      </c>
      <c r="V448" s="1039"/>
      <c r="W448" s="1042"/>
      <c r="X448" s="1043"/>
      <c r="Y448" s="872"/>
      <c r="AA448" s="3135" t="s">
        <v>6967</v>
      </c>
      <c r="AB448" s="3137"/>
      <c r="AC448" s="710"/>
      <c r="AD448" s="710"/>
      <c r="AE448" s="1256" t="s">
        <v>6967</v>
      </c>
      <c r="AF448" s="1265" t="s">
        <v>7019</v>
      </c>
      <c r="AG448" s="1266" t="s">
        <v>6968</v>
      </c>
      <c r="AH448" s="1265" t="s">
        <v>7019</v>
      </c>
      <c r="AI448" s="1253" t="s">
        <v>6956</v>
      </c>
      <c r="AJ448" s="710"/>
      <c r="AK448" s="1046"/>
    </row>
    <row r="449" spans="1:37" ht="39.950000000000003" customHeight="1" thickBot="1" x14ac:dyDescent="0.25">
      <c r="A449" s="797"/>
      <c r="B449" s="808" t="s">
        <v>5499</v>
      </c>
      <c r="C449" s="804"/>
      <c r="D449" s="4198" t="s">
        <v>6928</v>
      </c>
      <c r="E449" s="5062"/>
      <c r="F449" s="4199"/>
      <c r="G449" s="907"/>
      <c r="H449" s="1032"/>
      <c r="I449" s="1033"/>
      <c r="J449" s="880"/>
      <c r="K449" s="880"/>
      <c r="L449" s="1253" t="s">
        <v>6956</v>
      </c>
      <c r="M449" s="1038"/>
      <c r="N449" s="1038"/>
      <c r="O449" s="710"/>
      <c r="P449" s="710"/>
      <c r="Q449" s="12"/>
      <c r="R449" s="860"/>
      <c r="S449" s="872"/>
      <c r="T449" s="872"/>
      <c r="U449" s="1259" t="s">
        <v>6893</v>
      </c>
      <c r="V449" s="1044"/>
      <c r="W449" s="1044"/>
      <c r="X449" s="1119"/>
      <c r="Y449" s="1259" t="s">
        <v>6893</v>
      </c>
      <c r="Z449" s="1260"/>
      <c r="AA449" s="870"/>
      <c r="AC449" s="710"/>
      <c r="AD449" s="710"/>
      <c r="AE449" s="3135" t="s">
        <v>6967</v>
      </c>
      <c r="AF449" s="3136"/>
      <c r="AG449" s="3136"/>
      <c r="AH449" s="3137"/>
      <c r="AI449" s="12"/>
      <c r="AJ449" s="710"/>
      <c r="AK449" s="1046"/>
    </row>
    <row r="450" spans="1:37" ht="39.950000000000003" customHeight="1" thickBot="1" x14ac:dyDescent="0.25">
      <c r="A450" s="809"/>
      <c r="B450" s="810"/>
      <c r="C450" s="811"/>
      <c r="D450" s="887"/>
      <c r="E450" s="906"/>
      <c r="F450" s="889"/>
      <c r="G450" s="889"/>
      <c r="H450" s="1034"/>
      <c r="I450" s="1034"/>
      <c r="J450" s="909"/>
      <c r="K450" s="214"/>
      <c r="L450" s="214"/>
      <c r="M450" s="1039"/>
      <c r="N450" s="1039"/>
      <c r="O450" s="1040"/>
      <c r="P450" s="1040"/>
      <c r="Q450" s="451"/>
      <c r="R450" s="451"/>
      <c r="S450" s="891"/>
      <c r="T450" s="891"/>
      <c r="U450" s="891"/>
      <c r="V450" s="1045"/>
      <c r="W450" s="1045"/>
      <c r="X450" s="1045"/>
      <c r="Z450" s="214"/>
      <c r="AA450" s="451"/>
      <c r="AB450" s="451"/>
      <c r="AC450" s="1040"/>
      <c r="AD450" s="1040"/>
      <c r="AE450" s="451"/>
      <c r="AF450" s="451"/>
      <c r="AG450" s="451"/>
      <c r="AH450" s="451"/>
      <c r="AI450" s="451"/>
      <c r="AJ450" s="1040"/>
      <c r="AK450" s="1047"/>
    </row>
    <row r="451" spans="1:37" ht="39.950000000000003" customHeight="1" x14ac:dyDescent="0.2">
      <c r="A451" s="815"/>
      <c r="B451" s="822" t="s">
        <v>5500</v>
      </c>
      <c r="C451" s="4133" t="s">
        <v>7029</v>
      </c>
      <c r="D451" s="3532"/>
      <c r="E451" s="4134"/>
      <c r="F451" s="4056" t="s">
        <v>7028</v>
      </c>
      <c r="G451" s="3593"/>
      <c r="H451" s="3974" t="s">
        <v>7027</v>
      </c>
      <c r="I451" s="3975"/>
      <c r="J451" s="4089"/>
      <c r="K451" s="4090" t="s">
        <v>6999</v>
      </c>
      <c r="L451" s="4091"/>
      <c r="O451" s="360"/>
      <c r="P451" s="360"/>
      <c r="Q451" s="360"/>
      <c r="R451" s="360"/>
      <c r="Y451" s="360"/>
      <c r="Z451" s="360"/>
      <c r="AA451" s="360"/>
      <c r="AB451" s="360"/>
      <c r="AC451" s="360"/>
      <c r="AD451" s="360"/>
      <c r="AE451" s="360"/>
      <c r="AF451" s="360"/>
      <c r="AG451" s="360"/>
      <c r="AH451" s="360"/>
      <c r="AI451" s="360"/>
      <c r="AJ451" s="360"/>
      <c r="AK451" s="817"/>
    </row>
    <row r="452" spans="1:37" ht="39.950000000000003" customHeight="1" x14ac:dyDescent="0.2">
      <c r="A452" s="818"/>
      <c r="B452" s="823"/>
      <c r="D452" s="893"/>
      <c r="E452" s="893"/>
      <c r="F452" s="894"/>
      <c r="G452" s="894"/>
      <c r="K452" s="2"/>
      <c r="AK452" s="819"/>
    </row>
    <row r="453" spans="1:37" ht="39.950000000000003" customHeight="1" thickBot="1" x14ac:dyDescent="0.25"/>
    <row r="454" spans="1:37" ht="39.950000000000003" customHeight="1" thickBot="1" x14ac:dyDescent="0.25">
      <c r="A454" s="3477"/>
      <c r="B454" s="3478"/>
      <c r="C454" s="3404" t="s">
        <v>6880</v>
      </c>
      <c r="D454" s="3405"/>
      <c r="E454" s="3405"/>
      <c r="F454" s="3405"/>
      <c r="G454" s="3405"/>
      <c r="H454" s="3405"/>
      <c r="I454" s="3406"/>
      <c r="J454" s="3404" t="s">
        <v>6881</v>
      </c>
      <c r="K454" s="3405"/>
      <c r="L454" s="3405"/>
      <c r="M454" s="3405"/>
      <c r="N454" s="3405"/>
      <c r="O454" s="3405"/>
      <c r="P454" s="3406"/>
      <c r="Q454" s="3404" t="s">
        <v>6882</v>
      </c>
      <c r="R454" s="3405"/>
      <c r="S454" s="3405"/>
      <c r="T454" s="3405"/>
      <c r="U454" s="3405"/>
      <c r="V454" s="3405"/>
      <c r="W454" s="3406"/>
      <c r="X454" s="3404" t="s">
        <v>6883</v>
      </c>
      <c r="Y454" s="3405"/>
      <c r="Z454" s="3405"/>
      <c r="AA454" s="3405"/>
      <c r="AB454" s="3405"/>
      <c r="AC454" s="3405"/>
      <c r="AD454" s="3406"/>
      <c r="AE454" s="3404" t="s">
        <v>6884</v>
      </c>
      <c r="AF454" s="3405"/>
      <c r="AG454" s="3405"/>
      <c r="AH454" s="3405"/>
      <c r="AI454" s="3405"/>
      <c r="AJ454" s="3405"/>
      <c r="AK454" s="3406"/>
    </row>
    <row r="455" spans="1:37" ht="39.950000000000003" customHeight="1" thickBot="1" x14ac:dyDescent="0.25">
      <c r="A455" s="3992" t="s">
        <v>1391</v>
      </c>
      <c r="B455" s="3993"/>
      <c r="C455" s="1159">
        <v>42163</v>
      </c>
      <c r="D455" s="1159">
        <v>42164</v>
      </c>
      <c r="E455" s="1159">
        <v>42165</v>
      </c>
      <c r="F455" s="1159">
        <v>42166</v>
      </c>
      <c r="G455" s="1159">
        <v>42167</v>
      </c>
      <c r="H455" s="1241">
        <v>42168</v>
      </c>
      <c r="I455" s="1241">
        <v>42169</v>
      </c>
      <c r="J455" s="1159">
        <v>42170</v>
      </c>
      <c r="K455" s="1159">
        <v>42171</v>
      </c>
      <c r="L455" s="1159">
        <v>42172</v>
      </c>
      <c r="M455" s="1159">
        <v>42173</v>
      </c>
      <c r="N455" s="1159">
        <v>42174</v>
      </c>
      <c r="O455" s="1241">
        <v>42175</v>
      </c>
      <c r="P455" s="1241">
        <v>42176</v>
      </c>
      <c r="Q455" s="1159">
        <v>42177</v>
      </c>
      <c r="R455" s="1159">
        <v>42178</v>
      </c>
      <c r="S455" s="1159">
        <v>42179</v>
      </c>
      <c r="T455" s="1159">
        <v>42180</v>
      </c>
      <c r="U455" s="1159">
        <v>42181</v>
      </c>
      <c r="V455" s="1241">
        <v>42182</v>
      </c>
      <c r="W455" s="1241">
        <v>42183</v>
      </c>
      <c r="X455" s="1159">
        <v>42184</v>
      </c>
      <c r="Y455" s="1159">
        <v>42185</v>
      </c>
      <c r="Z455" s="1159">
        <v>42186</v>
      </c>
      <c r="AA455" s="1159">
        <v>42187</v>
      </c>
      <c r="AB455" s="1159">
        <v>42188</v>
      </c>
      <c r="AC455" s="1241">
        <v>42189</v>
      </c>
      <c r="AD455" s="1241">
        <v>42190</v>
      </c>
      <c r="AE455" s="1159">
        <v>42191</v>
      </c>
      <c r="AF455" s="1159">
        <v>42192</v>
      </c>
      <c r="AG455" s="1159">
        <v>42193</v>
      </c>
      <c r="AH455" s="1159">
        <v>42194</v>
      </c>
      <c r="AI455" s="1159">
        <v>42195</v>
      </c>
      <c r="AJ455" s="1241">
        <v>42196</v>
      </c>
      <c r="AK455" s="1241">
        <v>42197</v>
      </c>
    </row>
    <row r="456" spans="1:37" ht="39.950000000000003" customHeight="1" x14ac:dyDescent="0.25">
      <c r="A456" s="3924" t="s">
        <v>6971</v>
      </c>
      <c r="B456" s="3924"/>
      <c r="C456" s="4244" t="s">
        <v>7038</v>
      </c>
      <c r="D456" s="4245"/>
      <c r="E456" s="4245"/>
      <c r="F456" s="4245"/>
      <c r="G456" s="1271" t="s">
        <v>7050</v>
      </c>
      <c r="H456" s="4071"/>
      <c r="I456" s="4072"/>
      <c r="J456" s="4115" t="s">
        <v>7051</v>
      </c>
      <c r="K456" s="3702"/>
      <c r="L456" s="4116"/>
      <c r="M456" s="4246" t="s">
        <v>7053</v>
      </c>
      <c r="N456" s="4247"/>
      <c r="O456" s="4071"/>
      <c r="P456" s="4072"/>
      <c r="Q456" s="5111" t="s">
        <v>7054</v>
      </c>
      <c r="R456" s="5112"/>
      <c r="S456" s="5112"/>
      <c r="T456" s="5112"/>
      <c r="U456" s="5112"/>
      <c r="V456" s="4071"/>
      <c r="W456" s="4072"/>
      <c r="X456" s="5094" t="s">
        <v>7099</v>
      </c>
      <c r="Y456" s="5095"/>
      <c r="Z456" s="5096"/>
      <c r="AA456" s="5115" t="s">
        <v>7131</v>
      </c>
      <c r="AB456" s="5116"/>
      <c r="AC456" s="4071"/>
      <c r="AD456" s="4072"/>
      <c r="AE456" s="5098" t="s">
        <v>7127</v>
      </c>
      <c r="AF456" s="5099"/>
      <c r="AG456" s="5099"/>
      <c r="AH456" s="5099"/>
      <c r="AI456" s="5100"/>
      <c r="AJ456" s="4071"/>
      <c r="AK456" s="4072"/>
    </row>
    <row r="457" spans="1:37" ht="39.950000000000003" customHeight="1" x14ac:dyDescent="0.2">
      <c r="A457" s="3932" t="s">
        <v>6632</v>
      </c>
      <c r="B457" s="3933"/>
      <c r="C457" s="4237" t="s">
        <v>6969</v>
      </c>
      <c r="D457" s="4238"/>
      <c r="E457" s="4239"/>
      <c r="F457" s="97"/>
      <c r="G457" s="1255"/>
      <c r="H457" s="4073"/>
      <c r="I457" s="4074"/>
      <c r="J457" s="3705" t="s">
        <v>7074</v>
      </c>
      <c r="K457" s="3596"/>
      <c r="L457" s="3596"/>
      <c r="M457" s="3596"/>
      <c r="N457" s="3596"/>
      <c r="O457" s="4073"/>
      <c r="P457" s="4074"/>
      <c r="Q457" s="5104" t="s">
        <v>7100</v>
      </c>
      <c r="R457" s="5105"/>
      <c r="S457" s="5105"/>
      <c r="T457" s="5106"/>
      <c r="U457" s="1280"/>
      <c r="V457" s="4073"/>
      <c r="W457" s="4074"/>
      <c r="X457" s="1274"/>
      <c r="Y457" s="80"/>
      <c r="Z457" s="5101" t="s">
        <v>7118</v>
      </c>
      <c r="AA457" s="5102"/>
      <c r="AB457" s="5103"/>
      <c r="AC457" s="4073"/>
      <c r="AD457" s="4074"/>
      <c r="AE457" s="1270"/>
      <c r="AF457" s="80"/>
      <c r="AG457" s="97"/>
      <c r="AH457" s="97"/>
      <c r="AI457" s="1255"/>
      <c r="AJ457" s="4073"/>
      <c r="AK457" s="4074"/>
    </row>
    <row r="458" spans="1:37" ht="39.950000000000003" customHeight="1" x14ac:dyDescent="0.2">
      <c r="A458" s="3374" t="s">
        <v>6974</v>
      </c>
      <c r="B458" s="3375"/>
      <c r="C458" s="80"/>
      <c r="D458" s="80"/>
      <c r="E458" s="97"/>
      <c r="F458" s="97"/>
      <c r="G458" s="1255"/>
      <c r="H458" s="4073"/>
      <c r="I458" s="4074"/>
      <c r="J458" s="5120" t="s">
        <v>7075</v>
      </c>
      <c r="K458" s="5121"/>
      <c r="L458" s="5121"/>
      <c r="M458" s="5121"/>
      <c r="N458" s="5121"/>
      <c r="O458" s="4073"/>
      <c r="P458" s="4074"/>
      <c r="Q458" s="5128" t="s">
        <v>7084</v>
      </c>
      <c r="R458" s="5129"/>
      <c r="S458" s="5129"/>
      <c r="T458" s="1281"/>
      <c r="U458" s="1281"/>
      <c r="V458" s="4073"/>
      <c r="W458" s="4074"/>
      <c r="X458" s="5117" t="s">
        <v>7128</v>
      </c>
      <c r="Y458" s="5118"/>
      <c r="Z458" s="5118"/>
      <c r="AA458" s="5118"/>
      <c r="AB458" s="5119"/>
      <c r="AC458" s="4073"/>
      <c r="AD458" s="4074"/>
      <c r="AE458" s="1270"/>
      <c r="AF458" s="80"/>
      <c r="AG458" s="97"/>
      <c r="AH458" s="97"/>
      <c r="AI458" s="1255"/>
      <c r="AJ458" s="4073"/>
      <c r="AK458" s="4074"/>
    </row>
    <row r="459" spans="1:37" ht="39.950000000000003" customHeight="1" thickBot="1" x14ac:dyDescent="0.25">
      <c r="A459" s="3932" t="s">
        <v>6973</v>
      </c>
      <c r="B459" s="3933"/>
      <c r="C459" s="80"/>
      <c r="D459" s="80"/>
      <c r="E459" s="97"/>
      <c r="F459" s="97"/>
      <c r="G459" s="1255"/>
      <c r="H459" s="4073"/>
      <c r="I459" s="4074"/>
      <c r="J459" s="5120" t="s">
        <v>7075</v>
      </c>
      <c r="K459" s="5121"/>
      <c r="L459" s="5121"/>
      <c r="M459" s="5121"/>
      <c r="N459" s="5121"/>
      <c r="O459" s="4073"/>
      <c r="P459" s="4074"/>
      <c r="Q459" s="5113" t="s">
        <v>7089</v>
      </c>
      <c r="R459" s="5114"/>
      <c r="S459" s="5114"/>
      <c r="T459" s="5135" t="s">
        <v>7101</v>
      </c>
      <c r="U459" s="5136"/>
      <c r="V459" s="4073"/>
      <c r="W459" s="4074"/>
      <c r="X459" s="5134" t="s">
        <v>7101</v>
      </c>
      <c r="Y459" s="5135"/>
      <c r="Z459" s="5135"/>
      <c r="AA459" s="5135"/>
      <c r="AB459" s="5136"/>
      <c r="AC459" s="4073"/>
      <c r="AD459" s="4074"/>
      <c r="AE459" s="5091" t="s">
        <v>7129</v>
      </c>
      <c r="AF459" s="5092"/>
      <c r="AG459" s="97"/>
      <c r="AH459" s="97"/>
      <c r="AI459" s="1255"/>
      <c r="AJ459" s="4073"/>
      <c r="AK459" s="4074"/>
    </row>
    <row r="460" spans="1:37" ht="39.950000000000003" customHeight="1" x14ac:dyDescent="0.2">
      <c r="A460" s="3932" t="s">
        <v>6972</v>
      </c>
      <c r="B460" s="3933"/>
      <c r="C460" s="80"/>
      <c r="D460" s="80"/>
      <c r="E460" s="1267" t="s">
        <v>5366</v>
      </c>
      <c r="F460" s="4242" t="s">
        <v>7052</v>
      </c>
      <c r="G460" s="4243"/>
      <c r="H460" s="4073"/>
      <c r="I460" s="4074"/>
      <c r="J460" s="4242" t="s">
        <v>7021</v>
      </c>
      <c r="K460" s="4243"/>
      <c r="L460" s="4243"/>
      <c r="M460" s="4243"/>
      <c r="N460" s="1269" t="s">
        <v>7079</v>
      </c>
      <c r="O460" s="4073"/>
      <c r="P460" s="4074"/>
      <c r="Q460" s="4050" t="s">
        <v>7158</v>
      </c>
      <c r="R460" s="4724"/>
      <c r="S460" s="1267" t="s">
        <v>5366</v>
      </c>
      <c r="T460" s="4413" t="s">
        <v>7088</v>
      </c>
      <c r="U460" s="4414"/>
      <c r="V460" s="4073"/>
      <c r="W460" s="4074"/>
      <c r="X460" s="4050" t="s">
        <v>7159</v>
      </c>
      <c r="Y460" s="4724"/>
      <c r="Z460" s="4051"/>
      <c r="AA460" s="1270"/>
      <c r="AB460" s="80"/>
      <c r="AC460" s="4073"/>
      <c r="AD460" s="4074"/>
      <c r="AE460" s="1270"/>
      <c r="AF460" s="80"/>
      <c r="AG460" s="1282" t="s">
        <v>7130</v>
      </c>
      <c r="AH460" s="4802" t="s">
        <v>7113</v>
      </c>
      <c r="AI460" s="5093"/>
      <c r="AJ460" s="4073"/>
      <c r="AK460" s="4074"/>
    </row>
    <row r="461" spans="1:37" ht="39.950000000000003" customHeight="1" x14ac:dyDescent="0.2">
      <c r="A461" s="3374" t="s">
        <v>6484</v>
      </c>
      <c r="B461" s="3375"/>
      <c r="C461" s="3952" t="s">
        <v>6925</v>
      </c>
      <c r="D461" s="3953"/>
      <c r="E461" s="3953"/>
      <c r="F461" s="3953"/>
      <c r="G461" s="3953"/>
      <c r="H461" s="4073"/>
      <c r="I461" s="4074"/>
      <c r="J461" s="3952" t="s">
        <v>6925</v>
      </c>
      <c r="K461" s="3953"/>
      <c r="L461" s="3953"/>
      <c r="M461" s="3953"/>
      <c r="N461" s="3953"/>
      <c r="O461" s="4073"/>
      <c r="P461" s="4074"/>
      <c r="Q461" s="3952" t="s">
        <v>7085</v>
      </c>
      <c r="R461" s="3953"/>
      <c r="S461" s="3953"/>
      <c r="T461" s="3953"/>
      <c r="U461" s="3953"/>
      <c r="V461" s="4073"/>
      <c r="W461" s="4074"/>
      <c r="X461" s="3952" t="s">
        <v>6925</v>
      </c>
      <c r="Y461" s="3953"/>
      <c r="Z461" s="3953"/>
      <c r="AA461" s="3953"/>
      <c r="AB461" s="3954"/>
      <c r="AC461" s="4073"/>
      <c r="AD461" s="4074"/>
      <c r="AE461" s="3953" t="s">
        <v>6925</v>
      </c>
      <c r="AF461" s="3953"/>
      <c r="AG461" s="3953"/>
      <c r="AH461" s="3953"/>
      <c r="AI461" s="3953"/>
      <c r="AJ461" s="4073"/>
      <c r="AK461" s="4074"/>
    </row>
    <row r="462" spans="1:37" ht="39.950000000000003" customHeight="1" x14ac:dyDescent="0.2">
      <c r="A462" s="3374" t="s">
        <v>6485</v>
      </c>
      <c r="B462" s="3375"/>
      <c r="C462" s="80"/>
      <c r="D462" s="80"/>
      <c r="E462" s="97"/>
      <c r="F462" s="97"/>
      <c r="G462" s="1255"/>
      <c r="H462" s="4073"/>
      <c r="I462" s="4074"/>
      <c r="J462" s="80"/>
      <c r="K462" s="80"/>
      <c r="L462" s="97"/>
      <c r="M462" s="97"/>
      <c r="N462" s="1255"/>
      <c r="O462" s="4073"/>
      <c r="P462" s="4074"/>
      <c r="Q462" s="80"/>
      <c r="R462" s="80"/>
      <c r="S462" s="97"/>
      <c r="T462" s="97"/>
      <c r="U462" s="1255"/>
      <c r="V462" s="4073"/>
      <c r="W462" s="4074"/>
      <c r="X462" s="80"/>
      <c r="Y462" s="80"/>
      <c r="Z462" s="97"/>
      <c r="AA462" s="97"/>
      <c r="AB462" s="1255"/>
      <c r="AC462" s="4073"/>
      <c r="AD462" s="4074"/>
      <c r="AE462" s="1270"/>
      <c r="AF462" s="80"/>
      <c r="AG462" s="97"/>
      <c r="AH462" s="4077" t="s">
        <v>5189</v>
      </c>
      <c r="AI462" s="4078"/>
      <c r="AJ462" s="4073"/>
      <c r="AK462" s="4074"/>
    </row>
    <row r="463" spans="1:37" ht="39.950000000000003" customHeight="1" x14ac:dyDescent="0.2">
      <c r="A463" s="3374" t="s">
        <v>6486</v>
      </c>
      <c r="B463" s="3375"/>
      <c r="C463" s="3983" t="s">
        <v>5888</v>
      </c>
      <c r="D463" s="3969"/>
      <c r="E463" s="3969"/>
      <c r="F463" s="3969"/>
      <c r="G463" s="3969"/>
      <c r="H463" s="4073"/>
      <c r="I463" s="4074"/>
      <c r="J463" s="3983" t="s">
        <v>5888</v>
      </c>
      <c r="K463" s="3969"/>
      <c r="L463" s="3969"/>
      <c r="M463" s="3969"/>
      <c r="N463" s="3969"/>
      <c r="O463" s="4073"/>
      <c r="P463" s="4074"/>
      <c r="Q463" s="3983" t="s">
        <v>5888</v>
      </c>
      <c r="R463" s="3969"/>
      <c r="S463" s="3969"/>
      <c r="T463" s="3969"/>
      <c r="U463" s="3969"/>
      <c r="V463" s="4073"/>
      <c r="W463" s="4074"/>
      <c r="X463" s="3983" t="s">
        <v>5888</v>
      </c>
      <c r="Y463" s="3969"/>
      <c r="Z463" s="3969"/>
      <c r="AA463" s="3969"/>
      <c r="AB463" s="3969"/>
      <c r="AC463" s="4073"/>
      <c r="AD463" s="4074"/>
      <c r="AE463" s="3969" t="s">
        <v>5888</v>
      </c>
      <c r="AF463" s="3969"/>
      <c r="AG463" s="3969"/>
      <c r="AH463" s="3969"/>
      <c r="AI463" s="3969"/>
      <c r="AJ463" s="4073"/>
      <c r="AK463" s="4074"/>
    </row>
    <row r="464" spans="1:37" ht="39.950000000000003" customHeight="1" x14ac:dyDescent="0.2">
      <c r="A464" s="3374" t="s">
        <v>6487</v>
      </c>
      <c r="B464" s="3375"/>
      <c r="C464" s="3983" t="s">
        <v>5888</v>
      </c>
      <c r="D464" s="3969"/>
      <c r="E464" s="3969"/>
      <c r="F464" s="3969"/>
      <c r="G464" s="3969"/>
      <c r="H464" s="4073"/>
      <c r="I464" s="4074"/>
      <c r="J464" s="3983" t="s">
        <v>5888</v>
      </c>
      <c r="K464" s="3969"/>
      <c r="L464" s="3969"/>
      <c r="M464" s="3969"/>
      <c r="N464" s="3969"/>
      <c r="O464" s="4073"/>
      <c r="P464" s="4074"/>
      <c r="Q464" s="3983" t="s">
        <v>5888</v>
      </c>
      <c r="R464" s="3969"/>
      <c r="S464" s="3969"/>
      <c r="T464" s="3969"/>
      <c r="U464" s="3969"/>
      <c r="V464" s="4073"/>
      <c r="W464" s="4074"/>
      <c r="X464" s="3983" t="s">
        <v>5888</v>
      </c>
      <c r="Y464" s="3969"/>
      <c r="Z464" s="3969"/>
      <c r="AA464" s="3969"/>
      <c r="AB464" s="3969"/>
      <c r="AC464" s="4073"/>
      <c r="AD464" s="4074"/>
      <c r="AE464" s="3969" t="s">
        <v>5888</v>
      </c>
      <c r="AF464" s="3969"/>
      <c r="AG464" s="3969"/>
      <c r="AH464" s="3969"/>
      <c r="AI464" s="3969"/>
      <c r="AJ464" s="4073"/>
      <c r="AK464" s="4074"/>
    </row>
    <row r="465" spans="1:37" ht="39.950000000000003" customHeight="1" x14ac:dyDescent="0.2">
      <c r="A465" s="3374" t="s">
        <v>6488</v>
      </c>
      <c r="B465" s="3375"/>
      <c r="C465" s="3322">
        <v>136900</v>
      </c>
      <c r="D465" s="3704"/>
      <c r="E465" s="3704"/>
      <c r="F465" s="3704"/>
      <c r="G465" s="3704"/>
      <c r="H465" s="4073"/>
      <c r="I465" s="4074"/>
      <c r="J465" s="3322">
        <v>136900</v>
      </c>
      <c r="K465" s="3704"/>
      <c r="L465" s="3704"/>
      <c r="M465" s="3704"/>
      <c r="N465" s="3704"/>
      <c r="O465" s="4073"/>
      <c r="P465" s="4074"/>
      <c r="Q465" s="3322">
        <v>136900</v>
      </c>
      <c r="R465" s="3704"/>
      <c r="S465" s="3704"/>
      <c r="T465" s="3704"/>
      <c r="U465" s="3704"/>
      <c r="V465" s="4073"/>
      <c r="W465" s="4074"/>
      <c r="X465" s="3866" t="s">
        <v>7043</v>
      </c>
      <c r="Y465" s="3868"/>
      <c r="Z465" s="3850" t="s">
        <v>5589</v>
      </c>
      <c r="AA465" s="4079"/>
      <c r="AB465" s="3851"/>
      <c r="AC465" s="4073"/>
      <c r="AD465" s="4074"/>
      <c r="AE465" s="3850" t="s">
        <v>5422</v>
      </c>
      <c r="AF465" s="3851"/>
      <c r="AG465" s="3962" t="s">
        <v>7047</v>
      </c>
      <c r="AH465" s="4021"/>
      <c r="AI465" s="4022"/>
      <c r="AJ465" s="4073"/>
      <c r="AK465" s="4074"/>
    </row>
    <row r="466" spans="1:37" ht="39.950000000000003" customHeight="1" x14ac:dyDescent="0.2">
      <c r="A466" s="3481" t="s">
        <v>6875</v>
      </c>
      <c r="B466" s="3482"/>
      <c r="C466" s="3983" t="s">
        <v>7043</v>
      </c>
      <c r="D466" s="3969"/>
      <c r="E466" s="3969"/>
      <c r="F466" s="3969"/>
      <c r="G466" s="3969"/>
      <c r="H466" s="4073"/>
      <c r="I466" s="4074"/>
      <c r="J466" s="3983" t="s">
        <v>7043</v>
      </c>
      <c r="K466" s="3969"/>
      <c r="L466" s="3969"/>
      <c r="M466" s="3969"/>
      <c r="N466" s="3969"/>
      <c r="O466" s="4073"/>
      <c r="P466" s="4074"/>
      <c r="Q466" s="3983" t="s">
        <v>7043</v>
      </c>
      <c r="R466" s="3969"/>
      <c r="S466" s="3969"/>
      <c r="T466" s="3969"/>
      <c r="U466" s="3970"/>
      <c r="V466" s="4073"/>
      <c r="W466" s="4074"/>
      <c r="X466" s="3983" t="s">
        <v>7043</v>
      </c>
      <c r="Y466" s="3969"/>
      <c r="Z466" s="3969"/>
      <c r="AA466" s="3970"/>
      <c r="AB466" s="1279" t="s">
        <v>5422</v>
      </c>
      <c r="AC466" s="4073"/>
      <c r="AD466" s="4074"/>
      <c r="AE466" s="1278" t="s">
        <v>5422</v>
      </c>
      <c r="AF466" s="3962" t="s">
        <v>7047</v>
      </c>
      <c r="AG466" s="4021"/>
      <c r="AH466" s="4021"/>
      <c r="AI466" s="4022"/>
      <c r="AJ466" s="4073"/>
      <c r="AK466" s="4074"/>
    </row>
    <row r="467" spans="1:37" ht="39.950000000000003" customHeight="1" x14ac:dyDescent="0.2">
      <c r="A467" s="3396" t="s">
        <v>6876</v>
      </c>
      <c r="B467" s="3397"/>
      <c r="C467" s="3322">
        <v>136900</v>
      </c>
      <c r="D467" s="3704"/>
      <c r="E467" s="3704"/>
      <c r="F467" s="3704"/>
      <c r="G467" s="3704"/>
      <c r="H467" s="4073"/>
      <c r="I467" s="4074"/>
      <c r="J467" s="3322">
        <v>136900</v>
      </c>
      <c r="K467" s="3704"/>
      <c r="L467" s="3704"/>
      <c r="M467" s="3704"/>
      <c r="N467" s="3704"/>
      <c r="O467" s="4073"/>
      <c r="P467" s="4074"/>
      <c r="Q467" s="3322">
        <v>136900</v>
      </c>
      <c r="R467" s="3704"/>
      <c r="S467" s="3704"/>
      <c r="T467" s="3704"/>
      <c r="U467" s="3704"/>
      <c r="V467" s="4073"/>
      <c r="W467" s="4074"/>
      <c r="X467" s="3322">
        <v>136900</v>
      </c>
      <c r="Y467" s="3704"/>
      <c r="Z467" s="3704"/>
      <c r="AA467" s="3704"/>
      <c r="AB467" s="3704"/>
      <c r="AC467" s="4073"/>
      <c r="AD467" s="4074"/>
      <c r="AE467" s="3704">
        <v>136900</v>
      </c>
      <c r="AF467" s="3704"/>
      <c r="AG467" s="3704"/>
      <c r="AH467" s="3704"/>
      <c r="AI467" s="3704"/>
      <c r="AJ467" s="4073"/>
      <c r="AK467" s="4074"/>
    </row>
    <row r="468" spans="1:37" ht="39.950000000000003" customHeight="1" x14ac:dyDescent="0.2">
      <c r="A468" s="3374" t="s">
        <v>6491</v>
      </c>
      <c r="B468" s="3375"/>
      <c r="C468" s="3322">
        <v>136900</v>
      </c>
      <c r="D468" s="3704"/>
      <c r="E468" s="3704"/>
      <c r="F468" s="3704"/>
      <c r="G468" s="3704"/>
      <c r="H468" s="4073"/>
      <c r="I468" s="4074"/>
      <c r="J468" s="3322">
        <v>136900</v>
      </c>
      <c r="K468" s="3704"/>
      <c r="L468" s="3704"/>
      <c r="M468" s="3704"/>
      <c r="N468" s="3704"/>
      <c r="O468" s="4073"/>
      <c r="P468" s="4074"/>
      <c r="Q468" s="3322">
        <v>136900</v>
      </c>
      <c r="R468" s="3704"/>
      <c r="S468" s="3704"/>
      <c r="T468" s="3704"/>
      <c r="U468" s="3704"/>
      <c r="V468" s="4073"/>
      <c r="W468" s="4074"/>
      <c r="X468" s="3322">
        <v>136900</v>
      </c>
      <c r="Y468" s="3704"/>
      <c r="Z468" s="3704"/>
      <c r="AA468" s="3704"/>
      <c r="AB468" s="3704"/>
      <c r="AC468" s="4073"/>
      <c r="AD468" s="4074"/>
      <c r="AE468" s="3704">
        <v>136900</v>
      </c>
      <c r="AF468" s="3704"/>
      <c r="AG468" s="3704"/>
      <c r="AH468" s="3704"/>
      <c r="AI468" s="3704"/>
      <c r="AJ468" s="4073"/>
      <c r="AK468" s="4074"/>
    </row>
    <row r="469" spans="1:37" ht="39.950000000000003" customHeight="1" x14ac:dyDescent="0.2">
      <c r="A469" s="3481" t="s">
        <v>6879</v>
      </c>
      <c r="B469" s="3482"/>
      <c r="C469" s="3322">
        <v>136900</v>
      </c>
      <c r="D469" s="3704"/>
      <c r="E469" s="3704"/>
      <c r="F469" s="3704"/>
      <c r="G469" s="3704"/>
      <c r="H469" s="4073"/>
      <c r="I469" s="4074"/>
      <c r="J469" s="3322">
        <v>136900</v>
      </c>
      <c r="K469" s="3704"/>
      <c r="L469" s="3704"/>
      <c r="M469" s="3704"/>
      <c r="N469" s="3704"/>
      <c r="O469" s="4073"/>
      <c r="P469" s="4074"/>
      <c r="Q469" s="3983" t="s">
        <v>5589</v>
      </c>
      <c r="R469" s="3969"/>
      <c r="S469" s="3969"/>
      <c r="T469" s="3969"/>
      <c r="U469" s="3969"/>
      <c r="V469" s="4073"/>
      <c r="W469" s="4074"/>
      <c r="X469" s="3322">
        <v>136900</v>
      </c>
      <c r="Y469" s="3704"/>
      <c r="Z469" s="3704"/>
      <c r="AA469" s="3704"/>
      <c r="AB469" s="3704"/>
      <c r="AC469" s="4073"/>
      <c r="AD469" s="4074"/>
      <c r="AE469" s="3704">
        <v>136900</v>
      </c>
      <c r="AF469" s="3704"/>
      <c r="AG469" s="3704"/>
      <c r="AH469" s="3704"/>
      <c r="AI469" s="3704"/>
      <c r="AJ469" s="4073"/>
      <c r="AK469" s="4074"/>
    </row>
    <row r="470" spans="1:37" ht="39.950000000000003" customHeight="1" x14ac:dyDescent="0.2">
      <c r="A470" s="3374" t="s">
        <v>6493</v>
      </c>
      <c r="B470" s="3375"/>
      <c r="C470" s="3354" t="s">
        <v>4485</v>
      </c>
      <c r="D470" s="3355"/>
      <c r="E470" s="3355"/>
      <c r="F470" s="3355"/>
      <c r="G470" s="3355"/>
      <c r="H470" s="4073"/>
      <c r="I470" s="4074"/>
      <c r="J470" s="3354" t="s">
        <v>4485</v>
      </c>
      <c r="K470" s="3355"/>
      <c r="L470" s="3355"/>
      <c r="M470" s="3355"/>
      <c r="N470" s="3355"/>
      <c r="O470" s="4073"/>
      <c r="P470" s="4074"/>
      <c r="Q470" s="3354" t="s">
        <v>4485</v>
      </c>
      <c r="R470" s="3355"/>
      <c r="S470" s="3355"/>
      <c r="T470" s="3355"/>
      <c r="U470" s="3355"/>
      <c r="V470" s="4073"/>
      <c r="W470" s="4074"/>
      <c r="X470" s="3354" t="s">
        <v>4485</v>
      </c>
      <c r="Y470" s="3355"/>
      <c r="Z470" s="3355"/>
      <c r="AA470" s="3355"/>
      <c r="AB470" s="3355"/>
      <c r="AC470" s="4073"/>
      <c r="AD470" s="4074"/>
      <c r="AE470" s="3354" t="s">
        <v>4485</v>
      </c>
      <c r="AF470" s="3355"/>
      <c r="AG470" s="3355"/>
      <c r="AH470" s="3355"/>
      <c r="AI470" s="3355"/>
      <c r="AJ470" s="4073"/>
      <c r="AK470" s="4074"/>
    </row>
    <row r="471" spans="1:37" ht="39.950000000000003" customHeight="1" x14ac:dyDescent="0.2">
      <c r="A471" s="3376" t="s">
        <v>6877</v>
      </c>
      <c r="B471" s="3377"/>
      <c r="C471" s="3322">
        <v>136900</v>
      </c>
      <c r="D471" s="3704"/>
      <c r="E471" s="3704"/>
      <c r="F471" s="3704"/>
      <c r="G471" s="3704"/>
      <c r="H471" s="4073"/>
      <c r="I471" s="4074"/>
      <c r="J471" s="3322">
        <v>136900</v>
      </c>
      <c r="K471" s="3704"/>
      <c r="L471" s="3704"/>
      <c r="M471" s="3704"/>
      <c r="N471" s="3704"/>
      <c r="O471" s="4073"/>
      <c r="P471" s="4074"/>
      <c r="Q471" s="3322">
        <v>136900</v>
      </c>
      <c r="R471" s="3704"/>
      <c r="S471" s="3704"/>
      <c r="T471" s="3704"/>
      <c r="U471" s="3704"/>
      <c r="V471" s="4073"/>
      <c r="W471" s="4074"/>
      <c r="X471" s="3322">
        <v>136900</v>
      </c>
      <c r="Y471" s="3704"/>
      <c r="Z471" s="3704"/>
      <c r="AA471" s="3704"/>
      <c r="AB471" s="3704"/>
      <c r="AC471" s="4073"/>
      <c r="AD471" s="4074"/>
      <c r="AE471" s="3704">
        <v>136900</v>
      </c>
      <c r="AF471" s="3704"/>
      <c r="AG471" s="3704"/>
      <c r="AH471" s="3704"/>
      <c r="AI471" s="3704"/>
      <c r="AJ471" s="4073"/>
      <c r="AK471" s="4074"/>
    </row>
    <row r="472" spans="1:37" ht="39.950000000000003" customHeight="1" thickBot="1" x14ac:dyDescent="0.25">
      <c r="A472" s="3481" t="s">
        <v>6878</v>
      </c>
      <c r="B472" s="3482"/>
      <c r="C472" s="4240" t="s">
        <v>6934</v>
      </c>
      <c r="D472" s="4241"/>
      <c r="E472" s="4241"/>
      <c r="F472" s="4241"/>
      <c r="G472" s="4241"/>
      <c r="H472" s="4075"/>
      <c r="I472" s="4076"/>
      <c r="J472" s="4060" t="s">
        <v>6934</v>
      </c>
      <c r="K472" s="4053"/>
      <c r="L472" s="4053"/>
      <c r="M472" s="4053"/>
      <c r="N472" s="4053"/>
      <c r="O472" s="4075"/>
      <c r="P472" s="4076"/>
      <c r="Q472" s="3983" t="s">
        <v>5589</v>
      </c>
      <c r="R472" s="3969"/>
      <c r="S472" s="3969"/>
      <c r="T472" s="3969"/>
      <c r="U472" s="3969"/>
      <c r="V472" s="4075"/>
      <c r="W472" s="4076"/>
      <c r="X472" s="4060" t="s">
        <v>6934</v>
      </c>
      <c r="Y472" s="4053"/>
      <c r="Z472" s="4053"/>
      <c r="AA472" s="4053"/>
      <c r="AB472" s="4053"/>
      <c r="AC472" s="4075"/>
      <c r="AD472" s="4076"/>
      <c r="AE472" s="4053" t="s">
        <v>6934</v>
      </c>
      <c r="AF472" s="4053"/>
      <c r="AG472" s="4053"/>
      <c r="AH472" s="4053"/>
      <c r="AI472" s="4053"/>
      <c r="AJ472" s="4075"/>
      <c r="AK472" s="4076"/>
    </row>
    <row r="473" spans="1:37" ht="39.950000000000003" customHeight="1" thickBot="1" x14ac:dyDescent="0.25">
      <c r="A473" s="857">
        <v>1</v>
      </c>
      <c r="B473" s="797" t="s">
        <v>5497</v>
      </c>
      <c r="C473" s="3987" t="s">
        <v>7058</v>
      </c>
      <c r="D473" s="3570"/>
      <c r="E473" s="3571"/>
      <c r="F473" s="883"/>
      <c r="G473" s="883"/>
      <c r="H473" s="1183"/>
      <c r="I473" s="1183"/>
      <c r="J473" s="4094" t="s">
        <v>7078</v>
      </c>
      <c r="K473" s="3808"/>
      <c r="L473" s="3809"/>
      <c r="M473" s="902"/>
      <c r="N473" s="902"/>
      <c r="O473" s="710"/>
      <c r="P473" s="1033"/>
      <c r="Q473" s="884"/>
      <c r="R473" s="4119" t="s">
        <v>7094</v>
      </c>
      <c r="S473" s="4120"/>
      <c r="T473" s="4121"/>
      <c r="V473" s="1050"/>
      <c r="W473" s="1050"/>
      <c r="Y473" s="886"/>
      <c r="Z473" s="885"/>
      <c r="AA473" s="885"/>
      <c r="AB473" s="858"/>
      <c r="AC473" s="1050"/>
      <c r="AD473" s="1050"/>
      <c r="AE473" s="12"/>
      <c r="AF473" s="4056" t="s">
        <v>7134</v>
      </c>
      <c r="AG473" s="3979"/>
      <c r="AH473" s="3593"/>
      <c r="AI473" s="12"/>
      <c r="AJ473" s="710"/>
      <c r="AK473" s="1046"/>
    </row>
    <row r="474" spans="1:37" ht="39.950000000000003" customHeight="1" thickBot="1" x14ac:dyDescent="0.25">
      <c r="A474" s="797">
        <v>2</v>
      </c>
      <c r="B474" s="824" t="s">
        <v>5497</v>
      </c>
      <c r="C474" s="804"/>
      <c r="D474" s="12"/>
      <c r="E474" s="3980" t="s">
        <v>6933</v>
      </c>
      <c r="F474" s="3981"/>
      <c r="G474" s="3982"/>
      <c r="H474" s="710"/>
      <c r="I474" s="710"/>
      <c r="J474" s="3980" t="s">
        <v>6933</v>
      </c>
      <c r="K474" s="3981"/>
      <c r="L474" s="1268"/>
      <c r="M474" s="875"/>
      <c r="N474" s="1272" t="s">
        <v>7086</v>
      </c>
      <c r="O474" s="710"/>
      <c r="P474" s="710"/>
      <c r="Q474" s="4063" t="s">
        <v>7086</v>
      </c>
      <c r="R474" s="4064"/>
      <c r="S474" s="4064"/>
      <c r="T474" s="4065"/>
      <c r="U474" s="1273" t="s">
        <v>7090</v>
      </c>
      <c r="V474" s="710"/>
      <c r="W474" s="710"/>
      <c r="X474" s="4061" t="s">
        <v>7090</v>
      </c>
      <c r="Y474" s="4069"/>
      <c r="Z474" s="4069"/>
      <c r="AA474" s="4062"/>
      <c r="AC474" s="710"/>
      <c r="AD474" s="710"/>
      <c r="AE474" s="1275" t="s">
        <v>7120</v>
      </c>
      <c r="AF474" s="1275" t="s">
        <v>7120</v>
      </c>
      <c r="AG474" s="1275" t="s">
        <v>7120</v>
      </c>
      <c r="AH474" s="12"/>
      <c r="AI474" s="12"/>
      <c r="AJ474" s="710"/>
      <c r="AK474" s="1046"/>
    </row>
    <row r="475" spans="1:37" ht="39.950000000000003" customHeight="1" thickBot="1" x14ac:dyDescent="0.25">
      <c r="A475" s="797"/>
      <c r="B475" s="797" t="s">
        <v>5498</v>
      </c>
      <c r="C475" s="804"/>
      <c r="D475" s="12"/>
      <c r="E475" s="904"/>
      <c r="F475" s="1204" t="s">
        <v>7058</v>
      </c>
      <c r="G475" s="1204" t="s">
        <v>7058</v>
      </c>
      <c r="H475" s="1032"/>
      <c r="I475" s="710"/>
      <c r="J475" s="908"/>
      <c r="K475" s="451"/>
      <c r="L475" s="862"/>
      <c r="M475" s="862"/>
      <c r="N475" s="1265" t="s">
        <v>7078</v>
      </c>
      <c r="O475" s="1032"/>
      <c r="P475" s="710"/>
      <c r="Q475" s="1265" t="s">
        <v>7078</v>
      </c>
      <c r="R475" s="12"/>
      <c r="S475" s="4063" t="s">
        <v>7086</v>
      </c>
      <c r="T475" s="4064"/>
      <c r="U475" s="4065"/>
      <c r="V475" s="1039"/>
      <c r="W475" s="1042"/>
      <c r="Y475" s="1120" t="s">
        <v>7095</v>
      </c>
      <c r="Z475" s="1120" t="s">
        <v>7094</v>
      </c>
      <c r="AA475" s="4061" t="s">
        <v>7090</v>
      </c>
      <c r="AB475" s="4062"/>
      <c r="AC475" s="710"/>
      <c r="AD475" s="710"/>
      <c r="AG475" s="1285" t="s">
        <v>7135</v>
      </c>
      <c r="AH475" s="4054" t="s">
        <v>7121</v>
      </c>
      <c r="AI475" s="4055"/>
      <c r="AJ475" s="710"/>
      <c r="AK475" s="1046"/>
    </row>
    <row r="476" spans="1:37" ht="39.950000000000003" customHeight="1" thickBot="1" x14ac:dyDescent="0.25">
      <c r="A476" s="797"/>
      <c r="B476" s="808" t="s">
        <v>5499</v>
      </c>
      <c r="C476" s="804"/>
      <c r="D476" s="12"/>
      <c r="E476" s="905"/>
      <c r="F476" s="907"/>
      <c r="G476" s="907"/>
      <c r="H476" s="1032"/>
      <c r="I476" s="1033"/>
      <c r="J476" s="880"/>
      <c r="K476" s="880"/>
      <c r="L476" s="880"/>
      <c r="M476" s="880"/>
      <c r="N476" s="880"/>
      <c r="O476" s="710"/>
      <c r="P476" s="710"/>
      <c r="Q476" s="12"/>
      <c r="R476" s="860"/>
      <c r="S476" s="872"/>
      <c r="T476" s="872"/>
      <c r="U476" s="872"/>
      <c r="V476" s="1044"/>
      <c r="W476" s="1044"/>
      <c r="X476" s="4063" t="s">
        <v>7086</v>
      </c>
      <c r="Y476" s="4064"/>
      <c r="Z476" s="4064"/>
      <c r="AA476" s="4065"/>
      <c r="AC476" s="710"/>
      <c r="AD476" s="710"/>
      <c r="AE476" s="1273" t="s">
        <v>7090</v>
      </c>
      <c r="AF476" s="1273" t="s">
        <v>7090</v>
      </c>
      <c r="AH476" s="1277"/>
      <c r="AI476" s="1276" t="s">
        <v>7122</v>
      </c>
      <c r="AJ476" s="710"/>
      <c r="AK476" s="1046"/>
    </row>
    <row r="477" spans="1:37" ht="39.950000000000003" customHeight="1" thickBot="1" x14ac:dyDescent="0.25">
      <c r="A477" s="809"/>
      <c r="B477" s="810"/>
      <c r="C477" s="811"/>
      <c r="D477" s="887"/>
      <c r="E477" s="906"/>
      <c r="F477" s="889"/>
      <c r="G477" s="889"/>
      <c r="H477" s="1034"/>
      <c r="I477" s="1034"/>
      <c r="J477" s="909"/>
      <c r="K477" s="214"/>
      <c r="L477" s="214"/>
      <c r="M477" s="214"/>
      <c r="N477" s="214"/>
      <c r="O477" s="1040"/>
      <c r="P477" s="1040"/>
      <c r="Q477" s="451"/>
      <c r="R477" s="451"/>
      <c r="S477" s="891"/>
      <c r="T477" s="891"/>
      <c r="U477" s="891"/>
      <c r="V477" s="1045"/>
      <c r="W477" s="1045"/>
      <c r="X477" s="891"/>
      <c r="Y477" s="214"/>
      <c r="Z477" s="214"/>
      <c r="AA477" s="451"/>
      <c r="AB477" s="451"/>
      <c r="AC477" s="1040"/>
      <c r="AD477" s="1040"/>
      <c r="AE477" s="451"/>
      <c r="AF477" s="451"/>
      <c r="AG477" s="451"/>
      <c r="AH477" s="451"/>
      <c r="AI477" s="451"/>
      <c r="AJ477" s="1040"/>
      <c r="AK477" s="1047"/>
    </row>
    <row r="478" spans="1:37" ht="39.950000000000003" customHeight="1" x14ac:dyDescent="0.2">
      <c r="A478" s="815"/>
      <c r="B478" s="822" t="s">
        <v>5500</v>
      </c>
      <c r="C478" s="4133" t="s">
        <v>7123</v>
      </c>
      <c r="D478" s="3532"/>
      <c r="E478" s="4134"/>
      <c r="F478" s="4056" t="s">
        <v>7138</v>
      </c>
      <c r="G478" s="3593"/>
      <c r="H478" s="3974" t="s">
        <v>7137</v>
      </c>
      <c r="I478" s="3975"/>
      <c r="J478" s="4089"/>
      <c r="K478" s="4090" t="s">
        <v>7096</v>
      </c>
      <c r="L478" s="4091"/>
      <c r="M478" s="4106" t="s">
        <v>7087</v>
      </c>
      <c r="N478" s="5133"/>
      <c r="O478" s="1283"/>
      <c r="P478" s="1283"/>
      <c r="Q478" s="1283"/>
      <c r="R478" s="1284"/>
      <c r="S478" s="1284"/>
      <c r="T478" s="1284"/>
      <c r="U478" s="1284"/>
      <c r="V478" s="1284"/>
      <c r="Y478" s="360"/>
      <c r="Z478" s="360"/>
      <c r="AA478" s="360"/>
      <c r="AB478" s="360"/>
      <c r="AC478" s="360"/>
      <c r="AD478" s="360"/>
      <c r="AE478" s="360"/>
      <c r="AF478" s="360"/>
      <c r="AG478" s="360"/>
      <c r="AH478" s="360"/>
      <c r="AI478" s="360"/>
      <c r="AJ478" s="360"/>
      <c r="AK478" s="817"/>
    </row>
    <row r="479" spans="1:37" ht="39.950000000000003" customHeight="1" x14ac:dyDescent="0.2">
      <c r="A479" s="1242"/>
      <c r="B479" s="1243"/>
      <c r="C479" s="1237"/>
      <c r="D479" s="896"/>
      <c r="E479" s="896"/>
      <c r="F479" s="896"/>
      <c r="G479" s="896"/>
      <c r="H479" s="894"/>
      <c r="I479" s="894"/>
      <c r="J479" s="894"/>
      <c r="K479" s="16"/>
      <c r="L479" s="16"/>
      <c r="M479" s="16"/>
      <c r="AK479" s="819"/>
    </row>
    <row r="480" spans="1:37" ht="39.950000000000003" customHeight="1" x14ac:dyDescent="0.2">
      <c r="A480" s="896"/>
      <c r="B480" s="896"/>
      <c r="C480" s="896"/>
      <c r="D480" s="896"/>
      <c r="E480" s="896"/>
      <c r="F480" s="896"/>
      <c r="G480" s="896"/>
      <c r="H480" s="894"/>
      <c r="I480" s="894"/>
      <c r="J480" s="894"/>
      <c r="K480" s="16"/>
      <c r="L480" s="16"/>
      <c r="M480" s="16"/>
      <c r="AK480" s="819"/>
    </row>
    <row r="481" spans="1:37" ht="39.950000000000003" customHeight="1" thickBot="1" x14ac:dyDescent="0.25">
      <c r="A481" s="893"/>
      <c r="B481" s="893"/>
      <c r="C481" s="893"/>
      <c r="D481" s="893"/>
      <c r="E481" s="893"/>
      <c r="F481" s="894"/>
      <c r="G481" s="894"/>
      <c r="K481" s="2"/>
      <c r="AK481" s="819"/>
    </row>
    <row r="482" spans="1:37" ht="39.950000000000003" customHeight="1" thickBot="1" x14ac:dyDescent="0.25">
      <c r="A482" s="3477"/>
      <c r="B482" s="3478"/>
      <c r="C482" s="3404" t="s">
        <v>6975</v>
      </c>
      <c r="D482" s="3405"/>
      <c r="E482" s="3405"/>
      <c r="F482" s="3405"/>
      <c r="G482" s="3405"/>
      <c r="H482" s="3405"/>
      <c r="I482" s="3406"/>
      <c r="J482" s="3404" t="s">
        <v>6976</v>
      </c>
      <c r="K482" s="3405"/>
      <c r="L482" s="3405"/>
      <c r="M482" s="3405"/>
      <c r="N482" s="3405"/>
      <c r="O482" s="3405"/>
      <c r="P482" s="3406"/>
      <c r="Q482" s="3404" t="s">
        <v>6977</v>
      </c>
      <c r="R482" s="3405"/>
      <c r="S482" s="3405"/>
      <c r="T482" s="3405"/>
      <c r="U482" s="3405"/>
      <c r="V482" s="3405"/>
      <c r="W482" s="3406"/>
      <c r="X482" s="3404" t="s">
        <v>6978</v>
      </c>
      <c r="Y482" s="3405"/>
      <c r="Z482" s="3405"/>
      <c r="AA482" s="3405"/>
      <c r="AB482" s="3405"/>
      <c r="AC482" s="3405"/>
      <c r="AD482" s="3406"/>
      <c r="AE482" s="3404" t="s">
        <v>6979</v>
      </c>
      <c r="AF482" s="3405"/>
      <c r="AG482" s="3405"/>
      <c r="AH482" s="3405"/>
      <c r="AI482" s="3405"/>
      <c r="AJ482" s="3405"/>
      <c r="AK482" s="3406"/>
    </row>
    <row r="483" spans="1:37" ht="39.950000000000003" customHeight="1" thickBot="1" x14ac:dyDescent="0.25">
      <c r="A483" s="3992" t="s">
        <v>1391</v>
      </c>
      <c r="B483" s="3993"/>
      <c r="C483" s="1159">
        <v>42198</v>
      </c>
      <c r="D483" s="1159">
        <v>42199</v>
      </c>
      <c r="E483" s="1159">
        <v>42200</v>
      </c>
      <c r="F483" s="1159">
        <v>42201</v>
      </c>
      <c r="G483" s="1159">
        <v>42202</v>
      </c>
      <c r="H483" s="1159">
        <v>42203</v>
      </c>
      <c r="I483" s="1159">
        <v>42204</v>
      </c>
      <c r="J483" s="1159">
        <v>42205</v>
      </c>
      <c r="K483" s="1159">
        <v>42206</v>
      </c>
      <c r="L483" s="1159">
        <v>42207</v>
      </c>
      <c r="M483" s="1159">
        <v>42208</v>
      </c>
      <c r="N483" s="1159">
        <v>42209</v>
      </c>
      <c r="O483" s="1159">
        <v>42210</v>
      </c>
      <c r="P483" s="1159">
        <v>42211</v>
      </c>
      <c r="Q483" s="1159">
        <v>42212</v>
      </c>
      <c r="R483" s="1159">
        <v>42213</v>
      </c>
      <c r="S483" s="1159">
        <v>42214</v>
      </c>
      <c r="T483" s="1159">
        <v>42215</v>
      </c>
      <c r="U483" s="1159">
        <v>42216</v>
      </c>
      <c r="V483" s="1159">
        <v>42217</v>
      </c>
      <c r="W483" s="1159">
        <v>42218</v>
      </c>
      <c r="X483" s="1159">
        <v>42219</v>
      </c>
      <c r="Y483" s="1159">
        <v>42220</v>
      </c>
      <c r="Z483" s="1159">
        <v>42221</v>
      </c>
      <c r="AA483" s="1159">
        <v>42222</v>
      </c>
      <c r="AB483" s="1159">
        <v>42223</v>
      </c>
      <c r="AC483" s="1159">
        <v>42224</v>
      </c>
      <c r="AD483" s="1159">
        <v>42225</v>
      </c>
      <c r="AE483" s="1159">
        <v>42226</v>
      </c>
      <c r="AF483" s="1159">
        <v>42227</v>
      </c>
      <c r="AG483" s="1159">
        <v>42228</v>
      </c>
      <c r="AH483" s="1159">
        <v>42229</v>
      </c>
      <c r="AI483" s="1159">
        <v>42230</v>
      </c>
      <c r="AJ483" s="1159">
        <v>42231</v>
      </c>
      <c r="AK483" s="1159">
        <v>42232</v>
      </c>
    </row>
    <row r="484" spans="1:37" ht="39.950000000000003" customHeight="1" x14ac:dyDescent="0.2">
      <c r="A484" s="3924" t="s">
        <v>6971</v>
      </c>
      <c r="B484" s="3924"/>
      <c r="C484" s="4084" t="s">
        <v>7157</v>
      </c>
      <c r="D484" s="4085"/>
      <c r="E484" s="4085"/>
      <c r="F484" s="1294" t="s">
        <v>7164</v>
      </c>
      <c r="G484" s="1299" t="s">
        <v>7163</v>
      </c>
      <c r="H484" s="3749"/>
      <c r="I484" s="3925"/>
      <c r="J484" s="1294" t="s">
        <v>7030</v>
      </c>
      <c r="L484" s="4066" t="s">
        <v>7148</v>
      </c>
      <c r="M484" s="4067"/>
      <c r="N484" s="4068"/>
      <c r="O484" s="3749" t="s">
        <v>3767</v>
      </c>
      <c r="P484" s="3925"/>
      <c r="Q484" s="5151" t="s">
        <v>7147</v>
      </c>
      <c r="R484" s="5152"/>
      <c r="S484" s="5152"/>
      <c r="T484" s="5152"/>
      <c r="U484" s="5153"/>
      <c r="V484" s="3749"/>
      <c r="W484" s="3925"/>
      <c r="X484" s="4081" t="s">
        <v>7182</v>
      </c>
      <c r="Y484" s="4082"/>
      <c r="Z484" s="4082"/>
      <c r="AA484" s="4082"/>
      <c r="AB484" s="4083"/>
      <c r="AC484" s="3749"/>
      <c r="AD484" s="3925"/>
      <c r="AE484" s="4081" t="s">
        <v>7182</v>
      </c>
      <c r="AF484" s="4082"/>
      <c r="AG484" s="4082"/>
      <c r="AH484" s="4082"/>
      <c r="AI484" s="4083"/>
      <c r="AJ484" s="4015"/>
      <c r="AK484" s="4016"/>
    </row>
    <row r="485" spans="1:37" ht="39.950000000000003" customHeight="1" x14ac:dyDescent="0.2">
      <c r="A485" s="3932" t="s">
        <v>6632</v>
      </c>
      <c r="B485" s="3933"/>
      <c r="C485" s="80"/>
      <c r="D485" s="80"/>
      <c r="E485" s="97"/>
      <c r="F485" s="97"/>
      <c r="G485" s="80"/>
      <c r="H485" s="3663"/>
      <c r="I485" s="3664"/>
      <c r="J485" s="80"/>
      <c r="K485" s="80"/>
      <c r="L485" s="97"/>
      <c r="M485" s="97"/>
      <c r="N485" s="80"/>
      <c r="O485" s="3663"/>
      <c r="P485" s="3664"/>
      <c r="Q485" s="4231" t="s">
        <v>5366</v>
      </c>
      <c r="R485" s="4232"/>
      <c r="S485" s="4879" t="s">
        <v>7206</v>
      </c>
      <c r="T485" s="4880"/>
      <c r="U485" s="4881"/>
      <c r="V485" s="3663"/>
      <c r="W485" s="3664"/>
      <c r="X485" s="3988" t="s">
        <v>7196</v>
      </c>
      <c r="Y485" s="3989"/>
      <c r="Z485" s="3989"/>
      <c r="AA485" s="3989"/>
      <c r="AB485" s="3990"/>
      <c r="AC485" s="3663"/>
      <c r="AD485" s="3664"/>
      <c r="AE485" s="4008" t="s">
        <v>7181</v>
      </c>
      <c r="AF485" s="4009"/>
      <c r="AG485" s="4009"/>
      <c r="AH485" s="4009"/>
      <c r="AI485" s="4010"/>
      <c r="AJ485" s="4017"/>
      <c r="AK485" s="4018"/>
    </row>
    <row r="486" spans="1:37" ht="39.950000000000003" customHeight="1" x14ac:dyDescent="0.2">
      <c r="A486" s="3374" t="s">
        <v>6974</v>
      </c>
      <c r="B486" s="3375"/>
      <c r="C486" s="80"/>
      <c r="D486" s="80"/>
      <c r="E486" s="4231" t="s">
        <v>5366</v>
      </c>
      <c r="F486" s="4232"/>
      <c r="G486" s="80"/>
      <c r="H486" s="3663"/>
      <c r="I486" s="3664"/>
      <c r="J486" s="80"/>
      <c r="K486" s="80"/>
      <c r="L486" s="97"/>
      <c r="M486" s="97"/>
      <c r="N486" s="80"/>
      <c r="O486" s="3663"/>
      <c r="P486" s="3664"/>
      <c r="Q486" s="80"/>
      <c r="R486" s="80"/>
      <c r="S486" s="4122" t="s">
        <v>7204</v>
      </c>
      <c r="T486" s="4123"/>
      <c r="U486" s="4124"/>
      <c r="V486" s="3663"/>
      <c r="W486" s="3664"/>
      <c r="X486" s="5122" t="s">
        <v>7213</v>
      </c>
      <c r="Y486" s="5123"/>
      <c r="Z486" s="5123"/>
      <c r="AA486" s="5123"/>
      <c r="AB486" s="5124"/>
      <c r="AC486" s="3663"/>
      <c r="AD486" s="3664"/>
      <c r="AE486" s="97"/>
      <c r="AF486" s="97"/>
      <c r="AG486" s="97"/>
      <c r="AH486" s="97"/>
      <c r="AI486" s="80"/>
      <c r="AJ486" s="4017"/>
      <c r="AK486" s="4018"/>
    </row>
    <row r="487" spans="1:37" ht="39.950000000000003" customHeight="1" thickBot="1" x14ac:dyDescent="0.25">
      <c r="A487" s="3932" t="s">
        <v>6973</v>
      </c>
      <c r="B487" s="3933"/>
      <c r="C487" s="80"/>
      <c r="D487" s="80"/>
      <c r="E487" s="97"/>
      <c r="F487" s="97"/>
      <c r="G487" s="80"/>
      <c r="H487" s="3663"/>
      <c r="I487" s="3664"/>
      <c r="J487" s="80"/>
      <c r="K487" s="80"/>
      <c r="L487" s="97"/>
      <c r="M487" s="97"/>
      <c r="N487" s="80"/>
      <c r="O487" s="3663"/>
      <c r="P487" s="3664"/>
      <c r="Q487" s="80"/>
      <c r="R487" s="80"/>
      <c r="S487" s="97"/>
      <c r="T487" s="97"/>
      <c r="U487" s="80"/>
      <c r="V487" s="3663"/>
      <c r="W487" s="3664"/>
      <c r="X487" s="80"/>
      <c r="Y487" s="80"/>
      <c r="Z487" s="97"/>
      <c r="AA487" s="97"/>
      <c r="AB487" s="80"/>
      <c r="AC487" s="3663"/>
      <c r="AD487" s="3664"/>
      <c r="AE487" s="80"/>
      <c r="AF487" s="80"/>
      <c r="AG487" s="97"/>
      <c r="AH487" s="97"/>
      <c r="AI487" s="80"/>
      <c r="AJ487" s="4017"/>
      <c r="AK487" s="4018"/>
    </row>
    <row r="488" spans="1:37" ht="39.950000000000003" customHeight="1" x14ac:dyDescent="0.2">
      <c r="A488" s="3932" t="s">
        <v>6972</v>
      </c>
      <c r="B488" s="3933"/>
      <c r="C488" s="80"/>
      <c r="D488" s="80"/>
      <c r="E488" s="97"/>
      <c r="F488" s="97"/>
      <c r="G488" s="80"/>
      <c r="H488" s="3663"/>
      <c r="I488" s="3664"/>
      <c r="J488" s="80"/>
      <c r="K488" s="80"/>
      <c r="L488" s="4086" t="s">
        <v>7197</v>
      </c>
      <c r="M488" s="4087"/>
      <c r="N488" s="4088"/>
      <c r="O488" s="3663"/>
      <c r="P488" s="3664"/>
      <c r="R488" s="1303"/>
      <c r="S488" s="97"/>
      <c r="T488" s="97"/>
      <c r="U488" s="80"/>
      <c r="V488" s="3663"/>
      <c r="W488" s="3664"/>
      <c r="X488" s="80"/>
      <c r="Y488" s="80"/>
      <c r="Z488" s="97"/>
      <c r="AA488" s="97"/>
      <c r="AB488" s="80"/>
      <c r="AC488" s="3663"/>
      <c r="AD488" s="3664"/>
      <c r="AE488" s="4066" t="s">
        <v>7148</v>
      </c>
      <c r="AF488" s="4067"/>
      <c r="AG488" s="4067"/>
      <c r="AH488" s="4067"/>
      <c r="AI488" s="4068"/>
      <c r="AJ488" s="4017"/>
      <c r="AK488" s="4018"/>
    </row>
    <row r="489" spans="1:37" ht="39.950000000000003" customHeight="1" x14ac:dyDescent="0.2">
      <c r="A489" s="3374" t="s">
        <v>6484</v>
      </c>
      <c r="B489" s="3375"/>
      <c r="C489" s="3953" t="s">
        <v>6925</v>
      </c>
      <c r="D489" s="3953"/>
      <c r="E489" s="3953"/>
      <c r="F489" s="3953"/>
      <c r="G489" s="3953"/>
      <c r="H489" s="3663"/>
      <c r="I489" s="3664"/>
      <c r="J489" s="3952" t="s">
        <v>6925</v>
      </c>
      <c r="K489" s="3953"/>
      <c r="L489" s="3954"/>
      <c r="M489" s="3835" t="s">
        <v>5589</v>
      </c>
      <c r="N489" s="3836"/>
      <c r="O489" s="3663"/>
      <c r="P489" s="3664"/>
      <c r="Q489" s="4080" t="s">
        <v>7207</v>
      </c>
      <c r="R489" s="4080"/>
      <c r="S489" s="3953" t="s">
        <v>6925</v>
      </c>
      <c r="T489" s="3953"/>
      <c r="U489" s="3954"/>
      <c r="V489" s="3663"/>
      <c r="W489" s="3664"/>
      <c r="X489" s="3953" t="s">
        <v>6925</v>
      </c>
      <c r="Y489" s="3953"/>
      <c r="Z489" s="3953"/>
      <c r="AA489" s="3953"/>
      <c r="AB489" s="3953"/>
      <c r="AC489" s="3663"/>
      <c r="AD489" s="3664"/>
      <c r="AE489" s="3953" t="s">
        <v>6925</v>
      </c>
      <c r="AF489" s="3953"/>
      <c r="AG489" s="3953"/>
      <c r="AH489" s="3953"/>
      <c r="AI489" s="3953"/>
      <c r="AJ489" s="4017"/>
      <c r="AK489" s="4018"/>
    </row>
    <row r="490" spans="1:37" ht="39.950000000000003" customHeight="1" x14ac:dyDescent="0.2">
      <c r="A490" s="3374" t="s">
        <v>6485</v>
      </c>
      <c r="B490" s="3375"/>
      <c r="C490" s="3760" t="s">
        <v>5189</v>
      </c>
      <c r="D490" s="3761"/>
      <c r="E490" s="3761"/>
      <c r="F490" s="3761"/>
      <c r="G490" s="3762"/>
      <c r="H490" s="3663"/>
      <c r="I490" s="3664"/>
      <c r="J490" s="3760" t="s">
        <v>5189</v>
      </c>
      <c r="K490" s="3761"/>
      <c r="L490" s="3761"/>
      <c r="M490" s="3761"/>
      <c r="N490" s="3762"/>
      <c r="O490" s="3663"/>
      <c r="P490" s="3664"/>
      <c r="Q490" s="3760" t="s">
        <v>5189</v>
      </c>
      <c r="R490" s="3761"/>
      <c r="S490" s="3761"/>
      <c r="T490" s="3761"/>
      <c r="U490" s="3762"/>
      <c r="V490" s="3663"/>
      <c r="W490" s="3664"/>
      <c r="X490" s="3760" t="s">
        <v>5189</v>
      </c>
      <c r="Y490" s="3761"/>
      <c r="Z490" s="3761"/>
      <c r="AA490" s="3761"/>
      <c r="AB490" s="3762"/>
      <c r="AC490" s="3663"/>
      <c r="AD490" s="3664"/>
      <c r="AE490" s="3760" t="s">
        <v>5189</v>
      </c>
      <c r="AF490" s="3761"/>
      <c r="AG490" s="3761"/>
      <c r="AH490" s="3761"/>
      <c r="AI490" s="3762"/>
      <c r="AJ490" s="4017"/>
      <c r="AK490" s="4018"/>
    </row>
    <row r="491" spans="1:37" ht="39.950000000000003" customHeight="1" x14ac:dyDescent="0.2">
      <c r="A491" s="3374" t="s">
        <v>6486</v>
      </c>
      <c r="B491" s="3375"/>
      <c r="C491" s="3969" t="s">
        <v>5888</v>
      </c>
      <c r="D491" s="3969"/>
      <c r="E491" s="3969"/>
      <c r="F491" s="3969"/>
      <c r="G491" s="3969"/>
      <c r="H491" s="3663"/>
      <c r="I491" s="3664"/>
      <c r="J491" s="3969" t="s">
        <v>5888</v>
      </c>
      <c r="K491" s="3969"/>
      <c r="L491" s="3969"/>
      <c r="M491" s="3969"/>
      <c r="N491" s="3969"/>
      <c r="O491" s="3663"/>
      <c r="P491" s="3664"/>
      <c r="Q491" s="3969" t="s">
        <v>5888</v>
      </c>
      <c r="R491" s="3969"/>
      <c r="S491" s="3969"/>
      <c r="T491" s="3969"/>
      <c r="U491" s="3969"/>
      <c r="V491" s="3663"/>
      <c r="W491" s="3664"/>
      <c r="X491" s="3969" t="s">
        <v>5888</v>
      </c>
      <c r="Y491" s="3969"/>
      <c r="Z491" s="3969"/>
      <c r="AA491" s="3969"/>
      <c r="AB491" s="3969"/>
      <c r="AC491" s="3663"/>
      <c r="AD491" s="3664"/>
      <c r="AE491" s="3969" t="s">
        <v>5888</v>
      </c>
      <c r="AF491" s="3969"/>
      <c r="AG491" s="3969"/>
      <c r="AH491" s="3969"/>
      <c r="AI491" s="3969"/>
      <c r="AJ491" s="4017"/>
      <c r="AK491" s="4018"/>
    </row>
    <row r="492" spans="1:37" ht="39.950000000000003" customHeight="1" x14ac:dyDescent="0.2">
      <c r="A492" s="3374" t="s">
        <v>6487</v>
      </c>
      <c r="B492" s="3375"/>
      <c r="C492" s="3969" t="s">
        <v>5888</v>
      </c>
      <c r="D492" s="3969"/>
      <c r="E492" s="3969"/>
      <c r="F492" s="3969"/>
      <c r="G492" s="3969"/>
      <c r="H492" s="3663"/>
      <c r="I492" s="3664"/>
      <c r="J492" s="3969" t="s">
        <v>5888</v>
      </c>
      <c r="K492" s="3969"/>
      <c r="L492" s="3969"/>
      <c r="M492" s="3969"/>
      <c r="N492" s="3969"/>
      <c r="O492" s="3663"/>
      <c r="P492" s="3664"/>
      <c r="Q492" s="3969" t="s">
        <v>5888</v>
      </c>
      <c r="R492" s="3969"/>
      <c r="S492" s="3969"/>
      <c r="T492" s="3969"/>
      <c r="U492" s="3969"/>
      <c r="V492" s="3663"/>
      <c r="W492" s="3664"/>
      <c r="X492" s="3969" t="s">
        <v>5888</v>
      </c>
      <c r="Y492" s="3969"/>
      <c r="Z492" s="3969"/>
      <c r="AA492" s="3969"/>
      <c r="AB492" s="3969"/>
      <c r="AC492" s="3663"/>
      <c r="AD492" s="3664"/>
      <c r="AE492" s="3983" t="s">
        <v>5422</v>
      </c>
      <c r="AF492" s="3969"/>
      <c r="AG492" s="3763">
        <v>136900</v>
      </c>
      <c r="AH492" s="3763"/>
      <c r="AI492" s="3763"/>
      <c r="AJ492" s="4017"/>
      <c r="AK492" s="4018"/>
    </row>
    <row r="493" spans="1:37" ht="39.950000000000003" customHeight="1" x14ac:dyDescent="0.2">
      <c r="A493" s="3374" t="s">
        <v>6488</v>
      </c>
      <c r="B493" s="3375"/>
      <c r="C493" s="3962" t="s">
        <v>7047</v>
      </c>
      <c r="D493" s="4021"/>
      <c r="E493" s="4021"/>
      <c r="F493" s="4021"/>
      <c r="G493" s="4022"/>
      <c r="H493" s="3663"/>
      <c r="I493" s="3664"/>
      <c r="J493" s="3962" t="s">
        <v>7047</v>
      </c>
      <c r="K493" s="4021"/>
      <c r="L493" s="4021"/>
      <c r="M493" s="4021"/>
      <c r="N493" s="4022"/>
      <c r="O493" s="3663"/>
      <c r="P493" s="3664"/>
      <c r="Q493" s="3962" t="s">
        <v>7047</v>
      </c>
      <c r="R493" s="4021"/>
      <c r="S493" s="4021"/>
      <c r="T493" s="4021"/>
      <c r="U493" s="4022"/>
      <c r="V493" s="3663"/>
      <c r="W493" s="3664"/>
      <c r="X493" s="3962" t="s">
        <v>7047</v>
      </c>
      <c r="Y493" s="4021"/>
      <c r="Z493" s="4021"/>
      <c r="AA493" s="4021"/>
      <c r="AB493" s="4022"/>
      <c r="AC493" s="3663"/>
      <c r="AD493" s="3664"/>
      <c r="AE493" s="3962" t="s">
        <v>7047</v>
      </c>
      <c r="AF493" s="4021"/>
      <c r="AG493" s="4021"/>
      <c r="AH493" s="4021"/>
      <c r="AI493" s="4022"/>
      <c r="AJ493" s="4017"/>
      <c r="AK493" s="4018"/>
    </row>
    <row r="494" spans="1:37" ht="39.950000000000003" customHeight="1" x14ac:dyDescent="0.2">
      <c r="A494" s="3481" t="s">
        <v>6875</v>
      </c>
      <c r="B494" s="3482"/>
      <c r="C494" s="3962" t="s">
        <v>7047</v>
      </c>
      <c r="D494" s="4021"/>
      <c r="E494" s="4021"/>
      <c r="F494" s="4021"/>
      <c r="G494" s="4022"/>
      <c r="H494" s="3663"/>
      <c r="I494" s="3664"/>
      <c r="J494" s="3962" t="s">
        <v>7047</v>
      </c>
      <c r="K494" s="4021"/>
      <c r="L494" s="4021"/>
      <c r="M494" s="4021"/>
      <c r="N494" s="4022"/>
      <c r="O494" s="3663"/>
      <c r="P494" s="3664"/>
      <c r="Q494" s="3962" t="s">
        <v>7047</v>
      </c>
      <c r="R494" s="4021"/>
      <c r="S494" s="4021"/>
      <c r="T494" s="4021"/>
      <c r="U494" s="4022"/>
      <c r="V494" s="3663"/>
      <c r="W494" s="3664"/>
      <c r="X494" s="3962" t="s">
        <v>7047</v>
      </c>
      <c r="Y494" s="4021"/>
      <c r="Z494" s="4021"/>
      <c r="AA494" s="4021"/>
      <c r="AB494" s="4022"/>
      <c r="AC494" s="3663"/>
      <c r="AD494" s="3664"/>
      <c r="AE494" s="3962" t="s">
        <v>7047</v>
      </c>
      <c r="AF494" s="4021"/>
      <c r="AG494" s="4021"/>
      <c r="AH494" s="4021"/>
      <c r="AI494" s="4022"/>
      <c r="AJ494" s="4017"/>
      <c r="AK494" s="4018"/>
    </row>
    <row r="495" spans="1:37" ht="39.950000000000003" customHeight="1" x14ac:dyDescent="0.2">
      <c r="A495" s="3396" t="s">
        <v>6876</v>
      </c>
      <c r="B495" s="3397"/>
      <c r="C495" s="4092" t="s">
        <v>5366</v>
      </c>
      <c r="D495" s="4093"/>
      <c r="E495" s="3322">
        <v>136900</v>
      </c>
      <c r="F495" s="3704"/>
      <c r="G495" s="3323"/>
      <c r="H495" s="3663"/>
      <c r="I495" s="3664"/>
      <c r="J495" s="3704">
        <v>136900</v>
      </c>
      <c r="K495" s="3704"/>
      <c r="L495" s="3704"/>
      <c r="M495" s="3704"/>
      <c r="N495" s="3704"/>
      <c r="O495" s="3663"/>
      <c r="P495" s="3664"/>
      <c r="Q495" s="3704">
        <v>136900</v>
      </c>
      <c r="R495" s="3704"/>
      <c r="S495" s="3704"/>
      <c r="T495" s="3704"/>
      <c r="U495" s="3704"/>
      <c r="V495" s="3663"/>
      <c r="W495" s="3664"/>
      <c r="X495" s="3704">
        <v>136900</v>
      </c>
      <c r="Y495" s="3704"/>
      <c r="Z495" s="3704"/>
      <c r="AA495" s="3704"/>
      <c r="AB495" s="3704"/>
      <c r="AC495" s="3663"/>
      <c r="AD495" s="3664"/>
      <c r="AE495" s="3704">
        <v>136900</v>
      </c>
      <c r="AF495" s="3704"/>
      <c r="AG495" s="3704"/>
      <c r="AH495" s="3704"/>
      <c r="AI495" s="3704"/>
      <c r="AJ495" s="4017"/>
      <c r="AK495" s="4018"/>
    </row>
    <row r="496" spans="1:37" ht="39.950000000000003" customHeight="1" x14ac:dyDescent="0.2">
      <c r="A496" s="3374" t="s">
        <v>6491</v>
      </c>
      <c r="B496" s="3375"/>
      <c r="C496" s="3704">
        <v>136900</v>
      </c>
      <c r="D496" s="3704"/>
      <c r="E496" s="3704"/>
      <c r="F496" s="3704"/>
      <c r="G496" s="3704"/>
      <c r="H496" s="3663"/>
      <c r="I496" s="3664"/>
      <c r="J496" s="3704">
        <v>136900</v>
      </c>
      <c r="K496" s="3704"/>
      <c r="L496" s="3704"/>
      <c r="M496" s="3704"/>
      <c r="N496" s="3704"/>
      <c r="O496" s="3663"/>
      <c r="P496" s="3664"/>
      <c r="Q496" s="3322">
        <v>136900</v>
      </c>
      <c r="R496" s="3704"/>
      <c r="S496" s="3704"/>
      <c r="T496" s="3704"/>
      <c r="U496" s="3323"/>
      <c r="V496" s="3663"/>
      <c r="W496" s="3664"/>
      <c r="X496" s="3322">
        <v>136900</v>
      </c>
      <c r="Y496" s="3704"/>
      <c r="Z496" s="3704"/>
      <c r="AA496" s="3704"/>
      <c r="AB496" s="3323"/>
      <c r="AC496" s="3663"/>
      <c r="AD496" s="3664"/>
      <c r="AE496" s="3322">
        <v>136900</v>
      </c>
      <c r="AF496" s="3704"/>
      <c r="AG496" s="3704"/>
      <c r="AH496" s="3704"/>
      <c r="AI496" s="3323"/>
      <c r="AJ496" s="4017"/>
      <c r="AK496" s="4018"/>
    </row>
    <row r="497" spans="1:37" ht="39.950000000000003" customHeight="1" x14ac:dyDescent="0.2">
      <c r="A497" s="3481" t="s">
        <v>6879</v>
      </c>
      <c r="B497" s="3482"/>
      <c r="C497" s="3704">
        <v>136900</v>
      </c>
      <c r="D497" s="3704"/>
      <c r="E497" s="3704"/>
      <c r="F497" s="3704"/>
      <c r="G497" s="3704"/>
      <c r="H497" s="3663"/>
      <c r="I497" s="3664"/>
      <c r="J497" s="3704">
        <v>136900</v>
      </c>
      <c r="K497" s="3704"/>
      <c r="L497" s="3704"/>
      <c r="M497" s="3704"/>
      <c r="N497" s="3704"/>
      <c r="O497" s="3663"/>
      <c r="P497" s="3664"/>
      <c r="Q497" s="3704">
        <v>136900</v>
      </c>
      <c r="R497" s="3704"/>
      <c r="S497" s="3704"/>
      <c r="T497" s="3704"/>
      <c r="U497" s="3704"/>
      <c r="V497" s="3663"/>
      <c r="W497" s="3664"/>
      <c r="X497" s="3704">
        <v>136900</v>
      </c>
      <c r="Y497" s="3704"/>
      <c r="Z497" s="3704"/>
      <c r="AA497" s="3704"/>
      <c r="AB497" s="3704"/>
      <c r="AC497" s="3663"/>
      <c r="AD497" s="3664"/>
      <c r="AE497" s="3704">
        <v>136900</v>
      </c>
      <c r="AF497" s="3704"/>
      <c r="AG497" s="3704"/>
      <c r="AH497" s="3704"/>
      <c r="AI497" s="3704"/>
      <c r="AJ497" s="4017"/>
      <c r="AK497" s="4018"/>
    </row>
    <row r="498" spans="1:37" ht="39.950000000000003" customHeight="1" x14ac:dyDescent="0.2">
      <c r="A498" s="3374" t="s">
        <v>6493</v>
      </c>
      <c r="B498" s="3375"/>
      <c r="C498" s="3354" t="s">
        <v>4485</v>
      </c>
      <c r="D498" s="3355"/>
      <c r="E498" s="3355"/>
      <c r="F498" s="3355"/>
      <c r="G498" s="3355"/>
      <c r="H498" s="3663"/>
      <c r="I498" s="3664"/>
      <c r="J498" s="3354" t="s">
        <v>4485</v>
      </c>
      <c r="K498" s="3355"/>
      <c r="L498" s="3355"/>
      <c r="M498" s="3355"/>
      <c r="N498" s="3355"/>
      <c r="O498" s="3663"/>
      <c r="P498" s="3664"/>
      <c r="Q498" s="3354" t="s">
        <v>4485</v>
      </c>
      <c r="R498" s="3355"/>
      <c r="S498" s="3355"/>
      <c r="T498" s="3355"/>
      <c r="U498" s="3356"/>
      <c r="V498" s="3663"/>
      <c r="W498" s="3664"/>
      <c r="X498" s="3354" t="s">
        <v>4485</v>
      </c>
      <c r="Y498" s="3356"/>
      <c r="Z498" s="4231" t="s">
        <v>5692</v>
      </c>
      <c r="AA498" s="4232"/>
      <c r="AB498" s="5132"/>
      <c r="AC498" s="3663"/>
      <c r="AD498" s="3664"/>
      <c r="AE498" s="3354" t="s">
        <v>4485</v>
      </c>
      <c r="AF498" s="3355"/>
      <c r="AG498" s="3355"/>
      <c r="AH498" s="3355"/>
      <c r="AI498" s="3355"/>
      <c r="AJ498" s="4017"/>
      <c r="AK498" s="4018"/>
    </row>
    <row r="499" spans="1:37" ht="39.950000000000003" customHeight="1" x14ac:dyDescent="0.2">
      <c r="A499" s="3376" t="s">
        <v>6877</v>
      </c>
      <c r="B499" s="3377"/>
      <c r="C499" s="3322">
        <v>136900</v>
      </c>
      <c r="D499" s="3323"/>
      <c r="E499" s="3850" t="s">
        <v>5589</v>
      </c>
      <c r="F499" s="4079"/>
      <c r="G499" s="3851"/>
      <c r="H499" s="3663"/>
      <c r="I499" s="3664"/>
      <c r="J499" s="3704">
        <v>136900</v>
      </c>
      <c r="K499" s="3704"/>
      <c r="L499" s="3704"/>
      <c r="M499" s="3704"/>
      <c r="N499" s="3704"/>
      <c r="O499" s="3663"/>
      <c r="P499" s="3664"/>
      <c r="Q499" s="3704">
        <v>136900</v>
      </c>
      <c r="R499" s="3704"/>
      <c r="S499" s="3704"/>
      <c r="T499" s="3704"/>
      <c r="U499" s="3704"/>
      <c r="V499" s="3663"/>
      <c r="W499" s="3664"/>
      <c r="X499" s="3704">
        <v>136900</v>
      </c>
      <c r="Y499" s="3704"/>
      <c r="Z499" s="3704"/>
      <c r="AA499" s="3704"/>
      <c r="AB499" s="3704"/>
      <c r="AC499" s="3663"/>
      <c r="AD499" s="3664"/>
      <c r="AE499" s="3704">
        <v>136900</v>
      </c>
      <c r="AF499" s="3704"/>
      <c r="AG499" s="3704"/>
      <c r="AH499" s="3704"/>
      <c r="AI499" s="3704"/>
      <c r="AJ499" s="4017"/>
      <c r="AK499" s="4018"/>
    </row>
    <row r="500" spans="1:37" ht="39.950000000000003" customHeight="1" thickBot="1" x14ac:dyDescent="0.25">
      <c r="A500" s="4235" t="s">
        <v>6878</v>
      </c>
      <c r="B500" s="4236"/>
      <c r="C500" s="4060" t="s">
        <v>6934</v>
      </c>
      <c r="D500" s="4053"/>
      <c r="E500" s="4053"/>
      <c r="F500" s="4053"/>
      <c r="G500" s="4070"/>
      <c r="H500" s="3754"/>
      <c r="I500" s="3861"/>
      <c r="J500" s="4060" t="s">
        <v>6934</v>
      </c>
      <c r="K500" s="4053"/>
      <c r="L500" s="4053"/>
      <c r="M500" s="4053"/>
      <c r="N500" s="4070"/>
      <c r="O500" s="3754"/>
      <c r="P500" s="3861"/>
      <c r="Q500" s="4060" t="s">
        <v>6934</v>
      </c>
      <c r="R500" s="4053"/>
      <c r="S500" s="4053"/>
      <c r="T500" s="4053"/>
      <c r="U500" s="4070"/>
      <c r="V500" s="3754"/>
      <c r="W500" s="3861"/>
      <c r="X500" s="4060" t="s">
        <v>6934</v>
      </c>
      <c r="Y500" s="4053"/>
      <c r="Z500" s="4053"/>
      <c r="AA500" s="4053"/>
      <c r="AB500" s="4070"/>
      <c r="AC500" s="3754"/>
      <c r="AD500" s="3861"/>
      <c r="AE500" s="4080" t="s">
        <v>1207</v>
      </c>
      <c r="AF500" s="4080"/>
      <c r="AG500" s="4057" t="s">
        <v>6934</v>
      </c>
      <c r="AH500" s="4058"/>
      <c r="AI500" s="4059"/>
      <c r="AJ500" s="4019"/>
      <c r="AK500" s="4020"/>
    </row>
    <row r="501" spans="1:37" ht="39.950000000000003" customHeight="1" thickBot="1" x14ac:dyDescent="0.25">
      <c r="A501" s="797">
        <v>1</v>
      </c>
      <c r="B501" s="797" t="s">
        <v>5497</v>
      </c>
      <c r="C501" s="804"/>
      <c r="D501" s="12"/>
      <c r="E501" s="12"/>
      <c r="F501" s="4105" t="s">
        <v>7156</v>
      </c>
      <c r="G501" s="3995"/>
      <c r="H501" s="710"/>
      <c r="I501" s="710"/>
      <c r="J501" s="1293" t="s">
        <v>7156</v>
      </c>
      <c r="L501" s="5137" t="s">
        <v>7180</v>
      </c>
      <c r="M501" s="5138"/>
      <c r="N501" s="5139"/>
      <c r="O501" s="710"/>
      <c r="P501" s="710"/>
      <c r="Q501" s="12"/>
      <c r="R501" s="4133" t="s">
        <v>7155</v>
      </c>
      <c r="S501" s="3532"/>
      <c r="T501" s="3532"/>
      <c r="V501" s="710"/>
      <c r="W501" s="710"/>
      <c r="X501" s="12"/>
      <c r="Y501" s="1301"/>
      <c r="Z501" s="858"/>
      <c r="AA501" s="12"/>
      <c r="AB501" s="12"/>
      <c r="AC501" s="710"/>
      <c r="AD501" s="710"/>
      <c r="AF501" s="4052" t="s">
        <v>7217</v>
      </c>
      <c r="AG501" s="3337"/>
      <c r="AH501" s="3338"/>
      <c r="AI501" s="12"/>
      <c r="AJ501" s="710"/>
      <c r="AK501" s="710"/>
    </row>
    <row r="502" spans="1:37" ht="39.950000000000003" customHeight="1" thickBot="1" x14ac:dyDescent="0.25">
      <c r="A502" s="797">
        <v>2</v>
      </c>
      <c r="B502" s="797" t="s">
        <v>5497</v>
      </c>
      <c r="C502" s="870"/>
      <c r="D502" s="867"/>
      <c r="E502" s="1290"/>
      <c r="F502" s="286"/>
      <c r="G502" s="1291"/>
      <c r="H502" s="1050"/>
      <c r="I502" s="1050"/>
      <c r="J502" s="1291"/>
      <c r="K502" s="5148" t="s">
        <v>1207</v>
      </c>
      <c r="L502" s="5149"/>
      <c r="M502" s="1239"/>
      <c r="O502" s="1296"/>
      <c r="P502" s="1050"/>
      <c r="R502" s="867"/>
      <c r="S502" s="214"/>
      <c r="T502" s="214"/>
      <c r="U502" s="879"/>
      <c r="V502" s="1050"/>
      <c r="W502" s="1050"/>
      <c r="X502" s="12"/>
      <c r="Y502" s="12"/>
      <c r="AA502" s="214"/>
      <c r="AB502" s="867"/>
      <c r="AC502" s="1050"/>
      <c r="AD502" s="1050"/>
      <c r="AE502" s="867"/>
      <c r="AF502" s="867"/>
      <c r="AG502" s="867"/>
      <c r="AH502" s="867"/>
      <c r="AI502" s="867"/>
      <c r="AJ502" s="1050"/>
      <c r="AK502" s="1292"/>
    </row>
    <row r="503" spans="1:37" ht="39.950000000000003" customHeight="1" thickBot="1" x14ac:dyDescent="0.25">
      <c r="A503" s="797"/>
      <c r="B503" s="797" t="s">
        <v>5498</v>
      </c>
      <c r="C503" s="858"/>
      <c r="D503" s="1211" t="s">
        <v>7134</v>
      </c>
      <c r="E503" s="1211" t="s">
        <v>7134</v>
      </c>
      <c r="F503" s="862"/>
      <c r="G503" s="879"/>
      <c r="H503" s="1032"/>
      <c r="I503" s="710"/>
      <c r="J503" s="908"/>
      <c r="K503" s="12"/>
      <c r="L503" s="12"/>
      <c r="M503" s="1293" t="s">
        <v>7156</v>
      </c>
      <c r="N503" s="1293" t="s">
        <v>7156</v>
      </c>
      <c r="O503" s="1297"/>
      <c r="P503" s="710"/>
      <c r="Q503" s="1298" t="s">
        <v>1207</v>
      </c>
      <c r="S503" s="1295" t="s">
        <v>7180</v>
      </c>
      <c r="T503" s="1295" t="s">
        <v>7180</v>
      </c>
      <c r="U503" s="214"/>
      <c r="V503" s="1039"/>
      <c r="W503" s="1042"/>
      <c r="X503" s="3987" t="s">
        <v>7155</v>
      </c>
      <c r="Y503" s="3570"/>
      <c r="Z503" s="1300"/>
      <c r="AA503" s="872"/>
      <c r="AB503" s="858"/>
      <c r="AC503" s="710"/>
      <c r="AD503" s="710"/>
      <c r="AE503" s="12"/>
      <c r="AF503" s="12"/>
      <c r="AG503" s="12"/>
      <c r="AH503" s="12"/>
      <c r="AI503" s="1304" t="s">
        <v>7217</v>
      </c>
      <c r="AJ503" s="710"/>
      <c r="AK503" s="1046"/>
    </row>
    <row r="504" spans="1:37" ht="39.950000000000003" customHeight="1" thickBot="1" x14ac:dyDescent="0.25">
      <c r="A504" s="797"/>
      <c r="B504" s="1287" t="s">
        <v>5499</v>
      </c>
      <c r="C504" s="5154" t="s">
        <v>7122</v>
      </c>
      <c r="D504" s="5155"/>
      <c r="E504" s="905"/>
      <c r="F504" s="907"/>
      <c r="G504" s="907"/>
      <c r="H504" s="1032"/>
      <c r="I504" s="1033"/>
      <c r="J504" s="880"/>
      <c r="K504" s="880"/>
      <c r="L504" s="880"/>
      <c r="M504" s="880"/>
      <c r="N504" s="880"/>
      <c r="O504" s="710"/>
      <c r="P504" s="710"/>
      <c r="R504" s="1298" t="s">
        <v>1207</v>
      </c>
      <c r="S504" s="872"/>
      <c r="T504" s="872"/>
      <c r="U504" s="872"/>
      <c r="V504" s="1044"/>
      <c r="W504" s="1044"/>
      <c r="X504" s="872"/>
      <c r="Y504" s="872"/>
      <c r="Z504" s="872"/>
      <c r="AA504" s="870"/>
      <c r="AB504" s="12"/>
      <c r="AC504" s="710"/>
      <c r="AD504" s="710"/>
      <c r="AE504" s="12"/>
      <c r="AF504" s="12"/>
      <c r="AG504" s="12"/>
      <c r="AH504" s="12"/>
      <c r="AI504" s="12"/>
      <c r="AJ504" s="710"/>
      <c r="AK504" s="1046"/>
    </row>
    <row r="505" spans="1:37" ht="39.950000000000003" customHeight="1" thickBot="1" x14ac:dyDescent="0.25">
      <c r="A505" s="797"/>
      <c r="B505" s="1287"/>
      <c r="C505" s="1286"/>
      <c r="D505" s="887"/>
      <c r="E505" s="906"/>
      <c r="F505" s="889"/>
      <c r="G505" s="889"/>
      <c r="H505" s="1034"/>
      <c r="I505" s="1034"/>
      <c r="J505" s="909"/>
      <c r="K505" s="214"/>
      <c r="L505" s="214"/>
      <c r="M505" s="214"/>
      <c r="N505" s="214"/>
      <c r="O505" s="1040"/>
      <c r="P505" s="1040"/>
      <c r="Q505" s="451"/>
      <c r="R505" s="451"/>
      <c r="S505" s="891"/>
      <c r="T505" s="891"/>
      <c r="U505" s="891"/>
      <c r="V505" s="1045"/>
      <c r="W505" s="1045"/>
      <c r="X505" s="891"/>
      <c r="Y505" s="214"/>
      <c r="Z505" s="214"/>
      <c r="AA505" s="451"/>
      <c r="AB505" s="451"/>
      <c r="AC505" s="1040"/>
      <c r="AD505" s="1040"/>
      <c r="AE505" s="451"/>
      <c r="AF505" s="451"/>
      <c r="AG505" s="451"/>
      <c r="AH505" s="451"/>
      <c r="AI505" s="451"/>
      <c r="AJ505" s="1040"/>
      <c r="AK505" s="1047"/>
    </row>
    <row r="506" spans="1:37" ht="39.950000000000003" customHeight="1" thickBot="1" x14ac:dyDescent="0.25">
      <c r="A506" s="1288"/>
      <c r="B506" s="1289" t="s">
        <v>5500</v>
      </c>
      <c r="C506" s="4105" t="s">
        <v>7214</v>
      </c>
      <c r="D506" s="3995"/>
      <c r="E506" s="3974" t="s">
        <v>7221</v>
      </c>
      <c r="F506" s="3975"/>
      <c r="G506" s="3976"/>
      <c r="H506" s="4106" t="s">
        <v>7216</v>
      </c>
      <c r="I506" s="4107"/>
      <c r="J506" s="3987" t="s">
        <v>7215</v>
      </c>
      <c r="K506" s="3571"/>
      <c r="L506" s="3988" t="s">
        <v>7196</v>
      </c>
      <c r="M506" s="3989"/>
      <c r="N506" s="3989"/>
      <c r="O506" s="3989"/>
      <c r="P506" s="3990"/>
      <c r="Q506" s="1306"/>
      <c r="R506" s="360"/>
      <c r="Y506" s="1305"/>
      <c r="Z506" s="1305"/>
      <c r="AA506" s="1305"/>
      <c r="AB506" s="1305"/>
      <c r="AC506" s="1305"/>
      <c r="AD506" s="360"/>
      <c r="AE506" s="360"/>
      <c r="AF506" s="360"/>
      <c r="AG506" s="360"/>
      <c r="AH506" s="360"/>
      <c r="AI506" s="360"/>
      <c r="AJ506" s="360"/>
      <c r="AK506" s="817"/>
    </row>
    <row r="507" spans="1:37" ht="39.950000000000003" customHeight="1" thickBot="1" x14ac:dyDescent="0.25">
      <c r="A507" s="797"/>
      <c r="B507" s="797"/>
      <c r="X507" s="1302"/>
    </row>
    <row r="508" spans="1:37" ht="39.950000000000003" customHeight="1" thickBot="1" x14ac:dyDescent="0.25">
      <c r="A508" s="3992"/>
      <c r="B508" s="3993"/>
      <c r="C508" s="3404" t="s">
        <v>6980</v>
      </c>
      <c r="D508" s="3405"/>
      <c r="E508" s="3405"/>
      <c r="F508" s="3405"/>
      <c r="G508" s="3405"/>
      <c r="H508" s="3405"/>
      <c r="I508" s="3406"/>
      <c r="J508" s="3404" t="s">
        <v>6981</v>
      </c>
      <c r="K508" s="3405"/>
      <c r="L508" s="3405"/>
      <c r="M508" s="3405"/>
      <c r="N508" s="3405"/>
      <c r="O508" s="3405"/>
      <c r="P508" s="3406"/>
      <c r="Q508" s="3404" t="s">
        <v>6982</v>
      </c>
      <c r="R508" s="3405"/>
      <c r="S508" s="3405"/>
      <c r="T508" s="3405"/>
      <c r="U508" s="3405"/>
      <c r="V508" s="3405"/>
      <c r="W508" s="3406"/>
      <c r="X508" s="3404" t="s">
        <v>6983</v>
      </c>
      <c r="Y508" s="3405"/>
      <c r="Z508" s="3405"/>
      <c r="AA508" s="3405"/>
      <c r="AB508" s="3405"/>
      <c r="AC508" s="3405"/>
      <c r="AD508" s="3406"/>
      <c r="AE508" s="3404" t="s">
        <v>6984</v>
      </c>
      <c r="AF508" s="3405"/>
      <c r="AG508" s="3405"/>
      <c r="AH508" s="3405"/>
      <c r="AI508" s="3405"/>
      <c r="AJ508" s="3405"/>
      <c r="AK508" s="3406"/>
    </row>
    <row r="509" spans="1:37" ht="39.950000000000003" customHeight="1" thickBot="1" x14ac:dyDescent="0.25">
      <c r="A509" s="3992" t="s">
        <v>1391</v>
      </c>
      <c r="B509" s="3993"/>
      <c r="C509" s="1241">
        <v>42233</v>
      </c>
      <c r="D509" s="1159">
        <v>42234</v>
      </c>
      <c r="E509" s="1159">
        <v>42235</v>
      </c>
      <c r="F509" s="1159">
        <v>42236</v>
      </c>
      <c r="G509" s="1159">
        <v>42237</v>
      </c>
      <c r="H509" s="1241">
        <v>42238</v>
      </c>
      <c r="I509" s="1241">
        <v>42239</v>
      </c>
      <c r="J509" s="1159">
        <v>42240</v>
      </c>
      <c r="K509" s="1159">
        <v>42241</v>
      </c>
      <c r="L509" s="1159">
        <v>42242</v>
      </c>
      <c r="M509" s="1159">
        <v>42243</v>
      </c>
      <c r="N509" s="1159">
        <v>42244</v>
      </c>
      <c r="O509" s="1241">
        <v>42245</v>
      </c>
      <c r="P509" s="1241">
        <v>42246</v>
      </c>
      <c r="Q509" s="1159">
        <v>42247</v>
      </c>
      <c r="R509" s="1159">
        <v>42248</v>
      </c>
      <c r="S509" s="1159">
        <v>42249</v>
      </c>
      <c r="T509" s="1159">
        <v>42250</v>
      </c>
      <c r="U509" s="1159">
        <v>42251</v>
      </c>
      <c r="V509" s="1241">
        <v>42252</v>
      </c>
      <c r="W509" s="1241">
        <v>42253</v>
      </c>
      <c r="X509" s="1159">
        <v>42254</v>
      </c>
      <c r="Y509" s="1159">
        <v>42255</v>
      </c>
      <c r="Z509" s="1159">
        <v>42256</v>
      </c>
      <c r="AA509" s="1159">
        <v>42257</v>
      </c>
      <c r="AB509" s="1159">
        <v>42258</v>
      </c>
      <c r="AC509" s="1241">
        <v>42259</v>
      </c>
      <c r="AD509" s="1241">
        <v>42260</v>
      </c>
      <c r="AE509" s="1159">
        <v>42261</v>
      </c>
      <c r="AF509" s="1159">
        <v>42262</v>
      </c>
      <c r="AG509" s="1159">
        <v>42263</v>
      </c>
      <c r="AH509" s="1159">
        <v>42264</v>
      </c>
      <c r="AI509" s="1159">
        <v>42265</v>
      </c>
      <c r="AJ509" s="1241">
        <v>42266</v>
      </c>
      <c r="AK509" s="1241">
        <v>42267</v>
      </c>
    </row>
    <row r="510" spans="1:37" ht="39.950000000000003" customHeight="1" x14ac:dyDescent="0.2">
      <c r="A510" s="3924" t="s">
        <v>6971</v>
      </c>
      <c r="B510" s="3924"/>
      <c r="C510" s="1310" t="s">
        <v>7225</v>
      </c>
      <c r="D510" s="4102" t="s">
        <v>5589</v>
      </c>
      <c r="E510" s="4103"/>
      <c r="F510" s="4104"/>
      <c r="G510" s="1323" t="s">
        <v>7241</v>
      </c>
      <c r="H510" s="3991"/>
      <c r="I510" s="3991"/>
      <c r="J510" s="3997" t="s">
        <v>7182</v>
      </c>
      <c r="K510" s="3997"/>
      <c r="L510" s="3997"/>
      <c r="M510" s="3997"/>
      <c r="N510" s="3997"/>
      <c r="O510" s="3991"/>
      <c r="P510" s="3991"/>
      <c r="Q510" s="4082" t="s">
        <v>7226</v>
      </c>
      <c r="R510" s="4082"/>
      <c r="S510" s="4082"/>
      <c r="T510" s="4082"/>
      <c r="U510" s="4083"/>
      <c r="V510" s="5159"/>
      <c r="W510" s="5160"/>
      <c r="X510" s="3996" t="s">
        <v>7182</v>
      </c>
      <c r="Y510" s="3997"/>
      <c r="Z510" s="3997"/>
      <c r="AA510" s="3997"/>
      <c r="AB510" s="5156"/>
      <c r="AC510" s="3991"/>
      <c r="AD510" s="3991"/>
      <c r="AE510" s="3996" t="s">
        <v>7182</v>
      </c>
      <c r="AF510" s="3997"/>
      <c r="AG510" s="3997"/>
      <c r="AH510" s="3997"/>
      <c r="AI510" s="5156"/>
      <c r="AJ510" s="3184"/>
      <c r="AK510" s="3184"/>
    </row>
    <row r="511" spans="1:37" ht="39.950000000000003" customHeight="1" x14ac:dyDescent="0.2">
      <c r="A511" s="3932" t="s">
        <v>6632</v>
      </c>
      <c r="B511" s="3933"/>
      <c r="C511" s="4008" t="s">
        <v>7181</v>
      </c>
      <c r="D511" s="4009"/>
      <c r="E511" s="4009"/>
      <c r="F511" s="4009"/>
      <c r="G511" s="4009"/>
      <c r="H511" s="3991"/>
      <c r="I511" s="3991"/>
      <c r="J511" s="4008" t="s">
        <v>7181</v>
      </c>
      <c r="K511" s="4009"/>
      <c r="L511" s="4009"/>
      <c r="M511" s="4009"/>
      <c r="N511" s="4010"/>
      <c r="O511" s="3991"/>
      <c r="P511" s="3991"/>
      <c r="Q511" s="4008" t="s">
        <v>7301</v>
      </c>
      <c r="R511" s="4009"/>
      <c r="S511" s="4009"/>
      <c r="T511" s="4009"/>
      <c r="U511" s="4010"/>
      <c r="V511" s="3663"/>
      <c r="W511" s="3664"/>
      <c r="X511" s="5158" t="s">
        <v>7302</v>
      </c>
      <c r="Y511" s="5158"/>
      <c r="Z511" s="5158"/>
      <c r="AA511" s="5158"/>
      <c r="AB511" s="1324" t="s">
        <v>7278</v>
      </c>
      <c r="AC511" s="3991"/>
      <c r="AD511" s="3991"/>
      <c r="AE511" s="1326" t="s">
        <v>7281</v>
      </c>
      <c r="AF511" s="5163" t="s">
        <v>7230</v>
      </c>
      <c r="AG511" s="5164"/>
      <c r="AH511" s="97"/>
      <c r="AI511" s="80"/>
      <c r="AJ511" s="3184"/>
      <c r="AK511" s="3184"/>
    </row>
    <row r="512" spans="1:37" ht="39.950000000000003" customHeight="1" x14ac:dyDescent="0.2">
      <c r="A512" s="3374" t="s">
        <v>6974</v>
      </c>
      <c r="B512" s="3375"/>
      <c r="C512" s="80"/>
      <c r="D512" s="80"/>
      <c r="E512" s="97"/>
      <c r="F512" s="97"/>
      <c r="G512" s="1255"/>
      <c r="H512" s="3991"/>
      <c r="I512" s="3991"/>
      <c r="J512" s="1270"/>
      <c r="K512" s="80"/>
      <c r="L512" s="97"/>
      <c r="M512" s="97"/>
      <c r="N512" s="1255"/>
      <c r="O512" s="3991"/>
      <c r="P512" s="3991"/>
      <c r="Q512" s="1270"/>
      <c r="R512" s="1270"/>
      <c r="S512" s="1270"/>
      <c r="T512" s="1270"/>
      <c r="U512" s="1270"/>
      <c r="V512" s="3663"/>
      <c r="W512" s="3664"/>
      <c r="X512" s="1270"/>
      <c r="Y512" s="4506" t="s">
        <v>7289</v>
      </c>
      <c r="Z512" s="4507"/>
      <c r="AC512" s="3991"/>
      <c r="AD512" s="3991"/>
      <c r="AE512" s="80"/>
      <c r="AF512" s="80"/>
      <c r="AG512" s="97"/>
      <c r="AH512" s="97"/>
      <c r="AI512" s="80"/>
      <c r="AJ512" s="3184"/>
      <c r="AK512" s="3184"/>
    </row>
    <row r="513" spans="1:37" ht="39.950000000000003" customHeight="1" x14ac:dyDescent="0.2">
      <c r="A513" s="3932" t="s">
        <v>6973</v>
      </c>
      <c r="B513" s="3933"/>
      <c r="C513" s="80"/>
      <c r="D513" s="80"/>
      <c r="E513" s="4025" t="s">
        <v>7231</v>
      </c>
      <c r="F513" s="4095"/>
      <c r="G513" s="1255"/>
      <c r="H513" s="3991"/>
      <c r="I513" s="3991"/>
      <c r="J513" s="1270"/>
      <c r="K513" s="80"/>
      <c r="L513" s="97"/>
      <c r="M513" s="97"/>
      <c r="N513" s="1255"/>
      <c r="O513" s="3991"/>
      <c r="P513" s="3991"/>
      <c r="Q513" s="1270"/>
      <c r="R513" s="1324" t="s">
        <v>7279</v>
      </c>
      <c r="S513" s="97"/>
      <c r="T513" s="97"/>
      <c r="U513" s="1255"/>
      <c r="V513" s="3663"/>
      <c r="W513" s="3664"/>
      <c r="X513" s="1270"/>
      <c r="Y513" s="80"/>
      <c r="Z513" s="97"/>
      <c r="AA513" s="97"/>
      <c r="AB513" s="97"/>
      <c r="AC513" s="3991"/>
      <c r="AD513" s="3991"/>
      <c r="AE513" s="80"/>
      <c r="AF513" s="80"/>
      <c r="AG513" s="97"/>
      <c r="AH513" s="4209" t="s">
        <v>7284</v>
      </c>
      <c r="AI513" s="4210"/>
      <c r="AJ513" s="3184"/>
      <c r="AK513" s="3184"/>
    </row>
    <row r="514" spans="1:37" ht="39.950000000000003" customHeight="1" x14ac:dyDescent="0.2">
      <c r="A514" s="3932" t="s">
        <v>6972</v>
      </c>
      <c r="B514" s="3933"/>
      <c r="C514" s="5140" t="s">
        <v>7259</v>
      </c>
      <c r="D514" s="5141"/>
      <c r="E514" s="5141"/>
      <c r="F514" s="5142"/>
      <c r="G514" s="1322" t="s">
        <v>6294</v>
      </c>
      <c r="H514" s="3991"/>
      <c r="I514" s="3991"/>
      <c r="K514" s="80"/>
      <c r="L514" s="97"/>
      <c r="M514" s="97"/>
      <c r="N514" s="1255"/>
      <c r="O514" s="3991"/>
      <c r="P514" s="3991"/>
      <c r="Q514" s="1322" t="s">
        <v>6294</v>
      </c>
      <c r="R514" s="3999" t="s">
        <v>7280</v>
      </c>
      <c r="S514" s="3999"/>
      <c r="T514" s="3999"/>
      <c r="U514" s="5150"/>
      <c r="V514" s="3663"/>
      <c r="W514" s="3664"/>
      <c r="X514" s="3960" t="s">
        <v>7186</v>
      </c>
      <c r="Y514" s="5157"/>
      <c r="Z514" s="3959" t="s">
        <v>7273</v>
      </c>
      <c r="AA514" s="4099"/>
      <c r="AB514" s="3960"/>
      <c r="AC514" s="3991"/>
      <c r="AD514" s="3991"/>
      <c r="AE514" s="3959" t="s">
        <v>7303</v>
      </c>
      <c r="AF514" s="4099"/>
      <c r="AG514" s="4099"/>
      <c r="AH514" s="97"/>
      <c r="AI514" s="80"/>
      <c r="AJ514" s="3184"/>
      <c r="AK514" s="3184"/>
    </row>
    <row r="515" spans="1:37" ht="39.950000000000003" customHeight="1" thickBot="1" x14ac:dyDescent="0.25">
      <c r="A515" s="3374" t="s">
        <v>6484</v>
      </c>
      <c r="B515" s="3375"/>
      <c r="C515" s="3953" t="s">
        <v>6925</v>
      </c>
      <c r="D515" s="3953"/>
      <c r="E515" s="3953"/>
      <c r="F515" s="3953"/>
      <c r="G515" s="3953"/>
      <c r="H515" s="3991"/>
      <c r="I515" s="3991"/>
      <c r="J515" s="3953" t="s">
        <v>6925</v>
      </c>
      <c r="K515" s="3953"/>
      <c r="L515" s="3953"/>
      <c r="M515" s="3953"/>
      <c r="N515" s="3953"/>
      <c r="O515" s="3991"/>
      <c r="P515" s="3991"/>
      <c r="Q515" s="3953" t="s">
        <v>6925</v>
      </c>
      <c r="R515" s="3953"/>
      <c r="S515" s="3953"/>
      <c r="T515" s="3953"/>
      <c r="U515" s="3953"/>
      <c r="V515" s="3663"/>
      <c r="W515" s="3664"/>
      <c r="X515" s="3953" t="s">
        <v>6925</v>
      </c>
      <c r="Y515" s="3953"/>
      <c r="Z515" s="3953"/>
      <c r="AA515" s="3953"/>
      <c r="AB515" s="3953"/>
      <c r="AC515" s="3991"/>
      <c r="AD515" s="3991"/>
      <c r="AE515" s="3953" t="s">
        <v>6925</v>
      </c>
      <c r="AF515" s="3953"/>
      <c r="AG515" s="3953"/>
      <c r="AH515" s="3953"/>
      <c r="AI515" s="3953"/>
      <c r="AJ515" s="3184"/>
      <c r="AK515" s="3184"/>
    </row>
    <row r="516" spans="1:37" ht="39.950000000000003" customHeight="1" thickBot="1" x14ac:dyDescent="0.25">
      <c r="A516" s="3374" t="s">
        <v>6485</v>
      </c>
      <c r="B516" s="3375"/>
      <c r="C516" s="1321" t="s">
        <v>5189</v>
      </c>
      <c r="D516" s="3944" t="s">
        <v>6160</v>
      </c>
      <c r="E516" s="3945"/>
      <c r="F516" s="5143" t="s">
        <v>5189</v>
      </c>
      <c r="G516" s="5144"/>
      <c r="H516" s="3991"/>
      <c r="I516" s="3991"/>
      <c r="J516" s="3761" t="s">
        <v>5189</v>
      </c>
      <c r="K516" s="3761"/>
      <c r="L516" s="3761"/>
      <c r="M516" s="3761"/>
      <c r="N516" s="3761"/>
      <c r="O516" s="3991"/>
      <c r="P516" s="3991"/>
      <c r="Q516" s="3761" t="s">
        <v>5189</v>
      </c>
      <c r="R516" s="3761"/>
      <c r="S516" s="3761"/>
      <c r="T516" s="3761"/>
      <c r="U516" s="3761"/>
      <c r="V516" s="3663"/>
      <c r="W516" s="3664"/>
      <c r="X516" s="3761" t="s">
        <v>5189</v>
      </c>
      <c r="Y516" s="3761"/>
      <c r="Z516" s="3761"/>
      <c r="AA516" s="3761"/>
      <c r="AB516" s="3761"/>
      <c r="AC516" s="3991"/>
      <c r="AD516" s="3991"/>
      <c r="AE516" s="3761" t="s">
        <v>5189</v>
      </c>
      <c r="AF516" s="3761"/>
      <c r="AG516" s="3761"/>
      <c r="AH516" s="3761"/>
      <c r="AI516" s="3761"/>
      <c r="AJ516" s="3184"/>
      <c r="AK516" s="3184"/>
    </row>
    <row r="517" spans="1:37" ht="39.950000000000003" customHeight="1" x14ac:dyDescent="0.2">
      <c r="A517" s="3374" t="s">
        <v>6486</v>
      </c>
      <c r="B517" s="3375"/>
      <c r="C517" s="3944" t="s">
        <v>6160</v>
      </c>
      <c r="D517" s="3945"/>
      <c r="E517" s="3763">
        <v>136900</v>
      </c>
      <c r="F517" s="3763"/>
      <c r="G517" s="3763"/>
      <c r="H517" s="3991"/>
      <c r="I517" s="3991"/>
      <c r="J517" s="3704">
        <v>136900</v>
      </c>
      <c r="K517" s="3704"/>
      <c r="L517" s="3704"/>
      <c r="M517" s="3704"/>
      <c r="N517" s="3704"/>
      <c r="O517" s="3991"/>
      <c r="P517" s="3991"/>
      <c r="Q517" s="3704">
        <v>136900</v>
      </c>
      <c r="R517" s="3704"/>
      <c r="S517" s="3704"/>
      <c r="T517" s="3704"/>
      <c r="U517" s="3704"/>
      <c r="V517" s="3663"/>
      <c r="W517" s="3664"/>
      <c r="X517" s="3704">
        <v>136900</v>
      </c>
      <c r="Y517" s="3704"/>
      <c r="Z517" s="3704"/>
      <c r="AA517" s="3704"/>
      <c r="AB517" s="3704"/>
      <c r="AC517" s="3991"/>
      <c r="AD517" s="3991"/>
      <c r="AE517" s="3704">
        <v>136900</v>
      </c>
      <c r="AF517" s="3704"/>
      <c r="AG517" s="3704"/>
      <c r="AH517" s="3704"/>
      <c r="AI517" s="3704"/>
      <c r="AJ517" s="3184"/>
      <c r="AK517" s="3184"/>
    </row>
    <row r="518" spans="1:37" ht="39.950000000000003" customHeight="1" x14ac:dyDescent="0.2">
      <c r="A518" s="3374" t="s">
        <v>6487</v>
      </c>
      <c r="B518" s="3375"/>
      <c r="C518" s="3704">
        <v>136900</v>
      </c>
      <c r="D518" s="3704"/>
      <c r="E518" s="3704"/>
      <c r="F518" s="3704"/>
      <c r="G518" s="3704"/>
      <c r="H518" s="3991"/>
      <c r="I518" s="3991"/>
      <c r="J518" s="3704">
        <v>136900</v>
      </c>
      <c r="K518" s="3704"/>
      <c r="L518" s="3704"/>
      <c r="M518" s="3704"/>
      <c r="N518" s="3704"/>
      <c r="O518" s="3991"/>
      <c r="P518" s="3991"/>
      <c r="Q518" s="3704">
        <v>136900</v>
      </c>
      <c r="R518" s="3704"/>
      <c r="S518" s="3704"/>
      <c r="T518" s="3704"/>
      <c r="U518" s="3704"/>
      <c r="V518" s="3663"/>
      <c r="W518" s="3664"/>
      <c r="X518" s="3704">
        <v>136900</v>
      </c>
      <c r="Y518" s="3704"/>
      <c r="Z518" s="3704"/>
      <c r="AA518" s="3704"/>
      <c r="AB518" s="3704"/>
      <c r="AC518" s="3991"/>
      <c r="AD518" s="3991"/>
      <c r="AE518" s="3704">
        <v>136900</v>
      </c>
      <c r="AF518" s="3704"/>
      <c r="AG518" s="3704"/>
      <c r="AH518" s="3704"/>
      <c r="AI518" s="3704"/>
      <c r="AJ518" s="3184"/>
      <c r="AK518" s="3184"/>
    </row>
    <row r="519" spans="1:37" ht="39.950000000000003" customHeight="1" x14ac:dyDescent="0.2">
      <c r="A519" s="3374" t="s">
        <v>6488</v>
      </c>
      <c r="B519" s="3375"/>
      <c r="C519" s="3962" t="s">
        <v>7047</v>
      </c>
      <c r="D519" s="4021"/>
      <c r="E519" s="4021"/>
      <c r="F519" s="4021"/>
      <c r="G519" s="4021"/>
      <c r="H519" s="3991"/>
      <c r="I519" s="3991"/>
      <c r="J519" s="4021" t="s">
        <v>7047</v>
      </c>
      <c r="K519" s="4021"/>
      <c r="L519" s="4021"/>
      <c r="M519" s="4021"/>
      <c r="N519" s="4021"/>
      <c r="O519" s="3991"/>
      <c r="P519" s="3991"/>
      <c r="Q519" s="4021" t="s">
        <v>7047</v>
      </c>
      <c r="R519" s="4021"/>
      <c r="S519" s="4021"/>
      <c r="T519" s="4021"/>
      <c r="U519" s="4021"/>
      <c r="V519" s="3663"/>
      <c r="W519" s="3664"/>
      <c r="X519" s="4021" t="s">
        <v>7047</v>
      </c>
      <c r="Y519" s="4021"/>
      <c r="Z519" s="4021"/>
      <c r="AA519" s="4021"/>
      <c r="AB519" s="4021"/>
      <c r="AC519" s="3991"/>
      <c r="AD519" s="3991"/>
      <c r="AE519" s="4021" t="s">
        <v>7047</v>
      </c>
      <c r="AF519" s="4021"/>
      <c r="AG519" s="4021"/>
      <c r="AH519" s="4021"/>
      <c r="AI519" s="4021"/>
      <c r="AJ519" s="3184"/>
      <c r="AK519" s="3184"/>
    </row>
    <row r="520" spans="1:37" ht="39.950000000000003" customHeight="1" x14ac:dyDescent="0.2">
      <c r="A520" s="3481" t="s">
        <v>6875</v>
      </c>
      <c r="B520" s="3482"/>
      <c r="C520" s="3962" t="s">
        <v>7047</v>
      </c>
      <c r="D520" s="4021"/>
      <c r="E520" s="4021"/>
      <c r="F520" s="4021"/>
      <c r="G520" s="4021"/>
      <c r="H520" s="3991"/>
      <c r="I520" s="3991"/>
      <c r="J520" s="4021" t="s">
        <v>7047</v>
      </c>
      <c r="K520" s="4021"/>
      <c r="L520" s="4021"/>
      <c r="M520" s="4021"/>
      <c r="N520" s="4021"/>
      <c r="O520" s="3991"/>
      <c r="P520" s="3991"/>
      <c r="Q520" s="4021" t="s">
        <v>7047</v>
      </c>
      <c r="R520" s="4021"/>
      <c r="S520" s="4021"/>
      <c r="T520" s="4021"/>
      <c r="U520" s="4021"/>
      <c r="V520" s="3663"/>
      <c r="W520" s="3664"/>
      <c r="X520" s="4021" t="s">
        <v>7047</v>
      </c>
      <c r="Y520" s="4021"/>
      <c r="Z520" s="4021"/>
      <c r="AA520" s="4021"/>
      <c r="AB520" s="4021"/>
      <c r="AC520" s="3991"/>
      <c r="AD520" s="3991"/>
      <c r="AE520" s="4021" t="s">
        <v>7047</v>
      </c>
      <c r="AF520" s="4021"/>
      <c r="AG520" s="4021"/>
      <c r="AH520" s="4021"/>
      <c r="AI520" s="4021"/>
      <c r="AJ520" s="3184"/>
      <c r="AK520" s="3184"/>
    </row>
    <row r="521" spans="1:37" ht="39.950000000000003" customHeight="1" x14ac:dyDescent="0.2">
      <c r="A521" s="3396" t="s">
        <v>6876</v>
      </c>
      <c r="B521" s="3397"/>
      <c r="C521" s="3763">
        <v>136900</v>
      </c>
      <c r="D521" s="3763"/>
      <c r="E521" s="4077" t="s">
        <v>5189</v>
      </c>
      <c r="F521" s="4226"/>
      <c r="G521" s="4078"/>
      <c r="H521" s="3991"/>
      <c r="I521" s="3991"/>
      <c r="J521" s="3761" t="s">
        <v>5189</v>
      </c>
      <c r="K521" s="3761"/>
      <c r="L521" s="3761"/>
      <c r="M521" s="3761"/>
      <c r="N521" s="3761"/>
      <c r="O521" s="3991"/>
      <c r="P521" s="3991"/>
      <c r="Q521" s="3761" t="s">
        <v>5189</v>
      </c>
      <c r="R521" s="3761"/>
      <c r="S521" s="3761"/>
      <c r="T521" s="3761"/>
      <c r="U521" s="3761"/>
      <c r="V521" s="3663"/>
      <c r="W521" s="3664"/>
      <c r="X521" s="3761" t="s">
        <v>5189</v>
      </c>
      <c r="Y521" s="3761"/>
      <c r="Z521" s="3761"/>
      <c r="AA521" s="3761"/>
      <c r="AB521" s="3761"/>
      <c r="AC521" s="3991"/>
      <c r="AD521" s="3991"/>
      <c r="AE521" s="3761" t="s">
        <v>5189</v>
      </c>
      <c r="AF521" s="3761"/>
      <c r="AG521" s="3761"/>
      <c r="AH521" s="3761"/>
      <c r="AI521" s="3761"/>
      <c r="AJ521" s="3184"/>
      <c r="AK521" s="3184"/>
    </row>
    <row r="522" spans="1:37" ht="39.950000000000003" customHeight="1" x14ac:dyDescent="0.2">
      <c r="A522" s="3374" t="s">
        <v>6491</v>
      </c>
      <c r="B522" s="3375"/>
      <c r="C522" s="3322">
        <v>136900</v>
      </c>
      <c r="D522" s="3704"/>
      <c r="E522" s="3704"/>
      <c r="F522" s="3704"/>
      <c r="G522" s="3704"/>
      <c r="H522" s="3991"/>
      <c r="I522" s="3991"/>
      <c r="J522" s="3704">
        <v>136900</v>
      </c>
      <c r="K522" s="3704"/>
      <c r="L522" s="3704"/>
      <c r="M522" s="3704"/>
      <c r="N522" s="3704"/>
      <c r="O522" s="3991"/>
      <c r="P522" s="3991"/>
      <c r="Q522" s="3704">
        <v>136900</v>
      </c>
      <c r="R522" s="3704"/>
      <c r="S522" s="3704"/>
      <c r="T522" s="3704"/>
      <c r="U522" s="3704"/>
      <c r="V522" s="3663"/>
      <c r="W522" s="3664"/>
      <c r="X522" s="3322">
        <v>136900</v>
      </c>
      <c r="Y522" s="3704"/>
      <c r="Z522" s="3704"/>
      <c r="AA522" s="4187" t="s">
        <v>6852</v>
      </c>
      <c r="AB522" s="4187"/>
      <c r="AC522" s="3991"/>
      <c r="AD522" s="3991"/>
      <c r="AE522" s="3983" t="s">
        <v>6852</v>
      </c>
      <c r="AF522" s="3969"/>
      <c r="AG522" s="3969"/>
      <c r="AH522" s="3969"/>
      <c r="AI522" s="3970"/>
      <c r="AJ522" s="3184"/>
      <c r="AK522" s="3184"/>
    </row>
    <row r="523" spans="1:37" ht="39.950000000000003" customHeight="1" x14ac:dyDescent="0.2">
      <c r="A523" s="3481" t="s">
        <v>6879</v>
      </c>
      <c r="B523" s="3482"/>
      <c r="C523" s="3704">
        <v>136900</v>
      </c>
      <c r="D523" s="3704"/>
      <c r="E523" s="3704"/>
      <c r="F523" s="3704"/>
      <c r="G523" s="3704"/>
      <c r="H523" s="3991"/>
      <c r="I523" s="3991"/>
      <c r="J523" s="3704">
        <v>136900</v>
      </c>
      <c r="K523" s="3704"/>
      <c r="L523" s="3704"/>
      <c r="M523" s="3704"/>
      <c r="N523" s="3704"/>
      <c r="O523" s="3991"/>
      <c r="P523" s="3991"/>
      <c r="Q523" s="3704">
        <v>136900</v>
      </c>
      <c r="R523" s="3704"/>
      <c r="S523" s="3704"/>
      <c r="T523" s="3704"/>
      <c r="U523" s="3704"/>
      <c r="V523" s="3663"/>
      <c r="W523" s="3664"/>
      <c r="X523" s="3704">
        <v>136900</v>
      </c>
      <c r="Y523" s="3704"/>
      <c r="Z523" s="3704"/>
      <c r="AA523" s="3704"/>
      <c r="AB523" s="3704"/>
      <c r="AC523" s="3991"/>
      <c r="AD523" s="3991"/>
      <c r="AE523" s="3704">
        <v>136900</v>
      </c>
      <c r="AF523" s="3704"/>
      <c r="AG523" s="3704"/>
      <c r="AH523" s="3704"/>
      <c r="AI523" s="3704"/>
      <c r="AJ523" s="3184"/>
      <c r="AK523" s="3184"/>
    </row>
    <row r="524" spans="1:37" ht="39.950000000000003" customHeight="1" x14ac:dyDescent="0.2">
      <c r="A524" s="3374" t="s">
        <v>6493</v>
      </c>
      <c r="B524" s="3375"/>
      <c r="C524" s="3354" t="s">
        <v>4485</v>
      </c>
      <c r="D524" s="3355"/>
      <c r="E524" s="3355"/>
      <c r="F524" s="3355"/>
      <c r="G524" s="3355"/>
      <c r="H524" s="3991"/>
      <c r="I524" s="3991"/>
      <c r="J524" s="3355" t="s">
        <v>4485</v>
      </c>
      <c r="K524" s="3355"/>
      <c r="L524" s="3355"/>
      <c r="M524" s="3355"/>
      <c r="N524" s="3355"/>
      <c r="O524" s="3991"/>
      <c r="P524" s="3991"/>
      <c r="Q524" s="3355" t="s">
        <v>4485</v>
      </c>
      <c r="R524" s="3355"/>
      <c r="S524" s="3355"/>
      <c r="T524" s="3355"/>
      <c r="U524" s="3355"/>
      <c r="V524" s="3663"/>
      <c r="W524" s="3664"/>
      <c r="X524" s="3355" t="s">
        <v>4485</v>
      </c>
      <c r="Y524" s="3355"/>
      <c r="Z524" s="3355"/>
      <c r="AA524" s="3355"/>
      <c r="AB524" s="3355"/>
      <c r="AC524" s="3991"/>
      <c r="AD524" s="3991"/>
      <c r="AE524" s="5173" t="s">
        <v>5589</v>
      </c>
      <c r="AF524" s="5174"/>
      <c r="AG524" s="5174"/>
      <c r="AH524" s="5174"/>
      <c r="AI524" s="5175"/>
      <c r="AJ524" s="3184"/>
      <c r="AK524" s="3184"/>
    </row>
    <row r="525" spans="1:37" ht="39.950000000000003" customHeight="1" x14ac:dyDescent="0.2">
      <c r="A525" s="3376" t="s">
        <v>6877</v>
      </c>
      <c r="B525" s="3377"/>
      <c r="C525" s="3763">
        <v>136900</v>
      </c>
      <c r="D525" s="3763"/>
      <c r="E525" s="4025" t="s">
        <v>7240</v>
      </c>
      <c r="F525" s="4095"/>
      <c r="G525" s="1320" t="s">
        <v>5189</v>
      </c>
      <c r="H525" s="3991"/>
      <c r="I525" s="3991"/>
      <c r="J525" s="3760" t="s">
        <v>5189</v>
      </c>
      <c r="K525" s="3761"/>
      <c r="L525" s="3761"/>
      <c r="M525" s="3761"/>
      <c r="N525" s="3762"/>
      <c r="O525" s="3991"/>
      <c r="P525" s="3991"/>
      <c r="Q525" s="3761" t="s">
        <v>5189</v>
      </c>
      <c r="R525" s="3761"/>
      <c r="S525" s="3761"/>
      <c r="T525" s="3761"/>
      <c r="U525" s="3761"/>
      <c r="V525" s="3663"/>
      <c r="W525" s="3664"/>
      <c r="X525" s="3761" t="s">
        <v>5189</v>
      </c>
      <c r="Y525" s="3761"/>
      <c r="Z525" s="3761"/>
      <c r="AA525" s="3761"/>
      <c r="AB525" s="3761"/>
      <c r="AC525" s="3991"/>
      <c r="AD525" s="3991"/>
      <c r="AE525" s="3761" t="s">
        <v>5189</v>
      </c>
      <c r="AF525" s="3761"/>
      <c r="AG525" s="3761"/>
      <c r="AH525" s="3761"/>
      <c r="AI525" s="3761"/>
      <c r="AJ525" s="3184"/>
      <c r="AK525" s="3184"/>
    </row>
    <row r="526" spans="1:37" ht="39.950000000000003" customHeight="1" thickBot="1" x14ac:dyDescent="0.25">
      <c r="A526" s="3481" t="s">
        <v>6878</v>
      </c>
      <c r="B526" s="3482"/>
      <c r="C526" s="4057" t="s">
        <v>6934</v>
      </c>
      <c r="D526" s="4058"/>
      <c r="E526" s="4058"/>
      <c r="F526" s="4059"/>
      <c r="G526" s="1324" t="s">
        <v>7231</v>
      </c>
      <c r="H526" s="3991"/>
      <c r="I526" s="3991"/>
      <c r="J526" s="4057" t="s">
        <v>6934</v>
      </c>
      <c r="K526" s="4058"/>
      <c r="L526" s="4058"/>
      <c r="M526" s="4059"/>
      <c r="N526" s="97"/>
      <c r="O526" s="3991"/>
      <c r="P526" s="3991"/>
      <c r="R526" s="80"/>
      <c r="S526" s="97"/>
      <c r="T526" s="97"/>
      <c r="U526" s="1255"/>
      <c r="V526" s="3754"/>
      <c r="W526" s="3861"/>
      <c r="X526" s="80"/>
      <c r="Y526" s="80"/>
      <c r="Z526" s="97"/>
      <c r="AA526" s="97"/>
      <c r="AB526" s="1255"/>
      <c r="AC526" s="3991"/>
      <c r="AD526" s="3991"/>
      <c r="AE526" s="12"/>
      <c r="AF526" s="80"/>
      <c r="AG526" s="97"/>
      <c r="AH526" s="97"/>
      <c r="AI526" s="80"/>
      <c r="AJ526" s="3184"/>
      <c r="AK526" s="3184"/>
    </row>
    <row r="527" spans="1:37" ht="39.950000000000003" customHeight="1" thickBot="1" x14ac:dyDescent="0.3">
      <c r="A527" s="1">
        <v>1</v>
      </c>
      <c r="B527" s="1307" t="s">
        <v>5497</v>
      </c>
      <c r="C527" s="804"/>
      <c r="D527" s="12"/>
      <c r="E527" s="3732" t="s">
        <v>6784</v>
      </c>
      <c r="F527" s="3733"/>
      <c r="G527" s="3734"/>
      <c r="H527" s="710"/>
      <c r="I527" s="710"/>
      <c r="J527" s="4033" t="s">
        <v>7224</v>
      </c>
      <c r="K527" s="4034"/>
      <c r="L527" s="4035"/>
      <c r="N527" s="1314" t="s">
        <v>7275</v>
      </c>
      <c r="O527" s="710"/>
      <c r="P527" s="710"/>
      <c r="Q527" s="5176" t="s">
        <v>7275</v>
      </c>
      <c r="R527" s="4127"/>
      <c r="S527" s="4125" t="s">
        <v>7232</v>
      </c>
      <c r="T527" s="4126"/>
      <c r="U527" s="4127"/>
      <c r="V527" s="710"/>
      <c r="W527" s="710"/>
      <c r="X527" s="1313" t="s">
        <v>7232</v>
      </c>
      <c r="Y527" s="12"/>
      <c r="Z527" s="12"/>
      <c r="AA527" s="12"/>
      <c r="AB527" s="12"/>
      <c r="AC527" s="710"/>
      <c r="AD527" s="710"/>
      <c r="AE527" s="12"/>
      <c r="AF527" s="12"/>
      <c r="AG527" s="1333"/>
      <c r="AH527" s="5168" t="s">
        <v>7242</v>
      </c>
      <c r="AI527" s="5169"/>
      <c r="AJ527" s="710"/>
      <c r="AK527" s="710"/>
    </row>
    <row r="528" spans="1:37" ht="39.950000000000003" customHeight="1" thickBot="1" x14ac:dyDescent="0.25">
      <c r="A528" s="797">
        <v>2</v>
      </c>
      <c r="B528" s="824" t="s">
        <v>5497</v>
      </c>
      <c r="C528" s="1308"/>
      <c r="D528" s="867"/>
      <c r="E528" s="1290"/>
      <c r="F528" s="286"/>
      <c r="G528" s="1291"/>
      <c r="H528" s="1050"/>
      <c r="I528" s="1050"/>
      <c r="J528" s="4033" t="s">
        <v>7224</v>
      </c>
      <c r="K528" s="4034"/>
      <c r="L528" s="4035"/>
      <c r="N528" s="1309"/>
      <c r="O528" s="1050"/>
      <c r="P528" s="1050"/>
      <c r="Q528" s="214"/>
      <c r="R528" s="214"/>
      <c r="S528" s="214"/>
      <c r="T528" s="214"/>
      <c r="U528" s="1291"/>
      <c r="V528" s="1050"/>
      <c r="W528" s="1050"/>
      <c r="X528" s="4081" t="s">
        <v>7226</v>
      </c>
      <c r="Y528" s="4082"/>
      <c r="Z528" s="4082"/>
      <c r="AA528" s="4082"/>
      <c r="AB528" s="1311"/>
      <c r="AC528" s="1050"/>
      <c r="AD528" s="1050"/>
      <c r="AE528" s="12"/>
      <c r="AF528" s="4036" t="s">
        <v>7216</v>
      </c>
      <c r="AG528" s="4037"/>
      <c r="AH528" s="4037"/>
      <c r="AI528" s="4038"/>
      <c r="AJ528" s="1050"/>
      <c r="AK528" s="1292"/>
    </row>
    <row r="529" spans="1:37" ht="39.950000000000003" customHeight="1" thickBot="1" x14ac:dyDescent="0.25">
      <c r="A529" s="797"/>
      <c r="B529" s="797" t="s">
        <v>5498</v>
      </c>
      <c r="C529" s="4225" t="s">
        <v>7217</v>
      </c>
      <c r="D529" s="3338"/>
      <c r="E529" s="904"/>
      <c r="F529" s="862"/>
      <c r="G529" s="879"/>
      <c r="H529" s="1032"/>
      <c r="I529" s="710"/>
      <c r="J529" s="4033" t="s">
        <v>7224</v>
      </c>
      <c r="K529" s="4034"/>
      <c r="L529" s="4035"/>
      <c r="M529" s="1325" t="s">
        <v>6784</v>
      </c>
      <c r="N529" s="1325" t="s">
        <v>6784</v>
      </c>
      <c r="O529" s="1032"/>
      <c r="P529" s="710"/>
      <c r="Q529" s="12"/>
      <c r="R529" s="12"/>
      <c r="S529" s="12"/>
      <c r="T529" s="1206" t="s">
        <v>7215</v>
      </c>
      <c r="U529" s="1314" t="s">
        <v>7215</v>
      </c>
      <c r="V529" s="1039"/>
      <c r="W529" s="1042"/>
      <c r="X529" s="12"/>
      <c r="Y529" s="1120" t="s">
        <v>7232</v>
      </c>
      <c r="Z529" s="1329" t="s">
        <v>7219</v>
      </c>
      <c r="AA529" s="1120" t="s">
        <v>7232</v>
      </c>
      <c r="AB529" s="1312" t="s">
        <v>7226</v>
      </c>
      <c r="AC529" s="710"/>
      <c r="AD529" s="710"/>
      <c r="AE529" s="3977" t="s">
        <v>7219</v>
      </c>
      <c r="AF529" s="3978"/>
      <c r="AG529" s="12"/>
      <c r="AH529" s="12"/>
      <c r="AJ529" s="710"/>
      <c r="AK529" s="1046"/>
    </row>
    <row r="530" spans="1:37" ht="39.950000000000003" customHeight="1" thickBot="1" x14ac:dyDescent="0.25">
      <c r="A530" s="797"/>
      <c r="B530" s="808" t="s">
        <v>5499</v>
      </c>
      <c r="C530" s="804"/>
      <c r="D530" s="12"/>
      <c r="E530" s="4225" t="s">
        <v>7217</v>
      </c>
      <c r="F530" s="3337"/>
      <c r="G530" s="3338"/>
      <c r="H530" s="1032"/>
      <c r="I530" s="1033"/>
      <c r="J530" s="1304" t="s">
        <v>7217</v>
      </c>
      <c r="K530" s="880"/>
      <c r="L530" s="880"/>
      <c r="M530" s="880"/>
      <c r="N530" s="880"/>
      <c r="O530" s="710"/>
      <c r="P530" s="710"/>
      <c r="Q530" s="12"/>
      <c r="R530" s="12"/>
      <c r="S530" s="12"/>
      <c r="V530" s="1044"/>
      <c r="W530" s="1044"/>
      <c r="X530" s="12"/>
      <c r="Y530" s="12"/>
      <c r="Z530" s="871"/>
      <c r="AA530" s="871"/>
      <c r="AC530" s="710"/>
      <c r="AD530" s="710"/>
      <c r="AE530" s="871"/>
      <c r="AF530" s="3977" t="s">
        <v>7219</v>
      </c>
      <c r="AG530" s="4118"/>
      <c r="AH530" s="4118"/>
      <c r="AI530" s="3978"/>
      <c r="AJ530" s="710"/>
      <c r="AK530" s="1046"/>
    </row>
    <row r="531" spans="1:37" ht="39.950000000000003" customHeight="1" thickBot="1" x14ac:dyDescent="0.25">
      <c r="A531" s="809"/>
      <c r="B531" s="810"/>
      <c r="C531" s="811"/>
      <c r="D531" s="887"/>
      <c r="E531" s="906"/>
      <c r="F531" s="889"/>
      <c r="G531" s="889"/>
      <c r="H531" s="1034"/>
      <c r="I531" s="1034"/>
      <c r="J531" s="909"/>
      <c r="K531" s="214"/>
      <c r="L531" s="214"/>
      <c r="M531" s="214"/>
      <c r="N531" s="214"/>
      <c r="O531" s="1040"/>
      <c r="P531" s="1040"/>
      <c r="Q531" s="451"/>
      <c r="R531" s="451"/>
      <c r="S531" s="891"/>
      <c r="T531" s="891"/>
      <c r="U531" s="891"/>
      <c r="V531" s="1045"/>
      <c r="W531" s="1045"/>
      <c r="X531" s="829"/>
      <c r="Y531" s="12"/>
      <c r="Z531" s="12"/>
      <c r="AA531" s="12"/>
      <c r="AB531" s="451"/>
      <c r="AC531" s="1040"/>
      <c r="AD531" s="1040"/>
      <c r="AE531" s="12"/>
      <c r="AF531" s="12"/>
      <c r="AG531" s="12"/>
      <c r="AH531" s="12"/>
      <c r="AI531" s="12"/>
      <c r="AJ531" s="1040"/>
      <c r="AK531" s="1047"/>
    </row>
    <row r="532" spans="1:37" ht="39.950000000000003" customHeight="1" x14ac:dyDescent="0.2">
      <c r="A532" s="815"/>
      <c r="B532" s="822" t="s">
        <v>5500</v>
      </c>
      <c r="C532" s="3994" t="s">
        <v>7270</v>
      </c>
      <c r="D532" s="3995"/>
      <c r="E532" s="1328"/>
      <c r="F532" s="1328"/>
      <c r="G532" s="1328"/>
      <c r="H532" s="5130" t="s">
        <v>7216</v>
      </c>
      <c r="I532" s="5131"/>
      <c r="J532" s="3987" t="s">
        <v>7277</v>
      </c>
      <c r="K532" s="3571"/>
      <c r="L532" s="3988" t="s">
        <v>7196</v>
      </c>
      <c r="M532" s="3989"/>
      <c r="N532" s="3989"/>
      <c r="O532" s="3989"/>
      <c r="P532" s="3990"/>
      <c r="Q532" s="3953" t="s">
        <v>7243</v>
      </c>
      <c r="R532" s="3953"/>
      <c r="S532" s="3953"/>
      <c r="T532" s="3953"/>
      <c r="U532" s="3953"/>
      <c r="V532" s="4025" t="s">
        <v>7240</v>
      </c>
      <c r="W532" s="4095"/>
      <c r="X532" s="4006" t="s">
        <v>7231</v>
      </c>
      <c r="Y532" s="4007"/>
      <c r="AB532" s="360"/>
      <c r="AC532" s="360"/>
      <c r="AD532" s="360"/>
      <c r="AJ532" s="360"/>
      <c r="AK532" s="817"/>
    </row>
    <row r="533" spans="1:37" ht="39.950000000000003" customHeight="1" thickBot="1" x14ac:dyDescent="0.25">
      <c r="A533" s="818"/>
      <c r="B533" s="823"/>
      <c r="D533" s="893"/>
      <c r="E533" s="1327"/>
      <c r="F533" s="896"/>
      <c r="G533" s="896"/>
      <c r="K533" s="2"/>
      <c r="AK533" s="819"/>
    </row>
    <row r="534" spans="1:37" ht="39.950000000000003" customHeight="1" thickBot="1" x14ac:dyDescent="0.25">
      <c r="A534" s="3477"/>
      <c r="B534" s="3478"/>
      <c r="C534" s="3404" t="s">
        <v>6985</v>
      </c>
      <c r="D534" s="3405"/>
      <c r="E534" s="3405"/>
      <c r="F534" s="3405"/>
      <c r="G534" s="3405"/>
      <c r="H534" s="3405"/>
      <c r="I534" s="3406"/>
      <c r="J534" s="3404" t="s">
        <v>6986</v>
      </c>
      <c r="K534" s="3405"/>
      <c r="L534" s="3405"/>
      <c r="M534" s="3405"/>
      <c r="N534" s="3405"/>
      <c r="O534" s="3405"/>
      <c r="P534" s="3406"/>
      <c r="Q534" s="3404" t="s">
        <v>6987</v>
      </c>
      <c r="R534" s="3405"/>
      <c r="S534" s="3405"/>
      <c r="T534" s="3405"/>
      <c r="U534" s="3405"/>
      <c r="V534" s="3405"/>
      <c r="W534" s="3406"/>
      <c r="X534" s="3404" t="s">
        <v>6988</v>
      </c>
      <c r="Y534" s="3405"/>
      <c r="Z534" s="3405"/>
      <c r="AA534" s="3405"/>
      <c r="AB534" s="3405"/>
      <c r="AC534" s="3405"/>
      <c r="AD534" s="3406"/>
      <c r="AE534" s="3404" t="s">
        <v>6989</v>
      </c>
      <c r="AF534" s="3405"/>
      <c r="AG534" s="3405"/>
      <c r="AH534" s="3405"/>
      <c r="AI534" s="3405"/>
      <c r="AJ534" s="3405"/>
      <c r="AK534" s="3406"/>
    </row>
    <row r="535" spans="1:37" ht="39.950000000000003" customHeight="1" thickBot="1" x14ac:dyDescent="0.25">
      <c r="A535" s="3992" t="s">
        <v>1391</v>
      </c>
      <c r="B535" s="3993"/>
      <c r="C535" s="1159">
        <v>42268</v>
      </c>
      <c r="D535" s="1159">
        <v>42269</v>
      </c>
      <c r="E535" s="1159">
        <v>42270</v>
      </c>
      <c r="F535" s="1159">
        <v>42271</v>
      </c>
      <c r="G535" s="1159">
        <v>42272</v>
      </c>
      <c r="H535" s="1241">
        <v>42273</v>
      </c>
      <c r="I535" s="1241">
        <v>42274</v>
      </c>
      <c r="J535" s="1241">
        <v>42275</v>
      </c>
      <c r="K535" s="1241">
        <v>42276</v>
      </c>
      <c r="L535" s="1241">
        <v>42277</v>
      </c>
      <c r="M535" s="1241">
        <v>42278</v>
      </c>
      <c r="N535" s="1241">
        <v>42279</v>
      </c>
      <c r="O535" s="1241">
        <v>42280</v>
      </c>
      <c r="P535" s="1241">
        <v>42281</v>
      </c>
      <c r="Q535" s="1159">
        <v>42282</v>
      </c>
      <c r="R535" s="1159">
        <v>42283</v>
      </c>
      <c r="S535" s="1159">
        <v>42284</v>
      </c>
      <c r="T535" s="1159">
        <v>42285</v>
      </c>
      <c r="U535" s="1159">
        <v>42286</v>
      </c>
      <c r="V535" s="1241">
        <v>42287</v>
      </c>
      <c r="W535" s="1241">
        <v>42288</v>
      </c>
      <c r="X535" s="1159">
        <v>42289</v>
      </c>
      <c r="Y535" s="1159">
        <v>42290</v>
      </c>
      <c r="Z535" s="1159">
        <v>42291</v>
      </c>
      <c r="AA535" s="1159">
        <v>42292</v>
      </c>
      <c r="AB535" s="1159">
        <v>42293</v>
      </c>
      <c r="AC535" s="1241">
        <v>42294</v>
      </c>
      <c r="AD535" s="1241">
        <v>42295</v>
      </c>
      <c r="AE535" s="1159">
        <v>42296</v>
      </c>
      <c r="AF535" s="1159">
        <v>42297</v>
      </c>
      <c r="AG535" s="1159">
        <v>42298</v>
      </c>
      <c r="AH535" s="1159">
        <v>42299</v>
      </c>
      <c r="AI535" s="1159">
        <v>42300</v>
      </c>
      <c r="AJ535" s="1159">
        <v>42301</v>
      </c>
      <c r="AK535" s="1159">
        <v>42302</v>
      </c>
    </row>
    <row r="536" spans="1:37" ht="39.950000000000003" customHeight="1" thickBot="1" x14ac:dyDescent="0.25">
      <c r="A536" s="3924" t="s">
        <v>6971</v>
      </c>
      <c r="B536" s="3924"/>
      <c r="C536" s="3996" t="s">
        <v>7182</v>
      </c>
      <c r="D536" s="3997"/>
      <c r="E536" s="3997"/>
      <c r="F536" s="3997"/>
      <c r="G536" s="3997"/>
      <c r="H536" s="3991"/>
      <c r="I536" s="3991"/>
      <c r="J536" s="4000" t="s">
        <v>7377</v>
      </c>
      <c r="K536" s="4001"/>
      <c r="L536" s="4001"/>
      <c r="M536" s="4002"/>
      <c r="N536" s="1136" t="s">
        <v>7340</v>
      </c>
      <c r="O536" s="3991"/>
      <c r="P536" s="3991"/>
      <c r="Q536" s="3996" t="s">
        <v>7393</v>
      </c>
      <c r="R536" s="3997"/>
      <c r="S536" s="3997"/>
      <c r="T536" s="3997"/>
      <c r="U536" s="5156"/>
      <c r="V536" s="3991"/>
      <c r="W536" s="3991"/>
      <c r="X536" s="5185" t="s">
        <v>7392</v>
      </c>
      <c r="Y536" s="5186"/>
      <c r="Z536" s="4032" t="s">
        <v>7391</v>
      </c>
      <c r="AA536" s="3926"/>
      <c r="AB536" s="3927"/>
      <c r="AC536" s="3991"/>
      <c r="AD536" s="3991"/>
      <c r="AE536" s="5165" t="s">
        <v>7394</v>
      </c>
      <c r="AF536" s="5166"/>
      <c r="AG536" s="5166"/>
      <c r="AH536" s="5166"/>
      <c r="AI536" s="5167"/>
      <c r="AJ536" s="4015"/>
      <c r="AK536" s="4016"/>
    </row>
    <row r="537" spans="1:37" ht="39.950000000000003" customHeight="1" x14ac:dyDescent="0.2">
      <c r="A537" s="3932" t="s">
        <v>7304</v>
      </c>
      <c r="B537" s="3933"/>
      <c r="C537" s="4222" t="s">
        <v>7375</v>
      </c>
      <c r="D537" s="4223"/>
      <c r="E537" s="4223"/>
      <c r="F537" s="4223"/>
      <c r="G537" s="4224"/>
      <c r="H537" s="3991"/>
      <c r="I537" s="3991"/>
      <c r="J537" s="4128" t="s">
        <v>7376</v>
      </c>
      <c r="K537" s="4129"/>
      <c r="L537" s="4129"/>
      <c r="M537" s="4129"/>
      <c r="N537" s="4130"/>
      <c r="O537" s="3991"/>
      <c r="P537" s="3991"/>
      <c r="Q537" s="4029" t="s">
        <v>7378</v>
      </c>
      <c r="R537" s="4030"/>
      <c r="S537" s="4030"/>
      <c r="T537" s="4030"/>
      <c r="U537" s="4031"/>
      <c r="V537" s="3991"/>
      <c r="W537" s="3991"/>
      <c r="X537" s="5171" t="s">
        <v>7396</v>
      </c>
      <c r="Y537" s="5172"/>
      <c r="Z537" s="1348" t="s">
        <v>7414</v>
      </c>
      <c r="AA537" s="4044" t="s">
        <v>7351</v>
      </c>
      <c r="AB537" s="4045"/>
      <c r="AC537" s="3991"/>
      <c r="AD537" s="3991"/>
      <c r="AE537" s="1351" t="s">
        <v>7351</v>
      </c>
      <c r="AF537" s="5145" t="s">
        <v>7528</v>
      </c>
      <c r="AG537" s="5145"/>
      <c r="AH537" s="5145"/>
      <c r="AI537" s="5145"/>
      <c r="AJ537" s="4017"/>
      <c r="AK537" s="4018"/>
    </row>
    <row r="538" spans="1:37" ht="39.950000000000003" customHeight="1" x14ac:dyDescent="0.2">
      <c r="A538" s="3374" t="s">
        <v>7326</v>
      </c>
      <c r="B538" s="3375"/>
      <c r="C538" s="4011" t="s">
        <v>7282</v>
      </c>
      <c r="D538" s="4012"/>
      <c r="E538" s="4011" t="s">
        <v>7283</v>
      </c>
      <c r="F538" s="4012"/>
      <c r="G538" s="1255"/>
      <c r="H538" s="3991"/>
      <c r="I538" s="3991"/>
      <c r="J538" s="1270"/>
      <c r="K538" s="80"/>
      <c r="L538" s="97"/>
      <c r="M538" s="97"/>
      <c r="N538" s="80"/>
      <c r="O538" s="3991"/>
      <c r="P538" s="3991"/>
      <c r="Q538" s="4057" t="s">
        <v>7379</v>
      </c>
      <c r="R538" s="4058"/>
      <c r="S538" s="4058"/>
      <c r="T538" s="4058"/>
      <c r="U538" s="4059"/>
      <c r="V538" s="3991"/>
      <c r="W538" s="3991"/>
      <c r="X538" s="4046" t="s">
        <v>7531</v>
      </c>
      <c r="Y538" s="4047"/>
      <c r="Z538" s="4047"/>
      <c r="AA538" s="4050" t="s">
        <v>7530</v>
      </c>
      <c r="AB538" s="4051"/>
      <c r="AC538" s="3991"/>
      <c r="AD538" s="3991"/>
      <c r="AE538" s="4413" t="s">
        <v>7529</v>
      </c>
      <c r="AF538" s="5170"/>
      <c r="AG538" s="5170"/>
      <c r="AH538" s="5184" t="s">
        <v>7439</v>
      </c>
      <c r="AI538" s="5184"/>
      <c r="AJ538" s="4017"/>
      <c r="AK538" s="4018"/>
    </row>
    <row r="539" spans="1:37" ht="39.950000000000003" customHeight="1" x14ac:dyDescent="0.2">
      <c r="A539" s="3932" t="s">
        <v>7327</v>
      </c>
      <c r="B539" s="3933"/>
      <c r="C539" s="4209" t="s">
        <v>7356</v>
      </c>
      <c r="D539" s="4210"/>
      <c r="E539" s="1334" t="s">
        <v>7357</v>
      </c>
      <c r="F539" s="97"/>
      <c r="G539" s="1255"/>
      <c r="H539" s="3991"/>
      <c r="I539" s="3991"/>
      <c r="J539" s="1270"/>
      <c r="K539" s="4026" t="s">
        <v>7357</v>
      </c>
      <c r="L539" s="4027"/>
      <c r="M539" s="4028"/>
      <c r="N539" s="80"/>
      <c r="O539" s="3991"/>
      <c r="P539" s="3991"/>
      <c r="Q539" s="80"/>
      <c r="R539" s="80"/>
      <c r="S539" s="4026" t="s">
        <v>7357</v>
      </c>
      <c r="T539" s="4027"/>
      <c r="U539" s="4028"/>
      <c r="V539" s="3991"/>
      <c r="W539" s="3991"/>
      <c r="X539" s="80"/>
      <c r="Y539" s="1334" t="s">
        <v>7399</v>
      </c>
      <c r="Z539" s="1349" t="s">
        <v>7406</v>
      </c>
      <c r="AA539" s="3859" t="s">
        <v>6181</v>
      </c>
      <c r="AB539" s="3860"/>
      <c r="AC539" s="3991"/>
      <c r="AD539" s="3991"/>
      <c r="AE539" s="3983" t="s">
        <v>6160</v>
      </c>
      <c r="AF539" s="3969"/>
      <c r="AG539" s="3969"/>
      <c r="AH539" s="3969"/>
      <c r="AI539" s="3970"/>
      <c r="AJ539" s="4017"/>
      <c r="AK539" s="4018"/>
    </row>
    <row r="540" spans="1:37" ht="39.950000000000003" customHeight="1" x14ac:dyDescent="0.2">
      <c r="A540" s="3932" t="s">
        <v>7330</v>
      </c>
      <c r="B540" s="3933"/>
      <c r="C540" s="4099" t="s">
        <v>7187</v>
      </c>
      <c r="D540" s="4099"/>
      <c r="E540" s="97"/>
      <c r="F540" s="97"/>
      <c r="G540" s="1255"/>
      <c r="H540" s="3991"/>
      <c r="I540" s="3991"/>
      <c r="J540" s="1270"/>
      <c r="K540" s="80"/>
      <c r="L540" s="3998" t="s">
        <v>7367</v>
      </c>
      <c r="M540" s="3999"/>
      <c r="N540" s="3999"/>
      <c r="O540" s="3991"/>
      <c r="P540" s="3991"/>
      <c r="Q540" s="3959" t="s">
        <v>7389</v>
      </c>
      <c r="R540" s="4099"/>
      <c r="S540" s="4879" t="s">
        <v>7390</v>
      </c>
      <c r="T540" s="4880"/>
      <c r="U540" s="4881"/>
      <c r="V540" s="3991"/>
      <c r="W540" s="3991"/>
      <c r="X540" s="1346" t="s">
        <v>7398</v>
      </c>
      <c r="Y540" s="4048" t="s">
        <v>7400</v>
      </c>
      <c r="Z540" s="4049"/>
      <c r="AA540" s="5161" t="s">
        <v>7417</v>
      </c>
      <c r="AB540" s="5162"/>
      <c r="AC540" s="3991"/>
      <c r="AD540" s="3991"/>
      <c r="AE540" s="4042" t="s">
        <v>7416</v>
      </c>
      <c r="AF540" s="4043"/>
      <c r="AG540" s="4039" t="s">
        <v>7415</v>
      </c>
      <c r="AH540" s="4040"/>
      <c r="AI540" s="4041"/>
      <c r="AJ540" s="4017"/>
      <c r="AK540" s="4018"/>
    </row>
    <row r="541" spans="1:37" ht="39.950000000000003" customHeight="1" x14ac:dyDescent="0.2">
      <c r="A541" s="3376" t="s">
        <v>7338</v>
      </c>
      <c r="B541" s="3377"/>
      <c r="C541" s="3527" t="s">
        <v>5189</v>
      </c>
      <c r="D541" s="3527"/>
      <c r="E541" s="3527"/>
      <c r="F541" s="3527"/>
      <c r="G541" s="3760"/>
      <c r="H541" s="3991"/>
      <c r="I541" s="3991"/>
      <c r="J541" s="3323">
        <v>136900</v>
      </c>
      <c r="K541" s="3763"/>
      <c r="L541" s="3763"/>
      <c r="M541" s="3763"/>
      <c r="N541" s="3763"/>
      <c r="O541" s="3991"/>
      <c r="P541" s="3991"/>
      <c r="Q541" s="3323">
        <v>136900</v>
      </c>
      <c r="R541" s="3763"/>
      <c r="S541" s="3763"/>
      <c r="T541" s="3763"/>
      <c r="U541" s="3763"/>
      <c r="V541" s="3991"/>
      <c r="W541" s="3991"/>
      <c r="X541" s="3323">
        <v>136900</v>
      </c>
      <c r="Y541" s="3763"/>
      <c r="Z541" s="3763"/>
      <c r="AA541" s="3763"/>
      <c r="AB541" s="3322"/>
      <c r="AC541" s="3991"/>
      <c r="AD541" s="3991"/>
      <c r="AE541" s="3323">
        <v>136900</v>
      </c>
      <c r="AF541" s="3763"/>
      <c r="AG541" s="3763"/>
      <c r="AH541" s="3763"/>
      <c r="AI541" s="3322"/>
      <c r="AJ541" s="4017"/>
      <c r="AK541" s="4018"/>
    </row>
    <row r="542" spans="1:37" ht="39.950000000000003" customHeight="1" x14ac:dyDescent="0.2">
      <c r="A542" s="3481" t="s">
        <v>7348</v>
      </c>
      <c r="B542" s="3482"/>
      <c r="C542" s="80"/>
      <c r="D542" s="80"/>
      <c r="E542" s="97"/>
      <c r="F542" s="97"/>
      <c r="G542" s="80"/>
      <c r="H542" s="3991"/>
      <c r="I542" s="3991"/>
      <c r="J542" s="80"/>
      <c r="K542" s="80"/>
      <c r="L542" s="97"/>
      <c r="M542" s="97"/>
      <c r="N542" s="80"/>
      <c r="O542" s="3991"/>
      <c r="P542" s="3991"/>
      <c r="Q542" s="80"/>
      <c r="R542" s="80"/>
      <c r="S542" s="97"/>
      <c r="T542" s="97"/>
      <c r="U542" s="80"/>
      <c r="V542" s="3991"/>
      <c r="W542" s="3991"/>
      <c r="X542" s="3983" t="s">
        <v>6852</v>
      </c>
      <c r="Y542" s="3969"/>
      <c r="Z542" s="3969"/>
      <c r="AA542" s="3969"/>
      <c r="AB542" s="3970"/>
      <c r="AC542" s="3991"/>
      <c r="AD542" s="3991"/>
      <c r="AE542" s="3983" t="s">
        <v>6852</v>
      </c>
      <c r="AF542" s="3969"/>
      <c r="AG542" s="3969"/>
      <c r="AH542" s="3969"/>
      <c r="AI542" s="3970"/>
      <c r="AJ542" s="4017"/>
      <c r="AK542" s="4018"/>
    </row>
    <row r="543" spans="1:37" ht="39.950000000000003" customHeight="1" x14ac:dyDescent="0.2">
      <c r="A543" s="3396" t="s">
        <v>7334</v>
      </c>
      <c r="B543" s="3397"/>
      <c r="C543" s="3527" t="s">
        <v>5189</v>
      </c>
      <c r="D543" s="3527"/>
      <c r="E543" s="3527"/>
      <c r="F543" s="3527"/>
      <c r="G543" s="3760"/>
      <c r="H543" s="3991"/>
      <c r="I543" s="3991"/>
      <c r="J543" s="3323">
        <v>136900</v>
      </c>
      <c r="K543" s="3763"/>
      <c r="L543" s="3763"/>
      <c r="M543" s="3763"/>
      <c r="N543" s="3763"/>
      <c r="O543" s="3991"/>
      <c r="P543" s="3991"/>
      <c r="Q543" s="3763">
        <v>136900</v>
      </c>
      <c r="R543" s="3763"/>
      <c r="S543" s="3763"/>
      <c r="T543" s="3763"/>
      <c r="U543" s="3763"/>
      <c r="V543" s="3991"/>
      <c r="W543" s="3991"/>
      <c r="X543" s="3763">
        <v>136900</v>
      </c>
      <c r="Y543" s="3763"/>
      <c r="Z543" s="3763"/>
      <c r="AA543" s="3763"/>
      <c r="AB543" s="3322"/>
      <c r="AC543" s="3991"/>
      <c r="AD543" s="3991"/>
      <c r="AE543" s="3763">
        <v>136900</v>
      </c>
      <c r="AF543" s="3763"/>
      <c r="AG543" s="3763"/>
      <c r="AH543" s="3763"/>
      <c r="AI543" s="3322"/>
      <c r="AJ543" s="4017"/>
      <c r="AK543" s="4018"/>
    </row>
    <row r="544" spans="1:37" ht="39.950000000000003" customHeight="1" x14ac:dyDescent="0.2">
      <c r="A544" s="3374" t="s">
        <v>7337</v>
      </c>
      <c r="B544" s="3375"/>
      <c r="C544" s="3730" t="s">
        <v>4485</v>
      </c>
      <c r="D544" s="3730"/>
      <c r="E544" s="3730"/>
      <c r="F544" s="3730"/>
      <c r="G544" s="3354"/>
      <c r="H544" s="3991"/>
      <c r="I544" s="3991"/>
      <c r="J544" s="3730" t="s">
        <v>4485</v>
      </c>
      <c r="K544" s="3730"/>
      <c r="L544" s="3730"/>
      <c r="M544" s="3730"/>
      <c r="N544" s="3354"/>
      <c r="O544" s="3991"/>
      <c r="P544" s="3991"/>
      <c r="Q544" s="3730" t="s">
        <v>4485</v>
      </c>
      <c r="R544" s="3730"/>
      <c r="S544" s="3730"/>
      <c r="T544" s="3730"/>
      <c r="U544" s="3354"/>
      <c r="V544" s="3991"/>
      <c r="W544" s="3991"/>
      <c r="X544" s="3730" t="s">
        <v>4485</v>
      </c>
      <c r="Y544" s="3730"/>
      <c r="Z544" s="3730"/>
      <c r="AA544" s="3730"/>
      <c r="AB544" s="3354"/>
      <c r="AC544" s="3991"/>
      <c r="AD544" s="3991"/>
      <c r="AE544" s="3730" t="s">
        <v>4485</v>
      </c>
      <c r="AF544" s="3730"/>
      <c r="AG544" s="3730"/>
      <c r="AH544" s="3730"/>
      <c r="AI544" s="3354"/>
      <c r="AJ544" s="4017"/>
      <c r="AK544" s="4018"/>
    </row>
    <row r="545" spans="1:37" ht="39.950000000000003" customHeight="1" x14ac:dyDescent="0.2">
      <c r="A545" s="3481" t="s">
        <v>7333</v>
      </c>
      <c r="B545" s="3482"/>
      <c r="C545" s="3961" t="s">
        <v>7047</v>
      </c>
      <c r="D545" s="3961"/>
      <c r="E545" s="3961"/>
      <c r="F545" s="3961"/>
      <c r="G545" s="3962"/>
      <c r="H545" s="3991"/>
      <c r="I545" s="3991"/>
      <c r="J545" s="3962" t="s">
        <v>7047</v>
      </c>
      <c r="K545" s="4021"/>
      <c r="L545" s="4022"/>
      <c r="M545" s="97"/>
      <c r="N545" s="80"/>
      <c r="O545" s="3991"/>
      <c r="P545" s="3991"/>
      <c r="Q545" s="3961" t="s">
        <v>7047</v>
      </c>
      <c r="R545" s="3961"/>
      <c r="S545" s="3961"/>
      <c r="T545" s="3961"/>
      <c r="U545" s="3961"/>
      <c r="V545" s="3991"/>
      <c r="W545" s="3991"/>
      <c r="X545" s="3961" t="s">
        <v>7047</v>
      </c>
      <c r="Y545" s="3961"/>
      <c r="Z545" s="3961"/>
      <c r="AA545" s="3961"/>
      <c r="AB545" s="3962"/>
      <c r="AC545" s="3991"/>
      <c r="AD545" s="3991"/>
      <c r="AE545" s="3962" t="s">
        <v>7047</v>
      </c>
      <c r="AF545" s="4021"/>
      <c r="AG545" s="4022"/>
      <c r="AH545" s="3859" t="s">
        <v>6181</v>
      </c>
      <c r="AI545" s="3860"/>
      <c r="AJ545" s="4017"/>
      <c r="AK545" s="4018"/>
    </row>
    <row r="546" spans="1:37" ht="39.950000000000003" customHeight="1" x14ac:dyDescent="0.2">
      <c r="A546" s="3374" t="s">
        <v>7335</v>
      </c>
      <c r="B546" s="3375"/>
      <c r="C546" s="3983" t="s">
        <v>6852</v>
      </c>
      <c r="D546" s="3969"/>
      <c r="E546" s="3969"/>
      <c r="F546" s="3969"/>
      <c r="G546" s="3970"/>
      <c r="H546" s="3991"/>
      <c r="I546" s="3991"/>
      <c r="J546" s="3983" t="s">
        <v>6852</v>
      </c>
      <c r="K546" s="3969"/>
      <c r="L546" s="3969"/>
      <c r="M546" s="3969"/>
      <c r="N546" s="3970"/>
      <c r="O546" s="3991"/>
      <c r="P546" s="3991"/>
      <c r="Q546" s="3323">
        <v>136900</v>
      </c>
      <c r="R546" s="3763"/>
      <c r="S546" s="3763"/>
      <c r="T546" s="3763"/>
      <c r="U546" s="3763"/>
      <c r="V546" s="3991"/>
      <c r="W546" s="3991"/>
      <c r="X546" s="3323">
        <v>136900</v>
      </c>
      <c r="Y546" s="3763"/>
      <c r="Z546" s="3763"/>
      <c r="AA546" s="3763"/>
      <c r="AB546" s="3322"/>
      <c r="AC546" s="3991"/>
      <c r="AD546" s="3991"/>
      <c r="AE546" s="3323">
        <v>136900</v>
      </c>
      <c r="AF546" s="3763"/>
      <c r="AG546" s="3763"/>
      <c r="AH546" s="3763"/>
      <c r="AI546" s="3322"/>
      <c r="AJ546" s="4017"/>
      <c r="AK546" s="4018"/>
    </row>
    <row r="547" spans="1:37" ht="39.950000000000003" customHeight="1" x14ac:dyDescent="0.2">
      <c r="A547" s="3481" t="s">
        <v>7336</v>
      </c>
      <c r="B547" s="3482"/>
      <c r="C547" s="3763">
        <v>136900</v>
      </c>
      <c r="D547" s="3763"/>
      <c r="E547" s="3763"/>
      <c r="F547" s="3763"/>
      <c r="G547" s="3322"/>
      <c r="H547" s="3991"/>
      <c r="I547" s="3991"/>
      <c r="J547" s="3763">
        <v>136900</v>
      </c>
      <c r="K547" s="3763"/>
      <c r="L547" s="3763"/>
      <c r="M547" s="3763"/>
      <c r="N547" s="3322"/>
      <c r="O547" s="3991"/>
      <c r="P547" s="3991"/>
      <c r="Q547" s="3763">
        <v>136900</v>
      </c>
      <c r="R547" s="3763"/>
      <c r="S547" s="3763"/>
      <c r="T547" s="3763"/>
      <c r="U547" s="3322"/>
      <c r="V547" s="3991"/>
      <c r="W547" s="3991"/>
      <c r="X547" s="3763">
        <v>136900</v>
      </c>
      <c r="Y547" s="3763"/>
      <c r="Z547" s="3763"/>
      <c r="AA547" s="3763"/>
      <c r="AB547" s="3322"/>
      <c r="AC547" s="3991"/>
      <c r="AD547" s="3991"/>
      <c r="AE547" s="3763">
        <v>136900</v>
      </c>
      <c r="AF547" s="3763"/>
      <c r="AG547" s="3612" t="s">
        <v>6160</v>
      </c>
      <c r="AH547" s="3612"/>
      <c r="AI547" s="3375"/>
      <c r="AJ547" s="4017"/>
      <c r="AK547" s="4018"/>
    </row>
    <row r="548" spans="1:37" ht="39.950000000000003" customHeight="1" x14ac:dyDescent="0.2">
      <c r="A548" s="3374" t="s">
        <v>7339</v>
      </c>
      <c r="B548" s="3375"/>
      <c r="C548" s="3961" t="s">
        <v>7047</v>
      </c>
      <c r="D548" s="3961"/>
      <c r="E548" s="3961"/>
      <c r="F548" s="3961"/>
      <c r="G548" s="3962"/>
      <c r="H548" s="3991"/>
      <c r="I548" s="3991"/>
      <c r="J548" s="3961" t="s">
        <v>7047</v>
      </c>
      <c r="K548" s="3961"/>
      <c r="L548" s="3961"/>
      <c r="M548" s="3961"/>
      <c r="N548" s="3962"/>
      <c r="O548" s="3991"/>
      <c r="P548" s="3991"/>
      <c r="Q548" s="3961" t="s">
        <v>7047</v>
      </c>
      <c r="R548" s="3961"/>
      <c r="S548" s="3961"/>
      <c r="T548" s="3961"/>
      <c r="U548" s="3962"/>
      <c r="V548" s="3991"/>
      <c r="W548" s="3991"/>
      <c r="X548" s="3962" t="s">
        <v>7047</v>
      </c>
      <c r="Y548" s="4021"/>
      <c r="Z548" s="4022"/>
      <c r="AA548" s="3859" t="s">
        <v>6181</v>
      </c>
      <c r="AB548" s="3860"/>
      <c r="AC548" s="3991"/>
      <c r="AD548" s="3991"/>
      <c r="AE548" s="5146" t="s">
        <v>5422</v>
      </c>
      <c r="AF548" s="5147"/>
      <c r="AG548" s="3322">
        <v>136900</v>
      </c>
      <c r="AH548" s="3704"/>
      <c r="AI548" s="3323"/>
      <c r="AJ548" s="4017"/>
      <c r="AK548" s="4018"/>
    </row>
    <row r="549" spans="1:37" ht="39.950000000000003" customHeight="1" x14ac:dyDescent="0.2">
      <c r="A549" s="3374" t="s">
        <v>7328</v>
      </c>
      <c r="B549" s="3375"/>
      <c r="C549" s="4023" t="s">
        <v>6925</v>
      </c>
      <c r="D549" s="4023"/>
      <c r="E549" s="4023"/>
      <c r="F549" s="4023"/>
      <c r="G549" s="3952"/>
      <c r="H549" s="3991"/>
      <c r="I549" s="3991"/>
      <c r="J549" s="4023" t="s">
        <v>6925</v>
      </c>
      <c r="K549" s="4023"/>
      <c r="L549" s="4023"/>
      <c r="M549" s="4023"/>
      <c r="N549" s="3952"/>
      <c r="O549" s="3991"/>
      <c r="P549" s="3991"/>
      <c r="Q549" s="4023" t="s">
        <v>6925</v>
      </c>
      <c r="R549" s="4023"/>
      <c r="S549" s="4023"/>
      <c r="T549" s="4023"/>
      <c r="U549" s="3952"/>
      <c r="V549" s="3991"/>
      <c r="W549" s="3991"/>
      <c r="X549" s="4023" t="s">
        <v>6925</v>
      </c>
      <c r="Y549" s="4023"/>
      <c r="Z549" s="4023"/>
      <c r="AA549" s="4023"/>
      <c r="AB549" s="3952"/>
      <c r="AC549" s="3991"/>
      <c r="AD549" s="3991"/>
      <c r="AE549" s="3850" t="s">
        <v>5589</v>
      </c>
      <c r="AF549" s="4079"/>
      <c r="AG549" s="4079"/>
      <c r="AH549" s="4079"/>
      <c r="AI549" s="3851"/>
      <c r="AJ549" s="4017"/>
      <c r="AK549" s="4018"/>
    </row>
    <row r="550" spans="1:37" ht="39.950000000000003" customHeight="1" x14ac:dyDescent="0.2">
      <c r="A550" s="3374" t="s">
        <v>7329</v>
      </c>
      <c r="B550" s="3375"/>
      <c r="C550" s="3527" t="s">
        <v>5189</v>
      </c>
      <c r="D550" s="3527"/>
      <c r="E550" s="3527"/>
      <c r="F550" s="3527"/>
      <c r="G550" s="3760"/>
      <c r="H550" s="3991"/>
      <c r="I550" s="3991"/>
      <c r="J550" s="4024" t="s">
        <v>7432</v>
      </c>
      <c r="K550" s="4024"/>
      <c r="L550" s="4024"/>
      <c r="M550" s="4024"/>
      <c r="N550" s="4025"/>
      <c r="O550" s="3991"/>
      <c r="P550" s="3991"/>
      <c r="Q550" s="4024" t="s">
        <v>7432</v>
      </c>
      <c r="R550" s="4024"/>
      <c r="S550" s="4024"/>
      <c r="T550" s="4024"/>
      <c r="U550" s="4025"/>
      <c r="V550" s="3991"/>
      <c r="W550" s="3991"/>
      <c r="X550" s="4024" t="s">
        <v>7432</v>
      </c>
      <c r="Y550" s="4024"/>
      <c r="Z550" s="4024"/>
      <c r="AA550" s="4024"/>
      <c r="AB550" s="4025"/>
      <c r="AC550" s="3991"/>
      <c r="AD550" s="3991"/>
      <c r="AE550" s="4024" t="s">
        <v>7433</v>
      </c>
      <c r="AF550" s="4024"/>
      <c r="AG550" s="4024"/>
      <c r="AH550" s="4024"/>
      <c r="AI550" s="4025"/>
      <c r="AJ550" s="4017"/>
      <c r="AK550" s="4018"/>
    </row>
    <row r="551" spans="1:37" ht="39.950000000000003" customHeight="1" x14ac:dyDescent="0.2">
      <c r="A551" s="3374" t="s">
        <v>7331</v>
      </c>
      <c r="B551" s="3375"/>
      <c r="C551" s="3763">
        <v>136900</v>
      </c>
      <c r="D551" s="3763"/>
      <c r="E551" s="3763"/>
      <c r="F551" s="3763"/>
      <c r="G551" s="3322"/>
      <c r="H551" s="3991"/>
      <c r="I551" s="3991"/>
      <c r="J551" s="3323">
        <v>136900</v>
      </c>
      <c r="K551" s="3763"/>
      <c r="L551" s="3763"/>
      <c r="M551" s="3763"/>
      <c r="N551" s="3763"/>
      <c r="O551" s="3991"/>
      <c r="P551" s="3991"/>
      <c r="Q551" s="3763">
        <v>136900</v>
      </c>
      <c r="R551" s="3763"/>
      <c r="S551" s="3763"/>
      <c r="T551" s="3763"/>
      <c r="U551" s="3763"/>
      <c r="V551" s="3991"/>
      <c r="W551" s="3991"/>
      <c r="X551" s="3763">
        <v>136900</v>
      </c>
      <c r="Y551" s="3763"/>
      <c r="Z551" s="3763"/>
      <c r="AA551" s="3763"/>
      <c r="AB551" s="3322"/>
      <c r="AC551" s="3991"/>
      <c r="AD551" s="3991"/>
      <c r="AE551" s="3763">
        <v>136900</v>
      </c>
      <c r="AF551" s="3763"/>
      <c r="AG551" s="3763"/>
      <c r="AH551" s="3763"/>
      <c r="AI551" s="3322"/>
      <c r="AJ551" s="4017"/>
      <c r="AK551" s="4018"/>
    </row>
    <row r="552" spans="1:37" ht="39.950000000000003" customHeight="1" thickBot="1" x14ac:dyDescent="0.25">
      <c r="A552" s="3479" t="s">
        <v>7332</v>
      </c>
      <c r="B552" s="3480"/>
      <c r="C552" s="3763">
        <v>136900</v>
      </c>
      <c r="D552" s="3763"/>
      <c r="E552" s="3763"/>
      <c r="F552" s="3763"/>
      <c r="G552" s="3322"/>
      <c r="H552" s="3991"/>
      <c r="I552" s="3991"/>
      <c r="J552" s="3323">
        <v>136900</v>
      </c>
      <c r="K552" s="3763"/>
      <c r="L552" s="3763"/>
      <c r="M552" s="3763"/>
      <c r="N552" s="3763"/>
      <c r="O552" s="3991"/>
      <c r="P552" s="3991"/>
      <c r="Q552" s="3763">
        <v>136900</v>
      </c>
      <c r="R552" s="3763"/>
      <c r="S552" s="3763"/>
      <c r="T552" s="3763"/>
      <c r="U552" s="3763"/>
      <c r="V552" s="3991"/>
      <c r="W552" s="3991"/>
      <c r="X552" s="3763">
        <v>136900</v>
      </c>
      <c r="Y552" s="3763"/>
      <c r="Z552" s="3763"/>
      <c r="AA552" s="3763"/>
      <c r="AB552" s="3322"/>
      <c r="AC552" s="3991"/>
      <c r="AD552" s="3991"/>
      <c r="AE552" s="3763">
        <v>136900</v>
      </c>
      <c r="AF552" s="3763"/>
      <c r="AG552" s="3763"/>
      <c r="AH552" s="3763"/>
      <c r="AI552" s="3322"/>
      <c r="AJ552" s="4019"/>
      <c r="AK552" s="4020"/>
    </row>
    <row r="553" spans="1:37" ht="39.950000000000003" customHeight="1" thickBot="1" x14ac:dyDescent="0.3">
      <c r="A553" s="797">
        <v>1</v>
      </c>
      <c r="B553" s="809" t="s">
        <v>5497</v>
      </c>
      <c r="C553" s="4013" t="s">
        <v>7350</v>
      </c>
      <c r="D553" s="4014"/>
      <c r="E553" s="4014"/>
      <c r="F553" s="951"/>
      <c r="G553" s="951"/>
      <c r="H553" s="1032"/>
      <c r="I553" s="710"/>
      <c r="L553" s="4003" t="s">
        <v>7373</v>
      </c>
      <c r="M553" s="4004"/>
      <c r="N553" s="4005"/>
      <c r="O553" s="710"/>
      <c r="P553" s="710"/>
      <c r="T553" s="12"/>
      <c r="U553" s="12"/>
      <c r="V553" s="710"/>
      <c r="W553" s="710"/>
      <c r="Y553" s="1213"/>
      <c r="Z553" s="4000" t="s">
        <v>7377</v>
      </c>
      <c r="AA553" s="4001"/>
      <c r="AB553" s="4001"/>
      <c r="AC553" s="1343"/>
      <c r="AD553" s="710"/>
      <c r="AE553" s="1342" t="s">
        <v>7377</v>
      </c>
      <c r="AG553" s="5179" t="s">
        <v>7437</v>
      </c>
      <c r="AH553" s="5179"/>
      <c r="AI553" s="5180"/>
      <c r="AJ553" s="710"/>
      <c r="AK553" s="710"/>
    </row>
    <row r="554" spans="1:37" ht="39.950000000000003" customHeight="1" thickBot="1" x14ac:dyDescent="0.25">
      <c r="A554" s="857">
        <v>2</v>
      </c>
      <c r="B554" s="824" t="s">
        <v>5497</v>
      </c>
      <c r="C554" s="1332"/>
      <c r="D554" s="951"/>
      <c r="E554" s="4008" t="s">
        <v>7302</v>
      </c>
      <c r="F554" s="4009"/>
      <c r="G554" s="4010"/>
      <c r="H554" s="1331"/>
      <c r="I554" s="1050"/>
      <c r="J554" s="1337" t="s">
        <v>7302</v>
      </c>
      <c r="M554" s="3984" t="s">
        <v>7234</v>
      </c>
      <c r="N554" s="3986"/>
      <c r="O554" s="1050"/>
      <c r="P554" s="1050"/>
      <c r="Q554" s="3984" t="s">
        <v>7234</v>
      </c>
      <c r="R554" s="3985"/>
      <c r="S554" s="3986"/>
      <c r="T554" s="214"/>
      <c r="U554" s="1291"/>
      <c r="V554" s="1050"/>
      <c r="W554" s="1050"/>
      <c r="X554" s="1316" t="s">
        <v>7235</v>
      </c>
      <c r="Y554" s="1317"/>
      <c r="Z554" s="1317"/>
      <c r="AA554" s="1317"/>
      <c r="AB554" s="1318"/>
      <c r="AC554" s="1050"/>
      <c r="AD554" s="1050"/>
      <c r="AE554" s="867"/>
      <c r="AF554" s="5181" t="s">
        <v>7391</v>
      </c>
      <c r="AG554" s="5182"/>
      <c r="AH554" s="5182"/>
      <c r="AI554" s="5183"/>
      <c r="AJ554" s="1050"/>
      <c r="AK554" s="1292"/>
    </row>
    <row r="555" spans="1:37" ht="39.950000000000003" customHeight="1" thickBot="1" x14ac:dyDescent="0.3">
      <c r="A555" s="857"/>
      <c r="B555" s="797" t="s">
        <v>5498</v>
      </c>
      <c r="C555" s="1330" t="s">
        <v>7216</v>
      </c>
      <c r="D555" s="951"/>
      <c r="E555" s="951"/>
      <c r="F555" s="1315" t="s">
        <v>7233</v>
      </c>
      <c r="G555" s="1315" t="s">
        <v>7233</v>
      </c>
      <c r="H555" s="1032"/>
      <c r="I555" s="710"/>
      <c r="J555" s="1315" t="s">
        <v>7233</v>
      </c>
      <c r="K555" s="1337" t="s">
        <v>7302</v>
      </c>
      <c r="L555" s="862"/>
      <c r="M555" s="862"/>
      <c r="O555" s="1032"/>
      <c r="P555" s="710"/>
      <c r="R555" s="1314" t="s">
        <v>7373</v>
      </c>
      <c r="S555" s="1314" t="s">
        <v>7373</v>
      </c>
      <c r="T555" s="1319" t="s">
        <v>7234</v>
      </c>
      <c r="U555" s="1319" t="s">
        <v>7234</v>
      </c>
      <c r="V555" s="1039"/>
      <c r="W555" s="710"/>
      <c r="X555" s="12"/>
      <c r="Y555" s="12"/>
      <c r="Z555" s="12"/>
      <c r="AA555" s="872"/>
      <c r="AC555" s="710"/>
      <c r="AD555" s="710"/>
      <c r="AE555" s="1335" t="s">
        <v>7235</v>
      </c>
      <c r="AF555" s="1335" t="s">
        <v>7235</v>
      </c>
      <c r="AG555" s="1342" t="s">
        <v>7377</v>
      </c>
      <c r="AH555" s="12"/>
      <c r="AJ555" s="710"/>
      <c r="AK555" s="1046"/>
    </row>
    <row r="556" spans="1:37" ht="39.950000000000003" customHeight="1" thickBot="1" x14ac:dyDescent="0.25">
      <c r="A556" s="797"/>
      <c r="B556" s="808" t="s">
        <v>5499</v>
      </c>
      <c r="C556" s="4117" t="s">
        <v>7219</v>
      </c>
      <c r="D556" s="4118"/>
      <c r="E556" s="871"/>
      <c r="F556" s="871"/>
      <c r="G556" s="907"/>
      <c r="H556" s="1032"/>
      <c r="I556" s="1033"/>
      <c r="J556" s="880"/>
      <c r="K556" s="880"/>
      <c r="L556" s="880"/>
      <c r="M556" s="880"/>
      <c r="N556" s="880"/>
      <c r="O556" s="710"/>
      <c r="P556" s="710"/>
      <c r="Q556" s="12"/>
      <c r="R556" s="860"/>
      <c r="S556" s="872"/>
      <c r="V556" s="1044"/>
      <c r="W556" s="1339"/>
      <c r="X556" s="1319" t="s">
        <v>7234</v>
      </c>
      <c r="Y556" s="1340"/>
      <c r="Z556" s="1340"/>
      <c r="AA556" s="870"/>
      <c r="AB556" s="12"/>
      <c r="AC556" s="710"/>
      <c r="AD556" s="710"/>
      <c r="AE556" s="12"/>
      <c r="AF556" s="12"/>
      <c r="AG556" s="1336" t="s">
        <v>7235</v>
      </c>
      <c r="AH556" s="12"/>
      <c r="AI556" s="12"/>
      <c r="AJ556" s="710"/>
      <c r="AK556" s="1046"/>
    </row>
    <row r="557" spans="1:37" ht="39.950000000000003" customHeight="1" thickBot="1" x14ac:dyDescent="0.25">
      <c r="A557" s="809"/>
      <c r="B557" s="810"/>
      <c r="C557" s="811"/>
      <c r="D557" s="887"/>
      <c r="E557" s="906"/>
      <c r="F557" s="889"/>
      <c r="G557" s="889"/>
      <c r="H557" s="1034"/>
      <c r="I557" s="1034"/>
      <c r="J557" s="909"/>
      <c r="K557" s="214"/>
      <c r="L557" s="214"/>
      <c r="M557" s="214"/>
      <c r="N557" s="214"/>
      <c r="O557" s="1040"/>
      <c r="P557" s="1040"/>
      <c r="Q557" s="451"/>
      <c r="R557" s="451"/>
      <c r="S557" s="891"/>
      <c r="T557" s="891"/>
      <c r="U557" s="891"/>
      <c r="V557" s="1045"/>
      <c r="W557" s="1045"/>
      <c r="X557" s="864"/>
      <c r="Y557" s="214"/>
      <c r="Z557" s="214"/>
      <c r="AA557" s="451"/>
      <c r="AB557" s="451"/>
      <c r="AC557" s="1040"/>
      <c r="AD557" s="1040"/>
      <c r="AE557" s="451"/>
      <c r="AF557" s="451"/>
      <c r="AG557" s="451"/>
      <c r="AH557" s="451"/>
      <c r="AJ557" s="1040"/>
      <c r="AK557" s="1047"/>
    </row>
    <row r="558" spans="1:37" ht="39.950000000000003" customHeight="1" x14ac:dyDescent="0.2">
      <c r="A558" s="815"/>
      <c r="B558" s="822" t="s">
        <v>5500</v>
      </c>
      <c r="C558" s="3953" t="s">
        <v>7397</v>
      </c>
      <c r="D558" s="3953"/>
      <c r="E558" s="3953"/>
      <c r="F558" s="3953"/>
      <c r="G558" s="3953"/>
      <c r="H558" s="4025" t="s">
        <v>7240</v>
      </c>
      <c r="I558" s="4095"/>
      <c r="J558" s="4006" t="s">
        <v>7231</v>
      </c>
      <c r="K558" s="4007"/>
      <c r="L558" s="3570" t="s">
        <v>7403</v>
      </c>
      <c r="M558" s="3571"/>
      <c r="N558" s="3994" t="s">
        <v>7404</v>
      </c>
      <c r="O558" s="3995"/>
      <c r="P558" s="3974" t="s">
        <v>7436</v>
      </c>
      <c r="Q558" s="3975"/>
      <c r="R558" s="3976"/>
      <c r="S558" s="1324" t="s">
        <v>7278</v>
      </c>
      <c r="T558" s="1326" t="s">
        <v>7281</v>
      </c>
      <c r="U558" s="5163" t="s">
        <v>7230</v>
      </c>
      <c r="V558" s="5164"/>
      <c r="W558" s="1352"/>
      <c r="X558" s="1213"/>
      <c r="Y558" s="1213"/>
      <c r="Z558" s="1213"/>
      <c r="AA558" s="1213"/>
      <c r="AB558" s="1345"/>
      <c r="AC558" s="1345"/>
      <c r="AD558" s="1345"/>
      <c r="AE558" s="1345"/>
      <c r="AF558" s="1345"/>
      <c r="AG558" s="360"/>
      <c r="AH558" s="360"/>
      <c r="AI558" s="360"/>
      <c r="AJ558" s="360"/>
      <c r="AK558" s="817"/>
    </row>
    <row r="559" spans="1:37" ht="39.950000000000003" customHeight="1" thickBot="1" x14ac:dyDescent="0.25">
      <c r="A559" s="818"/>
      <c r="B559" s="823"/>
      <c r="D559" s="893"/>
      <c r="E559" s="893"/>
      <c r="F559" s="894"/>
      <c r="G559" s="894"/>
      <c r="K559" s="2"/>
      <c r="L559" s="1338"/>
      <c r="M559" s="1338"/>
      <c r="N559" s="1338"/>
      <c r="O559" s="1338"/>
      <c r="P559" s="1338"/>
      <c r="AK559" s="819"/>
    </row>
    <row r="560" spans="1:37" ht="39.950000000000003" customHeight="1" thickBot="1" x14ac:dyDescent="0.25">
      <c r="A560" s="3477"/>
      <c r="B560" s="3478"/>
      <c r="C560" s="3404" t="s">
        <v>6990</v>
      </c>
      <c r="D560" s="3405"/>
      <c r="E560" s="3405"/>
      <c r="F560" s="3405"/>
      <c r="G560" s="3405"/>
      <c r="H560" s="3405"/>
      <c r="I560" s="3406"/>
      <c r="J560" s="3404" t="s">
        <v>6991</v>
      </c>
      <c r="K560" s="3405"/>
      <c r="L560" s="3405"/>
      <c r="M560" s="3405"/>
      <c r="N560" s="3405"/>
      <c r="O560" s="3405"/>
      <c r="P560" s="3406"/>
      <c r="Q560" s="3404" t="s">
        <v>6992</v>
      </c>
      <c r="R560" s="3405"/>
      <c r="S560" s="3405"/>
      <c r="T560" s="3405"/>
      <c r="U560" s="3405"/>
      <c r="V560" s="3405"/>
      <c r="W560" s="3406"/>
      <c r="X560" s="3404" t="s">
        <v>6993</v>
      </c>
      <c r="Y560" s="3405"/>
      <c r="Z560" s="3405"/>
      <c r="AA560" s="3405"/>
      <c r="AB560" s="3405"/>
      <c r="AC560" s="3405"/>
      <c r="AD560" s="3406"/>
      <c r="AE560" s="3404" t="s">
        <v>6994</v>
      </c>
      <c r="AF560" s="3405"/>
      <c r="AG560" s="3405"/>
      <c r="AH560" s="3405"/>
      <c r="AI560" s="3405"/>
      <c r="AJ560" s="3405"/>
      <c r="AK560" s="3406"/>
    </row>
    <row r="561" spans="1:37" ht="39.950000000000003" customHeight="1" thickBot="1" x14ac:dyDescent="0.25">
      <c r="A561" s="3477" t="s">
        <v>1391</v>
      </c>
      <c r="B561" s="3478"/>
      <c r="C561" s="1159">
        <v>42303</v>
      </c>
      <c r="D561" s="1159">
        <v>42304</v>
      </c>
      <c r="E561" s="1159">
        <v>42305</v>
      </c>
      <c r="F561" s="1159">
        <v>42306</v>
      </c>
      <c r="G561" s="1159">
        <v>42307</v>
      </c>
      <c r="H561" s="1159">
        <v>42308</v>
      </c>
      <c r="I561" s="1159">
        <v>42309</v>
      </c>
      <c r="J561" s="1241">
        <v>42310</v>
      </c>
      <c r="K561" s="1241">
        <v>42311</v>
      </c>
      <c r="L561" s="1241">
        <v>42312</v>
      </c>
      <c r="M561" s="1241">
        <v>42313</v>
      </c>
      <c r="N561" s="1159">
        <v>42314</v>
      </c>
      <c r="O561" s="1159">
        <v>42315</v>
      </c>
      <c r="P561" s="1159">
        <v>42316</v>
      </c>
      <c r="Q561" s="1159">
        <v>42317</v>
      </c>
      <c r="R561" s="1159">
        <v>42318</v>
      </c>
      <c r="S561" s="1159">
        <v>42319</v>
      </c>
      <c r="T561" s="1159">
        <v>42320</v>
      </c>
      <c r="U561" s="1159">
        <v>42321</v>
      </c>
      <c r="V561" s="1159">
        <v>42322</v>
      </c>
      <c r="W561" s="1159">
        <v>42323</v>
      </c>
      <c r="X561" s="1241">
        <v>42324</v>
      </c>
      <c r="Y561" s="1241">
        <v>42325</v>
      </c>
      <c r="Z561" s="1159">
        <v>42326</v>
      </c>
      <c r="AA561" s="1354">
        <v>42327</v>
      </c>
      <c r="AB561" s="1241">
        <v>42328</v>
      </c>
      <c r="AC561" s="1159">
        <v>42329</v>
      </c>
      <c r="AD561" s="1159">
        <v>42330</v>
      </c>
      <c r="AE561" s="1159">
        <v>42331</v>
      </c>
      <c r="AF561" s="1159">
        <v>42332</v>
      </c>
      <c r="AG561" s="1159">
        <v>42333</v>
      </c>
      <c r="AH561" s="1159">
        <v>42334</v>
      </c>
      <c r="AI561" s="1159">
        <v>42335</v>
      </c>
      <c r="AJ561" s="1159">
        <v>42336</v>
      </c>
      <c r="AK561" s="1159">
        <v>42337</v>
      </c>
    </row>
    <row r="562" spans="1:37" ht="39.950000000000003" customHeight="1" thickBot="1" x14ac:dyDescent="0.25">
      <c r="A562" s="3924" t="s">
        <v>6971</v>
      </c>
      <c r="B562" s="3924"/>
      <c r="C562" s="4100" t="s">
        <v>7466</v>
      </c>
      <c r="D562" s="4101"/>
      <c r="E562" s="4101"/>
      <c r="F562" s="5203" t="s">
        <v>7467</v>
      </c>
      <c r="G562" s="5204"/>
      <c r="H562" s="3749"/>
      <c r="I562" s="3925"/>
      <c r="J562" s="5203" t="s">
        <v>7467</v>
      </c>
      <c r="K562" s="5204"/>
      <c r="L562" s="1374" t="s">
        <v>7462</v>
      </c>
      <c r="M562" s="3942" t="s">
        <v>7405</v>
      </c>
      <c r="N562" s="3943"/>
      <c r="O562" s="3749"/>
      <c r="P562" s="3925"/>
      <c r="Q562" s="5195" t="s">
        <v>7532</v>
      </c>
      <c r="R562" s="5196"/>
      <c r="S562" s="5196"/>
      <c r="T562" s="5196"/>
      <c r="U562" s="1375" t="s">
        <v>7533</v>
      </c>
      <c r="V562" s="3749"/>
      <c r="W562" s="3925"/>
      <c r="X562" s="5197" t="s">
        <v>7431</v>
      </c>
      <c r="Y562" s="5197"/>
      <c r="Z562" s="5198"/>
      <c r="AA562" s="5197" t="s">
        <v>7431</v>
      </c>
      <c r="AB562" s="5197"/>
      <c r="AC562" s="3749"/>
      <c r="AD562" s="3925"/>
      <c r="AE562" s="1384" t="s">
        <v>7431</v>
      </c>
      <c r="AF562" s="4480" t="s">
        <v>7571</v>
      </c>
      <c r="AG562" s="4481"/>
      <c r="AH562" s="3926" t="s">
        <v>7570</v>
      </c>
      <c r="AI562" s="3927"/>
      <c r="AJ562" s="4015"/>
      <c r="AK562" s="4016"/>
    </row>
    <row r="563" spans="1:37" ht="39.950000000000003" customHeight="1" thickBot="1" x14ac:dyDescent="0.25">
      <c r="A563" s="3932" t="s">
        <v>7304</v>
      </c>
      <c r="B563" s="3933"/>
      <c r="C563" s="3908" t="s">
        <v>7431</v>
      </c>
      <c r="D563" s="3909"/>
      <c r="E563" s="3909"/>
      <c r="F563" s="3909"/>
      <c r="G563" s="3910"/>
      <c r="H563" s="3663"/>
      <c r="I563" s="3664"/>
      <c r="J563" s="3908" t="s">
        <v>7431</v>
      </c>
      <c r="K563" s="3909"/>
      <c r="L563" s="3909"/>
      <c r="M563" s="3909"/>
      <c r="N563" s="3910"/>
      <c r="O563" s="3663"/>
      <c r="P563" s="3664"/>
      <c r="Q563" s="3908" t="s">
        <v>7431</v>
      </c>
      <c r="R563" s="3909"/>
      <c r="S563" s="3909"/>
      <c r="T563" s="3909"/>
      <c r="U563" s="3910"/>
      <c r="V563" s="3663"/>
      <c r="W563" s="3664"/>
      <c r="X563" s="5200" t="s">
        <v>7431</v>
      </c>
      <c r="Y563" s="5201"/>
      <c r="Z563" s="4540"/>
      <c r="AA563" s="5200" t="s">
        <v>7431</v>
      </c>
      <c r="AB563" s="5201"/>
      <c r="AC563" s="3663"/>
      <c r="AD563" s="3664"/>
      <c r="AE563" s="3908" t="s">
        <v>7431</v>
      </c>
      <c r="AF563" s="3909"/>
      <c r="AG563" s="3909"/>
      <c r="AH563" s="3909"/>
      <c r="AI563" s="3910"/>
      <c r="AJ563" s="4017"/>
      <c r="AK563" s="4018"/>
    </row>
    <row r="564" spans="1:37" ht="39.950000000000003" customHeight="1" x14ac:dyDescent="0.2">
      <c r="A564" s="3374" t="s">
        <v>7326</v>
      </c>
      <c r="B564" s="3375"/>
      <c r="C564" s="4096" t="s">
        <v>7351</v>
      </c>
      <c r="D564" s="4097"/>
      <c r="E564" s="4097"/>
      <c r="F564" s="4097"/>
      <c r="G564" s="4098"/>
      <c r="H564" s="3663"/>
      <c r="I564" s="3664"/>
      <c r="J564" s="80"/>
      <c r="K564" s="4042" t="s">
        <v>7461</v>
      </c>
      <c r="L564" s="5202"/>
      <c r="M564" s="882"/>
      <c r="O564" s="3663"/>
      <c r="P564" s="3664"/>
      <c r="R564" s="5209" t="s">
        <v>7534</v>
      </c>
      <c r="S564" s="5210"/>
      <c r="T564" s="5210"/>
      <c r="U564" s="5211"/>
      <c r="V564" s="3663"/>
      <c r="W564" s="3664"/>
      <c r="X564" s="3957" t="s">
        <v>7535</v>
      </c>
      <c r="Y564" s="3958"/>
      <c r="Z564" s="4540"/>
      <c r="AA564" s="1376" t="s">
        <v>7572</v>
      </c>
      <c r="AB564" s="1376" t="s">
        <v>7573</v>
      </c>
      <c r="AC564" s="3663"/>
      <c r="AD564" s="3664"/>
      <c r="AF564" s="80"/>
      <c r="AG564" s="5192" t="s">
        <v>7575</v>
      </c>
      <c r="AH564" s="5193"/>
      <c r="AI564" s="5194"/>
      <c r="AJ564" s="4017"/>
      <c r="AK564" s="4018"/>
    </row>
    <row r="565" spans="1:37" ht="39.950000000000003" customHeight="1" x14ac:dyDescent="0.2">
      <c r="A565" s="3932" t="s">
        <v>7327</v>
      </c>
      <c r="B565" s="3933"/>
      <c r="C565" s="97"/>
      <c r="D565" s="97"/>
      <c r="E565" s="97"/>
      <c r="F565" s="97"/>
      <c r="G565" s="80"/>
      <c r="H565" s="3663"/>
      <c r="I565" s="3664"/>
      <c r="J565" s="80"/>
      <c r="K565" s="80"/>
      <c r="L565" s="97"/>
      <c r="M565" s="97"/>
      <c r="N565" s="80"/>
      <c r="O565" s="3663"/>
      <c r="P565" s="3664"/>
      <c r="Q565" s="5189" t="s">
        <v>7497</v>
      </c>
      <c r="R565" s="5190"/>
      <c r="S565" s="5190"/>
      <c r="T565" s="5190"/>
      <c r="U565" s="5191"/>
      <c r="V565" s="3663"/>
      <c r="W565" s="3664"/>
      <c r="X565" s="5177" t="s">
        <v>7497</v>
      </c>
      <c r="Y565" s="5178"/>
      <c r="Z565" s="4540"/>
      <c r="AA565" s="5177" t="s">
        <v>7497</v>
      </c>
      <c r="AB565" s="5178"/>
      <c r="AC565" s="3663"/>
      <c r="AD565" s="3664"/>
      <c r="AE565" s="5189" t="s">
        <v>7497</v>
      </c>
      <c r="AF565" s="5190"/>
      <c r="AG565" s="5190"/>
      <c r="AH565" s="5190"/>
      <c r="AI565" s="5191"/>
      <c r="AJ565" s="4017"/>
      <c r="AK565" s="4018"/>
    </row>
    <row r="566" spans="1:37" ht="39.950000000000003" customHeight="1" x14ac:dyDescent="0.2">
      <c r="A566" s="3932" t="s">
        <v>7330</v>
      </c>
      <c r="B566" s="3933"/>
      <c r="C566" s="4039" t="s">
        <v>7468</v>
      </c>
      <c r="D566" s="4040"/>
      <c r="E566" s="4040"/>
      <c r="F566" s="3959" t="s">
        <v>7469</v>
      </c>
      <c r="G566" s="3960"/>
      <c r="H566" s="3663"/>
      <c r="I566" s="3664"/>
      <c r="J566" s="80"/>
      <c r="K566" s="2821" t="s">
        <v>7471</v>
      </c>
      <c r="L566" s="2823"/>
      <c r="M566" s="97"/>
      <c r="N566" s="80"/>
      <c r="O566" s="3663"/>
      <c r="P566" s="3664"/>
      <c r="Q566" s="80"/>
      <c r="R566" s="2731" t="s">
        <v>7536</v>
      </c>
      <c r="S566" s="3871"/>
      <c r="T566" s="1369" t="s">
        <v>7547</v>
      </c>
      <c r="U566" s="1370" t="s">
        <v>7508</v>
      </c>
      <c r="V566" s="3663"/>
      <c r="W566" s="3664"/>
      <c r="X566" s="1371" t="s">
        <v>7509</v>
      </c>
      <c r="Y566" s="1372" t="s">
        <v>7546</v>
      </c>
      <c r="Z566" s="4540"/>
      <c r="AA566" s="3318" t="s">
        <v>7538</v>
      </c>
      <c r="AB566" s="3319"/>
      <c r="AC566" s="3663"/>
      <c r="AD566" s="3664"/>
      <c r="AE566" s="3318" t="s">
        <v>7539</v>
      </c>
      <c r="AF566" s="3319"/>
      <c r="AG566" s="5206" t="s">
        <v>7574</v>
      </c>
      <c r="AH566" s="5207"/>
      <c r="AI566" s="5208"/>
      <c r="AJ566" s="4017"/>
      <c r="AK566" s="4018"/>
    </row>
    <row r="567" spans="1:37" ht="39.950000000000003" customHeight="1" x14ac:dyDescent="0.2">
      <c r="A567" s="3376" t="s">
        <v>7338</v>
      </c>
      <c r="B567" s="3377"/>
      <c r="C567" s="3763">
        <v>136900</v>
      </c>
      <c r="D567" s="3763"/>
      <c r="E567" s="3763"/>
      <c r="F567" s="3763"/>
      <c r="G567" s="3322"/>
      <c r="H567" s="3663"/>
      <c r="I567" s="3664"/>
      <c r="J567" s="3323">
        <v>136900</v>
      </c>
      <c r="K567" s="3763"/>
      <c r="L567" s="3763"/>
      <c r="M567" s="3763"/>
      <c r="N567" s="3322"/>
      <c r="O567" s="3663"/>
      <c r="P567" s="3664"/>
      <c r="Q567" s="3323">
        <v>136900</v>
      </c>
      <c r="R567" s="3763"/>
      <c r="S567" s="3763"/>
      <c r="T567" s="3763"/>
      <c r="U567" s="3322"/>
      <c r="V567" s="3663"/>
      <c r="W567" s="3664"/>
      <c r="X567" s="3322">
        <v>136900</v>
      </c>
      <c r="Y567" s="3323"/>
      <c r="Z567" s="4540"/>
      <c r="AA567" s="3322">
        <v>136900</v>
      </c>
      <c r="AB567" s="3323"/>
      <c r="AC567" s="3663"/>
      <c r="AD567" s="3664"/>
      <c r="AE567" s="3322">
        <v>136900</v>
      </c>
      <c r="AF567" s="3323"/>
      <c r="AG567" s="1385" t="s">
        <v>5366</v>
      </c>
      <c r="AH567" s="3322">
        <v>136900</v>
      </c>
      <c r="AI567" s="3323"/>
      <c r="AJ567" s="4017"/>
      <c r="AK567" s="4018"/>
    </row>
    <row r="568" spans="1:37" ht="39.950000000000003" customHeight="1" x14ac:dyDescent="0.2">
      <c r="A568" s="3481" t="s">
        <v>7348</v>
      </c>
      <c r="B568" s="3482"/>
      <c r="C568" s="3983" t="s">
        <v>6852</v>
      </c>
      <c r="D568" s="3969"/>
      <c r="E568" s="3969"/>
      <c r="F568" s="3969"/>
      <c r="G568" s="3970"/>
      <c r="H568" s="3663"/>
      <c r="I568" s="3664"/>
      <c r="J568" s="3967" t="s">
        <v>6852</v>
      </c>
      <c r="K568" s="3968"/>
      <c r="L568" s="3969"/>
      <c r="M568" s="3969"/>
      <c r="N568" s="3970"/>
      <c r="O568" s="3663"/>
      <c r="P568" s="3664"/>
      <c r="Q568" s="80"/>
      <c r="R568" s="80"/>
      <c r="S568" s="5205" t="s">
        <v>7537</v>
      </c>
      <c r="T568" s="5205"/>
      <c r="U568" s="5205"/>
      <c r="V568" s="3663"/>
      <c r="W568" s="3664"/>
      <c r="X568" s="80"/>
      <c r="Y568" s="80"/>
      <c r="Z568" s="4540"/>
      <c r="AA568" s="97"/>
      <c r="AB568" s="80"/>
      <c r="AC568" s="3663"/>
      <c r="AD568" s="3664"/>
      <c r="AE568" s="80"/>
      <c r="AF568" s="80"/>
      <c r="AG568" s="97"/>
      <c r="AH568" s="97"/>
      <c r="AI568" s="80"/>
      <c r="AJ568" s="4017"/>
      <c r="AK568" s="4018"/>
    </row>
    <row r="569" spans="1:37" ht="39.950000000000003" customHeight="1" x14ac:dyDescent="0.2">
      <c r="A569" s="3396" t="s">
        <v>7334</v>
      </c>
      <c r="B569" s="3397"/>
      <c r="C569" s="3763">
        <v>136900</v>
      </c>
      <c r="D569" s="3763"/>
      <c r="E569" s="3763"/>
      <c r="F569" s="3763"/>
      <c r="G569" s="3322"/>
      <c r="H569" s="3663"/>
      <c r="I569" s="3664"/>
      <c r="J569" s="3955" t="s">
        <v>6160</v>
      </c>
      <c r="K569" s="3956"/>
      <c r="L569" s="3952" t="s">
        <v>2842</v>
      </c>
      <c r="M569" s="3953"/>
      <c r="N569" s="3954"/>
      <c r="O569" s="3663"/>
      <c r="P569" s="3664"/>
      <c r="Q569" s="3952" t="s">
        <v>2842</v>
      </c>
      <c r="R569" s="3953"/>
      <c r="S569" s="3953"/>
      <c r="T569" s="3953"/>
      <c r="U569" s="3954"/>
      <c r="V569" s="3663"/>
      <c r="W569" s="3664"/>
      <c r="X569" s="3371" t="s">
        <v>2842</v>
      </c>
      <c r="Y569" s="3373"/>
      <c r="Z569" s="4540"/>
      <c r="AA569" s="3371" t="s">
        <v>2842</v>
      </c>
      <c r="AB569" s="3373"/>
      <c r="AC569" s="3663"/>
      <c r="AD569" s="3664"/>
      <c r="AE569" s="3371" t="s">
        <v>2842</v>
      </c>
      <c r="AF569" s="3372"/>
      <c r="AG569" s="3372"/>
      <c r="AH569" s="3372"/>
      <c r="AI569" s="3373"/>
      <c r="AJ569" s="4017"/>
      <c r="AK569" s="4018"/>
    </row>
    <row r="570" spans="1:37" ht="39.950000000000003" customHeight="1" x14ac:dyDescent="0.2">
      <c r="A570" s="3374" t="s">
        <v>7337</v>
      </c>
      <c r="B570" s="3375"/>
      <c r="C570" s="3730" t="s">
        <v>4485</v>
      </c>
      <c r="D570" s="3730"/>
      <c r="E570" s="3730"/>
      <c r="F570" s="3730"/>
      <c r="G570" s="3354"/>
      <c r="H570" s="3663"/>
      <c r="I570" s="3664"/>
      <c r="J570" s="3730" t="s">
        <v>4485</v>
      </c>
      <c r="K570" s="3730"/>
      <c r="L570" s="3730"/>
      <c r="M570" s="3730"/>
      <c r="N570" s="3354"/>
      <c r="O570" s="3663"/>
      <c r="P570" s="3664"/>
      <c r="Q570" s="3354" t="s">
        <v>4485</v>
      </c>
      <c r="R570" s="3355"/>
      <c r="S570" s="3355"/>
      <c r="T570" s="3355"/>
      <c r="U570" s="3356"/>
      <c r="V570" s="3663"/>
      <c r="W570" s="3664"/>
      <c r="X570" s="3354" t="s">
        <v>4485</v>
      </c>
      <c r="Y570" s="3356"/>
      <c r="Z570" s="4540"/>
      <c r="AA570" s="3354" t="s">
        <v>4485</v>
      </c>
      <c r="AB570" s="3356"/>
      <c r="AC570" s="3663"/>
      <c r="AD570" s="3664"/>
      <c r="AE570" s="3354" t="s">
        <v>4485</v>
      </c>
      <c r="AF570" s="3355"/>
      <c r="AG570" s="3355"/>
      <c r="AH570" s="3355"/>
      <c r="AI570" s="3356"/>
      <c r="AJ570" s="4017"/>
      <c r="AK570" s="4018"/>
    </row>
    <row r="571" spans="1:37" ht="39.950000000000003" customHeight="1" x14ac:dyDescent="0.2">
      <c r="A571" s="3481" t="s">
        <v>7333</v>
      </c>
      <c r="B571" s="3482"/>
      <c r="C571" s="5146" t="s">
        <v>5422</v>
      </c>
      <c r="D571" s="5147"/>
      <c r="E571" s="3322">
        <v>136900</v>
      </c>
      <c r="F571" s="3704"/>
      <c r="G571" s="3323"/>
      <c r="H571" s="3663"/>
      <c r="I571" s="3664"/>
      <c r="J571" s="3323">
        <v>136900</v>
      </c>
      <c r="K571" s="3763"/>
      <c r="L571" s="3763"/>
      <c r="M571" s="3763"/>
      <c r="N571" s="3322"/>
      <c r="O571" s="3663"/>
      <c r="P571" s="3664"/>
      <c r="Q571" s="3322">
        <v>136900</v>
      </c>
      <c r="R571" s="3704"/>
      <c r="S571" s="3704"/>
      <c r="T571" s="3704"/>
      <c r="U571" s="3323"/>
      <c r="V571" s="3663"/>
      <c r="W571" s="3664"/>
      <c r="X571" s="3322">
        <v>136900</v>
      </c>
      <c r="Y571" s="3323"/>
      <c r="Z571" s="4540"/>
      <c r="AA571" s="3322">
        <v>136900</v>
      </c>
      <c r="AB571" s="3323"/>
      <c r="AC571" s="3663"/>
      <c r="AD571" s="3664"/>
      <c r="AE571" s="3322">
        <v>136900</v>
      </c>
      <c r="AF571" s="3704"/>
      <c r="AG571" s="3704"/>
      <c r="AH571" s="3704"/>
      <c r="AI571" s="3323"/>
      <c r="AJ571" s="4017"/>
      <c r="AK571" s="4018"/>
    </row>
    <row r="572" spans="1:37" ht="39.950000000000003" customHeight="1" x14ac:dyDescent="0.2">
      <c r="A572" s="3374" t="s">
        <v>7335</v>
      </c>
      <c r="B572" s="3375"/>
      <c r="C572" s="3763">
        <v>136900</v>
      </c>
      <c r="D572" s="3763"/>
      <c r="E572" s="3763"/>
      <c r="F572" s="3763"/>
      <c r="G572" s="3322"/>
      <c r="H572" s="3663"/>
      <c r="I572" s="3664"/>
      <c r="J572" s="3323">
        <v>136900</v>
      </c>
      <c r="K572" s="3763"/>
      <c r="L572" s="3763"/>
      <c r="M572" s="3763"/>
      <c r="N572" s="3322"/>
      <c r="O572" s="3663"/>
      <c r="P572" s="3664"/>
      <c r="Q572" s="3323">
        <v>136900</v>
      </c>
      <c r="R572" s="3763"/>
      <c r="S572" s="3763"/>
      <c r="T572" s="3763"/>
      <c r="U572" s="3322"/>
      <c r="V572" s="3663"/>
      <c r="W572" s="3664"/>
      <c r="X572" s="3322">
        <v>136900</v>
      </c>
      <c r="Y572" s="3323"/>
      <c r="Z572" s="4540"/>
      <c r="AA572" s="3322">
        <v>136900</v>
      </c>
      <c r="AB572" s="3323"/>
      <c r="AC572" s="3663"/>
      <c r="AD572" s="3664"/>
      <c r="AE572" s="3323">
        <v>136900</v>
      </c>
      <c r="AF572" s="3763"/>
      <c r="AG572" s="3763"/>
      <c r="AH572" s="3763"/>
      <c r="AI572" s="3322"/>
      <c r="AJ572" s="4017"/>
      <c r="AK572" s="4018"/>
    </row>
    <row r="573" spans="1:37" ht="39.950000000000003" customHeight="1" x14ac:dyDescent="0.2">
      <c r="A573" s="3481" t="s">
        <v>7336</v>
      </c>
      <c r="B573" s="3482"/>
      <c r="C573" s="3763">
        <v>136900</v>
      </c>
      <c r="D573" s="3763"/>
      <c r="E573" s="3763"/>
      <c r="F573" s="3763"/>
      <c r="G573" s="3322"/>
      <c r="H573" s="3663"/>
      <c r="I573" s="3664"/>
      <c r="J573" s="3763">
        <v>136900</v>
      </c>
      <c r="K573" s="3763"/>
      <c r="L573" s="3763"/>
      <c r="M573" s="3763"/>
      <c r="N573" s="3322"/>
      <c r="O573" s="3663"/>
      <c r="P573" s="3664"/>
      <c r="Q573" s="3763">
        <v>136900</v>
      </c>
      <c r="R573" s="3763"/>
      <c r="S573" s="3763"/>
      <c r="T573" s="3763"/>
      <c r="U573" s="3322"/>
      <c r="V573" s="3663"/>
      <c r="W573" s="3664"/>
      <c r="X573" s="3322">
        <v>136900</v>
      </c>
      <c r="Y573" s="3323"/>
      <c r="Z573" s="4540"/>
      <c r="AA573" s="3322">
        <v>136900</v>
      </c>
      <c r="AB573" s="3323"/>
      <c r="AC573" s="3663"/>
      <c r="AD573" s="3664"/>
      <c r="AE573" s="3763">
        <v>136900</v>
      </c>
      <c r="AF573" s="3763"/>
      <c r="AG573" s="3763"/>
      <c r="AH573" s="3763"/>
      <c r="AI573" s="3322"/>
      <c r="AJ573" s="4017"/>
      <c r="AK573" s="4018"/>
    </row>
    <row r="574" spans="1:37" ht="39.950000000000003" customHeight="1" x14ac:dyDescent="0.2">
      <c r="A574" s="3374" t="s">
        <v>7339</v>
      </c>
      <c r="B574" s="3375"/>
      <c r="C574" s="3763">
        <v>136900</v>
      </c>
      <c r="D574" s="3763"/>
      <c r="E574" s="3763"/>
      <c r="F574" s="3763"/>
      <c r="G574" s="3322"/>
      <c r="H574" s="3663"/>
      <c r="I574" s="3664"/>
      <c r="J574" s="3763">
        <v>136900</v>
      </c>
      <c r="K574" s="3763"/>
      <c r="L574" s="3763"/>
      <c r="M574" s="3763"/>
      <c r="N574" s="3322"/>
      <c r="O574" s="3663"/>
      <c r="P574" s="3664"/>
      <c r="Q574" s="3763">
        <v>136900</v>
      </c>
      <c r="R574" s="3763"/>
      <c r="S574" s="3763"/>
      <c r="T574" s="3763"/>
      <c r="U574" s="3322"/>
      <c r="V574" s="3663"/>
      <c r="W574" s="3664"/>
      <c r="X574" s="3322">
        <v>136900</v>
      </c>
      <c r="Y574" s="3323"/>
      <c r="Z574" s="4540"/>
      <c r="AA574" s="3322">
        <v>136900</v>
      </c>
      <c r="AB574" s="3323"/>
      <c r="AC574" s="3663"/>
      <c r="AD574" s="3664"/>
      <c r="AE574" s="3763">
        <v>136900</v>
      </c>
      <c r="AF574" s="3763"/>
      <c r="AG574" s="3763"/>
      <c r="AH574" s="3763"/>
      <c r="AI574" s="3322"/>
      <c r="AJ574" s="4017"/>
      <c r="AK574" s="4018"/>
    </row>
    <row r="575" spans="1:37" ht="39.950000000000003" customHeight="1" thickBot="1" x14ac:dyDescent="0.25">
      <c r="A575" s="3374" t="s">
        <v>7328</v>
      </c>
      <c r="B575" s="3375"/>
      <c r="C575" s="3763">
        <v>136900</v>
      </c>
      <c r="D575" s="3763"/>
      <c r="E575" s="3763"/>
      <c r="F575" s="3763"/>
      <c r="G575" s="3322"/>
      <c r="H575" s="3663"/>
      <c r="I575" s="3664"/>
      <c r="J575" s="3323">
        <v>136900</v>
      </c>
      <c r="K575" s="3763"/>
      <c r="L575" s="3763"/>
      <c r="M575" s="3763"/>
      <c r="N575" s="3322"/>
      <c r="O575" s="3663"/>
      <c r="P575" s="3664"/>
      <c r="Q575" s="3323">
        <v>136900</v>
      </c>
      <c r="R575" s="3763"/>
      <c r="S575" s="3763"/>
      <c r="T575" s="3763"/>
      <c r="U575" s="3322"/>
      <c r="V575" s="3663"/>
      <c r="W575" s="3664"/>
      <c r="X575" s="3322">
        <v>136900</v>
      </c>
      <c r="Y575" s="3323"/>
      <c r="Z575" s="4540"/>
      <c r="AA575" s="3322">
        <v>136900</v>
      </c>
      <c r="AB575" s="3323"/>
      <c r="AC575" s="3663"/>
      <c r="AD575" s="3664"/>
      <c r="AE575" s="3323">
        <v>136900</v>
      </c>
      <c r="AF575" s="3763"/>
      <c r="AG575" s="3763"/>
      <c r="AH575" s="3763"/>
      <c r="AI575" s="3322"/>
      <c r="AJ575" s="4017"/>
      <c r="AK575" s="4018"/>
    </row>
    <row r="576" spans="1:37" ht="39.950000000000003" customHeight="1" x14ac:dyDescent="0.2">
      <c r="A576" s="3374" t="s">
        <v>7329</v>
      </c>
      <c r="B576" s="3375"/>
      <c r="C576" s="3527" t="s">
        <v>5189</v>
      </c>
      <c r="D576" s="3527"/>
      <c r="E576" s="3527"/>
      <c r="F576" s="3527"/>
      <c r="G576" s="3760"/>
      <c r="H576" s="3663"/>
      <c r="I576" s="3664"/>
      <c r="J576" s="3527" t="s">
        <v>5189</v>
      </c>
      <c r="K576" s="3527"/>
      <c r="L576" s="3527"/>
      <c r="M576" s="3527"/>
      <c r="N576" s="3760"/>
      <c r="O576" s="3663"/>
      <c r="P576" s="3664"/>
      <c r="Q576" s="5143" t="s">
        <v>7434</v>
      </c>
      <c r="R576" s="5212"/>
      <c r="S576" s="5144"/>
      <c r="T576" s="3944" t="s">
        <v>6160</v>
      </c>
      <c r="U576" s="3945"/>
      <c r="V576" s="3663"/>
      <c r="W576" s="3664"/>
      <c r="X576" s="5143" t="s">
        <v>5189</v>
      </c>
      <c r="Y576" s="5144"/>
      <c r="Z576" s="4540"/>
      <c r="AA576" s="5143" t="s">
        <v>5189</v>
      </c>
      <c r="AB576" s="5144"/>
      <c r="AC576" s="3663"/>
      <c r="AD576" s="3664"/>
      <c r="AE576" s="3527" t="s">
        <v>5189</v>
      </c>
      <c r="AF576" s="3527"/>
      <c r="AG576" s="3527"/>
      <c r="AH576" s="3527"/>
      <c r="AI576" s="3760"/>
      <c r="AJ576" s="4017"/>
      <c r="AK576" s="4018"/>
    </row>
    <row r="577" spans="1:49" ht="39.950000000000003" customHeight="1" x14ac:dyDescent="0.2">
      <c r="A577" s="3374" t="s">
        <v>7331</v>
      </c>
      <c r="B577" s="3375"/>
      <c r="C577" s="3763">
        <v>136900</v>
      </c>
      <c r="D577" s="3763"/>
      <c r="E577" s="3763"/>
      <c r="F577" s="3763"/>
      <c r="G577" s="3322"/>
      <c r="H577" s="3663"/>
      <c r="I577" s="3664"/>
      <c r="J577" s="3763">
        <v>136900</v>
      </c>
      <c r="K577" s="3763"/>
      <c r="L577" s="3763"/>
      <c r="M577" s="3763"/>
      <c r="N577" s="3322"/>
      <c r="O577" s="3663"/>
      <c r="P577" s="3664"/>
      <c r="Q577" s="3763">
        <v>136900</v>
      </c>
      <c r="R577" s="3763"/>
      <c r="S577" s="3763"/>
      <c r="T577" s="3763"/>
      <c r="U577" s="3322"/>
      <c r="V577" s="3663"/>
      <c r="W577" s="3664"/>
      <c r="X577" s="3322">
        <v>136900</v>
      </c>
      <c r="Y577" s="3323"/>
      <c r="Z577" s="4540"/>
      <c r="AA577" s="3322">
        <v>136900</v>
      </c>
      <c r="AB577" s="3323"/>
      <c r="AC577" s="3663"/>
      <c r="AD577" s="3664"/>
      <c r="AE577" s="3323">
        <v>136900</v>
      </c>
      <c r="AF577" s="3763"/>
      <c r="AG577" s="3763"/>
      <c r="AH577" s="3763"/>
      <c r="AI577" s="3322"/>
      <c r="AJ577" s="4017"/>
      <c r="AK577" s="4018"/>
    </row>
    <row r="578" spans="1:49" ht="39.950000000000003" customHeight="1" thickBot="1" x14ac:dyDescent="0.25">
      <c r="A578" s="3479" t="s">
        <v>7332</v>
      </c>
      <c r="B578" s="3480"/>
      <c r="C578" s="3767">
        <v>136900</v>
      </c>
      <c r="D578" s="3767"/>
      <c r="E578" s="3767"/>
      <c r="F578" s="3767"/>
      <c r="G578" s="3767"/>
      <c r="H578" s="3950"/>
      <c r="I578" s="3951"/>
      <c r="J578" s="3767">
        <v>136900</v>
      </c>
      <c r="K578" s="3767"/>
      <c r="L578" s="3767"/>
      <c r="M578" s="3767"/>
      <c r="N578" s="3691"/>
      <c r="O578" s="3950"/>
      <c r="P578" s="3951"/>
      <c r="Q578" s="3767">
        <v>136900</v>
      </c>
      <c r="R578" s="3767"/>
      <c r="S578" s="3767"/>
      <c r="T578" s="3767"/>
      <c r="U578" s="3691"/>
      <c r="V578" s="3950"/>
      <c r="W578" s="3951"/>
      <c r="X578" s="3322">
        <v>136900</v>
      </c>
      <c r="Y578" s="3323"/>
      <c r="Z578" s="5199"/>
      <c r="AA578" s="3322">
        <v>136900</v>
      </c>
      <c r="AB578" s="3323"/>
      <c r="AC578" s="3950"/>
      <c r="AD578" s="3951"/>
      <c r="AE578" s="3763">
        <v>136900</v>
      </c>
      <c r="AF578" s="3763"/>
      <c r="AG578" s="3763"/>
      <c r="AH578" s="3763"/>
      <c r="AI578" s="3322"/>
      <c r="AJ578" s="5187"/>
      <c r="AK578" s="5188"/>
    </row>
    <row r="579" spans="1:49" ht="39.950000000000003" customHeight="1" thickTop="1" x14ac:dyDescent="0.2">
      <c r="A579" s="1355">
        <v>1</v>
      </c>
      <c r="B579" s="1356" t="s">
        <v>5497</v>
      </c>
      <c r="C579" s="823"/>
      <c r="D579" s="3592" t="s">
        <v>7463</v>
      </c>
      <c r="E579" s="3979"/>
      <c r="F579" s="3979"/>
      <c r="G579" s="1239"/>
      <c r="H579" s="1050"/>
      <c r="I579" s="1050"/>
      <c r="L579" s="3532" t="s">
        <v>7493</v>
      </c>
      <c r="M579" s="3532"/>
      <c r="N579" s="3949"/>
      <c r="O579" s="1050"/>
      <c r="P579" s="1050"/>
      <c r="Q579" s="3939" t="s">
        <v>7351</v>
      </c>
      <c r="R579" s="3940"/>
      <c r="S579" s="3940"/>
      <c r="T579" s="3940"/>
      <c r="U579" s="3941"/>
      <c r="V579" s="1050"/>
      <c r="W579" s="1050"/>
      <c r="X579" s="1357" t="s">
        <v>7351</v>
      </c>
      <c r="Y579" s="1373" t="s">
        <v>7553</v>
      </c>
      <c r="Z579" s="1050"/>
      <c r="AA579" s="3804" t="s">
        <v>7553</v>
      </c>
      <c r="AB579" s="3805"/>
      <c r="AC579" s="1050"/>
      <c r="AD579" s="1050"/>
      <c r="AE579" s="867"/>
      <c r="AF579" s="1377" t="s">
        <v>5366</v>
      </c>
      <c r="AG579" s="3974" t="s">
        <v>7437</v>
      </c>
      <c r="AH579" s="3975"/>
      <c r="AI579" s="3976"/>
      <c r="AJ579" s="1050"/>
      <c r="AK579" s="1050"/>
    </row>
    <row r="580" spans="1:49" ht="39.950000000000003" customHeight="1" thickBot="1" x14ac:dyDescent="0.25">
      <c r="A580" s="824">
        <v>2</v>
      </c>
      <c r="B580" s="824" t="s">
        <v>5497</v>
      </c>
      <c r="C580" s="1358"/>
      <c r="D580" s="858"/>
      <c r="E580" s="3946" t="s">
        <v>7457</v>
      </c>
      <c r="F580" s="3947"/>
      <c r="G580" s="3948"/>
      <c r="H580" s="1050"/>
      <c r="I580" s="1050"/>
      <c r="J580" s="3980" t="s">
        <v>7351</v>
      </c>
      <c r="K580" s="3981"/>
      <c r="L580" s="3981"/>
      <c r="M580" s="3981"/>
      <c r="N580" s="3982"/>
      <c r="O580" s="1050"/>
      <c r="P580" s="1050"/>
      <c r="Q580" s="3971" t="s">
        <v>7474</v>
      </c>
      <c r="R580" s="3972"/>
      <c r="S580" s="3972"/>
      <c r="T580" s="3973"/>
      <c r="U580" s="867"/>
      <c r="V580" s="1050"/>
      <c r="W580" s="1050"/>
      <c r="Y580" s="264"/>
      <c r="Z580" s="1050"/>
      <c r="AA580" s="214"/>
      <c r="AB580" s="867"/>
      <c r="AC580" s="1050"/>
      <c r="AD580" s="1050"/>
      <c r="AE580" s="867"/>
      <c r="AF580" s="5222" t="s">
        <v>5366</v>
      </c>
      <c r="AG580" s="5223"/>
      <c r="AH580" s="5224"/>
      <c r="AI580" s="867"/>
      <c r="AJ580" s="1050"/>
      <c r="AK580" s="1292"/>
    </row>
    <row r="581" spans="1:49" ht="39.950000000000003" customHeight="1" thickTop="1" thickBot="1" x14ac:dyDescent="0.25">
      <c r="A581" s="797"/>
      <c r="B581" s="797" t="s">
        <v>5498</v>
      </c>
      <c r="C581" s="1344" t="s">
        <v>7391</v>
      </c>
      <c r="D581" s="1347" t="s">
        <v>7437</v>
      </c>
      <c r="E581" s="1359" t="s">
        <v>7435</v>
      </c>
      <c r="F581" s="12"/>
      <c r="G581" s="1003" t="s">
        <v>7457</v>
      </c>
      <c r="H581" s="1032"/>
      <c r="I581" s="710"/>
      <c r="J581" s="1003" t="s">
        <v>7457</v>
      </c>
      <c r="K581" s="1353" t="s">
        <v>7464</v>
      </c>
      <c r="L581" s="1363"/>
      <c r="N581" s="1353" t="s">
        <v>7464</v>
      </c>
      <c r="O581" s="1032"/>
      <c r="P581" s="710"/>
      <c r="R581" s="1357" t="s">
        <v>7351</v>
      </c>
      <c r="S581" s="1207" t="s">
        <v>7494</v>
      </c>
      <c r="T581" s="1360" t="s">
        <v>7474</v>
      </c>
      <c r="U581" s="1361" t="s">
        <v>7474</v>
      </c>
      <c r="V581" s="1039"/>
      <c r="W581" s="1042"/>
      <c r="X581" s="1350" t="s">
        <v>7351</v>
      </c>
      <c r="Z581" s="1341"/>
      <c r="AB581" s="451"/>
      <c r="AC581" s="710"/>
      <c r="AD581" s="710"/>
      <c r="AE581" s="1362" t="s">
        <v>7495</v>
      </c>
      <c r="AF581" s="1373" t="s">
        <v>7553</v>
      </c>
      <c r="AG581" s="12"/>
      <c r="AH581" s="1373" t="s">
        <v>7553</v>
      </c>
      <c r="AI581" s="12"/>
      <c r="AJ581" s="710"/>
      <c r="AK581" s="1046"/>
    </row>
    <row r="582" spans="1:49" ht="39.950000000000003" customHeight="1" thickBot="1" x14ac:dyDescent="0.25">
      <c r="A582" s="797"/>
      <c r="B582" s="808" t="s">
        <v>5499</v>
      </c>
      <c r="C582" s="804"/>
      <c r="D582" s="12"/>
      <c r="E582" s="905"/>
      <c r="F582" s="907"/>
      <c r="H582" s="710"/>
      <c r="I582" s="1033"/>
      <c r="J582" s="12"/>
      <c r="K582" s="3977" t="s">
        <v>7457</v>
      </c>
      <c r="L582" s="3978"/>
      <c r="M582" s="867"/>
      <c r="N582" s="12"/>
      <c r="O582" s="710"/>
      <c r="P582" s="710"/>
      <c r="Q582" s="12"/>
      <c r="R582" s="1357" t="s">
        <v>7351</v>
      </c>
      <c r="V582" s="1044"/>
      <c r="W582" s="1044"/>
      <c r="X582" s="5234" t="s">
        <v>7474</v>
      </c>
      <c r="Y582" s="5235"/>
      <c r="Z582" s="1044"/>
      <c r="AA582" s="1360" t="s">
        <v>7474</v>
      </c>
      <c r="AB582" s="1350" t="s">
        <v>7351</v>
      </c>
      <c r="AC582" s="710"/>
      <c r="AD582" s="710"/>
      <c r="AG582" s="12"/>
      <c r="AH582" s="12"/>
      <c r="AI582" s="12"/>
      <c r="AJ582" s="710"/>
      <c r="AK582" s="1046"/>
    </row>
    <row r="583" spans="1:49" ht="39.950000000000003" customHeight="1" thickBot="1" x14ac:dyDescent="0.25">
      <c r="A583" s="809"/>
      <c r="B583" s="810"/>
      <c r="C583" s="811"/>
      <c r="D583" s="451"/>
      <c r="E583" s="1075"/>
      <c r="F583" s="1076"/>
      <c r="G583" s="1076"/>
      <c r="H583" s="1110"/>
      <c r="I583" s="1364"/>
      <c r="J583" s="908"/>
      <c r="K583" s="451"/>
      <c r="L583" s="214"/>
      <c r="M583" s="214"/>
      <c r="N583" s="214"/>
      <c r="O583" s="1040"/>
      <c r="P583" s="1040"/>
      <c r="Q583" s="451"/>
      <c r="R583" s="451"/>
      <c r="S583" s="864"/>
      <c r="T583" s="864"/>
      <c r="U583" s="864"/>
      <c r="V583" s="1111"/>
      <c r="W583" s="1111"/>
      <c r="X583" s="864"/>
      <c r="Y583" s="214"/>
      <c r="Z583" s="1039"/>
      <c r="AA583" s="451"/>
      <c r="AC583" s="1040"/>
      <c r="AD583" s="1040"/>
      <c r="AE583" s="451"/>
      <c r="AF583" s="451"/>
      <c r="AG583" s="451"/>
      <c r="AH583" s="451"/>
      <c r="AI583" s="451"/>
      <c r="AJ583" s="1040"/>
      <c r="AK583" s="1047"/>
    </row>
    <row r="584" spans="1:49" ht="39.950000000000003" customHeight="1" thickTop="1" thickBot="1" x14ac:dyDescent="0.25">
      <c r="A584" s="815"/>
      <c r="B584" s="822" t="s">
        <v>5500</v>
      </c>
      <c r="C584" s="3912" t="s">
        <v>7470</v>
      </c>
      <c r="D584" s="3913"/>
      <c r="E584" s="3913"/>
      <c r="F584" s="3913"/>
      <c r="G584" s="3913"/>
      <c r="H584" s="3453" t="s">
        <v>7526</v>
      </c>
      <c r="I584" s="3838"/>
      <c r="J584" s="3804" t="s">
        <v>7569</v>
      </c>
      <c r="K584" s="3805"/>
      <c r="L584" s="3974" t="s">
        <v>7568</v>
      </c>
      <c r="M584" s="3975"/>
      <c r="N584" s="3976"/>
      <c r="O584" s="3942" t="s">
        <v>7566</v>
      </c>
      <c r="P584" s="3943"/>
      <c r="Q584" s="1366"/>
      <c r="R584" s="1366"/>
      <c r="S584" s="1367"/>
      <c r="T584" s="1367"/>
      <c r="U584" s="1365"/>
      <c r="V584" s="830"/>
      <c r="W584" s="830"/>
      <c r="X584" s="1368"/>
      <c r="Y584" s="360"/>
      <c r="Z584" s="360"/>
      <c r="AA584" s="360"/>
      <c r="AB584" s="360"/>
      <c r="AC584" s="360"/>
      <c r="AD584" s="360"/>
      <c r="AE584" s="360"/>
      <c r="AF584" s="360"/>
      <c r="AG584" s="360"/>
      <c r="AH584" s="360"/>
      <c r="AI584" s="360"/>
      <c r="AJ584" s="360"/>
      <c r="AK584" s="817"/>
    </row>
    <row r="585" spans="1:49" ht="39.950000000000003" customHeight="1" thickBot="1" x14ac:dyDescent="0.25">
      <c r="A585" s="818"/>
      <c r="B585" s="823"/>
      <c r="D585" s="893"/>
      <c r="E585" s="893"/>
      <c r="F585" s="894"/>
      <c r="G585" s="894"/>
      <c r="K585" s="2"/>
      <c r="AK585" s="819"/>
    </row>
    <row r="586" spans="1:49" ht="39.950000000000003" customHeight="1" thickBot="1" x14ac:dyDescent="0.25">
      <c r="A586" s="3477"/>
      <c r="B586" s="3478"/>
      <c r="C586" s="3404" t="s">
        <v>6995</v>
      </c>
      <c r="D586" s="3405"/>
      <c r="E586" s="3405"/>
      <c r="F586" s="3405"/>
      <c r="G586" s="3405"/>
      <c r="H586" s="3405"/>
      <c r="I586" s="3406"/>
      <c r="J586" s="3404" t="s">
        <v>6996</v>
      </c>
      <c r="K586" s="3405"/>
      <c r="L586" s="3405"/>
      <c r="M586" s="3405"/>
      <c r="N586" s="3405"/>
      <c r="O586" s="3405"/>
      <c r="P586" s="3406"/>
      <c r="Q586" s="3404" t="s">
        <v>6997</v>
      </c>
      <c r="R586" s="3405"/>
      <c r="S586" s="3405"/>
      <c r="T586" s="3405"/>
      <c r="U586" s="3405"/>
      <c r="V586" s="3405"/>
      <c r="W586" s="3406"/>
      <c r="X586" s="3404" t="s">
        <v>6998</v>
      </c>
      <c r="Y586" s="3405"/>
      <c r="Z586" s="3405"/>
      <c r="AA586" s="3405"/>
      <c r="AB586" s="3405"/>
      <c r="AC586" s="3405"/>
      <c r="AD586" s="3406"/>
      <c r="AE586" s="3404" t="s">
        <v>7554</v>
      </c>
      <c r="AF586" s="3405"/>
      <c r="AG586" s="3405"/>
      <c r="AH586" s="3405"/>
      <c r="AI586" s="3405"/>
      <c r="AJ586" s="3405"/>
      <c r="AK586" s="3406"/>
    </row>
    <row r="587" spans="1:49" ht="39.950000000000003" customHeight="1" thickBot="1" x14ac:dyDescent="0.25">
      <c r="A587" s="3477" t="s">
        <v>1391</v>
      </c>
      <c r="B587" s="3478"/>
      <c r="C587" s="1241">
        <v>42338</v>
      </c>
      <c r="D587" s="1241">
        <v>42339</v>
      </c>
      <c r="E587" s="1241">
        <v>42340</v>
      </c>
      <c r="F587" s="1241">
        <v>42341</v>
      </c>
      <c r="G587" s="1159">
        <v>42342</v>
      </c>
      <c r="H587" s="1159">
        <v>42343</v>
      </c>
      <c r="I587" s="1159">
        <v>42344</v>
      </c>
      <c r="J587" s="1241">
        <v>42345</v>
      </c>
      <c r="K587" s="1241">
        <v>42346</v>
      </c>
      <c r="L587" s="1241">
        <v>42347</v>
      </c>
      <c r="M587" s="1241">
        <v>42348</v>
      </c>
      <c r="N587" s="1241">
        <v>42349</v>
      </c>
      <c r="O587" s="1159">
        <v>42350</v>
      </c>
      <c r="P587" s="1159">
        <v>42351</v>
      </c>
      <c r="Q587" s="1159">
        <v>42352</v>
      </c>
      <c r="R587" s="1159">
        <v>42353</v>
      </c>
      <c r="S587" s="1159">
        <v>42354</v>
      </c>
      <c r="T587" s="1159">
        <v>42355</v>
      </c>
      <c r="U587" s="1159">
        <v>42356</v>
      </c>
      <c r="V587" s="1159">
        <v>42357</v>
      </c>
      <c r="W587" s="1159">
        <v>42358</v>
      </c>
      <c r="X587" s="1257">
        <v>42359</v>
      </c>
      <c r="Y587" s="1257">
        <v>42360</v>
      </c>
      <c r="Z587" s="1257">
        <v>42361</v>
      </c>
      <c r="AA587" s="1160">
        <v>42362</v>
      </c>
      <c r="AB587" s="1159">
        <v>42363</v>
      </c>
      <c r="AC587" s="1159">
        <v>42364</v>
      </c>
      <c r="AD587" s="1159">
        <v>42365</v>
      </c>
      <c r="AE587" s="1159">
        <v>42366</v>
      </c>
      <c r="AF587" s="1159">
        <v>42367</v>
      </c>
      <c r="AG587" s="1159">
        <v>42368</v>
      </c>
      <c r="AH587" s="1159">
        <v>42369</v>
      </c>
      <c r="AI587" s="1159">
        <v>42370</v>
      </c>
      <c r="AJ587" s="1159">
        <v>42371</v>
      </c>
      <c r="AK587" s="1159">
        <v>42372</v>
      </c>
    </row>
    <row r="588" spans="1:49" ht="39.950000000000003" customHeight="1" thickBot="1" x14ac:dyDescent="0.35">
      <c r="A588" s="3924" t="s">
        <v>6971</v>
      </c>
      <c r="B588" s="3924"/>
      <c r="C588" s="3926" t="s">
        <v>7588</v>
      </c>
      <c r="D588" s="3927"/>
      <c r="E588" s="3936" t="s">
        <v>7576</v>
      </c>
      <c r="F588" s="3937"/>
      <c r="G588" s="3938"/>
      <c r="H588" s="3749"/>
      <c r="I588" s="3925"/>
      <c r="J588" s="5228" t="s">
        <v>7578</v>
      </c>
      <c r="K588" s="5229"/>
      <c r="L588" s="5230" t="s">
        <v>5589</v>
      </c>
      <c r="M588" s="5231"/>
      <c r="N588" s="1408" t="s">
        <v>7646</v>
      </c>
      <c r="O588" s="3749"/>
      <c r="P588" s="3925"/>
      <c r="Q588" s="5232" t="s">
        <v>7577</v>
      </c>
      <c r="R588" s="5233"/>
      <c r="S588" s="5233"/>
      <c r="T588" s="5233"/>
      <c r="U588" s="5213" t="s">
        <v>7651</v>
      </c>
      <c r="V588" s="3749"/>
      <c r="W588" s="3750"/>
      <c r="X588" s="3750"/>
      <c r="Y588" s="3750"/>
      <c r="Z588" s="3750"/>
      <c r="AA588" s="3750"/>
      <c r="AB588" s="3750"/>
      <c r="AC588" s="3750"/>
      <c r="AD588" s="3750"/>
      <c r="AE588" s="3750"/>
      <c r="AF588" s="3750"/>
      <c r="AG588" s="3750"/>
      <c r="AH588" s="3750"/>
      <c r="AI588" s="3750"/>
      <c r="AJ588" s="3750"/>
      <c r="AK588" s="3751"/>
      <c r="AL588" s="1378"/>
      <c r="AM588" s="1378"/>
      <c r="AN588" s="1378"/>
      <c r="AO588" s="1379"/>
      <c r="AP588" s="1378"/>
      <c r="AQ588" s="1378"/>
      <c r="AR588" s="1378"/>
      <c r="AS588" s="1378"/>
    </row>
    <row r="589" spans="1:49" ht="39.950000000000003" customHeight="1" thickBot="1" x14ac:dyDescent="0.25">
      <c r="A589" s="3932" t="s">
        <v>7304</v>
      </c>
      <c r="B589" s="3933"/>
      <c r="C589" s="3908" t="s">
        <v>7431</v>
      </c>
      <c r="D589" s="3909"/>
      <c r="E589" s="3909"/>
      <c r="F589" s="3909"/>
      <c r="G589" s="3910"/>
      <c r="H589" s="3663"/>
      <c r="I589" s="3664"/>
      <c r="J589" s="3908" t="s">
        <v>7431</v>
      </c>
      <c r="K589" s="3909"/>
      <c r="L589" s="3909"/>
      <c r="M589" s="3909"/>
      <c r="N589" s="3910"/>
      <c r="O589" s="3663"/>
      <c r="P589" s="3664"/>
      <c r="Q589" s="3908" t="s">
        <v>7431</v>
      </c>
      <c r="R589" s="3909"/>
      <c r="S589" s="3909"/>
      <c r="T589" s="3909"/>
      <c r="U589" s="5214"/>
      <c r="V589" s="3663"/>
      <c r="W589" s="3752"/>
      <c r="X589" s="3752"/>
      <c r="Y589" s="3752"/>
      <c r="Z589" s="3752"/>
      <c r="AA589" s="3752"/>
      <c r="AB589" s="3752"/>
      <c r="AC589" s="3752"/>
      <c r="AD589" s="3752"/>
      <c r="AE589" s="3752"/>
      <c r="AF589" s="3752"/>
      <c r="AG589" s="3752"/>
      <c r="AH589" s="3752"/>
      <c r="AI589" s="3752"/>
      <c r="AJ589" s="3752"/>
      <c r="AK589" s="3753"/>
    </row>
    <row r="590" spans="1:49" ht="39.950000000000003" customHeight="1" x14ac:dyDescent="0.3">
      <c r="A590" s="3374" t="s">
        <v>7326</v>
      </c>
      <c r="B590" s="3375"/>
      <c r="C590" s="3963" t="s">
        <v>7638</v>
      </c>
      <c r="D590" s="3964"/>
      <c r="E590" s="3964"/>
      <c r="F590" s="3964"/>
      <c r="G590" s="1406" t="s">
        <v>7639</v>
      </c>
      <c r="H590" s="3663"/>
      <c r="I590" s="3664"/>
      <c r="J590" s="4307" t="s">
        <v>7640</v>
      </c>
      <c r="K590" s="4308"/>
      <c r="L590" s="4308"/>
      <c r="M590" s="3965" t="s">
        <v>7645</v>
      </c>
      <c r="N590" s="3966"/>
      <c r="O590" s="3663"/>
      <c r="P590" s="3664"/>
      <c r="Q590" s="80"/>
      <c r="R590" s="80"/>
      <c r="S590" s="97"/>
      <c r="T590" s="97"/>
      <c r="U590" s="5214"/>
      <c r="V590" s="3663"/>
      <c r="W590" s="3752"/>
      <c r="X590" s="3752"/>
      <c r="Y590" s="3752"/>
      <c r="Z590" s="3752"/>
      <c r="AA590" s="3752"/>
      <c r="AB590" s="3752"/>
      <c r="AC590" s="3752"/>
      <c r="AD590" s="3752"/>
      <c r="AE590" s="3752"/>
      <c r="AF590" s="3752"/>
      <c r="AG590" s="3752"/>
      <c r="AH590" s="3752"/>
      <c r="AI590" s="3752"/>
      <c r="AJ590" s="3752"/>
      <c r="AK590" s="3753"/>
      <c r="AM590" s="3743"/>
      <c r="AN590" s="3743"/>
      <c r="AO590" s="3743"/>
      <c r="AP590" s="3743"/>
      <c r="AQ590" s="3743"/>
      <c r="AR590" s="3743"/>
      <c r="AS590" s="3743"/>
      <c r="AT590" s="3743"/>
      <c r="AU590" s="1378"/>
      <c r="AV590" s="1379"/>
    </row>
    <row r="591" spans="1:49" ht="39.950000000000003" customHeight="1" x14ac:dyDescent="0.3">
      <c r="A591" s="3932" t="s">
        <v>7327</v>
      </c>
      <c r="B591" s="3933"/>
      <c r="C591" s="3934" t="s">
        <v>7497</v>
      </c>
      <c r="D591" s="3935"/>
      <c r="E591" s="4273" t="s">
        <v>7579</v>
      </c>
      <c r="F591" s="4274"/>
      <c r="G591" s="4275"/>
      <c r="H591" s="3663"/>
      <c r="I591" s="3664"/>
      <c r="J591" s="2905" t="s">
        <v>7580</v>
      </c>
      <c r="K591" s="3748"/>
      <c r="L591" s="3748"/>
      <c r="M591" s="3928" t="s">
        <v>7581</v>
      </c>
      <c r="N591" s="3929"/>
      <c r="O591" s="3663"/>
      <c r="P591" s="3664"/>
      <c r="Q591" s="3744" t="s">
        <v>7650</v>
      </c>
      <c r="R591" s="3745"/>
      <c r="S591" s="3745"/>
      <c r="T591" s="1409" t="s">
        <v>7652</v>
      </c>
      <c r="U591" s="5214"/>
      <c r="V591" s="3663"/>
      <c r="W591" s="3752"/>
      <c r="X591" s="3752"/>
      <c r="Y591" s="3752"/>
      <c r="Z591" s="3752"/>
      <c r="AA591" s="3752"/>
      <c r="AB591" s="3752"/>
      <c r="AC591" s="3752"/>
      <c r="AD591" s="3752"/>
      <c r="AE591" s="3752"/>
      <c r="AF591" s="3752"/>
      <c r="AG591" s="3752"/>
      <c r="AH591" s="3752"/>
      <c r="AI591" s="3752"/>
      <c r="AJ591" s="3752"/>
      <c r="AK591" s="3753"/>
      <c r="AM591" s="3743"/>
      <c r="AN591" s="3743"/>
      <c r="AO591" s="3743"/>
      <c r="AP591" s="3743"/>
      <c r="AQ591" s="3743"/>
      <c r="AR591" s="3743"/>
      <c r="AS591" s="3743"/>
      <c r="AT591" s="3743"/>
      <c r="AU591" s="1378"/>
      <c r="AV591" s="1379"/>
    </row>
    <row r="592" spans="1:49" ht="39.950000000000003" customHeight="1" x14ac:dyDescent="0.3">
      <c r="A592" s="3932" t="s">
        <v>7330</v>
      </c>
      <c r="B592" s="3933"/>
      <c r="C592" s="1390" t="s">
        <v>7586</v>
      </c>
      <c r="D592" s="3898" t="s">
        <v>7641</v>
      </c>
      <c r="E592" s="3899"/>
      <c r="F592" s="3899"/>
      <c r="G592" s="3900"/>
      <c r="H592" s="3663"/>
      <c r="I592" s="3664"/>
      <c r="J592" s="3930" t="s">
        <v>7587</v>
      </c>
      <c r="K592" s="3931"/>
      <c r="L592" s="3929"/>
      <c r="M592" s="1407"/>
      <c r="N592" s="1407"/>
      <c r="O592" s="3663"/>
      <c r="P592" s="3664"/>
      <c r="Q592" s="97"/>
      <c r="R592" s="97"/>
      <c r="S592" s="97"/>
      <c r="T592" s="97"/>
      <c r="U592" s="5214"/>
      <c r="V592" s="3663"/>
      <c r="W592" s="3752"/>
      <c r="X592" s="3752"/>
      <c r="Y592" s="3752"/>
      <c r="Z592" s="3752"/>
      <c r="AA592" s="3752"/>
      <c r="AB592" s="3752"/>
      <c r="AC592" s="3752"/>
      <c r="AD592" s="3752"/>
      <c r="AE592" s="3752"/>
      <c r="AF592" s="3752"/>
      <c r="AG592" s="3752"/>
      <c r="AH592" s="3752"/>
      <c r="AI592" s="3752"/>
      <c r="AJ592" s="3752"/>
      <c r="AK592" s="3753"/>
      <c r="AM592" s="3743"/>
      <c r="AN592" s="3743"/>
      <c r="AO592" s="3743"/>
      <c r="AP592" s="3743"/>
      <c r="AQ592" s="3743"/>
      <c r="AR592" s="3743"/>
      <c r="AS592" s="3743"/>
      <c r="AT592" s="3743"/>
      <c r="AU592" s="1378"/>
      <c r="AV592" s="1379"/>
      <c r="AW592" s="2"/>
    </row>
    <row r="593" spans="1:48" ht="39.950000000000003" customHeight="1" x14ac:dyDescent="0.3">
      <c r="A593" s="3376" t="s">
        <v>7338</v>
      </c>
      <c r="B593" s="3377"/>
      <c r="C593" s="3322">
        <v>136900</v>
      </c>
      <c r="D593" s="3704"/>
      <c r="E593" s="3704"/>
      <c r="F593" s="3916" t="s">
        <v>5589</v>
      </c>
      <c r="G593" s="3917"/>
      <c r="H593" s="3663"/>
      <c r="I593" s="3664"/>
      <c r="J593" s="3921" t="s">
        <v>7596</v>
      </c>
      <c r="K593" s="3922"/>
      <c r="L593" s="3923"/>
      <c r="M593" s="3322">
        <v>136900</v>
      </c>
      <c r="N593" s="3323"/>
      <c r="O593" s="3663"/>
      <c r="P593" s="3664"/>
      <c r="Q593" s="3322">
        <v>136900</v>
      </c>
      <c r="R593" s="3704"/>
      <c r="S593" s="3704"/>
      <c r="T593" s="3704"/>
      <c r="U593" s="5214"/>
      <c r="V593" s="3663"/>
      <c r="W593" s="3752"/>
      <c r="X593" s="3752"/>
      <c r="Y593" s="3752"/>
      <c r="Z593" s="3752"/>
      <c r="AA593" s="3752"/>
      <c r="AB593" s="3752"/>
      <c r="AC593" s="3752"/>
      <c r="AD593" s="3752"/>
      <c r="AE593" s="3752"/>
      <c r="AF593" s="3752"/>
      <c r="AG593" s="3752"/>
      <c r="AH593" s="3752"/>
      <c r="AI593" s="3752"/>
      <c r="AJ593" s="3752"/>
      <c r="AK593" s="3753"/>
      <c r="AV593" s="1405"/>
    </row>
    <row r="594" spans="1:48" ht="39.950000000000003" customHeight="1" x14ac:dyDescent="0.2">
      <c r="A594" s="3481" t="s">
        <v>7348</v>
      </c>
      <c r="B594" s="3482"/>
      <c r="C594" s="80"/>
      <c r="D594" s="80"/>
      <c r="E594" s="97"/>
      <c r="F594" s="97"/>
      <c r="G594" s="80"/>
      <c r="H594" s="3663"/>
      <c r="I594" s="3664"/>
      <c r="J594" s="80"/>
      <c r="K594" s="80"/>
      <c r="L594" s="97"/>
      <c r="M594" s="97"/>
      <c r="N594" s="80"/>
      <c r="O594" s="3663"/>
      <c r="P594" s="3664"/>
      <c r="Q594" s="80"/>
      <c r="R594" s="80"/>
      <c r="S594" s="97"/>
      <c r="T594" s="97"/>
      <c r="U594" s="5214"/>
      <c r="V594" s="3663"/>
      <c r="W594" s="3752"/>
      <c r="X594" s="3752"/>
      <c r="Y594" s="3752"/>
      <c r="Z594" s="3752"/>
      <c r="AA594" s="3752"/>
      <c r="AB594" s="3752"/>
      <c r="AC594" s="3752"/>
      <c r="AD594" s="3752"/>
      <c r="AE594" s="3752"/>
      <c r="AF594" s="3752"/>
      <c r="AG594" s="3752"/>
      <c r="AH594" s="3752"/>
      <c r="AI594" s="3752"/>
      <c r="AJ594" s="3752"/>
      <c r="AK594" s="3753"/>
    </row>
    <row r="595" spans="1:48" ht="39.950000000000003" customHeight="1" x14ac:dyDescent="0.2">
      <c r="A595" s="3396" t="s">
        <v>7334</v>
      </c>
      <c r="B595" s="3397"/>
      <c r="C595" s="3371" t="s">
        <v>2842</v>
      </c>
      <c r="D595" s="3372"/>
      <c r="E595" s="3372"/>
      <c r="F595" s="3372"/>
      <c r="G595" s="3373"/>
      <c r="H595" s="3663"/>
      <c r="I595" s="3664"/>
      <c r="J595" s="3371" t="s">
        <v>2842</v>
      </c>
      <c r="K595" s="3372"/>
      <c r="L595" s="3372"/>
      <c r="M595" s="3372"/>
      <c r="N595" s="3373"/>
      <c r="O595" s="3663"/>
      <c r="P595" s="3664"/>
      <c r="Q595" s="3371" t="s">
        <v>2842</v>
      </c>
      <c r="R595" s="3372"/>
      <c r="S595" s="3372"/>
      <c r="T595" s="3372"/>
      <c r="U595" s="5214"/>
      <c r="V595" s="3663"/>
      <c r="W595" s="3752"/>
      <c r="X595" s="3752"/>
      <c r="Y595" s="3752"/>
      <c r="Z595" s="3752"/>
      <c r="AA595" s="3752"/>
      <c r="AB595" s="3752"/>
      <c r="AC595" s="3752"/>
      <c r="AD595" s="3752"/>
      <c r="AE595" s="3752"/>
      <c r="AF595" s="3752"/>
      <c r="AG595" s="3752"/>
      <c r="AH595" s="3752"/>
      <c r="AI595" s="3752"/>
      <c r="AJ595" s="3752"/>
      <c r="AK595" s="3753"/>
    </row>
    <row r="596" spans="1:48" ht="39.950000000000003" customHeight="1" x14ac:dyDescent="0.2">
      <c r="A596" s="3374" t="s">
        <v>7337</v>
      </c>
      <c r="B596" s="3375"/>
      <c r="C596" s="3354" t="s">
        <v>4485</v>
      </c>
      <c r="D596" s="3355"/>
      <c r="E596" s="3355"/>
      <c r="F596" s="3355"/>
      <c r="G596" s="3356"/>
      <c r="H596" s="3663"/>
      <c r="I596" s="3664"/>
      <c r="J596" s="3354" t="s">
        <v>4485</v>
      </c>
      <c r="K596" s="3355"/>
      <c r="L596" s="3355"/>
      <c r="M596" s="3355"/>
      <c r="N596" s="3356"/>
      <c r="O596" s="3663"/>
      <c r="P596" s="3664"/>
      <c r="Q596" s="3354" t="s">
        <v>4485</v>
      </c>
      <c r="R596" s="3355"/>
      <c r="S596" s="3355"/>
      <c r="T596" s="3355"/>
      <c r="U596" s="5214"/>
      <c r="V596" s="3663"/>
      <c r="W596" s="3752"/>
      <c r="X596" s="3752"/>
      <c r="Y596" s="3752"/>
      <c r="Z596" s="3752"/>
      <c r="AA596" s="3752"/>
      <c r="AB596" s="3752"/>
      <c r="AC596" s="3752"/>
      <c r="AD596" s="3752"/>
      <c r="AE596" s="3752"/>
      <c r="AF596" s="3752"/>
      <c r="AG596" s="3752"/>
      <c r="AH596" s="3752"/>
      <c r="AI596" s="3752"/>
      <c r="AJ596" s="3752"/>
      <c r="AK596" s="3753"/>
    </row>
    <row r="597" spans="1:48" ht="39.950000000000003" customHeight="1" x14ac:dyDescent="0.2">
      <c r="A597" s="3481" t="s">
        <v>7333</v>
      </c>
      <c r="B597" s="3482"/>
      <c r="C597" s="3527" t="s">
        <v>5189</v>
      </c>
      <c r="D597" s="3527"/>
      <c r="E597" s="3527"/>
      <c r="F597" s="3527"/>
      <c r="G597" s="3527"/>
      <c r="H597" s="3663"/>
      <c r="I597" s="3664"/>
      <c r="J597" s="3527" t="s">
        <v>5189</v>
      </c>
      <c r="K597" s="3527"/>
      <c r="L597" s="3527"/>
      <c r="M597" s="3527"/>
      <c r="N597" s="3527"/>
      <c r="O597" s="3663"/>
      <c r="P597" s="3664"/>
      <c r="Q597" s="3760" t="s">
        <v>5189</v>
      </c>
      <c r="R597" s="3761"/>
      <c r="S597" s="3761"/>
      <c r="T597" s="3762"/>
      <c r="U597" s="5214"/>
      <c r="V597" s="3663"/>
      <c r="W597" s="3752"/>
      <c r="X597" s="3752"/>
      <c r="Y597" s="3752"/>
      <c r="Z597" s="3752"/>
      <c r="AA597" s="3752"/>
      <c r="AB597" s="3752"/>
      <c r="AC597" s="3752"/>
      <c r="AD597" s="3752"/>
      <c r="AE597" s="3752"/>
      <c r="AF597" s="3752"/>
      <c r="AG597" s="3752"/>
      <c r="AH597" s="3752"/>
      <c r="AI597" s="3752"/>
      <c r="AJ597" s="3752"/>
      <c r="AK597" s="3753"/>
    </row>
    <row r="598" spans="1:48" ht="39.950000000000003" customHeight="1" x14ac:dyDescent="0.2">
      <c r="A598" s="3374" t="s">
        <v>7335</v>
      </c>
      <c r="B598" s="3375"/>
      <c r="C598" s="3763">
        <v>136900</v>
      </c>
      <c r="D598" s="3763"/>
      <c r="E598" s="3763"/>
      <c r="F598" s="3763"/>
      <c r="G598" s="3763"/>
      <c r="H598" s="3663"/>
      <c r="I598" s="3664"/>
      <c r="J598" s="3763">
        <v>136900</v>
      </c>
      <c r="K598" s="3763"/>
      <c r="L598" s="3763"/>
      <c r="M598" s="3763"/>
      <c r="N598" s="3763"/>
      <c r="O598" s="3663"/>
      <c r="P598" s="3664"/>
      <c r="Q598" s="3322">
        <v>136900</v>
      </c>
      <c r="R598" s="3704"/>
      <c r="S598" s="3704"/>
      <c r="T598" s="3704"/>
      <c r="U598" s="5214"/>
      <c r="V598" s="3663"/>
      <c r="W598" s="3752"/>
      <c r="X598" s="3752"/>
      <c r="Y598" s="3752"/>
      <c r="Z598" s="3752"/>
      <c r="AA598" s="3752"/>
      <c r="AB598" s="3752"/>
      <c r="AC598" s="3752"/>
      <c r="AD598" s="3752"/>
      <c r="AE598" s="3752"/>
      <c r="AF598" s="3752"/>
      <c r="AG598" s="3752"/>
      <c r="AH598" s="3752"/>
      <c r="AI598" s="3752"/>
      <c r="AJ598" s="3752"/>
      <c r="AK598" s="3753"/>
    </row>
    <row r="599" spans="1:48" ht="39.950000000000003" customHeight="1" x14ac:dyDescent="0.2">
      <c r="A599" s="3481" t="s">
        <v>7336</v>
      </c>
      <c r="B599" s="3482"/>
      <c r="C599" s="3763">
        <v>136900</v>
      </c>
      <c r="D599" s="3763"/>
      <c r="E599" s="3763"/>
      <c r="F599" s="3763"/>
      <c r="G599" s="3763"/>
      <c r="H599" s="3663"/>
      <c r="I599" s="3664"/>
      <c r="J599" s="3763">
        <v>136900</v>
      </c>
      <c r="K599" s="3763"/>
      <c r="L599" s="3763"/>
      <c r="M599" s="3763"/>
      <c r="N599" s="3763"/>
      <c r="O599" s="3663"/>
      <c r="P599" s="3664"/>
      <c r="Q599" s="3322">
        <v>136900</v>
      </c>
      <c r="R599" s="3704"/>
      <c r="S599" s="3704"/>
      <c r="T599" s="3704"/>
      <c r="U599" s="5214"/>
      <c r="V599" s="3663"/>
      <c r="W599" s="3752"/>
      <c r="X599" s="3752"/>
      <c r="Y599" s="3752"/>
      <c r="Z599" s="3752"/>
      <c r="AA599" s="3752"/>
      <c r="AB599" s="3752"/>
      <c r="AC599" s="3752"/>
      <c r="AD599" s="3752"/>
      <c r="AE599" s="3752"/>
      <c r="AF599" s="3752"/>
      <c r="AG599" s="3752"/>
      <c r="AH599" s="3752"/>
      <c r="AI599" s="3752"/>
      <c r="AJ599" s="3752"/>
      <c r="AK599" s="3753"/>
    </row>
    <row r="600" spans="1:48" ht="39.950000000000003" customHeight="1" x14ac:dyDescent="0.2">
      <c r="A600" s="3374" t="s">
        <v>7339</v>
      </c>
      <c r="B600" s="3375"/>
      <c r="C600" s="3763">
        <v>136900</v>
      </c>
      <c r="D600" s="3763"/>
      <c r="E600" s="3763"/>
      <c r="F600" s="3763"/>
      <c r="G600" s="3763"/>
      <c r="H600" s="3663"/>
      <c r="I600" s="3664"/>
      <c r="J600" s="3527" t="s">
        <v>5189</v>
      </c>
      <c r="K600" s="3527"/>
      <c r="L600" s="3527"/>
      <c r="M600" s="3527"/>
      <c r="N600" s="3527"/>
      <c r="O600" s="3663"/>
      <c r="P600" s="3664"/>
      <c r="Q600" s="3760" t="s">
        <v>5189</v>
      </c>
      <c r="R600" s="3761"/>
      <c r="S600" s="3761"/>
      <c r="T600" s="3762"/>
      <c r="U600" s="5214"/>
      <c r="V600" s="3663"/>
      <c r="W600" s="3752"/>
      <c r="X600" s="3752"/>
      <c r="Y600" s="3752"/>
      <c r="Z600" s="3752"/>
      <c r="AA600" s="3752"/>
      <c r="AB600" s="3752"/>
      <c r="AC600" s="3752"/>
      <c r="AD600" s="3752"/>
      <c r="AE600" s="3752"/>
      <c r="AF600" s="3752"/>
      <c r="AG600" s="3752"/>
      <c r="AH600" s="3752"/>
      <c r="AI600" s="3752"/>
      <c r="AJ600" s="3752"/>
      <c r="AK600" s="3753"/>
    </row>
    <row r="601" spans="1:48" ht="39.950000000000003" customHeight="1" x14ac:dyDescent="0.2">
      <c r="A601" s="3374" t="s">
        <v>7328</v>
      </c>
      <c r="B601" s="3612"/>
      <c r="C601" s="3763">
        <v>136900</v>
      </c>
      <c r="D601" s="3763"/>
      <c r="E601" s="3763"/>
      <c r="F601" s="3763"/>
      <c r="G601" s="3763"/>
      <c r="H601" s="3663"/>
      <c r="I601" s="3664"/>
      <c r="J601" s="3763">
        <v>136900</v>
      </c>
      <c r="K601" s="3763"/>
      <c r="L601" s="3763"/>
      <c r="M601" s="3763"/>
      <c r="N601" s="3763"/>
      <c r="O601" s="3663"/>
      <c r="P601" s="3664"/>
      <c r="Q601" s="3322">
        <v>136900</v>
      </c>
      <c r="R601" s="3704"/>
      <c r="S601" s="3704"/>
      <c r="T601" s="3704"/>
      <c r="U601" s="5214"/>
      <c r="V601" s="3663"/>
      <c r="W601" s="3752"/>
      <c r="X601" s="3752"/>
      <c r="Y601" s="3752"/>
      <c r="Z601" s="3752"/>
      <c r="AA601" s="3752"/>
      <c r="AB601" s="3752"/>
      <c r="AC601" s="3752"/>
      <c r="AD601" s="3752"/>
      <c r="AE601" s="3752"/>
      <c r="AF601" s="3752"/>
      <c r="AG601" s="3752"/>
      <c r="AH601" s="3752"/>
      <c r="AI601" s="3752"/>
      <c r="AJ601" s="3752"/>
      <c r="AK601" s="3753"/>
    </row>
    <row r="602" spans="1:48" ht="39.950000000000003" customHeight="1" x14ac:dyDescent="0.2">
      <c r="A602" s="3374" t="s">
        <v>7329</v>
      </c>
      <c r="B602" s="3375"/>
      <c r="C602" s="3527" t="s">
        <v>5189</v>
      </c>
      <c r="D602" s="3527"/>
      <c r="E602" s="3527"/>
      <c r="F602" s="3527"/>
      <c r="G602" s="3527"/>
      <c r="H602" s="3663"/>
      <c r="I602" s="3664"/>
      <c r="J602" s="3527" t="s">
        <v>5189</v>
      </c>
      <c r="K602" s="3527"/>
      <c r="L602" s="3527"/>
      <c r="M602" s="3527"/>
      <c r="N602" s="3527"/>
      <c r="O602" s="3663"/>
      <c r="P602" s="3664"/>
      <c r="Q602" s="3760" t="s">
        <v>5189</v>
      </c>
      <c r="R602" s="3761"/>
      <c r="S602" s="3761"/>
      <c r="T602" s="3762"/>
      <c r="U602" s="5214"/>
      <c r="V602" s="3663"/>
      <c r="W602" s="3752"/>
      <c r="X602" s="3752"/>
      <c r="Y602" s="3752"/>
      <c r="Z602" s="3752"/>
      <c r="AA602" s="3752"/>
      <c r="AB602" s="3752"/>
      <c r="AC602" s="3752"/>
      <c r="AD602" s="3752"/>
      <c r="AE602" s="3752"/>
      <c r="AF602" s="3752"/>
      <c r="AG602" s="3752"/>
      <c r="AH602" s="3752"/>
      <c r="AI602" s="3752"/>
      <c r="AJ602" s="3752"/>
      <c r="AK602" s="3753"/>
    </row>
    <row r="603" spans="1:48" ht="39.950000000000003" customHeight="1" x14ac:dyDescent="0.2">
      <c r="A603" s="3374" t="s">
        <v>7331</v>
      </c>
      <c r="B603" s="3612"/>
      <c r="C603" s="3763">
        <v>136900</v>
      </c>
      <c r="D603" s="3763"/>
      <c r="E603" s="3763"/>
      <c r="F603" s="3763"/>
      <c r="G603" s="3763"/>
      <c r="H603" s="3663"/>
      <c r="I603" s="3664"/>
      <c r="J603" s="3763">
        <v>136900</v>
      </c>
      <c r="K603" s="3763"/>
      <c r="L603" s="3763"/>
      <c r="M603" s="3763"/>
      <c r="N603" s="3763"/>
      <c r="O603" s="3663"/>
      <c r="P603" s="3664"/>
      <c r="Q603" s="3322">
        <v>136900</v>
      </c>
      <c r="R603" s="3704"/>
      <c r="S603" s="3704"/>
      <c r="T603" s="3704"/>
      <c r="U603" s="5214"/>
      <c r="V603" s="3663"/>
      <c r="W603" s="3752"/>
      <c r="X603" s="3752"/>
      <c r="Y603" s="3752"/>
      <c r="Z603" s="3752"/>
      <c r="AA603" s="3752"/>
      <c r="AB603" s="3752"/>
      <c r="AC603" s="3752"/>
      <c r="AD603" s="3752"/>
      <c r="AE603" s="3752"/>
      <c r="AF603" s="3752"/>
      <c r="AG603" s="3752"/>
      <c r="AH603" s="3752"/>
      <c r="AI603" s="3752"/>
      <c r="AJ603" s="3752"/>
      <c r="AK603" s="3753"/>
    </row>
    <row r="604" spans="1:48" ht="39.950000000000003" customHeight="1" thickBot="1" x14ac:dyDescent="0.25">
      <c r="A604" s="3479" t="s">
        <v>7332</v>
      </c>
      <c r="B604" s="3480"/>
      <c r="C604" s="5219">
        <v>136900</v>
      </c>
      <c r="D604" s="5219"/>
      <c r="E604" s="5219"/>
      <c r="F604" s="5219"/>
      <c r="G604" s="4208"/>
      <c r="H604" s="3754"/>
      <c r="I604" s="3861"/>
      <c r="J604" s="5219">
        <v>136900</v>
      </c>
      <c r="K604" s="5219"/>
      <c r="L604" s="5219"/>
      <c r="M604" s="5219"/>
      <c r="N604" s="4208"/>
      <c r="O604" s="3754"/>
      <c r="P604" s="3861"/>
      <c r="Q604" s="3322">
        <v>136900</v>
      </c>
      <c r="R604" s="3704"/>
      <c r="S604" s="3704"/>
      <c r="T604" s="3704"/>
      <c r="U604" s="5215"/>
      <c r="V604" s="3754"/>
      <c r="W604" s="3755"/>
      <c r="X604" s="3755"/>
      <c r="Y604" s="3755"/>
      <c r="Z604" s="3755"/>
      <c r="AA604" s="3755"/>
      <c r="AB604" s="3755"/>
      <c r="AC604" s="3755"/>
      <c r="AD604" s="3755"/>
      <c r="AE604" s="3755"/>
      <c r="AF604" s="3755"/>
      <c r="AG604" s="3755"/>
      <c r="AH604" s="3755"/>
      <c r="AI604" s="3755"/>
      <c r="AJ604" s="3755"/>
      <c r="AK604" s="3756"/>
    </row>
    <row r="605" spans="1:48" ht="39.950000000000003" customHeight="1" thickTop="1" x14ac:dyDescent="0.2">
      <c r="A605" s="1355">
        <v>1</v>
      </c>
      <c r="B605" s="1356" t="s">
        <v>5497</v>
      </c>
      <c r="C605" s="804"/>
      <c r="D605" s="3531" t="s">
        <v>7592</v>
      </c>
      <c r="E605" s="3532"/>
      <c r="F605" s="3532"/>
      <c r="H605" s="710"/>
      <c r="I605" s="710"/>
      <c r="J605" s="5226" t="s">
        <v>7630</v>
      </c>
      <c r="K605" s="5227"/>
      <c r="L605" s="5227"/>
      <c r="M605" s="1389"/>
      <c r="N605" s="1147"/>
      <c r="O605" s="710"/>
      <c r="P605" s="710"/>
      <c r="R605" s="1404"/>
      <c r="S605" s="1403"/>
      <c r="T605" s="451"/>
      <c r="U605" s="879"/>
      <c r="V605" s="710"/>
      <c r="W605" s="710"/>
      <c r="X605" s="879"/>
      <c r="Y605" s="264"/>
      <c r="Z605" s="867"/>
      <c r="AA605" s="214"/>
      <c r="AB605" s="710"/>
      <c r="AC605" s="710"/>
      <c r="AD605" s="710"/>
      <c r="AE605" s="12"/>
      <c r="AF605" s="12"/>
      <c r="AG605" s="12"/>
      <c r="AH605" s="12"/>
      <c r="AI605" s="12"/>
      <c r="AJ605" s="710"/>
      <c r="AK605" s="1046"/>
    </row>
    <row r="606" spans="1:48" ht="39.950000000000003" customHeight="1" thickBot="1" x14ac:dyDescent="0.25">
      <c r="A606" s="824">
        <v>2</v>
      </c>
      <c r="B606" s="824" t="s">
        <v>5497</v>
      </c>
      <c r="F606" s="862"/>
      <c r="G606" s="879"/>
      <c r="H606" s="1032"/>
      <c r="I606" s="710"/>
      <c r="J606" s="3764" t="s">
        <v>7565</v>
      </c>
      <c r="K606" s="3765"/>
      <c r="L606" s="3765"/>
      <c r="M606" s="1386"/>
      <c r="N606" s="1387"/>
      <c r="O606" s="1032"/>
      <c r="P606" s="710"/>
      <c r="S606" s="12"/>
      <c r="T606" s="12"/>
      <c r="U606" s="214"/>
      <c r="V606" s="1039"/>
      <c r="W606" s="1042"/>
      <c r="X606" s="873"/>
      <c r="Y606" s="872"/>
      <c r="Z606" s="865"/>
      <c r="AA606" s="872"/>
      <c r="AB606" s="1032"/>
      <c r="AC606" s="710"/>
      <c r="AD606" s="710"/>
      <c r="AE606" s="12"/>
      <c r="AF606" s="12"/>
      <c r="AG606" s="12"/>
      <c r="AH606" s="12"/>
      <c r="AI606" s="12"/>
      <c r="AJ606" s="710"/>
      <c r="AK606" s="1046"/>
    </row>
    <row r="607" spans="1:48" ht="39.950000000000003" customHeight="1" thickTop="1" thickBot="1" x14ac:dyDescent="0.25">
      <c r="A607" s="797"/>
      <c r="B607" s="797" t="s">
        <v>5498</v>
      </c>
      <c r="D607" s="1392"/>
      <c r="E607" s="1391" t="s">
        <v>7437</v>
      </c>
      <c r="F607" s="1391" t="s">
        <v>7437</v>
      </c>
      <c r="H607" s="1032"/>
      <c r="I607" s="1033"/>
      <c r="K607" s="3570" t="s">
        <v>7592</v>
      </c>
      <c r="L607" s="3911"/>
      <c r="M607" s="1383" t="s">
        <v>7637</v>
      </c>
      <c r="N607" s="1383" t="s">
        <v>7565</v>
      </c>
      <c r="O607" s="710"/>
      <c r="P607" s="710"/>
      <c r="S607" s="1388" t="s">
        <v>7629</v>
      </c>
      <c r="T607" s="1388" t="s">
        <v>7629</v>
      </c>
      <c r="V607" s="1044"/>
      <c r="W607" s="1044"/>
      <c r="X607" s="872"/>
      <c r="Y607" s="872"/>
      <c r="Z607" s="872"/>
      <c r="AA607" s="870"/>
      <c r="AB607" s="710"/>
      <c r="AC607" s="710"/>
      <c r="AD607" s="710"/>
      <c r="AE607" s="12"/>
      <c r="AF607" s="12"/>
      <c r="AG607" s="12"/>
      <c r="AH607" s="12"/>
      <c r="AI607" s="12"/>
      <c r="AJ607" s="710"/>
      <c r="AK607" s="1046"/>
    </row>
    <row r="608" spans="1:48" ht="39.950000000000003" customHeight="1" thickBot="1" x14ac:dyDescent="0.25">
      <c r="A608" s="797"/>
      <c r="B608" s="808" t="s">
        <v>5499</v>
      </c>
      <c r="C608" s="811"/>
      <c r="D608" s="887"/>
      <c r="E608" s="906"/>
      <c r="F608" s="889"/>
      <c r="G608" s="889"/>
      <c r="H608" s="1034"/>
      <c r="I608" s="1034"/>
      <c r="M608" s="214"/>
      <c r="N608" s="214"/>
      <c r="O608" s="1040"/>
      <c r="P608" s="1040"/>
      <c r="Q608" s="3764" t="s">
        <v>7565</v>
      </c>
      <c r="R608" s="3765"/>
      <c r="S608" s="3766"/>
      <c r="T608" s="891"/>
      <c r="U608" s="891"/>
      <c r="V608" s="1045"/>
      <c r="W608" s="1045"/>
      <c r="X608" s="891"/>
      <c r="Y608" s="214"/>
      <c r="Z608" s="214"/>
      <c r="AA608" s="451"/>
      <c r="AB608" s="1040"/>
      <c r="AC608" s="1040"/>
      <c r="AD608" s="1040"/>
      <c r="AE608" s="451"/>
      <c r="AF608" s="451"/>
      <c r="AG608" s="451"/>
      <c r="AH608" s="451"/>
      <c r="AI608" s="451"/>
      <c r="AJ608" s="1040"/>
      <c r="AK608" s="1047"/>
    </row>
    <row r="609" spans="1:37" ht="39.950000000000003" customHeight="1" thickBot="1" x14ac:dyDescent="0.25">
      <c r="A609" s="809"/>
      <c r="B609" s="810"/>
      <c r="C609" s="826"/>
      <c r="D609" s="896"/>
      <c r="E609" s="896"/>
      <c r="F609" s="896"/>
      <c r="G609" s="896"/>
      <c r="H609" s="896"/>
      <c r="I609" s="896"/>
      <c r="J609" s="896"/>
      <c r="K609" s="816"/>
      <c r="L609" s="816"/>
      <c r="M609" s="816"/>
      <c r="N609" s="360"/>
      <c r="O609" s="360"/>
      <c r="P609" s="360"/>
      <c r="Q609" s="360"/>
      <c r="R609" s="360"/>
      <c r="Y609" s="360"/>
      <c r="Z609" s="360"/>
      <c r="AA609" s="360"/>
      <c r="AB609" s="360"/>
      <c r="AC609" s="360"/>
      <c r="AD609" s="360"/>
      <c r="AE609" s="360"/>
      <c r="AF609" s="360"/>
      <c r="AG609" s="360"/>
      <c r="AH609" s="360"/>
      <c r="AI609" s="360"/>
      <c r="AJ609" s="360"/>
      <c r="AK609" s="817"/>
    </row>
    <row r="610" spans="1:37" ht="39.950000000000003" customHeight="1" thickTop="1" thickBot="1" x14ac:dyDescent="0.25">
      <c r="A610" s="815"/>
      <c r="B610" s="822" t="s">
        <v>5500</v>
      </c>
      <c r="C610" s="3912" t="s">
        <v>7656</v>
      </c>
      <c r="D610" s="3913"/>
      <c r="E610" s="3913"/>
      <c r="F610" s="3453" t="s">
        <v>7664</v>
      </c>
      <c r="G610" s="3838"/>
      <c r="H610" s="3804" t="s">
        <v>7655</v>
      </c>
      <c r="I610" s="3805"/>
      <c r="J610" s="3531" t="s">
        <v>7665</v>
      </c>
      <c r="K610" s="3532"/>
      <c r="L610" s="3532"/>
      <c r="M610" s="3354" t="s">
        <v>7657</v>
      </c>
      <c r="N610" s="3356"/>
      <c r="O610" s="5228" t="s">
        <v>7658</v>
      </c>
      <c r="P610" s="5229"/>
      <c r="Q610" s="2905" t="s">
        <v>7580</v>
      </c>
      <c r="R610" s="3748"/>
      <c r="S610" s="3748"/>
      <c r="AK610" s="819"/>
    </row>
    <row r="611" spans="1:37" ht="39.950000000000003" customHeight="1" thickBot="1" x14ac:dyDescent="0.25">
      <c r="A611" s="818"/>
      <c r="B611" s="823"/>
    </row>
    <row r="612" spans="1:37" ht="39.950000000000003" customHeight="1" thickBot="1" x14ac:dyDescent="0.25">
      <c r="A612" s="3477"/>
      <c r="B612" s="3478"/>
      <c r="C612" s="3404" t="s">
        <v>7555</v>
      </c>
      <c r="D612" s="3405"/>
      <c r="E612" s="3405"/>
      <c r="F612" s="3405"/>
      <c r="G612" s="3405"/>
      <c r="H612" s="3405"/>
      <c r="I612" s="3406"/>
      <c r="J612" s="3404" t="s">
        <v>7556</v>
      </c>
      <c r="K612" s="3405"/>
      <c r="L612" s="3405"/>
      <c r="M612" s="3405"/>
      <c r="N612" s="3405"/>
      <c r="O612" s="3405"/>
      <c r="P612" s="3406"/>
      <c r="Q612" s="3404" t="s">
        <v>7557</v>
      </c>
      <c r="R612" s="3405"/>
      <c r="S612" s="3405"/>
      <c r="T612" s="3405"/>
      <c r="U612" s="3405"/>
      <c r="V612" s="3405"/>
      <c r="W612" s="3406"/>
      <c r="X612" s="3404" t="s">
        <v>7558</v>
      </c>
      <c r="Y612" s="3405"/>
      <c r="Z612" s="3405"/>
      <c r="AA612" s="3405"/>
      <c r="AB612" s="3405"/>
      <c r="AC612" s="3405"/>
      <c r="AD612" s="3406"/>
      <c r="AE612" s="3404" t="s">
        <v>7559</v>
      </c>
      <c r="AF612" s="3405"/>
      <c r="AG612" s="3405"/>
      <c r="AH612" s="3405"/>
      <c r="AI612" s="3405"/>
      <c r="AJ612" s="3405"/>
      <c r="AK612" s="3406"/>
    </row>
    <row r="613" spans="1:37" ht="39.950000000000003" customHeight="1" thickBot="1" x14ac:dyDescent="0.25">
      <c r="A613" s="3498" t="s">
        <v>1391</v>
      </c>
      <c r="B613" s="3499"/>
      <c r="C613" s="1257">
        <v>42373</v>
      </c>
      <c r="D613" s="1257">
        <v>42374</v>
      </c>
      <c r="E613" s="1257">
        <v>42375</v>
      </c>
      <c r="F613" s="1257">
        <v>42376</v>
      </c>
      <c r="G613" s="1257">
        <v>42377</v>
      </c>
      <c r="H613" s="1257">
        <v>42378</v>
      </c>
      <c r="I613" s="1257">
        <v>42379</v>
      </c>
      <c r="J613" s="1257">
        <v>42380</v>
      </c>
      <c r="K613" s="1257">
        <v>42381</v>
      </c>
      <c r="L613" s="1257">
        <v>42382</v>
      </c>
      <c r="M613" s="1257">
        <v>42383</v>
      </c>
      <c r="N613" s="1257">
        <v>42384</v>
      </c>
      <c r="O613" s="1257">
        <v>42385</v>
      </c>
      <c r="P613" s="1257">
        <v>42386</v>
      </c>
      <c r="Q613" s="1257">
        <v>42387</v>
      </c>
      <c r="R613" s="1257">
        <v>42388</v>
      </c>
      <c r="S613" s="1257">
        <v>42389</v>
      </c>
      <c r="T613" s="1257">
        <v>42390</v>
      </c>
      <c r="U613" s="1257">
        <v>42391</v>
      </c>
      <c r="V613" s="1257">
        <v>42392</v>
      </c>
      <c r="W613" s="1257">
        <v>42393</v>
      </c>
      <c r="X613" s="1257">
        <v>42394</v>
      </c>
      <c r="Y613" s="1257">
        <v>42395</v>
      </c>
      <c r="Z613" s="1257">
        <v>42396</v>
      </c>
      <c r="AA613" s="1257">
        <v>42397</v>
      </c>
      <c r="AB613" s="1257">
        <v>42398</v>
      </c>
      <c r="AC613" s="1257">
        <v>42399</v>
      </c>
      <c r="AD613" s="1257">
        <v>42400</v>
      </c>
      <c r="AE613" s="1257">
        <v>42401</v>
      </c>
      <c r="AF613" s="1257">
        <v>42402</v>
      </c>
      <c r="AG613" s="1257">
        <v>42403</v>
      </c>
      <c r="AH613" s="1257">
        <v>42404</v>
      </c>
      <c r="AI613" s="1257">
        <v>42405</v>
      </c>
      <c r="AJ613" s="1402">
        <v>42406</v>
      </c>
      <c r="AK613" s="1402">
        <v>42407</v>
      </c>
    </row>
    <row r="614" spans="1:37" ht="39.950000000000003" customHeight="1" thickBot="1" x14ac:dyDescent="0.25">
      <c r="A614" s="3500" t="s">
        <v>6971</v>
      </c>
      <c r="B614" s="3500"/>
      <c r="C614" s="3886" t="s">
        <v>7659</v>
      </c>
      <c r="D614" s="3887"/>
      <c r="E614" s="3887"/>
      <c r="F614" s="3887"/>
      <c r="G614" s="1412" t="s">
        <v>7670</v>
      </c>
      <c r="H614" s="3663"/>
      <c r="I614" s="3664"/>
      <c r="J614" s="3918" t="s">
        <v>7654</v>
      </c>
      <c r="K614" s="3919"/>
      <c r="L614" s="3919"/>
      <c r="M614" s="3919"/>
      <c r="N614" s="3920"/>
      <c r="O614" s="3663"/>
      <c r="P614" s="3664"/>
      <c r="Q614" s="3667" t="s">
        <v>7696</v>
      </c>
      <c r="R614" s="3668"/>
      <c r="S614" s="3668"/>
      <c r="T614" s="3668"/>
      <c r="U614" s="3669"/>
      <c r="V614" s="3663"/>
      <c r="W614" s="3664"/>
      <c r="X614" s="4913" t="s">
        <v>7654</v>
      </c>
      <c r="Y614" s="3668"/>
      <c r="Z614" s="3668"/>
      <c r="AA614" s="3668"/>
      <c r="AB614" s="3669"/>
      <c r="AC614" s="3663"/>
      <c r="AD614" s="3664"/>
      <c r="AE614" s="3701" t="s">
        <v>7697</v>
      </c>
      <c r="AF614" s="3702"/>
      <c r="AG614" s="3702"/>
      <c r="AH614" s="3670" t="s">
        <v>7713</v>
      </c>
      <c r="AI614" s="3671"/>
      <c r="AJ614" s="3184"/>
      <c r="AK614" s="3184"/>
    </row>
    <row r="615" spans="1:37" ht="39.950000000000003" customHeight="1" thickBot="1" x14ac:dyDescent="0.25">
      <c r="A615" s="3352" t="s">
        <v>7304</v>
      </c>
      <c r="B615" s="3353"/>
      <c r="C615" s="3908" t="s">
        <v>7431</v>
      </c>
      <c r="D615" s="3909"/>
      <c r="E615" s="3909"/>
      <c r="F615" s="3909"/>
      <c r="G615" s="3910"/>
      <c r="H615" s="3663"/>
      <c r="I615" s="3664"/>
      <c r="J615" s="3908" t="s">
        <v>7431</v>
      </c>
      <c r="K615" s="3909"/>
      <c r="L615" s="3909"/>
      <c r="M615" s="3909"/>
      <c r="N615" s="3910"/>
      <c r="O615" s="3663"/>
      <c r="P615" s="3664"/>
      <c r="Q615" s="3908" t="s">
        <v>7431</v>
      </c>
      <c r="R615" s="3909"/>
      <c r="S615" s="3909"/>
      <c r="T615" s="3909"/>
      <c r="U615" s="3910"/>
      <c r="V615" s="3663"/>
      <c r="W615" s="3664"/>
      <c r="X615" s="3706" t="s">
        <v>7597</v>
      </c>
      <c r="Y615" s="3707"/>
      <c r="Z615" s="3707"/>
      <c r="AA615" s="3707"/>
      <c r="AB615" s="3708"/>
      <c r="AC615" s="3663"/>
      <c r="AD615" s="3664"/>
      <c r="AE615" s="3706" t="s">
        <v>7597</v>
      </c>
      <c r="AF615" s="3707"/>
      <c r="AG615" s="3707"/>
      <c r="AH615" s="3707"/>
      <c r="AI615" s="3708"/>
      <c r="AJ615" s="3184"/>
      <c r="AK615" s="3184"/>
    </row>
    <row r="616" spans="1:37" ht="39.950000000000003" customHeight="1" thickBot="1" x14ac:dyDescent="0.25">
      <c r="A616" s="3362" t="s">
        <v>7326</v>
      </c>
      <c r="B616" s="3363"/>
      <c r="C616" s="1116"/>
      <c r="D616" s="1116"/>
      <c r="E616" s="1116"/>
      <c r="F616" s="3914" t="s">
        <v>7357</v>
      </c>
      <c r="G616" s="3915"/>
      <c r="H616" s="3663"/>
      <c r="I616" s="3664"/>
      <c r="J616" s="80"/>
      <c r="K616" s="80"/>
      <c r="L616" s="97"/>
      <c r="M616" s="5220" t="s">
        <v>7684</v>
      </c>
      <c r="N616" s="5221"/>
      <c r="O616" s="3663"/>
      <c r="P616" s="3664"/>
      <c r="Q616" s="1414" t="s">
        <v>7683</v>
      </c>
      <c r="R616" s="80"/>
      <c r="S616" s="97"/>
      <c r="T616" s="97"/>
      <c r="U616" s="80"/>
      <c r="V616" s="3663"/>
      <c r="W616" s="3664"/>
      <c r="X616" s="1270"/>
      <c r="Y616" s="80"/>
      <c r="Z616" s="97"/>
      <c r="AA616" s="97"/>
      <c r="AB616" s="80"/>
      <c r="AC616" s="3663"/>
      <c r="AD616" s="3664"/>
      <c r="AE616" s="1270"/>
      <c r="AF616" s="80"/>
      <c r="AG616" s="97"/>
      <c r="AH616" s="97"/>
      <c r="AI616" s="80"/>
      <c r="AJ616" s="3184"/>
      <c r="AK616" s="3184"/>
    </row>
    <row r="617" spans="1:37" ht="39.950000000000003" customHeight="1" thickBot="1" x14ac:dyDescent="0.25">
      <c r="A617" s="3352" t="s">
        <v>7653</v>
      </c>
      <c r="B617" s="3353"/>
      <c r="C617" s="3714" t="s">
        <v>7660</v>
      </c>
      <c r="D617" s="3715"/>
      <c r="E617" s="3715"/>
      <c r="F617" s="3715"/>
      <c r="G617" s="3716"/>
      <c r="H617" s="3663"/>
      <c r="I617" s="3664"/>
      <c r="J617" s="1382"/>
      <c r="K617" s="1382"/>
      <c r="L617" s="1382"/>
      <c r="M617" s="12"/>
      <c r="N617" s="858"/>
      <c r="O617" s="3663"/>
      <c r="P617" s="3664"/>
      <c r="Q617" s="5225" t="s">
        <v>7685</v>
      </c>
      <c r="R617" s="5225"/>
      <c r="S617" s="3705" t="s">
        <v>7689</v>
      </c>
      <c r="T617" s="3596"/>
      <c r="U617" s="3597"/>
      <c r="V617" s="3663"/>
      <c r="W617" s="3664"/>
      <c r="X617" s="3705" t="s">
        <v>7690</v>
      </c>
      <c r="Y617" s="3596"/>
      <c r="Z617" s="3597"/>
      <c r="AA617" s="3746" t="s">
        <v>7700</v>
      </c>
      <c r="AB617" s="3747"/>
      <c r="AC617" s="3663"/>
      <c r="AD617" s="3664"/>
      <c r="AE617" s="5055" t="s">
        <v>7719</v>
      </c>
      <c r="AF617" s="5056"/>
      <c r="AG617" s="5056"/>
      <c r="AH617" s="3670" t="s">
        <v>7713</v>
      </c>
      <c r="AI617" s="3671"/>
      <c r="AJ617" s="3184"/>
      <c r="AK617" s="3184"/>
    </row>
    <row r="618" spans="1:37" ht="39.950000000000003" customHeight="1" x14ac:dyDescent="0.2">
      <c r="A618" s="3352" t="s">
        <v>7330</v>
      </c>
      <c r="B618" s="3353"/>
      <c r="C618" s="1381"/>
      <c r="D618" s="1381"/>
      <c r="E618" s="1381"/>
      <c r="F618" s="97"/>
      <c r="G618" s="97"/>
      <c r="H618" s="3663"/>
      <c r="I618" s="3664"/>
      <c r="J618" s="3898" t="s">
        <v>7674</v>
      </c>
      <c r="K618" s="3899"/>
      <c r="L618" s="3899"/>
      <c r="M618" s="3899"/>
      <c r="N618" s="3900"/>
      <c r="O618" s="3663"/>
      <c r="P618" s="3664"/>
      <c r="Q618" s="1393"/>
      <c r="R618" s="127"/>
      <c r="S618" s="3757" t="s">
        <v>7711</v>
      </c>
      <c r="T618" s="3758"/>
      <c r="U618" s="3759"/>
      <c r="V618" s="3663"/>
      <c r="W618" s="3664"/>
      <c r="X618" s="1270"/>
      <c r="Y618" s="80"/>
      <c r="Z618" s="97"/>
      <c r="AA618" s="97"/>
      <c r="AB618" s="80"/>
      <c r="AC618" s="3663"/>
      <c r="AD618" s="3664"/>
      <c r="AE618" s="1270"/>
      <c r="AF618" s="80"/>
      <c r="AG618" s="80"/>
      <c r="AH618" s="3670" t="s">
        <v>7713</v>
      </c>
      <c r="AI618" s="3671"/>
      <c r="AJ618" s="3184"/>
      <c r="AK618" s="3184"/>
    </row>
    <row r="619" spans="1:37" ht="39.950000000000003" customHeight="1" x14ac:dyDescent="0.2">
      <c r="A619" s="3376" t="s">
        <v>7338</v>
      </c>
      <c r="B619" s="3377"/>
      <c r="C619" s="3322">
        <v>136900</v>
      </c>
      <c r="D619" s="3704"/>
      <c r="E619" s="3704"/>
      <c r="F619" s="3704"/>
      <c r="G619" s="3323"/>
      <c r="H619" s="3663"/>
      <c r="I619" s="3664"/>
      <c r="J619" s="3322">
        <v>136900</v>
      </c>
      <c r="K619" s="3704"/>
      <c r="L619" s="3906"/>
      <c r="M619" s="3906"/>
      <c r="N619" s="3907"/>
      <c r="O619" s="3663"/>
      <c r="P619" s="3664"/>
      <c r="Q619" s="3322">
        <v>136900</v>
      </c>
      <c r="R619" s="3704"/>
      <c r="S619" s="3704"/>
      <c r="T619" s="3704"/>
      <c r="U619" s="3323"/>
      <c r="V619" s="3663"/>
      <c r="W619" s="3664"/>
      <c r="X619" s="3322">
        <v>136900</v>
      </c>
      <c r="Y619" s="3704"/>
      <c r="Z619" s="3704"/>
      <c r="AA619" s="97"/>
      <c r="AB619" s="80"/>
      <c r="AC619" s="3663"/>
      <c r="AD619" s="3664"/>
      <c r="AE619" s="1270"/>
      <c r="AF619" s="3709" t="s">
        <v>7704</v>
      </c>
      <c r="AG619" s="3710"/>
      <c r="AH619" s="3710"/>
      <c r="AI619" s="3711"/>
      <c r="AJ619" s="3184"/>
      <c r="AK619" s="3184"/>
    </row>
    <row r="620" spans="1:37" ht="39.950000000000003" customHeight="1" x14ac:dyDescent="0.2">
      <c r="A620" s="3496" t="s">
        <v>7348</v>
      </c>
      <c r="B620" s="3497"/>
      <c r="C620" s="80"/>
      <c r="D620" s="80"/>
      <c r="E620" s="97"/>
      <c r="F620" s="97"/>
      <c r="G620" s="80"/>
      <c r="H620" s="3663"/>
      <c r="I620" s="3664"/>
      <c r="J620" s="80"/>
      <c r="K620" s="80"/>
      <c r="L620" s="97"/>
      <c r="M620" s="97"/>
      <c r="N620" s="80"/>
      <c r="O620" s="3663"/>
      <c r="P620" s="3664"/>
      <c r="Q620" s="80"/>
      <c r="R620" s="80"/>
      <c r="S620" s="97"/>
      <c r="T620" s="97"/>
      <c r="U620" s="80"/>
      <c r="V620" s="3663"/>
      <c r="W620" s="3664"/>
      <c r="X620" s="80"/>
      <c r="Y620" s="80"/>
      <c r="Z620" s="97"/>
      <c r="AA620" s="97"/>
      <c r="AB620" s="80"/>
      <c r="AC620" s="3663"/>
      <c r="AD620" s="3664"/>
      <c r="AE620" s="1270"/>
      <c r="AF620" s="1270"/>
      <c r="AG620" s="1270"/>
      <c r="AH620" s="1270"/>
      <c r="AI620" s="1270"/>
      <c r="AJ620" s="3184"/>
      <c r="AK620" s="3184"/>
    </row>
    <row r="621" spans="1:37" ht="39.950000000000003" customHeight="1" x14ac:dyDescent="0.2">
      <c r="A621" s="3396" t="s">
        <v>7334</v>
      </c>
      <c r="B621" s="3397"/>
      <c r="C621" s="3371" t="s">
        <v>2842</v>
      </c>
      <c r="D621" s="3372"/>
      <c r="E621" s="3372"/>
      <c r="F621" s="3372"/>
      <c r="G621" s="3373"/>
      <c r="H621" s="3663"/>
      <c r="I621" s="3664"/>
      <c r="J621" s="3371" t="s">
        <v>2842</v>
      </c>
      <c r="K621" s="3372"/>
      <c r="L621" s="3372"/>
      <c r="M621" s="3372"/>
      <c r="N621" s="3373"/>
      <c r="O621" s="3663"/>
      <c r="P621" s="3664"/>
      <c r="Q621" s="3371" t="s">
        <v>2842</v>
      </c>
      <c r="R621" s="3372"/>
      <c r="S621" s="3372"/>
      <c r="T621" s="3372"/>
      <c r="U621" s="3373"/>
      <c r="V621" s="3663"/>
      <c r="W621" s="3664"/>
      <c r="X621" s="3371" t="s">
        <v>2842</v>
      </c>
      <c r="Y621" s="3372"/>
      <c r="Z621" s="3372"/>
      <c r="AA621" s="3372"/>
      <c r="AB621" s="3373"/>
      <c r="AC621" s="3663"/>
      <c r="AD621" s="3664"/>
      <c r="AE621" s="3371" t="s">
        <v>2842</v>
      </c>
      <c r="AF621" s="3372"/>
      <c r="AG621" s="3372"/>
      <c r="AH621" s="3372"/>
      <c r="AI621" s="3373"/>
      <c r="AJ621" s="3184"/>
      <c r="AK621" s="3184"/>
    </row>
    <row r="622" spans="1:37" ht="39.950000000000003" customHeight="1" x14ac:dyDescent="0.2">
      <c r="A622" s="3362" t="s">
        <v>7337</v>
      </c>
      <c r="B622" s="3363"/>
      <c r="C622" s="3354" t="s">
        <v>4485</v>
      </c>
      <c r="D622" s="3355"/>
      <c r="E622" s="3355"/>
      <c r="F622" s="3355"/>
      <c r="G622" s="3356"/>
      <c r="H622" s="3663"/>
      <c r="I622" s="3664"/>
      <c r="J622" s="3354" t="s">
        <v>4485</v>
      </c>
      <c r="K622" s="3355"/>
      <c r="L622" s="3355"/>
      <c r="M622" s="3355"/>
      <c r="N622" s="3356"/>
      <c r="O622" s="3663"/>
      <c r="P622" s="3664"/>
      <c r="Q622" s="3354" t="s">
        <v>4485</v>
      </c>
      <c r="R622" s="3355"/>
      <c r="S622" s="3355"/>
      <c r="T622" s="3355"/>
      <c r="U622" s="3356"/>
      <c r="V622" s="3663"/>
      <c r="W622" s="3664"/>
      <c r="X622" s="3354" t="s">
        <v>4485</v>
      </c>
      <c r="Y622" s="3355"/>
      <c r="Z622" s="3355"/>
      <c r="AA622" s="3355"/>
      <c r="AB622" s="3356"/>
      <c r="AC622" s="3663"/>
      <c r="AD622" s="3664"/>
      <c r="AE622" s="3354" t="s">
        <v>4485</v>
      </c>
      <c r="AF622" s="3355"/>
      <c r="AG622" s="3355"/>
      <c r="AH622" s="3355"/>
      <c r="AI622" s="3356"/>
      <c r="AJ622" s="3184"/>
      <c r="AK622" s="3184"/>
    </row>
    <row r="623" spans="1:37" ht="39.950000000000003" customHeight="1" x14ac:dyDescent="0.2">
      <c r="A623" s="3481" t="s">
        <v>7333</v>
      </c>
      <c r="B623" s="3482"/>
      <c r="C623" s="3527" t="s">
        <v>5189</v>
      </c>
      <c r="D623" s="3527"/>
      <c r="E623" s="3527"/>
      <c r="F623" s="3527"/>
      <c r="G623" s="3527"/>
      <c r="H623" s="3663"/>
      <c r="I623" s="3664"/>
      <c r="J623" s="3527" t="s">
        <v>5189</v>
      </c>
      <c r="K623" s="3527"/>
      <c r="L623" s="3527"/>
      <c r="M623" s="3527"/>
      <c r="N623" s="3527"/>
      <c r="O623" s="3663"/>
      <c r="P623" s="3664"/>
      <c r="Q623" s="3527" t="s">
        <v>5189</v>
      </c>
      <c r="R623" s="3527"/>
      <c r="S623" s="3527"/>
      <c r="T623" s="3527"/>
      <c r="U623" s="3527"/>
      <c r="V623" s="3663"/>
      <c r="W623" s="3664"/>
      <c r="X623" s="3527" t="s">
        <v>5189</v>
      </c>
      <c r="Y623" s="3527"/>
      <c r="Z623" s="3527"/>
      <c r="AA623" s="3527"/>
      <c r="AB623" s="3527"/>
      <c r="AC623" s="3663"/>
      <c r="AD623" s="3664"/>
      <c r="AE623" s="3527" t="s">
        <v>5189</v>
      </c>
      <c r="AF623" s="3527"/>
      <c r="AG623" s="3527"/>
      <c r="AH623" s="3527"/>
      <c r="AI623" s="3527"/>
      <c r="AJ623" s="3184"/>
      <c r="AK623" s="3184"/>
    </row>
    <row r="624" spans="1:37" ht="39.950000000000003" customHeight="1" x14ac:dyDescent="0.2">
      <c r="A624" s="3374" t="s">
        <v>7335</v>
      </c>
      <c r="B624" s="3375"/>
      <c r="C624" s="3763">
        <v>136900</v>
      </c>
      <c r="D624" s="3763"/>
      <c r="E624" s="3763"/>
      <c r="F624" s="3763"/>
      <c r="G624" s="3763"/>
      <c r="H624" s="3663"/>
      <c r="I624" s="3664"/>
      <c r="J624" s="3763">
        <v>136900</v>
      </c>
      <c r="K624" s="3763"/>
      <c r="L624" s="3763"/>
      <c r="M624" s="3763"/>
      <c r="N624" s="3763"/>
      <c r="O624" s="3663"/>
      <c r="P624" s="3664"/>
      <c r="Q624" s="3763">
        <v>136900</v>
      </c>
      <c r="R624" s="3763"/>
      <c r="S624" s="3763"/>
      <c r="T624" s="3763"/>
      <c r="U624" s="3763"/>
      <c r="V624" s="3663"/>
      <c r="W624" s="3664"/>
      <c r="X624" s="3763">
        <v>136900</v>
      </c>
      <c r="Y624" s="3763"/>
      <c r="Z624" s="3763"/>
      <c r="AA624" s="3763"/>
      <c r="AB624" s="3763"/>
      <c r="AC624" s="3663"/>
      <c r="AD624" s="3664"/>
      <c r="AE624" s="3763">
        <v>136900</v>
      </c>
      <c r="AF624" s="3763"/>
      <c r="AG624" s="3763"/>
      <c r="AH624" s="3763"/>
      <c r="AI624" s="3763"/>
      <c r="AJ624" s="3184"/>
      <c r="AK624" s="3184"/>
    </row>
    <row r="625" spans="1:39" ht="39.950000000000003" customHeight="1" x14ac:dyDescent="0.2">
      <c r="A625" s="3481" t="s">
        <v>7707</v>
      </c>
      <c r="B625" s="3482"/>
      <c r="C625" s="3763">
        <v>136900</v>
      </c>
      <c r="D625" s="3763"/>
      <c r="E625" s="3763"/>
      <c r="F625" s="3763"/>
      <c r="G625" s="3763"/>
      <c r="H625" s="3663"/>
      <c r="I625" s="3664"/>
      <c r="J625" s="3763">
        <v>136900</v>
      </c>
      <c r="K625" s="3763"/>
      <c r="L625" s="3763"/>
      <c r="M625" s="3763"/>
      <c r="N625" s="3763"/>
      <c r="O625" s="3663"/>
      <c r="P625" s="3664"/>
      <c r="Q625" s="3763">
        <v>136900</v>
      </c>
      <c r="R625" s="3763"/>
      <c r="S625" s="3763"/>
      <c r="T625" s="3763"/>
      <c r="U625" s="3763"/>
      <c r="V625" s="3663"/>
      <c r="W625" s="3664"/>
      <c r="X625" s="3763">
        <v>136900</v>
      </c>
      <c r="Y625" s="3763"/>
      <c r="Z625" s="3763"/>
      <c r="AA625" s="3763"/>
      <c r="AB625" s="3763"/>
      <c r="AC625" s="3663"/>
      <c r="AD625" s="3664"/>
      <c r="AE625" s="3763">
        <v>136900</v>
      </c>
      <c r="AF625" s="3763"/>
      <c r="AG625" s="3763"/>
      <c r="AH625" s="3763"/>
      <c r="AI625" s="3763"/>
      <c r="AJ625" s="3184"/>
      <c r="AK625" s="3184"/>
    </row>
    <row r="626" spans="1:39" ht="39.950000000000003" customHeight="1" x14ac:dyDescent="0.2">
      <c r="A626" s="3374" t="s">
        <v>7339</v>
      </c>
      <c r="B626" s="3375"/>
      <c r="C626" s="3527" t="s">
        <v>5189</v>
      </c>
      <c r="D626" s="3527"/>
      <c r="E626" s="3527"/>
      <c r="F626" s="3527"/>
      <c r="G626" s="3527"/>
      <c r="H626" s="3663"/>
      <c r="I626" s="3664"/>
      <c r="J626" s="3527" t="s">
        <v>5189</v>
      </c>
      <c r="K626" s="3527"/>
      <c r="L626" s="3527"/>
      <c r="M626" s="3527"/>
      <c r="N626" s="3527"/>
      <c r="O626" s="3663"/>
      <c r="P626" s="3664"/>
      <c r="Q626" s="3527" t="s">
        <v>5189</v>
      </c>
      <c r="R626" s="3527"/>
      <c r="S626" s="3527"/>
      <c r="T626" s="3527"/>
      <c r="U626" s="3527"/>
      <c r="V626" s="3663"/>
      <c r="W626" s="3664"/>
      <c r="X626" s="3527" t="s">
        <v>5189</v>
      </c>
      <c r="Y626" s="3527"/>
      <c r="Z626" s="3527"/>
      <c r="AA626" s="3527"/>
      <c r="AB626" s="3527"/>
      <c r="AC626" s="3663"/>
      <c r="AD626" s="3664"/>
      <c r="AE626" s="3527" t="s">
        <v>5189</v>
      </c>
      <c r="AF626" s="3527"/>
      <c r="AG626" s="3527"/>
      <c r="AH626" s="3527"/>
      <c r="AI626" s="3527"/>
      <c r="AJ626" s="3184"/>
      <c r="AK626" s="3184"/>
    </row>
    <row r="627" spans="1:39" ht="39.950000000000003" customHeight="1" x14ac:dyDescent="0.2">
      <c r="A627" s="3374" t="s">
        <v>7328</v>
      </c>
      <c r="B627" s="3375"/>
      <c r="C627" s="3763">
        <v>136900</v>
      </c>
      <c r="D627" s="3763"/>
      <c r="E627" s="3763"/>
      <c r="F627" s="3763"/>
      <c r="G627" s="3763"/>
      <c r="H627" s="3663"/>
      <c r="I627" s="3664"/>
      <c r="J627" s="3763">
        <v>136900</v>
      </c>
      <c r="K627" s="3763"/>
      <c r="L627" s="3763"/>
      <c r="M627" s="3763"/>
      <c r="N627" s="3763"/>
      <c r="O627" s="3663"/>
      <c r="P627" s="3664"/>
      <c r="Q627" s="3763">
        <v>136900</v>
      </c>
      <c r="R627" s="3763"/>
      <c r="S627" s="3763"/>
      <c r="T627" s="3763"/>
      <c r="U627" s="3763"/>
      <c r="V627" s="3663"/>
      <c r="W627" s="3664"/>
      <c r="X627" s="3763">
        <v>136900</v>
      </c>
      <c r="Y627" s="3763"/>
      <c r="Z627" s="3763"/>
      <c r="AA627" s="3763"/>
      <c r="AB627" s="3763"/>
      <c r="AC627" s="3663"/>
      <c r="AD627" s="3664"/>
      <c r="AE627" s="3763">
        <v>136900</v>
      </c>
      <c r="AF627" s="3763"/>
      <c r="AG627" s="3763"/>
      <c r="AH627" s="3763"/>
      <c r="AI627" s="3763"/>
      <c r="AJ627" s="3184"/>
      <c r="AK627" s="3184"/>
    </row>
    <row r="628" spans="1:39" ht="39.950000000000003" customHeight="1" x14ac:dyDescent="0.2">
      <c r="A628" s="3374" t="s">
        <v>7329</v>
      </c>
      <c r="B628" s="3375"/>
      <c r="C628" s="3866" t="s">
        <v>7619</v>
      </c>
      <c r="D628" s="3867"/>
      <c r="E628" s="3867"/>
      <c r="F628" s="3867"/>
      <c r="G628" s="3868"/>
      <c r="H628" s="3663"/>
      <c r="I628" s="3664"/>
      <c r="J628" s="3798" t="s">
        <v>7618</v>
      </c>
      <c r="K628" s="3799"/>
      <c r="L628" s="3799"/>
      <c r="M628" s="3799"/>
      <c r="N628" s="3821"/>
      <c r="O628" s="3663"/>
      <c r="P628" s="3664"/>
      <c r="Q628" s="3798" t="s">
        <v>7618</v>
      </c>
      <c r="R628" s="3799"/>
      <c r="S628" s="3799"/>
      <c r="T628" s="3799"/>
      <c r="U628" s="3821"/>
      <c r="V628" s="3663"/>
      <c r="W628" s="3664"/>
      <c r="X628" s="3798" t="s">
        <v>7618</v>
      </c>
      <c r="Y628" s="3799"/>
      <c r="Z628" s="3799"/>
      <c r="AA628" s="3799"/>
      <c r="AB628" s="3821"/>
      <c r="AC628" s="3663"/>
      <c r="AD628" s="3664"/>
      <c r="AE628" s="3798" t="s">
        <v>7705</v>
      </c>
      <c r="AF628" s="3799"/>
      <c r="AG628" s="3709" t="s">
        <v>7704</v>
      </c>
      <c r="AH628" s="3710"/>
      <c r="AI628" s="3711"/>
      <c r="AJ628" s="3184"/>
      <c r="AK628" s="3184"/>
      <c r="AL628" s="3407" t="s">
        <v>7595</v>
      </c>
      <c r="AM628" s="3408"/>
    </row>
    <row r="629" spans="1:39" ht="39.950000000000003" customHeight="1" x14ac:dyDescent="0.2">
      <c r="A629" s="3374" t="s">
        <v>7331</v>
      </c>
      <c r="B629" s="3375"/>
      <c r="C629" s="3763">
        <v>136900</v>
      </c>
      <c r="D629" s="3763"/>
      <c r="E629" s="3763"/>
      <c r="F629" s="3763"/>
      <c r="G629" s="3763"/>
      <c r="H629" s="3663"/>
      <c r="I629" s="3664"/>
      <c r="J629" s="3763">
        <v>136900</v>
      </c>
      <c r="K629" s="3763"/>
      <c r="L629" s="3763"/>
      <c r="M629" s="3763"/>
      <c r="N629" s="3763"/>
      <c r="O629" s="3663"/>
      <c r="P629" s="3664"/>
      <c r="Q629" s="3763">
        <v>136900</v>
      </c>
      <c r="R629" s="3763"/>
      <c r="S629" s="3763"/>
      <c r="T629" s="3763"/>
      <c r="U629" s="3763"/>
      <c r="V629" s="3663"/>
      <c r="W629" s="3664"/>
      <c r="X629" s="3763">
        <v>136900</v>
      </c>
      <c r="Y629" s="3763"/>
      <c r="Z629" s="3763"/>
      <c r="AA629" s="3763"/>
      <c r="AB629" s="3763"/>
      <c r="AC629" s="3663"/>
      <c r="AD629" s="3664"/>
      <c r="AE629" s="3763">
        <v>136900</v>
      </c>
      <c r="AF629" s="3763"/>
      <c r="AG629" s="3763"/>
      <c r="AH629" s="3763"/>
      <c r="AI629" s="3763"/>
      <c r="AJ629" s="3184"/>
      <c r="AK629" s="3184"/>
      <c r="AL629" s="3409" t="s">
        <v>7594</v>
      </c>
      <c r="AM629" s="3410"/>
    </row>
    <row r="630" spans="1:39" ht="39.950000000000003" customHeight="1" thickBot="1" x14ac:dyDescent="0.25">
      <c r="A630" s="3479" t="s">
        <v>7332</v>
      </c>
      <c r="B630" s="3480"/>
      <c r="C630" s="3767">
        <v>136900</v>
      </c>
      <c r="D630" s="3767"/>
      <c r="E630" s="3767"/>
      <c r="F630" s="3767"/>
      <c r="G630" s="3767"/>
      <c r="H630" s="3663"/>
      <c r="I630" s="3664"/>
      <c r="J630" s="3767">
        <v>136900</v>
      </c>
      <c r="K630" s="3767"/>
      <c r="L630" s="3767"/>
      <c r="M630" s="3767"/>
      <c r="N630" s="3767"/>
      <c r="O630" s="3663"/>
      <c r="P630" s="3664"/>
      <c r="Q630" s="3767">
        <v>136900</v>
      </c>
      <c r="R630" s="3767"/>
      <c r="S630" s="3767"/>
      <c r="T630" s="3767"/>
      <c r="U630" s="3767"/>
      <c r="V630" s="3663"/>
      <c r="W630" s="3664"/>
      <c r="X630" s="3767">
        <v>136900</v>
      </c>
      <c r="Y630" s="3767"/>
      <c r="Z630" s="3767"/>
      <c r="AA630" s="3767"/>
      <c r="AB630" s="3767"/>
      <c r="AC630" s="3663"/>
      <c r="AD630" s="3664"/>
      <c r="AE630" s="3767">
        <v>136900</v>
      </c>
      <c r="AF630" s="3767"/>
      <c r="AG630" s="3767"/>
      <c r="AH630" s="3767"/>
      <c r="AI630" s="3767"/>
      <c r="AJ630" s="3184"/>
      <c r="AK630" s="3184"/>
      <c r="AL630" s="3447" t="s">
        <v>7593</v>
      </c>
      <c r="AM630" s="3448"/>
    </row>
    <row r="631" spans="1:39" ht="39.950000000000003" customHeight="1" thickTop="1" thickBot="1" x14ac:dyDescent="0.25">
      <c r="A631" s="1355">
        <v>1</v>
      </c>
      <c r="B631" s="1356" t="s">
        <v>5497</v>
      </c>
      <c r="C631" s="1308"/>
      <c r="D631" s="867"/>
      <c r="E631" s="3452" t="s">
        <v>7668</v>
      </c>
      <c r="F631" s="3453"/>
      <c r="G631" s="3454"/>
      <c r="H631" s="3663"/>
      <c r="I631" s="3664"/>
      <c r="N631" s="1400"/>
      <c r="O631" s="3663"/>
      <c r="P631" s="3664"/>
      <c r="Q631" s="870"/>
      <c r="S631" s="1404"/>
      <c r="T631" s="3452" t="s">
        <v>7693</v>
      </c>
      <c r="U631" s="3454"/>
      <c r="V631" s="3663"/>
      <c r="W631" s="3664"/>
      <c r="X631" s="1411" t="s">
        <v>7693</v>
      </c>
      <c r="Y631" s="1403"/>
      <c r="Z631" s="1404"/>
      <c r="AA631" s="1403"/>
      <c r="AB631" s="867"/>
      <c r="AC631" s="3663"/>
      <c r="AD631" s="3664"/>
      <c r="AE631" s="3452" t="s">
        <v>7712</v>
      </c>
      <c r="AF631" s="3453"/>
      <c r="AG631" s="3454"/>
      <c r="AH631" s="867"/>
      <c r="AI631" s="867"/>
      <c r="AJ631" s="3184"/>
      <c r="AK631" s="3184"/>
    </row>
    <row r="632" spans="1:39" ht="39.950000000000003" customHeight="1" thickTop="1" thickBot="1" x14ac:dyDescent="0.25">
      <c r="A632" s="824">
        <v>2</v>
      </c>
      <c r="B632" s="824" t="s">
        <v>5497</v>
      </c>
      <c r="C632" s="804"/>
      <c r="D632" s="12"/>
      <c r="E632" s="904"/>
      <c r="F632" s="862"/>
      <c r="G632" s="879"/>
      <c r="H632" s="3663"/>
      <c r="I632" s="3664"/>
      <c r="J632" s="3903" t="s">
        <v>7669</v>
      </c>
      <c r="K632" s="3904"/>
      <c r="L632" s="3904"/>
      <c r="M632" s="3905"/>
      <c r="O632" s="3663"/>
      <c r="P632" s="3664"/>
      <c r="R632" s="12"/>
      <c r="T632" s="3901" t="s">
        <v>7685</v>
      </c>
      <c r="U632" s="3902"/>
      <c r="V632" s="3663"/>
      <c r="W632" s="3664"/>
      <c r="X632" s="1418" t="s">
        <v>7685</v>
      </c>
      <c r="Y632" s="1419"/>
      <c r="Z632" s="865"/>
      <c r="AA632" s="872"/>
      <c r="AB632" s="858"/>
      <c r="AC632" s="3663"/>
      <c r="AD632" s="3664"/>
      <c r="AE632" s="12"/>
      <c r="AF632" s="12"/>
      <c r="AG632" s="2905" t="s">
        <v>7580</v>
      </c>
      <c r="AH632" s="3748"/>
      <c r="AI632" s="745" t="s">
        <v>7580</v>
      </c>
      <c r="AJ632" s="3184"/>
      <c r="AK632" s="3184"/>
    </row>
    <row r="633" spans="1:39" ht="39.950000000000003" customHeight="1" thickTop="1" thickBot="1" x14ac:dyDescent="0.25">
      <c r="A633" s="797"/>
      <c r="B633" s="797" t="s">
        <v>5498</v>
      </c>
      <c r="C633" s="804"/>
      <c r="D633" s="12"/>
      <c r="E633" s="905"/>
      <c r="F633" s="907"/>
      <c r="G633" s="907"/>
      <c r="H633" s="3663"/>
      <c r="I633" s="3664"/>
      <c r="J633" s="880"/>
      <c r="K633" s="1411" t="s">
        <v>7668</v>
      </c>
      <c r="L633" s="1411" t="s">
        <v>7668</v>
      </c>
      <c r="M633" s="1410" t="s">
        <v>7669</v>
      </c>
      <c r="N633" s="1410" t="s">
        <v>7669</v>
      </c>
      <c r="O633" s="3663"/>
      <c r="P633" s="3664"/>
      <c r="Q633" s="1410" t="s">
        <v>7669</v>
      </c>
      <c r="U633" s="1415"/>
      <c r="V633" s="3663"/>
      <c r="W633" s="3664"/>
      <c r="X633" s="1416"/>
      <c r="Y633" s="1418" t="s">
        <v>7685</v>
      </c>
      <c r="Z633" s="1411" t="s">
        <v>7693</v>
      </c>
      <c r="AA633" s="1411" t="s">
        <v>7693</v>
      </c>
      <c r="AB633" s="1417"/>
      <c r="AC633" s="3663"/>
      <c r="AD633" s="3664"/>
      <c r="AE633" s="1417"/>
      <c r="AF633" s="12"/>
      <c r="AG633" s="12"/>
      <c r="AH633" s="745" t="s">
        <v>7580</v>
      </c>
      <c r="AI633" s="1411" t="s">
        <v>7712</v>
      </c>
      <c r="AJ633" s="3184"/>
      <c r="AK633" s="3184"/>
    </row>
    <row r="634" spans="1:39" ht="39.950000000000003" customHeight="1" thickTop="1" thickBot="1" x14ac:dyDescent="0.25">
      <c r="A634" s="797"/>
      <c r="B634" s="808" t="s">
        <v>5499</v>
      </c>
      <c r="C634" s="811"/>
      <c r="D634" s="887"/>
      <c r="E634" s="906"/>
      <c r="F634" s="889"/>
      <c r="G634" s="889"/>
      <c r="H634" s="3665"/>
      <c r="I634" s="3666"/>
      <c r="J634" s="909"/>
      <c r="K634" s="214"/>
      <c r="L634" s="214"/>
      <c r="M634" s="214"/>
      <c r="N634" s="181"/>
      <c r="O634" s="3754"/>
      <c r="P634" s="3861"/>
      <c r="Q634" s="1286"/>
      <c r="R634" s="3895" t="s">
        <v>7669</v>
      </c>
      <c r="S634" s="3896"/>
      <c r="T634" s="3896"/>
      <c r="U634" s="3897"/>
      <c r="V634" s="3665"/>
      <c r="W634" s="3666"/>
      <c r="X634" s="1410" t="s">
        <v>7669</v>
      </c>
      <c r="Y634" s="214"/>
      <c r="Z634" s="214"/>
      <c r="AA634" s="451"/>
      <c r="AB634" s="451"/>
      <c r="AC634" s="3665"/>
      <c r="AD634" s="3666"/>
      <c r="AE634" s="451"/>
      <c r="AF634" s="451"/>
      <c r="AG634" s="451"/>
      <c r="AH634" s="451"/>
      <c r="AI634" s="451"/>
      <c r="AJ634" s="3184"/>
      <c r="AK634" s="3184"/>
    </row>
    <row r="635" spans="1:39" ht="39.950000000000003" customHeight="1" thickTop="1" thickBot="1" x14ac:dyDescent="0.25">
      <c r="A635" s="809"/>
      <c r="B635" s="810"/>
      <c r="C635" s="3912" t="s">
        <v>7656</v>
      </c>
      <c r="D635" s="3913"/>
      <c r="E635" s="3913"/>
      <c r="F635" s="3453" t="s">
        <v>7715</v>
      </c>
      <c r="G635" s="3838"/>
      <c r="H635" s="3804" t="s">
        <v>7716</v>
      </c>
      <c r="I635" s="3805"/>
      <c r="J635" s="3531" t="s">
        <v>7714</v>
      </c>
      <c r="K635" s="3532"/>
      <c r="L635" s="3532"/>
      <c r="M635" s="3354" t="s">
        <v>7657</v>
      </c>
      <c r="N635" s="3356"/>
      <c r="O635" s="1413"/>
      <c r="P635" s="3667" t="s">
        <v>7696</v>
      </c>
      <c r="Q635" s="3668"/>
      <c r="R635" s="3668"/>
      <c r="S635" s="3668"/>
      <c r="T635" s="3669"/>
      <c r="U635" s="3701" t="s">
        <v>7697</v>
      </c>
      <c r="V635" s="3702"/>
      <c r="W635" s="3702"/>
      <c r="Y635" s="360"/>
      <c r="Z635" s="360"/>
      <c r="AA635" s="360"/>
      <c r="AB635" s="360"/>
      <c r="AC635" s="360"/>
      <c r="AD635" s="360"/>
      <c r="AE635" s="360"/>
      <c r="AF635" s="360"/>
      <c r="AG635" s="360"/>
      <c r="AH635" s="360"/>
      <c r="AI635" s="360"/>
      <c r="AK635" s="819"/>
    </row>
    <row r="636" spans="1:39" ht="39.950000000000003" customHeight="1" x14ac:dyDescent="0.2">
      <c r="A636" s="815"/>
      <c r="B636" s="822" t="s">
        <v>5500</v>
      </c>
      <c r="D636" s="893"/>
      <c r="E636" s="893"/>
      <c r="F636" s="894"/>
      <c r="G636" s="894"/>
      <c r="K636" s="2"/>
      <c r="AK636" s="819"/>
    </row>
    <row r="637" spans="1:39" ht="39.950000000000003" customHeight="1" thickBot="1" x14ac:dyDescent="0.25">
      <c r="A637" s="818"/>
      <c r="B637" s="823"/>
    </row>
    <row r="638" spans="1:39" ht="39.950000000000003" customHeight="1" thickBot="1" x14ac:dyDescent="0.25">
      <c r="A638" s="3477"/>
      <c r="B638" s="3478"/>
      <c r="C638" s="3404" t="s">
        <v>7560</v>
      </c>
      <c r="D638" s="3405"/>
      <c r="E638" s="3405"/>
      <c r="F638" s="3405"/>
      <c r="G638" s="3405"/>
      <c r="H638" s="3405"/>
      <c r="I638" s="3406"/>
      <c r="J638" s="3404" t="s">
        <v>7561</v>
      </c>
      <c r="K638" s="3405"/>
      <c r="L638" s="3405"/>
      <c r="M638" s="3405"/>
      <c r="N638" s="3405"/>
      <c r="O638" s="3405"/>
      <c r="P638" s="3406"/>
      <c r="Q638" s="3404" t="s">
        <v>7562</v>
      </c>
      <c r="R638" s="3405"/>
      <c r="S638" s="3405"/>
      <c r="T638" s="3405"/>
      <c r="U638" s="3405"/>
      <c r="V638" s="3405"/>
      <c r="W638" s="3406"/>
      <c r="X638" s="3404" t="s">
        <v>7563</v>
      </c>
      <c r="Y638" s="3405"/>
      <c r="Z638" s="3405"/>
      <c r="AA638" s="3405"/>
      <c r="AB638" s="3405"/>
      <c r="AC638" s="3405"/>
      <c r="AD638" s="3406"/>
      <c r="AE638" s="3404" t="s">
        <v>7564</v>
      </c>
      <c r="AF638" s="3405"/>
      <c r="AG638" s="3405"/>
      <c r="AH638" s="3405"/>
      <c r="AI638" s="3405"/>
      <c r="AJ638" s="3405"/>
      <c r="AK638" s="3406"/>
    </row>
    <row r="639" spans="1:39" ht="39.950000000000003" customHeight="1" thickBot="1" x14ac:dyDescent="0.25">
      <c r="A639" s="3498" t="s">
        <v>1391</v>
      </c>
      <c r="B639" s="3499"/>
      <c r="C639" s="1257">
        <v>42408</v>
      </c>
      <c r="D639" s="1257">
        <v>42409</v>
      </c>
      <c r="E639" s="1257">
        <v>42410</v>
      </c>
      <c r="F639" s="1257">
        <v>42411</v>
      </c>
      <c r="G639" s="1257">
        <v>42412</v>
      </c>
      <c r="H639" s="1257">
        <v>42413</v>
      </c>
      <c r="I639" s="1257">
        <v>42414</v>
      </c>
      <c r="J639" s="1257">
        <v>42415</v>
      </c>
      <c r="K639" s="1257">
        <v>42416</v>
      </c>
      <c r="L639" s="1257">
        <v>42417</v>
      </c>
      <c r="M639" s="1257">
        <v>42418</v>
      </c>
      <c r="N639" s="1257">
        <v>42419</v>
      </c>
      <c r="O639" s="1257">
        <v>42420</v>
      </c>
      <c r="P639" s="1257">
        <v>42421</v>
      </c>
      <c r="Q639" s="1257">
        <v>42422</v>
      </c>
      <c r="R639" s="1257">
        <v>42423</v>
      </c>
      <c r="S639" s="1257">
        <v>42424</v>
      </c>
      <c r="T639" s="1257">
        <v>42425</v>
      </c>
      <c r="U639" s="1257">
        <v>42426</v>
      </c>
      <c r="V639" s="1257">
        <v>42427</v>
      </c>
      <c r="W639" s="1257">
        <v>42428</v>
      </c>
      <c r="X639" s="1257">
        <v>42429</v>
      </c>
      <c r="Y639" s="1257">
        <v>42430</v>
      </c>
      <c r="Z639" s="1257">
        <v>42431</v>
      </c>
      <c r="AA639" s="1257">
        <v>42432</v>
      </c>
      <c r="AB639" s="1257">
        <v>42433</v>
      </c>
      <c r="AC639" s="1257">
        <v>42434</v>
      </c>
      <c r="AD639" s="1257">
        <v>42435</v>
      </c>
      <c r="AE639" s="1257">
        <v>42436</v>
      </c>
      <c r="AF639" s="1257">
        <v>42437</v>
      </c>
      <c r="AG639" s="1257">
        <v>42438</v>
      </c>
      <c r="AH639" s="1257">
        <v>42439</v>
      </c>
      <c r="AI639" s="1257">
        <v>42440</v>
      </c>
      <c r="AJ639" s="1257">
        <v>42441</v>
      </c>
      <c r="AK639" s="1257">
        <v>42442</v>
      </c>
    </row>
    <row r="640" spans="1:39" ht="39.950000000000003" customHeight="1" x14ac:dyDescent="0.2">
      <c r="A640" s="3500" t="s">
        <v>6971</v>
      </c>
      <c r="B640" s="3500"/>
      <c r="C640" s="3670" t="s">
        <v>7713</v>
      </c>
      <c r="D640" s="3671"/>
      <c r="E640" s="3845" t="s">
        <v>7698</v>
      </c>
      <c r="F640" s="3846"/>
      <c r="G640" s="3847"/>
      <c r="H640" s="3663"/>
      <c r="I640" s="3664"/>
      <c r="J640" s="3667" t="s">
        <v>7699</v>
      </c>
      <c r="K640" s="3668"/>
      <c r="L640" s="3668"/>
      <c r="M640" s="3668"/>
      <c r="N640" s="3669"/>
      <c r="O640" s="3663"/>
      <c r="P640" s="3664"/>
      <c r="Q640" s="3883" t="s">
        <v>7709</v>
      </c>
      <c r="R640" s="3884"/>
      <c r="S640" s="3884"/>
      <c r="T640" s="3884"/>
      <c r="U640" s="3885"/>
      <c r="V640" s="3663"/>
      <c r="W640" s="3664"/>
      <c r="X640" s="1444" t="s">
        <v>7782</v>
      </c>
      <c r="Y640" s="80"/>
      <c r="Z640" s="97"/>
      <c r="AA640" s="97"/>
      <c r="AB640" s="80"/>
      <c r="AC640" s="3663"/>
      <c r="AD640" s="3664"/>
      <c r="AE640" s="3678" t="s">
        <v>7806</v>
      </c>
      <c r="AF640" s="3679"/>
      <c r="AG640" s="3679"/>
      <c r="AH640" s="97"/>
      <c r="AI640" s="1299" t="s">
        <v>7821</v>
      </c>
      <c r="AJ640" s="3184"/>
      <c r="AK640" s="3184"/>
    </row>
    <row r="641" spans="1:39" ht="39.950000000000003" customHeight="1" x14ac:dyDescent="0.2">
      <c r="A641" s="3352" t="s">
        <v>7304</v>
      </c>
      <c r="B641" s="3353"/>
      <c r="C641" s="80"/>
      <c r="D641" s="80"/>
      <c r="E641" s="97"/>
      <c r="F641" s="97"/>
      <c r="G641" s="80"/>
      <c r="H641" s="3663"/>
      <c r="I641" s="3664"/>
      <c r="J641" s="80"/>
      <c r="K641" s="80"/>
      <c r="L641" s="97"/>
      <c r="M641" s="97"/>
      <c r="N641" s="80"/>
      <c r="O641" s="3663"/>
      <c r="P641" s="3664"/>
      <c r="Q641" s="1270"/>
      <c r="R641" s="80"/>
      <c r="S641" s="97"/>
      <c r="T641" s="97"/>
      <c r="U641" s="80"/>
      <c r="V641" s="3663"/>
      <c r="W641" s="3664"/>
      <c r="X641" s="1270"/>
      <c r="Y641" s="80"/>
      <c r="Z641" s="97"/>
      <c r="AA641" s="97"/>
      <c r="AB641" s="80"/>
      <c r="AC641" s="3663"/>
      <c r="AD641" s="3664"/>
      <c r="AE641" s="1270"/>
      <c r="AF641" s="80"/>
      <c r="AG641" s="97"/>
      <c r="AH641" s="97"/>
      <c r="AI641" s="80"/>
      <c r="AJ641" s="3184"/>
      <c r="AK641" s="3184"/>
    </row>
    <row r="642" spans="1:39" ht="39.950000000000003" customHeight="1" x14ac:dyDescent="0.2">
      <c r="A642" s="3362" t="s">
        <v>7326</v>
      </c>
      <c r="B642" s="3363"/>
      <c r="C642" s="1116"/>
      <c r="D642" s="1116"/>
      <c r="E642" s="1380"/>
      <c r="F642" s="1380"/>
      <c r="G642" s="1380"/>
      <c r="H642" s="3663"/>
      <c r="I642" s="3664"/>
      <c r="J642" s="3878" t="s">
        <v>7740</v>
      </c>
      <c r="K642" s="3879"/>
      <c r="L642" s="3869" t="s">
        <v>7736</v>
      </c>
      <c r="M642" s="3870"/>
      <c r="N642" s="1433" t="s">
        <v>7741</v>
      </c>
      <c r="O642" s="3663"/>
      <c r="P642" s="3664"/>
      <c r="Q642" s="1435" t="s">
        <v>7767</v>
      </c>
      <c r="S642" s="1273" t="s">
        <v>7742</v>
      </c>
      <c r="T642" s="3862" t="s">
        <v>7743</v>
      </c>
      <c r="U642" s="3863"/>
      <c r="V642" s="3663"/>
      <c r="W642" s="3664"/>
      <c r="X642" s="1445" t="s">
        <v>7783</v>
      </c>
      <c r="Y642" s="1449" t="s">
        <v>7791</v>
      </c>
      <c r="AA642" s="97"/>
      <c r="AB642" s="80"/>
      <c r="AC642" s="3663"/>
      <c r="AD642" s="3664"/>
      <c r="AE642" s="3872" t="s">
        <v>7805</v>
      </c>
      <c r="AF642" s="3873"/>
      <c r="AG642" s="3873"/>
      <c r="AH642" s="1458" t="s">
        <v>7825</v>
      </c>
      <c r="AI642" s="80"/>
      <c r="AJ642" s="3184"/>
      <c r="AK642" s="3184"/>
    </row>
    <row r="643" spans="1:39" ht="39.950000000000003" customHeight="1" thickBot="1" x14ac:dyDescent="0.25">
      <c r="A643" s="3352" t="s">
        <v>7653</v>
      </c>
      <c r="B643" s="3353"/>
      <c r="C643" s="1116"/>
      <c r="D643" s="3889" t="s">
        <v>7720</v>
      </c>
      <c r="E643" s="3890"/>
      <c r="F643" s="3890"/>
      <c r="G643" s="3891"/>
      <c r="H643" s="3663"/>
      <c r="I643" s="3752"/>
      <c r="J643" s="3848" t="s">
        <v>7725</v>
      </c>
      <c r="K643" s="3849"/>
      <c r="L643" s="5288" t="s">
        <v>7708</v>
      </c>
      <c r="M643" s="5288"/>
      <c r="N643" s="5289"/>
      <c r="O643" s="3663"/>
      <c r="P643" s="3664"/>
      <c r="Q643" s="3874" t="s">
        <v>7726</v>
      </c>
      <c r="R643" s="3875"/>
      <c r="S643" s="97"/>
      <c r="T643" s="97"/>
      <c r="U643" s="80"/>
      <c r="V643" s="3663"/>
      <c r="W643" s="3664"/>
      <c r="X643" s="80"/>
      <c r="Y643" s="80"/>
      <c r="Z643" s="80"/>
      <c r="AA643" s="80"/>
      <c r="AB643" s="80"/>
      <c r="AC643" s="3663"/>
      <c r="AD643" s="3664"/>
      <c r="AE643" s="1270"/>
      <c r="AF643" s="80"/>
      <c r="AG643" s="97"/>
      <c r="AH643" s="97"/>
      <c r="AI643" s="80"/>
      <c r="AJ643" s="3184"/>
      <c r="AK643" s="3184"/>
    </row>
    <row r="644" spans="1:39" ht="39.950000000000003" customHeight="1" x14ac:dyDescent="0.2">
      <c r="A644" s="3352" t="s">
        <v>7330</v>
      </c>
      <c r="B644" s="3353"/>
      <c r="C644" s="3670" t="s">
        <v>7713</v>
      </c>
      <c r="D644" s="3671"/>
      <c r="E644" s="3892" t="s">
        <v>7692</v>
      </c>
      <c r="F644" s="3893"/>
      <c r="G644" s="3894"/>
      <c r="H644" s="3663"/>
      <c r="I644" s="3664"/>
      <c r="J644" s="3854" t="s">
        <v>7727</v>
      </c>
      <c r="K644" s="3855"/>
      <c r="L644" s="3835" t="s">
        <v>5589</v>
      </c>
      <c r="M644" s="3888"/>
      <c r="N644" s="1431" t="s">
        <v>7728</v>
      </c>
      <c r="O644" s="3663"/>
      <c r="P644" s="3664"/>
      <c r="Q644" s="3880" t="s">
        <v>7750</v>
      </c>
      <c r="R644" s="3881"/>
      <c r="S644" s="3881"/>
      <c r="T644" s="3881"/>
      <c r="U644" s="3882"/>
      <c r="V644" s="3663"/>
      <c r="W644" s="3664"/>
      <c r="X644" s="1446" t="s">
        <v>7751</v>
      </c>
      <c r="Y644" s="5286" t="s">
        <v>7744</v>
      </c>
      <c r="Z644" s="5287"/>
      <c r="AA644" s="12"/>
      <c r="AC644" s="3663"/>
      <c r="AD644" s="3664"/>
      <c r="AE644" s="1270"/>
      <c r="AF644" s="80"/>
      <c r="AG644" s="97"/>
      <c r="AH644" s="97"/>
      <c r="AI644" s="80"/>
      <c r="AJ644" s="3184"/>
      <c r="AK644" s="3184"/>
    </row>
    <row r="645" spans="1:39" ht="39.950000000000003" customHeight="1" x14ac:dyDescent="0.2">
      <c r="A645" s="3376" t="s">
        <v>7338</v>
      </c>
      <c r="B645" s="3377"/>
      <c r="C645" s="3709" t="s">
        <v>7706</v>
      </c>
      <c r="D645" s="3710"/>
      <c r="E645" s="3710"/>
      <c r="F645" s="3710"/>
      <c r="G645" s="3711"/>
      <c r="H645" s="3663"/>
      <c r="I645" s="3664"/>
      <c r="J645" s="3709" t="s">
        <v>7706</v>
      </c>
      <c r="K645" s="3710"/>
      <c r="L645" s="3710"/>
      <c r="M645" s="3710"/>
      <c r="N645" s="3711"/>
      <c r="O645" s="3663"/>
      <c r="P645" s="3664"/>
      <c r="Q645" s="3709" t="s">
        <v>7706</v>
      </c>
      <c r="R645" s="3710"/>
      <c r="S645" s="3710"/>
      <c r="T645" s="3710"/>
      <c r="U645" s="3711"/>
      <c r="V645" s="3663"/>
      <c r="W645" s="3664"/>
      <c r="X645" s="3714" t="s">
        <v>7729</v>
      </c>
      <c r="Y645" s="3715"/>
      <c r="Z645" s="3715"/>
      <c r="AA645" s="3715"/>
      <c r="AB645" s="3716"/>
      <c r="AC645" s="3663"/>
      <c r="AD645" s="3664"/>
      <c r="AE645" s="2731" t="s">
        <v>7729</v>
      </c>
      <c r="AF645" s="2732"/>
      <c r="AG645" s="2732"/>
      <c r="AH645" s="97"/>
      <c r="AI645" s="80"/>
      <c r="AJ645" s="3184"/>
      <c r="AK645" s="3184"/>
    </row>
    <row r="646" spans="1:39" ht="39.950000000000003" customHeight="1" x14ac:dyDescent="0.2">
      <c r="A646" s="3496" t="s">
        <v>7348</v>
      </c>
      <c r="B646" s="3497"/>
      <c r="C646" s="3675" t="s">
        <v>7723</v>
      </c>
      <c r="D646" s="3676"/>
      <c r="E646" s="3676"/>
      <c r="F646" s="3676"/>
      <c r="G646" s="3677"/>
      <c r="H646" s="3663"/>
      <c r="I646" s="3664"/>
      <c r="J646" s="3675" t="s">
        <v>7723</v>
      </c>
      <c r="K646" s="3676"/>
      <c r="L646" s="3676"/>
      <c r="M646" s="3676"/>
      <c r="N646" s="3677"/>
      <c r="O646" s="3663"/>
      <c r="P646" s="3664"/>
      <c r="Q646" s="3675" t="s">
        <v>7723</v>
      </c>
      <c r="R646" s="3676"/>
      <c r="S646" s="3676"/>
      <c r="T646" s="3676"/>
      <c r="U646" s="3677"/>
      <c r="V646" s="3663"/>
      <c r="W646" s="3664"/>
      <c r="X646" s="3675" t="s">
        <v>7723</v>
      </c>
      <c r="Y646" s="3676"/>
      <c r="Z646" s="3676"/>
      <c r="AA646" s="3676"/>
      <c r="AB646" s="3677"/>
      <c r="AC646" s="3663"/>
      <c r="AD646" s="3664"/>
      <c r="AE646" s="3796" t="s">
        <v>5366</v>
      </c>
      <c r="AF646" s="3819"/>
      <c r="AG646" s="97"/>
      <c r="AH646" s="97"/>
      <c r="AI646" s="1452"/>
      <c r="AJ646" s="3184"/>
      <c r="AK646" s="3184"/>
    </row>
    <row r="647" spans="1:39" ht="39.950000000000003" customHeight="1" x14ac:dyDescent="0.2">
      <c r="A647" s="3396" t="s">
        <v>7334</v>
      </c>
      <c r="B647" s="3397"/>
      <c r="C647" s="3371" t="s">
        <v>2842</v>
      </c>
      <c r="D647" s="3372"/>
      <c r="E647" s="3372"/>
      <c r="F647" s="3372"/>
      <c r="G647" s="3373"/>
      <c r="H647" s="3663"/>
      <c r="I647" s="3664"/>
      <c r="J647" s="3371" t="s">
        <v>2842</v>
      </c>
      <c r="K647" s="3372"/>
      <c r="L647" s="3372"/>
      <c r="M647" s="3372"/>
      <c r="N647" s="3373"/>
      <c r="O647" s="3663"/>
      <c r="P647" s="3664"/>
      <c r="Q647" s="3371" t="s">
        <v>2842</v>
      </c>
      <c r="R647" s="3372"/>
      <c r="S647" s="3372"/>
      <c r="T647" s="3372"/>
      <c r="U647" s="3373"/>
      <c r="V647" s="3663"/>
      <c r="W647" s="3664"/>
      <c r="X647" s="3371" t="s">
        <v>2842</v>
      </c>
      <c r="Y647" s="3372"/>
      <c r="Z647" s="3372"/>
      <c r="AA647" s="3372"/>
      <c r="AB647" s="3373"/>
      <c r="AC647" s="3663"/>
      <c r="AD647" s="3664"/>
      <c r="AE647" s="3371" t="s">
        <v>2842</v>
      </c>
      <c r="AF647" s="3372"/>
      <c r="AG647" s="3372"/>
      <c r="AH647" s="3372"/>
      <c r="AI647" s="3373"/>
      <c r="AJ647" s="3184"/>
      <c r="AK647" s="3184"/>
    </row>
    <row r="648" spans="1:39" ht="39.950000000000003" customHeight="1" x14ac:dyDescent="0.2">
      <c r="A648" s="3362" t="s">
        <v>7337</v>
      </c>
      <c r="B648" s="3363"/>
      <c r="C648" s="3354" t="s">
        <v>4485</v>
      </c>
      <c r="D648" s="3355"/>
      <c r="E648" s="3355"/>
      <c r="F648" s="3355"/>
      <c r="G648" s="3356"/>
      <c r="H648" s="3663"/>
      <c r="I648" s="3664"/>
      <c r="J648" s="3354" t="s">
        <v>4485</v>
      </c>
      <c r="K648" s="3355"/>
      <c r="L648" s="3355"/>
      <c r="M648" s="3355"/>
      <c r="N648" s="3356"/>
      <c r="O648" s="3663"/>
      <c r="P648" s="3664"/>
      <c r="Q648" s="3354" t="s">
        <v>4485</v>
      </c>
      <c r="R648" s="3355"/>
      <c r="S648" s="3355"/>
      <c r="T648" s="3355"/>
      <c r="U648" s="3356"/>
      <c r="V648" s="3663"/>
      <c r="W648" s="3664"/>
      <c r="X648" s="3354" t="s">
        <v>4485</v>
      </c>
      <c r="Y648" s="3355"/>
      <c r="Z648" s="3355"/>
      <c r="AA648" s="3355"/>
      <c r="AB648" s="3356"/>
      <c r="AC648" s="3663"/>
      <c r="AD648" s="3664"/>
      <c r="AE648" s="3354" t="s">
        <v>4485</v>
      </c>
      <c r="AF648" s="3355"/>
      <c r="AG648" s="3355"/>
      <c r="AH648" s="3355"/>
      <c r="AI648" s="3356"/>
      <c r="AJ648" s="3184"/>
      <c r="AK648" s="3184"/>
    </row>
    <row r="649" spans="1:39" ht="39.950000000000003" customHeight="1" x14ac:dyDescent="0.2">
      <c r="A649" s="3481" t="s">
        <v>7333</v>
      </c>
      <c r="B649" s="3482"/>
      <c r="C649" s="3527" t="s">
        <v>5189</v>
      </c>
      <c r="D649" s="3527"/>
      <c r="E649" s="3527"/>
      <c r="F649" s="3527"/>
      <c r="G649" s="3527"/>
      <c r="H649" s="3663"/>
      <c r="I649" s="3664"/>
      <c r="J649" s="3709" t="s">
        <v>7706</v>
      </c>
      <c r="K649" s="3710"/>
      <c r="L649" s="3710"/>
      <c r="M649" s="3850" t="s">
        <v>6181</v>
      </c>
      <c r="N649" s="3851"/>
      <c r="O649" s="3663"/>
      <c r="P649" s="3664"/>
      <c r="Q649" s="3858" t="s">
        <v>6160</v>
      </c>
      <c r="R649" s="3859"/>
      <c r="S649" s="3860"/>
      <c r="T649" s="4523" t="s">
        <v>7706</v>
      </c>
      <c r="U649" s="4525"/>
      <c r="V649" s="3663"/>
      <c r="W649" s="3664"/>
      <c r="X649" s="3709" t="s">
        <v>7706</v>
      </c>
      <c r="Y649" s="3710"/>
      <c r="Z649" s="3710"/>
      <c r="AA649" s="3710"/>
      <c r="AB649" s="97"/>
      <c r="AC649" s="3663"/>
      <c r="AD649" s="3664"/>
      <c r="AE649" s="1270"/>
      <c r="AF649" s="80"/>
      <c r="AG649" s="97"/>
      <c r="AH649" s="97"/>
      <c r="AI649" s="80"/>
      <c r="AJ649" s="3184"/>
      <c r="AK649" s="3184"/>
    </row>
    <row r="650" spans="1:39" ht="39.950000000000003" customHeight="1" x14ac:dyDescent="0.2">
      <c r="A650" s="3374" t="s">
        <v>7335</v>
      </c>
      <c r="B650" s="3375"/>
      <c r="C650" s="3709" t="s">
        <v>7706</v>
      </c>
      <c r="D650" s="3710"/>
      <c r="E650" s="3710"/>
      <c r="F650" s="3710"/>
      <c r="G650" s="3711"/>
      <c r="H650" s="3663"/>
      <c r="I650" s="3664"/>
      <c r="J650" s="3709" t="s">
        <v>7706</v>
      </c>
      <c r="K650" s="3710"/>
      <c r="L650" s="3710"/>
      <c r="M650" s="3864" t="s">
        <v>5420</v>
      </c>
      <c r="N650" s="3865"/>
      <c r="O650" s="3663"/>
      <c r="P650" s="3664"/>
      <c r="Q650" s="3599" t="s">
        <v>5420</v>
      </c>
      <c r="R650" s="3600"/>
      <c r="S650" s="3600"/>
      <c r="T650" s="3600"/>
      <c r="U650" s="3601"/>
      <c r="V650" s="3663"/>
      <c r="W650" s="3664"/>
      <c r="X650" s="3599" t="s">
        <v>5420</v>
      </c>
      <c r="Y650" s="3600"/>
      <c r="Z650" s="3600"/>
      <c r="AA650" s="3600"/>
      <c r="AB650" s="3601"/>
      <c r="AC650" s="3663"/>
      <c r="AD650" s="3664"/>
      <c r="AE650" s="3599" t="s">
        <v>5420</v>
      </c>
      <c r="AF650" s="3600"/>
      <c r="AG650" s="3600"/>
      <c r="AH650" s="3600"/>
      <c r="AI650" s="3601"/>
      <c r="AJ650" s="3184"/>
      <c r="AK650" s="3184"/>
    </row>
    <row r="651" spans="1:39" ht="39.950000000000003" customHeight="1" x14ac:dyDescent="0.2">
      <c r="A651" s="3481" t="s">
        <v>7707</v>
      </c>
      <c r="B651" s="3482"/>
      <c r="C651" s="3763">
        <v>136900</v>
      </c>
      <c r="D651" s="3763"/>
      <c r="E651" s="3763"/>
      <c r="F651" s="3763"/>
      <c r="G651" s="3763"/>
      <c r="H651" s="3663"/>
      <c r="I651" s="3664"/>
      <c r="J651" s="3322">
        <v>136900</v>
      </c>
      <c r="K651" s="3704"/>
      <c r="L651" s="3704"/>
      <c r="M651" s="3323"/>
      <c r="N651" s="1381" t="s">
        <v>5858</v>
      </c>
      <c r="O651" s="3663"/>
      <c r="P651" s="3664"/>
      <c r="Q651" s="3858" t="s">
        <v>6160</v>
      </c>
      <c r="R651" s="3859"/>
      <c r="S651" s="3860"/>
      <c r="T651" s="3322">
        <v>136900</v>
      </c>
      <c r="U651" s="3323"/>
      <c r="V651" s="3663"/>
      <c r="W651" s="3664"/>
      <c r="X651" s="3763">
        <v>136900</v>
      </c>
      <c r="Y651" s="3763"/>
      <c r="Z651" s="3763"/>
      <c r="AA651" s="3763"/>
      <c r="AB651" s="3763"/>
      <c r="AC651" s="3663"/>
      <c r="AD651" s="3664"/>
      <c r="AE651" s="3763">
        <v>136900</v>
      </c>
      <c r="AF651" s="3763"/>
      <c r="AG651" s="3763"/>
      <c r="AH651" s="3763"/>
      <c r="AI651" s="3763"/>
      <c r="AJ651" s="3184"/>
      <c r="AK651" s="3184"/>
    </row>
    <row r="652" spans="1:39" ht="39.950000000000003" customHeight="1" x14ac:dyDescent="0.2">
      <c r="A652" s="3374" t="s">
        <v>7339</v>
      </c>
      <c r="B652" s="3375"/>
      <c r="C652" s="3527" t="s">
        <v>5189</v>
      </c>
      <c r="D652" s="3527"/>
      <c r="E652" s="3527"/>
      <c r="F652" s="3527"/>
      <c r="G652" s="3527"/>
      <c r="H652" s="3663"/>
      <c r="I652" s="3664"/>
      <c r="J652" s="1430" t="s">
        <v>7706</v>
      </c>
      <c r="K652" s="3835" t="s">
        <v>5589</v>
      </c>
      <c r="L652" s="3836"/>
      <c r="M652" s="4251" t="s">
        <v>7706</v>
      </c>
      <c r="N652" s="4252"/>
      <c r="O652" s="3663"/>
      <c r="P652" s="3664"/>
      <c r="Q652" s="1436" t="s">
        <v>7706</v>
      </c>
      <c r="R652" s="1437" t="s">
        <v>5366</v>
      </c>
      <c r="S652" s="3709" t="s">
        <v>7706</v>
      </c>
      <c r="T652" s="3710"/>
      <c r="U652" s="3711"/>
      <c r="V652" s="3663"/>
      <c r="W652" s="3664"/>
      <c r="X652" s="4251" t="s">
        <v>7706</v>
      </c>
      <c r="Y652" s="5097"/>
      <c r="Z652" s="1299" t="s">
        <v>7790</v>
      </c>
      <c r="AA652" s="2731" t="s">
        <v>7729</v>
      </c>
      <c r="AB652" s="3871"/>
      <c r="AC652" s="3663"/>
      <c r="AD652" s="3664"/>
      <c r="AE652" s="2731" t="s">
        <v>7729</v>
      </c>
      <c r="AF652" s="2732"/>
      <c r="AG652" s="97"/>
      <c r="AH652" s="97"/>
      <c r="AI652" s="80"/>
      <c r="AJ652" s="3184"/>
      <c r="AK652" s="3184"/>
    </row>
    <row r="653" spans="1:39" ht="39.950000000000003" customHeight="1" x14ac:dyDescent="0.2">
      <c r="A653" s="3374" t="s">
        <v>7328</v>
      </c>
      <c r="B653" s="3375"/>
      <c r="C653" s="3866" t="s">
        <v>5589</v>
      </c>
      <c r="D653" s="3867"/>
      <c r="E653" s="3867"/>
      <c r="F653" s="3867"/>
      <c r="G653" s="3868"/>
      <c r="H653" s="3663"/>
      <c r="I653" s="3664"/>
      <c r="J653" s="3322">
        <v>136900</v>
      </c>
      <c r="K653" s="3323"/>
      <c r="L653" s="5269" t="s">
        <v>5692</v>
      </c>
      <c r="M653" s="5013"/>
      <c r="N653" s="1434" t="s">
        <v>7729</v>
      </c>
      <c r="O653" s="3663"/>
      <c r="P653" s="3664"/>
      <c r="Q653" s="3714" t="s">
        <v>7729</v>
      </c>
      <c r="R653" s="3715"/>
      <c r="S653" s="3715"/>
      <c r="T653" s="3715"/>
      <c r="U653" s="3716"/>
      <c r="V653" s="3663"/>
      <c r="W653" s="3664"/>
      <c r="X653" s="3714" t="s">
        <v>7729</v>
      </c>
      <c r="Y653" s="3715"/>
      <c r="Z653" s="3715"/>
      <c r="AA653" s="3715"/>
      <c r="AB653" s="3716"/>
      <c r="AC653" s="3663"/>
      <c r="AD653" s="3664"/>
      <c r="AE653" s="3672" t="s">
        <v>7729</v>
      </c>
      <c r="AF653" s="3673"/>
      <c r="AG653" s="3673"/>
      <c r="AH653" s="3674"/>
      <c r="AI653" s="80"/>
      <c r="AJ653" s="3184"/>
      <c r="AK653" s="3184"/>
    </row>
    <row r="654" spans="1:39" ht="39.950000000000003" customHeight="1" x14ac:dyDescent="0.2">
      <c r="A654" s="3374" t="s">
        <v>7329</v>
      </c>
      <c r="B654" s="3375"/>
      <c r="C654" s="3709" t="s">
        <v>7706</v>
      </c>
      <c r="D654" s="3710"/>
      <c r="E654" s="3710"/>
      <c r="F654" s="3710"/>
      <c r="G654" s="3711"/>
      <c r="H654" s="3663"/>
      <c r="I654" s="3664"/>
      <c r="J654" s="3709" t="s">
        <v>7706</v>
      </c>
      <c r="K654" s="3710"/>
      <c r="L654" s="3710"/>
      <c r="M654" s="3710"/>
      <c r="N654" s="3711"/>
      <c r="O654" s="3663"/>
      <c r="P654" s="3664"/>
      <c r="Q654" s="3709" t="s">
        <v>7706</v>
      </c>
      <c r="R654" s="3710"/>
      <c r="S654" s="3710"/>
      <c r="T654" s="3710"/>
      <c r="U654" s="3711"/>
      <c r="V654" s="3663"/>
      <c r="W654" s="3664"/>
      <c r="X654" s="3714" t="s">
        <v>7729</v>
      </c>
      <c r="Y654" s="3715"/>
      <c r="Z654" s="3715"/>
      <c r="AA654" s="3715"/>
      <c r="AB654" s="3716"/>
      <c r="AC654" s="3663"/>
      <c r="AD654" s="3664"/>
      <c r="AE654" s="2731" t="s">
        <v>7729</v>
      </c>
      <c r="AF654" s="2732"/>
      <c r="AG654" s="3799" t="s">
        <v>7705</v>
      </c>
      <c r="AH654" s="3799"/>
      <c r="AI654" s="3821"/>
      <c r="AJ654" s="3184"/>
      <c r="AK654" s="3184"/>
      <c r="AL654" s="3407" t="s">
        <v>7595</v>
      </c>
      <c r="AM654" s="3408"/>
    </row>
    <row r="655" spans="1:39" ht="39.950000000000003" customHeight="1" x14ac:dyDescent="0.2">
      <c r="A655" s="3374" t="s">
        <v>7331</v>
      </c>
      <c r="B655" s="3375"/>
      <c r="C655" s="3763">
        <v>136900</v>
      </c>
      <c r="D655" s="3763"/>
      <c r="E655" s="3763"/>
      <c r="F655" s="3763"/>
      <c r="G655" s="3763"/>
      <c r="H655" s="3663"/>
      <c r="I655" s="3664"/>
      <c r="J655" s="3763">
        <v>136900</v>
      </c>
      <c r="K655" s="3763"/>
      <c r="L655" s="3763"/>
      <c r="M655" s="3763"/>
      <c r="N655" s="3763"/>
      <c r="O655" s="3663"/>
      <c r="P655" s="3664"/>
      <c r="Q655" s="3850" t="s">
        <v>5589</v>
      </c>
      <c r="R655" s="4079"/>
      <c r="S655" s="3851"/>
      <c r="T655" s="3322">
        <v>136900</v>
      </c>
      <c r="U655" s="3323"/>
      <c r="V655" s="3663"/>
      <c r="W655" s="3664"/>
      <c r="X655" s="3763">
        <v>136900</v>
      </c>
      <c r="Y655" s="3763"/>
      <c r="Z655" s="3763"/>
      <c r="AA655" s="3763"/>
      <c r="AB655" s="3763"/>
      <c r="AC655" s="3663"/>
      <c r="AD655" s="3664"/>
      <c r="AE655" s="3763">
        <v>136900</v>
      </c>
      <c r="AF655" s="3763"/>
      <c r="AG655" s="3763"/>
      <c r="AH655" s="3763"/>
      <c r="AI655" s="3763"/>
      <c r="AJ655" s="3184"/>
      <c r="AK655" s="3184"/>
      <c r="AL655" s="3409" t="s">
        <v>7594</v>
      </c>
      <c r="AM655" s="3410"/>
    </row>
    <row r="656" spans="1:39" ht="39.950000000000003" customHeight="1" thickBot="1" x14ac:dyDescent="0.25">
      <c r="A656" s="3479" t="s">
        <v>7332</v>
      </c>
      <c r="B656" s="3480"/>
      <c r="C656" s="3767">
        <v>136900</v>
      </c>
      <c r="D656" s="3767"/>
      <c r="E656" s="3767"/>
      <c r="F656" s="3767"/>
      <c r="G656" s="3767"/>
      <c r="H656" s="3663"/>
      <c r="I656" s="3664"/>
      <c r="J656" s="3731">
        <v>136900</v>
      </c>
      <c r="K656" s="3731"/>
      <c r="L656" s="3731"/>
      <c r="M656" s="3731"/>
      <c r="N656" s="3731"/>
      <c r="O656" s="3663"/>
      <c r="P656" s="3664"/>
      <c r="Q656" s="3727" t="s">
        <v>5589</v>
      </c>
      <c r="R656" s="3728"/>
      <c r="S656" s="3729"/>
      <c r="T656" s="3691">
        <v>136900</v>
      </c>
      <c r="U656" s="3693"/>
      <c r="V656" s="3663"/>
      <c r="W656" s="3664"/>
      <c r="X656" s="3767">
        <v>136900</v>
      </c>
      <c r="Y656" s="3767"/>
      <c r="Z656" s="3767"/>
      <c r="AA656" s="3767"/>
      <c r="AB656" s="3767"/>
      <c r="AC656" s="3663"/>
      <c r="AD656" s="3664"/>
      <c r="AE656" s="3731">
        <v>136900</v>
      </c>
      <c r="AF656" s="3731"/>
      <c r="AG656" s="3731"/>
      <c r="AH656" s="3731"/>
      <c r="AI656" s="3731"/>
      <c r="AJ656" s="3184"/>
      <c r="AK656" s="3184"/>
      <c r="AL656" s="3447" t="s">
        <v>7593</v>
      </c>
      <c r="AM656" s="3448"/>
    </row>
    <row r="657" spans="1:41" ht="39.950000000000003" customHeight="1" thickTop="1" thickBot="1" x14ac:dyDescent="0.25">
      <c r="A657" s="1355">
        <v>1</v>
      </c>
      <c r="B657" s="1356" t="s">
        <v>5497</v>
      </c>
      <c r="C657" s="3452" t="s">
        <v>7749</v>
      </c>
      <c r="D657" s="3453"/>
      <c r="E657" s="3454"/>
      <c r="F657" s="1429"/>
      <c r="G657" s="1428"/>
      <c r="H657" s="3663"/>
      <c r="I657" s="3664"/>
      <c r="J657" s="5242" t="s">
        <v>7747</v>
      </c>
      <c r="K657" s="5243"/>
      <c r="L657" s="5244"/>
      <c r="M657" s="3452" t="s">
        <v>6373</v>
      </c>
      <c r="N657" s="3454"/>
      <c r="O657" s="3663"/>
      <c r="P657" s="3664"/>
      <c r="Q657" s="1411" t="s">
        <v>6373</v>
      </c>
      <c r="R657" s="1420"/>
      <c r="T657" s="3856" t="s">
        <v>7770</v>
      </c>
      <c r="U657" s="3857"/>
      <c r="V657" s="3663"/>
      <c r="W657" s="3664"/>
      <c r="X657" s="1438" t="s">
        <v>7770</v>
      </c>
      <c r="AA657" s="867"/>
      <c r="AB657" s="867"/>
      <c r="AC657" s="3663"/>
      <c r="AD657" s="3664"/>
      <c r="AE657" s="1420"/>
      <c r="AF657" s="1420"/>
      <c r="AH657" s="1453"/>
      <c r="AI657" s="1443" t="s">
        <v>7772</v>
      </c>
      <c r="AJ657" s="3184"/>
      <c r="AK657" s="3184"/>
    </row>
    <row r="658" spans="1:41" ht="39.950000000000003" customHeight="1" thickBot="1" x14ac:dyDescent="0.25">
      <c r="A658" s="824">
        <v>2</v>
      </c>
      <c r="B658" s="824" t="s">
        <v>5497</v>
      </c>
      <c r="C658" s="804"/>
      <c r="D658" s="12"/>
      <c r="E658" s="904"/>
      <c r="F658" s="862"/>
      <c r="G658" s="879"/>
      <c r="H658" s="3663"/>
      <c r="I658" s="3664"/>
      <c r="O658" s="3663"/>
      <c r="P658" s="3664"/>
      <c r="R658" s="3735" t="s">
        <v>7768</v>
      </c>
      <c r="S658" s="3736"/>
      <c r="T658" s="1427" t="s">
        <v>7769</v>
      </c>
      <c r="U658" s="214"/>
      <c r="V658" s="3663"/>
      <c r="W658" s="3664"/>
      <c r="Y658" s="3717" t="s">
        <v>7784</v>
      </c>
      <c r="Z658" s="3718"/>
      <c r="AB658" s="1451"/>
      <c r="AC658" s="3663"/>
      <c r="AD658" s="3664"/>
      <c r="AH658" s="3722" t="s">
        <v>7808</v>
      </c>
      <c r="AI658" s="3723"/>
      <c r="AJ658" s="3184"/>
      <c r="AK658" s="3184"/>
    </row>
    <row r="659" spans="1:41" ht="39.950000000000003" customHeight="1" thickTop="1" thickBot="1" x14ac:dyDescent="0.25">
      <c r="A659" s="797"/>
      <c r="B659" s="797" t="s">
        <v>5498</v>
      </c>
      <c r="D659" s="745" t="s">
        <v>7580</v>
      </c>
      <c r="E659" s="1411" t="s">
        <v>7712</v>
      </c>
      <c r="F659" s="1411" t="s">
        <v>7749</v>
      </c>
      <c r="H659" s="3663"/>
      <c r="I659" s="3664"/>
      <c r="L659" s="1411" t="s">
        <v>7749</v>
      </c>
      <c r="N659" s="1426" t="s">
        <v>7748</v>
      </c>
      <c r="O659" s="3663"/>
      <c r="P659" s="3664"/>
      <c r="S659" s="1411" t="s">
        <v>7746</v>
      </c>
      <c r="U659" s="1427" t="s">
        <v>7769</v>
      </c>
      <c r="V659" s="3663"/>
      <c r="W659" s="3664"/>
      <c r="X659" s="1427" t="s">
        <v>7768</v>
      </c>
      <c r="Z659" s="1411" t="s">
        <v>7746</v>
      </c>
      <c r="AA659" s="1450" t="s">
        <v>7798</v>
      </c>
      <c r="AB659" s="1447" t="s">
        <v>7785</v>
      </c>
      <c r="AC659" s="3663"/>
      <c r="AD659" s="3664"/>
      <c r="AE659" s="1438" t="s">
        <v>7770</v>
      </c>
      <c r="AF659" s="5240" t="s">
        <v>7784</v>
      </c>
      <c r="AG659" s="5241"/>
      <c r="AJ659" s="3184"/>
      <c r="AK659" s="3184"/>
    </row>
    <row r="660" spans="1:41" ht="39.950000000000003" customHeight="1" thickBot="1" x14ac:dyDescent="0.25">
      <c r="A660" s="797"/>
      <c r="B660" s="808" t="s">
        <v>5499</v>
      </c>
      <c r="C660" s="811"/>
      <c r="D660" s="887"/>
      <c r="E660" s="906"/>
      <c r="F660" s="889"/>
      <c r="G660" s="889"/>
      <c r="H660" s="3665"/>
      <c r="I660" s="3666"/>
      <c r="J660" s="909"/>
      <c r="N660" s="181"/>
      <c r="O660" s="3754"/>
      <c r="P660" s="3861"/>
      <c r="Q660" s="1286"/>
      <c r="V660" s="3665"/>
      <c r="W660" s="3666"/>
      <c r="Z660" s="3876"/>
      <c r="AA660" s="3877"/>
      <c r="AB660" s="1447" t="s">
        <v>7785</v>
      </c>
      <c r="AC660" s="3665"/>
      <c r="AD660" s="3666"/>
      <c r="AE660" s="1447" t="s">
        <v>7785</v>
      </c>
      <c r="AF660" s="3724" t="s">
        <v>7786</v>
      </c>
      <c r="AG660" s="3725"/>
      <c r="AH660" s="3725"/>
      <c r="AI660" s="3726"/>
      <c r="AJ660" s="3184"/>
      <c r="AK660" s="3184"/>
    </row>
    <row r="661" spans="1:41" ht="39.950000000000003" customHeight="1" thickBot="1" x14ac:dyDescent="0.25">
      <c r="A661" s="809"/>
      <c r="B661" s="810"/>
      <c r="C661" s="826"/>
      <c r="D661" s="896"/>
      <c r="E661" s="896"/>
      <c r="F661" s="896"/>
      <c r="G661" s="896"/>
      <c r="H661" s="896"/>
      <c r="I661" s="896"/>
      <c r="J661" s="896"/>
      <c r="K661" s="816"/>
      <c r="L661" s="816"/>
      <c r="M661" s="816"/>
      <c r="N661" s="360"/>
      <c r="Q661" s="360"/>
      <c r="R661" s="360"/>
      <c r="Y661" s="360"/>
      <c r="Z661" s="360"/>
      <c r="AA661" s="360"/>
      <c r="AB661" s="360"/>
      <c r="AC661" s="360"/>
      <c r="AD661" s="360"/>
      <c r="AE661" s="360"/>
      <c r="AF661" s="360"/>
      <c r="AG661" s="360"/>
      <c r="AH661" s="360"/>
      <c r="AI661" s="360"/>
      <c r="AK661" s="819"/>
    </row>
    <row r="662" spans="1:41" ht="39.950000000000003" customHeight="1" thickTop="1" x14ac:dyDescent="0.2">
      <c r="A662" s="815"/>
      <c r="B662" s="822" t="s">
        <v>5500</v>
      </c>
      <c r="C662" s="1432"/>
      <c r="D662" s="1404"/>
      <c r="E662" s="1404"/>
      <c r="F662" s="3453" t="s">
        <v>7824</v>
      </c>
      <c r="G662" s="3838"/>
      <c r="H662" s="3804" t="s">
        <v>7823</v>
      </c>
      <c r="I662" s="3805"/>
      <c r="J662" s="3531" t="s">
        <v>7822</v>
      </c>
      <c r="K662" s="3532"/>
      <c r="L662" s="3532"/>
      <c r="M662" s="3354" t="s">
        <v>7809</v>
      </c>
      <c r="N662" s="3356"/>
      <c r="O662" s="5278"/>
      <c r="P662" s="5279"/>
      <c r="Q662" s="1300"/>
      <c r="R662" s="1441"/>
      <c r="S662" s="1442"/>
      <c r="T662" s="1442"/>
      <c r="U662" s="1439"/>
      <c r="V662" s="1440"/>
      <c r="AF662" s="819"/>
      <c r="AO662" s="1448"/>
    </row>
    <row r="663" spans="1:41" ht="39.950000000000003" customHeight="1" thickBot="1" x14ac:dyDescent="0.25">
      <c r="A663" s="818"/>
      <c r="B663" s="823"/>
    </row>
    <row r="664" spans="1:41" ht="39.950000000000003" customHeight="1" thickBot="1" x14ac:dyDescent="0.25">
      <c r="A664" s="3477"/>
      <c r="B664" s="3478"/>
      <c r="C664" s="3404" t="s">
        <v>7598</v>
      </c>
      <c r="D664" s="3405"/>
      <c r="E664" s="3405"/>
      <c r="F664" s="3405"/>
      <c r="G664" s="3405"/>
      <c r="H664" s="3405"/>
      <c r="I664" s="3406"/>
      <c r="J664" s="3404" t="s">
        <v>7599</v>
      </c>
      <c r="K664" s="3405"/>
      <c r="L664" s="3405"/>
      <c r="M664" s="3405"/>
      <c r="N664" s="3405"/>
      <c r="O664" s="3405"/>
      <c r="P664" s="3406"/>
      <c r="Q664" s="3404" t="s">
        <v>7600</v>
      </c>
      <c r="R664" s="3405"/>
      <c r="S664" s="3405"/>
      <c r="T664" s="3405"/>
      <c r="U664" s="3405"/>
      <c r="V664" s="3405"/>
      <c r="W664" s="3406"/>
      <c r="X664" s="3404" t="s">
        <v>7601</v>
      </c>
      <c r="Y664" s="3405"/>
      <c r="Z664" s="3405"/>
      <c r="AA664" s="3405"/>
      <c r="AB664" s="3405"/>
      <c r="AC664" s="3405"/>
      <c r="AD664" s="3406"/>
      <c r="AE664" s="3404" t="s">
        <v>7602</v>
      </c>
      <c r="AF664" s="3405"/>
      <c r="AG664" s="3405"/>
      <c r="AH664" s="3405"/>
      <c r="AI664" s="3405"/>
      <c r="AJ664" s="3405"/>
      <c r="AK664" s="3406"/>
    </row>
    <row r="665" spans="1:41" ht="39.950000000000003" customHeight="1" thickBot="1" x14ac:dyDescent="0.25">
      <c r="A665" s="3498" t="s">
        <v>1391</v>
      </c>
      <c r="B665" s="3499"/>
      <c r="C665" s="1257">
        <v>42443</v>
      </c>
      <c r="D665" s="1257">
        <v>42444</v>
      </c>
      <c r="E665" s="1257">
        <v>42445</v>
      </c>
      <c r="F665" s="1257">
        <v>42446</v>
      </c>
      <c r="G665" s="1257">
        <v>42447</v>
      </c>
      <c r="H665" s="1257">
        <v>42448</v>
      </c>
      <c r="I665" s="1257">
        <v>42449</v>
      </c>
      <c r="J665" s="1257">
        <v>42450</v>
      </c>
      <c r="K665" s="1257">
        <v>42451</v>
      </c>
      <c r="L665" s="1257">
        <v>42452</v>
      </c>
      <c r="M665" s="1257">
        <v>42453</v>
      </c>
      <c r="N665" s="1257">
        <v>42454</v>
      </c>
      <c r="O665" s="1257">
        <v>42455</v>
      </c>
      <c r="P665" s="1257">
        <v>42456</v>
      </c>
      <c r="Q665" s="1257">
        <v>42457</v>
      </c>
      <c r="R665" s="1257">
        <v>42458</v>
      </c>
      <c r="S665" s="1257">
        <v>42459</v>
      </c>
      <c r="T665" s="1257">
        <v>42460</v>
      </c>
      <c r="U665" s="1257">
        <v>42461</v>
      </c>
      <c r="V665" s="1257">
        <v>42462</v>
      </c>
      <c r="W665" s="1257">
        <v>42463</v>
      </c>
      <c r="X665" s="1257">
        <v>42464</v>
      </c>
      <c r="Y665" s="1257">
        <v>42465</v>
      </c>
      <c r="Z665" s="1257">
        <v>42466</v>
      </c>
      <c r="AA665" s="1257">
        <v>42467</v>
      </c>
      <c r="AB665" s="1257">
        <v>42468</v>
      </c>
      <c r="AC665" s="1257">
        <v>42469</v>
      </c>
      <c r="AD665" s="1257">
        <v>42470</v>
      </c>
      <c r="AE665" s="1257">
        <v>42471</v>
      </c>
      <c r="AF665" s="1257">
        <v>42472</v>
      </c>
      <c r="AG665" s="1257">
        <v>42473</v>
      </c>
      <c r="AH665" s="1257">
        <v>42474</v>
      </c>
      <c r="AI665" s="1257">
        <v>42475</v>
      </c>
      <c r="AJ665" s="1257">
        <v>42476</v>
      </c>
      <c r="AK665" s="1257">
        <v>42477</v>
      </c>
    </row>
    <row r="666" spans="1:41" ht="39.950000000000003" customHeight="1" x14ac:dyDescent="0.2">
      <c r="A666" s="3500" t="s">
        <v>6971</v>
      </c>
      <c r="B666" s="3500"/>
      <c r="C666" s="3843" t="s">
        <v>7820</v>
      </c>
      <c r="D666" s="3844"/>
      <c r="E666" s="97"/>
      <c r="F666" s="97"/>
      <c r="G666" s="80"/>
      <c r="H666" s="3663"/>
      <c r="I666" s="3664"/>
      <c r="J666" s="80"/>
      <c r="K666" s="80"/>
      <c r="L666" s="80"/>
      <c r="M666" s="80"/>
      <c r="N666" s="5276"/>
      <c r="O666" s="5276"/>
      <c r="P666" s="5276"/>
      <c r="Q666" s="5276"/>
      <c r="R666" s="5270" t="s">
        <v>7800</v>
      </c>
      <c r="S666" s="5271"/>
      <c r="T666" s="1397"/>
      <c r="U666" s="1397"/>
      <c r="V666" s="3663"/>
      <c r="W666" s="3664"/>
      <c r="X666" s="1396"/>
      <c r="Z666" s="1471" t="s">
        <v>7855</v>
      </c>
      <c r="AA666" s="1475" t="s">
        <v>7854</v>
      </c>
      <c r="AB666" s="1473" t="s">
        <v>7857</v>
      </c>
      <c r="AC666" s="3663"/>
      <c r="AD666" s="3664"/>
      <c r="AE666" s="1477" t="s">
        <v>1207</v>
      </c>
      <c r="AF666" s="3833" t="s">
        <v>7886</v>
      </c>
      <c r="AG666" s="3834"/>
      <c r="AH666" s="5263" t="s">
        <v>7887</v>
      </c>
      <c r="AI666" s="5264"/>
      <c r="AJ666" s="3184"/>
      <c r="AK666" s="3184"/>
    </row>
    <row r="667" spans="1:41" ht="39.950000000000003" customHeight="1" x14ac:dyDescent="0.2">
      <c r="A667" s="3352" t="s">
        <v>7304</v>
      </c>
      <c r="B667" s="3353"/>
      <c r="C667" s="3386" t="s">
        <v>5904</v>
      </c>
      <c r="D667" s="3387"/>
      <c r="E667" s="3387"/>
      <c r="F667" s="3387"/>
      <c r="G667" s="3388"/>
      <c r="H667" s="3663"/>
      <c r="I667" s="3664"/>
      <c r="J667" s="3386" t="s">
        <v>5904</v>
      </c>
      <c r="K667" s="3387"/>
      <c r="L667" s="3387"/>
      <c r="M667" s="3388"/>
      <c r="N667" s="5277"/>
      <c r="O667" s="5277"/>
      <c r="P667" s="5277"/>
      <c r="Q667" s="5277"/>
      <c r="R667" s="3386" t="s">
        <v>5904</v>
      </c>
      <c r="S667" s="3387"/>
      <c r="T667" s="3387"/>
      <c r="U667" s="3388"/>
      <c r="V667" s="3663"/>
      <c r="W667" s="3664"/>
      <c r="X667" s="3386" t="s">
        <v>5904</v>
      </c>
      <c r="Y667" s="3387"/>
      <c r="Z667" s="3387"/>
      <c r="AA667" s="3387"/>
      <c r="AB667" s="3388"/>
      <c r="AC667" s="3663"/>
      <c r="AD667" s="3664"/>
      <c r="AE667" s="3386" t="s">
        <v>5904</v>
      </c>
      <c r="AF667" s="3387"/>
      <c r="AG667" s="3387"/>
      <c r="AH667" s="3387"/>
      <c r="AI667" s="3388"/>
      <c r="AJ667" s="3184"/>
      <c r="AK667" s="3184"/>
    </row>
    <row r="668" spans="1:41" ht="39.950000000000003" customHeight="1" x14ac:dyDescent="0.2">
      <c r="A668" s="3362" t="s">
        <v>7326</v>
      </c>
      <c r="B668" s="3363"/>
      <c r="C668" s="1116"/>
      <c r="D668" s="3802" t="s">
        <v>7826</v>
      </c>
      <c r="E668" s="3803"/>
      <c r="F668" s="1116"/>
      <c r="G668" s="1116"/>
      <c r="H668" s="3663"/>
      <c r="I668" s="3664"/>
      <c r="J668" s="80"/>
      <c r="K668" s="80"/>
      <c r="L668" s="97"/>
      <c r="M668" s="97"/>
      <c r="N668" s="5277"/>
      <c r="O668" s="5277"/>
      <c r="P668" s="5277"/>
      <c r="Q668" s="5277"/>
      <c r="R668" s="80"/>
      <c r="S668" s="97"/>
      <c r="T668" s="97"/>
      <c r="U668" s="80"/>
      <c r="V668" s="3663"/>
      <c r="W668" s="3664"/>
      <c r="X668" s="1270"/>
      <c r="Y668" s="3719" t="s">
        <v>7845</v>
      </c>
      <c r="Z668" s="3720"/>
      <c r="AA668" s="3720"/>
      <c r="AB668" s="3721"/>
      <c r="AC668" s="3663"/>
      <c r="AD668" s="3664"/>
      <c r="AE668" s="5284" t="s">
        <v>7884</v>
      </c>
      <c r="AF668" s="5285"/>
      <c r="AG668" s="5285"/>
      <c r="AH668" s="5285"/>
      <c r="AI668" s="1479" t="s">
        <v>7885</v>
      </c>
      <c r="AJ668" s="3184"/>
      <c r="AK668" s="3184"/>
    </row>
    <row r="669" spans="1:41" ht="39.950000000000003" customHeight="1" x14ac:dyDescent="0.2">
      <c r="A669" s="3352" t="s">
        <v>7653</v>
      </c>
      <c r="B669" s="3353"/>
      <c r="C669" s="1380"/>
      <c r="D669" s="1380"/>
      <c r="E669" s="1380"/>
      <c r="F669" s="1380"/>
      <c r="G669" s="1380"/>
      <c r="H669" s="3663"/>
      <c r="I669" s="3664"/>
      <c r="J669" s="3839" t="s">
        <v>7723</v>
      </c>
      <c r="K669" s="4170"/>
      <c r="L669" s="4170"/>
      <c r="M669" s="3840"/>
      <c r="N669" s="5277"/>
      <c r="O669" s="5277"/>
      <c r="P669" s="5277"/>
      <c r="Q669" s="5277"/>
      <c r="R669" s="3839" t="s">
        <v>7723</v>
      </c>
      <c r="S669" s="4170"/>
      <c r="T669" s="4170"/>
      <c r="U669" s="3840"/>
      <c r="V669" s="3663"/>
      <c r="W669" s="3664"/>
      <c r="X669" s="5281" t="s">
        <v>7723</v>
      </c>
      <c r="Y669" s="5282"/>
      <c r="Z669" s="5282"/>
      <c r="AA669" s="5282"/>
      <c r="AB669" s="5283"/>
      <c r="AC669" s="3663"/>
      <c r="AD669" s="3664"/>
      <c r="AE669" s="1390" t="s">
        <v>7723</v>
      </c>
      <c r="AF669" s="5254" t="s">
        <v>5366</v>
      </c>
      <c r="AG669" s="5255"/>
      <c r="AH669" s="3832" t="s">
        <v>7723</v>
      </c>
      <c r="AI669" s="3375"/>
      <c r="AJ669" s="3184"/>
      <c r="AK669" s="3184"/>
    </row>
    <row r="670" spans="1:41" ht="39.950000000000003" customHeight="1" x14ac:dyDescent="0.2">
      <c r="A670" s="3352" t="s">
        <v>7330</v>
      </c>
      <c r="B670" s="3353"/>
      <c r="D670" s="1380"/>
      <c r="E670" s="1380"/>
      <c r="F670" s="1459" t="s">
        <v>7829</v>
      </c>
      <c r="G670" s="1380"/>
      <c r="H670" s="3663"/>
      <c r="I670" s="3664"/>
      <c r="J670" s="31"/>
      <c r="K670" s="5251" t="s">
        <v>7815</v>
      </c>
      <c r="L670" s="5252"/>
      <c r="M670" s="5253"/>
      <c r="N670" s="5277"/>
      <c r="O670" s="5277"/>
      <c r="P670" s="5277"/>
      <c r="Q670" s="5277"/>
      <c r="R670" s="80"/>
      <c r="S670" s="97"/>
      <c r="T670" s="97"/>
      <c r="U670" s="80"/>
      <c r="V670" s="3663"/>
      <c r="W670" s="3664"/>
      <c r="X670" s="1270"/>
      <c r="Y670" s="1469" t="s">
        <v>7848</v>
      </c>
      <c r="Z670" s="97"/>
      <c r="AA670" s="5275" t="s">
        <v>7895</v>
      </c>
      <c r="AB670" s="3721"/>
      <c r="AC670" s="3663"/>
      <c r="AD670" s="3664"/>
      <c r="AE670" s="1478" t="s">
        <v>7876</v>
      </c>
      <c r="AF670" s="5238" t="s">
        <v>7879</v>
      </c>
      <c r="AG670" s="5239"/>
      <c r="AH670" s="5261" t="s">
        <v>7896</v>
      </c>
      <c r="AI670" s="5262"/>
      <c r="AJ670" s="3184"/>
      <c r="AK670" s="3184"/>
    </row>
    <row r="671" spans="1:41" ht="39.950000000000003" customHeight="1" x14ac:dyDescent="0.2">
      <c r="A671" s="3376" t="s">
        <v>7338</v>
      </c>
      <c r="B671" s="3377"/>
      <c r="C671" s="1380"/>
      <c r="D671" s="1380"/>
      <c r="E671" s="1380"/>
      <c r="F671" s="1380"/>
      <c r="G671" s="1380"/>
      <c r="H671" s="3663"/>
      <c r="I671" s="3664"/>
      <c r="J671" s="31"/>
      <c r="K671" s="80"/>
      <c r="L671" s="97"/>
      <c r="M671" s="97"/>
      <c r="N671" s="5277"/>
      <c r="O671" s="5277"/>
      <c r="P671" s="5277"/>
      <c r="Q671" s="5277"/>
      <c r="R671" s="80"/>
      <c r="S671" s="97"/>
      <c r="T671" s="97"/>
      <c r="U671" s="80"/>
      <c r="V671" s="3663"/>
      <c r="W671" s="3664"/>
      <c r="X671" s="1270"/>
      <c r="Y671" s="80"/>
      <c r="Z671" s="97"/>
      <c r="AA671" s="97"/>
      <c r="AB671" s="80"/>
      <c r="AC671" s="3663"/>
      <c r="AD671" s="3664"/>
      <c r="AE671" s="1270"/>
      <c r="AF671" s="80"/>
      <c r="AG671" s="97"/>
      <c r="AH671" s="97"/>
      <c r="AI671" s="80"/>
      <c r="AJ671" s="3184"/>
      <c r="AK671" s="3184"/>
    </row>
    <row r="672" spans="1:41" ht="39.950000000000003" customHeight="1" x14ac:dyDescent="0.2">
      <c r="A672" s="3496" t="s">
        <v>7348</v>
      </c>
      <c r="B672" s="3497"/>
      <c r="C672" s="1380"/>
      <c r="D672" s="1380"/>
      <c r="E672" s="1380"/>
      <c r="F672" s="1380"/>
      <c r="G672" s="1380"/>
      <c r="H672" s="3663"/>
      <c r="I672" s="3664"/>
      <c r="J672" s="31"/>
      <c r="K672" s="80"/>
      <c r="L672" s="97"/>
      <c r="M672" s="97"/>
      <c r="N672" s="5277"/>
      <c r="O672" s="5277"/>
      <c r="P672" s="5277"/>
      <c r="Q672" s="5277"/>
      <c r="R672" s="80"/>
      <c r="S672" s="97"/>
      <c r="T672" s="97"/>
      <c r="U672" s="80"/>
      <c r="V672" s="3663"/>
      <c r="W672" s="3664"/>
      <c r="X672" s="1270"/>
      <c r="Y672" s="80"/>
      <c r="Z672" s="97"/>
      <c r="AA672" s="97"/>
      <c r="AB672" s="80"/>
      <c r="AC672" s="3663"/>
      <c r="AD672" s="3664"/>
      <c r="AE672" s="1270"/>
      <c r="AF672" s="80"/>
      <c r="AG672" s="97"/>
      <c r="AH672" s="97"/>
      <c r="AI672" s="80"/>
      <c r="AJ672" s="3184"/>
      <c r="AK672" s="3184"/>
    </row>
    <row r="673" spans="1:39" ht="39.950000000000003" customHeight="1" x14ac:dyDescent="0.2">
      <c r="A673" s="3396" t="s">
        <v>7334</v>
      </c>
      <c r="B673" s="3397"/>
      <c r="C673" s="3371" t="s">
        <v>2842</v>
      </c>
      <c r="D673" s="3373"/>
      <c r="E673" s="3798" t="s">
        <v>6181</v>
      </c>
      <c r="F673" s="3799"/>
      <c r="G673" s="3799"/>
      <c r="H673" s="3663"/>
      <c r="I673" s="3664"/>
      <c r="J673" s="3839" t="s">
        <v>5420</v>
      </c>
      <c r="K673" s="4170"/>
      <c r="L673" s="3850" t="s">
        <v>5422</v>
      </c>
      <c r="M673" s="3851"/>
      <c r="N673" s="5277"/>
      <c r="O673" s="5277"/>
      <c r="P673" s="5277"/>
      <c r="Q673" s="5277"/>
      <c r="R673" s="3372" t="s">
        <v>2842</v>
      </c>
      <c r="S673" s="3372"/>
      <c r="T673" s="3372"/>
      <c r="U673" s="3373"/>
      <c r="V673" s="3663"/>
      <c r="W673" s="3664"/>
      <c r="X673" s="3371" t="s">
        <v>2842</v>
      </c>
      <c r="Y673" s="3372"/>
      <c r="Z673" s="3372"/>
      <c r="AA673" s="3372"/>
      <c r="AB673" s="3373"/>
      <c r="AC673" s="3663"/>
      <c r="AD673" s="3664"/>
      <c r="AE673" s="3371" t="s">
        <v>2842</v>
      </c>
      <c r="AF673" s="3372"/>
      <c r="AG673" s="3372"/>
      <c r="AH673" s="3372"/>
      <c r="AI673" s="3373"/>
      <c r="AJ673" s="3184"/>
      <c r="AK673" s="3184"/>
    </row>
    <row r="674" spans="1:39" ht="39.950000000000003" customHeight="1" x14ac:dyDescent="0.2">
      <c r="A674" s="3362" t="s">
        <v>7337</v>
      </c>
      <c r="B674" s="3363"/>
      <c r="C674" s="3354" t="s">
        <v>4485</v>
      </c>
      <c r="D674" s="3355"/>
      <c r="E674" s="3355"/>
      <c r="F674" s="3355"/>
      <c r="G674" s="3356"/>
      <c r="H674" s="3663"/>
      <c r="I674" s="3664"/>
      <c r="J674" s="3354" t="s">
        <v>4485</v>
      </c>
      <c r="K674" s="3356"/>
      <c r="L674" s="1463" t="s">
        <v>5366</v>
      </c>
      <c r="M674" s="1462" t="s">
        <v>4485</v>
      </c>
      <c r="N674" s="5277"/>
      <c r="O674" s="5277"/>
      <c r="P674" s="5277"/>
      <c r="Q674" s="5277"/>
      <c r="R674" s="3354" t="s">
        <v>4485</v>
      </c>
      <c r="S674" s="3355"/>
      <c r="T674" s="3355"/>
      <c r="U674" s="3356"/>
      <c r="V674" s="3663"/>
      <c r="W674" s="3664"/>
      <c r="X674" s="3354" t="s">
        <v>4485</v>
      </c>
      <c r="Y674" s="3355"/>
      <c r="Z674" s="3355"/>
      <c r="AA674" s="3355"/>
      <c r="AB674" s="3356"/>
      <c r="AC674" s="3663"/>
      <c r="AD674" s="3664"/>
      <c r="AE674" s="5146" t="s">
        <v>5589</v>
      </c>
      <c r="AF674" s="5147"/>
      <c r="AG674" s="5147"/>
      <c r="AH674" s="3730" t="s">
        <v>4485</v>
      </c>
      <c r="AI674" s="3730"/>
      <c r="AJ674" s="3184"/>
      <c r="AK674" s="3184"/>
    </row>
    <row r="675" spans="1:39" ht="39.950000000000003" customHeight="1" x14ac:dyDescent="0.2">
      <c r="A675" s="3481" t="s">
        <v>7333</v>
      </c>
      <c r="B675" s="3482"/>
      <c r="C675" s="1380"/>
      <c r="D675" s="1380"/>
      <c r="E675" s="1380"/>
      <c r="F675" s="1380"/>
      <c r="G675" s="1380"/>
      <c r="H675" s="3663"/>
      <c r="I675" s="3664"/>
      <c r="J675" s="31"/>
      <c r="K675" s="80"/>
      <c r="L675" s="97"/>
      <c r="M675" s="97"/>
      <c r="N675" s="5277"/>
      <c r="O675" s="5277"/>
      <c r="P675" s="5277"/>
      <c r="Q675" s="5277"/>
      <c r="R675" s="31"/>
      <c r="S675" s="80"/>
      <c r="T675" s="97"/>
      <c r="U675" s="97"/>
      <c r="V675" s="3663"/>
      <c r="W675" s="3664"/>
      <c r="X675" s="1270"/>
      <c r="Y675" s="80"/>
      <c r="Z675" s="97"/>
      <c r="AA675" s="97"/>
      <c r="AB675" s="80"/>
      <c r="AC675" s="3663"/>
      <c r="AD675" s="3664"/>
      <c r="AE675" s="1270"/>
      <c r="AF675" s="80"/>
      <c r="AG675" s="97"/>
      <c r="AH675" s="97"/>
      <c r="AI675" s="80"/>
      <c r="AJ675" s="3184"/>
      <c r="AK675" s="3184"/>
    </row>
    <row r="676" spans="1:39" ht="39.950000000000003" customHeight="1" x14ac:dyDescent="0.2">
      <c r="A676" s="3374" t="s">
        <v>7335</v>
      </c>
      <c r="B676" s="3375"/>
      <c r="C676" s="3850" t="s">
        <v>5422</v>
      </c>
      <c r="D676" s="3851"/>
      <c r="E676" s="3694" t="s">
        <v>5692</v>
      </c>
      <c r="F676" s="3695"/>
      <c r="G676" s="3696"/>
      <c r="H676" s="3663"/>
      <c r="I676" s="3664"/>
      <c r="J676" s="3827" t="s">
        <v>2842</v>
      </c>
      <c r="K676" s="3827"/>
      <c r="L676" s="3827"/>
      <c r="M676" s="3827"/>
      <c r="N676" s="5277"/>
      <c r="O676" s="5277"/>
      <c r="P676" s="5277"/>
      <c r="Q676" s="5277"/>
      <c r="R676" s="3827" t="s">
        <v>2842</v>
      </c>
      <c r="S676" s="3827"/>
      <c r="T676" s="3827"/>
      <c r="U676" s="3827"/>
      <c r="V676" s="3663"/>
      <c r="W676" s="3664"/>
      <c r="X676" s="3371" t="s">
        <v>2842</v>
      </c>
      <c r="Y676" s="3372"/>
      <c r="Z676" s="3372"/>
      <c r="AA676" s="3372"/>
      <c r="AB676" s="3373"/>
      <c r="AC676" s="3663"/>
      <c r="AD676" s="3664"/>
      <c r="AE676" s="3371" t="s">
        <v>2842</v>
      </c>
      <c r="AF676" s="3372"/>
      <c r="AG676" s="3372"/>
      <c r="AH676" s="3372"/>
      <c r="AI676" s="3373"/>
      <c r="AJ676" s="3184"/>
      <c r="AK676" s="3184"/>
    </row>
    <row r="677" spans="1:39" ht="39.950000000000003" customHeight="1" x14ac:dyDescent="0.2">
      <c r="A677" s="3481" t="s">
        <v>7707</v>
      </c>
      <c r="B677" s="3482"/>
      <c r="C677" s="3763">
        <v>136900</v>
      </c>
      <c r="D677" s="3763"/>
      <c r="E677" s="3763"/>
      <c r="F677" s="3763"/>
      <c r="G677" s="3763"/>
      <c r="H677" s="3663"/>
      <c r="I677" s="3664"/>
      <c r="J677" s="3763">
        <v>136900</v>
      </c>
      <c r="K677" s="3763"/>
      <c r="L677" s="3763"/>
      <c r="M677" s="3763"/>
      <c r="N677" s="5277"/>
      <c r="O677" s="5277"/>
      <c r="P677" s="5277"/>
      <c r="Q677" s="5277"/>
      <c r="R677" s="5268">
        <v>136900</v>
      </c>
      <c r="S677" s="5268"/>
      <c r="T677" s="5268"/>
      <c r="U677" s="5268"/>
      <c r="V677" s="3663"/>
      <c r="W677" s="3664"/>
      <c r="X677" s="3528">
        <v>136900</v>
      </c>
      <c r="Y677" s="3529"/>
      <c r="Z677" s="3529"/>
      <c r="AA677" s="3529"/>
      <c r="AB677" s="3530"/>
      <c r="AC677" s="3663"/>
      <c r="AD677" s="3664"/>
      <c r="AE677" s="3528">
        <v>136900</v>
      </c>
      <c r="AF677" s="3529"/>
      <c r="AG677" s="3529"/>
      <c r="AH677" s="3529"/>
      <c r="AI677" s="3530"/>
      <c r="AJ677" s="3184"/>
      <c r="AK677" s="3184"/>
    </row>
    <row r="678" spans="1:39" ht="39.950000000000003" customHeight="1" x14ac:dyDescent="0.2">
      <c r="A678" s="3374" t="s">
        <v>7339</v>
      </c>
      <c r="B678" s="3375"/>
      <c r="C678" s="1380"/>
      <c r="D678" s="1380"/>
      <c r="E678" s="1380"/>
      <c r="F678" s="1380"/>
      <c r="G678" s="1380"/>
      <c r="H678" s="3663"/>
      <c r="I678" s="3664"/>
      <c r="J678" s="31"/>
      <c r="K678" s="80"/>
      <c r="L678" s="97"/>
      <c r="M678" s="97"/>
      <c r="N678" s="5277"/>
      <c r="O678" s="5277"/>
      <c r="P678" s="5277"/>
      <c r="Q678" s="5277"/>
      <c r="R678" s="31"/>
      <c r="S678" s="80"/>
      <c r="T678" s="97"/>
      <c r="U678" s="97"/>
      <c r="V678" s="3663"/>
      <c r="W678" s="3664"/>
      <c r="X678" s="1270"/>
      <c r="Y678" s="80"/>
      <c r="Z678" s="97"/>
      <c r="AA678" s="97"/>
      <c r="AB678" s="80"/>
      <c r="AC678" s="3663"/>
      <c r="AD678" s="3664"/>
      <c r="AE678" s="1270"/>
      <c r="AF678" s="80"/>
      <c r="AG678" s="97"/>
      <c r="AH678" s="97"/>
      <c r="AI678" s="80"/>
      <c r="AJ678" s="3184"/>
      <c r="AK678" s="3184"/>
    </row>
    <row r="679" spans="1:39" ht="39.950000000000003" customHeight="1" x14ac:dyDescent="0.2">
      <c r="A679" s="3374" t="s">
        <v>7328</v>
      </c>
      <c r="B679" s="3375"/>
      <c r="D679" s="1380"/>
      <c r="E679" s="1380"/>
      <c r="F679" s="1380"/>
      <c r="G679" s="1380"/>
      <c r="H679" s="3663"/>
      <c r="I679" s="3664"/>
      <c r="J679" s="3796" t="s">
        <v>5366</v>
      </c>
      <c r="K679" s="3797"/>
      <c r="L679" s="97"/>
      <c r="M679" s="97"/>
      <c r="N679" s="5277"/>
      <c r="O679" s="5277"/>
      <c r="P679" s="5277"/>
      <c r="Q679" s="5277"/>
      <c r="R679" s="31"/>
      <c r="S679" s="80"/>
      <c r="T679" s="97"/>
      <c r="U679" s="97"/>
      <c r="V679" s="3663"/>
      <c r="W679" s="3664"/>
      <c r="X679" s="1270"/>
      <c r="Y679" s="80"/>
      <c r="Z679" s="97"/>
      <c r="AA679" s="97"/>
      <c r="AB679" s="80"/>
      <c r="AC679" s="3663"/>
      <c r="AD679" s="3664"/>
      <c r="AE679" s="1270"/>
      <c r="AF679" s="3798" t="s">
        <v>7705</v>
      </c>
      <c r="AG679" s="3821"/>
      <c r="AH679" s="97"/>
      <c r="AI679" s="80"/>
      <c r="AJ679" s="3184"/>
      <c r="AK679" s="3184"/>
    </row>
    <row r="680" spans="1:39" ht="39.950000000000003" customHeight="1" x14ac:dyDescent="0.2">
      <c r="A680" s="3374" t="s">
        <v>7329</v>
      </c>
      <c r="B680" s="3375"/>
      <c r="C680" s="3798" t="s">
        <v>7705</v>
      </c>
      <c r="D680" s="3799"/>
      <c r="E680" s="3799"/>
      <c r="F680" s="3799"/>
      <c r="G680" s="3821"/>
      <c r="H680" s="3663"/>
      <c r="I680" s="3664"/>
      <c r="J680" s="3837" t="s">
        <v>7705</v>
      </c>
      <c r="K680" s="3837"/>
      <c r="L680" s="3837"/>
      <c r="M680" s="3837"/>
      <c r="N680" s="5277"/>
      <c r="O680" s="5277"/>
      <c r="P680" s="5277"/>
      <c r="Q680" s="5277"/>
      <c r="R680" s="3837" t="s">
        <v>7705</v>
      </c>
      <c r="S680" s="3837"/>
      <c r="T680" s="3837"/>
      <c r="U680" s="3837"/>
      <c r="V680" s="3663"/>
      <c r="W680" s="3664"/>
      <c r="X680" s="3798" t="s">
        <v>7705</v>
      </c>
      <c r="Y680" s="3799"/>
      <c r="Z680" s="3799"/>
      <c r="AA680" s="3799"/>
      <c r="AB680" s="3821"/>
      <c r="AC680" s="3663"/>
      <c r="AD680" s="3664"/>
      <c r="AE680" s="1476" t="s">
        <v>7705</v>
      </c>
      <c r="AF680" s="80"/>
      <c r="AG680" s="97"/>
      <c r="AH680" s="97"/>
      <c r="AI680" s="80"/>
      <c r="AJ680" s="3184"/>
      <c r="AK680" s="3184"/>
      <c r="AL680" s="3407" t="s">
        <v>7595</v>
      </c>
      <c r="AM680" s="3408"/>
    </row>
    <row r="681" spans="1:39" ht="39.950000000000003" customHeight="1" x14ac:dyDescent="0.2">
      <c r="A681" s="3374" t="s">
        <v>7331</v>
      </c>
      <c r="B681" s="3375"/>
      <c r="C681" s="3322">
        <v>136900</v>
      </c>
      <c r="D681" s="3704"/>
      <c r="E681" s="3323"/>
      <c r="F681" s="3839" t="s">
        <v>5420</v>
      </c>
      <c r="G681" s="3840"/>
      <c r="H681" s="3663"/>
      <c r="I681" s="3664"/>
      <c r="J681" s="3599" t="s">
        <v>5420</v>
      </c>
      <c r="K681" s="3600"/>
      <c r="L681" s="3600"/>
      <c r="M681" s="3601"/>
      <c r="N681" s="5277"/>
      <c r="O681" s="5277"/>
      <c r="P681" s="5277"/>
      <c r="Q681" s="5277"/>
      <c r="R681" s="3822" t="s">
        <v>5420</v>
      </c>
      <c r="S681" s="3822"/>
      <c r="T681" s="3822"/>
      <c r="U681" s="3822"/>
      <c r="V681" s="3663"/>
      <c r="W681" s="3664"/>
      <c r="X681" s="3599" t="s">
        <v>5420</v>
      </c>
      <c r="Y681" s="3600"/>
      <c r="Z681" s="3600"/>
      <c r="AA681" s="3600"/>
      <c r="AB681" s="3601"/>
      <c r="AC681" s="3663"/>
      <c r="AD681" s="3664"/>
      <c r="AE681" s="3599" t="s">
        <v>5420</v>
      </c>
      <c r="AF681" s="3600"/>
      <c r="AG681" s="3600"/>
      <c r="AH681" s="3600"/>
      <c r="AI681" s="3601"/>
      <c r="AJ681" s="3184"/>
      <c r="AK681" s="3184"/>
      <c r="AL681" s="3409" t="s">
        <v>7594</v>
      </c>
      <c r="AM681" s="3410"/>
    </row>
    <row r="682" spans="1:39" ht="39.950000000000003" customHeight="1" thickBot="1" x14ac:dyDescent="0.25">
      <c r="A682" s="3479" t="s">
        <v>7332</v>
      </c>
      <c r="B682" s="3480"/>
      <c r="C682" s="3767">
        <v>136900</v>
      </c>
      <c r="D682" s="3767"/>
      <c r="E682" s="3767"/>
      <c r="F682" s="3767"/>
      <c r="G682" s="3767"/>
      <c r="H682" s="3663"/>
      <c r="I682" s="3664"/>
      <c r="J682" s="3691">
        <v>136900</v>
      </c>
      <c r="K682" s="3692"/>
      <c r="L682" s="3692"/>
      <c r="M682" s="3693"/>
      <c r="N682" s="5277"/>
      <c r="O682" s="5277"/>
      <c r="P682" s="5277"/>
      <c r="Q682" s="5277"/>
      <c r="R682" s="3684" t="s">
        <v>7837</v>
      </c>
      <c r="S682" s="3685"/>
      <c r="T682" s="3685"/>
      <c r="U682" s="3686"/>
      <c r="V682" s="3663"/>
      <c r="W682" s="3664"/>
      <c r="X682" s="3796" t="s">
        <v>5366</v>
      </c>
      <c r="Y682" s="3797"/>
      <c r="Z682" s="3684" t="s">
        <v>7837</v>
      </c>
      <c r="AA682" s="3685"/>
      <c r="AB682" s="3686"/>
      <c r="AC682" s="3663"/>
      <c r="AD682" s="3664"/>
      <c r="AE682" s="3604" t="s">
        <v>7837</v>
      </c>
      <c r="AF682" s="3605"/>
      <c r="AG682" s="3605"/>
      <c r="AH682" s="3605"/>
      <c r="AI682" s="3606"/>
      <c r="AJ682" s="3184"/>
      <c r="AK682" s="3184"/>
      <c r="AL682" s="3447" t="s">
        <v>7593</v>
      </c>
      <c r="AM682" s="3448"/>
    </row>
    <row r="683" spans="1:39" ht="39.950000000000003" customHeight="1" thickTop="1" thickBot="1" x14ac:dyDescent="0.25">
      <c r="A683" s="1355">
        <v>1</v>
      </c>
      <c r="B683" s="1356" t="s">
        <v>5497</v>
      </c>
      <c r="D683" s="3452" t="s">
        <v>7842</v>
      </c>
      <c r="E683" s="3453"/>
      <c r="F683" s="3454"/>
      <c r="H683" s="3663"/>
      <c r="I683" s="3664"/>
      <c r="K683" s="1461"/>
      <c r="L683" s="3349" t="s">
        <v>7831</v>
      </c>
      <c r="M683" s="3350"/>
      <c r="N683" s="5277"/>
      <c r="O683" s="5277"/>
      <c r="P683" s="5277"/>
      <c r="Q683" s="5277"/>
      <c r="R683" s="1466" t="s">
        <v>7832</v>
      </c>
      <c r="S683" s="1467"/>
      <c r="U683" s="1468" t="s">
        <v>7840</v>
      </c>
      <c r="V683" s="3663"/>
      <c r="W683" s="3664"/>
      <c r="X683" s="5259" t="s">
        <v>7839</v>
      </c>
      <c r="Y683" s="5260"/>
      <c r="Z683" s="867"/>
      <c r="AA683" s="214"/>
      <c r="AB683" s="867"/>
      <c r="AC683" s="3663"/>
      <c r="AD683" s="3664"/>
      <c r="AE683" s="3732" t="s">
        <v>7867</v>
      </c>
      <c r="AF683" s="3733"/>
      <c r="AG683" s="3734"/>
      <c r="AI683" s="1483" t="s">
        <v>7856</v>
      </c>
      <c r="AJ683" s="3184"/>
      <c r="AK683" s="3184"/>
    </row>
    <row r="684" spans="1:39" ht="39.950000000000003" customHeight="1" thickTop="1" thickBot="1" x14ac:dyDescent="0.25">
      <c r="A684" s="824">
        <v>2</v>
      </c>
      <c r="B684" s="824" t="s">
        <v>5497</v>
      </c>
      <c r="C684" s="1456" t="s">
        <v>7808</v>
      </c>
      <c r="D684" s="3852" t="s">
        <v>7806</v>
      </c>
      <c r="E684" s="3853"/>
      <c r="F684" s="3853"/>
      <c r="G684" s="1455" t="s">
        <v>7820</v>
      </c>
      <c r="H684" s="3663"/>
      <c r="I684" s="3664"/>
      <c r="J684" s="3841" t="s">
        <v>7820</v>
      </c>
      <c r="K684" s="3842"/>
      <c r="M684" s="862"/>
      <c r="N684" s="5277"/>
      <c r="O684" s="5277"/>
      <c r="P684" s="5277"/>
      <c r="Q684" s="5277"/>
      <c r="R684" s="12"/>
      <c r="S684" s="3732" t="s">
        <v>7156</v>
      </c>
      <c r="T684" s="3733"/>
      <c r="U684" s="3734"/>
      <c r="V684" s="3663"/>
      <c r="W684" s="3664"/>
      <c r="X684" s="873"/>
      <c r="Y684" s="872"/>
      <c r="Z684" s="865"/>
      <c r="AA684" s="872"/>
      <c r="AB684" s="858"/>
      <c r="AC684" s="3663"/>
      <c r="AD684" s="3664"/>
      <c r="AE684" s="5256" t="s">
        <v>7858</v>
      </c>
      <c r="AF684" s="5257"/>
      <c r="AG684" s="5257"/>
      <c r="AH684" s="5257"/>
      <c r="AI684" s="5258"/>
      <c r="AJ684" s="3184"/>
      <c r="AK684" s="3184"/>
    </row>
    <row r="685" spans="1:39" ht="39.950000000000003" customHeight="1" thickTop="1" thickBot="1" x14ac:dyDescent="0.25">
      <c r="A685" s="797"/>
      <c r="B685" s="797" t="s">
        <v>5498</v>
      </c>
      <c r="D685" s="1454" t="s">
        <v>7808</v>
      </c>
      <c r="E685" s="1426" t="s">
        <v>7747</v>
      </c>
      <c r="F685" s="1438" t="s">
        <v>7770</v>
      </c>
      <c r="G685" s="1457" t="s">
        <v>7806</v>
      </c>
      <c r="H685" s="3663"/>
      <c r="I685" s="3664"/>
      <c r="J685" s="1457" t="s">
        <v>7806</v>
      </c>
      <c r="K685" s="1411" t="s">
        <v>7842</v>
      </c>
      <c r="L685" s="1455" t="s">
        <v>7820</v>
      </c>
      <c r="M685" s="1457" t="s">
        <v>7806</v>
      </c>
      <c r="N685" s="5277"/>
      <c r="O685" s="5277"/>
      <c r="P685" s="5277"/>
      <c r="Q685" s="5277"/>
      <c r="T685" s="1464" t="s">
        <v>7832</v>
      </c>
      <c r="U685" s="872"/>
      <c r="V685" s="3663"/>
      <c r="W685" s="3664"/>
      <c r="Y685" s="1325" t="s">
        <v>7843</v>
      </c>
      <c r="Z685" s="1426" t="s">
        <v>7747</v>
      </c>
      <c r="AA685" s="1411" t="s">
        <v>7693</v>
      </c>
      <c r="AB685" s="1470" t="s">
        <v>7840</v>
      </c>
      <c r="AC685" s="3663"/>
      <c r="AD685" s="3664"/>
      <c r="AE685" s="1470" t="s">
        <v>7840</v>
      </c>
      <c r="AF685" s="1403"/>
      <c r="AG685" s="12"/>
      <c r="AH685" s="12"/>
      <c r="AI685" s="12"/>
      <c r="AJ685" s="3184"/>
      <c r="AK685" s="3184"/>
    </row>
    <row r="686" spans="1:39" ht="39.950000000000003" customHeight="1" thickBot="1" x14ac:dyDescent="0.25">
      <c r="A686" s="797"/>
      <c r="B686" s="808" t="s">
        <v>5499</v>
      </c>
      <c r="C686" s="3800" t="s">
        <v>7803</v>
      </c>
      <c r="D686" s="3801"/>
      <c r="E686" s="3823" t="s">
        <v>7771</v>
      </c>
      <c r="F686" s="3824"/>
      <c r="G686" s="3825"/>
      <c r="H686" s="3665"/>
      <c r="I686" s="3666"/>
      <c r="J686" s="1460" t="s">
        <v>7771</v>
      </c>
      <c r="K686" s="3712" t="s">
        <v>7806</v>
      </c>
      <c r="L686" s="3713"/>
      <c r="M686" s="3713"/>
      <c r="N686" s="5277"/>
      <c r="O686" s="5277"/>
      <c r="P686" s="5277"/>
      <c r="Q686" s="5277"/>
      <c r="R686" s="1460" t="s">
        <v>7771</v>
      </c>
      <c r="S686" s="3712" t="s">
        <v>7806</v>
      </c>
      <c r="T686" s="3713"/>
      <c r="U686" s="3713"/>
      <c r="V686" s="3665"/>
      <c r="W686" s="3666"/>
      <c r="X686" s="891"/>
      <c r="Y686" s="214"/>
      <c r="Z686" s="214"/>
      <c r="AA686" s="451"/>
      <c r="AB686" s="451"/>
      <c r="AC686" s="3665"/>
      <c r="AD686" s="3666"/>
      <c r="AE686" s="451"/>
      <c r="AF686" s="451"/>
      <c r="AG686" s="451"/>
      <c r="AH686" s="451"/>
      <c r="AI686" s="451"/>
      <c r="AJ686" s="3184"/>
      <c r="AK686" s="3184"/>
    </row>
    <row r="687" spans="1:39" ht="39.950000000000003" customHeight="1" thickTop="1" thickBot="1" x14ac:dyDescent="0.25">
      <c r="A687" s="809"/>
      <c r="B687" s="810"/>
      <c r="C687" s="826"/>
      <c r="H687" s="896"/>
      <c r="I687" s="896"/>
      <c r="J687" s="896"/>
      <c r="K687" s="1455" t="s">
        <v>7820</v>
      </c>
      <c r="L687" s="816"/>
      <c r="M687" s="816"/>
      <c r="N687" s="360"/>
      <c r="Q687" s="360"/>
      <c r="R687" s="360"/>
      <c r="Y687" s="360"/>
      <c r="Z687" s="360"/>
      <c r="AA687" s="360"/>
      <c r="AB687" s="360"/>
      <c r="AC687" s="360"/>
      <c r="AD687" s="360"/>
      <c r="AE687" s="360"/>
      <c r="AF687" s="360"/>
      <c r="AG687" s="360"/>
      <c r="AH687" s="360"/>
      <c r="AI687" s="360"/>
      <c r="AK687" s="819"/>
    </row>
    <row r="688" spans="1:39" ht="39.950000000000003" customHeight="1" thickTop="1" x14ac:dyDescent="0.2">
      <c r="A688" s="815"/>
      <c r="B688" s="822" t="s">
        <v>5500</v>
      </c>
      <c r="D688" s="3552" t="s">
        <v>7833</v>
      </c>
      <c r="E688" s="3700"/>
      <c r="F688" s="3804" t="s">
        <v>7838</v>
      </c>
      <c r="G688" s="3805"/>
      <c r="H688" s="3531" t="s">
        <v>7841</v>
      </c>
      <c r="I688" s="3532"/>
      <c r="J688" s="3532"/>
      <c r="K688" s="3354" t="s">
        <v>7834</v>
      </c>
      <c r="L688" s="3356"/>
      <c r="P688" s="1465"/>
      <c r="Q688" s="1465"/>
      <c r="R688" s="1465"/>
      <c r="AK688" s="819"/>
    </row>
    <row r="689" spans="1:37" ht="39.950000000000003" customHeight="1" thickBot="1" x14ac:dyDescent="0.25">
      <c r="A689" s="818"/>
      <c r="B689" s="823"/>
    </row>
    <row r="690" spans="1:37" ht="39.950000000000003" customHeight="1" thickBot="1" x14ac:dyDescent="0.25">
      <c r="A690" s="3477"/>
      <c r="B690" s="3478"/>
      <c r="C690" s="3404" t="s">
        <v>7603</v>
      </c>
      <c r="D690" s="3405"/>
      <c r="E690" s="3405"/>
      <c r="F690" s="3405"/>
      <c r="G690" s="3405"/>
      <c r="H690" s="3405"/>
      <c r="I690" s="3406"/>
      <c r="J690" s="3404" t="s">
        <v>7604</v>
      </c>
      <c r="K690" s="3405"/>
      <c r="L690" s="3405"/>
      <c r="M690" s="3405"/>
      <c r="N690" s="3405"/>
      <c r="O690" s="3405"/>
      <c r="P690" s="3406"/>
      <c r="Q690" s="3404" t="s">
        <v>7605</v>
      </c>
      <c r="R690" s="3405"/>
      <c r="S690" s="3405"/>
      <c r="T690" s="3405"/>
      <c r="U690" s="3405"/>
      <c r="V690" s="3405"/>
      <c r="W690" s="3406"/>
      <c r="X690" s="3404" t="s">
        <v>7606</v>
      </c>
      <c r="Y690" s="3405"/>
      <c r="Z690" s="3405"/>
      <c r="AA690" s="3405"/>
      <c r="AB690" s="3405"/>
      <c r="AC690" s="3405"/>
      <c r="AD690" s="3406"/>
      <c r="AE690" s="3404" t="s">
        <v>7607</v>
      </c>
      <c r="AF690" s="3405"/>
      <c r="AG690" s="3405"/>
      <c r="AH690" s="3405"/>
      <c r="AI690" s="3405"/>
      <c r="AJ690" s="3405"/>
      <c r="AK690" s="3406"/>
    </row>
    <row r="691" spans="1:37" ht="39.950000000000003" customHeight="1" thickBot="1" x14ac:dyDescent="0.25">
      <c r="A691" s="3498" t="s">
        <v>1391</v>
      </c>
      <c r="B691" s="3499"/>
      <c r="C691" s="1257">
        <v>42478</v>
      </c>
      <c r="D691" s="1257">
        <v>42479</v>
      </c>
      <c r="E691" s="1257">
        <v>42480</v>
      </c>
      <c r="F691" s="1257">
        <v>42481</v>
      </c>
      <c r="G691" s="1257">
        <v>42482</v>
      </c>
      <c r="H691" s="1257">
        <v>42483</v>
      </c>
      <c r="I691" s="1257">
        <v>42484</v>
      </c>
      <c r="J691" s="1257">
        <v>42485</v>
      </c>
      <c r="K691" s="1257">
        <v>42486</v>
      </c>
      <c r="L691" s="1257">
        <v>42487</v>
      </c>
      <c r="M691" s="1257">
        <v>42488</v>
      </c>
      <c r="N691" s="1257">
        <v>42489</v>
      </c>
      <c r="O691" s="1257">
        <v>42490</v>
      </c>
      <c r="P691" s="1257">
        <v>42491</v>
      </c>
      <c r="Q691" s="1257">
        <v>42492</v>
      </c>
      <c r="R691" s="1257">
        <v>42493</v>
      </c>
      <c r="S691" s="1257">
        <v>42494</v>
      </c>
      <c r="T691" s="1402">
        <v>42495</v>
      </c>
      <c r="U691" s="1402">
        <v>42496</v>
      </c>
      <c r="V691" s="1402">
        <v>42497</v>
      </c>
      <c r="W691" s="1402">
        <v>42498</v>
      </c>
      <c r="X691" s="1257">
        <v>42499</v>
      </c>
      <c r="Y691" s="1257">
        <v>42500</v>
      </c>
      <c r="Z691" s="1257">
        <v>42501</v>
      </c>
      <c r="AA691" s="1257">
        <v>42502</v>
      </c>
      <c r="AB691" s="1257">
        <v>42503</v>
      </c>
      <c r="AC691" s="1402">
        <v>42504</v>
      </c>
      <c r="AD691" s="1402">
        <v>42505</v>
      </c>
      <c r="AE691" s="1402">
        <v>42506</v>
      </c>
      <c r="AF691" s="1257">
        <v>42507</v>
      </c>
      <c r="AG691" s="1257">
        <v>42508</v>
      </c>
      <c r="AH691" s="1257">
        <v>42509</v>
      </c>
      <c r="AI691" s="1257">
        <v>42510</v>
      </c>
      <c r="AJ691" s="1257">
        <v>42511</v>
      </c>
      <c r="AK691" s="1257">
        <v>42512</v>
      </c>
    </row>
    <row r="692" spans="1:37" ht="39.950000000000003" customHeight="1" x14ac:dyDescent="0.2">
      <c r="A692" s="3500" t="s">
        <v>6971</v>
      </c>
      <c r="B692" s="3500"/>
      <c r="C692" s="1477" t="s">
        <v>1207</v>
      </c>
      <c r="D692" s="3687" t="s">
        <v>5589</v>
      </c>
      <c r="E692" s="3688"/>
      <c r="F692" s="3682" t="s">
        <v>5366</v>
      </c>
      <c r="G692" s="3683"/>
      <c r="H692" s="3462"/>
      <c r="I692" s="3463"/>
      <c r="J692" s="5334" t="s">
        <v>7922</v>
      </c>
      <c r="K692" s="5335"/>
      <c r="L692" s="5335"/>
      <c r="M692" s="5335"/>
      <c r="N692" s="5336"/>
      <c r="O692" s="3462"/>
      <c r="P692" s="3463"/>
      <c r="Q692" s="3789" t="s">
        <v>7868</v>
      </c>
      <c r="R692" s="3790"/>
      <c r="S692" s="1493" t="s">
        <v>7938</v>
      </c>
      <c r="T692" s="3661"/>
      <c r="U692" s="3661"/>
      <c r="V692" s="3661"/>
      <c r="W692" s="3661"/>
      <c r="X692" s="97"/>
      <c r="Y692" s="97"/>
      <c r="Z692" s="5266" t="s">
        <v>7992</v>
      </c>
      <c r="AA692" s="5267"/>
      <c r="AB692" s="1512" t="s">
        <v>6307</v>
      </c>
      <c r="AC692" s="3813"/>
      <c r="AD692" s="3813"/>
      <c r="AE692" s="3813"/>
      <c r="AF692" s="1485"/>
      <c r="AG692" s="5216" t="s">
        <v>7993</v>
      </c>
      <c r="AH692" s="5217"/>
      <c r="AI692" s="5218"/>
      <c r="AJ692" s="3445"/>
      <c r="AK692" s="3445"/>
    </row>
    <row r="693" spans="1:37" ht="39.950000000000003" customHeight="1" x14ac:dyDescent="0.2">
      <c r="A693" s="3352" t="s">
        <v>7304</v>
      </c>
      <c r="B693" s="3353"/>
      <c r="C693" s="3386" t="s">
        <v>5904</v>
      </c>
      <c r="D693" s="3387"/>
      <c r="E693" s="3387"/>
      <c r="F693" s="3387"/>
      <c r="G693" s="3388"/>
      <c r="H693" s="3462"/>
      <c r="I693" s="3463"/>
      <c r="J693" s="3386" t="s">
        <v>5904</v>
      </c>
      <c r="K693" s="3387"/>
      <c r="L693" s="3387"/>
      <c r="M693" s="3387"/>
      <c r="N693" s="3388"/>
      <c r="O693" s="3462"/>
      <c r="P693" s="3463"/>
      <c r="Q693" s="3386" t="s">
        <v>5904</v>
      </c>
      <c r="R693" s="3387"/>
      <c r="S693" s="3387"/>
      <c r="T693" s="3661"/>
      <c r="U693" s="3661"/>
      <c r="V693" s="3661"/>
      <c r="W693" s="3661"/>
      <c r="X693" s="3386" t="s">
        <v>5904</v>
      </c>
      <c r="Y693" s="3387"/>
      <c r="Z693" s="3387"/>
      <c r="AA693" s="3387"/>
      <c r="AB693" s="3388"/>
      <c r="AC693" s="3813"/>
      <c r="AD693" s="3813"/>
      <c r="AE693" s="3813"/>
      <c r="AF693" s="3387" t="s">
        <v>5904</v>
      </c>
      <c r="AG693" s="3387"/>
      <c r="AH693" s="3387"/>
      <c r="AI693" s="3388"/>
      <c r="AJ693" s="3445"/>
      <c r="AK693" s="3445"/>
    </row>
    <row r="694" spans="1:37" ht="39.950000000000003" customHeight="1" thickBot="1" x14ac:dyDescent="0.25">
      <c r="A694" s="3362" t="s">
        <v>7326</v>
      </c>
      <c r="B694" s="3363"/>
      <c r="C694" s="3689" t="s">
        <v>7880</v>
      </c>
      <c r="D694" s="3690"/>
      <c r="E694" s="1116"/>
      <c r="F694" s="1116"/>
      <c r="G694" s="1116"/>
      <c r="H694" s="3462"/>
      <c r="I694" s="3463"/>
      <c r="J694" s="97"/>
      <c r="K694" s="97"/>
      <c r="L694" s="3697" t="s">
        <v>7955</v>
      </c>
      <c r="M694" s="3698"/>
      <c r="N694" s="3699"/>
      <c r="O694" s="3462"/>
      <c r="P694" s="3463"/>
      <c r="Q694" s="3697" t="s">
        <v>7956</v>
      </c>
      <c r="R694" s="3698"/>
      <c r="S694" s="3699"/>
      <c r="T694" s="3661"/>
      <c r="U694" s="3661"/>
      <c r="V694" s="3661"/>
      <c r="W694" s="3661"/>
      <c r="X694" s="1270"/>
      <c r="Y694" s="80"/>
      <c r="Z694" s="97"/>
      <c r="AA694" s="97"/>
      <c r="AB694" s="80"/>
      <c r="AC694" s="3813"/>
      <c r="AD694" s="3813"/>
      <c r="AE694" s="3813"/>
      <c r="AF694" s="1393"/>
      <c r="AG694" s="127"/>
      <c r="AH694" s="97"/>
      <c r="AI694" s="80"/>
      <c r="AJ694" s="3445"/>
      <c r="AK694" s="3445"/>
    </row>
    <row r="695" spans="1:37" ht="39.950000000000003" customHeight="1" x14ac:dyDescent="0.2">
      <c r="A695" s="3352" t="s">
        <v>7653</v>
      </c>
      <c r="B695" s="3353"/>
      <c r="C695" s="3796" t="s">
        <v>5366</v>
      </c>
      <c r="D695" s="3797"/>
      <c r="E695" s="3819"/>
      <c r="F695" s="3645" t="s">
        <v>7907</v>
      </c>
      <c r="G695" s="3646"/>
      <c r="H695" s="3462"/>
      <c r="I695" s="3463"/>
      <c r="J695" s="3777" t="s">
        <v>7889</v>
      </c>
      <c r="K695" s="3778"/>
      <c r="L695" s="3778"/>
      <c r="M695" s="3778"/>
      <c r="N695" s="3779"/>
      <c r="O695" s="3462"/>
      <c r="P695" s="3463"/>
      <c r="Q695" s="3780" t="s">
        <v>7910</v>
      </c>
      <c r="R695" s="3781"/>
      <c r="S695" s="3781"/>
      <c r="T695" s="3661"/>
      <c r="U695" s="3661"/>
      <c r="V695" s="3661"/>
      <c r="W695" s="3661"/>
      <c r="X695" s="3618" t="s">
        <v>7909</v>
      </c>
      <c r="Y695" s="3619"/>
      <c r="Z695" s="3620"/>
      <c r="AA695" s="3655" t="s">
        <v>7965</v>
      </c>
      <c r="AB695" s="3703"/>
      <c r="AC695" s="3813"/>
      <c r="AD695" s="3813"/>
      <c r="AE695" s="3813"/>
      <c r="AF695" s="3655" t="s">
        <v>7965</v>
      </c>
      <c r="AG695" s="3656"/>
      <c r="AH695" s="3656"/>
      <c r="AI695" s="3703"/>
      <c r="AJ695" s="3445"/>
      <c r="AK695" s="3445"/>
    </row>
    <row r="696" spans="1:37" ht="39.950000000000003" customHeight="1" x14ac:dyDescent="0.2">
      <c r="A696" s="3352" t="s">
        <v>7330</v>
      </c>
      <c r="B696" s="3353"/>
      <c r="C696" s="3647" t="s">
        <v>7844</v>
      </c>
      <c r="D696" s="3648"/>
      <c r="E696" s="3648"/>
      <c r="F696" s="3648"/>
      <c r="G696" s="80"/>
      <c r="H696" s="3462"/>
      <c r="I696" s="3463"/>
      <c r="J696" s="31"/>
      <c r="K696" s="80"/>
      <c r="L696" s="97"/>
      <c r="M696" s="3640" t="s">
        <v>7923</v>
      </c>
      <c r="N696" s="3641"/>
      <c r="O696" s="3462"/>
      <c r="P696" s="3463"/>
      <c r="Q696" s="1270"/>
      <c r="R696" s="80"/>
      <c r="S696" s="1249"/>
      <c r="T696" s="3661"/>
      <c r="U696" s="3661"/>
      <c r="V696" s="3661"/>
      <c r="W696" s="3661"/>
      <c r="X696" s="1270"/>
      <c r="Y696" s="80"/>
      <c r="Z696" s="97"/>
      <c r="AA696" s="97"/>
      <c r="AB696" s="1511" t="s">
        <v>7997</v>
      </c>
      <c r="AC696" s="3813"/>
      <c r="AD696" s="3813"/>
      <c r="AE696" s="3813"/>
      <c r="AF696" s="3659" t="s">
        <v>8008</v>
      </c>
      <c r="AG696" s="3660"/>
      <c r="AH696" s="3660"/>
      <c r="AI696" s="3820"/>
      <c r="AJ696" s="3445"/>
      <c r="AK696" s="3445"/>
    </row>
    <row r="697" spans="1:37" ht="39.950000000000003" customHeight="1" x14ac:dyDescent="0.2">
      <c r="A697" s="3376" t="s">
        <v>7338</v>
      </c>
      <c r="B697" s="3377"/>
      <c r="C697" s="80"/>
      <c r="D697" s="80"/>
      <c r="E697" s="97"/>
      <c r="F697" s="97"/>
      <c r="G697" s="80"/>
      <c r="H697" s="3462"/>
      <c r="I697" s="3463"/>
      <c r="J697" s="80"/>
      <c r="K697" s="80"/>
      <c r="L697" s="97"/>
      <c r="M697" s="97"/>
      <c r="N697" s="80"/>
      <c r="O697" s="3462"/>
      <c r="P697" s="3463"/>
      <c r="Q697" s="1270"/>
      <c r="R697" s="80"/>
      <c r="S697" s="1249"/>
      <c r="T697" s="3661"/>
      <c r="U697" s="3661"/>
      <c r="V697" s="3661"/>
      <c r="W697" s="3661"/>
      <c r="X697" s="1270"/>
      <c r="Y697" s="80"/>
      <c r="Z697" s="97"/>
      <c r="AA697" s="97"/>
      <c r="AB697" s="80"/>
      <c r="AC697" s="3813"/>
      <c r="AD697" s="3813"/>
      <c r="AE697" s="3813"/>
      <c r="AF697" s="1270"/>
      <c r="AG697" s="97"/>
      <c r="AH697" s="97"/>
      <c r="AI697" s="80"/>
      <c r="AJ697" s="3445"/>
      <c r="AK697" s="3445"/>
    </row>
    <row r="698" spans="1:37" ht="39.950000000000003" customHeight="1" x14ac:dyDescent="0.2">
      <c r="A698" s="3496" t="s">
        <v>7348</v>
      </c>
      <c r="B698" s="3497"/>
      <c r="C698" s="80"/>
      <c r="D698" s="80"/>
      <c r="E698" s="97"/>
      <c r="F698" s="97"/>
      <c r="G698" s="80"/>
      <c r="H698" s="3462"/>
      <c r="I698" s="3463"/>
      <c r="J698" s="80"/>
      <c r="K698" s="80"/>
      <c r="L698" s="97"/>
      <c r="M698" s="97"/>
      <c r="N698" s="80"/>
      <c r="O698" s="3462"/>
      <c r="P698" s="3463"/>
      <c r="Q698" s="1270"/>
      <c r="R698" s="3631" t="s">
        <v>7960</v>
      </c>
      <c r="S698" s="3632"/>
      <c r="T698" s="3661"/>
      <c r="U698" s="3661"/>
      <c r="V698" s="3661"/>
      <c r="W698" s="3661"/>
      <c r="X698" s="3816" t="s">
        <v>7961</v>
      </c>
      <c r="Y698" s="3817"/>
      <c r="Z698" s="3817"/>
      <c r="AA698" s="3817"/>
      <c r="AB698" s="3818"/>
      <c r="AC698" s="3813"/>
      <c r="AD698" s="3813"/>
      <c r="AE698" s="3813"/>
      <c r="AF698" s="3782" t="s">
        <v>7962</v>
      </c>
      <c r="AG698" s="3783"/>
      <c r="AH698" s="3784"/>
      <c r="AI698" s="80"/>
      <c r="AJ698" s="3445"/>
      <c r="AK698" s="3445"/>
    </row>
    <row r="699" spans="1:37" ht="39.950000000000003" customHeight="1" x14ac:dyDescent="0.2">
      <c r="A699" s="3396" t="s">
        <v>7334</v>
      </c>
      <c r="B699" s="3397"/>
      <c r="C699" s="3371" t="s">
        <v>2842</v>
      </c>
      <c r="D699" s="3372"/>
      <c r="E699" s="3372"/>
      <c r="F699" s="3372"/>
      <c r="G699" s="3373"/>
      <c r="H699" s="3462"/>
      <c r="I699" s="3463"/>
      <c r="J699" s="3371" t="s">
        <v>2842</v>
      </c>
      <c r="K699" s="3372"/>
      <c r="L699" s="3372"/>
      <c r="M699" s="3372"/>
      <c r="N699" s="3373"/>
      <c r="O699" s="3462"/>
      <c r="P699" s="3463"/>
      <c r="Q699" s="3371" t="s">
        <v>2842</v>
      </c>
      <c r="R699" s="3372"/>
      <c r="S699" s="3372"/>
      <c r="T699" s="3661"/>
      <c r="U699" s="3661"/>
      <c r="V699" s="3661"/>
      <c r="W699" s="3661"/>
      <c r="X699" s="3371" t="s">
        <v>2842</v>
      </c>
      <c r="Y699" s="3372"/>
      <c r="Z699" s="3372"/>
      <c r="AA699" s="3372"/>
      <c r="AB699" s="3373"/>
      <c r="AC699" s="3813"/>
      <c r="AD699" s="3813"/>
      <c r="AE699" s="3813"/>
      <c r="AF699" s="3372" t="s">
        <v>2842</v>
      </c>
      <c r="AG699" s="3372"/>
      <c r="AH699" s="3372"/>
      <c r="AI699" s="3373"/>
      <c r="AJ699" s="3445"/>
      <c r="AK699" s="3445"/>
    </row>
    <row r="700" spans="1:37" ht="39.950000000000003" customHeight="1" thickBot="1" x14ac:dyDescent="0.25">
      <c r="A700" s="3362" t="s">
        <v>7337</v>
      </c>
      <c r="B700" s="3363"/>
      <c r="C700" s="3354" t="s">
        <v>4485</v>
      </c>
      <c r="D700" s="3355"/>
      <c r="E700" s="3355"/>
      <c r="F700" s="3355"/>
      <c r="G700" s="1491" t="s">
        <v>5366</v>
      </c>
      <c r="H700" s="3462"/>
      <c r="I700" s="3463"/>
      <c r="J700" s="1491" t="s">
        <v>5366</v>
      </c>
      <c r="K700" s="3652" t="s">
        <v>7956</v>
      </c>
      <c r="L700" s="3653"/>
      <c r="M700" s="3653"/>
      <c r="N700" s="3654"/>
      <c r="O700" s="3462"/>
      <c r="P700" s="3463"/>
      <c r="Q700" s="3697" t="s">
        <v>7956</v>
      </c>
      <c r="R700" s="3698"/>
      <c r="S700" s="3699"/>
      <c r="T700" s="3661"/>
      <c r="U700" s="3661"/>
      <c r="V700" s="3661"/>
      <c r="W700" s="3661"/>
      <c r="X700" s="3354" t="s">
        <v>4485</v>
      </c>
      <c r="Y700" s="3355"/>
      <c r="Z700" s="3355"/>
      <c r="AA700" s="3355"/>
      <c r="AB700" s="3356"/>
      <c r="AC700" s="3813"/>
      <c r="AD700" s="3813"/>
      <c r="AE700" s="3813"/>
      <c r="AF700" s="3355" t="s">
        <v>4485</v>
      </c>
      <c r="AG700" s="3355"/>
      <c r="AH700" s="3355"/>
      <c r="AI700" s="3356"/>
      <c r="AJ700" s="3445"/>
      <c r="AK700" s="3445"/>
    </row>
    <row r="701" spans="1:37" ht="39.950000000000003" customHeight="1" x14ac:dyDescent="0.2">
      <c r="A701" s="3481" t="s">
        <v>7333</v>
      </c>
      <c r="B701" s="3482"/>
      <c r="C701" s="1270"/>
      <c r="D701" s="80"/>
      <c r="E701" s="97"/>
      <c r="F701" s="97"/>
      <c r="G701" s="80"/>
      <c r="H701" s="3462"/>
      <c r="I701" s="3463"/>
      <c r="J701" s="1270"/>
      <c r="K701" s="80"/>
      <c r="L701" s="97"/>
      <c r="M701" s="97"/>
      <c r="N701" s="80"/>
      <c r="O701" s="3462"/>
      <c r="P701" s="3463"/>
      <c r="Q701" s="1270"/>
      <c r="R701" s="80"/>
      <c r="S701" s="1249"/>
      <c r="T701" s="3661"/>
      <c r="U701" s="3661"/>
      <c r="V701" s="3661"/>
      <c r="W701" s="3661"/>
      <c r="X701" s="1270"/>
      <c r="Y701" s="80"/>
      <c r="Z701" s="97"/>
      <c r="AA701" s="97"/>
      <c r="AB701" s="80"/>
      <c r="AC701" s="3813"/>
      <c r="AD701" s="3813"/>
      <c r="AE701" s="3813"/>
      <c r="AF701" s="1270"/>
      <c r="AG701" s="97"/>
      <c r="AH701" s="97"/>
      <c r="AI701" s="80"/>
      <c r="AJ701" s="3445"/>
      <c r="AK701" s="3445"/>
    </row>
    <row r="702" spans="1:37" ht="39.950000000000003" customHeight="1" x14ac:dyDescent="0.2">
      <c r="A702" s="3374" t="s">
        <v>7335</v>
      </c>
      <c r="B702" s="3375"/>
      <c r="C702" s="3371" t="s">
        <v>2842</v>
      </c>
      <c r="D702" s="3372"/>
      <c r="E702" s="3372"/>
      <c r="F702" s="3372"/>
      <c r="G702" s="3373"/>
      <c r="H702" s="3462"/>
      <c r="I702" s="3463"/>
      <c r="J702" s="3371" t="s">
        <v>2842</v>
      </c>
      <c r="K702" s="3372"/>
      <c r="L702" s="3372"/>
      <c r="M702" s="3372"/>
      <c r="N702" s="3373"/>
      <c r="O702" s="3462"/>
      <c r="P702" s="3463"/>
      <c r="Q702" s="1270"/>
      <c r="R702" s="80"/>
      <c r="S702" s="1249"/>
      <c r="T702" s="3661"/>
      <c r="U702" s="3661"/>
      <c r="V702" s="3661"/>
      <c r="W702" s="3661"/>
      <c r="X702" s="1270"/>
      <c r="Y702" s="80"/>
      <c r="Z702" s="97"/>
      <c r="AA702" s="97"/>
      <c r="AB702" s="80"/>
      <c r="AC702" s="3813"/>
      <c r="AD702" s="3813"/>
      <c r="AE702" s="3813"/>
      <c r="AF702" s="1270"/>
      <c r="AG702" s="97"/>
      <c r="AH702" s="97"/>
      <c r="AI702" s="80"/>
      <c r="AJ702" s="3445"/>
      <c r="AK702" s="3445"/>
    </row>
    <row r="703" spans="1:37" ht="39.950000000000003" customHeight="1" x14ac:dyDescent="0.2">
      <c r="A703" s="3481" t="s">
        <v>7336</v>
      </c>
      <c r="B703" s="3482"/>
      <c r="C703" s="3528">
        <v>136900</v>
      </c>
      <c r="D703" s="3529"/>
      <c r="E703" s="3529"/>
      <c r="F703" s="3529"/>
      <c r="G703" s="3530"/>
      <c r="H703" s="3462"/>
      <c r="I703" s="3463"/>
      <c r="J703" s="3528">
        <v>136900</v>
      </c>
      <c r="K703" s="3529"/>
      <c r="L703" s="3529"/>
      <c r="M703" s="3529"/>
      <c r="N703" s="3530"/>
      <c r="O703" s="3462"/>
      <c r="P703" s="3463"/>
      <c r="Q703" s="3832" t="s">
        <v>5589</v>
      </c>
      <c r="R703" s="3612"/>
      <c r="S703" s="3375"/>
      <c r="T703" s="3661"/>
      <c r="U703" s="3661"/>
      <c r="V703" s="3661"/>
      <c r="W703" s="3661"/>
      <c r="X703" s="3528">
        <v>136900</v>
      </c>
      <c r="Y703" s="3529"/>
      <c r="Z703" s="3529"/>
      <c r="AA703" s="3529"/>
      <c r="AB703" s="3530"/>
      <c r="AC703" s="3813"/>
      <c r="AD703" s="3813"/>
      <c r="AE703" s="3813"/>
      <c r="AF703" s="3529">
        <v>136900</v>
      </c>
      <c r="AG703" s="3529"/>
      <c r="AH703" s="3529"/>
      <c r="AI703" s="3530"/>
      <c r="AJ703" s="3445"/>
      <c r="AK703" s="3445"/>
    </row>
    <row r="704" spans="1:37" ht="39.950000000000003" customHeight="1" x14ac:dyDescent="0.2">
      <c r="A704" s="3374" t="s">
        <v>7339</v>
      </c>
      <c r="B704" s="3375"/>
      <c r="C704" s="80"/>
      <c r="D704" s="80"/>
      <c r="E704" s="97"/>
      <c r="F704" s="97"/>
      <c r="G704" s="80"/>
      <c r="H704" s="3462"/>
      <c r="I704" s="3463"/>
      <c r="J704" s="80"/>
      <c r="K704" s="80"/>
      <c r="L704" s="97"/>
      <c r="M704" s="97"/>
      <c r="N704" s="80"/>
      <c r="O704" s="3462"/>
      <c r="P704" s="3463"/>
      <c r="Q704" s="1270"/>
      <c r="R704" s="80"/>
      <c r="S704" s="1249"/>
      <c r="T704" s="3661"/>
      <c r="U704" s="3661"/>
      <c r="V704" s="3661"/>
      <c r="W704" s="3661"/>
      <c r="X704" s="1270"/>
      <c r="Y704" s="80"/>
      <c r="Z704" s="97"/>
      <c r="AA704" s="97"/>
      <c r="AB704" s="80"/>
      <c r="AC704" s="3813"/>
      <c r="AD704" s="3813"/>
      <c r="AE704" s="3813"/>
      <c r="AF704" s="1270"/>
      <c r="AG704" s="97"/>
      <c r="AH704" s="97"/>
      <c r="AI704" s="80"/>
      <c r="AJ704" s="3445"/>
      <c r="AK704" s="3445"/>
    </row>
    <row r="705" spans="1:39" ht="39.950000000000003" customHeight="1" x14ac:dyDescent="0.2">
      <c r="A705" s="3374" t="s">
        <v>7328</v>
      </c>
      <c r="B705" s="3375"/>
      <c r="C705" s="80"/>
      <c r="D705" s="80"/>
      <c r="E705" s="97"/>
      <c r="F705" s="97"/>
      <c r="G705" s="80"/>
      <c r="H705" s="3462"/>
      <c r="I705" s="3463"/>
      <c r="J705" s="80"/>
      <c r="K705" s="80"/>
      <c r="L705" s="97"/>
      <c r="M705" s="97"/>
      <c r="N705" s="80"/>
      <c r="O705" s="3462"/>
      <c r="P705" s="3463"/>
      <c r="Q705" s="1270"/>
      <c r="R705" s="80"/>
      <c r="S705" s="1249"/>
      <c r="T705" s="3661"/>
      <c r="U705" s="3661"/>
      <c r="V705" s="3661"/>
      <c r="W705" s="3661"/>
      <c r="X705" s="1270"/>
      <c r="Y705" s="80"/>
      <c r="Z705" s="97"/>
      <c r="AA705" s="97"/>
      <c r="AB705" s="80"/>
      <c r="AC705" s="3813"/>
      <c r="AD705" s="3813"/>
      <c r="AE705" s="3813"/>
      <c r="AF705" s="1270"/>
      <c r="AG705" s="97"/>
      <c r="AH705" s="97"/>
      <c r="AI705" s="80"/>
      <c r="AJ705" s="3445"/>
      <c r="AK705" s="3445"/>
    </row>
    <row r="706" spans="1:39" ht="39.950000000000003" customHeight="1" x14ac:dyDescent="0.2">
      <c r="A706" s="3374" t="s">
        <v>7329</v>
      </c>
      <c r="B706" s="3375"/>
      <c r="C706" s="80"/>
      <c r="D706" s="80"/>
      <c r="E706" s="97"/>
      <c r="F706" s="97"/>
      <c r="G706" s="80"/>
      <c r="H706" s="3462"/>
      <c r="I706" s="3463"/>
      <c r="J706" s="80"/>
      <c r="K706" s="80"/>
      <c r="L706" s="97"/>
      <c r="M706" s="97"/>
      <c r="N706" s="80"/>
      <c r="O706" s="3462"/>
      <c r="P706" s="3463"/>
      <c r="Q706" s="1270"/>
      <c r="R706" s="80"/>
      <c r="S706" s="1249"/>
      <c r="T706" s="3661"/>
      <c r="U706" s="3661"/>
      <c r="V706" s="3661"/>
      <c r="W706" s="3661"/>
      <c r="X706" s="1270"/>
      <c r="Y706" s="80"/>
      <c r="Z706" s="97"/>
      <c r="AA706" s="97"/>
      <c r="AB706" s="80"/>
      <c r="AC706" s="3813"/>
      <c r="AD706" s="3813"/>
      <c r="AE706" s="3813"/>
      <c r="AF706" s="1270"/>
      <c r="AG706" s="97"/>
      <c r="AH706" s="97"/>
      <c r="AI706" s="80"/>
      <c r="AJ706" s="3445"/>
      <c r="AK706" s="3445"/>
      <c r="AL706" s="3407" t="s">
        <v>7595</v>
      </c>
      <c r="AM706" s="3408"/>
    </row>
    <row r="707" spans="1:39" ht="39.950000000000003" customHeight="1" x14ac:dyDescent="0.2">
      <c r="A707" s="3374" t="s">
        <v>7331</v>
      </c>
      <c r="B707" s="3375"/>
      <c r="C707" s="3599" t="s">
        <v>5420</v>
      </c>
      <c r="D707" s="3600"/>
      <c r="E707" s="3600"/>
      <c r="F707" s="3600"/>
      <c r="G707" s="3601"/>
      <c r="H707" s="3462"/>
      <c r="I707" s="3463"/>
      <c r="J707" s="3599" t="s">
        <v>5420</v>
      </c>
      <c r="K707" s="3600"/>
      <c r="L707" s="3600"/>
      <c r="M707" s="3600"/>
      <c r="N707" s="3601"/>
      <c r="O707" s="3462"/>
      <c r="P707" s="3463"/>
      <c r="Q707" s="3599" t="s">
        <v>5420</v>
      </c>
      <c r="R707" s="3600"/>
      <c r="S707" s="3600"/>
      <c r="T707" s="3661"/>
      <c r="U707" s="3661"/>
      <c r="V707" s="3661"/>
      <c r="W707" s="3661"/>
      <c r="X707" s="3599" t="s">
        <v>5420</v>
      </c>
      <c r="Y707" s="3600"/>
      <c r="Z707" s="3600"/>
      <c r="AA707" s="3600"/>
      <c r="AB707" s="3601"/>
      <c r="AC707" s="3813"/>
      <c r="AD707" s="3813"/>
      <c r="AE707" s="3813"/>
      <c r="AF707" s="3600" t="s">
        <v>5420</v>
      </c>
      <c r="AG707" s="3600"/>
      <c r="AH707" s="3600"/>
      <c r="AI707" s="3601"/>
      <c r="AJ707" s="3445"/>
      <c r="AK707" s="3445"/>
      <c r="AL707" s="3409" t="s">
        <v>7594</v>
      </c>
      <c r="AM707" s="3410"/>
    </row>
    <row r="708" spans="1:39" ht="39.950000000000003" customHeight="1" thickBot="1" x14ac:dyDescent="0.25">
      <c r="A708" s="3479" t="s">
        <v>7332</v>
      </c>
      <c r="B708" s="3480"/>
      <c r="C708" s="3604" t="s">
        <v>7837</v>
      </c>
      <c r="D708" s="3605"/>
      <c r="E708" s="3605"/>
      <c r="F708" s="3605"/>
      <c r="G708" s="3606"/>
      <c r="H708" s="3462"/>
      <c r="I708" s="3463"/>
      <c r="J708" s="3604" t="s">
        <v>7837</v>
      </c>
      <c r="K708" s="3605"/>
      <c r="L708" s="3605"/>
      <c r="M708" s="3605"/>
      <c r="N708" s="3606"/>
      <c r="O708" s="3462"/>
      <c r="P708" s="3463"/>
      <c r="Q708" s="3680" t="s">
        <v>7837</v>
      </c>
      <c r="R708" s="3681"/>
      <c r="S708" s="3681"/>
      <c r="T708" s="3661"/>
      <c r="U708" s="3661"/>
      <c r="V708" s="3661"/>
      <c r="W708" s="3661"/>
      <c r="X708" s="3604" t="s">
        <v>7837</v>
      </c>
      <c r="Y708" s="3605"/>
      <c r="Z708" s="3605"/>
      <c r="AA708" s="3605"/>
      <c r="AB708" s="3606"/>
      <c r="AC708" s="3813"/>
      <c r="AD708" s="3813"/>
      <c r="AE708" s="3813"/>
      <c r="AF708" s="3685" t="s">
        <v>7837</v>
      </c>
      <c r="AG708" s="3685"/>
      <c r="AH708" s="3685"/>
      <c r="AI708" s="3686"/>
      <c r="AJ708" s="3445"/>
      <c r="AK708" s="3445"/>
      <c r="AL708" s="3447" t="s">
        <v>7593</v>
      </c>
      <c r="AM708" s="3448"/>
    </row>
    <row r="709" spans="1:39" ht="39.950000000000003" customHeight="1" thickTop="1" x14ac:dyDescent="0.2">
      <c r="A709" s="1355">
        <v>1</v>
      </c>
      <c r="B709" s="1356" t="s">
        <v>5497</v>
      </c>
      <c r="C709" s="3639" t="s">
        <v>7856</v>
      </c>
      <c r="D709" s="3639"/>
      <c r="E709" s="1482"/>
      <c r="F709" s="1481"/>
      <c r="H709" s="3462"/>
      <c r="I709" s="3463"/>
      <c r="J709" s="1291"/>
      <c r="K709" s="867"/>
      <c r="L709" s="1309"/>
      <c r="M709" s="1309"/>
      <c r="N709" s="1400"/>
      <c r="O709" s="3462"/>
      <c r="P709" s="3463"/>
      <c r="Q709" s="870"/>
      <c r="R709" s="867"/>
      <c r="S709" s="181"/>
      <c r="T709" s="3661"/>
      <c r="U709" s="3661"/>
      <c r="V709" s="3661"/>
      <c r="W709" s="3661"/>
      <c r="X709" s="1487" t="s">
        <v>7911</v>
      </c>
      <c r="Y709" s="1488" t="s">
        <v>7912</v>
      </c>
      <c r="AA709" s="1486" t="s">
        <v>7913</v>
      </c>
      <c r="AC709" s="3813"/>
      <c r="AD709" s="3813"/>
      <c r="AE709" s="3813"/>
      <c r="AG709" s="867"/>
      <c r="AH709" s="1489" t="s">
        <v>7914</v>
      </c>
      <c r="AI709" s="867"/>
      <c r="AJ709" s="3445"/>
      <c r="AK709" s="3445"/>
    </row>
    <row r="710" spans="1:39" ht="39.950000000000003" customHeight="1" thickBot="1" x14ac:dyDescent="0.25">
      <c r="A710" s="824">
        <v>2</v>
      </c>
      <c r="B710" s="824" t="s">
        <v>5497</v>
      </c>
      <c r="C710" s="3616" t="s">
        <v>7858</v>
      </c>
      <c r="D710" s="3617"/>
      <c r="H710" s="3462"/>
      <c r="I710" s="3463"/>
      <c r="K710"/>
      <c r="L710"/>
      <c r="M710"/>
      <c r="N710"/>
      <c r="O710" s="3462"/>
      <c r="P710" s="3463"/>
      <c r="Q710" s="3642" t="s">
        <v>7915</v>
      </c>
      <c r="R710" s="3643"/>
      <c r="S710" s="3644"/>
      <c r="T710" s="3661"/>
      <c r="U710" s="3661"/>
      <c r="V710" s="3661"/>
      <c r="W710" s="3661"/>
      <c r="X710" s="1492" t="s">
        <v>7915</v>
      </c>
      <c r="Y710" s="3812" t="s">
        <v>7938</v>
      </c>
      <c r="Z710" s="3812"/>
      <c r="AA710" s="3812"/>
      <c r="AB710" s="1495"/>
      <c r="AC710" s="3813"/>
      <c r="AD710" s="3813"/>
      <c r="AE710" s="3813"/>
      <c r="AF710" s="3791" t="s">
        <v>7916</v>
      </c>
      <c r="AG710" s="3806"/>
      <c r="AH710" s="3806"/>
      <c r="AI710" s="1510"/>
      <c r="AJ710" s="3445"/>
      <c r="AK710" s="3445"/>
    </row>
    <row r="711" spans="1:39" ht="39.950000000000003" customHeight="1" thickBot="1" x14ac:dyDescent="0.25">
      <c r="A711" s="797"/>
      <c r="B711" s="809" t="s">
        <v>5498</v>
      </c>
      <c r="E711" s="1480" t="s">
        <v>7856</v>
      </c>
      <c r="F711" s="1473" t="s">
        <v>7858</v>
      </c>
      <c r="H711" s="3462"/>
      <c r="I711" s="3463"/>
      <c r="J711" s="880"/>
      <c r="M711" s="1484" t="s">
        <v>7908</v>
      </c>
      <c r="N711" s="1484" t="s">
        <v>7908</v>
      </c>
      <c r="O711" s="3462"/>
      <c r="P711" s="3463"/>
      <c r="R711" s="1494"/>
      <c r="S711" s="1492" t="s">
        <v>7915</v>
      </c>
      <c r="T711" s="3661"/>
      <c r="U711" s="3661"/>
      <c r="V711" s="3661"/>
      <c r="W711" s="3661"/>
      <c r="X711" s="5272" t="s">
        <v>7917</v>
      </c>
      <c r="Y711" s="5273"/>
      <c r="Z711" s="5274"/>
      <c r="AA711" s="1487" t="s">
        <v>7911</v>
      </c>
      <c r="AB711" s="1493" t="s">
        <v>7938</v>
      </c>
      <c r="AC711" s="3813"/>
      <c r="AD711" s="3813"/>
      <c r="AE711" s="3813"/>
      <c r="AF711" s="5245" t="s">
        <v>7928</v>
      </c>
      <c r="AG711" s="5246"/>
      <c r="AH711" s="3791" t="s">
        <v>7916</v>
      </c>
      <c r="AI711" s="3792"/>
      <c r="AJ711" s="3445"/>
      <c r="AK711" s="3445"/>
    </row>
    <row r="712" spans="1:39" ht="39.950000000000003" customHeight="1" thickBot="1" x14ac:dyDescent="0.25">
      <c r="A712" s="797"/>
      <c r="B712" s="824"/>
      <c r="C712" s="1286"/>
      <c r="H712" s="3462"/>
      <c r="I712" s="3463"/>
      <c r="J712" s="908"/>
      <c r="K712" s="214"/>
      <c r="L712" s="214"/>
      <c r="M712" s="214"/>
      <c r="O712" s="3462"/>
      <c r="P712" s="3463"/>
      <c r="T712" s="3662"/>
      <c r="U712" s="3662"/>
      <c r="V712" s="3662"/>
      <c r="W712" s="3662"/>
      <c r="AA712" s="1496" t="s">
        <v>7912</v>
      </c>
      <c r="AB712" s="1497" t="s">
        <v>7913</v>
      </c>
      <c r="AC712" s="3814"/>
      <c r="AD712" s="3814"/>
      <c r="AE712" s="3814"/>
      <c r="AI712" s="1489" t="s">
        <v>7914</v>
      </c>
      <c r="AJ712" s="3446"/>
      <c r="AK712" s="3446"/>
    </row>
    <row r="713" spans="1:39" ht="39.950000000000003" customHeight="1" thickBot="1" x14ac:dyDescent="0.25">
      <c r="A713" s="809"/>
      <c r="B713" s="950" t="s">
        <v>5499</v>
      </c>
      <c r="C713" s="1499"/>
      <c r="D713" s="880"/>
      <c r="E713" s="880"/>
      <c r="F713" s="3826" t="s">
        <v>7858</v>
      </c>
      <c r="G713" s="3826"/>
      <c r="H713" s="3364"/>
      <c r="I713" s="3365"/>
      <c r="J713" s="880"/>
      <c r="K713" s="105"/>
      <c r="L713" s="105"/>
      <c r="M713" s="105"/>
      <c r="N713" s="12"/>
      <c r="O713" s="1507"/>
      <c r="P713" s="1508"/>
      <c r="Q713" s="3815" t="s">
        <v>7908</v>
      </c>
      <c r="R713" s="3815"/>
      <c r="S713" s="3815"/>
      <c r="T713" s="1507"/>
      <c r="U713" s="1506"/>
      <c r="V713" s="1506"/>
      <c r="W713" s="1508"/>
      <c r="X713" s="3815" t="s">
        <v>7908</v>
      </c>
      <c r="Y713" s="3815"/>
      <c r="Z713" s="3828" t="s">
        <v>7915</v>
      </c>
      <c r="AA713" s="3828"/>
      <c r="AB713" s="3828"/>
      <c r="AC713" s="1507"/>
      <c r="AD713" s="1506"/>
      <c r="AE713" s="1508"/>
      <c r="AF713" s="1509" t="s">
        <v>7917</v>
      </c>
      <c r="AG713" s="5245" t="s">
        <v>7928</v>
      </c>
      <c r="AH713" s="5333"/>
      <c r="AI713" s="5246"/>
      <c r="AJ713" s="1507"/>
      <c r="AK713" s="1508"/>
    </row>
    <row r="714" spans="1:39" ht="39.950000000000003" customHeight="1" x14ac:dyDescent="0.2">
      <c r="A714" s="815"/>
      <c r="B714" s="822" t="s">
        <v>5500</v>
      </c>
      <c r="C714" s="3554" t="s">
        <v>8003</v>
      </c>
      <c r="D714" s="3555"/>
      <c r="E714" s="3592" t="s">
        <v>7838</v>
      </c>
      <c r="F714" s="3593"/>
      <c r="G714" s="3531" t="s">
        <v>7904</v>
      </c>
      <c r="H714" s="3532"/>
      <c r="I714" s="3532"/>
      <c r="J714" s="3633" t="s">
        <v>7905</v>
      </c>
      <c r="K714" s="3634"/>
      <c r="L714" s="1515"/>
      <c r="M714" s="1516"/>
      <c r="N714" s="1514"/>
      <c r="O714"/>
      <c r="P714" s="1513"/>
      <c r="Q714" s="1494"/>
      <c r="R714" s="1494"/>
      <c r="S714" s="1494"/>
      <c r="AK714" s="819"/>
    </row>
    <row r="715" spans="1:39" ht="39.950000000000003" customHeight="1" thickBot="1" x14ac:dyDescent="0.25">
      <c r="A715" s="818"/>
      <c r="B715" s="823"/>
    </row>
    <row r="716" spans="1:39" ht="39.950000000000003" customHeight="1" thickBot="1" x14ac:dyDescent="0.25">
      <c r="A716" s="3477"/>
      <c r="B716" s="3478"/>
      <c r="C716" s="3404" t="s">
        <v>7608</v>
      </c>
      <c r="D716" s="3405"/>
      <c r="E716" s="3405"/>
      <c r="F716" s="3405"/>
      <c r="G716" s="3405"/>
      <c r="H716" s="3405"/>
      <c r="I716" s="3406"/>
      <c r="J716" s="3404" t="s">
        <v>7609</v>
      </c>
      <c r="K716" s="3405"/>
      <c r="L716" s="3405"/>
      <c r="M716" s="3405"/>
      <c r="N716" s="3405"/>
      <c r="O716" s="3405"/>
      <c r="P716" s="3406"/>
      <c r="Q716" s="3404" t="s">
        <v>7610</v>
      </c>
      <c r="R716" s="3405"/>
      <c r="S716" s="3405"/>
      <c r="T716" s="3405"/>
      <c r="U716" s="3405"/>
      <c r="V716" s="3405"/>
      <c r="W716" s="3406"/>
      <c r="X716" s="3404" t="s">
        <v>7611</v>
      </c>
      <c r="Y716" s="3405"/>
      <c r="Z716" s="3405"/>
      <c r="AA716" s="3405"/>
      <c r="AB716" s="3405"/>
      <c r="AC716" s="3405"/>
      <c r="AD716" s="3406"/>
      <c r="AE716" s="3404" t="s">
        <v>7612</v>
      </c>
      <c r="AF716" s="3405"/>
      <c r="AG716" s="3405"/>
      <c r="AH716" s="3405"/>
      <c r="AI716" s="3405"/>
      <c r="AJ716" s="3405"/>
      <c r="AK716" s="3406"/>
    </row>
    <row r="717" spans="1:39" ht="39.950000000000003" customHeight="1" thickBot="1" x14ac:dyDescent="0.25">
      <c r="A717" s="3498" t="s">
        <v>1391</v>
      </c>
      <c r="B717" s="3499"/>
      <c r="C717" s="1257">
        <v>42513</v>
      </c>
      <c r="D717" s="1257">
        <v>42514</v>
      </c>
      <c r="E717" s="1257">
        <v>42515</v>
      </c>
      <c r="F717" s="1257">
        <v>42516</v>
      </c>
      <c r="G717" s="1257">
        <v>42517</v>
      </c>
      <c r="H717" s="1257">
        <v>42518</v>
      </c>
      <c r="I717" s="1257">
        <v>42519</v>
      </c>
      <c r="J717" s="1257">
        <v>42520</v>
      </c>
      <c r="K717" s="1257">
        <v>42521</v>
      </c>
      <c r="L717" s="1257">
        <v>42522</v>
      </c>
      <c r="M717" s="1257">
        <v>42523</v>
      </c>
      <c r="N717" s="1257">
        <v>42524</v>
      </c>
      <c r="O717" s="1257">
        <v>42525</v>
      </c>
      <c r="P717" s="1257">
        <v>42526</v>
      </c>
      <c r="Q717" s="1257">
        <v>42527</v>
      </c>
      <c r="R717" s="1257">
        <v>42528</v>
      </c>
      <c r="S717" s="1257">
        <v>42529</v>
      </c>
      <c r="T717" s="1257">
        <v>42530</v>
      </c>
      <c r="U717" s="1257">
        <v>42531</v>
      </c>
      <c r="V717" s="1257">
        <v>42532</v>
      </c>
      <c r="W717" s="1257">
        <v>42533</v>
      </c>
      <c r="X717" s="1257">
        <v>42534</v>
      </c>
      <c r="Y717" s="1257">
        <v>42535</v>
      </c>
      <c r="Z717" s="1257">
        <v>42536</v>
      </c>
      <c r="AA717" s="1257">
        <v>42537</v>
      </c>
      <c r="AB717" s="1257">
        <v>42538</v>
      </c>
      <c r="AC717" s="1257">
        <v>42539</v>
      </c>
      <c r="AD717" s="1257">
        <v>42540</v>
      </c>
      <c r="AE717" s="1257">
        <v>42541</v>
      </c>
      <c r="AF717" s="1257">
        <v>42542</v>
      </c>
      <c r="AG717" s="1257">
        <v>42543</v>
      </c>
      <c r="AH717" s="1257">
        <v>42544</v>
      </c>
      <c r="AI717" s="1257">
        <v>42545</v>
      </c>
      <c r="AJ717" s="1257">
        <v>42546</v>
      </c>
      <c r="AK717" s="1257">
        <v>42547</v>
      </c>
    </row>
    <row r="718" spans="1:39" ht="39.950000000000003" customHeight="1" x14ac:dyDescent="0.2">
      <c r="A718" s="3500" t="s">
        <v>6971</v>
      </c>
      <c r="B718" s="3500"/>
      <c r="C718" s="3624" t="s">
        <v>8006</v>
      </c>
      <c r="D718" s="3625"/>
      <c r="E718" s="1518" t="s">
        <v>8014</v>
      </c>
      <c r="F718" s="3775" t="s">
        <v>8005</v>
      </c>
      <c r="G718" s="3776"/>
      <c r="H718" s="3663"/>
      <c r="I718" s="3664"/>
      <c r="J718" s="3773" t="s">
        <v>8026</v>
      </c>
      <c r="K718" s="3774"/>
      <c r="L718" s="1395"/>
      <c r="M718" s="1395"/>
      <c r="N718" s="1395"/>
      <c r="O718" s="3663"/>
      <c r="P718" s="3664"/>
      <c r="Q718" s="1541" t="s">
        <v>8037</v>
      </c>
      <c r="R718" s="3621" t="s">
        <v>8044</v>
      </c>
      <c r="S718" s="3622"/>
      <c r="T718" s="3622"/>
      <c r="U718" s="3623"/>
      <c r="V718" s="3663"/>
      <c r="W718" s="3664"/>
      <c r="X718" s="3621" t="s">
        <v>8045</v>
      </c>
      <c r="Y718" s="3622"/>
      <c r="Z718" s="3622"/>
      <c r="AA718" s="3622"/>
      <c r="AB718" s="3623"/>
      <c r="AC718" s="3663"/>
      <c r="AD718" s="3664"/>
      <c r="AE718" s="5331" t="s">
        <v>8054</v>
      </c>
      <c r="AF718" s="5332"/>
      <c r="AG718" s="5332"/>
      <c r="AH718" s="3810" t="s">
        <v>8048</v>
      </c>
      <c r="AI718" s="3811"/>
      <c r="AJ718" s="3184"/>
      <c r="AK718" s="3184"/>
    </row>
    <row r="719" spans="1:39" ht="39.950000000000003" customHeight="1" x14ac:dyDescent="0.2">
      <c r="A719" s="3352" t="s">
        <v>7304</v>
      </c>
      <c r="B719" s="3353"/>
      <c r="C719" s="3386" t="s">
        <v>5904</v>
      </c>
      <c r="D719" s="3387"/>
      <c r="E719" s="3387"/>
      <c r="F719" s="3387"/>
      <c r="G719" s="3388"/>
      <c r="H719" s="3663"/>
      <c r="I719" s="3664"/>
      <c r="J719" s="3386" t="s">
        <v>5904</v>
      </c>
      <c r="K719" s="3387"/>
      <c r="L719" s="3387"/>
      <c r="M719" s="3387"/>
      <c r="N719" s="3388"/>
      <c r="O719" s="3663"/>
      <c r="P719" s="3664"/>
      <c r="Q719" s="3386" t="s">
        <v>5904</v>
      </c>
      <c r="R719" s="3387"/>
      <c r="S719" s="3387"/>
      <c r="T719" s="3387"/>
      <c r="U719" s="3388"/>
      <c r="V719" s="3663"/>
      <c r="W719" s="3664"/>
      <c r="X719" s="3386" t="s">
        <v>5904</v>
      </c>
      <c r="Y719" s="3387"/>
      <c r="Z719" s="3387"/>
      <c r="AA719" s="3387"/>
      <c r="AB719" s="3388"/>
      <c r="AC719" s="3663"/>
      <c r="AD719" s="3664"/>
      <c r="AE719" s="3386" t="s">
        <v>5904</v>
      </c>
      <c r="AF719" s="3387"/>
      <c r="AG719" s="3387"/>
      <c r="AH719" s="3387"/>
      <c r="AI719" s="3388"/>
      <c r="AJ719" s="3184"/>
      <c r="AK719" s="3184"/>
    </row>
    <row r="720" spans="1:39" ht="39.950000000000003" customHeight="1" x14ac:dyDescent="0.2">
      <c r="A720" s="3362" t="s">
        <v>7326</v>
      </c>
      <c r="B720" s="3363"/>
      <c r="C720" s="1116"/>
      <c r="D720" s="1116"/>
      <c r="E720" s="3739" t="s">
        <v>8015</v>
      </c>
      <c r="F720" s="3740"/>
      <c r="G720" s="1526" t="s">
        <v>8016</v>
      </c>
      <c r="H720" s="3663"/>
      <c r="I720" s="3664"/>
      <c r="J720" s="3770" t="s">
        <v>8042</v>
      </c>
      <c r="K720" s="3771"/>
      <c r="L720" s="3771"/>
      <c r="M720" s="3772"/>
      <c r="N720" s="80"/>
      <c r="O720" s="3663"/>
      <c r="P720" s="3664"/>
      <c r="Q720" s="1270"/>
      <c r="R720" s="80"/>
      <c r="S720" s="3649" t="s">
        <v>8049</v>
      </c>
      <c r="T720" s="3650"/>
      <c r="U720" s="3651"/>
      <c r="V720" s="3663"/>
      <c r="W720" s="3664"/>
      <c r="X720" s="3607" t="s">
        <v>8050</v>
      </c>
      <c r="Y720" s="3608"/>
      <c r="Z720" s="3608"/>
      <c r="AA720" s="3602" t="s">
        <v>8066</v>
      </c>
      <c r="AB720" s="3603"/>
      <c r="AC720" s="3663"/>
      <c r="AD720" s="3664"/>
      <c r="AE720" s="3786" t="s">
        <v>8051</v>
      </c>
      <c r="AF720" s="3787"/>
      <c r="AG720" s="3787"/>
      <c r="AH720" s="3787"/>
      <c r="AI720" s="3788"/>
      <c r="AJ720" s="3184"/>
      <c r="AK720" s="3184"/>
    </row>
    <row r="721" spans="1:39" ht="39.950000000000003" customHeight="1" x14ac:dyDescent="0.2">
      <c r="A721" s="3352" t="s">
        <v>7653</v>
      </c>
      <c r="B721" s="3353"/>
      <c r="C721" s="3655" t="s">
        <v>7965</v>
      </c>
      <c r="D721" s="3656"/>
      <c r="E721" s="1528" t="s">
        <v>6870</v>
      </c>
      <c r="F721" s="3657" t="s">
        <v>8029</v>
      </c>
      <c r="G721" s="3658"/>
      <c r="H721" s="3663"/>
      <c r="I721" s="3664"/>
      <c r="J721" s="3635" t="s">
        <v>8022</v>
      </c>
      <c r="K721" s="3636"/>
      <c r="L721" s="3829" t="s">
        <v>8037</v>
      </c>
      <c r="M721" s="3831"/>
      <c r="N721" s="80"/>
      <c r="O721" s="3663"/>
      <c r="P721" s="3664"/>
      <c r="Q721" s="1270"/>
      <c r="R721" s="80"/>
      <c r="S721" s="3741" t="s">
        <v>8053</v>
      </c>
      <c r="T721" s="3742"/>
      <c r="U721" s="1542" t="s">
        <v>8058</v>
      </c>
      <c r="V721" s="3663"/>
      <c r="W721" s="3664"/>
      <c r="X721" s="97"/>
      <c r="Y721" s="97"/>
      <c r="Z721" s="97"/>
      <c r="AA721" s="97"/>
      <c r="AB721" s="80"/>
      <c r="AC721" s="3663"/>
      <c r="AD721" s="3664"/>
      <c r="AE721" s="1559" t="s">
        <v>8069</v>
      </c>
      <c r="AF721" s="3613" t="s">
        <v>8070</v>
      </c>
      <c r="AG721" s="3614"/>
      <c r="AH721" s="3614"/>
      <c r="AI721" s="3615"/>
      <c r="AJ721" s="3184"/>
      <c r="AK721" s="3184"/>
    </row>
    <row r="722" spans="1:39" ht="39.950000000000003" customHeight="1" x14ac:dyDescent="0.2">
      <c r="A722" s="3352" t="s">
        <v>7330</v>
      </c>
      <c r="B722" s="3353"/>
      <c r="C722" s="3659" t="s">
        <v>8007</v>
      </c>
      <c r="D722" s="3660"/>
      <c r="E722" s="1380"/>
      <c r="F722" s="1380"/>
      <c r="G722" s="1380"/>
      <c r="H722" s="3663"/>
      <c r="I722" s="3664"/>
      <c r="J722" s="31"/>
      <c r="K722" s="80"/>
      <c r="L722" s="97"/>
      <c r="M722" s="3637" t="s">
        <v>8034</v>
      </c>
      <c r="N722" s="3638"/>
      <c r="O722" s="3663"/>
      <c r="P722" s="3664"/>
      <c r="Q722" s="3637" t="s">
        <v>8041</v>
      </c>
      <c r="R722" s="5265"/>
      <c r="S722" s="3638"/>
      <c r="T722" s="97"/>
      <c r="U722" s="80"/>
      <c r="V722" s="3663"/>
      <c r="W722" s="3664"/>
      <c r="X722" s="97"/>
      <c r="Y722" s="97"/>
      <c r="Z722" s="97"/>
      <c r="AA722" s="3768" t="s">
        <v>8061</v>
      </c>
      <c r="AB722" s="3769"/>
      <c r="AC722" s="3663"/>
      <c r="AD722" s="3664"/>
      <c r="AE722" s="5326" t="s">
        <v>8067</v>
      </c>
      <c r="AF722" s="5327"/>
      <c r="AG722" s="5327"/>
      <c r="AH722" s="5327"/>
      <c r="AI722" s="5328"/>
      <c r="AJ722" s="3184"/>
      <c r="AK722" s="3184"/>
    </row>
    <row r="723" spans="1:39" ht="39.950000000000003" customHeight="1" x14ac:dyDescent="0.2">
      <c r="A723" s="3376" t="s">
        <v>7338</v>
      </c>
      <c r="B723" s="3377"/>
      <c r="C723" s="80"/>
      <c r="D723" s="80"/>
      <c r="E723" s="97"/>
      <c r="F723" s="97"/>
      <c r="G723" s="80"/>
      <c r="H723" s="3663"/>
      <c r="I723" s="3664"/>
      <c r="J723" s="80"/>
      <c r="K723" s="80"/>
      <c r="L723" s="97"/>
      <c r="M723" s="97"/>
      <c r="N723" s="80"/>
      <c r="O723" s="3663"/>
      <c r="P723" s="3664"/>
      <c r="Q723" s="1270"/>
      <c r="R723" s="80"/>
      <c r="S723" s="97"/>
      <c r="T723" s="97"/>
      <c r="U723" s="80"/>
      <c r="V723" s="3663"/>
      <c r="W723" s="3664"/>
      <c r="X723" s="1270"/>
      <c r="Y723" s="80"/>
      <c r="Z723" s="97"/>
      <c r="AA723" s="97"/>
      <c r="AB723" s="80"/>
      <c r="AC723" s="3663"/>
      <c r="AD723" s="3664"/>
      <c r="AE723" s="1270"/>
      <c r="AF723" s="80"/>
      <c r="AG723" s="97"/>
      <c r="AH723" s="97"/>
      <c r="AI723" s="80"/>
      <c r="AJ723" s="3184"/>
      <c r="AK723" s="3184"/>
    </row>
    <row r="724" spans="1:39" ht="39.950000000000003" customHeight="1" x14ac:dyDescent="0.2">
      <c r="A724" s="3496" t="s">
        <v>7348</v>
      </c>
      <c r="B724" s="3497"/>
      <c r="C724" s="80"/>
      <c r="D724" s="80"/>
      <c r="E724" s="97"/>
      <c r="F724" s="97"/>
      <c r="G724" s="80"/>
      <c r="H724" s="3663"/>
      <c r="I724" s="3664"/>
      <c r="J724" s="80"/>
      <c r="K724" s="80"/>
      <c r="L724" s="97"/>
      <c r="M724" s="97"/>
      <c r="N724" s="80"/>
      <c r="O724" s="3663"/>
      <c r="P724" s="3664"/>
      <c r="Q724" s="1270"/>
      <c r="R724" s="80"/>
      <c r="S724" s="97"/>
      <c r="T724" s="97"/>
      <c r="U724" s="80"/>
      <c r="V724" s="3663"/>
      <c r="W724" s="3664"/>
      <c r="X724" s="1270"/>
      <c r="Y724" s="80"/>
      <c r="Z724" s="97"/>
      <c r="AA724" s="97"/>
      <c r="AB724" s="80"/>
      <c r="AC724" s="3663"/>
      <c r="AD724" s="3664"/>
      <c r="AE724" s="1270"/>
      <c r="AF724" s="80"/>
      <c r="AG724" s="97"/>
      <c r="AH724" s="97"/>
      <c r="AI724" s="80"/>
      <c r="AJ724" s="3184"/>
      <c r="AK724" s="3184"/>
    </row>
    <row r="725" spans="1:39" ht="39.950000000000003" customHeight="1" x14ac:dyDescent="0.2">
      <c r="A725" s="3396" t="s">
        <v>7334</v>
      </c>
      <c r="B725" s="3397"/>
      <c r="C725" s="3371" t="s">
        <v>2842</v>
      </c>
      <c r="D725" s="3372"/>
      <c r="E725" s="3372"/>
      <c r="F725" s="3372"/>
      <c r="G725" s="3373"/>
      <c r="H725" s="3663"/>
      <c r="I725" s="3664"/>
      <c r="J725" s="3371" t="s">
        <v>2842</v>
      </c>
      <c r="K725" s="3372"/>
      <c r="L725" s="3372"/>
      <c r="M725" s="3372"/>
      <c r="N725" s="3373"/>
      <c r="O725" s="3663"/>
      <c r="P725" s="3664"/>
      <c r="Q725" s="3371" t="s">
        <v>2842</v>
      </c>
      <c r="R725" s="3372"/>
      <c r="S725" s="3372"/>
      <c r="T725" s="3372"/>
      <c r="U725" s="3373"/>
      <c r="V725" s="3663"/>
      <c r="W725" s="3664"/>
      <c r="X725" s="3371" t="s">
        <v>2842</v>
      </c>
      <c r="Y725" s="3372"/>
      <c r="Z725" s="3372"/>
      <c r="AA725" s="3372"/>
      <c r="AB725" s="3373"/>
      <c r="AC725" s="3663"/>
      <c r="AD725" s="3664"/>
      <c r="AE725" s="3371" t="s">
        <v>2842</v>
      </c>
      <c r="AF725" s="3372"/>
      <c r="AG725" s="3372"/>
      <c r="AH725" s="3372"/>
      <c r="AI725" s="3373"/>
      <c r="AJ725" s="3184"/>
      <c r="AK725" s="3184"/>
    </row>
    <row r="726" spans="1:39" ht="39.950000000000003" customHeight="1" x14ac:dyDescent="0.2">
      <c r="A726" s="3362" t="s">
        <v>7337</v>
      </c>
      <c r="B726" s="3363"/>
      <c r="C726" s="3354" t="s">
        <v>4485</v>
      </c>
      <c r="D726" s="3355"/>
      <c r="E726" s="3355"/>
      <c r="F726" s="3355"/>
      <c r="G726" s="3356"/>
      <c r="H726" s="3663"/>
      <c r="I726" s="3664"/>
      <c r="J726" s="3354" t="s">
        <v>4485</v>
      </c>
      <c r="K726" s="3355"/>
      <c r="L726" s="3355"/>
      <c r="M726" s="3355"/>
      <c r="N726" s="3356"/>
      <c r="O726" s="3663"/>
      <c r="P726" s="3664"/>
      <c r="Q726" s="3354" t="s">
        <v>4485</v>
      </c>
      <c r="R726" s="3355"/>
      <c r="S726" s="3355"/>
      <c r="T726" s="3355"/>
      <c r="U726" s="3356"/>
      <c r="V726" s="3663"/>
      <c r="W726" s="3664"/>
      <c r="X726" s="3354" t="s">
        <v>4485</v>
      </c>
      <c r="Y726" s="3355"/>
      <c r="Z726" s="3355"/>
      <c r="AA726" s="3355"/>
      <c r="AB726" s="3356"/>
      <c r="AC726" s="3663"/>
      <c r="AD726" s="3664"/>
      <c r="AE726" s="3354" t="s">
        <v>4485</v>
      </c>
      <c r="AF726" s="3355"/>
      <c r="AG726" s="3355"/>
      <c r="AH726" s="3355"/>
      <c r="AI726" s="3356"/>
      <c r="AJ726" s="3184"/>
      <c r="AK726" s="3184"/>
    </row>
    <row r="727" spans="1:39" ht="39.950000000000003" customHeight="1" x14ac:dyDescent="0.2">
      <c r="A727" s="3481" t="s">
        <v>7333</v>
      </c>
      <c r="B727" s="3482"/>
      <c r="C727" s="1270"/>
      <c r="D727" s="80"/>
      <c r="E727" s="97"/>
      <c r="F727" s="97"/>
      <c r="G727" s="80"/>
      <c r="H727" s="3663"/>
      <c r="I727" s="3664"/>
      <c r="J727" s="1270"/>
      <c r="K727" s="80"/>
      <c r="L727" s="97"/>
      <c r="M727" s="97"/>
      <c r="N727" s="80"/>
      <c r="O727" s="3663"/>
      <c r="P727" s="3664"/>
      <c r="Q727" s="1270"/>
      <c r="R727" s="80"/>
      <c r="S727" s="97"/>
      <c r="T727" s="97"/>
      <c r="U727" s="80"/>
      <c r="V727" s="3663"/>
      <c r="W727" s="3664"/>
      <c r="X727" s="1270"/>
      <c r="Y727" s="80"/>
      <c r="Z727" s="97"/>
      <c r="AA727" s="97"/>
      <c r="AB727" s="80"/>
      <c r="AC727" s="3663"/>
      <c r="AD727" s="3664"/>
      <c r="AE727" s="1270"/>
      <c r="AF727" s="80"/>
      <c r="AG727" s="97"/>
      <c r="AH727" s="97"/>
      <c r="AI727" s="80"/>
      <c r="AJ727" s="3184"/>
      <c r="AK727" s="3184"/>
    </row>
    <row r="728" spans="1:39" ht="39.950000000000003" customHeight="1" x14ac:dyDescent="0.2">
      <c r="A728" s="3374" t="s">
        <v>7335</v>
      </c>
      <c r="B728" s="3375"/>
      <c r="C728" s="1270"/>
      <c r="D728" s="80"/>
      <c r="E728" s="97"/>
      <c r="F728" s="97"/>
      <c r="G728" s="80"/>
      <c r="H728" s="3663"/>
      <c r="I728" s="3664"/>
      <c r="J728" s="1270"/>
      <c r="K728" s="80"/>
      <c r="L728" s="97"/>
      <c r="M728" s="97"/>
      <c r="N728" s="80"/>
      <c r="O728" s="3663"/>
      <c r="P728" s="3664"/>
      <c r="Q728" s="1270"/>
      <c r="R728" s="80"/>
      <c r="S728" s="97"/>
      <c r="T728" s="97"/>
      <c r="U728" s="80"/>
      <c r="V728" s="3663"/>
      <c r="W728" s="3664"/>
      <c r="X728" s="1270"/>
      <c r="Y728" s="80"/>
      <c r="Z728" s="97"/>
      <c r="AA728" s="97"/>
      <c r="AB728" s="80"/>
      <c r="AC728" s="3663"/>
      <c r="AD728" s="3664"/>
      <c r="AE728" s="1270"/>
      <c r="AF728" s="80"/>
      <c r="AG728" s="97"/>
      <c r="AH728" s="97"/>
      <c r="AI728" s="80"/>
      <c r="AJ728" s="3184"/>
      <c r="AK728" s="3184"/>
    </row>
    <row r="729" spans="1:39" ht="39.950000000000003" customHeight="1" x14ac:dyDescent="0.2">
      <c r="A729" s="3481" t="s">
        <v>7336</v>
      </c>
      <c r="B729" s="3482"/>
      <c r="C729" s="3528">
        <v>136900</v>
      </c>
      <c r="D729" s="3529"/>
      <c r="E729" s="3529"/>
      <c r="F729" s="3529"/>
      <c r="G729" s="3530"/>
      <c r="H729" s="3663"/>
      <c r="I729" s="3664"/>
      <c r="J729" s="3528">
        <v>136900</v>
      </c>
      <c r="K729" s="3529"/>
      <c r="L729" s="3529"/>
      <c r="M729" s="3529"/>
      <c r="N729" s="3530"/>
      <c r="O729" s="3663"/>
      <c r="P729" s="3664"/>
      <c r="Q729" s="3528">
        <v>136900</v>
      </c>
      <c r="R729" s="3529"/>
      <c r="S729" s="3529"/>
      <c r="T729" s="3529"/>
      <c r="U729" s="3530"/>
      <c r="V729" s="3663"/>
      <c r="W729" s="3664"/>
      <c r="X729" s="3528">
        <v>136900</v>
      </c>
      <c r="Y729" s="3529"/>
      <c r="Z729" s="3529"/>
      <c r="AA729" s="3529"/>
      <c r="AB729" s="3530"/>
      <c r="AC729" s="3663"/>
      <c r="AD729" s="3664"/>
      <c r="AE729" s="3528">
        <v>136900</v>
      </c>
      <c r="AF729" s="3529"/>
      <c r="AG729" s="3529"/>
      <c r="AH729" s="3529"/>
      <c r="AI729" s="3530"/>
      <c r="AJ729" s="3184"/>
      <c r="AK729" s="3184"/>
    </row>
    <row r="730" spans="1:39" ht="39.950000000000003" customHeight="1" x14ac:dyDescent="0.2">
      <c r="A730" s="3374" t="s">
        <v>7339</v>
      </c>
      <c r="B730" s="3375"/>
      <c r="C730" s="1270"/>
      <c r="D730" s="80"/>
      <c r="E730" s="97"/>
      <c r="F730" s="97"/>
      <c r="G730" s="80"/>
      <c r="H730" s="3663"/>
      <c r="I730" s="3664"/>
      <c r="J730" s="1270"/>
      <c r="K730" s="80"/>
      <c r="L730" s="97"/>
      <c r="M730" s="97"/>
      <c r="N730" s="80"/>
      <c r="O730" s="3663"/>
      <c r="P730" s="3664"/>
      <c r="Q730" s="1270"/>
      <c r="R730" s="80"/>
      <c r="S730" s="97"/>
      <c r="T730" s="97"/>
      <c r="U730" s="80"/>
      <c r="V730" s="3663"/>
      <c r="W730" s="3664"/>
      <c r="X730" s="1270"/>
      <c r="Y730" s="80"/>
      <c r="Z730" s="97"/>
      <c r="AA730" s="97"/>
      <c r="AB730" s="80"/>
      <c r="AC730" s="3663"/>
      <c r="AD730" s="3664"/>
      <c r="AE730" s="1270"/>
      <c r="AF730" s="80"/>
      <c r="AG730" s="97"/>
      <c r="AH730" s="97"/>
      <c r="AI730" s="80"/>
      <c r="AJ730" s="3184"/>
      <c r="AK730" s="3184"/>
    </row>
    <row r="731" spans="1:39" ht="39.950000000000003" customHeight="1" x14ac:dyDescent="0.2">
      <c r="A731" s="3374" t="s">
        <v>7328</v>
      </c>
      <c r="B731" s="3375"/>
      <c r="C731" s="1270"/>
      <c r="D731" s="80"/>
      <c r="E731" s="97"/>
      <c r="F731" s="97"/>
      <c r="G731" s="80"/>
      <c r="H731" s="3663"/>
      <c r="I731" s="3664"/>
      <c r="J731" s="1270"/>
      <c r="K731" s="80"/>
      <c r="L731" s="97"/>
      <c r="M731" s="97"/>
      <c r="N731" s="80"/>
      <c r="O731" s="3663"/>
      <c r="P731" s="3664"/>
      <c r="Q731" s="1270"/>
      <c r="R731" s="80"/>
      <c r="S731" s="97"/>
      <c r="T731" s="97"/>
      <c r="U731" s="80"/>
      <c r="V731" s="3663"/>
      <c r="W731" s="3664"/>
      <c r="X731" s="1270"/>
      <c r="Y731" s="80"/>
      <c r="Z731" s="97"/>
      <c r="AA731" s="97"/>
      <c r="AB731" s="80"/>
      <c r="AC731" s="3663"/>
      <c r="AD731" s="3664"/>
      <c r="AE731" s="1270"/>
      <c r="AF731" s="80"/>
      <c r="AG731" s="97"/>
      <c r="AH731" s="97"/>
      <c r="AI731" s="80"/>
      <c r="AJ731" s="3184"/>
      <c r="AK731" s="3184"/>
    </row>
    <row r="732" spans="1:39" ht="39.950000000000003" customHeight="1" x14ac:dyDescent="0.2">
      <c r="A732" s="3374" t="s">
        <v>7329</v>
      </c>
      <c r="B732" s="3375"/>
      <c r="C732" s="1270"/>
      <c r="D732" s="80"/>
      <c r="E732" s="97"/>
      <c r="F732" s="97"/>
      <c r="G732" s="80"/>
      <c r="H732" s="3663"/>
      <c r="I732" s="3664"/>
      <c r="J732" s="1270"/>
      <c r="K732" s="80"/>
      <c r="L732" s="97"/>
      <c r="M732" s="97"/>
      <c r="N732" s="80"/>
      <c r="O732" s="3663"/>
      <c r="P732" s="3664"/>
      <c r="Q732" s="1270"/>
      <c r="R732" s="80"/>
      <c r="S732" s="97"/>
      <c r="T732" s="97"/>
      <c r="U732" s="80"/>
      <c r="V732" s="3663"/>
      <c r="W732" s="3664"/>
      <c r="X732" s="1270"/>
      <c r="Y732" s="80"/>
      <c r="Z732" s="97"/>
      <c r="AA732" s="97"/>
      <c r="AB732" s="80"/>
      <c r="AC732" s="3663"/>
      <c r="AD732" s="3664"/>
      <c r="AE732" s="1270"/>
      <c r="AF732" s="80"/>
      <c r="AG732" s="97"/>
      <c r="AH732" s="97"/>
      <c r="AI732" s="80"/>
      <c r="AJ732" s="3184"/>
      <c r="AK732" s="3184"/>
      <c r="AL732" s="3407" t="s">
        <v>7595</v>
      </c>
      <c r="AM732" s="3408"/>
    </row>
    <row r="733" spans="1:39" ht="39.950000000000003" customHeight="1" x14ac:dyDescent="0.2">
      <c r="A733" s="3374" t="s">
        <v>7331</v>
      </c>
      <c r="B733" s="3375"/>
      <c r="C733" s="3599" t="s">
        <v>5420</v>
      </c>
      <c r="D733" s="3600"/>
      <c r="E733" s="3600"/>
      <c r="F733" s="3600"/>
      <c r="G733" s="3601"/>
      <c r="H733" s="3663"/>
      <c r="I733" s="3664"/>
      <c r="J733" s="3599" t="s">
        <v>5420</v>
      </c>
      <c r="K733" s="3600"/>
      <c r="L733" s="3600"/>
      <c r="M733" s="3600"/>
      <c r="N733" s="3601"/>
      <c r="O733" s="3663"/>
      <c r="P733" s="3664"/>
      <c r="Q733" s="3599" t="s">
        <v>5420</v>
      </c>
      <c r="R733" s="3600"/>
      <c r="S733" s="3600"/>
      <c r="T733" s="3600"/>
      <c r="U733" s="3601"/>
      <c r="V733" s="3663"/>
      <c r="W733" s="3664"/>
      <c r="X733" s="3599" t="s">
        <v>5420</v>
      </c>
      <c r="Y733" s="3600"/>
      <c r="Z733" s="3600"/>
      <c r="AA733" s="3600"/>
      <c r="AB733" s="3601"/>
      <c r="AC733" s="3663"/>
      <c r="AD733" s="3664"/>
      <c r="AE733" s="3599" t="s">
        <v>5420</v>
      </c>
      <c r="AF733" s="3600"/>
      <c r="AG733" s="3600"/>
      <c r="AH733" s="3600"/>
      <c r="AI733" s="3601"/>
      <c r="AJ733" s="3184"/>
      <c r="AK733" s="3184"/>
      <c r="AL733" s="3409" t="s">
        <v>7594</v>
      </c>
      <c r="AM733" s="3410"/>
    </row>
    <row r="734" spans="1:39" ht="39.950000000000003" customHeight="1" thickBot="1" x14ac:dyDescent="0.25">
      <c r="A734" s="3479" t="s">
        <v>7332</v>
      </c>
      <c r="B734" s="3480"/>
      <c r="C734" s="3604" t="s">
        <v>7837</v>
      </c>
      <c r="D734" s="3605"/>
      <c r="E734" s="3605"/>
      <c r="F734" s="3605"/>
      <c r="G734" s="3606"/>
      <c r="H734" s="3663"/>
      <c r="I734" s="3664"/>
      <c r="J734" s="3528">
        <v>136900</v>
      </c>
      <c r="K734" s="3529"/>
      <c r="L734" s="3529"/>
      <c r="M734" s="3529"/>
      <c r="N734" s="3530"/>
      <c r="O734" s="3663"/>
      <c r="P734" s="3664"/>
      <c r="Q734" s="3528">
        <v>136900</v>
      </c>
      <c r="R734" s="3529"/>
      <c r="S734" s="3529"/>
      <c r="T734" s="3529"/>
      <c r="U734" s="3530"/>
      <c r="V734" s="3663"/>
      <c r="W734" s="3664"/>
      <c r="X734" s="3528">
        <v>136900</v>
      </c>
      <c r="Y734" s="3529"/>
      <c r="Z734" s="3529"/>
      <c r="AA734" s="3529"/>
      <c r="AB734" s="3530"/>
      <c r="AC734" s="3663"/>
      <c r="AD734" s="3664"/>
      <c r="AE734" s="3528">
        <v>136900</v>
      </c>
      <c r="AF734" s="3529"/>
      <c r="AG734" s="3529"/>
      <c r="AH734" s="3529"/>
      <c r="AI734" s="3530"/>
      <c r="AJ734" s="3184"/>
      <c r="AK734" s="3184"/>
      <c r="AL734" s="3447" t="s">
        <v>7593</v>
      </c>
      <c r="AM734" s="3448"/>
    </row>
    <row r="735" spans="1:39" ht="39.950000000000003" customHeight="1" thickTop="1" thickBot="1" x14ac:dyDescent="0.25">
      <c r="A735" s="1355">
        <v>1</v>
      </c>
      <c r="B735" s="1356" t="s">
        <v>5497</v>
      </c>
      <c r="C735" s="3552" t="s">
        <v>7746</v>
      </c>
      <c r="D735" s="3552"/>
      <c r="E735" s="3553"/>
      <c r="F735" s="286"/>
      <c r="G735" s="1291"/>
      <c r="H735" s="3663"/>
      <c r="I735" s="3664"/>
      <c r="K735" s="3349" t="s">
        <v>8030</v>
      </c>
      <c r="L735" s="3350"/>
      <c r="M735" s="3351"/>
      <c r="N735" s="1534" t="s">
        <v>7749</v>
      </c>
      <c r="O735" s="3663"/>
      <c r="P735" s="3664"/>
      <c r="Q735" s="5247" t="s">
        <v>7749</v>
      </c>
      <c r="R735" s="5248"/>
      <c r="S735" s="1535"/>
      <c r="T735" s="1536"/>
      <c r="U735" s="1291"/>
      <c r="V735" s="3663"/>
      <c r="W735" s="3664"/>
      <c r="X735" s="5242" t="s">
        <v>7843</v>
      </c>
      <c r="Y735" s="5243"/>
      <c r="Z735" s="5244"/>
      <c r="AA735" s="3590" t="s">
        <v>8068</v>
      </c>
      <c r="AB735" s="5280"/>
      <c r="AC735" s="3663"/>
      <c r="AD735" s="3664"/>
      <c r="AE735" s="1558" t="s">
        <v>8068</v>
      </c>
      <c r="AF735" s="1557"/>
      <c r="AG735" s="3807" t="s">
        <v>7156</v>
      </c>
      <c r="AH735" s="3808"/>
      <c r="AI735" s="3809"/>
      <c r="AJ735" s="3184"/>
      <c r="AK735" s="3184"/>
    </row>
    <row r="736" spans="1:39" ht="39.950000000000003" customHeight="1" thickBot="1" x14ac:dyDescent="0.25">
      <c r="A736" s="824">
        <v>2</v>
      </c>
      <c r="B736" s="824" t="s">
        <v>5497</v>
      </c>
      <c r="C736" s="804"/>
      <c r="D736" s="3737" t="s">
        <v>7994</v>
      </c>
      <c r="E736" s="3738"/>
      <c r="F736" s="3737" t="s">
        <v>7994</v>
      </c>
      <c r="G736" s="3738"/>
      <c r="H736" s="3663"/>
      <c r="I736" s="3664"/>
      <c r="M736" s="3588" t="s">
        <v>8027</v>
      </c>
      <c r="N736" s="3589"/>
      <c r="O736" s="3663"/>
      <c r="P736" s="3664"/>
      <c r="Q736" s="1529" t="s">
        <v>8027</v>
      </c>
      <c r="R736" s="3829" t="s">
        <v>8037</v>
      </c>
      <c r="S736" s="3830"/>
      <c r="T736" s="3831"/>
      <c r="U736" s="214"/>
      <c r="V736" s="3663"/>
      <c r="W736" s="3664"/>
      <c r="X736" s="3531" t="s">
        <v>8063</v>
      </c>
      <c r="Y736" s="3532"/>
      <c r="Z736" s="3532"/>
      <c r="AA736" s="3949"/>
      <c r="AB736" s="858"/>
      <c r="AC736" s="3663"/>
      <c r="AD736" s="3664"/>
      <c r="AE736" s="12"/>
      <c r="AF736" s="3793" t="s">
        <v>8062</v>
      </c>
      <c r="AG736" s="3794"/>
      <c r="AH736" s="3795"/>
      <c r="AI736" s="12"/>
      <c r="AJ736" s="3184"/>
      <c r="AK736" s="3184"/>
    </row>
    <row r="737" spans="1:45" ht="39.950000000000003" customHeight="1" thickTop="1" thickBot="1" x14ac:dyDescent="0.25">
      <c r="A737" s="797"/>
      <c r="B737" s="809" t="s">
        <v>5498</v>
      </c>
      <c r="D737" s="1486" t="s">
        <v>7913</v>
      </c>
      <c r="E737" s="1490" t="s">
        <v>7912</v>
      </c>
      <c r="F737" s="1517" t="s">
        <v>7746</v>
      </c>
      <c r="G737" s="1527" t="s">
        <v>7994</v>
      </c>
      <c r="H737" s="3663"/>
      <c r="I737" s="3664"/>
      <c r="J737" s="1489" t="s">
        <v>7914</v>
      </c>
      <c r="N737" s="1531" t="s">
        <v>8031</v>
      </c>
      <c r="O737" s="3663"/>
      <c r="P737" s="3664"/>
      <c r="Q737" s="1517" t="s">
        <v>8032</v>
      </c>
      <c r="S737" s="872"/>
      <c r="T737" s="1530" t="s">
        <v>8028</v>
      </c>
      <c r="U737" s="1541" t="s">
        <v>8037</v>
      </c>
      <c r="V737" s="3663"/>
      <c r="W737" s="3664"/>
      <c r="Y737" s="1530" t="s">
        <v>8028</v>
      </c>
      <c r="AA737" s="1426" t="s">
        <v>7156</v>
      </c>
      <c r="AC737" s="3663"/>
      <c r="AD737" s="3664"/>
      <c r="AE737" s="1207" t="s">
        <v>8063</v>
      </c>
      <c r="AF737" s="1558" t="s">
        <v>8068</v>
      </c>
      <c r="AI737" s="1544" t="s">
        <v>8057</v>
      </c>
      <c r="AJ737" s="3184"/>
      <c r="AK737" s="3184"/>
    </row>
    <row r="738" spans="1:45" ht="39.950000000000003" customHeight="1" thickTop="1" thickBot="1" x14ac:dyDescent="0.25">
      <c r="A738" s="797"/>
      <c r="B738" s="824"/>
      <c r="E738" s="1520" t="s">
        <v>7911</v>
      </c>
      <c r="F738" s="1517" t="s">
        <v>7746</v>
      </c>
      <c r="H738" s="3663"/>
      <c r="I738" s="3664"/>
      <c r="O738" s="3663"/>
      <c r="P738" s="3664"/>
      <c r="R738" s="1529" t="s">
        <v>8027</v>
      </c>
      <c r="S738" s="3768" t="s">
        <v>8027</v>
      </c>
      <c r="T738" s="3769"/>
      <c r="V738" s="3663"/>
      <c r="W738" s="3664"/>
      <c r="X738" s="864"/>
      <c r="Y738" s="214"/>
      <c r="Z738" s="214"/>
      <c r="AA738" s="451"/>
      <c r="AB738" s="451"/>
      <c r="AC738" s="3663"/>
      <c r="AD738" s="3664"/>
      <c r="AJ738" s="3785"/>
      <c r="AK738" s="3785"/>
    </row>
    <row r="739" spans="1:45" ht="39.950000000000003" customHeight="1" thickBot="1" x14ac:dyDescent="0.25">
      <c r="A739" s="809"/>
      <c r="B739" s="950" t="s">
        <v>5499</v>
      </c>
      <c r="C739" s="1521" t="s">
        <v>7928</v>
      </c>
      <c r="D739" s="1522" t="s">
        <v>7918</v>
      </c>
      <c r="E739" s="3611" t="s">
        <v>7918</v>
      </c>
      <c r="F739" s="3611"/>
      <c r="G739" s="1523"/>
      <c r="H739" s="1524"/>
      <c r="I739" s="1525"/>
      <c r="J739" s="880"/>
      <c r="K739" s="105"/>
      <c r="L739" s="105"/>
      <c r="M739" s="105"/>
      <c r="N739" s="12"/>
      <c r="O739" s="1519"/>
      <c r="P739" s="1519"/>
      <c r="Q739" s="12"/>
      <c r="R739" s="12"/>
      <c r="T739" s="1533"/>
      <c r="U739" s="1532" t="s">
        <v>8027</v>
      </c>
      <c r="V739" s="1519"/>
      <c r="W739" s="1519"/>
      <c r="X739" s="1532" t="s">
        <v>8027</v>
      </c>
      <c r="Y739" s="12"/>
      <c r="Z739" s="12"/>
      <c r="AA739" s="12"/>
      <c r="AB739" s="12"/>
      <c r="AC739" s="1519"/>
      <c r="AD739" s="1519"/>
      <c r="AE739" s="12"/>
      <c r="AF739" s="12"/>
      <c r="AH739" s="12"/>
      <c r="AI739" s="12"/>
      <c r="AJ739" s="1519"/>
      <c r="AK739" s="1519"/>
    </row>
    <row r="740" spans="1:45" ht="39.950000000000003" customHeight="1" x14ac:dyDescent="0.2">
      <c r="A740" s="815"/>
      <c r="B740" s="822" t="s">
        <v>5500</v>
      </c>
      <c r="C740" s="3554" t="s">
        <v>8036</v>
      </c>
      <c r="D740" s="3555"/>
      <c r="E740" s="3592" t="s">
        <v>8065</v>
      </c>
      <c r="F740" s="3593"/>
      <c r="G740" s="3531" t="s">
        <v>8064</v>
      </c>
      <c r="H740" s="3532"/>
      <c r="I740" s="3532"/>
      <c r="J740" s="3741" t="s">
        <v>8053</v>
      </c>
      <c r="K740" s="3742"/>
      <c r="AK740" s="819"/>
    </row>
    <row r="741" spans="1:45" ht="39.950000000000003" customHeight="1" thickBot="1" x14ac:dyDescent="0.25">
      <c r="A741" s="818"/>
      <c r="B741" s="823"/>
    </row>
    <row r="742" spans="1:45" ht="39.950000000000003" customHeight="1" thickBot="1" x14ac:dyDescent="0.25">
      <c r="A742" s="3477"/>
      <c r="B742" s="3478"/>
      <c r="C742" s="3404" t="s">
        <v>7613</v>
      </c>
      <c r="D742" s="3405"/>
      <c r="E742" s="3405"/>
      <c r="F742" s="3405"/>
      <c r="G742" s="3405"/>
      <c r="H742" s="3405"/>
      <c r="I742" s="3406"/>
      <c r="J742" s="3404" t="s">
        <v>7614</v>
      </c>
      <c r="K742" s="3405"/>
      <c r="L742" s="3405"/>
      <c r="M742" s="3405"/>
      <c r="N742" s="3405"/>
      <c r="O742" s="3405"/>
      <c r="P742" s="3406"/>
      <c r="Q742" s="3404" t="s">
        <v>7615</v>
      </c>
      <c r="R742" s="3405"/>
      <c r="S742" s="3405"/>
      <c r="T742" s="3405"/>
      <c r="U742" s="3405"/>
      <c r="V742" s="3405"/>
      <c r="W742" s="3406"/>
      <c r="X742" s="3404" t="s">
        <v>7616</v>
      </c>
      <c r="Y742" s="3405"/>
      <c r="Z742" s="3405"/>
      <c r="AA742" s="3405"/>
      <c r="AB742" s="3405"/>
      <c r="AC742" s="3405"/>
      <c r="AD742" s="3406"/>
      <c r="AE742" s="3404" t="s">
        <v>7617</v>
      </c>
      <c r="AF742" s="3405"/>
      <c r="AG742" s="3405"/>
      <c r="AH742" s="3405"/>
      <c r="AI742" s="3405"/>
      <c r="AJ742" s="3405"/>
      <c r="AK742" s="3406"/>
    </row>
    <row r="743" spans="1:45" ht="39.950000000000003" customHeight="1" thickBot="1" x14ac:dyDescent="0.25">
      <c r="A743" s="3498" t="s">
        <v>1391</v>
      </c>
      <c r="B743" s="3499"/>
      <c r="C743" s="1257">
        <v>42548</v>
      </c>
      <c r="D743" s="1257">
        <v>42549</v>
      </c>
      <c r="E743" s="1257">
        <v>42550</v>
      </c>
      <c r="F743" s="1257">
        <v>42551</v>
      </c>
      <c r="G743" s="1257">
        <v>42552</v>
      </c>
      <c r="H743" s="1257">
        <v>42553</v>
      </c>
      <c r="I743" s="1257">
        <v>42554</v>
      </c>
      <c r="J743" s="1257">
        <v>42555</v>
      </c>
      <c r="K743" s="1257">
        <v>42556</v>
      </c>
      <c r="L743" s="1257">
        <v>42557</v>
      </c>
      <c r="M743" s="1257">
        <v>42558</v>
      </c>
      <c r="N743" s="1257">
        <v>42559</v>
      </c>
      <c r="O743" s="1257">
        <v>42560</v>
      </c>
      <c r="P743" s="1257">
        <v>42561</v>
      </c>
      <c r="Q743" s="1257">
        <v>42562</v>
      </c>
      <c r="R743" s="1257">
        <v>42563</v>
      </c>
      <c r="S743" s="1257">
        <v>42564</v>
      </c>
      <c r="T743" s="1257">
        <v>42565</v>
      </c>
      <c r="U743" s="1257">
        <v>42566</v>
      </c>
      <c r="V743" s="1257">
        <v>42567</v>
      </c>
      <c r="W743" s="1257">
        <v>42568</v>
      </c>
      <c r="X743" s="1257">
        <v>42569</v>
      </c>
      <c r="Y743" s="1257">
        <v>42570</v>
      </c>
      <c r="Z743" s="1257">
        <v>42571</v>
      </c>
      <c r="AA743" s="1257">
        <v>42572</v>
      </c>
      <c r="AB743" s="1257">
        <v>42573</v>
      </c>
      <c r="AC743" s="1257">
        <v>42574</v>
      </c>
      <c r="AD743" s="1257">
        <v>42575</v>
      </c>
      <c r="AE743" s="1257">
        <v>42576</v>
      </c>
      <c r="AF743" s="1257">
        <v>42577</v>
      </c>
      <c r="AG743" s="1257">
        <v>42578</v>
      </c>
      <c r="AH743" s="1257">
        <v>42579</v>
      </c>
      <c r="AI743" s="1257">
        <v>42580</v>
      </c>
      <c r="AJ743" s="1257">
        <v>42581</v>
      </c>
      <c r="AK743" s="1257">
        <v>42582</v>
      </c>
    </row>
    <row r="744" spans="1:45" ht="39.950000000000003" customHeight="1" x14ac:dyDescent="0.2">
      <c r="A744" s="3500" t="s">
        <v>6971</v>
      </c>
      <c r="B744" s="3500"/>
      <c r="C744" s="3594" t="s">
        <v>8055</v>
      </c>
      <c r="D744" s="3595"/>
      <c r="E744" s="3595"/>
      <c r="F744" s="97"/>
      <c r="G744" s="97"/>
      <c r="H744" s="3462"/>
      <c r="I744" s="3463"/>
      <c r="J744" s="97"/>
      <c r="K744" s="97"/>
      <c r="L744" s="97"/>
      <c r="M744" s="97"/>
      <c r="N744" s="97"/>
      <c r="O744" s="3462"/>
      <c r="P744" s="3463"/>
      <c r="Q744" s="1270"/>
      <c r="R744" s="80"/>
      <c r="S744" s="97"/>
      <c r="T744" s="1566" t="s">
        <v>8080</v>
      </c>
      <c r="U744" s="80"/>
      <c r="V744" s="3462"/>
      <c r="W744" s="3463"/>
      <c r="X744" s="1270"/>
      <c r="Y744" s="80"/>
      <c r="Z744" s="1567" t="s">
        <v>8084</v>
      </c>
      <c r="AA744" s="1566" t="s">
        <v>8080</v>
      </c>
      <c r="AB744" s="80"/>
      <c r="AC744" s="3462"/>
      <c r="AD744" s="3463"/>
      <c r="AE744" s="5323" t="s">
        <v>8093</v>
      </c>
      <c r="AF744" s="5324"/>
      <c r="AG744" s="5325"/>
      <c r="AH744" s="1572" t="s">
        <v>8037</v>
      </c>
      <c r="AI744" s="80"/>
      <c r="AJ744" s="3445"/>
      <c r="AK744" s="3445"/>
      <c r="AO744" s="5309" t="s">
        <v>8059</v>
      </c>
      <c r="AP744" s="5310"/>
      <c r="AQ744" s="5310"/>
      <c r="AR744" s="5311" t="s">
        <v>8060</v>
      </c>
      <c r="AS744" s="5312"/>
    </row>
    <row r="745" spans="1:45" ht="39.950000000000003" customHeight="1" x14ac:dyDescent="0.2">
      <c r="A745" s="3352" t="s">
        <v>7304</v>
      </c>
      <c r="B745" s="3353"/>
      <c r="C745" s="3386" t="s">
        <v>5904</v>
      </c>
      <c r="D745" s="3387"/>
      <c r="E745" s="3387"/>
      <c r="F745" s="3387"/>
      <c r="G745" s="3388"/>
      <c r="H745" s="3462"/>
      <c r="I745" s="3463"/>
      <c r="J745" s="3386" t="s">
        <v>5904</v>
      </c>
      <c r="K745" s="3387"/>
      <c r="L745" s="3387"/>
      <c r="M745" s="3387"/>
      <c r="N745" s="3388"/>
      <c r="O745" s="3462"/>
      <c r="P745" s="3463"/>
      <c r="Q745" s="3386" t="s">
        <v>5904</v>
      </c>
      <c r="R745" s="3387"/>
      <c r="S745" s="3387"/>
      <c r="T745" s="3387"/>
      <c r="U745" s="3388"/>
      <c r="V745" s="3462"/>
      <c r="W745" s="3463"/>
      <c r="X745" s="3386" t="s">
        <v>5904</v>
      </c>
      <c r="Y745" s="3387"/>
      <c r="Z745" s="3387"/>
      <c r="AA745" s="3387"/>
      <c r="AB745" s="3388"/>
      <c r="AC745" s="3462"/>
      <c r="AD745" s="3463"/>
      <c r="AE745" s="3386" t="s">
        <v>5904</v>
      </c>
      <c r="AF745" s="3387"/>
      <c r="AG745" s="3387"/>
      <c r="AH745" s="3387"/>
      <c r="AI745" s="3388"/>
      <c r="AJ745" s="3445"/>
      <c r="AK745" s="3445"/>
    </row>
    <row r="746" spans="1:45" ht="39.950000000000003" customHeight="1" x14ac:dyDescent="0.2">
      <c r="A746" s="3362" t="s">
        <v>7326</v>
      </c>
      <c r="B746" s="3363"/>
      <c r="C746" s="1116"/>
      <c r="D746" s="1116"/>
      <c r="E746" s="1116"/>
      <c r="F746" s="3626" t="s">
        <v>8087</v>
      </c>
      <c r="G746" s="3627"/>
      <c r="H746" s="3462"/>
      <c r="I746" s="3463"/>
      <c r="J746" s="3628" t="s">
        <v>8088</v>
      </c>
      <c r="K746" s="3629"/>
      <c r="L746" s="3629"/>
      <c r="M746" s="3630"/>
      <c r="N746" s="80"/>
      <c r="O746" s="3462"/>
      <c r="P746" s="3463"/>
      <c r="Q746" s="1270"/>
      <c r="R746" s="3602" t="s">
        <v>8086</v>
      </c>
      <c r="S746" s="3603"/>
      <c r="T746" s="97"/>
      <c r="U746" s="80"/>
      <c r="V746" s="3462"/>
      <c r="W746" s="3463"/>
      <c r="X746" s="1270"/>
      <c r="Y746" s="80"/>
      <c r="Z746" s="97"/>
      <c r="AA746" s="97"/>
      <c r="AB746" s="80"/>
      <c r="AC746" s="3462"/>
      <c r="AD746" s="3463"/>
      <c r="AE746" s="1270"/>
      <c r="AF746" s="80"/>
      <c r="AG746" s="97"/>
      <c r="AH746" s="97"/>
      <c r="AI746" s="80"/>
      <c r="AJ746" s="3445"/>
      <c r="AK746" s="3445"/>
    </row>
    <row r="747" spans="1:45" ht="39.950000000000003" customHeight="1" x14ac:dyDescent="0.2">
      <c r="A747" s="3352" t="s">
        <v>7653</v>
      </c>
      <c r="B747" s="3353"/>
      <c r="C747" s="3613" t="s">
        <v>8070</v>
      </c>
      <c r="D747" s="3614"/>
      <c r="E747" s="3614"/>
      <c r="F747" s="3614"/>
      <c r="G747" s="3615"/>
      <c r="H747" s="3462"/>
      <c r="I747" s="3463"/>
      <c r="J747" s="5329" t="s">
        <v>8070</v>
      </c>
      <c r="K747" s="5330"/>
      <c r="L747" s="5304" t="s">
        <v>8081</v>
      </c>
      <c r="M747" s="5305"/>
      <c r="N747" s="5305"/>
      <c r="O747" s="3462"/>
      <c r="P747" s="3463"/>
      <c r="Q747" s="5313" t="s">
        <v>8082</v>
      </c>
      <c r="R747" s="5314"/>
      <c r="S747" s="3558" t="s">
        <v>8083</v>
      </c>
      <c r="T747" s="3559"/>
      <c r="U747" s="5303"/>
      <c r="V747" s="3462"/>
      <c r="W747" s="3463"/>
      <c r="X747" s="5315" t="s">
        <v>7620</v>
      </c>
      <c r="Y747" s="5316"/>
      <c r="Z747" s="5316"/>
      <c r="AA747" s="5316"/>
      <c r="AB747" s="5317"/>
      <c r="AC747" s="3462"/>
      <c r="AD747" s="3463"/>
      <c r="AE747" s="5315" t="s">
        <v>7620</v>
      </c>
      <c r="AF747" s="5316"/>
      <c r="AG747" s="5316"/>
      <c r="AH747" s="5316"/>
      <c r="AI747" s="5317"/>
      <c r="AJ747" s="3445"/>
      <c r="AK747" s="3445"/>
      <c r="AO747" s="5290" t="s">
        <v>8071</v>
      </c>
      <c r="AP747" s="5291"/>
      <c r="AQ747" s="5291"/>
      <c r="AR747" s="5292"/>
    </row>
    <row r="748" spans="1:45" ht="39.950000000000003" customHeight="1" x14ac:dyDescent="0.2">
      <c r="A748" s="3352" t="s">
        <v>7330</v>
      </c>
      <c r="B748" s="3353"/>
      <c r="C748" s="5295" t="s">
        <v>8046</v>
      </c>
      <c r="D748" s="5296"/>
      <c r="E748" s="5297"/>
      <c r="F748" s="5293" t="s">
        <v>8052</v>
      </c>
      <c r="G748" s="5294"/>
      <c r="H748" s="3462"/>
      <c r="I748" s="3463"/>
      <c r="J748" s="5320" t="s">
        <v>8047</v>
      </c>
      <c r="K748" s="5321"/>
      <c r="L748" s="5321"/>
      <c r="M748" s="5321"/>
      <c r="N748" s="5322"/>
      <c r="O748" s="3462"/>
      <c r="P748" s="3463"/>
      <c r="Q748" s="1270"/>
      <c r="R748" s="80"/>
      <c r="S748" s="97"/>
      <c r="T748" s="3602" t="s">
        <v>8085</v>
      </c>
      <c r="U748" s="3603"/>
      <c r="V748" s="3462"/>
      <c r="W748" s="3463"/>
      <c r="X748" s="5295" t="s">
        <v>8092</v>
      </c>
      <c r="Y748" s="5296"/>
      <c r="Z748" s="5296"/>
      <c r="AA748" s="5296"/>
      <c r="AB748" s="5297"/>
      <c r="AC748" s="3462"/>
      <c r="AD748" s="3463"/>
      <c r="AE748" s="5295" t="s">
        <v>8092</v>
      </c>
      <c r="AF748" s="5297"/>
      <c r="AG748" s="3578" t="s">
        <v>8091</v>
      </c>
      <c r="AH748" s="3579"/>
      <c r="AI748" s="3580"/>
      <c r="AJ748" s="3445"/>
      <c r="AK748" s="3445"/>
    </row>
    <row r="749" spans="1:45" ht="39.950000000000003" customHeight="1" x14ac:dyDescent="0.2">
      <c r="A749" s="3376" t="s">
        <v>7338</v>
      </c>
      <c r="B749" s="3377"/>
      <c r="C749" s="3527" t="s">
        <v>5189</v>
      </c>
      <c r="D749" s="3527"/>
      <c r="E749" s="3527"/>
      <c r="F749" s="3527"/>
      <c r="G749" s="3527"/>
      <c r="H749" s="3462"/>
      <c r="I749" s="3463"/>
      <c r="J749" s="3466" t="s">
        <v>5366</v>
      </c>
      <c r="K749" s="3467"/>
      <c r="L749" s="97"/>
      <c r="M749" s="97"/>
      <c r="N749" s="80"/>
      <c r="O749" s="3462"/>
      <c r="P749" s="3463"/>
      <c r="Q749" s="1270"/>
      <c r="R749" s="80"/>
      <c r="S749" s="97"/>
      <c r="T749" s="97"/>
      <c r="U749" s="80"/>
      <c r="V749" s="3462"/>
      <c r="W749" s="3463"/>
      <c r="X749" s="1270"/>
      <c r="Y749" s="80"/>
      <c r="Z749" s="97"/>
      <c r="AA749" s="97"/>
      <c r="AB749" s="80"/>
      <c r="AC749" s="3462"/>
      <c r="AD749" s="3463"/>
      <c r="AE749" s="1270"/>
      <c r="AF749" s="80"/>
      <c r="AG749" s="97"/>
      <c r="AH749" s="97"/>
      <c r="AI749" s="80"/>
      <c r="AJ749" s="3445"/>
      <c r="AK749" s="3445"/>
    </row>
    <row r="750" spans="1:45" ht="39.950000000000003" customHeight="1" x14ac:dyDescent="0.2">
      <c r="A750" s="3496" t="s">
        <v>7348</v>
      </c>
      <c r="B750" s="3497"/>
      <c r="C750" s="80"/>
      <c r="D750" s="80"/>
      <c r="E750" s="97"/>
      <c r="F750" s="97"/>
      <c r="G750" s="80"/>
      <c r="H750" s="3462"/>
      <c r="I750" s="3463"/>
      <c r="J750" s="80"/>
      <c r="K750" s="80"/>
      <c r="L750" s="97"/>
      <c r="M750" s="97"/>
      <c r="N750" s="80"/>
      <c r="O750" s="3462"/>
      <c r="P750" s="3463"/>
      <c r="Q750" s="1270"/>
      <c r="R750" s="80"/>
      <c r="S750" s="97"/>
      <c r="T750" s="97"/>
      <c r="U750" s="80"/>
      <c r="V750" s="3462"/>
      <c r="W750" s="3463"/>
      <c r="X750" s="1270"/>
      <c r="Y750" s="80"/>
      <c r="Z750" s="97"/>
      <c r="AA750" s="97"/>
      <c r="AB750" s="80"/>
      <c r="AC750" s="3462"/>
      <c r="AD750" s="3463"/>
      <c r="AE750" s="1270"/>
      <c r="AF750" s="80"/>
      <c r="AG750" s="97"/>
      <c r="AH750" s="97"/>
      <c r="AI750" s="80"/>
      <c r="AJ750" s="3445"/>
      <c r="AK750" s="3445"/>
    </row>
    <row r="751" spans="1:45" ht="39.950000000000003" customHeight="1" x14ac:dyDescent="0.2">
      <c r="A751" s="3396" t="s">
        <v>7334</v>
      </c>
      <c r="B751" s="3397"/>
      <c r="C751" s="3371" t="s">
        <v>2842</v>
      </c>
      <c r="D751" s="3372"/>
      <c r="E751" s="3612" t="s">
        <v>5589</v>
      </c>
      <c r="F751" s="3612"/>
      <c r="G751" s="3375"/>
      <c r="H751" s="3462"/>
      <c r="I751" s="3463"/>
      <c r="J751" s="3371" t="s">
        <v>2842</v>
      </c>
      <c r="K751" s="3372"/>
      <c r="L751" s="3372"/>
      <c r="M751" s="3372"/>
      <c r="N751" s="3373"/>
      <c r="O751" s="3462"/>
      <c r="P751" s="3463"/>
      <c r="Q751" s="3371" t="s">
        <v>2842</v>
      </c>
      <c r="R751" s="3372"/>
      <c r="S751" s="3372"/>
      <c r="T751" s="3372"/>
      <c r="U751" s="3373"/>
      <c r="V751" s="3462"/>
      <c r="W751" s="3463"/>
      <c r="X751" s="3371" t="s">
        <v>2842</v>
      </c>
      <c r="Y751" s="3372"/>
      <c r="Z751" s="3372"/>
      <c r="AA751" s="3372"/>
      <c r="AB751" s="3373"/>
      <c r="AC751" s="3462"/>
      <c r="AD751" s="3463"/>
      <c r="AE751" s="3371" t="s">
        <v>2842</v>
      </c>
      <c r="AF751" s="3372"/>
      <c r="AG751" s="3372"/>
      <c r="AH751" s="3372"/>
      <c r="AI751" s="3373"/>
      <c r="AJ751" s="3445"/>
      <c r="AK751" s="3445"/>
    </row>
    <row r="752" spans="1:45" ht="39.950000000000003" customHeight="1" x14ac:dyDescent="0.2">
      <c r="A752" s="3362" t="s">
        <v>7337</v>
      </c>
      <c r="B752" s="3363"/>
      <c r="C752" s="3354" t="s">
        <v>4485</v>
      </c>
      <c r="D752" s="3355"/>
      <c r="E752" s="3355"/>
      <c r="F752" s="3355"/>
      <c r="G752" s="3356"/>
      <c r="H752" s="3462"/>
      <c r="I752" s="3463"/>
      <c r="J752" s="3354" t="s">
        <v>4485</v>
      </c>
      <c r="K752" s="3355"/>
      <c r="L752" s="3355"/>
      <c r="M752" s="3355"/>
      <c r="N752" s="3356"/>
      <c r="O752" s="3462"/>
      <c r="P752" s="3463"/>
      <c r="Q752" s="3354" t="s">
        <v>4485</v>
      </c>
      <c r="R752" s="3355"/>
      <c r="S752" s="3355"/>
      <c r="T752" s="3355"/>
      <c r="U752" s="3356"/>
      <c r="V752" s="3462"/>
      <c r="W752" s="3463"/>
      <c r="X752" s="3354" t="s">
        <v>4485</v>
      </c>
      <c r="Y752" s="3355"/>
      <c r="Z752" s="3355"/>
      <c r="AA752" s="3355"/>
      <c r="AB752" s="3356"/>
      <c r="AC752" s="3462"/>
      <c r="AD752" s="3463"/>
      <c r="AE752" s="3354" t="s">
        <v>4485</v>
      </c>
      <c r="AF752" s="3355"/>
      <c r="AG752" s="1572" t="s">
        <v>8037</v>
      </c>
      <c r="AH752" s="3354" t="s">
        <v>4485</v>
      </c>
      <c r="AI752" s="3355"/>
      <c r="AJ752" s="3445"/>
      <c r="AK752" s="3445"/>
    </row>
    <row r="753" spans="1:39" ht="39.950000000000003" customHeight="1" x14ac:dyDescent="0.2">
      <c r="A753" s="3481" t="s">
        <v>7333</v>
      </c>
      <c r="B753" s="3482"/>
      <c r="C753" s="3527" t="s">
        <v>5189</v>
      </c>
      <c r="D753" s="3527"/>
      <c r="E753" s="3527"/>
      <c r="F753" s="3527"/>
      <c r="G753" s="3527"/>
      <c r="H753" s="3462"/>
      <c r="I753" s="3463"/>
      <c r="J753" s="3527" t="s">
        <v>5189</v>
      </c>
      <c r="K753" s="3527"/>
      <c r="L753" s="3527"/>
      <c r="M753" s="3527"/>
      <c r="N753" s="3527"/>
      <c r="O753" s="3462"/>
      <c r="P753" s="3463"/>
      <c r="Q753" s="4077" t="s">
        <v>5189</v>
      </c>
      <c r="R753" s="4078"/>
      <c r="S753" s="1270"/>
      <c r="T753" s="80"/>
      <c r="U753" s="97"/>
      <c r="V753" s="3462"/>
      <c r="W753" s="3463"/>
      <c r="X753" s="1270"/>
      <c r="Y753" s="80"/>
      <c r="Z753" s="4077" t="s">
        <v>5189</v>
      </c>
      <c r="AA753" s="4078"/>
      <c r="AB753" s="80"/>
      <c r="AC753" s="3462"/>
      <c r="AD753" s="3463"/>
      <c r="AE753" s="1270"/>
      <c r="AF753" s="80"/>
      <c r="AG753" s="97"/>
      <c r="AH753" s="97"/>
      <c r="AI753" s="80"/>
      <c r="AJ753" s="3445"/>
      <c r="AK753" s="3445"/>
    </row>
    <row r="754" spans="1:39" ht="39.950000000000003" customHeight="1" x14ac:dyDescent="0.2">
      <c r="A754" s="3374" t="s">
        <v>7335</v>
      </c>
      <c r="B754" s="3375"/>
      <c r="C754" s="1270"/>
      <c r="D754" s="80"/>
      <c r="E754" s="97"/>
      <c r="F754" s="97"/>
      <c r="G754" s="80"/>
      <c r="H754" s="3462"/>
      <c r="I754" s="3463"/>
      <c r="J754" s="3599" t="s">
        <v>5420</v>
      </c>
      <c r="K754" s="3600"/>
      <c r="L754" s="3600"/>
      <c r="M754" s="3600"/>
      <c r="N754" s="3601"/>
      <c r="O754" s="3462"/>
      <c r="P754" s="3463"/>
      <c r="Q754" s="3599" t="s">
        <v>5420</v>
      </c>
      <c r="R754" s="3600"/>
      <c r="S754" s="3600"/>
      <c r="T754" s="5249" t="s">
        <v>5589</v>
      </c>
      <c r="U754" s="5302"/>
      <c r="V754" s="3462"/>
      <c r="W754" s="3463"/>
      <c r="X754" s="3380">
        <v>136750</v>
      </c>
      <c r="Y754" s="3381"/>
      <c r="Z754" s="3381"/>
      <c r="AA754" s="3381"/>
      <c r="AB754" s="3382"/>
      <c r="AC754" s="3462"/>
      <c r="AD754" s="3463"/>
      <c r="AE754" s="3380">
        <v>136750</v>
      </c>
      <c r="AF754" s="3381"/>
      <c r="AG754" s="3381"/>
      <c r="AH754" s="3381"/>
      <c r="AI754" s="3382"/>
      <c r="AJ754" s="3445"/>
      <c r="AK754" s="3445"/>
    </row>
    <row r="755" spans="1:39" ht="39.950000000000003" customHeight="1" x14ac:dyDescent="0.2">
      <c r="A755" s="3481" t="s">
        <v>7336</v>
      </c>
      <c r="B755" s="3482"/>
      <c r="C755" s="3528">
        <v>136900</v>
      </c>
      <c r="D755" s="3529"/>
      <c r="E755" s="3529"/>
      <c r="F755" s="3529"/>
      <c r="G755" s="3530"/>
      <c r="H755" s="3462"/>
      <c r="I755" s="3463"/>
      <c r="J755" s="3528">
        <v>136900</v>
      </c>
      <c r="K755" s="3529"/>
      <c r="L755" s="3529"/>
      <c r="M755" s="3529"/>
      <c r="N755" s="3530"/>
      <c r="O755" s="3462"/>
      <c r="P755" s="3463"/>
      <c r="Q755" s="3528">
        <v>136900</v>
      </c>
      <c r="R755" s="3529"/>
      <c r="S755" s="3529"/>
      <c r="T755" s="3529"/>
      <c r="U755" s="3530"/>
      <c r="V755" s="3462"/>
      <c r="W755" s="3463"/>
      <c r="X755" s="3528">
        <v>136900</v>
      </c>
      <c r="Y755" s="3529"/>
      <c r="Z755" s="3529"/>
      <c r="AA755" s="3529"/>
      <c r="AB755" s="3530"/>
      <c r="AC755" s="3462"/>
      <c r="AD755" s="3463"/>
      <c r="AE755" s="3528">
        <v>136900</v>
      </c>
      <c r="AF755" s="3529"/>
      <c r="AG755" s="3529"/>
      <c r="AH755" s="3529"/>
      <c r="AI755" s="3530"/>
      <c r="AJ755" s="3445"/>
      <c r="AK755" s="3445"/>
    </row>
    <row r="756" spans="1:39" ht="39.950000000000003" customHeight="1" x14ac:dyDescent="0.2">
      <c r="A756" s="3374" t="s">
        <v>7339</v>
      </c>
      <c r="B756" s="3375"/>
      <c r="C756" s="3527" t="s">
        <v>5189</v>
      </c>
      <c r="D756" s="3527"/>
      <c r="E756" s="3527"/>
      <c r="F756" s="3527"/>
      <c r="G756" s="3527"/>
      <c r="H756" s="3462"/>
      <c r="I756" s="3463"/>
      <c r="J756" s="3527" t="s">
        <v>5189</v>
      </c>
      <c r="K756" s="3527"/>
      <c r="L756" s="3527"/>
      <c r="M756" s="3527"/>
      <c r="N756" s="3527"/>
      <c r="O756" s="3462"/>
      <c r="P756" s="3463"/>
      <c r="Q756" s="4077" t="s">
        <v>5189</v>
      </c>
      <c r="R756" s="4078"/>
      <c r="S756" s="97"/>
      <c r="T756" s="97"/>
      <c r="U756" s="80"/>
      <c r="V756" s="3462"/>
      <c r="W756" s="3463"/>
      <c r="X756" s="1270"/>
      <c r="Y756" s="80"/>
      <c r="Z756" s="1588" t="s">
        <v>5189</v>
      </c>
      <c r="AA756" s="1589"/>
      <c r="AB756" s="80"/>
      <c r="AC756" s="3462"/>
      <c r="AD756" s="3463"/>
      <c r="AE756" s="1270"/>
      <c r="AF756" s="80"/>
      <c r="AG756" s="97"/>
      <c r="AH756" s="97"/>
      <c r="AI756" s="80"/>
      <c r="AJ756" s="3445"/>
      <c r="AK756" s="3445"/>
    </row>
    <row r="757" spans="1:39" ht="39.950000000000003" customHeight="1" x14ac:dyDescent="0.2">
      <c r="A757" s="3374" t="s">
        <v>7328</v>
      </c>
      <c r="B757" s="3375"/>
      <c r="C757" s="3527" t="s">
        <v>5189</v>
      </c>
      <c r="D757" s="3527"/>
      <c r="E757" s="3527"/>
      <c r="F757" s="3527"/>
      <c r="G757" s="3527"/>
      <c r="H757" s="3462"/>
      <c r="I757" s="3463"/>
      <c r="J757" s="3527" t="s">
        <v>5189</v>
      </c>
      <c r="K757" s="3527"/>
      <c r="L757" s="3527"/>
      <c r="M757" s="3527"/>
      <c r="N757" s="3527"/>
      <c r="O757" s="3462"/>
      <c r="P757" s="3463"/>
      <c r="Q757" s="3527" t="s">
        <v>5189</v>
      </c>
      <c r="R757" s="3527"/>
      <c r="S757" s="3527"/>
      <c r="T757" s="3527"/>
      <c r="U757" s="3527"/>
      <c r="V757" s="3462"/>
      <c r="W757" s="3463"/>
      <c r="X757" s="3760" t="s">
        <v>5189</v>
      </c>
      <c r="Y757" s="3761"/>
      <c r="Z757" s="3761"/>
      <c r="AA757" s="3762"/>
      <c r="AB757" s="80"/>
      <c r="AC757" s="3462"/>
      <c r="AD757" s="3463"/>
      <c r="AE757" s="1270"/>
      <c r="AF757" s="80"/>
      <c r="AG757" s="97"/>
      <c r="AH757" s="97"/>
      <c r="AI757" s="80"/>
      <c r="AJ757" s="3445"/>
      <c r="AK757" s="3445"/>
    </row>
    <row r="758" spans="1:39" ht="39.950000000000003" customHeight="1" x14ac:dyDescent="0.2">
      <c r="A758" s="3374" t="s">
        <v>7329</v>
      </c>
      <c r="B758" s="3375"/>
      <c r="C758" s="3527" t="s">
        <v>5189</v>
      </c>
      <c r="D758" s="3527"/>
      <c r="E758" s="3527"/>
      <c r="F758" s="3527"/>
      <c r="G758" s="3527"/>
      <c r="H758" s="3462"/>
      <c r="I758" s="3463"/>
      <c r="J758" s="3527" t="s">
        <v>5189</v>
      </c>
      <c r="K758" s="3527"/>
      <c r="L758" s="3527"/>
      <c r="M758" s="3527"/>
      <c r="N758" s="3527"/>
      <c r="O758" s="3462"/>
      <c r="P758" s="3463"/>
      <c r="Q758" s="3527" t="s">
        <v>5189</v>
      </c>
      <c r="R758" s="3527"/>
      <c r="S758" s="3527"/>
      <c r="T758" s="3527"/>
      <c r="U758" s="3527"/>
      <c r="V758" s="3462"/>
      <c r="W758" s="3463"/>
      <c r="X758" s="3760" t="s">
        <v>5189</v>
      </c>
      <c r="Y758" s="3761"/>
      <c r="Z758" s="3761"/>
      <c r="AA758" s="3762"/>
      <c r="AB758" s="80"/>
      <c r="AC758" s="3462"/>
      <c r="AD758" s="3463"/>
      <c r="AE758" s="1270"/>
      <c r="AF758" s="80"/>
      <c r="AG758" s="97"/>
      <c r="AH758" s="97"/>
      <c r="AI758" s="80"/>
      <c r="AJ758" s="3445"/>
      <c r="AK758" s="3445"/>
      <c r="AL758" s="3407" t="s">
        <v>7595</v>
      </c>
      <c r="AM758" s="3408"/>
    </row>
    <row r="759" spans="1:39" ht="39.950000000000003" customHeight="1" x14ac:dyDescent="0.2">
      <c r="A759" s="3374" t="s">
        <v>7331</v>
      </c>
      <c r="B759" s="3375"/>
      <c r="C759" s="3599" t="s">
        <v>5420</v>
      </c>
      <c r="D759" s="3600"/>
      <c r="E759" s="3600"/>
      <c r="F759" s="3600"/>
      <c r="G759" s="3601"/>
      <c r="H759" s="3462"/>
      <c r="I759" s="3463"/>
      <c r="J759" s="3599" t="s">
        <v>5420</v>
      </c>
      <c r="K759" s="3600"/>
      <c r="L759" s="3600"/>
      <c r="M759" s="3600"/>
      <c r="N759" s="3601"/>
      <c r="O759" s="3462"/>
      <c r="P759" s="3463"/>
      <c r="Q759" s="3599" t="s">
        <v>5420</v>
      </c>
      <c r="R759" s="3600"/>
      <c r="S759" s="3600"/>
      <c r="T759" s="3600"/>
      <c r="U759" s="3601"/>
      <c r="V759" s="3462"/>
      <c r="W759" s="3463"/>
      <c r="X759" s="5249" t="s">
        <v>5589</v>
      </c>
      <c r="Y759" s="5250"/>
      <c r="Z759" s="3528">
        <v>136900</v>
      </c>
      <c r="AA759" s="3529"/>
      <c r="AB759" s="3530"/>
      <c r="AC759" s="3462"/>
      <c r="AD759" s="3463"/>
      <c r="AE759" s="3528">
        <v>136900</v>
      </c>
      <c r="AF759" s="3529"/>
      <c r="AG759" s="3529"/>
      <c r="AH759" s="3529"/>
      <c r="AI759" s="3530"/>
      <c r="AJ759" s="3445"/>
      <c r="AK759" s="3445"/>
      <c r="AL759" s="3409" t="s">
        <v>7594</v>
      </c>
      <c r="AM759" s="3410"/>
    </row>
    <row r="760" spans="1:39" ht="39.950000000000003" customHeight="1" thickBot="1" x14ac:dyDescent="0.25">
      <c r="A760" s="3479" t="s">
        <v>7332</v>
      </c>
      <c r="B760" s="3480"/>
      <c r="C760" s="3528">
        <v>136900</v>
      </c>
      <c r="D760" s="3529"/>
      <c r="E760" s="3529"/>
      <c r="F760" s="3529"/>
      <c r="G760" s="3530"/>
      <c r="H760" s="3462"/>
      <c r="I760" s="3463"/>
      <c r="J760" s="1270"/>
      <c r="K760" s="80"/>
      <c r="L760" s="97"/>
      <c r="M760" s="97"/>
      <c r="N760" s="80"/>
      <c r="O760" s="3462"/>
      <c r="P760" s="3463"/>
      <c r="Q760" s="1270"/>
      <c r="R760" s="80"/>
      <c r="S760" s="97"/>
      <c r="T760" s="97"/>
      <c r="U760" s="80"/>
      <c r="V760" s="3462"/>
      <c r="W760" s="3463"/>
      <c r="X760" s="1270"/>
      <c r="Y760" s="80"/>
      <c r="Z760" s="97"/>
      <c r="AA760" s="97"/>
      <c r="AB760" s="80"/>
      <c r="AC760" s="3462"/>
      <c r="AD760" s="3463"/>
      <c r="AE760" s="1270"/>
      <c r="AF760" s="80"/>
      <c r="AG760" s="97"/>
      <c r="AH760" s="97"/>
      <c r="AI760" s="80"/>
      <c r="AJ760" s="3445"/>
      <c r="AK760" s="3445"/>
      <c r="AL760" s="3447" t="s">
        <v>7593</v>
      </c>
      <c r="AM760" s="3448"/>
    </row>
    <row r="761" spans="1:39" ht="39.950000000000003" customHeight="1" thickTop="1" thickBot="1" x14ac:dyDescent="0.25">
      <c r="A761" s="1355">
        <v>1</v>
      </c>
      <c r="B761" s="1356" t="s">
        <v>5497</v>
      </c>
      <c r="C761" s="3590" t="s">
        <v>8068</v>
      </c>
      <c r="D761" s="3591"/>
      <c r="F761" s="286"/>
      <c r="G761" s="1291"/>
      <c r="H761" s="3462"/>
      <c r="I761" s="3463"/>
      <c r="K761" s="3569" t="s">
        <v>7693</v>
      </c>
      <c r="L761" s="3570"/>
      <c r="M761" s="3571"/>
      <c r="N761" s="1561" t="s">
        <v>8076</v>
      </c>
      <c r="O761" s="3462"/>
      <c r="P761" s="3463"/>
      <c r="Q761" s="3594" t="s">
        <v>8076</v>
      </c>
      <c r="R761" s="3595"/>
      <c r="S761" s="3598" t="s">
        <v>8079</v>
      </c>
      <c r="T761" s="3588"/>
      <c r="U761" s="3589"/>
      <c r="V761" s="3462"/>
      <c r="W761" s="3463"/>
      <c r="Z761" s="3596" t="s">
        <v>8036</v>
      </c>
      <c r="AA761" s="3596"/>
      <c r="AB761" s="3597"/>
      <c r="AC761" s="3462"/>
      <c r="AD761" s="3463"/>
      <c r="AF761" s="1569"/>
      <c r="AG761" s="1570"/>
      <c r="AH761" s="1570"/>
      <c r="AJ761" s="3445"/>
      <c r="AK761" s="3445"/>
    </row>
    <row r="762" spans="1:39" ht="39.950000000000003" customHeight="1" thickTop="1" thickBot="1" x14ac:dyDescent="0.25">
      <c r="A762" s="824">
        <v>2</v>
      </c>
      <c r="B762" s="824" t="s">
        <v>5497</v>
      </c>
      <c r="C762" s="5306" t="s">
        <v>8056</v>
      </c>
      <c r="D762" s="5307"/>
      <c r="E762" s="5307"/>
      <c r="F762" s="5307"/>
      <c r="G762" s="5308"/>
      <c r="H762" s="3462"/>
      <c r="I762" s="3463"/>
      <c r="J762" s="908"/>
      <c r="M762" s="3609" t="s">
        <v>8077</v>
      </c>
      <c r="N762" s="3610"/>
      <c r="O762" s="3462"/>
      <c r="P762" s="3463"/>
      <c r="Q762" s="1563" t="s">
        <v>8077</v>
      </c>
      <c r="R762" s="1564"/>
      <c r="V762" s="3462"/>
      <c r="W762" s="3463"/>
      <c r="X762" s="873"/>
      <c r="Y762" s="872"/>
      <c r="Z762" s="865"/>
      <c r="AA762" s="872"/>
      <c r="AB762" s="858"/>
      <c r="AC762" s="3462"/>
      <c r="AD762" s="3463"/>
      <c r="AE762" s="12"/>
      <c r="AF762" s="12"/>
      <c r="AH762" s="1555"/>
      <c r="AI762" s="1556"/>
      <c r="AJ762" s="3445"/>
      <c r="AK762" s="3445"/>
    </row>
    <row r="763" spans="1:39" ht="39.950000000000003" customHeight="1" thickTop="1" thickBot="1" x14ac:dyDescent="0.25">
      <c r="A763" s="797"/>
      <c r="B763" s="809" t="s">
        <v>5498</v>
      </c>
      <c r="C763" s="804"/>
      <c r="D763" s="1544" t="s">
        <v>8057</v>
      </c>
      <c r="E763" s="1426" t="s">
        <v>7867</v>
      </c>
      <c r="F763" s="1558" t="s">
        <v>8068</v>
      </c>
      <c r="H763" s="3462"/>
      <c r="I763" s="3463"/>
      <c r="J763" s="1546"/>
      <c r="K763" s="1547"/>
      <c r="N763" s="1207" t="s">
        <v>8074</v>
      </c>
      <c r="O763" s="3462"/>
      <c r="P763" s="3463"/>
      <c r="R763" s="1207" t="s">
        <v>7437</v>
      </c>
      <c r="S763" s="3609" t="s">
        <v>8077</v>
      </c>
      <c r="T763" s="3610"/>
      <c r="U763" s="1426" t="s">
        <v>7156</v>
      </c>
      <c r="V763" s="3462"/>
      <c r="W763" s="3463"/>
      <c r="X763" s="3586" t="s">
        <v>8079</v>
      </c>
      <c r="Y763" s="3587"/>
      <c r="Z763" s="1207" t="s">
        <v>8075</v>
      </c>
      <c r="AA763" s="1426" t="s">
        <v>7156</v>
      </c>
      <c r="AC763" s="3462"/>
      <c r="AD763" s="3463"/>
      <c r="AE763" s="1517" t="s">
        <v>8004</v>
      </c>
      <c r="AF763" s="1517" t="s">
        <v>8004</v>
      </c>
      <c r="AG763" s="1426" t="s">
        <v>7156</v>
      </c>
      <c r="AI763" s="1569"/>
      <c r="AJ763" s="3445"/>
      <c r="AK763" s="3445"/>
    </row>
    <row r="764" spans="1:39" ht="39.950000000000003" customHeight="1" thickBot="1" x14ac:dyDescent="0.25">
      <c r="A764" s="797"/>
      <c r="B764" s="824"/>
      <c r="C764" s="811"/>
      <c r="D764" s="451"/>
      <c r="F764" s="1560" t="s">
        <v>8056</v>
      </c>
      <c r="G764" s="1076"/>
      <c r="H764" s="3462"/>
      <c r="I764" s="3463"/>
      <c r="J764" s="908"/>
      <c r="K764" s="214"/>
      <c r="M764" s="214"/>
      <c r="N764" s="181"/>
      <c r="O764" s="3462"/>
      <c r="P764" s="3463"/>
      <c r="Q764" s="1286"/>
      <c r="R764" s="451"/>
      <c r="S764" s="3594" t="s">
        <v>8076</v>
      </c>
      <c r="T764" s="3595"/>
      <c r="U764" s="864"/>
      <c r="V764" s="3462"/>
      <c r="W764" s="3463"/>
      <c r="Y764" s="214"/>
      <c r="Z764" s="214"/>
      <c r="AA764" s="451"/>
      <c r="AB764" s="451"/>
      <c r="AC764" s="3462"/>
      <c r="AD764" s="3463"/>
      <c r="AE764" s="451"/>
      <c r="AF764" s="451"/>
      <c r="AG764" s="451"/>
      <c r="AH764" s="451"/>
      <c r="AI764" s="451"/>
      <c r="AJ764" s="3446"/>
      <c r="AK764" s="3446"/>
    </row>
    <row r="765" spans="1:39" ht="39.950000000000003" customHeight="1" thickBot="1" x14ac:dyDescent="0.25">
      <c r="A765" s="809"/>
      <c r="B765" s="950" t="s">
        <v>5499</v>
      </c>
      <c r="C765" s="1499"/>
      <c r="D765" s="3584" t="s">
        <v>8057</v>
      </c>
      <c r="E765" s="3585"/>
      <c r="F765" s="3585"/>
      <c r="G765" s="1543" t="s">
        <v>8056</v>
      </c>
      <c r="H765" s="3364"/>
      <c r="I765" s="3365"/>
      <c r="J765" s="880"/>
      <c r="K765" s="105"/>
      <c r="M765" s="105"/>
      <c r="N765" s="12"/>
      <c r="O765" s="3347"/>
      <c r="P765" s="3348"/>
      <c r="Q765" s="12"/>
      <c r="R765" s="12"/>
      <c r="S765" s="12"/>
      <c r="T765" s="1562" t="s">
        <v>8077</v>
      </c>
      <c r="U765" s="1565" t="s">
        <v>8078</v>
      </c>
      <c r="V765" s="3347"/>
      <c r="W765" s="3348"/>
      <c r="X765" s="5300" t="s">
        <v>8078</v>
      </c>
      <c r="Y765" s="5301"/>
      <c r="Z765" s="3586" t="s">
        <v>8079</v>
      </c>
      <c r="AA765" s="3587"/>
      <c r="AB765" s="12"/>
      <c r="AC765" s="3347"/>
      <c r="AD765" s="3348"/>
      <c r="AE765" s="12"/>
      <c r="AF765" s="12"/>
      <c r="AG765" s="12"/>
      <c r="AH765" s="12"/>
      <c r="AI765" s="12"/>
      <c r="AJ765" s="3347"/>
      <c r="AK765" s="3348"/>
    </row>
    <row r="766" spans="1:39" ht="39.950000000000003" customHeight="1" x14ac:dyDescent="0.2">
      <c r="A766" s="815"/>
      <c r="B766" s="822" t="s">
        <v>5500</v>
      </c>
      <c r="C766" s="3554" t="s">
        <v>8089</v>
      </c>
      <c r="D766" s="3555"/>
      <c r="E766" s="3592" t="s">
        <v>8073</v>
      </c>
      <c r="F766" s="3593"/>
      <c r="G766" s="3531" t="s">
        <v>8072</v>
      </c>
      <c r="H766" s="3532"/>
      <c r="I766" s="3532"/>
      <c r="J766" s="5298"/>
      <c r="K766" s="5299"/>
      <c r="AK766" s="819"/>
    </row>
    <row r="767" spans="1:39" ht="39.950000000000003" customHeight="1" thickBot="1" x14ac:dyDescent="0.25">
      <c r="A767" s="818"/>
      <c r="B767" s="823"/>
    </row>
    <row r="768" spans="1:39" ht="39.950000000000003" customHeight="1" thickBot="1" x14ac:dyDescent="0.25">
      <c r="A768" s="3477"/>
      <c r="B768" s="3478"/>
      <c r="C768" s="3404" t="s">
        <v>7966</v>
      </c>
      <c r="D768" s="3405"/>
      <c r="E768" s="3405"/>
      <c r="F768" s="3405"/>
      <c r="G768" s="3405"/>
      <c r="H768" s="3405"/>
      <c r="I768" s="3406"/>
      <c r="J768" s="3404" t="s">
        <v>7967</v>
      </c>
      <c r="K768" s="3405"/>
      <c r="L768" s="3405"/>
      <c r="M768" s="3405"/>
      <c r="N768" s="3405"/>
      <c r="O768" s="3405"/>
      <c r="P768" s="3406"/>
      <c r="Q768" s="3404" t="s">
        <v>7968</v>
      </c>
      <c r="R768" s="3405"/>
      <c r="S768" s="3405"/>
      <c r="T768" s="3405"/>
      <c r="U768" s="3405"/>
      <c r="V768" s="3405"/>
      <c r="W768" s="3406"/>
      <c r="X768" s="3404" t="s">
        <v>7969</v>
      </c>
      <c r="Y768" s="3405"/>
      <c r="Z768" s="3405"/>
      <c r="AA768" s="3405"/>
      <c r="AB768" s="3405"/>
      <c r="AC768" s="3405"/>
      <c r="AD768" s="3406"/>
      <c r="AE768" s="3404" t="s">
        <v>7970</v>
      </c>
      <c r="AF768" s="3405"/>
      <c r="AG768" s="3405"/>
      <c r="AH768" s="3405"/>
      <c r="AI768" s="3405"/>
      <c r="AJ768" s="3405"/>
      <c r="AK768" s="3406"/>
    </row>
    <row r="769" spans="1:39" ht="39.950000000000003" customHeight="1" thickBot="1" x14ac:dyDescent="0.25">
      <c r="A769" s="3498" t="s">
        <v>1391</v>
      </c>
      <c r="B769" s="3499"/>
      <c r="C769" s="1257">
        <v>42583</v>
      </c>
      <c r="D769" s="1257">
        <v>42584</v>
      </c>
      <c r="E769" s="1257">
        <v>42585</v>
      </c>
      <c r="F769" s="1257">
        <v>42586</v>
      </c>
      <c r="G769" s="1257">
        <v>42587</v>
      </c>
      <c r="H769" s="1257">
        <v>42588</v>
      </c>
      <c r="I769" s="1257">
        <v>42589</v>
      </c>
      <c r="J769" s="1257">
        <v>42590</v>
      </c>
      <c r="K769" s="1257">
        <v>42591</v>
      </c>
      <c r="L769" s="1257">
        <v>42592</v>
      </c>
      <c r="M769" s="1257">
        <v>42593</v>
      </c>
      <c r="N769" s="1257">
        <v>42594</v>
      </c>
      <c r="O769" s="1257">
        <v>42595</v>
      </c>
      <c r="P769" s="1257">
        <v>42596</v>
      </c>
      <c r="Q769" s="1257">
        <v>42597</v>
      </c>
      <c r="R769" s="1257">
        <v>42598</v>
      </c>
      <c r="S769" s="1257">
        <v>42599</v>
      </c>
      <c r="T769" s="1257">
        <v>42600</v>
      </c>
      <c r="U769" s="1257">
        <v>42601</v>
      </c>
      <c r="V769" s="1257">
        <v>42602</v>
      </c>
      <c r="W769" s="1257">
        <v>42603</v>
      </c>
      <c r="X769" s="1257">
        <v>42604</v>
      </c>
      <c r="Y769" s="1257">
        <v>42605</v>
      </c>
      <c r="Z769" s="1257">
        <v>42606</v>
      </c>
      <c r="AA769" s="1257">
        <v>42607</v>
      </c>
      <c r="AB769" s="1257">
        <v>42608</v>
      </c>
      <c r="AC769" s="1257">
        <v>42609</v>
      </c>
      <c r="AD769" s="1257">
        <v>42610</v>
      </c>
      <c r="AE769" s="1257">
        <v>42611</v>
      </c>
      <c r="AF769" s="1257">
        <v>42612</v>
      </c>
      <c r="AG769" s="1257">
        <v>42613</v>
      </c>
      <c r="AH769" s="1257">
        <v>42614</v>
      </c>
      <c r="AI769" s="1257">
        <v>42615</v>
      </c>
      <c r="AJ769" s="1257">
        <v>42616</v>
      </c>
      <c r="AK769" s="1257">
        <v>42617</v>
      </c>
    </row>
    <row r="770" spans="1:39" ht="39.950000000000003" customHeight="1" x14ac:dyDescent="0.2">
      <c r="A770" s="3500" t="s">
        <v>6971</v>
      </c>
      <c r="B770" s="3500"/>
      <c r="C770" s="80"/>
      <c r="D770" s="80"/>
      <c r="E770" s="97"/>
      <c r="F770" s="97"/>
      <c r="G770" s="80"/>
      <c r="H770" s="3462"/>
      <c r="I770" s="3463"/>
      <c r="J770" s="31"/>
      <c r="K770" s="3525" t="s">
        <v>8101</v>
      </c>
      <c r="L770" s="3526"/>
      <c r="M770" s="1572" t="s">
        <v>8104</v>
      </c>
      <c r="N770" s="1575" t="s">
        <v>8105</v>
      </c>
      <c r="O770" s="3462"/>
      <c r="P770" s="3463"/>
      <c r="Q770" s="1579" t="s">
        <v>8106</v>
      </c>
      <c r="R770" s="5351" t="s">
        <v>8113</v>
      </c>
      <c r="S770" s="5351"/>
      <c r="T770" s="5351"/>
      <c r="U770" s="5352"/>
      <c r="V770" s="3462"/>
      <c r="W770" s="3463"/>
      <c r="X770" s="5398" t="s">
        <v>8121</v>
      </c>
      <c r="Y770" s="5351"/>
      <c r="Z770" s="5351"/>
      <c r="AA770" s="5351"/>
      <c r="AB770" s="1580" t="s">
        <v>6181</v>
      </c>
      <c r="AC770" s="3462"/>
      <c r="AD770" s="3463"/>
      <c r="AE770" s="1580" t="s">
        <v>5422</v>
      </c>
      <c r="AF770" s="1581" t="s">
        <v>8122</v>
      </c>
      <c r="AG770" s="1572" t="s">
        <v>8104</v>
      </c>
      <c r="AH770" s="5395" t="s">
        <v>8120</v>
      </c>
      <c r="AI770" s="5396"/>
      <c r="AJ770" s="3445"/>
      <c r="AK770" s="3445"/>
    </row>
    <row r="771" spans="1:39" ht="39.950000000000003" customHeight="1" x14ac:dyDescent="0.2">
      <c r="A771" s="3352" t="s">
        <v>7304</v>
      </c>
      <c r="B771" s="3353"/>
      <c r="C771" s="3386" t="s">
        <v>5904</v>
      </c>
      <c r="D771" s="3387"/>
      <c r="E771" s="3387"/>
      <c r="F771" s="3387"/>
      <c r="G771" s="3388"/>
      <c r="H771" s="3462"/>
      <c r="I771" s="3463"/>
      <c r="J771" s="3386" t="s">
        <v>5904</v>
      </c>
      <c r="K771" s="3387"/>
      <c r="L771" s="3387"/>
      <c r="M771" s="3387"/>
      <c r="N771" s="3388"/>
      <c r="O771" s="3462"/>
      <c r="P771" s="3463"/>
      <c r="Q771" s="3386" t="s">
        <v>5904</v>
      </c>
      <c r="R771" s="3387"/>
      <c r="S771" s="3387"/>
      <c r="T771" s="3387"/>
      <c r="U771" s="3388"/>
      <c r="V771" s="3462"/>
      <c r="W771" s="3463"/>
      <c r="X771" s="3386" t="s">
        <v>5904</v>
      </c>
      <c r="Y771" s="3387"/>
      <c r="Z771" s="3387"/>
      <c r="AA771" s="3387"/>
      <c r="AB771" s="3388"/>
      <c r="AC771" s="3462"/>
      <c r="AD771" s="3463"/>
      <c r="AE771" s="3386" t="s">
        <v>5904</v>
      </c>
      <c r="AF771" s="3387"/>
      <c r="AG771" s="3387"/>
      <c r="AH771" s="3387"/>
      <c r="AI771" s="3388"/>
      <c r="AJ771" s="3445"/>
      <c r="AK771" s="3445"/>
    </row>
    <row r="772" spans="1:39" ht="39.950000000000003" customHeight="1" thickBot="1" x14ac:dyDescent="0.25">
      <c r="A772" s="3362" t="s">
        <v>7326</v>
      </c>
      <c r="B772" s="3363"/>
      <c r="C772" s="80"/>
      <c r="D772" s="80"/>
      <c r="E772" s="97"/>
      <c r="F772" s="97"/>
      <c r="G772" s="80"/>
      <c r="H772" s="3462"/>
      <c r="I772" s="3463"/>
      <c r="J772" s="31"/>
      <c r="K772" s="80"/>
      <c r="L772" s="97"/>
      <c r="M772" s="97"/>
      <c r="N772" s="97"/>
      <c r="O772" s="3462"/>
      <c r="P772" s="3463"/>
      <c r="Q772" s="5318" t="s">
        <v>8108</v>
      </c>
      <c r="R772" s="5319"/>
      <c r="S772" s="1578" t="s">
        <v>5366</v>
      </c>
      <c r="T772" s="97"/>
      <c r="U772" s="80"/>
      <c r="V772" s="3462"/>
      <c r="W772" s="3463"/>
      <c r="X772" s="1270"/>
      <c r="Z772" s="97"/>
      <c r="AA772" s="97"/>
      <c r="AB772" s="80"/>
      <c r="AC772" s="3462"/>
      <c r="AD772" s="3463"/>
      <c r="AE772" s="1270"/>
      <c r="AF772" s="80"/>
      <c r="AG772" s="3519" t="s">
        <v>8126</v>
      </c>
      <c r="AH772" s="3520"/>
      <c r="AI772" s="3521"/>
      <c r="AJ772" s="3445"/>
      <c r="AK772" s="3445"/>
    </row>
    <row r="773" spans="1:39" ht="39.950000000000003" customHeight="1" thickBot="1" x14ac:dyDescent="0.25">
      <c r="A773" s="3352" t="s">
        <v>7653</v>
      </c>
      <c r="B773" s="3353"/>
      <c r="C773" s="3558" t="s">
        <v>7620</v>
      </c>
      <c r="D773" s="3559"/>
      <c r="E773" s="3540" t="s">
        <v>8098</v>
      </c>
      <c r="F773" s="3541"/>
      <c r="G773" s="1576" t="s">
        <v>5858</v>
      </c>
      <c r="H773" s="3462"/>
      <c r="I773" s="3463"/>
      <c r="J773" s="3369" t="s">
        <v>8099</v>
      </c>
      <c r="K773" s="3370"/>
      <c r="L773" s="1573" t="s">
        <v>8095</v>
      </c>
      <c r="M773" s="97"/>
      <c r="N773" s="80"/>
      <c r="O773" s="3462"/>
      <c r="P773" s="3463"/>
      <c r="Q773" s="3366" t="s">
        <v>5422</v>
      </c>
      <c r="R773" s="3367"/>
      <c r="S773" s="3368"/>
      <c r="T773" s="5236" t="s">
        <v>7705</v>
      </c>
      <c r="U773" s="5237"/>
      <c r="V773" s="3462"/>
      <c r="W773" s="3463"/>
      <c r="X773" s="5236" t="s">
        <v>7705</v>
      </c>
      <c r="Y773" s="5237"/>
      <c r="Z773" s="5295" t="s">
        <v>8120</v>
      </c>
      <c r="AA773" s="5296"/>
      <c r="AB773" s="5297"/>
      <c r="AC773" s="3462"/>
      <c r="AD773" s="3463"/>
      <c r="AE773" s="3416" t="s">
        <v>8119</v>
      </c>
      <c r="AF773" s="3417"/>
      <c r="AG773" s="3417"/>
      <c r="AH773" s="3417"/>
      <c r="AI773" s="3418"/>
      <c r="AJ773" s="3445"/>
      <c r="AK773" s="3445"/>
    </row>
    <row r="774" spans="1:39" ht="39.950000000000003" customHeight="1" x14ac:dyDescent="0.2">
      <c r="A774" s="3352" t="s">
        <v>7330</v>
      </c>
      <c r="B774" s="3353"/>
      <c r="C774" s="3578" t="s">
        <v>8097</v>
      </c>
      <c r="D774" s="3579"/>
      <c r="E774" s="3579"/>
      <c r="F774" s="3579"/>
      <c r="G774" s="3580"/>
      <c r="H774" s="3462"/>
      <c r="I774" s="3463"/>
      <c r="J774" s="5355" t="s">
        <v>8096</v>
      </c>
      <c r="K774" s="5356"/>
      <c r="L774" s="97"/>
      <c r="M774" s="1577" t="s">
        <v>8107</v>
      </c>
      <c r="N774" s="80"/>
      <c r="O774" s="3462"/>
      <c r="P774" s="3463"/>
      <c r="Q774" s="5357" t="s">
        <v>8110</v>
      </c>
      <c r="R774" s="5357"/>
      <c r="S774" s="5357"/>
      <c r="T774" s="3394" t="s">
        <v>7705</v>
      </c>
      <c r="U774" s="3395"/>
      <c r="V774" s="3462"/>
      <c r="W774" s="3463"/>
      <c r="X774" s="1270"/>
      <c r="Y774" s="80"/>
      <c r="Z774" s="97"/>
      <c r="AA774" s="97"/>
      <c r="AB774" s="80"/>
      <c r="AC774" s="3462"/>
      <c r="AD774" s="3463"/>
      <c r="AE774" s="1270"/>
      <c r="AF774" s="80"/>
      <c r="AG774" s="97"/>
      <c r="AH774" s="97"/>
      <c r="AI774" s="80"/>
      <c r="AJ774" s="3445"/>
      <c r="AK774" s="3445"/>
    </row>
    <row r="775" spans="1:39" ht="39.950000000000003" customHeight="1" x14ac:dyDescent="0.2">
      <c r="A775" s="3376" t="s">
        <v>7338</v>
      </c>
      <c r="B775" s="3377"/>
      <c r="C775" s="80"/>
      <c r="D775" s="1574" t="s">
        <v>7790</v>
      </c>
      <c r="E775" s="97"/>
      <c r="F775" s="97"/>
      <c r="G775" s="80"/>
      <c r="H775" s="3462"/>
      <c r="I775" s="3463"/>
      <c r="J775" s="80"/>
      <c r="K775" s="80"/>
      <c r="L775" s="97"/>
      <c r="M775" s="97"/>
      <c r="N775" s="80"/>
      <c r="O775" s="3462"/>
      <c r="P775" s="3463"/>
      <c r="Q775" s="80"/>
      <c r="R775" s="80"/>
      <c r="S775" s="97"/>
      <c r="T775" s="97"/>
      <c r="U775" s="80"/>
      <c r="V775" s="3462"/>
      <c r="W775" s="3463"/>
      <c r="X775" s="1270"/>
      <c r="Y775" s="80"/>
      <c r="Z775" s="97"/>
      <c r="AA775" s="97"/>
      <c r="AB775" s="80"/>
      <c r="AC775" s="3462"/>
      <c r="AD775" s="3463"/>
      <c r="AE775" s="1270"/>
      <c r="AF775" s="80"/>
      <c r="AG775" s="97"/>
      <c r="AH775" s="97"/>
      <c r="AI775" s="80"/>
      <c r="AJ775" s="3445"/>
      <c r="AK775" s="3445"/>
    </row>
    <row r="776" spans="1:39" ht="39.950000000000003" customHeight="1" x14ac:dyDescent="0.2">
      <c r="A776" s="3496" t="s">
        <v>7348</v>
      </c>
      <c r="B776" s="3497"/>
      <c r="C776" s="80"/>
      <c r="D776" s="80"/>
      <c r="E776" s="97"/>
      <c r="F776" s="97"/>
      <c r="G776" s="80"/>
      <c r="H776" s="3462"/>
      <c r="I776" s="3463"/>
      <c r="J776" s="80"/>
      <c r="K776" s="80"/>
      <c r="L776" s="97"/>
      <c r="M776" s="97"/>
      <c r="N776" s="80"/>
      <c r="O776" s="3462"/>
      <c r="P776" s="3463"/>
      <c r="Q776" s="80"/>
      <c r="R776" s="80"/>
      <c r="S776" s="97"/>
      <c r="T776" s="97"/>
      <c r="U776" s="80"/>
      <c r="V776" s="3462"/>
      <c r="W776" s="3463"/>
      <c r="X776" s="1270"/>
      <c r="Y776" s="80"/>
      <c r="Z776" s="97"/>
      <c r="AA776" s="97"/>
      <c r="AB776" s="80"/>
      <c r="AC776" s="3462"/>
      <c r="AD776" s="3463"/>
      <c r="AE776" s="1270"/>
      <c r="AF776" s="80"/>
      <c r="AG776" s="97"/>
      <c r="AH776" s="97"/>
      <c r="AI776" s="80"/>
      <c r="AJ776" s="3445"/>
      <c r="AK776" s="3445"/>
    </row>
    <row r="777" spans="1:39" ht="39.950000000000003" customHeight="1" x14ac:dyDescent="0.2">
      <c r="A777" s="3396" t="s">
        <v>7334</v>
      </c>
      <c r="B777" s="3397"/>
      <c r="C777" s="3371" t="s">
        <v>2842</v>
      </c>
      <c r="D777" s="3372"/>
      <c r="E777" s="3372"/>
      <c r="F777" s="3372"/>
      <c r="G777" s="3373"/>
      <c r="H777" s="3462"/>
      <c r="I777" s="3463"/>
      <c r="J777" s="3371" t="s">
        <v>2842</v>
      </c>
      <c r="K777" s="3372"/>
      <c r="L777" s="97"/>
      <c r="M777" s="97"/>
      <c r="N777" s="80"/>
      <c r="O777" s="3462"/>
      <c r="P777" s="3463"/>
      <c r="Q777" s="80"/>
      <c r="R777" s="80"/>
      <c r="S777" s="97"/>
      <c r="T777" s="97"/>
      <c r="U777" s="80"/>
      <c r="V777" s="3462"/>
      <c r="W777" s="3463"/>
      <c r="X777" s="1270"/>
      <c r="Y777" s="80"/>
      <c r="Z777" s="97"/>
      <c r="AA777" s="3371" t="s">
        <v>2842</v>
      </c>
      <c r="AB777" s="3373"/>
      <c r="AC777" s="3462"/>
      <c r="AD777" s="3463"/>
      <c r="AE777" s="3371" t="s">
        <v>2842</v>
      </c>
      <c r="AF777" s="3372"/>
      <c r="AG777" s="3372"/>
      <c r="AH777" s="3372"/>
      <c r="AI777" s="3373"/>
      <c r="AJ777" s="3445"/>
      <c r="AK777" s="3445"/>
    </row>
    <row r="778" spans="1:39" ht="39.950000000000003" customHeight="1" x14ac:dyDescent="0.2">
      <c r="A778" s="3362" t="s">
        <v>7337</v>
      </c>
      <c r="B778" s="3363"/>
      <c r="C778" s="3354" t="s">
        <v>4485</v>
      </c>
      <c r="D778" s="3355"/>
      <c r="E778" s="3355"/>
      <c r="F778" s="3355"/>
      <c r="G778" s="3356"/>
      <c r="H778" s="3462"/>
      <c r="I778" s="3463"/>
      <c r="J778" s="3354" t="s">
        <v>4485</v>
      </c>
      <c r="K778" s="3355"/>
      <c r="L778" s="3355"/>
      <c r="M778" s="3355"/>
      <c r="N778" s="80"/>
      <c r="O778" s="3462"/>
      <c r="P778" s="3463"/>
      <c r="Q778" s="3354" t="s">
        <v>4485</v>
      </c>
      <c r="R778" s="3355"/>
      <c r="S778" s="3355"/>
      <c r="T778" s="3355"/>
      <c r="U778" s="3356"/>
      <c r="V778" s="3462"/>
      <c r="W778" s="3463"/>
      <c r="X778" s="3354" t="s">
        <v>4485</v>
      </c>
      <c r="Y778" s="3355"/>
      <c r="Z778" s="3355"/>
      <c r="AA778" s="3355"/>
      <c r="AB778" s="3356"/>
      <c r="AC778" s="3462"/>
      <c r="AD778" s="3463"/>
      <c r="AE778" s="3354" t="s">
        <v>4485</v>
      </c>
      <c r="AF778" s="3355"/>
      <c r="AG778" s="3355"/>
      <c r="AH778" s="3355"/>
      <c r="AI778" s="3356"/>
      <c r="AJ778" s="3445"/>
      <c r="AK778" s="3445"/>
    </row>
    <row r="779" spans="1:39" ht="39.950000000000003" customHeight="1" x14ac:dyDescent="0.2">
      <c r="A779" s="3481" t="s">
        <v>7333</v>
      </c>
      <c r="B779" s="3482"/>
      <c r="C779" s="1270"/>
      <c r="D779" s="80"/>
      <c r="E779" s="97"/>
      <c r="F779" s="97"/>
      <c r="G779" s="80"/>
      <c r="H779" s="3462"/>
      <c r="I779" s="3463"/>
      <c r="J779" s="1270"/>
      <c r="K779" s="80"/>
      <c r="L779" s="97"/>
      <c r="M779" s="97"/>
      <c r="N779" s="80"/>
      <c r="O779" s="3462"/>
      <c r="P779" s="3463"/>
      <c r="Q779" s="1270"/>
      <c r="R779" s="80"/>
      <c r="S779" s="97"/>
      <c r="T779" s="97"/>
      <c r="U779" s="80"/>
      <c r="V779" s="3462"/>
      <c r="W779" s="3463"/>
      <c r="X779" s="1270"/>
      <c r="Y779" s="80"/>
      <c r="Z779" s="97"/>
      <c r="AA779" s="97"/>
      <c r="AB779" s="80"/>
      <c r="AC779" s="3462"/>
      <c r="AD779" s="3463"/>
      <c r="AE779" s="1270"/>
      <c r="AF779" s="80"/>
      <c r="AG779" s="97"/>
      <c r="AH779" s="97"/>
      <c r="AI779" s="80"/>
      <c r="AJ779" s="3445"/>
      <c r="AK779" s="3445"/>
    </row>
    <row r="780" spans="1:39" ht="39.950000000000003" customHeight="1" x14ac:dyDescent="0.2">
      <c r="A780" s="3374" t="s">
        <v>7335</v>
      </c>
      <c r="B780" s="3375"/>
      <c r="C780" s="3380">
        <v>136750</v>
      </c>
      <c r="D780" s="3381"/>
      <c r="E780" s="3381"/>
      <c r="F780" s="3381"/>
      <c r="G780" s="3382"/>
      <c r="H780" s="3462"/>
      <c r="I780" s="3463"/>
      <c r="J780" s="3380">
        <v>136750</v>
      </c>
      <c r="K780" s="3381"/>
      <c r="L780" s="3381"/>
      <c r="M780" s="3381"/>
      <c r="N780" s="80"/>
      <c r="O780" s="3462"/>
      <c r="P780" s="3463"/>
      <c r="Q780" s="3380">
        <v>136750</v>
      </c>
      <c r="R780" s="3381"/>
      <c r="S780" s="3381"/>
      <c r="T780" s="3381"/>
      <c r="U780" s="3382"/>
      <c r="V780" s="3462"/>
      <c r="W780" s="3463"/>
      <c r="X780" s="3380">
        <v>136750</v>
      </c>
      <c r="Y780" s="3381"/>
      <c r="Z780" s="3381"/>
      <c r="AA780" s="3381"/>
      <c r="AB780" s="3382"/>
      <c r="AC780" s="3462"/>
      <c r="AD780" s="3463"/>
      <c r="AE780" s="3380">
        <v>136750</v>
      </c>
      <c r="AF780" s="3381"/>
      <c r="AG780" s="3381"/>
      <c r="AH780" s="3381"/>
      <c r="AI780" s="3382"/>
      <c r="AJ780" s="3445"/>
      <c r="AK780" s="3445"/>
    </row>
    <row r="781" spans="1:39" ht="39.950000000000003" customHeight="1" x14ac:dyDescent="0.2">
      <c r="A781" s="3481" t="s">
        <v>7336</v>
      </c>
      <c r="B781" s="3482"/>
      <c r="C781" s="3528">
        <v>136900</v>
      </c>
      <c r="D781" s="3529"/>
      <c r="E781" s="3529"/>
      <c r="F781" s="97"/>
      <c r="G781" s="80"/>
      <c r="H781" s="3462"/>
      <c r="I781" s="3463"/>
      <c r="J781" s="1270"/>
      <c r="K781" s="80"/>
      <c r="L781" s="97"/>
      <c r="M781" s="97"/>
      <c r="N781" s="80"/>
      <c r="O781" s="3462"/>
      <c r="P781" s="3463"/>
      <c r="Q781" s="1270"/>
      <c r="R781" s="80"/>
      <c r="S781" s="97"/>
      <c r="T781" s="97"/>
      <c r="U781" s="80"/>
      <c r="V781" s="3462"/>
      <c r="W781" s="3463"/>
      <c r="X781" s="1270"/>
      <c r="Y781" s="80"/>
      <c r="Z781" s="97"/>
      <c r="AA781" s="97"/>
      <c r="AB781" s="80"/>
      <c r="AC781" s="3462"/>
      <c r="AD781" s="3463"/>
      <c r="AE781" s="1270"/>
      <c r="AF781" s="80"/>
      <c r="AG781" s="97"/>
      <c r="AH781" s="97"/>
      <c r="AI781" s="80"/>
      <c r="AJ781" s="3445"/>
      <c r="AK781" s="3445"/>
    </row>
    <row r="782" spans="1:39" ht="39.950000000000003" customHeight="1" x14ac:dyDescent="0.2">
      <c r="A782" s="3374" t="s">
        <v>7339</v>
      </c>
      <c r="B782" s="3375"/>
      <c r="C782" s="1270"/>
      <c r="D782" s="80"/>
      <c r="E782" s="97"/>
      <c r="F782" s="97"/>
      <c r="G782" s="80"/>
      <c r="H782" s="3462"/>
      <c r="I782" s="3463"/>
      <c r="J782" s="1270"/>
      <c r="K782" s="80"/>
      <c r="L782" s="97"/>
      <c r="M782" s="97"/>
      <c r="N782" s="80"/>
      <c r="O782" s="3462"/>
      <c r="P782" s="3463"/>
      <c r="Q782" s="1270"/>
      <c r="R782" s="80"/>
      <c r="S782" s="97"/>
      <c r="T782" s="97"/>
      <c r="U782" s="80"/>
      <c r="V782" s="3462"/>
      <c r="W782" s="3463"/>
      <c r="X782" s="1270"/>
      <c r="Y782" s="80"/>
      <c r="Z782" s="97"/>
      <c r="AA782" s="97"/>
      <c r="AB782" s="80"/>
      <c r="AC782" s="3462"/>
      <c r="AD782" s="3463"/>
      <c r="AE782" s="1270"/>
      <c r="AF782" s="80"/>
      <c r="AG782" s="97"/>
      <c r="AH782" s="97"/>
      <c r="AI782" s="80"/>
      <c r="AJ782" s="3445"/>
      <c r="AK782" s="3445"/>
    </row>
    <row r="783" spans="1:39" ht="39.950000000000003" customHeight="1" x14ac:dyDescent="0.2">
      <c r="A783" s="3374" t="s">
        <v>7328</v>
      </c>
      <c r="B783" s="3375"/>
      <c r="C783" s="1270"/>
      <c r="D783" s="80"/>
      <c r="E783" s="97"/>
      <c r="F783" s="97"/>
      <c r="G783" s="80"/>
      <c r="H783" s="3462"/>
      <c r="I783" s="3463"/>
      <c r="J783" s="1270"/>
      <c r="K783" s="80"/>
      <c r="L783" s="97"/>
      <c r="M783" s="97"/>
      <c r="N783" s="80"/>
      <c r="O783" s="3462"/>
      <c r="P783" s="3463"/>
      <c r="Q783" s="1270"/>
      <c r="R783" s="80"/>
      <c r="S783" s="97"/>
      <c r="T783" s="97"/>
      <c r="U783" s="80"/>
      <c r="V783" s="3462"/>
      <c r="W783" s="3463"/>
      <c r="X783" s="1270"/>
      <c r="Y783" s="80"/>
      <c r="Z783" s="97"/>
      <c r="AA783" s="97"/>
      <c r="AB783" s="80"/>
      <c r="AC783" s="3462"/>
      <c r="AD783" s="3463"/>
      <c r="AE783" s="1270"/>
      <c r="AF783" s="80"/>
      <c r="AG783" s="97"/>
      <c r="AH783" s="97"/>
      <c r="AI783" s="80"/>
      <c r="AJ783" s="3445"/>
      <c r="AK783" s="3445"/>
    </row>
    <row r="784" spans="1:39" ht="39.950000000000003" customHeight="1" x14ac:dyDescent="0.2">
      <c r="A784" s="3374" t="s">
        <v>7329</v>
      </c>
      <c r="B784" s="3375"/>
      <c r="C784" s="1270"/>
      <c r="D784" s="80"/>
      <c r="E784" s="97"/>
      <c r="F784" s="97"/>
      <c r="G784" s="80"/>
      <c r="H784" s="3462"/>
      <c r="I784" s="3463"/>
      <c r="J784" s="1270"/>
      <c r="K784" s="80"/>
      <c r="L784" s="97"/>
      <c r="M784" s="97"/>
      <c r="N784" s="80"/>
      <c r="O784" s="3462"/>
      <c r="P784" s="3463"/>
      <c r="Q784" s="1270"/>
      <c r="R784" s="80"/>
      <c r="S784" s="97"/>
      <c r="T784" s="97"/>
      <c r="U784" s="80"/>
      <c r="V784" s="3462"/>
      <c r="W784" s="3463"/>
      <c r="X784" s="1270"/>
      <c r="Y784" s="80"/>
      <c r="Z784" s="97"/>
      <c r="AA784" s="97"/>
      <c r="AB784" s="80"/>
      <c r="AC784" s="3462"/>
      <c r="AD784" s="3463"/>
      <c r="AE784" s="1270"/>
      <c r="AF784" s="80"/>
      <c r="AG784" s="97"/>
      <c r="AH784" s="97"/>
      <c r="AI784" s="80"/>
      <c r="AJ784" s="3445"/>
      <c r="AK784" s="3445"/>
      <c r="AL784" s="3407" t="s">
        <v>7595</v>
      </c>
      <c r="AM784" s="3408"/>
    </row>
    <row r="785" spans="1:39" ht="39.950000000000003" customHeight="1" x14ac:dyDescent="0.2">
      <c r="A785" s="3374" t="s">
        <v>7331</v>
      </c>
      <c r="B785" s="3375"/>
      <c r="C785" s="3528">
        <v>136900</v>
      </c>
      <c r="D785" s="3529"/>
      <c r="E785" s="3529"/>
      <c r="F785" s="3529"/>
      <c r="G785" s="3530"/>
      <c r="H785" s="3462"/>
      <c r="I785" s="3463"/>
      <c r="J785" s="3528">
        <v>136900</v>
      </c>
      <c r="K785" s="3529"/>
      <c r="L785" s="3529"/>
      <c r="M785" s="3529"/>
      <c r="N785" s="80"/>
      <c r="O785" s="3462"/>
      <c r="P785" s="3463"/>
      <c r="Q785" s="3528">
        <v>136900</v>
      </c>
      <c r="R785" s="3529"/>
      <c r="S785" s="3529"/>
      <c r="T785" s="3529"/>
      <c r="U785" s="3530"/>
      <c r="V785" s="3462"/>
      <c r="W785" s="3463"/>
      <c r="X785" s="3528">
        <v>136900</v>
      </c>
      <c r="Y785" s="3529"/>
      <c r="Z785" s="3530"/>
      <c r="AA785" s="97"/>
      <c r="AB785" s="80"/>
      <c r="AC785" s="3462"/>
      <c r="AD785" s="3463"/>
      <c r="AE785" s="1270"/>
      <c r="AF785" s="80"/>
      <c r="AG785" s="97"/>
      <c r="AH785" s="97"/>
      <c r="AI785" s="80"/>
      <c r="AJ785" s="3445"/>
      <c r="AK785" s="3445"/>
      <c r="AL785" s="3409" t="s">
        <v>7594</v>
      </c>
      <c r="AM785" s="3410"/>
    </row>
    <row r="786" spans="1:39" ht="39.950000000000003" customHeight="1" thickBot="1" x14ac:dyDescent="0.25">
      <c r="A786" s="3479" t="s">
        <v>7332</v>
      </c>
      <c r="B786" s="3480"/>
      <c r="C786" s="1398"/>
      <c r="D786" s="1398"/>
      <c r="E786" s="1399"/>
      <c r="F786" s="1399"/>
      <c r="G786" s="1398"/>
      <c r="H786" s="3462"/>
      <c r="I786" s="3463"/>
      <c r="J786" s="1398"/>
      <c r="K786" s="1398"/>
      <c r="L786" s="1399"/>
      <c r="M786" s="1399"/>
      <c r="N786" s="1398"/>
      <c r="O786" s="3462"/>
      <c r="P786" s="3463"/>
      <c r="Q786" s="1303"/>
      <c r="R786" s="1303"/>
      <c r="S786" s="803"/>
      <c r="T786" s="803"/>
      <c r="U786" s="1303"/>
      <c r="V786" s="3462"/>
      <c r="W786" s="3463"/>
      <c r="X786" s="1398"/>
      <c r="Y786" s="1398"/>
      <c r="Z786" s="1399"/>
      <c r="AA786" s="1399"/>
      <c r="AB786" s="1398"/>
      <c r="AC786" s="3462"/>
      <c r="AD786" s="3463"/>
      <c r="AE786" s="1401"/>
      <c r="AF786" s="1401"/>
      <c r="AG786" s="1401"/>
      <c r="AH786" s="1401"/>
      <c r="AI786" s="1401"/>
      <c r="AJ786" s="3445"/>
      <c r="AK786" s="3445"/>
      <c r="AL786" s="3447" t="s">
        <v>7593</v>
      </c>
      <c r="AM786" s="3448"/>
    </row>
    <row r="787" spans="1:39" ht="39.950000000000003" customHeight="1" thickTop="1" x14ac:dyDescent="0.2">
      <c r="A787" s="1355">
        <v>1</v>
      </c>
      <c r="B787" s="1356" t="s">
        <v>5497</v>
      </c>
      <c r="C787" s="3560" t="s">
        <v>8090</v>
      </c>
      <c r="D787" s="3561"/>
      <c r="E787" s="3561"/>
      <c r="F787" s="3561"/>
      <c r="G787" s="3562"/>
      <c r="H787" s="3462"/>
      <c r="I787" s="3463"/>
      <c r="J787" s="1551"/>
      <c r="K787" s="1551"/>
      <c r="L787" s="3551" t="s">
        <v>8102</v>
      </c>
      <c r="M787" s="3552"/>
      <c r="N787" s="3553"/>
      <c r="O787" s="3462"/>
      <c r="P787" s="3463"/>
      <c r="Q787" s="1568"/>
      <c r="S787" s="5242" t="s">
        <v>8112</v>
      </c>
      <c r="T787" s="5243"/>
      <c r="U787" s="5244"/>
      <c r="V787" s="3462"/>
      <c r="W787" s="3463"/>
      <c r="X787" s="3575" t="s">
        <v>8116</v>
      </c>
      <c r="Y787" s="3576"/>
      <c r="Z787" s="3576"/>
      <c r="AA787" s="3576"/>
      <c r="AB787" s="3577"/>
      <c r="AC787" s="3462"/>
      <c r="AD787" s="3463"/>
      <c r="AG787" s="5393" t="s">
        <v>8115</v>
      </c>
      <c r="AH787" s="5393"/>
      <c r="AI787" s="5394"/>
      <c r="AJ787" s="3445"/>
      <c r="AK787" s="3445"/>
    </row>
    <row r="788" spans="1:39" ht="39.950000000000003" customHeight="1" thickBot="1" x14ac:dyDescent="0.25">
      <c r="A788" s="824">
        <v>2</v>
      </c>
      <c r="B788" s="824" t="s">
        <v>5497</v>
      </c>
      <c r="C788" s="3563"/>
      <c r="D788" s="3564"/>
      <c r="E788" s="3564"/>
      <c r="F788" s="3564"/>
      <c r="G788" s="3565"/>
      <c r="H788" s="3462"/>
      <c r="I788" s="3463"/>
      <c r="K788" s="3383" t="s">
        <v>8094</v>
      </c>
      <c r="L788" s="3384"/>
      <c r="M788" s="3384"/>
      <c r="N788" s="3385"/>
      <c r="O788" s="3462"/>
      <c r="P788" s="3463"/>
      <c r="Q788" s="3572" t="s">
        <v>8094</v>
      </c>
      <c r="R788" s="3573"/>
      <c r="S788" s="3573"/>
      <c r="T788" s="3573"/>
      <c r="U788" s="3574"/>
      <c r="V788" s="3462"/>
      <c r="W788" s="3463"/>
      <c r="X788" s="3556" t="s">
        <v>8094</v>
      </c>
      <c r="Y788" s="3557"/>
      <c r="Z788" s="3557"/>
      <c r="AA788" s="3557"/>
      <c r="AC788" s="3462"/>
      <c r="AD788" s="3463"/>
      <c r="AG788" s="5361" t="s">
        <v>8109</v>
      </c>
      <c r="AH788" s="5397"/>
      <c r="AI788" s="5397"/>
      <c r="AJ788" s="3445"/>
      <c r="AK788" s="3445"/>
    </row>
    <row r="789" spans="1:39" ht="39.950000000000003" customHeight="1" thickTop="1" thickBot="1" x14ac:dyDescent="0.25">
      <c r="A789" s="797"/>
      <c r="B789" s="809" t="s">
        <v>5498</v>
      </c>
      <c r="C789" s="3563"/>
      <c r="D789" s="3564"/>
      <c r="E789" s="3564"/>
      <c r="F789" s="3564"/>
      <c r="G789" s="3565"/>
      <c r="H789" s="3462"/>
      <c r="I789" s="3463"/>
      <c r="O789" s="3462"/>
      <c r="P789" s="3463"/>
      <c r="R789" s="1571" t="s">
        <v>8004</v>
      </c>
      <c r="S789" s="1571" t="s">
        <v>8004</v>
      </c>
      <c r="U789" s="1426" t="s">
        <v>8112</v>
      </c>
      <c r="V789" s="3462"/>
      <c r="W789" s="3463"/>
      <c r="Z789" s="1325" t="s">
        <v>8124</v>
      </c>
      <c r="AA789" s="1582" t="s">
        <v>8094</v>
      </c>
      <c r="AB789" s="1443" t="s">
        <v>8116</v>
      </c>
      <c r="AC789" s="3462"/>
      <c r="AD789" s="3463"/>
      <c r="AE789" s="1582" t="s">
        <v>8094</v>
      </c>
      <c r="AF789" s="1325" t="s">
        <v>8123</v>
      </c>
      <c r="AH789" s="1443" t="s">
        <v>8116</v>
      </c>
      <c r="AJ789" s="3445"/>
      <c r="AK789" s="3445"/>
    </row>
    <row r="790" spans="1:39" ht="39.950000000000003" customHeight="1" thickBot="1" x14ac:dyDescent="0.25">
      <c r="A790" s="797"/>
      <c r="B790" s="823"/>
      <c r="C790" s="3566"/>
      <c r="D790" s="3567"/>
      <c r="E790" s="3567"/>
      <c r="F790" s="3567"/>
      <c r="G790" s="3568"/>
      <c r="H790" s="3462"/>
      <c r="I790" s="3463"/>
      <c r="J790" s="1552"/>
      <c r="K790" s="1548"/>
      <c r="O790" s="3462"/>
      <c r="P790" s="3463"/>
      <c r="Q790" s="1286"/>
      <c r="R790" s="3392" t="s">
        <v>8103</v>
      </c>
      <c r="S790" s="3393"/>
      <c r="V790" s="3462"/>
      <c r="W790" s="3463"/>
      <c r="X790" s="1546"/>
      <c r="Y790" s="1547"/>
      <c r="Z790" s="1548"/>
      <c r="AA790" s="1549"/>
      <c r="AB790" s="451"/>
      <c r="AC790" s="3462"/>
      <c r="AD790" s="3463"/>
      <c r="AE790" s="451"/>
      <c r="AF790" s="451"/>
      <c r="AG790" s="451"/>
      <c r="AI790" s="1584" t="s">
        <v>8115</v>
      </c>
      <c r="AJ790" s="3446"/>
      <c r="AK790" s="3446"/>
    </row>
    <row r="791" spans="1:39" ht="39.950000000000003" customHeight="1" thickTop="1" thickBot="1" x14ac:dyDescent="0.25">
      <c r="A791" s="1498"/>
      <c r="B791" s="1505" t="s">
        <v>5499</v>
      </c>
      <c r="C791" s="1499"/>
      <c r="D791" s="880"/>
      <c r="E791" s="880"/>
      <c r="F791" s="880"/>
      <c r="G791" s="880"/>
      <c r="H791" s="3364"/>
      <c r="I791" s="3365"/>
      <c r="J791" s="1553"/>
      <c r="K791" s="1554"/>
      <c r="L791" s="1554"/>
      <c r="M791" s="1554"/>
      <c r="N791" s="1550"/>
      <c r="O791" s="3347"/>
      <c r="P791" s="3348"/>
      <c r="Q791" s="12"/>
      <c r="T791" s="5358" t="s">
        <v>8103</v>
      </c>
      <c r="U791" s="5359"/>
      <c r="V791" s="3347"/>
      <c r="W791" s="3348"/>
      <c r="Z791" s="1545"/>
      <c r="AC791" s="3347"/>
      <c r="AD791" s="3348"/>
      <c r="AF791" s="5353" t="s">
        <v>8094</v>
      </c>
      <c r="AG791" s="5354"/>
      <c r="AH791" s="12"/>
      <c r="AI791" s="12"/>
      <c r="AJ791" s="1500"/>
      <c r="AK791" s="1501"/>
    </row>
    <row r="792" spans="1:39" ht="39.950000000000003" customHeight="1" x14ac:dyDescent="0.2">
      <c r="A792" s="815"/>
      <c r="B792" s="1243" t="s">
        <v>5500</v>
      </c>
      <c r="C792" s="3554" t="s">
        <v>8117</v>
      </c>
      <c r="D792" s="3555"/>
      <c r="E792" s="3525" t="s">
        <v>8101</v>
      </c>
      <c r="F792" s="3526"/>
      <c r="G792" s="3531" t="s">
        <v>8114</v>
      </c>
      <c r="H792" s="3532"/>
      <c r="I792" s="3532"/>
      <c r="L792" s="3354" t="s">
        <v>8111</v>
      </c>
      <c r="M792" s="3355"/>
      <c r="N792" s="3355"/>
      <c r="O792" s="3355"/>
      <c r="AK792" s="819"/>
    </row>
    <row r="793" spans="1:39" ht="39.950000000000003" customHeight="1" thickBot="1" x14ac:dyDescent="0.25">
      <c r="A793" s="818"/>
      <c r="B793" s="823"/>
    </row>
    <row r="794" spans="1:39" ht="39.950000000000003" customHeight="1" thickBot="1" x14ac:dyDescent="0.25">
      <c r="A794" s="3477"/>
      <c r="B794" s="3478"/>
      <c r="C794" s="3404" t="s">
        <v>7971</v>
      </c>
      <c r="D794" s="3405"/>
      <c r="E794" s="3405"/>
      <c r="F794" s="3405"/>
      <c r="G794" s="3405"/>
      <c r="H794" s="3405"/>
      <c r="I794" s="3406"/>
      <c r="J794" s="3404" t="s">
        <v>7972</v>
      </c>
      <c r="K794" s="3405"/>
      <c r="L794" s="3405"/>
      <c r="M794" s="3405"/>
      <c r="N794" s="3405"/>
      <c r="O794" s="3405"/>
      <c r="P794" s="3406"/>
      <c r="Q794" s="3404" t="s">
        <v>7973</v>
      </c>
      <c r="R794" s="3405"/>
      <c r="S794" s="3405"/>
      <c r="T794" s="3405"/>
      <c r="U794" s="3405"/>
      <c r="V794" s="3405"/>
      <c r="W794" s="3406"/>
      <c r="X794" s="3404" t="s">
        <v>7974</v>
      </c>
      <c r="Y794" s="3405"/>
      <c r="Z794" s="3405"/>
      <c r="AA794" s="3405"/>
      <c r="AB794" s="3405"/>
      <c r="AC794" s="3405"/>
      <c r="AD794" s="3406"/>
      <c r="AE794" s="3404" t="s">
        <v>7975</v>
      </c>
      <c r="AF794" s="3405"/>
      <c r="AG794" s="3405"/>
      <c r="AH794" s="3405"/>
      <c r="AI794" s="3405"/>
      <c r="AJ794" s="3405"/>
      <c r="AK794" s="3406"/>
    </row>
    <row r="795" spans="1:39" ht="39.950000000000003" customHeight="1" thickBot="1" x14ac:dyDescent="0.25">
      <c r="A795" s="3498" t="s">
        <v>1391</v>
      </c>
      <c r="B795" s="3499"/>
      <c r="C795" s="1257">
        <v>42618</v>
      </c>
      <c r="D795" s="1257">
        <v>42619</v>
      </c>
      <c r="E795" s="1257">
        <v>42620</v>
      </c>
      <c r="F795" s="1257">
        <v>42621</v>
      </c>
      <c r="G795" s="1257">
        <v>42622</v>
      </c>
      <c r="H795" s="1257">
        <v>42623</v>
      </c>
      <c r="I795" s="1257">
        <v>42624</v>
      </c>
      <c r="J795" s="1257">
        <v>42625</v>
      </c>
      <c r="K795" s="1257">
        <v>42626</v>
      </c>
      <c r="L795" s="1257">
        <v>42627</v>
      </c>
      <c r="M795" s="1257">
        <v>42628</v>
      </c>
      <c r="N795" s="1257">
        <v>42629</v>
      </c>
      <c r="O795" s="1257">
        <v>42630</v>
      </c>
      <c r="P795" s="1257">
        <v>42631</v>
      </c>
      <c r="Q795" s="1257">
        <v>42632</v>
      </c>
      <c r="R795" s="1257">
        <v>42633</v>
      </c>
      <c r="S795" s="1257">
        <v>42634</v>
      </c>
      <c r="T795" s="1257">
        <v>42635</v>
      </c>
      <c r="U795" s="1257">
        <v>42636</v>
      </c>
      <c r="V795" s="1257">
        <v>42637</v>
      </c>
      <c r="W795" s="1257">
        <v>42638</v>
      </c>
      <c r="X795" s="1257">
        <v>42639</v>
      </c>
      <c r="Y795" s="1257">
        <v>42640</v>
      </c>
      <c r="Z795" s="1257">
        <v>42641</v>
      </c>
      <c r="AA795" s="1257">
        <v>42642</v>
      </c>
      <c r="AB795" s="1257">
        <v>42643</v>
      </c>
      <c r="AC795" s="1257">
        <v>42644</v>
      </c>
      <c r="AD795" s="1257">
        <v>42645</v>
      </c>
      <c r="AE795" s="1257">
        <v>42646</v>
      </c>
      <c r="AF795" s="1257">
        <v>42647</v>
      </c>
      <c r="AG795" s="1257">
        <v>42648</v>
      </c>
      <c r="AH795" s="1257">
        <v>42649</v>
      </c>
      <c r="AI795" s="1257">
        <v>42650</v>
      </c>
      <c r="AJ795" s="1257">
        <v>42651</v>
      </c>
      <c r="AK795" s="1257">
        <v>42652</v>
      </c>
    </row>
    <row r="796" spans="1:39" ht="39.950000000000003" customHeight="1" x14ac:dyDescent="0.2">
      <c r="A796" s="3500" t="s">
        <v>6971</v>
      </c>
      <c r="B796" s="3500"/>
      <c r="C796" s="5382" t="s">
        <v>8134</v>
      </c>
      <c r="D796" s="5383"/>
      <c r="E796" s="5383"/>
      <c r="F796" s="1573" t="s">
        <v>7618</v>
      </c>
      <c r="G796" s="1586" t="s">
        <v>8135</v>
      </c>
      <c r="H796" s="3462"/>
      <c r="I796" s="3463"/>
      <c r="J796" s="1586" t="s">
        <v>8127</v>
      </c>
      <c r="K796" s="1598" t="s">
        <v>8146</v>
      </c>
      <c r="L796" s="3546" t="s">
        <v>8128</v>
      </c>
      <c r="M796" s="3546"/>
      <c r="N796" s="3547"/>
      <c r="O796" s="3462"/>
      <c r="P796" s="3463"/>
      <c r="Q796" s="3545" t="s">
        <v>8156</v>
      </c>
      <c r="R796" s="3546"/>
      <c r="S796" s="3546"/>
      <c r="T796" s="3546"/>
      <c r="U796" s="3547"/>
      <c r="V796" s="3462"/>
      <c r="W796" s="3463"/>
      <c r="X796" s="1600" t="s">
        <v>8154</v>
      </c>
      <c r="Y796" s="97"/>
      <c r="Z796" s="97"/>
      <c r="AA796" s="97"/>
      <c r="AB796" s="80"/>
      <c r="AC796" s="3483"/>
      <c r="AD796" s="3484"/>
      <c r="AE796" s="3485"/>
      <c r="AF796" s="80"/>
      <c r="AG796" s="97"/>
      <c r="AH796" s="3431" t="s">
        <v>8129</v>
      </c>
      <c r="AI796" s="3433"/>
      <c r="AJ796" s="3445"/>
      <c r="AK796" s="3445"/>
    </row>
    <row r="797" spans="1:39" ht="39.950000000000003" customHeight="1" x14ac:dyDescent="0.2">
      <c r="A797" s="3352" t="s">
        <v>7304</v>
      </c>
      <c r="B797" s="3353"/>
      <c r="C797" s="3386" t="s">
        <v>5904</v>
      </c>
      <c r="D797" s="3387"/>
      <c r="E797" s="3387"/>
      <c r="F797" s="3387"/>
      <c r="G797" s="3388"/>
      <c r="H797" s="3462"/>
      <c r="I797" s="3463"/>
      <c r="J797" s="3389" t="s">
        <v>8141</v>
      </c>
      <c r="K797" s="3390"/>
      <c r="L797" s="3390"/>
      <c r="M797" s="3389" t="s">
        <v>8140</v>
      </c>
      <c r="N797" s="3391"/>
      <c r="O797" s="3462"/>
      <c r="P797" s="3463"/>
      <c r="Q797" s="3386" t="s">
        <v>8100</v>
      </c>
      <c r="R797" s="3387"/>
      <c r="S797" s="3387"/>
      <c r="T797" s="3387"/>
      <c r="U797" s="3388"/>
      <c r="V797" s="3462"/>
      <c r="W797" s="3463"/>
      <c r="X797" s="3386" t="s">
        <v>8100</v>
      </c>
      <c r="Y797" s="3387"/>
      <c r="Z797" s="3387"/>
      <c r="AA797" s="3387"/>
      <c r="AB797" s="3388"/>
      <c r="AC797" s="3462"/>
      <c r="AD797" s="3486"/>
      <c r="AE797" s="3463"/>
      <c r="AF797" s="3386" t="s">
        <v>6870</v>
      </c>
      <c r="AG797" s="3387"/>
      <c r="AH797" s="3387"/>
      <c r="AI797" s="3388"/>
      <c r="AJ797" s="3445"/>
      <c r="AK797" s="3445"/>
    </row>
    <row r="798" spans="1:39" ht="39.950000000000003" customHeight="1" x14ac:dyDescent="0.2">
      <c r="A798" s="3362" t="s">
        <v>7326</v>
      </c>
      <c r="B798" s="3363"/>
      <c r="C798" s="1585" t="s">
        <v>8125</v>
      </c>
      <c r="D798" s="5337" t="s">
        <v>8136</v>
      </c>
      <c r="E798" s="5338"/>
      <c r="F798" s="5338"/>
      <c r="G798" s="5339"/>
      <c r="H798" s="3462"/>
      <c r="I798" s="3463"/>
      <c r="J798" s="3419" t="s">
        <v>8137</v>
      </c>
      <c r="K798" s="3420"/>
      <c r="L798" s="3421"/>
      <c r="M798" s="1598" t="s">
        <v>8146</v>
      </c>
      <c r="N798" s="1597" t="s">
        <v>8145</v>
      </c>
      <c r="O798" s="3462"/>
      <c r="P798" s="3463"/>
      <c r="Q798" s="3411" t="s">
        <v>8153</v>
      </c>
      <c r="R798" s="3412"/>
      <c r="S798" s="3413"/>
      <c r="T798" s="3414" t="s">
        <v>8151</v>
      </c>
      <c r="U798" s="3415"/>
      <c r="V798" s="3462"/>
      <c r="W798" s="3463"/>
      <c r="X798" s="5348" t="s">
        <v>8158</v>
      </c>
      <c r="Y798" s="5349"/>
      <c r="Z798" s="5349"/>
      <c r="AA798" s="5349"/>
      <c r="AB798" s="5350"/>
      <c r="AC798" s="3462"/>
      <c r="AD798" s="3486"/>
      <c r="AE798" s="3463"/>
      <c r="AF798" s="80"/>
      <c r="AG798" s="97"/>
      <c r="AH798" s="97"/>
      <c r="AI798" s="80"/>
      <c r="AJ798" s="3445"/>
      <c r="AK798" s="3445"/>
    </row>
    <row r="799" spans="1:39" ht="39.950000000000003" customHeight="1" x14ac:dyDescent="0.2">
      <c r="A799" s="3352" t="s">
        <v>7653</v>
      </c>
      <c r="B799" s="3353"/>
      <c r="C799" s="3416" t="s">
        <v>8118</v>
      </c>
      <c r="D799" s="3417"/>
      <c r="E799" s="3417"/>
      <c r="F799" s="3417"/>
      <c r="G799" s="3418"/>
      <c r="H799" s="3462"/>
      <c r="I799" s="3463"/>
      <c r="J799" s="5295" t="s">
        <v>8132</v>
      </c>
      <c r="K799" s="5296"/>
      <c r="L799" s="5296"/>
      <c r="M799" s="3466" t="s">
        <v>5366</v>
      </c>
      <c r="N799" s="3467"/>
      <c r="O799" s="3462"/>
      <c r="P799" s="3463"/>
      <c r="Q799" s="3466" t="s">
        <v>5366</v>
      </c>
      <c r="R799" s="3548"/>
      <c r="S799" s="3548"/>
      <c r="T799" s="97"/>
      <c r="U799" s="97"/>
      <c r="V799" s="3462"/>
      <c r="W799" s="3463"/>
      <c r="X799" s="1270"/>
      <c r="Y799" s="3487" t="s">
        <v>8159</v>
      </c>
      <c r="Z799" s="3488"/>
      <c r="AA799" s="3488"/>
      <c r="AB799" s="3489"/>
      <c r="AC799" s="3462"/>
      <c r="AD799" s="3486"/>
      <c r="AE799" s="3463"/>
      <c r="AF799" s="3512" t="s">
        <v>8160</v>
      </c>
      <c r="AG799" s="3513"/>
      <c r="AH799" s="1604" t="s">
        <v>8163</v>
      </c>
      <c r="AI799" s="1603" t="s">
        <v>8164</v>
      </c>
      <c r="AJ799" s="3445"/>
      <c r="AK799" s="3445"/>
    </row>
    <row r="800" spans="1:39" ht="39.950000000000003" customHeight="1" x14ac:dyDescent="0.2">
      <c r="A800" s="3352" t="s">
        <v>7330</v>
      </c>
      <c r="B800" s="3353"/>
      <c r="C800" s="1381"/>
      <c r="D800" s="1381"/>
      <c r="E800" s="3542" t="s">
        <v>8131</v>
      </c>
      <c r="F800" s="3543"/>
      <c r="G800" s="3544"/>
      <c r="H800" s="3462"/>
      <c r="I800" s="3463"/>
      <c r="J800" s="3536" t="s">
        <v>8139</v>
      </c>
      <c r="K800" s="3537"/>
      <c r="L800" s="3538" t="s">
        <v>8138</v>
      </c>
      <c r="M800" s="3539"/>
      <c r="N800" s="1599" t="s">
        <v>8147</v>
      </c>
      <c r="O800" s="3462"/>
      <c r="P800" s="3463"/>
      <c r="Q800" s="5365" t="s">
        <v>8148</v>
      </c>
      <c r="R800" s="5366"/>
      <c r="S800" s="5367"/>
      <c r="T800" s="5363" t="s">
        <v>8152</v>
      </c>
      <c r="U800" s="5364"/>
      <c r="V800" s="3462"/>
      <c r="W800" s="3463"/>
      <c r="X800" s="5368" t="s">
        <v>6135</v>
      </c>
      <c r="Y800" s="5369"/>
      <c r="Z800" s="97"/>
      <c r="AA800" s="97"/>
      <c r="AB800" s="80"/>
      <c r="AC800" s="3462"/>
      <c r="AD800" s="3486"/>
      <c r="AE800" s="3463"/>
      <c r="AF800" s="80"/>
      <c r="AG800" s="97"/>
      <c r="AH800" s="97"/>
      <c r="AI800" s="80"/>
      <c r="AJ800" s="3445"/>
      <c r="AK800" s="3445"/>
    </row>
    <row r="801" spans="1:39" ht="39.950000000000003" customHeight="1" x14ac:dyDescent="0.2">
      <c r="A801" s="3376" t="s">
        <v>7338</v>
      </c>
      <c r="B801" s="3377"/>
      <c r="C801" s="80"/>
      <c r="D801" s="80"/>
      <c r="E801" s="97"/>
      <c r="F801" s="97"/>
      <c r="G801" s="80"/>
      <c r="H801" s="3462"/>
      <c r="I801" s="3463"/>
      <c r="J801" s="80"/>
      <c r="K801" s="80"/>
      <c r="L801" s="97"/>
      <c r="M801" s="97"/>
      <c r="N801" s="80"/>
      <c r="O801" s="3462"/>
      <c r="P801" s="3463"/>
      <c r="Q801" s="1270"/>
      <c r="R801" s="1590">
        <v>133913</v>
      </c>
      <c r="S801" s="97"/>
      <c r="T801" s="97"/>
      <c r="U801" s="80"/>
      <c r="V801" s="3462"/>
      <c r="W801" s="3463"/>
      <c r="X801" s="1270"/>
      <c r="Y801" s="80"/>
      <c r="Z801" s="97"/>
      <c r="AA801" s="97"/>
      <c r="AB801" s="80"/>
      <c r="AC801" s="3462"/>
      <c r="AD801" s="3486"/>
      <c r="AE801" s="3463"/>
      <c r="AF801" s="80"/>
      <c r="AG801" s="97"/>
      <c r="AH801" s="97"/>
      <c r="AI801" s="80"/>
      <c r="AJ801" s="3445"/>
      <c r="AK801" s="3445"/>
    </row>
    <row r="802" spans="1:39" ht="39.950000000000003" customHeight="1" x14ac:dyDescent="0.2">
      <c r="A802" s="3496" t="s">
        <v>7348</v>
      </c>
      <c r="B802" s="3497"/>
      <c r="C802" s="80"/>
      <c r="D802" s="80"/>
      <c r="E802" s="97"/>
      <c r="F802" s="97"/>
      <c r="G802" s="80"/>
      <c r="H802" s="3462"/>
      <c r="I802" s="3463"/>
      <c r="J802" s="80"/>
      <c r="K802" s="80"/>
      <c r="L802" s="97"/>
      <c r="M802" s="3549" t="s">
        <v>8149</v>
      </c>
      <c r="N802" s="3550"/>
      <c r="O802" s="3462"/>
      <c r="P802" s="3463"/>
      <c r="Q802" s="3516" t="s">
        <v>8157</v>
      </c>
      <c r="R802" s="3517"/>
      <c r="S802" s="3517"/>
      <c r="T802" s="3517"/>
      <c r="U802" s="3518"/>
      <c r="V802" s="3462"/>
      <c r="W802" s="3463"/>
      <c r="X802" s="3516" t="s">
        <v>8150</v>
      </c>
      <c r="Y802" s="3517"/>
      <c r="Z802" s="3517"/>
      <c r="AA802" s="3517"/>
      <c r="AB802" s="3518"/>
      <c r="AC802" s="3462"/>
      <c r="AD802" s="3486"/>
      <c r="AE802" s="3463"/>
      <c r="AF802" s="3549" t="s">
        <v>8161</v>
      </c>
      <c r="AG802" s="5360"/>
      <c r="AH802" s="5360"/>
      <c r="AI802" s="3550"/>
      <c r="AJ802" s="3445"/>
      <c r="AK802" s="3445"/>
    </row>
    <row r="803" spans="1:39" ht="39.950000000000003" customHeight="1" x14ac:dyDescent="0.2">
      <c r="A803" s="3396" t="s">
        <v>7334</v>
      </c>
      <c r="B803" s="3397"/>
      <c r="C803" s="3371" t="s">
        <v>2842</v>
      </c>
      <c r="D803" s="3372"/>
      <c r="E803" s="3372"/>
      <c r="F803" s="3372"/>
      <c r="G803" s="3373"/>
      <c r="H803" s="3462"/>
      <c r="I803" s="3463"/>
      <c r="J803" s="3371" t="s">
        <v>2842</v>
      </c>
      <c r="K803" s="3372"/>
      <c r="L803" s="3372"/>
      <c r="M803" s="3372"/>
      <c r="N803" s="3373"/>
      <c r="O803" s="3462"/>
      <c r="P803" s="3463"/>
      <c r="Q803" s="3371" t="s">
        <v>2842</v>
      </c>
      <c r="R803" s="3372"/>
      <c r="S803" s="3372"/>
      <c r="T803" s="3372"/>
      <c r="U803" s="3373"/>
      <c r="V803" s="3462"/>
      <c r="W803" s="3463"/>
      <c r="X803" s="1270"/>
      <c r="Y803" s="80"/>
      <c r="Z803" s="97"/>
      <c r="AA803" s="97"/>
      <c r="AB803" s="80"/>
      <c r="AC803" s="3462"/>
      <c r="AD803" s="3486"/>
      <c r="AE803" s="3463"/>
      <c r="AF803" s="80"/>
      <c r="AG803" s="97"/>
      <c r="AH803" s="97"/>
      <c r="AI803" s="80"/>
      <c r="AJ803" s="3445"/>
      <c r="AK803" s="3445"/>
    </row>
    <row r="804" spans="1:39" ht="39.950000000000003" customHeight="1" x14ac:dyDescent="0.2">
      <c r="A804" s="3362" t="s">
        <v>7337</v>
      </c>
      <c r="B804" s="3363"/>
      <c r="C804" s="3354" t="s">
        <v>4485</v>
      </c>
      <c r="D804" s="3355"/>
      <c r="E804" s="3355"/>
      <c r="F804" s="3355"/>
      <c r="G804" s="3356"/>
      <c r="H804" s="3462"/>
      <c r="I804" s="3463"/>
      <c r="J804" s="3354" t="s">
        <v>4485</v>
      </c>
      <c r="K804" s="3355"/>
      <c r="L804" s="3355"/>
      <c r="M804" s="3355"/>
      <c r="N804" s="3356"/>
      <c r="O804" s="3462"/>
      <c r="P804" s="3463"/>
      <c r="Q804" s="3354" t="s">
        <v>4485</v>
      </c>
      <c r="R804" s="3355"/>
      <c r="S804" s="3355"/>
      <c r="T804" s="3355"/>
      <c r="U804" s="3356"/>
      <c r="V804" s="3462"/>
      <c r="W804" s="3463"/>
      <c r="X804" s="3354" t="s">
        <v>4485</v>
      </c>
      <c r="Y804" s="3355"/>
      <c r="Z804" s="3355"/>
      <c r="AA804" s="3355"/>
      <c r="AB804" s="3356"/>
      <c r="AC804" s="3462"/>
      <c r="AD804" s="3486"/>
      <c r="AE804" s="3463"/>
      <c r="AF804" s="3354" t="s">
        <v>4485</v>
      </c>
      <c r="AG804" s="3355"/>
      <c r="AH804" s="3355"/>
      <c r="AI804" s="3356"/>
      <c r="AJ804" s="3445"/>
      <c r="AK804" s="3445"/>
    </row>
    <row r="805" spans="1:39" ht="39.950000000000003" customHeight="1" x14ac:dyDescent="0.2">
      <c r="A805" s="3481" t="s">
        <v>7333</v>
      </c>
      <c r="B805" s="3482"/>
      <c r="C805" s="1270"/>
      <c r="D805" s="80"/>
      <c r="E805" s="97"/>
      <c r="F805" s="97"/>
      <c r="G805" s="80"/>
      <c r="H805" s="3462"/>
      <c r="I805" s="3463"/>
      <c r="J805" s="1270"/>
      <c r="K805" s="80"/>
      <c r="L805" s="97"/>
      <c r="M805" s="97"/>
      <c r="N805" s="80"/>
      <c r="O805" s="3462"/>
      <c r="P805" s="3463"/>
      <c r="Q805" s="1270"/>
      <c r="R805" s="1590">
        <v>133913</v>
      </c>
      <c r="S805" s="97"/>
      <c r="T805" s="97"/>
      <c r="U805" s="80"/>
      <c r="V805" s="3462"/>
      <c r="W805" s="3463"/>
      <c r="X805" s="1270"/>
      <c r="Y805" s="80"/>
      <c r="Z805" s="97"/>
      <c r="AA805" s="97"/>
      <c r="AB805" s="80"/>
      <c r="AC805" s="3462"/>
      <c r="AD805" s="3486"/>
      <c r="AE805" s="3463"/>
      <c r="AF805" s="80"/>
      <c r="AG805" s="97"/>
      <c r="AH805" s="97"/>
      <c r="AI805" s="80"/>
      <c r="AJ805" s="3445"/>
      <c r="AK805" s="3445"/>
    </row>
    <row r="806" spans="1:39" ht="39.950000000000003" customHeight="1" x14ac:dyDescent="0.2">
      <c r="A806" s="3374" t="s">
        <v>7335</v>
      </c>
      <c r="B806" s="3375"/>
      <c r="C806" s="3380">
        <v>136750</v>
      </c>
      <c r="D806" s="3381"/>
      <c r="E806" s="3381"/>
      <c r="F806" s="3381"/>
      <c r="G806" s="3382"/>
      <c r="H806" s="3462"/>
      <c r="I806" s="3463"/>
      <c r="J806" s="3380">
        <v>136750</v>
      </c>
      <c r="K806" s="3381"/>
      <c r="L806" s="3381"/>
      <c r="M806" s="3381"/>
      <c r="N806" s="3382"/>
      <c r="O806" s="3462"/>
      <c r="P806" s="3463"/>
      <c r="Q806" s="3380">
        <v>136750</v>
      </c>
      <c r="R806" s="3381"/>
      <c r="S806" s="3381"/>
      <c r="T806" s="3381"/>
      <c r="U806" s="3382"/>
      <c r="V806" s="3462"/>
      <c r="W806" s="3463"/>
      <c r="X806" s="3380">
        <v>136750</v>
      </c>
      <c r="Y806" s="3381"/>
      <c r="Z806" s="3381"/>
      <c r="AA806" s="3381"/>
      <c r="AB806" s="3382"/>
      <c r="AC806" s="3462"/>
      <c r="AD806" s="3486"/>
      <c r="AE806" s="3463"/>
      <c r="AF806" s="80"/>
      <c r="AG806" s="97"/>
      <c r="AH806" s="97"/>
      <c r="AI806" s="80"/>
      <c r="AJ806" s="3445"/>
      <c r="AK806" s="3445"/>
    </row>
    <row r="807" spans="1:39" ht="39.950000000000003" customHeight="1" x14ac:dyDescent="0.2">
      <c r="A807" s="3481" t="s">
        <v>7336</v>
      </c>
      <c r="B807" s="3482"/>
      <c r="C807" s="80"/>
      <c r="D807" s="80"/>
      <c r="E807" s="97"/>
      <c r="F807" s="97"/>
      <c r="G807" s="80"/>
      <c r="H807" s="3462"/>
      <c r="I807" s="3463"/>
      <c r="J807" s="80"/>
      <c r="K807" s="80"/>
      <c r="L807" s="97"/>
      <c r="M807" s="97"/>
      <c r="N807" s="80"/>
      <c r="O807" s="3462"/>
      <c r="P807" s="3463"/>
      <c r="Q807" s="1270"/>
      <c r="R807" s="80"/>
      <c r="S807" s="97"/>
      <c r="T807" s="97"/>
      <c r="U807" s="80"/>
      <c r="V807" s="3462"/>
      <c r="W807" s="3463"/>
      <c r="X807" s="1270"/>
      <c r="Y807" s="80"/>
      <c r="Z807" s="97"/>
      <c r="AA807" s="97"/>
      <c r="AB807" s="80"/>
      <c r="AC807" s="3462"/>
      <c r="AD807" s="3486"/>
      <c r="AE807" s="3463"/>
      <c r="AF807" s="80"/>
      <c r="AG807" s="97"/>
      <c r="AH807" s="97"/>
      <c r="AI807" s="80"/>
      <c r="AJ807" s="3445"/>
      <c r="AK807" s="3445"/>
    </row>
    <row r="808" spans="1:39" ht="39.950000000000003" customHeight="1" x14ac:dyDescent="0.2">
      <c r="A808" s="3374" t="s">
        <v>7339</v>
      </c>
      <c r="B808" s="3375"/>
      <c r="C808" s="80"/>
      <c r="D808" s="80"/>
      <c r="E808" s="97"/>
      <c r="F808" s="97"/>
      <c r="G808" s="80"/>
      <c r="H808" s="3462"/>
      <c r="I808" s="3463"/>
      <c r="J808" s="80"/>
      <c r="K808" s="80"/>
      <c r="L808" s="97"/>
      <c r="M808" s="97"/>
      <c r="N808" s="80"/>
      <c r="O808" s="3462"/>
      <c r="P808" s="3463"/>
      <c r="Q808" s="1270"/>
      <c r="R808" s="1590">
        <v>133913</v>
      </c>
      <c r="S808" s="97"/>
      <c r="T808" s="97"/>
      <c r="U808" s="80"/>
      <c r="V808" s="3462"/>
      <c r="W808" s="3463"/>
      <c r="X808" s="1270"/>
      <c r="Y808" s="80"/>
      <c r="Z808" s="97"/>
      <c r="AA808" s="97"/>
      <c r="AB808" s="80"/>
      <c r="AC808" s="3462"/>
      <c r="AD808" s="3486"/>
      <c r="AE808" s="3463"/>
      <c r="AF808" s="80"/>
      <c r="AG808" s="97"/>
      <c r="AH808" s="97"/>
      <c r="AI808" s="80"/>
      <c r="AJ808" s="3445"/>
      <c r="AK808" s="3445"/>
    </row>
    <row r="809" spans="1:39" ht="39.950000000000003" customHeight="1" x14ac:dyDescent="0.2">
      <c r="A809" s="3374" t="s">
        <v>7328</v>
      </c>
      <c r="B809" s="3375"/>
      <c r="C809" s="80"/>
      <c r="D809" s="80"/>
      <c r="E809" s="97"/>
      <c r="F809" s="97"/>
      <c r="G809" s="80"/>
      <c r="H809" s="3462"/>
      <c r="I809" s="3463"/>
      <c r="J809" s="80"/>
      <c r="K809" s="80"/>
      <c r="L809" s="97"/>
      <c r="M809" s="97"/>
      <c r="N809" s="80"/>
      <c r="O809" s="3462"/>
      <c r="P809" s="3463"/>
      <c r="Q809" s="1270"/>
      <c r="R809" s="1590">
        <v>133913</v>
      </c>
      <c r="S809" s="97"/>
      <c r="T809" s="97"/>
      <c r="U809" s="80"/>
      <c r="V809" s="3462"/>
      <c r="W809" s="3463"/>
      <c r="X809" s="1270"/>
      <c r="Y809" s="80"/>
      <c r="Z809" s="97"/>
      <c r="AA809" s="97"/>
      <c r="AB809" s="80"/>
      <c r="AC809" s="3462"/>
      <c r="AD809" s="3486"/>
      <c r="AE809" s="3463"/>
      <c r="AF809" s="80"/>
      <c r="AG809" s="97"/>
      <c r="AH809" s="97"/>
      <c r="AI809" s="80"/>
      <c r="AJ809" s="3445"/>
      <c r="AK809" s="3445"/>
    </row>
    <row r="810" spans="1:39" ht="39.950000000000003" customHeight="1" x14ac:dyDescent="0.2">
      <c r="A810" s="3374" t="s">
        <v>7329</v>
      </c>
      <c r="B810" s="3375"/>
      <c r="C810" s="80"/>
      <c r="D810" s="80"/>
      <c r="E810" s="97"/>
      <c r="F810" s="97"/>
      <c r="G810" s="80"/>
      <c r="H810" s="3462"/>
      <c r="I810" s="3463"/>
      <c r="J810" s="80"/>
      <c r="K810" s="80"/>
      <c r="L810" s="97"/>
      <c r="M810" s="97"/>
      <c r="N810" s="80"/>
      <c r="O810" s="3462"/>
      <c r="P810" s="3463"/>
      <c r="Q810" s="1270"/>
      <c r="R810" s="1590">
        <v>133913</v>
      </c>
      <c r="S810" s="97"/>
      <c r="T810" s="97"/>
      <c r="U810" s="80"/>
      <c r="V810" s="3462"/>
      <c r="W810" s="3463"/>
      <c r="X810" s="1270"/>
      <c r="Y810" s="80"/>
      <c r="Z810" s="97"/>
      <c r="AA810" s="97"/>
      <c r="AB810" s="80"/>
      <c r="AC810" s="3462"/>
      <c r="AD810" s="3486"/>
      <c r="AE810" s="3463"/>
      <c r="AF810" s="80"/>
      <c r="AG810" s="97"/>
      <c r="AH810" s="97"/>
      <c r="AI810" s="80"/>
      <c r="AJ810" s="3445"/>
      <c r="AK810" s="3445"/>
      <c r="AL810" s="3407" t="s">
        <v>7595</v>
      </c>
      <c r="AM810" s="3408"/>
    </row>
    <row r="811" spans="1:39" ht="39.950000000000003" customHeight="1" x14ac:dyDescent="0.2">
      <c r="A811" s="3374" t="s">
        <v>7331</v>
      </c>
      <c r="B811" s="3375"/>
      <c r="C811" s="80"/>
      <c r="D811" s="80"/>
      <c r="E811" s="97"/>
      <c r="F811" s="97"/>
      <c r="G811" s="80"/>
      <c r="H811" s="3462"/>
      <c r="I811" s="3463"/>
      <c r="J811" s="80"/>
      <c r="K811" s="80"/>
      <c r="L811" s="97"/>
      <c r="M811" s="97"/>
      <c r="N811" s="80"/>
      <c r="O811" s="3462"/>
      <c r="P811" s="3463"/>
      <c r="Q811" s="1270"/>
      <c r="R811" s="1587">
        <v>136900</v>
      </c>
      <c r="S811" s="97"/>
      <c r="T811" s="97"/>
      <c r="U811" s="80"/>
      <c r="V811" s="3462"/>
      <c r="W811" s="3463"/>
      <c r="X811" s="1270"/>
      <c r="Y811" s="80"/>
      <c r="Z811" s="97"/>
      <c r="AA811" s="97"/>
      <c r="AB811" s="80"/>
      <c r="AC811" s="3462"/>
      <c r="AD811" s="3486"/>
      <c r="AE811" s="3463"/>
      <c r="AF811" s="80"/>
      <c r="AG811" s="97"/>
      <c r="AH811" s="97"/>
      <c r="AI811" s="80"/>
      <c r="AJ811" s="3445"/>
      <c r="AK811" s="3445"/>
      <c r="AL811" s="3409" t="s">
        <v>7594</v>
      </c>
      <c r="AM811" s="3410"/>
    </row>
    <row r="812" spans="1:39" ht="39.950000000000003" customHeight="1" thickBot="1" x14ac:dyDescent="0.25">
      <c r="A812" s="3479" t="s">
        <v>7332</v>
      </c>
      <c r="B812" s="3480"/>
      <c r="C812" s="1398"/>
      <c r="D812" s="1398"/>
      <c r="E812" s="1399"/>
      <c r="F812" s="1399"/>
      <c r="G812" s="1398"/>
      <c r="H812" s="3462"/>
      <c r="I812" s="3463"/>
      <c r="J812" s="1398"/>
      <c r="K812" s="1398"/>
      <c r="L812" s="1399"/>
      <c r="M812" s="1399"/>
      <c r="N812" s="1398"/>
      <c r="O812" s="3462"/>
      <c r="P812" s="3463"/>
      <c r="Q812" s="1398"/>
      <c r="R812" s="1398"/>
      <c r="S812" s="1399"/>
      <c r="T812" s="1399"/>
      <c r="U812" s="1398"/>
      <c r="V812" s="3462"/>
      <c r="W812" s="3463"/>
      <c r="X812" s="1398"/>
      <c r="Y812" s="1398"/>
      <c r="Z812" s="1399"/>
      <c r="AA812" s="1399"/>
      <c r="AB812" s="1398"/>
      <c r="AC812" s="3462"/>
      <c r="AD812" s="3486"/>
      <c r="AE812" s="3463"/>
      <c r="AF812" s="1401"/>
      <c r="AG812" s="1401"/>
      <c r="AH812" s="1401"/>
      <c r="AI812" s="1401"/>
      <c r="AJ812" s="3445"/>
      <c r="AK812" s="3445"/>
      <c r="AL812" s="3447" t="s">
        <v>7593</v>
      </c>
      <c r="AM812" s="3448"/>
    </row>
    <row r="813" spans="1:39" ht="39.950000000000003" customHeight="1" thickTop="1" x14ac:dyDescent="0.2">
      <c r="A813" s="1355">
        <v>1</v>
      </c>
      <c r="B813" s="1356" t="s">
        <v>5497</v>
      </c>
      <c r="C813" s="3452" t="s">
        <v>8114</v>
      </c>
      <c r="D813" s="3453"/>
      <c r="E813" s="3454"/>
      <c r="F813" s="286"/>
      <c r="G813" s="1291"/>
      <c r="H813" s="3462"/>
      <c r="I813" s="3463"/>
      <c r="J813" s="1291"/>
      <c r="K813" s="867"/>
      <c r="L813" s="1309"/>
      <c r="M813" s="1309"/>
      <c r="N813" s="1400"/>
      <c r="O813" s="3462"/>
      <c r="P813" s="3463"/>
      <c r="Q813" s="3349" t="s">
        <v>8133</v>
      </c>
      <c r="R813" s="3350"/>
      <c r="S813" s="3351"/>
      <c r="T813" s="214"/>
      <c r="U813" s="1291"/>
      <c r="V813" s="3462"/>
      <c r="W813" s="3463"/>
      <c r="X813" s="1291"/>
      <c r="Y813" s="264"/>
      <c r="Z813" s="867"/>
      <c r="AA813" s="214"/>
      <c r="AB813" s="867"/>
      <c r="AC813" s="3462"/>
      <c r="AD813" s="3486"/>
      <c r="AE813" s="3463"/>
      <c r="AF813" s="867"/>
      <c r="AG813" s="867"/>
      <c r="AH813" s="867"/>
      <c r="AI813" s="867"/>
      <c r="AJ813" s="3445"/>
      <c r="AK813" s="3445"/>
    </row>
    <row r="814" spans="1:39" ht="39.950000000000003" customHeight="1" thickBot="1" x14ac:dyDescent="0.25">
      <c r="A814" s="824">
        <v>2</v>
      </c>
      <c r="B814" s="824" t="s">
        <v>5497</v>
      </c>
      <c r="C814" s="804"/>
      <c r="D814" s="12"/>
      <c r="G814" s="879"/>
      <c r="H814" s="3462"/>
      <c r="I814" s="3463"/>
      <c r="J814" s="908"/>
      <c r="K814" s="451"/>
      <c r="L814" s="862"/>
      <c r="M814" s="3508" t="s">
        <v>8143</v>
      </c>
      <c r="N814" s="3509"/>
      <c r="O814" s="3462"/>
      <c r="P814" s="3463"/>
      <c r="Q814" s="3378" t="s">
        <v>8144</v>
      </c>
      <c r="R814" s="3379"/>
      <c r="V814" s="3462"/>
      <c r="W814" s="3463"/>
      <c r="X814" s="873"/>
      <c r="Y814" s="3533" t="s">
        <v>8142</v>
      </c>
      <c r="Z814" s="3534"/>
      <c r="AA814" s="3535"/>
      <c r="AB814" s="858"/>
      <c r="AC814" s="3462"/>
      <c r="AD814" s="3486"/>
      <c r="AE814" s="3463"/>
      <c r="AF814" s="12"/>
      <c r="AG814" s="12"/>
      <c r="AH814" s="12"/>
      <c r="AI814" s="12"/>
      <c r="AJ814" s="3445"/>
      <c r="AK814" s="3445"/>
    </row>
    <row r="815" spans="1:39" ht="39.950000000000003" customHeight="1" thickTop="1" thickBot="1" x14ac:dyDescent="0.25">
      <c r="A815" s="797"/>
      <c r="B815" s="809" t="s">
        <v>5498</v>
      </c>
      <c r="C815" s="5361" t="s">
        <v>8109</v>
      </c>
      <c r="D815" s="5362"/>
      <c r="F815" s="1592"/>
      <c r="G815" s="907"/>
      <c r="H815" s="3462"/>
      <c r="I815" s="3463"/>
      <c r="J815" s="880"/>
      <c r="K815" s="880"/>
      <c r="L815" s="1314" t="s">
        <v>8114</v>
      </c>
      <c r="O815" s="3462"/>
      <c r="P815" s="3463"/>
      <c r="S815" s="3378" t="s">
        <v>8143</v>
      </c>
      <c r="T815" s="3379"/>
      <c r="U815" s="872"/>
      <c r="V815" s="3462"/>
      <c r="W815" s="3463"/>
      <c r="X815" s="1602" t="s">
        <v>8133</v>
      </c>
      <c r="Y815" s="1601"/>
      <c r="Z815" s="872"/>
      <c r="AA815" s="870"/>
      <c r="AB815" s="1593" t="s">
        <v>8142</v>
      </c>
      <c r="AC815" s="3462"/>
      <c r="AD815" s="3486"/>
      <c r="AE815" s="3463"/>
      <c r="AF815" s="1593" t="s">
        <v>8142</v>
      </c>
      <c r="AG815" s="1602" t="s">
        <v>8133</v>
      </c>
      <c r="AH815" s="12"/>
      <c r="AI815" s="12"/>
      <c r="AJ815" s="3445"/>
      <c r="AK815" s="3445"/>
    </row>
    <row r="816" spans="1:39" ht="39.950000000000003" customHeight="1" thickBot="1" x14ac:dyDescent="0.25">
      <c r="A816" s="797"/>
      <c r="B816" s="824"/>
      <c r="C816" s="811"/>
      <c r="D816" s="451"/>
      <c r="F816" s="1076"/>
      <c r="G816" s="1076"/>
      <c r="H816" s="3462"/>
      <c r="I816" s="3463"/>
      <c r="J816" s="908"/>
      <c r="K816" s="214"/>
      <c r="L816" s="214"/>
      <c r="M816" s="214"/>
      <c r="N816" s="181"/>
      <c r="O816" s="3462"/>
      <c r="P816" s="3463"/>
      <c r="Q816" s="1286"/>
      <c r="R816" s="451"/>
      <c r="U816" s="864"/>
      <c r="V816" s="3462"/>
      <c r="W816" s="3463"/>
      <c r="X816" s="864"/>
      <c r="Y816" s="214"/>
      <c r="Z816" s="214"/>
      <c r="AA816" s="451"/>
      <c r="AB816" s="451"/>
      <c r="AC816" s="3462"/>
      <c r="AD816" s="3486"/>
      <c r="AE816" s="3463"/>
      <c r="AF816" s="451"/>
      <c r="AG816" s="451"/>
      <c r="AH816" s="451"/>
      <c r="AI816" s="451"/>
      <c r="AJ816" s="3446"/>
      <c r="AK816" s="3446"/>
    </row>
    <row r="817" spans="1:37" ht="39.950000000000003" customHeight="1" thickBot="1" x14ac:dyDescent="0.25">
      <c r="A817" s="809"/>
      <c r="B817" s="808" t="s">
        <v>5499</v>
      </c>
      <c r="E817" s="3398" t="s">
        <v>8109</v>
      </c>
      <c r="F817" s="3399"/>
      <c r="G817" s="3400"/>
      <c r="H817" s="3364"/>
      <c r="I817" s="3365"/>
      <c r="J817" s="1583" t="s">
        <v>8109</v>
      </c>
      <c r="K817" s="105"/>
      <c r="L817" s="105"/>
      <c r="M817" s="105"/>
      <c r="N817" s="12"/>
      <c r="O817" s="3347"/>
      <c r="P817" s="3348"/>
      <c r="Q817" s="12"/>
      <c r="R817" s="12"/>
      <c r="S817" s="12"/>
      <c r="T817" s="12"/>
      <c r="U817" s="1591" t="s">
        <v>8143</v>
      </c>
      <c r="V817" s="3347"/>
      <c r="W817" s="3348"/>
      <c r="X817" s="3434" t="s">
        <v>8143</v>
      </c>
      <c r="Y817" s="3435"/>
      <c r="Z817" s="3435"/>
      <c r="AA817" s="3435"/>
      <c r="AB817" s="3436"/>
      <c r="AC817" s="3347"/>
      <c r="AD817" s="3348"/>
      <c r="AE817" s="1519"/>
      <c r="AG817" s="1593" t="s">
        <v>8142</v>
      </c>
      <c r="AH817" s="1593" t="s">
        <v>8142</v>
      </c>
      <c r="AI817" s="12"/>
      <c r="AJ817" s="3347"/>
      <c r="AK817" s="3348"/>
    </row>
    <row r="818" spans="1:37" ht="39.950000000000003" customHeight="1" x14ac:dyDescent="0.2">
      <c r="A818" s="815"/>
      <c r="B818" s="822" t="s">
        <v>5500</v>
      </c>
      <c r="C818" s="3354" t="s">
        <v>8111</v>
      </c>
      <c r="D818" s="3355"/>
      <c r="E818" s="3355"/>
      <c r="F818" s="3355"/>
      <c r="G818" s="1535"/>
      <c r="H818" s="1596"/>
      <c r="I818" s="3449" t="s">
        <v>8155</v>
      </c>
      <c r="J818" s="3381"/>
      <c r="K818" s="3381"/>
      <c r="L818" s="1594"/>
      <c r="M818" s="1595"/>
      <c r="AK818" s="819"/>
    </row>
    <row r="819" spans="1:37" ht="39.950000000000003" customHeight="1" thickBot="1" x14ac:dyDescent="0.25">
      <c r="A819" s="818"/>
      <c r="B819" s="823"/>
    </row>
    <row r="820" spans="1:37" ht="39.950000000000003" customHeight="1" thickBot="1" x14ac:dyDescent="0.25">
      <c r="A820" s="3477"/>
      <c r="B820" s="3478"/>
      <c r="C820" s="3404" t="s">
        <v>7976</v>
      </c>
      <c r="D820" s="3405"/>
      <c r="E820" s="3405"/>
      <c r="F820" s="3405"/>
      <c r="G820" s="3405"/>
      <c r="H820" s="3405"/>
      <c r="I820" s="3406"/>
      <c r="J820" s="3404" t="s">
        <v>7977</v>
      </c>
      <c r="K820" s="3405"/>
      <c r="L820" s="3405"/>
      <c r="M820" s="3405"/>
      <c r="N820" s="3405"/>
      <c r="O820" s="3405"/>
      <c r="P820" s="3406"/>
      <c r="Q820" s="3404" t="s">
        <v>7978</v>
      </c>
      <c r="R820" s="3405"/>
      <c r="S820" s="3405"/>
      <c r="T820" s="3405"/>
      <c r="U820" s="3405"/>
      <c r="V820" s="3405"/>
      <c r="W820" s="3406"/>
      <c r="X820" s="3404" t="s">
        <v>7979</v>
      </c>
      <c r="Y820" s="3405"/>
      <c r="Z820" s="3405"/>
      <c r="AA820" s="3405"/>
      <c r="AB820" s="3405"/>
      <c r="AC820" s="3405"/>
      <c r="AD820" s="3406"/>
      <c r="AE820" s="3404" t="s">
        <v>7980</v>
      </c>
      <c r="AF820" s="3405"/>
      <c r="AG820" s="3405"/>
      <c r="AH820" s="3405"/>
      <c r="AI820" s="3405"/>
      <c r="AJ820" s="3405"/>
      <c r="AK820" s="3406"/>
    </row>
    <row r="821" spans="1:37" ht="39.950000000000003" customHeight="1" thickBot="1" x14ac:dyDescent="0.25">
      <c r="A821" s="3498" t="s">
        <v>1391</v>
      </c>
      <c r="B821" s="3499"/>
      <c r="C821" s="1257">
        <v>42653</v>
      </c>
      <c r="D821" s="1257">
        <v>42654</v>
      </c>
      <c r="E821" s="1257">
        <v>42655</v>
      </c>
      <c r="F821" s="1257">
        <v>42656</v>
      </c>
      <c r="G821" s="1257">
        <v>42657</v>
      </c>
      <c r="H821" s="1257">
        <v>42658</v>
      </c>
      <c r="I821" s="1257">
        <v>42659</v>
      </c>
      <c r="J821" s="1257">
        <v>42660</v>
      </c>
      <c r="K821" s="1257">
        <v>42661</v>
      </c>
      <c r="L821" s="1257">
        <v>42662</v>
      </c>
      <c r="M821" s="1257">
        <v>42663</v>
      </c>
      <c r="N821" s="1257">
        <v>42664</v>
      </c>
      <c r="O821" s="1257">
        <v>42665</v>
      </c>
      <c r="P821" s="1257">
        <v>42666</v>
      </c>
      <c r="Q821" s="1257">
        <v>42667</v>
      </c>
      <c r="R821" s="1257">
        <v>42668</v>
      </c>
      <c r="S821" s="1257">
        <v>42669</v>
      </c>
      <c r="T821" s="1257">
        <v>42670</v>
      </c>
      <c r="U821" s="1257">
        <v>42671</v>
      </c>
      <c r="V821" s="1257">
        <v>42672</v>
      </c>
      <c r="W821" s="1257">
        <v>42673</v>
      </c>
      <c r="X821" s="1257">
        <v>42674</v>
      </c>
      <c r="Y821" s="1257">
        <v>42675</v>
      </c>
      <c r="Z821" s="1257">
        <v>42676</v>
      </c>
      <c r="AA821" s="1257">
        <v>42677</v>
      </c>
      <c r="AB821" s="1257">
        <v>42678</v>
      </c>
      <c r="AC821" s="1257">
        <v>42679</v>
      </c>
      <c r="AD821" s="1257">
        <v>42680</v>
      </c>
      <c r="AE821" s="1257">
        <v>42681</v>
      </c>
      <c r="AF821" s="1257">
        <v>42682</v>
      </c>
      <c r="AG821" s="1257">
        <v>42683</v>
      </c>
      <c r="AH821" s="1257">
        <v>42684</v>
      </c>
      <c r="AI821" s="1257">
        <v>42685</v>
      </c>
      <c r="AJ821" s="1257">
        <v>42686</v>
      </c>
      <c r="AK821" s="1257">
        <v>42687</v>
      </c>
    </row>
    <row r="822" spans="1:37" ht="39.950000000000003" customHeight="1" x14ac:dyDescent="0.2">
      <c r="A822" s="3500" t="s">
        <v>6971</v>
      </c>
      <c r="B822" s="3500"/>
      <c r="C822" s="3431" t="s">
        <v>8167</v>
      </c>
      <c r="D822" s="3432"/>
      <c r="E822" s="3432"/>
      <c r="F822" s="3432"/>
      <c r="G822" s="3433"/>
      <c r="H822" s="3462"/>
      <c r="I822" s="3463"/>
      <c r="J822" s="3522" t="s">
        <v>8168</v>
      </c>
      <c r="K822" s="3523"/>
      <c r="L822" s="3523"/>
      <c r="M822" s="3523"/>
      <c r="N822" s="3524"/>
      <c r="O822" s="3462"/>
      <c r="P822" s="3463"/>
      <c r="Q822" s="1607" t="s">
        <v>8170</v>
      </c>
      <c r="R822" s="3437" t="s">
        <v>8130</v>
      </c>
      <c r="S822" s="3438"/>
      <c r="T822" s="3438"/>
      <c r="U822" s="3439"/>
      <c r="V822" s="3483"/>
      <c r="W822" s="3484"/>
      <c r="X822" s="3485"/>
      <c r="Y822" s="3437" t="s">
        <v>8130</v>
      </c>
      <c r="Z822" s="3438"/>
      <c r="AA822" s="3438"/>
      <c r="AB822" s="3439"/>
      <c r="AC822" s="3462"/>
      <c r="AD822" s="3463"/>
      <c r="AE822" s="1578" t="s">
        <v>5366</v>
      </c>
      <c r="AF822" s="5370" t="s">
        <v>8200</v>
      </c>
      <c r="AG822" s="5371"/>
      <c r="AH822" s="5371"/>
      <c r="AI822" s="5372"/>
      <c r="AJ822" s="3445"/>
      <c r="AK822" s="3445"/>
    </row>
    <row r="823" spans="1:37" ht="39.950000000000003" customHeight="1" x14ac:dyDescent="0.2">
      <c r="A823" s="3352" t="s">
        <v>7304</v>
      </c>
      <c r="B823" s="3353"/>
      <c r="C823" s="3386" t="s">
        <v>6870</v>
      </c>
      <c r="D823" s="3387"/>
      <c r="E823" s="1605" t="s">
        <v>7357</v>
      </c>
      <c r="F823" s="3360" t="s">
        <v>8165</v>
      </c>
      <c r="G823" s="3361"/>
      <c r="H823" s="3462"/>
      <c r="I823" s="3463"/>
      <c r="J823" s="3581" t="s">
        <v>8173</v>
      </c>
      <c r="K823" s="3582"/>
      <c r="L823" s="3582"/>
      <c r="M823" s="3582"/>
      <c r="N823" s="3583"/>
      <c r="O823" s="3462"/>
      <c r="P823" s="3463"/>
      <c r="Q823" s="5340" t="s">
        <v>8186</v>
      </c>
      <c r="R823" s="5341"/>
      <c r="S823" s="5341"/>
      <c r="T823" s="5391" t="s">
        <v>8185</v>
      </c>
      <c r="U823" s="5392"/>
      <c r="V823" s="3462"/>
      <c r="W823" s="3486"/>
      <c r="X823" s="3463"/>
      <c r="Y823" s="1618" t="s">
        <v>8179</v>
      </c>
      <c r="Z823" s="3428" t="s">
        <v>8194</v>
      </c>
      <c r="AA823" s="3429"/>
      <c r="AB823" s="3430"/>
      <c r="AC823" s="3462"/>
      <c r="AD823" s="3463"/>
      <c r="AE823" s="5373" t="s">
        <v>8202</v>
      </c>
      <c r="AF823" s="5374"/>
      <c r="AG823" s="3464" t="s">
        <v>8203</v>
      </c>
      <c r="AH823" s="3465"/>
      <c r="AI823" s="1628" t="s">
        <v>5420</v>
      </c>
      <c r="AJ823" s="3445"/>
      <c r="AK823" s="3445"/>
    </row>
    <row r="824" spans="1:37" ht="39.950000000000003" customHeight="1" x14ac:dyDescent="0.2">
      <c r="A824" s="3362" t="s">
        <v>7326</v>
      </c>
      <c r="B824" s="3363"/>
      <c r="C824" s="1380"/>
      <c r="D824" s="1606" t="s">
        <v>8169</v>
      </c>
      <c r="E824" s="3401" t="s">
        <v>8171</v>
      </c>
      <c r="F824" s="3402"/>
      <c r="G824" s="3403"/>
      <c r="H824" s="3462"/>
      <c r="I824" s="3463"/>
      <c r="J824" s="3510" t="s">
        <v>8178</v>
      </c>
      <c r="K824" s="3511"/>
      <c r="L824" s="3511"/>
      <c r="M824" s="3440" t="s">
        <v>8180</v>
      </c>
      <c r="N824" s="3441"/>
      <c r="O824" s="3462"/>
      <c r="P824" s="3463"/>
      <c r="Q824" s="3440" t="s">
        <v>8183</v>
      </c>
      <c r="R824" s="3442"/>
      <c r="S824" s="97"/>
      <c r="T824" s="97"/>
      <c r="U824" s="80"/>
      <c r="V824" s="3462"/>
      <c r="W824" s="3486"/>
      <c r="X824" s="3463"/>
      <c r="Y824" s="3357" t="s">
        <v>8193</v>
      </c>
      <c r="Z824" s="3358"/>
      <c r="AA824" s="3359"/>
      <c r="AB824" s="80"/>
      <c r="AC824" s="3462"/>
      <c r="AD824" s="3463"/>
      <c r="AE824" s="1270"/>
      <c r="AF824" s="80"/>
      <c r="AG824" s="97"/>
      <c r="AH824" s="97"/>
      <c r="AI824" s="80"/>
      <c r="AJ824" s="3445"/>
      <c r="AK824" s="3445"/>
    </row>
    <row r="825" spans="1:37" ht="39.950000000000003" customHeight="1" x14ac:dyDescent="0.2">
      <c r="A825" s="3352" t="s">
        <v>7653</v>
      </c>
      <c r="B825" s="3353"/>
      <c r="C825" s="1603" t="s">
        <v>8162</v>
      </c>
      <c r="D825" s="3487" t="s">
        <v>8166</v>
      </c>
      <c r="E825" s="3488"/>
      <c r="F825" s="3488"/>
      <c r="G825" s="3489"/>
      <c r="H825" s="3462"/>
      <c r="I825" s="3463"/>
      <c r="J825" s="3512" t="s">
        <v>8177</v>
      </c>
      <c r="K825" s="3513"/>
      <c r="L825" s="1578" t="s">
        <v>5366</v>
      </c>
      <c r="M825" s="3501" t="s">
        <v>8181</v>
      </c>
      <c r="N825" s="3502"/>
      <c r="O825" s="3462"/>
      <c r="P825" s="3463"/>
      <c r="Q825" s="1612" t="s">
        <v>8179</v>
      </c>
      <c r="R825" s="80"/>
      <c r="S825" s="97"/>
      <c r="T825" s="97"/>
      <c r="U825" s="80"/>
      <c r="V825" s="3462"/>
      <c r="W825" s="3486"/>
      <c r="X825" s="3463"/>
      <c r="Y825" s="5342" t="s">
        <v>8188</v>
      </c>
      <c r="Z825" s="5343"/>
      <c r="AA825" s="5343"/>
      <c r="AB825" s="5344"/>
      <c r="AC825" s="3462"/>
      <c r="AD825" s="3463"/>
      <c r="AE825" s="3443" t="s">
        <v>8201</v>
      </c>
      <c r="AF825" s="3444"/>
      <c r="AG825" s="97"/>
      <c r="AI825" s="1627" t="s">
        <v>8197</v>
      </c>
      <c r="AJ825" s="3445"/>
      <c r="AK825" s="3445"/>
    </row>
    <row r="826" spans="1:37" ht="39.950000000000003" customHeight="1" x14ac:dyDescent="0.2">
      <c r="A826" s="3352" t="s">
        <v>7330</v>
      </c>
      <c r="B826" s="3353"/>
      <c r="C826" s="1381"/>
      <c r="D826" s="1381"/>
      <c r="E826" s="1381"/>
      <c r="F826" s="97"/>
      <c r="G826" s="97"/>
      <c r="H826" s="3462"/>
      <c r="I826" s="3463"/>
      <c r="J826" s="31"/>
      <c r="K826" s="80"/>
      <c r="L826" s="97"/>
      <c r="M826" s="97"/>
      <c r="N826" s="80"/>
      <c r="O826" s="3462"/>
      <c r="P826" s="3463"/>
      <c r="Q826" s="1270"/>
      <c r="R826" s="80"/>
      <c r="S826" s="97"/>
      <c r="T826" s="97"/>
      <c r="U826" s="1617" t="s">
        <v>8191</v>
      </c>
      <c r="V826" s="3462"/>
      <c r="W826" s="3486"/>
      <c r="X826" s="3463"/>
      <c r="Y826" s="5345" t="s">
        <v>8190</v>
      </c>
      <c r="Z826" s="5346"/>
      <c r="AA826" s="5347"/>
      <c r="AB826" s="80"/>
      <c r="AC826" s="3462"/>
      <c r="AD826" s="3463"/>
      <c r="AE826" s="1270"/>
      <c r="AF826" s="80"/>
      <c r="AG826" s="97"/>
      <c r="AH826" s="97"/>
      <c r="AI826" s="80"/>
      <c r="AJ826" s="3445"/>
      <c r="AK826" s="3445"/>
    </row>
    <row r="827" spans="1:37" ht="39.950000000000003" customHeight="1" x14ac:dyDescent="0.2">
      <c r="A827" s="3376" t="s">
        <v>7338</v>
      </c>
      <c r="B827" s="3377"/>
      <c r="C827" s="80"/>
      <c r="D827" s="80"/>
      <c r="E827" s="97"/>
      <c r="F827" s="97"/>
      <c r="G827" s="80"/>
      <c r="H827" s="3462"/>
      <c r="I827" s="3463"/>
      <c r="J827" s="80"/>
      <c r="K827" s="80"/>
      <c r="L827" s="97"/>
      <c r="M827" s="97"/>
      <c r="N827" s="97"/>
      <c r="O827" s="3462"/>
      <c r="P827" s="3463"/>
      <c r="Q827" s="1270"/>
      <c r="R827" s="80"/>
      <c r="S827" s="97"/>
      <c r="T827" s="97"/>
      <c r="U827" s="80"/>
      <c r="V827" s="3462"/>
      <c r="W827" s="3486"/>
      <c r="X827" s="3463"/>
      <c r="Y827" s="80"/>
      <c r="Z827" s="97"/>
      <c r="AA827" s="97"/>
      <c r="AB827" s="80"/>
      <c r="AC827" s="3462"/>
      <c r="AD827" s="3463"/>
      <c r="AE827" s="1270"/>
      <c r="AF827" s="80"/>
      <c r="AG827" s="97"/>
      <c r="AH827" s="97"/>
      <c r="AI827" s="80"/>
      <c r="AJ827" s="3445"/>
      <c r="AK827" s="3445"/>
    </row>
    <row r="828" spans="1:37" ht="39.950000000000003" customHeight="1" x14ac:dyDescent="0.2">
      <c r="A828" s="3496" t="s">
        <v>7348</v>
      </c>
      <c r="B828" s="3497"/>
      <c r="C828" s="3468" t="s">
        <v>8172</v>
      </c>
      <c r="D828" s="3469"/>
      <c r="E828" s="3469"/>
      <c r="F828" s="3469"/>
      <c r="G828" s="3470"/>
      <c r="H828" s="3462"/>
      <c r="I828" s="3463"/>
      <c r="J828" s="3422" t="s">
        <v>8182</v>
      </c>
      <c r="K828" s="3423"/>
      <c r="L828" s="3423"/>
      <c r="M828" s="3423"/>
      <c r="N828" s="3424"/>
      <c r="O828" s="3462"/>
      <c r="P828" s="3463"/>
      <c r="Q828" s="1270"/>
      <c r="R828" s="80"/>
      <c r="S828" s="3401" t="s">
        <v>7231</v>
      </c>
      <c r="T828" s="3402"/>
      <c r="U828" s="3403"/>
      <c r="V828" s="3462"/>
      <c r="W828" s="3486"/>
      <c r="X828" s="3463"/>
      <c r="Y828" s="80"/>
      <c r="Z828" s="97"/>
      <c r="AA828" s="97"/>
      <c r="AB828" s="80"/>
      <c r="AC828" s="3462"/>
      <c r="AD828" s="3463"/>
      <c r="AE828" s="1270"/>
      <c r="AF828" s="80"/>
      <c r="AG828" s="97"/>
      <c r="AH828" s="97"/>
      <c r="AI828" s="80"/>
      <c r="AJ828" s="3445"/>
      <c r="AK828" s="3445"/>
    </row>
    <row r="829" spans="1:37" ht="39.950000000000003" customHeight="1" x14ac:dyDescent="0.2">
      <c r="A829" s="3396" t="s">
        <v>7334</v>
      </c>
      <c r="B829" s="3397"/>
      <c r="C829" s="80"/>
      <c r="D829" s="80"/>
      <c r="E829" s="97"/>
      <c r="F829" s="97"/>
      <c r="G829" s="80"/>
      <c r="H829" s="3462"/>
      <c r="I829" s="3463"/>
      <c r="J829" s="80"/>
      <c r="K829" s="80"/>
      <c r="L829" s="97"/>
      <c r="M829" s="97"/>
      <c r="N829" s="80"/>
      <c r="O829" s="3462"/>
      <c r="P829" s="3463"/>
      <c r="Q829" s="1270"/>
      <c r="R829" s="80"/>
      <c r="S829" s="97"/>
      <c r="T829" s="97"/>
      <c r="U829" s="80"/>
      <c r="V829" s="3462"/>
      <c r="W829" s="3486"/>
      <c r="X829" s="3463"/>
      <c r="Y829" s="80"/>
      <c r="Z829" s="97"/>
      <c r="AA829" s="97"/>
      <c r="AB829" s="80"/>
      <c r="AC829" s="3462"/>
      <c r="AD829" s="3463"/>
      <c r="AE829" s="1270"/>
      <c r="AF829" s="80"/>
      <c r="AG829" s="97"/>
      <c r="AH829" s="97"/>
      <c r="AI829" s="80"/>
      <c r="AJ829" s="3445"/>
      <c r="AK829" s="3445"/>
    </row>
    <row r="830" spans="1:37" ht="39.950000000000003" customHeight="1" x14ac:dyDescent="0.2">
      <c r="A830" s="3362" t="s">
        <v>7337</v>
      </c>
      <c r="B830" s="3363"/>
      <c r="C830" s="3354" t="s">
        <v>4485</v>
      </c>
      <c r="D830" s="3355"/>
      <c r="E830" s="3355"/>
      <c r="F830" s="3355"/>
      <c r="G830" s="3356"/>
      <c r="H830" s="3462"/>
      <c r="I830" s="3463"/>
      <c r="J830" s="3354" t="s">
        <v>4485</v>
      </c>
      <c r="K830" s="3355"/>
      <c r="L830" s="3355"/>
      <c r="M830" s="3355"/>
      <c r="N830" s="3356"/>
      <c r="O830" s="3462"/>
      <c r="P830" s="3463"/>
      <c r="Q830" s="3354" t="s">
        <v>4485</v>
      </c>
      <c r="R830" s="3355"/>
      <c r="S830" s="3355"/>
      <c r="T830" s="3355"/>
      <c r="U830" s="3356"/>
      <c r="V830" s="3462"/>
      <c r="W830" s="3486"/>
      <c r="X830" s="3463"/>
      <c r="Y830" s="3354" t="s">
        <v>4485</v>
      </c>
      <c r="Z830" s="3355"/>
      <c r="AA830" s="3356"/>
      <c r="AB830" s="1578" t="s">
        <v>5366</v>
      </c>
      <c r="AC830" s="3462"/>
      <c r="AD830" s="3463"/>
      <c r="AE830" s="1578" t="s">
        <v>5366</v>
      </c>
      <c r="AF830" s="3354" t="s">
        <v>4485</v>
      </c>
      <c r="AG830" s="3355"/>
      <c r="AH830" s="3355"/>
      <c r="AI830" s="3356"/>
      <c r="AJ830" s="3445"/>
      <c r="AK830" s="3445"/>
    </row>
    <row r="831" spans="1:37" ht="39.950000000000003" customHeight="1" x14ac:dyDescent="0.2">
      <c r="A831" s="3481" t="s">
        <v>7333</v>
      </c>
      <c r="B831" s="3482"/>
      <c r="C831" s="1270"/>
      <c r="D831" s="80"/>
      <c r="E831" s="97"/>
      <c r="F831" s="97"/>
      <c r="G831" s="80"/>
      <c r="H831" s="3462"/>
      <c r="I831" s="3463"/>
      <c r="J831" s="1270"/>
      <c r="K831" s="80"/>
      <c r="L831" s="97"/>
      <c r="M831" s="97"/>
      <c r="N831" s="80"/>
      <c r="O831" s="3462"/>
      <c r="P831" s="3463"/>
      <c r="Q831" s="1270"/>
      <c r="R831" s="80"/>
      <c r="S831" s="97"/>
      <c r="T831" s="97"/>
      <c r="U831" s="80"/>
      <c r="V831" s="3462"/>
      <c r="W831" s="3486"/>
      <c r="X831" s="3463"/>
      <c r="Y831" s="80"/>
      <c r="Z831" s="97"/>
      <c r="AA831" s="97"/>
      <c r="AB831" s="80"/>
      <c r="AC831" s="3462"/>
      <c r="AD831" s="3463"/>
      <c r="AE831" s="1270"/>
      <c r="AF831" s="80"/>
      <c r="AG831" s="97"/>
      <c r="AH831" s="97"/>
      <c r="AI831" s="80"/>
      <c r="AJ831" s="3445"/>
      <c r="AK831" s="3445"/>
    </row>
    <row r="832" spans="1:37" ht="39.950000000000003" customHeight="1" x14ac:dyDescent="0.2">
      <c r="A832" s="3374" t="s">
        <v>7335</v>
      </c>
      <c r="B832" s="3375"/>
      <c r="C832" s="1270"/>
      <c r="D832" s="80"/>
      <c r="E832" s="97"/>
      <c r="F832" s="97"/>
      <c r="G832" s="80"/>
      <c r="H832" s="3462"/>
      <c r="I832" s="3463"/>
      <c r="J832" s="1270"/>
      <c r="K832" s="80"/>
      <c r="L832" s="97"/>
      <c r="M832" s="97"/>
      <c r="N832" s="80"/>
      <c r="O832" s="3462"/>
      <c r="P832" s="3463"/>
      <c r="Q832" s="1270"/>
      <c r="R832" s="80"/>
      <c r="S832" s="97"/>
      <c r="T832" s="97"/>
      <c r="U832" s="80"/>
      <c r="V832" s="3462"/>
      <c r="W832" s="3486"/>
      <c r="X832" s="3463"/>
      <c r="Y832" s="80"/>
      <c r="Z832" s="97"/>
      <c r="AA832" s="97"/>
      <c r="AB832" s="80"/>
      <c r="AC832" s="3462"/>
      <c r="AD832" s="3463"/>
      <c r="AE832" s="1270"/>
      <c r="AF832" s="80"/>
      <c r="AG832" s="97"/>
      <c r="AH832" s="97"/>
      <c r="AI832" s="80"/>
      <c r="AJ832" s="3445"/>
      <c r="AK832" s="3445"/>
    </row>
    <row r="833" spans="1:39" ht="39.950000000000003" customHeight="1" x14ac:dyDescent="0.2">
      <c r="A833" s="3481" t="s">
        <v>7336</v>
      </c>
      <c r="B833" s="3482"/>
      <c r="C833" s="80"/>
      <c r="D833" s="80"/>
      <c r="E833" s="97"/>
      <c r="F833" s="97"/>
      <c r="G833" s="80"/>
      <c r="H833" s="3462"/>
      <c r="I833" s="3463"/>
      <c r="J833" s="80"/>
      <c r="K833" s="80"/>
      <c r="L833" s="97"/>
      <c r="M833" s="97"/>
      <c r="N833" s="80"/>
      <c r="O833" s="3462"/>
      <c r="P833" s="3463"/>
      <c r="Q833" s="1270"/>
      <c r="R833" s="80"/>
      <c r="S833" s="97"/>
      <c r="T833" s="97"/>
      <c r="U833" s="80"/>
      <c r="V833" s="3462"/>
      <c r="W833" s="3486"/>
      <c r="X833" s="3463"/>
      <c r="Y833" s="80"/>
      <c r="Z833" s="97"/>
      <c r="AA833" s="97"/>
      <c r="AB833" s="80"/>
      <c r="AC833" s="3462"/>
      <c r="AD833" s="3463"/>
      <c r="AE833" s="1270"/>
      <c r="AF833" s="80"/>
      <c r="AG833" s="97"/>
      <c r="AH833" s="97"/>
      <c r="AI833" s="80"/>
      <c r="AJ833" s="3445"/>
      <c r="AK833" s="3445"/>
    </row>
    <row r="834" spans="1:39" ht="39.950000000000003" customHeight="1" x14ac:dyDescent="0.2">
      <c r="A834" s="3374" t="s">
        <v>7339</v>
      </c>
      <c r="B834" s="3375"/>
      <c r="C834" s="80"/>
      <c r="D834" s="80"/>
      <c r="E834" s="97"/>
      <c r="F834" s="97"/>
      <c r="G834" s="80"/>
      <c r="H834" s="3462"/>
      <c r="I834" s="3463"/>
      <c r="J834" s="80"/>
      <c r="K834" s="80"/>
      <c r="L834" s="97"/>
      <c r="M834" s="97"/>
      <c r="N834" s="80"/>
      <c r="O834" s="3462"/>
      <c r="P834" s="3463"/>
      <c r="Q834" s="1270"/>
      <c r="R834" s="80"/>
      <c r="S834" s="97"/>
      <c r="T834" s="97"/>
      <c r="U834" s="80"/>
      <c r="V834" s="3462"/>
      <c r="W834" s="3486"/>
      <c r="X834" s="3463"/>
      <c r="Y834" s="80"/>
      <c r="Z834" s="97"/>
      <c r="AA834" s="97"/>
      <c r="AB834" s="80"/>
      <c r="AC834" s="3462"/>
      <c r="AD834" s="3463"/>
      <c r="AE834" s="1270"/>
      <c r="AF834" s="80"/>
      <c r="AG834" s="97"/>
      <c r="AH834" s="97"/>
      <c r="AI834" s="80"/>
      <c r="AJ834" s="3445"/>
      <c r="AK834" s="3445"/>
    </row>
    <row r="835" spans="1:39" ht="39.950000000000003" customHeight="1" x14ac:dyDescent="0.2">
      <c r="A835" s="3374" t="s">
        <v>7328</v>
      </c>
      <c r="B835" s="3375"/>
      <c r="C835" s="80"/>
      <c r="D835" s="80"/>
      <c r="E835" s="97"/>
      <c r="F835" s="97"/>
      <c r="G835" s="80"/>
      <c r="H835" s="3462"/>
      <c r="I835" s="3463"/>
      <c r="J835" s="80"/>
      <c r="K835" s="80"/>
      <c r="L835" s="97"/>
      <c r="M835" s="97"/>
      <c r="N835" s="80"/>
      <c r="O835" s="3462"/>
      <c r="P835" s="3463"/>
      <c r="Q835" s="1270"/>
      <c r="R835" s="80"/>
      <c r="S835" s="97"/>
      <c r="T835" s="97"/>
      <c r="U835" s="80"/>
      <c r="V835" s="3462"/>
      <c r="W835" s="3486"/>
      <c r="X835" s="3463"/>
      <c r="Y835" s="80"/>
      <c r="Z835" s="97"/>
      <c r="AA835" s="97"/>
      <c r="AB835" s="80"/>
      <c r="AC835" s="3462"/>
      <c r="AD835" s="3463"/>
      <c r="AE835" s="1270"/>
      <c r="AF835" s="80"/>
      <c r="AG835" s="97"/>
      <c r="AH835" s="97"/>
      <c r="AI835" s="80"/>
      <c r="AJ835" s="3445"/>
      <c r="AK835" s="3445"/>
    </row>
    <row r="836" spans="1:39" ht="39.950000000000003" customHeight="1" x14ac:dyDescent="0.2">
      <c r="A836" s="3374" t="s">
        <v>7329</v>
      </c>
      <c r="B836" s="3375"/>
      <c r="C836" s="80"/>
      <c r="D836" s="80"/>
      <c r="E836" s="97"/>
      <c r="F836" s="97"/>
      <c r="G836" s="80"/>
      <c r="H836" s="3462"/>
      <c r="I836" s="3463"/>
      <c r="J836" s="80"/>
      <c r="K836" s="80"/>
      <c r="L836" s="97"/>
      <c r="M836" s="97"/>
      <c r="N836" s="80"/>
      <c r="O836" s="3462"/>
      <c r="P836" s="3463"/>
      <c r="Q836" s="1270"/>
      <c r="R836" s="80"/>
      <c r="S836" s="97"/>
      <c r="T836" s="97"/>
      <c r="U836" s="80"/>
      <c r="V836" s="3462"/>
      <c r="W836" s="3486"/>
      <c r="X836" s="3463"/>
      <c r="Y836" s="80"/>
      <c r="Z836" s="97"/>
      <c r="AA836" s="97"/>
      <c r="AB836" s="80"/>
      <c r="AC836" s="3462"/>
      <c r="AD836" s="3463"/>
      <c r="AE836" s="1270"/>
      <c r="AF836" s="80"/>
      <c r="AG836" s="97"/>
      <c r="AH836" s="97"/>
      <c r="AI836" s="80"/>
      <c r="AJ836" s="3445"/>
      <c r="AK836" s="3445"/>
      <c r="AL836" s="3407" t="s">
        <v>7595</v>
      </c>
      <c r="AM836" s="3408"/>
    </row>
    <row r="837" spans="1:39" ht="39.950000000000003" customHeight="1" x14ac:dyDescent="0.2">
      <c r="A837" s="3374" t="s">
        <v>7331</v>
      </c>
      <c r="B837" s="3375"/>
      <c r="C837" s="80"/>
      <c r="D837" s="80"/>
      <c r="E837" s="97"/>
      <c r="F837" s="97"/>
      <c r="G837" s="80"/>
      <c r="H837" s="3462"/>
      <c r="I837" s="3463"/>
      <c r="J837" s="80"/>
      <c r="K837" s="80"/>
      <c r="L837" s="97"/>
      <c r="M837" s="97"/>
      <c r="N837" s="80"/>
      <c r="O837" s="3462"/>
      <c r="P837" s="3463"/>
      <c r="Q837" s="1270"/>
      <c r="R837" s="80"/>
      <c r="S837" s="97"/>
      <c r="T837" s="97"/>
      <c r="U837" s="80"/>
      <c r="V837" s="3462"/>
      <c r="W837" s="3486"/>
      <c r="X837" s="3463"/>
      <c r="Y837" s="80"/>
      <c r="Z837" s="97"/>
      <c r="AA837" s="97"/>
      <c r="AB837" s="80"/>
      <c r="AC837" s="3462"/>
      <c r="AD837" s="3463"/>
      <c r="AE837" s="1270"/>
      <c r="AF837" s="80"/>
      <c r="AG837" s="97"/>
      <c r="AH837" s="97"/>
      <c r="AI837" s="80"/>
      <c r="AJ837" s="3445"/>
      <c r="AK837" s="3445"/>
      <c r="AL837" s="3409" t="s">
        <v>7594</v>
      </c>
      <c r="AM837" s="3410"/>
    </row>
    <row r="838" spans="1:39" ht="39.950000000000003" customHeight="1" thickBot="1" x14ac:dyDescent="0.25">
      <c r="A838" s="3479" t="s">
        <v>7332</v>
      </c>
      <c r="B838" s="3480"/>
      <c r="C838" s="1398"/>
      <c r="D838" s="1398"/>
      <c r="E838" s="1399"/>
      <c r="F838" s="1399"/>
      <c r="G838" s="1398"/>
      <c r="H838" s="3462"/>
      <c r="I838" s="3463"/>
      <c r="J838" s="1398"/>
      <c r="K838" s="1398"/>
      <c r="L838" s="1399"/>
      <c r="M838" s="1399"/>
      <c r="N838" s="1398"/>
      <c r="O838" s="3462"/>
      <c r="P838" s="3463"/>
      <c r="Q838" s="1398"/>
      <c r="R838" s="1398"/>
      <c r="S838" s="1399"/>
      <c r="T838" s="1399"/>
      <c r="U838" s="1398"/>
      <c r="V838" s="3462"/>
      <c r="W838" s="3486"/>
      <c r="X838" s="3463"/>
      <c r="Y838" s="1398"/>
      <c r="Z838" s="1399"/>
      <c r="AA838" s="1399"/>
      <c r="AB838" s="1398"/>
      <c r="AC838" s="3462"/>
      <c r="AD838" s="3463"/>
      <c r="AE838" s="1401"/>
      <c r="AF838" s="1401"/>
      <c r="AG838" s="1401"/>
      <c r="AH838" s="1401"/>
      <c r="AI838" s="1401"/>
      <c r="AJ838" s="3445"/>
      <c r="AK838" s="3445"/>
      <c r="AL838" s="3447" t="s">
        <v>7593</v>
      </c>
      <c r="AM838" s="3448"/>
    </row>
    <row r="839" spans="1:39" ht="39.950000000000003" customHeight="1" thickTop="1" thickBot="1" x14ac:dyDescent="0.25">
      <c r="A839" s="1355">
        <v>1</v>
      </c>
      <c r="B839" s="1356" t="s">
        <v>5497</v>
      </c>
      <c r="C839" s="3490" t="s">
        <v>8174</v>
      </c>
      <c r="D839" s="3491"/>
      <c r="E839" s="3492"/>
      <c r="F839" s="286"/>
      <c r="G839" s="1291"/>
      <c r="H839" s="3462"/>
      <c r="I839" s="3463"/>
      <c r="J839" s="1291"/>
      <c r="O839" s="3462"/>
      <c r="P839" s="3463"/>
      <c r="R839" s="3431" t="s">
        <v>8167</v>
      </c>
      <c r="S839" s="3432"/>
      <c r="T839" s="3432"/>
      <c r="U839" s="3433"/>
      <c r="V839" s="3462"/>
      <c r="W839" s="3486"/>
      <c r="X839" s="3463"/>
      <c r="Y839" s="5389" t="s">
        <v>8184</v>
      </c>
      <c r="Z839" s="5390"/>
      <c r="AB839" s="1624" t="s">
        <v>8192</v>
      </c>
      <c r="AC839" s="3462"/>
      <c r="AD839" s="3463"/>
      <c r="AE839" s="1620" t="s">
        <v>8192</v>
      </c>
      <c r="AF839" s="867"/>
      <c r="AG839" s="867"/>
      <c r="AH839" s="867"/>
      <c r="AI839" s="867"/>
      <c r="AJ839" s="3445"/>
      <c r="AK839" s="3445"/>
    </row>
    <row r="840" spans="1:39" ht="39.950000000000003" customHeight="1" thickTop="1" thickBot="1" x14ac:dyDescent="0.25">
      <c r="A840" s="824">
        <v>2</v>
      </c>
      <c r="B840" s="824" t="s">
        <v>5497</v>
      </c>
      <c r="C840" s="804"/>
      <c r="D840" s="12"/>
      <c r="E840" s="904"/>
      <c r="F840" s="862"/>
      <c r="H840" s="3462"/>
      <c r="I840" s="3463"/>
      <c r="J840" s="908"/>
      <c r="K840" s="451"/>
      <c r="L840" s="862"/>
      <c r="O840" s="3462"/>
      <c r="P840" s="3463"/>
      <c r="T840" s="3493" t="s">
        <v>8175</v>
      </c>
      <c r="U840" s="3494"/>
      <c r="V840" s="3462"/>
      <c r="W840" s="3486"/>
      <c r="X840" s="3463"/>
      <c r="Y840" s="3493" t="s">
        <v>8176</v>
      </c>
      <c r="Z840" s="3494"/>
      <c r="AA840" s="3495"/>
      <c r="AB840" s="858"/>
      <c r="AC840" s="3462"/>
      <c r="AD840" s="3463"/>
      <c r="AE840" s="1619"/>
      <c r="AF840" s="1622"/>
      <c r="AG840" s="1623"/>
      <c r="AH840" s="12"/>
      <c r="AI840" s="12"/>
      <c r="AJ840" s="3445"/>
      <c r="AK840" s="3445"/>
    </row>
    <row r="841" spans="1:39" ht="39.950000000000003" customHeight="1" thickTop="1" thickBot="1" x14ac:dyDescent="0.25">
      <c r="A841" s="797"/>
      <c r="B841" s="809" t="s">
        <v>5498</v>
      </c>
      <c r="C841" s="804"/>
      <c r="D841" s="12"/>
      <c r="E841" s="905"/>
      <c r="F841" s="907"/>
      <c r="G841" s="1614" t="s">
        <v>8174</v>
      </c>
      <c r="H841" s="3462"/>
      <c r="I841" s="3463"/>
      <c r="J841" s="880"/>
      <c r="K841" s="880"/>
      <c r="L841" s="880"/>
      <c r="M841" s="880"/>
      <c r="N841" s="1394"/>
      <c r="O841" s="3462"/>
      <c r="P841" s="3463"/>
      <c r="Q841" s="858"/>
      <c r="V841" s="3462"/>
      <c r="W841" s="3486"/>
      <c r="X841" s="3463"/>
      <c r="Z841" s="1615"/>
      <c r="AA841" s="1616" t="s">
        <v>8184</v>
      </c>
      <c r="AC841" s="3462"/>
      <c r="AD841" s="3463"/>
      <c r="AE841" s="1616" t="s">
        <v>8184</v>
      </c>
      <c r="AF841" s="1620" t="s">
        <v>8192</v>
      </c>
      <c r="AH841" s="1619"/>
      <c r="AI841" s="1623"/>
      <c r="AJ841" s="3445"/>
      <c r="AK841" s="3445"/>
    </row>
    <row r="842" spans="1:39" ht="39.950000000000003" customHeight="1" thickTop="1" thickBot="1" x14ac:dyDescent="0.25">
      <c r="A842" s="797"/>
      <c r="B842" s="824"/>
      <c r="C842" s="811"/>
      <c r="D842" s="451"/>
      <c r="E842" s="1075"/>
      <c r="F842" s="1076"/>
      <c r="G842" s="1076"/>
      <c r="H842" s="3462"/>
      <c r="I842" s="3463"/>
      <c r="J842" s="908"/>
      <c r="K842" s="214"/>
      <c r="L842" s="214"/>
      <c r="M842" s="214"/>
      <c r="N842" s="181"/>
      <c r="O842" s="3462"/>
      <c r="P842" s="3463"/>
      <c r="Q842" s="1286"/>
      <c r="R842" s="451"/>
      <c r="V842" s="3462"/>
      <c r="W842" s="3486"/>
      <c r="X842" s="3463"/>
      <c r="Y842" s="1613" t="s">
        <v>8167</v>
      </c>
      <c r="Z842" s="1625"/>
      <c r="AA842" s="1608" t="s">
        <v>8175</v>
      </c>
      <c r="AB842" s="1608" t="s">
        <v>8175</v>
      </c>
      <c r="AC842" s="3462"/>
      <c r="AD842" s="3463"/>
      <c r="AE842" s="1621" t="s">
        <v>8174</v>
      </c>
      <c r="AF842" s="1635"/>
      <c r="AG842" s="451"/>
      <c r="AH842" s="451"/>
      <c r="AI842" s="451"/>
      <c r="AJ842" s="3446"/>
      <c r="AK842" s="3446"/>
    </row>
    <row r="843" spans="1:39" ht="39.950000000000003" customHeight="1" thickTop="1" thickBot="1" x14ac:dyDescent="0.25">
      <c r="A843" s="809"/>
      <c r="B843" s="950" t="s">
        <v>5499</v>
      </c>
      <c r="C843" s="1499"/>
      <c r="D843" s="880"/>
      <c r="E843" s="880"/>
      <c r="F843" s="880"/>
      <c r="G843" s="880"/>
      <c r="H843" s="3364"/>
      <c r="I843" s="3365"/>
      <c r="J843" s="880"/>
      <c r="K843" s="105"/>
      <c r="L843" s="105"/>
      <c r="M843" s="105"/>
      <c r="N843" s="12"/>
      <c r="O843" s="3347"/>
      <c r="P843" s="3348"/>
      <c r="Q843" s="12"/>
      <c r="R843" s="12"/>
      <c r="S843" s="12"/>
      <c r="T843" s="12"/>
      <c r="V843" s="3347"/>
      <c r="W843" s="3348"/>
      <c r="X843" s="1519"/>
      <c r="AA843" s="1619"/>
      <c r="AB843" s="1608" t="s">
        <v>8175</v>
      </c>
      <c r="AC843" s="3347"/>
      <c r="AD843" s="3348"/>
      <c r="AF843" s="1635"/>
      <c r="AG843" s="1636"/>
      <c r="AH843" s="1637"/>
      <c r="AI843" s="1638"/>
      <c r="AJ843" s="3347"/>
      <c r="AK843" s="3348"/>
    </row>
    <row r="844" spans="1:39" ht="39.950000000000003" customHeight="1" x14ac:dyDescent="0.2">
      <c r="A844" s="815"/>
      <c r="B844" s="822" t="s">
        <v>5500</v>
      </c>
      <c r="C844" s="3354" t="s">
        <v>8111</v>
      </c>
      <c r="D844" s="3355"/>
      <c r="E844" s="3355"/>
      <c r="F844" s="3355"/>
      <c r="G844" s="896"/>
      <c r="K844" s="1609"/>
      <c r="L844" s="1610"/>
      <c r="M844" s="1610"/>
      <c r="N844" s="1611"/>
      <c r="AK844" s="819"/>
    </row>
    <row r="845" spans="1:39" ht="39.950000000000003" customHeight="1" thickBot="1" x14ac:dyDescent="0.25">
      <c r="A845" s="818"/>
      <c r="B845" s="823"/>
    </row>
    <row r="846" spans="1:39" ht="39.950000000000003" customHeight="1" thickBot="1" x14ac:dyDescent="0.25">
      <c r="A846" s="3477"/>
      <c r="B846" s="3478"/>
      <c r="C846" s="3404" t="s">
        <v>7981</v>
      </c>
      <c r="D846" s="3405"/>
      <c r="E846" s="3405"/>
      <c r="F846" s="3405"/>
      <c r="G846" s="3405"/>
      <c r="H846" s="3405"/>
      <c r="I846" s="3406"/>
      <c r="J846" s="3404" t="s">
        <v>7982</v>
      </c>
      <c r="K846" s="3405"/>
      <c r="L846" s="3405"/>
      <c r="M846" s="3405"/>
      <c r="N846" s="3405"/>
      <c r="O846" s="3405"/>
      <c r="P846" s="3406"/>
      <c r="Q846" s="3404" t="s">
        <v>7983</v>
      </c>
      <c r="R846" s="3405"/>
      <c r="S846" s="3405"/>
      <c r="T846" s="3405"/>
      <c r="U846" s="3405"/>
      <c r="V846" s="3405"/>
      <c r="W846" s="3406"/>
      <c r="X846" s="3404" t="s">
        <v>7984</v>
      </c>
      <c r="Y846" s="3405"/>
      <c r="Z846" s="3405"/>
      <c r="AA846" s="3405"/>
      <c r="AB846" s="3405"/>
      <c r="AC846" s="3405"/>
      <c r="AD846" s="3406"/>
      <c r="AE846" s="3404" t="s">
        <v>7985</v>
      </c>
      <c r="AF846" s="3405"/>
      <c r="AG846" s="3405"/>
      <c r="AH846" s="3405"/>
      <c r="AI846" s="3405"/>
      <c r="AJ846" s="3405"/>
      <c r="AK846" s="3406"/>
    </row>
    <row r="847" spans="1:39" ht="39.950000000000003" customHeight="1" thickBot="1" x14ac:dyDescent="0.25">
      <c r="A847" s="3498" t="s">
        <v>1391</v>
      </c>
      <c r="B847" s="3499"/>
      <c r="C847" s="1257">
        <v>42688</v>
      </c>
      <c r="D847" s="1257">
        <v>42689</v>
      </c>
      <c r="E847" s="1257">
        <v>42690</v>
      </c>
      <c r="F847" s="1257">
        <v>42691</v>
      </c>
      <c r="G847" s="1257">
        <v>42692</v>
      </c>
      <c r="H847" s="1257">
        <v>42693</v>
      </c>
      <c r="I847" s="1257">
        <v>42694</v>
      </c>
      <c r="J847" s="1257">
        <v>42695</v>
      </c>
      <c r="K847" s="1257">
        <v>42696</v>
      </c>
      <c r="L847" s="1257">
        <v>42697</v>
      </c>
      <c r="M847" s="1257">
        <v>42698</v>
      </c>
      <c r="N847" s="1257">
        <v>42699</v>
      </c>
      <c r="O847" s="1257">
        <v>42700</v>
      </c>
      <c r="P847" s="1257">
        <v>42701</v>
      </c>
      <c r="Q847" s="1402">
        <v>42702</v>
      </c>
      <c r="R847" s="1257">
        <v>42703</v>
      </c>
      <c r="S847" s="1257">
        <v>42704</v>
      </c>
      <c r="T847" s="1257">
        <v>42705</v>
      </c>
      <c r="U847" s="1257">
        <v>42706</v>
      </c>
      <c r="V847" s="1257">
        <v>42707</v>
      </c>
      <c r="W847" s="1257">
        <v>42708</v>
      </c>
      <c r="X847" s="1257">
        <v>42709</v>
      </c>
      <c r="Y847" s="1257">
        <v>42710</v>
      </c>
      <c r="Z847" s="1257">
        <v>42711</v>
      </c>
      <c r="AA847" s="1257">
        <v>42712</v>
      </c>
      <c r="AB847" s="1257">
        <v>42713</v>
      </c>
      <c r="AC847" s="1257">
        <v>42714</v>
      </c>
      <c r="AD847" s="1257">
        <v>42715</v>
      </c>
      <c r="AE847" s="1257">
        <v>42716</v>
      </c>
      <c r="AF847" s="1257">
        <v>42717</v>
      </c>
      <c r="AG847" s="1257">
        <v>42718</v>
      </c>
      <c r="AH847" s="1257">
        <v>42719</v>
      </c>
      <c r="AI847" s="1257">
        <v>42720</v>
      </c>
      <c r="AJ847" s="1257">
        <v>42721</v>
      </c>
      <c r="AK847" s="1257">
        <v>42722</v>
      </c>
    </row>
    <row r="848" spans="1:39" ht="39.950000000000003" customHeight="1" x14ac:dyDescent="0.2">
      <c r="A848" s="3500" t="s">
        <v>6971</v>
      </c>
      <c r="B848" s="3500"/>
      <c r="C848" s="1626" t="s">
        <v>8199</v>
      </c>
      <c r="D848" s="1578" t="s">
        <v>5366</v>
      </c>
      <c r="E848" s="5376"/>
      <c r="F848" s="1644" t="s">
        <v>8206</v>
      </c>
      <c r="G848" s="1642" t="s">
        <v>8208</v>
      </c>
      <c r="H848" s="3462"/>
      <c r="I848" s="3463"/>
      <c r="J848" s="3455" t="s">
        <v>8210</v>
      </c>
      <c r="K848" s="3456"/>
      <c r="L848" s="3456"/>
      <c r="M848" s="3458" t="s">
        <v>8215</v>
      </c>
      <c r="N848" s="3459"/>
      <c r="O848" s="3462"/>
      <c r="P848" s="3463"/>
      <c r="Q848" s="3473" t="s">
        <v>8216</v>
      </c>
      <c r="R848" s="3474"/>
      <c r="S848" s="1270"/>
      <c r="T848" s="1641"/>
      <c r="U848" s="80"/>
      <c r="V848" s="3462"/>
      <c r="W848" s="3463"/>
      <c r="X848" s="1270"/>
      <c r="Y848" s="1270"/>
      <c r="Z848" s="1270"/>
      <c r="AA848" s="1641"/>
      <c r="AB848" s="80"/>
      <c r="AC848" s="3462"/>
      <c r="AD848" s="3463"/>
      <c r="AE848" s="3428" t="s">
        <v>5589</v>
      </c>
      <c r="AF848" s="3429"/>
      <c r="AG848" s="3429"/>
      <c r="AH848" s="3429"/>
      <c r="AI848" s="3430"/>
      <c r="AJ848" s="3445"/>
      <c r="AK848" s="3445"/>
    </row>
    <row r="849" spans="1:45" ht="39.950000000000003" customHeight="1" x14ac:dyDescent="0.2">
      <c r="A849" s="3352" t="s">
        <v>7304</v>
      </c>
      <c r="B849" s="3353"/>
      <c r="C849" s="3450" t="s">
        <v>5420</v>
      </c>
      <c r="D849" s="3451"/>
      <c r="E849" s="5377"/>
      <c r="F849" s="3514" t="s">
        <v>6181</v>
      </c>
      <c r="G849" s="3515"/>
      <c r="H849" s="3462"/>
      <c r="I849" s="3463"/>
      <c r="J849" s="3514" t="s">
        <v>7705</v>
      </c>
      <c r="K849" s="3515"/>
      <c r="L849" s="3425" t="s">
        <v>5420</v>
      </c>
      <c r="M849" s="3426"/>
      <c r="N849" s="3427"/>
      <c r="O849" s="3462"/>
      <c r="P849" s="3463"/>
      <c r="Q849" s="3425" t="s">
        <v>5420</v>
      </c>
      <c r="R849" s="3426"/>
      <c r="S849" s="3426"/>
      <c r="T849" s="3426"/>
      <c r="U849" s="3427"/>
      <c r="V849" s="3462"/>
      <c r="W849" s="3463"/>
      <c r="X849" s="3425" t="s">
        <v>5420</v>
      </c>
      <c r="Y849" s="3426"/>
      <c r="Z849" s="3426"/>
      <c r="AA849" s="3426"/>
      <c r="AB849" s="3427"/>
      <c r="AC849" s="3462"/>
      <c r="AD849" s="3463"/>
      <c r="AE849" s="3428" t="s">
        <v>5589</v>
      </c>
      <c r="AF849" s="3429"/>
      <c r="AG849" s="3429"/>
      <c r="AH849" s="3429"/>
      <c r="AI849" s="3430"/>
      <c r="AJ849" s="3445"/>
      <c r="AK849" s="3445"/>
    </row>
    <row r="850" spans="1:45" ht="39.950000000000003" customHeight="1" x14ac:dyDescent="0.2">
      <c r="A850" s="3362" t="s">
        <v>7326</v>
      </c>
      <c r="B850" s="3363"/>
      <c r="C850" s="80"/>
      <c r="D850" s="80"/>
      <c r="E850" s="5377"/>
      <c r="F850" s="1639" t="s">
        <v>8179</v>
      </c>
      <c r="G850" s="80"/>
      <c r="H850" s="3462"/>
      <c r="I850" s="3463"/>
      <c r="J850" s="31"/>
      <c r="K850" s="31"/>
      <c r="L850" s="31"/>
      <c r="M850" s="3471" t="s">
        <v>8222</v>
      </c>
      <c r="N850" s="3472"/>
      <c r="O850" s="3462"/>
      <c r="P850" s="3463"/>
      <c r="Q850" s="3471" t="s">
        <v>8222</v>
      </c>
      <c r="R850" s="5387"/>
      <c r="S850" s="3780" t="s">
        <v>8223</v>
      </c>
      <c r="T850" s="3781"/>
      <c r="U850" s="5388"/>
      <c r="V850" s="3462"/>
      <c r="W850" s="3463"/>
      <c r="X850" s="1653"/>
      <c r="Y850" s="5384" t="s">
        <v>8195</v>
      </c>
      <c r="Z850" s="5385"/>
      <c r="AA850" s="5385"/>
      <c r="AB850" s="5386"/>
      <c r="AC850" s="3462"/>
      <c r="AD850" s="3463"/>
      <c r="AE850" s="5384" t="s">
        <v>8196</v>
      </c>
      <c r="AF850" s="5385"/>
      <c r="AG850" s="5385"/>
      <c r="AH850" s="5385"/>
      <c r="AI850" s="5386"/>
      <c r="AJ850" s="3445"/>
      <c r="AK850" s="3445"/>
      <c r="AS850" s="1654"/>
    </row>
    <row r="851" spans="1:45" ht="39.950000000000003" customHeight="1" x14ac:dyDescent="0.2">
      <c r="A851" s="3352" t="s">
        <v>7653</v>
      </c>
      <c r="B851" s="3353"/>
      <c r="C851" s="1627" t="s">
        <v>8197</v>
      </c>
      <c r="D851" s="1578" t="s">
        <v>5366</v>
      </c>
      <c r="E851" s="5377"/>
      <c r="F851" s="3401" t="s">
        <v>8198</v>
      </c>
      <c r="G851" s="3403"/>
      <c r="H851" s="3462"/>
      <c r="I851" s="3463"/>
      <c r="J851" s="1640" t="s">
        <v>8207</v>
      </c>
      <c r="K851" s="3457" t="s">
        <v>8214</v>
      </c>
      <c r="L851" s="3457"/>
      <c r="M851" s="31"/>
      <c r="N851" s="31"/>
      <c r="O851" s="3462"/>
      <c r="P851" s="3463"/>
      <c r="Q851" s="12"/>
      <c r="R851" s="12"/>
      <c r="S851" s="12"/>
      <c r="T851" s="5408" t="s">
        <v>8187</v>
      </c>
      <c r="U851" s="5409"/>
      <c r="V851" s="3462"/>
      <c r="W851" s="3463"/>
      <c r="X851" s="3431" t="s">
        <v>8217</v>
      </c>
      <c r="Y851" s="3432"/>
      <c r="Z851" s="3432"/>
      <c r="AA851" s="3432"/>
      <c r="AB851" s="3433"/>
      <c r="AC851" s="3462"/>
      <c r="AD851" s="3463"/>
      <c r="AE851" s="5406" t="s">
        <v>8218</v>
      </c>
      <c r="AF851" s="5407"/>
      <c r="AG851" s="5407"/>
      <c r="AH851" s="5413"/>
      <c r="AI851" s="5414"/>
      <c r="AJ851" s="3445"/>
      <c r="AK851" s="3445"/>
    </row>
    <row r="852" spans="1:45" ht="39.950000000000003" customHeight="1" x14ac:dyDescent="0.2">
      <c r="A852" s="3352" t="s">
        <v>7330</v>
      </c>
      <c r="B852" s="3353"/>
      <c r="C852" s="1381"/>
      <c r="D852" s="1381"/>
      <c r="E852" s="5377"/>
      <c r="F852" s="97"/>
      <c r="G852" s="97"/>
      <c r="H852" s="3462"/>
      <c r="I852" s="3463"/>
      <c r="J852" s="31"/>
      <c r="K852" s="80"/>
      <c r="L852" s="97"/>
      <c r="M852" s="3460" t="s">
        <v>8219</v>
      </c>
      <c r="N852" s="3461"/>
      <c r="O852" s="3462"/>
      <c r="P852" s="3463"/>
      <c r="Q852" s="1646" t="s">
        <v>8220</v>
      </c>
      <c r="R852" s="97"/>
      <c r="S852" s="97"/>
      <c r="T852" s="97"/>
      <c r="U852" s="80"/>
      <c r="V852" s="3462"/>
      <c r="W852" s="3463"/>
      <c r="X852" s="1270"/>
      <c r="Y852" s="80"/>
      <c r="Z852" s="97"/>
      <c r="AA852" s="97"/>
      <c r="AB852" s="80"/>
      <c r="AC852" s="3462"/>
      <c r="AD852" s="3463"/>
      <c r="AE852" s="5410" t="s">
        <v>8224</v>
      </c>
      <c r="AF852" s="5411"/>
      <c r="AG852" s="5412"/>
      <c r="AH852" s="5410" t="s">
        <v>8225</v>
      </c>
      <c r="AI852" s="5412"/>
      <c r="AJ852" s="3445"/>
      <c r="AK852" s="3445"/>
    </row>
    <row r="853" spans="1:45" ht="39.950000000000003" customHeight="1" x14ac:dyDescent="0.2">
      <c r="A853" s="3376" t="s">
        <v>7338</v>
      </c>
      <c r="B853" s="3377"/>
      <c r="C853" s="80"/>
      <c r="D853" s="80"/>
      <c r="E853" s="5377"/>
      <c r="F853" s="97"/>
      <c r="G853" s="80"/>
      <c r="H853" s="3462"/>
      <c r="I853" s="3463"/>
      <c r="J853" s="80"/>
      <c r="K853" s="80"/>
      <c r="L853" s="97"/>
      <c r="M853" s="97"/>
      <c r="N853" s="80"/>
      <c r="O853" s="3462"/>
      <c r="P853" s="3463"/>
      <c r="Q853" s="1270"/>
      <c r="R853" s="80"/>
      <c r="S853" s="97"/>
      <c r="T853" s="97"/>
      <c r="U853" s="80"/>
      <c r="V853" s="3462"/>
      <c r="W853" s="3463"/>
      <c r="X853" s="1270"/>
      <c r="Y853" s="80"/>
      <c r="Z853" s="97"/>
      <c r="AA853" s="97"/>
      <c r="AB853" s="80"/>
      <c r="AC853" s="3462"/>
      <c r="AD853" s="3463"/>
      <c r="AE853" s="1270"/>
      <c r="AF853" s="80"/>
      <c r="AG853" s="97"/>
      <c r="AH853" s="97"/>
      <c r="AI853" s="80"/>
      <c r="AJ853" s="3445"/>
      <c r="AK853" s="3445"/>
    </row>
    <row r="854" spans="1:45" ht="39.950000000000003" customHeight="1" x14ac:dyDescent="0.2">
      <c r="A854" s="3496" t="s">
        <v>7348</v>
      </c>
      <c r="B854" s="3497"/>
      <c r="C854" s="80"/>
      <c r="D854" s="80"/>
      <c r="E854" s="5377"/>
      <c r="F854" s="97"/>
      <c r="G854" s="80"/>
      <c r="H854" s="3462"/>
      <c r="I854" s="3463"/>
      <c r="J854" s="80"/>
      <c r="K854" s="80"/>
      <c r="L854" s="97"/>
      <c r="M854" s="97"/>
      <c r="N854" s="80"/>
      <c r="O854" s="3462"/>
      <c r="P854" s="3463"/>
      <c r="Q854" s="80"/>
      <c r="R854" s="80"/>
      <c r="S854" s="80"/>
      <c r="T854" s="80"/>
      <c r="U854" s="80"/>
      <c r="V854" s="3462"/>
      <c r="W854" s="3463"/>
      <c r="X854" s="1270"/>
      <c r="Y854" s="80"/>
      <c r="Z854" s="97"/>
      <c r="AA854" s="97"/>
      <c r="AB854" s="80"/>
      <c r="AC854" s="3462"/>
      <c r="AD854" s="3463"/>
      <c r="AE854" s="5421" t="s">
        <v>8227</v>
      </c>
      <c r="AF854" s="5422"/>
      <c r="AG854" s="5422"/>
      <c r="AH854" s="5422"/>
      <c r="AI854" s="5423"/>
      <c r="AJ854" s="3445"/>
      <c r="AK854" s="3445"/>
    </row>
    <row r="855" spans="1:45" ht="39.950000000000003" customHeight="1" x14ac:dyDescent="0.2">
      <c r="A855" s="3396" t="s">
        <v>7334</v>
      </c>
      <c r="B855" s="3397"/>
      <c r="C855" s="80"/>
      <c r="D855" s="80"/>
      <c r="E855" s="5377"/>
      <c r="F855" s="97"/>
      <c r="G855" s="80"/>
      <c r="H855" s="3462"/>
      <c r="I855" s="3463"/>
      <c r="J855" s="80"/>
      <c r="K855" s="80"/>
      <c r="L855" s="97"/>
      <c r="M855" s="97"/>
      <c r="N855" s="80"/>
      <c r="O855" s="3462"/>
      <c r="P855" s="3463"/>
      <c r="Q855" s="1270"/>
      <c r="R855" s="80"/>
      <c r="S855" s="97"/>
      <c r="T855" s="97"/>
      <c r="U855" s="80"/>
      <c r="V855" s="3462"/>
      <c r="W855" s="3463"/>
      <c r="X855" s="1270"/>
      <c r="Y855" s="80"/>
      <c r="Z855" s="97"/>
      <c r="AA855" s="97"/>
      <c r="AB855" s="80"/>
      <c r="AC855" s="3462"/>
      <c r="AD855" s="3463"/>
      <c r="AE855" s="1270"/>
      <c r="AF855" s="80"/>
      <c r="AG855" s="97"/>
      <c r="AH855" s="97"/>
      <c r="AI855" s="80"/>
      <c r="AJ855" s="3445"/>
      <c r="AK855" s="3445"/>
    </row>
    <row r="856" spans="1:45" ht="39.950000000000003" customHeight="1" x14ac:dyDescent="0.2">
      <c r="A856" s="3362" t="s">
        <v>7337</v>
      </c>
      <c r="B856" s="3363"/>
      <c r="C856" s="3354" t="s">
        <v>4485</v>
      </c>
      <c r="D856" s="3356"/>
      <c r="E856" s="5377"/>
      <c r="F856" s="3354" t="s">
        <v>4485</v>
      </c>
      <c r="G856" s="3356"/>
      <c r="H856" s="3462"/>
      <c r="I856" s="3463"/>
      <c r="J856" s="3354" t="s">
        <v>4485</v>
      </c>
      <c r="K856" s="3355"/>
      <c r="L856" s="3355"/>
      <c r="M856" s="3355"/>
      <c r="N856" s="3356"/>
      <c r="O856" s="3462"/>
      <c r="P856" s="3463"/>
      <c r="Q856" s="3354" t="s">
        <v>4485</v>
      </c>
      <c r="R856" s="3355"/>
      <c r="S856" s="3355"/>
      <c r="T856" s="3355"/>
      <c r="U856" s="3356"/>
      <c r="V856" s="3462"/>
      <c r="W856" s="3463"/>
      <c r="X856" s="3354" t="s">
        <v>4485</v>
      </c>
      <c r="Y856" s="3355"/>
      <c r="Z856" s="3355"/>
      <c r="AA856" s="3355"/>
      <c r="AB856" s="3356"/>
      <c r="AC856" s="3462"/>
      <c r="AD856" s="3463"/>
      <c r="AE856" s="3354" t="s">
        <v>4485</v>
      </c>
      <c r="AF856" s="3355"/>
      <c r="AG856" s="3355"/>
      <c r="AH856" s="3355"/>
      <c r="AI856" s="3356"/>
      <c r="AJ856" s="3445"/>
      <c r="AK856" s="3445"/>
    </row>
    <row r="857" spans="1:45" ht="39.950000000000003" customHeight="1" x14ac:dyDescent="0.2">
      <c r="A857" s="3481" t="s">
        <v>7333</v>
      </c>
      <c r="B857" s="3482"/>
      <c r="C857" s="80"/>
      <c r="D857" s="80"/>
      <c r="E857" s="5377"/>
      <c r="F857" s="97"/>
      <c r="G857" s="80"/>
      <c r="H857" s="3462"/>
      <c r="I857" s="3463"/>
      <c r="J857" s="80"/>
      <c r="K857" s="80"/>
      <c r="L857" s="97"/>
      <c r="M857" s="97"/>
      <c r="N857" s="80"/>
      <c r="O857" s="3462"/>
      <c r="P857" s="3463"/>
      <c r="Q857" s="1270"/>
      <c r="R857" s="80"/>
      <c r="S857" s="97"/>
      <c r="T857" s="97"/>
      <c r="U857" s="80"/>
      <c r="V857" s="3462"/>
      <c r="W857" s="3463"/>
      <c r="X857" s="1270"/>
      <c r="Y857" s="80"/>
      <c r="Z857" s="97"/>
      <c r="AA857" s="97"/>
      <c r="AB857" s="80"/>
      <c r="AC857" s="3462"/>
      <c r="AD857" s="3463"/>
      <c r="AE857" s="1270"/>
      <c r="AF857" s="80"/>
      <c r="AG857" s="97"/>
      <c r="AH857" s="97"/>
      <c r="AI857" s="80"/>
      <c r="AJ857" s="3445"/>
      <c r="AK857" s="3445"/>
    </row>
    <row r="858" spans="1:45" ht="39.950000000000003" customHeight="1" x14ac:dyDescent="0.2">
      <c r="A858" s="3374" t="s">
        <v>7335</v>
      </c>
      <c r="B858" s="3375"/>
      <c r="C858" s="80"/>
      <c r="D858" s="80"/>
      <c r="E858" s="5377"/>
      <c r="F858" s="97"/>
      <c r="G858" s="80"/>
      <c r="H858" s="3462"/>
      <c r="I858" s="3463"/>
      <c r="J858" s="80"/>
      <c r="K858" s="80"/>
      <c r="L858" s="97"/>
      <c r="M858" s="97"/>
      <c r="N858" s="80"/>
      <c r="O858" s="3462"/>
      <c r="P858" s="3463"/>
      <c r="Q858" s="1270"/>
      <c r="R858" s="80"/>
      <c r="S858" s="97"/>
      <c r="T858" s="97"/>
      <c r="U858" s="80"/>
      <c r="V858" s="3462"/>
      <c r="W858" s="3463"/>
      <c r="X858" s="1270"/>
      <c r="Y858" s="80"/>
      <c r="Z858" s="97"/>
      <c r="AA858" s="97"/>
      <c r="AB858" s="80"/>
      <c r="AC858" s="3462"/>
      <c r="AD858" s="3463"/>
      <c r="AE858" s="1270"/>
      <c r="AF858" s="80"/>
      <c r="AG858" s="97"/>
      <c r="AH858" s="97"/>
      <c r="AI858" s="80"/>
      <c r="AJ858" s="3445"/>
      <c r="AK858" s="3445"/>
    </row>
    <row r="859" spans="1:45" ht="39.950000000000003" customHeight="1" x14ac:dyDescent="0.2">
      <c r="A859" s="3481" t="s">
        <v>7336</v>
      </c>
      <c r="B859" s="3482"/>
      <c r="C859" s="80"/>
      <c r="D859" s="80"/>
      <c r="E859" s="5377"/>
      <c r="F859" s="97"/>
      <c r="G859" s="80"/>
      <c r="H859" s="3462"/>
      <c r="I859" s="3463"/>
      <c r="J859" s="80"/>
      <c r="K859" s="80"/>
      <c r="L859" s="97"/>
      <c r="M859" s="97"/>
      <c r="N859" s="80"/>
      <c r="O859" s="3462"/>
      <c r="P859" s="3463"/>
      <c r="Q859" s="1270"/>
      <c r="R859" s="80"/>
      <c r="S859" s="97"/>
      <c r="T859" s="97"/>
      <c r="U859" s="80"/>
      <c r="V859" s="3462"/>
      <c r="W859" s="3463"/>
      <c r="X859" s="1270"/>
      <c r="Y859" s="80"/>
      <c r="Z859" s="97"/>
      <c r="AA859" s="97"/>
      <c r="AB859" s="80"/>
      <c r="AC859" s="3462"/>
      <c r="AD859" s="3463"/>
      <c r="AE859" s="1270"/>
      <c r="AF859" s="80"/>
      <c r="AG859" s="97"/>
      <c r="AH859" s="97"/>
      <c r="AI859" s="80"/>
      <c r="AJ859" s="3445"/>
      <c r="AK859" s="3445"/>
    </row>
    <row r="860" spans="1:45" ht="39.950000000000003" customHeight="1" x14ac:dyDescent="0.2">
      <c r="A860" s="3374" t="s">
        <v>7339</v>
      </c>
      <c r="B860" s="3375"/>
      <c r="C860" s="80"/>
      <c r="D860" s="80"/>
      <c r="E860" s="5377"/>
      <c r="F860" s="97"/>
      <c r="G860" s="80"/>
      <c r="H860" s="3462"/>
      <c r="I860" s="3463"/>
      <c r="J860" s="80"/>
      <c r="K860" s="80"/>
      <c r="L860" s="97"/>
      <c r="M860" s="97"/>
      <c r="N860" s="80"/>
      <c r="O860" s="3462"/>
      <c r="P860" s="3463"/>
      <c r="Q860" s="1270"/>
      <c r="R860" s="80"/>
      <c r="S860" s="97"/>
      <c r="T860" s="97"/>
      <c r="U860" s="80"/>
      <c r="V860" s="3462"/>
      <c r="W860" s="3463"/>
      <c r="X860" s="1270"/>
      <c r="Y860" s="80"/>
      <c r="Z860" s="97"/>
      <c r="AA860" s="97"/>
      <c r="AB860" s="80"/>
      <c r="AC860" s="3462"/>
      <c r="AD860" s="3463"/>
      <c r="AE860" s="1270"/>
      <c r="AF860" s="80"/>
      <c r="AG860" s="97"/>
      <c r="AH860" s="97"/>
      <c r="AI860" s="80"/>
      <c r="AJ860" s="3445"/>
      <c r="AK860" s="3445"/>
    </row>
    <row r="861" spans="1:45" ht="39.950000000000003" customHeight="1" x14ac:dyDescent="0.2">
      <c r="A861" s="3374" t="s">
        <v>7328</v>
      </c>
      <c r="B861" s="3375"/>
      <c r="C861" s="80"/>
      <c r="D861" s="80"/>
      <c r="E861" s="5377"/>
      <c r="F861" s="97"/>
      <c r="G861" s="80"/>
      <c r="H861" s="3462"/>
      <c r="I861" s="3463"/>
      <c r="J861" s="80"/>
      <c r="K861" s="80"/>
      <c r="L861" s="97"/>
      <c r="M861" s="97"/>
      <c r="N861" s="80"/>
      <c r="O861" s="3462"/>
      <c r="P861" s="3463"/>
      <c r="Q861" s="1270"/>
      <c r="R861" s="80"/>
      <c r="S861" s="97"/>
      <c r="T861" s="97"/>
      <c r="U861" s="80"/>
      <c r="V861" s="3462"/>
      <c r="W861" s="3463"/>
      <c r="X861" s="1270"/>
      <c r="Y861" s="80"/>
      <c r="Z861" s="97"/>
      <c r="AA861" s="97"/>
      <c r="AB861" s="80"/>
      <c r="AC861" s="3462"/>
      <c r="AD861" s="3463"/>
      <c r="AE861" s="1270"/>
      <c r="AF861" s="80"/>
      <c r="AG861" s="97"/>
      <c r="AH861" s="97"/>
      <c r="AI861" s="80"/>
      <c r="AJ861" s="3445"/>
      <c r="AK861" s="3445"/>
    </row>
    <row r="862" spans="1:45" ht="39.950000000000003" customHeight="1" x14ac:dyDescent="0.2">
      <c r="A862" s="3374" t="s">
        <v>7329</v>
      </c>
      <c r="B862" s="3375"/>
      <c r="C862" s="80"/>
      <c r="D862" s="80"/>
      <c r="E862" s="5377"/>
      <c r="F862" s="97"/>
      <c r="G862" s="80"/>
      <c r="H862" s="3462"/>
      <c r="I862" s="3463"/>
      <c r="J862" s="80"/>
      <c r="K862" s="80"/>
      <c r="L862" s="97"/>
      <c r="M862" s="97"/>
      <c r="N862" s="80"/>
      <c r="O862" s="3462"/>
      <c r="P862" s="3463"/>
      <c r="Q862" s="1270"/>
      <c r="R862" s="80"/>
      <c r="S862" s="97"/>
      <c r="T862" s="97"/>
      <c r="U862" s="80"/>
      <c r="V862" s="3462"/>
      <c r="W862" s="3463"/>
      <c r="X862" s="1270"/>
      <c r="Y862" s="80"/>
      <c r="Z862" s="97"/>
      <c r="AA862" s="97"/>
      <c r="AB862" s="80"/>
      <c r="AC862" s="3462"/>
      <c r="AD862" s="3463"/>
      <c r="AE862" s="1270"/>
      <c r="AF862" s="80"/>
      <c r="AG862" s="97"/>
      <c r="AH862" s="97"/>
      <c r="AI862" s="80"/>
      <c r="AJ862" s="3445"/>
      <c r="AK862" s="3445"/>
      <c r="AL862" s="3407" t="s">
        <v>7595</v>
      </c>
      <c r="AM862" s="3408"/>
    </row>
    <row r="863" spans="1:45" ht="39.950000000000003" customHeight="1" x14ac:dyDescent="0.2">
      <c r="A863" s="3374" t="s">
        <v>7331</v>
      </c>
      <c r="B863" s="3375"/>
      <c r="C863" s="80"/>
      <c r="D863" s="80"/>
      <c r="E863" s="5377"/>
      <c r="F863" s="97"/>
      <c r="G863" s="80"/>
      <c r="H863" s="3462"/>
      <c r="I863" s="3463"/>
      <c r="J863" s="80"/>
      <c r="K863" s="80"/>
      <c r="L863" s="97"/>
      <c r="M863" s="97"/>
      <c r="N863" s="80"/>
      <c r="O863" s="3462"/>
      <c r="P863" s="3463"/>
      <c r="Q863" s="1270"/>
      <c r="R863" s="80"/>
      <c r="S863" s="97"/>
      <c r="T863" s="97"/>
      <c r="U863" s="80"/>
      <c r="V863" s="3462"/>
      <c r="W863" s="3463"/>
      <c r="X863" s="1270"/>
      <c r="Y863" s="80"/>
      <c r="Z863" s="97"/>
      <c r="AA863" s="97"/>
      <c r="AB863" s="80"/>
      <c r="AC863" s="3462"/>
      <c r="AD863" s="3463"/>
      <c r="AE863" s="1270"/>
      <c r="AF863" s="80"/>
      <c r="AG863" s="97"/>
      <c r="AH863" s="97"/>
      <c r="AI863" s="80"/>
      <c r="AJ863" s="3445"/>
      <c r="AK863" s="3445"/>
      <c r="AL863" s="3409" t="s">
        <v>7594</v>
      </c>
      <c r="AM863" s="3410"/>
    </row>
    <row r="864" spans="1:45" ht="39.950000000000003" customHeight="1" thickBot="1" x14ac:dyDescent="0.25">
      <c r="A864" s="3479" t="s">
        <v>7332</v>
      </c>
      <c r="B864" s="3480"/>
      <c r="C864" s="1398"/>
      <c r="D864" s="1398"/>
      <c r="E864" s="5378"/>
      <c r="F864" s="1399"/>
      <c r="G864" s="1398"/>
      <c r="H864" s="3462"/>
      <c r="I864" s="3463"/>
      <c r="J864" s="1398"/>
      <c r="K864" s="1398"/>
      <c r="L864" s="1399"/>
      <c r="M864" s="1399"/>
      <c r="N864" s="1398"/>
      <c r="O864" s="3462"/>
      <c r="P864" s="3463"/>
      <c r="Q864" s="1398"/>
      <c r="R864" s="1398"/>
      <c r="S864" s="1399"/>
      <c r="T864" s="1399"/>
      <c r="U864" s="1398"/>
      <c r="V864" s="3462"/>
      <c r="W864" s="3463"/>
      <c r="X864" s="1398"/>
      <c r="Y864" s="1398"/>
      <c r="Z864" s="1399"/>
      <c r="AA864" s="1399"/>
      <c r="AB864" s="1398"/>
      <c r="AC864" s="3462"/>
      <c r="AD864" s="3463"/>
      <c r="AE864" s="1401"/>
      <c r="AF864" s="1401"/>
      <c r="AG864" s="1401"/>
      <c r="AH864" s="1401"/>
      <c r="AI864" s="1401"/>
      <c r="AJ864" s="3445"/>
      <c r="AK864" s="3445"/>
      <c r="AL864" s="3447" t="s">
        <v>7593</v>
      </c>
      <c r="AM864" s="3448"/>
    </row>
    <row r="865" spans="1:37" ht="39.950000000000003" customHeight="1" thickTop="1" thickBot="1" x14ac:dyDescent="0.25">
      <c r="A865" s="1355">
        <v>1</v>
      </c>
      <c r="B865" s="1356" t="s">
        <v>5497</v>
      </c>
      <c r="E865" s="1630"/>
      <c r="G865" s="1291"/>
      <c r="H865" s="3462"/>
      <c r="I865" s="3463"/>
      <c r="K865" s="5379" t="s">
        <v>8189</v>
      </c>
      <c r="L865" s="5380"/>
      <c r="M865" s="5380"/>
      <c r="N865" s="5381"/>
      <c r="O865" s="3462"/>
      <c r="P865" s="3463"/>
      <c r="Q865" s="870"/>
      <c r="R865" s="867"/>
      <c r="V865" s="3462"/>
      <c r="W865" s="3463"/>
      <c r="X865" s="1291"/>
      <c r="Y865" s="264"/>
      <c r="Z865" s="867"/>
      <c r="AA865" s="214"/>
      <c r="AB865" s="867"/>
      <c r="AC865" s="3462"/>
      <c r="AD865" s="3463"/>
      <c r="AE865" s="5401" t="s">
        <v>8211</v>
      </c>
      <c r="AF865" s="5402"/>
      <c r="AG865" s="5402"/>
      <c r="AH865" s="5403"/>
      <c r="AI865" s="867"/>
      <c r="AJ865" s="3445"/>
      <c r="AK865" s="3445"/>
    </row>
    <row r="866" spans="1:37" ht="39.950000000000003" customHeight="1" thickTop="1" thickBot="1" x14ac:dyDescent="0.25">
      <c r="A866" s="824">
        <v>2</v>
      </c>
      <c r="B866" s="824" t="s">
        <v>5497</v>
      </c>
      <c r="C866" s="3503" t="s">
        <v>8213</v>
      </c>
      <c r="D866" s="3504"/>
      <c r="E866" s="1631"/>
      <c r="F866" s="1647" t="s">
        <v>8213</v>
      </c>
      <c r="H866" s="3462"/>
      <c r="I866" s="3463"/>
      <c r="J866" s="3505" t="s">
        <v>8204</v>
      </c>
      <c r="K866" s="3506"/>
      <c r="L866" s="3507"/>
      <c r="M866" s="862"/>
      <c r="N866" s="1643" t="s">
        <v>8209</v>
      </c>
      <c r="O866" s="3462"/>
      <c r="P866" s="3463"/>
      <c r="Q866" s="3475" t="s">
        <v>8209</v>
      </c>
      <c r="R866" s="3476"/>
      <c r="S866" s="3455" t="s">
        <v>8212</v>
      </c>
      <c r="T866" s="3456"/>
      <c r="U866" s="5375"/>
      <c r="V866" s="3462"/>
      <c r="W866" s="3463"/>
      <c r="AA866" s="872"/>
      <c r="AB866" s="858"/>
      <c r="AC866" s="3462"/>
      <c r="AD866" s="3463"/>
      <c r="AE866" s="12"/>
      <c r="AF866" s="12"/>
      <c r="AG866" s="12"/>
      <c r="AH866" s="12"/>
      <c r="AI866" s="12"/>
      <c r="AJ866" s="3445"/>
      <c r="AK866" s="3445"/>
    </row>
    <row r="867" spans="1:37" ht="39.950000000000003" customHeight="1" thickTop="1" thickBot="1" x14ac:dyDescent="0.25">
      <c r="A867" s="797"/>
      <c r="B867" s="809" t="s">
        <v>5498</v>
      </c>
      <c r="E867" s="1632"/>
      <c r="G867" s="1647" t="s">
        <v>8213</v>
      </c>
      <c r="H867" s="3462"/>
      <c r="I867" s="3463"/>
      <c r="J867" s="1647" t="s">
        <v>8213</v>
      </c>
      <c r="K867" s="214"/>
      <c r="M867" s="5427" t="s">
        <v>8204</v>
      </c>
      <c r="N867" s="5434"/>
      <c r="O867" s="3462"/>
      <c r="P867" s="3463"/>
      <c r="Q867" s="1648" t="s">
        <v>8204</v>
      </c>
      <c r="R867" s="1629" t="s">
        <v>8189</v>
      </c>
      <c r="S867" s="1643" t="s">
        <v>8209</v>
      </c>
      <c r="T867" s="1613" t="s">
        <v>8228</v>
      </c>
      <c r="V867" s="3462"/>
      <c r="W867" s="3463"/>
      <c r="X867" s="5432" t="s">
        <v>8212</v>
      </c>
      <c r="Y867" s="5433"/>
      <c r="Z867" s="865"/>
      <c r="AC867" s="3462"/>
      <c r="AD867" s="3463"/>
      <c r="AE867" s="12"/>
      <c r="AF867" s="12"/>
      <c r="AG867" s="12"/>
      <c r="AI867" s="1645" t="s">
        <v>8211</v>
      </c>
      <c r="AJ867" s="3445"/>
      <c r="AK867" s="3445"/>
    </row>
    <row r="868" spans="1:37" ht="39.950000000000003" customHeight="1" thickBot="1" x14ac:dyDescent="0.25">
      <c r="A868" s="797"/>
      <c r="B868" s="824"/>
      <c r="C868" s="811"/>
      <c r="D868" s="451"/>
      <c r="E868" s="1633"/>
      <c r="F868" s="1076"/>
      <c r="G868" s="1076"/>
      <c r="H868" s="3462"/>
      <c r="I868" s="3463"/>
      <c r="J868" s="214"/>
      <c r="K868" s="214"/>
      <c r="L868" s="214"/>
      <c r="M868" s="214"/>
      <c r="N868" s="181"/>
      <c r="O868" s="3462"/>
      <c r="P868" s="3463"/>
      <c r="Q868" s="1629" t="s">
        <v>8189</v>
      </c>
      <c r="R868" s="451"/>
      <c r="S868" s="1643" t="s">
        <v>8209</v>
      </c>
      <c r="V868" s="3462"/>
      <c r="W868" s="3463"/>
      <c r="X868" s="864"/>
      <c r="Y868" s="214"/>
      <c r="Z868" s="214"/>
      <c r="AA868" s="451"/>
      <c r="AB868" s="451"/>
      <c r="AC868" s="3462"/>
      <c r="AD868" s="3463"/>
      <c r="AE868" s="451"/>
      <c r="AF868" s="451"/>
      <c r="AG868" s="451"/>
      <c r="AH868" s="451"/>
      <c r="AI868" s="451"/>
      <c r="AJ868" s="3446"/>
      <c r="AK868" s="3446"/>
    </row>
    <row r="869" spans="1:37" ht="39.950000000000003" customHeight="1" thickBot="1" x14ac:dyDescent="0.25">
      <c r="A869" s="809"/>
      <c r="B869" s="950" t="s">
        <v>5499</v>
      </c>
      <c r="C869" s="1619"/>
      <c r="D869" s="1622"/>
      <c r="E869" s="1634"/>
      <c r="F869" s="1076"/>
      <c r="H869" s="3364"/>
      <c r="I869" s="3365"/>
      <c r="K869" s="5429" t="s">
        <v>8213</v>
      </c>
      <c r="L869" s="5430"/>
      <c r="M869" s="5431"/>
      <c r="N869" s="1649"/>
      <c r="O869" s="3347"/>
      <c r="P869" s="3348"/>
      <c r="Q869" s="5427" t="s">
        <v>8221</v>
      </c>
      <c r="R869" s="5428"/>
      <c r="S869" s="5427" t="s">
        <v>8221</v>
      </c>
      <c r="T869" s="5428"/>
      <c r="U869" s="1651" t="s">
        <v>8221</v>
      </c>
      <c r="V869" s="3347"/>
      <c r="W869" s="3348"/>
      <c r="X869" s="1643" t="s">
        <v>8209</v>
      </c>
      <c r="Y869" s="1655" t="s">
        <v>8228</v>
      </c>
      <c r="Z869" s="5424" t="s">
        <v>8212</v>
      </c>
      <c r="AA869" s="5425"/>
      <c r="AB869" s="5426"/>
      <c r="AC869" s="3347"/>
      <c r="AD869" s="3348"/>
      <c r="AE869" s="1655" t="s">
        <v>8228</v>
      </c>
      <c r="AF869" s="1637"/>
      <c r="AG869" s="1637"/>
      <c r="AH869" s="1652"/>
      <c r="AI869" s="12"/>
      <c r="AJ869" s="3347"/>
      <c r="AK869" s="3348"/>
    </row>
    <row r="870" spans="1:37" ht="39.950000000000003" customHeight="1" x14ac:dyDescent="0.2">
      <c r="A870" s="815"/>
      <c r="B870" s="822" t="s">
        <v>5500</v>
      </c>
      <c r="C870" s="3354" t="s">
        <v>8205</v>
      </c>
      <c r="D870" s="3355"/>
      <c r="E870" s="3355"/>
      <c r="F870" s="3355"/>
      <c r="G870" s="1635"/>
      <c r="K870" s="2"/>
      <c r="AK870" s="819"/>
    </row>
    <row r="871" spans="1:37" ht="39.950000000000003" customHeight="1" thickBot="1" x14ac:dyDescent="0.25">
      <c r="A871" s="818"/>
      <c r="B871" s="823"/>
    </row>
    <row r="872" spans="1:37" ht="39.950000000000003" customHeight="1" thickBot="1" x14ac:dyDescent="0.25">
      <c r="A872" s="3477"/>
      <c r="B872" s="3478"/>
      <c r="C872" s="3404" t="s">
        <v>7986</v>
      </c>
      <c r="D872" s="3405"/>
      <c r="E872" s="3405"/>
      <c r="F872" s="3405"/>
      <c r="G872" s="3405"/>
      <c r="H872" s="3405"/>
      <c r="I872" s="3406"/>
      <c r="J872" s="3404" t="s">
        <v>7987</v>
      </c>
      <c r="K872" s="3405"/>
      <c r="L872" s="3405"/>
      <c r="M872" s="3405"/>
      <c r="N872" s="3405"/>
      <c r="O872" s="3405"/>
      <c r="P872" s="3406"/>
      <c r="Q872" s="3404" t="s">
        <v>7988</v>
      </c>
      <c r="R872" s="3405"/>
      <c r="S872" s="3405"/>
      <c r="T872" s="3405"/>
      <c r="U872" s="3405"/>
      <c r="V872" s="3405"/>
      <c r="W872" s="3406"/>
      <c r="X872" s="3404" t="s">
        <v>7989</v>
      </c>
      <c r="Y872" s="3405"/>
      <c r="Z872" s="3405"/>
      <c r="AA872" s="3405"/>
      <c r="AB872" s="3405"/>
      <c r="AC872" s="3405"/>
      <c r="AD872" s="3406"/>
      <c r="AE872" s="3404" t="s">
        <v>7990</v>
      </c>
      <c r="AF872" s="3405"/>
      <c r="AG872" s="3405"/>
      <c r="AH872" s="3405"/>
      <c r="AI872" s="3405"/>
      <c r="AJ872" s="3405"/>
      <c r="AK872" s="3406"/>
    </row>
    <row r="873" spans="1:37" ht="39.950000000000003" customHeight="1" thickBot="1" x14ac:dyDescent="0.25">
      <c r="A873" s="3498" t="s">
        <v>1391</v>
      </c>
      <c r="B873" s="3499"/>
      <c r="C873" s="1257">
        <v>42723</v>
      </c>
      <c r="D873" s="1257">
        <v>42724</v>
      </c>
      <c r="E873" s="1257">
        <v>42725</v>
      </c>
      <c r="F873" s="1257">
        <v>42726</v>
      </c>
      <c r="G873" s="1257">
        <v>42727</v>
      </c>
      <c r="H873" s="1257">
        <v>42728</v>
      </c>
      <c r="I873" s="1257">
        <v>42729</v>
      </c>
      <c r="J873" s="1257">
        <v>42730</v>
      </c>
      <c r="K873" s="1257">
        <v>42731</v>
      </c>
      <c r="L873" s="1257">
        <v>42732</v>
      </c>
      <c r="M873" s="1257">
        <v>42733</v>
      </c>
      <c r="N873" s="1257">
        <v>42734</v>
      </c>
      <c r="O873" s="1257">
        <v>42735</v>
      </c>
      <c r="P873" s="1257">
        <v>42736</v>
      </c>
      <c r="Q873" s="1257">
        <v>42737</v>
      </c>
      <c r="R873" s="1257">
        <v>42738</v>
      </c>
      <c r="S873" s="1257">
        <v>42739</v>
      </c>
      <c r="T873" s="1257">
        <v>42740</v>
      </c>
      <c r="U873" s="1257">
        <v>42741</v>
      </c>
      <c r="V873" s="1257">
        <v>42742</v>
      </c>
      <c r="W873" s="1257">
        <v>42743</v>
      </c>
      <c r="X873" s="1257">
        <v>42744</v>
      </c>
      <c r="Y873" s="1257">
        <v>42745</v>
      </c>
      <c r="Z873" s="1257">
        <v>42746</v>
      </c>
      <c r="AA873" s="1257">
        <v>42747</v>
      </c>
      <c r="AB873" s="1257">
        <v>42748</v>
      </c>
      <c r="AC873" s="1257">
        <v>42749</v>
      </c>
      <c r="AD873" s="1257">
        <v>42750</v>
      </c>
      <c r="AE873" s="1257">
        <v>42751</v>
      </c>
      <c r="AF873" s="1257">
        <v>42752</v>
      </c>
      <c r="AG873" s="1257">
        <v>42753</v>
      </c>
      <c r="AH873" s="1257">
        <v>42754</v>
      </c>
      <c r="AI873" s="1257">
        <v>42755</v>
      </c>
      <c r="AJ873" s="1257">
        <v>42756</v>
      </c>
      <c r="AK873" s="1257">
        <v>42757</v>
      </c>
    </row>
    <row r="874" spans="1:37" ht="39.950000000000003" customHeight="1" x14ac:dyDescent="0.2">
      <c r="A874" s="3500" t="s">
        <v>6971</v>
      </c>
      <c r="B874" s="3500"/>
      <c r="C874" s="80"/>
      <c r="D874" s="80"/>
      <c r="E874" s="97"/>
      <c r="F874" s="97"/>
      <c r="G874" s="80"/>
      <c r="H874" s="1502"/>
      <c r="I874" s="1503"/>
      <c r="J874" s="31"/>
      <c r="K874" s="80"/>
      <c r="L874" s="97"/>
      <c r="M874" s="97"/>
      <c r="N874" s="80"/>
      <c r="O874" s="3462"/>
      <c r="P874" s="3463"/>
      <c r="Q874" s="1396"/>
      <c r="R874" s="1397"/>
      <c r="S874" s="1397"/>
      <c r="T874" s="1397"/>
      <c r="U874" s="1397"/>
      <c r="V874" s="3462"/>
      <c r="W874" s="3463"/>
      <c r="X874" s="1270"/>
      <c r="Y874" s="80"/>
      <c r="Z874" s="97"/>
      <c r="AA874" s="97"/>
      <c r="AB874" s="80"/>
      <c r="AC874" s="3462"/>
      <c r="AD874" s="3463"/>
      <c r="AE874" s="1270"/>
      <c r="AF874" s="80"/>
      <c r="AG874" s="97"/>
      <c r="AH874" s="97"/>
      <c r="AI874" s="80"/>
      <c r="AJ874" s="3445"/>
      <c r="AK874" s="3445"/>
    </row>
    <row r="875" spans="1:37" ht="39.950000000000003" customHeight="1" x14ac:dyDescent="0.2">
      <c r="A875" s="3352" t="s">
        <v>7304</v>
      </c>
      <c r="B875" s="3353"/>
      <c r="C875" s="80"/>
      <c r="D875" s="80"/>
      <c r="E875" s="97"/>
      <c r="F875" s="97"/>
      <c r="G875" s="80"/>
      <c r="H875" s="1502"/>
      <c r="I875" s="1503"/>
      <c r="J875" s="31"/>
      <c r="K875" s="80"/>
      <c r="L875" s="97"/>
      <c r="M875" s="97"/>
      <c r="N875" s="80"/>
      <c r="O875" s="3462"/>
      <c r="P875" s="3463"/>
      <c r="Q875" s="1270"/>
      <c r="R875" s="80"/>
      <c r="S875" s="97"/>
      <c r="T875" s="97"/>
      <c r="U875" s="80"/>
      <c r="V875" s="3462"/>
      <c r="W875" s="3463"/>
      <c r="X875" s="1270"/>
      <c r="Y875" s="80"/>
      <c r="Z875" s="97"/>
      <c r="AA875" s="97"/>
      <c r="AB875" s="80"/>
      <c r="AC875" s="3462"/>
      <c r="AD875" s="3463"/>
      <c r="AE875" s="1270"/>
      <c r="AF875" s="80"/>
      <c r="AG875" s="97"/>
      <c r="AH875" s="97"/>
      <c r="AI875" s="80"/>
      <c r="AJ875" s="3445"/>
      <c r="AK875" s="3445"/>
    </row>
    <row r="876" spans="1:37" ht="39.950000000000003" customHeight="1" x14ac:dyDescent="0.2">
      <c r="A876" s="3362" t="s">
        <v>7326</v>
      </c>
      <c r="B876" s="3363"/>
      <c r="H876" s="1502"/>
      <c r="I876" s="1503"/>
      <c r="K876" s="80"/>
      <c r="L876" s="97"/>
      <c r="M876" s="97"/>
      <c r="N876" s="80"/>
      <c r="O876" s="3462"/>
      <c r="P876" s="3463"/>
      <c r="Q876" s="1270"/>
      <c r="R876" s="80"/>
      <c r="S876" s="97"/>
      <c r="T876" s="97"/>
      <c r="U876" s="80"/>
      <c r="V876" s="3462"/>
      <c r="W876" s="3463"/>
      <c r="X876" s="1270"/>
      <c r="Y876" s="80"/>
      <c r="Z876" s="97"/>
      <c r="AA876" s="97"/>
      <c r="AB876" s="80"/>
      <c r="AC876" s="3462"/>
      <c r="AD876" s="3463"/>
      <c r="AE876" s="1270"/>
      <c r="AF876" s="80"/>
      <c r="AG876" s="97"/>
      <c r="AH876" s="97"/>
      <c r="AI876" s="80"/>
      <c r="AJ876" s="3445"/>
      <c r="AK876" s="3445"/>
    </row>
    <row r="877" spans="1:37" ht="39.950000000000003" customHeight="1" x14ac:dyDescent="0.2">
      <c r="A877" s="3352" t="s">
        <v>7653</v>
      </c>
      <c r="B877" s="3353"/>
      <c r="C877" s="5415" t="s">
        <v>8226</v>
      </c>
      <c r="D877" s="5416"/>
      <c r="E877" s="5416"/>
      <c r="F877" s="5417"/>
      <c r="G877" s="1380"/>
      <c r="H877" s="1502"/>
      <c r="I877" s="1503"/>
      <c r="J877" s="31"/>
      <c r="K877" s="80"/>
      <c r="L877" s="97"/>
      <c r="M877" s="97"/>
      <c r="N877" s="80"/>
      <c r="O877" s="3462"/>
      <c r="P877" s="3463"/>
      <c r="Q877" s="5418" t="s">
        <v>8226</v>
      </c>
      <c r="R877" s="5419"/>
      <c r="S877" s="5419"/>
      <c r="T877" s="5419"/>
      <c r="U877" s="5420"/>
      <c r="V877" s="3462"/>
      <c r="W877" s="3463"/>
      <c r="X877" s="5418" t="s">
        <v>8226</v>
      </c>
      <c r="Y877" s="5419"/>
      <c r="Z877" s="5419"/>
      <c r="AA877" s="5419"/>
      <c r="AB877" s="5420"/>
      <c r="AC877" s="3462"/>
      <c r="AD877" s="3463"/>
      <c r="AE877" s="5418" t="s">
        <v>8226</v>
      </c>
      <c r="AF877" s="5419"/>
      <c r="AG877" s="5419"/>
      <c r="AH877" s="5419"/>
      <c r="AI877" s="5420"/>
      <c r="AJ877" s="3445"/>
      <c r="AK877" s="3445"/>
    </row>
    <row r="878" spans="1:37" ht="39.950000000000003" customHeight="1" x14ac:dyDescent="0.2">
      <c r="A878" s="3352" t="s">
        <v>7330</v>
      </c>
      <c r="B878" s="3353"/>
      <c r="C878" s="1650"/>
      <c r="D878" s="1381"/>
      <c r="E878" s="1381"/>
      <c r="F878" s="97"/>
      <c r="G878" s="97"/>
      <c r="H878" s="1502"/>
      <c r="I878" s="1503"/>
      <c r="J878" s="31"/>
      <c r="K878" s="80"/>
      <c r="L878" s="97"/>
      <c r="M878" s="97"/>
      <c r="N878" s="80"/>
      <c r="O878" s="3462"/>
      <c r="P878" s="3463"/>
      <c r="Q878" s="1270"/>
      <c r="R878" s="80"/>
      <c r="S878" s="97"/>
      <c r="T878" s="97"/>
      <c r="U878" s="80"/>
      <c r="V878" s="3462"/>
      <c r="W878" s="3463"/>
      <c r="X878" s="1270"/>
      <c r="Y878" s="80"/>
      <c r="Z878" s="97"/>
      <c r="AA878" s="97"/>
      <c r="AB878" s="80"/>
      <c r="AC878" s="3462"/>
      <c r="AD878" s="3463"/>
      <c r="AE878" s="1270"/>
      <c r="AF878" s="80"/>
      <c r="AG878" s="97"/>
      <c r="AH878" s="97"/>
      <c r="AI878" s="80"/>
      <c r="AJ878" s="3445"/>
      <c r="AK878" s="3445"/>
    </row>
    <row r="879" spans="1:37" ht="39.950000000000003" customHeight="1" x14ac:dyDescent="0.2">
      <c r="A879" s="3376" t="s">
        <v>7338</v>
      </c>
      <c r="B879" s="3377"/>
      <c r="C879" s="80"/>
      <c r="D879" s="80"/>
      <c r="E879" s="97"/>
      <c r="F879" s="97"/>
      <c r="G879" s="80"/>
      <c r="H879" s="1502"/>
      <c r="I879" s="1503"/>
      <c r="J879" s="80"/>
      <c r="K879" s="80"/>
      <c r="L879" s="97"/>
      <c r="M879" s="97"/>
      <c r="N879" s="80"/>
      <c r="O879" s="3462"/>
      <c r="P879" s="3463"/>
      <c r="Q879" s="1270"/>
      <c r="R879" s="80"/>
      <c r="S879" s="97"/>
      <c r="T879" s="97"/>
      <c r="U879" s="80"/>
      <c r="V879" s="3462"/>
      <c r="W879" s="3463"/>
      <c r="X879" s="1270"/>
      <c r="Y879" s="80"/>
      <c r="Z879" s="97"/>
      <c r="AA879" s="97"/>
      <c r="AB879" s="80"/>
      <c r="AC879" s="3462"/>
      <c r="AD879" s="3463"/>
      <c r="AE879" s="1270"/>
      <c r="AF879" s="80"/>
      <c r="AG879" s="97"/>
      <c r="AH879" s="97"/>
      <c r="AI879" s="80"/>
      <c r="AJ879" s="3445"/>
      <c r="AK879" s="3445"/>
    </row>
    <row r="880" spans="1:37" ht="39.950000000000003" customHeight="1" x14ac:dyDescent="0.2">
      <c r="A880" s="3496" t="s">
        <v>7348</v>
      </c>
      <c r="B880" s="3497"/>
      <c r="C880" s="5421" t="s">
        <v>8227</v>
      </c>
      <c r="D880" s="5422"/>
      <c r="E880" s="5422"/>
      <c r="F880" s="5422"/>
      <c r="G880" s="5423"/>
      <c r="H880" s="1502"/>
      <c r="I880" s="1503"/>
      <c r="J880" s="80"/>
      <c r="K880" s="80"/>
      <c r="L880" s="97"/>
      <c r="M880" s="97"/>
      <c r="N880" s="80"/>
      <c r="O880" s="3462"/>
      <c r="P880" s="3463"/>
      <c r="Q880" s="5421" t="s">
        <v>8227</v>
      </c>
      <c r="R880" s="5422"/>
      <c r="S880" s="5422"/>
      <c r="T880" s="5422"/>
      <c r="U880" s="5423"/>
      <c r="V880" s="3462"/>
      <c r="W880" s="3463"/>
      <c r="X880" s="5421" t="s">
        <v>8227</v>
      </c>
      <c r="Y880" s="5422"/>
      <c r="Z880" s="5422"/>
      <c r="AA880" s="5422"/>
      <c r="AB880" s="5423"/>
      <c r="AC880" s="3462"/>
      <c r="AD880" s="3463"/>
      <c r="AE880" s="5421" t="s">
        <v>8227</v>
      </c>
      <c r="AF880" s="5422"/>
      <c r="AG880" s="5422"/>
      <c r="AH880" s="5422"/>
      <c r="AI880" s="5423"/>
      <c r="AJ880" s="3445"/>
      <c r="AK880" s="3445"/>
    </row>
    <row r="881" spans="1:39" ht="39.950000000000003" customHeight="1" x14ac:dyDescent="0.2">
      <c r="A881" s="3396" t="s">
        <v>7334</v>
      </c>
      <c r="B881" s="3397"/>
      <c r="C881" s="80"/>
      <c r="D881" s="80"/>
      <c r="E881" s="97"/>
      <c r="F881" s="97"/>
      <c r="G881" s="80"/>
      <c r="H881" s="1502"/>
      <c r="I881" s="1503"/>
      <c r="J881" s="80"/>
      <c r="K881" s="80"/>
      <c r="L881" s="97"/>
      <c r="M881" s="97"/>
      <c r="N881" s="80"/>
      <c r="O881" s="3462"/>
      <c r="P881" s="3463"/>
      <c r="Q881" s="1270"/>
      <c r="R881" s="80"/>
      <c r="S881" s="97"/>
      <c r="T881" s="97"/>
      <c r="U881" s="80"/>
      <c r="V881" s="3462"/>
      <c r="W881" s="3463"/>
      <c r="X881" s="1270"/>
      <c r="Y881" s="80"/>
      <c r="Z881" s="97"/>
      <c r="AA881" s="97"/>
      <c r="AB881" s="80"/>
      <c r="AC881" s="3462"/>
      <c r="AD881" s="3463"/>
      <c r="AE881" s="1270"/>
      <c r="AF881" s="80"/>
      <c r="AG881" s="97"/>
      <c r="AH881" s="97"/>
      <c r="AI881" s="80"/>
      <c r="AJ881" s="3445"/>
      <c r="AK881" s="3445"/>
    </row>
    <row r="882" spans="1:39" ht="39.950000000000003" customHeight="1" x14ac:dyDescent="0.2">
      <c r="A882" s="3362" t="s">
        <v>7337</v>
      </c>
      <c r="B882" s="3363"/>
      <c r="C882" s="80"/>
      <c r="D882" s="80"/>
      <c r="E882" s="97"/>
      <c r="F882" s="97"/>
      <c r="G882" s="80"/>
      <c r="H882" s="1502"/>
      <c r="I882" s="1503"/>
      <c r="J882" s="80"/>
      <c r="K882" s="80"/>
      <c r="L882" s="97"/>
      <c r="M882" s="97"/>
      <c r="N882" s="80"/>
      <c r="O882" s="3462"/>
      <c r="P882" s="3463"/>
      <c r="Q882" s="1270"/>
      <c r="R882" s="80"/>
      <c r="S882" s="97"/>
      <c r="T882" s="97"/>
      <c r="U882" s="80"/>
      <c r="V882" s="3462"/>
      <c r="W882" s="3463"/>
      <c r="X882" s="1270"/>
      <c r="Y882" s="80"/>
      <c r="Z882" s="97"/>
      <c r="AA882" s="97"/>
      <c r="AB882" s="80"/>
      <c r="AC882" s="3462"/>
      <c r="AD882" s="3463"/>
      <c r="AE882" s="1270"/>
      <c r="AF882" s="80"/>
      <c r="AG882" s="97"/>
      <c r="AH882" s="97"/>
      <c r="AI882" s="80"/>
      <c r="AJ882" s="3445"/>
      <c r="AK882" s="3445"/>
    </row>
    <row r="883" spans="1:39" ht="39.950000000000003" customHeight="1" x14ac:dyDescent="0.2">
      <c r="A883" s="3481" t="s">
        <v>7333</v>
      </c>
      <c r="B883" s="3482"/>
      <c r="C883" s="80"/>
      <c r="D883" s="80"/>
      <c r="E883" s="97"/>
      <c r="F883" s="97"/>
      <c r="G883" s="80"/>
      <c r="H883" s="1502"/>
      <c r="I883" s="1503"/>
      <c r="J883" s="80"/>
      <c r="K883" s="80"/>
      <c r="L883" s="97"/>
      <c r="M883" s="97"/>
      <c r="N883" s="80"/>
      <c r="O883" s="3462"/>
      <c r="P883" s="3463"/>
      <c r="Q883" s="1270"/>
      <c r="R883" s="80"/>
      <c r="S883" s="97"/>
      <c r="T883" s="97"/>
      <c r="U883" s="80"/>
      <c r="V883" s="3462"/>
      <c r="W883" s="3463"/>
      <c r="X883" s="1270"/>
      <c r="Y883" s="80"/>
      <c r="Z883" s="97"/>
      <c r="AA883" s="97"/>
      <c r="AB883" s="80"/>
      <c r="AC883" s="3462"/>
      <c r="AD883" s="3463"/>
      <c r="AE883" s="1270"/>
      <c r="AF883" s="80"/>
      <c r="AG883" s="97"/>
      <c r="AH883" s="97"/>
      <c r="AI883" s="80"/>
      <c r="AJ883" s="3445"/>
      <c r="AK883" s="3445"/>
    </row>
    <row r="884" spans="1:39" ht="39.950000000000003" customHeight="1" x14ac:dyDescent="0.2">
      <c r="A884" s="3374" t="s">
        <v>7335</v>
      </c>
      <c r="B884" s="3375"/>
      <c r="C884" s="80"/>
      <c r="D884" s="80"/>
      <c r="E884" s="97"/>
      <c r="F884" s="97"/>
      <c r="G884" s="80"/>
      <c r="H884" s="1502"/>
      <c r="I884" s="1503"/>
      <c r="J884" s="80"/>
      <c r="K884" s="80"/>
      <c r="L884" s="97"/>
      <c r="M884" s="97"/>
      <c r="N884" s="80"/>
      <c r="O884" s="3462"/>
      <c r="P884" s="3463"/>
      <c r="Q884" s="1270"/>
      <c r="R884" s="80"/>
      <c r="S884" s="97"/>
      <c r="T884" s="97"/>
      <c r="U884" s="80"/>
      <c r="V884" s="3462"/>
      <c r="W884" s="3463"/>
      <c r="X884" s="1270"/>
      <c r="Y884" s="80"/>
      <c r="Z884" s="97"/>
      <c r="AA884" s="97"/>
      <c r="AB884" s="80"/>
      <c r="AC884" s="3462"/>
      <c r="AD884" s="3463"/>
      <c r="AE884" s="1270"/>
      <c r="AF884" s="80"/>
      <c r="AG884" s="97"/>
      <c r="AH884" s="97"/>
      <c r="AI884" s="80"/>
      <c r="AJ884" s="3445"/>
      <c r="AK884" s="3445"/>
    </row>
    <row r="885" spans="1:39" ht="39.950000000000003" customHeight="1" x14ac:dyDescent="0.2">
      <c r="A885" s="3481" t="s">
        <v>7336</v>
      </c>
      <c r="B885" s="3482"/>
      <c r="C885" s="80"/>
      <c r="D885" s="80"/>
      <c r="E885" s="97"/>
      <c r="F885" s="97"/>
      <c r="G885" s="80"/>
      <c r="H885" s="1502"/>
      <c r="I885" s="1503"/>
      <c r="J885" s="80"/>
      <c r="K885" s="80"/>
      <c r="L885" s="97"/>
      <c r="M885" s="97"/>
      <c r="N885" s="80"/>
      <c r="O885" s="3462"/>
      <c r="P885" s="3463"/>
      <c r="Q885" s="1270"/>
      <c r="R885" s="80"/>
      <c r="S885" s="97"/>
      <c r="T885" s="97"/>
      <c r="U885" s="80"/>
      <c r="V885" s="3462"/>
      <c r="W885" s="3463"/>
      <c r="X885" s="1270"/>
      <c r="Y885" s="80"/>
      <c r="Z885" s="97"/>
      <c r="AA885" s="97"/>
      <c r="AB885" s="80"/>
      <c r="AC885" s="3462"/>
      <c r="AD885" s="3463"/>
      <c r="AE885" s="1270"/>
      <c r="AF885" s="80"/>
      <c r="AG885" s="97"/>
      <c r="AH885" s="97"/>
      <c r="AI885" s="80"/>
      <c r="AJ885" s="3445"/>
      <c r="AK885" s="3445"/>
    </row>
    <row r="886" spans="1:39" ht="39.950000000000003" customHeight="1" x14ac:dyDescent="0.2">
      <c r="A886" s="3374" t="s">
        <v>7339</v>
      </c>
      <c r="B886" s="3375"/>
      <c r="C886" s="80"/>
      <c r="D886" s="80"/>
      <c r="E886" s="97"/>
      <c r="F886" s="97"/>
      <c r="G886" s="80"/>
      <c r="H886" s="1502"/>
      <c r="I886" s="1503"/>
      <c r="J886" s="80"/>
      <c r="K886" s="80"/>
      <c r="L886" s="97"/>
      <c r="M886" s="97"/>
      <c r="N886" s="80"/>
      <c r="O886" s="3462"/>
      <c r="P886" s="3463"/>
      <c r="Q886" s="1270"/>
      <c r="R886" s="80"/>
      <c r="S886" s="97"/>
      <c r="T886" s="97"/>
      <c r="U886" s="80"/>
      <c r="V886" s="3462"/>
      <c r="W886" s="3463"/>
      <c r="X886" s="1270"/>
      <c r="Y886" s="80"/>
      <c r="Z886" s="97"/>
      <c r="AA886" s="97"/>
      <c r="AB886" s="80"/>
      <c r="AC886" s="3462"/>
      <c r="AD886" s="3463"/>
      <c r="AE886" s="1270"/>
      <c r="AF886" s="80"/>
      <c r="AG886" s="97"/>
      <c r="AH886" s="97"/>
      <c r="AI886" s="80"/>
      <c r="AJ886" s="3445"/>
      <c r="AK886" s="3445"/>
    </row>
    <row r="887" spans="1:39" ht="39.950000000000003" customHeight="1" x14ac:dyDescent="0.2">
      <c r="A887" s="3374" t="s">
        <v>7328</v>
      </c>
      <c r="B887" s="3375"/>
      <c r="C887" s="80"/>
      <c r="D887" s="80"/>
      <c r="E887" s="97"/>
      <c r="F887" s="97"/>
      <c r="G887" s="80"/>
      <c r="H887" s="1502"/>
      <c r="I887" s="1503"/>
      <c r="J887" s="80"/>
      <c r="K887" s="80"/>
      <c r="L887" s="97"/>
      <c r="M887" s="97"/>
      <c r="N887" s="80"/>
      <c r="O887" s="3462"/>
      <c r="P887" s="3463"/>
      <c r="Q887" s="1270"/>
      <c r="R887" s="80"/>
      <c r="S887" s="97"/>
      <c r="T887" s="97"/>
      <c r="U887" s="80"/>
      <c r="V887" s="3462"/>
      <c r="W887" s="3463"/>
      <c r="X887" s="1270"/>
      <c r="Y887" s="80"/>
      <c r="Z887" s="97"/>
      <c r="AA887" s="97"/>
      <c r="AB887" s="80"/>
      <c r="AC887" s="3462"/>
      <c r="AD887" s="3463"/>
      <c r="AE887" s="1270"/>
      <c r="AF887" s="80"/>
      <c r="AG887" s="97"/>
      <c r="AH887" s="97"/>
      <c r="AI887" s="80"/>
      <c r="AJ887" s="3445"/>
      <c r="AK887" s="3445"/>
    </row>
    <row r="888" spans="1:39" ht="39.950000000000003" customHeight="1" x14ac:dyDescent="0.2">
      <c r="A888" s="3374" t="s">
        <v>7329</v>
      </c>
      <c r="B888" s="3375"/>
      <c r="C888" s="80"/>
      <c r="D888" s="80"/>
      <c r="E888" s="97"/>
      <c r="F888" s="97"/>
      <c r="G888" s="80"/>
      <c r="H888" s="1502"/>
      <c r="I888" s="1503"/>
      <c r="J888" s="80"/>
      <c r="K888" s="80"/>
      <c r="L888" s="97"/>
      <c r="M888" s="97"/>
      <c r="N888" s="80"/>
      <c r="O888" s="3462"/>
      <c r="P888" s="3463"/>
      <c r="Q888" s="1270"/>
      <c r="R888" s="80"/>
      <c r="S888" s="97"/>
      <c r="T888" s="97"/>
      <c r="U888" s="80"/>
      <c r="V888" s="3462"/>
      <c r="W888" s="3463"/>
      <c r="X888" s="1270"/>
      <c r="Y888" s="80"/>
      <c r="Z888" s="97"/>
      <c r="AA888" s="97"/>
      <c r="AB888" s="80"/>
      <c r="AC888" s="3462"/>
      <c r="AD888" s="3463"/>
      <c r="AE888" s="1270"/>
      <c r="AF888" s="80"/>
      <c r="AG888" s="97"/>
      <c r="AH888" s="97"/>
      <c r="AI888" s="80"/>
      <c r="AJ888" s="3445"/>
      <c r="AK888" s="3445"/>
      <c r="AL888" s="3407" t="s">
        <v>7595</v>
      </c>
      <c r="AM888" s="3408"/>
    </row>
    <row r="889" spans="1:39" ht="39.950000000000003" customHeight="1" x14ac:dyDescent="0.2">
      <c r="A889" s="3374" t="s">
        <v>7331</v>
      </c>
      <c r="B889" s="3375"/>
      <c r="C889" s="80"/>
      <c r="D889" s="80"/>
      <c r="E889" s="97"/>
      <c r="F889" s="97"/>
      <c r="G889" s="80"/>
      <c r="H889" s="1502"/>
      <c r="I889" s="1503"/>
      <c r="J889" s="80"/>
      <c r="K889" s="80"/>
      <c r="L889" s="97"/>
      <c r="M889" s="97"/>
      <c r="N889" s="80"/>
      <c r="O889" s="3462"/>
      <c r="P889" s="3463"/>
      <c r="Q889" s="1270"/>
      <c r="R889" s="80"/>
      <c r="S889" s="97"/>
      <c r="T889" s="97"/>
      <c r="U889" s="80"/>
      <c r="V889" s="3462"/>
      <c r="W889" s="3463"/>
      <c r="X889" s="1270"/>
      <c r="Y889" s="80"/>
      <c r="Z889" s="97"/>
      <c r="AA889" s="97"/>
      <c r="AB889" s="80"/>
      <c r="AC889" s="3462"/>
      <c r="AD889" s="3463"/>
      <c r="AE889" s="1270"/>
      <c r="AF889" s="80"/>
      <c r="AG889" s="97"/>
      <c r="AH889" s="97"/>
      <c r="AI889" s="80"/>
      <c r="AJ889" s="3445"/>
      <c r="AK889" s="3445"/>
      <c r="AL889" s="3409" t="s">
        <v>7594</v>
      </c>
      <c r="AM889" s="3410"/>
    </row>
    <row r="890" spans="1:39" ht="39.950000000000003" customHeight="1" thickBot="1" x14ac:dyDescent="0.25">
      <c r="A890" s="3479" t="s">
        <v>7332</v>
      </c>
      <c r="B890" s="3480"/>
      <c r="C890" s="1398"/>
      <c r="D890" s="1398"/>
      <c r="E890" s="1399"/>
      <c r="F890" s="1399"/>
      <c r="G890" s="1398"/>
      <c r="H890" s="1502"/>
      <c r="I890" s="1503"/>
      <c r="J890" s="1398"/>
      <c r="K890" s="1398"/>
      <c r="L890" s="1399"/>
      <c r="M890" s="1399"/>
      <c r="N890" s="1398"/>
      <c r="O890" s="3462"/>
      <c r="P890" s="3463"/>
      <c r="Q890" s="1398"/>
      <c r="R890" s="1398"/>
      <c r="S890" s="1399"/>
      <c r="T890" s="1399"/>
      <c r="U890" s="1398"/>
      <c r="V890" s="3462"/>
      <c r="W890" s="3463"/>
      <c r="X890" s="1398"/>
      <c r="Y890" s="1398"/>
      <c r="Z890" s="1399"/>
      <c r="AA890" s="1399"/>
      <c r="AB890" s="1398"/>
      <c r="AC890" s="3462"/>
      <c r="AD890" s="3463"/>
      <c r="AE890" s="1401"/>
      <c r="AF890" s="1401"/>
      <c r="AG890" s="1401"/>
      <c r="AH890" s="1401"/>
      <c r="AI890" s="1401"/>
      <c r="AJ890" s="3445"/>
      <c r="AK890" s="3445"/>
      <c r="AL890" s="3447" t="s">
        <v>7593</v>
      </c>
      <c r="AM890" s="3448"/>
    </row>
    <row r="891" spans="1:39" ht="39.950000000000003" customHeight="1" thickTop="1" x14ac:dyDescent="0.2">
      <c r="A891" s="1355">
        <v>1</v>
      </c>
      <c r="B891" s="1356" t="s">
        <v>5497</v>
      </c>
      <c r="C891" s="1308"/>
      <c r="D891" s="867"/>
      <c r="E891" s="1290"/>
      <c r="F891" s="286"/>
      <c r="G891" s="1291"/>
      <c r="H891" s="1502"/>
      <c r="I891" s="1503"/>
      <c r="J891" s="1291"/>
      <c r="K891" s="867"/>
      <c r="L891" s="1309"/>
      <c r="M891" s="1309"/>
      <c r="N891" s="1400"/>
      <c r="O891" s="3462"/>
      <c r="P891" s="3463"/>
      <c r="Q891" s="870"/>
      <c r="R891" s="867"/>
      <c r="S891" s="214"/>
      <c r="T891" s="214"/>
      <c r="U891" s="1291"/>
      <c r="V891" s="3462"/>
      <c r="W891" s="3463"/>
      <c r="X891" s="1291"/>
      <c r="Y891" s="264"/>
      <c r="Z891" s="867"/>
      <c r="AA891" s="214"/>
      <c r="AB891" s="867"/>
      <c r="AC891" s="3462"/>
      <c r="AD891" s="3463"/>
      <c r="AE891" s="867"/>
      <c r="AF891" s="867"/>
      <c r="AG891" s="867"/>
      <c r="AH891" s="867"/>
      <c r="AI891" s="867"/>
      <c r="AJ891" s="3445"/>
      <c r="AK891" s="3445"/>
    </row>
    <row r="892" spans="1:39" ht="39.950000000000003" customHeight="1" thickBot="1" x14ac:dyDescent="0.25">
      <c r="A892" s="824">
        <v>2</v>
      </c>
      <c r="B892" s="824" t="s">
        <v>5497</v>
      </c>
      <c r="C892" s="804"/>
      <c r="D892" s="12"/>
      <c r="E892" s="904"/>
      <c r="F892" s="862"/>
      <c r="G892" s="879"/>
      <c r="H892" s="1502"/>
      <c r="I892" s="1503"/>
      <c r="J892" s="908"/>
      <c r="K892" s="451"/>
      <c r="L892" s="862"/>
      <c r="M892" s="862"/>
      <c r="N892" s="862"/>
      <c r="O892" s="3462"/>
      <c r="P892" s="3463"/>
      <c r="Q892" s="858"/>
      <c r="R892" s="12"/>
      <c r="S892" s="12"/>
      <c r="T892" s="12"/>
      <c r="U892" s="214"/>
      <c r="V892" s="3462"/>
      <c r="W892" s="3463"/>
      <c r="X892" s="873"/>
      <c r="Y892" s="872"/>
      <c r="Z892" s="865"/>
      <c r="AA892" s="872"/>
      <c r="AB892" s="858"/>
      <c r="AC892" s="3462"/>
      <c r="AD892" s="3463"/>
      <c r="AE892" s="12"/>
      <c r="AF892" s="12"/>
      <c r="AG892" s="12"/>
      <c r="AH892" s="12"/>
      <c r="AI892" s="12"/>
      <c r="AJ892" s="3445"/>
      <c r="AK892" s="3445"/>
    </row>
    <row r="893" spans="1:39" ht="39.950000000000003" customHeight="1" thickBot="1" x14ac:dyDescent="0.25">
      <c r="A893" s="797"/>
      <c r="B893" s="809" t="s">
        <v>5498</v>
      </c>
      <c r="C893" s="1645" t="s">
        <v>8211</v>
      </c>
      <c r="D893" s="12"/>
      <c r="E893" s="905"/>
      <c r="F893" s="907"/>
      <c r="G893" s="907"/>
      <c r="H893" s="1502"/>
      <c r="I893" s="1503"/>
      <c r="J893" s="880"/>
      <c r="K893" s="880"/>
      <c r="L893" s="880"/>
      <c r="M893" s="880"/>
      <c r="N893" s="1394"/>
      <c r="O893" s="3462"/>
      <c r="P893" s="3463"/>
      <c r="Q893" s="858"/>
      <c r="R893" s="860"/>
      <c r="S893" s="872"/>
      <c r="T893" s="872"/>
      <c r="U893" s="872"/>
      <c r="V893" s="3462"/>
      <c r="W893" s="3463"/>
      <c r="X893" s="872"/>
      <c r="Y893" s="872"/>
      <c r="Z893" s="872"/>
      <c r="AA893" s="870"/>
      <c r="AB893" s="12"/>
      <c r="AC893" s="3462"/>
      <c r="AD893" s="3463"/>
      <c r="AE893" s="12"/>
      <c r="AF893" s="12"/>
      <c r="AG893" s="12"/>
      <c r="AH893" s="12"/>
      <c r="AI893" s="12"/>
      <c r="AJ893" s="3445"/>
      <c r="AK893" s="3445"/>
    </row>
    <row r="894" spans="1:39" ht="39.950000000000003" customHeight="1" thickBot="1" x14ac:dyDescent="0.25">
      <c r="A894" s="797"/>
      <c r="B894" s="824"/>
      <c r="C894" s="811"/>
      <c r="D894" s="451"/>
      <c r="E894" s="1075"/>
      <c r="F894" s="1076"/>
      <c r="G894" s="1076"/>
      <c r="H894" s="1502"/>
      <c r="I894" s="1503"/>
      <c r="J894" s="908"/>
      <c r="K894" s="214"/>
      <c r="L894" s="214"/>
      <c r="M894" s="214"/>
      <c r="N894" s="181"/>
      <c r="O894" s="3462"/>
      <c r="P894" s="3463"/>
      <c r="Q894" s="1286"/>
      <c r="R894" s="451"/>
      <c r="S894" s="864"/>
      <c r="T894" s="864"/>
      <c r="U894" s="864"/>
      <c r="V894" s="3462"/>
      <c r="W894" s="3463"/>
      <c r="X894" s="864"/>
      <c r="Y894" s="214"/>
      <c r="Z894" s="214"/>
      <c r="AA894" s="451"/>
      <c r="AB894" s="451"/>
      <c r="AC894" s="3462"/>
      <c r="AD894" s="3463"/>
      <c r="AE894" s="451"/>
      <c r="AF894" s="451"/>
      <c r="AG894" s="451"/>
      <c r="AH894" s="451"/>
      <c r="AI894" s="451"/>
      <c r="AJ894" s="3446"/>
      <c r="AK894" s="3446"/>
    </row>
    <row r="895" spans="1:39" ht="39.950000000000003" customHeight="1" thickBot="1" x14ac:dyDescent="0.25">
      <c r="A895" s="809"/>
      <c r="B895" s="1504" t="s">
        <v>5499</v>
      </c>
      <c r="D895" s="5404" t="s">
        <v>8211</v>
      </c>
      <c r="E895" s="5405"/>
      <c r="F895" s="1656"/>
      <c r="G895" s="880"/>
      <c r="H895" s="5400"/>
      <c r="I895" s="5400"/>
      <c r="J895" s="880"/>
      <c r="K895" s="105"/>
      <c r="L895" s="105"/>
      <c r="M895" s="105"/>
      <c r="N895" s="12"/>
      <c r="O895" s="5399"/>
      <c r="P895" s="5399"/>
      <c r="Q895" s="12"/>
      <c r="R895" s="12"/>
      <c r="S895" s="12"/>
      <c r="T895" s="12"/>
      <c r="U895" s="12"/>
      <c r="V895" s="5399"/>
      <c r="W895" s="5399"/>
      <c r="X895" s="12"/>
      <c r="Y895" s="12"/>
      <c r="Z895" s="12"/>
      <c r="AA895" s="12"/>
      <c r="AB895" s="12"/>
      <c r="AC895" s="5399"/>
      <c r="AD895" s="5399"/>
      <c r="AE895" s="12"/>
      <c r="AF895" s="12"/>
      <c r="AG895" s="12"/>
      <c r="AH895" s="12"/>
      <c r="AI895" s="12"/>
      <c r="AJ895" s="5399"/>
      <c r="AK895" s="5399"/>
    </row>
    <row r="896" spans="1:39" ht="39.950000000000003" customHeight="1" x14ac:dyDescent="0.2">
      <c r="A896" s="815"/>
      <c r="B896" s="822" t="s">
        <v>5500</v>
      </c>
      <c r="D896" s="1327"/>
      <c r="E896" s="1327"/>
      <c r="F896" s="896"/>
      <c r="G896" s="896"/>
      <c r="K896" s="2"/>
      <c r="AK896" s="819"/>
    </row>
    <row r="897" spans="1:2" ht="39.950000000000003" customHeight="1" x14ac:dyDescent="0.2">
      <c r="A897" s="818"/>
      <c r="B897" s="823"/>
    </row>
    <row r="898" spans="1:2" ht="39.950000000000003" customHeight="1" x14ac:dyDescent="0.2"/>
    <row r="899" spans="1:2" ht="39.950000000000003" customHeight="1" x14ac:dyDescent="0.2"/>
    <row r="900" spans="1:2" ht="39.950000000000003" customHeight="1" x14ac:dyDescent="0.2"/>
    <row r="901" spans="1:2" ht="39.950000000000003" customHeight="1" x14ac:dyDescent="0.2"/>
    <row r="902" spans="1:2" ht="39.950000000000003" customHeight="1" x14ac:dyDescent="0.2"/>
    <row r="903" spans="1:2" ht="39.950000000000003" customHeight="1" x14ac:dyDescent="0.2"/>
    <row r="904" spans="1:2" ht="39.950000000000003" customHeight="1" x14ac:dyDescent="0.2"/>
    <row r="905" spans="1:2" ht="39.950000000000003" customHeight="1" x14ac:dyDescent="0.2"/>
    <row r="906" spans="1:2" ht="39.950000000000003" customHeight="1" x14ac:dyDescent="0.2"/>
    <row r="907" spans="1:2" ht="39.950000000000003" customHeight="1" x14ac:dyDescent="0.2"/>
    <row r="908" spans="1:2" ht="39.950000000000003" customHeight="1" x14ac:dyDescent="0.2"/>
    <row r="909" spans="1:2" ht="39.950000000000003" customHeight="1" x14ac:dyDescent="0.2"/>
    <row r="910" spans="1:2" ht="39.950000000000003" customHeight="1" x14ac:dyDescent="0.2"/>
    <row r="911" spans="1:2" ht="39.950000000000003" customHeight="1" x14ac:dyDescent="0.2"/>
    <row r="912" spans="1:2" ht="39.950000000000003" customHeight="1" x14ac:dyDescent="0.2"/>
    <row r="913" ht="39.950000000000003" customHeight="1" x14ac:dyDescent="0.2"/>
    <row r="914" ht="39.950000000000003" customHeight="1" x14ac:dyDescent="0.2"/>
    <row r="915" ht="39.950000000000003" customHeight="1" x14ac:dyDescent="0.2"/>
    <row r="916" ht="39.950000000000003" customHeight="1" x14ac:dyDescent="0.2"/>
    <row r="917" ht="39.950000000000003" customHeight="1" x14ac:dyDescent="0.2"/>
    <row r="918" ht="39.950000000000003" customHeight="1" x14ac:dyDescent="0.2"/>
    <row r="919" ht="39.950000000000003" customHeight="1" x14ac:dyDescent="0.2"/>
    <row r="920" ht="39.950000000000003" customHeight="1" x14ac:dyDescent="0.2"/>
    <row r="921" ht="39.950000000000003" customHeight="1" x14ac:dyDescent="0.2"/>
    <row r="922" ht="39.950000000000003" customHeight="1" x14ac:dyDescent="0.2"/>
    <row r="923" ht="39.950000000000003" customHeight="1" x14ac:dyDescent="0.2"/>
    <row r="924" ht="39.950000000000003" customHeight="1" x14ac:dyDescent="0.2"/>
    <row r="925" ht="39.950000000000003" customHeight="1" x14ac:dyDescent="0.2"/>
    <row r="926" ht="39.950000000000003" customHeight="1" x14ac:dyDescent="0.2"/>
    <row r="927" ht="39.950000000000003" customHeight="1" x14ac:dyDescent="0.2"/>
    <row r="928" ht="39.950000000000003" customHeight="1" x14ac:dyDescent="0.2"/>
    <row r="929" ht="39.950000000000003" customHeight="1" x14ac:dyDescent="0.2"/>
    <row r="930" ht="39.950000000000003" customHeight="1" x14ac:dyDescent="0.2"/>
    <row r="931" ht="39.950000000000003" customHeight="1" x14ac:dyDescent="0.2"/>
    <row r="932" ht="39.950000000000003" customHeight="1" x14ac:dyDescent="0.2"/>
    <row r="933" ht="39.950000000000003" customHeight="1" x14ac:dyDescent="0.2"/>
    <row r="934" ht="39.950000000000003" customHeight="1" x14ac:dyDescent="0.2"/>
    <row r="935" ht="39.950000000000003" customHeight="1" x14ac:dyDescent="0.2"/>
    <row r="936" ht="39.950000000000003" customHeight="1" x14ac:dyDescent="0.2"/>
    <row r="937" ht="39.950000000000003" customHeight="1" x14ac:dyDescent="0.2"/>
    <row r="938" ht="39.950000000000003" customHeight="1" x14ac:dyDescent="0.2"/>
    <row r="939" ht="39.950000000000003" customHeight="1" x14ac:dyDescent="0.2"/>
    <row r="940" ht="39.950000000000003" customHeight="1" x14ac:dyDescent="0.2"/>
    <row r="941" ht="39.950000000000003" customHeight="1" x14ac:dyDescent="0.2"/>
    <row r="942" ht="39.950000000000003" customHeight="1" x14ac:dyDescent="0.2"/>
    <row r="943" ht="39.950000000000003" customHeight="1" x14ac:dyDescent="0.2"/>
    <row r="944" ht="39.950000000000003" customHeight="1" x14ac:dyDescent="0.2"/>
    <row r="945" ht="39.950000000000003" customHeight="1" x14ac:dyDescent="0.2"/>
    <row r="946" ht="39.950000000000003" customHeight="1" x14ac:dyDescent="0.2"/>
    <row r="947" ht="39.950000000000003" customHeight="1" x14ac:dyDescent="0.2"/>
    <row r="948" ht="39.950000000000003" customHeight="1" x14ac:dyDescent="0.2"/>
    <row r="949" ht="39.950000000000003" customHeight="1" x14ac:dyDescent="0.2"/>
    <row r="950" ht="39.950000000000003" customHeight="1" x14ac:dyDescent="0.2"/>
    <row r="951" ht="39.950000000000003" customHeight="1" x14ac:dyDescent="0.2"/>
    <row r="952" ht="39.950000000000003" customHeight="1" x14ac:dyDescent="0.2"/>
    <row r="953" ht="39.950000000000003" customHeight="1" x14ac:dyDescent="0.2"/>
    <row r="954" ht="39.950000000000003" customHeight="1" x14ac:dyDescent="0.2"/>
    <row r="955" ht="39.950000000000003" customHeight="1" x14ac:dyDescent="0.2"/>
    <row r="956" ht="39.950000000000003" customHeight="1" x14ac:dyDescent="0.2"/>
    <row r="957" ht="39.950000000000003" customHeight="1" x14ac:dyDescent="0.2"/>
    <row r="958" ht="39.950000000000003" customHeight="1" x14ac:dyDescent="0.2"/>
    <row r="959" ht="39.950000000000003" customHeight="1" x14ac:dyDescent="0.2"/>
    <row r="960" ht="39.950000000000003" customHeight="1" x14ac:dyDescent="0.2"/>
    <row r="961" ht="39.950000000000003" customHeight="1" x14ac:dyDescent="0.2"/>
    <row r="962" ht="39.950000000000003" customHeight="1" x14ac:dyDescent="0.2"/>
    <row r="963" ht="39.950000000000003" customHeight="1" x14ac:dyDescent="0.2"/>
    <row r="964" ht="39.950000000000003" customHeight="1" x14ac:dyDescent="0.2"/>
    <row r="965" ht="39.950000000000003" customHeight="1" x14ac:dyDescent="0.2"/>
    <row r="966" ht="39.950000000000003" customHeight="1" x14ac:dyDescent="0.2"/>
    <row r="967" ht="39.950000000000003" customHeight="1" x14ac:dyDescent="0.2"/>
    <row r="968" ht="39.950000000000003" customHeight="1" x14ac:dyDescent="0.2"/>
    <row r="969" ht="39.950000000000003" customHeight="1" x14ac:dyDescent="0.2"/>
    <row r="970" ht="39.950000000000003" customHeight="1" x14ac:dyDescent="0.2"/>
    <row r="971" ht="39.950000000000003" customHeight="1" x14ac:dyDescent="0.2"/>
    <row r="972" ht="39.950000000000003" customHeight="1" x14ac:dyDescent="0.2"/>
    <row r="973" ht="39.950000000000003" customHeight="1" x14ac:dyDescent="0.2"/>
    <row r="974" ht="39.950000000000003" customHeight="1" x14ac:dyDescent="0.2"/>
    <row r="975" ht="39.950000000000003" customHeight="1" x14ac:dyDescent="0.2"/>
    <row r="976" ht="39.950000000000003" customHeight="1" x14ac:dyDescent="0.2"/>
    <row r="977" ht="39.950000000000003" customHeight="1" x14ac:dyDescent="0.2"/>
    <row r="978" ht="39.950000000000003" customHeight="1" x14ac:dyDescent="0.2"/>
    <row r="979" ht="39.950000000000003" customHeight="1" x14ac:dyDescent="0.2"/>
    <row r="980" ht="39.950000000000003" customHeight="1" x14ac:dyDescent="0.2"/>
    <row r="981" ht="39.950000000000003" customHeight="1" x14ac:dyDescent="0.2"/>
    <row r="982" ht="39.950000000000003" customHeight="1" x14ac:dyDescent="0.2"/>
    <row r="983" ht="39.950000000000003" customHeight="1" x14ac:dyDescent="0.2"/>
    <row r="984" ht="39.950000000000003" customHeight="1" x14ac:dyDescent="0.2"/>
    <row r="985" ht="39.950000000000003" customHeight="1" x14ac:dyDescent="0.2"/>
    <row r="986" ht="39.950000000000003" customHeight="1" x14ac:dyDescent="0.2"/>
    <row r="987" ht="39.950000000000003" customHeight="1" x14ac:dyDescent="0.2"/>
    <row r="988" ht="39.950000000000003" customHeight="1" x14ac:dyDescent="0.2"/>
    <row r="989" ht="39.950000000000003" customHeight="1" x14ac:dyDescent="0.2"/>
    <row r="990" ht="39.950000000000003" customHeight="1" x14ac:dyDescent="0.2"/>
    <row r="991" ht="39.950000000000003" customHeight="1" x14ac:dyDescent="0.2"/>
    <row r="992" ht="39.950000000000003" customHeight="1" x14ac:dyDescent="0.2"/>
    <row r="993" ht="39.950000000000003" customHeight="1" x14ac:dyDescent="0.2"/>
    <row r="994" ht="39.950000000000003" customHeight="1" x14ac:dyDescent="0.2"/>
    <row r="995" ht="39.950000000000003" customHeight="1" x14ac:dyDescent="0.2"/>
    <row r="996" ht="39.950000000000003" customHeight="1" x14ac:dyDescent="0.2"/>
    <row r="997" ht="39.950000000000003" customHeight="1" x14ac:dyDescent="0.2"/>
    <row r="998" ht="39.950000000000003" customHeight="1" x14ac:dyDescent="0.2"/>
    <row r="999" ht="39.950000000000003" customHeight="1" x14ac:dyDescent="0.2"/>
    <row r="1000" ht="39.950000000000003" customHeight="1" x14ac:dyDescent="0.2"/>
    <row r="1001" ht="39.950000000000003" customHeight="1" x14ac:dyDescent="0.2"/>
    <row r="1002" ht="39.950000000000003" customHeight="1" x14ac:dyDescent="0.2"/>
    <row r="1003" ht="39.950000000000003" customHeight="1" x14ac:dyDescent="0.2"/>
    <row r="1004" ht="39.950000000000003" customHeight="1" x14ac:dyDescent="0.2"/>
    <row r="1005" ht="39.950000000000003" customHeight="1" x14ac:dyDescent="0.2"/>
    <row r="1006" ht="39.950000000000003" customHeight="1" x14ac:dyDescent="0.2"/>
    <row r="1007" ht="39.950000000000003" customHeight="1" x14ac:dyDescent="0.2"/>
    <row r="1008" ht="39.950000000000003" customHeight="1" x14ac:dyDescent="0.2"/>
    <row r="1009" ht="39.950000000000003" customHeight="1" x14ac:dyDescent="0.2"/>
    <row r="1010" ht="39.950000000000003" customHeight="1" x14ac:dyDescent="0.2"/>
    <row r="1011" ht="39.950000000000003" customHeight="1" x14ac:dyDescent="0.2"/>
    <row r="1012" ht="39.950000000000003" customHeight="1" x14ac:dyDescent="0.2"/>
    <row r="1013" ht="39.950000000000003" customHeight="1" x14ac:dyDescent="0.2"/>
    <row r="1014" ht="39.950000000000003" customHeight="1" x14ac:dyDescent="0.2"/>
    <row r="1015" ht="39.950000000000003" customHeight="1" x14ac:dyDescent="0.2"/>
    <row r="1016" ht="39.950000000000003" customHeight="1" x14ac:dyDescent="0.2"/>
    <row r="1017" ht="39.950000000000003" customHeight="1" x14ac:dyDescent="0.2"/>
    <row r="1018" ht="39.950000000000003" customHeight="1" x14ac:dyDescent="0.2"/>
    <row r="1019" ht="39.950000000000003" customHeight="1" x14ac:dyDescent="0.2"/>
    <row r="1020" ht="39.950000000000003" customHeight="1" x14ac:dyDescent="0.2"/>
    <row r="1021" ht="39.950000000000003" customHeight="1" x14ac:dyDescent="0.2"/>
    <row r="1022" ht="39.950000000000003" customHeight="1" x14ac:dyDescent="0.2"/>
    <row r="1023" ht="39.950000000000003" customHeight="1" x14ac:dyDescent="0.2"/>
    <row r="1024" ht="39.950000000000003" customHeight="1" x14ac:dyDescent="0.2"/>
    <row r="1025" ht="39.950000000000003" customHeight="1" x14ac:dyDescent="0.2"/>
    <row r="1026" ht="39.950000000000003" customHeight="1" x14ac:dyDescent="0.2"/>
    <row r="1027" ht="39.950000000000003" customHeight="1" x14ac:dyDescent="0.2"/>
    <row r="1028" ht="39.950000000000003" customHeight="1" x14ac:dyDescent="0.2"/>
    <row r="1029" ht="39.950000000000003" customHeight="1" x14ac:dyDescent="0.2"/>
    <row r="1030" ht="39.950000000000003" customHeight="1" x14ac:dyDescent="0.2"/>
    <row r="1031" ht="39.950000000000003" customHeight="1" x14ac:dyDescent="0.2"/>
    <row r="1032" ht="39.950000000000003" customHeight="1" x14ac:dyDescent="0.2"/>
    <row r="1033" ht="39.950000000000003" customHeight="1" x14ac:dyDescent="0.2"/>
    <row r="1034" ht="39.950000000000003" customHeight="1" x14ac:dyDescent="0.2"/>
    <row r="1035" ht="39.950000000000003" customHeight="1" x14ac:dyDescent="0.2"/>
    <row r="1036" ht="39.950000000000003" customHeight="1" x14ac:dyDescent="0.2"/>
    <row r="1037" ht="39.950000000000003" customHeight="1" x14ac:dyDescent="0.2"/>
    <row r="1038" ht="39.950000000000003" customHeight="1" x14ac:dyDescent="0.2"/>
    <row r="1039" ht="39.950000000000003" customHeight="1" x14ac:dyDescent="0.2"/>
    <row r="1040" ht="39.950000000000003" customHeight="1" x14ac:dyDescent="0.2"/>
    <row r="1041" ht="39.950000000000003" customHeight="1" x14ac:dyDescent="0.2"/>
    <row r="1042" ht="39.950000000000003" customHeight="1" x14ac:dyDescent="0.2"/>
    <row r="1043" ht="39.950000000000003" customHeight="1" x14ac:dyDescent="0.2"/>
    <row r="1044" ht="39.950000000000003" customHeight="1" x14ac:dyDescent="0.2"/>
    <row r="1045" ht="39.950000000000003" customHeight="1" x14ac:dyDescent="0.2"/>
    <row r="1046" ht="39.950000000000003" customHeight="1" x14ac:dyDescent="0.2"/>
    <row r="1047" ht="39.950000000000003" customHeight="1" x14ac:dyDescent="0.2"/>
    <row r="1048" ht="39.950000000000003" customHeight="1" x14ac:dyDescent="0.2"/>
    <row r="1049" ht="39.950000000000003" customHeight="1" x14ac:dyDescent="0.2"/>
    <row r="1050" ht="39.950000000000003" customHeight="1" x14ac:dyDescent="0.2"/>
    <row r="1051" ht="39.950000000000003" customHeight="1" x14ac:dyDescent="0.2"/>
    <row r="1052" ht="39.950000000000003" customHeight="1" x14ac:dyDescent="0.2"/>
    <row r="1053" ht="39.950000000000003" customHeight="1" x14ac:dyDescent="0.2"/>
    <row r="1054" ht="39.950000000000003" customHeight="1" x14ac:dyDescent="0.2"/>
    <row r="1055" ht="39.950000000000003" customHeight="1" x14ac:dyDescent="0.2"/>
    <row r="1056" ht="39.950000000000003" customHeight="1" x14ac:dyDescent="0.2"/>
    <row r="1057" ht="39.950000000000003" customHeight="1" x14ac:dyDescent="0.2"/>
    <row r="1058" ht="39.950000000000003" customHeight="1" x14ac:dyDescent="0.2"/>
    <row r="1059" ht="39.950000000000003" customHeight="1" x14ac:dyDescent="0.2"/>
    <row r="1060" ht="39.950000000000003" customHeight="1" x14ac:dyDescent="0.2"/>
    <row r="1061" ht="39.950000000000003" customHeight="1" x14ac:dyDescent="0.2"/>
    <row r="1062" ht="39.950000000000003" customHeight="1" x14ac:dyDescent="0.2"/>
    <row r="1063" ht="39.950000000000003" customHeight="1" x14ac:dyDescent="0.2"/>
    <row r="1064" ht="39.950000000000003" customHeight="1" x14ac:dyDescent="0.2"/>
    <row r="1065" ht="39.950000000000003" customHeight="1" x14ac:dyDescent="0.2"/>
    <row r="1066" ht="39.950000000000003" customHeight="1" x14ac:dyDescent="0.2"/>
    <row r="1067" ht="39.950000000000003" customHeight="1" x14ac:dyDescent="0.2"/>
    <row r="1068" ht="39.950000000000003" customHeight="1" x14ac:dyDescent="0.2"/>
    <row r="1069" ht="39.950000000000003" customHeight="1" x14ac:dyDescent="0.2"/>
    <row r="1070" ht="39.950000000000003" customHeight="1" x14ac:dyDescent="0.2"/>
    <row r="1071" ht="39.950000000000003" customHeight="1" x14ac:dyDescent="0.2"/>
    <row r="1072" ht="39.950000000000003" customHeight="1" x14ac:dyDescent="0.2"/>
    <row r="1073" ht="39.950000000000003" customHeight="1" x14ac:dyDescent="0.2"/>
    <row r="1074" ht="39.950000000000003" customHeight="1" x14ac:dyDescent="0.2"/>
    <row r="1075" ht="39.950000000000003" customHeight="1" x14ac:dyDescent="0.2"/>
    <row r="1076" ht="39.950000000000003" customHeight="1" x14ac:dyDescent="0.2"/>
    <row r="1077" ht="39.950000000000003" customHeight="1" x14ac:dyDescent="0.2"/>
    <row r="1078" ht="39.950000000000003" customHeight="1" x14ac:dyDescent="0.2"/>
    <row r="1079" ht="39.950000000000003" customHeight="1" x14ac:dyDescent="0.2"/>
    <row r="1080" ht="39.950000000000003" customHeight="1" x14ac:dyDescent="0.2"/>
    <row r="1081" ht="39.950000000000003" customHeight="1" x14ac:dyDescent="0.2"/>
    <row r="1082" ht="39.950000000000003" customHeight="1" x14ac:dyDescent="0.2"/>
    <row r="1083" ht="39.950000000000003" customHeight="1" x14ac:dyDescent="0.2"/>
    <row r="1084" ht="39.950000000000003" customHeight="1" x14ac:dyDescent="0.2"/>
    <row r="1085" ht="39.950000000000003" customHeight="1" x14ac:dyDescent="0.2"/>
    <row r="1086" ht="39.950000000000003" customHeight="1" x14ac:dyDescent="0.2"/>
    <row r="1087" ht="39.950000000000003" customHeight="1" x14ac:dyDescent="0.2"/>
    <row r="1088" ht="39.950000000000003" customHeight="1" x14ac:dyDescent="0.2"/>
    <row r="1089" ht="39.950000000000003" customHeight="1" x14ac:dyDescent="0.2"/>
    <row r="1090" ht="39.950000000000003" customHeight="1" x14ac:dyDescent="0.2"/>
    <row r="1091" ht="39.950000000000003" customHeight="1" x14ac:dyDescent="0.2"/>
    <row r="1092" ht="39.950000000000003" customHeight="1" x14ac:dyDescent="0.2"/>
    <row r="1093" ht="39.950000000000003" customHeight="1" x14ac:dyDescent="0.2"/>
    <row r="1094" ht="39.950000000000003" customHeight="1" x14ac:dyDescent="0.2"/>
    <row r="1095" ht="39.950000000000003" customHeight="1" x14ac:dyDescent="0.2"/>
    <row r="1096" ht="39.950000000000003" customHeight="1" x14ac:dyDescent="0.2"/>
    <row r="1097" ht="39.950000000000003" customHeight="1" x14ac:dyDescent="0.2"/>
    <row r="1098" ht="39.950000000000003" customHeight="1" x14ac:dyDescent="0.2"/>
    <row r="1099" ht="39.950000000000003" customHeight="1" x14ac:dyDescent="0.2"/>
    <row r="1100" ht="39.950000000000003" customHeight="1" x14ac:dyDescent="0.2"/>
    <row r="1101" ht="39.950000000000003" customHeight="1" x14ac:dyDescent="0.2"/>
    <row r="1102" ht="39.950000000000003" customHeight="1" x14ac:dyDescent="0.2"/>
    <row r="1103" ht="39.950000000000003" customHeight="1" x14ac:dyDescent="0.2"/>
    <row r="1104" ht="39.950000000000003" customHeight="1" x14ac:dyDescent="0.2"/>
    <row r="1105" ht="39.950000000000003" customHeight="1" x14ac:dyDescent="0.2"/>
    <row r="1106" ht="39.950000000000003" customHeight="1" x14ac:dyDescent="0.2"/>
    <row r="1107" ht="39.950000000000003" customHeight="1" x14ac:dyDescent="0.2"/>
    <row r="1108" ht="39.950000000000003" customHeight="1" x14ac:dyDescent="0.2"/>
    <row r="1109" ht="39.950000000000003" customHeight="1" x14ac:dyDescent="0.2"/>
    <row r="1110" ht="39.950000000000003" customHeight="1" x14ac:dyDescent="0.2"/>
    <row r="1111" ht="39.950000000000003" customHeight="1" x14ac:dyDescent="0.2"/>
    <row r="1112" ht="39.950000000000003" customHeight="1" x14ac:dyDescent="0.2"/>
    <row r="1113" ht="39.950000000000003" customHeight="1" x14ac:dyDescent="0.2"/>
    <row r="1114" ht="39.950000000000003" customHeight="1" x14ac:dyDescent="0.2"/>
    <row r="1115" ht="39.950000000000003" customHeight="1" x14ac:dyDescent="0.2"/>
    <row r="1116" ht="39.950000000000003" customHeight="1" x14ac:dyDescent="0.2"/>
    <row r="1117" ht="39.950000000000003" customHeight="1" x14ac:dyDescent="0.2"/>
    <row r="1118" ht="39.950000000000003" customHeight="1" x14ac:dyDescent="0.2"/>
    <row r="1119" ht="39.950000000000003" customHeight="1" x14ac:dyDescent="0.2"/>
    <row r="1120" ht="39.950000000000003" customHeight="1" x14ac:dyDescent="0.2"/>
    <row r="1121" ht="39.950000000000003" customHeight="1" x14ac:dyDescent="0.2"/>
    <row r="1122" ht="39.950000000000003" customHeight="1" x14ac:dyDescent="0.2"/>
    <row r="1123" ht="39.950000000000003" customHeight="1" x14ac:dyDescent="0.2"/>
    <row r="1124" ht="39.950000000000003" customHeight="1" x14ac:dyDescent="0.2"/>
    <row r="1125" ht="39.950000000000003" customHeight="1" x14ac:dyDescent="0.2"/>
    <row r="1126" ht="39.950000000000003" customHeight="1" x14ac:dyDescent="0.2"/>
    <row r="1127" ht="39.950000000000003" customHeight="1" x14ac:dyDescent="0.2"/>
    <row r="1128" ht="39.950000000000003" customHeight="1" x14ac:dyDescent="0.2"/>
    <row r="1129" ht="39.950000000000003" customHeight="1" x14ac:dyDescent="0.2"/>
    <row r="1130" ht="39.950000000000003" customHeight="1" x14ac:dyDescent="0.2"/>
    <row r="1131" ht="39.950000000000003" customHeight="1" x14ac:dyDescent="0.2"/>
    <row r="1132" ht="39.950000000000003" customHeight="1" x14ac:dyDescent="0.2"/>
    <row r="1133" ht="39.950000000000003" customHeight="1" x14ac:dyDescent="0.2"/>
    <row r="1134" ht="39.950000000000003" customHeight="1" x14ac:dyDescent="0.2"/>
    <row r="1135" ht="39.950000000000003" customHeight="1" x14ac:dyDescent="0.2"/>
    <row r="1136" ht="39.950000000000003" customHeight="1" x14ac:dyDescent="0.2"/>
    <row r="1137" ht="39.950000000000003" customHeight="1" x14ac:dyDescent="0.2"/>
    <row r="1138" ht="39.950000000000003" customHeight="1" x14ac:dyDescent="0.2"/>
    <row r="1139" ht="39.950000000000003" customHeight="1" x14ac:dyDescent="0.2"/>
    <row r="1140" ht="39.950000000000003" customHeight="1" x14ac:dyDescent="0.2"/>
    <row r="1141" ht="39.950000000000003" customHeight="1" x14ac:dyDescent="0.2"/>
    <row r="1142" ht="39.950000000000003" customHeight="1" x14ac:dyDescent="0.2"/>
    <row r="1143" ht="39.950000000000003" customHeight="1" x14ac:dyDescent="0.2"/>
    <row r="1144" ht="39.950000000000003" customHeight="1" x14ac:dyDescent="0.2"/>
    <row r="1145" ht="39.950000000000003" customHeight="1" x14ac:dyDescent="0.2"/>
    <row r="1146" ht="39.950000000000003" customHeight="1" x14ac:dyDescent="0.2"/>
    <row r="1147" ht="39.950000000000003" customHeight="1" x14ac:dyDescent="0.2"/>
    <row r="1148" ht="39.950000000000003" customHeight="1" x14ac:dyDescent="0.2"/>
    <row r="1149" ht="39.950000000000003" customHeight="1" x14ac:dyDescent="0.2"/>
    <row r="1150" ht="39.950000000000003" customHeight="1" x14ac:dyDescent="0.2"/>
    <row r="1151" ht="39.950000000000003" customHeight="1" x14ac:dyDescent="0.2"/>
    <row r="1152" ht="39.950000000000003" customHeight="1" x14ac:dyDescent="0.2"/>
    <row r="1153" ht="39.950000000000003" customHeight="1" x14ac:dyDescent="0.2"/>
    <row r="1154" ht="39.950000000000003" customHeight="1" x14ac:dyDescent="0.2"/>
    <row r="1155" ht="39.950000000000003" customHeight="1" x14ac:dyDescent="0.2"/>
    <row r="1156" ht="39.950000000000003" customHeight="1" x14ac:dyDescent="0.2"/>
    <row r="1157" ht="39.950000000000003" customHeight="1" x14ac:dyDescent="0.2"/>
    <row r="1158" ht="39.950000000000003" customHeight="1" x14ac:dyDescent="0.2"/>
    <row r="1159" ht="39.950000000000003" customHeight="1" x14ac:dyDescent="0.2"/>
    <row r="1160" ht="39.950000000000003" customHeight="1" x14ac:dyDescent="0.2"/>
    <row r="1161" ht="39.950000000000003" customHeight="1" x14ac:dyDescent="0.2"/>
    <row r="1162" ht="39.950000000000003" customHeight="1" x14ac:dyDescent="0.2"/>
    <row r="1163" ht="39.950000000000003" customHeight="1" x14ac:dyDescent="0.2"/>
    <row r="1164" ht="39.950000000000003" customHeight="1" x14ac:dyDescent="0.2"/>
    <row r="1165" ht="39.950000000000003" customHeight="1" x14ac:dyDescent="0.2"/>
    <row r="1166" ht="39.950000000000003" customHeight="1" x14ac:dyDescent="0.2"/>
    <row r="1167" ht="39.950000000000003" customHeight="1" x14ac:dyDescent="0.2"/>
    <row r="1168" ht="39.950000000000003" customHeight="1" x14ac:dyDescent="0.2"/>
    <row r="1169" ht="39.950000000000003" customHeight="1" x14ac:dyDescent="0.2"/>
    <row r="1170" ht="39.950000000000003" customHeight="1" x14ac:dyDescent="0.2"/>
    <row r="1171" ht="39.950000000000003" customHeight="1" x14ac:dyDescent="0.2"/>
    <row r="1172" ht="39.950000000000003" customHeight="1" x14ac:dyDescent="0.2"/>
    <row r="1173" ht="39.950000000000003" customHeight="1" x14ac:dyDescent="0.2"/>
    <row r="1174" ht="39.950000000000003" customHeight="1" x14ac:dyDescent="0.2"/>
    <row r="1175" ht="39.950000000000003" customHeight="1" x14ac:dyDescent="0.2"/>
    <row r="1176" ht="39.950000000000003" customHeight="1" x14ac:dyDescent="0.2"/>
    <row r="1177" ht="39.950000000000003" customHeight="1" x14ac:dyDescent="0.2"/>
    <row r="1178" ht="39.950000000000003" customHeight="1" x14ac:dyDescent="0.2"/>
    <row r="1179" ht="39.950000000000003" customHeight="1" x14ac:dyDescent="0.2"/>
    <row r="1180" ht="39.950000000000003" customHeight="1" x14ac:dyDescent="0.2"/>
    <row r="1181" ht="39.950000000000003" customHeight="1" x14ac:dyDescent="0.2"/>
    <row r="1182" ht="39.950000000000003" customHeight="1" x14ac:dyDescent="0.2"/>
    <row r="1183" ht="39.950000000000003" customHeight="1" x14ac:dyDescent="0.2"/>
    <row r="1184" ht="39.950000000000003" customHeight="1" x14ac:dyDescent="0.2"/>
    <row r="1185" ht="39.950000000000003" customHeight="1" x14ac:dyDescent="0.2"/>
    <row r="1186" ht="39.950000000000003" customHeight="1" x14ac:dyDescent="0.2"/>
    <row r="1187" ht="39.950000000000003" customHeight="1" x14ac:dyDescent="0.2"/>
    <row r="1188" ht="39.950000000000003" customHeight="1" x14ac:dyDescent="0.2"/>
    <row r="1189" ht="39.950000000000003" customHeight="1" x14ac:dyDescent="0.2"/>
    <row r="1190" ht="39.950000000000003" customHeight="1" x14ac:dyDescent="0.2"/>
    <row r="1191" ht="39.950000000000003" customHeight="1" x14ac:dyDescent="0.2"/>
    <row r="1192" ht="39.950000000000003" customHeight="1" x14ac:dyDescent="0.2"/>
    <row r="1193" ht="39.950000000000003" customHeight="1" x14ac:dyDescent="0.2"/>
    <row r="1194" ht="39.950000000000003" customHeight="1" x14ac:dyDescent="0.2"/>
    <row r="1195" ht="39.950000000000003" customHeight="1" x14ac:dyDescent="0.2"/>
    <row r="1196" ht="39.950000000000003" customHeight="1" x14ac:dyDescent="0.2"/>
    <row r="1197" ht="39.950000000000003" customHeight="1" x14ac:dyDescent="0.2"/>
    <row r="1198" ht="39.950000000000003" customHeight="1" x14ac:dyDescent="0.2"/>
    <row r="1199" ht="39.950000000000003" customHeight="1" x14ac:dyDescent="0.2"/>
    <row r="1200" ht="39.950000000000003" customHeight="1" x14ac:dyDescent="0.2"/>
    <row r="1201" ht="39.950000000000003" customHeight="1" x14ac:dyDescent="0.2"/>
    <row r="1202" ht="39.950000000000003" customHeight="1" x14ac:dyDescent="0.2"/>
    <row r="1203" ht="39.950000000000003" customHeight="1" x14ac:dyDescent="0.2"/>
    <row r="1204" ht="39.950000000000003" customHeight="1" x14ac:dyDescent="0.2"/>
    <row r="1205" ht="39.950000000000003" customHeight="1" x14ac:dyDescent="0.2"/>
    <row r="1206" ht="39.950000000000003" customHeight="1" x14ac:dyDescent="0.2"/>
    <row r="1207" ht="39.950000000000003" customHeight="1" x14ac:dyDescent="0.2"/>
    <row r="1208" ht="39.950000000000003" customHeight="1" x14ac:dyDescent="0.2"/>
    <row r="1209" ht="39.950000000000003" customHeight="1" x14ac:dyDescent="0.2"/>
    <row r="1210" ht="39.950000000000003" customHeight="1" x14ac:dyDescent="0.2"/>
    <row r="1211" ht="39.950000000000003" customHeight="1" x14ac:dyDescent="0.2"/>
    <row r="1212" ht="39.950000000000003" customHeight="1" x14ac:dyDescent="0.2"/>
    <row r="1213" ht="39.950000000000003" customHeight="1" x14ac:dyDescent="0.2"/>
    <row r="1214" ht="39.950000000000003" customHeight="1" x14ac:dyDescent="0.2"/>
    <row r="1215" ht="39.950000000000003" customHeight="1" x14ac:dyDescent="0.2"/>
    <row r="1216" ht="39.950000000000003" customHeight="1" x14ac:dyDescent="0.2"/>
    <row r="1217" ht="39.950000000000003" customHeight="1" x14ac:dyDescent="0.2"/>
    <row r="1218" ht="39.950000000000003" customHeight="1" x14ac:dyDescent="0.2"/>
    <row r="1219" ht="39.950000000000003" customHeight="1" x14ac:dyDescent="0.2"/>
    <row r="1220" ht="39.950000000000003" customHeight="1" x14ac:dyDescent="0.2"/>
    <row r="1221" ht="39.950000000000003" customHeight="1" x14ac:dyDescent="0.2"/>
    <row r="1222" ht="39.950000000000003" customHeight="1" x14ac:dyDescent="0.2"/>
    <row r="1223" ht="39.950000000000003" customHeight="1" x14ac:dyDescent="0.2"/>
    <row r="1224" ht="39.950000000000003" customHeight="1" x14ac:dyDescent="0.2"/>
    <row r="1225" ht="39.950000000000003" customHeight="1" x14ac:dyDescent="0.2"/>
    <row r="1226" ht="39.950000000000003" customHeight="1" x14ac:dyDescent="0.2"/>
    <row r="1227" ht="39.950000000000003" customHeight="1" x14ac:dyDescent="0.2"/>
    <row r="1228" ht="39.950000000000003" customHeight="1" x14ac:dyDescent="0.2"/>
    <row r="1229" ht="39.950000000000003" customHeight="1" x14ac:dyDescent="0.2"/>
    <row r="1230" ht="39.950000000000003" customHeight="1" x14ac:dyDescent="0.2"/>
    <row r="1231" ht="39.950000000000003" customHeight="1" x14ac:dyDescent="0.2"/>
    <row r="1232" ht="39.950000000000003" customHeight="1" x14ac:dyDescent="0.2"/>
    <row r="1233" ht="39.950000000000003" customHeight="1" x14ac:dyDescent="0.2"/>
    <row r="1234" ht="39.950000000000003" customHeight="1" x14ac:dyDescent="0.2"/>
    <row r="1235" ht="39.950000000000003" customHeight="1" x14ac:dyDescent="0.2"/>
    <row r="1236" ht="39.950000000000003" customHeight="1" x14ac:dyDescent="0.2"/>
    <row r="1237" ht="39.950000000000003" customHeight="1" x14ac:dyDescent="0.2"/>
    <row r="1238" ht="39.950000000000003" customHeight="1" x14ac:dyDescent="0.2"/>
    <row r="1239" ht="39.950000000000003" customHeight="1" x14ac:dyDescent="0.2"/>
    <row r="1240" ht="39.950000000000003" customHeight="1" x14ac:dyDescent="0.2"/>
    <row r="1241" ht="39.950000000000003" customHeight="1" x14ac:dyDescent="0.2"/>
    <row r="1242" ht="39.950000000000003" customHeight="1" x14ac:dyDescent="0.2"/>
    <row r="1243" ht="39.950000000000003" customHeight="1" x14ac:dyDescent="0.2"/>
    <row r="1244" ht="39.950000000000003" customHeight="1" x14ac:dyDescent="0.2"/>
    <row r="1245" ht="39.950000000000003" customHeight="1" x14ac:dyDescent="0.2"/>
    <row r="1246" ht="39.950000000000003" customHeight="1" x14ac:dyDescent="0.2"/>
    <row r="1247" ht="39.950000000000003" customHeight="1" x14ac:dyDescent="0.2"/>
    <row r="1248" ht="39.950000000000003" customHeight="1" x14ac:dyDescent="0.2"/>
    <row r="1249" ht="39.950000000000003" customHeight="1" x14ac:dyDescent="0.2"/>
    <row r="1250" ht="39.950000000000003" customHeight="1" x14ac:dyDescent="0.2"/>
    <row r="1251" ht="39.950000000000003" customHeight="1" x14ac:dyDescent="0.2"/>
    <row r="1252" ht="39.950000000000003" customHeight="1" x14ac:dyDescent="0.2"/>
    <row r="1253" ht="39.950000000000003" customHeight="1" x14ac:dyDescent="0.2"/>
    <row r="1254" ht="39.950000000000003" customHeight="1" x14ac:dyDescent="0.2"/>
    <row r="1255" ht="39.950000000000003" customHeight="1" x14ac:dyDescent="0.2"/>
    <row r="1256" ht="39.950000000000003" customHeight="1" x14ac:dyDescent="0.2"/>
    <row r="1257" ht="39.950000000000003" customHeight="1" x14ac:dyDescent="0.2"/>
    <row r="1258" ht="39.950000000000003" customHeight="1" x14ac:dyDescent="0.2"/>
    <row r="1259" ht="39.950000000000003" customHeight="1" x14ac:dyDescent="0.2"/>
    <row r="1260" ht="39.950000000000003" customHeight="1" x14ac:dyDescent="0.2"/>
    <row r="1261" ht="39.950000000000003" customHeight="1" x14ac:dyDescent="0.2"/>
    <row r="1262" ht="39.950000000000003" customHeight="1" x14ac:dyDescent="0.2"/>
    <row r="1263" ht="39.950000000000003" customHeight="1" x14ac:dyDescent="0.2"/>
    <row r="1264" ht="39.950000000000003" customHeight="1" x14ac:dyDescent="0.2"/>
    <row r="1265" ht="39.950000000000003" customHeight="1" x14ac:dyDescent="0.2"/>
    <row r="1266" ht="39.950000000000003" customHeight="1" x14ac:dyDescent="0.2"/>
    <row r="1267" ht="39.950000000000003" customHeight="1" x14ac:dyDescent="0.2"/>
    <row r="1268" ht="39.950000000000003" customHeight="1" x14ac:dyDescent="0.2"/>
    <row r="1269" ht="39.950000000000003" customHeight="1" x14ac:dyDescent="0.2"/>
    <row r="1270" ht="39.950000000000003" customHeight="1" x14ac:dyDescent="0.2"/>
    <row r="1271" ht="39.950000000000003" customHeight="1" x14ac:dyDescent="0.2"/>
    <row r="1272" ht="39.950000000000003" customHeight="1" x14ac:dyDescent="0.2"/>
    <row r="1273" ht="39.950000000000003" customHeight="1" x14ac:dyDescent="0.2"/>
    <row r="1274" ht="39.950000000000003" customHeight="1" x14ac:dyDescent="0.2"/>
    <row r="1275" ht="39.950000000000003" customHeight="1" x14ac:dyDescent="0.2"/>
    <row r="1276" ht="39.950000000000003" customHeight="1" x14ac:dyDescent="0.2"/>
    <row r="1277" ht="39.950000000000003" customHeight="1" x14ac:dyDescent="0.2"/>
    <row r="1278" ht="39.950000000000003" customHeight="1" x14ac:dyDescent="0.2"/>
    <row r="1279" ht="39.950000000000003" customHeight="1" x14ac:dyDescent="0.2"/>
    <row r="1280" ht="39.950000000000003" customHeight="1" x14ac:dyDescent="0.2"/>
    <row r="1281" ht="39.950000000000003" customHeight="1" x14ac:dyDescent="0.2"/>
    <row r="1282" ht="39.950000000000003" customHeight="1" x14ac:dyDescent="0.2"/>
    <row r="1283" ht="39.950000000000003" customHeight="1" x14ac:dyDescent="0.2"/>
    <row r="1284" ht="39.950000000000003" customHeight="1" x14ac:dyDescent="0.2"/>
    <row r="1285" ht="39.950000000000003" customHeight="1" x14ac:dyDescent="0.2"/>
    <row r="1286" ht="39.950000000000003" customHeight="1" x14ac:dyDescent="0.2"/>
    <row r="1287" ht="39.950000000000003" customHeight="1" x14ac:dyDescent="0.2"/>
    <row r="1288" ht="39.950000000000003" customHeight="1" x14ac:dyDescent="0.2"/>
    <row r="1289" ht="39.950000000000003" customHeight="1" x14ac:dyDescent="0.2"/>
    <row r="1290" ht="39.950000000000003" customHeight="1" x14ac:dyDescent="0.2"/>
    <row r="1291" ht="39.950000000000003" customHeight="1" x14ac:dyDescent="0.2"/>
    <row r="1292" ht="39.950000000000003" customHeight="1" x14ac:dyDescent="0.2"/>
    <row r="1293" ht="39.950000000000003" customHeight="1" x14ac:dyDescent="0.2"/>
    <row r="1294" ht="39.950000000000003" customHeight="1" x14ac:dyDescent="0.2"/>
    <row r="1295" ht="39.950000000000003" customHeight="1" x14ac:dyDescent="0.2"/>
    <row r="1296" ht="39.950000000000003" customHeight="1" x14ac:dyDescent="0.2"/>
    <row r="1297" ht="39.950000000000003" customHeight="1" x14ac:dyDescent="0.2"/>
    <row r="1298" ht="39.950000000000003" customHeight="1" x14ac:dyDescent="0.2"/>
    <row r="1299" ht="39.950000000000003" customHeight="1" x14ac:dyDescent="0.2"/>
    <row r="1300" ht="39.950000000000003" customHeight="1" x14ac:dyDescent="0.2"/>
    <row r="1301" ht="39.950000000000003" customHeight="1" x14ac:dyDescent="0.2"/>
    <row r="1302" ht="39.950000000000003" customHeight="1" x14ac:dyDescent="0.2"/>
    <row r="1303" ht="39.950000000000003" customHeight="1" x14ac:dyDescent="0.2"/>
    <row r="1304" ht="39.950000000000003" customHeight="1" x14ac:dyDescent="0.2"/>
    <row r="1305" ht="39.950000000000003" customHeight="1" x14ac:dyDescent="0.2"/>
    <row r="1306" ht="39.950000000000003" customHeight="1" x14ac:dyDescent="0.2"/>
    <row r="1307" ht="39.950000000000003" customHeight="1" x14ac:dyDescent="0.2"/>
    <row r="1308" ht="39.950000000000003" customHeight="1" x14ac:dyDescent="0.2"/>
    <row r="1309" ht="39.950000000000003" customHeight="1" x14ac:dyDescent="0.2"/>
    <row r="1310" ht="39.950000000000003" customHeight="1" x14ac:dyDescent="0.2"/>
    <row r="1311" ht="39.950000000000003" customHeight="1" x14ac:dyDescent="0.2"/>
    <row r="1312" ht="39.950000000000003" customHeight="1" x14ac:dyDescent="0.2"/>
    <row r="1313" ht="39.950000000000003" customHeight="1" x14ac:dyDescent="0.2"/>
    <row r="1314" ht="39.950000000000003" customHeight="1" x14ac:dyDescent="0.2"/>
    <row r="1315" ht="39.950000000000003" customHeight="1" x14ac:dyDescent="0.2"/>
    <row r="1316" ht="39.950000000000003" customHeight="1" x14ac:dyDescent="0.2"/>
    <row r="1317" ht="39.950000000000003" customHeight="1" x14ac:dyDescent="0.2"/>
    <row r="1318" ht="39.950000000000003" customHeight="1" x14ac:dyDescent="0.2"/>
    <row r="1319" ht="39.950000000000003" customHeight="1" x14ac:dyDescent="0.2"/>
    <row r="1320" ht="39.950000000000003" customHeight="1" x14ac:dyDescent="0.2"/>
    <row r="1321" ht="39.950000000000003" customHeight="1" x14ac:dyDescent="0.2"/>
    <row r="1322" ht="39.950000000000003" customHeight="1" x14ac:dyDescent="0.2"/>
    <row r="1323" ht="39.950000000000003" customHeight="1" x14ac:dyDescent="0.2"/>
    <row r="1324" ht="39.950000000000003" customHeight="1" x14ac:dyDescent="0.2"/>
    <row r="1325" ht="39.950000000000003" customHeight="1" x14ac:dyDescent="0.2"/>
    <row r="1326" ht="39.950000000000003" customHeight="1" x14ac:dyDescent="0.2"/>
    <row r="1327" ht="39.950000000000003" customHeight="1" x14ac:dyDescent="0.2"/>
    <row r="1328" ht="39.950000000000003" customHeight="1" x14ac:dyDescent="0.2"/>
    <row r="1329" ht="39.950000000000003" customHeight="1" x14ac:dyDescent="0.2"/>
    <row r="1330" ht="39.950000000000003" customHeight="1" x14ac:dyDescent="0.2"/>
    <row r="1331" ht="39.950000000000003" customHeight="1" x14ac:dyDescent="0.2"/>
    <row r="1332" ht="39.950000000000003" customHeight="1" x14ac:dyDescent="0.2"/>
    <row r="1333" ht="39.950000000000003" customHeight="1" x14ac:dyDescent="0.2"/>
    <row r="1334" ht="39.950000000000003" customHeight="1" x14ac:dyDescent="0.2"/>
    <row r="1335" ht="39.950000000000003" customHeight="1" x14ac:dyDescent="0.2"/>
    <row r="1336" ht="39.950000000000003" customHeight="1" x14ac:dyDescent="0.2"/>
    <row r="1337" ht="39.950000000000003" customHeight="1" x14ac:dyDescent="0.2"/>
    <row r="1338" ht="39.950000000000003" customHeight="1" x14ac:dyDescent="0.2"/>
    <row r="1339" ht="39.950000000000003" customHeight="1" x14ac:dyDescent="0.2"/>
    <row r="1340" ht="39.950000000000003" customHeight="1" x14ac:dyDescent="0.2"/>
    <row r="1341" ht="39.950000000000003" customHeight="1" x14ac:dyDescent="0.2"/>
    <row r="1342" ht="39.950000000000003" customHeight="1" x14ac:dyDescent="0.2"/>
    <row r="1343" ht="39.950000000000003" customHeight="1" x14ac:dyDescent="0.2"/>
    <row r="1344" ht="39.950000000000003" customHeight="1" x14ac:dyDescent="0.2"/>
    <row r="1345" ht="39.950000000000003" customHeight="1" x14ac:dyDescent="0.2"/>
    <row r="1346" ht="39.950000000000003" customHeight="1" x14ac:dyDescent="0.2"/>
    <row r="1347" ht="39.950000000000003" customHeight="1" x14ac:dyDescent="0.2"/>
    <row r="1348" ht="39.950000000000003" customHeight="1" x14ac:dyDescent="0.2"/>
    <row r="1349" ht="39.950000000000003" customHeight="1" x14ac:dyDescent="0.2"/>
    <row r="1350" ht="39.950000000000003" customHeight="1" x14ac:dyDescent="0.2"/>
    <row r="1351" ht="39.950000000000003" customHeight="1" x14ac:dyDescent="0.2"/>
    <row r="1352" ht="39.950000000000003" customHeight="1" x14ac:dyDescent="0.2"/>
    <row r="1353" ht="39.950000000000003" customHeight="1" x14ac:dyDescent="0.2"/>
    <row r="1354" ht="39.950000000000003" customHeight="1" x14ac:dyDescent="0.2"/>
    <row r="1355" ht="39.950000000000003" customHeight="1" x14ac:dyDescent="0.2"/>
    <row r="1356" ht="39.950000000000003" customHeight="1" x14ac:dyDescent="0.2"/>
    <row r="1357" ht="39.950000000000003" customHeight="1" x14ac:dyDescent="0.2"/>
    <row r="1358" ht="39.950000000000003" customHeight="1" x14ac:dyDescent="0.2"/>
    <row r="1359" ht="39.950000000000003" customHeight="1" x14ac:dyDescent="0.2"/>
    <row r="1360" ht="39.950000000000003" customHeight="1" x14ac:dyDescent="0.2"/>
    <row r="1361" ht="39.950000000000003" customHeight="1" x14ac:dyDescent="0.2"/>
    <row r="1362" ht="39.950000000000003" customHeight="1" x14ac:dyDescent="0.2"/>
    <row r="1363" ht="39.950000000000003" customHeight="1" x14ac:dyDescent="0.2"/>
    <row r="1364" ht="39.950000000000003" customHeight="1" x14ac:dyDescent="0.2"/>
    <row r="1365" ht="39.950000000000003" customHeight="1" x14ac:dyDescent="0.2"/>
    <row r="1366" ht="39.950000000000003" customHeight="1" x14ac:dyDescent="0.2"/>
    <row r="1367" ht="39.950000000000003" customHeight="1" x14ac:dyDescent="0.2"/>
    <row r="1368" ht="39.950000000000003" customHeight="1" x14ac:dyDescent="0.2"/>
    <row r="1369" ht="39.950000000000003" customHeight="1" x14ac:dyDescent="0.2"/>
    <row r="1370" ht="39.950000000000003" customHeight="1" x14ac:dyDescent="0.2"/>
    <row r="1371" ht="39.950000000000003" customHeight="1" x14ac:dyDescent="0.2"/>
    <row r="1372" ht="39.950000000000003" customHeight="1" x14ac:dyDescent="0.2"/>
    <row r="1373" ht="39.950000000000003" customHeight="1" x14ac:dyDescent="0.2"/>
    <row r="1374" ht="39.950000000000003" customHeight="1" x14ac:dyDescent="0.2"/>
    <row r="1375" ht="39.950000000000003" customHeight="1" x14ac:dyDescent="0.2"/>
    <row r="1376" ht="39.950000000000003" customHeight="1" x14ac:dyDescent="0.2"/>
    <row r="1377" ht="39.950000000000003" customHeight="1" x14ac:dyDescent="0.2"/>
    <row r="1378" ht="39.950000000000003" customHeight="1" x14ac:dyDescent="0.2"/>
    <row r="1379" ht="39.950000000000003" customHeight="1" x14ac:dyDescent="0.2"/>
    <row r="1380" ht="39.950000000000003" customHeight="1" x14ac:dyDescent="0.2"/>
    <row r="1381" ht="39.950000000000003" customHeight="1" x14ac:dyDescent="0.2"/>
    <row r="1382" ht="39.950000000000003" customHeight="1" x14ac:dyDescent="0.2"/>
    <row r="1383" ht="39.950000000000003" customHeight="1" x14ac:dyDescent="0.2"/>
    <row r="1384" ht="39.950000000000003" customHeight="1" x14ac:dyDescent="0.2"/>
    <row r="1385" ht="39.950000000000003" customHeight="1" x14ac:dyDescent="0.2"/>
    <row r="1386" ht="39.950000000000003" customHeight="1" x14ac:dyDescent="0.2"/>
    <row r="1387" ht="39.950000000000003" customHeight="1" x14ac:dyDescent="0.2"/>
    <row r="1388" ht="39.950000000000003" customHeight="1" x14ac:dyDescent="0.2"/>
    <row r="1389" ht="39.950000000000003" customHeight="1" x14ac:dyDescent="0.2"/>
    <row r="1390" ht="39.950000000000003" customHeight="1" x14ac:dyDescent="0.2"/>
    <row r="1391" ht="39.950000000000003" customHeight="1" x14ac:dyDescent="0.2"/>
    <row r="1392" ht="39.950000000000003" customHeight="1" x14ac:dyDescent="0.2"/>
    <row r="1393" ht="39.950000000000003" customHeight="1" x14ac:dyDescent="0.2"/>
    <row r="1394" ht="39.950000000000003" customHeight="1" x14ac:dyDescent="0.2"/>
    <row r="1395" ht="39.950000000000003" customHeight="1" x14ac:dyDescent="0.2"/>
    <row r="1396" ht="39.950000000000003" customHeight="1" x14ac:dyDescent="0.2"/>
    <row r="1397" ht="39.950000000000003" customHeight="1" x14ac:dyDescent="0.2"/>
    <row r="1398" ht="39.950000000000003" customHeight="1" x14ac:dyDescent="0.2"/>
    <row r="1399" ht="39.950000000000003" customHeight="1" x14ac:dyDescent="0.2"/>
    <row r="1400" ht="39.950000000000003" customHeight="1" x14ac:dyDescent="0.2"/>
    <row r="1401" ht="39.950000000000003" customHeight="1" x14ac:dyDescent="0.2"/>
    <row r="1402" ht="39.950000000000003" customHeight="1" x14ac:dyDescent="0.2"/>
    <row r="1403" ht="39.950000000000003" customHeight="1" x14ac:dyDescent="0.2"/>
    <row r="1404" ht="39.950000000000003" customHeight="1" x14ac:dyDescent="0.2"/>
    <row r="1405" ht="39.950000000000003" customHeight="1" x14ac:dyDescent="0.2"/>
    <row r="1406" ht="39.950000000000003" customHeight="1" x14ac:dyDescent="0.2"/>
    <row r="1407" ht="39.950000000000003" customHeight="1" x14ac:dyDescent="0.2"/>
    <row r="1408" ht="39.950000000000003" customHeight="1" x14ac:dyDescent="0.2"/>
    <row r="1409" ht="39.950000000000003" customHeight="1" x14ac:dyDescent="0.2"/>
    <row r="1410" ht="39.950000000000003" customHeight="1" x14ac:dyDescent="0.2"/>
    <row r="1411" ht="39.950000000000003" customHeight="1" x14ac:dyDescent="0.2"/>
    <row r="1412" ht="39.950000000000003" customHeight="1" x14ac:dyDescent="0.2"/>
    <row r="1413" ht="39.950000000000003" customHeight="1" x14ac:dyDescent="0.2"/>
    <row r="1414" ht="39.950000000000003" customHeight="1" x14ac:dyDescent="0.2"/>
    <row r="1415" ht="39.950000000000003" customHeight="1" x14ac:dyDescent="0.2"/>
    <row r="1416" ht="39.950000000000003" customHeight="1" x14ac:dyDescent="0.2"/>
    <row r="1417" ht="39.950000000000003" customHeight="1" x14ac:dyDescent="0.2"/>
    <row r="1418" ht="39.950000000000003" customHeight="1" x14ac:dyDescent="0.2"/>
    <row r="1419" ht="39.950000000000003" customHeight="1" x14ac:dyDescent="0.2"/>
    <row r="1420" ht="39.950000000000003" customHeight="1" x14ac:dyDescent="0.2"/>
    <row r="1421" ht="39.950000000000003" customHeight="1" x14ac:dyDescent="0.2"/>
    <row r="1422" ht="39.950000000000003" customHeight="1" x14ac:dyDescent="0.2"/>
    <row r="1423" ht="39.950000000000003" customHeight="1" x14ac:dyDescent="0.2"/>
    <row r="1424" ht="39.950000000000003" customHeight="1" x14ac:dyDescent="0.2"/>
    <row r="1425" ht="39.950000000000003" customHeight="1" x14ac:dyDescent="0.2"/>
    <row r="1426" ht="39.950000000000003" customHeight="1" x14ac:dyDescent="0.2"/>
    <row r="1427" ht="39.950000000000003" customHeight="1" x14ac:dyDescent="0.2"/>
    <row r="1428" ht="39.950000000000003" customHeight="1" x14ac:dyDescent="0.2"/>
    <row r="1429" ht="39.950000000000003" customHeight="1" x14ac:dyDescent="0.2"/>
    <row r="1430" ht="39.950000000000003" customHeight="1" x14ac:dyDescent="0.2"/>
    <row r="1431" ht="39.950000000000003" customHeight="1" x14ac:dyDescent="0.2"/>
    <row r="1432" ht="39.950000000000003" customHeight="1" x14ac:dyDescent="0.2"/>
    <row r="1433" ht="39.950000000000003" customHeight="1" x14ac:dyDescent="0.2"/>
    <row r="1434" ht="39.950000000000003" customHeight="1" x14ac:dyDescent="0.2"/>
    <row r="1435" ht="39.950000000000003" customHeight="1" x14ac:dyDescent="0.2"/>
    <row r="1436" ht="39.950000000000003" customHeight="1" x14ac:dyDescent="0.2"/>
    <row r="1437" ht="39.950000000000003" customHeight="1" x14ac:dyDescent="0.2"/>
    <row r="1438" ht="39.950000000000003" customHeight="1" x14ac:dyDescent="0.2"/>
    <row r="1439" ht="39.950000000000003" customHeight="1" x14ac:dyDescent="0.2"/>
    <row r="1440" ht="39.950000000000003" customHeight="1" x14ac:dyDescent="0.2"/>
    <row r="1441" ht="39.950000000000003" customHeight="1" x14ac:dyDescent="0.2"/>
    <row r="1442" ht="39.950000000000003" customHeight="1" x14ac:dyDescent="0.2"/>
    <row r="1443" ht="39.950000000000003" customHeight="1" x14ac:dyDescent="0.2"/>
    <row r="1444" ht="39.950000000000003" customHeight="1" x14ac:dyDescent="0.2"/>
    <row r="1445" ht="39.950000000000003" customHeight="1" x14ac:dyDescent="0.2"/>
    <row r="1446" ht="39.950000000000003" customHeight="1" x14ac:dyDescent="0.2"/>
    <row r="1447" ht="39.950000000000003" customHeight="1" x14ac:dyDescent="0.2"/>
    <row r="1448" ht="39.950000000000003" customHeight="1" x14ac:dyDescent="0.2"/>
    <row r="1449" ht="39.950000000000003" customHeight="1" x14ac:dyDescent="0.2"/>
    <row r="1450" ht="39.950000000000003" customHeight="1" x14ac:dyDescent="0.2"/>
    <row r="1451" ht="39.950000000000003" customHeight="1" x14ac:dyDescent="0.2"/>
    <row r="1452" ht="39.950000000000003" customHeight="1" x14ac:dyDescent="0.2"/>
    <row r="1453" ht="39.950000000000003" customHeight="1" x14ac:dyDescent="0.2"/>
    <row r="1454" ht="39.950000000000003" customHeight="1" x14ac:dyDescent="0.2"/>
    <row r="1455" ht="39.950000000000003" customHeight="1" x14ac:dyDescent="0.2"/>
    <row r="1456" ht="39.950000000000003" customHeight="1" x14ac:dyDescent="0.2"/>
    <row r="1457" ht="39.950000000000003" customHeight="1" x14ac:dyDescent="0.2"/>
    <row r="1458" ht="39.950000000000003" customHeight="1" x14ac:dyDescent="0.2"/>
    <row r="1459" ht="39.950000000000003" customHeight="1" x14ac:dyDescent="0.2"/>
    <row r="1460" ht="39.950000000000003" customHeight="1" x14ac:dyDescent="0.2"/>
    <row r="1461" ht="39.950000000000003" customHeight="1" x14ac:dyDescent="0.2"/>
    <row r="1462" ht="39.950000000000003" customHeight="1" x14ac:dyDescent="0.2"/>
    <row r="1463" ht="39.950000000000003" customHeight="1" x14ac:dyDescent="0.2"/>
    <row r="1464" ht="39.950000000000003" customHeight="1" x14ac:dyDescent="0.2"/>
    <row r="1465" ht="39.950000000000003" customHeight="1" x14ac:dyDescent="0.2"/>
    <row r="1466" ht="39.950000000000003" customHeight="1" x14ac:dyDescent="0.2"/>
    <row r="1467" ht="39.950000000000003" customHeight="1" x14ac:dyDescent="0.2"/>
    <row r="1468" ht="39.950000000000003" customHeight="1" x14ac:dyDescent="0.2"/>
    <row r="1469" ht="39.950000000000003" customHeight="1" x14ac:dyDescent="0.2"/>
    <row r="1470" ht="39.950000000000003" customHeight="1" x14ac:dyDescent="0.2"/>
    <row r="1471" ht="39.950000000000003" customHeight="1" x14ac:dyDescent="0.2"/>
    <row r="1472" ht="39.950000000000003" customHeight="1" x14ac:dyDescent="0.2"/>
    <row r="1473" ht="39.950000000000003" customHeight="1" x14ac:dyDescent="0.2"/>
    <row r="1474" ht="39.950000000000003" customHeight="1" x14ac:dyDescent="0.2"/>
    <row r="1475" ht="39.950000000000003" customHeight="1" x14ac:dyDescent="0.2"/>
    <row r="1476" ht="39.950000000000003" customHeight="1" x14ac:dyDescent="0.2"/>
    <row r="1477" ht="39.950000000000003" customHeight="1" x14ac:dyDescent="0.2"/>
    <row r="1478" ht="39.950000000000003" customHeight="1" x14ac:dyDescent="0.2"/>
    <row r="1479" ht="39.950000000000003" customHeight="1" x14ac:dyDescent="0.2"/>
    <row r="1480" ht="39.950000000000003" customHeight="1" x14ac:dyDescent="0.2"/>
    <row r="1481" ht="39.950000000000003" customHeight="1" x14ac:dyDescent="0.2"/>
    <row r="1482" ht="39.950000000000003" customHeight="1" x14ac:dyDescent="0.2"/>
    <row r="1483" ht="39.950000000000003" customHeight="1" x14ac:dyDescent="0.2"/>
    <row r="1484" ht="39.950000000000003" customHeight="1" x14ac:dyDescent="0.2"/>
    <row r="1485" ht="39.950000000000003" customHeight="1" x14ac:dyDescent="0.2"/>
    <row r="1486" ht="39.950000000000003" customHeight="1" x14ac:dyDescent="0.2"/>
    <row r="1487" ht="39.950000000000003" customHeight="1" x14ac:dyDescent="0.2"/>
    <row r="1488" ht="39.950000000000003" customHeight="1" x14ac:dyDescent="0.2"/>
    <row r="1489" ht="39.950000000000003" customHeight="1" x14ac:dyDescent="0.2"/>
    <row r="1490" ht="39.950000000000003" customHeight="1" x14ac:dyDescent="0.2"/>
    <row r="1491" ht="39.950000000000003" customHeight="1" x14ac:dyDescent="0.2"/>
    <row r="1492" ht="39.950000000000003" customHeight="1" x14ac:dyDescent="0.2"/>
    <row r="1493" ht="39.950000000000003" customHeight="1" x14ac:dyDescent="0.2"/>
    <row r="1494" ht="39.950000000000003" customHeight="1" x14ac:dyDescent="0.2"/>
    <row r="1495" ht="39.950000000000003" customHeight="1" x14ac:dyDescent="0.2"/>
    <row r="1496" ht="39.950000000000003" customHeight="1" x14ac:dyDescent="0.2"/>
    <row r="1497" ht="39.950000000000003" customHeight="1" x14ac:dyDescent="0.2"/>
    <row r="1498" ht="39.950000000000003" customHeight="1" x14ac:dyDescent="0.2"/>
    <row r="1499" ht="39.950000000000003" customHeight="1" x14ac:dyDescent="0.2"/>
    <row r="1500" ht="39.950000000000003" customHeight="1" x14ac:dyDescent="0.2"/>
    <row r="1501" ht="39.950000000000003" customHeight="1" x14ac:dyDescent="0.2"/>
    <row r="1502" ht="39.950000000000003" customHeight="1" x14ac:dyDescent="0.2"/>
    <row r="1503" ht="39.950000000000003" customHeight="1" x14ac:dyDescent="0.2"/>
    <row r="1504" ht="39.950000000000003" customHeight="1" x14ac:dyDescent="0.2"/>
    <row r="1505" ht="39.950000000000003" customHeight="1" x14ac:dyDescent="0.2"/>
    <row r="1506" ht="39.950000000000003" customHeight="1" x14ac:dyDescent="0.2"/>
    <row r="1507" ht="39.950000000000003" customHeight="1" x14ac:dyDescent="0.2"/>
    <row r="1508" ht="39.950000000000003" customHeight="1" x14ac:dyDescent="0.2"/>
    <row r="1509" ht="39.950000000000003" customHeight="1" x14ac:dyDescent="0.2"/>
    <row r="1510" ht="39.950000000000003" customHeight="1" x14ac:dyDescent="0.2"/>
    <row r="1511" ht="39.950000000000003" customHeight="1" x14ac:dyDescent="0.2"/>
    <row r="1512" ht="39.950000000000003" customHeight="1" x14ac:dyDescent="0.2"/>
    <row r="1513" ht="39.950000000000003" customHeight="1" x14ac:dyDescent="0.2"/>
    <row r="1514" ht="39.950000000000003" customHeight="1" x14ac:dyDescent="0.2"/>
    <row r="1515" ht="39.950000000000003" customHeight="1" x14ac:dyDescent="0.2"/>
    <row r="1516" ht="39.950000000000003" customHeight="1" x14ac:dyDescent="0.2"/>
    <row r="1517" ht="39.950000000000003" customHeight="1" x14ac:dyDescent="0.2"/>
    <row r="1518" ht="39.950000000000003" customHeight="1" x14ac:dyDescent="0.2"/>
    <row r="1519" ht="39.950000000000003" customHeight="1" x14ac:dyDescent="0.2"/>
    <row r="1520" ht="39.950000000000003" customHeight="1" x14ac:dyDescent="0.2"/>
    <row r="1521" ht="39.950000000000003" customHeight="1" x14ac:dyDescent="0.2"/>
    <row r="1522" ht="39.950000000000003" customHeight="1" x14ac:dyDescent="0.2"/>
    <row r="1523" ht="39.950000000000003" customHeight="1" x14ac:dyDescent="0.2"/>
    <row r="1524" ht="39.950000000000003" customHeight="1" x14ac:dyDescent="0.2"/>
    <row r="1525" ht="39.950000000000003" customHeight="1" x14ac:dyDescent="0.2"/>
    <row r="1526" ht="39.950000000000003" customHeight="1" x14ac:dyDescent="0.2"/>
    <row r="1527" ht="39.950000000000003" customHeight="1" x14ac:dyDescent="0.2"/>
    <row r="1528" ht="39.950000000000003" customHeight="1" x14ac:dyDescent="0.2"/>
    <row r="1529" ht="39.950000000000003" customHeight="1" x14ac:dyDescent="0.2"/>
    <row r="1530" ht="39.950000000000003" customHeight="1" x14ac:dyDescent="0.2"/>
    <row r="1531" ht="39.950000000000003" customHeight="1" x14ac:dyDescent="0.2"/>
    <row r="1532" ht="39.950000000000003" customHeight="1" x14ac:dyDescent="0.2"/>
    <row r="1533" ht="39.950000000000003" customHeight="1" x14ac:dyDescent="0.2"/>
    <row r="1534" ht="39.950000000000003" customHeight="1" x14ac:dyDescent="0.2"/>
    <row r="1535" ht="39.950000000000003" customHeight="1" x14ac:dyDescent="0.2"/>
    <row r="1536" ht="39.950000000000003" customHeight="1" x14ac:dyDescent="0.2"/>
    <row r="1537" ht="39.950000000000003" customHeight="1" x14ac:dyDescent="0.2"/>
    <row r="1538" ht="39.950000000000003" customHeight="1" x14ac:dyDescent="0.2"/>
    <row r="1539" ht="39.950000000000003" customHeight="1" x14ac:dyDescent="0.2"/>
    <row r="1540" ht="39.950000000000003" customHeight="1" x14ac:dyDescent="0.2"/>
    <row r="1541" ht="39.950000000000003" customHeight="1" x14ac:dyDescent="0.2"/>
    <row r="1542" ht="39.950000000000003" customHeight="1" x14ac:dyDescent="0.2"/>
    <row r="1543" ht="39.950000000000003" customHeight="1" x14ac:dyDescent="0.2"/>
    <row r="1544" ht="39.950000000000003" customHeight="1" x14ac:dyDescent="0.2"/>
    <row r="1545" ht="39.950000000000003" customHeight="1" x14ac:dyDescent="0.2"/>
    <row r="1546" ht="39.950000000000003" customHeight="1" x14ac:dyDescent="0.2"/>
    <row r="1547" ht="39.950000000000003" customHeight="1" x14ac:dyDescent="0.2"/>
    <row r="1548" ht="39.950000000000003" customHeight="1" x14ac:dyDescent="0.2"/>
    <row r="1549" ht="39.950000000000003" customHeight="1" x14ac:dyDescent="0.2"/>
    <row r="1550" ht="39.950000000000003" customHeight="1" x14ac:dyDescent="0.2"/>
    <row r="1551" ht="39.950000000000003" customHeight="1" x14ac:dyDescent="0.2"/>
    <row r="1552" ht="39.950000000000003" customHeight="1" x14ac:dyDescent="0.2"/>
    <row r="1553" ht="39.950000000000003" customHeight="1" x14ac:dyDescent="0.2"/>
    <row r="1554" ht="39.950000000000003" customHeight="1" x14ac:dyDescent="0.2"/>
    <row r="1555" ht="39.950000000000003" customHeight="1" x14ac:dyDescent="0.2"/>
    <row r="1556" ht="39.950000000000003" customHeight="1" x14ac:dyDescent="0.2"/>
    <row r="1557" ht="39.950000000000003" customHeight="1" x14ac:dyDescent="0.2"/>
    <row r="1558" ht="39.950000000000003" customHeight="1" x14ac:dyDescent="0.2"/>
    <row r="1559" ht="39.950000000000003" customHeight="1" x14ac:dyDescent="0.2"/>
    <row r="1560" ht="39.950000000000003" customHeight="1" x14ac:dyDescent="0.2"/>
    <row r="1561" ht="39.950000000000003" customHeight="1" x14ac:dyDescent="0.2"/>
    <row r="1562" ht="39.950000000000003" customHeight="1" x14ac:dyDescent="0.2"/>
    <row r="1563" ht="39.950000000000003" customHeight="1" x14ac:dyDescent="0.2"/>
    <row r="1564" ht="39.950000000000003" customHeight="1" x14ac:dyDescent="0.2"/>
    <row r="1565" ht="39.950000000000003" customHeight="1" x14ac:dyDescent="0.2"/>
    <row r="1566" ht="39.950000000000003" customHeight="1" x14ac:dyDescent="0.2"/>
    <row r="1567" ht="39.950000000000003" customHeight="1" x14ac:dyDescent="0.2"/>
    <row r="1568" ht="39.950000000000003" customHeight="1" x14ac:dyDescent="0.2"/>
    <row r="1569" ht="39.950000000000003" customHeight="1" x14ac:dyDescent="0.2"/>
    <row r="1570" ht="39.950000000000003" customHeight="1" x14ac:dyDescent="0.2"/>
    <row r="1571" ht="39.950000000000003" customHeight="1" x14ac:dyDescent="0.2"/>
    <row r="1572" ht="39.950000000000003" customHeight="1" x14ac:dyDescent="0.2"/>
    <row r="1573" ht="39.950000000000003" customHeight="1" x14ac:dyDescent="0.2"/>
    <row r="1574" ht="39.950000000000003" customHeight="1" x14ac:dyDescent="0.2"/>
    <row r="1575" ht="39.950000000000003" customHeight="1" x14ac:dyDescent="0.2"/>
    <row r="1576" ht="39.950000000000003" customHeight="1" x14ac:dyDescent="0.2"/>
    <row r="1577" ht="39.950000000000003" customHeight="1" x14ac:dyDescent="0.2"/>
    <row r="1578" ht="39.950000000000003" customHeight="1" x14ac:dyDescent="0.2"/>
    <row r="1579" ht="39.950000000000003" customHeight="1" x14ac:dyDescent="0.2"/>
    <row r="1580" ht="39.950000000000003" customHeight="1" x14ac:dyDescent="0.2"/>
    <row r="1581" ht="39.950000000000003" customHeight="1" x14ac:dyDescent="0.2"/>
    <row r="1582" ht="39.950000000000003" customHeight="1" x14ac:dyDescent="0.2"/>
    <row r="1583" ht="39.950000000000003" customHeight="1" x14ac:dyDescent="0.2"/>
    <row r="1584" ht="39.950000000000003" customHeight="1" x14ac:dyDescent="0.2"/>
    <row r="1585" ht="39.950000000000003" customHeight="1" x14ac:dyDescent="0.2"/>
    <row r="1586" ht="39.950000000000003" customHeight="1" x14ac:dyDescent="0.2"/>
    <row r="1587" ht="39.950000000000003" customHeight="1" x14ac:dyDescent="0.2"/>
    <row r="1588" ht="39.950000000000003" customHeight="1" x14ac:dyDescent="0.2"/>
    <row r="1589" ht="39.950000000000003" customHeight="1" x14ac:dyDescent="0.2"/>
    <row r="1590" ht="39.950000000000003" customHeight="1" x14ac:dyDescent="0.2"/>
    <row r="1591" ht="39.950000000000003" customHeight="1" x14ac:dyDescent="0.2"/>
    <row r="1592" ht="39.950000000000003" customHeight="1" x14ac:dyDescent="0.2"/>
    <row r="1593" ht="39.950000000000003" customHeight="1" x14ac:dyDescent="0.2"/>
    <row r="1594" ht="39.950000000000003" customHeight="1" x14ac:dyDescent="0.2"/>
    <row r="1595" ht="39.950000000000003" customHeight="1" x14ac:dyDescent="0.2"/>
    <row r="1596" ht="39.950000000000003" customHeight="1" x14ac:dyDescent="0.2"/>
    <row r="1597" ht="39.950000000000003" customHeight="1" x14ac:dyDescent="0.2"/>
    <row r="1598" ht="39.950000000000003" customHeight="1" x14ac:dyDescent="0.2"/>
    <row r="1599" ht="39.950000000000003" customHeight="1" x14ac:dyDescent="0.2"/>
    <row r="1600" ht="39.950000000000003" customHeight="1" x14ac:dyDescent="0.2"/>
    <row r="1601" ht="39.950000000000003" customHeight="1" x14ac:dyDescent="0.2"/>
    <row r="1602" ht="39.950000000000003" customHeight="1" x14ac:dyDescent="0.2"/>
    <row r="1603" ht="39.950000000000003" customHeight="1" x14ac:dyDescent="0.2"/>
    <row r="1604" ht="39.950000000000003" customHeight="1" x14ac:dyDescent="0.2"/>
    <row r="1605" ht="39.950000000000003" customHeight="1" x14ac:dyDescent="0.2"/>
    <row r="1606" ht="39.950000000000003" customHeight="1" x14ac:dyDescent="0.2"/>
    <row r="1607" ht="39.950000000000003" customHeight="1" x14ac:dyDescent="0.2"/>
    <row r="1608" ht="39.950000000000003" customHeight="1" x14ac:dyDescent="0.2"/>
    <row r="1609" ht="39.950000000000003" customHeight="1" x14ac:dyDescent="0.2"/>
    <row r="1610" ht="39.950000000000003" customHeight="1" x14ac:dyDescent="0.2"/>
    <row r="1611" ht="39.950000000000003" customHeight="1" x14ac:dyDescent="0.2"/>
    <row r="1612" ht="39.950000000000003" customHeight="1" x14ac:dyDescent="0.2"/>
    <row r="1613" ht="39.950000000000003" customHeight="1" x14ac:dyDescent="0.2"/>
    <row r="1614" ht="39.950000000000003" customHeight="1" x14ac:dyDescent="0.2"/>
    <row r="1615" ht="39.950000000000003" customHeight="1" x14ac:dyDescent="0.2"/>
    <row r="1616" ht="39.950000000000003" customHeight="1" x14ac:dyDescent="0.2"/>
    <row r="1617" ht="39.950000000000003" customHeight="1" x14ac:dyDescent="0.2"/>
    <row r="1618" ht="39.950000000000003" customHeight="1" x14ac:dyDescent="0.2"/>
    <row r="1619" ht="39.950000000000003" customHeight="1" x14ac:dyDescent="0.2"/>
    <row r="1620" ht="39.950000000000003" customHeight="1" x14ac:dyDescent="0.2"/>
    <row r="1621" ht="39.950000000000003" customHeight="1" x14ac:dyDescent="0.2"/>
    <row r="1622" ht="39.950000000000003" customHeight="1" x14ac:dyDescent="0.2"/>
    <row r="1623" ht="39.950000000000003" customHeight="1" x14ac:dyDescent="0.2"/>
    <row r="1624" ht="39.950000000000003" customHeight="1" x14ac:dyDescent="0.2"/>
    <row r="1625" ht="39.950000000000003" customHeight="1" x14ac:dyDescent="0.2"/>
    <row r="1626" ht="39.950000000000003" customHeight="1" x14ac:dyDescent="0.2"/>
    <row r="1627" ht="39.950000000000003" customHeight="1" x14ac:dyDescent="0.2"/>
    <row r="1628" ht="39.950000000000003" customHeight="1" x14ac:dyDescent="0.2"/>
    <row r="1629" ht="39.950000000000003" customHeight="1" x14ac:dyDescent="0.2"/>
    <row r="1630" ht="39.950000000000003" customHeight="1" x14ac:dyDescent="0.2"/>
    <row r="1631" ht="39.950000000000003" customHeight="1" x14ac:dyDescent="0.2"/>
    <row r="1632" ht="39.950000000000003" customHeight="1" x14ac:dyDescent="0.2"/>
    <row r="1633" ht="39.950000000000003" customHeight="1" x14ac:dyDescent="0.2"/>
    <row r="1634" ht="39.950000000000003" customHeight="1" x14ac:dyDescent="0.2"/>
    <row r="1635" ht="39.950000000000003" customHeight="1" x14ac:dyDescent="0.2"/>
    <row r="1636" ht="39.950000000000003" customHeight="1" x14ac:dyDescent="0.2"/>
    <row r="1637" ht="39.950000000000003" customHeight="1" x14ac:dyDescent="0.2"/>
    <row r="1638" ht="39.950000000000003" customHeight="1" x14ac:dyDescent="0.2"/>
    <row r="1639" ht="39.950000000000003" customHeight="1" x14ac:dyDescent="0.2"/>
    <row r="1640" ht="39.950000000000003" customHeight="1" x14ac:dyDescent="0.2"/>
    <row r="1641" ht="39.950000000000003" customHeight="1" x14ac:dyDescent="0.2"/>
    <row r="1642" ht="39.950000000000003" customHeight="1" x14ac:dyDescent="0.2"/>
    <row r="1643" ht="39.950000000000003" customHeight="1" x14ac:dyDescent="0.2"/>
    <row r="1644" ht="39.950000000000003" customHeight="1" x14ac:dyDescent="0.2"/>
    <row r="1645" ht="39.950000000000003" customHeight="1" x14ac:dyDescent="0.2"/>
    <row r="1646" ht="39.950000000000003" customHeight="1" x14ac:dyDescent="0.2"/>
    <row r="1647" ht="39.950000000000003" customHeight="1" x14ac:dyDescent="0.2"/>
    <row r="1648" ht="39.950000000000003" customHeight="1" x14ac:dyDescent="0.2"/>
    <row r="1649" ht="39.950000000000003" customHeight="1" x14ac:dyDescent="0.2"/>
    <row r="1650" ht="39.950000000000003" customHeight="1" x14ac:dyDescent="0.2"/>
    <row r="1651" ht="39.950000000000003" customHeight="1" x14ac:dyDescent="0.2"/>
    <row r="1652" ht="39.950000000000003" customHeight="1" x14ac:dyDescent="0.2"/>
    <row r="1653" ht="39.950000000000003" customHeight="1" x14ac:dyDescent="0.2"/>
    <row r="1654" ht="39.950000000000003" customHeight="1" x14ac:dyDescent="0.2"/>
    <row r="1655" ht="39.950000000000003" customHeight="1" x14ac:dyDescent="0.2"/>
    <row r="1656" ht="39.950000000000003" customHeight="1" x14ac:dyDescent="0.2"/>
    <row r="1657" ht="39.950000000000003" customHeight="1" x14ac:dyDescent="0.2"/>
    <row r="1658" ht="39.950000000000003" customHeight="1" x14ac:dyDescent="0.2"/>
    <row r="1659" ht="39.950000000000003" customHeight="1" x14ac:dyDescent="0.2"/>
    <row r="1660" ht="39.950000000000003" customHeight="1" x14ac:dyDescent="0.2"/>
    <row r="1661" ht="39.950000000000003" customHeight="1" x14ac:dyDescent="0.2"/>
    <row r="1662" ht="39.950000000000003" customHeight="1" x14ac:dyDescent="0.2"/>
    <row r="1663" ht="39.950000000000003" customHeight="1" x14ac:dyDescent="0.2"/>
    <row r="1664" ht="39.950000000000003" customHeight="1" x14ac:dyDescent="0.2"/>
    <row r="1665" ht="39.950000000000003" customHeight="1" x14ac:dyDescent="0.2"/>
    <row r="1666" ht="39.950000000000003" customHeight="1" x14ac:dyDescent="0.2"/>
    <row r="1667" ht="39.950000000000003" customHeight="1" x14ac:dyDescent="0.2"/>
    <row r="1668" ht="39.950000000000003" customHeight="1" x14ac:dyDescent="0.2"/>
    <row r="1669" ht="39.950000000000003" customHeight="1" x14ac:dyDescent="0.2"/>
    <row r="1670" ht="39.950000000000003" customHeight="1" x14ac:dyDescent="0.2"/>
    <row r="1671" ht="39.950000000000003" customHeight="1" x14ac:dyDescent="0.2"/>
    <row r="1672" ht="39.950000000000003" customHeight="1" x14ac:dyDescent="0.2"/>
    <row r="1673" ht="39.950000000000003" customHeight="1" x14ac:dyDescent="0.2"/>
    <row r="1674" ht="39.950000000000003" customHeight="1" x14ac:dyDescent="0.2"/>
    <row r="1675" ht="39.950000000000003" customHeight="1" x14ac:dyDescent="0.2"/>
    <row r="1676" ht="39.950000000000003" customHeight="1" x14ac:dyDescent="0.2"/>
    <row r="1677" ht="39.950000000000003" customHeight="1" x14ac:dyDescent="0.2"/>
    <row r="1678" ht="39.950000000000003" customHeight="1" x14ac:dyDescent="0.2"/>
    <row r="1679" ht="39.950000000000003" customHeight="1" x14ac:dyDescent="0.2"/>
    <row r="1680" ht="39.950000000000003" customHeight="1" x14ac:dyDescent="0.2"/>
    <row r="1681" ht="39.950000000000003" customHeight="1" x14ac:dyDescent="0.2"/>
    <row r="1682" ht="39.950000000000003" customHeight="1" x14ac:dyDescent="0.2"/>
    <row r="1683" ht="39.950000000000003" customHeight="1" x14ac:dyDescent="0.2"/>
    <row r="1684" ht="39.950000000000003" customHeight="1" x14ac:dyDescent="0.2"/>
    <row r="1685" ht="39.950000000000003" customHeight="1" x14ac:dyDescent="0.2"/>
    <row r="1686" ht="39.950000000000003" customHeight="1" x14ac:dyDescent="0.2"/>
    <row r="1687" ht="39.950000000000003" customHeight="1" x14ac:dyDescent="0.2"/>
    <row r="1688" ht="39.950000000000003" customHeight="1" x14ac:dyDescent="0.2"/>
    <row r="1689" ht="39.950000000000003" customHeight="1" x14ac:dyDescent="0.2"/>
    <row r="1690" ht="39.950000000000003" customHeight="1" x14ac:dyDescent="0.2"/>
    <row r="1691" ht="39.950000000000003" customHeight="1" x14ac:dyDescent="0.2"/>
    <row r="1692" ht="39.950000000000003" customHeight="1" x14ac:dyDescent="0.2"/>
    <row r="1693" ht="39.950000000000003" customHeight="1" x14ac:dyDescent="0.2"/>
    <row r="1694" ht="39.950000000000003" customHeight="1" x14ac:dyDescent="0.2"/>
    <row r="1695" ht="39.950000000000003" customHeight="1" x14ac:dyDescent="0.2"/>
    <row r="1696" ht="39.950000000000003" customHeight="1" x14ac:dyDescent="0.2"/>
    <row r="1697" ht="39.950000000000003" customHeight="1" x14ac:dyDescent="0.2"/>
    <row r="1698" ht="39.950000000000003" customHeight="1" x14ac:dyDescent="0.2"/>
    <row r="1699" ht="39.950000000000003" customHeight="1" x14ac:dyDescent="0.2"/>
    <row r="1700" ht="39.950000000000003" customHeight="1" x14ac:dyDescent="0.2"/>
    <row r="1701" ht="39.950000000000003" customHeight="1" x14ac:dyDescent="0.2"/>
    <row r="1702" ht="39.950000000000003" customHeight="1" x14ac:dyDescent="0.2"/>
    <row r="1703" ht="39.950000000000003" customHeight="1" x14ac:dyDescent="0.2"/>
    <row r="1704" ht="39.950000000000003" customHeight="1" x14ac:dyDescent="0.2"/>
    <row r="1705" ht="39.950000000000003" customHeight="1" x14ac:dyDescent="0.2"/>
    <row r="1706" ht="39.950000000000003" customHeight="1" x14ac:dyDescent="0.2"/>
    <row r="1707" ht="39.950000000000003" customHeight="1" x14ac:dyDescent="0.2"/>
    <row r="1708" ht="39.950000000000003" customHeight="1" x14ac:dyDescent="0.2"/>
    <row r="1709" ht="39.950000000000003" customHeight="1" x14ac:dyDescent="0.2"/>
    <row r="1710" ht="39.950000000000003" customHeight="1" x14ac:dyDescent="0.2"/>
    <row r="1711" ht="39.950000000000003" customHeight="1" x14ac:dyDescent="0.2"/>
    <row r="1712" ht="39.950000000000003" customHeight="1" x14ac:dyDescent="0.2"/>
    <row r="1713" ht="39.950000000000003" customHeight="1" x14ac:dyDescent="0.2"/>
    <row r="1714" ht="39.950000000000003" customHeight="1" x14ac:dyDescent="0.2"/>
    <row r="1715" ht="39.950000000000003" customHeight="1" x14ac:dyDescent="0.2"/>
    <row r="1716" ht="39.950000000000003" customHeight="1" x14ac:dyDescent="0.2"/>
    <row r="1717" ht="39.950000000000003" customHeight="1" x14ac:dyDescent="0.2"/>
    <row r="1718" ht="39.950000000000003" customHeight="1" x14ac:dyDescent="0.2"/>
    <row r="1719" ht="39.950000000000003" customHeight="1" x14ac:dyDescent="0.2"/>
    <row r="1720" ht="39.950000000000003" customHeight="1" x14ac:dyDescent="0.2"/>
    <row r="1721" ht="39.950000000000003" customHeight="1" x14ac:dyDescent="0.2"/>
    <row r="1722" ht="39.950000000000003" customHeight="1" x14ac:dyDescent="0.2"/>
    <row r="1723" ht="39.950000000000003" customHeight="1" x14ac:dyDescent="0.2"/>
    <row r="1724" ht="39.950000000000003" customHeight="1" x14ac:dyDescent="0.2"/>
    <row r="1725" ht="39.950000000000003" customHeight="1" x14ac:dyDescent="0.2"/>
    <row r="1726" ht="39.950000000000003" customHeight="1" x14ac:dyDescent="0.2"/>
    <row r="1727" ht="39.950000000000003" customHeight="1" x14ac:dyDescent="0.2"/>
    <row r="1728" ht="39.950000000000003" customHeight="1" x14ac:dyDescent="0.2"/>
    <row r="1729" ht="39.950000000000003" customHeight="1" x14ac:dyDescent="0.2"/>
    <row r="1730" ht="39.950000000000003" customHeight="1" x14ac:dyDescent="0.2"/>
    <row r="1731" ht="39.950000000000003" customHeight="1" x14ac:dyDescent="0.2"/>
    <row r="1732" ht="39.950000000000003" customHeight="1" x14ac:dyDescent="0.2"/>
    <row r="1733" ht="39.950000000000003" customHeight="1" x14ac:dyDescent="0.2"/>
    <row r="1734" ht="39.950000000000003" customHeight="1" x14ac:dyDescent="0.2"/>
    <row r="1735" ht="39.950000000000003" customHeight="1" x14ac:dyDescent="0.2"/>
    <row r="1736" ht="39.950000000000003" customHeight="1" x14ac:dyDescent="0.2"/>
    <row r="1737" ht="39.950000000000003" customHeight="1" x14ac:dyDescent="0.2"/>
    <row r="1738" ht="39.950000000000003" customHeight="1" x14ac:dyDescent="0.2"/>
    <row r="1739" ht="39.950000000000003" customHeight="1" x14ac:dyDescent="0.2"/>
    <row r="1740" ht="39.950000000000003" customHeight="1" x14ac:dyDescent="0.2"/>
    <row r="1741" ht="39.950000000000003" customHeight="1" x14ac:dyDescent="0.2"/>
    <row r="1742" ht="39.950000000000003" customHeight="1" x14ac:dyDescent="0.2"/>
    <row r="1743" ht="39.950000000000003" customHeight="1" x14ac:dyDescent="0.2"/>
    <row r="1744" ht="39.950000000000003" customHeight="1" x14ac:dyDescent="0.2"/>
    <row r="1745" ht="39.950000000000003" customHeight="1" x14ac:dyDescent="0.2"/>
    <row r="1746" ht="39.950000000000003" customHeight="1" x14ac:dyDescent="0.2"/>
    <row r="1747" ht="39.950000000000003" customHeight="1" x14ac:dyDescent="0.2"/>
    <row r="1748" ht="39.950000000000003" customHeight="1" x14ac:dyDescent="0.2"/>
    <row r="1749" ht="39.950000000000003" customHeight="1" x14ac:dyDescent="0.2"/>
    <row r="1750" ht="39.950000000000003" customHeight="1" x14ac:dyDescent="0.2"/>
    <row r="1751" ht="39.950000000000003" customHeight="1" x14ac:dyDescent="0.2"/>
    <row r="1752" ht="39.950000000000003" customHeight="1" x14ac:dyDescent="0.2"/>
    <row r="1753" ht="39.950000000000003" customHeight="1" x14ac:dyDescent="0.2"/>
    <row r="1754" ht="39.950000000000003" customHeight="1" x14ac:dyDescent="0.2"/>
    <row r="1755" ht="39.950000000000003" customHeight="1" x14ac:dyDescent="0.2"/>
    <row r="1756" ht="39.950000000000003" customHeight="1" x14ac:dyDescent="0.2"/>
    <row r="1757" ht="39.950000000000003" customHeight="1" x14ac:dyDescent="0.2"/>
    <row r="1758" ht="39.950000000000003" customHeight="1" x14ac:dyDescent="0.2"/>
    <row r="1759" ht="39.950000000000003" customHeight="1" x14ac:dyDescent="0.2"/>
    <row r="1760" ht="39.950000000000003" customHeight="1" x14ac:dyDescent="0.2"/>
    <row r="1761" ht="39.950000000000003" customHeight="1" x14ac:dyDescent="0.2"/>
    <row r="1762" ht="39.950000000000003" customHeight="1" x14ac:dyDescent="0.2"/>
    <row r="1763" ht="39.950000000000003" customHeight="1" x14ac:dyDescent="0.2"/>
    <row r="1764" ht="39.950000000000003" customHeight="1" x14ac:dyDescent="0.2"/>
    <row r="1765" ht="39.950000000000003" customHeight="1" x14ac:dyDescent="0.2"/>
    <row r="1766" ht="39.950000000000003" customHeight="1" x14ac:dyDescent="0.2"/>
    <row r="1767" ht="39.950000000000003" customHeight="1" x14ac:dyDescent="0.2"/>
    <row r="1768" ht="39.950000000000003" customHeight="1" x14ac:dyDescent="0.2"/>
    <row r="1769" ht="39.950000000000003" customHeight="1" x14ac:dyDescent="0.2"/>
    <row r="1770" ht="39.950000000000003" customHeight="1" x14ac:dyDescent="0.2"/>
    <row r="1771" ht="39.950000000000003" customHeight="1" x14ac:dyDescent="0.2"/>
    <row r="1772" ht="39.950000000000003" customHeight="1" x14ac:dyDescent="0.2"/>
    <row r="1773" ht="39.950000000000003" customHeight="1" x14ac:dyDescent="0.2"/>
    <row r="1774" ht="39.950000000000003" customHeight="1" x14ac:dyDescent="0.2"/>
    <row r="1775" ht="39.950000000000003" customHeight="1" x14ac:dyDescent="0.2"/>
    <row r="1776" ht="39.950000000000003" customHeight="1" x14ac:dyDescent="0.2"/>
    <row r="1777" ht="39.950000000000003" customHeight="1" x14ac:dyDescent="0.2"/>
    <row r="1778" ht="39.950000000000003" customHeight="1" x14ac:dyDescent="0.2"/>
    <row r="1779" ht="39.950000000000003" customHeight="1" x14ac:dyDescent="0.2"/>
    <row r="1780" ht="39.950000000000003" customHeight="1" x14ac:dyDescent="0.2"/>
    <row r="1781" ht="39.950000000000003" customHeight="1" x14ac:dyDescent="0.2"/>
    <row r="1782" ht="39.950000000000003" customHeight="1" x14ac:dyDescent="0.2"/>
    <row r="1783" ht="39.950000000000003" customHeight="1" x14ac:dyDescent="0.2"/>
    <row r="1784" ht="39.950000000000003" customHeight="1" x14ac:dyDescent="0.2"/>
    <row r="1785" ht="39.950000000000003" customHeight="1" x14ac:dyDescent="0.2"/>
    <row r="1786" ht="39.950000000000003" customHeight="1" x14ac:dyDescent="0.2"/>
    <row r="1787" ht="39.950000000000003" customHeight="1" x14ac:dyDescent="0.2"/>
    <row r="1788" ht="39.950000000000003" customHeight="1" x14ac:dyDescent="0.2"/>
    <row r="1789" ht="39.950000000000003" customHeight="1" x14ac:dyDescent="0.2"/>
    <row r="1790" ht="39.950000000000003" customHeight="1" x14ac:dyDescent="0.2"/>
    <row r="1791" ht="39.950000000000003" customHeight="1" x14ac:dyDescent="0.2"/>
    <row r="1792" ht="39.950000000000003" customHeight="1" x14ac:dyDescent="0.2"/>
    <row r="1793" ht="39.950000000000003" customHeight="1" x14ac:dyDescent="0.2"/>
    <row r="1794" ht="39.950000000000003" customHeight="1" x14ac:dyDescent="0.2"/>
    <row r="1795" ht="39.950000000000003" customHeight="1" x14ac:dyDescent="0.2"/>
    <row r="1796" ht="39.950000000000003" customHeight="1" x14ac:dyDescent="0.2"/>
    <row r="1797" ht="39.950000000000003" customHeight="1" x14ac:dyDescent="0.2"/>
    <row r="1798" ht="39.950000000000003" customHeight="1" x14ac:dyDescent="0.2"/>
    <row r="1799" ht="39.950000000000003" customHeight="1" x14ac:dyDescent="0.2"/>
    <row r="1800" ht="39.950000000000003" customHeight="1" x14ac:dyDescent="0.2"/>
    <row r="1801" ht="39.950000000000003" customHeight="1" x14ac:dyDescent="0.2"/>
    <row r="1802" ht="39.950000000000003" customHeight="1" x14ac:dyDescent="0.2"/>
    <row r="1803" ht="39.950000000000003" customHeight="1" x14ac:dyDescent="0.2"/>
    <row r="1804" ht="39.950000000000003" customHeight="1" x14ac:dyDescent="0.2"/>
    <row r="1805" ht="39.950000000000003" customHeight="1" x14ac:dyDescent="0.2"/>
    <row r="1806" ht="39.950000000000003" customHeight="1" x14ac:dyDescent="0.2"/>
    <row r="1807" ht="39.950000000000003" customHeight="1" x14ac:dyDescent="0.2"/>
    <row r="1808" ht="39.950000000000003" customHeight="1" x14ac:dyDescent="0.2"/>
    <row r="1809" ht="39.950000000000003" customHeight="1" x14ac:dyDescent="0.2"/>
    <row r="1810" ht="39.950000000000003" customHeight="1" x14ac:dyDescent="0.2"/>
    <row r="1811" ht="39.950000000000003" customHeight="1" x14ac:dyDescent="0.2"/>
    <row r="1812" ht="39.950000000000003" customHeight="1" x14ac:dyDescent="0.2"/>
    <row r="1813" ht="39.950000000000003" customHeight="1" x14ac:dyDescent="0.2"/>
    <row r="1814" ht="39.950000000000003" customHeight="1" x14ac:dyDescent="0.2"/>
    <row r="1815" ht="39.950000000000003" customHeight="1" x14ac:dyDescent="0.2"/>
    <row r="1816" ht="39.950000000000003" customHeight="1" x14ac:dyDescent="0.2"/>
    <row r="1817" ht="39.950000000000003" customHeight="1" x14ac:dyDescent="0.2"/>
    <row r="1818" ht="39.950000000000003" customHeight="1" x14ac:dyDescent="0.2"/>
    <row r="1819" ht="39.950000000000003" customHeight="1" x14ac:dyDescent="0.2"/>
    <row r="1820" ht="39.950000000000003" customHeight="1" x14ac:dyDescent="0.2"/>
    <row r="1821" ht="39.950000000000003" customHeight="1" x14ac:dyDescent="0.2"/>
    <row r="1822" ht="39.950000000000003" customHeight="1" x14ac:dyDescent="0.2"/>
    <row r="1823" ht="39.950000000000003" customHeight="1" x14ac:dyDescent="0.2"/>
    <row r="1824" ht="39.950000000000003" customHeight="1" x14ac:dyDescent="0.2"/>
    <row r="1825" ht="39.950000000000003" customHeight="1" x14ac:dyDescent="0.2"/>
    <row r="1826" ht="39.950000000000003" customHeight="1" x14ac:dyDescent="0.2"/>
    <row r="1827" ht="39.950000000000003" customHeight="1" x14ac:dyDescent="0.2"/>
    <row r="1828" ht="39.950000000000003" customHeight="1" x14ac:dyDescent="0.2"/>
    <row r="1829" ht="39.950000000000003" customHeight="1" x14ac:dyDescent="0.2"/>
    <row r="1830" ht="39.950000000000003" customHeight="1" x14ac:dyDescent="0.2"/>
    <row r="1831" ht="39.950000000000003" customHeight="1" x14ac:dyDescent="0.2"/>
    <row r="1832" ht="39.950000000000003" customHeight="1" x14ac:dyDescent="0.2"/>
    <row r="1833" ht="39.950000000000003" customHeight="1" x14ac:dyDescent="0.2"/>
    <row r="1834" ht="39.950000000000003" customHeight="1" x14ac:dyDescent="0.2"/>
    <row r="1835" ht="39.950000000000003" customHeight="1" x14ac:dyDescent="0.2"/>
    <row r="1836" ht="39.950000000000003" customHeight="1" x14ac:dyDescent="0.2"/>
    <row r="1837" ht="39.950000000000003" customHeight="1" x14ac:dyDescent="0.2"/>
    <row r="1838" ht="39.950000000000003" customHeight="1" x14ac:dyDescent="0.2"/>
    <row r="1839" ht="39.950000000000003" customHeight="1" x14ac:dyDescent="0.2"/>
    <row r="1840" ht="39.950000000000003" customHeight="1" x14ac:dyDescent="0.2"/>
    <row r="1841" ht="39.950000000000003" customHeight="1" x14ac:dyDescent="0.2"/>
    <row r="1842" ht="39.950000000000003" customHeight="1" x14ac:dyDescent="0.2"/>
    <row r="1843" ht="39.950000000000003" customHeight="1" x14ac:dyDescent="0.2"/>
    <row r="1844" ht="39.950000000000003" customHeight="1" x14ac:dyDescent="0.2"/>
    <row r="1845" ht="39.950000000000003" customHeight="1" x14ac:dyDescent="0.2"/>
    <row r="1846" ht="39.950000000000003" customHeight="1" x14ac:dyDescent="0.2"/>
    <row r="1847" ht="39.950000000000003" customHeight="1" x14ac:dyDescent="0.2"/>
    <row r="1848" ht="39.950000000000003" customHeight="1" x14ac:dyDescent="0.2"/>
    <row r="1849" ht="39.950000000000003" customHeight="1" x14ac:dyDescent="0.2"/>
    <row r="1850" ht="39.950000000000003" customHeight="1" x14ac:dyDescent="0.2"/>
    <row r="1851" ht="39.950000000000003" customHeight="1" x14ac:dyDescent="0.2"/>
    <row r="1852" ht="39.950000000000003" customHeight="1" x14ac:dyDescent="0.2"/>
    <row r="1853" ht="39.950000000000003" customHeight="1" x14ac:dyDescent="0.2"/>
    <row r="1854" ht="39.950000000000003" customHeight="1" x14ac:dyDescent="0.2"/>
    <row r="1855" ht="39.950000000000003" customHeight="1" x14ac:dyDescent="0.2"/>
    <row r="1856" ht="39.950000000000003" customHeight="1" x14ac:dyDescent="0.2"/>
    <row r="1857" ht="39.950000000000003" customHeight="1" x14ac:dyDescent="0.2"/>
    <row r="1858" ht="39.950000000000003" customHeight="1" x14ac:dyDescent="0.2"/>
    <row r="1859" ht="39.950000000000003" customHeight="1" x14ac:dyDescent="0.2"/>
    <row r="1860" ht="39.950000000000003" customHeight="1" x14ac:dyDescent="0.2"/>
    <row r="1861" ht="39.950000000000003" customHeight="1" x14ac:dyDescent="0.2"/>
    <row r="1862" ht="39.950000000000003" customHeight="1" x14ac:dyDescent="0.2"/>
    <row r="1863" ht="39.950000000000003" customHeight="1" x14ac:dyDescent="0.2"/>
    <row r="1864" ht="39.950000000000003" customHeight="1" x14ac:dyDescent="0.2"/>
    <row r="1865" ht="39.950000000000003" customHeight="1" x14ac:dyDescent="0.2"/>
    <row r="1866" ht="39.950000000000003" customHeight="1" x14ac:dyDescent="0.2"/>
    <row r="1867" ht="39.950000000000003" customHeight="1" x14ac:dyDescent="0.2"/>
    <row r="1868" ht="39.950000000000003" customHeight="1" x14ac:dyDescent="0.2"/>
    <row r="1869" ht="39.950000000000003" customHeight="1" x14ac:dyDescent="0.2"/>
    <row r="1870" ht="39.950000000000003" customHeight="1" x14ac:dyDescent="0.2"/>
    <row r="1871" ht="39.950000000000003" customHeight="1" x14ac:dyDescent="0.2"/>
    <row r="1872" ht="39.950000000000003" customHeight="1" x14ac:dyDescent="0.2"/>
    <row r="1873" ht="39.950000000000003" customHeight="1" x14ac:dyDescent="0.2"/>
    <row r="1874" ht="39.950000000000003" customHeight="1" x14ac:dyDescent="0.2"/>
    <row r="1875" ht="39.950000000000003" customHeight="1" x14ac:dyDescent="0.2"/>
    <row r="1876" ht="39.950000000000003" customHeight="1" x14ac:dyDescent="0.2"/>
    <row r="1877" ht="39.950000000000003" customHeight="1" x14ac:dyDescent="0.2"/>
    <row r="1878" ht="39.950000000000003" customHeight="1" x14ac:dyDescent="0.2"/>
    <row r="1879" ht="39.950000000000003" customHeight="1" x14ac:dyDescent="0.2"/>
    <row r="1880" ht="39.950000000000003" customHeight="1" x14ac:dyDescent="0.2"/>
    <row r="1881" ht="39.950000000000003" customHeight="1" x14ac:dyDescent="0.2"/>
    <row r="1882" ht="39.950000000000003" customHeight="1" x14ac:dyDescent="0.2"/>
    <row r="1883" ht="39.950000000000003" customHeight="1" x14ac:dyDescent="0.2"/>
    <row r="1884" ht="39.950000000000003" customHeight="1" x14ac:dyDescent="0.2"/>
    <row r="1885" ht="39.950000000000003" customHeight="1" x14ac:dyDescent="0.2"/>
    <row r="1886" ht="39.950000000000003" customHeight="1" x14ac:dyDescent="0.2"/>
    <row r="1887" ht="39.950000000000003" customHeight="1" x14ac:dyDescent="0.2"/>
    <row r="1888" ht="39.950000000000003" customHeight="1" x14ac:dyDescent="0.2"/>
    <row r="1889" ht="39.950000000000003" customHeight="1" x14ac:dyDescent="0.2"/>
    <row r="1890" ht="39.950000000000003" customHeight="1" x14ac:dyDescent="0.2"/>
    <row r="1891" ht="39.950000000000003" customHeight="1" x14ac:dyDescent="0.2"/>
    <row r="1892" ht="39.950000000000003" customHeight="1" x14ac:dyDescent="0.2"/>
    <row r="1893" ht="39.950000000000003" customHeight="1" x14ac:dyDescent="0.2"/>
    <row r="1894" ht="39.950000000000003" customHeight="1" x14ac:dyDescent="0.2"/>
    <row r="1895" ht="39.950000000000003" customHeight="1" x14ac:dyDescent="0.2"/>
    <row r="1896" ht="39.950000000000003" customHeight="1" x14ac:dyDescent="0.2"/>
    <row r="1897" ht="39.950000000000003" customHeight="1" x14ac:dyDescent="0.2"/>
    <row r="1898" ht="39.950000000000003" customHeight="1" x14ac:dyDescent="0.2"/>
    <row r="1899" ht="39.950000000000003" customHeight="1" x14ac:dyDescent="0.2"/>
    <row r="1900" ht="39.950000000000003" customHeight="1" x14ac:dyDescent="0.2"/>
    <row r="1901" ht="39.950000000000003" customHeight="1" x14ac:dyDescent="0.2"/>
    <row r="1902" ht="39.950000000000003" customHeight="1" x14ac:dyDescent="0.2"/>
    <row r="1903" ht="39.950000000000003" customHeight="1" x14ac:dyDescent="0.2"/>
    <row r="1904" ht="39.950000000000003" customHeight="1" x14ac:dyDescent="0.2"/>
    <row r="1905" ht="39.950000000000003" customHeight="1" x14ac:dyDescent="0.2"/>
    <row r="1906" ht="39.950000000000003" customHeight="1" x14ac:dyDescent="0.2"/>
    <row r="1907" ht="39.950000000000003" customHeight="1" x14ac:dyDescent="0.2"/>
    <row r="1908" ht="39.950000000000003" customHeight="1" x14ac:dyDescent="0.2"/>
    <row r="1909" ht="39.950000000000003" customHeight="1" x14ac:dyDescent="0.2"/>
    <row r="1910" ht="39.950000000000003" customHeight="1" x14ac:dyDescent="0.2"/>
    <row r="1911" ht="39.950000000000003" customHeight="1" x14ac:dyDescent="0.2"/>
    <row r="1912" ht="39.950000000000003" customHeight="1" x14ac:dyDescent="0.2"/>
    <row r="1913" ht="39.950000000000003" customHeight="1" x14ac:dyDescent="0.2"/>
    <row r="1914" ht="39.950000000000003" customHeight="1" x14ac:dyDescent="0.2"/>
    <row r="1915" ht="39.950000000000003" customHeight="1" x14ac:dyDescent="0.2"/>
    <row r="1916" ht="39.950000000000003" customHeight="1" x14ac:dyDescent="0.2"/>
    <row r="1917" ht="39.950000000000003" customHeight="1" x14ac:dyDescent="0.2"/>
    <row r="1918" ht="39.950000000000003" customHeight="1" x14ac:dyDescent="0.2"/>
    <row r="1919" ht="39.950000000000003" customHeight="1" x14ac:dyDescent="0.2"/>
    <row r="1920" ht="39.950000000000003" customHeight="1" x14ac:dyDescent="0.2"/>
    <row r="1921" ht="39.950000000000003" customHeight="1" x14ac:dyDescent="0.2"/>
    <row r="1922" ht="39.950000000000003" customHeight="1" x14ac:dyDescent="0.2"/>
    <row r="1923" ht="39.950000000000003" customHeight="1" x14ac:dyDescent="0.2"/>
    <row r="1924" ht="39.950000000000003" customHeight="1" x14ac:dyDescent="0.2"/>
    <row r="1925" ht="39.950000000000003" customHeight="1" x14ac:dyDescent="0.2"/>
    <row r="1926" ht="39.950000000000003" customHeight="1" x14ac:dyDescent="0.2"/>
    <row r="1927" ht="39.950000000000003" customHeight="1" x14ac:dyDescent="0.2"/>
    <row r="1928" ht="39.950000000000003" customHeight="1" x14ac:dyDescent="0.2"/>
    <row r="1929" ht="39.950000000000003" customHeight="1" x14ac:dyDescent="0.2"/>
    <row r="1930" ht="39.950000000000003" customHeight="1" x14ac:dyDescent="0.2"/>
    <row r="1931" ht="39.950000000000003" customHeight="1" x14ac:dyDescent="0.2"/>
    <row r="1932" ht="39.950000000000003" customHeight="1" x14ac:dyDescent="0.2"/>
    <row r="1933" ht="39.950000000000003" customHeight="1" x14ac:dyDescent="0.2"/>
    <row r="1934" ht="39.950000000000003" customHeight="1" x14ac:dyDescent="0.2"/>
    <row r="1935" ht="39.950000000000003" customHeight="1" x14ac:dyDescent="0.2"/>
    <row r="1936" ht="39.950000000000003" customHeight="1" x14ac:dyDescent="0.2"/>
    <row r="1937" ht="39.950000000000003" customHeight="1" x14ac:dyDescent="0.2"/>
    <row r="1938" ht="39.950000000000003" customHeight="1" x14ac:dyDescent="0.2"/>
    <row r="1939" ht="39.950000000000003" customHeight="1" x14ac:dyDescent="0.2"/>
    <row r="1940" ht="39.950000000000003" customHeight="1" x14ac:dyDescent="0.2"/>
    <row r="1941" ht="39.950000000000003" customHeight="1" x14ac:dyDescent="0.2"/>
    <row r="1942" ht="39.950000000000003" customHeight="1" x14ac:dyDescent="0.2"/>
    <row r="1943" ht="39.950000000000003" customHeight="1" x14ac:dyDescent="0.2"/>
    <row r="1944" ht="39.950000000000003" customHeight="1" x14ac:dyDescent="0.2"/>
    <row r="1945" ht="39.950000000000003" customHeight="1" x14ac:dyDescent="0.2"/>
    <row r="1946" ht="39.950000000000003" customHeight="1" x14ac:dyDescent="0.2"/>
    <row r="1947" ht="39.950000000000003" customHeight="1" x14ac:dyDescent="0.2"/>
    <row r="1948" ht="39.950000000000003" customHeight="1" x14ac:dyDescent="0.2"/>
    <row r="1949" ht="39.950000000000003" customHeight="1" x14ac:dyDescent="0.2"/>
    <row r="1950" ht="39.950000000000003" customHeight="1" x14ac:dyDescent="0.2"/>
    <row r="1951" ht="39.950000000000003" customHeight="1" x14ac:dyDescent="0.2"/>
    <row r="1952" ht="39.950000000000003" customHeight="1" x14ac:dyDescent="0.2"/>
    <row r="1953" ht="39.950000000000003" customHeight="1" x14ac:dyDescent="0.2"/>
    <row r="1954" ht="39.950000000000003" customHeight="1" x14ac:dyDescent="0.2"/>
    <row r="1955" ht="39.950000000000003" customHeight="1" x14ac:dyDescent="0.2"/>
    <row r="1956" ht="39.950000000000003" customHeight="1" x14ac:dyDescent="0.2"/>
    <row r="1957" ht="39.950000000000003" customHeight="1" x14ac:dyDescent="0.2"/>
    <row r="1958" ht="39.950000000000003" customHeight="1" x14ac:dyDescent="0.2"/>
    <row r="1959" ht="39.950000000000003" customHeight="1" x14ac:dyDescent="0.2"/>
    <row r="1960" ht="39.950000000000003" customHeight="1" x14ac:dyDescent="0.2"/>
    <row r="1961" ht="39.950000000000003" customHeight="1" x14ac:dyDescent="0.2"/>
    <row r="1962" ht="39.950000000000003" customHeight="1" x14ac:dyDescent="0.2"/>
    <row r="1963" ht="39.950000000000003" customHeight="1" x14ac:dyDescent="0.2"/>
    <row r="1964" ht="39.950000000000003" customHeight="1" x14ac:dyDescent="0.2"/>
    <row r="1965" ht="39.950000000000003" customHeight="1" x14ac:dyDescent="0.2"/>
    <row r="1966" ht="39.950000000000003" customHeight="1" x14ac:dyDescent="0.2"/>
    <row r="1967" ht="39.950000000000003" customHeight="1" x14ac:dyDescent="0.2"/>
    <row r="1968" ht="39.950000000000003" customHeight="1" x14ac:dyDescent="0.2"/>
    <row r="1969" ht="39.950000000000003" customHeight="1" x14ac:dyDescent="0.2"/>
    <row r="1970" ht="39.950000000000003" customHeight="1" x14ac:dyDescent="0.2"/>
    <row r="1971" ht="39.950000000000003" customHeight="1" x14ac:dyDescent="0.2"/>
    <row r="1972" ht="39.950000000000003" customHeight="1" x14ac:dyDescent="0.2"/>
    <row r="1973" ht="39.950000000000003" customHeight="1" x14ac:dyDescent="0.2"/>
    <row r="1974" ht="39.950000000000003" customHeight="1" x14ac:dyDescent="0.2"/>
    <row r="1975" ht="39.950000000000003" customHeight="1" x14ac:dyDescent="0.2"/>
    <row r="1976" ht="39.950000000000003" customHeight="1" x14ac:dyDescent="0.2"/>
    <row r="1977" ht="39.950000000000003" customHeight="1" x14ac:dyDescent="0.2"/>
    <row r="1978" ht="39.950000000000003" customHeight="1" x14ac:dyDescent="0.2"/>
    <row r="1979" ht="39.950000000000003" customHeight="1" x14ac:dyDescent="0.2"/>
    <row r="1980" ht="39.950000000000003" customHeight="1" x14ac:dyDescent="0.2"/>
    <row r="1981" ht="39.950000000000003" customHeight="1" x14ac:dyDescent="0.2"/>
    <row r="1982" ht="39.950000000000003" customHeight="1" x14ac:dyDescent="0.2"/>
    <row r="1983" ht="39.950000000000003" customHeight="1" x14ac:dyDescent="0.2"/>
    <row r="1984" ht="39.950000000000003" customHeight="1" x14ac:dyDescent="0.2"/>
    <row r="1985" ht="39.950000000000003" customHeight="1" x14ac:dyDescent="0.2"/>
    <row r="1986" ht="39.950000000000003" customHeight="1" x14ac:dyDescent="0.2"/>
    <row r="1987" ht="39.950000000000003" customHeight="1" x14ac:dyDescent="0.2"/>
    <row r="1988" ht="39.950000000000003" customHeight="1" x14ac:dyDescent="0.2"/>
    <row r="1989" ht="39.950000000000003" customHeight="1" x14ac:dyDescent="0.2"/>
    <row r="1990" ht="39.950000000000003" customHeight="1" x14ac:dyDescent="0.2"/>
    <row r="1991" ht="39.950000000000003" customHeight="1" x14ac:dyDescent="0.2"/>
    <row r="1992" ht="39.950000000000003" customHeight="1" x14ac:dyDescent="0.2"/>
    <row r="1993" ht="39.950000000000003" customHeight="1" x14ac:dyDescent="0.2"/>
    <row r="1994" ht="39.950000000000003" customHeight="1" x14ac:dyDescent="0.2"/>
    <row r="1995" ht="39.950000000000003" customHeight="1" x14ac:dyDescent="0.2"/>
    <row r="1996" ht="39.950000000000003" customHeight="1" x14ac:dyDescent="0.2"/>
    <row r="1997" ht="39.950000000000003" customHeight="1" x14ac:dyDescent="0.2"/>
    <row r="1998" ht="39.950000000000003" customHeight="1" x14ac:dyDescent="0.2"/>
    <row r="1999" ht="39.950000000000003" customHeight="1" x14ac:dyDescent="0.2"/>
    <row r="2000" ht="39.950000000000003" customHeight="1" x14ac:dyDescent="0.2"/>
    <row r="2001" ht="39.950000000000003" customHeight="1" x14ac:dyDescent="0.2"/>
    <row r="2002" ht="39.950000000000003" customHeight="1" x14ac:dyDescent="0.2"/>
    <row r="2003" ht="39.950000000000003" customHeight="1" x14ac:dyDescent="0.2"/>
    <row r="2004" ht="39.950000000000003" customHeight="1" x14ac:dyDescent="0.2"/>
    <row r="2005" ht="39.950000000000003" customHeight="1" x14ac:dyDescent="0.2"/>
    <row r="2006" ht="39.950000000000003" customHeight="1" x14ac:dyDescent="0.2"/>
    <row r="2007" ht="39.950000000000003" customHeight="1" x14ac:dyDescent="0.2"/>
    <row r="2008" ht="39.950000000000003" customHeight="1" x14ac:dyDescent="0.2"/>
    <row r="2009" ht="39.950000000000003" customHeight="1" x14ac:dyDescent="0.2"/>
    <row r="2010" ht="39.950000000000003" customHeight="1" x14ac:dyDescent="0.2"/>
    <row r="2011" ht="39.950000000000003" customHeight="1" x14ac:dyDescent="0.2"/>
    <row r="2012" ht="39.950000000000003" customHeight="1" x14ac:dyDescent="0.2"/>
    <row r="2013" ht="39.950000000000003" customHeight="1" x14ac:dyDescent="0.2"/>
    <row r="2014" ht="39.950000000000003" customHeight="1" x14ac:dyDescent="0.2"/>
    <row r="2015" ht="39.950000000000003" customHeight="1" x14ac:dyDescent="0.2"/>
    <row r="2016" ht="39.950000000000003" customHeight="1" x14ac:dyDescent="0.2"/>
    <row r="2017" ht="39.950000000000003" customHeight="1" x14ac:dyDescent="0.2"/>
    <row r="2018" ht="39.950000000000003" customHeight="1" x14ac:dyDescent="0.2"/>
    <row r="2019" ht="39.950000000000003" customHeight="1" x14ac:dyDescent="0.2"/>
    <row r="2020" ht="39.950000000000003" customHeight="1" x14ac:dyDescent="0.2"/>
    <row r="2021" ht="39.950000000000003" customHeight="1" x14ac:dyDescent="0.2"/>
    <row r="2022" ht="39.950000000000003" customHeight="1" x14ac:dyDescent="0.2"/>
    <row r="2023" ht="39.950000000000003" customHeight="1" x14ac:dyDescent="0.2"/>
    <row r="2024" ht="39.950000000000003" customHeight="1" x14ac:dyDescent="0.2"/>
    <row r="2025" ht="39.950000000000003" customHeight="1" x14ac:dyDescent="0.2"/>
    <row r="2026" ht="39.950000000000003" customHeight="1" x14ac:dyDescent="0.2"/>
    <row r="2027" ht="39.950000000000003" customHeight="1" x14ac:dyDescent="0.2"/>
    <row r="2028" ht="39.950000000000003" customHeight="1" x14ac:dyDescent="0.2"/>
    <row r="2029" ht="39.950000000000003" customHeight="1" x14ac:dyDescent="0.2"/>
    <row r="2030" ht="39.950000000000003" customHeight="1" x14ac:dyDescent="0.2"/>
    <row r="2031" ht="39.950000000000003" customHeight="1" x14ac:dyDescent="0.2"/>
    <row r="2032" ht="39.950000000000003" customHeight="1" x14ac:dyDescent="0.2"/>
    <row r="2033" ht="39.950000000000003" customHeight="1" x14ac:dyDescent="0.2"/>
    <row r="2034" ht="39.950000000000003" customHeight="1" x14ac:dyDescent="0.2"/>
    <row r="2035" ht="39.950000000000003" customHeight="1" x14ac:dyDescent="0.2"/>
    <row r="2036" ht="39.950000000000003" customHeight="1" x14ac:dyDescent="0.2"/>
    <row r="2037" ht="39.950000000000003" customHeight="1" x14ac:dyDescent="0.2"/>
    <row r="2038" ht="39.950000000000003" customHeight="1" x14ac:dyDescent="0.2"/>
    <row r="2039" ht="39.950000000000003" customHeight="1" x14ac:dyDescent="0.2"/>
    <row r="2040" ht="39.950000000000003" customHeight="1" x14ac:dyDescent="0.2"/>
    <row r="2041" ht="39.950000000000003" customHeight="1" x14ac:dyDescent="0.2"/>
    <row r="2042" ht="39.950000000000003" customHeight="1" x14ac:dyDescent="0.2"/>
    <row r="2043" ht="39.950000000000003" customHeight="1" x14ac:dyDescent="0.2"/>
    <row r="2044" ht="39.950000000000003" customHeight="1" x14ac:dyDescent="0.2"/>
    <row r="2045" ht="39.950000000000003" customHeight="1" x14ac:dyDescent="0.2"/>
    <row r="2046" ht="39.950000000000003" customHeight="1" x14ac:dyDescent="0.2"/>
    <row r="2047" ht="39.950000000000003" customHeight="1" x14ac:dyDescent="0.2"/>
    <row r="2048" ht="39.950000000000003" customHeight="1" x14ac:dyDescent="0.2"/>
    <row r="2049" ht="39.950000000000003" customHeight="1" x14ac:dyDescent="0.2"/>
    <row r="2050" ht="39.950000000000003" customHeight="1" x14ac:dyDescent="0.2"/>
    <row r="2051" ht="39.950000000000003" customHeight="1" x14ac:dyDescent="0.2"/>
    <row r="2052" ht="39.950000000000003" customHeight="1" x14ac:dyDescent="0.2"/>
    <row r="2053" ht="39.950000000000003" customHeight="1" x14ac:dyDescent="0.2"/>
    <row r="2054" ht="39.950000000000003" customHeight="1" x14ac:dyDescent="0.2"/>
    <row r="2055" ht="39.950000000000003" customHeight="1" x14ac:dyDescent="0.2"/>
    <row r="2056" ht="39.950000000000003" customHeight="1" x14ac:dyDescent="0.2"/>
    <row r="2057" ht="39.950000000000003" customHeight="1" x14ac:dyDescent="0.2"/>
    <row r="2058" ht="39.950000000000003" customHeight="1" x14ac:dyDescent="0.2"/>
    <row r="2059" ht="39.950000000000003" customHeight="1" x14ac:dyDescent="0.2"/>
    <row r="2060" ht="39.950000000000003" customHeight="1" x14ac:dyDescent="0.2"/>
    <row r="2061" ht="39.950000000000003" customHeight="1" x14ac:dyDescent="0.2"/>
    <row r="2062" ht="39.950000000000003" customHeight="1" x14ac:dyDescent="0.2"/>
    <row r="2063" ht="39.950000000000003" customHeight="1" x14ac:dyDescent="0.2"/>
    <row r="2064" ht="39.950000000000003" customHeight="1" x14ac:dyDescent="0.2"/>
    <row r="2065" ht="39.950000000000003" customHeight="1" x14ac:dyDescent="0.2"/>
    <row r="2066" ht="39.950000000000003" customHeight="1" x14ac:dyDescent="0.2"/>
    <row r="2067" ht="39.950000000000003" customHeight="1" x14ac:dyDescent="0.2"/>
    <row r="2068" ht="39.950000000000003" customHeight="1" x14ac:dyDescent="0.2"/>
    <row r="2069" ht="39.950000000000003" customHeight="1" x14ac:dyDescent="0.2"/>
    <row r="2070" ht="39.950000000000003" customHeight="1" x14ac:dyDescent="0.2"/>
    <row r="2071" ht="39.950000000000003" customHeight="1" x14ac:dyDescent="0.2"/>
    <row r="2072" ht="39.950000000000003" customHeight="1" x14ac:dyDescent="0.2"/>
    <row r="2073" ht="39.950000000000003" customHeight="1" x14ac:dyDescent="0.2"/>
    <row r="2074" ht="39.950000000000003" customHeight="1" x14ac:dyDescent="0.2"/>
    <row r="2075" ht="39.950000000000003" customHeight="1" x14ac:dyDescent="0.2"/>
    <row r="2076" ht="39.950000000000003" customHeight="1" x14ac:dyDescent="0.2"/>
    <row r="2077" ht="39.950000000000003" customHeight="1" x14ac:dyDescent="0.2"/>
    <row r="2078" ht="39.950000000000003" customHeight="1" x14ac:dyDescent="0.2"/>
    <row r="2079" ht="39.950000000000003" customHeight="1" x14ac:dyDescent="0.2"/>
    <row r="2080" ht="39.950000000000003" customHeight="1" x14ac:dyDescent="0.2"/>
    <row r="2081" ht="39.950000000000003" customHeight="1" x14ac:dyDescent="0.2"/>
    <row r="2082" ht="39.950000000000003" customHeight="1" x14ac:dyDescent="0.2"/>
    <row r="2083" ht="39.950000000000003" customHeight="1" x14ac:dyDescent="0.2"/>
    <row r="2084" ht="39.950000000000003" customHeight="1" x14ac:dyDescent="0.2"/>
    <row r="2085" ht="39.950000000000003" customHeight="1" x14ac:dyDescent="0.2"/>
    <row r="2086" ht="39.950000000000003" customHeight="1" x14ac:dyDescent="0.2"/>
    <row r="2087" ht="39.950000000000003" customHeight="1" x14ac:dyDescent="0.2"/>
    <row r="2088" ht="39.950000000000003" customHeight="1" x14ac:dyDescent="0.2"/>
    <row r="2089" ht="39.950000000000003" customHeight="1" x14ac:dyDescent="0.2"/>
    <row r="2090" ht="39.950000000000003" customHeight="1" x14ac:dyDescent="0.2"/>
    <row r="2091" ht="39.950000000000003" customHeight="1" x14ac:dyDescent="0.2"/>
    <row r="2092" ht="39.950000000000003" customHeight="1" x14ac:dyDescent="0.2"/>
    <row r="2093" ht="39.950000000000003" customHeight="1" x14ac:dyDescent="0.2"/>
    <row r="2094" ht="39.950000000000003" customHeight="1" x14ac:dyDescent="0.2"/>
    <row r="2095" ht="39.950000000000003" customHeight="1" x14ac:dyDescent="0.2"/>
    <row r="2096" ht="39.950000000000003" customHeight="1" x14ac:dyDescent="0.2"/>
    <row r="2097" ht="39.950000000000003" customHeight="1" x14ac:dyDescent="0.2"/>
    <row r="2098" ht="39.950000000000003" customHeight="1" x14ac:dyDescent="0.2"/>
    <row r="2099" ht="39.950000000000003" customHeight="1" x14ac:dyDescent="0.2"/>
    <row r="2100" ht="39.950000000000003" customHeight="1" x14ac:dyDescent="0.2"/>
    <row r="2101" ht="39.950000000000003" customHeight="1" x14ac:dyDescent="0.2"/>
    <row r="2102" ht="39.950000000000003" customHeight="1" x14ac:dyDescent="0.2"/>
    <row r="2103" ht="39.950000000000003" customHeight="1" x14ac:dyDescent="0.2"/>
    <row r="2104" ht="39.950000000000003" customHeight="1" x14ac:dyDescent="0.2"/>
    <row r="2105" ht="39.950000000000003" customHeight="1" x14ac:dyDescent="0.2"/>
    <row r="2106" ht="39.950000000000003" customHeight="1" x14ac:dyDescent="0.2"/>
    <row r="2107" ht="39.950000000000003" customHeight="1" x14ac:dyDescent="0.2"/>
    <row r="2108" ht="39.950000000000003" customHeight="1" x14ac:dyDescent="0.2"/>
    <row r="2109" ht="39.950000000000003" customHeight="1" x14ac:dyDescent="0.2"/>
    <row r="2110" ht="39.950000000000003" customHeight="1" x14ac:dyDescent="0.2"/>
    <row r="2111" ht="39.950000000000003" customHeight="1" x14ac:dyDescent="0.2"/>
    <row r="2112" ht="39.950000000000003" customHeight="1" x14ac:dyDescent="0.2"/>
    <row r="2113" ht="39.950000000000003" customHeight="1" x14ac:dyDescent="0.2"/>
    <row r="2114" ht="39.950000000000003" customHeight="1" x14ac:dyDescent="0.2"/>
    <row r="2115" ht="39.950000000000003" customHeight="1" x14ac:dyDescent="0.2"/>
    <row r="2116" ht="39.950000000000003" customHeight="1" x14ac:dyDescent="0.2"/>
    <row r="2117" ht="39.950000000000003" customHeight="1" x14ac:dyDescent="0.2"/>
    <row r="2118" ht="39.950000000000003" customHeight="1" x14ac:dyDescent="0.2"/>
    <row r="2119" ht="39.950000000000003" customHeight="1" x14ac:dyDescent="0.2"/>
    <row r="2120" ht="39.950000000000003" customHeight="1" x14ac:dyDescent="0.2"/>
    <row r="2121" ht="39.950000000000003" customHeight="1" x14ac:dyDescent="0.2"/>
    <row r="2122" ht="39.950000000000003" customHeight="1" x14ac:dyDescent="0.2"/>
    <row r="2123" ht="39.950000000000003" customHeight="1" x14ac:dyDescent="0.2"/>
    <row r="2124" ht="39.950000000000003" customHeight="1" x14ac:dyDescent="0.2"/>
    <row r="2125" ht="39.950000000000003" customHeight="1" x14ac:dyDescent="0.2"/>
    <row r="2126" ht="39.950000000000003" customHeight="1" x14ac:dyDescent="0.2"/>
    <row r="2127" ht="39.950000000000003" customHeight="1" x14ac:dyDescent="0.2"/>
    <row r="2128" ht="39.950000000000003" customHeight="1" x14ac:dyDescent="0.2"/>
    <row r="2129" ht="39.950000000000003" customHeight="1" x14ac:dyDescent="0.2"/>
    <row r="2130" ht="39.950000000000003" customHeight="1" x14ac:dyDescent="0.2"/>
    <row r="2131" ht="39.950000000000003" customHeight="1" x14ac:dyDescent="0.2"/>
    <row r="2132" ht="39.950000000000003" customHeight="1" x14ac:dyDescent="0.2"/>
    <row r="2133" ht="39.950000000000003" customHeight="1" x14ac:dyDescent="0.2"/>
    <row r="2134" ht="39.950000000000003" customHeight="1" x14ac:dyDescent="0.2"/>
    <row r="2135" ht="39.950000000000003" customHeight="1" x14ac:dyDescent="0.2"/>
    <row r="2136" ht="39.950000000000003" customHeight="1" x14ac:dyDescent="0.2"/>
    <row r="2137" ht="39.950000000000003" customHeight="1" x14ac:dyDescent="0.2"/>
    <row r="2138" ht="39.950000000000003" customHeight="1" x14ac:dyDescent="0.2"/>
    <row r="2139" ht="39.950000000000003" customHeight="1" x14ac:dyDescent="0.2"/>
    <row r="2140" ht="39.950000000000003" customHeight="1" x14ac:dyDescent="0.2"/>
    <row r="2141" ht="39.950000000000003" customHeight="1" x14ac:dyDescent="0.2"/>
    <row r="2142" ht="39.950000000000003" customHeight="1" x14ac:dyDescent="0.2"/>
    <row r="2143" ht="39.950000000000003" customHeight="1" x14ac:dyDescent="0.2"/>
    <row r="2144" ht="39.950000000000003" customHeight="1" x14ac:dyDescent="0.2"/>
    <row r="2145" ht="39.950000000000003" customHeight="1" x14ac:dyDescent="0.2"/>
    <row r="2146" ht="39.950000000000003" customHeight="1" x14ac:dyDescent="0.2"/>
    <row r="2147" ht="39.950000000000003" customHeight="1" x14ac:dyDescent="0.2"/>
    <row r="2148" ht="39.950000000000003" customHeight="1" x14ac:dyDescent="0.2"/>
    <row r="2149" ht="39.950000000000003" customHeight="1" x14ac:dyDescent="0.2"/>
    <row r="2150" ht="39.950000000000003" customHeight="1" x14ac:dyDescent="0.2"/>
    <row r="2151" ht="39.950000000000003" customHeight="1" x14ac:dyDescent="0.2"/>
    <row r="2152" ht="39.950000000000003" customHeight="1" x14ac:dyDescent="0.2"/>
    <row r="2153" ht="39.950000000000003" customHeight="1" x14ac:dyDescent="0.2"/>
    <row r="2154" ht="39.950000000000003" customHeight="1" x14ac:dyDescent="0.2"/>
    <row r="2155" ht="39.950000000000003" customHeight="1" x14ac:dyDescent="0.2"/>
    <row r="2156" ht="39.950000000000003" customHeight="1" x14ac:dyDescent="0.2"/>
    <row r="2157" ht="39.950000000000003" customHeight="1" x14ac:dyDescent="0.2"/>
    <row r="2158" ht="39.950000000000003" customHeight="1" x14ac:dyDescent="0.2"/>
    <row r="2159" ht="39.950000000000003" customHeight="1" x14ac:dyDescent="0.2"/>
    <row r="2160" ht="39.950000000000003" customHeight="1" x14ac:dyDescent="0.2"/>
    <row r="2161" ht="39.950000000000003" customHeight="1" x14ac:dyDescent="0.2"/>
    <row r="2162" ht="39.950000000000003" customHeight="1" x14ac:dyDescent="0.2"/>
    <row r="2163" ht="39.950000000000003" customHeight="1" x14ac:dyDescent="0.2"/>
    <row r="2164" ht="39.950000000000003" customHeight="1" x14ac:dyDescent="0.2"/>
    <row r="2165" ht="39.950000000000003" customHeight="1" x14ac:dyDescent="0.2"/>
    <row r="2166" ht="39.950000000000003" customHeight="1" x14ac:dyDescent="0.2"/>
    <row r="2167" ht="39.950000000000003" customHeight="1" x14ac:dyDescent="0.2"/>
    <row r="2168" ht="39.950000000000003" customHeight="1" x14ac:dyDescent="0.2"/>
    <row r="2169" ht="39.950000000000003" customHeight="1" x14ac:dyDescent="0.2"/>
    <row r="2170" ht="39.950000000000003" customHeight="1" x14ac:dyDescent="0.2"/>
    <row r="2171" ht="39.950000000000003" customHeight="1" x14ac:dyDescent="0.2"/>
    <row r="2172" ht="39.950000000000003" customHeight="1" x14ac:dyDescent="0.2"/>
    <row r="2173" ht="39.950000000000003" customHeight="1" x14ac:dyDescent="0.2"/>
    <row r="2174" ht="39.950000000000003" customHeight="1" x14ac:dyDescent="0.2"/>
    <row r="2175" ht="39.950000000000003" customHeight="1" x14ac:dyDescent="0.2"/>
    <row r="2176" ht="39.950000000000003" customHeight="1" x14ac:dyDescent="0.2"/>
    <row r="2177" ht="39.950000000000003" customHeight="1" x14ac:dyDescent="0.2"/>
    <row r="2178" ht="39.950000000000003" customHeight="1" x14ac:dyDescent="0.2"/>
    <row r="2179" ht="39.950000000000003" customHeight="1" x14ac:dyDescent="0.2"/>
    <row r="2180" ht="39.950000000000003" customHeight="1" x14ac:dyDescent="0.2"/>
    <row r="2181" ht="39.950000000000003" customHeight="1" x14ac:dyDescent="0.2"/>
    <row r="2182" ht="39.950000000000003" customHeight="1" x14ac:dyDescent="0.2"/>
    <row r="2183" ht="39.950000000000003" customHeight="1" x14ac:dyDescent="0.2"/>
    <row r="2184" ht="39.950000000000003" customHeight="1" x14ac:dyDescent="0.2"/>
    <row r="2185" ht="39.950000000000003" customHeight="1" x14ac:dyDescent="0.2"/>
    <row r="2186" ht="39.950000000000003" customHeight="1" x14ac:dyDescent="0.2"/>
    <row r="2187" ht="39.950000000000003" customHeight="1" x14ac:dyDescent="0.2"/>
    <row r="2188" ht="39.950000000000003" customHeight="1" x14ac:dyDescent="0.2"/>
    <row r="2189" ht="39.950000000000003" customHeight="1" x14ac:dyDescent="0.2"/>
    <row r="2190" ht="39.950000000000003" customHeight="1" x14ac:dyDescent="0.2"/>
    <row r="2191" ht="39.950000000000003" customHeight="1" x14ac:dyDescent="0.2"/>
    <row r="2192" ht="39.950000000000003" customHeight="1" x14ac:dyDescent="0.2"/>
    <row r="2193" ht="39.950000000000003" customHeight="1" x14ac:dyDescent="0.2"/>
    <row r="2194" ht="39.950000000000003" customHeight="1" x14ac:dyDescent="0.2"/>
    <row r="2195" ht="39.950000000000003" customHeight="1" x14ac:dyDescent="0.2"/>
    <row r="2196" ht="39.950000000000003" customHeight="1" x14ac:dyDescent="0.2"/>
    <row r="2197" ht="39.950000000000003" customHeight="1" x14ac:dyDescent="0.2"/>
    <row r="2198" ht="39.950000000000003" customHeight="1" x14ac:dyDescent="0.2"/>
    <row r="2199" ht="39.950000000000003" customHeight="1" x14ac:dyDescent="0.2"/>
    <row r="2200" ht="39.950000000000003" customHeight="1" x14ac:dyDescent="0.2"/>
    <row r="2201" ht="39.950000000000003" customHeight="1" x14ac:dyDescent="0.2"/>
    <row r="2202" ht="39.950000000000003" customHeight="1" x14ac:dyDescent="0.2"/>
    <row r="2203" ht="39.950000000000003" customHeight="1" x14ac:dyDescent="0.2"/>
    <row r="2204" ht="39.950000000000003" customHeight="1" x14ac:dyDescent="0.2"/>
    <row r="2205" ht="39.950000000000003" customHeight="1" x14ac:dyDescent="0.2"/>
    <row r="2206" ht="39.950000000000003" customHeight="1" x14ac:dyDescent="0.2"/>
    <row r="2207" ht="39.950000000000003" customHeight="1" x14ac:dyDescent="0.2"/>
    <row r="2208" ht="39.950000000000003" customHeight="1" x14ac:dyDescent="0.2"/>
    <row r="2209" ht="39.950000000000003" customHeight="1" x14ac:dyDescent="0.2"/>
    <row r="2210" ht="39.950000000000003" customHeight="1" x14ac:dyDescent="0.2"/>
    <row r="2211" ht="39.950000000000003" customHeight="1" x14ac:dyDescent="0.2"/>
    <row r="2212" ht="39.950000000000003" customHeight="1" x14ac:dyDescent="0.2"/>
    <row r="2213" ht="39.950000000000003" customHeight="1" x14ac:dyDescent="0.2"/>
    <row r="2214" ht="39.950000000000003" customHeight="1" x14ac:dyDescent="0.2"/>
    <row r="2215" ht="39.950000000000003" customHeight="1" x14ac:dyDescent="0.2"/>
    <row r="2216" ht="39.950000000000003" customHeight="1" x14ac:dyDescent="0.2"/>
    <row r="2217" ht="39.950000000000003" customHeight="1" x14ac:dyDescent="0.2"/>
    <row r="2218" ht="39.950000000000003" customHeight="1" x14ac:dyDescent="0.2"/>
    <row r="2219" ht="39.950000000000003" customHeight="1" x14ac:dyDescent="0.2"/>
    <row r="2220" ht="39.950000000000003" customHeight="1" x14ac:dyDescent="0.2"/>
    <row r="2221" ht="39.950000000000003" customHeight="1" x14ac:dyDescent="0.2"/>
    <row r="2222" ht="39.950000000000003" customHeight="1" x14ac:dyDescent="0.2"/>
    <row r="2223" ht="39.950000000000003" customHeight="1" x14ac:dyDescent="0.2"/>
    <row r="2224" ht="39.950000000000003" customHeight="1" x14ac:dyDescent="0.2"/>
    <row r="2225" ht="39.950000000000003" customHeight="1" x14ac:dyDescent="0.2"/>
    <row r="2226" ht="39.950000000000003" customHeight="1" x14ac:dyDescent="0.2"/>
    <row r="2227" ht="39.950000000000003" customHeight="1" x14ac:dyDescent="0.2"/>
    <row r="2228" ht="39.950000000000003" customHeight="1" x14ac:dyDescent="0.2"/>
    <row r="2229" ht="39.950000000000003" customHeight="1" x14ac:dyDescent="0.2"/>
    <row r="2230" ht="39.950000000000003" customHeight="1" x14ac:dyDescent="0.2"/>
    <row r="2231" ht="39.950000000000003" customHeight="1" x14ac:dyDescent="0.2"/>
    <row r="2232" ht="39.950000000000003" customHeight="1" x14ac:dyDescent="0.2"/>
    <row r="2233" ht="39.950000000000003" customHeight="1" x14ac:dyDescent="0.2"/>
    <row r="2234" ht="39.950000000000003" customHeight="1" x14ac:dyDescent="0.2"/>
    <row r="2235" ht="39.950000000000003" customHeight="1" x14ac:dyDescent="0.2"/>
    <row r="2236" ht="39.950000000000003" customHeight="1" x14ac:dyDescent="0.2"/>
    <row r="2237" ht="39.950000000000003" customHeight="1" x14ac:dyDescent="0.2"/>
    <row r="2238" ht="39.950000000000003" customHeight="1" x14ac:dyDescent="0.2"/>
    <row r="2239" ht="39.950000000000003" customHeight="1" x14ac:dyDescent="0.2"/>
    <row r="2240" ht="39.950000000000003" customHeight="1" x14ac:dyDescent="0.2"/>
    <row r="2241" ht="39.950000000000003" customHeight="1" x14ac:dyDescent="0.2"/>
    <row r="2242" ht="39.950000000000003" customHeight="1" x14ac:dyDescent="0.2"/>
    <row r="2243" ht="39.950000000000003" customHeight="1" x14ac:dyDescent="0.2"/>
    <row r="2244" ht="39.950000000000003" customHeight="1" x14ac:dyDescent="0.2"/>
    <row r="2245" ht="39.950000000000003" customHeight="1" x14ac:dyDescent="0.2"/>
    <row r="2246" ht="39.950000000000003" customHeight="1" x14ac:dyDescent="0.2"/>
    <row r="2247" ht="39.950000000000003" customHeight="1" x14ac:dyDescent="0.2"/>
    <row r="2248" ht="39.950000000000003" customHeight="1" x14ac:dyDescent="0.2"/>
    <row r="2249" ht="39.950000000000003" customHeight="1" x14ac:dyDescent="0.2"/>
    <row r="2250" ht="39.950000000000003" customHeight="1" x14ac:dyDescent="0.2"/>
    <row r="2251" ht="39.950000000000003" customHeight="1" x14ac:dyDescent="0.2"/>
    <row r="2252" ht="39.950000000000003" customHeight="1" x14ac:dyDescent="0.2"/>
    <row r="2253" ht="39.950000000000003" customHeight="1" x14ac:dyDescent="0.2"/>
    <row r="2254" ht="39.950000000000003" customHeight="1" x14ac:dyDescent="0.2"/>
    <row r="2255" ht="39.950000000000003" customHeight="1" x14ac:dyDescent="0.2"/>
    <row r="2256" ht="39.950000000000003" customHeight="1" x14ac:dyDescent="0.2"/>
    <row r="2257" ht="39.950000000000003" customHeight="1" x14ac:dyDescent="0.2"/>
    <row r="2258" ht="39.950000000000003" customHeight="1" x14ac:dyDescent="0.2"/>
    <row r="2259" ht="39.950000000000003" customHeight="1" x14ac:dyDescent="0.2"/>
    <row r="2260" ht="39.950000000000003" customHeight="1" x14ac:dyDescent="0.2"/>
    <row r="2261" ht="39.950000000000003" customHeight="1" x14ac:dyDescent="0.2"/>
    <row r="2262" ht="39.950000000000003" customHeight="1" x14ac:dyDescent="0.2"/>
    <row r="2263" ht="39.950000000000003" customHeight="1" x14ac:dyDescent="0.2"/>
    <row r="2264" ht="39.950000000000003" customHeight="1" x14ac:dyDescent="0.2"/>
    <row r="2265" ht="39.950000000000003" customHeight="1" x14ac:dyDescent="0.2"/>
    <row r="2266" ht="39.950000000000003" customHeight="1" x14ac:dyDescent="0.2"/>
    <row r="2267" ht="39.950000000000003" customHeight="1" x14ac:dyDescent="0.2"/>
    <row r="2268" ht="39.950000000000003" customHeight="1" x14ac:dyDescent="0.2"/>
    <row r="2269" ht="39.950000000000003" customHeight="1" x14ac:dyDescent="0.2"/>
    <row r="2270" ht="39.950000000000003" customHeight="1" x14ac:dyDescent="0.2"/>
    <row r="2271" ht="39.950000000000003" customHeight="1" x14ac:dyDescent="0.2"/>
    <row r="2272" ht="39.950000000000003" customHeight="1" x14ac:dyDescent="0.2"/>
    <row r="2273" ht="39.950000000000003" customHeight="1" x14ac:dyDescent="0.2"/>
    <row r="2274" ht="39.950000000000003" customHeight="1" x14ac:dyDescent="0.2"/>
    <row r="2275" ht="39.950000000000003" customHeight="1" x14ac:dyDescent="0.2"/>
    <row r="2276" ht="39.950000000000003" customHeight="1" x14ac:dyDescent="0.2"/>
    <row r="2277" ht="39.950000000000003" customHeight="1" x14ac:dyDescent="0.2"/>
    <row r="2278" ht="39.950000000000003" customHeight="1" x14ac:dyDescent="0.2"/>
    <row r="2279" ht="39.950000000000003" customHeight="1" x14ac:dyDescent="0.2"/>
    <row r="2280" ht="39.950000000000003" customHeight="1" x14ac:dyDescent="0.2"/>
    <row r="2281" ht="39.950000000000003" customHeight="1" x14ac:dyDescent="0.2"/>
    <row r="2282" ht="39.950000000000003" customHeight="1" x14ac:dyDescent="0.2"/>
    <row r="2283" ht="39.950000000000003" customHeight="1" x14ac:dyDescent="0.2"/>
    <row r="2284" ht="39.950000000000003" customHeight="1" x14ac:dyDescent="0.2"/>
    <row r="2285" ht="39.950000000000003" customHeight="1" x14ac:dyDescent="0.2"/>
    <row r="2286" ht="39.950000000000003" customHeight="1" x14ac:dyDescent="0.2"/>
    <row r="2287" ht="39.950000000000003" customHeight="1" x14ac:dyDescent="0.2"/>
    <row r="2288" ht="39.950000000000003" customHeight="1" x14ac:dyDescent="0.2"/>
    <row r="2289" ht="39.950000000000003" customHeight="1" x14ac:dyDescent="0.2"/>
    <row r="2290" ht="39.950000000000003" customHeight="1" x14ac:dyDescent="0.2"/>
    <row r="2291" ht="39.950000000000003" customHeight="1" x14ac:dyDescent="0.2"/>
    <row r="2292" ht="39.950000000000003" customHeight="1" x14ac:dyDescent="0.2"/>
    <row r="2293" ht="39.950000000000003" customHeight="1" x14ac:dyDescent="0.2"/>
    <row r="2294" ht="39.950000000000003" customHeight="1" x14ac:dyDescent="0.2"/>
    <row r="2295" ht="39.950000000000003" customHeight="1" x14ac:dyDescent="0.2"/>
    <row r="2296" ht="39.950000000000003" customHeight="1" x14ac:dyDescent="0.2"/>
    <row r="2297" ht="39.950000000000003" customHeight="1" x14ac:dyDescent="0.2"/>
    <row r="2298" ht="39.950000000000003" customHeight="1" x14ac:dyDescent="0.2"/>
    <row r="2299" ht="39.950000000000003" customHeight="1" x14ac:dyDescent="0.2"/>
    <row r="2300" ht="39.950000000000003" customHeight="1" x14ac:dyDescent="0.2"/>
    <row r="2301" ht="39.950000000000003" customHeight="1" x14ac:dyDescent="0.2"/>
    <row r="2302" ht="39.950000000000003" customHeight="1" x14ac:dyDescent="0.2"/>
    <row r="2303" ht="39.950000000000003" customHeight="1" x14ac:dyDescent="0.2"/>
    <row r="2304" ht="39.950000000000003" customHeight="1" x14ac:dyDescent="0.2"/>
    <row r="2305" ht="39.950000000000003" customHeight="1" x14ac:dyDescent="0.2"/>
    <row r="2306" ht="39.950000000000003" customHeight="1" x14ac:dyDescent="0.2"/>
    <row r="2307" ht="39.950000000000003" customHeight="1" x14ac:dyDescent="0.2"/>
    <row r="2308" ht="39.950000000000003" customHeight="1" x14ac:dyDescent="0.2"/>
    <row r="2309" ht="39.950000000000003" customHeight="1" x14ac:dyDescent="0.2"/>
    <row r="2310" ht="39.950000000000003" customHeight="1" x14ac:dyDescent="0.2"/>
    <row r="2311" ht="39.950000000000003" customHeight="1" x14ac:dyDescent="0.2"/>
    <row r="2312" ht="39.950000000000003" customHeight="1" x14ac:dyDescent="0.2"/>
    <row r="2313" ht="39.950000000000003" customHeight="1" x14ac:dyDescent="0.2"/>
    <row r="2314" ht="39.950000000000003" customHeight="1" x14ac:dyDescent="0.2"/>
    <row r="2315" ht="39.950000000000003" customHeight="1" x14ac:dyDescent="0.2"/>
    <row r="2316" ht="39.950000000000003" customHeight="1" x14ac:dyDescent="0.2"/>
    <row r="2317" ht="39.950000000000003" customHeight="1" x14ac:dyDescent="0.2"/>
    <row r="2318" ht="39.950000000000003" customHeight="1" x14ac:dyDescent="0.2"/>
    <row r="2319" ht="39.950000000000003" customHeight="1" x14ac:dyDescent="0.2"/>
    <row r="2320" ht="39.950000000000003" customHeight="1" x14ac:dyDescent="0.2"/>
    <row r="2321" ht="39.950000000000003" customHeight="1" x14ac:dyDescent="0.2"/>
    <row r="2322" ht="39.950000000000003" customHeight="1" x14ac:dyDescent="0.2"/>
    <row r="2323" ht="39.950000000000003" customHeight="1" x14ac:dyDescent="0.2"/>
    <row r="2324" ht="39.950000000000003" customHeight="1" x14ac:dyDescent="0.2"/>
    <row r="2325" ht="39.950000000000003" customHeight="1" x14ac:dyDescent="0.2"/>
    <row r="2326" ht="39.950000000000003" customHeight="1" x14ac:dyDescent="0.2"/>
    <row r="2327" ht="39.950000000000003" customHeight="1" x14ac:dyDescent="0.2"/>
    <row r="2328" ht="39.950000000000003" customHeight="1" x14ac:dyDescent="0.2"/>
    <row r="2329" ht="39.950000000000003" customHeight="1" x14ac:dyDescent="0.2"/>
    <row r="2330" ht="39.950000000000003" customHeight="1" x14ac:dyDescent="0.2"/>
    <row r="2331" ht="39.950000000000003" customHeight="1" x14ac:dyDescent="0.2"/>
    <row r="2332" ht="39.950000000000003" customHeight="1" x14ac:dyDescent="0.2"/>
    <row r="2333" ht="39.950000000000003" customHeight="1" x14ac:dyDescent="0.2"/>
    <row r="2334" ht="39.950000000000003" customHeight="1" x14ac:dyDescent="0.2"/>
    <row r="2335" ht="39.950000000000003" customHeight="1" x14ac:dyDescent="0.2"/>
    <row r="2336" ht="39.950000000000003" customHeight="1" x14ac:dyDescent="0.2"/>
    <row r="2337" ht="39.950000000000003" customHeight="1" x14ac:dyDescent="0.2"/>
    <row r="2338" ht="39.950000000000003" customHeight="1" x14ac:dyDescent="0.2"/>
    <row r="2339" ht="39.950000000000003" customHeight="1" x14ac:dyDescent="0.2"/>
    <row r="2340" ht="39.950000000000003" customHeight="1" x14ac:dyDescent="0.2"/>
    <row r="2341" ht="39.950000000000003" customHeight="1" x14ac:dyDescent="0.2"/>
    <row r="2342" ht="39.950000000000003" customHeight="1" x14ac:dyDescent="0.2"/>
    <row r="2343" ht="39.950000000000003" customHeight="1" x14ac:dyDescent="0.2"/>
    <row r="2344" ht="39.950000000000003" customHeight="1" x14ac:dyDescent="0.2"/>
    <row r="2345" ht="39.950000000000003" customHeight="1" x14ac:dyDescent="0.2"/>
    <row r="2346" ht="39.950000000000003" customHeight="1" x14ac:dyDescent="0.2"/>
    <row r="2347" ht="39.950000000000003" customHeight="1" x14ac:dyDescent="0.2"/>
    <row r="2348" ht="39.950000000000003" customHeight="1" x14ac:dyDescent="0.2"/>
    <row r="2349" ht="39.950000000000003" customHeight="1" x14ac:dyDescent="0.2"/>
    <row r="2350" ht="39.950000000000003" customHeight="1" x14ac:dyDescent="0.2"/>
    <row r="2351" ht="39.950000000000003" customHeight="1" x14ac:dyDescent="0.2"/>
    <row r="2352" ht="39.950000000000003" customHeight="1" x14ac:dyDescent="0.2"/>
    <row r="2353" ht="39.950000000000003" customHeight="1" x14ac:dyDescent="0.2"/>
    <row r="2354" ht="39.950000000000003" customHeight="1" x14ac:dyDescent="0.2"/>
    <row r="2355" ht="39.950000000000003" customHeight="1" x14ac:dyDescent="0.2"/>
    <row r="2356" ht="39.950000000000003" customHeight="1" x14ac:dyDescent="0.2"/>
    <row r="2357" ht="39.950000000000003" customHeight="1" x14ac:dyDescent="0.2"/>
    <row r="2358" ht="39.950000000000003" customHeight="1" x14ac:dyDescent="0.2"/>
    <row r="2359" ht="39.950000000000003" customHeight="1" x14ac:dyDescent="0.2"/>
    <row r="2360" ht="39.950000000000003" customHeight="1" x14ac:dyDescent="0.2"/>
    <row r="2361" ht="39.950000000000003" customHeight="1" x14ac:dyDescent="0.2"/>
    <row r="2362" ht="39.950000000000003" customHeight="1" x14ac:dyDescent="0.2"/>
    <row r="2363" ht="39.950000000000003" customHeight="1" x14ac:dyDescent="0.2"/>
    <row r="2364" ht="39.950000000000003" customHeight="1" x14ac:dyDescent="0.2"/>
    <row r="2365" ht="39.950000000000003" customHeight="1" x14ac:dyDescent="0.2"/>
    <row r="2366" ht="39.950000000000003" customHeight="1" x14ac:dyDescent="0.2"/>
    <row r="2367" ht="39.950000000000003" customHeight="1" x14ac:dyDescent="0.2"/>
    <row r="2368" ht="39.950000000000003" customHeight="1" x14ac:dyDescent="0.2"/>
    <row r="2369" ht="39.950000000000003" customHeight="1" x14ac:dyDescent="0.2"/>
    <row r="2370" ht="39.950000000000003" customHeight="1" x14ac:dyDescent="0.2"/>
    <row r="2371" ht="39.950000000000003" customHeight="1" x14ac:dyDescent="0.2"/>
    <row r="2372" ht="39.950000000000003" customHeight="1" x14ac:dyDescent="0.2"/>
    <row r="2373" ht="39.950000000000003" customHeight="1" x14ac:dyDescent="0.2"/>
    <row r="2374" ht="39.950000000000003" customHeight="1" x14ac:dyDescent="0.2"/>
    <row r="2375" ht="39.950000000000003" customHeight="1" x14ac:dyDescent="0.2"/>
    <row r="2376" ht="39.950000000000003" customHeight="1" x14ac:dyDescent="0.2"/>
    <row r="2377" ht="39.950000000000003" customHeight="1" x14ac:dyDescent="0.2"/>
    <row r="2378" ht="39.950000000000003" customHeight="1" x14ac:dyDescent="0.2"/>
    <row r="2379" ht="39.950000000000003" customHeight="1" x14ac:dyDescent="0.2"/>
    <row r="2380" ht="39.950000000000003" customHeight="1" x14ac:dyDescent="0.2"/>
    <row r="2381" ht="39.950000000000003" customHeight="1" x14ac:dyDescent="0.2"/>
    <row r="2382" ht="39.950000000000003" customHeight="1" x14ac:dyDescent="0.2"/>
    <row r="2383" ht="39.950000000000003" customHeight="1" x14ac:dyDescent="0.2"/>
    <row r="2384" ht="39.950000000000003" customHeight="1" x14ac:dyDescent="0.2"/>
    <row r="2385" ht="39.950000000000003" customHeight="1" x14ac:dyDescent="0.2"/>
    <row r="2386" ht="39.950000000000003" customHeight="1" x14ac:dyDescent="0.2"/>
    <row r="2387" ht="39.950000000000003" customHeight="1" x14ac:dyDescent="0.2"/>
    <row r="2388" ht="39.950000000000003" customHeight="1" x14ac:dyDescent="0.2"/>
    <row r="2389" ht="39.950000000000003" customHeight="1" x14ac:dyDescent="0.2"/>
    <row r="2390" ht="39.950000000000003" customHeight="1" x14ac:dyDescent="0.2"/>
    <row r="2391" ht="39.950000000000003" customHeight="1" x14ac:dyDescent="0.2"/>
    <row r="2392" ht="39.950000000000003" customHeight="1" x14ac:dyDescent="0.2"/>
    <row r="2393" ht="39.950000000000003" customHeight="1" x14ac:dyDescent="0.2"/>
    <row r="2394" ht="39.950000000000003" customHeight="1" x14ac:dyDescent="0.2"/>
    <row r="2395" ht="39.950000000000003" customHeight="1" x14ac:dyDescent="0.2"/>
    <row r="2396" ht="39.950000000000003" customHeight="1" x14ac:dyDescent="0.2"/>
    <row r="2397" ht="39.950000000000003" customHeight="1" x14ac:dyDescent="0.2"/>
    <row r="2398" ht="39.950000000000003" customHeight="1" x14ac:dyDescent="0.2"/>
    <row r="2399" ht="39.950000000000003" customHeight="1" x14ac:dyDescent="0.2"/>
    <row r="2400" ht="39.950000000000003" customHeight="1" x14ac:dyDescent="0.2"/>
    <row r="2401" ht="39.950000000000003" customHeight="1" x14ac:dyDescent="0.2"/>
    <row r="2402" ht="39.950000000000003" customHeight="1" x14ac:dyDescent="0.2"/>
    <row r="2403" ht="39.950000000000003" customHeight="1" x14ac:dyDescent="0.2"/>
    <row r="2404" ht="39.950000000000003" customHeight="1" x14ac:dyDescent="0.2"/>
    <row r="2405" ht="39.950000000000003" customHeight="1" x14ac:dyDescent="0.2"/>
    <row r="2406" ht="39.950000000000003" customHeight="1" x14ac:dyDescent="0.2"/>
    <row r="2407" ht="39.950000000000003" customHeight="1" x14ac:dyDescent="0.2"/>
    <row r="2408" ht="39.950000000000003" customHeight="1" x14ac:dyDescent="0.2"/>
    <row r="2409" ht="39.950000000000003" customHeight="1" x14ac:dyDescent="0.2"/>
    <row r="2410" ht="39.950000000000003" customHeight="1" x14ac:dyDescent="0.2"/>
    <row r="2411" ht="39.950000000000003" customHeight="1" x14ac:dyDescent="0.2"/>
    <row r="2412" ht="39.950000000000003" customHeight="1" x14ac:dyDescent="0.2"/>
    <row r="2413" ht="39.950000000000003" customHeight="1" x14ac:dyDescent="0.2"/>
    <row r="2414" ht="39.950000000000003" customHeight="1" x14ac:dyDescent="0.2"/>
    <row r="2415" ht="39.950000000000003" customHeight="1" x14ac:dyDescent="0.2"/>
    <row r="2416" ht="39.950000000000003" customHeight="1" x14ac:dyDescent="0.2"/>
    <row r="2417" ht="39.950000000000003" customHeight="1" x14ac:dyDescent="0.2"/>
    <row r="2418" ht="39.950000000000003" customHeight="1" x14ac:dyDescent="0.2"/>
    <row r="2419" ht="39.950000000000003" customHeight="1" x14ac:dyDescent="0.2"/>
    <row r="2420" ht="39.950000000000003" customHeight="1" x14ac:dyDescent="0.2"/>
    <row r="2421" ht="39.950000000000003" customHeight="1" x14ac:dyDescent="0.2"/>
    <row r="2422" ht="39.950000000000003" customHeight="1" x14ac:dyDescent="0.2"/>
    <row r="2423" ht="39.950000000000003" customHeight="1" x14ac:dyDescent="0.2"/>
    <row r="2424" ht="39.950000000000003" customHeight="1" x14ac:dyDescent="0.2"/>
    <row r="2425" ht="39.950000000000003" customHeight="1" x14ac:dyDescent="0.2"/>
    <row r="2426" ht="39.950000000000003" customHeight="1" x14ac:dyDescent="0.2"/>
    <row r="2427" ht="39.950000000000003" customHeight="1" x14ac:dyDescent="0.2"/>
    <row r="2428" ht="39.950000000000003" customHeight="1" x14ac:dyDescent="0.2"/>
    <row r="2429" ht="39.950000000000003" customHeight="1" x14ac:dyDescent="0.2"/>
    <row r="2430" ht="39.950000000000003" customHeight="1" x14ac:dyDescent="0.2"/>
    <row r="2431" ht="39.950000000000003" customHeight="1" x14ac:dyDescent="0.2"/>
    <row r="2432" ht="39.950000000000003" customHeight="1" x14ac:dyDescent="0.2"/>
    <row r="2433" ht="39.950000000000003" customHeight="1" x14ac:dyDescent="0.2"/>
    <row r="2434" ht="39.950000000000003" customHeight="1" x14ac:dyDescent="0.2"/>
    <row r="2435" ht="39.950000000000003" customHeight="1" x14ac:dyDescent="0.2"/>
    <row r="2436" ht="39.950000000000003" customHeight="1" x14ac:dyDescent="0.2"/>
    <row r="2437" ht="39.950000000000003" customHeight="1" x14ac:dyDescent="0.2"/>
    <row r="2438" ht="39.950000000000003" customHeight="1" x14ac:dyDescent="0.2"/>
    <row r="2439" ht="39.950000000000003" customHeight="1" x14ac:dyDescent="0.2"/>
    <row r="2440" ht="39.950000000000003" customHeight="1" x14ac:dyDescent="0.2"/>
    <row r="2441" ht="39.950000000000003" customHeight="1" x14ac:dyDescent="0.2"/>
    <row r="2442" ht="39.950000000000003" customHeight="1" x14ac:dyDescent="0.2"/>
    <row r="2443" ht="39.950000000000003" customHeight="1" x14ac:dyDescent="0.2"/>
    <row r="2444" ht="39.950000000000003" customHeight="1" x14ac:dyDescent="0.2"/>
    <row r="2445" ht="39.950000000000003" customHeight="1" x14ac:dyDescent="0.2"/>
    <row r="2446" ht="39.950000000000003" customHeight="1" x14ac:dyDescent="0.2"/>
    <row r="2447" ht="39.950000000000003" customHeight="1" x14ac:dyDescent="0.2"/>
    <row r="2448" ht="39.950000000000003" customHeight="1" x14ac:dyDescent="0.2"/>
    <row r="2449" ht="39.950000000000003" customHeight="1" x14ac:dyDescent="0.2"/>
    <row r="2450" ht="39.950000000000003" customHeight="1" x14ac:dyDescent="0.2"/>
    <row r="2451" ht="39.950000000000003" customHeight="1" x14ac:dyDescent="0.2"/>
    <row r="2452" ht="39.950000000000003" customHeight="1" x14ac:dyDescent="0.2"/>
    <row r="2453" ht="39.950000000000003" customHeight="1" x14ac:dyDescent="0.2"/>
    <row r="2454" ht="39.950000000000003" customHeight="1" x14ac:dyDescent="0.2"/>
    <row r="2455" ht="39.950000000000003" customHeight="1" x14ac:dyDescent="0.2"/>
    <row r="2456" ht="39.950000000000003" customHeight="1" x14ac:dyDescent="0.2"/>
    <row r="2457" ht="39.950000000000003" customHeight="1" x14ac:dyDescent="0.2"/>
    <row r="2458" ht="39.950000000000003" customHeight="1" x14ac:dyDescent="0.2"/>
    <row r="2459" ht="39.950000000000003" customHeight="1" x14ac:dyDescent="0.2"/>
    <row r="2460" ht="39.950000000000003" customHeight="1" x14ac:dyDescent="0.2"/>
    <row r="2461" ht="39.950000000000003" customHeight="1" x14ac:dyDescent="0.2"/>
    <row r="2462" ht="39.950000000000003" customHeight="1" x14ac:dyDescent="0.2"/>
    <row r="2463" ht="39.950000000000003" customHeight="1" x14ac:dyDescent="0.2"/>
    <row r="2464" ht="39.950000000000003" customHeight="1" x14ac:dyDescent="0.2"/>
    <row r="2465" ht="39.950000000000003" customHeight="1" x14ac:dyDescent="0.2"/>
    <row r="2466" ht="39.950000000000003" customHeight="1" x14ac:dyDescent="0.2"/>
    <row r="2467" ht="39.950000000000003" customHeight="1" x14ac:dyDescent="0.2"/>
    <row r="2468" ht="39.950000000000003" customHeight="1" x14ac:dyDescent="0.2"/>
    <row r="2469" ht="39.950000000000003" customHeight="1" x14ac:dyDescent="0.2"/>
    <row r="2470" ht="39.950000000000003" customHeight="1" x14ac:dyDescent="0.2"/>
    <row r="2471" ht="39.950000000000003" customHeight="1" x14ac:dyDescent="0.2"/>
    <row r="2472" ht="39.950000000000003" customHeight="1" x14ac:dyDescent="0.2"/>
    <row r="2473" ht="39.950000000000003" customHeight="1" x14ac:dyDescent="0.2"/>
    <row r="2474" ht="39.950000000000003" customHeight="1" x14ac:dyDescent="0.2"/>
    <row r="2475" ht="39.950000000000003" customHeight="1" x14ac:dyDescent="0.2"/>
    <row r="2476" ht="39.950000000000003" customHeight="1" x14ac:dyDescent="0.2"/>
    <row r="2477" ht="39.950000000000003" customHeight="1" x14ac:dyDescent="0.2"/>
    <row r="2478" ht="39.950000000000003" customHeight="1" x14ac:dyDescent="0.2"/>
    <row r="2479" ht="39.950000000000003" customHeight="1" x14ac:dyDescent="0.2"/>
    <row r="2480" ht="39.950000000000003" customHeight="1" x14ac:dyDescent="0.2"/>
    <row r="2481" ht="39.950000000000003" customHeight="1" x14ac:dyDescent="0.2"/>
    <row r="2482" ht="39.950000000000003" customHeight="1" x14ac:dyDescent="0.2"/>
    <row r="2483" ht="39.950000000000003" customHeight="1" x14ac:dyDescent="0.2"/>
    <row r="2484" ht="39.950000000000003" customHeight="1" x14ac:dyDescent="0.2"/>
    <row r="2485" ht="39.950000000000003" customHeight="1" x14ac:dyDescent="0.2"/>
    <row r="2486" ht="39.950000000000003" customHeight="1" x14ac:dyDescent="0.2"/>
    <row r="2487" ht="39.950000000000003" customHeight="1" x14ac:dyDescent="0.2"/>
    <row r="2488" ht="39.950000000000003" customHeight="1" x14ac:dyDescent="0.2"/>
    <row r="2489" ht="39.950000000000003" customHeight="1" x14ac:dyDescent="0.2"/>
    <row r="2490" ht="39.950000000000003" customHeight="1" x14ac:dyDescent="0.2"/>
    <row r="2491" ht="39.950000000000003" customHeight="1" x14ac:dyDescent="0.2"/>
    <row r="2492" ht="39.950000000000003" customHeight="1" x14ac:dyDescent="0.2"/>
    <row r="2493" ht="39.950000000000003" customHeight="1" x14ac:dyDescent="0.2"/>
    <row r="2494" ht="39.950000000000003" customHeight="1" x14ac:dyDescent="0.2"/>
    <row r="2495" ht="39.950000000000003" customHeight="1" x14ac:dyDescent="0.2"/>
    <row r="2496" ht="39.950000000000003" customHeight="1" x14ac:dyDescent="0.2"/>
    <row r="2497" ht="39.950000000000003" customHeight="1" x14ac:dyDescent="0.2"/>
    <row r="2498" ht="39.950000000000003" customHeight="1" x14ac:dyDescent="0.2"/>
    <row r="2499" ht="39.950000000000003" customHeight="1" x14ac:dyDescent="0.2"/>
    <row r="2500" ht="39.950000000000003" customHeight="1" x14ac:dyDescent="0.2"/>
    <row r="2501" ht="39.950000000000003" customHeight="1" x14ac:dyDescent="0.2"/>
    <row r="2502" ht="39.950000000000003" customHeight="1" x14ac:dyDescent="0.2"/>
    <row r="2503" ht="39.950000000000003" customHeight="1" x14ac:dyDescent="0.2"/>
    <row r="2504" ht="39.950000000000003" customHeight="1" x14ac:dyDescent="0.2"/>
    <row r="2505" ht="39.950000000000003" customHeight="1" x14ac:dyDescent="0.2"/>
    <row r="2506" ht="39.950000000000003" customHeight="1" x14ac:dyDescent="0.2"/>
    <row r="2507" ht="39.950000000000003" customHeight="1" x14ac:dyDescent="0.2"/>
    <row r="2508" ht="39.950000000000003" customHeight="1" x14ac:dyDescent="0.2"/>
    <row r="2509" ht="39.950000000000003" customHeight="1" x14ac:dyDescent="0.2"/>
    <row r="2510" ht="39.950000000000003" customHeight="1" x14ac:dyDescent="0.2"/>
    <row r="2511" ht="39.950000000000003" customHeight="1" x14ac:dyDescent="0.2"/>
    <row r="2512" ht="39.950000000000003" customHeight="1" x14ac:dyDescent="0.2"/>
    <row r="2513" ht="39.950000000000003" customHeight="1" x14ac:dyDescent="0.2"/>
    <row r="2514" ht="39.950000000000003" customHeight="1" x14ac:dyDescent="0.2"/>
    <row r="2515" ht="39.950000000000003" customHeight="1" x14ac:dyDescent="0.2"/>
    <row r="2516" ht="39.950000000000003" customHeight="1" x14ac:dyDescent="0.2"/>
    <row r="2517" ht="39.950000000000003" customHeight="1" x14ac:dyDescent="0.2"/>
    <row r="2518" ht="39.950000000000003" customHeight="1" x14ac:dyDescent="0.2"/>
    <row r="2519" ht="39.950000000000003" customHeight="1" x14ac:dyDescent="0.2"/>
    <row r="2520" ht="39.950000000000003" customHeight="1" x14ac:dyDescent="0.2"/>
    <row r="2521" ht="39.950000000000003" customHeight="1" x14ac:dyDescent="0.2"/>
    <row r="2522" ht="39.950000000000003" customHeight="1" x14ac:dyDescent="0.2"/>
    <row r="2523" ht="39.950000000000003" customHeight="1" x14ac:dyDescent="0.2"/>
    <row r="2524" ht="39.950000000000003" customHeight="1" x14ac:dyDescent="0.2"/>
    <row r="2525" ht="39.950000000000003" customHeight="1" x14ac:dyDescent="0.2"/>
    <row r="2526" ht="39.950000000000003" customHeight="1" x14ac:dyDescent="0.2"/>
    <row r="2527" ht="39.950000000000003" customHeight="1" x14ac:dyDescent="0.2"/>
    <row r="2528" ht="39.950000000000003" customHeight="1" x14ac:dyDescent="0.2"/>
    <row r="2529" ht="39.950000000000003" customHeight="1" x14ac:dyDescent="0.2"/>
    <row r="2530" ht="39.950000000000003" customHeight="1" x14ac:dyDescent="0.2"/>
    <row r="2531" ht="39.950000000000003" customHeight="1" x14ac:dyDescent="0.2"/>
    <row r="2532" ht="39.950000000000003" customHeight="1" x14ac:dyDescent="0.2"/>
    <row r="2533" ht="39.950000000000003" customHeight="1" x14ac:dyDescent="0.2"/>
    <row r="2534" ht="39.950000000000003" customHeight="1" x14ac:dyDescent="0.2"/>
    <row r="2535" ht="39.950000000000003" customHeight="1" x14ac:dyDescent="0.2"/>
    <row r="2536" ht="39.950000000000003" customHeight="1" x14ac:dyDescent="0.2"/>
    <row r="2537" ht="39.950000000000003" customHeight="1" x14ac:dyDescent="0.2"/>
    <row r="2538" ht="39.950000000000003" customHeight="1" x14ac:dyDescent="0.2"/>
    <row r="2539" ht="39.950000000000003" customHeight="1" x14ac:dyDescent="0.2"/>
    <row r="2540" ht="39.950000000000003" customHeight="1" x14ac:dyDescent="0.2"/>
    <row r="2541" ht="39.950000000000003" customHeight="1" x14ac:dyDescent="0.2"/>
    <row r="2542" ht="39.950000000000003" customHeight="1" x14ac:dyDescent="0.2"/>
    <row r="2543" ht="39.950000000000003" customHeight="1" x14ac:dyDescent="0.2"/>
    <row r="2544" ht="39.950000000000003" customHeight="1" x14ac:dyDescent="0.2"/>
    <row r="2545" ht="39.950000000000003" customHeight="1" x14ac:dyDescent="0.2"/>
    <row r="2546" ht="39.950000000000003" customHeight="1" x14ac:dyDescent="0.2"/>
    <row r="2547" ht="39.950000000000003" customHeight="1" x14ac:dyDescent="0.2"/>
    <row r="2548" ht="39.950000000000003" customHeight="1" x14ac:dyDescent="0.2"/>
    <row r="2549" ht="39.950000000000003" customHeight="1" x14ac:dyDescent="0.2"/>
    <row r="2550" ht="39.950000000000003" customHeight="1" x14ac:dyDescent="0.2"/>
    <row r="2551" ht="39.950000000000003" customHeight="1" x14ac:dyDescent="0.2"/>
    <row r="2552" ht="39.950000000000003" customHeight="1" x14ac:dyDescent="0.2"/>
    <row r="2553" ht="39.950000000000003" customHeight="1" x14ac:dyDescent="0.2"/>
    <row r="2554" ht="39.950000000000003" customHeight="1" x14ac:dyDescent="0.2"/>
    <row r="2555" ht="39.950000000000003" customHeight="1" x14ac:dyDescent="0.2"/>
    <row r="2556" ht="39.950000000000003" customHeight="1" x14ac:dyDescent="0.2"/>
    <row r="2557" ht="39.950000000000003" customHeight="1" x14ac:dyDescent="0.2"/>
    <row r="2558" ht="39.950000000000003" customHeight="1" x14ac:dyDescent="0.2"/>
    <row r="2559" ht="39.950000000000003" customHeight="1" x14ac:dyDescent="0.2"/>
    <row r="2560" ht="39.950000000000003" customHeight="1" x14ac:dyDescent="0.2"/>
    <row r="2561" ht="39.950000000000003" customHeight="1" x14ac:dyDescent="0.2"/>
    <row r="2562" ht="39.950000000000003" customHeight="1" x14ac:dyDescent="0.2"/>
    <row r="2563" ht="39.950000000000003" customHeight="1" x14ac:dyDescent="0.2"/>
    <row r="2564" ht="39.950000000000003" customHeight="1" x14ac:dyDescent="0.2"/>
    <row r="2565" ht="39.950000000000003" customHeight="1" x14ac:dyDescent="0.2"/>
    <row r="2566" ht="39.950000000000003" customHeight="1" x14ac:dyDescent="0.2"/>
    <row r="2567" ht="39.950000000000003" customHeight="1" x14ac:dyDescent="0.2"/>
    <row r="2568" ht="39.950000000000003" customHeight="1" x14ac:dyDescent="0.2"/>
    <row r="2569" ht="39.950000000000003" customHeight="1" x14ac:dyDescent="0.2"/>
    <row r="2570" ht="39.950000000000003" customHeight="1" x14ac:dyDescent="0.2"/>
    <row r="2571" ht="39.950000000000003" customHeight="1" x14ac:dyDescent="0.2"/>
    <row r="2572" ht="39.950000000000003" customHeight="1" x14ac:dyDescent="0.2"/>
    <row r="2573" ht="39.950000000000003" customHeight="1" x14ac:dyDescent="0.2"/>
    <row r="2574" ht="39.950000000000003" customHeight="1" x14ac:dyDescent="0.2"/>
    <row r="2575" ht="39.950000000000003" customHeight="1" x14ac:dyDescent="0.2"/>
    <row r="2576" ht="39.950000000000003" customHeight="1" x14ac:dyDescent="0.2"/>
    <row r="2577" ht="39.950000000000003" customHeight="1" x14ac:dyDescent="0.2"/>
    <row r="2578" ht="39.950000000000003" customHeight="1" x14ac:dyDescent="0.2"/>
    <row r="2579" ht="39.950000000000003" customHeight="1" x14ac:dyDescent="0.2"/>
    <row r="2580" ht="39.950000000000003" customHeight="1" x14ac:dyDescent="0.2"/>
    <row r="2581" ht="39.950000000000003" customHeight="1" x14ac:dyDescent="0.2"/>
    <row r="2582" ht="39.950000000000003" customHeight="1" x14ac:dyDescent="0.2"/>
    <row r="2583" ht="39.950000000000003" customHeight="1" x14ac:dyDescent="0.2"/>
    <row r="2584" ht="39.950000000000003" customHeight="1" x14ac:dyDescent="0.2"/>
    <row r="2585" ht="39.950000000000003" customHeight="1" x14ac:dyDescent="0.2"/>
    <row r="2586" ht="39.950000000000003" customHeight="1" x14ac:dyDescent="0.2"/>
    <row r="2587" ht="39.950000000000003" customHeight="1" x14ac:dyDescent="0.2"/>
    <row r="2588" ht="39.950000000000003" customHeight="1" x14ac:dyDescent="0.2"/>
    <row r="2589" ht="39.950000000000003" customHeight="1" x14ac:dyDescent="0.2"/>
    <row r="2590" ht="39.950000000000003" customHeight="1" x14ac:dyDescent="0.2"/>
    <row r="2591" ht="39.950000000000003" customHeight="1" x14ac:dyDescent="0.2"/>
    <row r="2592" ht="39.950000000000003" customHeight="1" x14ac:dyDescent="0.2"/>
    <row r="2593" ht="39.950000000000003" customHeight="1" x14ac:dyDescent="0.2"/>
    <row r="2594" ht="39.950000000000003" customHeight="1" x14ac:dyDescent="0.2"/>
    <row r="2595" ht="39.950000000000003" customHeight="1" x14ac:dyDescent="0.2"/>
    <row r="2596" ht="39.950000000000003" customHeight="1" x14ac:dyDescent="0.2"/>
    <row r="2597" ht="39.950000000000003" customHeight="1" x14ac:dyDescent="0.2"/>
    <row r="2598" ht="39.950000000000003" customHeight="1" x14ac:dyDescent="0.2"/>
    <row r="2599" ht="39.950000000000003" customHeight="1" x14ac:dyDescent="0.2"/>
    <row r="2600" ht="39.950000000000003" customHeight="1" x14ac:dyDescent="0.2"/>
    <row r="2601" ht="39.950000000000003" customHeight="1" x14ac:dyDescent="0.2"/>
    <row r="2602" ht="39.950000000000003" customHeight="1" x14ac:dyDescent="0.2"/>
    <row r="2603" ht="39.950000000000003" customHeight="1" x14ac:dyDescent="0.2"/>
    <row r="2604" ht="39.950000000000003" customHeight="1" x14ac:dyDescent="0.2"/>
    <row r="2605" ht="39.950000000000003" customHeight="1" x14ac:dyDescent="0.2"/>
    <row r="2606" ht="39.950000000000003" customHeight="1" x14ac:dyDescent="0.2"/>
    <row r="2607" ht="39.950000000000003" customHeight="1" x14ac:dyDescent="0.2"/>
    <row r="2608" ht="39.950000000000003" customHeight="1" x14ac:dyDescent="0.2"/>
    <row r="2609" ht="39.950000000000003" customHeight="1" x14ac:dyDescent="0.2"/>
    <row r="2610" ht="39.950000000000003" customHeight="1" x14ac:dyDescent="0.2"/>
    <row r="2611" ht="39.950000000000003" customHeight="1" x14ac:dyDescent="0.2"/>
    <row r="2612" ht="39.950000000000003" customHeight="1" x14ac:dyDescent="0.2"/>
    <row r="2613" ht="39.950000000000003" customHeight="1" x14ac:dyDescent="0.2"/>
    <row r="2614" ht="39.950000000000003" customHeight="1" x14ac:dyDescent="0.2"/>
    <row r="2615" ht="39.950000000000003" customHeight="1" x14ac:dyDescent="0.2"/>
    <row r="2616" ht="39.950000000000003" customHeight="1" x14ac:dyDescent="0.2"/>
    <row r="2617" ht="39.950000000000003" customHeight="1" x14ac:dyDescent="0.2"/>
    <row r="2618" ht="39.950000000000003" customHeight="1" x14ac:dyDescent="0.2"/>
    <row r="2619" ht="39.950000000000003" customHeight="1" x14ac:dyDescent="0.2"/>
    <row r="2620" ht="39.950000000000003" customHeight="1" x14ac:dyDescent="0.2"/>
    <row r="2621" ht="39.950000000000003" customHeight="1" x14ac:dyDescent="0.2"/>
    <row r="2622" ht="39.950000000000003" customHeight="1" x14ac:dyDescent="0.2"/>
    <row r="2623" ht="39.950000000000003" customHeight="1" x14ac:dyDescent="0.2"/>
    <row r="2624" ht="39.950000000000003" customHeight="1" x14ac:dyDescent="0.2"/>
    <row r="2625" ht="39.950000000000003" customHeight="1" x14ac:dyDescent="0.2"/>
    <row r="2626" ht="39.950000000000003" customHeight="1" x14ac:dyDescent="0.2"/>
    <row r="2627" ht="39.950000000000003" customHeight="1" x14ac:dyDescent="0.2"/>
    <row r="2628" ht="39.950000000000003" customHeight="1" x14ac:dyDescent="0.2"/>
    <row r="2629" ht="39.950000000000003" customHeight="1" x14ac:dyDescent="0.2"/>
    <row r="2630" ht="39.950000000000003" customHeight="1" x14ac:dyDescent="0.2"/>
    <row r="2631" ht="39.950000000000003" customHeight="1" x14ac:dyDescent="0.2"/>
    <row r="2632" ht="39.950000000000003" customHeight="1" x14ac:dyDescent="0.2"/>
    <row r="2633" ht="39.950000000000003" customHeight="1" x14ac:dyDescent="0.2"/>
    <row r="2634" ht="39.950000000000003" customHeight="1" x14ac:dyDescent="0.2"/>
    <row r="2635" ht="39.950000000000003" customHeight="1" x14ac:dyDescent="0.2"/>
    <row r="2636" ht="39.950000000000003" customHeight="1" x14ac:dyDescent="0.2"/>
    <row r="2637" ht="39.950000000000003" customHeight="1" x14ac:dyDescent="0.2"/>
    <row r="2638" ht="39.950000000000003" customHeight="1" x14ac:dyDescent="0.2"/>
    <row r="2639" ht="39.950000000000003" customHeight="1" x14ac:dyDescent="0.2"/>
    <row r="2640" ht="39.950000000000003" customHeight="1" x14ac:dyDescent="0.2"/>
    <row r="2641" ht="39.950000000000003" customHeight="1" x14ac:dyDescent="0.2"/>
    <row r="2642" ht="39.950000000000003" customHeight="1" x14ac:dyDescent="0.2"/>
    <row r="2643" ht="39.950000000000003" customHeight="1" x14ac:dyDescent="0.2"/>
    <row r="2644" ht="39.950000000000003" customHeight="1" x14ac:dyDescent="0.2"/>
    <row r="2645" ht="39.950000000000003" customHeight="1" x14ac:dyDescent="0.2"/>
    <row r="2646" ht="39.950000000000003" customHeight="1" x14ac:dyDescent="0.2"/>
    <row r="2647" ht="39.950000000000003" customHeight="1" x14ac:dyDescent="0.2"/>
    <row r="2648" ht="39.950000000000003" customHeight="1" x14ac:dyDescent="0.2"/>
    <row r="2649" ht="39.950000000000003" customHeight="1" x14ac:dyDescent="0.2"/>
    <row r="2650" ht="39.950000000000003" customHeight="1" x14ac:dyDescent="0.2"/>
    <row r="2651" ht="39.950000000000003" customHeight="1" x14ac:dyDescent="0.2"/>
    <row r="2652" ht="39.950000000000003" customHeight="1" x14ac:dyDescent="0.2"/>
    <row r="2653" ht="39.950000000000003" customHeight="1" x14ac:dyDescent="0.2"/>
    <row r="2654" ht="39.950000000000003" customHeight="1" x14ac:dyDescent="0.2"/>
    <row r="2655" ht="39.950000000000003" customHeight="1" x14ac:dyDescent="0.2"/>
    <row r="2656" ht="39.950000000000003" customHeight="1" x14ac:dyDescent="0.2"/>
    <row r="2657" ht="39.950000000000003" customHeight="1" x14ac:dyDescent="0.2"/>
    <row r="2658" ht="39.950000000000003" customHeight="1" x14ac:dyDescent="0.2"/>
    <row r="2659" ht="39.950000000000003" customHeight="1" x14ac:dyDescent="0.2"/>
    <row r="2660" ht="39.950000000000003" customHeight="1" x14ac:dyDescent="0.2"/>
    <row r="2661" ht="39.950000000000003" customHeight="1" x14ac:dyDescent="0.2"/>
    <row r="2662" ht="39.950000000000003" customHeight="1" x14ac:dyDescent="0.2"/>
    <row r="2663" ht="39.950000000000003" customHeight="1" x14ac:dyDescent="0.2"/>
    <row r="2664" ht="39.950000000000003" customHeight="1" x14ac:dyDescent="0.2"/>
    <row r="2665" ht="39.950000000000003" customHeight="1" x14ac:dyDescent="0.2"/>
    <row r="2666" ht="39.950000000000003" customHeight="1" x14ac:dyDescent="0.2"/>
    <row r="2667" ht="39.950000000000003" customHeight="1" x14ac:dyDescent="0.2"/>
    <row r="2668" ht="39.950000000000003" customHeight="1" x14ac:dyDescent="0.2"/>
    <row r="2669" ht="39.950000000000003" customHeight="1" x14ac:dyDescent="0.2"/>
    <row r="2670" ht="39.950000000000003" customHeight="1" x14ac:dyDescent="0.2"/>
    <row r="2671" ht="39.950000000000003" customHeight="1" x14ac:dyDescent="0.2"/>
    <row r="2672" ht="39.950000000000003" customHeight="1" x14ac:dyDescent="0.2"/>
    <row r="2673" ht="39.950000000000003" customHeight="1" x14ac:dyDescent="0.2"/>
    <row r="2674" ht="39.950000000000003" customHeight="1" x14ac:dyDescent="0.2"/>
    <row r="2675" ht="39.950000000000003" customHeight="1" x14ac:dyDescent="0.2"/>
    <row r="2676" ht="39.950000000000003" customHeight="1" x14ac:dyDescent="0.2"/>
    <row r="2677" ht="39.950000000000003" customHeight="1" x14ac:dyDescent="0.2"/>
    <row r="2678" ht="39.950000000000003" customHeight="1" x14ac:dyDescent="0.2"/>
    <row r="2679" ht="39.950000000000003" customHeight="1" x14ac:dyDescent="0.2"/>
    <row r="2680" ht="39.950000000000003" customHeight="1" x14ac:dyDescent="0.2"/>
    <row r="2681" ht="39.950000000000003" customHeight="1" x14ac:dyDescent="0.2"/>
    <row r="2682" ht="39.950000000000003" customHeight="1" x14ac:dyDescent="0.2"/>
    <row r="2683" ht="39.950000000000003" customHeight="1" x14ac:dyDescent="0.2"/>
    <row r="2684" ht="39.950000000000003" customHeight="1" x14ac:dyDescent="0.2"/>
    <row r="2685" ht="39.950000000000003" customHeight="1" x14ac:dyDescent="0.2"/>
    <row r="2686" ht="39.950000000000003" customHeight="1" x14ac:dyDescent="0.2"/>
    <row r="2687" ht="39.950000000000003" customHeight="1" x14ac:dyDescent="0.2"/>
    <row r="2688" ht="39.950000000000003" customHeight="1" x14ac:dyDescent="0.2"/>
    <row r="2689" ht="39.950000000000003" customHeight="1" x14ac:dyDescent="0.2"/>
    <row r="2690" ht="39.950000000000003" customHeight="1" x14ac:dyDescent="0.2"/>
    <row r="2691" ht="39.950000000000003" customHeight="1" x14ac:dyDescent="0.2"/>
    <row r="2692" ht="39.950000000000003" customHeight="1" x14ac:dyDescent="0.2"/>
    <row r="2693" ht="39.950000000000003" customHeight="1" x14ac:dyDescent="0.2"/>
    <row r="2694" ht="39.950000000000003" customHeight="1" x14ac:dyDescent="0.2"/>
    <row r="2695" ht="39.950000000000003" customHeight="1" x14ac:dyDescent="0.2"/>
    <row r="2696" ht="39.950000000000003" customHeight="1" x14ac:dyDescent="0.2"/>
    <row r="2697" ht="39.950000000000003" customHeight="1" x14ac:dyDescent="0.2"/>
    <row r="2698" ht="39.950000000000003" customHeight="1" x14ac:dyDescent="0.2"/>
    <row r="2699" ht="39.950000000000003" customHeight="1" x14ac:dyDescent="0.2"/>
    <row r="2700" ht="39.950000000000003" customHeight="1" x14ac:dyDescent="0.2"/>
    <row r="2701" ht="39.950000000000003" customHeight="1" x14ac:dyDescent="0.2"/>
    <row r="2702" ht="39.950000000000003" customHeight="1" x14ac:dyDescent="0.2"/>
    <row r="2703" ht="39.950000000000003" customHeight="1" x14ac:dyDescent="0.2"/>
    <row r="2704" ht="39.950000000000003" customHeight="1" x14ac:dyDescent="0.2"/>
    <row r="2705" ht="39.950000000000003" customHeight="1" x14ac:dyDescent="0.2"/>
    <row r="2706" ht="39.950000000000003" customHeight="1" x14ac:dyDescent="0.2"/>
    <row r="2707" ht="39.950000000000003" customHeight="1" x14ac:dyDescent="0.2"/>
    <row r="2708" ht="39.950000000000003" customHeight="1" x14ac:dyDescent="0.2"/>
    <row r="2709" ht="39.950000000000003" customHeight="1" x14ac:dyDescent="0.2"/>
    <row r="2710" ht="39.950000000000003" customHeight="1" x14ac:dyDescent="0.2"/>
    <row r="2711" ht="39.950000000000003" customHeight="1" x14ac:dyDescent="0.2"/>
    <row r="2712" ht="39.950000000000003" customHeight="1" x14ac:dyDescent="0.2"/>
    <row r="2713" ht="39.950000000000003" customHeight="1" x14ac:dyDescent="0.2"/>
    <row r="2714" ht="39.950000000000003" customHeight="1" x14ac:dyDescent="0.2"/>
    <row r="2715" ht="39.950000000000003" customHeight="1" x14ac:dyDescent="0.2"/>
    <row r="2716" ht="39.950000000000003" customHeight="1" x14ac:dyDescent="0.2"/>
    <row r="2717" ht="39.950000000000003" customHeight="1" x14ac:dyDescent="0.2"/>
    <row r="2718" ht="39.950000000000003" customHeight="1" x14ac:dyDescent="0.2"/>
    <row r="2719" ht="39.950000000000003" customHeight="1" x14ac:dyDescent="0.2"/>
    <row r="2720" ht="39.950000000000003" customHeight="1" x14ac:dyDescent="0.2"/>
    <row r="2721" ht="39.950000000000003" customHeight="1" x14ac:dyDescent="0.2"/>
    <row r="2722" ht="39.950000000000003" customHeight="1" x14ac:dyDescent="0.2"/>
    <row r="2723" ht="39.950000000000003" customHeight="1" x14ac:dyDescent="0.2"/>
    <row r="2724" ht="39.950000000000003" customHeight="1" x14ac:dyDescent="0.2"/>
    <row r="2725" ht="39.950000000000003" customHeight="1" x14ac:dyDescent="0.2"/>
    <row r="2726" ht="39.950000000000003" customHeight="1" x14ac:dyDescent="0.2"/>
    <row r="2727" ht="39.950000000000003" customHeight="1" x14ac:dyDescent="0.2"/>
    <row r="2728" ht="39.950000000000003" customHeight="1" x14ac:dyDescent="0.2"/>
    <row r="2729" ht="39.950000000000003" customHeight="1" x14ac:dyDescent="0.2"/>
    <row r="2730" ht="39.950000000000003" customHeight="1" x14ac:dyDescent="0.2"/>
    <row r="2731" ht="39.950000000000003" customHeight="1" x14ac:dyDescent="0.2"/>
    <row r="2732" ht="39.950000000000003" customHeight="1" x14ac:dyDescent="0.2"/>
    <row r="2733" ht="39.950000000000003" customHeight="1" x14ac:dyDescent="0.2"/>
    <row r="2734" ht="39.950000000000003" customHeight="1" x14ac:dyDescent="0.2"/>
    <row r="2735" ht="39.950000000000003" customHeight="1" x14ac:dyDescent="0.2"/>
    <row r="2736" ht="39.950000000000003" customHeight="1" x14ac:dyDescent="0.2"/>
    <row r="2737" ht="39.950000000000003" customHeight="1" x14ac:dyDescent="0.2"/>
    <row r="2738" ht="39.950000000000003" customHeight="1" x14ac:dyDescent="0.2"/>
    <row r="2739" ht="39.950000000000003" customHeight="1" x14ac:dyDescent="0.2"/>
    <row r="2740" ht="39.950000000000003" customHeight="1" x14ac:dyDescent="0.2"/>
    <row r="2741" ht="39.950000000000003" customHeight="1" x14ac:dyDescent="0.2"/>
    <row r="2742" ht="39.950000000000003" customHeight="1" x14ac:dyDescent="0.2"/>
    <row r="2743" ht="39.950000000000003" customHeight="1" x14ac:dyDescent="0.2"/>
    <row r="2744" ht="39.950000000000003" customHeight="1" x14ac:dyDescent="0.2"/>
    <row r="2745" ht="39.950000000000003" customHeight="1" x14ac:dyDescent="0.2"/>
    <row r="2746" ht="39.950000000000003" customHeight="1" x14ac:dyDescent="0.2"/>
    <row r="2747" ht="39.950000000000003" customHeight="1" x14ac:dyDescent="0.2"/>
    <row r="2748" ht="39.950000000000003" customHeight="1" x14ac:dyDescent="0.2"/>
    <row r="2749" ht="39.950000000000003" customHeight="1" x14ac:dyDescent="0.2"/>
    <row r="2750" ht="39.950000000000003" customHeight="1" x14ac:dyDescent="0.2"/>
    <row r="2751" ht="39.950000000000003" customHeight="1" x14ac:dyDescent="0.2"/>
    <row r="2752" ht="39.950000000000003" customHeight="1" x14ac:dyDescent="0.2"/>
    <row r="2753" ht="39.950000000000003" customHeight="1" x14ac:dyDescent="0.2"/>
    <row r="2754" ht="39.950000000000003" customHeight="1" x14ac:dyDescent="0.2"/>
    <row r="2755" ht="39.950000000000003" customHeight="1" x14ac:dyDescent="0.2"/>
    <row r="2756" ht="39.950000000000003" customHeight="1" x14ac:dyDescent="0.2"/>
    <row r="2757" ht="39.950000000000003" customHeight="1" x14ac:dyDescent="0.2"/>
    <row r="2758" ht="39.950000000000003" customHeight="1" x14ac:dyDescent="0.2"/>
    <row r="2759" ht="39.950000000000003" customHeight="1" x14ac:dyDescent="0.2"/>
    <row r="2760" ht="39.950000000000003" customHeight="1" x14ac:dyDescent="0.2"/>
    <row r="2761" ht="39.950000000000003" customHeight="1" x14ac:dyDescent="0.2"/>
    <row r="2762" ht="39.950000000000003" customHeight="1" x14ac:dyDescent="0.2"/>
    <row r="2763" ht="39.950000000000003" customHeight="1" x14ac:dyDescent="0.2"/>
    <row r="2764" ht="39.950000000000003" customHeight="1" x14ac:dyDescent="0.2"/>
    <row r="2765" ht="39.950000000000003" customHeight="1" x14ac:dyDescent="0.2"/>
    <row r="2766" ht="39.950000000000003" customHeight="1" x14ac:dyDescent="0.2"/>
    <row r="2767" ht="39.950000000000003" customHeight="1" x14ac:dyDescent="0.2"/>
    <row r="2768" ht="39.950000000000003" customHeight="1" x14ac:dyDescent="0.2"/>
    <row r="2769" ht="39.950000000000003" customHeight="1" x14ac:dyDescent="0.2"/>
    <row r="2770" ht="39.950000000000003" customHeight="1" x14ac:dyDescent="0.2"/>
    <row r="2771" ht="39.950000000000003" customHeight="1" x14ac:dyDescent="0.2"/>
    <row r="2772" ht="39.950000000000003" customHeight="1" x14ac:dyDescent="0.2"/>
    <row r="2773" ht="39.950000000000003" customHeight="1" x14ac:dyDescent="0.2"/>
    <row r="2774" ht="39.950000000000003" customHeight="1" x14ac:dyDescent="0.2"/>
    <row r="2775" ht="39.950000000000003" customHeight="1" x14ac:dyDescent="0.2"/>
    <row r="2776" ht="39.950000000000003" customHeight="1" x14ac:dyDescent="0.2"/>
    <row r="2777" ht="39.950000000000003" customHeight="1" x14ac:dyDescent="0.2"/>
    <row r="2778" ht="39.950000000000003" customHeight="1" x14ac:dyDescent="0.2"/>
    <row r="2779" ht="39.950000000000003" customHeight="1" x14ac:dyDescent="0.2"/>
    <row r="2780" ht="39.950000000000003" customHeight="1" x14ac:dyDescent="0.2"/>
    <row r="2781" ht="39.950000000000003" customHeight="1" x14ac:dyDescent="0.2"/>
    <row r="2782" ht="39.950000000000003" customHeight="1" x14ac:dyDescent="0.2"/>
    <row r="2783" ht="39.950000000000003" customHeight="1" x14ac:dyDescent="0.2"/>
    <row r="2784" ht="39.950000000000003" customHeight="1" x14ac:dyDescent="0.2"/>
    <row r="2785" ht="39.950000000000003" customHeight="1" x14ac:dyDescent="0.2"/>
    <row r="2786" ht="39.950000000000003" customHeight="1" x14ac:dyDescent="0.2"/>
    <row r="2787" ht="39.950000000000003" customHeight="1" x14ac:dyDescent="0.2"/>
    <row r="2788" ht="39.950000000000003" customHeight="1" x14ac:dyDescent="0.2"/>
    <row r="2789" ht="39.950000000000003" customHeight="1" x14ac:dyDescent="0.2"/>
    <row r="2790" ht="39.950000000000003" customHeight="1" x14ac:dyDescent="0.2"/>
    <row r="2791" ht="39.950000000000003" customHeight="1" x14ac:dyDescent="0.2"/>
    <row r="2792" ht="39.950000000000003" customHeight="1" x14ac:dyDescent="0.2"/>
    <row r="2793" ht="39.950000000000003" customHeight="1" x14ac:dyDescent="0.2"/>
    <row r="2794" ht="39.950000000000003" customHeight="1" x14ac:dyDescent="0.2"/>
    <row r="2795" ht="39.950000000000003" customHeight="1" x14ac:dyDescent="0.2"/>
    <row r="2796" ht="39.950000000000003" customHeight="1" x14ac:dyDescent="0.2"/>
    <row r="2797" ht="39.950000000000003" customHeight="1" x14ac:dyDescent="0.2"/>
    <row r="2798" ht="39.950000000000003" customHeight="1" x14ac:dyDescent="0.2"/>
    <row r="2799" ht="39.950000000000003" customHeight="1" x14ac:dyDescent="0.2"/>
    <row r="2800" ht="39.950000000000003" customHeight="1" x14ac:dyDescent="0.2"/>
    <row r="2801" ht="39.950000000000003" customHeight="1" x14ac:dyDescent="0.2"/>
    <row r="2802" ht="39.950000000000003" customHeight="1" x14ac:dyDescent="0.2"/>
    <row r="2803" ht="39.950000000000003" customHeight="1" x14ac:dyDescent="0.2"/>
    <row r="2804" ht="39.950000000000003" customHeight="1" x14ac:dyDescent="0.2"/>
    <row r="2805" ht="39.950000000000003" customHeight="1" x14ac:dyDescent="0.2"/>
    <row r="2806" ht="39.950000000000003" customHeight="1" x14ac:dyDescent="0.2"/>
    <row r="2807" ht="39.950000000000003" customHeight="1" x14ac:dyDescent="0.2"/>
    <row r="2808" ht="39.950000000000003" customHeight="1" x14ac:dyDescent="0.2"/>
    <row r="2809" ht="39.950000000000003" customHeight="1" x14ac:dyDescent="0.2"/>
    <row r="2810" ht="39.950000000000003" customHeight="1" x14ac:dyDescent="0.2"/>
    <row r="2811" ht="39.950000000000003" customHeight="1" x14ac:dyDescent="0.2"/>
    <row r="2812" ht="39.950000000000003" customHeight="1" x14ac:dyDescent="0.2"/>
    <row r="2813" ht="39.950000000000003" customHeight="1" x14ac:dyDescent="0.2"/>
    <row r="2814" ht="39.950000000000003" customHeight="1" x14ac:dyDescent="0.2"/>
    <row r="2815" ht="39.950000000000003" customHeight="1" x14ac:dyDescent="0.2"/>
    <row r="2816" ht="39.950000000000003" customHeight="1" x14ac:dyDescent="0.2"/>
    <row r="2817" ht="39.950000000000003" customHeight="1" x14ac:dyDescent="0.2"/>
    <row r="2818" ht="39.950000000000003" customHeight="1" x14ac:dyDescent="0.2"/>
    <row r="2819" ht="39.950000000000003" customHeight="1" x14ac:dyDescent="0.2"/>
    <row r="2820" ht="39.950000000000003" customHeight="1" x14ac:dyDescent="0.2"/>
    <row r="2821" ht="39.950000000000003" customHeight="1" x14ac:dyDescent="0.2"/>
    <row r="2822" ht="39.950000000000003" customHeight="1" x14ac:dyDescent="0.2"/>
    <row r="2823" ht="39.950000000000003" customHeight="1" x14ac:dyDescent="0.2"/>
    <row r="2824" ht="39.950000000000003" customHeight="1" x14ac:dyDescent="0.2"/>
    <row r="2825" ht="39.950000000000003" customHeight="1" x14ac:dyDescent="0.2"/>
    <row r="2826" ht="39.950000000000003" customHeight="1" x14ac:dyDescent="0.2"/>
    <row r="2827" ht="39.950000000000003" customHeight="1" x14ac:dyDescent="0.2"/>
    <row r="2828" ht="39.950000000000003" customHeight="1" x14ac:dyDescent="0.2"/>
    <row r="2829" ht="39.950000000000003" customHeight="1" x14ac:dyDescent="0.2"/>
    <row r="2830" ht="39.950000000000003" customHeight="1" x14ac:dyDescent="0.2"/>
    <row r="2831" ht="39.950000000000003" customHeight="1" x14ac:dyDescent="0.2"/>
    <row r="2832" ht="39.950000000000003" customHeight="1" x14ac:dyDescent="0.2"/>
    <row r="2833" ht="39.950000000000003" customHeight="1" x14ac:dyDescent="0.2"/>
    <row r="2834" ht="39.950000000000003" customHeight="1" x14ac:dyDescent="0.2"/>
    <row r="2835" ht="39.950000000000003" customHeight="1" x14ac:dyDescent="0.2"/>
    <row r="2836" ht="39.950000000000003" customHeight="1" x14ac:dyDescent="0.2"/>
    <row r="2837" ht="39.950000000000003" customHeight="1" x14ac:dyDescent="0.2"/>
    <row r="2838" ht="39.950000000000003" customHeight="1" x14ac:dyDescent="0.2"/>
    <row r="2839" ht="39.950000000000003" customHeight="1" x14ac:dyDescent="0.2"/>
    <row r="2840" ht="39.950000000000003" customHeight="1" x14ac:dyDescent="0.2"/>
    <row r="2841" ht="39.950000000000003" customHeight="1" x14ac:dyDescent="0.2"/>
    <row r="2842" ht="39.950000000000003" customHeight="1" x14ac:dyDescent="0.2"/>
    <row r="2843" ht="39.950000000000003" customHeight="1" x14ac:dyDescent="0.2"/>
    <row r="2844" ht="39.950000000000003" customHeight="1" x14ac:dyDescent="0.2"/>
    <row r="2845" ht="39.950000000000003" customHeight="1" x14ac:dyDescent="0.2"/>
    <row r="2846" ht="39.950000000000003" customHeight="1" x14ac:dyDescent="0.2"/>
    <row r="2847" ht="39.950000000000003" customHeight="1" x14ac:dyDescent="0.2"/>
    <row r="2848" ht="39.950000000000003" customHeight="1" x14ac:dyDescent="0.2"/>
    <row r="2849" ht="39.950000000000003" customHeight="1" x14ac:dyDescent="0.2"/>
    <row r="2850" ht="39.950000000000003" customHeight="1" x14ac:dyDescent="0.2"/>
    <row r="2851" ht="39.950000000000003" customHeight="1" x14ac:dyDescent="0.2"/>
    <row r="2852" ht="39.950000000000003" customHeight="1" x14ac:dyDescent="0.2"/>
    <row r="2853" ht="39.950000000000003" customHeight="1" x14ac:dyDescent="0.2"/>
    <row r="2854" ht="39.950000000000003" customHeight="1" x14ac:dyDescent="0.2"/>
    <row r="2855" ht="39.950000000000003" customHeight="1" x14ac:dyDescent="0.2"/>
    <row r="2856" ht="39.950000000000003" customHeight="1" x14ac:dyDescent="0.2"/>
    <row r="2857" ht="39.950000000000003" customHeight="1" x14ac:dyDescent="0.2"/>
    <row r="2858" ht="39.950000000000003" customHeight="1" x14ac:dyDescent="0.2"/>
    <row r="2859" ht="39.950000000000003" customHeight="1" x14ac:dyDescent="0.2"/>
    <row r="2860" ht="39.950000000000003" customHeight="1" x14ac:dyDescent="0.2"/>
    <row r="2861" ht="39.950000000000003" customHeight="1" x14ac:dyDescent="0.2"/>
    <row r="2862" ht="39.950000000000003" customHeight="1" x14ac:dyDescent="0.2"/>
    <row r="2863" ht="39.950000000000003" customHeight="1" x14ac:dyDescent="0.2"/>
    <row r="2864" ht="39.950000000000003" customHeight="1" x14ac:dyDescent="0.2"/>
    <row r="2865" ht="39.950000000000003" customHeight="1" x14ac:dyDescent="0.2"/>
    <row r="2866" ht="39.950000000000003" customHeight="1" x14ac:dyDescent="0.2"/>
    <row r="2867" ht="39.950000000000003" customHeight="1" x14ac:dyDescent="0.2"/>
    <row r="2868" ht="39.950000000000003" customHeight="1" x14ac:dyDescent="0.2"/>
    <row r="2869" ht="39.950000000000003" customHeight="1" x14ac:dyDescent="0.2"/>
    <row r="2870" ht="39.950000000000003" customHeight="1" x14ac:dyDescent="0.2"/>
    <row r="2871" ht="39.950000000000003" customHeight="1" x14ac:dyDescent="0.2"/>
    <row r="2872" ht="39.950000000000003" customHeight="1" x14ac:dyDescent="0.2"/>
    <row r="2873" ht="39.950000000000003" customHeight="1" x14ac:dyDescent="0.2"/>
    <row r="2874" ht="39.950000000000003" customHeight="1" x14ac:dyDescent="0.2"/>
    <row r="2875" ht="39.950000000000003" customHeight="1" x14ac:dyDescent="0.2"/>
    <row r="2876" ht="39.950000000000003" customHeight="1" x14ac:dyDescent="0.2"/>
    <row r="2877" ht="39.950000000000003" customHeight="1" x14ac:dyDescent="0.2"/>
    <row r="2878" ht="39.950000000000003" customHeight="1" x14ac:dyDescent="0.2"/>
    <row r="2879" ht="39.950000000000003" customHeight="1" x14ac:dyDescent="0.2"/>
    <row r="2880" ht="39.950000000000003" customHeight="1" x14ac:dyDescent="0.2"/>
    <row r="2881" ht="39.950000000000003" customHeight="1" x14ac:dyDescent="0.2"/>
    <row r="2882" ht="39.950000000000003" customHeight="1" x14ac:dyDescent="0.2"/>
    <row r="2883" ht="39.950000000000003" customHeight="1" x14ac:dyDescent="0.2"/>
    <row r="2884" ht="39.950000000000003" customHeight="1" x14ac:dyDescent="0.2"/>
    <row r="2885" ht="39.950000000000003" customHeight="1" x14ac:dyDescent="0.2"/>
    <row r="2886" ht="39.950000000000003" customHeight="1" x14ac:dyDescent="0.2"/>
    <row r="2887" ht="39.950000000000003" customHeight="1" x14ac:dyDescent="0.2"/>
    <row r="2888" ht="39.950000000000003" customHeight="1" x14ac:dyDescent="0.2"/>
    <row r="2889" ht="39.950000000000003" customHeight="1" x14ac:dyDescent="0.2"/>
    <row r="2890" ht="39.950000000000003" customHeight="1" x14ac:dyDescent="0.2"/>
    <row r="2891" ht="39.950000000000003" customHeight="1" x14ac:dyDescent="0.2"/>
    <row r="2892" ht="39.950000000000003" customHeight="1" x14ac:dyDescent="0.2"/>
    <row r="2893" ht="39.950000000000003" customHeight="1" x14ac:dyDescent="0.2"/>
    <row r="2894" ht="39.950000000000003" customHeight="1" x14ac:dyDescent="0.2"/>
    <row r="2895" ht="39.950000000000003" customHeight="1" x14ac:dyDescent="0.2"/>
    <row r="2896" ht="39.950000000000003" customHeight="1" x14ac:dyDescent="0.2"/>
    <row r="2897" ht="39.950000000000003" customHeight="1" x14ac:dyDescent="0.2"/>
    <row r="2898" ht="39.950000000000003" customHeight="1" x14ac:dyDescent="0.2"/>
    <row r="2899" ht="39.950000000000003" customHeight="1" x14ac:dyDescent="0.2"/>
    <row r="2900" ht="39.950000000000003" customHeight="1" x14ac:dyDescent="0.2"/>
    <row r="2901" ht="39.950000000000003" customHeight="1" x14ac:dyDescent="0.2"/>
    <row r="2902" ht="39.950000000000003" customHeight="1" x14ac:dyDescent="0.2"/>
    <row r="2903" ht="39.950000000000003" customHeight="1" x14ac:dyDescent="0.2"/>
    <row r="2904" ht="39.950000000000003" customHeight="1" x14ac:dyDescent="0.2"/>
    <row r="2905" ht="39.950000000000003" customHeight="1" x14ac:dyDescent="0.2"/>
    <row r="2906" ht="39.950000000000003" customHeight="1" x14ac:dyDescent="0.2"/>
    <row r="2907" ht="39.950000000000003" customHeight="1" x14ac:dyDescent="0.2"/>
  </sheetData>
  <customSheetViews>
    <customSheetView guid="{4952E460-A0CC-4193-B39B-FD9157215013}" scale="70" showPageBreaks="1" fitToPage="1" printArea="1" topLeftCell="A100">
      <selection activeCell="R100" sqref="R100"/>
      <pageMargins left="0.15748031496062992" right="0.19685039370078741" top="0.8" bottom="0.63" header="0.15748031496062992" footer="0.19"/>
      <printOptions horizontalCentered="1" verticalCentered="1" gridLines="1"/>
      <pageSetup paperSize="9" scale="41" orientation="landscape" r:id="rId1"/>
      <headerFooter alignWithMargins="0"/>
    </customSheetView>
    <customSheetView guid="{698F4881-4298-4AB6-984E-F8B011B9F18F}" scale="70" fitToPage="1" topLeftCell="A114">
      <selection activeCell="E124" sqref="E124:F124"/>
      <pageMargins left="0.15748031496062992" right="0.19685039370078741" top="0.8" bottom="0.63" header="0.15748031496062992" footer="0.19"/>
      <printOptions horizontalCentered="1" verticalCentered="1" gridLines="1"/>
      <pageSetup paperSize="9" scale="41" orientation="landscape" r:id="rId2"/>
      <headerFooter alignWithMargins="0"/>
    </customSheetView>
    <customSheetView guid="{7CF31FC0-A2A4-4688-92B7-9678E8764428}" scale="70" fitToPage="1" topLeftCell="A100">
      <selection activeCell="Z113" sqref="Y113:Z113"/>
      <pageMargins left="0.15748031496062992" right="0.19685039370078741" top="0.8" bottom="0.63" header="0.15748031496062992" footer="0.19"/>
      <printOptions horizontalCentered="1" verticalCentered="1" gridLines="1"/>
      <pageSetup paperSize="9" scale="41" orientation="landscape" r:id="rId3"/>
      <headerFooter alignWithMargins="0"/>
    </customSheetView>
    <customSheetView guid="{E87373D5-2DBC-4BB6-BBDE-73CF70111DDC}" scale="70" fitToPage="1" topLeftCell="A141">
      <selection activeCell="G151" sqref="C129:G151"/>
      <pageMargins left="0.15748031496062992" right="0.19685039370078741" top="0.8" bottom="0.63" header="0.15748031496062992" footer="0.19"/>
      <printOptions horizontalCentered="1" verticalCentered="1" gridLines="1"/>
      <pageSetup paperSize="9" scale="41" orientation="landscape" r:id="rId4"/>
      <headerFooter alignWithMargins="0"/>
    </customSheetView>
    <customSheetView guid="{5EE8ACEB-D391-4612-92B6-7F7E727A8D99}" scale="70" showPageBreaks="1" fitToPage="1" printArea="1" topLeftCell="A579">
      <selection activeCell="AP593" sqref="AP593:AS593"/>
      <pageMargins left="0.15748031496062992" right="0.19685039370078741" top="0.8" bottom="0.63" header="0.15748031496062992" footer="0.19"/>
      <printOptions horizontalCentered="1" verticalCentered="1" gridLines="1"/>
      <pageSetup paperSize="9" scale="41" orientation="landscape" r:id="rId5"/>
      <headerFooter alignWithMargins="0"/>
    </customSheetView>
  </customSheetViews>
  <mergeCells count="3628">
    <mergeCell ref="AJ895:AK895"/>
    <mergeCell ref="H895:I895"/>
    <mergeCell ref="AE865:AH865"/>
    <mergeCell ref="D895:E895"/>
    <mergeCell ref="AE851:AG851"/>
    <mergeCell ref="T851:U851"/>
    <mergeCell ref="AE852:AG852"/>
    <mergeCell ref="AH852:AI852"/>
    <mergeCell ref="AH851:AI851"/>
    <mergeCell ref="C877:F877"/>
    <mergeCell ref="Q877:U877"/>
    <mergeCell ref="X877:AB877"/>
    <mergeCell ref="AE877:AI877"/>
    <mergeCell ref="AE854:AI854"/>
    <mergeCell ref="C880:G880"/>
    <mergeCell ref="Q880:U880"/>
    <mergeCell ref="X880:AB880"/>
    <mergeCell ref="AE880:AI880"/>
    <mergeCell ref="O895:P895"/>
    <mergeCell ref="V895:W895"/>
    <mergeCell ref="AC895:AD895"/>
    <mergeCell ref="Z869:AB869"/>
    <mergeCell ref="Q869:R869"/>
    <mergeCell ref="K869:M869"/>
    <mergeCell ref="S869:T869"/>
    <mergeCell ref="H869:I869"/>
    <mergeCell ref="AE856:AI856"/>
    <mergeCell ref="X867:Y867"/>
    <mergeCell ref="M867:N867"/>
    <mergeCell ref="H848:I868"/>
    <mergeCell ref="O848:P868"/>
    <mergeCell ref="V848:W868"/>
    <mergeCell ref="AJ822:AK842"/>
    <mergeCell ref="AF822:AI822"/>
    <mergeCell ref="J830:N830"/>
    <mergeCell ref="AE823:AF823"/>
    <mergeCell ref="C794:I794"/>
    <mergeCell ref="H796:I816"/>
    <mergeCell ref="O822:P842"/>
    <mergeCell ref="C785:G785"/>
    <mergeCell ref="AJ848:AK868"/>
    <mergeCell ref="Q849:U849"/>
    <mergeCell ref="S866:U866"/>
    <mergeCell ref="E848:E864"/>
    <mergeCell ref="AE848:AI848"/>
    <mergeCell ref="X820:AD820"/>
    <mergeCell ref="AC817:AD817"/>
    <mergeCell ref="Q856:U856"/>
    <mergeCell ref="K865:N865"/>
    <mergeCell ref="F849:G849"/>
    <mergeCell ref="C796:E796"/>
    <mergeCell ref="AE850:AI850"/>
    <mergeCell ref="X851:AB851"/>
    <mergeCell ref="Q850:R850"/>
    <mergeCell ref="S850:U850"/>
    <mergeCell ref="Y850:AB850"/>
    <mergeCell ref="Y839:Z839"/>
    <mergeCell ref="T823:U823"/>
    <mergeCell ref="V770:W790"/>
    <mergeCell ref="AG787:AI787"/>
    <mergeCell ref="AH770:AI770"/>
    <mergeCell ref="AG788:AI788"/>
    <mergeCell ref="Q803:U803"/>
    <mergeCell ref="X770:AA770"/>
    <mergeCell ref="D798:G798"/>
    <mergeCell ref="J799:L799"/>
    <mergeCell ref="AE778:AI778"/>
    <mergeCell ref="AE771:AI771"/>
    <mergeCell ref="AE780:AI780"/>
    <mergeCell ref="Q823:S823"/>
    <mergeCell ref="Y825:AB825"/>
    <mergeCell ref="Y826:AA826"/>
    <mergeCell ref="AE773:AI773"/>
    <mergeCell ref="X798:AB798"/>
    <mergeCell ref="T773:U773"/>
    <mergeCell ref="R770:U770"/>
    <mergeCell ref="AC791:AD791"/>
    <mergeCell ref="AF791:AG791"/>
    <mergeCell ref="J774:K774"/>
    <mergeCell ref="Q771:U771"/>
    <mergeCell ref="X771:AB771"/>
    <mergeCell ref="Q774:S774"/>
    <mergeCell ref="X806:AB806"/>
    <mergeCell ref="J806:N806"/>
    <mergeCell ref="X802:AB802"/>
    <mergeCell ref="T791:U791"/>
    <mergeCell ref="AH796:AI796"/>
    <mergeCell ref="AF799:AG799"/>
    <mergeCell ref="AF802:AI802"/>
    <mergeCell ref="C823:D823"/>
    <mergeCell ref="C815:D815"/>
    <mergeCell ref="J780:M780"/>
    <mergeCell ref="T800:U800"/>
    <mergeCell ref="Q800:S800"/>
    <mergeCell ref="X800:Y800"/>
    <mergeCell ref="S787:U787"/>
    <mergeCell ref="AL706:AM706"/>
    <mergeCell ref="Q700:S700"/>
    <mergeCell ref="AE648:AI648"/>
    <mergeCell ref="X647:AB647"/>
    <mergeCell ref="AE734:AI734"/>
    <mergeCell ref="J729:N729"/>
    <mergeCell ref="J757:N757"/>
    <mergeCell ref="J749:K749"/>
    <mergeCell ref="AE742:AK742"/>
    <mergeCell ref="Q752:U752"/>
    <mergeCell ref="X752:AB752"/>
    <mergeCell ref="Q755:U755"/>
    <mergeCell ref="X755:AB755"/>
    <mergeCell ref="X736:AA736"/>
    <mergeCell ref="X747:AB747"/>
    <mergeCell ref="AE722:AI722"/>
    <mergeCell ref="J740:K740"/>
    <mergeCell ref="J747:K747"/>
    <mergeCell ref="J742:P742"/>
    <mergeCell ref="X729:AB729"/>
    <mergeCell ref="X733:AB733"/>
    <mergeCell ref="V718:W738"/>
    <mergeCell ref="AE733:AI733"/>
    <mergeCell ref="J751:N751"/>
    <mergeCell ref="T748:U748"/>
    <mergeCell ref="Q655:S655"/>
    <mergeCell ref="Q664:W664"/>
    <mergeCell ref="Q713:S713"/>
    <mergeCell ref="AE718:AG718"/>
    <mergeCell ref="AG713:AI713"/>
    <mergeCell ref="J692:N692"/>
    <mergeCell ref="AE754:AI754"/>
    <mergeCell ref="AE768:AK768"/>
    <mergeCell ref="AO744:AQ744"/>
    <mergeCell ref="AR744:AS744"/>
    <mergeCell ref="Q747:R747"/>
    <mergeCell ref="AJ744:AK764"/>
    <mergeCell ref="AH752:AI752"/>
    <mergeCell ref="AE747:AI747"/>
    <mergeCell ref="X757:AA757"/>
    <mergeCell ref="X758:AA758"/>
    <mergeCell ref="AG748:AI748"/>
    <mergeCell ref="X748:AB748"/>
    <mergeCell ref="S763:T763"/>
    <mergeCell ref="AE752:AF752"/>
    <mergeCell ref="AE755:AI755"/>
    <mergeCell ref="J794:P794"/>
    <mergeCell ref="Z773:AB773"/>
    <mergeCell ref="AE794:AK794"/>
    <mergeCell ref="AJ765:AK765"/>
    <mergeCell ref="Q780:U780"/>
    <mergeCell ref="Q778:U778"/>
    <mergeCell ref="Q772:R772"/>
    <mergeCell ref="AL784:AM784"/>
    <mergeCell ref="AL785:AM785"/>
    <mergeCell ref="AL786:AM786"/>
    <mergeCell ref="AL760:AM760"/>
    <mergeCell ref="Q757:U757"/>
    <mergeCell ref="AL759:AM759"/>
    <mergeCell ref="S764:T764"/>
    <mergeCell ref="AL758:AM758"/>
    <mergeCell ref="J748:N748"/>
    <mergeCell ref="AE759:AI759"/>
    <mergeCell ref="AE744:AG744"/>
    <mergeCell ref="AO747:AR747"/>
    <mergeCell ref="F748:G748"/>
    <mergeCell ref="C748:E748"/>
    <mergeCell ref="J758:N758"/>
    <mergeCell ref="J766:K766"/>
    <mergeCell ref="C760:G760"/>
    <mergeCell ref="J753:N753"/>
    <mergeCell ref="O765:P765"/>
    <mergeCell ref="X765:Y765"/>
    <mergeCell ref="V744:W764"/>
    <mergeCell ref="J754:N754"/>
    <mergeCell ref="Q754:S754"/>
    <mergeCell ref="T754:U754"/>
    <mergeCell ref="C752:G752"/>
    <mergeCell ref="C755:G755"/>
    <mergeCell ref="Q753:R753"/>
    <mergeCell ref="J756:N756"/>
    <mergeCell ref="Q756:R756"/>
    <mergeCell ref="E766:F766"/>
    <mergeCell ref="X754:AB754"/>
    <mergeCell ref="C759:G759"/>
    <mergeCell ref="C745:G745"/>
    <mergeCell ref="AE748:AF748"/>
    <mergeCell ref="Q751:U751"/>
    <mergeCell ref="X751:AB751"/>
    <mergeCell ref="S747:U747"/>
    <mergeCell ref="Z753:AA753"/>
    <mergeCell ref="L747:N747"/>
    <mergeCell ref="C762:G762"/>
    <mergeCell ref="Q759:U759"/>
    <mergeCell ref="AA735:AB735"/>
    <mergeCell ref="R669:U669"/>
    <mergeCell ref="X669:AB669"/>
    <mergeCell ref="J677:M677"/>
    <mergeCell ref="J681:M681"/>
    <mergeCell ref="X638:AD638"/>
    <mergeCell ref="X623:AB623"/>
    <mergeCell ref="Q629:U629"/>
    <mergeCell ref="AE668:AH668"/>
    <mergeCell ref="AE647:AI647"/>
    <mergeCell ref="Q627:U627"/>
    <mergeCell ref="Q623:U623"/>
    <mergeCell ref="Q638:W638"/>
    <mergeCell ref="AE638:AK638"/>
    <mergeCell ref="AE645:AG645"/>
    <mergeCell ref="X680:AB680"/>
    <mergeCell ref="J673:K673"/>
    <mergeCell ref="X627:AB627"/>
    <mergeCell ref="X630:AB630"/>
    <mergeCell ref="Y644:Z644"/>
    <mergeCell ref="J657:L657"/>
    <mergeCell ref="AE654:AF654"/>
    <mergeCell ref="M635:N635"/>
    <mergeCell ref="L643:N643"/>
    <mergeCell ref="AE652:AF652"/>
    <mergeCell ref="J638:P638"/>
    <mergeCell ref="AE664:AK664"/>
    <mergeCell ref="R674:U674"/>
    <mergeCell ref="AJ666:AK686"/>
    <mergeCell ref="AJ640:AK660"/>
    <mergeCell ref="X645:AB645"/>
    <mergeCell ref="X628:AB628"/>
    <mergeCell ref="AH670:AI670"/>
    <mergeCell ref="AE673:AI673"/>
    <mergeCell ref="X648:AB648"/>
    <mergeCell ref="AE681:AI681"/>
    <mergeCell ref="X676:AB676"/>
    <mergeCell ref="AE683:AG683"/>
    <mergeCell ref="T655:U655"/>
    <mergeCell ref="AH666:AI666"/>
    <mergeCell ref="AE674:AG674"/>
    <mergeCell ref="L721:M721"/>
    <mergeCell ref="Q722:S722"/>
    <mergeCell ref="J649:L649"/>
    <mergeCell ref="AJ692:AK712"/>
    <mergeCell ref="L683:M683"/>
    <mergeCell ref="X674:AB674"/>
    <mergeCell ref="X673:AB673"/>
    <mergeCell ref="X655:AB655"/>
    <mergeCell ref="Z692:AA692"/>
    <mergeCell ref="R677:U677"/>
    <mergeCell ref="L653:M653"/>
    <mergeCell ref="M652:N652"/>
    <mergeCell ref="X652:Y652"/>
    <mergeCell ref="J651:M651"/>
    <mergeCell ref="R666:S666"/>
    <mergeCell ref="X711:Z711"/>
    <mergeCell ref="AA670:AB670"/>
    <mergeCell ref="J669:M669"/>
    <mergeCell ref="N666:Q686"/>
    <mergeCell ref="L673:M673"/>
    <mergeCell ref="O662:P662"/>
    <mergeCell ref="AF679:AG679"/>
    <mergeCell ref="AC666:AD686"/>
    <mergeCell ref="C566:E566"/>
    <mergeCell ref="C571:D571"/>
    <mergeCell ref="X773:Y773"/>
    <mergeCell ref="AF670:AG670"/>
    <mergeCell ref="AF659:AG659"/>
    <mergeCell ref="AA720:AB720"/>
    <mergeCell ref="X735:Z735"/>
    <mergeCell ref="AF711:AG711"/>
    <mergeCell ref="Q719:U719"/>
    <mergeCell ref="Q725:U725"/>
    <mergeCell ref="Q735:R735"/>
    <mergeCell ref="Z682:AB682"/>
    <mergeCell ref="X759:Y759"/>
    <mergeCell ref="X742:AD742"/>
    <mergeCell ref="Q703:S703"/>
    <mergeCell ref="O692:P712"/>
    <mergeCell ref="X726:AB726"/>
    <mergeCell ref="AA722:AB722"/>
    <mergeCell ref="Q742:W742"/>
    <mergeCell ref="K670:M670"/>
    <mergeCell ref="J664:P664"/>
    <mergeCell ref="Q648:U648"/>
    <mergeCell ref="AF669:AG669"/>
    <mergeCell ref="AE650:AI650"/>
    <mergeCell ref="AE725:AI725"/>
    <mergeCell ref="K735:M735"/>
    <mergeCell ref="X677:AB677"/>
    <mergeCell ref="AE690:AK690"/>
    <mergeCell ref="AE684:AI684"/>
    <mergeCell ref="X683:Y683"/>
    <mergeCell ref="T649:U649"/>
    <mergeCell ref="AE655:AI655"/>
    <mergeCell ref="AE571:AI571"/>
    <mergeCell ref="X624:AB624"/>
    <mergeCell ref="Q586:W586"/>
    <mergeCell ref="J588:K588"/>
    <mergeCell ref="L588:M588"/>
    <mergeCell ref="X586:AD586"/>
    <mergeCell ref="Q588:T588"/>
    <mergeCell ref="Q603:T603"/>
    <mergeCell ref="Q602:T602"/>
    <mergeCell ref="J595:N595"/>
    <mergeCell ref="AG579:AI579"/>
    <mergeCell ref="AE577:AI577"/>
    <mergeCell ref="X582:Y582"/>
    <mergeCell ref="AA579:AB579"/>
    <mergeCell ref="C602:G602"/>
    <mergeCell ref="E591:G591"/>
    <mergeCell ref="C597:G597"/>
    <mergeCell ref="C586:I586"/>
    <mergeCell ref="C615:G615"/>
    <mergeCell ref="C612:I612"/>
    <mergeCell ref="C610:E610"/>
    <mergeCell ref="F610:G610"/>
    <mergeCell ref="C621:G621"/>
    <mergeCell ref="C604:G604"/>
    <mergeCell ref="X626:AB626"/>
    <mergeCell ref="M610:N610"/>
    <mergeCell ref="J621:N621"/>
    <mergeCell ref="AF580:AH580"/>
    <mergeCell ref="X625:AB625"/>
    <mergeCell ref="Q624:U624"/>
    <mergeCell ref="AE623:AI623"/>
    <mergeCell ref="Q626:U626"/>
    <mergeCell ref="AE624:AI624"/>
    <mergeCell ref="AE628:AF628"/>
    <mergeCell ref="AE626:AI626"/>
    <mergeCell ref="Q589:T589"/>
    <mergeCell ref="Q598:T598"/>
    <mergeCell ref="Q599:T599"/>
    <mergeCell ref="Q621:U621"/>
    <mergeCell ref="AE631:AG631"/>
    <mergeCell ref="AG632:AH632"/>
    <mergeCell ref="J586:P586"/>
    <mergeCell ref="Q617:R617"/>
    <mergeCell ref="J606:L606"/>
    <mergeCell ref="J605:L605"/>
    <mergeCell ref="J610:L610"/>
    <mergeCell ref="O610:P610"/>
    <mergeCell ref="O588:P604"/>
    <mergeCell ref="X563:Y563"/>
    <mergeCell ref="J563:N563"/>
    <mergeCell ref="F562:G562"/>
    <mergeCell ref="X565:Y565"/>
    <mergeCell ref="U635:W635"/>
    <mergeCell ref="U588:U604"/>
    <mergeCell ref="Q600:T600"/>
    <mergeCell ref="Q729:U729"/>
    <mergeCell ref="AG692:AI692"/>
    <mergeCell ref="AF699:AI699"/>
    <mergeCell ref="R667:U667"/>
    <mergeCell ref="AE578:AI578"/>
    <mergeCell ref="J603:N603"/>
    <mergeCell ref="J604:N604"/>
    <mergeCell ref="J590:L590"/>
    <mergeCell ref="X619:Z619"/>
    <mergeCell ref="AE617:AG617"/>
    <mergeCell ref="AH617:AI617"/>
    <mergeCell ref="AE621:AI621"/>
    <mergeCell ref="Q615:U615"/>
    <mergeCell ref="X615:AB615"/>
    <mergeCell ref="AC614:AD634"/>
    <mergeCell ref="X614:AB614"/>
    <mergeCell ref="T631:U631"/>
    <mergeCell ref="Q625:U625"/>
    <mergeCell ref="AE627:AI627"/>
    <mergeCell ref="Q628:U628"/>
    <mergeCell ref="AE629:AI629"/>
    <mergeCell ref="Q619:U619"/>
    <mergeCell ref="M616:N616"/>
    <mergeCell ref="X690:AD690"/>
    <mergeCell ref="AE586:AK586"/>
    <mergeCell ref="R566:S566"/>
    <mergeCell ref="C577:G577"/>
    <mergeCell ref="J571:N571"/>
    <mergeCell ref="K564:L564"/>
    <mergeCell ref="J562:K562"/>
    <mergeCell ref="J576:N576"/>
    <mergeCell ref="S568:U568"/>
    <mergeCell ref="C569:G569"/>
    <mergeCell ref="X567:Y567"/>
    <mergeCell ref="Q570:U570"/>
    <mergeCell ref="AE569:AI569"/>
    <mergeCell ref="AG566:AI566"/>
    <mergeCell ref="AH562:AI562"/>
    <mergeCell ref="AE566:AF566"/>
    <mergeCell ref="M562:N562"/>
    <mergeCell ref="C573:G573"/>
    <mergeCell ref="J573:N573"/>
    <mergeCell ref="V562:W578"/>
    <mergeCell ref="R564:U564"/>
    <mergeCell ref="X577:Y577"/>
    <mergeCell ref="Q576:S576"/>
    <mergeCell ref="X570:Y570"/>
    <mergeCell ref="X562:Y562"/>
    <mergeCell ref="AC562:AD578"/>
    <mergeCell ref="AA577:AB577"/>
    <mergeCell ref="AA571:AB571"/>
    <mergeCell ref="AA576:AB576"/>
    <mergeCell ref="AA573:AB573"/>
    <mergeCell ref="AA574:AB574"/>
    <mergeCell ref="AA572:AB572"/>
    <mergeCell ref="AA575:AB575"/>
    <mergeCell ref="AA569:AB569"/>
    <mergeCell ref="AJ562:AK578"/>
    <mergeCell ref="Q565:U565"/>
    <mergeCell ref="AE575:AI575"/>
    <mergeCell ref="AE565:AI565"/>
    <mergeCell ref="AE574:AI574"/>
    <mergeCell ref="AE573:AI573"/>
    <mergeCell ref="AE570:AI570"/>
    <mergeCell ref="AG564:AI564"/>
    <mergeCell ref="AE563:AI563"/>
    <mergeCell ref="X569:Y569"/>
    <mergeCell ref="Q567:U567"/>
    <mergeCell ref="Q562:T562"/>
    <mergeCell ref="X571:Y571"/>
    <mergeCell ref="AE572:AI572"/>
    <mergeCell ref="AE576:AI576"/>
    <mergeCell ref="AA562:AB562"/>
    <mergeCell ref="AH567:AI567"/>
    <mergeCell ref="AA570:AB570"/>
    <mergeCell ref="AA578:AB578"/>
    <mergeCell ref="AE567:AF567"/>
    <mergeCell ref="Z562:Z578"/>
    <mergeCell ref="AA563:AB563"/>
    <mergeCell ref="X574:Y574"/>
    <mergeCell ref="AA567:AB567"/>
    <mergeCell ref="Q563:U563"/>
    <mergeCell ref="X572:Y572"/>
    <mergeCell ref="AF562:AG562"/>
    <mergeCell ref="Q574:U574"/>
    <mergeCell ref="X576:Y576"/>
    <mergeCell ref="X578:Y578"/>
    <mergeCell ref="X573:Y573"/>
    <mergeCell ref="X575:Y575"/>
    <mergeCell ref="AE549:AI549"/>
    <mergeCell ref="AC536:AD552"/>
    <mergeCell ref="AE550:AI550"/>
    <mergeCell ref="AE524:AI524"/>
    <mergeCell ref="X518:AB518"/>
    <mergeCell ref="AE518:AI518"/>
    <mergeCell ref="Q517:U517"/>
    <mergeCell ref="Q518:U518"/>
    <mergeCell ref="Q532:U532"/>
    <mergeCell ref="X524:AB524"/>
    <mergeCell ref="Q527:R527"/>
    <mergeCell ref="X549:AB549"/>
    <mergeCell ref="Q543:U543"/>
    <mergeCell ref="S540:U540"/>
    <mergeCell ref="Q540:R540"/>
    <mergeCell ref="X523:AB523"/>
    <mergeCell ref="AA566:AB566"/>
    <mergeCell ref="AA565:AB565"/>
    <mergeCell ref="AE551:AI551"/>
    <mergeCell ref="AG553:AI553"/>
    <mergeCell ref="AE560:AK560"/>
    <mergeCell ref="AF554:AI554"/>
    <mergeCell ref="U558:V558"/>
    <mergeCell ref="Q547:U547"/>
    <mergeCell ref="AE522:AI522"/>
    <mergeCell ref="AH538:AI538"/>
    <mergeCell ref="Q541:U541"/>
    <mergeCell ref="X534:AD534"/>
    <mergeCell ref="X536:Y536"/>
    <mergeCell ref="AF530:AI530"/>
    <mergeCell ref="AE534:AK534"/>
    <mergeCell ref="AE517:AI517"/>
    <mergeCell ref="AF511:AG511"/>
    <mergeCell ref="AH513:AI513"/>
    <mergeCell ref="AE536:AI536"/>
    <mergeCell ref="Q511:U511"/>
    <mergeCell ref="J523:N523"/>
    <mergeCell ref="J525:N525"/>
    <mergeCell ref="J516:N516"/>
    <mergeCell ref="J515:N515"/>
    <mergeCell ref="AE510:AI510"/>
    <mergeCell ref="Q523:U523"/>
    <mergeCell ref="X519:AB519"/>
    <mergeCell ref="X525:AB525"/>
    <mergeCell ref="AH527:AI527"/>
    <mergeCell ref="X522:Z522"/>
    <mergeCell ref="Q524:U524"/>
    <mergeCell ref="Q560:W560"/>
    <mergeCell ref="O536:P552"/>
    <mergeCell ref="AE552:AI552"/>
    <mergeCell ref="Q545:U545"/>
    <mergeCell ref="AE539:AI539"/>
    <mergeCell ref="AE514:AG514"/>
    <mergeCell ref="AA548:AB548"/>
    <mergeCell ref="X546:AB546"/>
    <mergeCell ref="AE543:AI543"/>
    <mergeCell ref="Q538:U538"/>
    <mergeCell ref="AE538:AG538"/>
    <mergeCell ref="X551:AB551"/>
    <mergeCell ref="Z553:AB553"/>
    <mergeCell ref="X537:Y537"/>
    <mergeCell ref="Q519:U519"/>
    <mergeCell ref="X541:AB541"/>
    <mergeCell ref="X542:AB542"/>
    <mergeCell ref="AE516:AI516"/>
    <mergeCell ref="AE529:AF529"/>
    <mergeCell ref="AJ510:AK526"/>
    <mergeCell ref="X510:AB510"/>
    <mergeCell ref="X528:AA528"/>
    <mergeCell ref="Q522:U522"/>
    <mergeCell ref="AE519:AI519"/>
    <mergeCell ref="X544:AB544"/>
    <mergeCell ref="X552:AB552"/>
    <mergeCell ref="AE546:AI546"/>
    <mergeCell ref="AH545:AI545"/>
    <mergeCell ref="AA539:AB539"/>
    <mergeCell ref="Q534:W534"/>
    <mergeCell ref="V536:W552"/>
    <mergeCell ref="Q536:U536"/>
    <mergeCell ref="Y512:Z512"/>
    <mergeCell ref="X514:Y514"/>
    <mergeCell ref="X511:AA511"/>
    <mergeCell ref="V510:W526"/>
    <mergeCell ref="Z514:AB514"/>
    <mergeCell ref="X521:AB521"/>
    <mergeCell ref="AC510:AD526"/>
    <mergeCell ref="X520:AB520"/>
    <mergeCell ref="AE521:AI521"/>
    <mergeCell ref="AA540:AB540"/>
    <mergeCell ref="AE545:AG545"/>
    <mergeCell ref="AE544:AI544"/>
    <mergeCell ref="AE523:AI523"/>
    <mergeCell ref="AE525:AI525"/>
    <mergeCell ref="X532:Y532"/>
    <mergeCell ref="V532:W532"/>
    <mergeCell ref="X515:AB515"/>
    <mergeCell ref="X516:AB516"/>
    <mergeCell ref="AA522:AB522"/>
    <mergeCell ref="X517:AB517"/>
    <mergeCell ref="Q510:U510"/>
    <mergeCell ref="Q525:U525"/>
    <mergeCell ref="AF537:AI537"/>
    <mergeCell ref="AE548:AF548"/>
    <mergeCell ref="AE515:AI515"/>
    <mergeCell ref="AE520:AI520"/>
    <mergeCell ref="J528:L528"/>
    <mergeCell ref="C466:G466"/>
    <mergeCell ref="Q463:U463"/>
    <mergeCell ref="J506:K506"/>
    <mergeCell ref="E517:G517"/>
    <mergeCell ref="J493:N493"/>
    <mergeCell ref="J471:N471"/>
    <mergeCell ref="C471:G471"/>
    <mergeCell ref="R501:T501"/>
    <mergeCell ref="K502:L502"/>
    <mergeCell ref="Q515:U515"/>
    <mergeCell ref="J511:N511"/>
    <mergeCell ref="R514:U514"/>
    <mergeCell ref="D516:E516"/>
    <mergeCell ref="Q485:R485"/>
    <mergeCell ref="Q516:U516"/>
    <mergeCell ref="C522:G522"/>
    <mergeCell ref="J520:N520"/>
    <mergeCell ref="Q521:U521"/>
    <mergeCell ref="Q520:U520"/>
    <mergeCell ref="Q494:U494"/>
    <mergeCell ref="Q484:U484"/>
    <mergeCell ref="C504:D504"/>
    <mergeCell ref="C517:D517"/>
    <mergeCell ref="C478:E478"/>
    <mergeCell ref="Q508:W508"/>
    <mergeCell ref="E527:G527"/>
    <mergeCell ref="C526:F526"/>
    <mergeCell ref="C525:D525"/>
    <mergeCell ref="C519:G519"/>
    <mergeCell ref="H510:I526"/>
    <mergeCell ref="L506:P506"/>
    <mergeCell ref="C506:D506"/>
    <mergeCell ref="E506:G506"/>
    <mergeCell ref="J508:P508"/>
    <mergeCell ref="E525:F525"/>
    <mergeCell ref="J524:N524"/>
    <mergeCell ref="C514:F514"/>
    <mergeCell ref="J517:N517"/>
    <mergeCell ref="C518:G518"/>
    <mergeCell ref="C511:G511"/>
    <mergeCell ref="C493:G493"/>
    <mergeCell ref="J519:N519"/>
    <mergeCell ref="C521:D521"/>
    <mergeCell ref="J522:N522"/>
    <mergeCell ref="C524:G524"/>
    <mergeCell ref="F516:G516"/>
    <mergeCell ref="H532:I532"/>
    <mergeCell ref="C515:G515"/>
    <mergeCell ref="E530:G530"/>
    <mergeCell ref="J529:L529"/>
    <mergeCell ref="E513:F513"/>
    <mergeCell ref="AA448:AB448"/>
    <mergeCell ref="X460:Z460"/>
    <mergeCell ref="S489:U489"/>
    <mergeCell ref="S485:U485"/>
    <mergeCell ref="Z498:AB498"/>
    <mergeCell ref="M478:N478"/>
    <mergeCell ref="J489:L489"/>
    <mergeCell ref="J492:N492"/>
    <mergeCell ref="X459:AB459"/>
    <mergeCell ref="C463:G463"/>
    <mergeCell ref="D449:F449"/>
    <mergeCell ref="L501:N501"/>
    <mergeCell ref="T459:U459"/>
    <mergeCell ref="Q461:U461"/>
    <mergeCell ref="Q470:U470"/>
    <mergeCell ref="M489:N489"/>
    <mergeCell ref="Q491:U491"/>
    <mergeCell ref="Q474:T474"/>
    <mergeCell ref="J464:N464"/>
    <mergeCell ref="C465:G465"/>
    <mergeCell ref="C467:G467"/>
    <mergeCell ref="J468:N468"/>
    <mergeCell ref="X482:AD482"/>
    <mergeCell ref="H484:I500"/>
    <mergeCell ref="J495:N495"/>
    <mergeCell ref="C494:G494"/>
    <mergeCell ref="X489:AB489"/>
    <mergeCell ref="Q438:U438"/>
    <mergeCell ref="Q468:U468"/>
    <mergeCell ref="Q459:S459"/>
    <mergeCell ref="X464:AB464"/>
    <mergeCell ref="X470:AB470"/>
    <mergeCell ref="X467:AB467"/>
    <mergeCell ref="AA456:AB456"/>
    <mergeCell ref="X461:AB461"/>
    <mergeCell ref="X458:AB458"/>
    <mergeCell ref="J463:N463"/>
    <mergeCell ref="J466:N466"/>
    <mergeCell ref="J457:N457"/>
    <mergeCell ref="J459:N459"/>
    <mergeCell ref="J458:N458"/>
    <mergeCell ref="X465:Y465"/>
    <mergeCell ref="X497:AB497"/>
    <mergeCell ref="X463:AB463"/>
    <mergeCell ref="X486:AB486"/>
    <mergeCell ref="L484:N484"/>
    <mergeCell ref="J444:L444"/>
    <mergeCell ref="J439:L439"/>
    <mergeCell ref="T460:U460"/>
    <mergeCell ref="R446:T446"/>
    <mergeCell ref="Q460:R460"/>
    <mergeCell ref="J465:N465"/>
    <mergeCell ref="Q454:W454"/>
    <mergeCell ref="K451:L451"/>
    <mergeCell ref="Q458:S458"/>
    <mergeCell ref="J460:M460"/>
    <mergeCell ref="J472:N472"/>
    <mergeCell ref="Q464:U464"/>
    <mergeCell ref="J461:N461"/>
    <mergeCell ref="Q435:U435"/>
    <mergeCell ref="Y440:AB440"/>
    <mergeCell ref="Q437:U437"/>
    <mergeCell ref="Z457:AB457"/>
    <mergeCell ref="Q457:T457"/>
    <mergeCell ref="X454:AD454"/>
    <mergeCell ref="AE439:AI439"/>
    <mergeCell ref="AE454:AK454"/>
    <mergeCell ref="AJ429:AK445"/>
    <mergeCell ref="AJ456:AK472"/>
    <mergeCell ref="AC429:AD445"/>
    <mergeCell ref="Q434:U434"/>
    <mergeCell ref="Q433:U433"/>
    <mergeCell ref="Q439:U439"/>
    <mergeCell ref="AA429:AB429"/>
    <mergeCell ref="Y430:AB430"/>
    <mergeCell ref="Y431:AA431"/>
    <mergeCell ref="Y439:AB439"/>
    <mergeCell ref="Y434:AB434"/>
    <mergeCell ref="AE440:AI440"/>
    <mergeCell ref="Y441:AB441"/>
    <mergeCell ref="AE436:AI436"/>
    <mergeCell ref="AE461:AI461"/>
    <mergeCell ref="Y429:Z429"/>
    <mergeCell ref="AF466:AI466"/>
    <mergeCell ref="Y446:AA446"/>
    <mergeCell ref="Q447:T447"/>
    <mergeCell ref="Q467:U467"/>
    <mergeCell ref="Y437:AB437"/>
    <mergeCell ref="Q436:U436"/>
    <mergeCell ref="Q444:U444"/>
    <mergeCell ref="Q456:U456"/>
    <mergeCell ref="J435:L435"/>
    <mergeCell ref="Y436:AB436"/>
    <mergeCell ref="AE449:AH449"/>
    <mergeCell ref="Y447:Z447"/>
    <mergeCell ref="Y432:AB432"/>
    <mergeCell ref="Y445:AB445"/>
    <mergeCell ref="Y442:AB442"/>
    <mergeCell ref="Y444:AB444"/>
    <mergeCell ref="AE437:AI437"/>
    <mergeCell ref="AE459:AF459"/>
    <mergeCell ref="X471:AB471"/>
    <mergeCell ref="AE470:AI470"/>
    <mergeCell ref="AE464:AI464"/>
    <mergeCell ref="AC456:AD472"/>
    <mergeCell ref="AG465:AI465"/>
    <mergeCell ref="AH460:AI460"/>
    <mergeCell ref="X456:Z456"/>
    <mergeCell ref="Y438:AB438"/>
    <mergeCell ref="AE434:AI434"/>
    <mergeCell ref="Y433:AA433"/>
    <mergeCell ref="AE469:AI469"/>
    <mergeCell ref="AE468:AI468"/>
    <mergeCell ref="AE467:AI467"/>
    <mergeCell ref="AE456:AI456"/>
    <mergeCell ref="AE435:AI435"/>
    <mergeCell ref="Y435:AB435"/>
    <mergeCell ref="AE447:AF447"/>
    <mergeCell ref="AE465:AF465"/>
    <mergeCell ref="AE443:AI443"/>
    <mergeCell ref="AE441:AI441"/>
    <mergeCell ref="AE442:AI442"/>
    <mergeCell ref="AE445:AI445"/>
    <mergeCell ref="AF422:AH422"/>
    <mergeCell ref="V429:X445"/>
    <mergeCell ref="AE438:AI438"/>
    <mergeCell ref="AE444:AI444"/>
    <mergeCell ref="X414:AB414"/>
    <mergeCell ref="X413:AB413"/>
    <mergeCell ref="AC377:AD391"/>
    <mergeCell ref="W397:X397"/>
    <mergeCell ref="X409:AB409"/>
    <mergeCell ref="AF420:AG420"/>
    <mergeCell ref="Y443:AB443"/>
    <mergeCell ref="Y421:Z421"/>
    <mergeCell ref="AE408:AH408"/>
    <mergeCell ref="AE411:AH411"/>
    <mergeCell ref="AF406:AH406"/>
    <mergeCell ref="Z402:AB402"/>
    <mergeCell ref="AE402:AH402"/>
    <mergeCell ref="X384:AB384"/>
    <mergeCell ref="X383:AB383"/>
    <mergeCell ref="V402:W418"/>
    <mergeCell ref="AE389:AI389"/>
    <mergeCell ref="AE383:AI383"/>
    <mergeCell ref="Q400:W400"/>
    <mergeCell ref="X417:AB417"/>
    <mergeCell ref="X410:AB410"/>
    <mergeCell ref="X411:AB411"/>
    <mergeCell ref="AE429:AI429"/>
    <mergeCell ref="AE415:AH415"/>
    <mergeCell ref="Z419:AB419"/>
    <mergeCell ref="AG379:AH379"/>
    <mergeCell ref="X427:AD427"/>
    <mergeCell ref="AE430:AI430"/>
    <mergeCell ref="J357:N357"/>
    <mergeCell ref="L354:N354"/>
    <mergeCell ref="X358:AB358"/>
    <mergeCell ref="J358:N358"/>
    <mergeCell ref="J356:N356"/>
    <mergeCell ref="Q367:S367"/>
    <mergeCell ref="Q360:U360"/>
    <mergeCell ref="J363:K363"/>
    <mergeCell ref="J360:N360"/>
    <mergeCell ref="J359:N359"/>
    <mergeCell ref="L363:N363"/>
    <mergeCell ref="J364:K364"/>
    <mergeCell ref="J361:N361"/>
    <mergeCell ref="Q362:U362"/>
    <mergeCell ref="Q364:R364"/>
    <mergeCell ref="X357:AB357"/>
    <mergeCell ref="AE359:AI359"/>
    <mergeCell ref="AE360:AI360"/>
    <mergeCell ref="AE357:AI357"/>
    <mergeCell ref="AE356:AI356"/>
    <mergeCell ref="AE354:AG354"/>
    <mergeCell ref="Q359:U359"/>
    <mergeCell ref="X364:AB364"/>
    <mergeCell ref="X363:AB363"/>
    <mergeCell ref="Q358:U358"/>
    <mergeCell ref="Q357:U357"/>
    <mergeCell ref="S364:U364"/>
    <mergeCell ref="Q363:U363"/>
    <mergeCell ref="AE427:AK427"/>
    <mergeCell ref="AI403:AI423"/>
    <mergeCell ref="AG377:AH377"/>
    <mergeCell ref="AE381:AI381"/>
    <mergeCell ref="AE385:AG385"/>
    <mergeCell ref="AE400:AK400"/>
    <mergeCell ref="AE392:AH392"/>
    <mergeCell ref="AE388:AI388"/>
    <mergeCell ref="AE390:AI390"/>
    <mergeCell ref="AJ377:AK391"/>
    <mergeCell ref="E367:G367"/>
    <mergeCell ref="O377:P391"/>
    <mergeCell ref="Q385:U385"/>
    <mergeCell ref="Q375:W375"/>
    <mergeCell ref="R377:U377"/>
    <mergeCell ref="Q384:U384"/>
    <mergeCell ref="C388:E388"/>
    <mergeCell ref="C385:E385"/>
    <mergeCell ref="Q388:U388"/>
    <mergeCell ref="Q383:U383"/>
    <mergeCell ref="Q382:U382"/>
    <mergeCell ref="Q378:S378"/>
    <mergeCell ref="T378:U378"/>
    <mergeCell ref="Z420:AB420"/>
    <mergeCell ref="J393:K393"/>
    <mergeCell ref="X377:Z377"/>
    <mergeCell ref="E403:F403"/>
    <mergeCell ref="AA377:AB377"/>
    <mergeCell ref="X407:AB407"/>
    <mergeCell ref="X381:AB381"/>
    <mergeCell ref="X378:Y378"/>
    <mergeCell ref="Z378:AB378"/>
    <mergeCell ref="X380:AB380"/>
    <mergeCell ref="Y370:AB370"/>
    <mergeCell ref="X406:AA406"/>
    <mergeCell ref="X382:AB382"/>
    <mergeCell ref="Z379:AB379"/>
    <mergeCell ref="Q380:U380"/>
    <mergeCell ref="R379:U379"/>
    <mergeCell ref="Q387:U387"/>
    <mergeCell ref="X367:Z367"/>
    <mergeCell ref="AJ319:AK319"/>
    <mergeCell ref="AE350:AK350"/>
    <mergeCell ref="AE325:AG325"/>
    <mergeCell ref="AG343:AI343"/>
    <mergeCell ref="AE342:AG342"/>
    <mergeCell ref="AJ322:AK340"/>
    <mergeCell ref="AE338:AI338"/>
    <mergeCell ref="AG323:AI323"/>
    <mergeCell ref="AE333:AI333"/>
    <mergeCell ref="AE334:AI334"/>
    <mergeCell ref="AE337:AI337"/>
    <mergeCell ref="X350:AD350"/>
    <mergeCell ref="X338:AB338"/>
    <mergeCell ref="AJ352:AK366"/>
    <mergeCell ref="AH354:AI354"/>
    <mergeCell ref="X362:AB362"/>
    <mergeCell ref="Q353:U353"/>
    <mergeCell ref="X356:AB356"/>
    <mergeCell ref="AE358:AI358"/>
    <mergeCell ref="AE364:AI364"/>
    <mergeCell ref="X359:AB359"/>
    <mergeCell ref="AE362:AI362"/>
    <mergeCell ref="X360:AB360"/>
    <mergeCell ref="X307:AB307"/>
    <mergeCell ref="X306:AB306"/>
    <mergeCell ref="Z312:AA312"/>
    <mergeCell ref="AE307:AI307"/>
    <mergeCell ref="AC319:AD319"/>
    <mergeCell ref="X311:Z311"/>
    <mergeCell ref="AA311:AB311"/>
    <mergeCell ref="AH313:AI313"/>
    <mergeCell ref="AF310:AI310"/>
    <mergeCell ref="X335:Y335"/>
    <mergeCell ref="X336:AB336"/>
    <mergeCell ref="Z335:AB335"/>
    <mergeCell ref="X319:AB319"/>
    <mergeCell ref="X324:Z324"/>
    <mergeCell ref="X310:Z310"/>
    <mergeCell ref="AF312:AG312"/>
    <mergeCell ref="X325:AB325"/>
    <mergeCell ref="AE336:AI336"/>
    <mergeCell ref="Z331:AB331"/>
    <mergeCell ref="AE299:AI299"/>
    <mergeCell ref="AE319:AI319"/>
    <mergeCell ref="AG294:AI294"/>
    <mergeCell ref="A338:B338"/>
    <mergeCell ref="F322:G322"/>
    <mergeCell ref="A324:B324"/>
    <mergeCell ref="A337:B337"/>
    <mergeCell ref="C333:F333"/>
    <mergeCell ref="AE314:AF314"/>
    <mergeCell ref="A305:B305"/>
    <mergeCell ref="X299:AB299"/>
    <mergeCell ref="AE303:AI303"/>
    <mergeCell ref="Q299:S299"/>
    <mergeCell ref="AC352:AD366"/>
    <mergeCell ref="AE365:AI365"/>
    <mergeCell ref="AE363:AI363"/>
    <mergeCell ref="AE353:AF353"/>
    <mergeCell ref="AE352:AI352"/>
    <mergeCell ref="AE324:AG324"/>
    <mergeCell ref="AE329:AI329"/>
    <mergeCell ref="AH324:AI324"/>
    <mergeCell ref="AE331:AI331"/>
    <mergeCell ref="AH325:AI325"/>
    <mergeCell ref="AC322:AD340"/>
    <mergeCell ref="O346:Q346"/>
    <mergeCell ref="Q356:U356"/>
    <mergeCell ref="O352:P366"/>
    <mergeCell ref="Y352:AB352"/>
    <mergeCell ref="V352:W366"/>
    <mergeCell ref="Z329:AB329"/>
    <mergeCell ref="X342:AB342"/>
    <mergeCell ref="Q350:W350"/>
    <mergeCell ref="A328:B328"/>
    <mergeCell ref="A333:B333"/>
    <mergeCell ref="A331:B331"/>
    <mergeCell ref="A329:B329"/>
    <mergeCell ref="C336:F336"/>
    <mergeCell ref="A336:B336"/>
    <mergeCell ref="A326:B326"/>
    <mergeCell ref="C338:G338"/>
    <mergeCell ref="A332:B332"/>
    <mergeCell ref="A334:B334"/>
    <mergeCell ref="N322:N340"/>
    <mergeCell ref="J311:K311"/>
    <mergeCell ref="H322:I340"/>
    <mergeCell ref="C330:F330"/>
    <mergeCell ref="C326:D326"/>
    <mergeCell ref="S322:S340"/>
    <mergeCell ref="X334:AB334"/>
    <mergeCell ref="Z323:AA323"/>
    <mergeCell ref="Q322:R340"/>
    <mergeCell ref="X333:AB333"/>
    <mergeCell ref="V322:W340"/>
    <mergeCell ref="O322:P340"/>
    <mergeCell ref="Z330:AB330"/>
    <mergeCell ref="X329:Y329"/>
    <mergeCell ref="X337:AB337"/>
    <mergeCell ref="C315:E315"/>
    <mergeCell ref="C319:G319"/>
    <mergeCell ref="A319:B319"/>
    <mergeCell ref="F315:H315"/>
    <mergeCell ref="C313:F313"/>
    <mergeCell ref="C271:G271"/>
    <mergeCell ref="C253:F253"/>
    <mergeCell ref="D266:G266"/>
    <mergeCell ref="J268:N268"/>
    <mergeCell ref="M264:N264"/>
    <mergeCell ref="O260:P278"/>
    <mergeCell ref="R262:T262"/>
    <mergeCell ref="Q261:R261"/>
    <mergeCell ref="T264:U264"/>
    <mergeCell ref="D278:G278"/>
    <mergeCell ref="C274:G274"/>
    <mergeCell ref="X261:Z261"/>
    <mergeCell ref="H319:I319"/>
    <mergeCell ref="C324:F324"/>
    <mergeCell ref="F325:G325"/>
    <mergeCell ref="A325:B325"/>
    <mergeCell ref="A308:B308"/>
    <mergeCell ref="M294:N294"/>
    <mergeCell ref="E294:G294"/>
    <mergeCell ref="M306:N306"/>
    <mergeCell ref="A309:B309"/>
    <mergeCell ref="A302:B302"/>
    <mergeCell ref="A306:B306"/>
    <mergeCell ref="C325:E325"/>
    <mergeCell ref="A269:B269"/>
    <mergeCell ref="A261:B261"/>
    <mergeCell ref="A267:B267"/>
    <mergeCell ref="A264:B264"/>
    <mergeCell ref="C275:G275"/>
    <mergeCell ref="A323:B323"/>
    <mergeCell ref="A322:B322"/>
    <mergeCell ref="A321:B321"/>
    <mergeCell ref="M157:O157"/>
    <mergeCell ref="Q173:U173"/>
    <mergeCell ref="J172:N172"/>
    <mergeCell ref="AE167:AI167"/>
    <mergeCell ref="X179:AB179"/>
    <mergeCell ref="T186:U186"/>
    <mergeCell ref="V161:W161"/>
    <mergeCell ref="Q170:U170"/>
    <mergeCell ref="Y168:Z168"/>
    <mergeCell ref="Q165:T165"/>
    <mergeCell ref="Q168:R168"/>
    <mergeCell ref="X176:AB176"/>
    <mergeCell ref="X180:AB180"/>
    <mergeCell ref="Q185:S185"/>
    <mergeCell ref="X185:Z185"/>
    <mergeCell ref="X184:AA184"/>
    <mergeCell ref="T171:U171"/>
    <mergeCell ref="X171:AB171"/>
    <mergeCell ref="X172:AB172"/>
    <mergeCell ref="AE173:AI173"/>
    <mergeCell ref="J170:L170"/>
    <mergeCell ref="J169:L169"/>
    <mergeCell ref="AE175:AI175"/>
    <mergeCell ref="M168:N168"/>
    <mergeCell ref="Q179:U179"/>
    <mergeCell ref="J179:N179"/>
    <mergeCell ref="X165:AB165"/>
    <mergeCell ref="AE170:AI170"/>
    <mergeCell ref="Q175:R175"/>
    <mergeCell ref="Q176:U176"/>
    <mergeCell ref="Q174:U174"/>
    <mergeCell ref="AE181:AH181"/>
    <mergeCell ref="AE140:AG140"/>
    <mergeCell ref="Q139:U139"/>
    <mergeCell ref="AE147:AI147"/>
    <mergeCell ref="AE138:AG138"/>
    <mergeCell ref="Q129:U129"/>
    <mergeCell ref="X129:AB129"/>
    <mergeCell ref="Y138:AB138"/>
    <mergeCell ref="V132:W151"/>
    <mergeCell ref="S142:U142"/>
    <mergeCell ref="AE142:AF142"/>
    <mergeCell ref="AE148:AI148"/>
    <mergeCell ref="AH138:AI138"/>
    <mergeCell ref="AH141:AI141"/>
    <mergeCell ref="Y142:AB142"/>
    <mergeCell ref="AE144:AI144"/>
    <mergeCell ref="AE145:AI145"/>
    <mergeCell ref="AG142:AH142"/>
    <mergeCell ref="Y150:AB150"/>
    <mergeCell ref="Y148:AB148"/>
    <mergeCell ref="AE141:AG141"/>
    <mergeCell ref="AE143:AI143"/>
    <mergeCell ref="Y139:AB139"/>
    <mergeCell ref="AE139:AF139"/>
    <mergeCell ref="AH140:AI140"/>
    <mergeCell ref="Y140:AB140"/>
    <mergeCell ref="AH89:AK89"/>
    <mergeCell ref="X77:AB77"/>
    <mergeCell ref="AE76:AI76"/>
    <mergeCell ref="AE85:AF85"/>
    <mergeCell ref="X75:AB75"/>
    <mergeCell ref="AG91:AK91"/>
    <mergeCell ref="AB90:AE90"/>
    <mergeCell ref="Y90:Z90"/>
    <mergeCell ref="AH90:AK90"/>
    <mergeCell ref="AB89:AG89"/>
    <mergeCell ref="AJ97:AK97"/>
    <mergeCell ref="AC97:AD97"/>
    <mergeCell ref="Z91:AF91"/>
    <mergeCell ref="X101:Y101"/>
    <mergeCell ref="Z102:AB102"/>
    <mergeCell ref="X102:Y102"/>
    <mergeCell ref="AE97:AI97"/>
    <mergeCell ref="AJ100:AK119"/>
    <mergeCell ref="AE113:AI113"/>
    <mergeCell ref="AE111:AI111"/>
    <mergeCell ref="X97:AB97"/>
    <mergeCell ref="AE102:AG102"/>
    <mergeCell ref="AC100:AD119"/>
    <mergeCell ref="X118:AB118"/>
    <mergeCell ref="AH112:AI112"/>
    <mergeCell ref="X111:AB111"/>
    <mergeCell ref="X113:Y113"/>
    <mergeCell ref="AE114:AH114"/>
    <mergeCell ref="Y106:AB106"/>
    <mergeCell ref="AE106:AI106"/>
    <mergeCell ref="AE118:AI118"/>
    <mergeCell ref="AF107:AH107"/>
    <mergeCell ref="AH88:AK88"/>
    <mergeCell ref="X76:AB76"/>
    <mergeCell ref="AC68:AD87"/>
    <mergeCell ref="X82:Y82"/>
    <mergeCell ref="X85:Z85"/>
    <mergeCell ref="AB88:AG88"/>
    <mergeCell ref="AE77:AI77"/>
    <mergeCell ref="Y88:AA88"/>
    <mergeCell ref="AG72:AI72"/>
    <mergeCell ref="AE82:AI82"/>
    <mergeCell ref="AE84:AH84"/>
    <mergeCell ref="AA82:AB82"/>
    <mergeCell ref="AA85:AB85"/>
    <mergeCell ref="X72:Y72"/>
    <mergeCell ref="AE74:AI74"/>
    <mergeCell ref="AJ68:AK87"/>
    <mergeCell ref="X84:AB84"/>
    <mergeCell ref="AA68:AB68"/>
    <mergeCell ref="AE72:AF72"/>
    <mergeCell ref="X74:AB74"/>
    <mergeCell ref="AE75:AI75"/>
    <mergeCell ref="AA70:AB70"/>
    <mergeCell ref="X68:Z68"/>
    <mergeCell ref="AE68:AF68"/>
    <mergeCell ref="X71:AB71"/>
    <mergeCell ref="AG71:AH71"/>
    <mergeCell ref="X70:Z70"/>
    <mergeCell ref="Q116:S116"/>
    <mergeCell ref="Q113:S113"/>
    <mergeCell ref="H100:I119"/>
    <mergeCell ref="J90:K90"/>
    <mergeCell ref="S94:V94"/>
    <mergeCell ref="R100:S100"/>
    <mergeCell ref="K118:L118"/>
    <mergeCell ref="K111:N111"/>
    <mergeCell ref="V68:W87"/>
    <mergeCell ref="V97:W97"/>
    <mergeCell ref="Q76:U76"/>
    <mergeCell ref="O97:P97"/>
    <mergeCell ref="N93:Q93"/>
    <mergeCell ref="L90:N90"/>
    <mergeCell ref="J77:N77"/>
    <mergeCell ref="Q74:U74"/>
    <mergeCell ref="L72:N72"/>
    <mergeCell ref="M70:N70"/>
    <mergeCell ref="Q112:S112"/>
    <mergeCell ref="Q118:S118"/>
    <mergeCell ref="Q69:S69"/>
    <mergeCell ref="J100:J119"/>
    <mergeCell ref="Q82:U82"/>
    <mergeCell ref="S93:V93"/>
    <mergeCell ref="Q105:S105"/>
    <mergeCell ref="Q108:S108"/>
    <mergeCell ref="H97:I97"/>
    <mergeCell ref="Q109:S109"/>
    <mergeCell ref="Q72:U72"/>
    <mergeCell ref="J75:N75"/>
    <mergeCell ref="Q97:U97"/>
    <mergeCell ref="T100:T119"/>
    <mergeCell ref="A151:B151"/>
    <mergeCell ref="E124:F124"/>
    <mergeCell ref="H129:I129"/>
    <mergeCell ref="C129:G129"/>
    <mergeCell ref="H132:I151"/>
    <mergeCell ref="C135:E135"/>
    <mergeCell ref="L121:N121"/>
    <mergeCell ref="E123:F123"/>
    <mergeCell ref="M132:M151"/>
    <mergeCell ref="J143:L143"/>
    <mergeCell ref="C132:G132"/>
    <mergeCell ref="K102:L102"/>
    <mergeCell ref="K105:N105"/>
    <mergeCell ref="M101:N101"/>
    <mergeCell ref="M122:N122"/>
    <mergeCell ref="K104:N104"/>
    <mergeCell ref="K103:N103"/>
    <mergeCell ref="K114:N114"/>
    <mergeCell ref="K112:N112"/>
    <mergeCell ref="K116:N116"/>
    <mergeCell ref="K107:N107"/>
    <mergeCell ref="D120:F120"/>
    <mergeCell ref="G125:I125"/>
    <mergeCell ref="K106:N106"/>
    <mergeCell ref="K108:N108"/>
    <mergeCell ref="K109:N109"/>
    <mergeCell ref="K132:L132"/>
    <mergeCell ref="J138:L138"/>
    <mergeCell ref="C137:G137"/>
    <mergeCell ref="C133:G133"/>
    <mergeCell ref="J136:L136"/>
    <mergeCell ref="N132:N151"/>
    <mergeCell ref="A233:B233"/>
    <mergeCell ref="A242:B242"/>
    <mergeCell ref="D152:F152"/>
    <mergeCell ref="C144:G144"/>
    <mergeCell ref="C150:G150"/>
    <mergeCell ref="C125:F125"/>
    <mergeCell ref="C126:F126"/>
    <mergeCell ref="J133:L133"/>
    <mergeCell ref="C136:G136"/>
    <mergeCell ref="G126:I126"/>
    <mergeCell ref="C148:G148"/>
    <mergeCell ref="J140:L140"/>
    <mergeCell ref="C139:G139"/>
    <mergeCell ref="A143:B143"/>
    <mergeCell ref="C225:G225"/>
    <mergeCell ref="A172:B172"/>
    <mergeCell ref="A177:B177"/>
    <mergeCell ref="A179:B179"/>
    <mergeCell ref="A176:B176"/>
    <mergeCell ref="F218:G218"/>
    <mergeCell ref="A225:B225"/>
    <mergeCell ref="A146:B146"/>
    <mergeCell ref="A147:B147"/>
    <mergeCell ref="C175:G175"/>
    <mergeCell ref="C158:F158"/>
    <mergeCell ref="G158:I158"/>
    <mergeCell ref="C168:G168"/>
    <mergeCell ref="C207:G207"/>
    <mergeCell ref="F216:J216"/>
    <mergeCell ref="C190:F190"/>
    <mergeCell ref="J156:K156"/>
    <mergeCell ref="J180:N180"/>
    <mergeCell ref="A243:B243"/>
    <mergeCell ref="A227:B227"/>
    <mergeCell ref="A228:B228"/>
    <mergeCell ref="A209:B209"/>
    <mergeCell ref="A211:B211"/>
    <mergeCell ref="A229:B229"/>
    <mergeCell ref="C272:G272"/>
    <mergeCell ref="C268:G268"/>
    <mergeCell ref="C254:E254"/>
    <mergeCell ref="E262:F262"/>
    <mergeCell ref="J244:N244"/>
    <mergeCell ref="J236:N236"/>
    <mergeCell ref="J239:N239"/>
    <mergeCell ref="A247:B247"/>
    <mergeCell ref="A276:B276"/>
    <mergeCell ref="A278:B278"/>
    <mergeCell ref="J266:N266"/>
    <mergeCell ref="H257:I257"/>
    <mergeCell ref="H260:I278"/>
    <mergeCell ref="E260:G260"/>
    <mergeCell ref="J233:N233"/>
    <mergeCell ref="J246:N246"/>
    <mergeCell ref="M248:Q248"/>
    <mergeCell ref="J257:N257"/>
    <mergeCell ref="Q272:U272"/>
    <mergeCell ref="Q274:U274"/>
    <mergeCell ref="J272:N272"/>
    <mergeCell ref="J274:N274"/>
    <mergeCell ref="J275:N275"/>
    <mergeCell ref="J276:N276"/>
    <mergeCell ref="C276:G276"/>
    <mergeCell ref="A277:B277"/>
    <mergeCell ref="A244:B244"/>
    <mergeCell ref="AJ161:AK161"/>
    <mergeCell ref="AJ164:AK183"/>
    <mergeCell ref="V164:W183"/>
    <mergeCell ref="X161:AB161"/>
    <mergeCell ref="AG164:AI164"/>
    <mergeCell ref="AE165:AG165"/>
    <mergeCell ref="X177:Y177"/>
    <mergeCell ref="AE185:AG185"/>
    <mergeCell ref="X186:Y186"/>
    <mergeCell ref="A199:B199"/>
    <mergeCell ref="A206:B206"/>
    <mergeCell ref="A208:B208"/>
    <mergeCell ref="A214:B214"/>
    <mergeCell ref="A275:B275"/>
    <mergeCell ref="A265:B265"/>
    <mergeCell ref="A266:B266"/>
    <mergeCell ref="A270:B270"/>
    <mergeCell ref="A262:B262"/>
    <mergeCell ref="A274:B274"/>
    <mergeCell ref="A268:B268"/>
    <mergeCell ref="A271:B271"/>
    <mergeCell ref="A259:B259"/>
    <mergeCell ref="A263:B263"/>
    <mergeCell ref="A260:B260"/>
    <mergeCell ref="F261:G261"/>
    <mergeCell ref="G253:I253"/>
    <mergeCell ref="C261:D261"/>
    <mergeCell ref="D263:G263"/>
    <mergeCell ref="C260:D260"/>
    <mergeCell ref="A273:B273"/>
    <mergeCell ref="A272:B272"/>
    <mergeCell ref="Q153:T153"/>
    <mergeCell ref="Q177:U177"/>
    <mergeCell ref="X175:AB175"/>
    <mergeCell ref="AE169:AI169"/>
    <mergeCell ref="M169:N169"/>
    <mergeCell ref="C166:G166"/>
    <mergeCell ref="D149:G149"/>
    <mergeCell ref="C165:G165"/>
    <mergeCell ref="G157:I157"/>
    <mergeCell ref="H161:I161"/>
    <mergeCell ref="C161:G161"/>
    <mergeCell ref="J165:L165"/>
    <mergeCell ref="J177:N177"/>
    <mergeCell ref="C177:E177"/>
    <mergeCell ref="J176:N176"/>
    <mergeCell ref="J168:L168"/>
    <mergeCell ref="C157:F157"/>
    <mergeCell ref="Q152:R152"/>
    <mergeCell ref="J174:N174"/>
    <mergeCell ref="AE176:AG176"/>
    <mergeCell ref="J166:L166"/>
    <mergeCell ref="AE171:AI171"/>
    <mergeCell ref="C169:G169"/>
    <mergeCell ref="Q161:U161"/>
    <mergeCell ref="Z164:AA164"/>
    <mergeCell ref="H164:I183"/>
    <mergeCell ref="J173:N173"/>
    <mergeCell ref="C179:G179"/>
    <mergeCell ref="Q180:U180"/>
    <mergeCell ref="O164:P183"/>
    <mergeCell ref="AE172:AI172"/>
    <mergeCell ref="X173:AB173"/>
    <mergeCell ref="J144:L144"/>
    <mergeCell ref="AE161:AI161"/>
    <mergeCell ref="Y153:AB153"/>
    <mergeCell ref="Y152:AA152"/>
    <mergeCell ref="O161:P161"/>
    <mergeCell ref="AC161:AD161"/>
    <mergeCell ref="S152:U152"/>
    <mergeCell ref="X164:Y164"/>
    <mergeCell ref="AE71:AF71"/>
    <mergeCell ref="AE70:AI70"/>
    <mergeCell ref="AH58:AI58"/>
    <mergeCell ref="U58:Y58"/>
    <mergeCell ref="AE81:AI81"/>
    <mergeCell ref="M56:R56"/>
    <mergeCell ref="Q68:U68"/>
    <mergeCell ref="J68:N68"/>
    <mergeCell ref="J142:L142"/>
    <mergeCell ref="J129:N129"/>
    <mergeCell ref="J134:K134"/>
    <mergeCell ref="Q150:U150"/>
    <mergeCell ref="J148:L148"/>
    <mergeCell ref="Q132:U132"/>
    <mergeCell ref="J150:K150"/>
    <mergeCell ref="X65:AB65"/>
    <mergeCell ref="N94:Q94"/>
    <mergeCell ref="O68:P87"/>
    <mergeCell ref="Q71:R71"/>
    <mergeCell ref="Q75:U75"/>
    <mergeCell ref="S85:U85"/>
    <mergeCell ref="Q84:U84"/>
    <mergeCell ref="T71:U71"/>
    <mergeCell ref="Q70:U70"/>
    <mergeCell ref="AJ129:AK129"/>
    <mergeCell ref="AF120:AI120"/>
    <mergeCell ref="AH133:AI133"/>
    <mergeCell ref="Q145:U145"/>
    <mergeCell ref="Q141:U141"/>
    <mergeCell ref="Q133:T133"/>
    <mergeCell ref="X120:AB120"/>
    <mergeCell ref="V129:W129"/>
    <mergeCell ref="Q142:R142"/>
    <mergeCell ref="AC132:AD151"/>
    <mergeCell ref="X132:X151"/>
    <mergeCell ref="Q143:U143"/>
    <mergeCell ref="Q138:U138"/>
    <mergeCell ref="Q140:U140"/>
    <mergeCell ref="Q148:U148"/>
    <mergeCell ref="Q136:U136"/>
    <mergeCell ref="AJ132:AK151"/>
    <mergeCell ref="Q137:U137"/>
    <mergeCell ref="Q144:U144"/>
    <mergeCell ref="Q120:S120"/>
    <mergeCell ref="AA121:AE121"/>
    <mergeCell ref="AE129:AI129"/>
    <mergeCell ref="X121:Z121"/>
    <mergeCell ref="AA123:AB123"/>
    <mergeCell ref="AC129:AD129"/>
    <mergeCell ref="AE136:AI136"/>
    <mergeCell ref="Y132:AA132"/>
    <mergeCell ref="Y141:AB141"/>
    <mergeCell ref="Y137:AB137"/>
    <mergeCell ref="Y136:AB136"/>
    <mergeCell ref="AG139:AI139"/>
    <mergeCell ref="Y143:AB143"/>
    <mergeCell ref="AE4:AG4"/>
    <mergeCell ref="AC4:AD23"/>
    <mergeCell ref="AE6:AH6"/>
    <mergeCell ref="AC65:AD65"/>
    <mergeCell ref="Z57:AB57"/>
    <mergeCell ref="S58:T58"/>
    <mergeCell ref="AE20:AI20"/>
    <mergeCell ref="X5:Z5"/>
    <mergeCell ref="AE52:AI52"/>
    <mergeCell ref="AE65:AI65"/>
    <mergeCell ref="L57:R57"/>
    <mergeCell ref="AF59:AG59"/>
    <mergeCell ref="AA58:AB58"/>
    <mergeCell ref="X56:Z56"/>
    <mergeCell ref="AE56:AG56"/>
    <mergeCell ref="AE50:AI50"/>
    <mergeCell ref="AA39:AB39"/>
    <mergeCell ref="AE42:AI42"/>
    <mergeCell ref="AG27:AH27"/>
    <mergeCell ref="AC33:AD33"/>
    <mergeCell ref="X39:Y39"/>
    <mergeCell ref="AE38:AF38"/>
    <mergeCell ref="AE39:AG39"/>
    <mergeCell ref="J65:N65"/>
    <mergeCell ref="Q8:R8"/>
    <mergeCell ref="AE17:AH17"/>
    <mergeCell ref="Q53:U53"/>
    <mergeCell ref="F4:G4"/>
    <mergeCell ref="AG8:AI8"/>
    <mergeCell ref="Q20:U20"/>
    <mergeCell ref="K15:L15"/>
    <mergeCell ref="M15:N15"/>
    <mergeCell ref="AG7:AI7"/>
    <mergeCell ref="Z12:AA12"/>
    <mergeCell ref="F62:J62"/>
    <mergeCell ref="U59:AA59"/>
    <mergeCell ref="J20:N20"/>
    <mergeCell ref="R24:S24"/>
    <mergeCell ref="Q33:U33"/>
    <mergeCell ref="C42:G42"/>
    <mergeCell ref="X24:Z24"/>
    <mergeCell ref="AA37:AB37"/>
    <mergeCell ref="L39:N39"/>
    <mergeCell ref="J41:N41"/>
    <mergeCell ref="AE53:AI53"/>
    <mergeCell ref="AC36:AD55"/>
    <mergeCell ref="AE13:AI13"/>
    <mergeCell ref="AF43:AI43"/>
    <mergeCell ref="AE37:AI37"/>
    <mergeCell ref="AG38:AI38"/>
    <mergeCell ref="AH39:AI39"/>
    <mergeCell ref="N27:R27"/>
    <mergeCell ref="Q44:U44"/>
    <mergeCell ref="AA24:AF24"/>
    <mergeCell ref="Z25:AF25"/>
    <mergeCell ref="Q42:U42"/>
    <mergeCell ref="Q38:T38"/>
    <mergeCell ref="Q39:T39"/>
    <mergeCell ref="X44:AB44"/>
    <mergeCell ref="J1:N1"/>
    <mergeCell ref="V1:W1"/>
    <mergeCell ref="R6:S6"/>
    <mergeCell ref="K7:N7"/>
    <mergeCell ref="S7:U7"/>
    <mergeCell ref="J4:N4"/>
    <mergeCell ref="T6:U6"/>
    <mergeCell ref="Q7:R7"/>
    <mergeCell ref="L6:M6"/>
    <mergeCell ref="K5:L5"/>
    <mergeCell ref="A3:B3"/>
    <mergeCell ref="H1:I1"/>
    <mergeCell ref="A1:B1"/>
    <mergeCell ref="F5:G5"/>
    <mergeCell ref="C1:G1"/>
    <mergeCell ref="F9:G9"/>
    <mergeCell ref="H4:I23"/>
    <mergeCell ref="F8:G8"/>
    <mergeCell ref="A5:B5"/>
    <mergeCell ref="F12:G12"/>
    <mergeCell ref="F21:G21"/>
    <mergeCell ref="A21:B21"/>
    <mergeCell ref="A17:B17"/>
    <mergeCell ref="A16:B16"/>
    <mergeCell ref="A22:B22"/>
    <mergeCell ref="J9:N9"/>
    <mergeCell ref="A9:B9"/>
    <mergeCell ref="A23:B23"/>
    <mergeCell ref="F15:G15"/>
    <mergeCell ref="A19:B19"/>
    <mergeCell ref="A12:B12"/>
    <mergeCell ref="A15:B15"/>
    <mergeCell ref="AJ1:AK1"/>
    <mergeCell ref="AC1:AD1"/>
    <mergeCell ref="AF5:AG5"/>
    <mergeCell ref="AE1:AI1"/>
    <mergeCell ref="X1:AB1"/>
    <mergeCell ref="Z26:AA26"/>
    <mergeCell ref="AJ4:AK23"/>
    <mergeCell ref="AE15:AI15"/>
    <mergeCell ref="AE12:AI12"/>
    <mergeCell ref="AH4:AI4"/>
    <mergeCell ref="A4:B4"/>
    <mergeCell ref="E4:E23"/>
    <mergeCell ref="A13:B13"/>
    <mergeCell ref="A8:B8"/>
    <mergeCell ref="M5:N5"/>
    <mergeCell ref="X7:Y7"/>
    <mergeCell ref="J8:N8"/>
    <mergeCell ref="X20:AB20"/>
    <mergeCell ref="X8:Y8"/>
    <mergeCell ref="X4:AB4"/>
    <mergeCell ref="O1:P1"/>
    <mergeCell ref="Q1:U1"/>
    <mergeCell ref="O4:P23"/>
    <mergeCell ref="X6:AA6"/>
    <mergeCell ref="Q10:S10"/>
    <mergeCell ref="Q9:U9"/>
    <mergeCell ref="X10:AB10"/>
    <mergeCell ref="Q4:U4"/>
    <mergeCell ref="Q5:U5"/>
    <mergeCell ref="Z8:AB8"/>
    <mergeCell ref="M24:Q24"/>
    <mergeCell ref="F20:G20"/>
    <mergeCell ref="AJ65:AK65"/>
    <mergeCell ref="AJ33:AK33"/>
    <mergeCell ref="AJ36:AK55"/>
    <mergeCell ref="X42:Y42"/>
    <mergeCell ref="AF57:AH57"/>
    <mergeCell ref="F6:G6"/>
    <mergeCell ref="Q12:U12"/>
    <mergeCell ref="J12:N12"/>
    <mergeCell ref="F10:G10"/>
    <mergeCell ref="S8:U8"/>
    <mergeCell ref="AH9:AI9"/>
    <mergeCell ref="AE10:AI10"/>
    <mergeCell ref="J10:N10"/>
    <mergeCell ref="AE7:AF7"/>
    <mergeCell ref="X11:AB11"/>
    <mergeCell ref="AF9:AG9"/>
    <mergeCell ref="X9:AB9"/>
    <mergeCell ref="Q15:T15"/>
    <mergeCell ref="X13:AB13"/>
    <mergeCell ref="C33:G33"/>
    <mergeCell ref="C38:G38"/>
    <mergeCell ref="H33:I33"/>
    <mergeCell ref="C44:G44"/>
    <mergeCell ref="C40:D40"/>
    <mergeCell ref="Q65:U65"/>
    <mergeCell ref="O36:P55"/>
    <mergeCell ref="AA7:AB7"/>
    <mergeCell ref="X12:Y12"/>
    <mergeCell ref="J33:N33"/>
    <mergeCell ref="Y38:AB38"/>
    <mergeCell ref="L53:N53"/>
    <mergeCell ref="A37:B37"/>
    <mergeCell ref="C37:E37"/>
    <mergeCell ref="J44:L44"/>
    <mergeCell ref="J56:L56"/>
    <mergeCell ref="L71:N71"/>
    <mergeCell ref="A86:B86"/>
    <mergeCell ref="M76:N76"/>
    <mergeCell ref="K76:L76"/>
    <mergeCell ref="A47:B47"/>
    <mergeCell ref="C52:G52"/>
    <mergeCell ref="A7:B7"/>
    <mergeCell ref="A10:B10"/>
    <mergeCell ref="T10:U10"/>
    <mergeCell ref="A6:B6"/>
    <mergeCell ref="F7:G7"/>
    <mergeCell ref="A11:B11"/>
    <mergeCell ref="J49:L49"/>
    <mergeCell ref="J52:L52"/>
    <mergeCell ref="H65:I65"/>
    <mergeCell ref="H36:I55"/>
    <mergeCell ref="C72:G72"/>
    <mergeCell ref="C74:G74"/>
    <mergeCell ref="H68:I87"/>
    <mergeCell ref="C49:G49"/>
    <mergeCell ref="E40:F40"/>
    <mergeCell ref="C41:G41"/>
    <mergeCell ref="A49:B49"/>
    <mergeCell ref="A36:B36"/>
    <mergeCell ref="A41:B41"/>
    <mergeCell ref="J42:N42"/>
    <mergeCell ref="A42:B42"/>
    <mergeCell ref="A54:B54"/>
    <mergeCell ref="A46:B46"/>
    <mergeCell ref="C75:G75"/>
    <mergeCell ref="C65:G65"/>
    <mergeCell ref="A77:B77"/>
    <mergeCell ref="A55:B55"/>
    <mergeCell ref="A74:B74"/>
    <mergeCell ref="A71:B71"/>
    <mergeCell ref="A67:B67"/>
    <mergeCell ref="A38:B38"/>
    <mergeCell ref="A288:B288"/>
    <mergeCell ref="A173:B173"/>
    <mergeCell ref="A257:B257"/>
    <mergeCell ref="A245:B245"/>
    <mergeCell ref="A246:B246"/>
    <mergeCell ref="A230:B230"/>
    <mergeCell ref="A231:B231"/>
    <mergeCell ref="A201:B201"/>
    <mergeCell ref="A193:B193"/>
    <mergeCell ref="A180:B180"/>
    <mergeCell ref="A195:B195"/>
    <mergeCell ref="A182:B182"/>
    <mergeCell ref="A178:B178"/>
    <mergeCell ref="A175:B175"/>
    <mergeCell ref="A198:B198"/>
    <mergeCell ref="A196:B196"/>
    <mergeCell ref="A205:B205"/>
    <mergeCell ref="A84:B84"/>
    <mergeCell ref="A39:B39"/>
    <mergeCell ref="D218:E218"/>
    <mergeCell ref="C205:G205"/>
    <mergeCell ref="A207:B207"/>
    <mergeCell ref="A203:B203"/>
    <mergeCell ref="A202:B202"/>
    <mergeCell ref="A212:B212"/>
    <mergeCell ref="A200:B200"/>
    <mergeCell ref="A234:B234"/>
    <mergeCell ref="A232:B232"/>
    <mergeCell ref="A241:B241"/>
    <mergeCell ref="A240:B240"/>
    <mergeCell ref="A235:B235"/>
    <mergeCell ref="A236:B236"/>
    <mergeCell ref="A237:B237"/>
    <mergeCell ref="A239:B239"/>
    <mergeCell ref="A238:B238"/>
    <mergeCell ref="A174:B174"/>
    <mergeCell ref="AJ291:AK309"/>
    <mergeCell ref="AF298:AI298"/>
    <mergeCell ref="X305:AB305"/>
    <mergeCell ref="Q303:R303"/>
    <mergeCell ref="AE288:AI288"/>
    <mergeCell ref="AE294:AF294"/>
    <mergeCell ref="AC288:AD288"/>
    <mergeCell ref="A304:B304"/>
    <mergeCell ref="A299:B299"/>
    <mergeCell ref="A300:B300"/>
    <mergeCell ref="A294:B294"/>
    <mergeCell ref="A303:B303"/>
    <mergeCell ref="A293:B293"/>
    <mergeCell ref="H288:I288"/>
    <mergeCell ref="AJ257:AK257"/>
    <mergeCell ref="AE276:AI276"/>
    <mergeCell ref="AJ260:AK278"/>
    <mergeCell ref="C307:G307"/>
    <mergeCell ref="A307:B307"/>
    <mergeCell ref="A290:B290"/>
    <mergeCell ref="A297:B297"/>
    <mergeCell ref="A296:B296"/>
    <mergeCell ref="A298:B298"/>
    <mergeCell ref="A301:B301"/>
    <mergeCell ref="A292:B292"/>
    <mergeCell ref="A291:B291"/>
    <mergeCell ref="A295:B295"/>
    <mergeCell ref="AE293:AH293"/>
    <mergeCell ref="AE302:AI302"/>
    <mergeCell ref="AE306:AI306"/>
    <mergeCell ref="T216:X216"/>
    <mergeCell ref="AE257:AI257"/>
    <mergeCell ref="AE242:AH242"/>
    <mergeCell ref="AG229:AH229"/>
    <mergeCell ref="T251:U251"/>
    <mergeCell ref="X243:AB243"/>
    <mergeCell ref="V288:W288"/>
    <mergeCell ref="AF280:AH280"/>
    <mergeCell ref="AE279:AH279"/>
    <mergeCell ref="X276:AA276"/>
    <mergeCell ref="AC291:AD309"/>
    <mergeCell ref="AH295:AI295"/>
    <mergeCell ref="Q306:U306"/>
    <mergeCell ref="Y293:Z293"/>
    <mergeCell ref="S305:U305"/>
    <mergeCell ref="X303:AB303"/>
    <mergeCell ref="Q307:U307"/>
    <mergeCell ref="Q268:U268"/>
    <mergeCell ref="X302:AB302"/>
    <mergeCell ref="X298:Y298"/>
    <mergeCell ref="T299:U299"/>
    <mergeCell ref="J253:L253"/>
    <mergeCell ref="Q260:U260"/>
    <mergeCell ref="S261:U261"/>
    <mergeCell ref="Q257:U257"/>
    <mergeCell ref="M262:N262"/>
    <mergeCell ref="Q263:S263"/>
    <mergeCell ref="AE216:AH216"/>
    <mergeCell ref="AG214:AI214"/>
    <mergeCell ref="AE246:AH246"/>
    <mergeCell ref="AE240:AH240"/>
    <mergeCell ref="X214:AB214"/>
    <mergeCell ref="Y217:AA217"/>
    <mergeCell ref="X235:AB235"/>
    <mergeCell ref="Z216:AB216"/>
    <mergeCell ref="Q216:S216"/>
    <mergeCell ref="J243:N243"/>
    <mergeCell ref="C246:G246"/>
    <mergeCell ref="C214:G214"/>
    <mergeCell ref="J235:N235"/>
    <mergeCell ref="L229:N229"/>
    <mergeCell ref="C242:G242"/>
    <mergeCell ref="L232:N232"/>
    <mergeCell ref="C240:G240"/>
    <mergeCell ref="C239:G239"/>
    <mergeCell ref="J242:N242"/>
    <mergeCell ref="J234:N234"/>
    <mergeCell ref="H228:I247"/>
    <mergeCell ref="C244:G244"/>
    <mergeCell ref="J260:N260"/>
    <mergeCell ref="AE261:AG261"/>
    <mergeCell ref="AH261:AI261"/>
    <mergeCell ref="AE260:AI260"/>
    <mergeCell ref="AE266:AI266"/>
    <mergeCell ref="AE275:AI275"/>
    <mergeCell ref="AG264:AI264"/>
    <mergeCell ref="AE271:AI271"/>
    <mergeCell ref="S271:U271"/>
    <mergeCell ref="Q266:U266"/>
    <mergeCell ref="Q271:R271"/>
    <mergeCell ref="X229:AA229"/>
    <mergeCell ref="O228:P247"/>
    <mergeCell ref="Q243:U243"/>
    <mergeCell ref="AJ225:AK225"/>
    <mergeCell ref="X225:AB225"/>
    <mergeCell ref="AE243:AH243"/>
    <mergeCell ref="AE239:AH239"/>
    <mergeCell ref="Q244:U244"/>
    <mergeCell ref="X274:AA274"/>
    <mergeCell ref="X266:AA266"/>
    <mergeCell ref="AG262:AI262"/>
    <mergeCell ref="X271:AA271"/>
    <mergeCell ref="Q234:U234"/>
    <mergeCell ref="Q236:U236"/>
    <mergeCell ref="V228:W247"/>
    <mergeCell ref="Q232:S232"/>
    <mergeCell ref="Q239:U239"/>
    <mergeCell ref="Q246:U246"/>
    <mergeCell ref="AJ288:AK288"/>
    <mergeCell ref="S303:U303"/>
    <mergeCell ref="AE219:AH219"/>
    <mergeCell ref="X240:AB240"/>
    <mergeCell ref="X232:AA232"/>
    <mergeCell ref="AJ193:AK193"/>
    <mergeCell ref="AC196:AD215"/>
    <mergeCell ref="AC228:AD247"/>
    <mergeCell ref="AE225:AI225"/>
    <mergeCell ref="AE210:AI210"/>
    <mergeCell ref="AJ228:AK247"/>
    <mergeCell ref="AC225:AD225"/>
    <mergeCell ref="AE244:AH244"/>
    <mergeCell ref="AE211:AI211"/>
    <mergeCell ref="AJ196:AK215"/>
    <mergeCell ref="X246:AB246"/>
    <mergeCell ref="X244:AB244"/>
    <mergeCell ref="X231:Y231"/>
    <mergeCell ref="X242:AB242"/>
    <mergeCell ref="AE214:AF214"/>
    <mergeCell ref="AE236:AH236"/>
    <mergeCell ref="AE231:AH231"/>
    <mergeCell ref="AC193:AD193"/>
    <mergeCell ref="Q229:S229"/>
    <mergeCell ref="AE268:AI268"/>
    <mergeCell ref="AE274:AI274"/>
    <mergeCell ref="X262:AA262"/>
    <mergeCell ref="X260:AA260"/>
    <mergeCell ref="Q242:U242"/>
    <mergeCell ref="Q240:U240"/>
    <mergeCell ref="X234:AB234"/>
    <mergeCell ref="AC260:AD278"/>
    <mergeCell ref="A171:B171"/>
    <mergeCell ref="E173:G173"/>
    <mergeCell ref="A183:B183"/>
    <mergeCell ref="C198:G198"/>
    <mergeCell ref="C180:G180"/>
    <mergeCell ref="C171:G171"/>
    <mergeCell ref="C176:G176"/>
    <mergeCell ref="C191:F191"/>
    <mergeCell ref="A197:B197"/>
    <mergeCell ref="A181:B181"/>
    <mergeCell ref="A215:B215"/>
    <mergeCell ref="A213:B213"/>
    <mergeCell ref="A204:B204"/>
    <mergeCell ref="A210:B210"/>
    <mergeCell ref="A168:B168"/>
    <mergeCell ref="A107:B107"/>
    <mergeCell ref="A113:B113"/>
    <mergeCell ref="A149:B149"/>
    <mergeCell ref="A166:B166"/>
    <mergeCell ref="A131:B131"/>
    <mergeCell ref="A134:B134"/>
    <mergeCell ref="A145:B145"/>
    <mergeCell ref="A161:B161"/>
    <mergeCell ref="A169:B169"/>
    <mergeCell ref="C170:G170"/>
    <mergeCell ref="C172:G172"/>
    <mergeCell ref="C208:G208"/>
    <mergeCell ref="C204:G204"/>
    <mergeCell ref="C202:G202"/>
    <mergeCell ref="F177:G177"/>
    <mergeCell ref="C199:E199"/>
    <mergeCell ref="A170:B170"/>
    <mergeCell ref="A165:B165"/>
    <mergeCell ref="A150:B150"/>
    <mergeCell ref="A167:B167"/>
    <mergeCell ref="A164:B164"/>
    <mergeCell ref="A117:B117"/>
    <mergeCell ref="A111:B111"/>
    <mergeCell ref="A140:B140"/>
    <mergeCell ref="A116:B116"/>
    <mergeCell ref="A110:B110"/>
    <mergeCell ref="A115:B115"/>
    <mergeCell ref="A114:B114"/>
    <mergeCell ref="A112:B112"/>
    <mergeCell ref="AE8:AF8"/>
    <mergeCell ref="AE11:AI11"/>
    <mergeCell ref="V4:W23"/>
    <mergeCell ref="AA17:AB17"/>
    <mergeCell ref="X15:AB15"/>
    <mergeCell ref="C102:E102"/>
    <mergeCell ref="C114:F114"/>
    <mergeCell ref="M102:N102"/>
    <mergeCell ref="A78:B78"/>
    <mergeCell ref="J84:N84"/>
    <mergeCell ref="C107:F107"/>
    <mergeCell ref="C113:F113"/>
    <mergeCell ref="A108:B108"/>
    <mergeCell ref="A103:B103"/>
    <mergeCell ref="J82:N82"/>
    <mergeCell ref="A163:B163"/>
    <mergeCell ref="A129:B129"/>
    <mergeCell ref="A148:B148"/>
    <mergeCell ref="A142:B142"/>
    <mergeCell ref="A87:B87"/>
    <mergeCell ref="A144:B144"/>
    <mergeCell ref="A132:B132"/>
    <mergeCell ref="A133:B133"/>
    <mergeCell ref="A118:B118"/>
    <mergeCell ref="V33:W33"/>
    <mergeCell ref="O33:P33"/>
    <mergeCell ref="Z50:AB50"/>
    <mergeCell ref="X33:AB33"/>
    <mergeCell ref="Q36:R36"/>
    <mergeCell ref="X40:AB40"/>
    <mergeCell ref="V36:W55"/>
    <mergeCell ref="Q37:T37"/>
    <mergeCell ref="Q41:U41"/>
    <mergeCell ref="A68:B68"/>
    <mergeCell ref="E69:F69"/>
    <mergeCell ref="A65:B65"/>
    <mergeCell ref="A70:B70"/>
    <mergeCell ref="A69:B69"/>
    <mergeCell ref="C68:D68"/>
    <mergeCell ref="A33:B33"/>
    <mergeCell ref="L38:N38"/>
    <mergeCell ref="A45:B45"/>
    <mergeCell ref="A35:B35"/>
    <mergeCell ref="C76:G76"/>
    <mergeCell ref="C73:G73"/>
    <mergeCell ref="A119:B119"/>
    <mergeCell ref="O65:P65"/>
    <mergeCell ref="C77:G77"/>
    <mergeCell ref="C82:G82"/>
    <mergeCell ref="A79:B79"/>
    <mergeCell ref="A85:B85"/>
    <mergeCell ref="A44:B44"/>
    <mergeCell ref="A141:B141"/>
    <mergeCell ref="A136:B136"/>
    <mergeCell ref="A139:B139"/>
    <mergeCell ref="A138:B138"/>
    <mergeCell ref="A100:B100"/>
    <mergeCell ref="A104:B104"/>
    <mergeCell ref="A101:B101"/>
    <mergeCell ref="A137:B137"/>
    <mergeCell ref="A135:B135"/>
    <mergeCell ref="A97:B97"/>
    <mergeCell ref="J74:N74"/>
    <mergeCell ref="J71:K71"/>
    <mergeCell ref="A72:B72"/>
    <mergeCell ref="A82:B82"/>
    <mergeCell ref="A83:B83"/>
    <mergeCell ref="A73:B73"/>
    <mergeCell ref="K70:L70"/>
    <mergeCell ref="A75:B75"/>
    <mergeCell ref="A102:B102"/>
    <mergeCell ref="A109:B109"/>
    <mergeCell ref="A76:B76"/>
    <mergeCell ref="C141:G141"/>
    <mergeCell ref="J137:L137"/>
    <mergeCell ref="J139:L139"/>
    <mergeCell ref="J141:L141"/>
    <mergeCell ref="K120:N120"/>
    <mergeCell ref="J97:N97"/>
    <mergeCell ref="A18:B18"/>
    <mergeCell ref="A14:B14"/>
    <mergeCell ref="A20:B20"/>
    <mergeCell ref="C36:G36"/>
    <mergeCell ref="J25:K25"/>
    <mergeCell ref="J24:L24"/>
    <mergeCell ref="AE44:AI44"/>
    <mergeCell ref="C103:F103"/>
    <mergeCell ref="AE33:AI33"/>
    <mergeCell ref="Q49:R49"/>
    <mergeCell ref="Q40:U40"/>
    <mergeCell ref="J88:L88"/>
    <mergeCell ref="D58:E58"/>
    <mergeCell ref="C84:G84"/>
    <mergeCell ref="V65:W65"/>
    <mergeCell ref="AE41:AI41"/>
    <mergeCell ref="X41:AB41"/>
    <mergeCell ref="Q52:U52"/>
    <mergeCell ref="X53:AB53"/>
    <mergeCell ref="AE40:AI40"/>
    <mergeCell ref="X52:AB52"/>
    <mergeCell ref="AA42:AB42"/>
    <mergeCell ref="L36:M36"/>
    <mergeCell ref="C71:G71"/>
    <mergeCell ref="J69:N69"/>
    <mergeCell ref="A52:B52"/>
    <mergeCell ref="S49:T49"/>
    <mergeCell ref="A51:B51"/>
    <mergeCell ref="X89:Y89"/>
    <mergeCell ref="Q85:R85"/>
    <mergeCell ref="Q77:U77"/>
    <mergeCell ref="J85:K85"/>
    <mergeCell ref="A48:B48"/>
    <mergeCell ref="J40:N40"/>
    <mergeCell ref="J36:K36"/>
    <mergeCell ref="A40:B40"/>
    <mergeCell ref="A53:B53"/>
    <mergeCell ref="J37:K37"/>
    <mergeCell ref="A50:B50"/>
    <mergeCell ref="C85:G85"/>
    <mergeCell ref="C70:G70"/>
    <mergeCell ref="F68:G68"/>
    <mergeCell ref="G61:H61"/>
    <mergeCell ref="E90:F90"/>
    <mergeCell ref="G100:G119"/>
    <mergeCell ref="C105:F105"/>
    <mergeCell ref="C104:F104"/>
    <mergeCell ref="C111:F111"/>
    <mergeCell ref="C112:F112"/>
    <mergeCell ref="C69:D69"/>
    <mergeCell ref="A105:B105"/>
    <mergeCell ref="C97:G97"/>
    <mergeCell ref="C88:E88"/>
    <mergeCell ref="A99:B99"/>
    <mergeCell ref="A106:B106"/>
    <mergeCell ref="L85:N85"/>
    <mergeCell ref="A80:B80"/>
    <mergeCell ref="A81:B81"/>
    <mergeCell ref="C57:D57"/>
    <mergeCell ref="M58:N58"/>
    <mergeCell ref="M49:N49"/>
    <mergeCell ref="A43:B43"/>
    <mergeCell ref="E39:F39"/>
    <mergeCell ref="C39:D39"/>
    <mergeCell ref="X104:AB104"/>
    <mergeCell ref="X100:Y100"/>
    <mergeCell ref="Q104:S104"/>
    <mergeCell ref="R101:S101"/>
    <mergeCell ref="E116:F116"/>
    <mergeCell ref="Q110:S110"/>
    <mergeCell ref="Q106:S106"/>
    <mergeCell ref="R111:S111"/>
    <mergeCell ref="X103:AB103"/>
    <mergeCell ref="C116:D116"/>
    <mergeCell ref="X105:Z105"/>
    <mergeCell ref="C108:F108"/>
    <mergeCell ref="AA110:AB110"/>
    <mergeCell ref="X108:AB108"/>
    <mergeCell ref="AE116:AI116"/>
    <mergeCell ref="Y107:AB107"/>
    <mergeCell ref="X109:AB109"/>
    <mergeCell ref="AE108:AI108"/>
    <mergeCell ref="AA105:AB105"/>
    <mergeCell ref="M100:N100"/>
    <mergeCell ref="Q103:S103"/>
    <mergeCell ref="Q102:R102"/>
    <mergeCell ref="Q107:S107"/>
    <mergeCell ref="AE105:AI105"/>
    <mergeCell ref="AE101:AI101"/>
    <mergeCell ref="AG100:AI100"/>
    <mergeCell ref="AE104:AI104"/>
    <mergeCell ref="AE103:AI103"/>
    <mergeCell ref="Y112:Z112"/>
    <mergeCell ref="Q114:S114"/>
    <mergeCell ref="AA112:AB112"/>
    <mergeCell ref="Y110:Z110"/>
    <mergeCell ref="C145:F145"/>
    <mergeCell ref="J145:L145"/>
    <mergeCell ref="J175:N175"/>
    <mergeCell ref="C118:F118"/>
    <mergeCell ref="C109:F109"/>
    <mergeCell ref="C110:F110"/>
    <mergeCell ref="K110:N110"/>
    <mergeCell ref="AE109:AI109"/>
    <mergeCell ref="AE110:AI110"/>
    <mergeCell ref="AE112:AG112"/>
    <mergeCell ref="X114:AB114"/>
    <mergeCell ref="X116:AB116"/>
    <mergeCell ref="Y133:AA133"/>
    <mergeCell ref="Y144:AB144"/>
    <mergeCell ref="AE137:AI137"/>
    <mergeCell ref="Y145:AB145"/>
    <mergeCell ref="Q184:T184"/>
    <mergeCell ref="O100:P119"/>
    <mergeCell ref="J158:L158"/>
    <mergeCell ref="J161:N161"/>
    <mergeCell ref="M170:N170"/>
    <mergeCell ref="J157:L157"/>
    <mergeCell ref="C134:D134"/>
    <mergeCell ref="C142:G142"/>
    <mergeCell ref="C138:G138"/>
    <mergeCell ref="C140:G140"/>
    <mergeCell ref="C143:G143"/>
    <mergeCell ref="C174:G174"/>
    <mergeCell ref="O129:P129"/>
    <mergeCell ref="O132:P151"/>
    <mergeCell ref="C106:F106"/>
    <mergeCell ref="X181:AB181"/>
    <mergeCell ref="AE184:AG184"/>
    <mergeCell ref="AC164:AD183"/>
    <mergeCell ref="X167:AB167"/>
    <mergeCell ref="Q169:U169"/>
    <mergeCell ref="Q211:U211"/>
    <mergeCell ref="R210:U210"/>
    <mergeCell ref="Q207:U207"/>
    <mergeCell ref="AE201:AI201"/>
    <mergeCell ref="AH176:AI176"/>
    <mergeCell ref="S175:U175"/>
    <mergeCell ref="X170:AB170"/>
    <mergeCell ref="Q171:S171"/>
    <mergeCell ref="Q193:U193"/>
    <mergeCell ref="T199:U199"/>
    <mergeCell ref="AE208:AI208"/>
    <mergeCell ref="T205:U205"/>
    <mergeCell ref="Q172:U172"/>
    <mergeCell ref="Y166:AA166"/>
    <mergeCell ref="X169:AB169"/>
    <mergeCell ref="AE207:AI207"/>
    <mergeCell ref="AE180:AI180"/>
    <mergeCell ref="AE179:AI179"/>
    <mergeCell ref="AH204:AI204"/>
    <mergeCell ref="Q204:U204"/>
    <mergeCell ref="Y204:AB204"/>
    <mergeCell ref="Q205:S205"/>
    <mergeCell ref="C173:D173"/>
    <mergeCell ref="J171:M171"/>
    <mergeCell ref="J202:N202"/>
    <mergeCell ref="Q202:U202"/>
    <mergeCell ref="AE202:AI202"/>
    <mergeCell ref="Q199:S199"/>
    <mergeCell ref="Q201:U201"/>
    <mergeCell ref="Q198:S198"/>
    <mergeCell ref="X193:AB193"/>
    <mergeCell ref="V196:W215"/>
    <mergeCell ref="Q214:U214"/>
    <mergeCell ref="C196:E196"/>
    <mergeCell ref="X201:AB201"/>
    <mergeCell ref="J189:L189"/>
    <mergeCell ref="O196:P215"/>
    <mergeCell ref="Q212:U212"/>
    <mergeCell ref="X210:AB210"/>
    <mergeCell ref="H193:I193"/>
    <mergeCell ref="Z188:AA188"/>
    <mergeCell ref="AE193:AI193"/>
    <mergeCell ref="C201:G201"/>
    <mergeCell ref="AE212:AI212"/>
    <mergeCell ref="AE204:AG204"/>
    <mergeCell ref="X211:AB211"/>
    <mergeCell ref="K200:N200"/>
    <mergeCell ref="X212:AB212"/>
    <mergeCell ref="J193:N193"/>
    <mergeCell ref="X208:AB208"/>
    <mergeCell ref="J199:K199"/>
    <mergeCell ref="G190:I190"/>
    <mergeCell ref="U187:Z187"/>
    <mergeCell ref="AH184:AI184"/>
    <mergeCell ref="M197:N197"/>
    <mergeCell ref="C200:F200"/>
    <mergeCell ref="C193:G193"/>
    <mergeCell ref="J201:N201"/>
    <mergeCell ref="J204:N204"/>
    <mergeCell ref="H225:I225"/>
    <mergeCell ref="X207:AB207"/>
    <mergeCell ref="K218:L218"/>
    <mergeCell ref="J208:N208"/>
    <mergeCell ref="L210:N210"/>
    <mergeCell ref="K209:N209"/>
    <mergeCell ref="J207:N207"/>
    <mergeCell ref="J225:N225"/>
    <mergeCell ref="AA218:AB218"/>
    <mergeCell ref="D217:E217"/>
    <mergeCell ref="K213:L213"/>
    <mergeCell ref="C211:G211"/>
    <mergeCell ref="C212:G212"/>
    <mergeCell ref="K214:N214"/>
    <mergeCell ref="J212:N212"/>
    <mergeCell ref="J217:K217"/>
    <mergeCell ref="Q225:U225"/>
    <mergeCell ref="J211:N211"/>
    <mergeCell ref="H196:I215"/>
    <mergeCell ref="F219:Q219"/>
    <mergeCell ref="O193:P193"/>
    <mergeCell ref="V193:W193"/>
    <mergeCell ref="X202:AB202"/>
    <mergeCell ref="Q209:R209"/>
    <mergeCell ref="Q208:U208"/>
    <mergeCell ref="J198:N198"/>
    <mergeCell ref="J205:N205"/>
    <mergeCell ref="K261:L261"/>
    <mergeCell ref="U252:Z252"/>
    <mergeCell ref="X239:AB239"/>
    <mergeCell ref="V225:W225"/>
    <mergeCell ref="AB260:AB278"/>
    <mergeCell ref="J307:K307"/>
    <mergeCell ref="X275:AA275"/>
    <mergeCell ref="M263:N263"/>
    <mergeCell ref="Y268:AA268"/>
    <mergeCell ref="M250:N250"/>
    <mergeCell ref="J240:N240"/>
    <mergeCell ref="Z231:AB231"/>
    <mergeCell ref="X236:AB236"/>
    <mergeCell ref="O225:P225"/>
    <mergeCell ref="AI228:AI247"/>
    <mergeCell ref="AE234:AH234"/>
    <mergeCell ref="Q251:R251"/>
    <mergeCell ref="R250:W250"/>
    <mergeCell ref="AC257:AD257"/>
    <mergeCell ref="V257:W257"/>
    <mergeCell ref="J278:N278"/>
    <mergeCell ref="X257:AB257"/>
    <mergeCell ref="F248:J248"/>
    <mergeCell ref="C257:G257"/>
    <mergeCell ref="O257:P257"/>
    <mergeCell ref="Q264:S264"/>
    <mergeCell ref="C236:G236"/>
    <mergeCell ref="C243:G243"/>
    <mergeCell ref="C233:G233"/>
    <mergeCell ref="Q235:U235"/>
    <mergeCell ref="C234:G234"/>
    <mergeCell ref="C235:G235"/>
    <mergeCell ref="Q302:U302"/>
    <mergeCell ref="J262:L262"/>
    <mergeCell ref="J284:L284"/>
    <mergeCell ref="M279:N279"/>
    <mergeCell ref="J294:K294"/>
    <mergeCell ref="Z281:AA281"/>
    <mergeCell ref="K282:M282"/>
    <mergeCell ref="Q278:U278"/>
    <mergeCell ref="Q276:U276"/>
    <mergeCell ref="R281:S281"/>
    <mergeCell ref="R298:T298"/>
    <mergeCell ref="S284:U284"/>
    <mergeCell ref="Q292:U292"/>
    <mergeCell ref="Q275:U275"/>
    <mergeCell ref="X272:Y272"/>
    <mergeCell ref="X279:Z279"/>
    <mergeCell ref="X288:AB288"/>
    <mergeCell ref="X292:Y292"/>
    <mergeCell ref="S294:U294"/>
    <mergeCell ref="J271:N271"/>
    <mergeCell ref="F284:I284"/>
    <mergeCell ref="E280:F280"/>
    <mergeCell ref="C284:E284"/>
    <mergeCell ref="C279:F279"/>
    <mergeCell ref="C288:G288"/>
    <mergeCell ref="H291:I309"/>
    <mergeCell ref="C292:G292"/>
    <mergeCell ref="C299:G299"/>
    <mergeCell ref="F295:G295"/>
    <mergeCell ref="C306:G306"/>
    <mergeCell ref="C303:G303"/>
    <mergeCell ref="C295:E295"/>
    <mergeCell ref="C302:G302"/>
    <mergeCell ref="C305:G305"/>
    <mergeCell ref="J306:K306"/>
    <mergeCell ref="M292:N292"/>
    <mergeCell ref="V260:W278"/>
    <mergeCell ref="J264:L264"/>
    <mergeCell ref="O284:P284"/>
    <mergeCell ref="J292:K292"/>
    <mergeCell ref="M284:N284"/>
    <mergeCell ref="Q288:U288"/>
    <mergeCell ref="O288:P288"/>
    <mergeCell ref="J288:N288"/>
    <mergeCell ref="L291:L309"/>
    <mergeCell ref="J305:K305"/>
    <mergeCell ref="C293:F293"/>
    <mergeCell ref="C297:G297"/>
    <mergeCell ref="C298:G298"/>
    <mergeCell ref="M261:N261"/>
    <mergeCell ref="Q294:R294"/>
    <mergeCell ref="O291:P309"/>
    <mergeCell ref="AE295:AG295"/>
    <mergeCell ref="AE305:AI305"/>
    <mergeCell ref="J319:N319"/>
    <mergeCell ref="M311:N311"/>
    <mergeCell ref="O319:P319"/>
    <mergeCell ref="M307:N307"/>
    <mergeCell ref="T311:U311"/>
    <mergeCell ref="Q319:U319"/>
    <mergeCell ref="V319:W319"/>
    <mergeCell ref="V291:W309"/>
    <mergeCell ref="AA293:AB293"/>
    <mergeCell ref="Z295:AB295"/>
    <mergeCell ref="AH335:AI335"/>
    <mergeCell ref="AE330:AI330"/>
    <mergeCell ref="T322:T340"/>
    <mergeCell ref="A353:B353"/>
    <mergeCell ref="A386:B386"/>
    <mergeCell ref="A380:B380"/>
    <mergeCell ref="A381:B381"/>
    <mergeCell ref="A376:B376"/>
    <mergeCell ref="A361:B361"/>
    <mergeCell ref="A363:B363"/>
    <mergeCell ref="A354:B354"/>
    <mergeCell ref="A366:B366"/>
    <mergeCell ref="A375:B375"/>
    <mergeCell ref="L346:N346"/>
    <mergeCell ref="M322:M340"/>
    <mergeCell ref="U322:U340"/>
    <mergeCell ref="A358:B358"/>
    <mergeCell ref="A356:B356"/>
    <mergeCell ref="A352:B352"/>
    <mergeCell ref="F353:G353"/>
    <mergeCell ref="A355:B355"/>
    <mergeCell ref="C334:F334"/>
    <mergeCell ref="C329:G329"/>
    <mergeCell ref="F326:G326"/>
    <mergeCell ref="C337:G337"/>
    <mergeCell ref="A350:B350"/>
    <mergeCell ref="F346:H346"/>
    <mergeCell ref="C350:I350"/>
    <mergeCell ref="A340:B340"/>
    <mergeCell ref="C344:D344"/>
    <mergeCell ref="I346:K346"/>
    <mergeCell ref="J350:P350"/>
    <mergeCell ref="A351:B351"/>
    <mergeCell ref="C364:G364"/>
    <mergeCell ref="A362:B362"/>
    <mergeCell ref="C362:G362"/>
    <mergeCell ref="C358:G358"/>
    <mergeCell ref="C363:G363"/>
    <mergeCell ref="A360:B360"/>
    <mergeCell ref="A364:B364"/>
    <mergeCell ref="C357:G357"/>
    <mergeCell ref="C346:E346"/>
    <mergeCell ref="C356:G356"/>
    <mergeCell ref="C354:D354"/>
    <mergeCell ref="A335:B335"/>
    <mergeCell ref="A327:B327"/>
    <mergeCell ref="A330:B330"/>
    <mergeCell ref="J353:N353"/>
    <mergeCell ref="K352:L352"/>
    <mergeCell ref="M352:N352"/>
    <mergeCell ref="H352:I366"/>
    <mergeCell ref="A339:B339"/>
    <mergeCell ref="A377:B377"/>
    <mergeCell ref="H377:I391"/>
    <mergeCell ref="C382:E382"/>
    <mergeCell ref="L379:M379"/>
    <mergeCell ref="J382:N382"/>
    <mergeCell ref="J369:K369"/>
    <mergeCell ref="J384:N384"/>
    <mergeCell ref="A390:B390"/>
    <mergeCell ref="C387:G387"/>
    <mergeCell ref="J387:N387"/>
    <mergeCell ref="J389:N389"/>
    <mergeCell ref="J390:N390"/>
    <mergeCell ref="A391:B391"/>
    <mergeCell ref="A387:B387"/>
    <mergeCell ref="A385:B385"/>
    <mergeCell ref="A382:B382"/>
    <mergeCell ref="F388:G388"/>
    <mergeCell ref="A389:B389"/>
    <mergeCell ref="A384:B384"/>
    <mergeCell ref="C384:G384"/>
    <mergeCell ref="C389:G389"/>
    <mergeCell ref="C390:G390"/>
    <mergeCell ref="J380:M380"/>
    <mergeCell ref="C381:E381"/>
    <mergeCell ref="L381:N381"/>
    <mergeCell ref="F372:H372"/>
    <mergeCell ref="I372:K372"/>
    <mergeCell ref="J375:P375"/>
    <mergeCell ref="L372:N372"/>
    <mergeCell ref="F381:G381"/>
    <mergeCell ref="D377:G377"/>
    <mergeCell ref="F385:G385"/>
    <mergeCell ref="A400:B400"/>
    <mergeCell ref="C370:D370"/>
    <mergeCell ref="C359:G359"/>
    <mergeCell ref="F354:G354"/>
    <mergeCell ref="X365:AB365"/>
    <mergeCell ref="Z354:AB354"/>
    <mergeCell ref="C361:G361"/>
    <mergeCell ref="J362:N362"/>
    <mergeCell ref="L364:N364"/>
    <mergeCell ref="Q354:S354"/>
    <mergeCell ref="C360:G360"/>
    <mergeCell ref="A383:B383"/>
    <mergeCell ref="C383:G383"/>
    <mergeCell ref="A388:B388"/>
    <mergeCell ref="A365:B365"/>
    <mergeCell ref="C372:E372"/>
    <mergeCell ref="A378:B378"/>
    <mergeCell ref="F382:G382"/>
    <mergeCell ref="A379:B379"/>
    <mergeCell ref="C375:I375"/>
    <mergeCell ref="A357:B357"/>
    <mergeCell ref="A359:B359"/>
    <mergeCell ref="R368:T368"/>
    <mergeCell ref="X389:AB389"/>
    <mergeCell ref="X390:AB390"/>
    <mergeCell ref="V377:W391"/>
    <mergeCell ref="J383:N383"/>
    <mergeCell ref="J377:N377"/>
    <mergeCell ref="J385:N385"/>
    <mergeCell ref="J388:N388"/>
    <mergeCell ref="X385:AB385"/>
    <mergeCell ref="J381:K381"/>
    <mergeCell ref="A416:B416"/>
    <mergeCell ref="A417:B417"/>
    <mergeCell ref="A429:B429"/>
    <mergeCell ref="A418:B418"/>
    <mergeCell ref="A432:B432"/>
    <mergeCell ref="A427:B427"/>
    <mergeCell ref="A428:B428"/>
    <mergeCell ref="A430:B430"/>
    <mergeCell ref="A409:B409"/>
    <mergeCell ref="A411:B411"/>
    <mergeCell ref="A412:B412"/>
    <mergeCell ref="A415:B415"/>
    <mergeCell ref="A410:B410"/>
    <mergeCell ref="A401:B401"/>
    <mergeCell ref="A404:B404"/>
    <mergeCell ref="A403:B403"/>
    <mergeCell ref="A407:B407"/>
    <mergeCell ref="A413:B413"/>
    <mergeCell ref="A414:B414"/>
    <mergeCell ref="A402:B402"/>
    <mergeCell ref="A406:B406"/>
    <mergeCell ref="A408:B408"/>
    <mergeCell ref="A405:B405"/>
    <mergeCell ref="A431:B431"/>
    <mergeCell ref="A433:B433"/>
    <mergeCell ref="A434:B434"/>
    <mergeCell ref="A438:B438"/>
    <mergeCell ref="A435:B435"/>
    <mergeCell ref="C461:G461"/>
    <mergeCell ref="C434:D434"/>
    <mergeCell ref="D432:F432"/>
    <mergeCell ref="H430:I445"/>
    <mergeCell ref="F460:G460"/>
    <mergeCell ref="C456:F456"/>
    <mergeCell ref="H451:J451"/>
    <mergeCell ref="J454:P454"/>
    <mergeCell ref="J443:L443"/>
    <mergeCell ref="J442:L442"/>
    <mergeCell ref="C438:G438"/>
    <mergeCell ref="J437:L437"/>
    <mergeCell ref="J441:L441"/>
    <mergeCell ref="C440:G440"/>
    <mergeCell ref="J438:L438"/>
    <mergeCell ref="M456:N456"/>
    <mergeCell ref="J436:L436"/>
    <mergeCell ref="J433:L433"/>
    <mergeCell ref="E434:G434"/>
    <mergeCell ref="F433:G433"/>
    <mergeCell ref="C436:G436"/>
    <mergeCell ref="J430:L430"/>
    <mergeCell ref="K431:L431"/>
    <mergeCell ref="K432:L432"/>
    <mergeCell ref="J440:L440"/>
    <mergeCell ref="J434:L434"/>
    <mergeCell ref="A442:B442"/>
    <mergeCell ref="A455:B455"/>
    <mergeCell ref="A437:B437"/>
    <mergeCell ref="A488:B488"/>
    <mergeCell ref="A486:B486"/>
    <mergeCell ref="F478:G478"/>
    <mergeCell ref="A464:B464"/>
    <mergeCell ref="A460:B460"/>
    <mergeCell ref="A461:B461"/>
    <mergeCell ref="A457:B457"/>
    <mergeCell ref="A458:B458"/>
    <mergeCell ref="A459:B459"/>
    <mergeCell ref="A462:B462"/>
    <mergeCell ref="A444:B444"/>
    <mergeCell ref="A445:B445"/>
    <mergeCell ref="A454:B454"/>
    <mergeCell ref="F451:G451"/>
    <mergeCell ref="A463:B463"/>
    <mergeCell ref="C457:E457"/>
    <mergeCell ref="C482:I482"/>
    <mergeCell ref="A468:B468"/>
    <mergeCell ref="A465:B465"/>
    <mergeCell ref="C437:G437"/>
    <mergeCell ref="C451:E451"/>
    <mergeCell ref="A471:B471"/>
    <mergeCell ref="A466:B466"/>
    <mergeCell ref="C472:G472"/>
    <mergeCell ref="H456:I472"/>
    <mergeCell ref="C470:G470"/>
    <mergeCell ref="C464:G464"/>
    <mergeCell ref="C443:G443"/>
    <mergeCell ref="D446:F446"/>
    <mergeCell ref="A467:B467"/>
    <mergeCell ref="C468:G468"/>
    <mergeCell ref="K407:N407"/>
    <mergeCell ref="J403:J418"/>
    <mergeCell ref="J470:N470"/>
    <mergeCell ref="J469:N469"/>
    <mergeCell ref="C469:G469"/>
    <mergeCell ref="C491:G491"/>
    <mergeCell ref="A518:B518"/>
    <mergeCell ref="A509:B509"/>
    <mergeCell ref="A515:B515"/>
    <mergeCell ref="C523:G523"/>
    <mergeCell ref="A513:B513"/>
    <mergeCell ref="C496:G496"/>
    <mergeCell ref="E486:F486"/>
    <mergeCell ref="A469:B469"/>
    <mergeCell ref="A470:B470"/>
    <mergeCell ref="A482:B482"/>
    <mergeCell ref="A483:B483"/>
    <mergeCell ref="J498:N498"/>
    <mergeCell ref="K412:O412"/>
    <mergeCell ref="C429:F429"/>
    <mergeCell ref="A500:B500"/>
    <mergeCell ref="A443:B443"/>
    <mergeCell ref="C409:F409"/>
    <mergeCell ref="A456:B456"/>
    <mergeCell ref="A439:B439"/>
    <mergeCell ref="C454:I454"/>
    <mergeCell ref="C444:G444"/>
    <mergeCell ref="C441:G441"/>
    <mergeCell ref="C442:G442"/>
    <mergeCell ref="A440:B440"/>
    <mergeCell ref="A441:B441"/>
    <mergeCell ref="A436:B436"/>
    <mergeCell ref="K408:O408"/>
    <mergeCell ref="K409:N409"/>
    <mergeCell ref="C539:D539"/>
    <mergeCell ref="A541:B541"/>
    <mergeCell ref="A544:B544"/>
    <mergeCell ref="H402:I418"/>
    <mergeCell ref="C417:F417"/>
    <mergeCell ref="C431:E431"/>
    <mergeCell ref="Q421:R421"/>
    <mergeCell ref="K411:M411"/>
    <mergeCell ref="Q415:U415"/>
    <mergeCell ref="C415:F415"/>
    <mergeCell ref="G419:G423"/>
    <mergeCell ref="C414:F414"/>
    <mergeCell ref="E410:F410"/>
    <mergeCell ref="G403:G418"/>
    <mergeCell ref="K417:N417"/>
    <mergeCell ref="C421:D421"/>
    <mergeCell ref="A536:B536"/>
    <mergeCell ref="C537:G537"/>
    <mergeCell ref="A524:B524"/>
    <mergeCell ref="A520:B520"/>
    <mergeCell ref="A521:B521"/>
    <mergeCell ref="C439:G439"/>
    <mergeCell ref="A514:B514"/>
    <mergeCell ref="A510:B510"/>
    <mergeCell ref="A523:B523"/>
    <mergeCell ref="C520:G520"/>
    <mergeCell ref="A522:B522"/>
    <mergeCell ref="C529:D529"/>
    <mergeCell ref="E521:G521"/>
    <mergeCell ref="A517:B517"/>
    <mergeCell ref="X388:AB388"/>
    <mergeCell ref="X379:Y379"/>
    <mergeCell ref="X375:AD375"/>
    <mergeCell ref="AE375:AK375"/>
    <mergeCell ref="AE414:AH414"/>
    <mergeCell ref="Q390:U390"/>
    <mergeCell ref="Q392:R392"/>
    <mergeCell ref="Q389:U389"/>
    <mergeCell ref="C412:F412"/>
    <mergeCell ref="Q412:U412"/>
    <mergeCell ref="S393:U393"/>
    <mergeCell ref="T397:V397"/>
    <mergeCell ref="Q414:U414"/>
    <mergeCell ref="R411:U411"/>
    <mergeCell ref="X400:AD400"/>
    <mergeCell ref="X402:Y402"/>
    <mergeCell ref="R403:U403"/>
    <mergeCell ref="X403:Y403"/>
    <mergeCell ref="X408:AB408"/>
    <mergeCell ref="AE378:AH378"/>
    <mergeCell ref="AE412:AH412"/>
    <mergeCell ref="AC402:AD418"/>
    <mergeCell ref="AA403:AB403"/>
    <mergeCell ref="N411:O411"/>
    <mergeCell ref="X415:AB415"/>
    <mergeCell ref="AE409:AH409"/>
    <mergeCell ref="AE417:AH417"/>
    <mergeCell ref="X416:AB416"/>
    <mergeCell ref="Y397:AA397"/>
    <mergeCell ref="X412:AB412"/>
    <mergeCell ref="AB397:AD397"/>
    <mergeCell ref="AE416:AH416"/>
    <mergeCell ref="AE387:AI387"/>
    <mergeCell ref="AJ402:AK402"/>
    <mergeCell ref="AE379:AF379"/>
    <mergeCell ref="AE382:AI382"/>
    <mergeCell ref="AH385:AI385"/>
    <mergeCell ref="AE407:AH407"/>
    <mergeCell ref="AE410:AH410"/>
    <mergeCell ref="AE413:AH413"/>
    <mergeCell ref="AE384:AI384"/>
    <mergeCell ref="AE380:AI380"/>
    <mergeCell ref="AE403:AH403"/>
    <mergeCell ref="K410:N410"/>
    <mergeCell ref="Q406:U406"/>
    <mergeCell ref="Q408:U408"/>
    <mergeCell ref="K413:N413"/>
    <mergeCell ref="C392:E392"/>
    <mergeCell ref="Q413:T413"/>
    <mergeCell ref="Q402:U402"/>
    <mergeCell ref="C400:I400"/>
    <mergeCell ref="K403:O403"/>
    <mergeCell ref="J400:P400"/>
    <mergeCell ref="Q409:U409"/>
    <mergeCell ref="R404:S404"/>
    <mergeCell ref="C403:D403"/>
    <mergeCell ref="C408:F408"/>
    <mergeCell ref="J396:N396"/>
    <mergeCell ref="C407:F407"/>
    <mergeCell ref="C410:D410"/>
    <mergeCell ref="K402:O402"/>
    <mergeCell ref="AE404:AH404"/>
    <mergeCell ref="Q407:U407"/>
    <mergeCell ref="Q381:U381"/>
    <mergeCell ref="AJ403:AK418"/>
    <mergeCell ref="C430:G430"/>
    <mergeCell ref="C424:E424"/>
    <mergeCell ref="J419:J423"/>
    <mergeCell ref="H424:J424"/>
    <mergeCell ref="H429:I429"/>
    <mergeCell ref="F424:G424"/>
    <mergeCell ref="C427:I427"/>
    <mergeCell ref="J429:K429"/>
    <mergeCell ref="J427:P427"/>
    <mergeCell ref="T419:U419"/>
    <mergeCell ref="T429:U429"/>
    <mergeCell ref="Q410:U410"/>
    <mergeCell ref="M429:P445"/>
    <mergeCell ref="K416:N416"/>
    <mergeCell ref="Q427:W427"/>
    <mergeCell ref="Q430:R430"/>
    <mergeCell ref="Q432:U432"/>
    <mergeCell ref="Q431:U431"/>
    <mergeCell ref="Q440:U440"/>
    <mergeCell ref="L419:N419"/>
    <mergeCell ref="K420:N420"/>
    <mergeCell ref="E422:F422"/>
    <mergeCell ref="K414:N414"/>
    <mergeCell ref="C411:F411"/>
    <mergeCell ref="C435:G435"/>
    <mergeCell ref="K422:L422"/>
    <mergeCell ref="Q416:U416"/>
    <mergeCell ref="C416:F416"/>
    <mergeCell ref="Q442:U442"/>
    <mergeCell ref="Q441:U441"/>
    <mergeCell ref="K415:N415"/>
    <mergeCell ref="A519:B519"/>
    <mergeCell ref="A516:B516"/>
    <mergeCell ref="C556:D556"/>
    <mergeCell ref="A472:B472"/>
    <mergeCell ref="A484:B484"/>
    <mergeCell ref="Q495:U495"/>
    <mergeCell ref="Q496:U496"/>
    <mergeCell ref="E499:G499"/>
    <mergeCell ref="J496:N496"/>
    <mergeCell ref="J490:N490"/>
    <mergeCell ref="J494:N494"/>
    <mergeCell ref="C498:G498"/>
    <mergeCell ref="Q482:W482"/>
    <mergeCell ref="V484:W500"/>
    <mergeCell ref="R473:T473"/>
    <mergeCell ref="S486:U486"/>
    <mergeCell ref="C490:G490"/>
    <mergeCell ref="A525:B525"/>
    <mergeCell ref="C534:I534"/>
    <mergeCell ref="S527:U527"/>
    <mergeCell ref="J537:N537"/>
    <mergeCell ref="A526:B526"/>
    <mergeCell ref="J521:N521"/>
    <mergeCell ref="J518:N518"/>
    <mergeCell ref="J500:N500"/>
    <mergeCell ref="J499:N499"/>
    <mergeCell ref="J551:N551"/>
    <mergeCell ref="A498:B498"/>
    <mergeCell ref="C508:I508"/>
    <mergeCell ref="O510:P526"/>
    <mergeCell ref="J510:N510"/>
    <mergeCell ref="J526:M526"/>
    <mergeCell ref="A508:B508"/>
    <mergeCell ref="C492:G492"/>
    <mergeCell ref="A495:B495"/>
    <mergeCell ref="A487:B487"/>
    <mergeCell ref="J482:P482"/>
    <mergeCell ref="J474:K474"/>
    <mergeCell ref="A512:B512"/>
    <mergeCell ref="D510:F510"/>
    <mergeCell ref="Q417:U417"/>
    <mergeCell ref="O456:P472"/>
    <mergeCell ref="J467:N467"/>
    <mergeCell ref="Q466:U466"/>
    <mergeCell ref="Q465:U465"/>
    <mergeCell ref="C500:G500"/>
    <mergeCell ref="C499:D499"/>
    <mergeCell ref="F501:G501"/>
    <mergeCell ref="H506:I506"/>
    <mergeCell ref="J497:N497"/>
    <mergeCell ref="Q499:U499"/>
    <mergeCell ref="Q497:U497"/>
    <mergeCell ref="Q429:S429"/>
    <mergeCell ref="S430:U430"/>
    <mergeCell ref="C433:E433"/>
    <mergeCell ref="A511:B511"/>
    <mergeCell ref="Q443:U443"/>
    <mergeCell ref="S475:U475"/>
    <mergeCell ref="Q472:U472"/>
    <mergeCell ref="Q489:R489"/>
    <mergeCell ref="J456:L456"/>
    <mergeCell ref="Q471:U471"/>
    <mergeCell ref="Q500:U500"/>
    <mergeCell ref="A497:B497"/>
    <mergeCell ref="C552:G552"/>
    <mergeCell ref="C551:G551"/>
    <mergeCell ref="M554:N554"/>
    <mergeCell ref="H558:I558"/>
    <mergeCell ref="C558:G558"/>
    <mergeCell ref="C550:G550"/>
    <mergeCell ref="C545:G545"/>
    <mergeCell ref="C544:G544"/>
    <mergeCell ref="A542:B542"/>
    <mergeCell ref="A543:B543"/>
    <mergeCell ref="C538:D538"/>
    <mergeCell ref="C564:G564"/>
    <mergeCell ref="C568:G568"/>
    <mergeCell ref="A538:B538"/>
    <mergeCell ref="J544:N544"/>
    <mergeCell ref="J552:N552"/>
    <mergeCell ref="A563:B563"/>
    <mergeCell ref="C560:I560"/>
    <mergeCell ref="A566:B566"/>
    <mergeCell ref="L558:M558"/>
    <mergeCell ref="N558:O558"/>
    <mergeCell ref="J547:N547"/>
    <mergeCell ref="C547:G547"/>
    <mergeCell ref="C549:G549"/>
    <mergeCell ref="C546:G546"/>
    <mergeCell ref="C543:G543"/>
    <mergeCell ref="C541:G541"/>
    <mergeCell ref="C540:D540"/>
    <mergeCell ref="J543:N543"/>
    <mergeCell ref="A568:B568"/>
    <mergeCell ref="C563:G563"/>
    <mergeCell ref="C562:E562"/>
    <mergeCell ref="A492:B492"/>
    <mergeCell ref="A489:B489"/>
    <mergeCell ref="A493:B493"/>
    <mergeCell ref="A496:B496"/>
    <mergeCell ref="C473:E473"/>
    <mergeCell ref="O484:P500"/>
    <mergeCell ref="E495:G495"/>
    <mergeCell ref="C484:E484"/>
    <mergeCell ref="A499:B499"/>
    <mergeCell ref="J491:N491"/>
    <mergeCell ref="L488:N488"/>
    <mergeCell ref="Q498:U498"/>
    <mergeCell ref="H478:J478"/>
    <mergeCell ref="K478:L478"/>
    <mergeCell ref="A494:B494"/>
    <mergeCell ref="C489:G489"/>
    <mergeCell ref="C495:D495"/>
    <mergeCell ref="A490:B490"/>
    <mergeCell ref="A491:B491"/>
    <mergeCell ref="A485:B485"/>
    <mergeCell ref="E474:G474"/>
    <mergeCell ref="Q493:U493"/>
    <mergeCell ref="C497:G497"/>
    <mergeCell ref="J473:L473"/>
    <mergeCell ref="X500:AB500"/>
    <mergeCell ref="Q490:U490"/>
    <mergeCell ref="Q492:U492"/>
    <mergeCell ref="V456:W472"/>
    <mergeCell ref="X466:AA466"/>
    <mergeCell ref="AH462:AI462"/>
    <mergeCell ref="AE463:AI463"/>
    <mergeCell ref="Z465:AB465"/>
    <mergeCell ref="X493:AB493"/>
    <mergeCell ref="X492:AB492"/>
    <mergeCell ref="AE500:AF500"/>
    <mergeCell ref="AE484:AI484"/>
    <mergeCell ref="AE499:AI499"/>
    <mergeCell ref="X468:AB468"/>
    <mergeCell ref="X491:AB491"/>
    <mergeCell ref="X490:AB490"/>
    <mergeCell ref="X494:AB494"/>
    <mergeCell ref="Q469:U469"/>
    <mergeCell ref="AE492:AF492"/>
    <mergeCell ref="AG492:AI492"/>
    <mergeCell ref="X484:AB484"/>
    <mergeCell ref="X469:AB469"/>
    <mergeCell ref="X508:AD508"/>
    <mergeCell ref="AF501:AH501"/>
    <mergeCell ref="X503:Y503"/>
    <mergeCell ref="X495:AB495"/>
    <mergeCell ref="X498:Y498"/>
    <mergeCell ref="X496:AB496"/>
    <mergeCell ref="AE497:AI497"/>
    <mergeCell ref="AE482:AK482"/>
    <mergeCell ref="AE472:AI472"/>
    <mergeCell ref="AH475:AI475"/>
    <mergeCell ref="AF473:AH473"/>
    <mergeCell ref="AE471:AI471"/>
    <mergeCell ref="AE495:AI495"/>
    <mergeCell ref="AJ484:AK500"/>
    <mergeCell ref="AG500:AI500"/>
    <mergeCell ref="AE496:AI496"/>
    <mergeCell ref="AE498:AI498"/>
    <mergeCell ref="X472:AB472"/>
    <mergeCell ref="AE489:AI489"/>
    <mergeCell ref="AC484:AD500"/>
    <mergeCell ref="AA475:AB475"/>
    <mergeCell ref="X499:AB499"/>
    <mergeCell ref="X485:AB485"/>
    <mergeCell ref="X476:AA476"/>
    <mergeCell ref="AE508:AK508"/>
    <mergeCell ref="AE493:AI493"/>
    <mergeCell ref="AE485:AI485"/>
    <mergeCell ref="AE490:AI490"/>
    <mergeCell ref="AE488:AI488"/>
    <mergeCell ref="X474:AA474"/>
    <mergeCell ref="AE494:AI494"/>
    <mergeCell ref="AE491:AI491"/>
    <mergeCell ref="AJ536:AK552"/>
    <mergeCell ref="Q546:U546"/>
    <mergeCell ref="Q544:U544"/>
    <mergeCell ref="X548:Z548"/>
    <mergeCell ref="J549:N549"/>
    <mergeCell ref="J550:N550"/>
    <mergeCell ref="S539:U539"/>
    <mergeCell ref="Q537:U537"/>
    <mergeCell ref="AG548:AI548"/>
    <mergeCell ref="AE547:AF547"/>
    <mergeCell ref="AG547:AI547"/>
    <mergeCell ref="Z536:AB536"/>
    <mergeCell ref="Q550:U550"/>
    <mergeCell ref="J527:L527"/>
    <mergeCell ref="AF528:AI528"/>
    <mergeCell ref="AG540:AI540"/>
    <mergeCell ref="AE542:AI542"/>
    <mergeCell ref="J545:L545"/>
    <mergeCell ref="K539:M539"/>
    <mergeCell ref="Q549:U549"/>
    <mergeCell ref="J548:N548"/>
    <mergeCell ref="Q551:U551"/>
    <mergeCell ref="X543:AB543"/>
    <mergeCell ref="AE540:AF540"/>
    <mergeCell ref="AE541:AI541"/>
    <mergeCell ref="Q548:U548"/>
    <mergeCell ref="AA537:AB537"/>
    <mergeCell ref="X538:Z538"/>
    <mergeCell ref="Y540:Z540"/>
    <mergeCell ref="X550:AB550"/>
    <mergeCell ref="AA538:AB538"/>
    <mergeCell ref="Q552:U552"/>
    <mergeCell ref="J532:K532"/>
    <mergeCell ref="L532:P532"/>
    <mergeCell ref="A547:B547"/>
    <mergeCell ref="A540:B540"/>
    <mergeCell ref="H536:I552"/>
    <mergeCell ref="A535:B535"/>
    <mergeCell ref="C532:D532"/>
    <mergeCell ref="C536:G536"/>
    <mergeCell ref="A537:B537"/>
    <mergeCell ref="A534:B534"/>
    <mergeCell ref="A551:B551"/>
    <mergeCell ref="A549:B549"/>
    <mergeCell ref="J534:P534"/>
    <mergeCell ref="A550:B550"/>
    <mergeCell ref="A548:B548"/>
    <mergeCell ref="J567:N567"/>
    <mergeCell ref="L540:N540"/>
    <mergeCell ref="J536:M536"/>
    <mergeCell ref="J541:N541"/>
    <mergeCell ref="P558:R558"/>
    <mergeCell ref="A561:B561"/>
    <mergeCell ref="A564:B564"/>
    <mergeCell ref="A546:B546"/>
    <mergeCell ref="A545:B545"/>
    <mergeCell ref="L553:N553"/>
    <mergeCell ref="J558:K558"/>
    <mergeCell ref="A560:B560"/>
    <mergeCell ref="E554:G554"/>
    <mergeCell ref="A539:B539"/>
    <mergeCell ref="E538:F538"/>
    <mergeCell ref="J560:P560"/>
    <mergeCell ref="C553:E553"/>
    <mergeCell ref="A552:B552"/>
    <mergeCell ref="X564:Y564"/>
    <mergeCell ref="F566:G566"/>
    <mergeCell ref="A562:B562"/>
    <mergeCell ref="X545:AB545"/>
    <mergeCell ref="X547:AB547"/>
    <mergeCell ref="C590:F590"/>
    <mergeCell ref="M590:N590"/>
    <mergeCell ref="A576:B576"/>
    <mergeCell ref="A575:B575"/>
    <mergeCell ref="C567:G567"/>
    <mergeCell ref="J568:N568"/>
    <mergeCell ref="Q578:U578"/>
    <mergeCell ref="A569:B569"/>
    <mergeCell ref="Q572:U572"/>
    <mergeCell ref="Q569:U569"/>
    <mergeCell ref="A573:B573"/>
    <mergeCell ref="Q580:T580"/>
    <mergeCell ref="L584:N584"/>
    <mergeCell ref="K582:L582"/>
    <mergeCell ref="D579:F579"/>
    <mergeCell ref="J580:N580"/>
    <mergeCell ref="J546:N546"/>
    <mergeCell ref="Q554:S554"/>
    <mergeCell ref="A578:B578"/>
    <mergeCell ref="Q573:U573"/>
    <mergeCell ref="H584:I584"/>
    <mergeCell ref="C548:G548"/>
    <mergeCell ref="X560:AD560"/>
    <mergeCell ref="A577:B577"/>
    <mergeCell ref="A565:B565"/>
    <mergeCell ref="A567:B567"/>
    <mergeCell ref="A571:B571"/>
    <mergeCell ref="A574:B574"/>
    <mergeCell ref="Q579:U579"/>
    <mergeCell ref="O584:P584"/>
    <mergeCell ref="T576:U576"/>
    <mergeCell ref="Q575:U575"/>
    <mergeCell ref="J574:N574"/>
    <mergeCell ref="C572:G572"/>
    <mergeCell ref="C584:G584"/>
    <mergeCell ref="C576:G576"/>
    <mergeCell ref="C574:G574"/>
    <mergeCell ref="E580:G580"/>
    <mergeCell ref="C578:G578"/>
    <mergeCell ref="J572:N572"/>
    <mergeCell ref="J575:N575"/>
    <mergeCell ref="E571:G571"/>
    <mergeCell ref="J584:K584"/>
    <mergeCell ref="L579:N579"/>
    <mergeCell ref="A572:B572"/>
    <mergeCell ref="Q577:U577"/>
    <mergeCell ref="Q571:U571"/>
    <mergeCell ref="O562:P578"/>
    <mergeCell ref="J570:N570"/>
    <mergeCell ref="A570:B570"/>
    <mergeCell ref="L569:N569"/>
    <mergeCell ref="C575:G575"/>
    <mergeCell ref="K566:L566"/>
    <mergeCell ref="J569:K569"/>
    <mergeCell ref="J577:N577"/>
    <mergeCell ref="H562:I578"/>
    <mergeCell ref="C570:G570"/>
    <mergeCell ref="J578:N578"/>
    <mergeCell ref="A603:B603"/>
    <mergeCell ref="A588:B588"/>
    <mergeCell ref="A590:B590"/>
    <mergeCell ref="A586:B586"/>
    <mergeCell ref="A587:B587"/>
    <mergeCell ref="H588:I604"/>
    <mergeCell ref="C601:G601"/>
    <mergeCell ref="J599:N599"/>
    <mergeCell ref="C588:D588"/>
    <mergeCell ref="J602:N602"/>
    <mergeCell ref="A594:B594"/>
    <mergeCell ref="A596:B596"/>
    <mergeCell ref="A595:B595"/>
    <mergeCell ref="M591:N591"/>
    <mergeCell ref="J596:N596"/>
    <mergeCell ref="J592:L592"/>
    <mergeCell ref="M593:N593"/>
    <mergeCell ref="J591:L591"/>
    <mergeCell ref="C589:G589"/>
    <mergeCell ref="J589:N589"/>
    <mergeCell ref="A604:B604"/>
    <mergeCell ref="A589:B589"/>
    <mergeCell ref="C591:D591"/>
    <mergeCell ref="A591:B591"/>
    <mergeCell ref="D592:G592"/>
    <mergeCell ref="A592:B592"/>
    <mergeCell ref="C603:G603"/>
    <mergeCell ref="E588:G588"/>
    <mergeCell ref="C635:E635"/>
    <mergeCell ref="A614:B614"/>
    <mergeCell ref="C630:G630"/>
    <mergeCell ref="F616:G616"/>
    <mergeCell ref="A626:B626"/>
    <mergeCell ref="A621:B621"/>
    <mergeCell ref="C617:G617"/>
    <mergeCell ref="A618:B618"/>
    <mergeCell ref="A615:B615"/>
    <mergeCell ref="A601:B601"/>
    <mergeCell ref="F593:G593"/>
    <mergeCell ref="C596:G596"/>
    <mergeCell ref="C595:G595"/>
    <mergeCell ref="J625:N625"/>
    <mergeCell ref="C619:G619"/>
    <mergeCell ref="J614:N614"/>
    <mergeCell ref="A622:B622"/>
    <mergeCell ref="J600:N600"/>
    <mergeCell ref="A602:B602"/>
    <mergeCell ref="C598:G598"/>
    <mergeCell ref="A597:B597"/>
    <mergeCell ref="A600:B600"/>
    <mergeCell ref="C593:E593"/>
    <mergeCell ref="C599:G599"/>
    <mergeCell ref="C600:G600"/>
    <mergeCell ref="A599:B599"/>
    <mergeCell ref="A598:B598"/>
    <mergeCell ref="J597:N597"/>
    <mergeCell ref="J598:N598"/>
    <mergeCell ref="A593:B593"/>
    <mergeCell ref="J601:N601"/>
    <mergeCell ref="J593:L593"/>
    <mergeCell ref="A629:B629"/>
    <mergeCell ref="A620:B620"/>
    <mergeCell ref="J629:N629"/>
    <mergeCell ref="J630:N630"/>
    <mergeCell ref="A625:B625"/>
    <mergeCell ref="J632:M632"/>
    <mergeCell ref="E631:G631"/>
    <mergeCell ref="C625:G625"/>
    <mergeCell ref="C628:G628"/>
    <mergeCell ref="J626:N626"/>
    <mergeCell ref="D605:F605"/>
    <mergeCell ref="J619:N619"/>
    <mergeCell ref="J623:N623"/>
    <mergeCell ref="C623:G623"/>
    <mergeCell ref="A619:B619"/>
    <mergeCell ref="C622:G622"/>
    <mergeCell ref="J628:N628"/>
    <mergeCell ref="J615:N615"/>
    <mergeCell ref="J612:P612"/>
    <mergeCell ref="A616:B616"/>
    <mergeCell ref="A613:B613"/>
    <mergeCell ref="K607:L607"/>
    <mergeCell ref="H610:I610"/>
    <mergeCell ref="H635:I635"/>
    <mergeCell ref="C629:G629"/>
    <mergeCell ref="A612:B612"/>
    <mergeCell ref="C614:F614"/>
    <mergeCell ref="O614:P634"/>
    <mergeCell ref="A646:B646"/>
    <mergeCell ref="Q646:U646"/>
    <mergeCell ref="A639:B639"/>
    <mergeCell ref="A628:B628"/>
    <mergeCell ref="J627:N627"/>
    <mergeCell ref="A627:B627"/>
    <mergeCell ref="H614:I634"/>
    <mergeCell ref="L644:M644"/>
    <mergeCell ref="D643:G643"/>
    <mergeCell ref="E644:G644"/>
    <mergeCell ref="P635:T635"/>
    <mergeCell ref="R634:U634"/>
    <mergeCell ref="J624:N624"/>
    <mergeCell ref="C626:G626"/>
    <mergeCell ref="J618:N618"/>
    <mergeCell ref="A617:B617"/>
    <mergeCell ref="A623:B623"/>
    <mergeCell ref="A644:B644"/>
    <mergeCell ref="A643:B643"/>
    <mergeCell ref="C640:D640"/>
    <mergeCell ref="A624:B624"/>
    <mergeCell ref="J622:N622"/>
    <mergeCell ref="T632:U632"/>
    <mergeCell ref="C646:G646"/>
    <mergeCell ref="A638:B638"/>
    <mergeCell ref="C624:G624"/>
    <mergeCell ref="C627:G627"/>
    <mergeCell ref="C638:I638"/>
    <mergeCell ref="S617:U617"/>
    <mergeCell ref="AG628:AI628"/>
    <mergeCell ref="AE625:AI625"/>
    <mergeCell ref="L642:M642"/>
    <mergeCell ref="J640:N640"/>
    <mergeCell ref="V640:W660"/>
    <mergeCell ref="X649:AA649"/>
    <mergeCell ref="AG654:AI654"/>
    <mergeCell ref="AA652:AB652"/>
    <mergeCell ref="X651:AB651"/>
    <mergeCell ref="AE646:AF646"/>
    <mergeCell ref="AE651:AI651"/>
    <mergeCell ref="AE642:AG642"/>
    <mergeCell ref="Q643:R643"/>
    <mergeCell ref="Q651:S651"/>
    <mergeCell ref="A630:B630"/>
    <mergeCell ref="Q630:U630"/>
    <mergeCell ref="S652:U652"/>
    <mergeCell ref="X653:AB653"/>
    <mergeCell ref="Z660:AA660"/>
    <mergeCell ref="J648:N648"/>
    <mergeCell ref="M649:N649"/>
    <mergeCell ref="C650:G650"/>
    <mergeCell ref="F635:G635"/>
    <mergeCell ref="J642:K642"/>
    <mergeCell ref="A647:B647"/>
    <mergeCell ref="Q647:U647"/>
    <mergeCell ref="Q644:U644"/>
    <mergeCell ref="J635:L635"/>
    <mergeCell ref="A656:B656"/>
    <mergeCell ref="Q640:U640"/>
    <mergeCell ref="J647:N647"/>
    <mergeCell ref="A645:B645"/>
    <mergeCell ref="J645:N645"/>
    <mergeCell ref="Q645:U645"/>
    <mergeCell ref="T651:U651"/>
    <mergeCell ref="A665:B665"/>
    <mergeCell ref="H662:I662"/>
    <mergeCell ref="T657:U657"/>
    <mergeCell ref="J653:K653"/>
    <mergeCell ref="Q649:S649"/>
    <mergeCell ref="O640:P660"/>
    <mergeCell ref="T642:U642"/>
    <mergeCell ref="C648:G648"/>
    <mergeCell ref="A641:B641"/>
    <mergeCell ref="A640:B640"/>
    <mergeCell ref="A642:B642"/>
    <mergeCell ref="A651:B651"/>
    <mergeCell ref="A650:B650"/>
    <mergeCell ref="M650:N650"/>
    <mergeCell ref="J646:N646"/>
    <mergeCell ref="C653:G653"/>
    <mergeCell ref="A670:B670"/>
    <mergeCell ref="C652:G652"/>
    <mergeCell ref="M657:N657"/>
    <mergeCell ref="C664:I664"/>
    <mergeCell ref="C657:E657"/>
    <mergeCell ref="C656:G656"/>
    <mergeCell ref="F681:G681"/>
    <mergeCell ref="M662:N662"/>
    <mergeCell ref="A664:B664"/>
    <mergeCell ref="J676:M676"/>
    <mergeCell ref="J684:K684"/>
    <mergeCell ref="J680:M680"/>
    <mergeCell ref="A667:B667"/>
    <mergeCell ref="C667:G667"/>
    <mergeCell ref="C666:D666"/>
    <mergeCell ref="A668:B668"/>
    <mergeCell ref="H640:I660"/>
    <mergeCell ref="E640:G640"/>
    <mergeCell ref="C644:D644"/>
    <mergeCell ref="J643:K643"/>
    <mergeCell ref="C649:G649"/>
    <mergeCell ref="A649:B649"/>
    <mergeCell ref="C674:G674"/>
    <mergeCell ref="C682:G682"/>
    <mergeCell ref="C676:D676"/>
    <mergeCell ref="D684:F684"/>
    <mergeCell ref="A648:B648"/>
    <mergeCell ref="C654:G654"/>
    <mergeCell ref="C647:G647"/>
    <mergeCell ref="J644:K644"/>
    <mergeCell ref="C651:G651"/>
    <mergeCell ref="C645:G645"/>
    <mergeCell ref="AH669:AI669"/>
    <mergeCell ref="AF666:AG666"/>
    <mergeCell ref="J650:L650"/>
    <mergeCell ref="J656:N656"/>
    <mergeCell ref="K652:L652"/>
    <mergeCell ref="T656:U656"/>
    <mergeCell ref="C655:G655"/>
    <mergeCell ref="R680:U680"/>
    <mergeCell ref="A671:B671"/>
    <mergeCell ref="A677:B677"/>
    <mergeCell ref="C673:D673"/>
    <mergeCell ref="AE682:AI682"/>
    <mergeCell ref="D683:F683"/>
    <mergeCell ref="A680:B680"/>
    <mergeCell ref="X656:AB656"/>
    <mergeCell ref="X654:AB654"/>
    <mergeCell ref="A674:B674"/>
    <mergeCell ref="A676:B676"/>
    <mergeCell ref="X650:AB650"/>
    <mergeCell ref="R673:U673"/>
    <mergeCell ref="J654:N654"/>
    <mergeCell ref="J655:N655"/>
    <mergeCell ref="J662:L662"/>
    <mergeCell ref="AE676:AI676"/>
    <mergeCell ref="A652:B652"/>
    <mergeCell ref="A653:B653"/>
    <mergeCell ref="F662:G662"/>
    <mergeCell ref="A666:B666"/>
    <mergeCell ref="H666:I686"/>
    <mergeCell ref="A669:B669"/>
    <mergeCell ref="K686:M686"/>
    <mergeCell ref="A654:B654"/>
    <mergeCell ref="C702:G702"/>
    <mergeCell ref="C716:I716"/>
    <mergeCell ref="R718:U718"/>
    <mergeCell ref="C700:F700"/>
    <mergeCell ref="C695:E695"/>
    <mergeCell ref="H713:I713"/>
    <mergeCell ref="AF696:AI696"/>
    <mergeCell ref="A675:B675"/>
    <mergeCell ref="A673:B673"/>
    <mergeCell ref="A691:B691"/>
    <mergeCell ref="C680:G680"/>
    <mergeCell ref="A672:B672"/>
    <mergeCell ref="C681:E681"/>
    <mergeCell ref="A690:B690"/>
    <mergeCell ref="A681:B681"/>
    <mergeCell ref="H688:J688"/>
    <mergeCell ref="R681:U681"/>
    <mergeCell ref="E686:G686"/>
    <mergeCell ref="A682:B682"/>
    <mergeCell ref="K688:L688"/>
    <mergeCell ref="F713:G713"/>
    <mergeCell ref="C677:G677"/>
    <mergeCell ref="R676:U676"/>
    <mergeCell ref="X681:AB681"/>
    <mergeCell ref="C714:D714"/>
    <mergeCell ref="AF695:AI695"/>
    <mergeCell ref="AC718:AD738"/>
    <mergeCell ref="Q707:S707"/>
    <mergeCell ref="V666:W686"/>
    <mergeCell ref="Z713:AB713"/>
    <mergeCell ref="R736:T736"/>
    <mergeCell ref="Q734:U734"/>
    <mergeCell ref="A704:B704"/>
    <mergeCell ref="AE720:AI720"/>
    <mergeCell ref="Q692:R692"/>
    <mergeCell ref="AH711:AI711"/>
    <mergeCell ref="AF736:AH736"/>
    <mergeCell ref="J734:N734"/>
    <mergeCell ref="L694:N694"/>
    <mergeCell ref="J679:K679"/>
    <mergeCell ref="E673:G673"/>
    <mergeCell ref="C686:D686"/>
    <mergeCell ref="D668:E668"/>
    <mergeCell ref="X693:AB693"/>
    <mergeCell ref="F688:G688"/>
    <mergeCell ref="X682:Y682"/>
    <mergeCell ref="AF710:AH710"/>
    <mergeCell ref="AG735:AI735"/>
    <mergeCell ref="AF703:AI703"/>
    <mergeCell ref="AF707:AI707"/>
    <mergeCell ref="AH718:AI718"/>
    <mergeCell ref="Y710:AA710"/>
    <mergeCell ref="C725:G725"/>
    <mergeCell ref="H718:I738"/>
    <mergeCell ref="AF700:AI700"/>
    <mergeCell ref="Q699:S699"/>
    <mergeCell ref="C708:G708"/>
    <mergeCell ref="C690:I690"/>
    <mergeCell ref="J690:P690"/>
    <mergeCell ref="X707:AB707"/>
    <mergeCell ref="AC692:AE712"/>
    <mergeCell ref="Q693:S693"/>
    <mergeCell ref="X713:Y713"/>
    <mergeCell ref="X698:AB698"/>
    <mergeCell ref="A698:B698"/>
    <mergeCell ref="A708:B708"/>
    <mergeCell ref="S738:T738"/>
    <mergeCell ref="AE729:AI729"/>
    <mergeCell ref="AF721:AI721"/>
    <mergeCell ref="AL733:AM733"/>
    <mergeCell ref="AL734:AM734"/>
    <mergeCell ref="AL732:AM732"/>
    <mergeCell ref="AE719:AI719"/>
    <mergeCell ref="J716:P716"/>
    <mergeCell ref="X716:AD716"/>
    <mergeCell ref="J693:N693"/>
    <mergeCell ref="O718:P738"/>
    <mergeCell ref="A693:B693"/>
    <mergeCell ref="A699:B699"/>
    <mergeCell ref="J720:M720"/>
    <mergeCell ref="J718:K718"/>
    <mergeCell ref="F736:G736"/>
    <mergeCell ref="A720:B720"/>
    <mergeCell ref="F718:G718"/>
    <mergeCell ref="J695:N695"/>
    <mergeCell ref="Q695:S695"/>
    <mergeCell ref="A729:B729"/>
    <mergeCell ref="A718:B718"/>
    <mergeCell ref="E714:F714"/>
    <mergeCell ref="A703:B703"/>
    <mergeCell ref="J719:N719"/>
    <mergeCell ref="AL708:AM708"/>
    <mergeCell ref="A702:B702"/>
    <mergeCell ref="AF698:AH698"/>
    <mergeCell ref="AL707:AM707"/>
    <mergeCell ref="AJ718:AK738"/>
    <mergeCell ref="J703:N703"/>
    <mergeCell ref="X734:AB734"/>
    <mergeCell ref="D736:E736"/>
    <mergeCell ref="A734:B734"/>
    <mergeCell ref="A733:B733"/>
    <mergeCell ref="E720:F720"/>
    <mergeCell ref="S721:T721"/>
    <mergeCell ref="Q733:U733"/>
    <mergeCell ref="AM590:AT590"/>
    <mergeCell ref="AM591:AT591"/>
    <mergeCell ref="AM592:AT592"/>
    <mergeCell ref="Q591:S591"/>
    <mergeCell ref="Q596:T596"/>
    <mergeCell ref="AA617:AB617"/>
    <mergeCell ref="X621:AB621"/>
    <mergeCell ref="X622:AB622"/>
    <mergeCell ref="AL628:AM628"/>
    <mergeCell ref="Q593:T593"/>
    <mergeCell ref="AF619:AI619"/>
    <mergeCell ref="V614:W634"/>
    <mergeCell ref="Q610:S610"/>
    <mergeCell ref="V588:AK604"/>
    <mergeCell ref="S618:U618"/>
    <mergeCell ref="Q595:T595"/>
    <mergeCell ref="Q597:T597"/>
    <mergeCell ref="X629:AB629"/>
    <mergeCell ref="AL629:AM629"/>
    <mergeCell ref="Q608:S608"/>
    <mergeCell ref="A705:B705"/>
    <mergeCell ref="Q690:W690"/>
    <mergeCell ref="AJ614:AK634"/>
    <mergeCell ref="AE630:AI630"/>
    <mergeCell ref="AL630:AM630"/>
    <mergeCell ref="AH614:AI614"/>
    <mergeCell ref="AE612:AK612"/>
    <mergeCell ref="AE614:AG614"/>
    <mergeCell ref="Q622:U622"/>
    <mergeCell ref="AL681:AM681"/>
    <mergeCell ref="AA695:AB695"/>
    <mergeCell ref="Q601:T601"/>
    <mergeCell ref="X617:Z617"/>
    <mergeCell ref="AE615:AI615"/>
    <mergeCell ref="X664:AD664"/>
    <mergeCell ref="X667:AB667"/>
    <mergeCell ref="Q650:U650"/>
    <mergeCell ref="AE677:AI677"/>
    <mergeCell ref="Q654:U654"/>
    <mergeCell ref="S686:U686"/>
    <mergeCell ref="AE667:AI667"/>
    <mergeCell ref="AL680:AM680"/>
    <mergeCell ref="AL656:AM656"/>
    <mergeCell ref="AL655:AM655"/>
    <mergeCell ref="Q653:U653"/>
    <mergeCell ref="Y658:Z658"/>
    <mergeCell ref="Y668:AB668"/>
    <mergeCell ref="AH658:AI658"/>
    <mergeCell ref="AF660:AI660"/>
    <mergeCell ref="AL682:AM682"/>
    <mergeCell ref="Q604:T604"/>
    <mergeCell ref="Q656:S656"/>
    <mergeCell ref="AH674:AI674"/>
    <mergeCell ref="AE656:AI656"/>
    <mergeCell ref="S684:U684"/>
    <mergeCell ref="R658:S658"/>
    <mergeCell ref="A722:B722"/>
    <mergeCell ref="T692:W712"/>
    <mergeCell ref="AL654:AM654"/>
    <mergeCell ref="X612:AD612"/>
    <mergeCell ref="AE622:AI622"/>
    <mergeCell ref="AC640:AD660"/>
    <mergeCell ref="Q614:U614"/>
    <mergeCell ref="Q612:W612"/>
    <mergeCell ref="AH618:AI618"/>
    <mergeCell ref="A678:B678"/>
    <mergeCell ref="A655:B655"/>
    <mergeCell ref="AE653:AH653"/>
    <mergeCell ref="X646:AB646"/>
    <mergeCell ref="AE640:AG640"/>
    <mergeCell ref="Q708:S708"/>
    <mergeCell ref="J667:M667"/>
    <mergeCell ref="AF693:AI693"/>
    <mergeCell ref="F692:G692"/>
    <mergeCell ref="R682:U682"/>
    <mergeCell ref="D692:E692"/>
    <mergeCell ref="A692:B692"/>
    <mergeCell ref="A701:B701"/>
    <mergeCell ref="AF708:AI708"/>
    <mergeCell ref="A706:B706"/>
    <mergeCell ref="X700:AB700"/>
    <mergeCell ref="C694:D694"/>
    <mergeCell ref="C699:G699"/>
    <mergeCell ref="J682:M682"/>
    <mergeCell ref="E676:G676"/>
    <mergeCell ref="J674:K674"/>
    <mergeCell ref="Q694:S694"/>
    <mergeCell ref="D688:E688"/>
    <mergeCell ref="A723:B723"/>
    <mergeCell ref="X763:Y763"/>
    <mergeCell ref="A694:B694"/>
    <mergeCell ref="A679:B679"/>
    <mergeCell ref="A725:B725"/>
    <mergeCell ref="A730:B730"/>
    <mergeCell ref="A700:B700"/>
    <mergeCell ref="J708:N708"/>
    <mergeCell ref="H692:I712"/>
    <mergeCell ref="A728:B728"/>
    <mergeCell ref="A731:B731"/>
    <mergeCell ref="A697:B697"/>
    <mergeCell ref="C693:G693"/>
    <mergeCell ref="J721:K721"/>
    <mergeCell ref="M722:N722"/>
    <mergeCell ref="C709:D709"/>
    <mergeCell ref="M696:N696"/>
    <mergeCell ref="Q710:S710"/>
    <mergeCell ref="F695:G695"/>
    <mergeCell ref="A719:B719"/>
    <mergeCell ref="A716:B716"/>
    <mergeCell ref="C696:F696"/>
    <mergeCell ref="C726:G726"/>
    <mergeCell ref="S720:U720"/>
    <mergeCell ref="K700:N700"/>
    <mergeCell ref="J725:N725"/>
    <mergeCell ref="J726:N726"/>
    <mergeCell ref="C721:D721"/>
    <mergeCell ref="F721:G721"/>
    <mergeCell ref="C722:D722"/>
    <mergeCell ref="A696:B696"/>
    <mergeCell ref="C703:G703"/>
    <mergeCell ref="C740:D740"/>
    <mergeCell ref="A707:B707"/>
    <mergeCell ref="C710:D710"/>
    <mergeCell ref="X695:Z695"/>
    <mergeCell ref="X718:AB718"/>
    <mergeCell ref="X708:AB708"/>
    <mergeCell ref="A695:B695"/>
    <mergeCell ref="X699:AB699"/>
    <mergeCell ref="C718:D718"/>
    <mergeCell ref="AE716:AK716"/>
    <mergeCell ref="F746:G746"/>
    <mergeCell ref="J746:M746"/>
    <mergeCell ref="A745:B745"/>
    <mergeCell ref="A746:B746"/>
    <mergeCell ref="A717:B717"/>
    <mergeCell ref="R698:S698"/>
    <mergeCell ref="C719:G719"/>
    <mergeCell ref="AE726:AI726"/>
    <mergeCell ref="C707:G707"/>
    <mergeCell ref="J707:N707"/>
    <mergeCell ref="X703:AB703"/>
    <mergeCell ref="J699:N699"/>
    <mergeCell ref="A721:B721"/>
    <mergeCell ref="J702:N702"/>
    <mergeCell ref="A727:B727"/>
    <mergeCell ref="J714:K714"/>
    <mergeCell ref="J745:N745"/>
    <mergeCell ref="Q745:U745"/>
    <mergeCell ref="G714:I714"/>
    <mergeCell ref="Q716:W716"/>
    <mergeCell ref="AC744:AD764"/>
    <mergeCell ref="AE745:AI745"/>
    <mergeCell ref="J733:N733"/>
    <mergeCell ref="R746:S746"/>
    <mergeCell ref="O744:P764"/>
    <mergeCell ref="X745:AB745"/>
    <mergeCell ref="C733:G733"/>
    <mergeCell ref="C734:G734"/>
    <mergeCell ref="Q726:U726"/>
    <mergeCell ref="A744:B744"/>
    <mergeCell ref="X719:AB719"/>
    <mergeCell ref="A726:B726"/>
    <mergeCell ref="C729:G729"/>
    <mergeCell ref="A724:B724"/>
    <mergeCell ref="X720:Z720"/>
    <mergeCell ref="A732:B732"/>
    <mergeCell ref="Q761:R761"/>
    <mergeCell ref="M762:N762"/>
    <mergeCell ref="C735:E735"/>
    <mergeCell ref="A743:B743"/>
    <mergeCell ref="A748:B748"/>
    <mergeCell ref="E739:F739"/>
    <mergeCell ref="J752:N752"/>
    <mergeCell ref="J755:N755"/>
    <mergeCell ref="J759:N759"/>
    <mergeCell ref="C749:G749"/>
    <mergeCell ref="E751:G751"/>
    <mergeCell ref="C753:G753"/>
    <mergeCell ref="A747:B747"/>
    <mergeCell ref="C747:G747"/>
    <mergeCell ref="X725:AB725"/>
    <mergeCell ref="A749:B749"/>
    <mergeCell ref="A755:B755"/>
    <mergeCell ref="A756:B756"/>
    <mergeCell ref="A759:B759"/>
    <mergeCell ref="A758:B758"/>
    <mergeCell ref="J823:N823"/>
    <mergeCell ref="A801:B801"/>
    <mergeCell ref="C756:G756"/>
    <mergeCell ref="C792:D792"/>
    <mergeCell ref="A780:B780"/>
    <mergeCell ref="D765:F765"/>
    <mergeCell ref="Z765:AA765"/>
    <mergeCell ref="M736:N736"/>
    <mergeCell ref="C757:G757"/>
    <mergeCell ref="C758:G758"/>
    <mergeCell ref="C742:I742"/>
    <mergeCell ref="C761:D761"/>
    <mergeCell ref="E740:F740"/>
    <mergeCell ref="C744:E744"/>
    <mergeCell ref="A742:B742"/>
    <mergeCell ref="C751:D751"/>
    <mergeCell ref="Z761:AB761"/>
    <mergeCell ref="A751:B751"/>
    <mergeCell ref="A754:B754"/>
    <mergeCell ref="G740:I740"/>
    <mergeCell ref="A750:B750"/>
    <mergeCell ref="S761:U761"/>
    <mergeCell ref="A760:B760"/>
    <mergeCell ref="A752:B752"/>
    <mergeCell ref="H744:I764"/>
    <mergeCell ref="A757:B757"/>
    <mergeCell ref="A753:B753"/>
    <mergeCell ref="K770:L770"/>
    <mergeCell ref="J777:K777"/>
    <mergeCell ref="J778:M778"/>
    <mergeCell ref="L787:N787"/>
    <mergeCell ref="A770:B770"/>
    <mergeCell ref="A784:B784"/>
    <mergeCell ref="G792:I792"/>
    <mergeCell ref="C781:E781"/>
    <mergeCell ref="C766:D766"/>
    <mergeCell ref="X788:AA788"/>
    <mergeCell ref="C773:D773"/>
    <mergeCell ref="C787:G790"/>
    <mergeCell ref="K761:M761"/>
    <mergeCell ref="Q768:W768"/>
    <mergeCell ref="X768:AD768"/>
    <mergeCell ref="Q788:U788"/>
    <mergeCell ref="X785:Z785"/>
    <mergeCell ref="X778:AB778"/>
    <mergeCell ref="L796:N796"/>
    <mergeCell ref="Q794:W794"/>
    <mergeCell ref="AC770:AD790"/>
    <mergeCell ref="X787:AB787"/>
    <mergeCell ref="A776:B776"/>
    <mergeCell ref="A768:B768"/>
    <mergeCell ref="C768:I768"/>
    <mergeCell ref="J768:P768"/>
    <mergeCell ref="A769:B769"/>
    <mergeCell ref="C774:G774"/>
    <mergeCell ref="C777:G777"/>
    <mergeCell ref="C778:G778"/>
    <mergeCell ref="Y799:AB799"/>
    <mergeCell ref="C797:G797"/>
    <mergeCell ref="H765:I765"/>
    <mergeCell ref="J800:K800"/>
    <mergeCell ref="L800:M800"/>
    <mergeCell ref="A781:B781"/>
    <mergeCell ref="A783:B783"/>
    <mergeCell ref="A800:B800"/>
    <mergeCell ref="E773:F773"/>
    <mergeCell ref="C771:G771"/>
    <mergeCell ref="E800:G800"/>
    <mergeCell ref="X797:AB797"/>
    <mergeCell ref="A785:B785"/>
    <mergeCell ref="A786:B786"/>
    <mergeCell ref="A794:B794"/>
    <mergeCell ref="A798:B798"/>
    <mergeCell ref="Q785:U785"/>
    <mergeCell ref="AA777:AB777"/>
    <mergeCell ref="Q796:U796"/>
    <mergeCell ref="Q799:S799"/>
    <mergeCell ref="A795:B795"/>
    <mergeCell ref="A796:B796"/>
    <mergeCell ref="O796:P816"/>
    <mergeCell ref="A797:B797"/>
    <mergeCell ref="M802:N802"/>
    <mergeCell ref="A802:B802"/>
    <mergeCell ref="J804:N804"/>
    <mergeCell ref="A805:B805"/>
    <mergeCell ref="X780:AB780"/>
    <mergeCell ref="O770:P790"/>
    <mergeCell ref="J771:N771"/>
    <mergeCell ref="J785:M785"/>
    <mergeCell ref="A847:B847"/>
    <mergeCell ref="Q802:U802"/>
    <mergeCell ref="A799:B799"/>
    <mergeCell ref="AF797:AI797"/>
    <mergeCell ref="X794:AD794"/>
    <mergeCell ref="AG772:AI772"/>
    <mergeCell ref="J822:N822"/>
    <mergeCell ref="AJ770:AK790"/>
    <mergeCell ref="AE777:AI777"/>
    <mergeCell ref="Q806:U806"/>
    <mergeCell ref="AE751:AI751"/>
    <mergeCell ref="AC765:AD765"/>
    <mergeCell ref="A782:B782"/>
    <mergeCell ref="A779:B779"/>
    <mergeCell ref="AE820:AK820"/>
    <mergeCell ref="Z823:AB823"/>
    <mergeCell ref="E824:G824"/>
    <mergeCell ref="E792:F792"/>
    <mergeCell ref="L792:O792"/>
    <mergeCell ref="A771:B771"/>
    <mergeCell ref="A772:B772"/>
    <mergeCell ref="A773:B773"/>
    <mergeCell ref="A803:B803"/>
    <mergeCell ref="A804:B804"/>
    <mergeCell ref="H770:I790"/>
    <mergeCell ref="Q758:U758"/>
    <mergeCell ref="Z759:AB759"/>
    <mergeCell ref="A806:B806"/>
    <mergeCell ref="V765:W765"/>
    <mergeCell ref="G766:I766"/>
    <mergeCell ref="Y814:AA814"/>
    <mergeCell ref="AC822:AD842"/>
    <mergeCell ref="A863:B863"/>
    <mergeCell ref="A858:B858"/>
    <mergeCell ref="C856:D856"/>
    <mergeCell ref="A807:B807"/>
    <mergeCell ref="A810:B810"/>
    <mergeCell ref="C804:G804"/>
    <mergeCell ref="A859:B859"/>
    <mergeCell ref="A860:B860"/>
    <mergeCell ref="A861:B861"/>
    <mergeCell ref="A833:B833"/>
    <mergeCell ref="A834:B834"/>
    <mergeCell ref="A835:B835"/>
    <mergeCell ref="A836:B836"/>
    <mergeCell ref="AC843:AD843"/>
    <mergeCell ref="V843:W843"/>
    <mergeCell ref="A812:B812"/>
    <mergeCell ref="A811:B811"/>
    <mergeCell ref="A828:B828"/>
    <mergeCell ref="A829:B829"/>
    <mergeCell ref="A850:B850"/>
    <mergeCell ref="M814:N814"/>
    <mergeCell ref="A838:B838"/>
    <mergeCell ref="H822:I842"/>
    <mergeCell ref="J824:L824"/>
    <mergeCell ref="J825:K825"/>
    <mergeCell ref="L849:N849"/>
    <mergeCell ref="J849:K849"/>
    <mergeCell ref="A848:B848"/>
    <mergeCell ref="A852:B852"/>
    <mergeCell ref="A827:B827"/>
    <mergeCell ref="A826:B826"/>
    <mergeCell ref="AC796:AE816"/>
    <mergeCell ref="A822:B822"/>
    <mergeCell ref="A830:B830"/>
    <mergeCell ref="A831:B831"/>
    <mergeCell ref="A846:B846"/>
    <mergeCell ref="AE846:AK846"/>
    <mergeCell ref="M825:N825"/>
    <mergeCell ref="A885:B885"/>
    <mergeCell ref="A886:B886"/>
    <mergeCell ref="A887:B887"/>
    <mergeCell ref="A888:B888"/>
    <mergeCell ref="A880:B880"/>
    <mergeCell ref="A874:B874"/>
    <mergeCell ref="O874:P894"/>
    <mergeCell ref="V874:W894"/>
    <mergeCell ref="A875:B875"/>
    <mergeCell ref="A876:B876"/>
    <mergeCell ref="A890:B890"/>
    <mergeCell ref="A851:B851"/>
    <mergeCell ref="A881:B881"/>
    <mergeCell ref="A882:B882"/>
    <mergeCell ref="A883:B883"/>
    <mergeCell ref="A884:B884"/>
    <mergeCell ref="A879:B879"/>
    <mergeCell ref="C872:I872"/>
    <mergeCell ref="A862:B862"/>
    <mergeCell ref="A889:B889"/>
    <mergeCell ref="C866:D866"/>
    <mergeCell ref="A877:B877"/>
    <mergeCell ref="A878:B878"/>
    <mergeCell ref="J866:L866"/>
    <mergeCell ref="A873:B873"/>
    <mergeCell ref="J872:P872"/>
    <mergeCell ref="Q866:R866"/>
    <mergeCell ref="AL889:AM889"/>
    <mergeCell ref="C846:I846"/>
    <mergeCell ref="F856:G856"/>
    <mergeCell ref="J856:N856"/>
    <mergeCell ref="F851:G851"/>
    <mergeCell ref="AL890:AM890"/>
    <mergeCell ref="A872:B872"/>
    <mergeCell ref="A864:B864"/>
    <mergeCell ref="AL812:AM812"/>
    <mergeCell ref="A855:B855"/>
    <mergeCell ref="A856:B856"/>
    <mergeCell ref="A857:B857"/>
    <mergeCell ref="AL811:AM811"/>
    <mergeCell ref="Y822:AB822"/>
    <mergeCell ref="V822:X842"/>
    <mergeCell ref="D825:G825"/>
    <mergeCell ref="C839:E839"/>
    <mergeCell ref="C844:F844"/>
    <mergeCell ref="Y840:AA840"/>
    <mergeCell ref="T840:U840"/>
    <mergeCell ref="AJ843:AK843"/>
    <mergeCell ref="C830:G830"/>
    <mergeCell ref="C822:G822"/>
    <mergeCell ref="A820:B820"/>
    <mergeCell ref="C820:I820"/>
    <mergeCell ref="J820:P820"/>
    <mergeCell ref="Q820:W820"/>
    <mergeCell ref="A853:B853"/>
    <mergeCell ref="AL838:AM838"/>
    <mergeCell ref="A854:B854"/>
    <mergeCell ref="A821:B821"/>
    <mergeCell ref="M824:N824"/>
    <mergeCell ref="Q824:R824"/>
    <mergeCell ref="H817:I817"/>
    <mergeCell ref="AE825:AF825"/>
    <mergeCell ref="AJ796:AK816"/>
    <mergeCell ref="AL810:AM810"/>
    <mergeCell ref="AL888:AM888"/>
    <mergeCell ref="AL863:AM863"/>
    <mergeCell ref="AL864:AM864"/>
    <mergeCell ref="I818:K818"/>
    <mergeCell ref="C849:D849"/>
    <mergeCell ref="C813:E813"/>
    <mergeCell ref="J848:L848"/>
    <mergeCell ref="K851:L851"/>
    <mergeCell ref="M848:N848"/>
    <mergeCell ref="M852:N852"/>
    <mergeCell ref="C818:F818"/>
    <mergeCell ref="AL862:AM862"/>
    <mergeCell ref="AC874:AD894"/>
    <mergeCell ref="AJ874:AK894"/>
    <mergeCell ref="AC848:AD868"/>
    <mergeCell ref="AF830:AI830"/>
    <mergeCell ref="H843:I843"/>
    <mergeCell ref="AG823:AH823"/>
    <mergeCell ref="C870:F870"/>
    <mergeCell ref="AE872:AK872"/>
    <mergeCell ref="V796:W816"/>
    <mergeCell ref="M799:N799"/>
    <mergeCell ref="AJ817:AK817"/>
    <mergeCell ref="C828:G828"/>
    <mergeCell ref="M850:N850"/>
    <mergeCell ref="Q848:R848"/>
    <mergeCell ref="A824:B824"/>
    <mergeCell ref="S828:U828"/>
    <mergeCell ref="O817:P817"/>
    <mergeCell ref="J846:P846"/>
    <mergeCell ref="Q846:W846"/>
    <mergeCell ref="X846:AD846"/>
    <mergeCell ref="O869:P869"/>
    <mergeCell ref="V869:W869"/>
    <mergeCell ref="AC869:AD869"/>
    <mergeCell ref="AL836:AM836"/>
    <mergeCell ref="AL837:AM837"/>
    <mergeCell ref="Q798:S798"/>
    <mergeCell ref="T798:U798"/>
    <mergeCell ref="Q872:W872"/>
    <mergeCell ref="X872:AD872"/>
    <mergeCell ref="Q830:U830"/>
    <mergeCell ref="C799:G799"/>
    <mergeCell ref="J798:L798"/>
    <mergeCell ref="Q804:U804"/>
    <mergeCell ref="C806:G806"/>
    <mergeCell ref="X804:AB804"/>
    <mergeCell ref="Q814:R814"/>
    <mergeCell ref="Y830:AA830"/>
    <mergeCell ref="AJ869:AK869"/>
    <mergeCell ref="O843:P843"/>
    <mergeCell ref="J828:N828"/>
    <mergeCell ref="X849:AB849"/>
    <mergeCell ref="AE849:AI849"/>
    <mergeCell ref="X856:AB856"/>
    <mergeCell ref="R839:U839"/>
    <mergeCell ref="X817:AB817"/>
    <mergeCell ref="R822:U822"/>
    <mergeCell ref="V817:W817"/>
    <mergeCell ref="Q813:S813"/>
    <mergeCell ref="A825:B825"/>
    <mergeCell ref="AF804:AI804"/>
    <mergeCell ref="Y824:AA824"/>
    <mergeCell ref="F823:G823"/>
    <mergeCell ref="A849:B849"/>
    <mergeCell ref="A778:B778"/>
    <mergeCell ref="H791:I791"/>
    <mergeCell ref="O791:P791"/>
    <mergeCell ref="V791:W791"/>
    <mergeCell ref="Q773:S773"/>
    <mergeCell ref="J773:K773"/>
    <mergeCell ref="C803:G803"/>
    <mergeCell ref="J803:N803"/>
    <mergeCell ref="A808:B808"/>
    <mergeCell ref="A809:B809"/>
    <mergeCell ref="A775:B775"/>
    <mergeCell ref="S815:T815"/>
    <mergeCell ref="C780:G780"/>
    <mergeCell ref="K788:N788"/>
    <mergeCell ref="Q797:U797"/>
    <mergeCell ref="J797:L797"/>
    <mergeCell ref="M797:N797"/>
    <mergeCell ref="R790:S790"/>
    <mergeCell ref="T774:U774"/>
    <mergeCell ref="A774:B774"/>
    <mergeCell ref="A777:B777"/>
    <mergeCell ref="E817:G817"/>
    <mergeCell ref="A837:B837"/>
    <mergeCell ref="A832:B832"/>
    <mergeCell ref="A823:B823"/>
  </mergeCells>
  <phoneticPr fontId="0" type="noConversion"/>
  <printOptions horizontalCentered="1" verticalCentered="1" gridLines="1"/>
  <pageMargins left="0.15748031496062992" right="0.19685039370078741" top="0.78740157480314965" bottom="0.62992125984251968" header="0.15748031496062992" footer="0.19685039370078741"/>
  <pageSetup paperSize="9" scale="48" fitToHeight="0" orientation="landscape" r:id="rId6"/>
  <headerFooter alignWithMargins="0"/>
  <drawing r:id="rId7"/>
  <legacyDrawing r:id="rId8"/>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Tabelle2">
    <pageSetUpPr fitToPage="1"/>
  </sheetPr>
  <dimension ref="A1:BB2903"/>
  <sheetViews>
    <sheetView topLeftCell="A76" zoomScale="55" zoomScaleNormal="55" zoomScaleSheetLayoutView="100" workbookViewId="0">
      <selection activeCell="R290" sqref="R290:U290"/>
    </sheetView>
  </sheetViews>
  <sheetFormatPr baseColWidth="10" defaultColWidth="5.7109375" defaultRowHeight="20.100000000000001" customHeight="1" x14ac:dyDescent="0.2"/>
  <cols>
    <col min="1" max="1" width="4" style="1784" customWidth="1"/>
    <col min="2" max="2" width="8" style="1784" customWidth="1"/>
    <col min="3" max="37" width="7.7109375" style="1784" customWidth="1"/>
    <col min="38" max="45" width="5.7109375" style="1784"/>
    <col min="46" max="46" width="5.7109375" style="1784" customWidth="1"/>
    <col min="47" max="16384" width="5.7109375" style="1784"/>
  </cols>
  <sheetData>
    <row r="1" spans="1:54" ht="39.950000000000003" customHeight="1" thickBot="1" x14ac:dyDescent="0.25">
      <c r="A1" s="5764"/>
      <c r="B1" s="5765"/>
      <c r="C1" s="5464" t="s">
        <v>8229</v>
      </c>
      <c r="D1" s="5465"/>
      <c r="E1" s="5465"/>
      <c r="F1" s="5465"/>
      <c r="G1" s="5465"/>
      <c r="H1" s="5465"/>
      <c r="I1" s="5466"/>
      <c r="J1" s="5464" t="s">
        <v>8230</v>
      </c>
      <c r="K1" s="5465"/>
      <c r="L1" s="5465"/>
      <c r="M1" s="5465"/>
      <c r="N1" s="5465"/>
      <c r="O1" s="5465"/>
      <c r="P1" s="5466"/>
      <c r="Q1" s="5464" t="s">
        <v>8231</v>
      </c>
      <c r="R1" s="5465"/>
      <c r="S1" s="5465"/>
      <c r="T1" s="5465"/>
      <c r="U1" s="5465"/>
      <c r="V1" s="5465"/>
      <c r="W1" s="5466"/>
      <c r="X1" s="5464" t="s">
        <v>8232</v>
      </c>
      <c r="Y1" s="5465"/>
      <c r="Z1" s="5465"/>
      <c r="AA1" s="5465"/>
      <c r="AB1" s="5465"/>
      <c r="AC1" s="5465"/>
      <c r="AD1" s="5466"/>
      <c r="AE1" s="5464" t="s">
        <v>8233</v>
      </c>
      <c r="AF1" s="5465"/>
      <c r="AG1" s="5465"/>
      <c r="AH1" s="5465"/>
      <c r="AI1" s="5465"/>
      <c r="AJ1" s="5465"/>
      <c r="AK1" s="5466"/>
    </row>
    <row r="2" spans="1:54" ht="39.950000000000003" customHeight="1" x14ac:dyDescent="0.2">
      <c r="A2" s="5747" t="s">
        <v>1390</v>
      </c>
      <c r="B2" s="5748"/>
      <c r="C2" s="1719">
        <v>1</v>
      </c>
      <c r="D2" s="1675">
        <v>1</v>
      </c>
      <c r="E2" s="1675">
        <v>1</v>
      </c>
      <c r="F2" s="1675">
        <v>1</v>
      </c>
      <c r="G2" s="1676">
        <v>1</v>
      </c>
      <c r="H2" s="1743">
        <v>1</v>
      </c>
      <c r="I2" s="1744">
        <v>1</v>
      </c>
      <c r="J2" s="1674">
        <v>1</v>
      </c>
      <c r="K2" s="1675">
        <v>1</v>
      </c>
      <c r="L2" s="1675">
        <v>1</v>
      </c>
      <c r="M2" s="1675">
        <v>1</v>
      </c>
      <c r="N2" s="1676">
        <v>1</v>
      </c>
      <c r="O2" s="1743">
        <v>1</v>
      </c>
      <c r="P2" s="1744">
        <v>1</v>
      </c>
      <c r="Q2" s="1674">
        <v>1</v>
      </c>
      <c r="R2" s="1675">
        <v>1</v>
      </c>
      <c r="S2" s="1675">
        <v>1</v>
      </c>
      <c r="T2" s="1675">
        <v>1</v>
      </c>
      <c r="U2" s="1676">
        <v>1</v>
      </c>
      <c r="V2" s="1743">
        <v>1</v>
      </c>
      <c r="W2" s="1744">
        <v>1</v>
      </c>
      <c r="X2" s="1674">
        <v>1</v>
      </c>
      <c r="Y2" s="1675">
        <v>1</v>
      </c>
      <c r="Z2" s="1675">
        <v>1</v>
      </c>
      <c r="AA2" s="1675">
        <v>1</v>
      </c>
      <c r="AB2" s="1676">
        <v>1</v>
      </c>
      <c r="AC2" s="1743">
        <v>1</v>
      </c>
      <c r="AD2" s="1747">
        <v>1</v>
      </c>
      <c r="AE2" s="1675">
        <v>1</v>
      </c>
      <c r="AF2" s="1675">
        <v>1</v>
      </c>
      <c r="AG2" s="1675">
        <v>2</v>
      </c>
      <c r="AH2" s="1675">
        <v>2</v>
      </c>
      <c r="AI2" s="1676">
        <v>2</v>
      </c>
      <c r="AJ2" s="1743">
        <v>2</v>
      </c>
      <c r="AK2" s="1744">
        <v>2</v>
      </c>
    </row>
    <row r="3" spans="1:54" ht="39.950000000000003" customHeight="1" thickBot="1" x14ac:dyDescent="0.25">
      <c r="A3" s="5749" t="s">
        <v>1391</v>
      </c>
      <c r="B3" s="5750"/>
      <c r="C3" s="1677">
        <v>2</v>
      </c>
      <c r="D3" s="1672">
        <v>3</v>
      </c>
      <c r="E3" s="1672">
        <v>4</v>
      </c>
      <c r="F3" s="1672">
        <v>5</v>
      </c>
      <c r="G3" s="1673">
        <v>6</v>
      </c>
      <c r="H3" s="1745">
        <v>7</v>
      </c>
      <c r="I3" s="1746">
        <v>8</v>
      </c>
      <c r="J3" s="1671">
        <v>9</v>
      </c>
      <c r="K3" s="1672">
        <v>10</v>
      </c>
      <c r="L3" s="1672">
        <v>11</v>
      </c>
      <c r="M3" s="1672">
        <v>12</v>
      </c>
      <c r="N3" s="1673">
        <v>13</v>
      </c>
      <c r="O3" s="1745">
        <v>14</v>
      </c>
      <c r="P3" s="1746">
        <v>15</v>
      </c>
      <c r="Q3" s="1671">
        <v>16</v>
      </c>
      <c r="R3" s="1672">
        <v>17</v>
      </c>
      <c r="S3" s="1672">
        <v>18</v>
      </c>
      <c r="T3" s="1757">
        <v>19</v>
      </c>
      <c r="U3" s="1758">
        <v>20</v>
      </c>
      <c r="V3" s="1745">
        <v>21</v>
      </c>
      <c r="W3" s="1746">
        <v>22</v>
      </c>
      <c r="X3" s="1671">
        <v>23</v>
      </c>
      <c r="Y3" s="1672">
        <v>24</v>
      </c>
      <c r="Z3" s="1672">
        <v>25</v>
      </c>
      <c r="AA3" s="1672">
        <v>26</v>
      </c>
      <c r="AB3" s="1673">
        <v>27</v>
      </c>
      <c r="AC3" s="1745">
        <v>28</v>
      </c>
      <c r="AD3" s="1748">
        <v>29</v>
      </c>
      <c r="AE3" s="1672">
        <v>30</v>
      </c>
      <c r="AF3" s="1672">
        <v>31</v>
      </c>
      <c r="AG3" s="1672">
        <v>1</v>
      </c>
      <c r="AH3" s="1672">
        <v>2</v>
      </c>
      <c r="AI3" s="1673">
        <v>3</v>
      </c>
      <c r="AJ3" s="1745">
        <v>4</v>
      </c>
      <c r="AK3" s="1746">
        <v>5</v>
      </c>
    </row>
    <row r="4" spans="1:54" ht="39.950000000000003" customHeight="1" x14ac:dyDescent="0.2">
      <c r="A4" s="5745" t="s">
        <v>4459</v>
      </c>
      <c r="B4" s="5746"/>
      <c r="C4" s="1720"/>
      <c r="D4" s="1721"/>
      <c r="E4" s="1722"/>
      <c r="F4" s="1785"/>
      <c r="G4" s="1786"/>
      <c r="H4" s="1787"/>
      <c r="I4" s="1788"/>
      <c r="J4" s="1789"/>
      <c r="K4" s="1790"/>
      <c r="L4" s="1790"/>
      <c r="M4" s="1790"/>
      <c r="N4" s="1791"/>
      <c r="O4" s="1792"/>
      <c r="P4" s="1788"/>
      <c r="Q4" s="5636" t="s">
        <v>8308</v>
      </c>
      <c r="R4" s="5637"/>
      <c r="S4" s="5638"/>
      <c r="T4" s="5639" t="s">
        <v>8313</v>
      </c>
      <c r="U4" s="5640"/>
      <c r="V4" s="1792"/>
      <c r="W4" s="1788"/>
      <c r="X4" s="5636" t="s">
        <v>8314</v>
      </c>
      <c r="Y4" s="5637"/>
      <c r="Z4" s="5638"/>
      <c r="AA4" s="5641" t="s">
        <v>1386</v>
      </c>
      <c r="AB4" s="5642"/>
      <c r="AC4" s="1792"/>
      <c r="AD4" s="1788"/>
      <c r="AE4" s="1793" t="s">
        <v>1386</v>
      </c>
      <c r="AF4" s="1768" t="s">
        <v>8314</v>
      </c>
      <c r="AG4" s="1794" t="s">
        <v>8324</v>
      </c>
      <c r="AH4" s="1770" t="s">
        <v>8327</v>
      </c>
      <c r="AI4" s="1795"/>
      <c r="AJ4" s="1762"/>
      <c r="AK4" s="1750"/>
      <c r="BB4" s="1659"/>
    </row>
    <row r="5" spans="1:54" ht="39.950000000000003" customHeight="1" x14ac:dyDescent="0.2">
      <c r="A5" s="5721" t="s">
        <v>8234</v>
      </c>
      <c r="B5" s="5722"/>
      <c r="C5" s="5653" t="s">
        <v>5426</v>
      </c>
      <c r="D5" s="5654"/>
      <c r="E5" s="5654"/>
      <c r="F5" s="5654"/>
      <c r="G5" s="5655"/>
      <c r="H5" s="1796"/>
      <c r="I5" s="1797"/>
      <c r="J5" s="5653" t="s">
        <v>5426</v>
      </c>
      <c r="K5" s="5654"/>
      <c r="L5" s="5654"/>
      <c r="M5" s="5654"/>
      <c r="N5" s="5655"/>
      <c r="O5" s="1798"/>
      <c r="P5" s="1797"/>
      <c r="Q5" s="5653"/>
      <c r="R5" s="5659"/>
      <c r="S5" s="1799"/>
      <c r="T5" s="1799"/>
      <c r="U5" s="1800"/>
      <c r="V5" s="1798"/>
      <c r="W5" s="1797"/>
      <c r="X5" s="1801"/>
      <c r="Y5" s="1799"/>
      <c r="Z5" s="1799"/>
      <c r="AA5" s="1799"/>
      <c r="AB5" s="1802"/>
      <c r="AC5" s="1798"/>
      <c r="AD5" s="1797"/>
      <c r="AE5" s="5693" t="s">
        <v>8321</v>
      </c>
      <c r="AF5" s="5694"/>
      <c r="AG5" s="5694"/>
      <c r="AH5" s="5694"/>
      <c r="AI5" s="5695"/>
      <c r="AJ5" s="1760"/>
      <c r="AK5" s="1752"/>
    </row>
    <row r="6" spans="1:54" ht="39.950000000000003" customHeight="1" x14ac:dyDescent="0.2">
      <c r="A6" s="5719" t="s">
        <v>8235</v>
      </c>
      <c r="B6" s="5720"/>
      <c r="C6" s="5698" t="s">
        <v>8316</v>
      </c>
      <c r="D6" s="5773"/>
      <c r="E6" s="5773"/>
      <c r="F6" s="5773"/>
      <c r="G6" s="5774"/>
      <c r="H6" s="1796"/>
      <c r="I6" s="1797"/>
      <c r="J6" s="5643"/>
      <c r="K6" s="5644"/>
      <c r="L6" s="5644"/>
      <c r="M6" s="5644"/>
      <c r="N6" s="5761"/>
      <c r="O6" s="1798"/>
      <c r="P6" s="1797"/>
      <c r="Q6" s="5698" t="s">
        <v>8317</v>
      </c>
      <c r="R6" s="5762"/>
      <c r="S6" s="5762"/>
      <c r="T6" s="5763"/>
      <c r="U6" s="1803"/>
      <c r="V6" s="1798"/>
      <c r="W6" s="1797"/>
      <c r="X6" s="5775" t="s">
        <v>8318</v>
      </c>
      <c r="Y6" s="5776"/>
      <c r="Z6" s="5776"/>
      <c r="AA6" s="5776"/>
      <c r="AB6" s="5777"/>
      <c r="AC6" s="1798"/>
      <c r="AD6" s="1797"/>
      <c r="AE6" s="1769" t="s">
        <v>8318</v>
      </c>
      <c r="AF6" s="5703" t="s">
        <v>8315</v>
      </c>
      <c r="AG6" s="5704"/>
      <c r="AH6" s="5704"/>
      <c r="AI6" s="5705"/>
      <c r="AJ6" s="1760"/>
      <c r="AK6" s="1752"/>
    </row>
    <row r="7" spans="1:54" ht="39.950000000000003" customHeight="1" x14ac:dyDescent="0.2">
      <c r="A7" s="5719" t="s">
        <v>8236</v>
      </c>
      <c r="B7" s="5720"/>
      <c r="C7" s="5780" t="s">
        <v>8226</v>
      </c>
      <c r="D7" s="5781"/>
      <c r="E7" s="5781"/>
      <c r="F7" s="5781"/>
      <c r="G7" s="5782"/>
      <c r="H7" s="1796"/>
      <c r="I7" s="1797"/>
      <c r="J7" s="5783" t="s">
        <v>8226</v>
      </c>
      <c r="K7" s="5784"/>
      <c r="L7" s="5784"/>
      <c r="M7" s="5781"/>
      <c r="N7" s="5782"/>
      <c r="O7" s="1798"/>
      <c r="P7" s="1797"/>
      <c r="Q7" s="5696"/>
      <c r="R7" s="5697"/>
      <c r="S7" s="5778" t="s">
        <v>8319</v>
      </c>
      <c r="T7" s="5778"/>
      <c r="U7" s="5779"/>
      <c r="V7" s="1798"/>
      <c r="W7" s="1797"/>
      <c r="X7" s="5711" t="s">
        <v>8319</v>
      </c>
      <c r="Y7" s="5712"/>
      <c r="Z7" s="5712"/>
      <c r="AA7" s="5712"/>
      <c r="AB7" s="1765"/>
      <c r="AC7" s="1798"/>
      <c r="AD7" s="1797"/>
      <c r="AE7" s="1804"/>
      <c r="AF7" s="1381"/>
      <c r="AG7" s="1805"/>
      <c r="AH7" s="1805"/>
      <c r="AI7" s="1806"/>
      <c r="AJ7" s="1760"/>
      <c r="AK7" s="1752"/>
    </row>
    <row r="8" spans="1:54" ht="39.950000000000003" customHeight="1" x14ac:dyDescent="0.2">
      <c r="A8" s="5719" t="s">
        <v>8237</v>
      </c>
      <c r="B8" s="5720"/>
      <c r="C8" s="5805" t="s">
        <v>8309</v>
      </c>
      <c r="D8" s="5806"/>
      <c r="E8" s="5806"/>
      <c r="F8" s="5807" t="s">
        <v>8310</v>
      </c>
      <c r="G8" s="5808"/>
      <c r="H8" s="1796"/>
      <c r="I8" s="1797"/>
      <c r="J8" s="5698" t="s">
        <v>8311</v>
      </c>
      <c r="K8" s="5699"/>
      <c r="L8" s="5699"/>
      <c r="M8" s="5700"/>
      <c r="N8" s="1759"/>
      <c r="O8" s="1798"/>
      <c r="P8" s="1797"/>
      <c r="Q8" s="5615" t="s">
        <v>8312</v>
      </c>
      <c r="R8" s="5616"/>
      <c r="S8" s="5617"/>
      <c r="T8" s="5709" t="s">
        <v>8225</v>
      </c>
      <c r="U8" s="5710"/>
      <c r="V8" s="1798"/>
      <c r="W8" s="1797"/>
      <c r="X8" s="1761"/>
      <c r="Y8" s="5701" t="s">
        <v>8320</v>
      </c>
      <c r="Z8" s="5701"/>
      <c r="AA8" s="5701"/>
      <c r="AB8" s="5702"/>
      <c r="AC8" s="1798"/>
      <c r="AD8" s="1797"/>
      <c r="AE8" s="5691" t="s">
        <v>8325</v>
      </c>
      <c r="AF8" s="5692"/>
      <c r="AG8" s="1799"/>
      <c r="AH8" s="1799"/>
      <c r="AI8" s="1771"/>
      <c r="AJ8" s="1760"/>
      <c r="AK8" s="1752"/>
      <c r="AU8" s="1667"/>
      <c r="AV8" s="1667"/>
    </row>
    <row r="9" spans="1:54" ht="39.950000000000003" customHeight="1" x14ac:dyDescent="0.2">
      <c r="A9" s="5732" t="s">
        <v>8238</v>
      </c>
      <c r="B9" s="5733"/>
      <c r="C9" s="1726"/>
      <c r="D9" s="72"/>
      <c r="E9" s="50"/>
      <c r="F9" s="1807"/>
      <c r="G9" s="1808"/>
      <c r="H9" s="1796"/>
      <c r="I9" s="1797"/>
      <c r="J9" s="1809"/>
      <c r="K9" s="1810"/>
      <c r="L9" s="1810"/>
      <c r="M9" s="1810"/>
      <c r="N9" s="1811"/>
      <c r="O9" s="1798"/>
      <c r="P9" s="1797"/>
      <c r="Q9" s="1809"/>
      <c r="R9" s="1810"/>
      <c r="S9" s="1810"/>
      <c r="T9" s="1810"/>
      <c r="U9" s="1811"/>
      <c r="V9" s="1798"/>
      <c r="W9" s="1797"/>
      <c r="X9" s="1812"/>
      <c r="Y9" s="1813"/>
      <c r="Z9" s="1813"/>
      <c r="AA9" s="1813"/>
      <c r="AB9" s="1814"/>
      <c r="AC9" s="1798"/>
      <c r="AD9" s="1797"/>
      <c r="AE9" s="1815"/>
      <c r="AF9" s="1381"/>
      <c r="AG9" s="1381"/>
      <c r="AH9" s="77"/>
      <c r="AI9" s="1728"/>
      <c r="AJ9" s="1760"/>
      <c r="AK9" s="1752"/>
    </row>
    <row r="10" spans="1:54" ht="39.950000000000003" customHeight="1" x14ac:dyDescent="0.2">
      <c r="A10" s="5732" t="s">
        <v>8239</v>
      </c>
      <c r="B10" s="5733"/>
      <c r="C10" s="5713" t="s">
        <v>8227</v>
      </c>
      <c r="D10" s="5422"/>
      <c r="E10" s="5422"/>
      <c r="F10" s="5422"/>
      <c r="G10" s="5714"/>
      <c r="H10" s="1796"/>
      <c r="I10" s="1797"/>
      <c r="J10" s="5713" t="s">
        <v>8227</v>
      </c>
      <c r="K10" s="5422"/>
      <c r="L10" s="5422"/>
      <c r="M10" s="5422"/>
      <c r="N10" s="5714"/>
      <c r="O10" s="1798"/>
      <c r="P10" s="1797"/>
      <c r="Q10" s="5759" t="s">
        <v>5426</v>
      </c>
      <c r="R10" s="5760"/>
      <c r="S10" s="5760"/>
      <c r="T10" s="5760"/>
      <c r="U10" s="5760"/>
      <c r="V10" s="1798"/>
      <c r="W10" s="1797"/>
      <c r="X10" s="5645" t="s">
        <v>1386</v>
      </c>
      <c r="Y10" s="5646"/>
      <c r="Z10" s="5716" t="s">
        <v>8227</v>
      </c>
      <c r="AA10" s="5716"/>
      <c r="AB10" s="5717"/>
      <c r="AC10" s="1798"/>
      <c r="AD10" s="1797"/>
      <c r="AE10" s="5930" t="s">
        <v>8227</v>
      </c>
      <c r="AF10" s="5931"/>
      <c r="AG10" s="5931"/>
      <c r="AH10" s="5931"/>
      <c r="AI10" s="5932"/>
      <c r="AJ10" s="1760"/>
      <c r="AK10" s="1752"/>
      <c r="AU10" s="1667"/>
      <c r="AV10" s="1667"/>
      <c r="BA10" s="1716"/>
    </row>
    <row r="11" spans="1:54" ht="39.950000000000003" customHeight="1" x14ac:dyDescent="0.2">
      <c r="A11" s="5732" t="s">
        <v>8240</v>
      </c>
      <c r="B11" s="5733"/>
      <c r="C11" s="5569" t="s">
        <v>2842</v>
      </c>
      <c r="D11" s="3372"/>
      <c r="E11" s="3372"/>
      <c r="F11" s="3372"/>
      <c r="G11" s="5570"/>
      <c r="H11" s="1796"/>
      <c r="I11" s="1797"/>
      <c r="J11" s="5569" t="s">
        <v>2842</v>
      </c>
      <c r="K11" s="3372"/>
      <c r="L11" s="3372"/>
      <c r="M11" s="3372"/>
      <c r="N11" s="5570"/>
      <c r="O11" s="1798"/>
      <c r="P11" s="1797"/>
      <c r="Q11" s="5569" t="s">
        <v>2842</v>
      </c>
      <c r="R11" s="3372"/>
      <c r="S11" s="3372"/>
      <c r="T11" s="3372"/>
      <c r="U11" s="5570"/>
      <c r="V11" s="1798"/>
      <c r="W11" s="1797"/>
      <c r="X11" s="5660" t="s">
        <v>2842</v>
      </c>
      <c r="Y11" s="3827"/>
      <c r="Z11" s="3827"/>
      <c r="AA11" s="3827"/>
      <c r="AB11" s="5661"/>
      <c r="AC11" s="1798"/>
      <c r="AD11" s="1797"/>
      <c r="AE11" s="5660" t="s">
        <v>2842</v>
      </c>
      <c r="AF11" s="3827"/>
      <c r="AG11" s="3827"/>
      <c r="AH11" s="3827"/>
      <c r="AI11" s="5661"/>
      <c r="AJ11" s="1760"/>
      <c r="AK11" s="1752"/>
    </row>
    <row r="12" spans="1:54" ht="39.950000000000003" customHeight="1" x14ac:dyDescent="0.2">
      <c r="A12" s="5809" t="s">
        <v>8241</v>
      </c>
      <c r="B12" s="5810"/>
      <c r="C12" s="5770" t="s">
        <v>4485</v>
      </c>
      <c r="D12" s="5771"/>
      <c r="E12" s="5771"/>
      <c r="F12" s="5771"/>
      <c r="G12" s="5772"/>
      <c r="H12" s="1816"/>
      <c r="I12" s="1817"/>
      <c r="J12" s="5770" t="s">
        <v>4485</v>
      </c>
      <c r="K12" s="5771"/>
      <c r="L12" s="5771"/>
      <c r="M12" s="5771"/>
      <c r="N12" s="5772"/>
      <c r="O12" s="1818"/>
      <c r="P12" s="1817"/>
      <c r="Q12" s="5770" t="s">
        <v>4485</v>
      </c>
      <c r="R12" s="5771"/>
      <c r="S12" s="5771"/>
      <c r="T12" s="5771"/>
      <c r="U12" s="5772"/>
      <c r="V12" s="1818"/>
      <c r="W12" s="1817"/>
      <c r="X12" s="5662" t="s">
        <v>4485</v>
      </c>
      <c r="Y12" s="5663"/>
      <c r="Z12" s="5663"/>
      <c r="AA12" s="5663"/>
      <c r="AB12" s="5664"/>
      <c r="AC12" s="1818"/>
      <c r="AD12" s="1817"/>
      <c r="AE12" s="5662" t="s">
        <v>4485</v>
      </c>
      <c r="AF12" s="5663"/>
      <c r="AG12" s="5663"/>
      <c r="AH12" s="5663"/>
      <c r="AI12" s="5664"/>
      <c r="AJ12" s="1760"/>
      <c r="AK12" s="1752"/>
    </row>
    <row r="13" spans="1:54" ht="39.950000000000003" customHeight="1" x14ac:dyDescent="0.2">
      <c r="A13" s="5732" t="s">
        <v>8242</v>
      </c>
      <c r="B13" s="5733"/>
      <c r="C13" s="1727"/>
      <c r="D13" s="77"/>
      <c r="E13" s="50"/>
      <c r="F13" s="77"/>
      <c r="G13" s="1728"/>
      <c r="H13" s="1796"/>
      <c r="I13" s="1797"/>
      <c r="J13" s="1727"/>
      <c r="K13" s="77"/>
      <c r="L13" s="77"/>
      <c r="M13" s="44"/>
      <c r="N13" s="1819"/>
      <c r="O13" s="1798"/>
      <c r="P13" s="1797"/>
      <c r="Q13" s="1726"/>
      <c r="R13" s="72"/>
      <c r="S13" s="72"/>
      <c r="T13" s="72"/>
      <c r="U13" s="1723"/>
      <c r="V13" s="1798"/>
      <c r="W13" s="1797"/>
      <c r="X13" s="1809"/>
      <c r="Y13" s="1810"/>
      <c r="Z13" s="1810"/>
      <c r="AA13" s="1810"/>
      <c r="AB13" s="1811"/>
      <c r="AC13" s="1798"/>
      <c r="AD13" s="1797"/>
      <c r="AE13" s="1809"/>
      <c r="AF13" s="1810"/>
      <c r="AG13" s="1810"/>
      <c r="AH13" s="1810"/>
      <c r="AI13" s="1811"/>
      <c r="AJ13" s="1760"/>
      <c r="AK13" s="1752"/>
    </row>
    <row r="14" spans="1:54" ht="39.950000000000003" customHeight="1" x14ac:dyDescent="0.2">
      <c r="A14" s="5732" t="s">
        <v>8243</v>
      </c>
      <c r="B14" s="5733"/>
      <c r="C14" s="5653" t="s">
        <v>5426</v>
      </c>
      <c r="D14" s="5654"/>
      <c r="E14" s="5654"/>
      <c r="F14" s="5654"/>
      <c r="G14" s="5655"/>
      <c r="H14" s="1796"/>
      <c r="I14" s="1797"/>
      <c r="J14" s="5653" t="s">
        <v>5426</v>
      </c>
      <c r="K14" s="5654"/>
      <c r="L14" s="5654"/>
      <c r="M14" s="5654"/>
      <c r="N14" s="5655"/>
      <c r="O14" s="1798"/>
      <c r="P14" s="1797"/>
      <c r="Q14" s="5653" t="s">
        <v>5426</v>
      </c>
      <c r="R14" s="5654"/>
      <c r="S14" s="5654"/>
      <c r="T14" s="5654"/>
      <c r="U14" s="5655"/>
      <c r="V14" s="1798"/>
      <c r="W14" s="1797"/>
      <c r="X14" s="5645" t="s">
        <v>5426</v>
      </c>
      <c r="Y14" s="5646"/>
      <c r="Z14" s="5646"/>
      <c r="AA14" s="5646"/>
      <c r="AB14" s="5647"/>
      <c r="AC14" s="1798"/>
      <c r="AD14" s="1797"/>
      <c r="AE14" s="5645" t="s">
        <v>5426</v>
      </c>
      <c r="AF14" s="5646"/>
      <c r="AG14" s="5646"/>
      <c r="AH14" s="5646"/>
      <c r="AI14" s="5647"/>
      <c r="AJ14" s="1760"/>
      <c r="AK14" s="1752"/>
    </row>
    <row r="15" spans="1:54" ht="39.950000000000003" customHeight="1" x14ac:dyDescent="0.2">
      <c r="A15" s="5732" t="s">
        <v>8244</v>
      </c>
      <c r="B15" s="5733"/>
      <c r="C15" s="5653" t="s">
        <v>5426</v>
      </c>
      <c r="D15" s="5654"/>
      <c r="E15" s="5654"/>
      <c r="F15" s="5654"/>
      <c r="G15" s="5655"/>
      <c r="H15" s="1796"/>
      <c r="I15" s="1797"/>
      <c r="J15" s="5653" t="s">
        <v>5426</v>
      </c>
      <c r="K15" s="5654"/>
      <c r="L15" s="5654"/>
      <c r="M15" s="5654"/>
      <c r="N15" s="5655"/>
      <c r="O15" s="1798"/>
      <c r="P15" s="1797"/>
      <c r="Q15" s="5653" t="s">
        <v>5426</v>
      </c>
      <c r="R15" s="5654"/>
      <c r="S15" s="5654"/>
      <c r="T15" s="5654"/>
      <c r="U15" s="5655"/>
      <c r="V15" s="1798"/>
      <c r="W15" s="1797"/>
      <c r="X15" s="5645" t="s">
        <v>5426</v>
      </c>
      <c r="Y15" s="5646"/>
      <c r="Z15" s="5646"/>
      <c r="AA15" s="5646"/>
      <c r="AB15" s="5647"/>
      <c r="AC15" s="1798"/>
      <c r="AD15" s="1797"/>
      <c r="AE15" s="5645" t="s">
        <v>5426</v>
      </c>
      <c r="AF15" s="5646"/>
      <c r="AG15" s="5646"/>
      <c r="AH15" s="5646"/>
      <c r="AI15" s="5647"/>
      <c r="AJ15" s="1760"/>
      <c r="AK15" s="1752"/>
    </row>
    <row r="16" spans="1:54" ht="39.950000000000003" customHeight="1" x14ac:dyDescent="0.2">
      <c r="A16" s="5738" t="s">
        <v>8245</v>
      </c>
      <c r="B16" s="5739"/>
      <c r="C16" s="1729"/>
      <c r="D16" s="37"/>
      <c r="E16" s="50"/>
      <c r="F16" s="37"/>
      <c r="G16" s="1730"/>
      <c r="H16" s="1796"/>
      <c r="I16" s="1797"/>
      <c r="J16" s="1729"/>
      <c r="K16" s="37"/>
      <c r="L16" s="37"/>
      <c r="M16" s="44"/>
      <c r="N16" s="1730"/>
      <c r="O16" s="1798"/>
      <c r="P16" s="1797"/>
      <c r="Q16" s="1729"/>
      <c r="R16" s="37"/>
      <c r="S16" s="37"/>
      <c r="T16" s="37"/>
      <c r="U16" s="1730"/>
      <c r="V16" s="1798"/>
      <c r="W16" s="1797"/>
      <c r="X16" s="1820"/>
      <c r="Y16" s="37"/>
      <c r="Z16" s="37"/>
      <c r="AA16" s="37"/>
      <c r="AB16" s="1730"/>
      <c r="AC16" s="1798"/>
      <c r="AD16" s="1797"/>
      <c r="AE16" s="1739"/>
      <c r="AF16" s="31"/>
      <c r="AG16" s="44"/>
      <c r="AH16" s="44"/>
      <c r="AI16" s="1800"/>
      <c r="AJ16" s="1760"/>
      <c r="AK16" s="1752"/>
    </row>
    <row r="17" spans="1:52" ht="39.950000000000003" customHeight="1" x14ac:dyDescent="0.2">
      <c r="A17" s="5758" t="s">
        <v>8246</v>
      </c>
      <c r="B17" s="5739"/>
      <c r="C17" s="1729"/>
      <c r="D17" s="37"/>
      <c r="E17" s="50"/>
      <c r="F17" s="37"/>
      <c r="G17" s="1730"/>
      <c r="H17" s="1796"/>
      <c r="I17" s="1797"/>
      <c r="J17" s="1736"/>
      <c r="K17" s="33"/>
      <c r="L17" s="33"/>
      <c r="M17" s="44"/>
      <c r="N17" s="1738"/>
      <c r="O17" s="1798"/>
      <c r="P17" s="1797"/>
      <c r="Q17" s="1736"/>
      <c r="R17" s="1821"/>
      <c r="S17" s="1821"/>
      <c r="T17" s="1821"/>
      <c r="U17" s="1822"/>
      <c r="V17" s="1798"/>
      <c r="W17" s="1797"/>
      <c r="X17" s="1820"/>
      <c r="Y17" s="47"/>
      <c r="Z17" s="72"/>
      <c r="AA17" s="1823"/>
      <c r="AB17" s="1824"/>
      <c r="AC17" s="1798"/>
      <c r="AD17" s="1797"/>
      <c r="AE17" s="1825"/>
      <c r="AF17" s="1823"/>
      <c r="AG17" s="1823"/>
      <c r="AH17" s="1823"/>
      <c r="AI17" s="1723"/>
      <c r="AJ17" s="1760"/>
      <c r="AK17" s="1752"/>
    </row>
    <row r="18" spans="1:52" ht="39.950000000000003" customHeight="1" x14ac:dyDescent="0.2">
      <c r="A18" s="5736" t="s">
        <v>8247</v>
      </c>
      <c r="B18" s="5737"/>
      <c r="C18" s="1734"/>
      <c r="D18" s="80"/>
      <c r="E18" s="50"/>
      <c r="F18" s="80"/>
      <c r="G18" s="1735"/>
      <c r="H18" s="1796"/>
      <c r="I18" s="1797"/>
      <c r="J18" s="1726"/>
      <c r="K18" s="72"/>
      <c r="L18" s="72"/>
      <c r="M18" s="44"/>
      <c r="N18" s="1738"/>
      <c r="O18" s="1798"/>
      <c r="P18" s="1797"/>
      <c r="Q18" s="1726"/>
      <c r="R18" s="72"/>
      <c r="S18" s="72"/>
      <c r="T18" s="72"/>
      <c r="U18" s="1723"/>
      <c r="V18" s="1798"/>
      <c r="W18" s="1797"/>
      <c r="X18" s="1820"/>
      <c r="Y18" s="77"/>
      <c r="Z18" s="77"/>
      <c r="AA18" s="77"/>
      <c r="AB18" s="1728"/>
      <c r="AC18" s="1798"/>
      <c r="AD18" s="1797"/>
      <c r="AE18" s="1734"/>
      <c r="AF18" s="80"/>
      <c r="AG18" s="44"/>
      <c r="AH18" s="44"/>
      <c r="AI18" s="1735"/>
      <c r="AJ18" s="1760"/>
      <c r="AK18" s="1752"/>
    </row>
    <row r="19" spans="1:52" ht="39.950000000000003" customHeight="1" x14ac:dyDescent="0.2">
      <c r="A19" s="5738" t="s">
        <v>8248</v>
      </c>
      <c r="B19" s="5739"/>
      <c r="C19" s="1731"/>
      <c r="D19" s="1821"/>
      <c r="E19" s="50"/>
      <c r="F19" s="1821"/>
      <c r="G19" s="1822"/>
      <c r="H19" s="1796"/>
      <c r="I19" s="1797"/>
      <c r="J19" s="1731"/>
      <c r="K19" s="1821"/>
      <c r="L19" s="1821"/>
      <c r="M19" s="44"/>
      <c r="N19" s="1822"/>
      <c r="O19" s="1798"/>
      <c r="P19" s="1797"/>
      <c r="Q19" s="1731"/>
      <c r="R19" s="1821"/>
      <c r="S19" s="1821"/>
      <c r="T19" s="1821"/>
      <c r="U19" s="1822"/>
      <c r="V19" s="1798"/>
      <c r="W19" s="1797"/>
      <c r="X19" s="1820"/>
      <c r="Y19" s="1821"/>
      <c r="Z19" s="1821"/>
      <c r="AA19" s="1821"/>
      <c r="AB19" s="1822"/>
      <c r="AC19" s="1798"/>
      <c r="AD19" s="1797"/>
      <c r="AE19" s="1731"/>
      <c r="AF19" s="1821"/>
      <c r="AG19" s="44"/>
      <c r="AH19" s="44"/>
      <c r="AI19" s="1822"/>
      <c r="AJ19" s="1760"/>
      <c r="AK19" s="1752"/>
    </row>
    <row r="20" spans="1:52" ht="39.950000000000003" customHeight="1" thickBot="1" x14ac:dyDescent="0.25">
      <c r="A20" s="5736" t="s">
        <v>8249</v>
      </c>
      <c r="B20" s="5737"/>
      <c r="C20" s="5766" t="s">
        <v>5426</v>
      </c>
      <c r="D20" s="5767"/>
      <c r="E20" s="5767"/>
      <c r="F20" s="5767"/>
      <c r="G20" s="5768"/>
      <c r="H20" s="1826"/>
      <c r="I20" s="1827"/>
      <c r="J20" s="5653" t="s">
        <v>5426</v>
      </c>
      <c r="K20" s="5654"/>
      <c r="L20" s="5654"/>
      <c r="M20" s="5654"/>
      <c r="N20" s="5655"/>
      <c r="O20" s="1828"/>
      <c r="P20" s="1827"/>
      <c r="Q20" s="5766" t="s">
        <v>5426</v>
      </c>
      <c r="R20" s="5767"/>
      <c r="S20" s="5767"/>
      <c r="T20" s="5767"/>
      <c r="U20" s="5768"/>
      <c r="V20" s="1828"/>
      <c r="W20" s="1827"/>
      <c r="X20" s="5645" t="s">
        <v>5426</v>
      </c>
      <c r="Y20" s="5646"/>
      <c r="Z20" s="5646"/>
      <c r="AA20" s="5646"/>
      <c r="AB20" s="5647"/>
      <c r="AC20" s="1828"/>
      <c r="AD20" s="1827"/>
      <c r="AE20" s="5645" t="s">
        <v>5426</v>
      </c>
      <c r="AF20" s="5646"/>
      <c r="AG20" s="5646"/>
      <c r="AH20" s="5646"/>
      <c r="AI20" s="5647"/>
      <c r="AJ20" s="1763"/>
      <c r="AK20" s="1754"/>
    </row>
    <row r="21" spans="1:52" ht="39.75" customHeight="1" thickBot="1" x14ac:dyDescent="0.25">
      <c r="A21" s="1779">
        <v>1</v>
      </c>
      <c r="B21" s="1779" t="s">
        <v>5497</v>
      </c>
      <c r="C21" s="5752" t="s">
        <v>8306</v>
      </c>
      <c r="D21" s="5753"/>
      <c r="E21" s="5753"/>
      <c r="F21" s="5753"/>
      <c r="G21" s="1829"/>
      <c r="H21" s="1830"/>
      <c r="I21" s="1831"/>
      <c r="J21" s="1832"/>
      <c r="K21" s="1833"/>
      <c r="L21" s="1833"/>
      <c r="M21" s="1834"/>
      <c r="N21" s="1835"/>
      <c r="O21" s="1836"/>
      <c r="P21" s="1837"/>
      <c r="Q21" s="1838"/>
      <c r="R21" s="1834"/>
      <c r="S21" s="5740" t="s">
        <v>8226</v>
      </c>
      <c r="T21" s="5740"/>
      <c r="U21" s="5741"/>
      <c r="V21" s="1839"/>
      <c r="W21" s="1840"/>
      <c r="X21" s="1841"/>
      <c r="Y21" s="1842"/>
      <c r="Z21" s="1842"/>
      <c r="AA21" s="1843"/>
      <c r="AB21" s="1844"/>
      <c r="AC21" s="1836"/>
      <c r="AD21" s="1837"/>
      <c r="AE21" s="1801"/>
      <c r="AF21" s="1799"/>
      <c r="AG21" s="1799"/>
      <c r="AH21" s="1799"/>
      <c r="AI21" s="1800"/>
      <c r="AJ21" s="1839"/>
      <c r="AK21" s="1845"/>
    </row>
    <row r="22" spans="1:52" ht="39.950000000000003" customHeight="1" thickBot="1" x14ac:dyDescent="0.25">
      <c r="A22" s="1717">
        <v>2</v>
      </c>
      <c r="B22" s="1718" t="s">
        <v>5497</v>
      </c>
      <c r="C22" s="1801"/>
      <c r="D22" s="1799"/>
      <c r="E22" s="1799"/>
      <c r="F22" s="1799"/>
      <c r="G22" s="1846" t="s">
        <v>8307</v>
      </c>
      <c r="H22" s="1847"/>
      <c r="I22" s="1848"/>
      <c r="J22" s="5439" t="s">
        <v>8307</v>
      </c>
      <c r="K22" s="5769"/>
      <c r="L22" s="1842"/>
      <c r="M22" s="1842"/>
      <c r="N22" s="1849"/>
      <c r="O22" s="1847"/>
      <c r="P22" s="1848"/>
      <c r="Q22" s="1801"/>
      <c r="R22" s="1799"/>
      <c r="S22" s="1799"/>
      <c r="T22" s="1799"/>
      <c r="U22" s="1800"/>
      <c r="V22" s="1847"/>
      <c r="W22" s="1848"/>
      <c r="X22" s="1801"/>
      <c r="Y22" s="1799"/>
      <c r="Z22" s="1843"/>
      <c r="AA22" s="1843"/>
      <c r="AB22" s="1844"/>
      <c r="AC22" s="1774"/>
      <c r="AD22" s="1850"/>
      <c r="AE22" s="1801"/>
      <c r="AF22" s="5656" t="s">
        <v>8319</v>
      </c>
      <c r="AG22" s="5656"/>
      <c r="AH22" s="5656"/>
      <c r="AI22" s="1765"/>
      <c r="AJ22" s="1847"/>
      <c r="AK22" s="1851"/>
    </row>
    <row r="23" spans="1:52" ht="39.950000000000003" customHeight="1" thickBot="1" x14ac:dyDescent="0.25">
      <c r="A23" s="5734" t="s">
        <v>5498</v>
      </c>
      <c r="B23" s="5735"/>
      <c r="C23" s="1801"/>
      <c r="D23" s="1799"/>
      <c r="E23" s="1799"/>
      <c r="F23" s="1799"/>
      <c r="G23" s="1767" t="s">
        <v>8306</v>
      </c>
      <c r="H23" s="1847"/>
      <c r="I23" s="1848"/>
      <c r="J23" s="1764" t="s">
        <v>8306</v>
      </c>
      <c r="K23" s="1799"/>
      <c r="L23" s="1821"/>
      <c r="M23" s="1843"/>
      <c r="N23" s="1822"/>
      <c r="O23" s="1847"/>
      <c r="P23" s="1848"/>
      <c r="Q23" s="1852"/>
      <c r="R23" s="1799"/>
      <c r="S23" s="1799"/>
      <c r="T23" s="1853"/>
      <c r="U23" s="1800"/>
      <c r="V23" s="1847"/>
      <c r="W23" s="1848"/>
      <c r="X23" s="5696" t="s">
        <v>8226</v>
      </c>
      <c r="Y23" s="5697"/>
      <c r="Z23" s="1843"/>
      <c r="AA23" s="1843"/>
      <c r="AB23" s="1800"/>
      <c r="AC23" s="1847"/>
      <c r="AD23" s="1848"/>
      <c r="AE23" s="1801"/>
      <c r="AF23" s="1799"/>
      <c r="AG23" s="1799"/>
      <c r="AH23" s="1799"/>
      <c r="AI23" s="1775" t="s">
        <v>8319</v>
      </c>
      <c r="AJ23" s="1774"/>
      <c r="AK23" s="1851"/>
    </row>
    <row r="24" spans="1:52" ht="39.950000000000003" customHeight="1" thickBot="1" x14ac:dyDescent="0.25">
      <c r="A24" s="5785" t="s">
        <v>8250</v>
      </c>
      <c r="B24" s="5786"/>
      <c r="C24" s="1854"/>
      <c r="D24" s="1855"/>
      <c r="E24" s="1855"/>
      <c r="F24" s="1740"/>
      <c r="G24" s="1741"/>
      <c r="H24" s="1856"/>
      <c r="I24" s="1857"/>
      <c r="J24" s="1854"/>
      <c r="K24" s="5754" t="s">
        <v>8306</v>
      </c>
      <c r="L24" s="5755"/>
      <c r="M24" s="1855"/>
      <c r="N24" s="1858"/>
      <c r="O24" s="1859"/>
      <c r="P24" s="1860"/>
      <c r="Q24" s="1861"/>
      <c r="R24" s="1862"/>
      <c r="S24" s="1863"/>
      <c r="T24" s="1863"/>
      <c r="U24" s="1864"/>
      <c r="V24" s="1865"/>
      <c r="W24" s="1866"/>
      <c r="X24" s="1867"/>
      <c r="Y24" s="1863"/>
      <c r="Z24" s="5657" t="s">
        <v>8226</v>
      </c>
      <c r="AA24" s="5657"/>
      <c r="AB24" s="5658"/>
      <c r="AC24" s="1856"/>
      <c r="AD24" s="1857"/>
      <c r="AE24" s="1854"/>
      <c r="AF24" s="1855"/>
      <c r="AG24" s="1862"/>
      <c r="AH24" s="1862"/>
      <c r="AI24" s="1864"/>
      <c r="AJ24" s="1856"/>
      <c r="AK24" s="1868"/>
    </row>
    <row r="25" spans="1:52" ht="39.950000000000003" customHeight="1" x14ac:dyDescent="0.2">
      <c r="A25" s="5832" t="s">
        <v>5500</v>
      </c>
      <c r="B25" s="5833"/>
      <c r="C25" s="1869"/>
      <c r="D25" s="1870"/>
      <c r="E25" s="1870"/>
      <c r="F25" s="1870"/>
      <c r="G25" s="1871"/>
      <c r="H25" s="1872"/>
      <c r="I25" s="1845"/>
      <c r="J25" s="1873"/>
      <c r="K25" s="1874"/>
      <c r="L25" s="1875"/>
      <c r="M25" s="1874"/>
      <c r="N25" s="1795"/>
      <c r="O25" s="1876"/>
      <c r="P25" s="1877"/>
      <c r="Q25" s="1878"/>
      <c r="R25" s="1879"/>
      <c r="S25" s="1766"/>
      <c r="T25" s="1766"/>
      <c r="U25" s="1880"/>
      <c r="V25" s="1872"/>
      <c r="W25" s="1845"/>
      <c r="X25" s="1881"/>
      <c r="Y25" s="1882"/>
      <c r="Z25" s="1882"/>
      <c r="AA25" s="1882"/>
      <c r="AB25" s="1880"/>
      <c r="AC25" s="1872"/>
      <c r="AD25" s="1845"/>
      <c r="AE25" s="1881"/>
      <c r="AF25" s="1882"/>
      <c r="AG25" s="1882"/>
      <c r="AH25" s="1882"/>
      <c r="AI25" s="1880"/>
      <c r="AJ25" s="1872"/>
      <c r="AK25" s="1845"/>
    </row>
    <row r="26" spans="1:52" ht="39.950000000000003" customHeight="1" x14ac:dyDescent="0.2">
      <c r="A26" s="5834"/>
      <c r="B26" s="5835"/>
      <c r="C26" s="1801"/>
      <c r="D26" s="1799"/>
      <c r="E26" s="1799"/>
      <c r="F26" s="1799"/>
      <c r="G26" s="1800"/>
      <c r="H26" s="1883"/>
      <c r="I26" s="1851"/>
      <c r="J26" s="1801"/>
      <c r="K26" s="1821"/>
      <c r="L26" s="1799"/>
      <c r="M26" s="1799"/>
      <c r="N26" s="1800"/>
      <c r="O26" s="1883"/>
      <c r="P26" s="1851"/>
      <c r="Q26" s="1801"/>
      <c r="R26" s="1799"/>
      <c r="S26" s="1799"/>
      <c r="T26" s="1799"/>
      <c r="U26" s="1800"/>
      <c r="V26" s="1883"/>
      <c r="W26" s="1851"/>
      <c r="X26" s="1801"/>
      <c r="Y26" s="1799"/>
      <c r="Z26" s="1799"/>
      <c r="AA26" s="1799"/>
      <c r="AB26" s="1800"/>
      <c r="AC26" s="1883"/>
      <c r="AD26" s="1851"/>
      <c r="AE26" s="1801"/>
      <c r="AF26" s="1799"/>
      <c r="AG26" s="1799"/>
      <c r="AH26" s="1799"/>
      <c r="AI26" s="1800"/>
      <c r="AJ26" s="1883"/>
      <c r="AK26" s="1851"/>
    </row>
    <row r="27" spans="1:52" ht="39.950000000000003" customHeight="1" thickBot="1" x14ac:dyDescent="0.25">
      <c r="A27" s="5836"/>
      <c r="B27" s="5837"/>
      <c r="C27" s="1854"/>
      <c r="D27" s="1855"/>
      <c r="E27" s="1855"/>
      <c r="F27" s="1855"/>
      <c r="G27" s="1884"/>
      <c r="H27" s="1885"/>
      <c r="I27" s="1868"/>
      <c r="J27" s="1854"/>
      <c r="K27" s="1855"/>
      <c r="L27" s="1855"/>
      <c r="M27" s="1855"/>
      <c r="N27" s="1884"/>
      <c r="O27" s="1885"/>
      <c r="P27" s="1868"/>
      <c r="Q27" s="1854"/>
      <c r="R27" s="1855"/>
      <c r="S27" s="1855"/>
      <c r="T27" s="1855"/>
      <c r="U27" s="1884"/>
      <c r="V27" s="1885"/>
      <c r="W27" s="1868"/>
      <c r="X27" s="1854"/>
      <c r="Y27" s="1855"/>
      <c r="Z27" s="1855"/>
      <c r="AA27" s="1855"/>
      <c r="AB27" s="1884"/>
      <c r="AC27" s="1885"/>
      <c r="AD27" s="1868"/>
      <c r="AE27" s="1854"/>
      <c r="AF27" s="1855"/>
      <c r="AG27" s="1855"/>
      <c r="AH27" s="1855"/>
      <c r="AI27" s="1884"/>
      <c r="AJ27" s="1885"/>
      <c r="AK27" s="1868"/>
    </row>
    <row r="28" spans="1:52" ht="39.950000000000003" customHeight="1" thickBot="1" x14ac:dyDescent="0.25">
      <c r="C28" s="1668"/>
      <c r="D28" s="1668"/>
    </row>
    <row r="29" spans="1:52" ht="39.950000000000003" customHeight="1" thickBot="1" x14ac:dyDescent="0.25">
      <c r="A29" s="5764"/>
      <c r="B29" s="5765"/>
      <c r="C29" s="5464" t="s">
        <v>8251</v>
      </c>
      <c r="D29" s="5465"/>
      <c r="E29" s="5465"/>
      <c r="F29" s="5465"/>
      <c r="G29" s="5465"/>
      <c r="H29" s="5465"/>
      <c r="I29" s="5466"/>
      <c r="J29" s="5464" t="s">
        <v>8252</v>
      </c>
      <c r="K29" s="5465"/>
      <c r="L29" s="5465"/>
      <c r="M29" s="5465"/>
      <c r="N29" s="5465"/>
      <c r="O29" s="5465"/>
      <c r="P29" s="5466"/>
      <c r="Q29" s="5464" t="s">
        <v>8253</v>
      </c>
      <c r="R29" s="5465"/>
      <c r="S29" s="5465"/>
      <c r="T29" s="5465"/>
      <c r="U29" s="5465"/>
      <c r="V29" s="5465"/>
      <c r="W29" s="5466"/>
      <c r="X29" s="5464" t="s">
        <v>8254</v>
      </c>
      <c r="Y29" s="5465"/>
      <c r="Z29" s="5465"/>
      <c r="AA29" s="5465"/>
      <c r="AB29" s="5465"/>
      <c r="AC29" s="5465"/>
      <c r="AD29" s="5466"/>
      <c r="AE29" s="5464" t="s">
        <v>8255</v>
      </c>
      <c r="AF29" s="5465"/>
      <c r="AG29" s="5465"/>
      <c r="AH29" s="5465"/>
      <c r="AI29" s="5465"/>
      <c r="AJ29" s="5465"/>
      <c r="AK29" s="5466"/>
    </row>
    <row r="30" spans="1:52" ht="39.950000000000003" customHeight="1" x14ac:dyDescent="0.2">
      <c r="A30" s="5747" t="s">
        <v>1390</v>
      </c>
      <c r="B30" s="5748"/>
      <c r="C30" s="1719">
        <v>2</v>
      </c>
      <c r="D30" s="1675">
        <v>2</v>
      </c>
      <c r="E30" s="1675">
        <v>2</v>
      </c>
      <c r="F30" s="1675">
        <v>2</v>
      </c>
      <c r="G30" s="1676">
        <v>2</v>
      </c>
      <c r="H30" s="1743">
        <v>2</v>
      </c>
      <c r="I30" s="1744">
        <v>2</v>
      </c>
      <c r="J30" s="1674">
        <v>2</v>
      </c>
      <c r="K30" s="1675">
        <v>2</v>
      </c>
      <c r="L30" s="1675">
        <v>2</v>
      </c>
      <c r="M30" s="1675">
        <v>2</v>
      </c>
      <c r="N30" s="1676">
        <v>2</v>
      </c>
      <c r="O30" s="1743">
        <v>2</v>
      </c>
      <c r="P30" s="1744">
        <v>2</v>
      </c>
      <c r="Q30" s="1674">
        <v>2</v>
      </c>
      <c r="R30" s="1675">
        <v>2</v>
      </c>
      <c r="S30" s="1675">
        <v>2</v>
      </c>
      <c r="T30" s="1675">
        <v>2</v>
      </c>
      <c r="U30" s="1676">
        <v>2</v>
      </c>
      <c r="V30" s="1743">
        <v>2</v>
      </c>
      <c r="W30" s="1744">
        <v>2</v>
      </c>
      <c r="X30" s="1674">
        <v>2</v>
      </c>
      <c r="Y30" s="1675">
        <v>2</v>
      </c>
      <c r="Z30" s="1675">
        <v>3</v>
      </c>
      <c r="AA30" s="1675">
        <v>3</v>
      </c>
      <c r="AB30" s="1676">
        <v>3</v>
      </c>
      <c r="AC30" s="1743">
        <v>3</v>
      </c>
      <c r="AD30" s="1747">
        <v>3</v>
      </c>
      <c r="AE30" s="1675">
        <v>3</v>
      </c>
      <c r="AF30" s="1675">
        <v>3</v>
      </c>
      <c r="AG30" s="1675">
        <v>3</v>
      </c>
      <c r="AH30" s="1675">
        <v>3</v>
      </c>
      <c r="AI30" s="1676">
        <v>3</v>
      </c>
      <c r="AJ30" s="1743">
        <v>3</v>
      </c>
      <c r="AK30" s="1744">
        <v>3</v>
      </c>
    </row>
    <row r="31" spans="1:52" ht="39.950000000000003" customHeight="1" thickBot="1" x14ac:dyDescent="0.25">
      <c r="A31" s="5749" t="s">
        <v>1391</v>
      </c>
      <c r="B31" s="5750"/>
      <c r="C31" s="1677">
        <v>6</v>
      </c>
      <c r="D31" s="1672">
        <v>7</v>
      </c>
      <c r="E31" s="1672">
        <v>8</v>
      </c>
      <c r="F31" s="1672">
        <v>9</v>
      </c>
      <c r="G31" s="1673">
        <v>10</v>
      </c>
      <c r="H31" s="1745">
        <v>11</v>
      </c>
      <c r="I31" s="1746">
        <v>12</v>
      </c>
      <c r="J31" s="1772">
        <v>13</v>
      </c>
      <c r="K31" s="1757">
        <v>14</v>
      </c>
      <c r="L31" s="1757">
        <v>15</v>
      </c>
      <c r="M31" s="1757">
        <v>16</v>
      </c>
      <c r="N31" s="1673">
        <v>17</v>
      </c>
      <c r="O31" s="1745">
        <v>18</v>
      </c>
      <c r="P31" s="1746">
        <v>19</v>
      </c>
      <c r="Q31" s="1671">
        <v>20</v>
      </c>
      <c r="R31" s="1672">
        <v>21</v>
      </c>
      <c r="S31" s="1672">
        <v>22</v>
      </c>
      <c r="T31" s="1672">
        <v>23</v>
      </c>
      <c r="U31" s="1673">
        <v>24</v>
      </c>
      <c r="V31" s="1745">
        <v>25</v>
      </c>
      <c r="W31" s="1746">
        <v>26</v>
      </c>
      <c r="X31" s="1671">
        <v>27</v>
      </c>
      <c r="Y31" s="1672">
        <v>28</v>
      </c>
      <c r="Z31" s="1672">
        <v>1</v>
      </c>
      <c r="AA31" s="1672">
        <v>2</v>
      </c>
      <c r="AB31" s="1673">
        <v>3</v>
      </c>
      <c r="AC31" s="1745">
        <v>4</v>
      </c>
      <c r="AD31" s="1748">
        <v>5</v>
      </c>
      <c r="AE31" s="1672">
        <v>6</v>
      </c>
      <c r="AF31" s="1672">
        <v>7</v>
      </c>
      <c r="AG31" s="1672">
        <v>8</v>
      </c>
      <c r="AH31" s="1672">
        <v>9</v>
      </c>
      <c r="AI31" s="1673">
        <v>10</v>
      </c>
      <c r="AJ31" s="1745">
        <v>11</v>
      </c>
      <c r="AK31" s="1746">
        <v>12</v>
      </c>
    </row>
    <row r="32" spans="1:52" ht="39.950000000000003" customHeight="1" x14ac:dyDescent="0.2">
      <c r="A32" s="5745" t="s">
        <v>4459</v>
      </c>
      <c r="B32" s="5746"/>
      <c r="C32" s="1720"/>
      <c r="D32" s="1721"/>
      <c r="E32" s="5684" t="s">
        <v>8326</v>
      </c>
      <c r="F32" s="5685"/>
      <c r="G32" s="5686"/>
      <c r="H32" s="1792"/>
      <c r="I32" s="1788"/>
      <c r="J32" s="1882"/>
      <c r="K32" s="1882"/>
      <c r="M32" s="1882"/>
      <c r="N32" s="1886"/>
      <c r="O32" s="1787"/>
      <c r="P32" s="1887"/>
      <c r="Q32" s="1789"/>
      <c r="R32" s="1790"/>
      <c r="S32" s="1790"/>
      <c r="T32" s="1790"/>
      <c r="U32" s="1886"/>
      <c r="V32" s="1787"/>
      <c r="W32" s="1887"/>
      <c r="X32" s="1789"/>
      <c r="Y32" s="1790"/>
      <c r="Z32" s="1790"/>
      <c r="AA32" s="1790"/>
      <c r="AB32" s="1886"/>
      <c r="AC32" s="1787"/>
      <c r="AD32" s="1887"/>
      <c r="AE32" s="1789"/>
      <c r="AF32" s="1790"/>
      <c r="AG32" s="5648" t="s">
        <v>1207</v>
      </c>
      <c r="AH32" s="5649"/>
      <c r="AI32" s="1886"/>
      <c r="AJ32" s="1749"/>
      <c r="AK32" s="1750"/>
      <c r="AY32" s="1659"/>
      <c r="AZ32" s="1659"/>
    </row>
    <row r="33" spans="1:37" ht="39.950000000000003" customHeight="1" x14ac:dyDescent="0.2">
      <c r="A33" s="5721" t="s">
        <v>8234</v>
      </c>
      <c r="B33" s="5722"/>
      <c r="C33" s="5687"/>
      <c r="D33" s="5688"/>
      <c r="E33" s="50"/>
      <c r="F33" s="1888"/>
      <c r="G33" s="1889"/>
      <c r="H33" s="1798"/>
      <c r="I33" s="1797"/>
      <c r="J33" s="5726" t="s">
        <v>8322</v>
      </c>
      <c r="K33" s="5727"/>
      <c r="L33" s="5727"/>
      <c r="M33" s="5727"/>
      <c r="N33" s="5728"/>
      <c r="O33" s="1796"/>
      <c r="P33" s="1890"/>
      <c r="Q33" s="1889"/>
      <c r="R33" s="5626" t="s">
        <v>8338</v>
      </c>
      <c r="S33" s="5624"/>
      <c r="T33" s="5624"/>
      <c r="U33" s="5627"/>
      <c r="V33" s="1796"/>
      <c r="W33" s="1890"/>
      <c r="X33" s="5623" t="s">
        <v>8338</v>
      </c>
      <c r="Y33" s="5624"/>
      <c r="Z33" s="5625"/>
      <c r="AA33" s="5626" t="s">
        <v>8339</v>
      </c>
      <c r="AB33" s="5627"/>
      <c r="AC33" s="1796"/>
      <c r="AD33" s="1797"/>
      <c r="AE33" s="1962"/>
      <c r="AF33" s="5626" t="s">
        <v>8341</v>
      </c>
      <c r="AG33" s="5624"/>
      <c r="AH33" s="5624"/>
      <c r="AI33" s="5627"/>
      <c r="AJ33" s="1751"/>
      <c r="AK33" s="1752"/>
    </row>
    <row r="34" spans="1:37" ht="39.950000000000003" customHeight="1" x14ac:dyDescent="0.2">
      <c r="A34" s="5719" t="s">
        <v>8235</v>
      </c>
      <c r="B34" s="5720"/>
      <c r="C34" s="5451" t="s">
        <v>8315</v>
      </c>
      <c r="D34" s="3520"/>
      <c r="E34" s="3520"/>
      <c r="F34" s="3520"/>
      <c r="G34" s="5450"/>
      <c r="H34" s="1798"/>
      <c r="I34" s="1797"/>
      <c r="J34" s="5451" t="s">
        <v>8315</v>
      </c>
      <c r="K34" s="3520"/>
      <c r="L34" s="3520"/>
      <c r="M34" s="5689" t="s">
        <v>8329</v>
      </c>
      <c r="N34" s="5690"/>
      <c r="O34" s="1796"/>
      <c r="P34" s="1890"/>
      <c r="Q34" s="5742" t="s">
        <v>8329</v>
      </c>
      <c r="R34" s="5743"/>
      <c r="S34" s="5743"/>
      <c r="T34" s="5744"/>
      <c r="U34" s="1892"/>
      <c r="V34" s="1796"/>
      <c r="W34" s="1890"/>
      <c r="X34" s="5650" t="s">
        <v>8343</v>
      </c>
      <c r="Y34" s="5651"/>
      <c r="Z34" s="5651"/>
      <c r="AA34" s="5651"/>
      <c r="AB34" s="5652"/>
      <c r="AC34" s="1796"/>
      <c r="AD34" s="1797"/>
      <c r="AE34" s="5650" t="s">
        <v>8343</v>
      </c>
      <c r="AF34" s="5651"/>
      <c r="AG34" s="5651"/>
      <c r="AH34" s="5651"/>
      <c r="AI34" s="5652"/>
      <c r="AJ34" s="1751"/>
      <c r="AK34" s="1752"/>
    </row>
    <row r="35" spans="1:37" ht="39.950000000000003" customHeight="1" x14ac:dyDescent="0.2">
      <c r="A35" s="5719" t="s">
        <v>8236</v>
      </c>
      <c r="B35" s="5720"/>
      <c r="C35" s="1724"/>
      <c r="D35" s="33"/>
      <c r="E35" s="50"/>
      <c r="F35" s="1843"/>
      <c r="G35" s="1844"/>
      <c r="H35" s="1798"/>
      <c r="I35" s="1797"/>
      <c r="J35" s="1726"/>
      <c r="K35" s="1843"/>
      <c r="L35" s="1843"/>
      <c r="M35" s="1843"/>
      <c r="N35" s="1844"/>
      <c r="O35" s="1796"/>
      <c r="P35" s="1890"/>
      <c r="Q35" s="1726"/>
      <c r="R35" s="72"/>
      <c r="S35" s="1823"/>
      <c r="T35" s="1823"/>
      <c r="U35" s="1824"/>
      <c r="V35" s="1796"/>
      <c r="W35" s="1890"/>
      <c r="X35" s="1825"/>
      <c r="Y35" s="1823"/>
      <c r="Z35" s="1893"/>
      <c r="AA35" s="1893"/>
      <c r="AB35" s="1894"/>
      <c r="AC35" s="1796"/>
      <c r="AD35" s="1890"/>
      <c r="AE35" s="1891"/>
      <c r="AF35" s="1843"/>
      <c r="AG35" s="1805"/>
      <c r="AH35" s="5621" t="s">
        <v>8342</v>
      </c>
      <c r="AI35" s="5622"/>
      <c r="AJ35" s="1751"/>
      <c r="AK35" s="1752"/>
    </row>
    <row r="36" spans="1:37" ht="39.950000000000003" customHeight="1" x14ac:dyDescent="0.2">
      <c r="A36" s="5719" t="s">
        <v>8237</v>
      </c>
      <c r="B36" s="5720"/>
      <c r="C36" s="1799"/>
      <c r="D36" s="1799"/>
      <c r="E36" s="1799"/>
      <c r="F36" s="1799"/>
      <c r="G36" s="1895"/>
      <c r="H36" s="1798"/>
      <c r="I36" s="1797"/>
      <c r="J36" s="5730" t="s">
        <v>8328</v>
      </c>
      <c r="K36" s="5731"/>
      <c r="L36" s="5723" t="s">
        <v>8330</v>
      </c>
      <c r="M36" s="5724"/>
      <c r="N36" s="5725"/>
      <c r="O36" s="1796"/>
      <c r="P36" s="1890"/>
      <c r="Q36" s="1956" t="s">
        <v>8330</v>
      </c>
      <c r="R36" s="5729" t="s">
        <v>8332</v>
      </c>
      <c r="S36" s="5729"/>
      <c r="T36" s="5729"/>
      <c r="U36" s="5729"/>
      <c r="V36" s="1798"/>
      <c r="W36" s="1797"/>
      <c r="X36" s="5751" t="s">
        <v>8332</v>
      </c>
      <c r="Y36" s="5751"/>
      <c r="Z36" s="5634" t="s">
        <v>8333</v>
      </c>
      <c r="AA36" s="5634"/>
      <c r="AB36" s="5635"/>
      <c r="AC36" s="1796"/>
      <c r="AD36" s="1890"/>
      <c r="AE36" s="1961"/>
      <c r="AF36" s="5706" t="s">
        <v>8340</v>
      </c>
      <c r="AG36" s="5707"/>
      <c r="AH36" s="5707"/>
      <c r="AI36" s="5708"/>
      <c r="AJ36" s="1760"/>
      <c r="AK36" s="1752"/>
    </row>
    <row r="37" spans="1:37" ht="39.950000000000003" customHeight="1" x14ac:dyDescent="0.2">
      <c r="A37" s="5732" t="s">
        <v>8238</v>
      </c>
      <c r="B37" s="5733"/>
      <c r="C37" s="1726"/>
      <c r="D37" s="72"/>
      <c r="E37" s="50"/>
      <c r="F37" s="1807"/>
      <c r="G37" s="1808"/>
      <c r="H37" s="1798"/>
      <c r="I37" s="1797"/>
      <c r="J37" s="1809"/>
      <c r="K37" s="1810"/>
      <c r="L37" s="1810"/>
      <c r="M37" s="1810"/>
      <c r="N37" s="1811"/>
      <c r="O37" s="1796"/>
      <c r="P37" s="1890"/>
      <c r="Q37" s="1809"/>
      <c r="R37" s="1810"/>
      <c r="S37" s="1810"/>
      <c r="T37" s="1810"/>
      <c r="U37" s="1811"/>
      <c r="V37" s="1796"/>
      <c r="W37" s="1890"/>
      <c r="X37" s="1812"/>
      <c r="Y37" s="1813"/>
      <c r="Z37" s="1813"/>
      <c r="AA37" s="1813"/>
      <c r="AB37" s="1814"/>
      <c r="AC37" s="1796"/>
      <c r="AD37" s="1890"/>
      <c r="AE37" s="1815"/>
      <c r="AF37" s="1381"/>
      <c r="AG37" s="1381"/>
      <c r="AH37" s="77"/>
      <c r="AI37" s="1728"/>
      <c r="AJ37" s="1751"/>
      <c r="AK37" s="1752"/>
    </row>
    <row r="38" spans="1:37" ht="39.950000000000003" customHeight="1" x14ac:dyDescent="0.2">
      <c r="A38" s="5732" t="s">
        <v>8239</v>
      </c>
      <c r="B38" s="5733"/>
      <c r="C38" s="5671" t="s">
        <v>8227</v>
      </c>
      <c r="D38" s="5672"/>
      <c r="E38" s="5672"/>
      <c r="F38" s="5672"/>
      <c r="G38" s="5673"/>
      <c r="H38" s="1818"/>
      <c r="I38" s="1817"/>
      <c r="J38" s="5596" t="s">
        <v>8227</v>
      </c>
      <c r="K38" s="5597"/>
      <c r="L38" s="5597"/>
      <c r="M38" s="5597"/>
      <c r="N38" s="5598"/>
      <c r="O38" s="1816"/>
      <c r="P38" s="1896"/>
      <c r="Q38" s="5715" t="s">
        <v>8227</v>
      </c>
      <c r="R38" s="5597"/>
      <c r="S38" s="5597"/>
      <c r="T38" s="5597"/>
      <c r="U38" s="5599"/>
      <c r="V38" s="1816"/>
      <c r="W38" s="1896"/>
      <c r="X38" s="5715" t="s">
        <v>8227</v>
      </c>
      <c r="Y38" s="5597"/>
      <c r="Z38" s="5597"/>
      <c r="AA38" s="5597"/>
      <c r="AB38" s="5599"/>
      <c r="AC38" s="1816"/>
      <c r="AD38" s="1896"/>
      <c r="AE38" s="5715" t="s">
        <v>8227</v>
      </c>
      <c r="AF38" s="5597"/>
      <c r="AG38" s="5597"/>
      <c r="AH38" s="5597"/>
      <c r="AI38" s="5599"/>
      <c r="AJ38" s="1751"/>
      <c r="AK38" s="1752"/>
    </row>
    <row r="39" spans="1:37" ht="39.950000000000003" customHeight="1" x14ac:dyDescent="0.2">
      <c r="A39" s="5732" t="s">
        <v>8240</v>
      </c>
      <c r="B39" s="5733"/>
      <c r="C39" s="5660" t="s">
        <v>2842</v>
      </c>
      <c r="D39" s="3827"/>
      <c r="E39" s="3827"/>
      <c r="F39" s="3827"/>
      <c r="G39" s="5661"/>
      <c r="H39" s="1798"/>
      <c r="I39" s="1797"/>
      <c r="J39" s="5569" t="s">
        <v>2842</v>
      </c>
      <c r="K39" s="3372"/>
      <c r="L39" s="3372"/>
      <c r="M39" s="3372"/>
      <c r="N39" s="5570"/>
      <c r="O39" s="1796"/>
      <c r="P39" s="1890"/>
      <c r="Q39" s="3371" t="s">
        <v>2842</v>
      </c>
      <c r="R39" s="3372"/>
      <c r="S39" s="3372"/>
      <c r="T39" s="3372"/>
      <c r="U39" s="3373"/>
      <c r="V39" s="1796"/>
      <c r="W39" s="1890"/>
      <c r="X39" s="3371" t="s">
        <v>2842</v>
      </c>
      <c r="Y39" s="3372"/>
      <c r="Z39" s="3372"/>
      <c r="AA39" s="3372"/>
      <c r="AB39" s="3373"/>
      <c r="AC39" s="1796"/>
      <c r="AD39" s="1890"/>
      <c r="AE39" s="3371" t="s">
        <v>2842</v>
      </c>
      <c r="AF39" s="3372"/>
      <c r="AG39" s="3372"/>
      <c r="AH39" s="3372"/>
      <c r="AI39" s="3373"/>
      <c r="AJ39" s="1751"/>
      <c r="AK39" s="1752"/>
    </row>
    <row r="40" spans="1:37" ht="39.950000000000003" customHeight="1" x14ac:dyDescent="0.2">
      <c r="A40" s="5809" t="s">
        <v>8241</v>
      </c>
      <c r="B40" s="5810"/>
      <c r="C40" s="5610" t="s">
        <v>4485</v>
      </c>
      <c r="D40" s="5611"/>
      <c r="E40" s="5611"/>
      <c r="F40" s="5611"/>
      <c r="G40" s="5612"/>
      <c r="H40" s="1798"/>
      <c r="I40" s="1797"/>
      <c r="J40" s="5439" t="s">
        <v>4485</v>
      </c>
      <c r="K40" s="5440"/>
      <c r="L40" s="5440"/>
      <c r="M40" s="5440"/>
      <c r="N40" s="5490"/>
      <c r="O40" s="1796"/>
      <c r="P40" s="1890"/>
      <c r="Q40" s="5439" t="s">
        <v>4485</v>
      </c>
      <c r="R40" s="5440"/>
      <c r="S40" s="5440"/>
      <c r="T40" s="5440"/>
      <c r="U40" s="5490"/>
      <c r="V40" s="1796"/>
      <c r="W40" s="1890"/>
      <c r="X40" s="5439" t="s">
        <v>4485</v>
      </c>
      <c r="Y40" s="5440"/>
      <c r="Z40" s="5440"/>
      <c r="AA40" s="5440"/>
      <c r="AB40" s="5490"/>
      <c r="AC40" s="1796"/>
      <c r="AD40" s="1890"/>
      <c r="AE40" s="5439" t="s">
        <v>4485</v>
      </c>
      <c r="AF40" s="5440"/>
      <c r="AG40" s="5440"/>
      <c r="AH40" s="5440"/>
      <c r="AI40" s="5490"/>
      <c r="AJ40" s="1751"/>
      <c r="AK40" s="1752"/>
    </row>
    <row r="41" spans="1:37" ht="39.950000000000003" customHeight="1" x14ac:dyDescent="0.2">
      <c r="A41" s="5732" t="s">
        <v>8242</v>
      </c>
      <c r="B41" s="5733"/>
      <c r="C41" s="1727"/>
      <c r="D41" s="77"/>
      <c r="E41" s="50"/>
      <c r="F41" s="77"/>
      <c r="G41" s="1728"/>
      <c r="H41" s="1798"/>
      <c r="I41" s="1797"/>
      <c r="J41" s="1727"/>
      <c r="K41" s="77"/>
      <c r="L41" s="77"/>
      <c r="M41" s="44"/>
      <c r="N41" s="1819"/>
      <c r="O41" s="1796"/>
      <c r="P41" s="1890"/>
      <c r="Q41" s="1726"/>
      <c r="R41" s="72"/>
      <c r="S41" s="72"/>
      <c r="T41" s="72"/>
      <c r="U41" s="1723"/>
      <c r="V41" s="1796"/>
      <c r="W41" s="1890"/>
      <c r="X41" s="1809"/>
      <c r="Y41" s="1810"/>
      <c r="Z41" s="1810"/>
      <c r="AA41" s="1810"/>
      <c r="AB41" s="1811"/>
      <c r="AC41" s="1796"/>
      <c r="AD41" s="1890"/>
      <c r="AE41" s="1809"/>
      <c r="AF41" s="1810"/>
      <c r="AG41" s="1810"/>
      <c r="AH41" s="1810"/>
      <c r="AI41" s="1811"/>
      <c r="AJ41" s="1751"/>
      <c r="AK41" s="1752"/>
    </row>
    <row r="42" spans="1:37" ht="39.950000000000003" customHeight="1" x14ac:dyDescent="0.2">
      <c r="A42" s="5732" t="s">
        <v>8243</v>
      </c>
      <c r="B42" s="5733"/>
      <c r="C42" s="1726"/>
      <c r="D42" s="72"/>
      <c r="E42" s="50"/>
      <c r="F42" s="72"/>
      <c r="G42" s="1723"/>
      <c r="H42" s="1798"/>
      <c r="I42" s="1797"/>
      <c r="J42" s="1726"/>
      <c r="K42" s="72"/>
      <c r="L42" s="72"/>
      <c r="M42" s="44"/>
      <c r="N42" s="1738"/>
      <c r="O42" s="1796"/>
      <c r="P42" s="1890"/>
      <c r="Q42" s="1804"/>
      <c r="R42" s="1805"/>
      <c r="S42" s="1805"/>
      <c r="T42" s="1805"/>
      <c r="U42" s="1806"/>
      <c r="V42" s="1796"/>
      <c r="W42" s="1890"/>
      <c r="X42" s="1820"/>
      <c r="Y42" s="72"/>
      <c r="Z42" s="72"/>
      <c r="AA42" s="72"/>
      <c r="AB42" s="1723"/>
      <c r="AC42" s="1796"/>
      <c r="AD42" s="1890"/>
      <c r="AE42" s="1726"/>
      <c r="AF42" s="72"/>
      <c r="AG42" s="44"/>
      <c r="AH42" s="44"/>
      <c r="AI42" s="1723"/>
      <c r="AJ42" s="1751"/>
      <c r="AK42" s="1752"/>
    </row>
    <row r="43" spans="1:37" ht="39.950000000000003" customHeight="1" x14ac:dyDescent="0.2">
      <c r="A43" s="5732" t="s">
        <v>8244</v>
      </c>
      <c r="B43" s="5733"/>
      <c r="C43" s="1727"/>
      <c r="D43" s="77"/>
      <c r="E43" s="50"/>
      <c r="F43" s="77"/>
      <c r="G43" s="1728"/>
      <c r="H43" s="1798"/>
      <c r="I43" s="1797"/>
      <c r="J43" s="1732"/>
      <c r="K43" s="1897"/>
      <c r="L43" s="1897"/>
      <c r="M43" s="77"/>
      <c r="N43" s="1728"/>
      <c r="O43" s="1796"/>
      <c r="P43" s="1890"/>
      <c r="Q43" s="1732"/>
      <c r="R43" s="1281"/>
      <c r="S43" s="1281"/>
      <c r="T43" s="1281"/>
      <c r="U43" s="1898"/>
      <c r="V43" s="1796"/>
      <c r="W43" s="1890"/>
      <c r="X43" s="1809"/>
      <c r="Y43" s="1810"/>
      <c r="Z43" s="1810"/>
      <c r="AA43" s="1810"/>
      <c r="AB43" s="1811"/>
      <c r="AC43" s="1796"/>
      <c r="AD43" s="1890"/>
      <c r="AE43" s="1809"/>
      <c r="AF43" s="1810"/>
      <c r="AG43" s="1810"/>
      <c r="AH43" s="1810"/>
      <c r="AI43" s="1811"/>
      <c r="AJ43" s="1751"/>
      <c r="AK43" s="1752"/>
    </row>
    <row r="44" spans="1:37" ht="39.950000000000003" customHeight="1" x14ac:dyDescent="0.2">
      <c r="A44" s="5738" t="s">
        <v>8245</v>
      </c>
      <c r="B44" s="5739"/>
      <c r="C44" s="1729"/>
      <c r="D44" s="37"/>
      <c r="E44" s="50"/>
      <c r="F44" s="37"/>
      <c r="G44" s="1730"/>
      <c r="H44" s="1798"/>
      <c r="I44" s="1797"/>
      <c r="J44" s="1729"/>
      <c r="K44" s="37"/>
      <c r="L44" s="37"/>
      <c r="M44" s="44"/>
      <c r="N44" s="1730"/>
      <c r="O44" s="1796"/>
      <c r="P44" s="1890"/>
      <c r="Q44" s="1729"/>
      <c r="R44" s="37"/>
      <c r="S44" s="37"/>
      <c r="T44" s="37"/>
      <c r="U44" s="1730"/>
      <c r="V44" s="1796"/>
      <c r="W44" s="1890"/>
      <c r="X44" s="1820"/>
      <c r="Y44" s="37"/>
      <c r="Z44" s="37"/>
      <c r="AA44" s="37"/>
      <c r="AB44" s="1730"/>
      <c r="AC44" s="1796"/>
      <c r="AD44" s="1890"/>
      <c r="AE44" s="1739"/>
      <c r="AF44" s="31"/>
      <c r="AG44" s="44"/>
      <c r="AH44" s="44"/>
      <c r="AI44" s="1800"/>
      <c r="AJ44" s="1751"/>
      <c r="AK44" s="1752"/>
    </row>
    <row r="45" spans="1:37" ht="39.950000000000003" customHeight="1" x14ac:dyDescent="0.2">
      <c r="A45" s="5758" t="s">
        <v>8246</v>
      </c>
      <c r="B45" s="5739"/>
      <c r="C45" s="1729"/>
      <c r="D45" s="37"/>
      <c r="E45" s="50"/>
      <c r="F45" s="37"/>
      <c r="G45" s="1730"/>
      <c r="H45" s="1798"/>
      <c r="I45" s="1797"/>
      <c r="J45" s="1736"/>
      <c r="K45" s="33"/>
      <c r="L45" s="33"/>
      <c r="M45" s="44"/>
      <c r="N45" s="1738"/>
      <c r="O45" s="1796"/>
      <c r="P45" s="1890"/>
      <c r="Q45" s="1736"/>
      <c r="R45" s="1821"/>
      <c r="S45" s="1821"/>
      <c r="T45" s="1821"/>
      <c r="U45" s="1822"/>
      <c r="V45" s="1796"/>
      <c r="W45" s="1890"/>
      <c r="X45" s="1820"/>
      <c r="Y45" s="47"/>
      <c r="Z45" s="72"/>
      <c r="AA45" s="1823"/>
      <c r="AB45" s="1824"/>
      <c r="AC45" s="1796"/>
      <c r="AD45" s="1890"/>
      <c r="AE45" s="1825"/>
      <c r="AF45" s="1823"/>
      <c r="AG45" s="1823"/>
      <c r="AH45" s="1823"/>
      <c r="AI45" s="1723"/>
      <c r="AJ45" s="1751"/>
      <c r="AK45" s="1752"/>
    </row>
    <row r="46" spans="1:37" ht="39.950000000000003" customHeight="1" x14ac:dyDescent="0.2">
      <c r="A46" s="5736" t="s">
        <v>8247</v>
      </c>
      <c r="B46" s="5737"/>
      <c r="C46" s="1734"/>
      <c r="D46" s="80"/>
      <c r="E46" s="50"/>
      <c r="F46" s="80"/>
      <c r="G46" s="1735"/>
      <c r="H46" s="1798"/>
      <c r="I46" s="1797"/>
      <c r="J46" s="1726"/>
      <c r="K46" s="72"/>
      <c r="L46" s="72"/>
      <c r="M46" s="44"/>
      <c r="N46" s="1738"/>
      <c r="O46" s="1796"/>
      <c r="P46" s="1890"/>
      <c r="Q46" s="1726"/>
      <c r="R46" s="1799"/>
      <c r="S46" s="1799"/>
      <c r="T46" s="1799"/>
      <c r="U46" s="1723"/>
      <c r="V46" s="1796"/>
      <c r="W46" s="1890"/>
      <c r="X46" s="1820"/>
      <c r="Y46" s="77"/>
      <c r="Z46" s="77"/>
      <c r="AA46" s="77"/>
      <c r="AB46" s="1728"/>
      <c r="AC46" s="1796"/>
      <c r="AD46" s="1890"/>
      <c r="AE46" s="1734"/>
      <c r="AF46" s="80"/>
      <c r="AG46" s="44"/>
      <c r="AH46" s="44"/>
      <c r="AI46" s="1735"/>
      <c r="AJ46" s="1751"/>
      <c r="AK46" s="1752"/>
    </row>
    <row r="47" spans="1:37" ht="39.950000000000003" customHeight="1" x14ac:dyDescent="0.2">
      <c r="A47" s="5738" t="s">
        <v>8248</v>
      </c>
      <c r="B47" s="5739"/>
      <c r="C47" s="1731"/>
      <c r="D47" s="1821"/>
      <c r="E47" s="50"/>
      <c r="F47" s="1821"/>
      <c r="G47" s="1822"/>
      <c r="H47" s="1798"/>
      <c r="I47" s="1797"/>
      <c r="J47" s="1731"/>
      <c r="K47" s="1821"/>
      <c r="L47" s="1821"/>
      <c r="M47" s="44"/>
      <c r="N47" s="1822"/>
      <c r="O47" s="1796"/>
      <c r="P47" s="1890"/>
      <c r="Q47" s="1731"/>
      <c r="R47" s="1821"/>
      <c r="S47" s="1821"/>
      <c r="T47" s="1821"/>
      <c r="U47" s="1822"/>
      <c r="V47" s="1796"/>
      <c r="W47" s="1890"/>
      <c r="X47" s="1820"/>
      <c r="Y47" s="1821"/>
      <c r="Z47" s="1821"/>
      <c r="AA47" s="1821"/>
      <c r="AB47" s="1822"/>
      <c r="AC47" s="1796"/>
      <c r="AD47" s="1890"/>
      <c r="AE47" s="1731"/>
      <c r="AF47" s="1821"/>
      <c r="AG47" s="44"/>
      <c r="AH47" s="44"/>
      <c r="AI47" s="1822"/>
      <c r="AJ47" s="1751"/>
      <c r="AK47" s="1752"/>
    </row>
    <row r="48" spans="1:37" ht="39.950000000000003" customHeight="1" thickBot="1" x14ac:dyDescent="0.25">
      <c r="A48" s="5736" t="s">
        <v>8249</v>
      </c>
      <c r="B48" s="5737"/>
      <c r="C48" s="1899"/>
      <c r="D48" s="1900"/>
      <c r="E48" s="901"/>
      <c r="F48" s="1900"/>
      <c r="G48" s="1901"/>
      <c r="H48" s="1828"/>
      <c r="I48" s="1827"/>
      <c r="J48" s="1899"/>
      <c r="K48" s="1900"/>
      <c r="L48" s="1900"/>
      <c r="M48" s="1900"/>
      <c r="N48" s="1901"/>
      <c r="O48" s="1826"/>
      <c r="P48" s="1902"/>
      <c r="Q48" s="1899"/>
      <c r="R48" s="1900"/>
      <c r="S48" s="1900"/>
      <c r="T48" s="1900"/>
      <c r="U48" s="1901"/>
      <c r="V48" s="1826"/>
      <c r="W48" s="1902"/>
      <c r="X48" s="1899"/>
      <c r="Y48" s="1900"/>
      <c r="Z48" s="1900"/>
      <c r="AA48" s="1900"/>
      <c r="AB48" s="1901"/>
      <c r="AC48" s="1826"/>
      <c r="AD48" s="1902"/>
      <c r="AE48" s="1903"/>
      <c r="AF48" s="1904"/>
      <c r="AG48" s="1904"/>
      <c r="AH48" s="1904"/>
      <c r="AI48" s="1905"/>
      <c r="AJ48" s="1753"/>
      <c r="AK48" s="1754"/>
    </row>
    <row r="49" spans="1:49" ht="39.950000000000003" customHeight="1" thickBot="1" x14ac:dyDescent="0.25">
      <c r="A49" s="1779">
        <v>1</v>
      </c>
      <c r="B49" s="1779" t="s">
        <v>5497</v>
      </c>
      <c r="C49" s="1906"/>
      <c r="D49" s="1907"/>
      <c r="E49" s="1908"/>
      <c r="F49" s="5800" t="s">
        <v>8323</v>
      </c>
      <c r="G49" s="5801"/>
      <c r="H49" s="1830"/>
      <c r="I49" s="1831"/>
      <c r="J49" s="5787" t="s">
        <v>8323</v>
      </c>
      <c r="K49" s="5788"/>
      <c r="L49" s="1833"/>
      <c r="M49" s="1834"/>
      <c r="N49" s="1835"/>
      <c r="O49" s="1836"/>
      <c r="P49" s="1837"/>
      <c r="Q49" s="1838"/>
      <c r="R49" s="1834"/>
      <c r="S49" s="1834"/>
      <c r="T49" s="1907"/>
      <c r="U49" s="1795"/>
      <c r="V49" s="1839"/>
      <c r="W49" s="1840"/>
      <c r="X49" s="1906"/>
      <c r="Y49" s="1907"/>
      <c r="Z49" s="1907"/>
      <c r="AA49" s="1907"/>
      <c r="AB49" s="1835"/>
      <c r="AC49" s="1836"/>
      <c r="AD49" s="1877"/>
      <c r="AE49" s="1838"/>
      <c r="AF49" s="1834"/>
      <c r="AG49" s="1907"/>
      <c r="AH49" s="1907"/>
      <c r="AI49" s="1795"/>
      <c r="AJ49" s="1872"/>
      <c r="AK49" s="1845"/>
    </row>
    <row r="50" spans="1:49" ht="39.950000000000003" customHeight="1" thickBot="1" x14ac:dyDescent="0.25">
      <c r="A50" s="1717">
        <v>2</v>
      </c>
      <c r="B50" s="1718" t="s">
        <v>5497</v>
      </c>
      <c r="C50" s="1801"/>
      <c r="D50" s="1799"/>
      <c r="E50" s="1799"/>
      <c r="F50" s="1799"/>
      <c r="G50" s="1800"/>
      <c r="H50" s="1847"/>
      <c r="I50" s="1848"/>
      <c r="J50" s="1891"/>
      <c r="K50" s="1843"/>
      <c r="L50" s="1799"/>
      <c r="M50" s="1799"/>
      <c r="N50" s="1849"/>
      <c r="O50" s="1847"/>
      <c r="P50" s="1848"/>
      <c r="Q50" s="1801"/>
      <c r="R50" s="5793" t="s">
        <v>8331</v>
      </c>
      <c r="S50" s="5727"/>
      <c r="T50" s="5727"/>
      <c r="U50" s="5728"/>
      <c r="V50" s="1847"/>
      <c r="W50" s="1848"/>
      <c r="X50" s="5756" t="s">
        <v>8331</v>
      </c>
      <c r="Y50" s="5757"/>
      <c r="Z50" s="5757"/>
      <c r="AA50" s="1843"/>
      <c r="AB50" s="1844"/>
      <c r="AC50" s="1774"/>
      <c r="AD50" s="1909"/>
      <c r="AE50" s="1891"/>
      <c r="AF50" s="1843"/>
      <c r="AG50" s="1799"/>
      <c r="AH50" s="1842"/>
      <c r="AI50" s="1849"/>
      <c r="AJ50" s="1883"/>
      <c r="AK50" s="1851"/>
    </row>
    <row r="51" spans="1:49" ht="39.950000000000003" customHeight="1" thickBot="1" x14ac:dyDescent="0.25">
      <c r="A51" s="5734" t="s">
        <v>5498</v>
      </c>
      <c r="B51" s="5735"/>
      <c r="C51" s="1776" t="s">
        <v>8319</v>
      </c>
      <c r="D51" s="1799"/>
      <c r="E51" s="1773" t="s">
        <v>8319</v>
      </c>
      <c r="F51" s="1799"/>
      <c r="G51" s="1800"/>
      <c r="H51" s="1847"/>
      <c r="I51" s="1848"/>
      <c r="J51" s="1801"/>
      <c r="K51" s="1799"/>
      <c r="L51" s="5670" t="s">
        <v>8323</v>
      </c>
      <c r="M51" s="5670"/>
      <c r="N51" s="1822"/>
      <c r="O51" s="1847"/>
      <c r="P51" s="1848"/>
      <c r="Q51" s="1852"/>
      <c r="R51" s="1799"/>
      <c r="S51" s="1799"/>
      <c r="V51" s="1847"/>
      <c r="W51" s="1848"/>
      <c r="X51" s="1852"/>
      <c r="Y51" s="1821"/>
      <c r="Z51" s="1843"/>
      <c r="AA51" s="1957" t="s">
        <v>8331</v>
      </c>
      <c r="AB51" s="1959"/>
      <c r="AC51" s="1847"/>
      <c r="AD51" s="1851"/>
      <c r="AE51" s="1801"/>
      <c r="AF51" s="1799"/>
      <c r="AG51" s="1821"/>
      <c r="AH51" s="1821"/>
      <c r="AI51" s="1800"/>
      <c r="AJ51" s="1883"/>
      <c r="AK51" s="1851"/>
    </row>
    <row r="52" spans="1:49" ht="39.950000000000003" customHeight="1" thickBot="1" x14ac:dyDescent="0.25">
      <c r="A52" s="5785" t="s">
        <v>8250</v>
      </c>
      <c r="B52" s="5786"/>
      <c r="C52" s="1854"/>
      <c r="D52" s="1777" t="s">
        <v>8319</v>
      </c>
      <c r="E52" s="1778"/>
      <c r="F52" s="5789" t="s">
        <v>8319</v>
      </c>
      <c r="G52" s="5790"/>
      <c r="H52" s="1856"/>
      <c r="I52" s="1857"/>
      <c r="J52" s="1854"/>
      <c r="K52" s="1855"/>
      <c r="L52" s="1855"/>
      <c r="M52" s="1855"/>
      <c r="N52" s="1884"/>
      <c r="O52" s="1859"/>
      <c r="P52" s="1860"/>
      <c r="Q52" s="5668" t="s">
        <v>8323</v>
      </c>
      <c r="R52" s="5669"/>
      <c r="S52" s="5669"/>
      <c r="T52" s="5669"/>
      <c r="U52" s="1864"/>
      <c r="V52" s="1865"/>
      <c r="W52" s="1866"/>
      <c r="X52" s="1854"/>
      <c r="Y52" s="1855"/>
      <c r="Z52" s="1855"/>
      <c r="AA52" s="1960"/>
      <c r="AB52" s="1958" t="s">
        <v>8331</v>
      </c>
      <c r="AC52" s="1856"/>
      <c r="AD52" s="1868"/>
      <c r="AE52" s="1957" t="s">
        <v>8331</v>
      </c>
      <c r="AG52" s="1862"/>
      <c r="AH52" s="1862"/>
      <c r="AI52" s="1864"/>
      <c r="AJ52" s="1885"/>
      <c r="AK52" s="1868"/>
    </row>
    <row r="53" spans="1:49" ht="39.950000000000003" customHeight="1" x14ac:dyDescent="0.2">
      <c r="A53" s="5832" t="s">
        <v>5500</v>
      </c>
      <c r="B53" s="5833"/>
      <c r="C53" s="1910"/>
      <c r="D53" s="1882"/>
      <c r="E53" s="1882"/>
      <c r="F53" s="1882"/>
      <c r="G53" s="1880"/>
      <c r="H53" s="1839"/>
      <c r="I53" s="1840"/>
      <c r="J53" s="1910"/>
      <c r="K53" s="1911"/>
      <c r="L53" s="1912"/>
      <c r="M53" s="1911"/>
      <c r="N53" s="1880"/>
      <c r="O53" s="1836"/>
      <c r="P53" s="1877"/>
      <c r="Q53" s="1878"/>
      <c r="R53" s="1879"/>
      <c r="S53" s="1766"/>
      <c r="T53" s="1766"/>
      <c r="U53" s="1880"/>
      <c r="V53" s="1872"/>
      <c r="W53" s="1845"/>
      <c r="X53" s="1881"/>
      <c r="Y53" s="1882"/>
      <c r="Z53" s="1882"/>
      <c r="AA53" s="1882"/>
      <c r="AB53" s="1880"/>
      <c r="AC53" s="1872"/>
      <c r="AD53" s="1845"/>
      <c r="AE53" s="1906"/>
      <c r="AF53" s="1907"/>
      <c r="AG53" s="1907"/>
      <c r="AH53" s="1907"/>
      <c r="AI53" s="1795"/>
      <c r="AJ53" s="1872"/>
      <c r="AK53" s="1845"/>
    </row>
    <row r="54" spans="1:49" ht="39.950000000000003" customHeight="1" x14ac:dyDescent="0.2">
      <c r="A54" s="5834"/>
      <c r="B54" s="5835"/>
      <c r="C54" s="1801"/>
      <c r="D54" s="1799"/>
      <c r="E54" s="1799"/>
      <c r="F54" s="1799"/>
      <c r="G54" s="1800"/>
      <c r="H54" s="1847"/>
      <c r="I54" s="1848"/>
      <c r="J54" s="1801"/>
      <c r="K54" s="1821"/>
      <c r="L54" s="1799"/>
      <c r="M54" s="1799"/>
      <c r="N54" s="1800"/>
      <c r="O54" s="1847"/>
      <c r="P54" s="1851"/>
      <c r="Q54" s="1801"/>
      <c r="R54" s="1799"/>
      <c r="S54" s="1799"/>
      <c r="T54" s="1799"/>
      <c r="U54" s="1800"/>
      <c r="V54" s="1883"/>
      <c r="W54" s="1851"/>
      <c r="X54" s="1801"/>
      <c r="Y54" s="1799"/>
      <c r="Z54" s="1799"/>
      <c r="AA54" s="1799"/>
      <c r="AB54" s="1800"/>
      <c r="AC54" s="1883"/>
      <c r="AD54" s="1851"/>
      <c r="AE54" s="1801"/>
      <c r="AF54" s="1799"/>
      <c r="AG54" s="1799"/>
      <c r="AH54" s="1799"/>
      <c r="AI54" s="1800"/>
      <c r="AJ54" s="1883"/>
      <c r="AK54" s="1851"/>
    </row>
    <row r="55" spans="1:49" ht="39.950000000000003" customHeight="1" thickBot="1" x14ac:dyDescent="0.25">
      <c r="A55" s="5836"/>
      <c r="B55" s="5837"/>
      <c r="C55" s="1854"/>
      <c r="D55" s="1855"/>
      <c r="E55" s="1855"/>
      <c r="F55" s="1855"/>
      <c r="G55" s="1884"/>
      <c r="H55" s="1856"/>
      <c r="I55" s="1857"/>
      <c r="J55" s="1854"/>
      <c r="K55" s="1855"/>
      <c r="L55" s="1855"/>
      <c r="M55" s="1855"/>
      <c r="N55" s="1884"/>
      <c r="O55" s="1856"/>
      <c r="P55" s="1868"/>
      <c r="Q55" s="1854"/>
      <c r="R55" s="1855"/>
      <c r="S55" s="1855"/>
      <c r="T55" s="1855"/>
      <c r="U55" s="1884"/>
      <c r="V55" s="1885"/>
      <c r="W55" s="1868"/>
      <c r="X55" s="1854"/>
      <c r="Y55" s="1855"/>
      <c r="Z55" s="1855"/>
      <c r="AA55" s="1855"/>
      <c r="AB55" s="1884"/>
      <c r="AC55" s="1885"/>
      <c r="AD55" s="1868"/>
      <c r="AE55" s="1854"/>
      <c r="AF55" s="1855"/>
      <c r="AG55" s="1855"/>
      <c r="AH55" s="1855"/>
      <c r="AI55" s="1884"/>
      <c r="AJ55" s="1885"/>
      <c r="AK55" s="1868"/>
    </row>
    <row r="56" spans="1:49" ht="39.950000000000003" customHeight="1" thickBot="1" x14ac:dyDescent="0.25">
      <c r="S56" s="1697"/>
      <c r="T56" s="1697"/>
      <c r="U56" s="1697"/>
      <c r="V56" s="1697"/>
      <c r="W56" s="1697"/>
      <c r="X56" s="1697"/>
    </row>
    <row r="57" spans="1:49" ht="39.950000000000003" customHeight="1" thickBot="1" x14ac:dyDescent="0.25">
      <c r="A57" s="5764"/>
      <c r="B57" s="5765"/>
      <c r="C57" s="5464" t="s">
        <v>8256</v>
      </c>
      <c r="D57" s="5465"/>
      <c r="E57" s="5465"/>
      <c r="F57" s="5465"/>
      <c r="G57" s="5465"/>
      <c r="H57" s="5465"/>
      <c r="I57" s="5466"/>
      <c r="J57" s="5464" t="s">
        <v>8257</v>
      </c>
      <c r="K57" s="5465"/>
      <c r="L57" s="5465"/>
      <c r="M57" s="5465"/>
      <c r="N57" s="5465"/>
      <c r="O57" s="5465"/>
      <c r="P57" s="5466"/>
      <c r="Q57" s="5464" t="s">
        <v>8258</v>
      </c>
      <c r="R57" s="5465"/>
      <c r="S57" s="5465"/>
      <c r="T57" s="5465"/>
      <c r="U57" s="5465"/>
      <c r="V57" s="5465"/>
      <c r="W57" s="5466"/>
      <c r="X57" s="5464" t="s">
        <v>8259</v>
      </c>
      <c r="Y57" s="5465"/>
      <c r="Z57" s="5465"/>
      <c r="AA57" s="5465"/>
      <c r="AB57" s="5465"/>
      <c r="AC57" s="5465"/>
      <c r="AD57" s="5466"/>
      <c r="AE57" s="5464" t="s">
        <v>8260</v>
      </c>
      <c r="AF57" s="5465"/>
      <c r="AG57" s="5465"/>
      <c r="AH57" s="5465"/>
      <c r="AI57" s="5465"/>
      <c r="AJ57" s="5465"/>
      <c r="AK57" s="5466"/>
    </row>
    <row r="58" spans="1:49" ht="39.950000000000003" customHeight="1" x14ac:dyDescent="0.2">
      <c r="A58" s="5747" t="s">
        <v>1390</v>
      </c>
      <c r="B58" s="5748"/>
      <c r="C58" s="1719">
        <v>3</v>
      </c>
      <c r="D58" s="1675">
        <v>3</v>
      </c>
      <c r="E58" s="1675">
        <v>3</v>
      </c>
      <c r="F58" s="1675">
        <v>3</v>
      </c>
      <c r="G58" s="1676">
        <v>3</v>
      </c>
      <c r="H58" s="1743">
        <v>3</v>
      </c>
      <c r="I58" s="1744">
        <v>3</v>
      </c>
      <c r="J58" s="1674">
        <v>3</v>
      </c>
      <c r="K58" s="1675">
        <v>3</v>
      </c>
      <c r="L58" s="1675">
        <v>3</v>
      </c>
      <c r="M58" s="1675">
        <v>3</v>
      </c>
      <c r="N58" s="1676">
        <v>3</v>
      </c>
      <c r="O58" s="1743">
        <v>3</v>
      </c>
      <c r="P58" s="1744">
        <v>3</v>
      </c>
      <c r="Q58" s="1674">
        <v>3</v>
      </c>
      <c r="R58" s="1675">
        <v>3</v>
      </c>
      <c r="S58" s="1675">
        <v>3</v>
      </c>
      <c r="T58" s="1675">
        <v>3</v>
      </c>
      <c r="U58" s="1676">
        <v>3</v>
      </c>
      <c r="V58" s="1743">
        <v>4</v>
      </c>
      <c r="W58" s="1744">
        <v>4</v>
      </c>
      <c r="X58" s="1674">
        <v>4</v>
      </c>
      <c r="Y58" s="1675">
        <v>4</v>
      </c>
      <c r="Z58" s="1675">
        <v>4</v>
      </c>
      <c r="AA58" s="1675">
        <v>4</v>
      </c>
      <c r="AB58" s="1676">
        <v>4</v>
      </c>
      <c r="AC58" s="1743">
        <v>4</v>
      </c>
      <c r="AD58" s="1747">
        <v>4</v>
      </c>
      <c r="AE58" s="1675">
        <v>4</v>
      </c>
      <c r="AF58" s="1675">
        <v>4</v>
      </c>
      <c r="AG58" s="1675">
        <v>4</v>
      </c>
      <c r="AH58" s="1675">
        <v>4</v>
      </c>
      <c r="AI58" s="1744">
        <v>4</v>
      </c>
      <c r="AJ58" s="1743">
        <v>4</v>
      </c>
      <c r="AK58" s="1744">
        <v>4</v>
      </c>
    </row>
    <row r="59" spans="1:49" ht="39.950000000000003" customHeight="1" thickBot="1" x14ac:dyDescent="0.25">
      <c r="A59" s="5749" t="s">
        <v>1391</v>
      </c>
      <c r="B59" s="5750"/>
      <c r="C59" s="1677">
        <v>13</v>
      </c>
      <c r="D59" s="1672">
        <v>14</v>
      </c>
      <c r="E59" s="1672">
        <v>15</v>
      </c>
      <c r="F59" s="1672">
        <v>16</v>
      </c>
      <c r="G59" s="1673">
        <v>17</v>
      </c>
      <c r="H59" s="1745">
        <v>18</v>
      </c>
      <c r="I59" s="1746">
        <v>19</v>
      </c>
      <c r="J59" s="1671">
        <v>20</v>
      </c>
      <c r="K59" s="1672">
        <v>21</v>
      </c>
      <c r="L59" s="1672">
        <v>22</v>
      </c>
      <c r="M59" s="1672">
        <v>23</v>
      </c>
      <c r="N59" s="1673">
        <v>24</v>
      </c>
      <c r="O59" s="1745">
        <v>25</v>
      </c>
      <c r="P59" s="1746">
        <v>26</v>
      </c>
      <c r="Q59" s="1671">
        <v>27</v>
      </c>
      <c r="R59" s="1672">
        <v>28</v>
      </c>
      <c r="S59" s="1672">
        <v>29</v>
      </c>
      <c r="T59" s="1672">
        <v>30</v>
      </c>
      <c r="U59" s="1673">
        <v>31</v>
      </c>
      <c r="V59" s="1745">
        <v>1</v>
      </c>
      <c r="W59" s="1746">
        <v>2</v>
      </c>
      <c r="X59" s="1671">
        <v>3</v>
      </c>
      <c r="Y59" s="1672">
        <v>4</v>
      </c>
      <c r="Z59" s="1672">
        <v>5</v>
      </c>
      <c r="AA59" s="1672">
        <v>6</v>
      </c>
      <c r="AB59" s="1673">
        <v>7</v>
      </c>
      <c r="AC59" s="1745">
        <v>8</v>
      </c>
      <c r="AD59" s="1748">
        <v>9</v>
      </c>
      <c r="AE59" s="1672">
        <v>10</v>
      </c>
      <c r="AF59" s="1672">
        <v>11</v>
      </c>
      <c r="AG59" s="1672">
        <v>12</v>
      </c>
      <c r="AH59" s="1672">
        <v>13</v>
      </c>
      <c r="AI59" s="1746">
        <v>14</v>
      </c>
      <c r="AJ59" s="1745">
        <v>15</v>
      </c>
      <c r="AK59" s="1746">
        <v>16</v>
      </c>
    </row>
    <row r="60" spans="1:49" ht="39.950000000000003" customHeight="1" x14ac:dyDescent="0.2">
      <c r="A60" s="5745" t="s">
        <v>4459</v>
      </c>
      <c r="B60" s="5746"/>
      <c r="C60" s="1720"/>
      <c r="D60" s="1963" t="s">
        <v>1207</v>
      </c>
      <c r="E60" s="1963" t="s">
        <v>1207</v>
      </c>
      <c r="F60" s="1785"/>
      <c r="G60" s="1786"/>
      <c r="H60" s="1792"/>
      <c r="I60" s="1788"/>
      <c r="J60" s="1789"/>
      <c r="K60" s="1790"/>
      <c r="L60" s="1790"/>
      <c r="M60" s="1790"/>
      <c r="N60" s="1886"/>
      <c r="O60" s="1792"/>
      <c r="P60" s="1788"/>
      <c r="Q60" s="1963" t="s">
        <v>1207</v>
      </c>
      <c r="R60" s="5791" t="s">
        <v>1386</v>
      </c>
      <c r="S60" s="5792"/>
      <c r="T60" s="1984" t="s">
        <v>8356</v>
      </c>
      <c r="U60" s="1963" t="s">
        <v>1207</v>
      </c>
      <c r="V60" s="1792"/>
      <c r="W60" s="1887"/>
      <c r="X60" s="1963" t="s">
        <v>1207</v>
      </c>
      <c r="Y60" s="5715" t="s">
        <v>8357</v>
      </c>
      <c r="Z60" s="5597"/>
      <c r="AA60" s="1963" t="s">
        <v>1207</v>
      </c>
      <c r="AB60" s="1800"/>
      <c r="AC60" s="1787"/>
      <c r="AD60" s="1887"/>
      <c r="AE60" s="1789"/>
      <c r="AF60" s="1963" t="s">
        <v>1207</v>
      </c>
      <c r="AG60" s="1770" t="s">
        <v>8363</v>
      </c>
      <c r="AH60" s="1998"/>
      <c r="AI60" s="6012" t="s">
        <v>3577</v>
      </c>
      <c r="AJ60" s="1749"/>
      <c r="AK60" s="1750"/>
    </row>
    <row r="61" spans="1:49" ht="39.950000000000003" customHeight="1" x14ac:dyDescent="0.2">
      <c r="A61" s="5721" t="s">
        <v>8234</v>
      </c>
      <c r="B61" s="5722"/>
      <c r="C61" s="5796" t="s">
        <v>8341</v>
      </c>
      <c r="D61" s="5797"/>
      <c r="E61" s="5718" t="s">
        <v>8354</v>
      </c>
      <c r="F61" s="5718"/>
      <c r="G61" s="1913"/>
      <c r="H61" s="1798"/>
      <c r="I61" s="1797"/>
      <c r="J61" s="5798" t="s">
        <v>8351</v>
      </c>
      <c r="K61" s="5799"/>
      <c r="L61" s="5799"/>
      <c r="M61" s="5799"/>
      <c r="N61" s="1967"/>
      <c r="O61" s="1798"/>
      <c r="P61" s="1797"/>
      <c r="Q61" s="1891"/>
      <c r="R61" s="1843"/>
      <c r="S61" s="1843"/>
      <c r="T61" s="1843"/>
      <c r="U61" s="1986"/>
      <c r="V61" s="1798"/>
      <c r="W61" s="1890"/>
      <c r="X61" s="5534" t="s">
        <v>8361</v>
      </c>
      <c r="Y61" s="5483"/>
      <c r="Z61" s="5483"/>
      <c r="AA61" s="5483"/>
      <c r="AB61" s="5484"/>
      <c r="AC61" s="1796"/>
      <c r="AD61" s="1890"/>
      <c r="AE61" s="1987"/>
      <c r="AF61" s="126"/>
      <c r="AG61" s="1843"/>
      <c r="AH61" s="70"/>
      <c r="AI61" s="6013"/>
      <c r="AJ61" s="1751"/>
      <c r="AK61" s="1752"/>
      <c r="AW61" s="1716"/>
    </row>
    <row r="62" spans="1:49" ht="39.950000000000003" customHeight="1" x14ac:dyDescent="0.2">
      <c r="A62" s="5719" t="s">
        <v>8235</v>
      </c>
      <c r="B62" s="5720"/>
      <c r="C62" s="5681" t="s">
        <v>8347</v>
      </c>
      <c r="D62" s="5682"/>
      <c r="E62" s="5682"/>
      <c r="F62" s="5839" t="s">
        <v>8348</v>
      </c>
      <c r="G62" s="5840"/>
      <c r="H62" s="1798"/>
      <c r="I62" s="1797"/>
      <c r="J62" s="5841" t="s">
        <v>8348</v>
      </c>
      <c r="K62" s="5842"/>
      <c r="L62" s="5843" t="s">
        <v>8336</v>
      </c>
      <c r="M62" s="5843"/>
      <c r="N62" s="5844"/>
      <c r="O62" s="1798"/>
      <c r="P62" s="1797"/>
      <c r="Q62" s="5681" t="s">
        <v>8336</v>
      </c>
      <c r="R62" s="5682"/>
      <c r="S62" s="5682"/>
      <c r="T62" s="5682"/>
      <c r="U62" s="5683"/>
      <c r="V62" s="1798"/>
      <c r="W62" s="1890"/>
      <c r="X62" s="5809"/>
      <c r="Y62" s="6002"/>
      <c r="Z62" s="6015" t="s">
        <v>8345</v>
      </c>
      <c r="AA62" s="5547"/>
      <c r="AB62" s="5548"/>
      <c r="AC62" s="1796"/>
      <c r="AD62" s="1797"/>
      <c r="AE62" s="1988"/>
      <c r="AF62" s="5628" t="s">
        <v>8360</v>
      </c>
      <c r="AG62" s="5629"/>
      <c r="AH62" s="5630"/>
      <c r="AI62" s="6013"/>
      <c r="AJ62" s="1751"/>
      <c r="AK62" s="1752"/>
    </row>
    <row r="63" spans="1:49" ht="39.950000000000003" customHeight="1" x14ac:dyDescent="0.2">
      <c r="A63" s="5719" t="s">
        <v>8236</v>
      </c>
      <c r="B63" s="5720"/>
      <c r="C63" s="5811" t="s">
        <v>8342</v>
      </c>
      <c r="D63" s="5812"/>
      <c r="E63" s="5812"/>
      <c r="F63" s="5812"/>
      <c r="G63" s="5813"/>
      <c r="H63" s="1798"/>
      <c r="I63" s="1797"/>
      <c r="J63" s="5811" t="s">
        <v>8342</v>
      </c>
      <c r="K63" s="5818"/>
      <c r="L63" s="5818"/>
      <c r="M63" s="5818"/>
      <c r="N63" s="1964"/>
      <c r="O63" s="1798"/>
      <c r="P63" s="1797"/>
      <c r="Q63" s="5794" t="s">
        <v>8346</v>
      </c>
      <c r="R63" s="5795"/>
      <c r="S63" s="5482" t="s">
        <v>8362</v>
      </c>
      <c r="T63" s="5483"/>
      <c r="U63" s="5484"/>
      <c r="V63" s="1798"/>
      <c r="W63" s="1890"/>
      <c r="X63" s="5596" t="s">
        <v>8362</v>
      </c>
      <c r="Y63" s="5597"/>
      <c r="Z63" s="5597"/>
      <c r="AA63" s="5597"/>
      <c r="AB63" s="5598"/>
      <c r="AC63" s="1796"/>
      <c r="AD63" s="1890"/>
      <c r="AE63" s="1987"/>
      <c r="AF63" s="1843"/>
      <c r="AG63" s="1805"/>
      <c r="AH63" s="1999" t="s">
        <v>8366</v>
      </c>
      <c r="AI63" s="6013"/>
      <c r="AJ63" s="1751"/>
      <c r="AK63" s="1752"/>
    </row>
    <row r="64" spans="1:49" ht="39.950000000000003" customHeight="1" x14ac:dyDescent="0.2">
      <c r="A64" s="5719" t="s">
        <v>8237</v>
      </c>
      <c r="B64" s="5720"/>
      <c r="C64" s="1965"/>
      <c r="D64" s="5679" t="s">
        <v>8349</v>
      </c>
      <c r="E64" s="5679"/>
      <c r="F64" s="5679"/>
      <c r="G64" s="5680"/>
      <c r="H64" s="1798"/>
      <c r="I64" s="1797"/>
      <c r="J64" s="5845" t="s">
        <v>8349</v>
      </c>
      <c r="K64" s="5843"/>
      <c r="L64" s="5843"/>
      <c r="M64" s="5842" t="s">
        <v>8350</v>
      </c>
      <c r="N64" s="5846"/>
      <c r="O64" s="1798"/>
      <c r="P64" s="1797"/>
      <c r="Q64" s="5678" t="s">
        <v>8337</v>
      </c>
      <c r="R64" s="5679"/>
      <c r="S64" s="5679"/>
      <c r="T64" s="5679"/>
      <c r="U64" s="5680"/>
      <c r="V64" s="1798"/>
      <c r="W64" s="1890"/>
      <c r="X64" s="5631"/>
      <c r="Y64" s="5632"/>
      <c r="Z64" s="5633" t="s">
        <v>8334</v>
      </c>
      <c r="AA64" s="5634"/>
      <c r="AB64" s="5635"/>
      <c r="AC64" s="1796"/>
      <c r="AD64" s="1797"/>
      <c r="AE64" s="1985" t="s">
        <v>8358</v>
      </c>
      <c r="AF64" s="3768" t="s">
        <v>8359</v>
      </c>
      <c r="AG64" s="5585"/>
      <c r="AH64" s="3769"/>
      <c r="AI64" s="6013"/>
      <c r="AJ64" s="1751"/>
      <c r="AK64" s="1752"/>
    </row>
    <row r="65" spans="1:37" ht="39.950000000000003" customHeight="1" x14ac:dyDescent="0.2">
      <c r="A65" s="5732" t="s">
        <v>8238</v>
      </c>
      <c r="B65" s="5733"/>
      <c r="C65" s="1726"/>
      <c r="D65" s="72"/>
      <c r="E65" s="50"/>
      <c r="F65" s="1807"/>
      <c r="G65" s="1808"/>
      <c r="H65" s="1798"/>
      <c r="I65" s="1797"/>
      <c r="J65" s="1809"/>
      <c r="K65" s="1810"/>
      <c r="L65" s="1810"/>
      <c r="M65" s="1810"/>
      <c r="N65" s="1811"/>
      <c r="O65" s="1798"/>
      <c r="P65" s="1797"/>
      <c r="Q65" s="1809"/>
      <c r="R65" s="1810"/>
      <c r="S65" s="1810"/>
      <c r="T65" s="1810"/>
      <c r="U65" s="1811"/>
      <c r="V65" s="1798"/>
      <c r="W65" s="1890"/>
      <c r="X65" s="1812"/>
      <c r="Y65" s="1813"/>
      <c r="Z65" s="1813"/>
      <c r="AA65" s="1813"/>
      <c r="AB65" s="1814"/>
      <c r="AC65" s="1796"/>
      <c r="AD65" s="1890"/>
      <c r="AE65" s="1815"/>
      <c r="AF65" s="1381"/>
      <c r="AG65" s="1381"/>
      <c r="AH65" s="77"/>
      <c r="AI65" s="6013"/>
      <c r="AJ65" s="1751"/>
      <c r="AK65" s="1752"/>
    </row>
    <row r="66" spans="1:37" ht="39.950000000000003" customHeight="1" x14ac:dyDescent="0.2">
      <c r="A66" s="5732" t="s">
        <v>8239</v>
      </c>
      <c r="B66" s="5733"/>
      <c r="C66" s="1966" t="s">
        <v>8227</v>
      </c>
      <c r="D66" s="5816" t="s">
        <v>8353</v>
      </c>
      <c r="E66" s="5816"/>
      <c r="F66" s="5816"/>
      <c r="G66" s="5817"/>
      <c r="H66" s="1798"/>
      <c r="I66" s="1797"/>
      <c r="J66" s="5821" t="s">
        <v>8353</v>
      </c>
      <c r="K66" s="5816"/>
      <c r="L66" s="5816"/>
      <c r="M66" s="5672" t="s">
        <v>8227</v>
      </c>
      <c r="N66" s="5673"/>
      <c r="O66" s="1798"/>
      <c r="P66" s="1797"/>
      <c r="Q66" s="5671" t="s">
        <v>8227</v>
      </c>
      <c r="R66" s="5672"/>
      <c r="S66" s="5672"/>
      <c r="T66" s="5672"/>
      <c r="U66" s="5673"/>
      <c r="V66" s="1798"/>
      <c r="W66" s="1890"/>
      <c r="X66" s="5596" t="s">
        <v>8227</v>
      </c>
      <c r="Y66" s="5597"/>
      <c r="Z66" s="5597"/>
      <c r="AA66" s="5597"/>
      <c r="AB66" s="5598"/>
      <c r="AC66" s="1796"/>
      <c r="AD66" s="1890"/>
      <c r="AE66" s="5596" t="s">
        <v>8227</v>
      </c>
      <c r="AF66" s="5599"/>
      <c r="AG66" s="1281"/>
      <c r="AH66" s="1281"/>
      <c r="AI66" s="6013"/>
      <c r="AJ66" s="1751"/>
      <c r="AK66" s="1752"/>
    </row>
    <row r="67" spans="1:37" ht="39.950000000000003" customHeight="1" x14ac:dyDescent="0.2">
      <c r="A67" s="5732" t="s">
        <v>8240</v>
      </c>
      <c r="B67" s="5733"/>
      <c r="C67" s="5660" t="s">
        <v>2842</v>
      </c>
      <c r="D67" s="3827"/>
      <c r="E67" s="3827"/>
      <c r="F67" s="3827"/>
      <c r="G67" s="5661"/>
      <c r="H67" s="1798"/>
      <c r="I67" s="1797"/>
      <c r="J67" s="5660" t="s">
        <v>2842</v>
      </c>
      <c r="K67" s="3827"/>
      <c r="L67" s="3827"/>
      <c r="M67" s="3827"/>
      <c r="N67" s="5661"/>
      <c r="O67" s="1798"/>
      <c r="P67" s="1797"/>
      <c r="Q67" s="5660" t="s">
        <v>2842</v>
      </c>
      <c r="R67" s="3827"/>
      <c r="S67" s="3827"/>
      <c r="T67" s="3827"/>
      <c r="U67" s="5661"/>
      <c r="V67" s="1798"/>
      <c r="W67" s="1890"/>
      <c r="X67" s="5569" t="s">
        <v>2842</v>
      </c>
      <c r="Y67" s="3372"/>
      <c r="Z67" s="3372"/>
      <c r="AA67" s="3372"/>
      <c r="AB67" s="5570"/>
      <c r="AC67" s="1796"/>
      <c r="AD67" s="1890"/>
      <c r="AE67" s="5569" t="s">
        <v>2842</v>
      </c>
      <c r="AF67" s="3372"/>
      <c r="AG67" s="3372"/>
      <c r="AH67" s="3373"/>
      <c r="AI67" s="6013"/>
      <c r="AJ67" s="1751"/>
      <c r="AK67" s="1752"/>
    </row>
    <row r="68" spans="1:37" ht="39.950000000000003" customHeight="1" x14ac:dyDescent="0.2">
      <c r="A68" s="5809" t="s">
        <v>8241</v>
      </c>
      <c r="B68" s="5810"/>
      <c r="C68" s="5610" t="s">
        <v>4485</v>
      </c>
      <c r="D68" s="5611"/>
      <c r="E68" s="5611"/>
      <c r="F68" s="5611"/>
      <c r="G68" s="5612"/>
      <c r="H68" s="1798"/>
      <c r="I68" s="1797"/>
      <c r="J68" s="5610" t="s">
        <v>4485</v>
      </c>
      <c r="K68" s="5611"/>
      <c r="L68" s="5611"/>
      <c r="M68" s="5611"/>
      <c r="N68" s="5612"/>
      <c r="O68" s="1798"/>
      <c r="P68" s="1797"/>
      <c r="Q68" s="5610" t="s">
        <v>4485</v>
      </c>
      <c r="R68" s="5611"/>
      <c r="S68" s="5611"/>
      <c r="T68" s="5611"/>
      <c r="U68" s="5612"/>
      <c r="V68" s="1798"/>
      <c r="W68" s="1890"/>
      <c r="X68" s="5439" t="s">
        <v>4485</v>
      </c>
      <c r="Y68" s="5440"/>
      <c r="Z68" s="5440"/>
      <c r="AA68" s="5440"/>
      <c r="AB68" s="5490"/>
      <c r="AC68" s="1796"/>
      <c r="AD68" s="1890"/>
      <c r="AE68" s="5439" t="s">
        <v>4485</v>
      </c>
      <c r="AF68" s="5440"/>
      <c r="AG68" s="5440"/>
      <c r="AH68" s="5769"/>
      <c r="AI68" s="6013"/>
      <c r="AJ68" s="1751"/>
      <c r="AK68" s="1752"/>
    </row>
    <row r="69" spans="1:37" ht="39.950000000000003" customHeight="1" x14ac:dyDescent="0.2">
      <c r="A69" s="5732" t="s">
        <v>8242</v>
      </c>
      <c r="B69" s="5733"/>
      <c r="C69" s="1727"/>
      <c r="D69" s="77"/>
      <c r="E69" s="50"/>
      <c r="F69" s="77"/>
      <c r="G69" s="1728"/>
      <c r="H69" s="1798"/>
      <c r="I69" s="1797"/>
      <c r="J69" s="1727"/>
      <c r="K69" s="77"/>
      <c r="L69" s="77"/>
      <c r="M69" s="44"/>
      <c r="N69" s="1819"/>
      <c r="O69" s="1798"/>
      <c r="P69" s="1797"/>
      <c r="Q69" s="1726"/>
      <c r="R69" s="72"/>
      <c r="S69" s="72"/>
      <c r="T69" s="72"/>
      <c r="U69" s="1723"/>
      <c r="V69" s="1798"/>
      <c r="W69" s="1890"/>
      <c r="X69" s="1809"/>
      <c r="Y69" s="1810"/>
      <c r="Z69" s="1810"/>
      <c r="AA69" s="1810"/>
      <c r="AB69" s="1811"/>
      <c r="AC69" s="1796"/>
      <c r="AD69" s="1890"/>
      <c r="AE69" s="1809"/>
      <c r="AF69" s="1810"/>
      <c r="AG69" s="1810"/>
      <c r="AH69" s="1810"/>
      <c r="AI69" s="6013"/>
      <c r="AJ69" s="1751"/>
      <c r="AK69" s="1752"/>
    </row>
    <row r="70" spans="1:37" ht="39.950000000000003" customHeight="1" x14ac:dyDescent="0.2">
      <c r="A70" s="5732" t="s">
        <v>8243</v>
      </c>
      <c r="B70" s="5733"/>
      <c r="C70" s="5674" t="s">
        <v>6844</v>
      </c>
      <c r="D70" s="5675"/>
      <c r="E70" s="5675"/>
      <c r="F70" s="5675"/>
      <c r="G70" s="5676"/>
      <c r="H70" s="1798"/>
      <c r="I70" s="1797"/>
      <c r="J70" s="5674" t="s">
        <v>6844</v>
      </c>
      <c r="K70" s="5675"/>
      <c r="L70" s="5675"/>
      <c r="M70" s="5675" t="s">
        <v>1386</v>
      </c>
      <c r="N70" s="5676"/>
      <c r="O70" s="1798"/>
      <c r="P70" s="1797"/>
      <c r="Q70" s="5660" t="s">
        <v>2842</v>
      </c>
      <c r="R70" s="3827"/>
      <c r="S70" s="3827"/>
      <c r="T70" s="3827"/>
      <c r="U70" s="5661"/>
      <c r="V70" s="1798"/>
      <c r="W70" s="1890"/>
      <c r="X70" s="5569" t="s">
        <v>2842</v>
      </c>
      <c r="Y70" s="3372"/>
      <c r="Z70" s="3372"/>
      <c r="AA70" s="3372"/>
      <c r="AB70" s="5570"/>
      <c r="AC70" s="1796"/>
      <c r="AD70" s="1890"/>
      <c r="AE70" s="5569" t="s">
        <v>2842</v>
      </c>
      <c r="AF70" s="3372"/>
      <c r="AG70" s="3372"/>
      <c r="AH70" s="3373"/>
      <c r="AI70" s="6013"/>
      <c r="AJ70" s="1751"/>
      <c r="AK70" s="1752"/>
    </row>
    <row r="71" spans="1:37" ht="39.950000000000003" customHeight="1" x14ac:dyDescent="0.2">
      <c r="A71" s="5732" t="s">
        <v>8244</v>
      </c>
      <c r="B71" s="5733"/>
      <c r="C71" s="1727"/>
      <c r="D71" s="77"/>
      <c r="E71" s="50"/>
      <c r="F71" s="77"/>
      <c r="G71" s="1728"/>
      <c r="H71" s="1798"/>
      <c r="I71" s="1797"/>
      <c r="J71" s="1732"/>
      <c r="K71" s="1897"/>
      <c r="L71" s="1897"/>
      <c r="M71" s="77"/>
      <c r="N71" s="1728"/>
      <c r="O71" s="1798"/>
      <c r="P71" s="1797"/>
      <c r="Q71" s="1732"/>
      <c r="R71" s="1281"/>
      <c r="S71" s="1281"/>
      <c r="T71" s="1281"/>
      <c r="U71" s="1898"/>
      <c r="V71" s="1798"/>
      <c r="W71" s="1890"/>
      <c r="X71" s="1809"/>
      <c r="Y71" s="1810"/>
      <c r="Z71" s="1810"/>
      <c r="AA71" s="1810"/>
      <c r="AB71" s="1811"/>
      <c r="AC71" s="1796"/>
      <c r="AD71" s="1890"/>
      <c r="AE71" s="1809"/>
      <c r="AF71" s="1810"/>
      <c r="AG71" s="1810"/>
      <c r="AH71" s="1810"/>
      <c r="AI71" s="6013"/>
      <c r="AJ71" s="1751"/>
      <c r="AK71" s="1752"/>
    </row>
    <row r="72" spans="1:37" ht="39.950000000000003" customHeight="1" x14ac:dyDescent="0.2">
      <c r="A72" s="5738" t="s">
        <v>8245</v>
      </c>
      <c r="B72" s="5739"/>
      <c r="C72" s="1729"/>
      <c r="D72" s="37"/>
      <c r="E72" s="50"/>
      <c r="F72" s="37"/>
      <c r="G72" s="1730"/>
      <c r="H72" s="1798"/>
      <c r="I72" s="1797"/>
      <c r="J72" s="1729"/>
      <c r="K72" s="37"/>
      <c r="L72" s="37"/>
      <c r="M72" s="44"/>
      <c r="N72" s="1730"/>
      <c r="O72" s="1798"/>
      <c r="P72" s="1797"/>
      <c r="Q72" s="1729"/>
      <c r="R72" s="37"/>
      <c r="S72" s="37"/>
      <c r="T72" s="37"/>
      <c r="U72" s="1730"/>
      <c r="V72" s="1798"/>
      <c r="W72" s="1890"/>
      <c r="X72" s="1820"/>
      <c r="Y72" s="37"/>
      <c r="Z72" s="37"/>
      <c r="AA72" s="37"/>
      <c r="AB72" s="1730"/>
      <c r="AC72" s="1796"/>
      <c r="AD72" s="1890"/>
      <c r="AE72" s="1739"/>
      <c r="AF72" s="31"/>
      <c r="AG72" s="44"/>
      <c r="AH72" s="44"/>
      <c r="AI72" s="6013"/>
      <c r="AJ72" s="1751"/>
      <c r="AK72" s="1752"/>
    </row>
    <row r="73" spans="1:37" ht="39.950000000000003" customHeight="1" x14ac:dyDescent="0.2">
      <c r="A73" s="5758" t="s">
        <v>8246</v>
      </c>
      <c r="B73" s="5739"/>
      <c r="C73" s="1801"/>
      <c r="D73" s="1799"/>
      <c r="E73" s="1799"/>
      <c r="F73" s="5819" t="s">
        <v>8352</v>
      </c>
      <c r="G73" s="5820"/>
      <c r="H73" s="1798"/>
      <c r="I73" s="1797"/>
      <c r="J73" s="5665" t="s">
        <v>8352</v>
      </c>
      <c r="K73" s="5666"/>
      <c r="L73" s="5666"/>
      <c r="M73" s="5666"/>
      <c r="N73" s="5667"/>
      <c r="O73" s="1798"/>
      <c r="P73" s="1797"/>
      <c r="Q73" s="5665" t="s">
        <v>8352</v>
      </c>
      <c r="R73" s="5666"/>
      <c r="S73" s="5666"/>
      <c r="T73" s="5666"/>
      <c r="U73" s="5667"/>
      <c r="V73" s="1798"/>
      <c r="W73" s="1890"/>
      <c r="X73" s="5665" t="s">
        <v>8352</v>
      </c>
      <c r="Y73" s="5666"/>
      <c r="Z73" s="5666"/>
      <c r="AA73" s="5666"/>
      <c r="AB73" s="5667"/>
      <c r="AC73" s="1796"/>
      <c r="AD73" s="1890"/>
      <c r="AE73" s="1825"/>
      <c r="AF73" s="1823"/>
      <c r="AG73" s="1823"/>
      <c r="AH73" s="1823"/>
      <c r="AI73" s="6013"/>
      <c r="AJ73" s="1751"/>
      <c r="AK73" s="1752"/>
    </row>
    <row r="74" spans="1:37" ht="39.950000000000003" customHeight="1" x14ac:dyDescent="0.2">
      <c r="A74" s="5736" t="s">
        <v>8247</v>
      </c>
      <c r="B74" s="5737"/>
      <c r="C74" s="1734"/>
      <c r="D74" s="80"/>
      <c r="E74" s="50"/>
      <c r="F74" s="80"/>
      <c r="G74" s="1735"/>
      <c r="H74" s="1798"/>
      <c r="I74" s="1797"/>
      <c r="J74" s="1726"/>
      <c r="K74" s="72"/>
      <c r="L74" s="72"/>
      <c r="M74" s="44"/>
      <c r="N74" s="1738"/>
      <c r="O74" s="1798"/>
      <c r="P74" s="1797"/>
      <c r="Q74" s="1726"/>
      <c r="R74" s="72"/>
      <c r="S74" s="72"/>
      <c r="T74" s="72"/>
      <c r="U74" s="1723"/>
      <c r="V74" s="1798"/>
      <c r="W74" s="1890"/>
      <c r="X74" s="1820"/>
      <c r="Y74" s="77"/>
      <c r="Z74" s="77"/>
      <c r="AA74" s="77"/>
      <c r="AB74" s="1728"/>
      <c r="AC74" s="1796"/>
      <c r="AD74" s="1890"/>
      <c r="AE74" s="1734"/>
      <c r="AF74" s="80"/>
      <c r="AG74" s="44"/>
      <c r="AH74" s="44"/>
      <c r="AI74" s="6013"/>
      <c r="AJ74" s="1751"/>
      <c r="AK74" s="1752"/>
    </row>
    <row r="75" spans="1:37" ht="39.950000000000003" customHeight="1" x14ac:dyDescent="0.2">
      <c r="A75" s="5738" t="s">
        <v>8248</v>
      </c>
      <c r="B75" s="5739"/>
      <c r="C75" s="1731"/>
      <c r="D75" s="1821"/>
      <c r="E75" s="50"/>
      <c r="F75" s="1821"/>
      <c r="G75" s="1822"/>
      <c r="H75" s="1798"/>
      <c r="I75" s="1797"/>
      <c r="J75" s="1731"/>
      <c r="K75" s="1821"/>
      <c r="L75" s="1821"/>
      <c r="M75" s="44"/>
      <c r="N75" s="1822"/>
      <c r="O75" s="1798"/>
      <c r="P75" s="1797"/>
      <c r="Q75" s="1731"/>
      <c r="R75" s="1821"/>
      <c r="S75" s="1821"/>
      <c r="T75" s="1821"/>
      <c r="U75" s="1822"/>
      <c r="V75" s="1798"/>
      <c r="W75" s="1890"/>
      <c r="X75" s="1820"/>
      <c r="Y75" s="1821"/>
      <c r="Z75" s="1821"/>
      <c r="AA75" s="1821"/>
      <c r="AB75" s="1822"/>
      <c r="AC75" s="1796"/>
      <c r="AD75" s="1890"/>
      <c r="AE75" s="1731"/>
      <c r="AF75" s="1821"/>
      <c r="AG75" s="44"/>
      <c r="AH75" s="44"/>
      <c r="AI75" s="6013"/>
      <c r="AJ75" s="1751"/>
      <c r="AK75" s="1752"/>
    </row>
    <row r="76" spans="1:37" ht="39.950000000000003" customHeight="1" thickBot="1" x14ac:dyDescent="0.25">
      <c r="A76" s="5814" t="s">
        <v>8249</v>
      </c>
      <c r="B76" s="5815"/>
      <c r="C76" s="1899"/>
      <c r="D76" s="1900"/>
      <c r="E76" s="901"/>
      <c r="F76" s="1900"/>
      <c r="G76" s="1901"/>
      <c r="H76" s="1978"/>
      <c r="I76" s="1979"/>
      <c r="J76" s="1899"/>
      <c r="K76" s="1900"/>
      <c r="L76" s="1900"/>
      <c r="M76" s="1900"/>
      <c r="N76" s="1901"/>
      <c r="O76" s="1828"/>
      <c r="P76" s="1827"/>
      <c r="Q76" s="1899"/>
      <c r="R76" s="1900"/>
      <c r="S76" s="1900"/>
      <c r="T76" s="1900"/>
      <c r="U76" s="1901"/>
      <c r="V76" s="1828"/>
      <c r="W76" s="1902"/>
      <c r="X76" s="1903"/>
      <c r="Y76" s="1904"/>
      <c r="Z76" s="1904"/>
      <c r="AA76" s="1904"/>
      <c r="AB76" s="1905"/>
      <c r="AC76" s="1826"/>
      <c r="AD76" s="1902"/>
      <c r="AE76" s="1903"/>
      <c r="AF76" s="1904"/>
      <c r="AG76" s="1904"/>
      <c r="AH76" s="1904"/>
      <c r="AI76" s="6014"/>
      <c r="AJ76" s="1753"/>
      <c r="AK76" s="1754"/>
    </row>
    <row r="77" spans="1:37" ht="39.950000000000003" customHeight="1" thickBot="1" x14ac:dyDescent="0.25">
      <c r="A77" s="1779">
        <v>1</v>
      </c>
      <c r="B77" s="1779" t="s">
        <v>5497</v>
      </c>
      <c r="C77" s="1906"/>
      <c r="D77" s="1721"/>
      <c r="E77" s="1721"/>
      <c r="F77" s="1721"/>
      <c r="G77" s="1971"/>
      <c r="H77" s="1918"/>
      <c r="I77" s="1919"/>
      <c r="J77" s="1975"/>
      <c r="K77" s="1833"/>
      <c r="L77" s="1833"/>
      <c r="M77" s="1833"/>
      <c r="N77" s="1968"/>
      <c r="O77" s="1836"/>
      <c r="P77" s="1837"/>
      <c r="Q77" s="1838"/>
      <c r="R77" s="1834"/>
      <c r="S77" s="1834"/>
      <c r="T77" s="1907"/>
      <c r="U77" s="1795"/>
      <c r="V77" s="1839"/>
      <c r="W77" s="1845"/>
      <c r="X77" s="1720"/>
      <c r="Y77" s="1721"/>
      <c r="Z77" s="1721"/>
      <c r="AA77" s="1834"/>
      <c r="AB77" s="1835"/>
      <c r="AC77" s="1876"/>
      <c r="AD77" s="1877"/>
      <c r="AE77" s="1838"/>
      <c r="AF77" s="1834"/>
      <c r="AG77" s="1907"/>
      <c r="AH77" s="1907"/>
      <c r="AI77" s="5998"/>
      <c r="AJ77" s="1872"/>
      <c r="AK77" s="1845"/>
    </row>
    <row r="78" spans="1:37" ht="39.950000000000003" customHeight="1" thickBot="1" x14ac:dyDescent="0.25">
      <c r="A78" s="1717">
        <v>2</v>
      </c>
      <c r="B78" s="1718" t="s">
        <v>5497</v>
      </c>
      <c r="C78" s="1801"/>
      <c r="D78" s="1799"/>
      <c r="E78" s="1799"/>
      <c r="F78" s="1799"/>
      <c r="G78" s="1972"/>
      <c r="H78" s="1883"/>
      <c r="I78" s="1851"/>
      <c r="J78" s="1976"/>
      <c r="K78" s="1281"/>
      <c r="L78" s="1281"/>
      <c r="M78" s="1281"/>
      <c r="N78" s="1733"/>
      <c r="O78" s="1847"/>
      <c r="P78" s="1848"/>
      <c r="Q78" s="6009" t="s">
        <v>8355</v>
      </c>
      <c r="R78" s="6010"/>
      <c r="S78" s="6010"/>
      <c r="T78" s="1842"/>
      <c r="U78" s="1800"/>
      <c r="V78" s="1847"/>
      <c r="W78" s="1851"/>
      <c r="X78" s="1801"/>
      <c r="Y78" s="1799"/>
      <c r="Z78" s="1843"/>
      <c r="AA78" s="1843"/>
      <c r="AB78" s="1844"/>
      <c r="AC78" s="1920"/>
      <c r="AD78" s="1909"/>
      <c r="AE78" s="1891"/>
      <c r="AI78" s="5999"/>
      <c r="AJ78" s="1883"/>
      <c r="AK78" s="1851"/>
    </row>
    <row r="79" spans="1:37" ht="39.950000000000003" customHeight="1" thickBot="1" x14ac:dyDescent="0.25">
      <c r="A79" s="5734" t="s">
        <v>5498</v>
      </c>
      <c r="B79" s="5735"/>
      <c r="C79" s="1801"/>
      <c r="D79" s="1799"/>
      <c r="E79" s="1799"/>
      <c r="F79" s="1799"/>
      <c r="G79" s="1973"/>
      <c r="H79" s="1982"/>
      <c r="I79" s="1983"/>
      <c r="J79" s="1976"/>
      <c r="K79" s="1281"/>
      <c r="L79" s="1281"/>
      <c r="M79" s="1281"/>
      <c r="N79" s="1733"/>
      <c r="O79" s="1847"/>
      <c r="P79" s="1848"/>
      <c r="Q79" s="1852"/>
      <c r="R79" s="1799"/>
      <c r="S79" s="1799"/>
      <c r="T79" s="6010" t="s">
        <v>8355</v>
      </c>
      <c r="U79" s="6011"/>
      <c r="V79" s="1847"/>
      <c r="W79" s="1851"/>
      <c r="X79" s="1852"/>
      <c r="Y79" s="1821"/>
      <c r="Z79" s="1843"/>
      <c r="AA79" s="1843"/>
      <c r="AB79" s="1800"/>
      <c r="AC79" s="1883"/>
      <c r="AD79" s="1851"/>
      <c r="AE79" s="1801"/>
      <c r="AF79" s="1799"/>
      <c r="AG79" s="1821"/>
      <c r="AH79" s="1821"/>
      <c r="AI79" s="5999"/>
      <c r="AJ79" s="1883"/>
      <c r="AK79" s="1851"/>
    </row>
    <row r="80" spans="1:37" ht="39.950000000000003" customHeight="1" thickBot="1" x14ac:dyDescent="0.25">
      <c r="A80" s="5785" t="s">
        <v>8250</v>
      </c>
      <c r="B80" s="5786"/>
      <c r="C80" s="1854"/>
      <c r="D80" s="1855"/>
      <c r="E80" s="1855"/>
      <c r="F80" s="1740"/>
      <c r="G80" s="1974"/>
      <c r="H80" s="1885"/>
      <c r="I80" s="1868"/>
      <c r="J80" s="1977"/>
      <c r="K80" s="1969"/>
      <c r="L80" s="1969"/>
      <c r="M80" s="1969"/>
      <c r="N80" s="1970"/>
      <c r="O80" s="1859"/>
      <c r="P80" s="1860"/>
      <c r="Q80" s="1861"/>
      <c r="R80" s="1862"/>
      <c r="S80" s="1863"/>
      <c r="T80" s="1863"/>
      <c r="U80" s="1864"/>
      <c r="V80" s="1865"/>
      <c r="W80" s="1924"/>
      <c r="X80" s="6006" t="s">
        <v>8355</v>
      </c>
      <c r="Y80" s="6007"/>
      <c r="Z80" s="6007"/>
      <c r="AA80" s="6007"/>
      <c r="AB80" s="6008"/>
      <c r="AC80" s="1885"/>
      <c r="AD80" s="1868"/>
      <c r="AE80" s="1854"/>
      <c r="AF80" s="1855"/>
      <c r="AG80" s="1862"/>
      <c r="AH80" s="1862"/>
      <c r="AI80" s="6000"/>
      <c r="AJ80" s="1885"/>
      <c r="AK80" s="1868"/>
    </row>
    <row r="81" spans="1:37" ht="39.950000000000003" customHeight="1" x14ac:dyDescent="0.2">
      <c r="A81" s="5832" t="s">
        <v>5500</v>
      </c>
      <c r="B81" s="5833"/>
      <c r="C81" s="1910"/>
      <c r="D81" s="1882"/>
      <c r="E81" s="1882"/>
      <c r="F81" s="1882"/>
      <c r="G81" s="1880"/>
      <c r="H81" s="1980"/>
      <c r="I81" s="1981"/>
      <c r="J81" s="1910"/>
      <c r="K81" s="1911"/>
      <c r="L81" s="1912"/>
      <c r="M81" s="1911"/>
      <c r="N81" s="1880"/>
      <c r="O81" s="1876"/>
      <c r="P81" s="1877"/>
      <c r="Q81" s="1878"/>
      <c r="R81" s="1879"/>
      <c r="S81" s="1766"/>
      <c r="T81" s="1766"/>
      <c r="U81" s="1880"/>
      <c r="V81" s="1872"/>
      <c r="W81" s="1845"/>
      <c r="X81" s="1906"/>
      <c r="Y81" s="1907"/>
      <c r="Z81" s="1907"/>
      <c r="AA81" s="1907"/>
      <c r="AB81" s="1795"/>
      <c r="AC81" s="1872"/>
      <c r="AD81" s="1845"/>
      <c r="AE81" s="1906"/>
      <c r="AF81" s="1907"/>
      <c r="AG81" s="1907"/>
      <c r="AH81" s="1907"/>
      <c r="AI81" s="5998"/>
      <c r="AJ81" s="1872"/>
      <c r="AK81" s="1845"/>
    </row>
    <row r="82" spans="1:37" ht="39.950000000000003" customHeight="1" x14ac:dyDescent="0.2">
      <c r="A82" s="5834"/>
      <c r="B82" s="5835"/>
      <c r="C82" s="1801"/>
      <c r="D82" s="1799"/>
      <c r="E82" s="1799"/>
      <c r="F82" s="1799"/>
      <c r="G82" s="1800"/>
      <c r="H82" s="1883"/>
      <c r="I82" s="1851"/>
      <c r="J82" s="1801"/>
      <c r="K82" s="1821"/>
      <c r="L82" s="1799"/>
      <c r="M82" s="1799"/>
      <c r="N82" s="1800"/>
      <c r="O82" s="1883"/>
      <c r="P82" s="1851"/>
      <c r="Q82" s="1801"/>
      <c r="R82" s="1799"/>
      <c r="S82" s="1799"/>
      <c r="T82" s="1799"/>
      <c r="U82" s="1800"/>
      <c r="V82" s="1883"/>
      <c r="W82" s="1851"/>
      <c r="X82" s="1801"/>
      <c r="Y82" s="1799"/>
      <c r="Z82" s="1799"/>
      <c r="AA82" s="1799"/>
      <c r="AB82" s="1800"/>
      <c r="AC82" s="1883"/>
      <c r="AD82" s="1851"/>
      <c r="AE82" s="1801"/>
      <c r="AF82" s="1799"/>
      <c r="AG82" s="1799"/>
      <c r="AH82" s="1799"/>
      <c r="AI82" s="5999"/>
      <c r="AJ82" s="1883"/>
      <c r="AK82" s="1851"/>
    </row>
    <row r="83" spans="1:37" ht="39.950000000000003" customHeight="1" thickBot="1" x14ac:dyDescent="0.25">
      <c r="A83" s="5836"/>
      <c r="B83" s="5837"/>
      <c r="C83" s="1854"/>
      <c r="D83" s="1855"/>
      <c r="E83" s="1855"/>
      <c r="F83" s="1855"/>
      <c r="G83" s="1884"/>
      <c r="H83" s="1885"/>
      <c r="I83" s="1868"/>
      <c r="J83" s="1854"/>
      <c r="K83" s="1855"/>
      <c r="L83" s="1855"/>
      <c r="M83" s="1855"/>
      <c r="N83" s="1884"/>
      <c r="O83" s="1885"/>
      <c r="P83" s="1868"/>
      <c r="Q83" s="1854"/>
      <c r="R83" s="1855"/>
      <c r="S83" s="1855"/>
      <c r="T83" s="1855"/>
      <c r="U83" s="1884"/>
      <c r="V83" s="1885"/>
      <c r="W83" s="1868"/>
      <c r="X83" s="1854"/>
      <c r="Y83" s="1855"/>
      <c r="Z83" s="1855"/>
      <c r="AA83" s="1855"/>
      <c r="AB83" s="1884"/>
      <c r="AC83" s="1885"/>
      <c r="AD83" s="1868"/>
      <c r="AE83" s="1854"/>
      <c r="AF83" s="1855"/>
      <c r="AG83" s="1855"/>
      <c r="AH83" s="1855"/>
      <c r="AI83" s="6000"/>
      <c r="AJ83" s="1885"/>
      <c r="AK83" s="1868"/>
    </row>
    <row r="84" spans="1:37" ht="39.950000000000003" customHeight="1" thickBot="1" x14ac:dyDescent="0.25">
      <c r="C84" s="1716"/>
      <c r="D84" s="1716"/>
      <c r="E84" s="1716"/>
      <c r="F84" s="1682"/>
      <c r="G84" s="1682"/>
      <c r="H84" s="1682"/>
      <c r="I84" s="1682"/>
      <c r="J84" s="1658"/>
      <c r="K84" s="1658"/>
      <c r="L84" s="1658"/>
      <c r="M84" s="1697"/>
      <c r="N84" s="1697"/>
      <c r="Q84" s="1715"/>
      <c r="Y84" s="1716"/>
      <c r="Z84" s="1716"/>
      <c r="AA84" s="1716"/>
      <c r="AB84" s="1659"/>
      <c r="AC84" s="1659"/>
      <c r="AD84" s="1659"/>
      <c r="AE84" s="1659"/>
      <c r="AF84" s="1659"/>
      <c r="AG84" s="1659"/>
      <c r="AH84" s="1659"/>
      <c r="AI84" s="1659"/>
      <c r="AJ84" s="1659"/>
      <c r="AK84" s="1659"/>
    </row>
    <row r="85" spans="1:37" ht="39.950000000000003" customHeight="1" thickBot="1" x14ac:dyDescent="0.25">
      <c r="A85" s="5764"/>
      <c r="B85" s="5765"/>
      <c r="C85" s="5464" t="s">
        <v>8261</v>
      </c>
      <c r="D85" s="5465"/>
      <c r="E85" s="5465"/>
      <c r="F85" s="5465"/>
      <c r="G85" s="5465"/>
      <c r="H85" s="5465"/>
      <c r="I85" s="5466"/>
      <c r="J85" s="5464" t="s">
        <v>8262</v>
      </c>
      <c r="K85" s="5465"/>
      <c r="L85" s="5465"/>
      <c r="M85" s="5465"/>
      <c r="N85" s="5465"/>
      <c r="O85" s="5465"/>
      <c r="P85" s="5466"/>
      <c r="Q85" s="5464" t="s">
        <v>8263</v>
      </c>
      <c r="R85" s="5465"/>
      <c r="S85" s="5465"/>
      <c r="T85" s="5465"/>
      <c r="U85" s="5465"/>
      <c r="V85" s="5465"/>
      <c r="W85" s="5466"/>
      <c r="X85" s="5464" t="s">
        <v>8264</v>
      </c>
      <c r="Y85" s="5465"/>
      <c r="Z85" s="5465"/>
      <c r="AA85" s="5465"/>
      <c r="AB85" s="5465"/>
      <c r="AC85" s="5465"/>
      <c r="AD85" s="5466"/>
      <c r="AE85" s="5464" t="s">
        <v>8265</v>
      </c>
      <c r="AF85" s="5465"/>
      <c r="AG85" s="5465"/>
      <c r="AH85" s="5465"/>
      <c r="AI85" s="5465"/>
      <c r="AJ85" s="5465"/>
      <c r="AK85" s="5466"/>
    </row>
    <row r="86" spans="1:37" ht="39.950000000000003" customHeight="1" x14ac:dyDescent="0.2">
      <c r="A86" s="5747" t="s">
        <v>1390</v>
      </c>
      <c r="B86" s="5748"/>
      <c r="C86" s="1755">
        <v>4</v>
      </c>
      <c r="D86" s="1675">
        <v>4</v>
      </c>
      <c r="E86" s="1675">
        <v>4</v>
      </c>
      <c r="F86" s="1675">
        <v>4</v>
      </c>
      <c r="G86" s="1676">
        <v>4</v>
      </c>
      <c r="H86" s="1743">
        <v>4</v>
      </c>
      <c r="I86" s="1744">
        <v>4</v>
      </c>
      <c r="J86" s="1674">
        <v>4</v>
      </c>
      <c r="K86" s="1675">
        <v>4</v>
      </c>
      <c r="L86" s="1675">
        <v>4</v>
      </c>
      <c r="M86" s="1675">
        <v>4</v>
      </c>
      <c r="N86" s="1676">
        <v>4</v>
      </c>
      <c r="O86" s="1743">
        <v>4</v>
      </c>
      <c r="P86" s="1744">
        <v>4</v>
      </c>
      <c r="Q86" s="1743">
        <v>5</v>
      </c>
      <c r="R86" s="1675">
        <v>5</v>
      </c>
      <c r="S86" s="1675">
        <v>5</v>
      </c>
      <c r="T86" s="1675">
        <v>5</v>
      </c>
      <c r="U86" s="1676">
        <v>5</v>
      </c>
      <c r="V86" s="1743">
        <v>5</v>
      </c>
      <c r="W86" s="1744">
        <v>5</v>
      </c>
      <c r="X86" s="1674">
        <v>5</v>
      </c>
      <c r="Y86" s="1675">
        <v>5</v>
      </c>
      <c r="Z86" s="1675">
        <v>5</v>
      </c>
      <c r="AA86" s="1675">
        <v>5</v>
      </c>
      <c r="AB86" s="1676">
        <v>5</v>
      </c>
      <c r="AC86" s="1743">
        <v>5</v>
      </c>
      <c r="AD86" s="1747">
        <v>5</v>
      </c>
      <c r="AE86" s="1675">
        <v>5</v>
      </c>
      <c r="AF86" s="1675">
        <v>5</v>
      </c>
      <c r="AG86" s="1675">
        <v>5</v>
      </c>
      <c r="AH86" s="1675">
        <v>5</v>
      </c>
      <c r="AI86" s="1676">
        <v>5</v>
      </c>
      <c r="AJ86" s="1743">
        <v>5</v>
      </c>
      <c r="AK86" s="1744">
        <v>5</v>
      </c>
    </row>
    <row r="87" spans="1:37" ht="39.950000000000003" customHeight="1" thickBot="1" x14ac:dyDescent="0.25">
      <c r="A87" s="5749" t="s">
        <v>1391</v>
      </c>
      <c r="B87" s="5750"/>
      <c r="C87" s="1756">
        <v>17</v>
      </c>
      <c r="D87" s="1672">
        <v>18</v>
      </c>
      <c r="E87" s="1672">
        <v>19</v>
      </c>
      <c r="F87" s="1672">
        <v>20</v>
      </c>
      <c r="G87" s="1673">
        <v>21</v>
      </c>
      <c r="H87" s="1745">
        <v>22</v>
      </c>
      <c r="I87" s="1746">
        <v>23</v>
      </c>
      <c r="J87" s="1671">
        <v>24</v>
      </c>
      <c r="K87" s="1672">
        <v>25</v>
      </c>
      <c r="L87" s="1672">
        <v>26</v>
      </c>
      <c r="M87" s="1672">
        <v>27</v>
      </c>
      <c r="N87" s="1673">
        <v>28</v>
      </c>
      <c r="O87" s="1745">
        <v>29</v>
      </c>
      <c r="P87" s="1746">
        <v>30</v>
      </c>
      <c r="Q87" s="1745">
        <v>1</v>
      </c>
      <c r="R87" s="1672">
        <v>2</v>
      </c>
      <c r="S87" s="1672">
        <v>3</v>
      </c>
      <c r="T87" s="1672">
        <v>4</v>
      </c>
      <c r="U87" s="1673">
        <v>5</v>
      </c>
      <c r="V87" s="1745">
        <v>6</v>
      </c>
      <c r="W87" s="1746">
        <v>7</v>
      </c>
      <c r="X87" s="1671">
        <v>8</v>
      </c>
      <c r="Y87" s="1672">
        <v>9</v>
      </c>
      <c r="Z87" s="1757">
        <v>10</v>
      </c>
      <c r="AA87" s="1757">
        <v>11</v>
      </c>
      <c r="AB87" s="1758">
        <v>12</v>
      </c>
      <c r="AC87" s="1745">
        <v>13</v>
      </c>
      <c r="AD87" s="1748">
        <v>14</v>
      </c>
      <c r="AE87" s="1672">
        <v>15</v>
      </c>
      <c r="AF87" s="1672">
        <v>16</v>
      </c>
      <c r="AG87" s="1672">
        <v>17</v>
      </c>
      <c r="AH87" s="1672">
        <v>18</v>
      </c>
      <c r="AI87" s="1673">
        <v>19</v>
      </c>
      <c r="AJ87" s="1745">
        <v>20</v>
      </c>
      <c r="AK87" s="1746">
        <v>21</v>
      </c>
    </row>
    <row r="88" spans="1:37" ht="39.950000000000003" customHeight="1" x14ac:dyDescent="0.2">
      <c r="A88" s="5745" t="s">
        <v>4459</v>
      </c>
      <c r="B88" s="5746"/>
      <c r="C88" s="5802" t="s">
        <v>3578</v>
      </c>
      <c r="D88" s="1721"/>
      <c r="E88" s="1722"/>
      <c r="F88" s="1785"/>
      <c r="G88" s="1786"/>
      <c r="H88" s="1787"/>
      <c r="I88" s="1887"/>
      <c r="J88" s="1789"/>
      <c r="K88" s="5677" t="s">
        <v>8369</v>
      </c>
      <c r="L88" s="5522"/>
      <c r="M88" s="5522"/>
      <c r="N88" s="5838"/>
      <c r="O88" s="1787"/>
      <c r="P88" s="1887"/>
      <c r="Q88" s="6016" t="s">
        <v>8301</v>
      </c>
      <c r="R88" s="5677" t="s">
        <v>8369</v>
      </c>
      <c r="S88" s="5522"/>
      <c r="T88" s="1785"/>
      <c r="U88" s="1990"/>
      <c r="V88" s="1787"/>
      <c r="W88" s="1887"/>
      <c r="X88" s="1789"/>
      <c r="Y88" s="1790"/>
      <c r="Z88" s="5990" t="s">
        <v>8372</v>
      </c>
      <c r="AA88" s="5991"/>
      <c r="AB88" s="5992"/>
      <c r="AC88" s="1787"/>
      <c r="AD88" s="1887"/>
      <c r="AE88" s="5618" t="s">
        <v>8372</v>
      </c>
      <c r="AF88" s="5619"/>
      <c r="AG88" s="5619"/>
      <c r="AH88" s="5619"/>
      <c r="AI88" s="5620"/>
      <c r="AJ88" s="1749"/>
      <c r="AK88" s="1750"/>
    </row>
    <row r="89" spans="1:37" ht="39.950000000000003" customHeight="1" x14ac:dyDescent="0.2">
      <c r="A89" s="5721" t="s">
        <v>8234</v>
      </c>
      <c r="B89" s="5722"/>
      <c r="C89" s="5803"/>
      <c r="D89" s="70"/>
      <c r="E89" s="50"/>
      <c r="F89" s="1888"/>
      <c r="G89" s="1913"/>
      <c r="H89" s="1796"/>
      <c r="I89" s="1890"/>
      <c r="J89" s="1914"/>
      <c r="K89" s="1915"/>
      <c r="L89" s="5582" t="s">
        <v>8370</v>
      </c>
      <c r="M89" s="5583"/>
      <c r="N89" s="5584"/>
      <c r="O89" s="1796"/>
      <c r="P89" s="1890"/>
      <c r="Q89" s="5851"/>
      <c r="R89" s="5582" t="s">
        <v>8370</v>
      </c>
      <c r="S89" s="5583"/>
      <c r="T89" s="5583"/>
      <c r="U89" s="5584"/>
      <c r="V89" s="1796"/>
      <c r="W89" s="1890"/>
      <c r="X89" s="2015" t="s">
        <v>8370</v>
      </c>
      <c r="Y89" s="2016"/>
      <c r="Z89" s="5960" t="s">
        <v>8372</v>
      </c>
      <c r="AA89" s="5619"/>
      <c r="AB89" s="5620"/>
      <c r="AC89" s="1796"/>
      <c r="AD89" s="1890"/>
      <c r="AE89" s="5618" t="s">
        <v>8372</v>
      </c>
      <c r="AF89" s="5619"/>
      <c r="AG89" s="5619"/>
      <c r="AH89" s="5619"/>
      <c r="AI89" s="5620"/>
      <c r="AJ89" s="1751"/>
      <c r="AK89" s="1752"/>
    </row>
    <row r="90" spans="1:37" ht="39.950000000000003" customHeight="1" x14ac:dyDescent="0.2">
      <c r="A90" s="5719" t="s">
        <v>8235</v>
      </c>
      <c r="B90" s="5720"/>
      <c r="C90" s="5803"/>
      <c r="D90" s="5628" t="s">
        <v>8360</v>
      </c>
      <c r="E90" s="5629"/>
      <c r="F90" s="5847"/>
      <c r="G90" s="2000" t="s">
        <v>8368</v>
      </c>
      <c r="H90" s="1796"/>
      <c r="I90" s="1890"/>
      <c r="J90" s="5613"/>
      <c r="K90" s="5614"/>
      <c r="L90" s="5607" t="s">
        <v>1386</v>
      </c>
      <c r="M90" s="5608"/>
      <c r="N90" s="5609"/>
      <c r="O90" s="1796"/>
      <c r="P90" s="1890"/>
      <c r="Q90" s="5851"/>
      <c r="R90" s="5997" t="s">
        <v>8368</v>
      </c>
      <c r="S90" s="5474"/>
      <c r="T90" s="5474"/>
      <c r="U90" s="5475"/>
      <c r="V90" s="1796"/>
      <c r="W90" s="1890"/>
      <c r="X90" s="2017"/>
      <c r="Y90" s="1925"/>
      <c r="Z90" s="1925"/>
      <c r="AA90" s="1925"/>
      <c r="AB90" s="1723"/>
      <c r="AC90" s="1796"/>
      <c r="AD90" s="1890"/>
      <c r="AE90" s="1737"/>
      <c r="AF90" s="1381"/>
      <c r="AG90" s="1381"/>
      <c r="AH90" s="1381"/>
      <c r="AI90" s="2019" t="s">
        <v>1207</v>
      </c>
      <c r="AJ90" s="1751"/>
      <c r="AK90" s="1752"/>
    </row>
    <row r="91" spans="1:37" ht="39.950000000000003" customHeight="1" x14ac:dyDescent="0.2">
      <c r="A91" s="5719" t="s">
        <v>8236</v>
      </c>
      <c r="B91" s="5720"/>
      <c r="C91" s="5803"/>
      <c r="D91" s="33"/>
      <c r="E91" s="50"/>
      <c r="F91" s="1843"/>
      <c r="G91" s="1844"/>
      <c r="H91" s="1796"/>
      <c r="I91" s="1890"/>
      <c r="J91" s="1726"/>
      <c r="K91" s="1843"/>
      <c r="L91" s="1843"/>
      <c r="M91" s="1843"/>
      <c r="N91" s="2009" t="s">
        <v>8371</v>
      </c>
      <c r="O91" s="1796"/>
      <c r="P91" s="1890"/>
      <c r="Q91" s="5851"/>
      <c r="R91" s="72"/>
      <c r="S91" s="1823"/>
      <c r="T91" s="1823"/>
      <c r="U91" s="1991"/>
      <c r="V91" s="1796"/>
      <c r="W91" s="1890"/>
      <c r="X91" s="2013"/>
      <c r="Y91" s="1823"/>
      <c r="Z91" s="1893"/>
      <c r="AA91" s="5960" t="s">
        <v>8372</v>
      </c>
      <c r="AB91" s="5620"/>
      <c r="AC91" s="1796"/>
      <c r="AD91" s="1890"/>
      <c r="AE91" s="5618" t="s">
        <v>8372</v>
      </c>
      <c r="AF91" s="5619"/>
      <c r="AG91" s="5619"/>
      <c r="AH91" s="5619"/>
      <c r="AI91" s="5620"/>
      <c r="AJ91" s="1751"/>
      <c r="AK91" s="1752"/>
    </row>
    <row r="92" spans="1:37" ht="39.950000000000003" customHeight="1" x14ac:dyDescent="0.2">
      <c r="A92" s="5719" t="s">
        <v>8237</v>
      </c>
      <c r="B92" s="5720"/>
      <c r="C92" s="5803"/>
      <c r="D92" s="3768" t="s">
        <v>8359</v>
      </c>
      <c r="E92" s="5585"/>
      <c r="F92" s="3769"/>
      <c r="G92" s="2003"/>
      <c r="H92" s="1796"/>
      <c r="I92" s="1890"/>
      <c r="J92" s="5615" t="s">
        <v>8335</v>
      </c>
      <c r="K92" s="5616"/>
      <c r="L92" s="5616"/>
      <c r="M92" s="5617"/>
      <c r="O92" s="1796"/>
      <c r="P92" s="1890"/>
      <c r="Q92" s="5851"/>
      <c r="R92" s="2010"/>
      <c r="S92" s="1989"/>
      <c r="T92" s="1989"/>
      <c r="U92" s="1992"/>
      <c r="V92" s="1796"/>
      <c r="W92" s="1890"/>
      <c r="X92" s="2012"/>
      <c r="Y92" s="2012"/>
      <c r="Z92" s="1843"/>
      <c r="AA92" s="1843"/>
      <c r="AB92" s="1844"/>
      <c r="AC92" s="1796"/>
      <c r="AD92" s="1890"/>
      <c r="AE92" s="1804"/>
      <c r="AF92" s="1805"/>
      <c r="AG92" s="1116"/>
      <c r="AH92" s="1823"/>
      <c r="AI92" s="2019" t="s">
        <v>1207</v>
      </c>
      <c r="AJ92" s="1751"/>
      <c r="AK92" s="1752"/>
    </row>
    <row r="93" spans="1:37" ht="39.950000000000003" customHeight="1" x14ac:dyDescent="0.2">
      <c r="A93" s="5732" t="s">
        <v>8238</v>
      </c>
      <c r="B93" s="5733"/>
      <c r="C93" s="5803"/>
      <c r="D93" s="72"/>
      <c r="E93" s="50"/>
      <c r="F93" s="1807"/>
      <c r="G93" s="1808"/>
      <c r="H93" s="1796"/>
      <c r="I93" s="1890"/>
      <c r="J93" s="1809"/>
      <c r="K93" s="1810"/>
      <c r="L93" s="1810"/>
      <c r="M93" s="1810"/>
      <c r="N93" s="1811"/>
      <c r="O93" s="1796"/>
      <c r="P93" s="1890"/>
      <c r="Q93" s="5851"/>
      <c r="R93" s="1810"/>
      <c r="S93" s="1810"/>
      <c r="T93" s="1810"/>
      <c r="U93" s="1993"/>
      <c r="V93" s="1796"/>
      <c r="W93" s="1890"/>
      <c r="X93" s="2014"/>
      <c r="Y93" s="1813"/>
      <c r="Z93" s="1813"/>
      <c r="AA93" s="1813"/>
      <c r="AB93" s="1814"/>
      <c r="AC93" s="1796"/>
      <c r="AD93" s="1890"/>
      <c r="AE93" s="1815"/>
      <c r="AF93" s="1381"/>
      <c r="AG93" s="1381"/>
      <c r="AH93" s="77"/>
      <c r="AI93" s="1728"/>
      <c r="AJ93" s="1751"/>
      <c r="AK93" s="1752"/>
    </row>
    <row r="94" spans="1:37" ht="39.950000000000003" customHeight="1" x14ac:dyDescent="0.2">
      <c r="A94" s="5732" t="s">
        <v>8239</v>
      </c>
      <c r="B94" s="5733"/>
      <c r="C94" s="5803"/>
      <c r="D94" s="73"/>
      <c r="E94" s="50"/>
      <c r="F94" s="5596" t="s">
        <v>8227</v>
      </c>
      <c r="G94" s="5599"/>
      <c r="H94" s="1796"/>
      <c r="I94" s="1890"/>
      <c r="J94" s="5596" t="s">
        <v>8227</v>
      </c>
      <c r="K94" s="5597"/>
      <c r="L94" s="5597"/>
      <c r="M94" s="5597"/>
      <c r="N94" s="5598"/>
      <c r="O94" s="1796"/>
      <c r="P94" s="1890"/>
      <c r="Q94" s="5851"/>
      <c r="R94" s="5596" t="s">
        <v>8227</v>
      </c>
      <c r="S94" s="5597"/>
      <c r="T94" s="5597"/>
      <c r="U94" s="5598"/>
      <c r="V94" s="1796"/>
      <c r="W94" s="1890"/>
      <c r="X94" s="2004"/>
      <c r="Y94" s="1116"/>
      <c r="Z94" s="1116"/>
      <c r="AA94" s="1116"/>
      <c r="AB94" s="2005"/>
      <c r="AC94" s="1796"/>
      <c r="AD94" s="1890"/>
      <c r="AE94" s="2004"/>
      <c r="AF94" s="1116"/>
      <c r="AG94" s="1116"/>
      <c r="AH94" s="1116"/>
      <c r="AI94" s="2005"/>
      <c r="AJ94" s="1751"/>
      <c r="AK94" s="1752"/>
    </row>
    <row r="95" spans="1:37" ht="39.950000000000003" customHeight="1" x14ac:dyDescent="0.2">
      <c r="A95" s="5732" t="s">
        <v>8240</v>
      </c>
      <c r="B95" s="5733"/>
      <c r="C95" s="5803"/>
      <c r="D95" s="3371" t="s">
        <v>2842</v>
      </c>
      <c r="E95" s="3372"/>
      <c r="F95" s="3372"/>
      <c r="G95" s="3372"/>
      <c r="H95" s="1796"/>
      <c r="I95" s="1890"/>
      <c r="J95" s="5569" t="s">
        <v>2842</v>
      </c>
      <c r="K95" s="3372"/>
      <c r="L95" s="3372"/>
      <c r="M95" s="3372"/>
      <c r="N95" s="5570"/>
      <c r="O95" s="1796"/>
      <c r="P95" s="1890"/>
      <c r="Q95" s="5851"/>
      <c r="R95" s="3371" t="s">
        <v>2842</v>
      </c>
      <c r="S95" s="3372"/>
      <c r="T95" s="3372"/>
      <c r="U95" s="3372"/>
      <c r="V95" s="1796"/>
      <c r="W95" s="1890"/>
      <c r="X95" s="5569" t="s">
        <v>2842</v>
      </c>
      <c r="Y95" s="3372"/>
      <c r="Z95" s="3372"/>
      <c r="AA95" s="3372"/>
      <c r="AB95" s="5570"/>
      <c r="AC95" s="1796"/>
      <c r="AD95" s="1890"/>
      <c r="AE95" s="5569" t="s">
        <v>2842</v>
      </c>
      <c r="AF95" s="3372"/>
      <c r="AG95" s="3372"/>
      <c r="AH95" s="3372"/>
      <c r="AI95" s="5570"/>
      <c r="AJ95" s="1751"/>
      <c r="AK95" s="1752"/>
    </row>
    <row r="96" spans="1:37" ht="39.950000000000003" customHeight="1" x14ac:dyDescent="0.2">
      <c r="A96" s="5809" t="s">
        <v>8241</v>
      </c>
      <c r="B96" s="5810"/>
      <c r="C96" s="5803"/>
      <c r="D96" s="5439" t="s">
        <v>4485</v>
      </c>
      <c r="E96" s="5440"/>
      <c r="F96" s="5440"/>
      <c r="G96" s="5490"/>
      <c r="H96" s="1796"/>
      <c r="I96" s="1890"/>
      <c r="J96" s="5610" t="s">
        <v>4485</v>
      </c>
      <c r="K96" s="5611"/>
      <c r="L96" s="5611"/>
      <c r="M96" s="5611"/>
      <c r="N96" s="5612"/>
      <c r="O96" s="1796"/>
      <c r="P96" s="1890"/>
      <c r="Q96" s="5851"/>
      <c r="R96" s="5439" t="s">
        <v>4485</v>
      </c>
      <c r="S96" s="5440"/>
      <c r="T96" s="5440"/>
      <c r="U96" s="2018"/>
      <c r="V96" s="1796"/>
      <c r="W96" s="1890"/>
      <c r="X96" s="5605" t="s">
        <v>1386</v>
      </c>
      <c r="Y96" s="5606"/>
      <c r="Z96" s="5440" t="s">
        <v>8373</v>
      </c>
      <c r="AA96" s="5440"/>
      <c r="AB96" s="5490"/>
      <c r="AC96" s="1796"/>
      <c r="AD96" s="1890"/>
      <c r="AE96" s="5610" t="s">
        <v>4485</v>
      </c>
      <c r="AF96" s="5611"/>
      <c r="AG96" s="5611"/>
      <c r="AH96" s="5611"/>
      <c r="AI96" s="5612"/>
      <c r="AJ96" s="1751"/>
      <c r="AK96" s="1752"/>
    </row>
    <row r="97" spans="1:52" ht="39.950000000000003" customHeight="1" x14ac:dyDescent="0.2">
      <c r="A97" s="5732" t="s">
        <v>8242</v>
      </c>
      <c r="B97" s="5733"/>
      <c r="C97" s="5803"/>
      <c r="D97" s="77"/>
      <c r="E97" s="50"/>
      <c r="F97" s="77"/>
      <c r="G97" s="1728"/>
      <c r="H97" s="1796"/>
      <c r="I97" s="1890"/>
      <c r="J97" s="1727"/>
      <c r="K97" s="77"/>
      <c r="L97" s="77"/>
      <c r="M97" s="44"/>
      <c r="N97" s="1819"/>
      <c r="O97" s="1796"/>
      <c r="P97" s="1890"/>
      <c r="Q97" s="5851"/>
      <c r="R97" s="72"/>
      <c r="S97" s="72"/>
      <c r="T97" s="72"/>
      <c r="U97" s="1994"/>
      <c r="V97" s="1796"/>
      <c r="W97" s="1890"/>
      <c r="X97" s="1809"/>
      <c r="Y97" s="1810"/>
      <c r="Z97" s="1810"/>
      <c r="AA97" s="1810"/>
      <c r="AB97" s="1811"/>
      <c r="AC97" s="1796"/>
      <c r="AD97" s="1890"/>
      <c r="AE97" s="1809"/>
      <c r="AF97" s="1810"/>
      <c r="AG97" s="1810"/>
      <c r="AH97" s="1810"/>
      <c r="AI97" s="2020"/>
      <c r="AJ97" s="1751"/>
      <c r="AK97" s="1752"/>
    </row>
    <row r="98" spans="1:52" ht="39.950000000000003" customHeight="1" x14ac:dyDescent="0.2">
      <c r="A98" s="5732" t="s">
        <v>8243</v>
      </c>
      <c r="B98" s="5733"/>
      <c r="C98" s="5803"/>
      <c r="D98" s="3371" t="s">
        <v>2842</v>
      </c>
      <c r="E98" s="3372"/>
      <c r="F98" s="3372"/>
      <c r="G98" s="3372"/>
      <c r="H98" s="1796"/>
      <c r="I98" s="1890"/>
      <c r="J98" s="5569" t="s">
        <v>2842</v>
      </c>
      <c r="K98" s="3372"/>
      <c r="L98" s="3372"/>
      <c r="M98" s="3372"/>
      <c r="N98" s="5570"/>
      <c r="O98" s="1796"/>
      <c r="P98" s="1890"/>
      <c r="Q98" s="5851"/>
      <c r="R98" s="3371" t="s">
        <v>2842</v>
      </c>
      <c r="S98" s="3372"/>
      <c r="T98" s="3372"/>
      <c r="U98" s="3372"/>
      <c r="V98" s="1796"/>
      <c r="W98" s="1890"/>
      <c r="X98" s="5569" t="s">
        <v>2842</v>
      </c>
      <c r="Y98" s="3372"/>
      <c r="Z98" s="3372"/>
      <c r="AA98" s="3372"/>
      <c r="AB98" s="5570"/>
      <c r="AC98" s="1796"/>
      <c r="AD98" s="1890"/>
      <c r="AE98" s="5569" t="s">
        <v>2842</v>
      </c>
      <c r="AF98" s="3372"/>
      <c r="AG98" s="3372"/>
      <c r="AH98" s="3372"/>
      <c r="AI98" s="5570"/>
      <c r="AJ98" s="1751"/>
      <c r="AK98" s="1752"/>
    </row>
    <row r="99" spans="1:52" ht="39.950000000000003" customHeight="1" x14ac:dyDescent="0.2">
      <c r="A99" s="5732" t="s">
        <v>8244</v>
      </c>
      <c r="B99" s="5733"/>
      <c r="C99" s="5803"/>
      <c r="D99" s="77"/>
      <c r="E99" s="50"/>
      <c r="F99" s="77"/>
      <c r="G99" s="1728"/>
      <c r="H99" s="1796"/>
      <c r="I99" s="1890"/>
      <c r="J99" s="1732"/>
      <c r="K99" s="1897"/>
      <c r="L99" s="1897"/>
      <c r="M99" s="77"/>
      <c r="N99" s="1728"/>
      <c r="O99" s="1796"/>
      <c r="P99" s="1890"/>
      <c r="Q99" s="5851"/>
      <c r="R99" s="1281"/>
      <c r="S99" s="1281"/>
      <c r="T99" s="1281"/>
      <c r="U99" s="2011"/>
      <c r="V99" s="1796"/>
      <c r="W99" s="1890"/>
      <c r="X99" s="1809"/>
      <c r="Y99" s="1810"/>
      <c r="Z99" s="1810"/>
      <c r="AA99" s="1810"/>
      <c r="AB99" s="1811"/>
      <c r="AC99" s="1796"/>
      <c r="AD99" s="1890"/>
      <c r="AE99" s="1809"/>
      <c r="AF99" s="1810"/>
      <c r="AG99" s="1810"/>
      <c r="AH99" s="1810"/>
      <c r="AI99" s="1811"/>
      <c r="AJ99" s="1751"/>
      <c r="AK99" s="1752"/>
      <c r="AZ99" s="1657"/>
    </row>
    <row r="100" spans="1:52" ht="39.950000000000003" customHeight="1" x14ac:dyDescent="0.2">
      <c r="A100" s="5738" t="s">
        <v>8245</v>
      </c>
      <c r="B100" s="5739"/>
      <c r="C100" s="5803"/>
      <c r="D100" s="5793" t="s">
        <v>8367</v>
      </c>
      <c r="E100" s="5727"/>
      <c r="F100" s="5727"/>
      <c r="G100" s="5728"/>
      <c r="H100" s="1796"/>
      <c r="I100" s="1890"/>
      <c r="J100" s="5975"/>
      <c r="K100" s="5976"/>
      <c r="L100" s="37"/>
      <c r="M100" s="44"/>
      <c r="N100" s="1730"/>
      <c r="O100" s="1796"/>
      <c r="P100" s="1890"/>
      <c r="Q100" s="5851"/>
      <c r="R100" s="37"/>
      <c r="S100" s="37"/>
      <c r="T100" s="37"/>
      <c r="U100" s="1995"/>
      <c r="V100" s="1796"/>
      <c r="W100" s="1890"/>
      <c r="X100" s="1820"/>
      <c r="Y100" s="37"/>
      <c r="Z100" s="37"/>
      <c r="AA100" s="37"/>
      <c r="AB100" s="1730"/>
      <c r="AC100" s="1796"/>
      <c r="AD100" s="1890"/>
      <c r="AE100" s="1739"/>
      <c r="AF100" s="31"/>
      <c r="AG100" s="44"/>
      <c r="AH100" s="44"/>
      <c r="AI100" s="2021"/>
      <c r="AJ100" s="1751"/>
      <c r="AK100" s="1752"/>
    </row>
    <row r="101" spans="1:52" ht="39.950000000000003" customHeight="1" x14ac:dyDescent="0.2">
      <c r="A101" s="5758" t="s">
        <v>8246</v>
      </c>
      <c r="B101" s="5739"/>
      <c r="C101" s="5803"/>
      <c r="D101" s="37"/>
      <c r="E101" s="50"/>
      <c r="F101" s="2002"/>
      <c r="G101" s="2001"/>
      <c r="H101" s="1796"/>
      <c r="I101" s="1890"/>
      <c r="J101" s="5505" t="s">
        <v>8344</v>
      </c>
      <c r="K101" s="5503"/>
      <c r="L101" s="5503"/>
      <c r="M101" s="5503"/>
      <c r="N101" s="5504"/>
      <c r="O101" s="1796"/>
      <c r="P101" s="1890"/>
      <c r="Q101" s="5851"/>
      <c r="R101" s="5505" t="s">
        <v>8344</v>
      </c>
      <c r="S101" s="5503"/>
      <c r="T101" s="5503"/>
      <c r="U101" s="5503"/>
      <c r="V101" s="1796"/>
      <c r="W101" s="1890"/>
      <c r="X101" s="5505" t="s">
        <v>8344</v>
      </c>
      <c r="Y101" s="5503"/>
      <c r="Z101" s="5503"/>
      <c r="AA101" s="5503"/>
      <c r="AB101" s="5504"/>
      <c r="AC101" s="1796"/>
      <c r="AD101" s="1890"/>
      <c r="AE101" s="5505" t="s">
        <v>8344</v>
      </c>
      <c r="AF101" s="5503"/>
      <c r="AG101" s="5503"/>
      <c r="AH101" s="5503"/>
      <c r="AI101" s="5504"/>
      <c r="AJ101" s="1751"/>
      <c r="AK101" s="1752"/>
      <c r="AU101" s="1657"/>
      <c r="AV101" s="1657"/>
      <c r="AW101" s="1657"/>
      <c r="AX101" s="1657"/>
      <c r="AY101" s="1657"/>
    </row>
    <row r="102" spans="1:52" ht="39.950000000000003" customHeight="1" x14ac:dyDescent="0.2">
      <c r="A102" s="5736" t="s">
        <v>8247</v>
      </c>
      <c r="B102" s="5737"/>
      <c r="C102" s="5803"/>
      <c r="D102" s="80"/>
      <c r="E102" s="50"/>
      <c r="F102" s="80"/>
      <c r="G102" s="1735"/>
      <c r="H102" s="1796"/>
      <c r="I102" s="1890"/>
      <c r="J102" s="1726"/>
      <c r="K102" s="72"/>
      <c r="L102" s="72"/>
      <c r="M102" s="44"/>
      <c r="N102" s="1738"/>
      <c r="O102" s="1796"/>
      <c r="P102" s="1890"/>
      <c r="Q102" s="5851"/>
      <c r="R102" s="72"/>
      <c r="S102" s="72"/>
      <c r="T102" s="72"/>
      <c r="U102" s="1994"/>
      <c r="V102" s="1796"/>
      <c r="W102" s="1890"/>
      <c r="X102" s="1820"/>
      <c r="Y102" s="77"/>
      <c r="Z102" s="77"/>
      <c r="AA102" s="77"/>
      <c r="AB102" s="1728"/>
      <c r="AC102" s="1796"/>
      <c r="AD102" s="1890"/>
      <c r="AE102" s="1734"/>
      <c r="AF102" s="80"/>
      <c r="AG102" s="44"/>
      <c r="AH102" s="44"/>
      <c r="AI102" s="1735"/>
      <c r="AJ102" s="1751"/>
      <c r="AK102" s="1752"/>
    </row>
    <row r="103" spans="1:52" ht="39.950000000000003" customHeight="1" x14ac:dyDescent="0.2">
      <c r="A103" s="5738" t="s">
        <v>8248</v>
      </c>
      <c r="B103" s="5739"/>
      <c r="C103" s="5803"/>
      <c r="D103" s="1821"/>
      <c r="E103" s="50"/>
      <c r="F103" s="1821"/>
      <c r="G103" s="1822"/>
      <c r="H103" s="1796"/>
      <c r="I103" s="1890"/>
      <c r="J103" s="1731"/>
      <c r="K103" s="1821"/>
      <c r="L103" s="1821"/>
      <c r="M103" s="44"/>
      <c r="N103" s="1822"/>
      <c r="O103" s="1796"/>
      <c r="P103" s="1890"/>
      <c r="Q103" s="5851"/>
      <c r="R103" s="1821"/>
      <c r="S103" s="1821"/>
      <c r="T103" s="1821"/>
      <c r="U103" s="1996"/>
      <c r="V103" s="1796"/>
      <c r="W103" s="1890"/>
      <c r="X103" s="1820"/>
      <c r="Y103" s="1821"/>
      <c r="Z103" s="1821"/>
      <c r="AA103" s="1821"/>
      <c r="AB103" s="1822"/>
      <c r="AC103" s="1796"/>
      <c r="AD103" s="1890"/>
      <c r="AE103" s="1731"/>
      <c r="AF103" s="1821"/>
      <c r="AG103" s="44"/>
      <c r="AH103" s="44"/>
      <c r="AI103" s="1822"/>
      <c r="AJ103" s="1751"/>
      <c r="AK103" s="1752"/>
    </row>
    <row r="104" spans="1:52" ht="39.950000000000003" customHeight="1" thickBot="1" x14ac:dyDescent="0.25">
      <c r="A104" s="5736" t="s">
        <v>8249</v>
      </c>
      <c r="B104" s="5737"/>
      <c r="C104" s="5804"/>
      <c r="D104" s="1904"/>
      <c r="E104" s="53"/>
      <c r="F104" s="1904"/>
      <c r="G104" s="1905"/>
      <c r="H104" s="1826"/>
      <c r="I104" s="1902"/>
      <c r="J104" s="1903"/>
      <c r="K104" s="1904"/>
      <c r="L104" s="1904"/>
      <c r="M104" s="1904"/>
      <c r="N104" s="1905"/>
      <c r="O104" s="1826"/>
      <c r="P104" s="1902"/>
      <c r="Q104" s="5852"/>
      <c r="R104" s="1904"/>
      <c r="S104" s="1904"/>
      <c r="T104" s="1904"/>
      <c r="U104" s="1997"/>
      <c r="V104" s="1826"/>
      <c r="W104" s="1902"/>
      <c r="X104" s="1903"/>
      <c r="Y104" s="1904"/>
      <c r="Z104" s="1904"/>
      <c r="AA104" s="1904"/>
      <c r="AB104" s="1905"/>
      <c r="AC104" s="1826"/>
      <c r="AD104" s="1902"/>
      <c r="AE104" s="1903"/>
      <c r="AF104" s="1904"/>
      <c r="AG104" s="1904"/>
      <c r="AH104" s="1904"/>
      <c r="AI104" s="1905"/>
      <c r="AJ104" s="1753"/>
      <c r="AK104" s="1754"/>
    </row>
    <row r="105" spans="1:52" ht="39.950000000000003" customHeight="1" thickBot="1" x14ac:dyDescent="0.25">
      <c r="A105" s="1779">
        <v>1</v>
      </c>
      <c r="B105" s="1779" t="s">
        <v>5497</v>
      </c>
      <c r="C105" s="5470"/>
      <c r="D105" s="1907"/>
      <c r="E105" s="1907"/>
      <c r="F105" s="1917"/>
      <c r="G105" s="1829"/>
      <c r="H105" s="1918"/>
      <c r="I105" s="1919"/>
      <c r="J105" s="1832"/>
      <c r="K105" s="1833"/>
      <c r="L105" s="2008"/>
      <c r="M105" s="2008"/>
      <c r="N105" s="2006"/>
      <c r="O105" s="1876"/>
      <c r="P105" s="1877"/>
      <c r="Q105" s="5850"/>
      <c r="R105" s="1834"/>
      <c r="S105" s="1834"/>
      <c r="T105" s="1907"/>
      <c r="U105" s="1795"/>
      <c r="V105" s="1872"/>
      <c r="W105" s="1845"/>
      <c r="X105" s="1720"/>
      <c r="Y105" s="1721"/>
      <c r="Z105" s="1721"/>
      <c r="AA105" s="1834"/>
      <c r="AB105" s="1835"/>
      <c r="AC105" s="1876"/>
      <c r="AD105" s="1877"/>
      <c r="AE105" s="1838"/>
      <c r="AF105" s="1834"/>
      <c r="AG105" s="1907"/>
      <c r="AH105" s="1907"/>
      <c r="AI105" s="1795"/>
      <c r="AJ105" s="1872"/>
      <c r="AK105" s="1845"/>
    </row>
    <row r="106" spans="1:52" ht="39.950000000000003" customHeight="1" thickBot="1" x14ac:dyDescent="0.25">
      <c r="A106" s="1717">
        <v>2</v>
      </c>
      <c r="B106" s="1718" t="s">
        <v>5497</v>
      </c>
      <c r="C106" s="5471"/>
      <c r="D106" s="5993" t="s">
        <v>8364</v>
      </c>
      <c r="E106" s="5994"/>
      <c r="F106" s="5994"/>
      <c r="G106" s="5995"/>
      <c r="H106" s="1883"/>
      <c r="I106" s="1851"/>
      <c r="J106" s="1891"/>
      <c r="K106" s="1843"/>
      <c r="L106" s="1842"/>
      <c r="M106" s="1842"/>
      <c r="N106" s="1849"/>
      <c r="O106" s="1883"/>
      <c r="P106" s="1851"/>
      <c r="Q106" s="5851"/>
      <c r="R106" s="1799"/>
      <c r="S106" s="1799"/>
      <c r="T106" s="1799"/>
      <c r="U106" s="1800"/>
      <c r="V106" s="1883"/>
      <c r="W106" s="1851"/>
      <c r="X106" s="1801"/>
      <c r="Y106" s="1799"/>
      <c r="Z106" s="1843"/>
      <c r="AA106" s="1843"/>
      <c r="AB106" s="1844"/>
      <c r="AC106" s="1920"/>
      <c r="AD106" s="1909"/>
      <c r="AE106" s="1891"/>
      <c r="AF106" s="1843"/>
      <c r="AG106" s="1799"/>
      <c r="AH106" s="1842"/>
      <c r="AI106" s="1849"/>
      <c r="AJ106" s="1883"/>
      <c r="AK106" s="1851"/>
    </row>
    <row r="107" spans="1:52" ht="39.950000000000003" customHeight="1" thickBot="1" x14ac:dyDescent="0.25">
      <c r="A107" s="5734" t="s">
        <v>5498</v>
      </c>
      <c r="B107" s="5735"/>
      <c r="C107" s="5471"/>
      <c r="D107" s="1799"/>
      <c r="E107" s="1799"/>
      <c r="F107" s="1799"/>
      <c r="H107" s="1883"/>
      <c r="I107" s="1851"/>
      <c r="J107" s="5993" t="s">
        <v>8365</v>
      </c>
      <c r="K107" s="5994"/>
      <c r="L107" s="5996"/>
      <c r="M107" s="1843"/>
      <c r="N107" s="1822"/>
      <c r="O107" s="1883"/>
      <c r="P107" s="1851"/>
      <c r="Q107" s="5851"/>
      <c r="R107" s="1799"/>
      <c r="S107" s="2007"/>
      <c r="T107" s="1853"/>
      <c r="U107" s="1800"/>
      <c r="V107" s="1883"/>
      <c r="W107" s="1851"/>
      <c r="X107" s="1852"/>
      <c r="Y107" s="1821"/>
      <c r="Z107" s="1843"/>
      <c r="AA107" s="1843"/>
      <c r="AB107" s="1800"/>
      <c r="AC107" s="1883"/>
      <c r="AD107" s="1851"/>
      <c r="AE107" s="1801"/>
      <c r="AF107" s="1799"/>
      <c r="AG107" s="1821"/>
      <c r="AH107" s="1821"/>
      <c r="AI107" s="1800"/>
      <c r="AJ107" s="1883"/>
      <c r="AK107" s="1851"/>
    </row>
    <row r="108" spans="1:52" ht="39.950000000000003" customHeight="1" thickBot="1" x14ac:dyDescent="0.25">
      <c r="A108" s="5785" t="s">
        <v>8250</v>
      </c>
      <c r="B108" s="5786"/>
      <c r="C108" s="5472"/>
      <c r="D108" s="1855"/>
      <c r="E108" s="1855"/>
      <c r="F108" s="1740"/>
      <c r="G108" s="1741"/>
      <c r="H108" s="1885"/>
      <c r="I108" s="1857"/>
      <c r="J108" s="1855"/>
      <c r="K108" s="1855"/>
      <c r="L108" s="1855"/>
      <c r="M108" s="5600" t="s">
        <v>8365</v>
      </c>
      <c r="N108" s="5601"/>
      <c r="O108" s="1774"/>
      <c r="P108" s="1922"/>
      <c r="Q108" s="5852"/>
      <c r="R108" s="6037"/>
      <c r="S108" s="6038"/>
      <c r="T108" s="6039"/>
      <c r="U108" s="1864"/>
      <c r="V108" s="1923"/>
      <c r="W108" s="1924"/>
      <c r="X108" s="1867"/>
      <c r="Y108" s="1863"/>
      <c r="Z108" s="1863"/>
      <c r="AA108" s="1855"/>
      <c r="AB108" s="1884"/>
      <c r="AC108" s="1885"/>
      <c r="AD108" s="1868"/>
      <c r="AE108" s="1854"/>
      <c r="AF108" s="1855"/>
      <c r="AG108" s="1862"/>
      <c r="AH108" s="1862"/>
      <c r="AI108" s="1864"/>
      <c r="AJ108" s="1885"/>
      <c r="AK108" s="1868"/>
    </row>
    <row r="109" spans="1:52" ht="39.950000000000003" customHeight="1" x14ac:dyDescent="0.2">
      <c r="A109" s="5832" t="s">
        <v>5500</v>
      </c>
      <c r="B109" s="5833"/>
      <c r="C109" s="5535"/>
      <c r="D109" s="1907"/>
      <c r="E109" s="1907"/>
      <c r="F109" s="1907"/>
      <c r="G109" s="1795"/>
      <c r="H109" s="1872"/>
      <c r="I109" s="1845"/>
      <c r="J109" s="1910"/>
      <c r="K109" s="1911"/>
      <c r="L109" s="1912"/>
      <c r="M109" s="1874"/>
      <c r="N109" s="1795"/>
      <c r="O109" s="1876"/>
      <c r="P109" s="1877"/>
      <c r="Q109" s="5535"/>
      <c r="R109" s="1834"/>
      <c r="S109" s="1742"/>
      <c r="T109" s="1742"/>
      <c r="U109" s="1795"/>
      <c r="V109" s="1872"/>
      <c r="W109" s="1845"/>
      <c r="X109" s="1906"/>
      <c r="Y109" s="1907"/>
      <c r="Z109" s="1907"/>
      <c r="AA109" s="1907"/>
      <c r="AB109" s="1795"/>
      <c r="AC109" s="1872"/>
      <c r="AD109" s="1845"/>
      <c r="AE109" s="1906"/>
      <c r="AF109" s="1907"/>
      <c r="AG109" s="1907"/>
      <c r="AH109" s="1907"/>
      <c r="AI109" s="1795"/>
      <c r="AJ109" s="1872"/>
      <c r="AK109" s="1845"/>
    </row>
    <row r="110" spans="1:52" ht="39.950000000000003" customHeight="1" x14ac:dyDescent="0.2">
      <c r="A110" s="5834"/>
      <c r="B110" s="5835"/>
      <c r="C110" s="5536"/>
      <c r="D110" s="1799"/>
      <c r="E110" s="1799"/>
      <c r="F110" s="1799"/>
      <c r="G110" s="1800"/>
      <c r="H110" s="1883"/>
      <c r="I110" s="1851"/>
      <c r="J110" s="1801"/>
      <c r="K110" s="1821"/>
      <c r="L110" s="1799"/>
      <c r="M110" s="1799"/>
      <c r="N110" s="1800"/>
      <c r="O110" s="1883"/>
      <c r="P110" s="1851"/>
      <c r="Q110" s="5536"/>
      <c r="R110" s="1799"/>
      <c r="S110" s="1799"/>
      <c r="T110" s="1799"/>
      <c r="U110" s="1800"/>
      <c r="V110" s="1883"/>
      <c r="W110" s="1851"/>
      <c r="X110" s="1801"/>
      <c r="Y110" s="1799"/>
      <c r="Z110" s="1799"/>
      <c r="AA110" s="1799"/>
      <c r="AB110" s="1800"/>
      <c r="AC110" s="1883"/>
      <c r="AD110" s="1851"/>
      <c r="AE110" s="1801"/>
      <c r="AF110" s="1799"/>
      <c r="AG110" s="1799"/>
      <c r="AH110" s="1799"/>
      <c r="AI110" s="1800"/>
      <c r="AJ110" s="1883"/>
      <c r="AK110" s="1851"/>
    </row>
    <row r="111" spans="1:52" ht="39.950000000000003" customHeight="1" thickBot="1" x14ac:dyDescent="0.25">
      <c r="A111" s="5836"/>
      <c r="B111" s="5837"/>
      <c r="C111" s="5537"/>
      <c r="D111" s="1855"/>
      <c r="E111" s="1855"/>
      <c r="F111" s="1855"/>
      <c r="G111" s="1884"/>
      <c r="H111" s="1885"/>
      <c r="I111" s="1868"/>
      <c r="J111" s="1854"/>
      <c r="K111" s="1855"/>
      <c r="L111" s="1855"/>
      <c r="M111" s="1855"/>
      <c r="N111" s="1884"/>
      <c r="O111" s="1885"/>
      <c r="P111" s="1868"/>
      <c r="Q111" s="5537"/>
      <c r="R111" s="1855"/>
      <c r="S111" s="1855"/>
      <c r="T111" s="1855"/>
      <c r="U111" s="1884"/>
      <c r="V111" s="1885"/>
      <c r="W111" s="1868"/>
      <c r="X111" s="1854"/>
      <c r="Y111" s="1855"/>
      <c r="Z111" s="1855"/>
      <c r="AA111" s="1855"/>
      <c r="AB111" s="1884"/>
      <c r="AC111" s="1885"/>
      <c r="AD111" s="1868"/>
      <c r="AE111" s="1854"/>
      <c r="AF111" s="1855"/>
      <c r="AG111" s="1855"/>
      <c r="AH111" s="1855"/>
      <c r="AI111" s="1884"/>
      <c r="AJ111" s="1885"/>
      <c r="AK111" s="1868"/>
    </row>
    <row r="112" spans="1:52" ht="39.950000000000003" customHeight="1" thickBot="1" x14ac:dyDescent="0.25">
      <c r="A112" s="5491"/>
      <c r="B112" s="5491"/>
      <c r="C112" s="1927"/>
      <c r="D112" s="1927"/>
      <c r="E112" s="1666"/>
      <c r="F112" s="1666"/>
      <c r="G112" s="1684"/>
      <c r="H112" s="1928"/>
      <c r="I112" s="1928"/>
      <c r="J112" s="1684"/>
      <c r="K112" s="1927"/>
      <c r="L112" s="1927"/>
      <c r="M112" s="1927"/>
      <c r="N112" s="1927"/>
      <c r="O112" s="1928"/>
      <c r="P112" s="1928"/>
      <c r="Q112" s="1927"/>
      <c r="R112" s="1927"/>
      <c r="S112" s="1927"/>
      <c r="T112" s="1684"/>
      <c r="U112" s="1697"/>
      <c r="V112" s="1697"/>
      <c r="W112" s="1697"/>
      <c r="X112" s="1927"/>
      <c r="Y112" s="1927"/>
      <c r="Z112" s="1927"/>
      <c r="AA112" s="1927"/>
      <c r="AB112" s="1927"/>
      <c r="AC112" s="1928"/>
      <c r="AD112" s="1928"/>
      <c r="AE112" s="1927"/>
      <c r="AF112" s="1927"/>
      <c r="AG112" s="1927"/>
      <c r="AH112" s="1927"/>
      <c r="AI112" s="1927"/>
      <c r="AJ112" s="1660"/>
      <c r="AK112" s="1660"/>
    </row>
    <row r="113" spans="1:37" ht="39.950000000000003" customHeight="1" thickBot="1" x14ac:dyDescent="0.25">
      <c r="A113" s="5764"/>
      <c r="B113" s="5765"/>
      <c r="C113" s="5464" t="s">
        <v>8266</v>
      </c>
      <c r="D113" s="5465"/>
      <c r="E113" s="5465"/>
      <c r="F113" s="5465"/>
      <c r="G113" s="5465"/>
      <c r="H113" s="5465"/>
      <c r="I113" s="5466"/>
      <c r="J113" s="5464" t="s">
        <v>8267</v>
      </c>
      <c r="K113" s="5465"/>
      <c r="L113" s="5465"/>
      <c r="M113" s="5465"/>
      <c r="N113" s="5465"/>
      <c r="O113" s="5465"/>
      <c r="P113" s="5466"/>
      <c r="Q113" s="5464" t="s">
        <v>8268</v>
      </c>
      <c r="R113" s="5465"/>
      <c r="S113" s="5465"/>
      <c r="T113" s="5465"/>
      <c r="U113" s="5465"/>
      <c r="V113" s="5465"/>
      <c r="W113" s="5466"/>
      <c r="X113" s="5464" t="s">
        <v>8269</v>
      </c>
      <c r="Y113" s="5465"/>
      <c r="Z113" s="5465"/>
      <c r="AA113" s="5465"/>
      <c r="AB113" s="5465"/>
      <c r="AC113" s="5465"/>
      <c r="AD113" s="5466"/>
      <c r="AE113" s="5464" t="s">
        <v>8270</v>
      </c>
      <c r="AF113" s="5465"/>
      <c r="AG113" s="5465"/>
      <c r="AH113" s="5465"/>
      <c r="AI113" s="5465"/>
      <c r="AJ113" s="5465"/>
      <c r="AK113" s="5466"/>
    </row>
    <row r="114" spans="1:37" ht="39.950000000000003" customHeight="1" x14ac:dyDescent="0.2">
      <c r="A114" s="5747" t="s">
        <v>1390</v>
      </c>
      <c r="B114" s="5748"/>
      <c r="C114" s="1719">
        <v>5</v>
      </c>
      <c r="D114" s="1675">
        <v>5</v>
      </c>
      <c r="E114" s="1675">
        <v>5</v>
      </c>
      <c r="F114" s="1747">
        <v>5</v>
      </c>
      <c r="G114" s="1676">
        <v>5</v>
      </c>
      <c r="H114" s="1743">
        <v>5</v>
      </c>
      <c r="I114" s="1744">
        <v>5</v>
      </c>
      <c r="J114" s="1674">
        <v>5</v>
      </c>
      <c r="K114" s="1675">
        <v>5</v>
      </c>
      <c r="L114" s="1675">
        <v>5</v>
      </c>
      <c r="M114" s="1675">
        <v>6</v>
      </c>
      <c r="N114" s="1676">
        <v>6</v>
      </c>
      <c r="O114" s="1743">
        <v>6</v>
      </c>
      <c r="P114" s="1744">
        <v>6</v>
      </c>
      <c r="Q114" s="1743">
        <v>6</v>
      </c>
      <c r="R114" s="1675">
        <v>6</v>
      </c>
      <c r="S114" s="1675">
        <v>6</v>
      </c>
      <c r="T114" s="1675">
        <v>6</v>
      </c>
      <c r="U114" s="1676">
        <v>6</v>
      </c>
      <c r="V114" s="1743">
        <v>6</v>
      </c>
      <c r="W114" s="1744">
        <v>6</v>
      </c>
      <c r="X114" s="1674">
        <v>6</v>
      </c>
      <c r="Y114" s="1675">
        <v>6</v>
      </c>
      <c r="Z114" s="1675">
        <v>6</v>
      </c>
      <c r="AA114" s="1675">
        <v>6</v>
      </c>
      <c r="AB114" s="1676">
        <v>6</v>
      </c>
      <c r="AC114" s="1743">
        <v>6</v>
      </c>
      <c r="AD114" s="1747">
        <v>6</v>
      </c>
      <c r="AE114" s="1675">
        <v>6</v>
      </c>
      <c r="AF114" s="1675">
        <v>6</v>
      </c>
      <c r="AG114" s="1675">
        <v>6</v>
      </c>
      <c r="AH114" s="1675">
        <v>6</v>
      </c>
      <c r="AI114" s="1676">
        <v>6</v>
      </c>
      <c r="AJ114" s="1743">
        <v>6</v>
      </c>
      <c r="AK114" s="1744">
        <v>6</v>
      </c>
    </row>
    <row r="115" spans="1:37" ht="39.950000000000003" customHeight="1" thickBot="1" x14ac:dyDescent="0.25">
      <c r="A115" s="5749" t="s">
        <v>1391</v>
      </c>
      <c r="B115" s="5750"/>
      <c r="C115" s="1677">
        <v>22</v>
      </c>
      <c r="D115" s="1672">
        <v>23</v>
      </c>
      <c r="E115" s="1672">
        <v>24</v>
      </c>
      <c r="F115" s="1748">
        <v>25</v>
      </c>
      <c r="G115" s="1673">
        <v>26</v>
      </c>
      <c r="H115" s="1745">
        <v>27</v>
      </c>
      <c r="I115" s="1746">
        <v>28</v>
      </c>
      <c r="J115" s="1671">
        <v>29</v>
      </c>
      <c r="K115" s="1672">
        <v>30</v>
      </c>
      <c r="L115" s="1672">
        <v>31</v>
      </c>
      <c r="M115" s="1672">
        <v>1</v>
      </c>
      <c r="N115" s="1673">
        <v>2</v>
      </c>
      <c r="O115" s="1745">
        <v>3</v>
      </c>
      <c r="P115" s="1746">
        <v>4</v>
      </c>
      <c r="Q115" s="1745">
        <v>5</v>
      </c>
      <c r="R115" s="1672">
        <v>6</v>
      </c>
      <c r="S115" s="1672">
        <v>7</v>
      </c>
      <c r="T115" s="1672">
        <v>8</v>
      </c>
      <c r="U115" s="1673">
        <v>9</v>
      </c>
      <c r="V115" s="1745">
        <v>10</v>
      </c>
      <c r="W115" s="1746">
        <v>11</v>
      </c>
      <c r="X115" s="1671">
        <v>12</v>
      </c>
      <c r="Y115" s="1672">
        <v>13</v>
      </c>
      <c r="Z115" s="1672">
        <v>14</v>
      </c>
      <c r="AA115" s="1672">
        <v>15</v>
      </c>
      <c r="AB115" s="1673">
        <v>16</v>
      </c>
      <c r="AC115" s="1745">
        <v>17</v>
      </c>
      <c r="AD115" s="1748">
        <v>18</v>
      </c>
      <c r="AE115" s="1672">
        <v>19</v>
      </c>
      <c r="AF115" s="1672">
        <v>20</v>
      </c>
      <c r="AG115" s="1672">
        <v>21</v>
      </c>
      <c r="AH115" s="1672">
        <v>22</v>
      </c>
      <c r="AI115" s="1673">
        <v>23</v>
      </c>
      <c r="AJ115" s="1745">
        <v>24</v>
      </c>
      <c r="AK115" s="1746">
        <v>25</v>
      </c>
    </row>
    <row r="116" spans="1:37" ht="39.950000000000003" customHeight="1" x14ac:dyDescent="0.2">
      <c r="A116" s="5745" t="s">
        <v>4459</v>
      </c>
      <c r="B116" s="5746"/>
      <c r="C116" s="5618" t="s">
        <v>8372</v>
      </c>
      <c r="D116" s="5619"/>
      <c r="E116" s="2022" t="s">
        <v>1207</v>
      </c>
      <c r="F116" s="5515" t="s">
        <v>8302</v>
      </c>
      <c r="G116" s="1786"/>
      <c r="H116" s="1787"/>
      <c r="I116" s="1887"/>
      <c r="J116" s="5508" t="s">
        <v>8374</v>
      </c>
      <c r="K116" s="6028"/>
      <c r="L116" s="6028"/>
      <c r="M116" s="6028"/>
      <c r="N116" s="6029"/>
      <c r="O116" s="1787"/>
      <c r="P116" s="1887"/>
      <c r="Q116" s="5850" t="s">
        <v>3579</v>
      </c>
      <c r="R116" s="5981" t="s">
        <v>1207</v>
      </c>
      <c r="S116" s="5982"/>
      <c r="T116" s="1790"/>
      <c r="U116" s="1886"/>
      <c r="V116" s="1787"/>
      <c r="W116" s="1887"/>
      <c r="X116" s="5981" t="s">
        <v>1207</v>
      </c>
      <c r="Y116" s="5982"/>
      <c r="Z116" s="1790"/>
      <c r="AA116" s="2029" t="s">
        <v>1207</v>
      </c>
      <c r="AB116" s="1886"/>
      <c r="AC116" s="1787"/>
      <c r="AD116" s="1887"/>
      <c r="AE116" s="6001" t="s">
        <v>5435</v>
      </c>
      <c r="AF116" s="5592"/>
      <c r="AG116" s="5592"/>
      <c r="AH116" s="5592"/>
      <c r="AI116" s="5593"/>
      <c r="AJ116" s="1749"/>
      <c r="AK116" s="1750"/>
    </row>
    <row r="117" spans="1:37" ht="39.950000000000003" customHeight="1" x14ac:dyDescent="0.2">
      <c r="A117" s="5721" t="s">
        <v>8234</v>
      </c>
      <c r="B117" s="5722"/>
      <c r="C117" s="5618" t="s">
        <v>8372</v>
      </c>
      <c r="D117" s="5619"/>
      <c r="E117" s="5986"/>
      <c r="F117" s="5516"/>
      <c r="G117" s="1913"/>
      <c r="H117" s="1796"/>
      <c r="I117" s="1890"/>
      <c r="J117" s="6021" t="s">
        <v>8375</v>
      </c>
      <c r="K117" s="6022"/>
      <c r="L117" s="6022"/>
      <c r="M117" s="6022"/>
      <c r="N117" s="6023"/>
      <c r="O117" s="1796"/>
      <c r="P117" s="1890"/>
      <c r="Q117" s="5851"/>
      <c r="R117" s="5997" t="s">
        <v>8376</v>
      </c>
      <c r="S117" s="5909"/>
      <c r="T117" s="6042"/>
      <c r="U117" s="6043"/>
      <c r="V117" s="1796"/>
      <c r="W117" s="1890"/>
      <c r="X117" s="6003" t="s">
        <v>8384</v>
      </c>
      <c r="Y117" s="6004"/>
      <c r="Z117" s="6004"/>
      <c r="AA117" s="6004"/>
      <c r="AB117" s="6005"/>
      <c r="AC117" s="1796"/>
      <c r="AD117" s="1890"/>
      <c r="AE117" s="6003"/>
      <c r="AF117" s="6004"/>
      <c r="AG117" s="3768" t="s">
        <v>8391</v>
      </c>
      <c r="AH117" s="5585"/>
      <c r="AI117" s="5586"/>
      <c r="AJ117" s="1751"/>
      <c r="AK117" s="1752"/>
    </row>
    <row r="118" spans="1:37" ht="39.950000000000003" customHeight="1" x14ac:dyDescent="0.2">
      <c r="A118" s="5719" t="s">
        <v>8235</v>
      </c>
      <c r="B118" s="5720"/>
      <c r="C118" s="2019" t="s">
        <v>1207</v>
      </c>
      <c r="D118" s="72"/>
      <c r="E118" s="50"/>
      <c r="F118" s="5516"/>
      <c r="G118" s="1723"/>
      <c r="H118" s="1796"/>
      <c r="I118" s="1890"/>
      <c r="J118" s="5983" t="s">
        <v>8379</v>
      </c>
      <c r="K118" s="5984"/>
      <c r="L118" s="5984"/>
      <c r="M118" s="5984"/>
      <c r="N118" s="5985"/>
      <c r="O118" s="1796"/>
      <c r="P118" s="1890"/>
      <c r="Q118" s="5851"/>
      <c r="R118" s="6018" t="s">
        <v>8379</v>
      </c>
      <c r="S118" s="6019"/>
      <c r="T118" s="6019"/>
      <c r="U118" s="6020"/>
      <c r="V118" s="1796"/>
      <c r="W118" s="1890"/>
      <c r="X118" s="2026"/>
      <c r="Y118" s="6040" t="s">
        <v>8387</v>
      </c>
      <c r="Z118" s="6040"/>
      <c r="AA118" s="6040"/>
      <c r="AB118" s="6041"/>
      <c r="AC118" s="1796"/>
      <c r="AD118" s="1890"/>
      <c r="AE118" s="5602" t="s">
        <v>8393</v>
      </c>
      <c r="AF118" s="5603"/>
      <c r="AG118" s="5603"/>
      <c r="AH118" s="5603"/>
      <c r="AI118" s="5604"/>
      <c r="AJ118" s="1751"/>
      <c r="AK118" s="1752"/>
    </row>
    <row r="119" spans="1:37" ht="39.950000000000003" customHeight="1" x14ac:dyDescent="0.2">
      <c r="A119" s="5719" t="s">
        <v>8236</v>
      </c>
      <c r="B119" s="5720"/>
      <c r="C119" s="5618" t="s">
        <v>8372</v>
      </c>
      <c r="D119" s="5619"/>
      <c r="E119" s="5986"/>
      <c r="F119" s="5516"/>
      <c r="G119" s="1844"/>
      <c r="H119" s="1796"/>
      <c r="I119" s="1890"/>
      <c r="J119" s="6021" t="s">
        <v>8375</v>
      </c>
      <c r="K119" s="6022"/>
      <c r="L119" s="6022"/>
      <c r="M119" s="6022"/>
      <c r="N119" s="6023"/>
      <c r="O119" s="1796"/>
      <c r="P119" s="1890"/>
      <c r="Q119" s="5851"/>
      <c r="R119" s="6030" t="s">
        <v>6007</v>
      </c>
      <c r="S119" s="5617"/>
      <c r="T119" s="5830"/>
      <c r="U119" s="5831"/>
      <c r="V119" s="1796"/>
      <c r="W119" s="1890"/>
      <c r="X119" s="6003" t="s">
        <v>8384</v>
      </c>
      <c r="Y119" s="6004"/>
      <c r="Z119" s="6004"/>
      <c r="AA119" s="6004"/>
      <c r="AB119" s="6005"/>
      <c r="AC119" s="1796"/>
      <c r="AD119" s="1890"/>
      <c r="AE119" s="6003"/>
      <c r="AF119" s="6004"/>
      <c r="AG119" s="3768" t="s">
        <v>8391</v>
      </c>
      <c r="AH119" s="5585"/>
      <c r="AI119" s="5586"/>
      <c r="AJ119" s="1751"/>
      <c r="AK119" s="1752"/>
    </row>
    <row r="120" spans="1:37" ht="39.950000000000003" customHeight="1" x14ac:dyDescent="0.2">
      <c r="A120" s="5719" t="s">
        <v>8237</v>
      </c>
      <c r="B120" s="5720"/>
      <c r="C120" s="2019" t="s">
        <v>1207</v>
      </c>
      <c r="D120" s="72"/>
      <c r="E120" s="50"/>
      <c r="F120" s="5516"/>
      <c r="G120" s="1723"/>
      <c r="H120" s="1796"/>
      <c r="I120" s="1890"/>
      <c r="J120" s="5983" t="s">
        <v>8378</v>
      </c>
      <c r="K120" s="5452"/>
      <c r="L120" s="5452"/>
      <c r="M120" s="5452"/>
      <c r="N120" s="5453"/>
      <c r="O120" s="1796"/>
      <c r="P120" s="1890"/>
      <c r="Q120" s="5851"/>
      <c r="R120" s="2023" t="s">
        <v>8380</v>
      </c>
      <c r="S120" s="2024" t="s">
        <v>8381</v>
      </c>
      <c r="T120" s="6017" t="s">
        <v>8385</v>
      </c>
      <c r="U120" s="5453"/>
      <c r="V120" s="1796"/>
      <c r="W120" s="1890"/>
      <c r="X120" s="5875" t="s">
        <v>8386</v>
      </c>
      <c r="Y120" s="5452"/>
      <c r="Z120" s="2027" t="s">
        <v>8388</v>
      </c>
      <c r="AB120" s="1800"/>
      <c r="AC120" s="1796"/>
      <c r="AD120" s="1890"/>
      <c r="AE120" s="1799"/>
      <c r="AF120" s="184"/>
      <c r="AG120" s="2028" t="s">
        <v>8389</v>
      </c>
      <c r="AH120" s="5452" t="s">
        <v>8386</v>
      </c>
      <c r="AI120" s="5452"/>
      <c r="AJ120" s="1751"/>
      <c r="AK120" s="1752"/>
    </row>
    <row r="121" spans="1:37" ht="39.950000000000003" customHeight="1" x14ac:dyDescent="0.2">
      <c r="A121" s="5732" t="s">
        <v>8238</v>
      </c>
      <c r="B121" s="5733"/>
      <c r="C121" s="1726"/>
      <c r="D121" s="72"/>
      <c r="E121" s="50"/>
      <c r="F121" s="5516"/>
      <c r="G121" s="1808"/>
      <c r="H121" s="1796"/>
      <c r="I121" s="1890"/>
      <c r="J121" s="1809"/>
      <c r="K121" s="1810"/>
      <c r="L121" s="1810"/>
      <c r="M121" s="1810"/>
      <c r="N121" s="1811"/>
      <c r="O121" s="1796"/>
      <c r="P121" s="1890"/>
      <c r="Q121" s="5851"/>
      <c r="R121" s="1810"/>
      <c r="S121" s="1810"/>
      <c r="T121" s="1810"/>
      <c r="U121" s="1811"/>
      <c r="V121" s="1796"/>
      <c r="W121" s="1890"/>
      <c r="X121" s="1812"/>
      <c r="Y121" s="1813"/>
      <c r="Z121" s="1813"/>
      <c r="AA121" s="1813"/>
      <c r="AB121" s="1814"/>
      <c r="AC121" s="1796"/>
      <c r="AD121" s="1890"/>
      <c r="AE121" s="1815"/>
      <c r="AF121" s="1381"/>
      <c r="AG121" s="1381"/>
      <c r="AH121" s="77"/>
      <c r="AI121" s="1728"/>
      <c r="AJ121" s="1751"/>
      <c r="AK121" s="1752"/>
    </row>
    <row r="122" spans="1:37" ht="39.950000000000003" customHeight="1" x14ac:dyDescent="0.2">
      <c r="A122" s="5732" t="s">
        <v>8239</v>
      </c>
      <c r="B122" s="5733"/>
      <c r="C122" s="1725"/>
      <c r="D122" s="73"/>
      <c r="E122" s="50"/>
      <c r="F122" s="5516"/>
      <c r="G122" s="1723"/>
      <c r="H122" s="1796"/>
      <c r="I122" s="1890"/>
      <c r="J122" s="1809"/>
      <c r="K122" s="1810"/>
      <c r="L122" s="1810"/>
      <c r="M122" s="1810"/>
      <c r="N122" s="1811"/>
      <c r="O122" s="1796"/>
      <c r="P122" s="1890"/>
      <c r="Q122" s="5851"/>
      <c r="R122" s="1810"/>
      <c r="S122" s="1810"/>
      <c r="T122" s="1381"/>
      <c r="U122" s="1916"/>
      <c r="V122" s="1796"/>
      <c r="W122" s="1890"/>
      <c r="X122" s="1732"/>
      <c r="Y122" s="1281"/>
      <c r="Z122" s="1281"/>
      <c r="AA122" s="1281"/>
      <c r="AB122" s="1733"/>
      <c r="AC122" s="1796"/>
      <c r="AD122" s="1890"/>
      <c r="AE122" s="1732"/>
      <c r="AF122" s="1281"/>
      <c r="AG122" s="1281"/>
      <c r="AH122" s="1281"/>
      <c r="AI122" s="1733"/>
      <c r="AJ122" s="1751"/>
      <c r="AK122" s="1752"/>
    </row>
    <row r="123" spans="1:37" ht="39.950000000000003" customHeight="1" x14ac:dyDescent="0.2">
      <c r="A123" s="5732" t="s">
        <v>8240</v>
      </c>
      <c r="B123" s="5733"/>
      <c r="C123" s="5569" t="s">
        <v>2842</v>
      </c>
      <c r="D123" s="3372"/>
      <c r="E123" s="3373"/>
      <c r="F123" s="5516"/>
      <c r="G123" s="1735"/>
      <c r="H123" s="1796"/>
      <c r="I123" s="1890"/>
      <c r="J123" s="5569" t="s">
        <v>2842</v>
      </c>
      <c r="K123" s="3372"/>
      <c r="L123" s="3372"/>
      <c r="M123" s="3372"/>
      <c r="N123" s="5570"/>
      <c r="O123" s="1796"/>
      <c r="P123" s="1890"/>
      <c r="Q123" s="5851"/>
      <c r="R123" s="5569" t="s">
        <v>2842</v>
      </c>
      <c r="S123" s="3372"/>
      <c r="T123" s="3372"/>
      <c r="U123" s="5570"/>
      <c r="V123" s="1796"/>
      <c r="W123" s="1890"/>
      <c r="X123" s="5569" t="s">
        <v>2842</v>
      </c>
      <c r="Y123" s="3372"/>
      <c r="Z123" s="3372"/>
      <c r="AA123" s="3372"/>
      <c r="AB123" s="5570"/>
      <c r="AC123" s="1796"/>
      <c r="AD123" s="1890"/>
      <c r="AE123" s="5569" t="s">
        <v>2842</v>
      </c>
      <c r="AF123" s="3372"/>
      <c r="AG123" s="3372"/>
      <c r="AH123" s="3372"/>
      <c r="AI123" s="5570"/>
      <c r="AJ123" s="1751"/>
      <c r="AK123" s="1752"/>
    </row>
    <row r="124" spans="1:37" ht="39.950000000000003" customHeight="1" x14ac:dyDescent="0.2">
      <c r="A124" s="5809" t="s">
        <v>8241</v>
      </c>
      <c r="B124" s="5810"/>
      <c r="C124" s="5540" t="s">
        <v>8373</v>
      </c>
      <c r="D124" s="5440"/>
      <c r="E124" s="5490"/>
      <c r="F124" s="5516"/>
      <c r="G124" s="1728"/>
      <c r="H124" s="1796"/>
      <c r="I124" s="1890"/>
      <c r="J124" s="5439" t="s">
        <v>8373</v>
      </c>
      <c r="K124" s="5440"/>
      <c r="L124" s="5440"/>
      <c r="M124" s="5440"/>
      <c r="N124" s="5490"/>
      <c r="O124" s="1796"/>
      <c r="P124" s="1890"/>
      <c r="Q124" s="5851"/>
      <c r="R124" s="5540" t="s">
        <v>8373</v>
      </c>
      <c r="S124" s="5440"/>
      <c r="T124" s="5440"/>
      <c r="U124" s="5490"/>
      <c r="V124" s="1796"/>
      <c r="W124" s="1890"/>
      <c r="X124" s="5439" t="s">
        <v>8373</v>
      </c>
      <c r="Y124" s="5440"/>
      <c r="Z124" s="5440"/>
      <c r="AA124" s="5440"/>
      <c r="AB124" s="5490"/>
      <c r="AC124" s="1796"/>
      <c r="AD124" s="1890"/>
      <c r="AE124" s="5439" t="s">
        <v>8373</v>
      </c>
      <c r="AF124" s="5440"/>
      <c r="AG124" s="5440"/>
      <c r="AH124" s="5440"/>
      <c r="AI124" s="5490"/>
      <c r="AJ124" s="1751"/>
      <c r="AK124" s="1752"/>
    </row>
    <row r="125" spans="1:37" ht="39.950000000000003" customHeight="1" x14ac:dyDescent="0.2">
      <c r="A125" s="5732" t="s">
        <v>8242</v>
      </c>
      <c r="B125" s="5733"/>
      <c r="C125" s="5587" t="s">
        <v>8377</v>
      </c>
      <c r="D125" s="5564"/>
      <c r="E125" s="5591"/>
      <c r="F125" s="5516"/>
      <c r="G125" s="1728"/>
      <c r="H125" s="1796"/>
      <c r="I125" s="1890"/>
      <c r="J125" s="5587" t="s">
        <v>8377</v>
      </c>
      <c r="K125" s="5564"/>
      <c r="L125" s="5564"/>
      <c r="M125" s="5564"/>
      <c r="N125" s="5565"/>
      <c r="O125" s="1796"/>
      <c r="P125" s="1890"/>
      <c r="Q125" s="5851"/>
      <c r="R125" s="5587" t="s">
        <v>8377</v>
      </c>
      <c r="S125" s="5564"/>
      <c r="T125" s="5564"/>
      <c r="U125" s="5565"/>
      <c r="V125" s="1796"/>
      <c r="W125" s="1890"/>
      <c r="X125" s="5587" t="s">
        <v>8377</v>
      </c>
      <c r="Y125" s="5564"/>
      <c r="Z125" s="5564"/>
      <c r="AA125" s="5564"/>
      <c r="AB125" s="5565"/>
      <c r="AC125" s="1796"/>
      <c r="AD125" s="1890"/>
      <c r="AE125" s="5587" t="s">
        <v>8377</v>
      </c>
      <c r="AF125" s="5564"/>
      <c r="AG125" s="5564"/>
      <c r="AH125" s="5564"/>
      <c r="AI125" s="5565"/>
      <c r="AJ125" s="1751"/>
      <c r="AK125" s="1752"/>
    </row>
    <row r="126" spans="1:37" ht="39.950000000000003" customHeight="1" x14ac:dyDescent="0.2">
      <c r="A126" s="5732" t="s">
        <v>8243</v>
      </c>
      <c r="B126" s="5733"/>
      <c r="C126" s="5569" t="s">
        <v>2842</v>
      </c>
      <c r="D126" s="3372"/>
      <c r="E126" s="3373"/>
      <c r="F126" s="5516"/>
      <c r="G126" s="1723"/>
      <c r="H126" s="1796"/>
      <c r="I126" s="1890"/>
      <c r="J126" s="5569" t="s">
        <v>2842</v>
      </c>
      <c r="K126" s="3372"/>
      <c r="L126" s="3372"/>
      <c r="M126" s="3372"/>
      <c r="N126" s="5570"/>
      <c r="O126" s="1796"/>
      <c r="P126" s="1890"/>
      <c r="Q126" s="5851"/>
      <c r="R126" s="5569" t="s">
        <v>2842</v>
      </c>
      <c r="S126" s="3372"/>
      <c r="T126" s="3372"/>
      <c r="U126" s="5570"/>
      <c r="V126" s="1796"/>
      <c r="W126" s="1890"/>
      <c r="X126" s="5569" t="s">
        <v>2842</v>
      </c>
      <c r="Y126" s="3372"/>
      <c r="Z126" s="3372"/>
      <c r="AA126" s="3372"/>
      <c r="AB126" s="5570"/>
      <c r="AC126" s="1796"/>
      <c r="AD126" s="1890"/>
      <c r="AE126" s="5569" t="s">
        <v>2842</v>
      </c>
      <c r="AF126" s="3372"/>
      <c r="AG126" s="3372"/>
      <c r="AH126" s="3372"/>
      <c r="AI126" s="5570"/>
      <c r="AJ126" s="1751"/>
      <c r="AK126" s="1752"/>
    </row>
    <row r="127" spans="1:37" ht="39.950000000000003" customHeight="1" x14ac:dyDescent="0.2">
      <c r="A127" s="5732" t="s">
        <v>8244</v>
      </c>
      <c r="B127" s="5733"/>
      <c r="C127" s="1727"/>
      <c r="D127" s="77"/>
      <c r="E127" s="50"/>
      <c r="F127" s="5516"/>
      <c r="G127" s="1728"/>
      <c r="H127" s="1796"/>
      <c r="I127" s="1890"/>
      <c r="J127" s="1732"/>
      <c r="K127" s="1897"/>
      <c r="L127" s="1897"/>
      <c r="M127" s="77"/>
      <c r="N127" s="1728"/>
      <c r="O127" s="1796"/>
      <c r="P127" s="1890"/>
      <c r="Q127" s="5851"/>
      <c r="R127" s="1281"/>
      <c r="S127" s="1281"/>
      <c r="T127" s="1281"/>
      <c r="U127" s="1898"/>
      <c r="V127" s="1796"/>
      <c r="W127" s="1890"/>
      <c r="X127" s="1809"/>
      <c r="Y127" s="1810"/>
      <c r="Z127" s="1810"/>
      <c r="AA127" s="1810"/>
      <c r="AB127" s="1811"/>
      <c r="AC127" s="1796"/>
      <c r="AD127" s="1890"/>
      <c r="AE127" s="1809"/>
      <c r="AF127" s="1810"/>
      <c r="AG127" s="1810"/>
      <c r="AH127" s="1810"/>
      <c r="AI127" s="1811"/>
      <c r="AJ127" s="1751"/>
      <c r="AK127" s="1752"/>
    </row>
    <row r="128" spans="1:37" ht="39.950000000000003" customHeight="1" x14ac:dyDescent="0.2">
      <c r="A128" s="5738" t="s">
        <v>8245</v>
      </c>
      <c r="B128" s="5739"/>
      <c r="C128" s="5587" t="s">
        <v>8377</v>
      </c>
      <c r="D128" s="5564"/>
      <c r="E128" s="5591"/>
      <c r="F128" s="5516"/>
      <c r="G128" s="1730"/>
      <c r="H128" s="1796"/>
      <c r="I128" s="1890"/>
      <c r="J128" s="5587" t="s">
        <v>8377</v>
      </c>
      <c r="K128" s="5564"/>
      <c r="L128" s="5564"/>
      <c r="M128" s="5564"/>
      <c r="N128" s="5565"/>
      <c r="O128" s="1796"/>
      <c r="P128" s="1890"/>
      <c r="Q128" s="5851"/>
      <c r="R128" s="5587" t="s">
        <v>8377</v>
      </c>
      <c r="S128" s="5564"/>
      <c r="T128" s="5564"/>
      <c r="U128" s="5565"/>
      <c r="V128" s="1796"/>
      <c r="W128" s="1890"/>
      <c r="X128" s="5587" t="s">
        <v>8377</v>
      </c>
      <c r="Y128" s="5564"/>
      <c r="Z128" s="5564"/>
      <c r="AA128" s="5564"/>
      <c r="AB128" s="5565"/>
      <c r="AC128" s="1796"/>
      <c r="AD128" s="1890"/>
      <c r="AE128" s="5587" t="s">
        <v>8377</v>
      </c>
      <c r="AF128" s="5564"/>
      <c r="AG128" s="5564"/>
      <c r="AH128" s="5564"/>
      <c r="AI128" s="5565"/>
      <c r="AJ128" s="1751"/>
      <c r="AK128" s="1752"/>
    </row>
    <row r="129" spans="1:37" ht="39.950000000000003" customHeight="1" x14ac:dyDescent="0.2">
      <c r="A129" s="5758" t="s">
        <v>8246</v>
      </c>
      <c r="B129" s="5739"/>
      <c r="C129" s="5505" t="s">
        <v>8344</v>
      </c>
      <c r="D129" s="5503"/>
      <c r="E129" s="5989"/>
      <c r="F129" s="5516"/>
      <c r="G129" s="1730"/>
      <c r="H129" s="1796"/>
      <c r="I129" s="1890"/>
      <c r="J129" s="5505" t="s">
        <v>8344</v>
      </c>
      <c r="K129" s="5503"/>
      <c r="L129" s="5503"/>
      <c r="M129" s="5503"/>
      <c r="N129" s="5504"/>
      <c r="O129" s="1796"/>
      <c r="P129" s="1890"/>
      <c r="Q129" s="5851"/>
      <c r="R129" s="5628" t="s">
        <v>8344</v>
      </c>
      <c r="S129" s="5629"/>
      <c r="T129" s="5629"/>
      <c r="U129" s="6031"/>
      <c r="V129" s="1796"/>
      <c r="W129" s="1890"/>
      <c r="X129" s="5505" t="s">
        <v>8344</v>
      </c>
      <c r="Y129" s="5503"/>
      <c r="Z129" s="5503"/>
      <c r="AA129" s="5503"/>
      <c r="AB129" s="5504"/>
      <c r="AC129" s="1796"/>
      <c r="AD129" s="1890"/>
      <c r="AE129" s="5505" t="s">
        <v>8344</v>
      </c>
      <c r="AF129" s="5503"/>
      <c r="AG129" s="5503"/>
      <c r="AH129" s="5503"/>
      <c r="AI129" s="5504"/>
      <c r="AJ129" s="1751"/>
      <c r="AK129" s="1752"/>
    </row>
    <row r="130" spans="1:37" ht="39.950000000000003" customHeight="1" x14ac:dyDescent="0.2">
      <c r="A130" s="5736" t="s">
        <v>8247</v>
      </c>
      <c r="B130" s="5737"/>
      <c r="C130" s="1734"/>
      <c r="D130" s="80"/>
      <c r="E130" s="50"/>
      <c r="F130" s="5516"/>
      <c r="G130" s="1735"/>
      <c r="H130" s="1796"/>
      <c r="I130" s="1890"/>
      <c r="J130" s="1726"/>
      <c r="K130" s="72"/>
      <c r="L130" s="72"/>
      <c r="M130" s="44"/>
      <c r="N130" s="1738"/>
      <c r="O130" s="1796"/>
      <c r="P130" s="1890"/>
      <c r="Q130" s="5851"/>
      <c r="R130" s="72"/>
      <c r="S130" s="72"/>
      <c r="T130" s="72"/>
      <c r="U130" s="1723"/>
      <c r="V130" s="1796"/>
      <c r="W130" s="1890"/>
      <c r="X130" s="1820"/>
      <c r="Y130" s="77"/>
      <c r="Z130" s="77"/>
      <c r="AA130" s="77"/>
      <c r="AB130" s="1728"/>
      <c r="AC130" s="1796"/>
      <c r="AD130" s="1890"/>
      <c r="AE130" s="1734"/>
      <c r="AF130" s="80"/>
      <c r="AG130" s="44"/>
      <c r="AH130" s="44"/>
      <c r="AI130" s="1735"/>
      <c r="AJ130" s="1751"/>
      <c r="AK130" s="1752"/>
    </row>
    <row r="131" spans="1:37" ht="39.950000000000003" customHeight="1" x14ac:dyDescent="0.2">
      <c r="A131" s="5738" t="s">
        <v>8248</v>
      </c>
      <c r="B131" s="5739"/>
      <c r="C131" s="1731"/>
      <c r="D131" s="1821"/>
      <c r="E131" s="50"/>
      <c r="F131" s="5516"/>
      <c r="G131" s="1822"/>
      <c r="H131" s="1796"/>
      <c r="I131" s="1890"/>
      <c r="J131" s="1731"/>
      <c r="K131" s="1821"/>
      <c r="L131" s="1821"/>
      <c r="M131" s="44"/>
      <c r="N131" s="1822"/>
      <c r="O131" s="1796"/>
      <c r="P131" s="1890"/>
      <c r="Q131" s="5851"/>
      <c r="R131" s="1821"/>
      <c r="S131" s="1821"/>
      <c r="T131" s="1821"/>
      <c r="U131" s="1822"/>
      <c r="V131" s="1796"/>
      <c r="W131" s="1890"/>
      <c r="X131" s="1820"/>
      <c r="Y131" s="1821"/>
      <c r="Z131" s="1821"/>
      <c r="AA131" s="1821"/>
      <c r="AB131" s="1822"/>
      <c r="AC131" s="1796"/>
      <c r="AD131" s="1890"/>
      <c r="AE131" s="1731"/>
      <c r="AF131" s="1821"/>
      <c r="AG131" s="44"/>
      <c r="AH131" s="44"/>
      <c r="AI131" s="1822"/>
      <c r="AJ131" s="1751"/>
      <c r="AK131" s="1752"/>
    </row>
    <row r="132" spans="1:37" ht="39.950000000000003" customHeight="1" thickBot="1" x14ac:dyDescent="0.25">
      <c r="A132" s="5736" t="s">
        <v>8249</v>
      </c>
      <c r="B132" s="5737"/>
      <c r="C132" s="1903"/>
      <c r="D132" s="1904"/>
      <c r="E132" s="53"/>
      <c r="F132" s="5517"/>
      <c r="G132" s="1905"/>
      <c r="H132" s="1826"/>
      <c r="I132" s="1902"/>
      <c r="J132" s="1903"/>
      <c r="K132" s="1904"/>
      <c r="L132" s="1904"/>
      <c r="M132" s="1904"/>
      <c r="N132" s="1905"/>
      <c r="O132" s="1826"/>
      <c r="P132" s="1902"/>
      <c r="Q132" s="5852"/>
      <c r="R132" s="1904"/>
      <c r="S132" s="1904"/>
      <c r="T132" s="1904"/>
      <c r="U132" s="1905"/>
      <c r="V132" s="1826"/>
      <c r="W132" s="1902"/>
      <c r="X132" s="1903"/>
      <c r="Y132" s="1904"/>
      <c r="Z132" s="1904"/>
      <c r="AA132" s="1904"/>
      <c r="AB132" s="1905"/>
      <c r="AC132" s="1826"/>
      <c r="AD132" s="1902"/>
      <c r="AE132" s="1903"/>
      <c r="AF132" s="1904"/>
      <c r="AG132" s="1904"/>
      <c r="AH132" s="1904"/>
      <c r="AI132" s="1905"/>
      <c r="AJ132" s="1753"/>
      <c r="AK132" s="1754"/>
    </row>
    <row r="133" spans="1:37" ht="39.950000000000003" customHeight="1" thickBot="1" x14ac:dyDescent="0.25">
      <c r="A133" s="1779">
        <v>1</v>
      </c>
      <c r="B133" s="1779" t="s">
        <v>5497</v>
      </c>
      <c r="C133" s="1906"/>
      <c r="D133" s="1907"/>
      <c r="E133" s="1907"/>
      <c r="F133" s="5588"/>
      <c r="G133" s="1829"/>
      <c r="H133" s="1918"/>
      <c r="I133" s="1919"/>
      <c r="J133" s="1832"/>
      <c r="K133" s="1833"/>
      <c r="L133" s="1833"/>
      <c r="M133" s="1834"/>
      <c r="N133" s="1835"/>
      <c r="O133" s="1876"/>
      <c r="P133" s="1877"/>
      <c r="Q133" s="5535"/>
      <c r="R133" s="1834"/>
      <c r="S133" s="1834"/>
      <c r="T133" s="1907"/>
      <c r="U133" s="1795"/>
      <c r="V133" s="1872"/>
      <c r="W133" s="1845"/>
      <c r="X133" s="1720"/>
      <c r="Y133" s="1721"/>
      <c r="Z133" s="1721"/>
      <c r="AA133" s="1834"/>
      <c r="AB133" s="1835"/>
      <c r="AC133" s="1876"/>
      <c r="AD133" s="1877"/>
      <c r="AE133" s="1838"/>
      <c r="AF133" s="1834"/>
      <c r="AG133" s="1907"/>
      <c r="AH133" s="1907"/>
      <c r="AI133" s="1795"/>
      <c r="AJ133" s="1872"/>
      <c r="AK133" s="1845"/>
    </row>
    <row r="134" spans="1:37" ht="39.950000000000003" customHeight="1" thickBot="1" x14ac:dyDescent="0.25">
      <c r="A134" s="1717">
        <v>2</v>
      </c>
      <c r="B134" s="1718" t="s">
        <v>5497</v>
      </c>
      <c r="C134" s="1801"/>
      <c r="D134" s="1799"/>
      <c r="E134" s="1799"/>
      <c r="F134" s="5589"/>
      <c r="G134" s="1800"/>
      <c r="H134" s="1883"/>
      <c r="I134" s="1851"/>
      <c r="J134" s="1891"/>
      <c r="K134" s="1843"/>
      <c r="L134" s="1842"/>
      <c r="M134" s="1842"/>
      <c r="N134" s="1849"/>
      <c r="O134" s="1883"/>
      <c r="P134" s="1851"/>
      <c r="Q134" s="5536"/>
      <c r="R134" s="1799"/>
      <c r="S134" s="1799"/>
      <c r="T134" s="1799"/>
      <c r="U134" s="1800"/>
      <c r="V134" s="1883"/>
      <c r="W134" s="1851"/>
      <c r="X134" s="1801"/>
      <c r="Y134" s="1799"/>
      <c r="Z134" s="1843"/>
      <c r="AA134" s="1843"/>
      <c r="AB134" s="1844"/>
      <c r="AC134" s="1920"/>
      <c r="AD134" s="1909"/>
      <c r="AE134" s="1891"/>
      <c r="AF134" s="1843"/>
      <c r="AG134" s="1799"/>
      <c r="AH134" s="1842"/>
      <c r="AI134" s="1849"/>
      <c r="AJ134" s="1883"/>
      <c r="AK134" s="1851"/>
    </row>
    <row r="135" spans="1:37" ht="39.950000000000003" customHeight="1" thickBot="1" x14ac:dyDescent="0.25">
      <c r="A135" s="5734" t="s">
        <v>5498</v>
      </c>
      <c r="B135" s="5735"/>
      <c r="C135" s="1801"/>
      <c r="D135" s="1799"/>
      <c r="E135" s="1799"/>
      <c r="F135" s="5589"/>
      <c r="G135" s="1800"/>
      <c r="H135" s="1883"/>
      <c r="I135" s="1851"/>
      <c r="J135" s="1801"/>
      <c r="K135" s="1799"/>
      <c r="L135" s="1821"/>
      <c r="M135" s="1843"/>
      <c r="N135" s="1822"/>
      <c r="O135" s="1883"/>
      <c r="P135" s="1851"/>
      <c r="Q135" s="5536"/>
      <c r="R135" s="1799"/>
      <c r="S135" s="1799"/>
      <c r="T135" s="1853"/>
      <c r="U135" s="1800"/>
      <c r="V135" s="1883"/>
      <c r="W135" s="1851"/>
      <c r="X135" s="1852"/>
      <c r="Y135" s="1821"/>
      <c r="Z135" s="1843"/>
      <c r="AA135" s="1843"/>
      <c r="AB135" s="1800"/>
      <c r="AC135" s="1883"/>
      <c r="AD135" s="1851"/>
      <c r="AE135" s="1801"/>
      <c r="AF135" s="1799"/>
      <c r="AG135" s="1821"/>
      <c r="AH135" s="1821"/>
      <c r="AI135" s="1800"/>
      <c r="AJ135" s="1883"/>
      <c r="AK135" s="1851"/>
    </row>
    <row r="136" spans="1:37" ht="39.950000000000003" customHeight="1" thickBot="1" x14ac:dyDescent="0.25">
      <c r="A136" s="5785" t="s">
        <v>8250</v>
      </c>
      <c r="B136" s="5786"/>
      <c r="C136" s="1854"/>
      <c r="D136" s="1855"/>
      <c r="E136" s="1855"/>
      <c r="F136" s="5590"/>
      <c r="G136" s="1741"/>
      <c r="H136" s="1885"/>
      <c r="I136" s="1868"/>
      <c r="J136" s="1854"/>
      <c r="K136" s="1855"/>
      <c r="L136" s="1855"/>
      <c r="M136" s="1855"/>
      <c r="N136" s="1858"/>
      <c r="O136" s="1921"/>
      <c r="P136" s="1922"/>
      <c r="Q136" s="5537"/>
      <c r="R136" s="1862"/>
      <c r="S136" s="1863"/>
      <c r="T136" s="1863"/>
      <c r="U136" s="1864"/>
      <c r="V136" s="1923"/>
      <c r="W136" s="1924"/>
      <c r="X136" s="1867"/>
      <c r="Y136" s="1863"/>
      <c r="Z136" s="1863"/>
      <c r="AA136" s="1855"/>
      <c r="AB136" s="1884"/>
      <c r="AC136" s="1885"/>
      <c r="AD136" s="1868"/>
      <c r="AE136" s="1854"/>
      <c r="AF136" s="1855"/>
      <c r="AG136" s="1862"/>
      <c r="AH136" s="1862"/>
      <c r="AI136" s="1864"/>
      <c r="AJ136" s="1885"/>
      <c r="AK136" s="1868"/>
    </row>
    <row r="137" spans="1:37" ht="39.950000000000003" customHeight="1" x14ac:dyDescent="0.2">
      <c r="A137" s="5832" t="s">
        <v>5500</v>
      </c>
      <c r="B137" s="5833"/>
      <c r="C137" s="1873"/>
      <c r="D137" s="1907"/>
      <c r="E137" s="1907"/>
      <c r="F137" s="5467"/>
      <c r="G137" s="1795"/>
      <c r="H137" s="1872"/>
      <c r="I137" s="1845"/>
      <c r="J137" s="1873"/>
      <c r="K137" s="1874"/>
      <c r="L137" s="1875"/>
      <c r="M137" s="1874"/>
      <c r="N137" s="1795"/>
      <c r="O137" s="1876"/>
      <c r="P137" s="1877"/>
      <c r="Q137" s="5535"/>
      <c r="R137" s="1834"/>
      <c r="S137" s="1742"/>
      <c r="T137" s="1742"/>
      <c r="U137" s="1795"/>
      <c r="V137" s="1872"/>
      <c r="W137" s="1845"/>
      <c r="X137" s="1906"/>
      <c r="Y137" s="1907"/>
      <c r="Z137" s="1907"/>
      <c r="AA137" s="1907"/>
      <c r="AB137" s="1795"/>
      <c r="AC137" s="1872"/>
      <c r="AD137" s="1845"/>
      <c r="AE137" s="1906"/>
      <c r="AF137" s="1907"/>
      <c r="AG137" s="1907"/>
      <c r="AH137" s="1907"/>
      <c r="AI137" s="1795"/>
      <c r="AJ137" s="1872"/>
      <c r="AK137" s="1845"/>
    </row>
    <row r="138" spans="1:37" ht="39.950000000000003" customHeight="1" x14ac:dyDescent="0.2">
      <c r="A138" s="5834"/>
      <c r="B138" s="5835"/>
      <c r="C138" s="1801"/>
      <c r="D138" s="1799"/>
      <c r="E138" s="1799"/>
      <c r="F138" s="5468"/>
      <c r="G138" s="1800"/>
      <c r="H138" s="1883"/>
      <c r="I138" s="1851"/>
      <c r="J138" s="1801"/>
      <c r="K138" s="1821"/>
      <c r="L138" s="1799"/>
      <c r="M138" s="1799"/>
      <c r="N138" s="1800"/>
      <c r="O138" s="1883"/>
      <c r="P138" s="1851"/>
      <c r="Q138" s="5536"/>
      <c r="R138" s="1799"/>
      <c r="S138" s="1799"/>
      <c r="T138" s="1799"/>
      <c r="U138" s="1800"/>
      <c r="V138" s="1883"/>
      <c r="W138" s="1851"/>
      <c r="X138" s="1801"/>
      <c r="Y138" s="1799"/>
      <c r="Z138" s="1799"/>
      <c r="AA138" s="1799"/>
      <c r="AB138" s="1800"/>
      <c r="AC138" s="1883"/>
      <c r="AD138" s="1851"/>
      <c r="AE138" s="1801"/>
      <c r="AF138" s="1799"/>
      <c r="AG138" s="1799"/>
      <c r="AH138" s="1799"/>
      <c r="AI138" s="1800"/>
      <c r="AJ138" s="1883"/>
      <c r="AK138" s="1851"/>
    </row>
    <row r="139" spans="1:37" ht="39.950000000000003" customHeight="1" thickBot="1" x14ac:dyDescent="0.25">
      <c r="A139" s="5836"/>
      <c r="B139" s="5837"/>
      <c r="C139" s="1854"/>
      <c r="D139" s="1855"/>
      <c r="E139" s="1855"/>
      <c r="F139" s="5469"/>
      <c r="G139" s="1884"/>
      <c r="H139" s="1885"/>
      <c r="I139" s="1868"/>
      <c r="J139" s="1854"/>
      <c r="K139" s="1855"/>
      <c r="L139" s="1855"/>
      <c r="M139" s="1855"/>
      <c r="N139" s="1884"/>
      <c r="O139" s="1885"/>
      <c r="P139" s="1868"/>
      <c r="Q139" s="5537"/>
      <c r="R139" s="1855"/>
      <c r="S139" s="1855"/>
      <c r="T139" s="1855"/>
      <c r="U139" s="1884"/>
      <c r="V139" s="1885"/>
      <c r="W139" s="1868"/>
      <c r="X139" s="1854"/>
      <c r="Y139" s="1855"/>
      <c r="Z139" s="1855"/>
      <c r="AA139" s="1855"/>
      <c r="AB139" s="1884"/>
      <c r="AC139" s="1885"/>
      <c r="AD139" s="1868"/>
      <c r="AE139" s="1854"/>
      <c r="AF139" s="1855"/>
      <c r="AG139" s="1855"/>
      <c r="AH139" s="1855"/>
      <c r="AI139" s="1884"/>
      <c r="AJ139" s="1885"/>
      <c r="AK139" s="1868"/>
    </row>
    <row r="140" spans="1:37" ht="39.950000000000003" customHeight="1" thickBot="1" x14ac:dyDescent="0.25">
      <c r="A140" s="5920"/>
      <c r="B140" s="5920"/>
      <c r="C140" s="1657"/>
      <c r="D140" s="1657"/>
      <c r="E140" s="1657"/>
      <c r="F140" s="1657"/>
      <c r="G140" s="1657"/>
      <c r="H140" s="1928"/>
      <c r="I140" s="1928"/>
      <c r="J140" s="1657"/>
      <c r="K140" s="1657"/>
      <c r="L140" s="1657"/>
      <c r="M140" s="1684"/>
      <c r="N140" s="1684"/>
      <c r="O140" s="1928"/>
      <c r="P140" s="1928"/>
      <c r="Q140" s="1657"/>
      <c r="R140" s="1657"/>
      <c r="S140" s="1657"/>
      <c r="T140" s="1657"/>
      <c r="U140" s="1657"/>
      <c r="V140" s="1928"/>
      <c r="W140" s="1928"/>
      <c r="X140" s="1929"/>
      <c r="Y140" s="1657"/>
      <c r="Z140" s="1657"/>
      <c r="AA140" s="1657"/>
      <c r="AB140" s="1657"/>
      <c r="AC140" s="1928"/>
      <c r="AD140" s="1928"/>
      <c r="AE140" s="1682"/>
      <c r="AF140" s="1682"/>
      <c r="AG140" s="1682"/>
      <c r="AH140" s="1682"/>
      <c r="AI140" s="1682"/>
      <c r="AJ140" s="1660"/>
      <c r="AK140" s="1660"/>
    </row>
    <row r="141" spans="1:37" ht="39.950000000000003" customHeight="1" thickBot="1" x14ac:dyDescent="0.25">
      <c r="A141" s="5764"/>
      <c r="B141" s="5765"/>
      <c r="C141" s="5464" t="s">
        <v>8271</v>
      </c>
      <c r="D141" s="5465"/>
      <c r="E141" s="5465"/>
      <c r="F141" s="5465"/>
      <c r="G141" s="5465"/>
      <c r="H141" s="5465"/>
      <c r="I141" s="5466"/>
      <c r="J141" s="5464" t="s">
        <v>8272</v>
      </c>
      <c r="K141" s="5465"/>
      <c r="L141" s="5465"/>
      <c r="M141" s="5465"/>
      <c r="N141" s="5465"/>
      <c r="O141" s="5465"/>
      <c r="P141" s="5466"/>
      <c r="Q141" s="5464" t="s">
        <v>8273</v>
      </c>
      <c r="R141" s="5465"/>
      <c r="S141" s="5465"/>
      <c r="T141" s="5465"/>
      <c r="U141" s="5465"/>
      <c r="V141" s="5465"/>
      <c r="W141" s="5466"/>
      <c r="X141" s="5464" t="s">
        <v>8274</v>
      </c>
      <c r="Y141" s="5465"/>
      <c r="Z141" s="5465"/>
      <c r="AA141" s="5465"/>
      <c r="AB141" s="5465"/>
      <c r="AC141" s="5465"/>
      <c r="AD141" s="5466"/>
      <c r="AE141" s="5464" t="s">
        <v>8275</v>
      </c>
      <c r="AF141" s="5465"/>
      <c r="AG141" s="5465"/>
      <c r="AH141" s="5465"/>
      <c r="AI141" s="5465"/>
      <c r="AJ141" s="5465"/>
      <c r="AK141" s="5466"/>
    </row>
    <row r="142" spans="1:37" ht="39.950000000000003" customHeight="1" x14ac:dyDescent="0.2">
      <c r="A142" s="5747" t="s">
        <v>1390</v>
      </c>
      <c r="B142" s="5748"/>
      <c r="C142" s="1719">
        <v>6</v>
      </c>
      <c r="D142" s="1675">
        <v>6</v>
      </c>
      <c r="E142" s="1675">
        <v>6</v>
      </c>
      <c r="F142" s="1675">
        <v>6</v>
      </c>
      <c r="G142" s="1676">
        <v>6</v>
      </c>
      <c r="H142" s="1743">
        <v>7</v>
      </c>
      <c r="I142" s="1744">
        <v>7</v>
      </c>
      <c r="J142" s="1674">
        <v>7</v>
      </c>
      <c r="K142" s="1675">
        <v>7</v>
      </c>
      <c r="L142" s="1675">
        <v>7</v>
      </c>
      <c r="M142" s="1675">
        <v>7</v>
      </c>
      <c r="N142" s="1676">
        <v>7</v>
      </c>
      <c r="O142" s="1743">
        <v>7</v>
      </c>
      <c r="P142" s="1744">
        <v>7</v>
      </c>
      <c r="Q142" s="1674">
        <v>7</v>
      </c>
      <c r="R142" s="1675">
        <v>7</v>
      </c>
      <c r="S142" s="1675">
        <v>7</v>
      </c>
      <c r="T142" s="1675">
        <v>7</v>
      </c>
      <c r="U142" s="1676">
        <v>7</v>
      </c>
      <c r="V142" s="1743">
        <v>7</v>
      </c>
      <c r="W142" s="1744">
        <v>7</v>
      </c>
      <c r="X142" s="1674">
        <v>7</v>
      </c>
      <c r="Y142" s="1675">
        <v>7</v>
      </c>
      <c r="Z142" s="1675">
        <v>7</v>
      </c>
      <c r="AA142" s="1675">
        <v>7</v>
      </c>
      <c r="AB142" s="1676">
        <v>7</v>
      </c>
      <c r="AC142" s="1743">
        <v>7</v>
      </c>
      <c r="AD142" s="1744">
        <v>7</v>
      </c>
      <c r="AE142" s="1755">
        <v>7</v>
      </c>
      <c r="AF142" s="1747">
        <v>7</v>
      </c>
      <c r="AG142" s="1747">
        <v>7</v>
      </c>
      <c r="AH142" s="1747">
        <v>7</v>
      </c>
      <c r="AI142" s="1744">
        <v>7</v>
      </c>
      <c r="AJ142" s="1743">
        <v>7</v>
      </c>
      <c r="AK142" s="1744">
        <v>7</v>
      </c>
    </row>
    <row r="143" spans="1:37" ht="39.950000000000003" customHeight="1" thickBot="1" x14ac:dyDescent="0.25">
      <c r="A143" s="5749" t="s">
        <v>1391</v>
      </c>
      <c r="B143" s="5750"/>
      <c r="C143" s="1677">
        <v>26</v>
      </c>
      <c r="D143" s="1672">
        <v>27</v>
      </c>
      <c r="E143" s="1672">
        <v>28</v>
      </c>
      <c r="F143" s="1672">
        <v>29</v>
      </c>
      <c r="G143" s="1673">
        <v>30</v>
      </c>
      <c r="H143" s="1745">
        <v>1</v>
      </c>
      <c r="I143" s="1746">
        <v>2</v>
      </c>
      <c r="J143" s="1772">
        <v>3</v>
      </c>
      <c r="K143" s="1757">
        <v>4</v>
      </c>
      <c r="L143" s="1757">
        <v>5</v>
      </c>
      <c r="M143" s="1757">
        <v>6</v>
      </c>
      <c r="N143" s="1758">
        <v>7</v>
      </c>
      <c r="O143" s="1745">
        <v>8</v>
      </c>
      <c r="P143" s="1746">
        <v>9</v>
      </c>
      <c r="Q143" s="1671">
        <v>10</v>
      </c>
      <c r="R143" s="1672">
        <v>11</v>
      </c>
      <c r="S143" s="1672">
        <v>12</v>
      </c>
      <c r="T143" s="1672">
        <v>13</v>
      </c>
      <c r="U143" s="1673">
        <v>14</v>
      </c>
      <c r="V143" s="1745">
        <v>15</v>
      </c>
      <c r="W143" s="1746">
        <v>16</v>
      </c>
      <c r="X143" s="1772">
        <v>17</v>
      </c>
      <c r="Y143" s="1757">
        <v>18</v>
      </c>
      <c r="Z143" s="1757">
        <v>19</v>
      </c>
      <c r="AA143" s="1757">
        <v>20</v>
      </c>
      <c r="AB143" s="1758">
        <v>21</v>
      </c>
      <c r="AC143" s="2051">
        <v>22</v>
      </c>
      <c r="AD143" s="2052">
        <v>23</v>
      </c>
      <c r="AE143" s="1756">
        <v>24</v>
      </c>
      <c r="AF143" s="1748">
        <v>25</v>
      </c>
      <c r="AG143" s="1748">
        <v>26</v>
      </c>
      <c r="AH143" s="1748">
        <v>27</v>
      </c>
      <c r="AI143" s="1746">
        <v>28</v>
      </c>
      <c r="AJ143" s="1745">
        <v>29</v>
      </c>
      <c r="AK143" s="1746">
        <v>30</v>
      </c>
    </row>
    <row r="144" spans="1:37" ht="39.950000000000003" customHeight="1" x14ac:dyDescent="0.2">
      <c r="A144" s="5745" t="s">
        <v>4459</v>
      </c>
      <c r="B144" s="5919"/>
      <c r="C144" s="5592" t="s">
        <v>5435</v>
      </c>
      <c r="D144" s="5592"/>
      <c r="E144" s="5592"/>
      <c r="F144" s="5592"/>
      <c r="G144" s="5593"/>
      <c r="H144" s="1787"/>
      <c r="I144" s="1887"/>
      <c r="J144" s="5594" t="s">
        <v>8394</v>
      </c>
      <c r="K144" s="5595"/>
      <c r="L144" s="5595"/>
      <c r="M144" s="2068"/>
      <c r="N144" s="2112"/>
      <c r="O144" s="1787"/>
      <c r="P144" s="1887"/>
      <c r="Q144" s="1789"/>
      <c r="R144" s="1790"/>
      <c r="S144" s="1790"/>
      <c r="T144" s="1790"/>
      <c r="U144" s="1886"/>
      <c r="V144" s="1787"/>
      <c r="W144" s="1887"/>
      <c r="X144" s="1789"/>
      <c r="Y144" s="1790"/>
      <c r="Z144" s="1790"/>
      <c r="AA144" s="1790"/>
      <c r="AB144" s="1886"/>
      <c r="AC144" s="1787"/>
      <c r="AD144" s="1788"/>
      <c r="AE144" s="6050" t="s">
        <v>8392</v>
      </c>
      <c r="AF144" s="6051"/>
      <c r="AG144" s="6051"/>
      <c r="AH144" s="6051"/>
      <c r="AI144" s="6052"/>
      <c r="AJ144" s="1762"/>
      <c r="AK144" s="1750"/>
    </row>
    <row r="145" spans="1:37" ht="39.950000000000003" customHeight="1" x14ac:dyDescent="0.2">
      <c r="A145" s="5721" t="s">
        <v>8234</v>
      </c>
      <c r="B145" s="5908"/>
      <c r="C145" s="5585" t="s">
        <v>8391</v>
      </c>
      <c r="D145" s="5585"/>
      <c r="E145" s="5585"/>
      <c r="F145" s="5585"/>
      <c r="G145" s="5586"/>
      <c r="H145" s="1796"/>
      <c r="I145" s="1890"/>
      <c r="J145" s="5873" t="s">
        <v>8396</v>
      </c>
      <c r="K145" s="5874"/>
      <c r="L145" s="2035" t="s">
        <v>8397</v>
      </c>
      <c r="M145" s="1799"/>
      <c r="O145" s="1796"/>
      <c r="P145" s="1890"/>
      <c r="R145" s="1799"/>
      <c r="S145" s="1843"/>
      <c r="T145" s="1843"/>
      <c r="U145" s="1844"/>
      <c r="V145" s="1796"/>
      <c r="W145" s="1890"/>
      <c r="X145" s="1891"/>
      <c r="Y145" s="1843"/>
      <c r="Z145" s="1843"/>
      <c r="AA145" s="72"/>
      <c r="AB145" s="1723"/>
      <c r="AC145" s="1796"/>
      <c r="AD145" s="1797"/>
      <c r="AE145" s="6053"/>
      <c r="AF145" s="6054"/>
      <c r="AG145" s="6054"/>
      <c r="AH145" s="6054"/>
      <c r="AI145" s="6055"/>
      <c r="AJ145" s="1760"/>
      <c r="AK145" s="1752"/>
    </row>
    <row r="146" spans="1:37" ht="39.950000000000003" customHeight="1" x14ac:dyDescent="0.2">
      <c r="A146" s="5719" t="s">
        <v>8235</v>
      </c>
      <c r="B146" s="5853"/>
      <c r="C146" s="2030" t="s">
        <v>8393</v>
      </c>
      <c r="D146" s="2025" t="s">
        <v>8390</v>
      </c>
      <c r="E146" s="5603" t="s">
        <v>8393</v>
      </c>
      <c r="F146" s="5603"/>
      <c r="G146" s="5604"/>
      <c r="H146" s="1796"/>
      <c r="I146" s="1890"/>
      <c r="J146" s="5602" t="s">
        <v>8393</v>
      </c>
      <c r="K146" s="5603"/>
      <c r="L146" s="5603"/>
      <c r="M146" s="5603"/>
      <c r="N146" s="5604"/>
      <c r="O146" s="1796"/>
      <c r="P146" s="1890"/>
      <c r="Q146" s="2049"/>
      <c r="R146" s="3768" t="s">
        <v>8402</v>
      </c>
      <c r="S146" s="5585"/>
      <c r="T146" s="5585"/>
      <c r="U146" s="5586"/>
      <c r="V146" s="1796"/>
      <c r="W146" s="1890"/>
      <c r="X146" s="5961"/>
      <c r="Y146" s="5962"/>
      <c r="Z146" s="3519" t="s">
        <v>8449</v>
      </c>
      <c r="AA146" s="3520"/>
      <c r="AB146" s="5450"/>
      <c r="AC146" s="1796"/>
      <c r="AD146" s="1797"/>
      <c r="AE146" s="6053"/>
      <c r="AF146" s="6054"/>
      <c r="AG146" s="6054"/>
      <c r="AH146" s="6054"/>
      <c r="AI146" s="6055"/>
      <c r="AJ146" s="1760"/>
      <c r="AK146" s="1752"/>
    </row>
    <row r="147" spans="1:37" ht="39.950000000000003" customHeight="1" x14ac:dyDescent="0.2">
      <c r="A147" s="5719" t="s">
        <v>8236</v>
      </c>
      <c r="B147" s="5853"/>
      <c r="C147" s="5585" t="s">
        <v>8391</v>
      </c>
      <c r="D147" s="5585"/>
      <c r="E147" s="5585"/>
      <c r="F147" s="5585"/>
      <c r="G147" s="5586"/>
      <c r="H147" s="1796"/>
      <c r="I147" s="1890"/>
      <c r="J147" s="6033" t="s">
        <v>8391</v>
      </c>
      <c r="K147" s="5585"/>
      <c r="L147" s="5585"/>
      <c r="M147" s="3769"/>
      <c r="N147" s="2037"/>
      <c r="O147" s="1796"/>
      <c r="P147" s="1890"/>
      <c r="Q147" s="2036"/>
      <c r="R147" s="1381"/>
      <c r="S147" s="1381"/>
      <c r="T147" s="1381"/>
      <c r="U147" s="2037"/>
      <c r="V147" s="1796"/>
      <c r="W147" s="1890"/>
      <c r="X147" s="1825"/>
      <c r="Y147" s="1823"/>
      <c r="Z147" s="1893"/>
      <c r="AA147" s="1893"/>
      <c r="AB147" s="1894"/>
      <c r="AC147" s="1796"/>
      <c r="AD147" s="1797"/>
      <c r="AE147" s="6053"/>
      <c r="AF147" s="6054"/>
      <c r="AG147" s="6054"/>
      <c r="AH147" s="6054"/>
      <c r="AI147" s="6055"/>
      <c r="AJ147" s="1760"/>
      <c r="AK147" s="1752"/>
    </row>
    <row r="148" spans="1:37" ht="39.950000000000003" customHeight="1" x14ac:dyDescent="0.2">
      <c r="A148" s="5719" t="s">
        <v>8237</v>
      </c>
      <c r="B148" s="5853"/>
      <c r="C148" s="5979" t="s">
        <v>8386</v>
      </c>
      <c r="D148" s="5979"/>
      <c r="E148" s="5979"/>
      <c r="F148" s="5979"/>
      <c r="G148" s="5980"/>
      <c r="H148" s="1796"/>
      <c r="I148" s="1890"/>
      <c r="J148" s="5875" t="s">
        <v>8400</v>
      </c>
      <c r="K148" s="5452"/>
      <c r="L148" s="5452"/>
      <c r="M148" s="5452"/>
      <c r="N148" s="5453"/>
      <c r="O148" s="1796"/>
      <c r="P148" s="1890"/>
      <c r="Q148" s="5538" t="s">
        <v>8395</v>
      </c>
      <c r="R148" s="5529"/>
      <c r="S148" s="5933" t="s">
        <v>1386</v>
      </c>
      <c r="T148" s="5934"/>
      <c r="U148" s="2038" t="s">
        <v>8401</v>
      </c>
      <c r="V148" s="1796"/>
      <c r="W148" s="1890"/>
      <c r="X148" s="2113" t="s">
        <v>8451</v>
      </c>
      <c r="Y148" s="2025" t="s">
        <v>8383</v>
      </c>
      <c r="Z148" s="2025" t="s">
        <v>8382</v>
      </c>
      <c r="AA148" s="5987" t="s">
        <v>8453</v>
      </c>
      <c r="AB148" s="5988"/>
      <c r="AC148" s="1796"/>
      <c r="AD148" s="1797"/>
      <c r="AE148" s="6053"/>
      <c r="AF148" s="6054"/>
      <c r="AG148" s="6054"/>
      <c r="AH148" s="6054"/>
      <c r="AI148" s="6055"/>
      <c r="AJ148" s="1760"/>
      <c r="AK148" s="1752"/>
    </row>
    <row r="149" spans="1:37" ht="39.950000000000003" customHeight="1" x14ac:dyDescent="0.2">
      <c r="A149" s="5732" t="s">
        <v>8238</v>
      </c>
      <c r="B149" s="5854"/>
      <c r="D149" s="1799"/>
      <c r="E149" s="1799"/>
      <c r="F149" s="1799"/>
      <c r="H149" s="1796"/>
      <c r="I149" s="1890"/>
      <c r="K149" s="1810"/>
      <c r="L149" s="1810"/>
      <c r="M149" s="1810"/>
      <c r="N149" s="1811"/>
      <c r="O149" s="1796"/>
      <c r="P149" s="1890"/>
      <c r="Q149" s="1809"/>
      <c r="R149" s="1810"/>
      <c r="S149" s="1810"/>
      <c r="T149" s="1810"/>
      <c r="U149" s="1811"/>
      <c r="V149" s="1796"/>
      <c r="W149" s="1890"/>
      <c r="X149" s="1812"/>
      <c r="Y149" s="1813"/>
      <c r="Z149" s="1813"/>
      <c r="AA149" s="1813"/>
      <c r="AB149" s="1814"/>
      <c r="AC149" s="1796"/>
      <c r="AD149" s="1797"/>
      <c r="AE149" s="6053"/>
      <c r="AF149" s="6054"/>
      <c r="AG149" s="6054"/>
      <c r="AH149" s="6054"/>
      <c r="AI149" s="6055"/>
      <c r="AJ149" s="1760"/>
      <c r="AK149" s="1752"/>
    </row>
    <row r="150" spans="1:37" ht="39.950000000000003" customHeight="1" x14ac:dyDescent="0.2">
      <c r="A150" s="5732" t="s">
        <v>8239</v>
      </c>
      <c r="B150" s="5854"/>
      <c r="C150" s="5977" t="s">
        <v>8399</v>
      </c>
      <c r="D150" s="5971"/>
      <c r="E150" s="5971"/>
      <c r="F150" s="5971"/>
      <c r="G150" s="5978"/>
      <c r="H150" s="1796"/>
      <c r="I150" s="1890"/>
      <c r="J150" s="5977" t="s">
        <v>8399</v>
      </c>
      <c r="K150" s="5971"/>
      <c r="L150" s="5971"/>
      <c r="M150" s="5567" t="s">
        <v>1386</v>
      </c>
      <c r="N150" s="5568"/>
      <c r="O150" s="1796"/>
      <c r="P150" s="1890"/>
      <c r="Q150" s="2050"/>
      <c r="R150" s="5970" t="s">
        <v>8399</v>
      </c>
      <c r="S150" s="5971"/>
      <c r="T150" s="5949"/>
      <c r="U150" s="5950"/>
      <c r="V150" s="1796"/>
      <c r="W150" s="1890"/>
      <c r="X150" s="5596" t="s">
        <v>8398</v>
      </c>
      <c r="Y150" s="5597"/>
      <c r="Z150" s="5597"/>
      <c r="AA150" s="5597"/>
      <c r="AB150" s="5598"/>
      <c r="AC150" s="1796"/>
      <c r="AD150" s="1797"/>
      <c r="AE150" s="6053"/>
      <c r="AF150" s="6054"/>
      <c r="AG150" s="6054"/>
      <c r="AH150" s="6054"/>
      <c r="AI150" s="6055"/>
      <c r="AJ150" s="1760"/>
      <c r="AK150" s="1752"/>
    </row>
    <row r="151" spans="1:37" ht="39.950000000000003" customHeight="1" x14ac:dyDescent="0.2">
      <c r="A151" s="5732" t="s">
        <v>8240</v>
      </c>
      <c r="B151" s="5854"/>
      <c r="C151" s="3372" t="s">
        <v>2842</v>
      </c>
      <c r="D151" s="3372"/>
      <c r="E151" s="3372"/>
      <c r="F151" s="3372"/>
      <c r="G151" s="5570"/>
      <c r="H151" s="1796"/>
      <c r="I151" s="1890"/>
      <c r="J151" s="5569" t="s">
        <v>2842</v>
      </c>
      <c r="K151" s="3372"/>
      <c r="L151" s="3372"/>
      <c r="M151" s="3372"/>
      <c r="N151" s="5570"/>
      <c r="O151" s="1796"/>
      <c r="P151" s="1890"/>
      <c r="Q151" s="5569" t="s">
        <v>2842</v>
      </c>
      <c r="R151" s="3372"/>
      <c r="S151" s="3372"/>
      <c r="T151" s="3372"/>
      <c r="U151" s="5570"/>
      <c r="V151" s="1796"/>
      <c r="W151" s="1890"/>
      <c r="X151" s="6034" t="s">
        <v>1386</v>
      </c>
      <c r="Y151" s="6035"/>
      <c r="Z151" s="6035"/>
      <c r="AA151" s="6035"/>
      <c r="AB151" s="6036"/>
      <c r="AC151" s="1796"/>
      <c r="AD151" s="1797"/>
      <c r="AE151" s="6053"/>
      <c r="AF151" s="6054"/>
      <c r="AG151" s="6054"/>
      <c r="AH151" s="6054"/>
      <c r="AI151" s="6055"/>
      <c r="AJ151" s="1760"/>
      <c r="AK151" s="1752"/>
    </row>
    <row r="152" spans="1:37" ht="39.950000000000003" customHeight="1" x14ac:dyDescent="0.2">
      <c r="A152" s="5809" t="s">
        <v>8241</v>
      </c>
      <c r="B152" s="5869"/>
      <c r="C152" s="5440" t="s">
        <v>8373</v>
      </c>
      <c r="D152" s="5440"/>
      <c r="E152" s="5440"/>
      <c r="F152" s="5440"/>
      <c r="G152" s="5490"/>
      <c r="H152" s="1796"/>
      <c r="I152" s="1890"/>
      <c r="J152" s="5439" t="s">
        <v>8373</v>
      </c>
      <c r="K152" s="5440"/>
      <c r="L152" s="5440"/>
      <c r="M152" s="5440"/>
      <c r="N152" s="5490"/>
      <c r="O152" s="1796"/>
      <c r="P152" s="1890"/>
      <c r="Q152" s="5439" t="s">
        <v>8373</v>
      </c>
      <c r="R152" s="5440"/>
      <c r="S152" s="5440"/>
      <c r="T152" s="5440"/>
      <c r="U152" s="5490"/>
      <c r="V152" s="1796"/>
      <c r="W152" s="1890"/>
      <c r="X152" s="5439" t="s">
        <v>8373</v>
      </c>
      <c r="Y152" s="5440"/>
      <c r="Z152" s="5440"/>
      <c r="AA152" s="5440"/>
      <c r="AB152" s="5490"/>
      <c r="AC152" s="1796"/>
      <c r="AD152" s="1797"/>
      <c r="AE152" s="6053"/>
      <c r="AF152" s="6054"/>
      <c r="AG152" s="6054"/>
      <c r="AH152" s="6054"/>
      <c r="AI152" s="6055"/>
      <c r="AJ152" s="1760"/>
      <c r="AK152" s="1752"/>
    </row>
    <row r="153" spans="1:37" ht="39.950000000000003" customHeight="1" x14ac:dyDescent="0.2">
      <c r="A153" s="5732" t="s">
        <v>8242</v>
      </c>
      <c r="B153" s="5854"/>
      <c r="C153" s="5564" t="s">
        <v>8377</v>
      </c>
      <c r="D153" s="5564"/>
      <c r="E153" s="5564"/>
      <c r="F153" s="5564"/>
      <c r="G153" s="5565"/>
      <c r="H153" s="1796"/>
      <c r="I153" s="1890"/>
      <c r="J153" s="5865"/>
      <c r="K153" s="5866"/>
      <c r="L153" s="77"/>
      <c r="M153" s="44"/>
      <c r="N153" s="1819"/>
      <c r="O153" s="1796"/>
      <c r="P153" s="1890"/>
      <c r="Q153" s="1726"/>
      <c r="R153" s="72"/>
      <c r="S153" s="72"/>
      <c r="T153" s="72"/>
      <c r="U153" s="1723"/>
      <c r="V153" s="1796"/>
      <c r="W153" s="1890"/>
      <c r="X153" s="1809"/>
      <c r="Y153" s="1810"/>
      <c r="Z153" s="1810"/>
      <c r="AA153" s="1810"/>
      <c r="AB153" s="1811"/>
      <c r="AC153" s="1796"/>
      <c r="AD153" s="1797"/>
      <c r="AE153" s="6053"/>
      <c r="AF153" s="6054"/>
      <c r="AG153" s="6054"/>
      <c r="AH153" s="6054"/>
      <c r="AI153" s="6055"/>
      <c r="AJ153" s="1760"/>
      <c r="AK153" s="1752"/>
    </row>
    <row r="154" spans="1:37" ht="39.950000000000003" customHeight="1" x14ac:dyDescent="0.2">
      <c r="A154" s="5732" t="s">
        <v>8243</v>
      </c>
      <c r="B154" s="5854"/>
      <c r="C154" s="3372" t="s">
        <v>2842</v>
      </c>
      <c r="D154" s="3372"/>
      <c r="E154" s="3372"/>
      <c r="F154" s="3372"/>
      <c r="G154" s="5570"/>
      <c r="H154" s="1796"/>
      <c r="I154" s="1890"/>
      <c r="J154" s="5569" t="s">
        <v>2842</v>
      </c>
      <c r="K154" s="3372"/>
      <c r="L154" s="3372"/>
      <c r="M154" s="3372"/>
      <c r="N154" s="5570"/>
      <c r="O154" s="1796"/>
      <c r="P154" s="1890"/>
      <c r="Q154" s="6034" t="s">
        <v>1386</v>
      </c>
      <c r="R154" s="6035"/>
      <c r="S154" s="6035"/>
      <c r="T154" s="6035"/>
      <c r="U154" s="6036"/>
      <c r="V154" s="1796"/>
      <c r="W154" s="1890"/>
      <c r="X154" s="6034" t="s">
        <v>1386</v>
      </c>
      <c r="Y154" s="6035"/>
      <c r="Z154" s="6035"/>
      <c r="AA154" s="6035"/>
      <c r="AB154" s="6036"/>
      <c r="AC154" s="1796"/>
      <c r="AD154" s="1797"/>
      <c r="AE154" s="6053"/>
      <c r="AF154" s="6054"/>
      <c r="AG154" s="6054"/>
      <c r="AH154" s="6054"/>
      <c r="AI154" s="6055"/>
      <c r="AJ154" s="1760"/>
      <c r="AK154" s="1752"/>
    </row>
    <row r="155" spans="1:37" ht="39.950000000000003" customHeight="1" x14ac:dyDescent="0.2">
      <c r="A155" s="5732" t="s">
        <v>8244</v>
      </c>
      <c r="B155" s="5854"/>
      <c r="C155" s="67"/>
      <c r="D155" s="77"/>
      <c r="E155" s="50"/>
      <c r="F155" s="77"/>
      <c r="G155" s="1728"/>
      <c r="H155" s="1796"/>
      <c r="I155" s="1890"/>
      <c r="J155" s="1732"/>
      <c r="K155" s="1897"/>
      <c r="L155" s="1897"/>
      <c r="M155" s="77"/>
      <c r="N155" s="1728"/>
      <c r="O155" s="1796"/>
      <c r="P155" s="1890"/>
      <c r="Q155" s="1732"/>
      <c r="R155" s="1281"/>
      <c r="S155" s="1281"/>
      <c r="T155" s="1281"/>
      <c r="U155" s="1898"/>
      <c r="V155" s="1796"/>
      <c r="W155" s="1890"/>
      <c r="X155" s="1809"/>
      <c r="Y155" s="1810"/>
      <c r="Z155" s="1810"/>
      <c r="AA155" s="1810"/>
      <c r="AB155" s="1811"/>
      <c r="AC155" s="1796"/>
      <c r="AD155" s="1797"/>
      <c r="AE155" s="6053"/>
      <c r="AF155" s="6054"/>
      <c r="AG155" s="6054"/>
      <c r="AH155" s="6054"/>
      <c r="AI155" s="6055"/>
      <c r="AJ155" s="1760"/>
      <c r="AK155" s="1752"/>
    </row>
    <row r="156" spans="1:37" ht="39.950000000000003" customHeight="1" x14ac:dyDescent="0.2">
      <c r="A156" s="5738" t="s">
        <v>8245</v>
      </c>
      <c r="B156" s="5867"/>
      <c r="C156" s="5564" t="s">
        <v>8377</v>
      </c>
      <c r="D156" s="5564"/>
      <c r="E156" s="5564"/>
      <c r="F156" s="5564"/>
      <c r="G156" s="5565"/>
      <c r="H156" s="1796"/>
      <c r="I156" s="1890"/>
      <c r="J156" s="2031"/>
      <c r="K156" s="37"/>
      <c r="L156" s="37"/>
      <c r="M156" s="44"/>
      <c r="N156" s="1730"/>
      <c r="O156" s="1796"/>
      <c r="P156" s="1890"/>
      <c r="Q156" s="1729"/>
      <c r="R156" s="37"/>
      <c r="S156" s="37"/>
      <c r="T156" s="37"/>
      <c r="U156" s="1730"/>
      <c r="V156" s="1796"/>
      <c r="W156" s="1890"/>
      <c r="X156" s="1820"/>
      <c r="Y156" s="37"/>
      <c r="Z156" s="37"/>
      <c r="AA156" s="37"/>
      <c r="AB156" s="1730"/>
      <c r="AC156" s="1796"/>
      <c r="AD156" s="1797"/>
      <c r="AE156" s="6053"/>
      <c r="AF156" s="6054"/>
      <c r="AG156" s="6054"/>
      <c r="AH156" s="6054"/>
      <c r="AI156" s="6055"/>
      <c r="AJ156" s="1760"/>
      <c r="AK156" s="1752"/>
    </row>
    <row r="157" spans="1:37" ht="39.950000000000003" customHeight="1" x14ac:dyDescent="0.2">
      <c r="A157" s="5758" t="s">
        <v>8246</v>
      </c>
      <c r="B157" s="5867"/>
      <c r="C157" s="5503" t="s">
        <v>8344</v>
      </c>
      <c r="D157" s="5503"/>
      <c r="E157" s="5503"/>
      <c r="F157" s="5503"/>
      <c r="G157" s="5504"/>
      <c r="H157" s="1796"/>
      <c r="I157" s="1890"/>
      <c r="J157" s="5505" t="s">
        <v>8344</v>
      </c>
      <c r="K157" s="5503"/>
      <c r="L157" s="5503"/>
      <c r="M157" s="5503"/>
      <c r="N157" s="5504"/>
      <c r="O157" s="1796"/>
      <c r="P157" s="1890"/>
      <c r="Q157" s="5505" t="s">
        <v>8344</v>
      </c>
      <c r="R157" s="5503"/>
      <c r="S157" s="5503"/>
      <c r="T157" s="5503"/>
      <c r="U157" s="5504"/>
      <c r="V157" s="1796"/>
      <c r="W157" s="1890"/>
      <c r="X157" s="2114"/>
      <c r="Y157" s="5497" t="s">
        <v>1386</v>
      </c>
      <c r="Z157" s="5497"/>
      <c r="AA157" s="5497"/>
      <c r="AB157" s="5498"/>
      <c r="AC157" s="1796"/>
      <c r="AD157" s="1797"/>
      <c r="AE157" s="6053"/>
      <c r="AF157" s="6054"/>
      <c r="AG157" s="6054"/>
      <c r="AH157" s="6054"/>
      <c r="AI157" s="6055"/>
      <c r="AJ157" s="1760"/>
      <c r="AK157" s="1752"/>
    </row>
    <row r="158" spans="1:37" ht="39.950000000000003" customHeight="1" x14ac:dyDescent="0.2">
      <c r="A158" s="5736" t="s">
        <v>8247</v>
      </c>
      <c r="B158" s="5868"/>
      <c r="C158" s="1270"/>
      <c r="D158" s="80"/>
      <c r="E158" s="50"/>
      <c r="F158" s="80"/>
      <c r="G158" s="1735"/>
      <c r="H158" s="1796"/>
      <c r="I158" s="1890"/>
      <c r="J158" s="1726"/>
      <c r="K158" s="72"/>
      <c r="L158" s="72"/>
      <c r="M158" s="44"/>
      <c r="N158" s="1738"/>
      <c r="O158" s="1796"/>
      <c r="P158" s="1890"/>
      <c r="Q158" s="1726"/>
      <c r="R158" s="72"/>
      <c r="S158" s="72"/>
      <c r="T158" s="72"/>
      <c r="U158" s="1723"/>
      <c r="V158" s="1796"/>
      <c r="W158" s="1890"/>
      <c r="X158" s="1820"/>
      <c r="Y158" s="77"/>
      <c r="Z158" s="77"/>
      <c r="AA158" s="77"/>
      <c r="AB158" s="1728"/>
      <c r="AC158" s="1796"/>
      <c r="AD158" s="1797"/>
      <c r="AE158" s="6053"/>
      <c r="AF158" s="6054"/>
      <c r="AG158" s="6054"/>
      <c r="AH158" s="6054"/>
      <c r="AI158" s="6055"/>
      <c r="AJ158" s="1760"/>
      <c r="AK158" s="1752"/>
    </row>
    <row r="159" spans="1:37" ht="39.950000000000003" customHeight="1" x14ac:dyDescent="0.2">
      <c r="A159" s="5738" t="s">
        <v>8248</v>
      </c>
      <c r="B159" s="5867"/>
      <c r="C159" s="40"/>
      <c r="D159" s="1821"/>
      <c r="E159" s="50"/>
      <c r="F159" s="1821"/>
      <c r="G159" s="1822"/>
      <c r="H159" s="1796"/>
      <c r="I159" s="1890"/>
      <c r="J159" s="1731"/>
      <c r="K159" s="1821"/>
      <c r="L159" s="1821"/>
      <c r="M159" s="44"/>
      <c r="N159" s="1822"/>
      <c r="O159" s="1796"/>
      <c r="P159" s="1890"/>
      <c r="Q159" s="1731"/>
      <c r="R159" s="1821"/>
      <c r="S159" s="1821"/>
      <c r="T159" s="1821"/>
      <c r="U159" s="1822"/>
      <c r="V159" s="1796"/>
      <c r="W159" s="1890"/>
      <c r="X159" s="1820"/>
      <c r="Y159" s="1821"/>
      <c r="Z159" s="1821"/>
      <c r="AA159" s="1821"/>
      <c r="AB159" s="1822"/>
      <c r="AC159" s="1796"/>
      <c r="AD159" s="1797"/>
      <c r="AE159" s="6053"/>
      <c r="AF159" s="6054"/>
      <c r="AG159" s="6054"/>
      <c r="AH159" s="6054"/>
      <c r="AI159" s="6055"/>
      <c r="AJ159" s="1760"/>
      <c r="AK159" s="1752"/>
    </row>
    <row r="160" spans="1:37" ht="39.950000000000003" customHeight="1" thickBot="1" x14ac:dyDescent="0.25">
      <c r="A160" s="5814" t="s">
        <v>8249</v>
      </c>
      <c r="B160" s="5918"/>
      <c r="C160" s="2032"/>
      <c r="D160" s="1904"/>
      <c r="E160" s="53"/>
      <c r="F160" s="1904"/>
      <c r="G160" s="1905"/>
      <c r="H160" s="1826"/>
      <c r="I160" s="1902"/>
      <c r="J160" s="1903"/>
      <c r="K160" s="1904"/>
      <c r="L160" s="1904"/>
      <c r="M160" s="1904"/>
      <c r="N160" s="1905"/>
      <c r="O160" s="1826"/>
      <c r="P160" s="1902"/>
      <c r="Q160" s="1903"/>
      <c r="R160" s="1904"/>
      <c r="S160" s="1904"/>
      <c r="T160" s="1904"/>
      <c r="U160" s="1905"/>
      <c r="V160" s="1826"/>
      <c r="W160" s="1902"/>
      <c r="X160" s="1903"/>
      <c r="Y160" s="1904"/>
      <c r="Z160" s="1904"/>
      <c r="AA160" s="1904"/>
      <c r="AB160" s="1905"/>
      <c r="AC160" s="1826"/>
      <c r="AD160" s="1827"/>
      <c r="AE160" s="6056"/>
      <c r="AF160" s="6057"/>
      <c r="AG160" s="6057"/>
      <c r="AH160" s="6057"/>
      <c r="AI160" s="6058"/>
      <c r="AJ160" s="1763"/>
      <c r="AK160" s="1754"/>
    </row>
    <row r="161" spans="1:37" ht="39.950000000000003" customHeight="1" thickBot="1" x14ac:dyDescent="0.25">
      <c r="A161" s="1779">
        <v>1</v>
      </c>
      <c r="B161" s="1779" t="s">
        <v>5497</v>
      </c>
      <c r="C161" s="1906"/>
      <c r="D161" s="1907"/>
      <c r="E161" s="1907"/>
      <c r="F161" s="1917"/>
      <c r="G161" s="1829"/>
      <c r="H161" s="1918"/>
      <c r="I161" s="1919"/>
      <c r="J161" s="1832"/>
      <c r="K161" s="1833"/>
      <c r="L161" s="1833"/>
      <c r="M161" s="1834"/>
      <c r="N161" s="1835"/>
      <c r="O161" s="1876"/>
      <c r="P161" s="1877"/>
      <c r="Q161" s="1838"/>
      <c r="R161" s="1834"/>
      <c r="S161" s="1834"/>
      <c r="T161" s="1907"/>
      <c r="U161" s="1795"/>
      <c r="V161" s="1872"/>
      <c r="W161" s="1845"/>
      <c r="X161" s="1720"/>
      <c r="Y161" s="1721"/>
      <c r="Z161" s="1721"/>
      <c r="AA161" s="1834"/>
      <c r="AB161" s="1835"/>
      <c r="AC161" s="1876"/>
      <c r="AD161" s="1877"/>
      <c r="AE161" s="5551"/>
      <c r="AF161" s="5552"/>
      <c r="AG161" s="5552"/>
      <c r="AH161" s="5552"/>
      <c r="AI161" s="5553"/>
      <c r="AJ161" s="1872"/>
      <c r="AK161" s="1845"/>
    </row>
    <row r="162" spans="1:37" ht="39.950000000000003" customHeight="1" thickBot="1" x14ac:dyDescent="0.25">
      <c r="A162" s="1717">
        <v>2</v>
      </c>
      <c r="B162" s="1718" t="s">
        <v>5497</v>
      </c>
      <c r="C162" s="1801"/>
      <c r="D162" s="1799"/>
      <c r="E162" s="1799"/>
      <c r="F162" s="1799"/>
      <c r="G162" s="1800"/>
      <c r="H162" s="1883"/>
      <c r="I162" s="1851"/>
      <c r="J162" s="1891"/>
      <c r="K162" s="1843"/>
      <c r="L162" s="1842"/>
      <c r="M162" s="1842"/>
      <c r="N162" s="1849"/>
      <c r="O162" s="1883"/>
      <c r="P162" s="1851"/>
      <c r="Q162" s="1801"/>
      <c r="R162" s="1799"/>
      <c r="S162" s="1799"/>
      <c r="T162" s="1799"/>
      <c r="U162" s="1800"/>
      <c r="V162" s="1883"/>
      <c r="W162" s="1851"/>
      <c r="X162" s="1801"/>
      <c r="Y162" s="1799"/>
      <c r="Z162" s="1843"/>
      <c r="AA162" s="1843"/>
      <c r="AB162" s="1844"/>
      <c r="AC162" s="1920"/>
      <c r="AD162" s="1909"/>
      <c r="AE162" s="5554"/>
      <c r="AF162" s="5555"/>
      <c r="AG162" s="5555"/>
      <c r="AH162" s="5555"/>
      <c r="AI162" s="5556"/>
      <c r="AJ162" s="1883"/>
      <c r="AK162" s="1851"/>
    </row>
    <row r="163" spans="1:37" ht="39.950000000000003" customHeight="1" thickBot="1" x14ac:dyDescent="0.25">
      <c r="A163" s="5734" t="s">
        <v>5498</v>
      </c>
      <c r="B163" s="5735"/>
      <c r="C163" s="1801"/>
      <c r="D163" s="1799"/>
      <c r="E163" s="1799"/>
      <c r="F163" s="1799"/>
      <c r="G163" s="1800"/>
      <c r="H163" s="1883"/>
      <c r="I163" s="1851"/>
      <c r="J163" s="1801"/>
      <c r="K163" s="1799"/>
      <c r="L163" s="1821"/>
      <c r="M163" s="1843"/>
      <c r="N163" s="1822"/>
      <c r="O163" s="1883"/>
      <c r="P163" s="1851"/>
      <c r="Q163" s="1852"/>
      <c r="R163" s="1799"/>
      <c r="S163" s="1799"/>
      <c r="T163" s="1853"/>
      <c r="U163" s="1800"/>
      <c r="V163" s="1883"/>
      <c r="W163" s="1851"/>
      <c r="X163" s="1852"/>
      <c r="Y163" s="1821"/>
      <c r="Z163" s="1843"/>
      <c r="AA163" s="1843"/>
      <c r="AB163" s="1800"/>
      <c r="AC163" s="1883"/>
      <c r="AD163" s="1851"/>
      <c r="AE163" s="5554"/>
      <c r="AF163" s="5555"/>
      <c r="AG163" s="5555"/>
      <c r="AH163" s="5555"/>
      <c r="AI163" s="5556"/>
      <c r="AJ163" s="1883"/>
      <c r="AK163" s="1851"/>
    </row>
    <row r="164" spans="1:37" ht="39.950000000000003" customHeight="1" thickBot="1" x14ac:dyDescent="0.25">
      <c r="A164" s="5785" t="s">
        <v>8250</v>
      </c>
      <c r="B164" s="5786"/>
      <c r="C164" s="1854"/>
      <c r="D164" s="1855"/>
      <c r="E164" s="1855"/>
      <c r="F164" s="1740"/>
      <c r="G164" s="1741"/>
      <c r="H164" s="1885"/>
      <c r="I164" s="1868"/>
      <c r="J164" s="1854"/>
      <c r="K164" s="1855"/>
      <c r="L164" s="1855"/>
      <c r="M164" s="1855"/>
      <c r="N164" s="1858"/>
      <c r="O164" s="1921"/>
      <c r="P164" s="1922"/>
      <c r="Q164" s="1861"/>
      <c r="R164" s="1862"/>
      <c r="S164" s="1863"/>
      <c r="T164" s="1863"/>
      <c r="U164" s="1864"/>
      <c r="V164" s="1923"/>
      <c r="W164" s="1924"/>
      <c r="X164" s="1867"/>
      <c r="Y164" s="1863"/>
      <c r="Z164" s="1863"/>
      <c r="AA164" s="1855"/>
      <c r="AB164" s="1884"/>
      <c r="AC164" s="1885"/>
      <c r="AD164" s="1868"/>
      <c r="AE164" s="5557"/>
      <c r="AF164" s="5558"/>
      <c r="AG164" s="5558"/>
      <c r="AH164" s="5558"/>
      <c r="AI164" s="5559"/>
      <c r="AJ164" s="1885"/>
      <c r="AK164" s="1868"/>
    </row>
    <row r="165" spans="1:37" ht="39.950000000000003" customHeight="1" x14ac:dyDescent="0.2">
      <c r="A165" s="5832" t="s">
        <v>5500</v>
      </c>
      <c r="B165" s="5833"/>
      <c r="C165" s="1873"/>
      <c r="D165" s="1907"/>
      <c r="E165" s="1907"/>
      <c r="F165" s="1907"/>
      <c r="G165" s="1795"/>
      <c r="H165" s="1872"/>
      <c r="I165" s="1845"/>
      <c r="J165" s="1873"/>
      <c r="K165" s="1874"/>
      <c r="L165" s="1875"/>
      <c r="M165" s="1874"/>
      <c r="N165" s="1795"/>
      <c r="O165" s="1876"/>
      <c r="P165" s="1877"/>
      <c r="Q165" s="1838"/>
      <c r="R165" s="1834"/>
      <c r="S165" s="1742"/>
      <c r="T165" s="1742"/>
      <c r="U165" s="1795"/>
      <c r="V165" s="1872"/>
      <c r="W165" s="1845"/>
      <c r="X165" s="1906"/>
      <c r="Y165" s="1907"/>
      <c r="Z165" s="1907"/>
      <c r="AA165" s="1907"/>
      <c r="AB165" s="1795"/>
      <c r="AC165" s="1872"/>
      <c r="AD165" s="1845"/>
      <c r="AE165" s="5935"/>
      <c r="AF165" s="5936"/>
      <c r="AG165" s="5936"/>
      <c r="AH165" s="5936"/>
      <c r="AI165" s="5937"/>
      <c r="AJ165" s="1872"/>
      <c r="AK165" s="1845"/>
    </row>
    <row r="166" spans="1:37" ht="39.950000000000003" customHeight="1" x14ac:dyDescent="0.2">
      <c r="A166" s="5834"/>
      <c r="B166" s="5835"/>
      <c r="C166" s="1801"/>
      <c r="D166" s="1799"/>
      <c r="E166" s="1799"/>
      <c r="F166" s="1799"/>
      <c r="G166" s="1800"/>
      <c r="H166" s="1883"/>
      <c r="I166" s="1851"/>
      <c r="J166" s="1801"/>
      <c r="K166" s="1821"/>
      <c r="L166" s="1799"/>
      <c r="M166" s="1799"/>
      <c r="N166" s="1800"/>
      <c r="O166" s="1883"/>
      <c r="P166" s="1851"/>
      <c r="Q166" s="1801"/>
      <c r="R166" s="1799"/>
      <c r="S166" s="1799"/>
      <c r="T166" s="1799"/>
      <c r="U166" s="1800"/>
      <c r="V166" s="1883"/>
      <c r="W166" s="1851"/>
      <c r="X166" s="1801"/>
      <c r="Y166" s="1799"/>
      <c r="Z166" s="1799"/>
      <c r="AA166" s="1799"/>
      <c r="AB166" s="1800"/>
      <c r="AC166" s="1883"/>
      <c r="AD166" s="1851"/>
      <c r="AE166" s="5938"/>
      <c r="AF166" s="5939"/>
      <c r="AG166" s="5939"/>
      <c r="AH166" s="5939"/>
      <c r="AI166" s="5940"/>
      <c r="AJ166" s="1883"/>
      <c r="AK166" s="1851"/>
    </row>
    <row r="167" spans="1:37" ht="39.950000000000003" customHeight="1" thickBot="1" x14ac:dyDescent="0.25">
      <c r="A167" s="5836"/>
      <c r="B167" s="5837"/>
      <c r="C167" s="1854"/>
      <c r="D167" s="1855"/>
      <c r="E167" s="1855"/>
      <c r="F167" s="1855"/>
      <c r="G167" s="1884"/>
      <c r="H167" s="1885"/>
      <c r="I167" s="1868"/>
      <c r="J167" s="1854"/>
      <c r="K167" s="1855"/>
      <c r="L167" s="1855"/>
      <c r="M167" s="1855"/>
      <c r="N167" s="1884"/>
      <c r="O167" s="1885"/>
      <c r="P167" s="1868"/>
      <c r="Q167" s="1854"/>
      <c r="R167" s="1855"/>
      <c r="S167" s="1855"/>
      <c r="T167" s="1855"/>
      <c r="U167" s="1884"/>
      <c r="V167" s="1885"/>
      <c r="W167" s="1868"/>
      <c r="X167" s="1854"/>
      <c r="Y167" s="1855"/>
      <c r="Z167" s="1855"/>
      <c r="AA167" s="1855"/>
      <c r="AB167" s="1884"/>
      <c r="AC167" s="1885"/>
      <c r="AD167" s="1868"/>
      <c r="AE167" s="5941"/>
      <c r="AF167" s="5942"/>
      <c r="AG167" s="5942"/>
      <c r="AH167" s="5942"/>
      <c r="AI167" s="5943"/>
      <c r="AJ167" s="1885"/>
      <c r="AK167" s="1868"/>
    </row>
    <row r="168" spans="1:37" ht="39.950000000000003" customHeight="1" thickBot="1" x14ac:dyDescent="0.25">
      <c r="A168" s="5491"/>
      <c r="B168" s="5491"/>
      <c r="C168" s="1682"/>
      <c r="D168" s="1682"/>
      <c r="E168" s="1682"/>
      <c r="F168" s="1682"/>
      <c r="G168" s="1682"/>
      <c r="H168" s="1928"/>
      <c r="I168" s="1928"/>
      <c r="J168" s="1682"/>
      <c r="K168" s="1682"/>
      <c r="L168" s="1682"/>
      <c r="M168" s="1682"/>
      <c r="N168" s="1682"/>
      <c r="O168" s="1928"/>
      <c r="P168" s="1928"/>
      <c r="Q168" s="1682"/>
      <c r="R168" s="1682"/>
      <c r="S168" s="1682"/>
      <c r="T168" s="1682"/>
      <c r="U168" s="1682"/>
      <c r="V168" s="1928"/>
      <c r="W168" s="1928"/>
      <c r="X168" s="1682"/>
      <c r="Y168" s="1682"/>
      <c r="Z168" s="1682"/>
      <c r="AA168" s="1682"/>
      <c r="AB168" s="1682"/>
      <c r="AC168" s="1928"/>
      <c r="AD168" s="1928"/>
      <c r="AE168" s="1682"/>
      <c r="AF168" s="1682"/>
      <c r="AG168" s="1682"/>
      <c r="AH168" s="1682"/>
      <c r="AI168" s="1682"/>
      <c r="AJ168" s="1660"/>
      <c r="AK168" s="1660"/>
    </row>
    <row r="169" spans="1:37" ht="39.950000000000003" customHeight="1" thickBot="1" x14ac:dyDescent="0.25">
      <c r="A169" s="5764"/>
      <c r="B169" s="5765"/>
      <c r="C169" s="5464" t="s">
        <v>8276</v>
      </c>
      <c r="D169" s="5465"/>
      <c r="E169" s="5465"/>
      <c r="F169" s="5465"/>
      <c r="G169" s="5465"/>
      <c r="H169" s="5465"/>
      <c r="I169" s="5466"/>
      <c r="J169" s="5464" t="s">
        <v>8277</v>
      </c>
      <c r="K169" s="5465"/>
      <c r="L169" s="5465"/>
      <c r="M169" s="5465"/>
      <c r="N169" s="5465"/>
      <c r="O169" s="5465"/>
      <c r="P169" s="5466"/>
      <c r="Q169" s="5464" t="s">
        <v>8278</v>
      </c>
      <c r="R169" s="5465"/>
      <c r="S169" s="5465"/>
      <c r="T169" s="5465"/>
      <c r="U169" s="5465"/>
      <c r="V169" s="5465"/>
      <c r="W169" s="5466"/>
      <c r="X169" s="5464" t="s">
        <v>8279</v>
      </c>
      <c r="Y169" s="5465"/>
      <c r="Z169" s="5465"/>
      <c r="AA169" s="5465"/>
      <c r="AB169" s="5465"/>
      <c r="AC169" s="5465"/>
      <c r="AD169" s="5466"/>
      <c r="AE169" s="5464" t="s">
        <v>8280</v>
      </c>
      <c r="AF169" s="5465"/>
      <c r="AG169" s="5465"/>
      <c r="AH169" s="5465"/>
      <c r="AI169" s="5465"/>
      <c r="AJ169" s="5465"/>
      <c r="AK169" s="5466"/>
    </row>
    <row r="170" spans="1:37" ht="39.950000000000003" customHeight="1" x14ac:dyDescent="0.2">
      <c r="A170" s="5747" t="s">
        <v>1390</v>
      </c>
      <c r="B170" s="5748"/>
      <c r="C170" s="1755">
        <v>7</v>
      </c>
      <c r="D170" s="1747">
        <v>8</v>
      </c>
      <c r="E170" s="1747">
        <v>8</v>
      </c>
      <c r="F170" s="1747">
        <v>8</v>
      </c>
      <c r="G170" s="1744">
        <v>8</v>
      </c>
      <c r="H170" s="1743">
        <v>8</v>
      </c>
      <c r="I170" s="1744">
        <v>8</v>
      </c>
      <c r="J170" s="1674">
        <v>8</v>
      </c>
      <c r="K170" s="1675">
        <v>8</v>
      </c>
      <c r="L170" s="1675">
        <v>8</v>
      </c>
      <c r="M170" s="1675">
        <v>8</v>
      </c>
      <c r="N170" s="1676">
        <v>8</v>
      </c>
      <c r="O170" s="1743">
        <v>8</v>
      </c>
      <c r="P170" s="1744">
        <v>8</v>
      </c>
      <c r="Q170" s="1674">
        <v>8</v>
      </c>
      <c r="R170" s="1675">
        <v>8</v>
      </c>
      <c r="S170" s="1675">
        <v>8</v>
      </c>
      <c r="T170" s="1675">
        <v>8</v>
      </c>
      <c r="U170" s="1676">
        <v>8</v>
      </c>
      <c r="V170" s="1743">
        <v>8</v>
      </c>
      <c r="W170" s="1744">
        <v>8</v>
      </c>
      <c r="X170" s="1674">
        <v>8</v>
      </c>
      <c r="Y170" s="1675">
        <v>8</v>
      </c>
      <c r="Z170" s="1675">
        <v>8</v>
      </c>
      <c r="AA170" s="1675">
        <v>8</v>
      </c>
      <c r="AB170" s="1676">
        <v>8</v>
      </c>
      <c r="AC170" s="1743">
        <v>8</v>
      </c>
      <c r="AD170" s="1747">
        <v>8</v>
      </c>
      <c r="AE170" s="1675">
        <v>8</v>
      </c>
      <c r="AF170" s="1675">
        <v>8</v>
      </c>
      <c r="AG170" s="1675">
        <v>8</v>
      </c>
      <c r="AH170" s="1675">
        <v>8</v>
      </c>
      <c r="AI170" s="1676">
        <v>9</v>
      </c>
      <c r="AJ170" s="1743">
        <v>9</v>
      </c>
      <c r="AK170" s="1744">
        <v>9</v>
      </c>
    </row>
    <row r="171" spans="1:37" ht="39.950000000000003" customHeight="1" thickBot="1" x14ac:dyDescent="0.25">
      <c r="A171" s="5749" t="s">
        <v>1391</v>
      </c>
      <c r="B171" s="5750"/>
      <c r="C171" s="1756">
        <v>31</v>
      </c>
      <c r="D171" s="1748">
        <v>1</v>
      </c>
      <c r="E171" s="1748">
        <v>2</v>
      </c>
      <c r="F171" s="1748">
        <v>3</v>
      </c>
      <c r="G171" s="1746">
        <v>4</v>
      </c>
      <c r="H171" s="1745">
        <v>5</v>
      </c>
      <c r="I171" s="1746">
        <v>6</v>
      </c>
      <c r="J171" s="1671">
        <v>7</v>
      </c>
      <c r="K171" s="1672">
        <v>8</v>
      </c>
      <c r="L171" s="1672">
        <v>9</v>
      </c>
      <c r="M171" s="1672">
        <v>10</v>
      </c>
      <c r="N171" s="1673">
        <v>11</v>
      </c>
      <c r="O171" s="1745">
        <v>12</v>
      </c>
      <c r="P171" s="1746">
        <v>13</v>
      </c>
      <c r="Q171" s="1671">
        <v>14</v>
      </c>
      <c r="R171" s="1672">
        <v>15</v>
      </c>
      <c r="S171" s="1672">
        <v>16</v>
      </c>
      <c r="T171" s="1672">
        <v>17</v>
      </c>
      <c r="U171" s="1673">
        <v>18</v>
      </c>
      <c r="V171" s="1745">
        <v>19</v>
      </c>
      <c r="W171" s="1746">
        <v>20</v>
      </c>
      <c r="X171" s="1671">
        <v>21</v>
      </c>
      <c r="Y171" s="1672">
        <v>22</v>
      </c>
      <c r="Z171" s="1672">
        <v>23</v>
      </c>
      <c r="AA171" s="1672">
        <v>24</v>
      </c>
      <c r="AB171" s="1673">
        <v>25</v>
      </c>
      <c r="AC171" s="1745">
        <v>26</v>
      </c>
      <c r="AD171" s="1748">
        <v>27</v>
      </c>
      <c r="AE171" s="1672">
        <v>28</v>
      </c>
      <c r="AF171" s="1672">
        <v>29</v>
      </c>
      <c r="AG171" s="1672">
        <v>30</v>
      </c>
      <c r="AH171" s="1672">
        <v>31</v>
      </c>
      <c r="AI171" s="1673">
        <v>1</v>
      </c>
      <c r="AJ171" s="1745">
        <v>2</v>
      </c>
      <c r="AK171" s="1746">
        <v>3</v>
      </c>
    </row>
    <row r="172" spans="1:37" ht="39.950000000000003" customHeight="1" x14ac:dyDescent="0.2">
      <c r="A172" s="5745" t="s">
        <v>4459</v>
      </c>
      <c r="B172" s="5919"/>
      <c r="C172" s="5951" t="s">
        <v>8392</v>
      </c>
      <c r="D172" s="5952"/>
      <c r="E172" s="5952"/>
      <c r="F172" s="5952"/>
      <c r="G172" s="5953"/>
      <c r="H172" s="1787"/>
      <c r="I172" s="1887"/>
      <c r="J172" s="1789"/>
      <c r="K172" s="5944" t="s">
        <v>8454</v>
      </c>
      <c r="L172" s="5945"/>
      <c r="M172" s="5945"/>
      <c r="N172" s="5946"/>
      <c r="O172" s="1787"/>
      <c r="P172" s="1887"/>
      <c r="Q172" s="6059" t="s">
        <v>8454</v>
      </c>
      <c r="R172" s="5945"/>
      <c r="S172" s="5945"/>
      <c r="T172" s="5945"/>
      <c r="U172" s="5946"/>
      <c r="V172" s="1787"/>
      <c r="W172" s="1887"/>
      <c r="X172" s="5972"/>
      <c r="Y172" s="5973"/>
      <c r="Z172" s="1790"/>
      <c r="AA172" s="1790"/>
      <c r="AB172" s="1990"/>
      <c r="AC172" s="1787"/>
      <c r="AD172" s="1887"/>
      <c r="AE172" s="1789"/>
      <c r="AF172" s="1790"/>
      <c r="AG172" s="1790"/>
      <c r="AH172" s="1790"/>
      <c r="AI172" s="1990"/>
      <c r="AJ172" s="1749"/>
      <c r="AK172" s="1750"/>
    </row>
    <row r="173" spans="1:37" ht="39.950000000000003" customHeight="1" x14ac:dyDescent="0.2">
      <c r="A173" s="5721" t="s">
        <v>8234</v>
      </c>
      <c r="B173" s="5908"/>
      <c r="C173" s="5954"/>
      <c r="D173" s="5955"/>
      <c r="E173" s="5955"/>
      <c r="F173" s="5955"/>
      <c r="G173" s="5956"/>
      <c r="H173" s="1796"/>
      <c r="I173" s="1890"/>
      <c r="J173" s="5947" t="s">
        <v>8452</v>
      </c>
      <c r="K173" s="5948"/>
      <c r="L173" s="5948"/>
      <c r="M173" s="5948"/>
      <c r="N173" s="6032"/>
      <c r="O173" s="1796"/>
      <c r="P173" s="1890"/>
      <c r="Q173" s="5947" t="s">
        <v>8452</v>
      </c>
      <c r="R173" s="5948"/>
      <c r="S173" s="5948"/>
      <c r="T173" s="2016"/>
      <c r="U173" s="2117"/>
      <c r="V173" s="1796"/>
      <c r="W173" s="1890"/>
      <c r="X173" s="1891"/>
      <c r="Y173" s="1843"/>
      <c r="Z173" s="1843"/>
      <c r="AA173" s="72"/>
      <c r="AB173" s="1994"/>
      <c r="AC173" s="1796"/>
      <c r="AD173" s="1890"/>
      <c r="AE173" s="1726"/>
      <c r="AF173" s="1843"/>
      <c r="AG173" s="1843"/>
      <c r="AH173" s="70"/>
      <c r="AI173" s="1994"/>
      <c r="AJ173" s="1751"/>
      <c r="AK173" s="1752"/>
    </row>
    <row r="174" spans="1:37" ht="39.950000000000003" customHeight="1" x14ac:dyDescent="0.2">
      <c r="A174" s="5719" t="s">
        <v>8235</v>
      </c>
      <c r="B174" s="5853"/>
      <c r="C174" s="5954"/>
      <c r="D174" s="5955"/>
      <c r="E174" s="5955"/>
      <c r="F174" s="5955"/>
      <c r="G174" s="5956"/>
      <c r="H174" s="1796"/>
      <c r="I174" s="1890"/>
      <c r="J174" s="5451" t="s">
        <v>8449</v>
      </c>
      <c r="K174" s="3521"/>
      <c r="L174" s="5968" t="s">
        <v>8455</v>
      </c>
      <c r="M174" s="5969"/>
      <c r="O174" s="2046"/>
      <c r="P174" s="1890"/>
      <c r="Q174" s="5451" t="s">
        <v>8463</v>
      </c>
      <c r="R174" s="3520"/>
      <c r="S174" s="3520"/>
      <c r="T174" s="3520"/>
      <c r="U174" s="5450"/>
      <c r="V174" s="2046"/>
      <c r="W174" s="1890"/>
      <c r="X174" s="5579" t="s">
        <v>8465</v>
      </c>
      <c r="Y174" s="5580"/>
      <c r="Z174" s="5580"/>
      <c r="AA174" s="5580"/>
      <c r="AB174" s="5581"/>
      <c r="AC174" s="2046"/>
      <c r="AD174" s="1890"/>
      <c r="AE174" s="2039"/>
      <c r="AF174" s="1823"/>
      <c r="AG174" s="1823"/>
      <c r="AH174" s="1823"/>
      <c r="AI174" s="2116"/>
      <c r="AJ174" s="2046"/>
      <c r="AK174" s="1752"/>
    </row>
    <row r="175" spans="1:37" ht="39.950000000000003" customHeight="1" x14ac:dyDescent="0.2">
      <c r="A175" s="5719" t="s">
        <v>8236</v>
      </c>
      <c r="B175" s="5853"/>
      <c r="C175" s="5954"/>
      <c r="D175" s="5955"/>
      <c r="E175" s="5955"/>
      <c r="F175" s="5955"/>
      <c r="G175" s="5956"/>
      <c r="H175" s="1796"/>
      <c r="I175" s="1890"/>
      <c r="J175" s="1726"/>
      <c r="K175" s="1843"/>
      <c r="L175" s="5538" t="s">
        <v>8457</v>
      </c>
      <c r="M175" s="5528"/>
      <c r="N175" s="5539"/>
      <c r="O175" s="1796"/>
      <c r="P175" s="1890"/>
      <c r="Q175" s="5451" t="s">
        <v>8457</v>
      </c>
      <c r="R175" s="3520"/>
      <c r="S175" s="3520"/>
      <c r="T175" s="3520"/>
      <c r="U175" s="5450"/>
      <c r="V175" s="1796"/>
      <c r="W175" s="1890"/>
      <c r="X175" s="2115"/>
      <c r="Y175" s="1823"/>
      <c r="Z175" s="1893"/>
      <c r="AA175" s="1893"/>
      <c r="AB175" s="2042"/>
      <c r="AC175" s="1796"/>
      <c r="AD175" s="1890"/>
      <c r="AE175" s="1891"/>
      <c r="AF175" s="1843"/>
      <c r="AG175" s="1805"/>
      <c r="AH175" s="1805"/>
      <c r="AI175" s="2044"/>
      <c r="AJ175" s="1751"/>
      <c r="AK175" s="1752"/>
    </row>
    <row r="176" spans="1:37" ht="39.950000000000003" customHeight="1" x14ac:dyDescent="0.2">
      <c r="A176" s="5719" t="s">
        <v>8237</v>
      </c>
      <c r="B176" s="5853"/>
      <c r="C176" s="5954"/>
      <c r="D176" s="5955"/>
      <c r="E176" s="5955"/>
      <c r="F176" s="5955"/>
      <c r="G176" s="5956"/>
      <c r="H176" s="1796"/>
      <c r="I176" s="1890"/>
      <c r="J176" s="5963" t="s">
        <v>8453</v>
      </c>
      <c r="K176" s="5964"/>
      <c r="L176" s="5965" t="s">
        <v>8456</v>
      </c>
      <c r="M176" s="5966"/>
      <c r="N176" s="5967"/>
      <c r="O176" s="2046"/>
      <c r="P176" s="1890"/>
      <c r="Q176" s="5451" t="s">
        <v>8459</v>
      </c>
      <c r="R176" s="3520"/>
      <c r="S176" s="3520"/>
      <c r="T176" s="3520"/>
      <c r="U176" s="5450"/>
      <c r="V176" s="2046"/>
      <c r="W176" s="1890"/>
      <c r="X176" s="2118" t="s">
        <v>8464</v>
      </c>
      <c r="Y176" s="6026" t="s">
        <v>8466</v>
      </c>
      <c r="Z176" s="5580"/>
      <c r="AA176" s="6027"/>
      <c r="AB176" s="2033"/>
      <c r="AC176" s="2046"/>
      <c r="AD176" s="1890"/>
      <c r="AE176" s="2039"/>
      <c r="AF176" s="1823"/>
      <c r="AG176" s="5560" t="s">
        <v>8469</v>
      </c>
      <c r="AH176" s="5561"/>
      <c r="AI176" s="2116"/>
      <c r="AJ176" s="2046"/>
      <c r="AK176" s="1752"/>
    </row>
    <row r="177" spans="1:37" ht="39.950000000000003" customHeight="1" x14ac:dyDescent="0.2">
      <c r="A177" s="5732" t="s">
        <v>8238</v>
      </c>
      <c r="B177" s="5854"/>
      <c r="C177" s="5954"/>
      <c r="D177" s="5955"/>
      <c r="E177" s="5955"/>
      <c r="F177" s="5955"/>
      <c r="G177" s="5956"/>
      <c r="H177" s="1796"/>
      <c r="I177" s="1890"/>
      <c r="J177" s="1809"/>
      <c r="K177" s="1810"/>
      <c r="L177" s="1810"/>
      <c r="M177" s="1810"/>
      <c r="N177" s="1993"/>
      <c r="O177" s="1796"/>
      <c r="P177" s="1890"/>
      <c r="R177" s="1799"/>
      <c r="S177" s="1799"/>
      <c r="T177" s="1799"/>
      <c r="V177" s="1796"/>
      <c r="W177" s="1890"/>
      <c r="Y177" s="1813"/>
      <c r="Z177" s="1813"/>
      <c r="AA177" s="1813"/>
      <c r="AB177" s="2043"/>
      <c r="AC177" s="1796"/>
      <c r="AD177" s="1890"/>
      <c r="AE177" s="1815"/>
      <c r="AF177" s="1381"/>
      <c r="AG177" s="1381"/>
      <c r="AH177" s="77"/>
      <c r="AI177" s="2040"/>
      <c r="AJ177" s="1751"/>
      <c r="AK177" s="1752"/>
    </row>
    <row r="178" spans="1:37" ht="39.950000000000003" customHeight="1" x14ac:dyDescent="0.2">
      <c r="A178" s="5732" t="s">
        <v>8239</v>
      </c>
      <c r="B178" s="5854"/>
      <c r="C178" s="5954"/>
      <c r="D178" s="5955"/>
      <c r="E178" s="5955"/>
      <c r="F178" s="5955"/>
      <c r="G178" s="5956"/>
      <c r="H178" s="1796"/>
      <c r="I178" s="1890"/>
      <c r="J178" s="5596" t="s">
        <v>8398</v>
      </c>
      <c r="K178" s="5597"/>
      <c r="L178" s="5597"/>
      <c r="M178" s="5597"/>
      <c r="N178" s="5597"/>
      <c r="O178" s="2047"/>
      <c r="P178" s="1890"/>
      <c r="Q178" s="5596" t="s">
        <v>8398</v>
      </c>
      <c r="R178" s="5597"/>
      <c r="S178" s="5597"/>
      <c r="T178" s="5597"/>
      <c r="U178" s="5597"/>
      <c r="V178" s="2047"/>
      <c r="W178" s="1890"/>
      <c r="X178" s="5596" t="s">
        <v>8398</v>
      </c>
      <c r="Y178" s="5597"/>
      <c r="Z178" s="5597"/>
      <c r="AA178" s="5597"/>
      <c r="AB178" s="5597"/>
      <c r="AC178" s="2047"/>
      <c r="AD178" s="1890"/>
      <c r="AE178" s="5596" t="s">
        <v>8398</v>
      </c>
      <c r="AF178" s="5597"/>
      <c r="AG178" s="5597"/>
      <c r="AH178" s="5597"/>
      <c r="AI178" s="5597"/>
      <c r="AJ178" s="1751"/>
      <c r="AK178" s="1752"/>
    </row>
    <row r="179" spans="1:37" ht="39.950000000000003" customHeight="1" x14ac:dyDescent="0.2">
      <c r="A179" s="5732" t="s">
        <v>8240</v>
      </c>
      <c r="B179" s="5854"/>
      <c r="C179" s="5954"/>
      <c r="D179" s="5955"/>
      <c r="E179" s="5955"/>
      <c r="F179" s="5955"/>
      <c r="G179" s="5956"/>
      <c r="H179" s="1796"/>
      <c r="I179" s="1890"/>
      <c r="J179" s="5496" t="s">
        <v>1386</v>
      </c>
      <c r="K179" s="5497"/>
      <c r="L179" s="5497"/>
      <c r="M179" s="5497"/>
      <c r="N179" s="5498"/>
      <c r="O179" s="2045"/>
      <c r="P179" s="1890"/>
      <c r="Q179" s="5827"/>
      <c r="R179" s="5828"/>
      <c r="S179" s="5829"/>
      <c r="T179" s="5569" t="s">
        <v>2842</v>
      </c>
      <c r="U179" s="5570"/>
      <c r="V179" s="1796"/>
      <c r="W179" s="1890"/>
      <c r="X179" s="5569" t="s">
        <v>2842</v>
      </c>
      <c r="Y179" s="3372"/>
      <c r="Z179" s="3372"/>
      <c r="AA179" s="3372"/>
      <c r="AB179" s="3372"/>
      <c r="AC179" s="1796"/>
      <c r="AD179" s="1890"/>
      <c r="AE179" s="5569" t="s">
        <v>2842</v>
      </c>
      <c r="AF179" s="3372"/>
      <c r="AG179" s="3372"/>
      <c r="AH179" s="3372"/>
      <c r="AI179" s="3372"/>
      <c r="AJ179" s="1751"/>
      <c r="AK179" s="1752"/>
    </row>
    <row r="180" spans="1:37" ht="39.950000000000003" customHeight="1" x14ac:dyDescent="0.2">
      <c r="A180" s="5809" t="s">
        <v>8241</v>
      </c>
      <c r="B180" s="5869"/>
      <c r="C180" s="5954"/>
      <c r="D180" s="5955"/>
      <c r="E180" s="5955"/>
      <c r="F180" s="5955"/>
      <c r="G180" s="5956"/>
      <c r="H180" s="1796"/>
      <c r="I180" s="1890"/>
      <c r="J180" s="5439" t="s">
        <v>8373</v>
      </c>
      <c r="K180" s="5440"/>
      <c r="L180" s="5440"/>
      <c r="M180" s="5440"/>
      <c r="N180" s="5440"/>
      <c r="O180" s="2048"/>
      <c r="P180" s="1890"/>
      <c r="Q180" s="5439" t="s">
        <v>8373</v>
      </c>
      <c r="R180" s="5440"/>
      <c r="S180" s="5440"/>
      <c r="T180" s="5440"/>
      <c r="U180" s="5440"/>
      <c r="V180" s="2048"/>
      <c r="W180" s="1890"/>
      <c r="X180" s="5439" t="s">
        <v>8373</v>
      </c>
      <c r="Y180" s="5440"/>
      <c r="Z180" s="5440"/>
      <c r="AA180" s="5440"/>
      <c r="AB180" s="5440"/>
      <c r="AC180" s="2048"/>
      <c r="AD180" s="1890"/>
      <c r="AE180" s="5439" t="s">
        <v>8373</v>
      </c>
      <c r="AF180" s="5440"/>
      <c r="AG180" s="5440"/>
      <c r="AH180" s="5440"/>
      <c r="AI180" s="5440"/>
      <c r="AJ180" s="2048"/>
      <c r="AK180" s="1752"/>
    </row>
    <row r="181" spans="1:37" ht="39.950000000000003" customHeight="1" x14ac:dyDescent="0.2">
      <c r="A181" s="5732" t="s">
        <v>8242</v>
      </c>
      <c r="B181" s="5854"/>
      <c r="C181" s="5954"/>
      <c r="D181" s="5955"/>
      <c r="E181" s="5955"/>
      <c r="F181" s="5955"/>
      <c r="G181" s="5956"/>
      <c r="H181" s="1796"/>
      <c r="I181" s="1890"/>
      <c r="J181" s="5566" t="s">
        <v>8450</v>
      </c>
      <c r="K181" s="5567"/>
      <c r="L181" s="5567"/>
      <c r="M181" s="5567"/>
      <c r="N181" s="5568"/>
      <c r="O181" s="1796"/>
      <c r="P181" s="1890"/>
      <c r="Q181" s="5566" t="s">
        <v>8450</v>
      </c>
      <c r="R181" s="5567"/>
      <c r="S181" s="5567"/>
      <c r="T181" s="5567"/>
      <c r="U181" s="5568"/>
      <c r="V181" s="1796"/>
      <c r="W181" s="1890"/>
      <c r="X181" s="5566" t="s">
        <v>8450</v>
      </c>
      <c r="Y181" s="5567"/>
      <c r="Z181" s="5567"/>
      <c r="AA181" s="5567"/>
      <c r="AB181" s="5568"/>
      <c r="AC181" s="1796"/>
      <c r="AD181" s="1890"/>
      <c r="AE181" s="5566" t="s">
        <v>8450</v>
      </c>
      <c r="AF181" s="5567"/>
      <c r="AG181" s="5567"/>
      <c r="AH181" s="5567"/>
      <c r="AI181" s="5568"/>
      <c r="AJ181" s="1751"/>
      <c r="AK181" s="1752"/>
    </row>
    <row r="182" spans="1:37" ht="39.950000000000003" customHeight="1" x14ac:dyDescent="0.2">
      <c r="A182" s="5732" t="s">
        <v>8243</v>
      </c>
      <c r="B182" s="5854"/>
      <c r="C182" s="5954"/>
      <c r="D182" s="5955"/>
      <c r="E182" s="5955"/>
      <c r="F182" s="5955"/>
      <c r="G182" s="5956"/>
      <c r="H182" s="2045"/>
      <c r="I182" s="1890"/>
      <c r="J182" s="5496" t="s">
        <v>1386</v>
      </c>
      <c r="K182" s="5497"/>
      <c r="L182" s="5497"/>
      <c r="M182" s="5497"/>
      <c r="N182" s="5498"/>
      <c r="O182" s="2045"/>
      <c r="P182" s="1890"/>
      <c r="Q182" s="5496" t="s">
        <v>1386</v>
      </c>
      <c r="R182" s="5497"/>
      <c r="S182" s="5497"/>
      <c r="T182" s="5497"/>
      <c r="U182" s="5498"/>
      <c r="V182" s="2045"/>
      <c r="W182" s="1890"/>
      <c r="X182" s="5496" t="s">
        <v>1386</v>
      </c>
      <c r="Y182" s="5497"/>
      <c r="Z182" s="5497"/>
      <c r="AA182" s="5497"/>
      <c r="AB182" s="5498"/>
      <c r="AC182" s="2045"/>
      <c r="AD182" s="1890"/>
      <c r="AE182" s="5496" t="s">
        <v>1386</v>
      </c>
      <c r="AF182" s="5497"/>
      <c r="AG182" s="5497"/>
      <c r="AH182" s="5497"/>
      <c r="AI182" s="5498"/>
      <c r="AJ182" s="2045"/>
      <c r="AK182" s="1752"/>
    </row>
    <row r="183" spans="1:37" ht="39.950000000000003" customHeight="1" x14ac:dyDescent="0.2">
      <c r="A183" s="5732" t="s">
        <v>8244</v>
      </c>
      <c r="B183" s="5854"/>
      <c r="C183" s="5954"/>
      <c r="D183" s="5955"/>
      <c r="E183" s="5955"/>
      <c r="F183" s="5955"/>
      <c r="G183" s="5956"/>
      <c r="H183" s="1796"/>
      <c r="I183" s="1890"/>
      <c r="J183" s="5496" t="s">
        <v>1386</v>
      </c>
      <c r="K183" s="5497"/>
      <c r="L183" s="5497"/>
      <c r="M183" s="5497"/>
      <c r="N183" s="5498"/>
      <c r="O183" s="1796"/>
      <c r="P183" s="1890"/>
      <c r="Q183" s="5496" t="s">
        <v>1386</v>
      </c>
      <c r="R183" s="5497"/>
      <c r="S183" s="5497"/>
      <c r="T183" s="5497"/>
      <c r="U183" s="5498"/>
      <c r="V183" s="1796"/>
      <c r="W183" s="1890"/>
      <c r="X183" s="5496" t="s">
        <v>1386</v>
      </c>
      <c r="Y183" s="5497"/>
      <c r="Z183" s="5497"/>
      <c r="AA183" s="5497"/>
      <c r="AB183" s="5498"/>
      <c r="AC183" s="1796"/>
      <c r="AD183" s="1890"/>
      <c r="AE183" s="5496" t="s">
        <v>1386</v>
      </c>
      <c r="AF183" s="5497"/>
      <c r="AG183" s="5497"/>
      <c r="AH183" s="5497"/>
      <c r="AI183" s="5498"/>
      <c r="AJ183" s="1751"/>
      <c r="AK183" s="1752"/>
    </row>
    <row r="184" spans="1:37" ht="39.950000000000003" customHeight="1" x14ac:dyDescent="0.2">
      <c r="A184" s="5738" t="s">
        <v>8245</v>
      </c>
      <c r="B184" s="5867"/>
      <c r="C184" s="5954"/>
      <c r="D184" s="5955"/>
      <c r="E184" s="5955"/>
      <c r="F184" s="5955"/>
      <c r="G184" s="5956"/>
      <c r="H184" s="1796"/>
      <c r="I184" s="1890"/>
      <c r="J184" s="1729"/>
      <c r="K184" s="37"/>
      <c r="L184" s="37"/>
      <c r="M184" s="44"/>
      <c r="N184" s="1995"/>
      <c r="O184" s="1796"/>
      <c r="P184" s="1890"/>
      <c r="Q184" s="1729"/>
      <c r="R184" s="37"/>
      <c r="S184" s="37"/>
      <c r="T184" s="37"/>
      <c r="U184" s="1995"/>
      <c r="V184" s="1796"/>
      <c r="W184" s="1890"/>
      <c r="X184" s="1820"/>
      <c r="Y184" s="37"/>
      <c r="Z184" s="37"/>
      <c r="AA184" s="37"/>
      <c r="AB184" s="1995"/>
      <c r="AC184" s="1796"/>
      <c r="AD184" s="1890"/>
      <c r="AE184" s="1739"/>
      <c r="AF184" s="31"/>
      <c r="AG184" s="44"/>
      <c r="AH184" s="44"/>
      <c r="AI184" s="1972"/>
      <c r="AJ184" s="1751"/>
      <c r="AK184" s="1752"/>
    </row>
    <row r="185" spans="1:37" ht="39.950000000000003" customHeight="1" x14ac:dyDescent="0.2">
      <c r="A185" s="5758" t="s">
        <v>8246</v>
      </c>
      <c r="B185" s="5867"/>
      <c r="C185" s="5954"/>
      <c r="D185" s="5955"/>
      <c r="E185" s="5955"/>
      <c r="F185" s="5955"/>
      <c r="G185" s="5956"/>
      <c r="H185" s="1796"/>
      <c r="I185" s="1890"/>
      <c r="J185" s="5496" t="s">
        <v>1386</v>
      </c>
      <c r="K185" s="5497"/>
      <c r="L185" s="5497"/>
      <c r="M185" s="5497"/>
      <c r="N185" s="5498"/>
      <c r="O185" s="2047"/>
      <c r="P185" s="1890"/>
      <c r="Q185" s="5496" t="s">
        <v>1386</v>
      </c>
      <c r="R185" s="5497"/>
      <c r="S185" s="5497"/>
      <c r="T185" s="5497"/>
      <c r="U185" s="5498"/>
      <c r="V185" s="2047"/>
      <c r="W185" s="1890"/>
      <c r="X185" s="5496" t="s">
        <v>1386</v>
      </c>
      <c r="Y185" s="5497"/>
      <c r="Z185" s="5497"/>
      <c r="AA185" s="5497"/>
      <c r="AB185" s="5498"/>
      <c r="AC185" s="2047"/>
      <c r="AD185" s="1890"/>
      <c r="AE185" s="5496" t="s">
        <v>1386</v>
      </c>
      <c r="AF185" s="5497"/>
      <c r="AG185" s="5497"/>
      <c r="AH185" s="5497"/>
      <c r="AI185" s="5498"/>
      <c r="AJ185" s="2047"/>
      <c r="AK185" s="1752"/>
    </row>
    <row r="186" spans="1:37" ht="39.950000000000003" customHeight="1" x14ac:dyDescent="0.2">
      <c r="A186" s="5736" t="s">
        <v>8247</v>
      </c>
      <c r="B186" s="5868"/>
      <c r="C186" s="5954"/>
      <c r="D186" s="5955"/>
      <c r="E186" s="5955"/>
      <c r="F186" s="5955"/>
      <c r="G186" s="5956"/>
      <c r="H186" s="1796"/>
      <c r="I186" s="1890"/>
      <c r="J186" s="1726"/>
      <c r="K186" s="72"/>
      <c r="L186" s="72"/>
      <c r="M186" s="44"/>
      <c r="N186" s="2041"/>
      <c r="O186" s="1796"/>
      <c r="P186" s="1890"/>
      <c r="Q186" s="1726"/>
      <c r="R186" s="72"/>
      <c r="S186" s="72"/>
      <c r="T186" s="72"/>
      <c r="U186" s="1994"/>
      <c r="V186" s="1796"/>
      <c r="W186" s="1890"/>
      <c r="X186" s="1820"/>
      <c r="Y186" s="77"/>
      <c r="Z186" s="77"/>
      <c r="AA186" s="77"/>
      <c r="AB186" s="2040"/>
      <c r="AC186" s="1796"/>
      <c r="AD186" s="1890"/>
      <c r="AE186" s="1734"/>
      <c r="AF186" s="80"/>
      <c r="AG186" s="44"/>
      <c r="AH186" s="44"/>
      <c r="AI186" s="1255"/>
      <c r="AJ186" s="1751"/>
      <c r="AK186" s="1752"/>
    </row>
    <row r="187" spans="1:37" ht="39.950000000000003" customHeight="1" x14ac:dyDescent="0.2">
      <c r="A187" s="5738" t="s">
        <v>8248</v>
      </c>
      <c r="B187" s="5867"/>
      <c r="C187" s="5954"/>
      <c r="D187" s="5955"/>
      <c r="E187" s="5955"/>
      <c r="F187" s="5955"/>
      <c r="G187" s="5956"/>
      <c r="H187" s="1796"/>
      <c r="I187" s="1890"/>
      <c r="J187" s="1731"/>
      <c r="K187" s="1821"/>
      <c r="L187" s="1821"/>
      <c r="M187" s="44"/>
      <c r="N187" s="1996"/>
      <c r="O187" s="1796"/>
      <c r="P187" s="1890"/>
      <c r="Q187" s="1731"/>
      <c r="R187" s="1821"/>
      <c r="S187" s="1821"/>
      <c r="T187" s="1821"/>
      <c r="U187" s="1996"/>
      <c r="V187" s="1796"/>
      <c r="W187" s="1890"/>
      <c r="X187" s="1820"/>
      <c r="Y187" s="1821"/>
      <c r="Z187" s="1821"/>
      <c r="AA187" s="1821"/>
      <c r="AB187" s="1996"/>
      <c r="AC187" s="1796"/>
      <c r="AD187" s="1890"/>
      <c r="AE187" s="1731"/>
      <c r="AF187" s="1821"/>
      <c r="AG187" s="44"/>
      <c r="AH187" s="44"/>
      <c r="AI187" s="1996"/>
      <c r="AJ187" s="1751"/>
      <c r="AK187" s="1752"/>
    </row>
    <row r="188" spans="1:37" ht="39.950000000000003" customHeight="1" thickBot="1" x14ac:dyDescent="0.25">
      <c r="A188" s="5814" t="s">
        <v>8249</v>
      </c>
      <c r="B188" s="5918"/>
      <c r="C188" s="5957"/>
      <c r="D188" s="5958"/>
      <c r="E188" s="5958"/>
      <c r="F188" s="5958"/>
      <c r="G188" s="5959"/>
      <c r="H188" s="1826"/>
      <c r="I188" s="1902"/>
      <c r="J188" s="5496" t="s">
        <v>1386</v>
      </c>
      <c r="K188" s="5497"/>
      <c r="L188" s="5497"/>
      <c r="M188" s="5497"/>
      <c r="N188" s="5498"/>
      <c r="O188" s="1826"/>
      <c r="P188" s="1902"/>
      <c r="Q188" s="5496" t="s">
        <v>1386</v>
      </c>
      <c r="R188" s="5497"/>
      <c r="S188" s="5497"/>
      <c r="T188" s="5497"/>
      <c r="U188" s="5498"/>
      <c r="V188" s="1826"/>
      <c r="W188" s="1902"/>
      <c r="X188" s="5496" t="s">
        <v>1386</v>
      </c>
      <c r="Y188" s="5497"/>
      <c r="Z188" s="5497"/>
      <c r="AA188" s="5497"/>
      <c r="AB188" s="5498"/>
      <c r="AC188" s="1826"/>
      <c r="AD188" s="1902"/>
      <c r="AE188" s="5496" t="s">
        <v>1386</v>
      </c>
      <c r="AF188" s="5497"/>
      <c r="AG188" s="5497"/>
      <c r="AH188" s="5497"/>
      <c r="AI188" s="5498"/>
      <c r="AJ188" s="1753"/>
      <c r="AK188" s="1754"/>
    </row>
    <row r="189" spans="1:37" ht="39.950000000000003" customHeight="1" thickBot="1" x14ac:dyDescent="0.25">
      <c r="A189" s="1779">
        <v>1</v>
      </c>
      <c r="B189" s="1779" t="s">
        <v>5497</v>
      </c>
      <c r="C189" s="5935"/>
      <c r="D189" s="5936"/>
      <c r="E189" s="5936"/>
      <c r="F189" s="5936"/>
      <c r="G189" s="5937"/>
      <c r="H189" s="1918"/>
      <c r="I189" s="1919"/>
      <c r="J189" s="1832"/>
      <c r="K189" s="1833"/>
      <c r="L189" s="1833"/>
      <c r="M189" s="1834"/>
      <c r="N189" s="1835"/>
      <c r="O189" s="1876"/>
      <c r="P189" s="1877"/>
      <c r="Q189" s="1838"/>
      <c r="R189" s="1834"/>
      <c r="S189" s="1834"/>
      <c r="T189" s="1907"/>
      <c r="U189" s="1795"/>
      <c r="V189" s="1872"/>
      <c r="W189" s="1845"/>
      <c r="X189" s="1720"/>
      <c r="Y189" s="1721"/>
      <c r="Z189" s="1721"/>
      <c r="AA189" s="1834"/>
      <c r="AB189" s="1835"/>
      <c r="AC189" s="1876"/>
      <c r="AD189" s="1877"/>
      <c r="AE189" s="1838"/>
      <c r="AF189" s="1834"/>
      <c r="AG189" s="1907"/>
      <c r="AH189" s="1907"/>
      <c r="AI189" s="1795"/>
      <c r="AJ189" s="1872"/>
      <c r="AK189" s="1845"/>
    </row>
    <row r="190" spans="1:37" ht="39.950000000000003" customHeight="1" thickBot="1" x14ac:dyDescent="0.25">
      <c r="A190" s="1717">
        <v>2</v>
      </c>
      <c r="B190" s="1718" t="s">
        <v>5497</v>
      </c>
      <c r="C190" s="5938"/>
      <c r="D190" s="5939"/>
      <c r="E190" s="5939"/>
      <c r="F190" s="5939"/>
      <c r="G190" s="5940"/>
      <c r="H190" s="1883"/>
      <c r="I190" s="1851"/>
      <c r="J190" s="1891"/>
      <c r="K190" s="1843"/>
      <c r="L190" s="1842"/>
      <c r="M190" s="1842"/>
      <c r="N190" s="1849"/>
      <c r="O190" s="1883"/>
      <c r="P190" s="1851"/>
      <c r="Q190" s="1801"/>
      <c r="R190" s="1799"/>
      <c r="S190" s="1799"/>
      <c r="T190" s="1799"/>
      <c r="U190" s="1800"/>
      <c r="V190" s="1883"/>
      <c r="W190" s="1851"/>
      <c r="X190" s="1801"/>
      <c r="Y190" s="1799"/>
      <c r="Z190" s="1843"/>
      <c r="AA190" s="1843"/>
      <c r="AB190" s="1844"/>
      <c r="AC190" s="1920"/>
      <c r="AD190" s="1909"/>
      <c r="AE190" s="1891"/>
      <c r="AF190" s="1843"/>
      <c r="AG190" s="1799"/>
      <c r="AH190" s="1842"/>
      <c r="AI190" s="1849"/>
      <c r="AJ190" s="1883"/>
      <c r="AK190" s="1851"/>
    </row>
    <row r="191" spans="1:37" ht="39.950000000000003" customHeight="1" thickBot="1" x14ac:dyDescent="0.25">
      <c r="A191" s="5734" t="s">
        <v>5498</v>
      </c>
      <c r="B191" s="5735"/>
      <c r="C191" s="5938"/>
      <c r="D191" s="5939"/>
      <c r="E191" s="5939"/>
      <c r="F191" s="5939"/>
      <c r="G191" s="5940"/>
      <c r="H191" s="1883"/>
      <c r="I191" s="1851"/>
      <c r="J191" s="1801"/>
      <c r="K191" s="1799"/>
      <c r="L191" s="1821"/>
      <c r="M191" s="1843"/>
      <c r="N191" s="1822"/>
      <c r="O191" s="1883"/>
      <c r="P191" s="1851"/>
      <c r="Q191" s="1852"/>
      <c r="R191" s="1799"/>
      <c r="S191" s="1799"/>
      <c r="T191" s="1853"/>
      <c r="U191" s="1800"/>
      <c r="V191" s="1883"/>
      <c r="W191" s="1851"/>
      <c r="X191" s="1852"/>
      <c r="Y191" s="1821"/>
      <c r="Z191" s="1843"/>
      <c r="AA191" s="1843"/>
      <c r="AB191" s="1800"/>
      <c r="AC191" s="1883"/>
      <c r="AD191" s="1851"/>
      <c r="AE191" s="1801"/>
      <c r="AF191" s="1799"/>
      <c r="AG191" s="1821"/>
      <c r="AH191" s="1821"/>
      <c r="AI191" s="1800"/>
      <c r="AJ191" s="1883"/>
      <c r="AK191" s="1851"/>
    </row>
    <row r="192" spans="1:37" ht="39.950000000000003" customHeight="1" thickBot="1" x14ac:dyDescent="0.25">
      <c r="A192" s="5785" t="s">
        <v>8250</v>
      </c>
      <c r="B192" s="5786"/>
      <c r="C192" s="5941"/>
      <c r="D192" s="5942"/>
      <c r="E192" s="5942"/>
      <c r="F192" s="5942"/>
      <c r="G192" s="5943"/>
      <c r="H192" s="1885"/>
      <c r="I192" s="1868"/>
      <c r="J192" s="1854"/>
      <c r="K192" s="1855"/>
      <c r="L192" s="1855"/>
      <c r="M192" s="1855"/>
      <c r="N192" s="1858"/>
      <c r="O192" s="1921"/>
      <c r="P192" s="1922"/>
      <c r="Q192" s="1861"/>
      <c r="R192" s="1862"/>
      <c r="S192" s="1863"/>
      <c r="T192" s="1863"/>
      <c r="U192" s="1864"/>
      <c r="V192" s="1923"/>
      <c r="W192" s="1924"/>
      <c r="X192" s="1867"/>
      <c r="Y192" s="1863"/>
      <c r="Z192" s="1863"/>
      <c r="AA192" s="1855"/>
      <c r="AB192" s="1884"/>
      <c r="AC192" s="1885"/>
      <c r="AD192" s="1868"/>
      <c r="AE192" s="1854"/>
      <c r="AF192" s="1855"/>
      <c r="AG192" s="1862"/>
      <c r="AH192" s="1862"/>
      <c r="AI192" s="1864"/>
      <c r="AJ192" s="1885"/>
      <c r="AK192" s="1868"/>
    </row>
    <row r="193" spans="1:37" ht="39.950000000000003" customHeight="1" x14ac:dyDescent="0.2">
      <c r="A193" s="5832" t="s">
        <v>5500</v>
      </c>
      <c r="B193" s="5833"/>
      <c r="C193" s="5551"/>
      <c r="D193" s="5552"/>
      <c r="E193" s="5552"/>
      <c r="F193" s="5552"/>
      <c r="G193" s="5553"/>
      <c r="H193" s="1872"/>
      <c r="I193" s="1845"/>
      <c r="J193" s="1873"/>
      <c r="K193" s="1874"/>
      <c r="L193" s="1875"/>
      <c r="M193" s="1874"/>
      <c r="N193" s="1795"/>
      <c r="O193" s="1876"/>
      <c r="P193" s="1877"/>
      <c r="Q193" s="1838"/>
      <c r="R193" s="1834"/>
      <c r="S193" s="1742"/>
      <c r="T193" s="1742"/>
      <c r="U193" s="1795"/>
      <c r="V193" s="1872"/>
      <c r="W193" s="1845"/>
      <c r="X193" s="1906"/>
      <c r="Y193" s="1907"/>
      <c r="Z193" s="1907"/>
      <c r="AA193" s="1907"/>
      <c r="AB193" s="1795"/>
      <c r="AC193" s="1872"/>
      <c r="AD193" s="1845"/>
      <c r="AE193" s="1906"/>
      <c r="AF193" s="1907"/>
      <c r="AG193" s="1907"/>
      <c r="AH193" s="1907"/>
      <c r="AI193" s="1795"/>
      <c r="AJ193" s="1872"/>
      <c r="AK193" s="1845"/>
    </row>
    <row r="194" spans="1:37" ht="39.950000000000003" customHeight="1" x14ac:dyDescent="0.2">
      <c r="A194" s="5834"/>
      <c r="B194" s="5835"/>
      <c r="C194" s="5554"/>
      <c r="D194" s="5555"/>
      <c r="E194" s="5555"/>
      <c r="F194" s="5555"/>
      <c r="G194" s="5556"/>
      <c r="H194" s="1883"/>
      <c r="I194" s="1851"/>
      <c r="J194" s="1801"/>
      <c r="K194" s="1821"/>
      <c r="L194" s="1799"/>
      <c r="M194" s="1799"/>
      <c r="N194" s="1800"/>
      <c r="O194" s="1883"/>
      <c r="P194" s="1851"/>
      <c r="Q194" s="1801"/>
      <c r="R194" s="1799"/>
      <c r="S194" s="1799"/>
      <c r="T194" s="1799"/>
      <c r="U194" s="1800"/>
      <c r="V194" s="1883"/>
      <c r="W194" s="1851"/>
      <c r="X194" s="1801"/>
      <c r="Y194" s="1799"/>
      <c r="Z194" s="1799"/>
      <c r="AA194" s="1799"/>
      <c r="AB194" s="1800"/>
      <c r="AC194" s="1883"/>
      <c r="AD194" s="1851"/>
      <c r="AE194" s="1801"/>
      <c r="AF194" s="1799"/>
      <c r="AG194" s="1799"/>
      <c r="AH194" s="1799"/>
      <c r="AI194" s="1800"/>
      <c r="AJ194" s="1883"/>
      <c r="AK194" s="1851"/>
    </row>
    <row r="195" spans="1:37" ht="39.950000000000003" customHeight="1" thickBot="1" x14ac:dyDescent="0.25">
      <c r="A195" s="5836"/>
      <c r="B195" s="5837"/>
      <c r="C195" s="5557"/>
      <c r="D195" s="5558"/>
      <c r="E195" s="5558"/>
      <c r="F195" s="5558"/>
      <c r="G195" s="5559"/>
      <c r="H195" s="1885"/>
      <c r="I195" s="1868"/>
      <c r="J195" s="1854"/>
      <c r="K195" s="1855"/>
      <c r="L195" s="1855"/>
      <c r="M195" s="1855"/>
      <c r="N195" s="1884"/>
      <c r="O195" s="1885"/>
      <c r="P195" s="1868"/>
      <c r="Q195" s="1854"/>
      <c r="R195" s="1855"/>
      <c r="S195" s="1855"/>
      <c r="T195" s="1855"/>
      <c r="U195" s="1884"/>
      <c r="V195" s="1885"/>
      <c r="W195" s="1868"/>
      <c r="X195" s="1854"/>
      <c r="Y195" s="1855"/>
      <c r="Z195" s="1855"/>
      <c r="AA195" s="1855"/>
      <c r="AB195" s="1884"/>
      <c r="AC195" s="1885"/>
      <c r="AD195" s="1868"/>
      <c r="AE195" s="1854"/>
      <c r="AF195" s="1855"/>
      <c r="AG195" s="1855"/>
      <c r="AH195" s="1855"/>
      <c r="AI195" s="1884"/>
      <c r="AJ195" s="1885"/>
      <c r="AK195" s="1868"/>
    </row>
    <row r="196" spans="1:37" ht="39.950000000000003" customHeight="1" thickBot="1" x14ac:dyDescent="0.25">
      <c r="A196" s="5491"/>
      <c r="B196" s="5491"/>
      <c r="C196" s="1700"/>
      <c r="D196" s="1700"/>
      <c r="E196" s="1700"/>
      <c r="F196" s="1700"/>
      <c r="G196" s="1668"/>
      <c r="H196" s="1928"/>
      <c r="I196" s="1928"/>
      <c r="J196" s="1668"/>
      <c r="K196" s="1657"/>
      <c r="L196" s="1657"/>
      <c r="M196" s="1657"/>
      <c r="N196" s="1657"/>
      <c r="O196" s="1928"/>
      <c r="P196" s="1928"/>
      <c r="Q196" s="1666"/>
      <c r="R196" s="1668"/>
      <c r="S196" s="1668"/>
      <c r="T196" s="1668"/>
      <c r="U196" s="1668"/>
      <c r="V196" s="1928"/>
      <c r="W196" s="1928"/>
      <c r="X196" s="1929"/>
      <c r="Y196" s="1668"/>
      <c r="Z196" s="1668"/>
      <c r="AA196" s="1668"/>
      <c r="AB196" s="1668"/>
      <c r="AC196" s="1928"/>
      <c r="AD196" s="1928"/>
      <c r="AE196" s="1696"/>
      <c r="AG196" s="1684"/>
      <c r="AH196" s="1684"/>
      <c r="AI196" s="1715"/>
      <c r="AJ196" s="1660"/>
      <c r="AK196" s="1660"/>
    </row>
    <row r="197" spans="1:37" ht="39.950000000000003" customHeight="1" thickBot="1" x14ac:dyDescent="0.25">
      <c r="A197" s="5764"/>
      <c r="B197" s="5765"/>
      <c r="C197" s="5464" t="s">
        <v>8281</v>
      </c>
      <c r="D197" s="5465"/>
      <c r="E197" s="5465"/>
      <c r="F197" s="5465"/>
      <c r="G197" s="5465"/>
      <c r="H197" s="5465"/>
      <c r="I197" s="5466"/>
      <c r="J197" s="5464" t="s">
        <v>8282</v>
      </c>
      <c r="K197" s="5465"/>
      <c r="L197" s="5465"/>
      <c r="M197" s="5465"/>
      <c r="N197" s="5465"/>
      <c r="O197" s="5465"/>
      <c r="P197" s="5466"/>
      <c r="Q197" s="5464" t="s">
        <v>8283</v>
      </c>
      <c r="R197" s="5465"/>
      <c r="S197" s="5465"/>
      <c r="T197" s="5465"/>
      <c r="U197" s="5465"/>
      <c r="V197" s="5465"/>
      <c r="W197" s="5466"/>
      <c r="X197" s="5464" t="s">
        <v>8284</v>
      </c>
      <c r="Y197" s="5465"/>
      <c r="Z197" s="5465"/>
      <c r="AA197" s="5465"/>
      <c r="AB197" s="5465"/>
      <c r="AC197" s="5465"/>
      <c r="AD197" s="5466"/>
      <c r="AE197" s="5464" t="s">
        <v>8285</v>
      </c>
      <c r="AF197" s="5465"/>
      <c r="AG197" s="5465"/>
      <c r="AH197" s="5465"/>
      <c r="AI197" s="5465"/>
      <c r="AJ197" s="5465"/>
      <c r="AK197" s="5466"/>
    </row>
    <row r="198" spans="1:37" ht="39.950000000000003" customHeight="1" x14ac:dyDescent="0.2">
      <c r="A198" s="5747" t="s">
        <v>1390</v>
      </c>
      <c r="B198" s="5748"/>
      <c r="C198" s="1719">
        <v>9</v>
      </c>
      <c r="D198" s="1675">
        <v>9</v>
      </c>
      <c r="E198" s="1675">
        <v>9</v>
      </c>
      <c r="F198" s="1675">
        <v>9</v>
      </c>
      <c r="G198" s="1676">
        <v>9</v>
      </c>
      <c r="H198" s="1743">
        <v>9</v>
      </c>
      <c r="I198" s="1744">
        <v>9</v>
      </c>
      <c r="J198" s="1674">
        <v>9</v>
      </c>
      <c r="K198" s="1675">
        <v>9</v>
      </c>
      <c r="L198" s="1675">
        <v>9</v>
      </c>
      <c r="M198" s="1675">
        <v>9</v>
      </c>
      <c r="N198" s="1676">
        <v>9</v>
      </c>
      <c r="O198" s="1743">
        <v>9</v>
      </c>
      <c r="P198" s="1744">
        <v>9</v>
      </c>
      <c r="Q198" s="1674">
        <v>9</v>
      </c>
      <c r="R198" s="1675">
        <v>9</v>
      </c>
      <c r="S198" s="1675">
        <v>9</v>
      </c>
      <c r="T198" s="1675">
        <v>9</v>
      </c>
      <c r="U198" s="1676">
        <v>9</v>
      </c>
      <c r="V198" s="1743">
        <v>9</v>
      </c>
      <c r="W198" s="1744">
        <v>9</v>
      </c>
      <c r="X198" s="1674">
        <v>9</v>
      </c>
      <c r="Y198" s="1675">
        <v>9</v>
      </c>
      <c r="Z198" s="1675">
        <v>9</v>
      </c>
      <c r="AA198" s="1675">
        <v>9</v>
      </c>
      <c r="AB198" s="1676">
        <v>9</v>
      </c>
      <c r="AC198" s="1743">
        <v>9</v>
      </c>
      <c r="AD198" s="2075">
        <v>10</v>
      </c>
      <c r="AE198" s="1743">
        <v>10</v>
      </c>
      <c r="AF198" s="1747">
        <v>10</v>
      </c>
      <c r="AG198" s="1675">
        <v>10</v>
      </c>
      <c r="AH198" s="1675">
        <v>10</v>
      </c>
      <c r="AI198" s="1676">
        <v>10</v>
      </c>
      <c r="AJ198" s="1743">
        <v>10</v>
      </c>
      <c r="AK198" s="1744">
        <v>10</v>
      </c>
    </row>
    <row r="199" spans="1:37" ht="39.950000000000003" customHeight="1" thickBot="1" x14ac:dyDescent="0.25">
      <c r="A199" s="5749" t="s">
        <v>1391</v>
      </c>
      <c r="B199" s="5750"/>
      <c r="C199" s="1677">
        <v>4</v>
      </c>
      <c r="D199" s="1672">
        <v>5</v>
      </c>
      <c r="E199" s="1672">
        <v>6</v>
      </c>
      <c r="F199" s="1672">
        <v>7</v>
      </c>
      <c r="G199" s="1673">
        <v>8</v>
      </c>
      <c r="H199" s="1745">
        <v>9</v>
      </c>
      <c r="I199" s="1746">
        <v>10</v>
      </c>
      <c r="J199" s="1671">
        <v>11</v>
      </c>
      <c r="K199" s="1672">
        <v>12</v>
      </c>
      <c r="L199" s="1672">
        <v>13</v>
      </c>
      <c r="M199" s="1672">
        <v>14</v>
      </c>
      <c r="N199" s="1673">
        <v>15</v>
      </c>
      <c r="O199" s="1745">
        <v>16</v>
      </c>
      <c r="P199" s="1746">
        <v>17</v>
      </c>
      <c r="Q199" s="1671">
        <v>18</v>
      </c>
      <c r="R199" s="1672">
        <v>19</v>
      </c>
      <c r="S199" s="1672">
        <v>20</v>
      </c>
      <c r="T199" s="1672">
        <v>21</v>
      </c>
      <c r="U199" s="1673">
        <v>22</v>
      </c>
      <c r="V199" s="1745">
        <v>23</v>
      </c>
      <c r="W199" s="1746">
        <v>24</v>
      </c>
      <c r="X199" s="1671">
        <v>25</v>
      </c>
      <c r="Y199" s="1672">
        <v>26</v>
      </c>
      <c r="Z199" s="1672">
        <v>27</v>
      </c>
      <c r="AA199" s="1672">
        <v>28</v>
      </c>
      <c r="AB199" s="1673">
        <v>29</v>
      </c>
      <c r="AC199" s="1745">
        <v>30</v>
      </c>
      <c r="AD199" s="2121">
        <v>1</v>
      </c>
      <c r="AE199" s="2051">
        <v>2</v>
      </c>
      <c r="AF199" s="2076">
        <v>3</v>
      </c>
      <c r="AG199" s="1757">
        <v>4</v>
      </c>
      <c r="AH199" s="1757">
        <v>5</v>
      </c>
      <c r="AI199" s="1758">
        <v>6</v>
      </c>
      <c r="AJ199" s="2051">
        <v>7</v>
      </c>
      <c r="AK199" s="2052">
        <v>8</v>
      </c>
    </row>
    <row r="200" spans="1:37" ht="39.950000000000003" customHeight="1" x14ac:dyDescent="0.2">
      <c r="A200" s="5745" t="s">
        <v>4459</v>
      </c>
      <c r="B200" s="5919"/>
      <c r="C200" s="2034"/>
      <c r="D200" s="1721"/>
      <c r="E200" s="1722"/>
      <c r="F200" s="1785"/>
      <c r="G200" s="1786"/>
      <c r="H200" s="1787"/>
      <c r="I200" s="1887"/>
      <c r="J200" s="1789"/>
      <c r="K200" s="1790"/>
      <c r="L200" s="1790"/>
      <c r="M200" s="5974" t="s">
        <v>8477</v>
      </c>
      <c r="N200" s="5511"/>
      <c r="O200" s="1787"/>
      <c r="P200" s="1887"/>
      <c r="Q200" s="2128"/>
      <c r="R200" s="1790"/>
      <c r="S200" s="1790"/>
      <c r="T200" s="1790"/>
      <c r="U200" s="1886"/>
      <c r="V200" s="1787"/>
      <c r="W200" s="1887"/>
      <c r="X200" s="1789"/>
      <c r="Y200" s="5524" t="s">
        <v>8478</v>
      </c>
      <c r="Z200" s="5525"/>
      <c r="AA200" s="5525"/>
      <c r="AB200" s="5526"/>
      <c r="AC200" s="1787"/>
      <c r="AD200" s="1887"/>
      <c r="AE200" s="5512" t="s">
        <v>4428</v>
      </c>
      <c r="AF200" s="5515" t="s">
        <v>3580</v>
      </c>
      <c r="AG200" s="5524" t="s">
        <v>8478</v>
      </c>
      <c r="AH200" s="5525"/>
      <c r="AI200" s="5526"/>
      <c r="AJ200" s="1749"/>
      <c r="AK200" s="1750"/>
    </row>
    <row r="201" spans="1:37" ht="39.950000000000003" customHeight="1" x14ac:dyDescent="0.2">
      <c r="A201" s="5721" t="s">
        <v>8234</v>
      </c>
      <c r="B201" s="5908"/>
      <c r="C201" s="5451" t="s">
        <v>8471</v>
      </c>
      <c r="D201" s="3520"/>
      <c r="E201" s="3521"/>
      <c r="F201" s="3519" t="s">
        <v>8472</v>
      </c>
      <c r="G201" s="5450"/>
      <c r="H201" s="1796"/>
      <c r="I201" s="1890"/>
      <c r="K201" s="1799"/>
      <c r="L201" s="1799"/>
      <c r="M201" s="72"/>
      <c r="N201" s="1723"/>
      <c r="O201" s="1796"/>
      <c r="P201" s="1890"/>
      <c r="Q201" s="5566" t="s">
        <v>1386</v>
      </c>
      <c r="R201" s="5567"/>
      <c r="S201" s="5577"/>
      <c r="T201" s="1843"/>
      <c r="U201" s="1844"/>
      <c r="V201" s="1796"/>
      <c r="W201" s="1890"/>
      <c r="X201" s="1891"/>
      <c r="Y201" s="1843"/>
      <c r="Z201" s="1843"/>
      <c r="AA201" s="72"/>
      <c r="AB201" s="2132"/>
      <c r="AC201" s="1796"/>
      <c r="AD201" s="1890"/>
      <c r="AE201" s="5513"/>
      <c r="AF201" s="5516"/>
      <c r="AG201" s="5538" t="s">
        <v>8481</v>
      </c>
      <c r="AH201" s="5528"/>
      <c r="AI201" s="5539"/>
      <c r="AJ201" s="1751"/>
      <c r="AK201" s="1752"/>
    </row>
    <row r="202" spans="1:37" ht="39.950000000000003" customHeight="1" x14ac:dyDescent="0.2">
      <c r="A202" s="5719" t="s">
        <v>8235</v>
      </c>
      <c r="B202" s="5853"/>
      <c r="C202" s="5544" t="s">
        <v>8460</v>
      </c>
      <c r="D202" s="5545"/>
      <c r="E202" s="5546"/>
      <c r="F202" s="1799"/>
      <c r="H202" s="1796"/>
      <c r="I202" s="1890"/>
      <c r="J202" s="1801"/>
      <c r="K202" s="1799"/>
      <c r="L202" s="1799"/>
      <c r="M202" s="3519" t="s">
        <v>8476</v>
      </c>
      <c r="N202" s="5450"/>
      <c r="O202" s="1796"/>
      <c r="P202" s="1890"/>
      <c r="Q202" s="5451" t="s">
        <v>8476</v>
      </c>
      <c r="R202" s="3521"/>
      <c r="S202" s="2129"/>
      <c r="T202" s="1799"/>
      <c r="V202" s="1796"/>
      <c r="W202" s="1890"/>
      <c r="X202" s="5527" t="s">
        <v>8479</v>
      </c>
      <c r="Y202" s="5528"/>
      <c r="Z202" s="5528"/>
      <c r="AA202" s="5529"/>
      <c r="AB202" s="2131"/>
      <c r="AC202" s="1796"/>
      <c r="AD202" s="1890"/>
      <c r="AE202" s="5513"/>
      <c r="AF202" s="5516"/>
      <c r="AG202" s="5494" t="s">
        <v>8480</v>
      </c>
      <c r="AH202" s="5448"/>
      <c r="AI202" s="5495"/>
      <c r="AJ202" s="1751"/>
      <c r="AK202" s="1752"/>
    </row>
    <row r="203" spans="1:37" ht="39.950000000000003" customHeight="1" x14ac:dyDescent="0.2">
      <c r="A203" s="5719" t="s">
        <v>8236</v>
      </c>
      <c r="B203" s="5853"/>
      <c r="C203" s="11"/>
      <c r="D203" s="33"/>
      <c r="E203" s="50"/>
      <c r="F203" s="1843"/>
      <c r="G203" s="1844"/>
      <c r="H203" s="1796"/>
      <c r="I203" s="1890"/>
      <c r="J203" s="1726"/>
      <c r="K203" s="1843"/>
      <c r="L203" s="1843"/>
      <c r="M203" s="1843"/>
      <c r="N203" s="1844"/>
      <c r="O203" s="1796"/>
      <c r="P203" s="1890"/>
      <c r="Q203" s="1726"/>
      <c r="R203" s="72"/>
      <c r="S203" s="1823"/>
      <c r="T203" s="1823"/>
      <c r="U203" s="1824"/>
      <c r="V203" s="1796"/>
      <c r="W203" s="1890"/>
      <c r="X203" s="1825"/>
      <c r="Y203" s="1823"/>
      <c r="Z203" s="1893"/>
      <c r="AA203" s="1893"/>
      <c r="AB203" s="1894"/>
      <c r="AC203" s="1796"/>
      <c r="AD203" s="1890"/>
      <c r="AE203" s="5513"/>
      <c r="AF203" s="5516"/>
      <c r="AG203" s="1805"/>
      <c r="AH203" s="1805"/>
      <c r="AI203" s="1806"/>
      <c r="AJ203" s="1751"/>
      <c r="AK203" s="1752"/>
    </row>
    <row r="204" spans="1:37" ht="39.950000000000003" customHeight="1" x14ac:dyDescent="0.2">
      <c r="A204" s="5719" t="s">
        <v>8237</v>
      </c>
      <c r="B204" s="5853"/>
      <c r="C204" s="5544" t="s">
        <v>8460</v>
      </c>
      <c r="D204" s="5545"/>
      <c r="E204" s="5546"/>
      <c r="F204" s="3520" t="s">
        <v>8461</v>
      </c>
      <c r="G204" s="5450"/>
      <c r="H204" s="1796"/>
      <c r="I204" s="1890"/>
      <c r="J204" s="5451" t="s">
        <v>8461</v>
      </c>
      <c r="K204" s="3520"/>
      <c r="L204" s="3520"/>
      <c r="M204" s="3519" t="s">
        <v>8475</v>
      </c>
      <c r="N204" s="5450"/>
      <c r="O204" s="1796"/>
      <c r="P204" s="1890"/>
      <c r="Q204" s="2127"/>
      <c r="R204" s="1799"/>
      <c r="S204" s="1381"/>
      <c r="T204" s="1381"/>
      <c r="U204" s="2037"/>
      <c r="V204" s="1796"/>
      <c r="W204" s="1890"/>
      <c r="X204" s="2120" t="s">
        <v>8470</v>
      </c>
      <c r="Y204" s="3519" t="s">
        <v>8467</v>
      </c>
      <c r="Z204" s="3520"/>
      <c r="AA204" s="3521"/>
      <c r="AB204" s="2130"/>
      <c r="AC204" s="1796"/>
      <c r="AD204" s="1890"/>
      <c r="AE204" s="5513"/>
      <c r="AF204" s="5516"/>
      <c r="AG204" s="5492" t="s">
        <v>8468</v>
      </c>
      <c r="AH204" s="5493"/>
      <c r="AI204" s="2131"/>
      <c r="AJ204" s="1751"/>
      <c r="AK204" s="1752"/>
    </row>
    <row r="205" spans="1:37" ht="39.950000000000003" customHeight="1" x14ac:dyDescent="0.2">
      <c r="A205" s="5732" t="s">
        <v>8238</v>
      </c>
      <c r="B205" s="5854"/>
      <c r="C205" s="126"/>
      <c r="D205" s="72"/>
      <c r="E205" s="50"/>
      <c r="F205" s="1807"/>
      <c r="G205" s="1808"/>
      <c r="H205" s="1796"/>
      <c r="I205" s="1890"/>
      <c r="J205" s="1809"/>
      <c r="K205" s="1810"/>
      <c r="L205" s="1810"/>
      <c r="M205" s="1810"/>
      <c r="N205" s="1811"/>
      <c r="O205" s="1796"/>
      <c r="P205" s="1890"/>
      <c r="Q205" s="1809"/>
      <c r="R205" s="1810"/>
      <c r="S205" s="1810"/>
      <c r="T205" s="1810"/>
      <c r="U205" s="1811"/>
      <c r="V205" s="1796"/>
      <c r="W205" s="1890"/>
      <c r="X205" s="1812"/>
      <c r="Y205" s="1813"/>
      <c r="Z205" s="1813"/>
      <c r="AA205" s="1813"/>
      <c r="AB205" s="1814"/>
      <c r="AC205" s="1796"/>
      <c r="AD205" s="1890"/>
      <c r="AE205" s="5513"/>
      <c r="AF205" s="5516"/>
      <c r="AG205" s="1381"/>
      <c r="AH205" s="77"/>
      <c r="AI205" s="1728"/>
      <c r="AJ205" s="1751"/>
      <c r="AK205" s="1752"/>
    </row>
    <row r="206" spans="1:37" ht="39.950000000000003" customHeight="1" x14ac:dyDescent="0.2">
      <c r="A206" s="5732" t="s">
        <v>8239</v>
      </c>
      <c r="B206" s="5854"/>
      <c r="C206" s="2119"/>
      <c r="D206" s="73"/>
      <c r="E206" s="50"/>
      <c r="F206" s="72"/>
      <c r="G206" s="1723"/>
      <c r="H206" s="1796"/>
      <c r="I206" s="1890"/>
      <c r="J206" s="1809"/>
      <c r="K206" s="1810"/>
      <c r="L206" s="1810"/>
      <c r="M206" s="1810"/>
      <c r="N206" s="1811"/>
      <c r="O206" s="1796"/>
      <c r="P206" s="1890"/>
      <c r="Q206" s="1809"/>
      <c r="R206" s="1810"/>
      <c r="S206" s="1810"/>
      <c r="T206" s="1381"/>
      <c r="U206" s="1916"/>
      <c r="V206" s="1796"/>
      <c r="W206" s="1890"/>
      <c r="X206" s="1732"/>
      <c r="Y206" s="1281"/>
      <c r="Z206" s="1281"/>
      <c r="AA206" s="1281"/>
      <c r="AB206" s="1733"/>
      <c r="AC206" s="1796"/>
      <c r="AD206" s="1890"/>
      <c r="AE206" s="5513"/>
      <c r="AF206" s="5516"/>
      <c r="AG206" s="1281"/>
      <c r="AH206" s="1281"/>
      <c r="AI206" s="1733"/>
      <c r="AJ206" s="1751"/>
      <c r="AK206" s="1752"/>
    </row>
    <row r="207" spans="1:37" ht="39.950000000000003" customHeight="1" x14ac:dyDescent="0.2">
      <c r="A207" s="5732" t="s">
        <v>8240</v>
      </c>
      <c r="B207" s="5854"/>
      <c r="C207" s="3372" t="s">
        <v>2842</v>
      </c>
      <c r="D207" s="3372"/>
      <c r="E207" s="3372"/>
      <c r="F207" s="3372"/>
      <c r="G207" s="5570"/>
      <c r="H207" s="1796"/>
      <c r="I207" s="1890"/>
      <c r="J207" s="5569" t="s">
        <v>2842</v>
      </c>
      <c r="K207" s="3372"/>
      <c r="L207" s="3372"/>
      <c r="M207" s="1810"/>
      <c r="N207" s="2126"/>
      <c r="O207" s="1796"/>
      <c r="P207" s="1890"/>
      <c r="Q207" s="2125"/>
      <c r="R207" s="1810"/>
      <c r="S207" s="1810"/>
      <c r="T207" s="1810"/>
      <c r="U207" s="2126"/>
      <c r="V207" s="1796"/>
      <c r="W207" s="1890"/>
      <c r="X207" s="1809"/>
      <c r="Y207" s="1810"/>
      <c r="Z207" s="1810"/>
      <c r="AA207" s="1810"/>
      <c r="AB207" s="1811"/>
      <c r="AC207" s="1796"/>
      <c r="AD207" s="1890"/>
      <c r="AE207" s="5513"/>
      <c r="AF207" s="5516"/>
      <c r="AG207" s="1810"/>
      <c r="AH207" s="1810"/>
      <c r="AI207" s="1811"/>
      <c r="AJ207" s="1751"/>
      <c r="AK207" s="1752"/>
    </row>
    <row r="208" spans="1:37" ht="39.950000000000003" customHeight="1" x14ac:dyDescent="0.2">
      <c r="A208" s="5809" t="s">
        <v>8241</v>
      </c>
      <c r="B208" s="5869"/>
      <c r="C208" s="5439" t="s">
        <v>8373</v>
      </c>
      <c r="D208" s="5440"/>
      <c r="E208" s="5440"/>
      <c r="F208" s="5440"/>
      <c r="G208" s="5440"/>
      <c r="H208" s="1796"/>
      <c r="I208" s="1890"/>
      <c r="J208" s="5541" t="s">
        <v>8473</v>
      </c>
      <c r="K208" s="5542"/>
      <c r="L208" s="5543"/>
      <c r="M208" s="5439" t="s">
        <v>8373</v>
      </c>
      <c r="N208" s="5490"/>
      <c r="O208" s="1796"/>
      <c r="P208" s="1890"/>
      <c r="Q208" s="5439" t="s">
        <v>8373</v>
      </c>
      <c r="R208" s="5440"/>
      <c r="S208" s="5440"/>
      <c r="T208" s="5440"/>
      <c r="U208" s="5440"/>
      <c r="V208" s="1796"/>
      <c r="W208" s="1890"/>
      <c r="X208" s="5439" t="s">
        <v>8373</v>
      </c>
      <c r="Y208" s="5440"/>
      <c r="Z208" s="5440"/>
      <c r="AA208" s="5440"/>
      <c r="AB208" s="5440"/>
      <c r="AC208" s="1796"/>
      <c r="AD208" s="1890"/>
      <c r="AE208" s="5513"/>
      <c r="AF208" s="5516"/>
      <c r="AG208" s="5439" t="s">
        <v>8373</v>
      </c>
      <c r="AH208" s="5440"/>
      <c r="AI208" s="5490"/>
      <c r="AJ208" s="1751"/>
      <c r="AK208" s="1752"/>
    </row>
    <row r="209" spans="1:37" ht="39.950000000000003" customHeight="1" x14ac:dyDescent="0.2">
      <c r="A209" s="5809" t="s">
        <v>8242</v>
      </c>
      <c r="B209" s="5869"/>
      <c r="C209" s="5566" t="s">
        <v>8450</v>
      </c>
      <c r="D209" s="5567"/>
      <c r="E209" s="5567"/>
      <c r="F209" s="5567"/>
      <c r="G209" s="5568"/>
      <c r="H209" s="1796"/>
      <c r="I209" s="1890"/>
      <c r="J209" s="5439" t="s">
        <v>8373</v>
      </c>
      <c r="K209" s="5440"/>
      <c r="L209" s="5440"/>
      <c r="M209" s="5440"/>
      <c r="N209" s="5440"/>
      <c r="O209" s="1796"/>
      <c r="P209" s="1890"/>
      <c r="Q209" s="5439" t="s">
        <v>8373</v>
      </c>
      <c r="R209" s="5440"/>
      <c r="S209" s="5440"/>
      <c r="T209" s="5440"/>
      <c r="U209" s="5440"/>
      <c r="V209" s="1796"/>
      <c r="W209" s="1890"/>
      <c r="X209" s="5439" t="s">
        <v>8373</v>
      </c>
      <c r="Y209" s="5440"/>
      <c r="Z209" s="5440"/>
      <c r="AA209" s="5440"/>
      <c r="AB209" s="5440"/>
      <c r="AC209" s="1796"/>
      <c r="AD209" s="1890"/>
      <c r="AE209" s="5513"/>
      <c r="AF209" s="5516"/>
      <c r="AG209" s="5439" t="s">
        <v>8373</v>
      </c>
      <c r="AH209" s="5440"/>
      <c r="AI209" s="5490"/>
      <c r="AJ209" s="1751"/>
      <c r="AK209" s="1752"/>
    </row>
    <row r="210" spans="1:37" ht="39.950000000000003" customHeight="1" x14ac:dyDescent="0.2">
      <c r="A210" s="5732" t="s">
        <v>8243</v>
      </c>
      <c r="B210" s="5854"/>
      <c r="C210" s="5496" t="s">
        <v>1386</v>
      </c>
      <c r="D210" s="5497"/>
      <c r="E210" s="5497"/>
      <c r="F210" s="5497"/>
      <c r="G210" s="5498"/>
      <c r="H210" s="1796"/>
      <c r="I210" s="1890"/>
      <c r="J210" s="5496" t="s">
        <v>1386</v>
      </c>
      <c r="K210" s="5497"/>
      <c r="L210" s="5497"/>
      <c r="M210" s="5497"/>
      <c r="N210" s="5498"/>
      <c r="O210" s="1796"/>
      <c r="P210" s="1890"/>
      <c r="Q210" s="5496" t="s">
        <v>1386</v>
      </c>
      <c r="R210" s="5497"/>
      <c r="S210" s="5497"/>
      <c r="T210" s="5497"/>
      <c r="U210" s="5498"/>
      <c r="V210" s="1796"/>
      <c r="W210" s="1890"/>
      <c r="X210" s="5496" t="s">
        <v>1386</v>
      </c>
      <c r="Y210" s="5497"/>
      <c r="Z210" s="5497"/>
      <c r="AA210" s="5497"/>
      <c r="AB210" s="5498"/>
      <c r="AC210" s="1796"/>
      <c r="AD210" s="1890"/>
      <c r="AE210" s="5513"/>
      <c r="AF210" s="5516"/>
      <c r="AG210" s="5496" t="s">
        <v>1386</v>
      </c>
      <c r="AH210" s="5497"/>
      <c r="AI210" s="5497"/>
      <c r="AJ210" s="1751"/>
      <c r="AK210" s="1752"/>
    </row>
    <row r="211" spans="1:37" ht="39.950000000000003" customHeight="1" x14ac:dyDescent="0.2">
      <c r="A211" s="5732" t="s">
        <v>8244</v>
      </c>
      <c r="B211" s="5854"/>
      <c r="C211" s="5496" t="s">
        <v>1386</v>
      </c>
      <c r="D211" s="5497"/>
      <c r="E211" s="5497"/>
      <c r="F211" s="5497"/>
      <c r="G211" s="5498"/>
      <c r="H211" s="1796"/>
      <c r="I211" s="1890"/>
      <c r="J211" s="5496" t="s">
        <v>1386</v>
      </c>
      <c r="K211" s="5497"/>
      <c r="L211" s="5497"/>
      <c r="M211" s="5497"/>
      <c r="N211" s="5498"/>
      <c r="O211" s="1796"/>
      <c r="P211" s="1890"/>
      <c r="Q211" s="5496" t="s">
        <v>1386</v>
      </c>
      <c r="R211" s="5497"/>
      <c r="S211" s="5497"/>
      <c r="T211" s="5497"/>
      <c r="U211" s="5498"/>
      <c r="V211" s="1796"/>
      <c r="W211" s="1890"/>
      <c r="X211" s="5496" t="s">
        <v>1386</v>
      </c>
      <c r="Y211" s="5497"/>
      <c r="Z211" s="5497"/>
      <c r="AA211" s="5497"/>
      <c r="AB211" s="5498"/>
      <c r="AC211" s="1796"/>
      <c r="AD211" s="1890"/>
      <c r="AE211" s="5513"/>
      <c r="AF211" s="5516"/>
      <c r="AG211" s="5496" t="s">
        <v>1386</v>
      </c>
      <c r="AH211" s="5497"/>
      <c r="AI211" s="5497"/>
      <c r="AJ211" s="1751"/>
      <c r="AK211" s="1752"/>
    </row>
    <row r="212" spans="1:37" ht="39.950000000000003" customHeight="1" x14ac:dyDescent="0.2">
      <c r="A212" s="5738" t="s">
        <v>8245</v>
      </c>
      <c r="B212" s="5867"/>
      <c r="C212" s="36"/>
      <c r="D212" s="37"/>
      <c r="E212" s="50"/>
      <c r="F212" s="37"/>
      <c r="G212" s="1730"/>
      <c r="H212" s="1796"/>
      <c r="I212" s="1890"/>
      <c r="J212" s="1729"/>
      <c r="K212" s="37"/>
      <c r="L212" s="37"/>
      <c r="M212" s="44"/>
      <c r="N212" s="1730"/>
      <c r="O212" s="1796"/>
      <c r="P212" s="1890"/>
      <c r="Q212" s="1729"/>
      <c r="R212" s="37"/>
      <c r="S212" s="37"/>
      <c r="T212" s="37"/>
      <c r="U212" s="1730"/>
      <c r="V212" s="1796"/>
      <c r="W212" s="1890"/>
      <c r="X212" s="1820"/>
      <c r="Y212" s="37"/>
      <c r="Z212" s="37"/>
      <c r="AA212" s="37"/>
      <c r="AB212" s="1730"/>
      <c r="AC212" s="1796"/>
      <c r="AD212" s="1890"/>
      <c r="AE212" s="5513"/>
      <c r="AF212" s="5516"/>
      <c r="AG212" s="44"/>
      <c r="AH212" s="44"/>
      <c r="AI212" s="1800"/>
      <c r="AJ212" s="1751"/>
      <c r="AK212" s="1752"/>
    </row>
    <row r="213" spans="1:37" ht="39.950000000000003" customHeight="1" x14ac:dyDescent="0.2">
      <c r="A213" s="5758" t="s">
        <v>8246</v>
      </c>
      <c r="B213" s="5867"/>
      <c r="C213" s="5496" t="s">
        <v>1386</v>
      </c>
      <c r="D213" s="5497"/>
      <c r="E213" s="5497"/>
      <c r="F213" s="5497"/>
      <c r="G213" s="5498"/>
      <c r="H213" s="1796"/>
      <c r="I213" s="1890"/>
      <c r="J213" s="5496" t="s">
        <v>1386</v>
      </c>
      <c r="K213" s="5497"/>
      <c r="L213" s="5497"/>
      <c r="M213" s="5497"/>
      <c r="N213" s="5498"/>
      <c r="O213" s="1796"/>
      <c r="P213" s="1890"/>
      <c r="Q213" s="5496" t="s">
        <v>1386</v>
      </c>
      <c r="R213" s="5497"/>
      <c r="S213" s="5497"/>
      <c r="T213" s="5497"/>
      <c r="U213" s="5498"/>
      <c r="V213" s="1796"/>
      <c r="W213" s="1890"/>
      <c r="X213" s="5496" t="s">
        <v>1386</v>
      </c>
      <c r="Y213" s="5497"/>
      <c r="Z213" s="5497"/>
      <c r="AA213" s="5497"/>
      <c r="AB213" s="5498"/>
      <c r="AC213" s="1796"/>
      <c r="AD213" s="1890"/>
      <c r="AE213" s="5513"/>
      <c r="AF213" s="5516"/>
      <c r="AG213" s="5496" t="s">
        <v>1386</v>
      </c>
      <c r="AH213" s="5497"/>
      <c r="AI213" s="5497"/>
      <c r="AJ213" s="1751"/>
      <c r="AK213" s="1752"/>
    </row>
    <row r="214" spans="1:37" ht="39.950000000000003" customHeight="1" x14ac:dyDescent="0.2">
      <c r="A214" s="5736" t="s">
        <v>8247</v>
      </c>
      <c r="B214" s="5868"/>
      <c r="C214" s="1270"/>
      <c r="D214" s="80"/>
      <c r="E214" s="50"/>
      <c r="F214" s="80"/>
      <c r="G214" s="1735"/>
      <c r="H214" s="1796"/>
      <c r="I214" s="1890"/>
      <c r="J214" s="1726"/>
      <c r="K214" s="72"/>
      <c r="L214" s="72"/>
      <c r="M214" s="44"/>
      <c r="N214" s="1738"/>
      <c r="O214" s="1796"/>
      <c r="P214" s="1890"/>
      <c r="Q214" s="1726"/>
      <c r="R214" s="72"/>
      <c r="S214" s="72"/>
      <c r="T214" s="72"/>
      <c r="U214" s="1723"/>
      <c r="V214" s="1796"/>
      <c r="W214" s="1890"/>
      <c r="X214" s="1820"/>
      <c r="Y214" s="77"/>
      <c r="Z214" s="77"/>
      <c r="AA214" s="77"/>
      <c r="AB214" s="1728"/>
      <c r="AC214" s="1796"/>
      <c r="AD214" s="1890"/>
      <c r="AE214" s="5513"/>
      <c r="AF214" s="5516"/>
      <c r="AG214" s="44"/>
      <c r="AH214" s="44"/>
      <c r="AI214" s="1735"/>
      <c r="AJ214" s="1751"/>
      <c r="AK214" s="1752"/>
    </row>
    <row r="215" spans="1:37" ht="39.950000000000003" customHeight="1" x14ac:dyDescent="0.2">
      <c r="A215" s="5738" t="s">
        <v>8248</v>
      </c>
      <c r="B215" s="5867"/>
      <c r="C215" s="40"/>
      <c r="D215" s="1821"/>
      <c r="E215" s="50"/>
      <c r="F215" s="1821"/>
      <c r="G215" s="1822"/>
      <c r="H215" s="1796"/>
      <c r="I215" s="1890"/>
      <c r="J215" s="1731"/>
      <c r="K215" s="1821"/>
      <c r="L215" s="1821"/>
      <c r="M215" s="44"/>
      <c r="N215" s="1822"/>
      <c r="O215" s="1796"/>
      <c r="P215" s="1890"/>
      <c r="Q215" s="1731"/>
      <c r="R215" s="1821"/>
      <c r="S215" s="1821"/>
      <c r="T215" s="1821"/>
      <c r="U215" s="1822"/>
      <c r="V215" s="1796"/>
      <c r="W215" s="1890"/>
      <c r="X215" s="1820"/>
      <c r="Y215" s="1821"/>
      <c r="Z215" s="1821"/>
      <c r="AA215" s="1821"/>
      <c r="AB215" s="1822"/>
      <c r="AC215" s="1796"/>
      <c r="AD215" s="1890"/>
      <c r="AE215" s="5513"/>
      <c r="AF215" s="5516"/>
      <c r="AG215" s="44"/>
      <c r="AH215" s="44"/>
      <c r="AI215" s="1822"/>
      <c r="AJ215" s="1751"/>
      <c r="AK215" s="1752"/>
    </row>
    <row r="216" spans="1:37" ht="39.950000000000003" customHeight="1" thickBot="1" x14ac:dyDescent="0.25">
      <c r="A216" s="5814" t="s">
        <v>8249</v>
      </c>
      <c r="B216" s="5918"/>
      <c r="C216" s="5496" t="s">
        <v>1386</v>
      </c>
      <c r="D216" s="5497"/>
      <c r="E216" s="5497"/>
      <c r="F216" s="5497"/>
      <c r="G216" s="5498"/>
      <c r="H216" s="1826"/>
      <c r="I216" s="1902"/>
      <c r="J216" s="5496" t="s">
        <v>1386</v>
      </c>
      <c r="K216" s="5497"/>
      <c r="L216" s="5497"/>
      <c r="M216" s="5497"/>
      <c r="N216" s="5498"/>
      <c r="O216" s="1826"/>
      <c r="P216" s="1902"/>
      <c r="Q216" s="5496" t="s">
        <v>1386</v>
      </c>
      <c r="R216" s="5497"/>
      <c r="S216" s="5497"/>
      <c r="T216" s="5497"/>
      <c r="U216" s="5498"/>
      <c r="V216" s="1826"/>
      <c r="W216" s="1902"/>
      <c r="X216" s="5496" t="s">
        <v>1386</v>
      </c>
      <c r="Y216" s="5497"/>
      <c r="Z216" s="5497"/>
      <c r="AA216" s="5497"/>
      <c r="AB216" s="5498"/>
      <c r="AC216" s="1826"/>
      <c r="AD216" s="1902"/>
      <c r="AE216" s="5514"/>
      <c r="AF216" s="5517"/>
      <c r="AG216" s="5496" t="s">
        <v>1386</v>
      </c>
      <c r="AH216" s="5497"/>
      <c r="AI216" s="5497"/>
      <c r="AJ216" s="1753"/>
      <c r="AK216" s="1754"/>
    </row>
    <row r="217" spans="1:37" ht="39.950000000000003" customHeight="1" thickBot="1" x14ac:dyDescent="0.25">
      <c r="A217" s="1779">
        <v>1</v>
      </c>
      <c r="B217" s="1779" t="s">
        <v>5497</v>
      </c>
      <c r="C217" s="1906"/>
      <c r="D217" s="1907"/>
      <c r="E217" s="1907"/>
      <c r="F217" s="1917"/>
      <c r="G217" s="1829"/>
      <c r="H217" s="1918"/>
      <c r="I217" s="1919"/>
      <c r="J217" s="1832"/>
      <c r="K217" s="1833"/>
      <c r="L217" s="1833"/>
      <c r="M217" s="1834"/>
      <c r="N217" s="1835"/>
      <c r="O217" s="1876"/>
      <c r="P217" s="1877"/>
      <c r="Q217" s="1838"/>
      <c r="R217" s="1834"/>
      <c r="S217" s="1834"/>
      <c r="T217" s="1907"/>
      <c r="U217" s="1795"/>
      <c r="V217" s="1872"/>
      <c r="W217" s="1845"/>
      <c r="X217" s="1720"/>
      <c r="Y217" s="1721"/>
      <c r="Z217" s="1721"/>
      <c r="AA217" s="1834"/>
      <c r="AB217" s="1835"/>
      <c r="AC217" s="1876"/>
      <c r="AD217" s="1877"/>
      <c r="AE217" s="5535"/>
      <c r="AF217" s="5571"/>
      <c r="AG217" s="1907"/>
      <c r="AH217" s="1907"/>
      <c r="AI217" s="1795"/>
      <c r="AJ217" s="1872"/>
      <c r="AK217" s="1845"/>
    </row>
    <row r="218" spans="1:37" ht="39.950000000000003" customHeight="1" thickBot="1" x14ac:dyDescent="0.25">
      <c r="A218" s="1717">
        <v>2</v>
      </c>
      <c r="B218" s="1718" t="s">
        <v>5497</v>
      </c>
      <c r="C218" s="1801"/>
      <c r="D218" s="1799"/>
      <c r="E218" s="1799"/>
      <c r="F218" s="1799"/>
      <c r="G218" s="1800"/>
      <c r="H218" s="1883"/>
      <c r="I218" s="1851"/>
      <c r="J218" s="1891"/>
      <c r="K218" s="1843"/>
      <c r="L218" s="1842"/>
      <c r="M218" s="1842"/>
      <c r="N218" s="1849"/>
      <c r="O218" s="1883"/>
      <c r="P218" s="1851"/>
      <c r="Q218" s="1801"/>
      <c r="R218" s="1799"/>
      <c r="S218" s="1799"/>
      <c r="T218" s="1799"/>
      <c r="U218" s="1800"/>
      <c r="V218" s="1883"/>
      <c r="W218" s="1851"/>
      <c r="X218" s="1801"/>
      <c r="Y218" s="1799"/>
      <c r="Z218" s="1843"/>
      <c r="AA218" s="1843"/>
      <c r="AB218" s="1844"/>
      <c r="AC218" s="1920"/>
      <c r="AD218" s="1909"/>
      <c r="AE218" s="5536"/>
      <c r="AF218" s="5572"/>
      <c r="AG218" s="1799"/>
      <c r="AH218" s="1842"/>
      <c r="AI218" s="1849"/>
      <c r="AJ218" s="1883"/>
      <c r="AK218" s="1851"/>
    </row>
    <row r="219" spans="1:37" ht="39.950000000000003" customHeight="1" thickBot="1" x14ac:dyDescent="0.25">
      <c r="A219" s="5734" t="s">
        <v>5498</v>
      </c>
      <c r="B219" s="5735"/>
      <c r="C219" s="1801"/>
      <c r="D219" s="1799"/>
      <c r="E219" s="1799"/>
      <c r="F219" s="1799"/>
      <c r="G219" s="1800"/>
      <c r="H219" s="1883"/>
      <c r="I219" s="1851"/>
      <c r="J219" s="1801"/>
      <c r="K219" s="1799"/>
      <c r="L219" s="1821"/>
      <c r="M219" s="1843"/>
      <c r="N219" s="1822"/>
      <c r="O219" s="1883"/>
      <c r="P219" s="1851"/>
      <c r="Q219" s="1852"/>
      <c r="R219" s="1799"/>
      <c r="S219" s="1799"/>
      <c r="T219" s="1853"/>
      <c r="U219" s="1800"/>
      <c r="V219" s="1883"/>
      <c r="W219" s="1851"/>
      <c r="X219" s="1852"/>
      <c r="Y219" s="1821"/>
      <c r="Z219" s="1843"/>
      <c r="AA219" s="1843"/>
      <c r="AB219" s="1800"/>
      <c r="AC219" s="1883"/>
      <c r="AD219" s="1851"/>
      <c r="AE219" s="5536"/>
      <c r="AF219" s="5572"/>
      <c r="AG219" s="5562" t="s">
        <v>8482</v>
      </c>
      <c r="AH219" s="5563"/>
      <c r="AI219" s="1800"/>
      <c r="AJ219" s="1883"/>
      <c r="AK219" s="1851"/>
    </row>
    <row r="220" spans="1:37" ht="39.950000000000003" customHeight="1" thickBot="1" x14ac:dyDescent="0.25">
      <c r="A220" s="5785" t="s">
        <v>8250</v>
      </c>
      <c r="B220" s="5786"/>
      <c r="C220" s="1854"/>
      <c r="D220" s="1855"/>
      <c r="E220" s="1855"/>
      <c r="F220" s="1740"/>
      <c r="G220" s="1741"/>
      <c r="H220" s="1885"/>
      <c r="I220" s="1868"/>
      <c r="J220" s="1854"/>
      <c r="K220" s="1855"/>
      <c r="L220" s="1855"/>
      <c r="M220" s="1855"/>
      <c r="N220" s="1858"/>
      <c r="O220" s="1921"/>
      <c r="P220" s="1922"/>
      <c r="Q220" s="1861"/>
      <c r="R220" s="1862"/>
      <c r="S220" s="1863"/>
      <c r="T220" s="1863"/>
      <c r="U220" s="1864"/>
      <c r="V220" s="1923"/>
      <c r="W220" s="1924"/>
      <c r="X220" s="1867"/>
      <c r="Y220" s="1863"/>
      <c r="Z220" s="1863"/>
      <c r="AA220" s="1855"/>
      <c r="AB220" s="1884"/>
      <c r="AC220" s="1885"/>
      <c r="AD220" s="1868"/>
      <c r="AE220" s="5537"/>
      <c r="AF220" s="5573"/>
      <c r="AG220" s="1862"/>
      <c r="AH220" s="1862"/>
      <c r="AI220" s="2133"/>
      <c r="AJ220" s="1885"/>
      <c r="AK220" s="1868"/>
    </row>
    <row r="221" spans="1:37" ht="39.950000000000003" customHeight="1" x14ac:dyDescent="0.2">
      <c r="A221" s="5832" t="s">
        <v>5500</v>
      </c>
      <c r="B221" s="5833"/>
      <c r="C221" s="1873"/>
      <c r="D221" s="1907"/>
      <c r="E221" s="1907"/>
      <c r="F221" s="1907"/>
      <c r="G221" s="1795"/>
      <c r="H221" s="1872"/>
      <c r="I221" s="1845"/>
      <c r="J221" s="1873"/>
      <c r="K221" s="1874"/>
      <c r="L221" s="1875"/>
      <c r="M221" s="1874"/>
      <c r="N221" s="1795"/>
      <c r="O221" s="1876"/>
      <c r="P221" s="1877"/>
      <c r="Q221" s="1838"/>
      <c r="R221" s="1834"/>
      <c r="S221" s="1742"/>
      <c r="T221" s="1742"/>
      <c r="U221" s="1795"/>
      <c r="V221" s="1872"/>
      <c r="W221" s="1845"/>
      <c r="X221" s="1906"/>
      <c r="Y221" s="1907"/>
      <c r="Z221" s="1907"/>
      <c r="AA221" s="1907"/>
      <c r="AB221" s="1795"/>
      <c r="AC221" s="1872"/>
      <c r="AD221" s="1845"/>
      <c r="AE221" s="5470"/>
      <c r="AF221" s="5467"/>
      <c r="AG221" s="1907"/>
      <c r="AH221" s="1907"/>
      <c r="AI221" s="1795"/>
      <c r="AJ221" s="1872"/>
      <c r="AK221" s="1845"/>
    </row>
    <row r="222" spans="1:37" ht="39.950000000000003" customHeight="1" x14ac:dyDescent="0.2">
      <c r="A222" s="5834"/>
      <c r="B222" s="5835"/>
      <c r="C222" s="1801"/>
      <c r="D222" s="1799"/>
      <c r="E222" s="1799"/>
      <c r="F222" s="1799"/>
      <c r="G222" s="1800"/>
      <c r="H222" s="1883"/>
      <c r="I222" s="1851"/>
      <c r="J222" s="1801"/>
      <c r="K222" s="1821"/>
      <c r="L222" s="1799"/>
      <c r="M222" s="1799"/>
      <c r="N222" s="1800"/>
      <c r="O222" s="1883"/>
      <c r="P222" s="1851"/>
      <c r="Q222" s="1801"/>
      <c r="R222" s="1799"/>
      <c r="S222" s="1799"/>
      <c r="T222" s="1799"/>
      <c r="U222" s="1800"/>
      <c r="V222" s="1883"/>
      <c r="W222" s="1851"/>
      <c r="X222" s="1801"/>
      <c r="Y222" s="1799"/>
      <c r="Z222" s="1799"/>
      <c r="AA222" s="1799"/>
      <c r="AB222" s="1800"/>
      <c r="AC222" s="1883"/>
      <c r="AD222" s="1851"/>
      <c r="AE222" s="5471"/>
      <c r="AF222" s="5468"/>
      <c r="AG222" s="1799"/>
      <c r="AH222" s="1799"/>
      <c r="AI222" s="1800"/>
      <c r="AJ222" s="1883"/>
      <c r="AK222" s="1851"/>
    </row>
    <row r="223" spans="1:37" ht="39.950000000000003" customHeight="1" thickBot="1" x14ac:dyDescent="0.25">
      <c r="A223" s="5836"/>
      <c r="B223" s="5837"/>
      <c r="C223" s="1854"/>
      <c r="D223" s="1855"/>
      <c r="E223" s="1855"/>
      <c r="F223" s="1855"/>
      <c r="G223" s="1884"/>
      <c r="H223" s="1885"/>
      <c r="I223" s="1868"/>
      <c r="J223" s="1854"/>
      <c r="K223" s="1855"/>
      <c r="L223" s="1855"/>
      <c r="M223" s="1855"/>
      <c r="N223" s="1884"/>
      <c r="O223" s="1885"/>
      <c r="P223" s="1868"/>
      <c r="Q223" s="1854"/>
      <c r="R223" s="1855"/>
      <c r="S223" s="1855"/>
      <c r="T223" s="1855"/>
      <c r="U223" s="1884"/>
      <c r="V223" s="1885"/>
      <c r="W223" s="1868"/>
      <c r="X223" s="1854"/>
      <c r="Y223" s="1855"/>
      <c r="Z223" s="1855"/>
      <c r="AA223" s="1855"/>
      <c r="AB223" s="1884"/>
      <c r="AC223" s="1885"/>
      <c r="AD223" s="1868"/>
      <c r="AE223" s="5472"/>
      <c r="AF223" s="5469"/>
      <c r="AG223" s="1855"/>
      <c r="AH223" s="1855"/>
      <c r="AI223" s="1884"/>
      <c r="AJ223" s="1885"/>
      <c r="AK223" s="1868"/>
    </row>
    <row r="224" spans="1:37" ht="39.950000000000003" customHeight="1" thickBot="1" x14ac:dyDescent="0.25">
      <c r="A224" s="5491"/>
      <c r="B224" s="5491"/>
      <c r="C224" s="1697"/>
      <c r="D224" s="1697"/>
      <c r="E224" s="1685"/>
      <c r="F224" s="1663"/>
      <c r="G224" s="1663"/>
      <c r="H224" s="1928"/>
      <c r="I224" s="1928"/>
      <c r="J224" s="1698"/>
      <c r="K224" s="1698"/>
      <c r="L224" s="1698"/>
      <c r="M224" s="1684"/>
      <c r="O224" s="1928"/>
      <c r="P224" s="1928"/>
      <c r="Q224" s="1668"/>
      <c r="R224" s="1715"/>
      <c r="V224" s="1928"/>
      <c r="W224" s="1928"/>
      <c r="X224" s="1929"/>
      <c r="Y224" s="1668"/>
      <c r="Z224" s="1668"/>
      <c r="AA224" s="1668"/>
      <c r="AB224" s="1668"/>
      <c r="AC224" s="1928"/>
      <c r="AD224" s="1928"/>
      <c r="AF224" s="1930"/>
      <c r="AG224" s="1930"/>
      <c r="AH224" s="1702"/>
      <c r="AI224" s="1684"/>
      <c r="AJ224" s="1660"/>
      <c r="AK224" s="1660"/>
    </row>
    <row r="225" spans="1:37" ht="39.950000000000003" customHeight="1" thickBot="1" x14ac:dyDescent="0.25">
      <c r="A225" s="5764"/>
      <c r="B225" s="5765"/>
      <c r="C225" s="5464" t="s">
        <v>8286</v>
      </c>
      <c r="D225" s="5465"/>
      <c r="E225" s="5465"/>
      <c r="F225" s="5465"/>
      <c r="G225" s="5465"/>
      <c r="H225" s="5465"/>
      <c r="I225" s="5466"/>
      <c r="J225" s="5464" t="s">
        <v>8287</v>
      </c>
      <c r="K225" s="5465"/>
      <c r="L225" s="5465"/>
      <c r="M225" s="5465"/>
      <c r="N225" s="5465"/>
      <c r="O225" s="5465"/>
      <c r="P225" s="5466"/>
      <c r="Q225" s="5464" t="s">
        <v>8288</v>
      </c>
      <c r="R225" s="5465"/>
      <c r="S225" s="5465"/>
      <c r="T225" s="5465"/>
      <c r="U225" s="5465"/>
      <c r="V225" s="5465"/>
      <c r="W225" s="5466"/>
      <c r="X225" s="5464" t="s">
        <v>8289</v>
      </c>
      <c r="Y225" s="5465"/>
      <c r="Z225" s="5465"/>
      <c r="AA225" s="5465"/>
      <c r="AB225" s="5465"/>
      <c r="AC225" s="5465"/>
      <c r="AD225" s="5466"/>
      <c r="AE225" s="5464" t="s">
        <v>8290</v>
      </c>
      <c r="AF225" s="5465"/>
      <c r="AG225" s="5465"/>
      <c r="AH225" s="5465"/>
      <c r="AI225" s="5465"/>
      <c r="AJ225" s="5465"/>
      <c r="AK225" s="5466"/>
    </row>
    <row r="226" spans="1:37" ht="39.950000000000003" customHeight="1" x14ac:dyDescent="0.2">
      <c r="A226" s="5747" t="s">
        <v>1390</v>
      </c>
      <c r="B226" s="5748"/>
      <c r="C226" s="1719">
        <v>10</v>
      </c>
      <c r="D226" s="1675">
        <v>10</v>
      </c>
      <c r="E226" s="1675">
        <v>10</v>
      </c>
      <c r="F226" s="1675">
        <v>10</v>
      </c>
      <c r="G226" s="1676">
        <v>10</v>
      </c>
      <c r="H226" s="1743">
        <v>10</v>
      </c>
      <c r="I226" s="1744">
        <v>10</v>
      </c>
      <c r="J226" s="1674">
        <v>10</v>
      </c>
      <c r="K226" s="1675">
        <v>10</v>
      </c>
      <c r="L226" s="1675">
        <v>10</v>
      </c>
      <c r="M226" s="1675">
        <v>10</v>
      </c>
      <c r="N226" s="1676">
        <v>10</v>
      </c>
      <c r="O226" s="1743">
        <v>10</v>
      </c>
      <c r="P226" s="1744">
        <v>10</v>
      </c>
      <c r="Q226" s="1674">
        <v>10</v>
      </c>
      <c r="R226" s="1675">
        <v>10</v>
      </c>
      <c r="S226" s="1675">
        <v>10</v>
      </c>
      <c r="T226" s="1675">
        <v>10</v>
      </c>
      <c r="U226" s="1676">
        <v>10</v>
      </c>
      <c r="V226" s="1743">
        <v>10</v>
      </c>
      <c r="W226" s="1744">
        <v>10</v>
      </c>
      <c r="X226" s="1743">
        <v>10</v>
      </c>
      <c r="Y226" s="1747">
        <v>10</v>
      </c>
      <c r="Z226" s="1675">
        <v>11</v>
      </c>
      <c r="AA226" s="1675">
        <v>11</v>
      </c>
      <c r="AB226" s="1676">
        <v>11</v>
      </c>
      <c r="AC226" s="1743">
        <v>11</v>
      </c>
      <c r="AD226" s="1747">
        <v>11</v>
      </c>
      <c r="AE226" s="1675">
        <v>11</v>
      </c>
      <c r="AF226" s="1675">
        <v>11</v>
      </c>
      <c r="AG226" s="1675">
        <v>11</v>
      </c>
      <c r="AH226" s="1675">
        <v>11</v>
      </c>
      <c r="AI226" s="1676">
        <v>11</v>
      </c>
      <c r="AJ226" s="1743">
        <v>11</v>
      </c>
      <c r="AK226" s="1744">
        <v>11</v>
      </c>
    </row>
    <row r="227" spans="1:37" ht="39.950000000000003" customHeight="1" thickBot="1" x14ac:dyDescent="0.25">
      <c r="A227" s="5749" t="s">
        <v>1391</v>
      </c>
      <c r="B227" s="5750"/>
      <c r="C227" s="1677">
        <v>9</v>
      </c>
      <c r="D227" s="1672">
        <v>10</v>
      </c>
      <c r="E227" s="1672">
        <v>11</v>
      </c>
      <c r="F227" s="1672">
        <v>12</v>
      </c>
      <c r="G227" s="1673">
        <v>13</v>
      </c>
      <c r="H227" s="1745">
        <v>14</v>
      </c>
      <c r="I227" s="1746">
        <v>15</v>
      </c>
      <c r="J227" s="1772">
        <v>16</v>
      </c>
      <c r="K227" s="1757">
        <v>17</v>
      </c>
      <c r="L227" s="1757">
        <v>18</v>
      </c>
      <c r="M227" s="1757">
        <v>19</v>
      </c>
      <c r="N227" s="1758">
        <v>20</v>
      </c>
      <c r="O227" s="1745">
        <v>21</v>
      </c>
      <c r="P227" s="1746">
        <v>22</v>
      </c>
      <c r="Q227" s="1671">
        <v>23</v>
      </c>
      <c r="R227" s="1672">
        <v>24</v>
      </c>
      <c r="S227" s="1672">
        <v>25</v>
      </c>
      <c r="T227" s="1672">
        <v>26</v>
      </c>
      <c r="U227" s="1673">
        <v>27</v>
      </c>
      <c r="V227" s="1745">
        <v>28</v>
      </c>
      <c r="W227" s="1746">
        <v>29</v>
      </c>
      <c r="X227" s="1745">
        <v>30</v>
      </c>
      <c r="Y227" s="1748">
        <v>31</v>
      </c>
      <c r="Z227" s="1757">
        <v>1</v>
      </c>
      <c r="AA227" s="1757">
        <v>2</v>
      </c>
      <c r="AB227" s="1673">
        <v>3</v>
      </c>
      <c r="AC227" s="1745">
        <v>4</v>
      </c>
      <c r="AD227" s="1748">
        <v>5</v>
      </c>
      <c r="AE227" s="1757">
        <v>6</v>
      </c>
      <c r="AF227" s="1672">
        <v>7</v>
      </c>
      <c r="AG227" s="1672">
        <v>8</v>
      </c>
      <c r="AH227" s="1672">
        <v>9</v>
      </c>
      <c r="AI227" s="1673">
        <v>10</v>
      </c>
      <c r="AJ227" s="1745">
        <v>11</v>
      </c>
      <c r="AK227" s="1746">
        <v>12</v>
      </c>
    </row>
    <row r="228" spans="1:37" ht="39.950000000000003" customHeight="1" x14ac:dyDescent="0.2">
      <c r="A228" s="5745" t="s">
        <v>4459</v>
      </c>
      <c r="B228" s="5919"/>
      <c r="C228" s="2034"/>
      <c r="D228" s="1721"/>
      <c r="E228" s="5677" t="s">
        <v>8489</v>
      </c>
      <c r="F228" s="5522"/>
      <c r="G228" s="5838"/>
      <c r="H228" s="1787"/>
      <c r="I228" s="1887"/>
      <c r="J228" s="5857" t="s">
        <v>8488</v>
      </c>
      <c r="K228" s="5858"/>
      <c r="L228" s="5858"/>
      <c r="M228" s="5858"/>
      <c r="N228" s="5859"/>
      <c r="O228" s="1787"/>
      <c r="P228" s="1887"/>
      <c r="Q228" s="5521" t="s">
        <v>6584</v>
      </c>
      <c r="R228" s="5522"/>
      <c r="S228" s="5522"/>
      <c r="T228" s="5523"/>
      <c r="U228" s="2142" t="s">
        <v>8487</v>
      </c>
      <c r="V228" s="1787"/>
      <c r="W228" s="1887"/>
      <c r="X228" s="5512" t="s">
        <v>4428</v>
      </c>
      <c r="Y228" s="5515" t="s">
        <v>3581</v>
      </c>
      <c r="Z228" s="5549" t="s">
        <v>8496</v>
      </c>
      <c r="AA228" s="5550"/>
      <c r="AB228" s="2144" t="s">
        <v>5435</v>
      </c>
      <c r="AC228" s="1787"/>
      <c r="AD228" s="1887"/>
      <c r="AE228" s="6063" t="s">
        <v>5435</v>
      </c>
      <c r="AF228" s="6064"/>
      <c r="AG228" s="6065"/>
      <c r="AH228" s="6048" t="s">
        <v>8502</v>
      </c>
      <c r="AI228" s="6049"/>
      <c r="AJ228" s="1749"/>
      <c r="AK228" s="1750"/>
    </row>
    <row r="229" spans="1:37" ht="39.950000000000003" customHeight="1" x14ac:dyDescent="0.2">
      <c r="A229" s="5721" t="s">
        <v>8234</v>
      </c>
      <c r="B229" s="5908"/>
      <c r="C229" s="5527" t="s">
        <v>8481</v>
      </c>
      <c r="D229" s="5528"/>
      <c r="E229" s="5528"/>
      <c r="F229" s="5528"/>
      <c r="G229" s="5539"/>
      <c r="H229" s="1796"/>
      <c r="I229" s="1890"/>
      <c r="J229" s="2140"/>
      <c r="K229" s="6066" t="s">
        <v>1386</v>
      </c>
      <c r="L229" s="6067"/>
      <c r="M229" s="6068"/>
      <c r="N229" s="2139" t="s">
        <v>5435</v>
      </c>
      <c r="O229" s="1796"/>
      <c r="P229" s="1890"/>
      <c r="Q229" s="2141" t="s">
        <v>5435</v>
      </c>
      <c r="R229" s="2143"/>
      <c r="S229" s="5547" t="s">
        <v>8497</v>
      </c>
      <c r="T229" s="5547"/>
      <c r="U229" s="5548"/>
      <c r="V229" s="1796"/>
      <c r="W229" s="1890"/>
      <c r="X229" s="5513"/>
      <c r="Y229" s="5516"/>
      <c r="Z229" s="5547" t="s">
        <v>8497</v>
      </c>
      <c r="AA229" s="5547"/>
      <c r="AB229" s="5548"/>
      <c r="AC229" s="1796"/>
      <c r="AD229" s="1890"/>
      <c r="AE229" s="5473" t="s">
        <v>8492</v>
      </c>
      <c r="AF229" s="5474"/>
      <c r="AG229" s="5474"/>
      <c r="AH229" s="5474"/>
      <c r="AI229" s="5475"/>
      <c r="AJ229" s="1751"/>
      <c r="AK229" s="1752"/>
    </row>
    <row r="230" spans="1:37" ht="39.950000000000003" customHeight="1" x14ac:dyDescent="0.2">
      <c r="A230" s="5719" t="s">
        <v>8235</v>
      </c>
      <c r="B230" s="5853"/>
      <c r="C230" s="5447" t="s">
        <v>8480</v>
      </c>
      <c r="D230" s="5448"/>
      <c r="E230" s="5449"/>
      <c r="F230" s="3520" t="s">
        <v>8458</v>
      </c>
      <c r="G230" s="5450"/>
      <c r="H230" s="1796"/>
      <c r="I230" s="1890"/>
      <c r="J230" s="5451" t="s">
        <v>8458</v>
      </c>
      <c r="K230" s="3521"/>
      <c r="L230" s="5452" t="s">
        <v>8485</v>
      </c>
      <c r="M230" s="5452"/>
      <c r="N230" s="5453"/>
      <c r="O230" s="1796"/>
      <c r="P230" s="1890"/>
      <c r="Q230" s="5454"/>
      <c r="R230" s="5455"/>
      <c r="S230" s="5518" t="s">
        <v>8491</v>
      </c>
      <c r="T230" s="5519"/>
      <c r="U230" s="5520"/>
      <c r="V230" s="1796"/>
      <c r="W230" s="1890"/>
      <c r="X230" s="5513"/>
      <c r="Y230" s="5516"/>
      <c r="Z230" s="5482" t="s">
        <v>8501</v>
      </c>
      <c r="AA230" s="5483"/>
      <c r="AB230" s="5484"/>
      <c r="AC230" s="1796"/>
      <c r="AD230" s="1890"/>
      <c r="AE230" s="5534" t="s">
        <v>8501</v>
      </c>
      <c r="AF230" s="5483"/>
      <c r="AG230" s="5483"/>
      <c r="AH230" s="5483"/>
      <c r="AI230" s="5484"/>
      <c r="AJ230" s="1751"/>
      <c r="AK230" s="1752"/>
    </row>
    <row r="231" spans="1:37" ht="39.950000000000003" customHeight="1" x14ac:dyDescent="0.2">
      <c r="A231" s="5719" t="s">
        <v>8236</v>
      </c>
      <c r="B231" s="5853"/>
      <c r="C231" s="2138"/>
      <c r="D231" s="33"/>
      <c r="E231" s="5462" t="s">
        <v>8484</v>
      </c>
      <c r="F231" s="5462"/>
      <c r="G231" s="5463"/>
      <c r="H231" s="1796"/>
      <c r="I231" s="1890"/>
      <c r="J231" s="2137"/>
      <c r="K231" s="1843"/>
      <c r="L231" s="1843"/>
      <c r="M231" s="1843"/>
      <c r="N231" s="1844"/>
      <c r="O231" s="1796"/>
      <c r="P231" s="1890"/>
      <c r="Q231" s="5473" t="s">
        <v>8493</v>
      </c>
      <c r="R231" s="5474"/>
      <c r="S231" s="5474"/>
      <c r="T231" s="5474"/>
      <c r="U231" s="5475"/>
      <c r="V231" s="1796"/>
      <c r="W231" s="1890"/>
      <c r="X231" s="5513"/>
      <c r="Y231" s="5516"/>
      <c r="Z231" s="6069"/>
      <c r="AA231" s="6070"/>
      <c r="AB231" s="6071"/>
      <c r="AC231" s="1796"/>
      <c r="AD231" s="1890"/>
      <c r="AE231" s="5473" t="s">
        <v>8493</v>
      </c>
      <c r="AF231" s="5474"/>
      <c r="AG231" s="5474"/>
      <c r="AH231" s="5474"/>
      <c r="AI231" s="5475"/>
      <c r="AJ231" s="1751"/>
      <c r="AK231" s="1752"/>
    </row>
    <row r="232" spans="1:37" ht="39.950000000000003" customHeight="1" x14ac:dyDescent="0.2">
      <c r="A232" s="5719" t="s">
        <v>8237</v>
      </c>
      <c r="B232" s="5853"/>
      <c r="C232" s="5448" t="s">
        <v>8480</v>
      </c>
      <c r="D232" s="5448"/>
      <c r="E232" s="5448"/>
      <c r="F232" s="5448"/>
      <c r="G232" s="5495"/>
      <c r="H232" s="1796"/>
      <c r="I232" s="1890"/>
      <c r="J232" s="2136" t="s">
        <v>8486</v>
      </c>
      <c r="K232" s="5530" t="s">
        <v>8490</v>
      </c>
      <c r="L232" s="5531"/>
      <c r="M232" s="5531"/>
      <c r="N232" s="5532"/>
      <c r="O232" s="1796"/>
      <c r="P232" s="1890"/>
      <c r="Q232" s="5578" t="s">
        <v>8490</v>
      </c>
      <c r="R232" s="5531"/>
      <c r="S232" s="5531"/>
      <c r="T232" s="5531"/>
      <c r="U232" s="5532"/>
      <c r="V232" s="1796"/>
      <c r="W232" s="1890"/>
      <c r="X232" s="5513"/>
      <c r="Y232" s="5516"/>
      <c r="Z232" s="5574" t="s">
        <v>8490</v>
      </c>
      <c r="AA232" s="5575"/>
      <c r="AB232" s="5576"/>
      <c r="AC232" s="1796"/>
      <c r="AD232" s="1890"/>
      <c r="AE232" s="5479" t="s">
        <v>8498</v>
      </c>
      <c r="AF232" s="5480"/>
      <c r="AG232" s="5480"/>
      <c r="AH232" s="5480"/>
      <c r="AI232" s="5481"/>
      <c r="AJ232" s="1751"/>
      <c r="AK232" s="1752"/>
    </row>
    <row r="233" spans="1:37" ht="39.950000000000003" customHeight="1" x14ac:dyDescent="0.2">
      <c r="A233" s="5732" t="s">
        <v>8238</v>
      </c>
      <c r="B233" s="5854"/>
      <c r="C233" s="126"/>
      <c r="D233" s="72"/>
      <c r="E233" s="50"/>
      <c r="F233" s="1807"/>
      <c r="G233" s="1808"/>
      <c r="H233" s="1796"/>
      <c r="I233" s="1890"/>
      <c r="J233" s="1809"/>
      <c r="K233" s="1810"/>
      <c r="L233" s="1810"/>
      <c r="M233" s="1810"/>
      <c r="N233" s="1811"/>
      <c r="O233" s="1796"/>
      <c r="P233" s="1890"/>
      <c r="Q233" s="1809"/>
      <c r="R233" s="1810"/>
      <c r="S233" s="1810"/>
      <c r="T233" s="1810"/>
      <c r="U233" s="1811"/>
      <c r="V233" s="1796"/>
      <c r="W233" s="1890"/>
      <c r="X233" s="5513"/>
      <c r="Y233" s="5516"/>
      <c r="Z233" s="1813"/>
      <c r="AA233" s="1813"/>
      <c r="AB233" s="1814"/>
      <c r="AC233" s="1796"/>
      <c r="AD233" s="1890"/>
      <c r="AE233" s="1815"/>
      <c r="AF233" s="1381"/>
      <c r="AG233" s="1381"/>
      <c r="AH233" s="77"/>
      <c r="AI233" s="1728"/>
      <c r="AJ233" s="1751"/>
      <c r="AK233" s="1752"/>
    </row>
    <row r="234" spans="1:37" ht="39.950000000000003" customHeight="1" x14ac:dyDescent="0.2">
      <c r="A234" s="5732" t="s">
        <v>8239</v>
      </c>
      <c r="B234" s="5854"/>
      <c r="C234" s="63"/>
      <c r="D234" s="73"/>
      <c r="E234" s="50"/>
      <c r="F234" s="72"/>
      <c r="G234" s="1723"/>
      <c r="H234" s="1796"/>
      <c r="I234" s="1890"/>
      <c r="J234" s="1809"/>
      <c r="K234" s="1810"/>
      <c r="L234" s="1810"/>
      <c r="M234" s="1810"/>
      <c r="N234" s="1811"/>
      <c r="O234" s="1796"/>
      <c r="P234" s="1890"/>
      <c r="Q234" s="1809"/>
      <c r="R234" s="1810"/>
      <c r="S234" s="1810"/>
      <c r="T234" s="1381"/>
      <c r="U234" s="1916"/>
      <c r="V234" s="1796"/>
      <c r="W234" s="1890"/>
      <c r="X234" s="5513"/>
      <c r="Y234" s="5516"/>
      <c r="Z234" s="1281"/>
      <c r="AA234" s="1281"/>
      <c r="AB234" s="1733"/>
      <c r="AC234" s="1796"/>
      <c r="AD234" s="1890"/>
      <c r="AE234" s="1732"/>
      <c r="AF234" s="1281"/>
      <c r="AG234" s="1281"/>
      <c r="AH234" s="1281"/>
      <c r="AI234" s="1733"/>
      <c r="AJ234" s="1751"/>
      <c r="AK234" s="1752"/>
    </row>
    <row r="235" spans="1:37" ht="39.950000000000003" customHeight="1" x14ac:dyDescent="0.2">
      <c r="A235" s="5732" t="s">
        <v>8240</v>
      </c>
      <c r="B235" s="5854"/>
      <c r="C235" s="1270"/>
      <c r="D235" s="80"/>
      <c r="E235" s="50"/>
      <c r="F235" s="80"/>
      <c r="G235" s="1735"/>
      <c r="H235" s="1796"/>
      <c r="I235" s="1890"/>
      <c r="J235" s="1734"/>
      <c r="K235" s="80"/>
      <c r="L235" s="80"/>
      <c r="M235" s="44"/>
      <c r="N235" s="1926"/>
      <c r="O235" s="1796"/>
      <c r="P235" s="1890"/>
      <c r="Q235" s="1734"/>
      <c r="R235" s="80"/>
      <c r="S235" s="80"/>
      <c r="T235" s="80"/>
      <c r="U235" s="1735"/>
      <c r="V235" s="1796"/>
      <c r="W235" s="1890"/>
      <c r="X235" s="5513"/>
      <c r="Y235" s="5516"/>
      <c r="Z235" s="1810"/>
      <c r="AA235" s="1810"/>
      <c r="AB235" s="1811"/>
      <c r="AC235" s="1796"/>
      <c r="AD235" s="1890"/>
      <c r="AE235" s="1809"/>
      <c r="AF235" s="1810"/>
      <c r="AG235" s="1810"/>
      <c r="AH235" s="1810"/>
      <c r="AI235" s="1811"/>
      <c r="AJ235" s="1751"/>
      <c r="AK235" s="1752"/>
    </row>
    <row r="236" spans="1:37" ht="39.950000000000003" customHeight="1" x14ac:dyDescent="0.2">
      <c r="A236" s="5809" t="s">
        <v>8241</v>
      </c>
      <c r="B236" s="5869"/>
      <c r="C236" s="5440" t="s">
        <v>8373</v>
      </c>
      <c r="D236" s="5440"/>
      <c r="E236" s="5440"/>
      <c r="F236" s="5440"/>
      <c r="G236" s="5440"/>
      <c r="H236" s="1796"/>
      <c r="I236" s="1890"/>
      <c r="J236" s="5439" t="s">
        <v>8373</v>
      </c>
      <c r="K236" s="5440"/>
      <c r="L236" s="5440"/>
      <c r="M236" s="5440"/>
      <c r="N236" s="5440"/>
      <c r="O236" s="1796"/>
      <c r="P236" s="1890"/>
      <c r="Q236" s="5439" t="s">
        <v>8373</v>
      </c>
      <c r="R236" s="5440"/>
      <c r="S236" s="5440"/>
      <c r="T236" s="5440"/>
      <c r="U236" s="5440"/>
      <c r="V236" s="1796"/>
      <c r="W236" s="1890"/>
      <c r="X236" s="5513"/>
      <c r="Y236" s="5533"/>
      <c r="Z236" s="5540" t="s">
        <v>8373</v>
      </c>
      <c r="AA236" s="5440"/>
      <c r="AB236" s="5490"/>
      <c r="AC236" s="1796"/>
      <c r="AD236" s="1890"/>
      <c r="AE236" s="5439" t="s">
        <v>8373</v>
      </c>
      <c r="AF236" s="5440"/>
      <c r="AG236" s="5440"/>
      <c r="AH236" s="5440"/>
      <c r="AI236" s="5440"/>
      <c r="AJ236" s="1751"/>
      <c r="AK236" s="1752"/>
    </row>
    <row r="237" spans="1:37" ht="39.950000000000003" customHeight="1" x14ac:dyDescent="0.2">
      <c r="A237" s="5809" t="s">
        <v>8242</v>
      </c>
      <c r="B237" s="5869"/>
      <c r="C237" s="5440" t="s">
        <v>8373</v>
      </c>
      <c r="D237" s="5440"/>
      <c r="E237" s="5440"/>
      <c r="F237" s="5440"/>
      <c r="G237" s="5440"/>
      <c r="H237" s="1796"/>
      <c r="I237" s="1890"/>
      <c r="J237" s="5439" t="s">
        <v>8373</v>
      </c>
      <c r="K237" s="5440"/>
      <c r="L237" s="5440"/>
      <c r="M237" s="5440"/>
      <c r="N237" s="5440"/>
      <c r="O237" s="1796"/>
      <c r="P237" s="1890"/>
      <c r="Q237" s="5439" t="s">
        <v>8373</v>
      </c>
      <c r="R237" s="5440"/>
      <c r="S237" s="5440"/>
      <c r="T237" s="5440"/>
      <c r="U237" s="5440"/>
      <c r="V237" s="1796"/>
      <c r="W237" s="1890"/>
      <c r="X237" s="5513"/>
      <c r="Y237" s="5533"/>
      <c r="Z237" s="5540" t="s">
        <v>8373</v>
      </c>
      <c r="AA237" s="5440"/>
      <c r="AB237" s="5490"/>
      <c r="AC237" s="1796"/>
      <c r="AD237" s="1890"/>
      <c r="AE237" s="5439" t="s">
        <v>8373</v>
      </c>
      <c r="AF237" s="5440"/>
      <c r="AG237" s="5440"/>
      <c r="AH237" s="5440"/>
      <c r="AI237" s="5440"/>
      <c r="AJ237" s="1751"/>
      <c r="AK237" s="1752"/>
    </row>
    <row r="238" spans="1:37" ht="39.950000000000003" customHeight="1" x14ac:dyDescent="0.2">
      <c r="A238" s="5732" t="s">
        <v>8243</v>
      </c>
      <c r="B238" s="5854"/>
      <c r="C238" s="5497" t="s">
        <v>1386</v>
      </c>
      <c r="D238" s="5497"/>
      <c r="E238" s="5497"/>
      <c r="F238" s="5497"/>
      <c r="G238" s="5498"/>
      <c r="H238" s="1796"/>
      <c r="I238" s="1890"/>
      <c r="J238" s="5496" t="s">
        <v>1386</v>
      </c>
      <c r="K238" s="5497"/>
      <c r="L238" s="5497"/>
      <c r="M238" s="5497"/>
      <c r="N238" s="5498"/>
      <c r="O238" s="1796"/>
      <c r="P238" s="1890"/>
      <c r="Q238" s="5496" t="s">
        <v>1386</v>
      </c>
      <c r="R238" s="5497"/>
      <c r="S238" s="5497"/>
      <c r="T238" s="5497"/>
      <c r="U238" s="5498"/>
      <c r="V238" s="1796"/>
      <c r="W238" s="1890"/>
      <c r="X238" s="5513"/>
      <c r="Y238" s="5516"/>
      <c r="Z238" s="72"/>
      <c r="AA238" s="72"/>
      <c r="AB238" s="1723"/>
      <c r="AC238" s="1796"/>
      <c r="AD238" s="1890"/>
      <c r="AE238" s="1726"/>
      <c r="AF238" s="72"/>
      <c r="AG238" s="44"/>
      <c r="AH238" s="44"/>
      <c r="AI238" s="1723"/>
      <c r="AJ238" s="1751"/>
      <c r="AK238" s="1752"/>
    </row>
    <row r="239" spans="1:37" ht="39.950000000000003" customHeight="1" x14ac:dyDescent="0.2">
      <c r="A239" s="5732" t="s">
        <v>8244</v>
      </c>
      <c r="B239" s="5854"/>
      <c r="C239" s="5497" t="s">
        <v>1386</v>
      </c>
      <c r="D239" s="5497"/>
      <c r="E239" s="5497"/>
      <c r="F239" s="5497"/>
      <c r="G239" s="5498"/>
      <c r="H239" s="1796"/>
      <c r="I239" s="1890"/>
      <c r="J239" s="5496" t="s">
        <v>1386</v>
      </c>
      <c r="K239" s="5497"/>
      <c r="L239" s="5497"/>
      <c r="M239" s="5497"/>
      <c r="N239" s="5498"/>
      <c r="O239" s="1796"/>
      <c r="P239" s="1890"/>
      <c r="Q239" s="5496" t="s">
        <v>1386</v>
      </c>
      <c r="R239" s="5497"/>
      <c r="S239" s="5497"/>
      <c r="T239" s="5497"/>
      <c r="U239" s="5498"/>
      <c r="V239" s="1796"/>
      <c r="W239" s="1890"/>
      <c r="X239" s="5513"/>
      <c r="Y239" s="5516"/>
      <c r="Z239" s="1810"/>
      <c r="AA239" s="1810"/>
      <c r="AB239" s="1811"/>
      <c r="AC239" s="1796"/>
      <c r="AD239" s="1890"/>
      <c r="AE239" s="1809"/>
      <c r="AF239" s="1810"/>
      <c r="AG239" s="1810"/>
      <c r="AH239" s="1810"/>
      <c r="AI239" s="1811"/>
      <c r="AJ239" s="1751"/>
      <c r="AK239" s="1752"/>
    </row>
    <row r="240" spans="1:37" ht="39.950000000000003" customHeight="1" x14ac:dyDescent="0.2">
      <c r="A240" s="5738" t="s">
        <v>8245</v>
      </c>
      <c r="B240" s="5867"/>
      <c r="C240" s="36"/>
      <c r="D240" s="37"/>
      <c r="E240" s="50"/>
      <c r="F240" s="37"/>
      <c r="G240" s="1730"/>
      <c r="H240" s="1796"/>
      <c r="I240" s="1890"/>
      <c r="J240" s="1729"/>
      <c r="K240" s="37"/>
      <c r="L240" s="37"/>
      <c r="M240" s="44"/>
      <c r="N240" s="1730"/>
      <c r="O240" s="1796"/>
      <c r="P240" s="1890"/>
      <c r="Q240" s="1729"/>
      <c r="R240" s="37"/>
      <c r="S240" s="37"/>
      <c r="T240" s="37"/>
      <c r="U240" s="1730"/>
      <c r="V240" s="1796"/>
      <c r="W240" s="1890"/>
      <c r="X240" s="5513"/>
      <c r="Y240" s="5516"/>
      <c r="Z240" s="37"/>
      <c r="AA240" s="37"/>
      <c r="AB240" s="1730"/>
      <c r="AC240" s="1796"/>
      <c r="AD240" s="1890"/>
      <c r="AE240" s="1739"/>
      <c r="AF240" s="31"/>
      <c r="AG240" s="44"/>
      <c r="AH240" s="44"/>
      <c r="AI240" s="1800"/>
      <c r="AJ240" s="1751"/>
      <c r="AK240" s="1752"/>
    </row>
    <row r="241" spans="1:37" ht="39.950000000000003" customHeight="1" x14ac:dyDescent="0.2">
      <c r="A241" s="5758" t="s">
        <v>8246</v>
      </c>
      <c r="B241" s="5867"/>
      <c r="C241" s="5497" t="s">
        <v>1386</v>
      </c>
      <c r="D241" s="5497"/>
      <c r="E241" s="5497"/>
      <c r="F241" s="5497"/>
      <c r="G241" s="5498"/>
      <c r="H241" s="1796"/>
      <c r="I241" s="1890"/>
      <c r="J241" s="5496" t="s">
        <v>1386</v>
      </c>
      <c r="K241" s="5497"/>
      <c r="L241" s="5497"/>
      <c r="M241" s="5497"/>
      <c r="N241" s="5498"/>
      <c r="O241" s="1796"/>
      <c r="P241" s="1890"/>
      <c r="Q241" s="5496" t="s">
        <v>1386</v>
      </c>
      <c r="R241" s="5497"/>
      <c r="S241" s="5497"/>
      <c r="T241" s="5497"/>
      <c r="U241" s="5498"/>
      <c r="V241" s="1796"/>
      <c r="W241" s="1890"/>
      <c r="X241" s="5513"/>
      <c r="Y241" s="5516"/>
      <c r="Z241" s="72"/>
      <c r="AA241" s="1823"/>
      <c r="AB241" s="1824"/>
      <c r="AC241" s="1796"/>
      <c r="AD241" s="1890"/>
      <c r="AE241" s="1825"/>
      <c r="AF241" s="1823"/>
      <c r="AG241" s="1823"/>
      <c r="AH241" s="1823"/>
      <c r="AI241" s="1723"/>
      <c r="AJ241" s="1751"/>
      <c r="AK241" s="1752"/>
    </row>
    <row r="242" spans="1:37" ht="39.950000000000003" customHeight="1" x14ac:dyDescent="0.2">
      <c r="A242" s="5736" t="s">
        <v>8247</v>
      </c>
      <c r="B242" s="5868"/>
      <c r="C242" s="1270"/>
      <c r="D242" s="80"/>
      <c r="E242" s="50"/>
      <c r="F242" s="80"/>
      <c r="G242" s="1735"/>
      <c r="H242" s="1796"/>
      <c r="I242" s="1890"/>
      <c r="J242" s="1726"/>
      <c r="K242" s="72"/>
      <c r="L242" s="72"/>
      <c r="M242" s="44"/>
      <c r="N242" s="1738"/>
      <c r="O242" s="1796"/>
      <c r="P242" s="1890"/>
      <c r="Q242" s="1726"/>
      <c r="R242" s="72"/>
      <c r="S242" s="72"/>
      <c r="T242" s="72"/>
      <c r="U242" s="1723"/>
      <c r="V242" s="1796"/>
      <c r="W242" s="1890"/>
      <c r="X242" s="5513"/>
      <c r="Y242" s="5516"/>
      <c r="Z242" s="77"/>
      <c r="AA242" s="77"/>
      <c r="AB242" s="1728"/>
      <c r="AC242" s="1796"/>
      <c r="AD242" s="1890"/>
      <c r="AE242" s="1734"/>
      <c r="AF242" s="80"/>
      <c r="AG242" s="44"/>
      <c r="AH242" s="44"/>
      <c r="AI242" s="1735"/>
      <c r="AJ242" s="1751"/>
      <c r="AK242" s="1752"/>
    </row>
    <row r="243" spans="1:37" ht="39.950000000000003" customHeight="1" x14ac:dyDescent="0.2">
      <c r="A243" s="5738" t="s">
        <v>8248</v>
      </c>
      <c r="B243" s="5867"/>
      <c r="C243" s="40"/>
      <c r="D243" s="1821"/>
      <c r="E243" s="50"/>
      <c r="F243" s="1821"/>
      <c r="G243" s="1822"/>
      <c r="H243" s="1796"/>
      <c r="I243" s="1890"/>
      <c r="J243" s="1731"/>
      <c r="K243" s="1821"/>
      <c r="L243" s="1821"/>
      <c r="M243" s="44"/>
      <c r="N243" s="1822"/>
      <c r="O243" s="1796"/>
      <c r="P243" s="1890"/>
      <c r="Q243" s="1731"/>
      <c r="R243" s="1821"/>
      <c r="S243" s="1821"/>
      <c r="T243" s="1821"/>
      <c r="U243" s="1822"/>
      <c r="V243" s="1796"/>
      <c r="W243" s="1890"/>
      <c r="X243" s="5513"/>
      <c r="Y243" s="5516"/>
      <c r="Z243" s="1821"/>
      <c r="AA243" s="1821"/>
      <c r="AB243" s="1822"/>
      <c r="AC243" s="1796"/>
      <c r="AD243" s="1890"/>
      <c r="AE243" s="1731"/>
      <c r="AF243" s="1821"/>
      <c r="AG243" s="44"/>
      <c r="AH243" s="44"/>
      <c r="AI243" s="1822"/>
      <c r="AJ243" s="1751"/>
      <c r="AK243" s="1752"/>
    </row>
    <row r="244" spans="1:37" ht="39.950000000000003" customHeight="1" thickBot="1" x14ac:dyDescent="0.25">
      <c r="A244" s="5814" t="s">
        <v>8249</v>
      </c>
      <c r="B244" s="5918"/>
      <c r="C244" s="5497" t="s">
        <v>1386</v>
      </c>
      <c r="D244" s="5497"/>
      <c r="E244" s="5497"/>
      <c r="F244" s="5497"/>
      <c r="G244" s="5498"/>
      <c r="H244" s="1826"/>
      <c r="I244" s="1902"/>
      <c r="J244" s="5496" t="s">
        <v>1386</v>
      </c>
      <c r="K244" s="5497"/>
      <c r="L244" s="5497"/>
      <c r="M244" s="5497"/>
      <c r="N244" s="5498"/>
      <c r="O244" s="1826"/>
      <c r="P244" s="1902"/>
      <c r="Q244" s="5496" t="s">
        <v>1386</v>
      </c>
      <c r="R244" s="5497"/>
      <c r="S244" s="5497"/>
      <c r="T244" s="5497"/>
      <c r="U244" s="5498"/>
      <c r="V244" s="1826"/>
      <c r="W244" s="1902"/>
      <c r="X244" s="5514"/>
      <c r="Y244" s="5517"/>
      <c r="Z244" s="1904"/>
      <c r="AA244" s="1904"/>
      <c r="AB244" s="1905"/>
      <c r="AC244" s="1826"/>
      <c r="AD244" s="1902"/>
      <c r="AE244" s="1903"/>
      <c r="AF244" s="1904"/>
      <c r="AG244" s="1904"/>
      <c r="AH244" s="1904"/>
      <c r="AI244" s="1905"/>
      <c r="AJ244" s="1753"/>
      <c r="AK244" s="1754"/>
    </row>
    <row r="245" spans="1:37" ht="39.950000000000003" customHeight="1" thickBot="1" x14ac:dyDescent="0.25">
      <c r="A245" s="1779">
        <v>1</v>
      </c>
      <c r="B245" s="1779" t="s">
        <v>5497</v>
      </c>
      <c r="C245" s="1906"/>
      <c r="D245" s="1907"/>
      <c r="E245" s="1907"/>
      <c r="F245" s="1917"/>
      <c r="G245" s="1829"/>
      <c r="H245" s="1918"/>
      <c r="I245" s="1919"/>
      <c r="J245" s="1832"/>
      <c r="K245" s="1833"/>
      <c r="L245" s="1833"/>
      <c r="M245" s="1834"/>
      <c r="N245" s="1835"/>
      <c r="O245" s="1876"/>
      <c r="P245" s="1877"/>
      <c r="Q245" s="1838"/>
      <c r="R245" s="1834"/>
      <c r="S245" s="1834"/>
      <c r="T245" s="1907"/>
      <c r="U245" s="1795"/>
      <c r="V245" s="1872"/>
      <c r="W245" s="1845"/>
      <c r="X245" s="5470"/>
      <c r="Y245" s="5467"/>
      <c r="Z245" s="1721"/>
      <c r="AA245" s="1834"/>
      <c r="AB245" s="1835"/>
      <c r="AC245" s="1876"/>
      <c r="AD245" s="1877"/>
      <c r="AE245" s="1838"/>
      <c r="AF245" s="1834"/>
      <c r="AG245" s="1907"/>
      <c r="AH245" s="1907"/>
      <c r="AI245" s="1795"/>
      <c r="AJ245" s="1872"/>
      <c r="AK245" s="1845"/>
    </row>
    <row r="246" spans="1:37" ht="39.950000000000003" customHeight="1" thickBot="1" x14ac:dyDescent="0.25">
      <c r="A246" s="1717">
        <v>2</v>
      </c>
      <c r="B246" s="1718" t="s">
        <v>5497</v>
      </c>
      <c r="C246" s="1801"/>
      <c r="D246" s="1799"/>
      <c r="E246" s="1799"/>
      <c r="F246" s="3780" t="s">
        <v>8483</v>
      </c>
      <c r="G246" s="5848"/>
      <c r="H246" s="1883"/>
      <c r="I246" s="1851"/>
      <c r="J246" s="5849" t="s">
        <v>8483</v>
      </c>
      <c r="K246" s="5388"/>
      <c r="L246" s="2134"/>
      <c r="M246" s="1842"/>
      <c r="N246" s="1849"/>
      <c r="O246" s="1883"/>
      <c r="P246" s="1851"/>
      <c r="Q246" s="1801"/>
      <c r="R246" s="1799"/>
      <c r="S246" s="1799"/>
      <c r="T246" s="1799"/>
      <c r="U246" s="1800"/>
      <c r="V246" s="1883"/>
      <c r="W246" s="1851"/>
      <c r="X246" s="5471"/>
      <c r="Y246" s="5468"/>
      <c r="Z246" s="1843"/>
      <c r="AA246" s="1843"/>
      <c r="AB246" s="1844"/>
      <c r="AC246" s="1920"/>
      <c r="AD246" s="1909"/>
      <c r="AE246" s="1891"/>
      <c r="AF246" s="1843"/>
      <c r="AG246" s="1799"/>
      <c r="AH246" s="1842"/>
      <c r="AI246" s="1849"/>
      <c r="AJ246" s="1883"/>
      <c r="AK246" s="1851"/>
    </row>
    <row r="247" spans="1:37" ht="39.950000000000003" customHeight="1" thickBot="1" x14ac:dyDescent="0.25">
      <c r="A247" s="5734" t="s">
        <v>5498</v>
      </c>
      <c r="B247" s="5735"/>
      <c r="C247" s="1801"/>
      <c r="D247" s="1799"/>
      <c r="E247" s="1799"/>
      <c r="F247" s="1799"/>
      <c r="G247" s="1800"/>
      <c r="H247" s="1883"/>
      <c r="I247" s="1851"/>
      <c r="J247" s="1801"/>
      <c r="K247" s="1972"/>
      <c r="L247" s="3780" t="s">
        <v>8483</v>
      </c>
      <c r="M247" s="5388"/>
      <c r="N247" s="1822"/>
      <c r="O247" s="1883"/>
      <c r="P247" s="1851"/>
      <c r="Q247" s="1852"/>
      <c r="R247" s="1799"/>
      <c r="S247" s="1799"/>
      <c r="T247" s="1853"/>
      <c r="U247" s="1800"/>
      <c r="V247" s="1883"/>
      <c r="W247" s="1851"/>
      <c r="X247" s="5471"/>
      <c r="Y247" s="5468"/>
      <c r="Z247" s="1843"/>
      <c r="AA247" s="1843"/>
      <c r="AB247" s="1800"/>
      <c r="AC247" s="1883"/>
      <c r="AD247" s="1851"/>
      <c r="AE247" s="1801"/>
      <c r="AF247" s="1799"/>
      <c r="AG247" s="1821"/>
      <c r="AH247" s="1821"/>
      <c r="AI247" s="1800"/>
      <c r="AJ247" s="1883"/>
      <c r="AK247" s="1851"/>
    </row>
    <row r="248" spans="1:37" ht="39.950000000000003" customHeight="1" thickBot="1" x14ac:dyDescent="0.25">
      <c r="A248" s="5785" t="s">
        <v>8250</v>
      </c>
      <c r="B248" s="5786"/>
      <c r="C248" s="5459" t="s">
        <v>8482</v>
      </c>
      <c r="D248" s="5460"/>
      <c r="E248" s="5460"/>
      <c r="F248" s="5461"/>
      <c r="G248" s="1741"/>
      <c r="H248" s="1885"/>
      <c r="I248" s="1868"/>
      <c r="J248" s="1854"/>
      <c r="K248" s="1855"/>
      <c r="L248" s="1855"/>
      <c r="M248" s="1855"/>
      <c r="N248" s="2135"/>
      <c r="O248" s="1921"/>
      <c r="P248" s="1922"/>
      <c r="Q248" s="5456" t="s">
        <v>8483</v>
      </c>
      <c r="R248" s="5457"/>
      <c r="S248" s="5457"/>
      <c r="T248" s="5458"/>
      <c r="U248" s="1864"/>
      <c r="V248" s="1923"/>
      <c r="W248" s="1924"/>
      <c r="X248" s="5472"/>
      <c r="Y248" s="5469"/>
      <c r="Z248" s="1863"/>
      <c r="AA248" s="1855"/>
      <c r="AB248" s="1884"/>
      <c r="AC248" s="1885"/>
      <c r="AD248" s="1868"/>
      <c r="AE248" s="1854"/>
      <c r="AF248" s="1855"/>
      <c r="AG248" s="1862"/>
      <c r="AH248" s="1862"/>
      <c r="AI248" s="1864"/>
      <c r="AJ248" s="1885"/>
      <c r="AK248" s="1868"/>
    </row>
    <row r="249" spans="1:37" ht="39.950000000000003" customHeight="1" x14ac:dyDescent="0.2">
      <c r="A249" s="5832" t="s">
        <v>5500</v>
      </c>
      <c r="B249" s="5833"/>
      <c r="C249" s="1873"/>
      <c r="D249" s="1907"/>
      <c r="E249" s="1907"/>
      <c r="F249" s="1907"/>
      <c r="G249" s="1795"/>
      <c r="H249" s="1872"/>
      <c r="I249" s="1845"/>
      <c r="J249" s="1873"/>
      <c r="K249" s="1874"/>
      <c r="L249" s="1875"/>
      <c r="M249" s="1874"/>
      <c r="N249" s="1795"/>
      <c r="O249" s="1876"/>
      <c r="P249" s="1877"/>
      <c r="Q249" s="1838"/>
      <c r="R249" s="1834"/>
      <c r="S249" s="1742"/>
      <c r="T249" s="1742"/>
      <c r="U249" s="1795"/>
      <c r="V249" s="1872"/>
      <c r="W249" s="1845"/>
      <c r="X249" s="5470"/>
      <c r="Y249" s="5467"/>
      <c r="Z249" s="1907"/>
      <c r="AA249" s="1907"/>
      <c r="AB249" s="1795"/>
      <c r="AC249" s="1872"/>
      <c r="AD249" s="1845"/>
      <c r="AE249" s="1906"/>
      <c r="AF249" s="1907"/>
      <c r="AG249" s="1907"/>
      <c r="AH249" s="1907"/>
      <c r="AI249" s="1795"/>
      <c r="AJ249" s="1872"/>
      <c r="AK249" s="1845"/>
    </row>
    <row r="250" spans="1:37" ht="39.950000000000003" customHeight="1" x14ac:dyDescent="0.2">
      <c r="A250" s="5834"/>
      <c r="B250" s="5835"/>
      <c r="C250" s="1801"/>
      <c r="D250" s="1799"/>
      <c r="E250" s="1799"/>
      <c r="F250" s="1799"/>
      <c r="G250" s="1800"/>
      <c r="H250" s="1883"/>
      <c r="I250" s="1851"/>
      <c r="J250" s="1801"/>
      <c r="K250" s="1821"/>
      <c r="L250" s="1799"/>
      <c r="M250" s="1799"/>
      <c r="N250" s="1800"/>
      <c r="O250" s="1883"/>
      <c r="P250" s="1851"/>
      <c r="Q250" s="1801"/>
      <c r="R250" s="1799"/>
      <c r="S250" s="1799"/>
      <c r="T250" s="1799"/>
      <c r="U250" s="1800"/>
      <c r="V250" s="1883"/>
      <c r="W250" s="1851"/>
      <c r="X250" s="5471"/>
      <c r="Y250" s="5468"/>
      <c r="Z250" s="1799"/>
      <c r="AA250" s="1799"/>
      <c r="AB250" s="1800"/>
      <c r="AC250" s="1883"/>
      <c r="AD250" s="1851"/>
      <c r="AE250" s="1801"/>
      <c r="AF250" s="1799"/>
      <c r="AG250" s="1799"/>
      <c r="AH250" s="1799"/>
      <c r="AI250" s="1800"/>
      <c r="AJ250" s="1883"/>
      <c r="AK250" s="1851"/>
    </row>
    <row r="251" spans="1:37" ht="39.950000000000003" customHeight="1" thickBot="1" x14ac:dyDescent="0.25">
      <c r="A251" s="5836"/>
      <c r="B251" s="5837"/>
      <c r="C251" s="1854"/>
      <c r="D251" s="1855"/>
      <c r="E251" s="1855"/>
      <c r="F251" s="1855"/>
      <c r="G251" s="1884"/>
      <c r="H251" s="1885"/>
      <c r="I251" s="1868"/>
      <c r="J251" s="1854"/>
      <c r="K251" s="1855"/>
      <c r="L251" s="1855"/>
      <c r="M251" s="1855"/>
      <c r="N251" s="1884"/>
      <c r="O251" s="1885"/>
      <c r="P251" s="1868"/>
      <c r="Q251" s="1854"/>
      <c r="R251" s="1855"/>
      <c r="S251" s="1855"/>
      <c r="T251" s="1855"/>
      <c r="U251" s="1884"/>
      <c r="V251" s="1885"/>
      <c r="W251" s="1868"/>
      <c r="X251" s="5472"/>
      <c r="Y251" s="5469"/>
      <c r="Z251" s="1855"/>
      <c r="AA251" s="1855"/>
      <c r="AB251" s="1884"/>
      <c r="AC251" s="1885"/>
      <c r="AD251" s="1868"/>
      <c r="AE251" s="1854"/>
      <c r="AF251" s="1855"/>
      <c r="AG251" s="1855"/>
      <c r="AH251" s="1855"/>
      <c r="AI251" s="1884"/>
      <c r="AJ251" s="1885"/>
      <c r="AK251" s="1868"/>
    </row>
    <row r="252" spans="1:37" ht="39.950000000000003" customHeight="1" thickBot="1" x14ac:dyDescent="0.25"/>
    <row r="253" spans="1:37" ht="39.950000000000003" customHeight="1" thickBot="1" x14ac:dyDescent="0.25">
      <c r="A253" s="5764"/>
      <c r="B253" s="5765"/>
      <c r="C253" s="5464" t="s">
        <v>8291</v>
      </c>
      <c r="D253" s="5465"/>
      <c r="E253" s="5465"/>
      <c r="F253" s="5465"/>
      <c r="G253" s="5465"/>
      <c r="H253" s="5465"/>
      <c r="I253" s="5466"/>
      <c r="J253" s="5464" t="s">
        <v>8292</v>
      </c>
      <c r="K253" s="5465"/>
      <c r="L253" s="5465"/>
      <c r="M253" s="5465"/>
      <c r="N253" s="5465"/>
      <c r="O253" s="5465"/>
      <c r="P253" s="5466"/>
      <c r="Q253" s="5464" t="s">
        <v>8293</v>
      </c>
      <c r="R253" s="5465"/>
      <c r="S253" s="5465"/>
      <c r="T253" s="5465"/>
      <c r="U253" s="5465"/>
      <c r="V253" s="5465"/>
      <c r="W253" s="5466"/>
      <c r="X253" s="5464" t="s">
        <v>8294</v>
      </c>
      <c r="Y253" s="5465"/>
      <c r="Z253" s="5465"/>
      <c r="AA253" s="5465"/>
      <c r="AB253" s="5465"/>
      <c r="AC253" s="5465"/>
      <c r="AD253" s="5466"/>
      <c r="AE253" s="5464" t="s">
        <v>8295</v>
      </c>
      <c r="AF253" s="5465"/>
      <c r="AG253" s="5465"/>
      <c r="AH253" s="5465"/>
      <c r="AI253" s="5465"/>
      <c r="AJ253" s="5465"/>
      <c r="AK253" s="5466"/>
    </row>
    <row r="254" spans="1:37" ht="39.950000000000003" customHeight="1" x14ac:dyDescent="0.2">
      <c r="A254" s="5747" t="s">
        <v>1390</v>
      </c>
      <c r="B254" s="5748"/>
      <c r="C254" s="1719">
        <v>11</v>
      </c>
      <c r="D254" s="1675">
        <v>11</v>
      </c>
      <c r="E254" s="1675">
        <v>11</v>
      </c>
      <c r="F254" s="1675">
        <v>11</v>
      </c>
      <c r="G254" s="1676">
        <v>11</v>
      </c>
      <c r="H254" s="1743">
        <v>11</v>
      </c>
      <c r="I254" s="1744">
        <v>11</v>
      </c>
      <c r="J254" s="1674">
        <v>11</v>
      </c>
      <c r="K254" s="1675">
        <v>11</v>
      </c>
      <c r="L254" s="1747">
        <v>11</v>
      </c>
      <c r="M254" s="1675">
        <v>11</v>
      </c>
      <c r="N254" s="1676">
        <v>11</v>
      </c>
      <c r="O254" s="1743">
        <v>11</v>
      </c>
      <c r="P254" s="1744">
        <v>11</v>
      </c>
      <c r="Q254" s="1674">
        <v>11</v>
      </c>
      <c r="R254" s="1675">
        <v>11</v>
      </c>
      <c r="S254" s="1675">
        <v>11</v>
      </c>
      <c r="T254" s="1675">
        <v>11</v>
      </c>
      <c r="U254" s="1676">
        <v>12</v>
      </c>
      <c r="V254" s="1743">
        <v>12</v>
      </c>
      <c r="W254" s="1744">
        <v>12</v>
      </c>
      <c r="X254" s="1674">
        <v>12</v>
      </c>
      <c r="Y254" s="1675">
        <v>12</v>
      </c>
      <c r="Z254" s="1675">
        <v>12</v>
      </c>
      <c r="AA254" s="1675">
        <v>12</v>
      </c>
      <c r="AB254" s="1676">
        <v>12</v>
      </c>
      <c r="AC254" s="1743">
        <v>12</v>
      </c>
      <c r="AD254" s="1747">
        <v>12</v>
      </c>
      <c r="AE254" s="1675">
        <v>12</v>
      </c>
      <c r="AF254" s="1675">
        <v>12</v>
      </c>
      <c r="AG254" s="1675">
        <v>12</v>
      </c>
      <c r="AH254" s="1675">
        <v>12</v>
      </c>
      <c r="AI254" s="1676">
        <v>12</v>
      </c>
      <c r="AJ254" s="1743">
        <v>12</v>
      </c>
      <c r="AK254" s="1744">
        <v>12</v>
      </c>
    </row>
    <row r="255" spans="1:37" ht="39.950000000000003" customHeight="1" thickBot="1" x14ac:dyDescent="0.25">
      <c r="A255" s="5749" t="s">
        <v>1391</v>
      </c>
      <c r="B255" s="5750"/>
      <c r="C255" s="1677">
        <v>13</v>
      </c>
      <c r="D255" s="1672">
        <v>14</v>
      </c>
      <c r="E255" s="1672">
        <v>15</v>
      </c>
      <c r="F255" s="1672">
        <v>16</v>
      </c>
      <c r="G255" s="1673">
        <v>17</v>
      </c>
      <c r="H255" s="1745">
        <v>18</v>
      </c>
      <c r="I255" s="1746">
        <v>19</v>
      </c>
      <c r="J255" s="1772">
        <v>20</v>
      </c>
      <c r="K255" s="1757">
        <v>21</v>
      </c>
      <c r="L255" s="1748">
        <v>22</v>
      </c>
      <c r="M255" s="1672">
        <v>23</v>
      </c>
      <c r="N255" s="1673">
        <v>24</v>
      </c>
      <c r="O255" s="1745">
        <v>25</v>
      </c>
      <c r="P255" s="1746">
        <v>26</v>
      </c>
      <c r="Q255" s="1772">
        <v>27</v>
      </c>
      <c r="R255" s="1757">
        <v>28</v>
      </c>
      <c r="S255" s="1757">
        <v>29</v>
      </c>
      <c r="T255" s="1757">
        <v>30</v>
      </c>
      <c r="U255" s="1758">
        <v>1</v>
      </c>
      <c r="V255" s="1745">
        <v>2</v>
      </c>
      <c r="W255" s="1746">
        <v>3</v>
      </c>
      <c r="X255" s="1772">
        <v>4</v>
      </c>
      <c r="Y255" s="1757">
        <v>5</v>
      </c>
      <c r="Z255" s="1757">
        <v>6</v>
      </c>
      <c r="AA255" s="1757">
        <v>7</v>
      </c>
      <c r="AB255" s="1758">
        <v>8</v>
      </c>
      <c r="AC255" s="2051">
        <v>9</v>
      </c>
      <c r="AD255" s="2076">
        <v>10</v>
      </c>
      <c r="AE255" s="1757">
        <v>11</v>
      </c>
      <c r="AF255" s="1757">
        <v>12</v>
      </c>
      <c r="AG255" s="1757">
        <v>13</v>
      </c>
      <c r="AH255" s="1757">
        <v>14</v>
      </c>
      <c r="AI255" s="1758">
        <v>15</v>
      </c>
      <c r="AJ255" s="1745">
        <v>16</v>
      </c>
      <c r="AK255" s="1746">
        <v>17</v>
      </c>
    </row>
    <row r="256" spans="1:37" ht="39.950000000000003" customHeight="1" x14ac:dyDescent="0.2">
      <c r="A256" s="5745" t="s">
        <v>4459</v>
      </c>
      <c r="B256" s="5746"/>
      <c r="C256" s="2145" t="s">
        <v>1386</v>
      </c>
      <c r="D256" s="2146" t="s">
        <v>5435</v>
      </c>
      <c r="E256" s="5913" t="s">
        <v>8500</v>
      </c>
      <c r="F256" s="5914"/>
      <c r="G256" s="5915"/>
      <c r="H256" s="1787"/>
      <c r="I256" s="1887"/>
      <c r="J256" s="2148"/>
      <c r="K256" s="2147" t="s">
        <v>8499</v>
      </c>
      <c r="L256" s="5515" t="s">
        <v>8303</v>
      </c>
      <c r="M256" s="6062" t="s">
        <v>1207</v>
      </c>
      <c r="N256" s="6029"/>
      <c r="O256" s="1787"/>
      <c r="P256" s="1887"/>
      <c r="Q256" s="5508" t="s">
        <v>1207</v>
      </c>
      <c r="R256" s="5509"/>
      <c r="S256" s="5510" t="s">
        <v>8513</v>
      </c>
      <c r="T256" s="5510"/>
      <c r="U256" s="5511"/>
      <c r="V256" s="1787"/>
      <c r="W256" s="1887"/>
      <c r="X256" s="5476" t="s">
        <v>1386</v>
      </c>
      <c r="Y256" s="5477"/>
      <c r="Z256" s="5478"/>
      <c r="AA256" s="5506" t="s">
        <v>8508</v>
      </c>
      <c r="AB256" s="5507"/>
      <c r="AC256" s="2150"/>
      <c r="AD256" s="2151"/>
      <c r="AE256" s="5435" t="s">
        <v>8507</v>
      </c>
      <c r="AF256" s="5436"/>
      <c r="AG256" s="5436"/>
      <c r="AH256" s="5436"/>
      <c r="AI256" s="5437"/>
      <c r="AJ256" s="1749"/>
      <c r="AK256" s="1750"/>
    </row>
    <row r="257" spans="1:37" ht="39.950000000000003" customHeight="1" x14ac:dyDescent="0.2">
      <c r="A257" s="5721" t="s">
        <v>8234</v>
      </c>
      <c r="B257" s="5722"/>
      <c r="C257" s="5473" t="s">
        <v>8492</v>
      </c>
      <c r="D257" s="5474"/>
      <c r="E257" s="5474"/>
      <c r="F257" s="5474"/>
      <c r="G257" s="5475"/>
      <c r="H257" s="1796"/>
      <c r="I257" s="1890"/>
      <c r="J257" s="5905"/>
      <c r="K257" s="5906"/>
      <c r="L257" s="5516"/>
      <c r="M257" s="5903"/>
      <c r="N257" s="5904"/>
      <c r="O257" s="1796"/>
      <c r="P257" s="1890"/>
      <c r="Q257" s="5473" t="s">
        <v>8492</v>
      </c>
      <c r="R257" s="5474"/>
      <c r="S257" s="5474"/>
      <c r="T257" s="5474"/>
      <c r="U257" s="5475"/>
      <c r="V257" s="1796"/>
      <c r="W257" s="1890"/>
      <c r="X257" s="5473" t="s">
        <v>8495</v>
      </c>
      <c r="Y257" s="5474"/>
      <c r="Z257" s="5474"/>
      <c r="AA257" s="5474"/>
      <c r="AB257" s="5475"/>
      <c r="AC257" s="1796"/>
      <c r="AD257" s="1890"/>
      <c r="AE257" s="5473" t="s">
        <v>8495</v>
      </c>
      <c r="AF257" s="5474"/>
      <c r="AG257" s="5474"/>
      <c r="AH257" s="5474"/>
      <c r="AI257" s="5475"/>
      <c r="AJ257" s="1751"/>
      <c r="AK257" s="1752"/>
    </row>
    <row r="258" spans="1:37" ht="39.950000000000003" customHeight="1" x14ac:dyDescent="0.2">
      <c r="A258" s="5719" t="s">
        <v>8235</v>
      </c>
      <c r="B258" s="5720"/>
      <c r="C258" s="5860" t="s">
        <v>8505</v>
      </c>
      <c r="D258" s="5861"/>
      <c r="E258" s="5861"/>
      <c r="F258" s="5861"/>
      <c r="G258" s="5862"/>
      <c r="H258" s="1796"/>
      <c r="I258" s="1890"/>
      <c r="J258" s="5863"/>
      <c r="K258" s="5864"/>
      <c r="L258" s="5516"/>
      <c r="M258" s="1843"/>
      <c r="N258" s="1808"/>
      <c r="O258" s="1796"/>
      <c r="P258" s="1890"/>
      <c r="Q258" s="6024" t="s">
        <v>8510</v>
      </c>
      <c r="R258" s="5338"/>
      <c r="S258" s="5338"/>
      <c r="T258" s="5338"/>
      <c r="U258" s="6025"/>
      <c r="V258" s="1796"/>
      <c r="W258" s="1890"/>
      <c r="X258" s="6024" t="s">
        <v>8511</v>
      </c>
      <c r="Y258" s="5339"/>
      <c r="Z258" s="5337" t="s">
        <v>8512</v>
      </c>
      <c r="AA258" s="5338"/>
      <c r="AB258" s="6025"/>
      <c r="AC258" s="1796"/>
      <c r="AD258" s="1890"/>
      <c r="AE258" s="6024" t="s">
        <v>8512</v>
      </c>
      <c r="AF258" s="5338"/>
      <c r="AG258" s="5338"/>
      <c r="AH258" s="5339"/>
      <c r="AI258" s="2005"/>
      <c r="AJ258" s="1751"/>
      <c r="AK258" s="1752"/>
    </row>
    <row r="259" spans="1:37" ht="39.950000000000003" customHeight="1" x14ac:dyDescent="0.2">
      <c r="A259" s="5719" t="s">
        <v>8236</v>
      </c>
      <c r="B259" s="5720"/>
      <c r="C259" s="5473" t="s">
        <v>8493</v>
      </c>
      <c r="D259" s="5474"/>
      <c r="E259" s="5474"/>
      <c r="F259" s="5474"/>
      <c r="G259" s="5475"/>
      <c r="H259" s="1796"/>
      <c r="I259" s="1890"/>
      <c r="J259" s="6072"/>
      <c r="K259" s="6073"/>
      <c r="L259" s="5516"/>
      <c r="M259" s="5709"/>
      <c r="N259" s="5710"/>
      <c r="O259" s="1796"/>
      <c r="P259" s="1890"/>
      <c r="Q259" s="5473" t="s">
        <v>8494</v>
      </c>
      <c r="R259" s="5474"/>
      <c r="S259" s="5474"/>
      <c r="T259" s="5474"/>
      <c r="U259" s="5475"/>
      <c r="V259" s="1796"/>
      <c r="W259" s="1890"/>
      <c r="X259" s="5473" t="s">
        <v>8494</v>
      </c>
      <c r="Y259" s="5474"/>
      <c r="Z259" s="5474"/>
      <c r="AA259" s="5474"/>
      <c r="AB259" s="5475"/>
      <c r="AC259" s="1796"/>
      <c r="AD259" s="1890"/>
      <c r="AE259" s="5473" t="s">
        <v>8494</v>
      </c>
      <c r="AF259" s="5474"/>
      <c r="AG259" s="5485" t="s">
        <v>8516</v>
      </c>
      <c r="AH259" s="5486"/>
      <c r="AI259" s="5487"/>
      <c r="AJ259" s="1751"/>
      <c r="AK259" s="1752"/>
    </row>
    <row r="260" spans="1:37" ht="39.950000000000003" customHeight="1" x14ac:dyDescent="0.2">
      <c r="A260" s="5719" t="s">
        <v>8237</v>
      </c>
      <c r="B260" s="5720"/>
      <c r="C260" s="5479" t="s">
        <v>8498</v>
      </c>
      <c r="D260" s="5480"/>
      <c r="E260" s="5480"/>
      <c r="F260" s="5538" t="s">
        <v>8504</v>
      </c>
      <c r="G260" s="5539"/>
      <c r="H260" s="1796"/>
      <c r="I260" s="1890"/>
      <c r="J260" s="5527" t="s">
        <v>8506</v>
      </c>
      <c r="K260" s="5529"/>
      <c r="L260" s="5516"/>
      <c r="M260" s="5538" t="s">
        <v>8506</v>
      </c>
      <c r="N260" s="5539"/>
      <c r="O260" s="1796"/>
      <c r="P260" s="1890"/>
      <c r="Q260" s="5451" t="s">
        <v>8506</v>
      </c>
      <c r="R260" s="3520"/>
      <c r="S260" s="3520"/>
      <c r="T260" s="3520"/>
      <c r="U260" s="5450"/>
      <c r="V260" s="1796"/>
      <c r="W260" s="1890"/>
      <c r="X260" s="2115"/>
      <c r="Y260" s="1823"/>
      <c r="Z260" s="5499" t="s">
        <v>8514</v>
      </c>
      <c r="AA260" s="5500"/>
      <c r="AB260" s="5501"/>
      <c r="AC260" s="1796"/>
      <c r="AD260" s="1890"/>
      <c r="AE260" s="2161"/>
      <c r="AF260" s="1805"/>
      <c r="AG260" s="1116"/>
      <c r="AH260" s="1823"/>
      <c r="AI260" s="1824"/>
      <c r="AJ260" s="1751"/>
      <c r="AK260" s="1752"/>
    </row>
    <row r="261" spans="1:37" ht="39.950000000000003" customHeight="1" x14ac:dyDescent="0.2">
      <c r="A261" s="5732" t="s">
        <v>8238</v>
      </c>
      <c r="B261" s="5733"/>
      <c r="C261" s="1726"/>
      <c r="D261" s="72"/>
      <c r="E261" s="50"/>
      <c r="F261" s="1807"/>
      <c r="G261" s="1808"/>
      <c r="H261" s="1796"/>
      <c r="I261" s="1890"/>
      <c r="J261" s="1809"/>
      <c r="K261" s="1810"/>
      <c r="L261" s="5516"/>
      <c r="M261" s="1810"/>
      <c r="N261" s="1811"/>
      <c r="O261" s="1796"/>
      <c r="P261" s="1890"/>
      <c r="Q261" s="1809"/>
      <c r="R261" s="1810"/>
      <c r="S261" s="1810"/>
      <c r="T261" s="1810"/>
      <c r="U261" s="1811"/>
      <c r="V261" s="1796"/>
      <c r="W261" s="1890"/>
      <c r="X261" s="1812"/>
      <c r="Y261" s="1813"/>
      <c r="Z261" s="1813"/>
      <c r="AA261" s="1813"/>
      <c r="AB261" s="1814"/>
      <c r="AC261" s="1796"/>
      <c r="AD261" s="1890"/>
      <c r="AE261" s="1815"/>
      <c r="AF261" s="1381"/>
      <c r="AG261" s="1381"/>
      <c r="AH261" s="77"/>
      <c r="AI261" s="1728"/>
      <c r="AJ261" s="1751"/>
      <c r="AK261" s="1752"/>
    </row>
    <row r="262" spans="1:37" ht="39.950000000000003" customHeight="1" x14ac:dyDescent="0.2">
      <c r="A262" s="5732" t="s">
        <v>8239</v>
      </c>
      <c r="B262" s="5733"/>
      <c r="C262" s="1725"/>
      <c r="D262" s="73"/>
      <c r="E262" s="50"/>
      <c r="F262" s="72"/>
      <c r="G262" s="1723"/>
      <c r="H262" s="1796"/>
      <c r="I262" s="1890"/>
      <c r="J262" s="1809"/>
      <c r="K262" s="1810"/>
      <c r="L262" s="5516"/>
      <c r="M262" s="1810"/>
      <c r="N262" s="1811"/>
      <c r="O262" s="1796"/>
      <c r="P262" s="1890"/>
      <c r="Q262" s="1809"/>
      <c r="R262" s="1810"/>
      <c r="S262" s="1810"/>
      <c r="T262" s="1381"/>
      <c r="U262" s="1916"/>
      <c r="V262" s="1796"/>
      <c r="W262" s="1890"/>
      <c r="X262" s="1732"/>
      <c r="Y262" s="1281"/>
      <c r="Z262" s="5502" t="s">
        <v>8515</v>
      </c>
      <c r="AA262" s="5503"/>
      <c r="AB262" s="5504"/>
      <c r="AC262" s="1796"/>
      <c r="AD262" s="1890"/>
      <c r="AE262" s="5505" t="s">
        <v>8519</v>
      </c>
      <c r="AF262" s="5503"/>
      <c r="AG262" s="5503"/>
      <c r="AH262" s="5503"/>
      <c r="AI262" s="5504"/>
      <c r="AJ262" s="1751"/>
      <c r="AK262" s="1752"/>
    </row>
    <row r="263" spans="1:37" ht="39.950000000000003" customHeight="1" x14ac:dyDescent="0.2">
      <c r="A263" s="5732" t="s">
        <v>8240</v>
      </c>
      <c r="B263" s="5733"/>
      <c r="C263" s="1734"/>
      <c r="D263" s="80"/>
      <c r="E263" s="50"/>
      <c r="F263" s="80"/>
      <c r="G263" s="1735"/>
      <c r="H263" s="1796"/>
      <c r="I263" s="1890"/>
      <c r="J263" s="1734"/>
      <c r="K263" s="80"/>
      <c r="L263" s="5516"/>
      <c r="M263" s="44"/>
      <c r="N263" s="1926"/>
      <c r="O263" s="1796"/>
      <c r="P263" s="1890"/>
      <c r="Q263" s="1734"/>
      <c r="R263" s="80"/>
      <c r="S263" s="80"/>
      <c r="T263" s="80"/>
      <c r="U263" s="1735"/>
      <c r="V263" s="1796"/>
      <c r="W263" s="1890"/>
      <c r="X263" s="1809"/>
      <c r="Y263" s="1810"/>
      <c r="Z263" s="1810"/>
      <c r="AA263" s="1810"/>
      <c r="AB263" s="1811"/>
      <c r="AC263" s="1796"/>
      <c r="AD263" s="1890"/>
      <c r="AE263" s="1809"/>
      <c r="AF263" s="1810"/>
      <c r="AG263" s="1810"/>
      <c r="AH263" s="1810"/>
      <c r="AI263" s="1811"/>
      <c r="AJ263" s="1751"/>
      <c r="AK263" s="1752"/>
    </row>
    <row r="264" spans="1:37" ht="39.950000000000003" customHeight="1" x14ac:dyDescent="0.2">
      <c r="A264" s="5809" t="s">
        <v>8241</v>
      </c>
      <c r="B264" s="5810"/>
      <c r="C264" s="5439" t="s">
        <v>8373</v>
      </c>
      <c r="D264" s="5440"/>
      <c r="E264" s="5440"/>
      <c r="F264" s="5440"/>
      <c r="G264" s="5440"/>
      <c r="H264" s="1796"/>
      <c r="I264" s="1890"/>
      <c r="J264" s="6044"/>
      <c r="K264" s="6045"/>
      <c r="L264" s="5516"/>
      <c r="M264" s="6046"/>
      <c r="N264" s="6047"/>
      <c r="O264" s="1796"/>
      <c r="P264" s="1890"/>
      <c r="Q264" s="5439" t="s">
        <v>8373</v>
      </c>
      <c r="R264" s="5440"/>
      <c r="S264" s="5440"/>
      <c r="T264" s="5440"/>
      <c r="U264" s="5440"/>
      <c r="V264" s="1796"/>
      <c r="W264" s="1890"/>
      <c r="X264" s="5439" t="s">
        <v>8373</v>
      </c>
      <c r="Y264" s="5440"/>
      <c r="Z264" s="5440"/>
      <c r="AA264" s="5440"/>
      <c r="AB264" s="5440"/>
      <c r="AC264" s="1796"/>
      <c r="AD264" s="1890"/>
      <c r="AE264" s="5439" t="s">
        <v>8373</v>
      </c>
      <c r="AF264" s="5440"/>
      <c r="AG264" s="5440"/>
      <c r="AH264" s="5440"/>
      <c r="AI264" s="5440"/>
      <c r="AJ264" s="1751"/>
      <c r="AK264" s="1752"/>
    </row>
    <row r="265" spans="1:37" ht="39.950000000000003" customHeight="1" x14ac:dyDescent="0.2">
      <c r="A265" s="5809" t="s">
        <v>8242</v>
      </c>
      <c r="B265" s="5810"/>
      <c r="C265" s="5439" t="s">
        <v>8373</v>
      </c>
      <c r="D265" s="5440"/>
      <c r="E265" s="5440"/>
      <c r="F265" s="5440"/>
      <c r="G265" s="5440"/>
      <c r="H265" s="1796"/>
      <c r="I265" s="1890"/>
      <c r="J265" s="5855"/>
      <c r="K265" s="5856"/>
      <c r="L265" s="5516"/>
      <c r="M265" s="5901"/>
      <c r="N265" s="5902"/>
      <c r="O265" s="1796"/>
      <c r="P265" s="1890"/>
      <c r="Q265" s="5439" t="s">
        <v>8373</v>
      </c>
      <c r="R265" s="5440"/>
      <c r="S265" s="5440"/>
      <c r="T265" s="5440"/>
      <c r="U265" s="5440"/>
      <c r="V265" s="1796"/>
      <c r="W265" s="1890"/>
      <c r="X265" s="5439" t="s">
        <v>8373</v>
      </c>
      <c r="Y265" s="5440"/>
      <c r="Z265" s="5440"/>
      <c r="AA265" s="5440"/>
      <c r="AB265" s="5440"/>
      <c r="AC265" s="1796"/>
      <c r="AD265" s="1890"/>
      <c r="AE265" s="5439" t="s">
        <v>8373</v>
      </c>
      <c r="AF265" s="5440"/>
      <c r="AG265" s="5440"/>
      <c r="AH265" s="5440"/>
      <c r="AI265" s="5440"/>
      <c r="AJ265" s="1751"/>
      <c r="AK265" s="1752"/>
    </row>
    <row r="266" spans="1:37" ht="39.950000000000003" customHeight="1" x14ac:dyDescent="0.2">
      <c r="A266" s="5732" t="s">
        <v>8243</v>
      </c>
      <c r="B266" s="5733"/>
      <c r="C266" s="1726"/>
      <c r="D266" s="72"/>
      <c r="E266" s="50"/>
      <c r="F266" s="72"/>
      <c r="G266" s="1723"/>
      <c r="H266" s="1796"/>
      <c r="I266" s="1890"/>
      <c r="J266" s="1726"/>
      <c r="K266" s="72"/>
      <c r="L266" s="5516"/>
      <c r="M266" s="44"/>
      <c r="N266" s="1738"/>
      <c r="O266" s="1796"/>
      <c r="P266" s="1890"/>
      <c r="Q266" s="1804"/>
      <c r="R266" s="1805"/>
      <c r="S266" s="1805"/>
      <c r="T266" s="1805"/>
      <c r="U266" s="1806"/>
      <c r="V266" s="1796"/>
      <c r="W266" s="1890"/>
      <c r="X266" s="1820"/>
      <c r="Y266" s="72"/>
      <c r="Z266" s="72"/>
      <c r="AA266" s="72"/>
      <c r="AB266" s="1723"/>
      <c r="AC266" s="1796"/>
      <c r="AD266" s="1890"/>
      <c r="AE266" s="1726"/>
      <c r="AF266" s="72"/>
      <c r="AG266" s="44"/>
      <c r="AH266" s="44"/>
      <c r="AI266" s="1723"/>
      <c r="AJ266" s="1751"/>
      <c r="AK266" s="1752"/>
    </row>
    <row r="267" spans="1:37" ht="39.950000000000003" customHeight="1" x14ac:dyDescent="0.2">
      <c r="A267" s="5732" t="s">
        <v>8244</v>
      </c>
      <c r="B267" s="5733"/>
      <c r="C267" s="1727"/>
      <c r="D267" s="77"/>
      <c r="E267" s="50"/>
      <c r="F267" s="77"/>
      <c r="G267" s="1728"/>
      <c r="H267" s="1796"/>
      <c r="I267" s="1890"/>
      <c r="J267" s="1732"/>
      <c r="K267" s="1897"/>
      <c r="L267" s="5516"/>
      <c r="M267" s="77"/>
      <c r="N267" s="1728"/>
      <c r="O267" s="1796"/>
      <c r="P267" s="1890"/>
      <c r="Q267" s="1732"/>
      <c r="R267" s="1281"/>
      <c r="S267" s="1281"/>
      <c r="T267" s="1281"/>
      <c r="U267" s="1898"/>
      <c r="V267" s="1796"/>
      <c r="W267" s="1890"/>
      <c r="X267" s="1809"/>
      <c r="Y267" s="1810"/>
      <c r="Z267" s="1810"/>
      <c r="AA267" s="1810"/>
      <c r="AB267" s="1811"/>
      <c r="AC267" s="1796"/>
      <c r="AD267" s="1890"/>
      <c r="AE267" s="1809"/>
      <c r="AF267" s="1810"/>
      <c r="AG267" s="1810"/>
      <c r="AH267" s="1810"/>
      <c r="AI267" s="1811"/>
      <c r="AJ267" s="1751"/>
      <c r="AK267" s="1752"/>
    </row>
    <row r="268" spans="1:37" ht="39.950000000000003" customHeight="1" x14ac:dyDescent="0.2">
      <c r="A268" s="5738" t="s">
        <v>8245</v>
      </c>
      <c r="B268" s="5739"/>
      <c r="C268" s="1729"/>
      <c r="D268" s="37"/>
      <c r="E268" s="50"/>
      <c r="F268" s="37"/>
      <c r="G268" s="1730"/>
      <c r="H268" s="1796"/>
      <c r="I268" s="1890"/>
      <c r="J268" s="1729"/>
      <c r="K268" s="37"/>
      <c r="L268" s="5516"/>
      <c r="M268" s="44"/>
      <c r="N268" s="1730"/>
      <c r="O268" s="1796"/>
      <c r="P268" s="1890"/>
      <c r="Q268" s="1729"/>
      <c r="R268" s="37"/>
      <c r="S268" s="37"/>
      <c r="T268" s="37"/>
      <c r="U268" s="1730"/>
      <c r="V268" s="1796"/>
      <c r="W268" s="1890"/>
      <c r="X268" s="1820"/>
      <c r="Y268" s="37"/>
      <c r="Z268" s="37"/>
      <c r="AA268" s="37"/>
      <c r="AB268" s="1730"/>
      <c r="AC268" s="1796"/>
      <c r="AD268" s="1890"/>
      <c r="AE268" s="1739"/>
      <c r="AF268" s="31"/>
      <c r="AG268" s="44"/>
      <c r="AH268" s="44"/>
      <c r="AI268" s="1800"/>
      <c r="AJ268" s="1751"/>
      <c r="AK268" s="1752"/>
    </row>
    <row r="269" spans="1:37" ht="39.950000000000003" customHeight="1" x14ac:dyDescent="0.2">
      <c r="A269" s="5758" t="s">
        <v>8246</v>
      </c>
      <c r="B269" s="5739"/>
      <c r="C269" s="1729"/>
      <c r="D269" s="37"/>
      <c r="E269" s="50"/>
      <c r="F269" s="37"/>
      <c r="G269" s="1730"/>
      <c r="H269" s="1796"/>
      <c r="I269" s="1890"/>
      <c r="J269" s="1736"/>
      <c r="K269" s="33"/>
      <c r="L269" s="5516"/>
      <c r="M269" s="44"/>
      <c r="N269" s="1738"/>
      <c r="O269" s="1796"/>
      <c r="P269" s="1890"/>
      <c r="Q269" s="1736"/>
      <c r="R269" s="1821"/>
      <c r="S269" s="1821"/>
      <c r="T269" s="1821"/>
      <c r="U269" s="1822"/>
      <c r="V269" s="1796"/>
      <c r="W269" s="1890"/>
      <c r="X269" s="1820"/>
      <c r="Y269" s="47"/>
      <c r="Z269" s="72"/>
      <c r="AA269" s="1823"/>
      <c r="AB269" s="1824"/>
      <c r="AC269" s="1796"/>
      <c r="AD269" s="1890"/>
      <c r="AE269" s="2039"/>
      <c r="AF269" s="1823"/>
      <c r="AG269" s="1823"/>
      <c r="AH269" s="1823"/>
      <c r="AI269" s="2155"/>
      <c r="AJ269" s="1751"/>
      <c r="AK269" s="1752"/>
    </row>
    <row r="270" spans="1:37" ht="39.950000000000003" customHeight="1" x14ac:dyDescent="0.2">
      <c r="A270" s="5736" t="s">
        <v>8247</v>
      </c>
      <c r="B270" s="5737"/>
      <c r="C270" s="1734"/>
      <c r="D270" s="80"/>
      <c r="E270" s="50"/>
      <c r="F270" s="80"/>
      <c r="G270" s="1735"/>
      <c r="H270" s="1796"/>
      <c r="I270" s="1890"/>
      <c r="J270" s="1726"/>
      <c r="K270" s="72"/>
      <c r="L270" s="5516"/>
      <c r="M270" s="44"/>
      <c r="N270" s="1738"/>
      <c r="O270" s="1796"/>
      <c r="P270" s="1890"/>
      <c r="Q270" s="1726"/>
      <c r="R270" s="72"/>
      <c r="S270" s="72"/>
      <c r="T270" s="72"/>
      <c r="U270" s="1723"/>
      <c r="V270" s="1796"/>
      <c r="W270" s="1890"/>
      <c r="X270" s="1820"/>
      <c r="Y270" s="77"/>
      <c r="Z270" s="77"/>
      <c r="AA270" s="77"/>
      <c r="AB270" s="1728"/>
      <c r="AC270" s="1796"/>
      <c r="AD270" s="1890"/>
      <c r="AE270" s="1734"/>
      <c r="AF270" s="80"/>
      <c r="AG270" s="44"/>
      <c r="AH270" s="44"/>
      <c r="AI270" s="1735"/>
      <c r="AJ270" s="1751"/>
      <c r="AK270" s="1752"/>
    </row>
    <row r="271" spans="1:37" ht="39.950000000000003" customHeight="1" x14ac:dyDescent="0.2">
      <c r="A271" s="5738" t="s">
        <v>8248</v>
      </c>
      <c r="B271" s="5739"/>
      <c r="C271" s="1731"/>
      <c r="D271" s="1821"/>
      <c r="E271" s="50"/>
      <c r="F271" s="1821"/>
      <c r="G271" s="1822"/>
      <c r="H271" s="1796"/>
      <c r="I271" s="1890"/>
      <c r="J271" s="1731"/>
      <c r="K271" s="1821"/>
      <c r="L271" s="5516"/>
      <c r="M271" s="44"/>
      <c r="N271" s="1822"/>
      <c r="O271" s="1796"/>
      <c r="P271" s="1890"/>
      <c r="Q271" s="1731"/>
      <c r="R271" s="1821"/>
      <c r="S271" s="1821"/>
      <c r="T271" s="1821"/>
      <c r="U271" s="1822"/>
      <c r="V271" s="1796"/>
      <c r="W271" s="1890"/>
      <c r="X271" s="1820"/>
      <c r="Y271" s="1821"/>
      <c r="Z271" s="1821"/>
      <c r="AA271" s="1821"/>
      <c r="AB271" s="1822"/>
      <c r="AC271" s="1796"/>
      <c r="AD271" s="1890"/>
      <c r="AE271" s="1731"/>
      <c r="AF271" s="1821"/>
      <c r="AG271" s="44"/>
      <c r="AH271" s="44"/>
      <c r="AI271" s="1822"/>
      <c r="AJ271" s="1751"/>
      <c r="AK271" s="1752"/>
    </row>
    <row r="272" spans="1:37" ht="39.950000000000003" customHeight="1" thickBot="1" x14ac:dyDescent="0.25">
      <c r="A272" s="5736" t="s">
        <v>8249</v>
      </c>
      <c r="B272" s="5737"/>
      <c r="C272" s="1903"/>
      <c r="D272" s="1904"/>
      <c r="E272" s="53"/>
      <c r="F272" s="1904"/>
      <c r="G272" s="1905"/>
      <c r="H272" s="1826"/>
      <c r="I272" s="1902"/>
      <c r="J272" s="1903"/>
      <c r="K272" s="1904"/>
      <c r="L272" s="5517"/>
      <c r="M272" s="1904"/>
      <c r="N272" s="1905"/>
      <c r="O272" s="1826"/>
      <c r="P272" s="1902"/>
      <c r="Q272" s="1903"/>
      <c r="R272" s="1904"/>
      <c r="S272" s="1904"/>
      <c r="T272" s="1904"/>
      <c r="U272" s="1905"/>
      <c r="V272" s="1826"/>
      <c r="W272" s="1902"/>
      <c r="X272" s="1903"/>
      <c r="Y272" s="1904"/>
      <c r="Z272" s="1904"/>
      <c r="AA272" s="1904"/>
      <c r="AB272" s="1905"/>
      <c r="AC272" s="1826"/>
      <c r="AD272" s="1902"/>
      <c r="AE272" s="1903"/>
      <c r="AF272" s="1904"/>
      <c r="AG272" s="1904"/>
      <c r="AH272" s="1904"/>
      <c r="AI272" s="1905"/>
      <c r="AJ272" s="1753"/>
      <c r="AK272" s="1754"/>
    </row>
    <row r="273" spans="1:37" ht="39.950000000000003" customHeight="1" thickBot="1" x14ac:dyDescent="0.25">
      <c r="A273" s="1779">
        <v>1</v>
      </c>
      <c r="B273" s="1779" t="s">
        <v>5497</v>
      </c>
      <c r="C273" s="1906"/>
      <c r="D273" s="1907"/>
      <c r="E273" s="1907"/>
      <c r="F273" s="1917"/>
      <c r="G273" s="1829"/>
      <c r="H273" s="1918"/>
      <c r="I273" s="1919"/>
      <c r="J273" s="1832"/>
      <c r="K273" s="1833"/>
      <c r="L273" s="5588"/>
      <c r="M273" s="1834"/>
      <c r="N273" s="1835"/>
      <c r="O273" s="1876"/>
      <c r="P273" s="1877"/>
      <c r="Q273" s="1838"/>
      <c r="R273" s="1834"/>
      <c r="S273" s="1834"/>
      <c r="T273" s="1907"/>
      <c r="U273" s="1795"/>
      <c r="V273" s="1872"/>
      <c r="W273" s="1845"/>
      <c r="X273" s="1720"/>
      <c r="Y273" s="1721"/>
      <c r="Z273" s="1721"/>
      <c r="AA273" s="1834"/>
      <c r="AB273" s="1835"/>
      <c r="AC273" s="1876"/>
      <c r="AD273" s="1877"/>
      <c r="AE273" s="1838"/>
      <c r="AF273" s="1834"/>
      <c r="AG273" s="1907"/>
      <c r="AH273" s="1907"/>
      <c r="AI273" s="1795"/>
      <c r="AJ273" s="1872"/>
      <c r="AK273" s="1845"/>
    </row>
    <row r="274" spans="1:37" ht="39.950000000000003" customHeight="1" thickBot="1" x14ac:dyDescent="0.25">
      <c r="A274" s="1717">
        <v>2</v>
      </c>
      <c r="B274" s="1718" t="s">
        <v>5497</v>
      </c>
      <c r="C274" s="1801"/>
      <c r="D274" s="1799"/>
      <c r="E274" s="1799"/>
      <c r="F274" s="1799"/>
      <c r="G274" s="1800"/>
      <c r="H274" s="1883"/>
      <c r="I274" s="1851"/>
      <c r="J274" s="1891"/>
      <c r="K274" s="1843"/>
      <c r="L274" s="5589"/>
      <c r="M274" s="1842"/>
      <c r="N274" s="1849"/>
      <c r="O274" s="1883"/>
      <c r="P274" s="1851"/>
      <c r="Q274" s="1801"/>
      <c r="R274" s="1799"/>
      <c r="S274" s="1799"/>
      <c r="T274" s="1799"/>
      <c r="U274" s="1800"/>
      <c r="V274" s="1883"/>
      <c r="W274" s="1851"/>
      <c r="X274" s="1801"/>
      <c r="Y274" s="1799"/>
      <c r="Z274" s="1843"/>
      <c r="AA274" s="1843"/>
      <c r="AB274" s="1844"/>
      <c r="AC274" s="1920"/>
      <c r="AD274" s="1909"/>
      <c r="AE274" s="1891"/>
      <c r="AF274" s="1843"/>
      <c r="AG274" s="1799"/>
      <c r="AH274" s="1842"/>
      <c r="AI274" s="1849"/>
      <c r="AJ274" s="1883"/>
      <c r="AK274" s="1851"/>
    </row>
    <row r="275" spans="1:37" ht="39.950000000000003" customHeight="1" thickBot="1" x14ac:dyDescent="0.25">
      <c r="A275" s="5734" t="s">
        <v>5498</v>
      </c>
      <c r="B275" s="5735"/>
      <c r="C275" s="1801"/>
      <c r="D275" s="1799"/>
      <c r="E275" s="1799"/>
      <c r="F275" s="1799"/>
      <c r="G275" s="1800"/>
      <c r="H275" s="1883"/>
      <c r="I275" s="1851"/>
      <c r="J275" s="1801"/>
      <c r="K275" s="1799"/>
      <c r="L275" s="5589"/>
      <c r="M275" s="1843"/>
      <c r="N275" s="1822"/>
      <c r="O275" s="1883"/>
      <c r="P275" s="1851"/>
      <c r="Q275" s="1852"/>
      <c r="R275" s="1799"/>
      <c r="S275" s="1799"/>
      <c r="T275" s="1853"/>
      <c r="U275" s="1800"/>
      <c r="V275" s="1883"/>
      <c r="W275" s="1851"/>
      <c r="X275" s="1852"/>
      <c r="Y275" s="1821"/>
      <c r="Z275" s="1843"/>
      <c r="AA275" s="1843"/>
      <c r="AB275" s="1800"/>
      <c r="AC275" s="1883"/>
      <c r="AD275" s="1851"/>
      <c r="AE275" s="1801"/>
      <c r="AF275" s="1799"/>
      <c r="AG275" s="1821"/>
      <c r="AH275" s="1821"/>
      <c r="AI275" s="1800"/>
      <c r="AJ275" s="1883"/>
      <c r="AK275" s="1851"/>
    </row>
    <row r="276" spans="1:37" ht="39.950000000000003" customHeight="1" thickBot="1" x14ac:dyDescent="0.25">
      <c r="A276" s="5785" t="s">
        <v>8250</v>
      </c>
      <c r="B276" s="5786"/>
      <c r="C276" s="1854"/>
      <c r="D276" s="1855"/>
      <c r="E276" s="1855"/>
      <c r="F276" s="1740"/>
      <c r="G276" s="1741"/>
      <c r="H276" s="1885"/>
      <c r="I276" s="1868"/>
      <c r="J276" s="1854"/>
      <c r="K276" s="1855"/>
      <c r="L276" s="5590"/>
      <c r="M276" s="1855"/>
      <c r="N276" s="1858"/>
      <c r="O276" s="1921"/>
      <c r="P276" s="1922"/>
      <c r="Q276" s="1861"/>
      <c r="R276" s="1862"/>
      <c r="S276" s="1863"/>
      <c r="T276" s="1863"/>
      <c r="U276" s="1864"/>
      <c r="V276" s="1923"/>
      <c r="W276" s="1924"/>
      <c r="X276" s="1867"/>
      <c r="Y276" s="1863"/>
      <c r="Z276" s="1863"/>
      <c r="AA276" s="1855"/>
      <c r="AB276" s="1884"/>
      <c r="AC276" s="1885"/>
      <c r="AD276" s="1868"/>
      <c r="AE276" s="1854"/>
      <c r="AF276" s="1855"/>
      <c r="AG276" s="1862"/>
      <c r="AH276" s="1862"/>
      <c r="AI276" s="1864"/>
      <c r="AJ276" s="1885"/>
      <c r="AK276" s="1868"/>
    </row>
    <row r="277" spans="1:37" ht="39.950000000000003" customHeight="1" x14ac:dyDescent="0.2">
      <c r="A277" s="5832" t="s">
        <v>5500</v>
      </c>
      <c r="B277" s="5833"/>
      <c r="C277" s="1873"/>
      <c r="D277" s="1907"/>
      <c r="E277" s="1907"/>
      <c r="F277" s="1907"/>
      <c r="G277" s="1795"/>
      <c r="H277" s="1872"/>
      <c r="I277" s="1845"/>
      <c r="J277" s="1873"/>
      <c r="K277" s="1874"/>
      <c r="L277" s="5571"/>
      <c r="M277" s="1874"/>
      <c r="N277" s="1795"/>
      <c r="O277" s="1876"/>
      <c r="P277" s="1877"/>
      <c r="Q277" s="1838"/>
      <c r="R277" s="1834"/>
      <c r="S277" s="1742"/>
      <c r="T277" s="1742"/>
      <c r="U277" s="1795"/>
      <c r="V277" s="1872"/>
      <c r="W277" s="1845"/>
      <c r="X277" s="1906"/>
      <c r="Y277" s="1907"/>
      <c r="Z277" s="1907"/>
      <c r="AA277" s="1907"/>
      <c r="AB277" s="1795"/>
      <c r="AC277" s="1872"/>
      <c r="AD277" s="1845"/>
      <c r="AE277" s="1906"/>
      <c r="AF277" s="1907"/>
      <c r="AG277" s="1907"/>
      <c r="AH277" s="1907"/>
      <c r="AI277" s="1795"/>
      <c r="AJ277" s="1872"/>
      <c r="AK277" s="1845"/>
    </row>
    <row r="278" spans="1:37" ht="39.950000000000003" customHeight="1" x14ac:dyDescent="0.2">
      <c r="A278" s="5834"/>
      <c r="B278" s="5835"/>
      <c r="C278" s="1801"/>
      <c r="D278" s="1799"/>
      <c r="E278" s="1799"/>
      <c r="F278" s="1799"/>
      <c r="G278" s="1800"/>
      <c r="H278" s="1883"/>
      <c r="I278" s="1851"/>
      <c r="J278" s="1801"/>
      <c r="K278" s="1821"/>
      <c r="L278" s="5572"/>
      <c r="M278" s="1799"/>
      <c r="N278" s="1800"/>
      <c r="O278" s="1883"/>
      <c r="P278" s="1851"/>
      <c r="Q278" s="1801"/>
      <c r="R278" s="1799"/>
      <c r="S278" s="1799"/>
      <c r="T278" s="1799"/>
      <c r="U278" s="1800"/>
      <c r="V278" s="1883"/>
      <c r="W278" s="1851"/>
      <c r="X278" s="1801"/>
      <c r="Y278" s="1799"/>
      <c r="Z278" s="1799"/>
      <c r="AA278" s="1799"/>
      <c r="AB278" s="1800"/>
      <c r="AC278" s="1883"/>
      <c r="AD278" s="1851"/>
      <c r="AE278" s="1801"/>
      <c r="AF278" s="1799"/>
      <c r="AG278" s="1799"/>
      <c r="AH278" s="1799"/>
      <c r="AI278" s="1800"/>
      <c r="AJ278" s="1883"/>
      <c r="AK278" s="1851"/>
    </row>
    <row r="279" spans="1:37" ht="39.950000000000003" customHeight="1" thickBot="1" x14ac:dyDescent="0.25">
      <c r="A279" s="5836"/>
      <c r="B279" s="5837"/>
      <c r="C279" s="1854"/>
      <c r="D279" s="1855"/>
      <c r="E279" s="1855"/>
      <c r="F279" s="1855"/>
      <c r="G279" s="1884"/>
      <c r="H279" s="1885"/>
      <c r="I279" s="1868"/>
      <c r="J279" s="1854"/>
      <c r="K279" s="1855"/>
      <c r="L279" s="5573"/>
      <c r="M279" s="1855"/>
      <c r="N279" s="1884"/>
      <c r="O279" s="1885"/>
      <c r="P279" s="1868"/>
      <c r="Q279" s="1854"/>
      <c r="R279" s="1855"/>
      <c r="S279" s="1855"/>
      <c r="T279" s="1855"/>
      <c r="U279" s="1884"/>
      <c r="V279" s="1885"/>
      <c r="W279" s="1868"/>
      <c r="X279" s="1854"/>
      <c r="Y279" s="1855"/>
      <c r="Z279" s="1855"/>
      <c r="AA279" s="1855"/>
      <c r="AB279" s="1884"/>
      <c r="AC279" s="1885"/>
      <c r="AD279" s="1868"/>
      <c r="AE279" s="1854"/>
      <c r="AF279" s="1855"/>
      <c r="AG279" s="1855"/>
      <c r="AH279" s="1855"/>
      <c r="AI279" s="1884"/>
      <c r="AJ279" s="1885"/>
      <c r="AK279" s="1868"/>
    </row>
    <row r="280" spans="1:37" ht="39.950000000000003" customHeight="1" thickBot="1" x14ac:dyDescent="0.25">
      <c r="A280" s="16"/>
      <c r="B280" s="1715"/>
      <c r="C280" s="1659"/>
      <c r="D280" s="1659"/>
      <c r="E280" s="1659"/>
      <c r="F280" s="1657"/>
      <c r="G280" s="1657"/>
      <c r="H280" s="1657"/>
      <c r="I280" s="1657"/>
      <c r="J280" s="1716"/>
      <c r="K280" s="1716"/>
      <c r="L280" s="1716"/>
      <c r="M280" s="1716"/>
      <c r="N280" s="1716"/>
      <c r="O280" s="1716"/>
      <c r="P280" s="1716"/>
      <c r="S280" s="1704"/>
      <c r="T280" s="1704"/>
      <c r="U280" s="1704"/>
    </row>
    <row r="281" spans="1:37" ht="39.950000000000003" customHeight="1" thickBot="1" x14ac:dyDescent="0.25">
      <c r="A281" s="5764"/>
      <c r="B281" s="5765"/>
      <c r="C281" s="5464" t="s">
        <v>8296</v>
      </c>
      <c r="D281" s="5465"/>
      <c r="E281" s="5465"/>
      <c r="F281" s="5465"/>
      <c r="G281" s="5465"/>
      <c r="H281" s="5465"/>
      <c r="I281" s="5466"/>
      <c r="J281" s="5464" t="s">
        <v>8297</v>
      </c>
      <c r="K281" s="5465"/>
      <c r="L281" s="5465"/>
      <c r="M281" s="5465"/>
      <c r="N281" s="5465"/>
      <c r="O281" s="5465"/>
      <c r="P281" s="5466"/>
      <c r="Q281" s="5464" t="s">
        <v>8298</v>
      </c>
      <c r="R281" s="5465"/>
      <c r="S281" s="5465"/>
      <c r="T281" s="5465"/>
      <c r="U281" s="5465"/>
      <c r="V281" s="5465"/>
      <c r="W281" s="5466"/>
      <c r="X281" s="5464" t="s">
        <v>8299</v>
      </c>
      <c r="Y281" s="5465"/>
      <c r="Z281" s="5465"/>
      <c r="AA281" s="5465"/>
      <c r="AB281" s="5465"/>
      <c r="AC281" s="5465"/>
      <c r="AD281" s="5466"/>
      <c r="AE281" s="5464" t="s">
        <v>8300</v>
      </c>
      <c r="AF281" s="5465"/>
      <c r="AG281" s="5465"/>
      <c r="AH281" s="5465"/>
      <c r="AI281" s="5465"/>
      <c r="AJ281" s="5465"/>
      <c r="AK281" s="5466"/>
    </row>
    <row r="282" spans="1:37" ht="39.950000000000003" customHeight="1" x14ac:dyDescent="0.2">
      <c r="A282" s="5747" t="s">
        <v>1390</v>
      </c>
      <c r="B282" s="5748"/>
      <c r="C282" s="1719">
        <v>12</v>
      </c>
      <c r="D282" s="1675">
        <v>12</v>
      </c>
      <c r="E282" s="1675">
        <v>12</v>
      </c>
      <c r="F282" s="1675">
        <v>12</v>
      </c>
      <c r="G282" s="1676">
        <v>12</v>
      </c>
      <c r="H282" s="1743">
        <v>12</v>
      </c>
      <c r="I282" s="1744">
        <v>12</v>
      </c>
      <c r="J282" s="1743">
        <v>12</v>
      </c>
      <c r="K282" s="1747">
        <v>12</v>
      </c>
      <c r="L282" s="1747">
        <v>12</v>
      </c>
      <c r="M282" s="1747">
        <v>12</v>
      </c>
      <c r="N282" s="1744">
        <v>12</v>
      </c>
      <c r="O282" s="1743">
        <v>12</v>
      </c>
      <c r="P282" s="1744">
        <v>12</v>
      </c>
      <c r="Q282" s="1743">
        <v>1</v>
      </c>
      <c r="R282" s="1675">
        <v>1</v>
      </c>
      <c r="S282" s="1675">
        <v>1</v>
      </c>
      <c r="T282" s="1675">
        <v>1</v>
      </c>
      <c r="U282" s="1676">
        <v>1</v>
      </c>
      <c r="V282" s="1743">
        <v>1</v>
      </c>
      <c r="W282" s="1744">
        <v>1</v>
      </c>
      <c r="X282" s="1674">
        <v>1</v>
      </c>
      <c r="Y282" s="1675">
        <v>1</v>
      </c>
      <c r="Z282" s="1675">
        <v>1</v>
      </c>
      <c r="AA282" s="1675">
        <v>1</v>
      </c>
      <c r="AB282" s="1676">
        <v>1</v>
      </c>
      <c r="AC282" s="1743">
        <v>1</v>
      </c>
      <c r="AD282" s="1747">
        <v>1</v>
      </c>
      <c r="AE282" s="1675">
        <v>1</v>
      </c>
      <c r="AF282" s="1675">
        <v>1</v>
      </c>
      <c r="AG282" s="1675">
        <v>1</v>
      </c>
      <c r="AH282" s="1675">
        <v>1</v>
      </c>
      <c r="AI282" s="1676">
        <v>1</v>
      </c>
      <c r="AJ282" s="1743">
        <v>1</v>
      </c>
      <c r="AK282" s="1744">
        <v>1</v>
      </c>
    </row>
    <row r="283" spans="1:37" ht="39.950000000000003" customHeight="1" thickBot="1" x14ac:dyDescent="0.25">
      <c r="A283" s="5749" t="s">
        <v>1391</v>
      </c>
      <c r="B283" s="5750"/>
      <c r="C283" s="1677">
        <v>18</v>
      </c>
      <c r="D283" s="1672">
        <v>19</v>
      </c>
      <c r="E283" s="1672">
        <v>20</v>
      </c>
      <c r="F283" s="1672">
        <v>21</v>
      </c>
      <c r="G283" s="1673">
        <v>22</v>
      </c>
      <c r="H283" s="1745">
        <v>23</v>
      </c>
      <c r="I283" s="1746">
        <v>24</v>
      </c>
      <c r="J283" s="1745">
        <v>25</v>
      </c>
      <c r="K283" s="1748">
        <v>26</v>
      </c>
      <c r="L283" s="1748">
        <v>27</v>
      </c>
      <c r="M283" s="1748">
        <v>28</v>
      </c>
      <c r="N283" s="1746">
        <v>29</v>
      </c>
      <c r="O283" s="1745">
        <v>30</v>
      </c>
      <c r="P283" s="1746">
        <v>31</v>
      </c>
      <c r="Q283" s="1745">
        <v>1</v>
      </c>
      <c r="R283" s="1672">
        <v>2</v>
      </c>
      <c r="S283" s="1672">
        <v>3</v>
      </c>
      <c r="T283" s="1672">
        <v>4</v>
      </c>
      <c r="U283" s="1673">
        <v>5</v>
      </c>
      <c r="V283" s="1745">
        <v>6</v>
      </c>
      <c r="W283" s="1746">
        <v>7</v>
      </c>
      <c r="X283" s="1671">
        <v>8</v>
      </c>
      <c r="Y283" s="1672">
        <v>9</v>
      </c>
      <c r="Z283" s="1672">
        <v>10</v>
      </c>
      <c r="AA283" s="1672">
        <v>11</v>
      </c>
      <c r="AB283" s="1673">
        <v>12</v>
      </c>
      <c r="AC283" s="1745">
        <v>13</v>
      </c>
      <c r="AD283" s="1748">
        <v>14</v>
      </c>
      <c r="AE283" s="1672">
        <v>15</v>
      </c>
      <c r="AF283" s="1672">
        <v>16</v>
      </c>
      <c r="AG283" s="1672">
        <v>17</v>
      </c>
      <c r="AH283" s="1672">
        <v>18</v>
      </c>
      <c r="AI283" s="1673">
        <v>19</v>
      </c>
      <c r="AJ283" s="1745">
        <v>20</v>
      </c>
      <c r="AK283" s="1746">
        <v>21</v>
      </c>
    </row>
    <row r="284" spans="1:37" ht="39.950000000000003" customHeight="1" x14ac:dyDescent="0.2">
      <c r="A284" s="5745" t="s">
        <v>4459</v>
      </c>
      <c r="B284" s="5746"/>
      <c r="C284" s="5910" t="s">
        <v>8507</v>
      </c>
      <c r="D284" s="5911"/>
      <c r="E284" s="5911"/>
      <c r="F284" s="5912"/>
      <c r="G284" s="2165"/>
      <c r="H284" s="1787"/>
      <c r="I284" s="1887"/>
      <c r="J284" s="5850" t="s">
        <v>8304</v>
      </c>
      <c r="K284" s="5515" t="s">
        <v>8305</v>
      </c>
      <c r="L284" s="5892" t="s">
        <v>8462</v>
      </c>
      <c r="M284" s="5893"/>
      <c r="N284" s="5894"/>
      <c r="O284" s="1787"/>
      <c r="P284" s="1887"/>
      <c r="Q284" s="5850" t="s">
        <v>4442</v>
      </c>
      <c r="R284" s="5438" t="s">
        <v>8508</v>
      </c>
      <c r="S284" s="5436"/>
      <c r="T284" s="5436"/>
      <c r="U284" s="5437"/>
      <c r="V284" s="1787"/>
      <c r="W284" s="1887"/>
      <c r="X284" s="5435" t="s">
        <v>8507</v>
      </c>
      <c r="Y284" s="5436"/>
      <c r="Z284" s="5436"/>
      <c r="AA284" s="5436"/>
      <c r="AB284" s="5437"/>
      <c r="AC284" s="1787"/>
      <c r="AD284" s="1887"/>
      <c r="AE284" s="5435" t="s">
        <v>8507</v>
      </c>
      <c r="AF284" s="5436"/>
      <c r="AG284" s="5436"/>
      <c r="AH284" s="5436"/>
      <c r="AI284" s="5437"/>
      <c r="AJ284" s="1749"/>
      <c r="AK284" s="1750"/>
    </row>
    <row r="285" spans="1:37" ht="39.950000000000003" customHeight="1" x14ac:dyDescent="0.2">
      <c r="A285" s="5721" t="s">
        <v>8234</v>
      </c>
      <c r="B285" s="5722"/>
      <c r="C285" s="5473" t="s">
        <v>8495</v>
      </c>
      <c r="D285" s="5474"/>
      <c r="E285" s="5474"/>
      <c r="F285" s="5909"/>
      <c r="G285" s="2164"/>
      <c r="H285" s="1796"/>
      <c r="I285" s="1890"/>
      <c r="J285" s="5851"/>
      <c r="K285" s="5516"/>
      <c r="L285" s="5895"/>
      <c r="M285" s="5896"/>
      <c r="N285" s="5897"/>
      <c r="O285" s="1796"/>
      <c r="P285" s="1890"/>
      <c r="Q285" s="5851"/>
      <c r="R285" s="5997" t="s">
        <v>8495</v>
      </c>
      <c r="S285" s="5474"/>
      <c r="T285" s="5474"/>
      <c r="U285" s="5475"/>
      <c r="V285" s="1796"/>
      <c r="W285" s="1890"/>
      <c r="X285" s="5473" t="s">
        <v>8495</v>
      </c>
      <c r="Y285" s="5474"/>
      <c r="Z285" s="5474"/>
      <c r="AA285" s="5474"/>
      <c r="AB285" s="5475"/>
      <c r="AC285" s="1796"/>
      <c r="AD285" s="1890"/>
      <c r="AE285" s="5473" t="s">
        <v>8495</v>
      </c>
      <c r="AF285" s="5474"/>
      <c r="AG285" s="5474"/>
      <c r="AH285" s="5474"/>
      <c r="AI285" s="5475"/>
      <c r="AJ285" s="1751"/>
      <c r="AK285" s="1752"/>
    </row>
    <row r="286" spans="1:37" ht="39.950000000000003" customHeight="1" x14ac:dyDescent="0.2">
      <c r="A286" s="5719" t="s">
        <v>8235</v>
      </c>
      <c r="B286" s="5720"/>
      <c r="C286" s="5822" t="s">
        <v>8520</v>
      </c>
      <c r="D286" s="5486"/>
      <c r="E286" s="5486"/>
      <c r="F286" s="5823"/>
      <c r="G286" s="1723"/>
      <c r="H286" s="1796"/>
      <c r="I286" s="1890"/>
      <c r="J286" s="5851"/>
      <c r="K286" s="5516"/>
      <c r="L286" s="5895"/>
      <c r="M286" s="5896"/>
      <c r="N286" s="5897"/>
      <c r="O286" s="1796"/>
      <c r="P286" s="1890"/>
      <c r="Q286" s="5851"/>
      <c r="R286" s="5824" t="s">
        <v>8520</v>
      </c>
      <c r="S286" s="5825"/>
      <c r="T286" s="5826"/>
      <c r="U286" s="2149"/>
      <c r="V286" s="1796"/>
      <c r="W286" s="1890"/>
      <c r="X286" s="5870" t="s">
        <v>8503</v>
      </c>
      <c r="Y286" s="5871"/>
      <c r="Z286" s="5872"/>
      <c r="AA286" s="2166"/>
      <c r="AB286" s="1723"/>
      <c r="AC286" s="1796"/>
      <c r="AD286" s="1890"/>
      <c r="AE286" s="1737"/>
      <c r="AF286" s="1381"/>
      <c r="AG286" s="1381"/>
      <c r="AH286" s="1381"/>
      <c r="AI286" s="1738"/>
      <c r="AJ286" s="1751"/>
      <c r="AK286" s="1752"/>
    </row>
    <row r="287" spans="1:37" ht="39.950000000000003" customHeight="1" x14ac:dyDescent="0.2">
      <c r="A287" s="5719" t="s">
        <v>8236</v>
      </c>
      <c r="B287" s="5720"/>
      <c r="C287" s="5485" t="s">
        <v>8517</v>
      </c>
      <c r="D287" s="5486"/>
      <c r="E287" s="5488" t="s">
        <v>8518</v>
      </c>
      <c r="F287" s="5489"/>
      <c r="G287" s="2163"/>
      <c r="H287" s="1796"/>
      <c r="I287" s="1890"/>
      <c r="J287" s="5851"/>
      <c r="K287" s="5516"/>
      <c r="L287" s="5895"/>
      <c r="M287" s="5896"/>
      <c r="N287" s="5897"/>
      <c r="O287" s="1796"/>
      <c r="P287" s="1890"/>
      <c r="Q287" s="5851"/>
      <c r="R287" s="5997" t="s">
        <v>8494</v>
      </c>
      <c r="S287" s="5474"/>
      <c r="T287" s="5474"/>
      <c r="U287" s="5475"/>
      <c r="V287" s="1796"/>
      <c r="W287" s="1890"/>
      <c r="X287" s="5473" t="s">
        <v>8494</v>
      </c>
      <c r="Y287" s="5474"/>
      <c r="Z287" s="5474"/>
      <c r="AA287" s="5474"/>
      <c r="AB287" s="5475"/>
      <c r="AC287" s="1796"/>
      <c r="AD287" s="1890"/>
      <c r="AE287" s="5473" t="s">
        <v>8494</v>
      </c>
      <c r="AF287" s="5474"/>
      <c r="AG287" s="5474"/>
      <c r="AH287" s="5474"/>
      <c r="AI287" s="5475"/>
      <c r="AJ287" s="1751"/>
      <c r="AK287" s="1752"/>
    </row>
    <row r="288" spans="1:37" ht="39.950000000000003" customHeight="1" x14ac:dyDescent="0.2">
      <c r="A288" s="5719" t="s">
        <v>8237</v>
      </c>
      <c r="B288" s="5720"/>
      <c r="C288" s="5822" t="s">
        <v>8521</v>
      </c>
      <c r="D288" s="5486"/>
      <c r="E288" s="5486"/>
      <c r="F288" s="5823"/>
      <c r="G288" s="1723"/>
      <c r="H288" s="1796"/>
      <c r="I288" s="1890"/>
      <c r="J288" s="5851"/>
      <c r="K288" s="5516"/>
      <c r="L288" s="5895"/>
      <c r="M288" s="5896"/>
      <c r="N288" s="5897"/>
      <c r="O288" s="1796"/>
      <c r="P288" s="1890"/>
      <c r="Q288" s="5851"/>
      <c r="R288" s="5907" t="s">
        <v>8521</v>
      </c>
      <c r="S288" s="5488"/>
      <c r="T288" s="5489"/>
      <c r="U288" s="1806"/>
      <c r="V288" s="1796"/>
      <c r="W288" s="1890"/>
      <c r="X288" s="1825"/>
      <c r="Y288" s="1823"/>
      <c r="Z288" s="1843"/>
      <c r="AA288" s="1843"/>
      <c r="AB288" s="1844"/>
      <c r="AC288" s="1796"/>
      <c r="AD288" s="1890"/>
      <c r="AE288" s="1804"/>
      <c r="AF288" s="1805"/>
      <c r="AG288" s="1116"/>
      <c r="AH288" s="1823"/>
      <c r="AI288" s="1824"/>
      <c r="AJ288" s="1751"/>
      <c r="AK288" s="1752"/>
    </row>
    <row r="289" spans="1:37" ht="39.950000000000003" customHeight="1" x14ac:dyDescent="0.2">
      <c r="A289" s="5732" t="s">
        <v>8238</v>
      </c>
      <c r="B289" s="5733"/>
      <c r="C289" s="1726"/>
      <c r="D289" s="72"/>
      <c r="E289" s="50"/>
      <c r="F289" s="1807"/>
      <c r="G289" s="1808"/>
      <c r="H289" s="1796"/>
      <c r="I289" s="1890"/>
      <c r="J289" s="5851"/>
      <c r="K289" s="5516"/>
      <c r="L289" s="5895"/>
      <c r="M289" s="5896"/>
      <c r="N289" s="5897"/>
      <c r="O289" s="1796"/>
      <c r="P289" s="1890"/>
      <c r="Q289" s="5851"/>
      <c r="R289" s="1810"/>
      <c r="S289" s="1810"/>
      <c r="T289" s="1810"/>
      <c r="U289" s="1811"/>
      <c r="V289" s="1796"/>
      <c r="W289" s="1890"/>
      <c r="X289" s="1812"/>
      <c r="Y289" s="1813"/>
      <c r="Z289" s="1813"/>
      <c r="AA289" s="1813"/>
      <c r="AB289" s="1814"/>
      <c r="AC289" s="1796"/>
      <c r="AD289" s="1890"/>
      <c r="AE289" s="1815"/>
      <c r="AF289" s="1381"/>
      <c r="AG289" s="1381"/>
      <c r="AH289" s="77"/>
      <c r="AI289" s="1728"/>
      <c r="AJ289" s="1751"/>
      <c r="AK289" s="1752"/>
    </row>
    <row r="290" spans="1:37" ht="39.950000000000003" customHeight="1" x14ac:dyDescent="0.2">
      <c r="A290" s="5732" t="s">
        <v>8239</v>
      </c>
      <c r="B290" s="5733"/>
      <c r="C290" s="1725"/>
      <c r="D290" s="73"/>
      <c r="E290" s="50"/>
      <c r="F290" s="72"/>
      <c r="G290" s="1723"/>
      <c r="H290" s="1796"/>
      <c r="I290" s="1890"/>
      <c r="J290" s="5851"/>
      <c r="K290" s="5516"/>
      <c r="L290" s="5895"/>
      <c r="M290" s="5896"/>
      <c r="N290" s="5897"/>
      <c r="O290" s="1796"/>
      <c r="P290" s="1890"/>
      <c r="Q290" s="5851"/>
      <c r="R290" s="5502" t="s">
        <v>8515</v>
      </c>
      <c r="S290" s="5503"/>
      <c r="T290" s="5503"/>
      <c r="U290" s="5504"/>
      <c r="V290" s="1796"/>
      <c r="W290" s="1890"/>
      <c r="X290" s="5505" t="s">
        <v>8515</v>
      </c>
      <c r="Y290" s="5503"/>
      <c r="Z290" s="5503"/>
      <c r="AA290" s="5503"/>
      <c r="AB290" s="5504"/>
      <c r="AC290" s="1796"/>
      <c r="AD290" s="1890"/>
      <c r="AE290" s="5505" t="s">
        <v>8515</v>
      </c>
      <c r="AF290" s="5503"/>
      <c r="AG290" s="5503"/>
      <c r="AH290" s="5503"/>
      <c r="AI290" s="5504"/>
      <c r="AJ290" s="1751"/>
      <c r="AK290" s="1752"/>
    </row>
    <row r="291" spans="1:37" ht="39.950000000000003" customHeight="1" x14ac:dyDescent="0.2">
      <c r="A291" s="5732" t="s">
        <v>8240</v>
      </c>
      <c r="B291" s="5733"/>
      <c r="C291" s="1734"/>
      <c r="D291" s="80"/>
      <c r="E291" s="50"/>
      <c r="F291" s="80"/>
      <c r="G291" s="1735"/>
      <c r="H291" s="1796"/>
      <c r="I291" s="1890"/>
      <c r="J291" s="5851"/>
      <c r="K291" s="5516"/>
      <c r="L291" s="5895"/>
      <c r="M291" s="5896"/>
      <c r="N291" s="5897"/>
      <c r="O291" s="1796"/>
      <c r="P291" s="1890"/>
      <c r="Q291" s="5851"/>
      <c r="R291" s="80"/>
      <c r="S291" s="80"/>
      <c r="T291" s="80"/>
      <c r="U291" s="1735"/>
      <c r="V291" s="1796"/>
      <c r="W291" s="1890"/>
      <c r="X291" s="1809"/>
      <c r="Y291" s="1810"/>
      <c r="Z291" s="1810"/>
      <c r="AA291" s="1810"/>
      <c r="AB291" s="1811"/>
      <c r="AC291" s="1796"/>
      <c r="AD291" s="1890"/>
      <c r="AE291" s="1809"/>
      <c r="AF291" s="1810"/>
      <c r="AG291" s="1810"/>
      <c r="AH291" s="1810"/>
      <c r="AI291" s="1811"/>
      <c r="AJ291" s="1751"/>
      <c r="AK291" s="1752"/>
    </row>
    <row r="292" spans="1:37" ht="39.950000000000003" customHeight="1" x14ac:dyDescent="0.2">
      <c r="A292" s="5809" t="s">
        <v>8241</v>
      </c>
      <c r="B292" s="5810"/>
      <c r="C292" s="2153"/>
      <c r="D292" s="1915"/>
      <c r="E292" s="1915"/>
      <c r="F292" s="1915"/>
      <c r="G292" s="2154"/>
      <c r="H292" s="1796"/>
      <c r="I292" s="1890"/>
      <c r="J292" s="5851"/>
      <c r="K292" s="5516"/>
      <c r="L292" s="5895"/>
      <c r="M292" s="5896"/>
      <c r="N292" s="5897"/>
      <c r="O292" s="1796"/>
      <c r="P292" s="1890"/>
      <c r="Q292" s="5851"/>
      <c r="R292" s="5441" t="s">
        <v>8373</v>
      </c>
      <c r="S292" s="5442"/>
      <c r="T292" s="5442"/>
      <c r="U292" s="5443"/>
      <c r="V292" s="1796"/>
      <c r="W292" s="1890"/>
      <c r="X292" s="5439" t="s">
        <v>8373</v>
      </c>
      <c r="Y292" s="5440"/>
      <c r="Z292" s="5440"/>
      <c r="AA292" s="5440"/>
      <c r="AB292" s="5490"/>
      <c r="AC292" s="1796"/>
      <c r="AD292" s="1890"/>
      <c r="AE292" s="5439" t="s">
        <v>8373</v>
      </c>
      <c r="AF292" s="5440"/>
      <c r="AG292" s="5440"/>
      <c r="AH292" s="5440"/>
      <c r="AI292" s="5440"/>
      <c r="AJ292" s="1751"/>
      <c r="AK292" s="1752"/>
    </row>
    <row r="293" spans="1:37" ht="39.950000000000003" customHeight="1" x14ac:dyDescent="0.2">
      <c r="A293" s="5809" t="s">
        <v>8242</v>
      </c>
      <c r="B293" s="5810"/>
      <c r="C293" s="2153"/>
      <c r="D293" s="1915"/>
      <c r="E293" s="1915"/>
      <c r="F293" s="1915"/>
      <c r="G293" s="2154"/>
      <c r="H293" s="1796"/>
      <c r="I293" s="1890"/>
      <c r="J293" s="5851"/>
      <c r="K293" s="5516"/>
      <c r="L293" s="5895"/>
      <c r="M293" s="5896"/>
      <c r="N293" s="5897"/>
      <c r="O293" s="1796"/>
      <c r="P293" s="1890"/>
      <c r="Q293" s="5851"/>
      <c r="R293" s="5444" t="s">
        <v>8373</v>
      </c>
      <c r="S293" s="5445"/>
      <c r="T293" s="5445"/>
      <c r="U293" s="5446"/>
      <c r="V293" s="1796"/>
      <c r="W293" s="1890"/>
      <c r="X293" s="5439" t="s">
        <v>8373</v>
      </c>
      <c r="Y293" s="5440"/>
      <c r="Z293" s="5440"/>
      <c r="AA293" s="5440"/>
      <c r="AB293" s="5440"/>
      <c r="AC293" s="1796"/>
      <c r="AD293" s="1890"/>
      <c r="AE293" s="5439" t="s">
        <v>8373</v>
      </c>
      <c r="AF293" s="5440"/>
      <c r="AG293" s="5440"/>
      <c r="AH293" s="5440"/>
      <c r="AI293" s="5440"/>
      <c r="AJ293" s="1751"/>
      <c r="AK293" s="1752"/>
    </row>
    <row r="294" spans="1:37" ht="39.950000000000003" customHeight="1" x14ac:dyDescent="0.2">
      <c r="A294" s="5732" t="s">
        <v>8243</v>
      </c>
      <c r="B294" s="5733"/>
      <c r="C294" s="2159"/>
      <c r="D294" s="72"/>
      <c r="E294" s="50"/>
      <c r="F294" s="72"/>
      <c r="G294" s="2156"/>
      <c r="H294" s="1796"/>
      <c r="I294" s="1890"/>
      <c r="J294" s="5851"/>
      <c r="K294" s="5516"/>
      <c r="L294" s="5895"/>
      <c r="M294" s="5896"/>
      <c r="N294" s="5897"/>
      <c r="O294" s="1796"/>
      <c r="P294" s="1890"/>
      <c r="Q294" s="5851"/>
      <c r="R294" s="1805"/>
      <c r="S294" s="1805"/>
      <c r="T294" s="1805"/>
      <c r="U294" s="1806"/>
      <c r="V294" s="1796"/>
      <c r="W294" s="1890"/>
      <c r="X294" s="1820"/>
      <c r="Y294" s="72"/>
      <c r="Z294" s="72"/>
      <c r="AA294" s="72"/>
      <c r="AB294" s="1723"/>
      <c r="AC294" s="1796"/>
      <c r="AD294" s="1890"/>
      <c r="AE294" s="1726"/>
      <c r="AF294" s="72"/>
      <c r="AG294" s="44"/>
      <c r="AH294" s="44"/>
      <c r="AI294" s="1723"/>
      <c r="AJ294" s="1751"/>
      <c r="AK294" s="1752"/>
    </row>
    <row r="295" spans="1:37" ht="39.950000000000003" customHeight="1" x14ac:dyDescent="0.2">
      <c r="A295" s="5732" t="s">
        <v>8244</v>
      </c>
      <c r="B295" s="5733"/>
      <c r="C295" s="2160"/>
      <c r="D295" s="77"/>
      <c r="E295" s="50"/>
      <c r="F295" s="77"/>
      <c r="G295" s="2157"/>
      <c r="H295" s="1796"/>
      <c r="I295" s="1890"/>
      <c r="J295" s="5851"/>
      <c r="K295" s="5516"/>
      <c r="L295" s="5895"/>
      <c r="M295" s="5896"/>
      <c r="N295" s="5897"/>
      <c r="O295" s="1796"/>
      <c r="P295" s="1890"/>
      <c r="Q295" s="5851"/>
      <c r="R295" s="1281"/>
      <c r="S295" s="1281"/>
      <c r="T295" s="1281"/>
      <c r="U295" s="1898"/>
      <c r="V295" s="1796"/>
      <c r="W295" s="1890"/>
      <c r="X295" s="1809"/>
      <c r="Y295" s="1810"/>
      <c r="Z295" s="1810"/>
      <c r="AA295" s="1810"/>
      <c r="AB295" s="1811"/>
      <c r="AC295" s="1796"/>
      <c r="AD295" s="1890"/>
      <c r="AE295" s="1809"/>
      <c r="AF295" s="1810"/>
      <c r="AG295" s="1810"/>
      <c r="AH295" s="1810"/>
      <c r="AI295" s="1811"/>
      <c r="AJ295" s="1751"/>
      <c r="AK295" s="1752"/>
    </row>
    <row r="296" spans="1:37" ht="39.950000000000003" customHeight="1" x14ac:dyDescent="0.2">
      <c r="A296" s="5738" t="s">
        <v>8245</v>
      </c>
      <c r="B296" s="5739"/>
      <c r="C296" s="2152"/>
      <c r="D296" s="37"/>
      <c r="E296" s="50"/>
      <c r="F296" s="37"/>
      <c r="G296" s="2158"/>
      <c r="H296" s="1796"/>
      <c r="I296" s="1890"/>
      <c r="J296" s="5851"/>
      <c r="K296" s="5516"/>
      <c r="L296" s="5895"/>
      <c r="M296" s="5896"/>
      <c r="N296" s="5897"/>
      <c r="O296" s="1796"/>
      <c r="P296" s="1890"/>
      <c r="Q296" s="5851"/>
      <c r="R296" s="37"/>
      <c r="S296" s="37"/>
      <c r="T296" s="37"/>
      <c r="U296" s="1730"/>
      <c r="V296" s="1796"/>
      <c r="W296" s="1890"/>
      <c r="X296" s="1820"/>
      <c r="Y296" s="37"/>
      <c r="Z296" s="37"/>
      <c r="AA296" s="37"/>
      <c r="AB296" s="1730"/>
      <c r="AC296" s="1796"/>
      <c r="AD296" s="1890"/>
      <c r="AE296" s="1739"/>
      <c r="AF296" s="31"/>
      <c r="AG296" s="44"/>
      <c r="AH296" s="44"/>
      <c r="AI296" s="1800"/>
      <c r="AJ296" s="1751"/>
      <c r="AK296" s="1752"/>
    </row>
    <row r="297" spans="1:37" ht="39.950000000000003" customHeight="1" x14ac:dyDescent="0.2">
      <c r="A297" s="5758" t="s">
        <v>8246</v>
      </c>
      <c r="B297" s="5739"/>
      <c r="C297" s="2039"/>
      <c r="D297" s="1823"/>
      <c r="E297" s="1823"/>
      <c r="F297" s="1823"/>
      <c r="G297" s="2155"/>
      <c r="H297" s="1796"/>
      <c r="I297" s="1890"/>
      <c r="J297" s="5851"/>
      <c r="K297" s="5516"/>
      <c r="L297" s="5895"/>
      <c r="M297" s="5896"/>
      <c r="N297" s="5897"/>
      <c r="O297" s="1796"/>
      <c r="P297" s="1890"/>
      <c r="Q297" s="5851"/>
      <c r="R297" s="3401">
        <v>136750</v>
      </c>
      <c r="S297" s="3402"/>
      <c r="T297" s="3402"/>
      <c r="U297" s="6061"/>
      <c r="V297" s="1796"/>
      <c r="W297" s="1890"/>
      <c r="X297" s="6060">
        <v>136750</v>
      </c>
      <c r="Y297" s="3402"/>
      <c r="Z297" s="3402"/>
      <c r="AA297" s="3402"/>
      <c r="AB297" s="6061"/>
      <c r="AC297" s="1796"/>
      <c r="AD297" s="1890"/>
      <c r="AE297" s="6060">
        <v>136750</v>
      </c>
      <c r="AF297" s="3402"/>
      <c r="AG297" s="3402"/>
      <c r="AH297" s="3402"/>
      <c r="AI297" s="6061"/>
      <c r="AJ297" s="1751"/>
      <c r="AK297" s="1752"/>
    </row>
    <row r="298" spans="1:37" ht="39.950000000000003" customHeight="1" x14ac:dyDescent="0.2">
      <c r="A298" s="5736" t="s">
        <v>8247</v>
      </c>
      <c r="B298" s="5737"/>
      <c r="C298" s="1734"/>
      <c r="D298" s="80"/>
      <c r="E298" s="50"/>
      <c r="F298" s="80"/>
      <c r="G298" s="1735"/>
      <c r="H298" s="1796"/>
      <c r="I298" s="1890"/>
      <c r="J298" s="5851"/>
      <c r="K298" s="5516"/>
      <c r="L298" s="5895"/>
      <c r="M298" s="5896"/>
      <c r="N298" s="5897"/>
      <c r="O298" s="1796"/>
      <c r="P298" s="1890"/>
      <c r="Q298" s="5851"/>
      <c r="R298" s="72"/>
      <c r="S298" s="72"/>
      <c r="T298" s="72"/>
      <c r="U298" s="1723"/>
      <c r="V298" s="1796"/>
      <c r="W298" s="1890"/>
      <c r="X298" s="1820"/>
      <c r="Y298" s="77"/>
      <c r="Z298" s="77"/>
      <c r="AA298" s="77"/>
      <c r="AB298" s="1728"/>
      <c r="AC298" s="1796"/>
      <c r="AD298" s="1890"/>
      <c r="AE298" s="1734"/>
      <c r="AF298" s="80"/>
      <c r="AG298" s="44"/>
      <c r="AH298" s="44"/>
      <c r="AI298" s="1735"/>
      <c r="AJ298" s="1751"/>
      <c r="AK298" s="1752"/>
    </row>
    <row r="299" spans="1:37" ht="39.950000000000003" customHeight="1" x14ac:dyDescent="0.2">
      <c r="A299" s="5738" t="s">
        <v>8248</v>
      </c>
      <c r="B299" s="5739"/>
      <c r="C299" s="1731"/>
      <c r="D299" s="1821"/>
      <c r="E299" s="50"/>
      <c r="F299" s="1821"/>
      <c r="G299" s="1822"/>
      <c r="H299" s="1796"/>
      <c r="I299" s="1890"/>
      <c r="J299" s="5851"/>
      <c r="K299" s="5516"/>
      <c r="L299" s="5895"/>
      <c r="M299" s="5896"/>
      <c r="N299" s="5897"/>
      <c r="O299" s="1796"/>
      <c r="P299" s="1890"/>
      <c r="Q299" s="5851"/>
      <c r="R299" s="1821"/>
      <c r="S299" s="1821"/>
      <c r="T299" s="1821"/>
      <c r="U299" s="1822"/>
      <c r="V299" s="1796"/>
      <c r="W299" s="1890"/>
      <c r="X299" s="1820"/>
      <c r="Y299" s="1821"/>
      <c r="Z299" s="1821"/>
      <c r="AA299" s="1821"/>
      <c r="AB299" s="1822"/>
      <c r="AC299" s="1796"/>
      <c r="AD299" s="1890"/>
      <c r="AE299" s="1731"/>
      <c r="AF299" s="1821"/>
      <c r="AG299" s="44"/>
      <c r="AH299" s="44"/>
      <c r="AI299" s="1822"/>
      <c r="AJ299" s="1751"/>
      <c r="AK299" s="1752"/>
    </row>
    <row r="300" spans="1:37" ht="39.950000000000003" customHeight="1" thickBot="1" x14ac:dyDescent="0.25">
      <c r="A300" s="5736" t="s">
        <v>8249</v>
      </c>
      <c r="B300" s="5737"/>
      <c r="C300" s="1903"/>
      <c r="D300" s="1904"/>
      <c r="E300" s="53"/>
      <c r="F300" s="1904"/>
      <c r="G300" s="1905"/>
      <c r="H300" s="1826"/>
      <c r="I300" s="1902"/>
      <c r="J300" s="5852"/>
      <c r="K300" s="5517"/>
      <c r="L300" s="5898"/>
      <c r="M300" s="5899"/>
      <c r="N300" s="5900"/>
      <c r="O300" s="1826"/>
      <c r="P300" s="1902"/>
      <c r="Q300" s="5852"/>
      <c r="R300" s="1904"/>
      <c r="S300" s="1904"/>
      <c r="T300" s="1904"/>
      <c r="U300" s="1905"/>
      <c r="V300" s="1826"/>
      <c r="W300" s="1902"/>
      <c r="X300" s="1903"/>
      <c r="Y300" s="1904"/>
      <c r="Z300" s="1904"/>
      <c r="AA300" s="1904"/>
      <c r="AB300" s="1905"/>
      <c r="AC300" s="1826"/>
      <c r="AD300" s="1902"/>
      <c r="AE300" s="1903"/>
      <c r="AF300" s="1904"/>
      <c r="AG300" s="1904"/>
      <c r="AH300" s="1904"/>
      <c r="AI300" s="1905"/>
      <c r="AJ300" s="1753"/>
      <c r="AK300" s="1754"/>
    </row>
    <row r="301" spans="1:37" ht="39.950000000000003" customHeight="1" thickBot="1" x14ac:dyDescent="0.25">
      <c r="A301" s="1779">
        <v>1</v>
      </c>
      <c r="B301" s="1779" t="s">
        <v>5497</v>
      </c>
      <c r="C301" s="1906"/>
      <c r="D301" s="1907"/>
      <c r="E301" s="1907"/>
      <c r="F301" s="1917"/>
      <c r="G301" s="1829"/>
      <c r="H301" s="1918"/>
      <c r="I301" s="1919"/>
      <c r="J301" s="5877"/>
      <c r="K301" s="5588"/>
      <c r="L301" s="5880"/>
      <c r="M301" s="5881"/>
      <c r="N301" s="5882"/>
      <c r="O301" s="1876"/>
      <c r="P301" s="1877"/>
      <c r="Q301" s="5535"/>
      <c r="R301" s="1834"/>
      <c r="S301" s="1834"/>
      <c r="T301" s="1907"/>
      <c r="U301" s="1795"/>
      <c r="V301" s="1872"/>
      <c r="W301" s="1845"/>
      <c r="X301" s="1720"/>
      <c r="Y301" s="1721"/>
      <c r="Z301" s="1721"/>
      <c r="AA301" s="1834"/>
      <c r="AB301" s="1835"/>
      <c r="AC301" s="1876"/>
      <c r="AD301" s="1877"/>
      <c r="AE301" s="1838"/>
      <c r="AF301" s="1834"/>
      <c r="AG301" s="1907"/>
      <c r="AH301" s="1907"/>
      <c r="AI301" s="1795"/>
      <c r="AJ301" s="1872"/>
      <c r="AK301" s="1845"/>
    </row>
    <row r="302" spans="1:37" ht="39.950000000000003" customHeight="1" thickBot="1" x14ac:dyDescent="0.25">
      <c r="A302" s="1717">
        <v>2</v>
      </c>
      <c r="B302" s="1718" t="s">
        <v>5497</v>
      </c>
      <c r="C302" s="1801"/>
      <c r="D302" s="1799"/>
      <c r="E302" s="1799"/>
      <c r="F302" s="1799"/>
      <c r="G302" s="1800"/>
      <c r="H302" s="1883"/>
      <c r="I302" s="1851"/>
      <c r="J302" s="5878"/>
      <c r="K302" s="5589"/>
      <c r="L302" s="5883"/>
      <c r="M302" s="5884"/>
      <c r="N302" s="5885"/>
      <c r="O302" s="1883"/>
      <c r="P302" s="1851"/>
      <c r="Q302" s="5536"/>
      <c r="R302" s="1799"/>
      <c r="S302" s="1799"/>
      <c r="T302" s="1799"/>
      <c r="U302" s="1800"/>
      <c r="V302" s="1883"/>
      <c r="W302" s="1851"/>
      <c r="X302" s="1801"/>
      <c r="Y302" s="1799"/>
      <c r="Z302" s="1843"/>
      <c r="AA302" s="1843"/>
      <c r="AB302" s="1844"/>
      <c r="AC302" s="1920"/>
      <c r="AD302" s="1909"/>
      <c r="AE302" s="1891"/>
      <c r="AF302" s="1843"/>
      <c r="AG302" s="1799"/>
      <c r="AH302" s="1842"/>
      <c r="AI302" s="1849"/>
      <c r="AJ302" s="1883"/>
      <c r="AK302" s="1851"/>
    </row>
    <row r="303" spans="1:37" ht="39.950000000000003" customHeight="1" thickBot="1" x14ac:dyDescent="0.25">
      <c r="A303" s="5734" t="s">
        <v>5498</v>
      </c>
      <c r="B303" s="5735"/>
      <c r="C303" s="1801"/>
      <c r="D303" s="1799"/>
      <c r="E303" s="1799"/>
      <c r="F303" s="1799"/>
      <c r="G303" s="1800"/>
      <c r="H303" s="1883"/>
      <c r="I303" s="1851"/>
      <c r="J303" s="5878"/>
      <c r="K303" s="5589"/>
      <c r="L303" s="5883"/>
      <c r="M303" s="5884"/>
      <c r="N303" s="5885"/>
      <c r="O303" s="1883"/>
      <c r="P303" s="1851"/>
      <c r="Q303" s="5536"/>
      <c r="R303" s="1799"/>
      <c r="S303" s="1799"/>
      <c r="T303" s="1853"/>
      <c r="U303" s="1800"/>
      <c r="V303" s="1883"/>
      <c r="W303" s="1851"/>
      <c r="X303" s="1852"/>
      <c r="Y303" s="1821"/>
      <c r="Z303" s="1843"/>
      <c r="AA303" s="1843"/>
      <c r="AB303" s="1800"/>
      <c r="AC303" s="1883"/>
      <c r="AD303" s="1851"/>
      <c r="AE303" s="1801"/>
      <c r="AF303" s="1799"/>
      <c r="AG303" s="1821"/>
      <c r="AH303" s="1821"/>
      <c r="AI303" s="1800"/>
      <c r="AJ303" s="1883"/>
      <c r="AK303" s="1851"/>
    </row>
    <row r="304" spans="1:37" ht="39.950000000000003" customHeight="1" thickBot="1" x14ac:dyDescent="0.25">
      <c r="A304" s="5785" t="s">
        <v>8250</v>
      </c>
      <c r="B304" s="5786"/>
      <c r="C304" s="1854"/>
      <c r="D304" s="1855"/>
      <c r="E304" s="1855"/>
      <c r="F304" s="1740"/>
      <c r="G304" s="1741"/>
      <c r="H304" s="1885"/>
      <c r="I304" s="1868"/>
      <c r="J304" s="5879"/>
      <c r="K304" s="5590"/>
      <c r="L304" s="5886"/>
      <c r="M304" s="5887"/>
      <c r="N304" s="5888"/>
      <c r="O304" s="1921"/>
      <c r="P304" s="1922"/>
      <c r="Q304" s="5537"/>
      <c r="R304" s="1862"/>
      <c r="S304" s="1863"/>
      <c r="T304" s="1863"/>
      <c r="U304" s="1864"/>
      <c r="V304" s="1923"/>
      <c r="W304" s="1924"/>
      <c r="X304" s="1867"/>
      <c r="Y304" s="1863"/>
      <c r="Z304" s="1863"/>
      <c r="AA304" s="1855"/>
      <c r="AB304" s="1884"/>
      <c r="AC304" s="1885"/>
      <c r="AD304" s="1868"/>
      <c r="AE304" s="1854"/>
      <c r="AF304" s="1855"/>
      <c r="AG304" s="1862"/>
      <c r="AH304" s="1862"/>
      <c r="AI304" s="1864"/>
      <c r="AJ304" s="1885"/>
      <c r="AK304" s="1868"/>
    </row>
    <row r="305" spans="1:37" ht="39.950000000000003" customHeight="1" x14ac:dyDescent="0.2">
      <c r="A305" s="5832" t="s">
        <v>5500</v>
      </c>
      <c r="B305" s="5833"/>
      <c r="C305" s="1873"/>
      <c r="D305" s="1907"/>
      <c r="E305" s="1907"/>
      <c r="F305" s="1907"/>
      <c r="G305" s="1795"/>
      <c r="H305" s="1872"/>
      <c r="I305" s="1845"/>
      <c r="J305" s="5535"/>
      <c r="K305" s="5571"/>
      <c r="L305" s="5889"/>
      <c r="M305" s="5552"/>
      <c r="N305" s="5553"/>
      <c r="O305" s="1876"/>
      <c r="P305" s="1877"/>
      <c r="Q305" s="5535"/>
      <c r="R305" s="1834"/>
      <c r="S305" s="1742"/>
      <c r="T305" s="1742"/>
      <c r="U305" s="1795"/>
      <c r="V305" s="1872"/>
      <c r="W305" s="1845"/>
      <c r="X305" s="1906"/>
      <c r="Y305" s="1907"/>
      <c r="Z305" s="1907"/>
      <c r="AA305" s="1907"/>
      <c r="AB305" s="1795"/>
      <c r="AC305" s="1872"/>
      <c r="AD305" s="1845"/>
      <c r="AE305" s="1906"/>
      <c r="AF305" s="1907"/>
      <c r="AG305" s="1907"/>
      <c r="AH305" s="1907"/>
      <c r="AI305" s="1795"/>
      <c r="AJ305" s="1872"/>
      <c r="AK305" s="1845"/>
    </row>
    <row r="306" spans="1:37" ht="39.950000000000003" customHeight="1" x14ac:dyDescent="0.2">
      <c r="A306" s="5834"/>
      <c r="B306" s="5835"/>
      <c r="C306" s="1801"/>
      <c r="D306" s="1799"/>
      <c r="E306" s="1799"/>
      <c r="F306" s="1799"/>
      <c r="G306" s="1800"/>
      <c r="H306" s="1883"/>
      <c r="I306" s="1851"/>
      <c r="J306" s="5536"/>
      <c r="K306" s="5572"/>
      <c r="L306" s="5890"/>
      <c r="M306" s="5555"/>
      <c r="N306" s="5556"/>
      <c r="O306" s="1883"/>
      <c r="P306" s="1851"/>
      <c r="Q306" s="5536"/>
      <c r="R306" s="1799"/>
      <c r="S306" s="1799"/>
      <c r="T306" s="1799"/>
      <c r="U306" s="1800"/>
      <c r="V306" s="1883"/>
      <c r="W306" s="1851"/>
      <c r="X306" s="1801"/>
      <c r="Y306" s="1799"/>
      <c r="Z306" s="1799"/>
      <c r="AA306" s="1799"/>
      <c r="AB306" s="1800"/>
      <c r="AC306" s="1883"/>
      <c r="AD306" s="1851"/>
      <c r="AE306" s="1801"/>
      <c r="AF306" s="1799"/>
      <c r="AG306" s="1799"/>
      <c r="AH306" s="1799"/>
      <c r="AI306" s="1800"/>
      <c r="AJ306" s="1883"/>
      <c r="AK306" s="1851"/>
    </row>
    <row r="307" spans="1:37" ht="39.950000000000003" customHeight="1" thickBot="1" x14ac:dyDescent="0.25">
      <c r="A307" s="5836"/>
      <c r="B307" s="5837"/>
      <c r="C307" s="1854"/>
      <c r="D307" s="1855"/>
      <c r="E307" s="1855"/>
      <c r="F307" s="1855"/>
      <c r="G307" s="1884"/>
      <c r="H307" s="1885"/>
      <c r="I307" s="1868"/>
      <c r="J307" s="5537"/>
      <c r="K307" s="5573"/>
      <c r="L307" s="5891"/>
      <c r="M307" s="5558"/>
      <c r="N307" s="5559"/>
      <c r="O307" s="1885"/>
      <c r="P307" s="1868"/>
      <c r="Q307" s="5537"/>
      <c r="R307" s="1855"/>
      <c r="S307" s="1855"/>
      <c r="T307" s="1855"/>
      <c r="U307" s="1884"/>
      <c r="V307" s="1885"/>
      <c r="W307" s="1868"/>
      <c r="X307" s="1854"/>
      <c r="Y307" s="1855"/>
      <c r="Z307" s="1855"/>
      <c r="AA307" s="1855"/>
      <c r="AB307" s="1884"/>
      <c r="AC307" s="1885"/>
      <c r="AD307" s="1868"/>
      <c r="AE307" s="1854"/>
      <c r="AF307" s="1855"/>
      <c r="AG307" s="1855"/>
      <c r="AH307" s="1855"/>
      <c r="AI307" s="1884"/>
      <c r="AJ307" s="1885"/>
      <c r="AK307" s="1868"/>
    </row>
    <row r="308" spans="1:37" ht="39.950000000000003" customHeight="1" x14ac:dyDescent="0.2">
      <c r="C308" s="1716"/>
      <c r="D308" s="1716"/>
      <c r="M308" s="1716"/>
      <c r="N308" s="1716"/>
      <c r="X308" s="1715"/>
      <c r="Y308" s="1715"/>
      <c r="Z308" s="1716"/>
      <c r="AA308" s="1716"/>
      <c r="AB308" s="1657"/>
      <c r="AE308" s="1715"/>
      <c r="AF308" s="1716"/>
      <c r="AG308" s="1716"/>
      <c r="AH308" s="1657"/>
      <c r="AI308" s="1715"/>
    </row>
    <row r="309" spans="1:37" ht="39.950000000000003" customHeight="1" x14ac:dyDescent="0.2">
      <c r="C309" s="1716"/>
      <c r="D309" s="1716"/>
      <c r="E309" s="1716"/>
      <c r="F309" s="1716"/>
      <c r="G309" s="1689"/>
      <c r="N309" s="1716"/>
      <c r="S309" s="1715"/>
      <c r="T309" s="1715"/>
      <c r="U309" s="1715"/>
      <c r="V309" s="1715"/>
      <c r="W309" s="1715"/>
      <c r="X309" s="1715"/>
      <c r="Y309" s="1715"/>
      <c r="Z309" s="1715"/>
      <c r="AA309" s="1715"/>
      <c r="AH309" s="1716"/>
      <c r="AI309" s="1716"/>
    </row>
    <row r="310" spans="1:37" ht="39.950000000000003" customHeight="1" x14ac:dyDescent="0.2">
      <c r="S310" s="1697"/>
      <c r="T310" s="1697"/>
      <c r="U310" s="1697"/>
      <c r="V310" s="1697"/>
      <c r="W310" s="1697"/>
      <c r="X310" s="1697"/>
      <c r="AB310" s="1716"/>
      <c r="AE310" s="1716"/>
      <c r="AF310" s="1716"/>
    </row>
    <row r="311" spans="1:37" ht="39.950000000000003" customHeight="1" x14ac:dyDescent="0.2">
      <c r="A311" s="16"/>
      <c r="B311" s="1715"/>
      <c r="C311" s="1659"/>
      <c r="D311" s="1659"/>
      <c r="E311" s="1659"/>
      <c r="F311" s="1716"/>
      <c r="G311" s="1716"/>
      <c r="H311" s="1716"/>
      <c r="M311" s="1716"/>
      <c r="N311" s="1716"/>
      <c r="O311" s="1716"/>
      <c r="P311" s="1716"/>
    </row>
    <row r="312" spans="1:37" ht="39.950000000000003" customHeight="1" x14ac:dyDescent="0.2"/>
    <row r="313" spans="1:37" ht="39.950000000000003" customHeight="1" x14ac:dyDescent="0.2"/>
    <row r="314" spans="1:37" ht="39.950000000000003" customHeight="1" x14ac:dyDescent="0.2"/>
    <row r="315" spans="1:37" ht="39.950000000000003" customHeight="1" x14ac:dyDescent="0.2">
      <c r="A315" s="5876"/>
      <c r="B315" s="5876"/>
      <c r="C315" s="1678"/>
      <c r="D315" s="1678"/>
      <c r="E315" s="1678"/>
      <c r="F315" s="1678"/>
      <c r="G315" s="1678"/>
      <c r="H315" s="1697"/>
      <c r="I315" s="1697"/>
      <c r="J315" s="1667"/>
      <c r="K315" s="1667"/>
      <c r="L315" s="1667"/>
      <c r="M315" s="1716"/>
      <c r="N315" s="1716"/>
      <c r="O315" s="1697"/>
      <c r="P315" s="1697"/>
      <c r="Q315" s="1678"/>
      <c r="R315" s="1678"/>
      <c r="S315" s="1678"/>
      <c r="T315" s="1678"/>
      <c r="U315" s="1678"/>
      <c r="V315" s="1697"/>
      <c r="W315" s="1697"/>
      <c r="X315" s="1678"/>
      <c r="Y315" s="1678"/>
      <c r="Z315" s="1678"/>
      <c r="AA315" s="1678"/>
      <c r="AB315" s="1678"/>
      <c r="AC315" s="1697"/>
      <c r="AD315" s="1697"/>
      <c r="AE315" s="1678"/>
      <c r="AF315" s="1678"/>
      <c r="AG315" s="1678"/>
      <c r="AH315" s="1678"/>
      <c r="AI315" s="1678"/>
      <c r="AJ315" s="1697"/>
      <c r="AK315" s="1697"/>
    </row>
    <row r="316" spans="1:37" ht="39.950000000000003" customHeight="1" x14ac:dyDescent="0.2">
      <c r="A316" s="1931"/>
      <c r="B316" s="1931"/>
      <c r="C316" s="1679"/>
      <c r="D316" s="1679"/>
      <c r="E316" s="1679"/>
      <c r="F316" s="1679"/>
      <c r="G316" s="1679"/>
      <c r="H316" s="1679"/>
      <c r="I316" s="1679"/>
      <c r="J316" s="1679"/>
      <c r="K316" s="1679"/>
      <c r="L316" s="1679"/>
      <c r="M316" s="1679"/>
      <c r="N316" s="1679"/>
      <c r="O316" s="1679"/>
      <c r="P316" s="1679"/>
      <c r="Q316" s="1679"/>
      <c r="R316" s="1679"/>
      <c r="S316" s="1679"/>
      <c r="T316" s="1679"/>
      <c r="U316" s="1679"/>
      <c r="V316" s="1679"/>
      <c r="W316" s="1679"/>
      <c r="X316" s="1679"/>
      <c r="Y316" s="1679"/>
      <c r="Z316" s="1679"/>
      <c r="AA316" s="1679"/>
      <c r="AB316" s="1679"/>
      <c r="AC316" s="1679"/>
      <c r="AD316" s="1679"/>
      <c r="AE316" s="1679"/>
      <c r="AF316" s="1679"/>
      <c r="AG316" s="1679"/>
      <c r="AH316" s="1679"/>
      <c r="AI316" s="1679"/>
      <c r="AJ316" s="1679"/>
      <c r="AK316" s="1679"/>
    </row>
    <row r="317" spans="1:37" ht="39.950000000000003" customHeight="1" x14ac:dyDescent="0.2">
      <c r="A317" s="5876"/>
      <c r="B317" s="5876"/>
      <c r="C317" s="1932"/>
      <c r="D317" s="1932"/>
      <c r="E317" s="1932"/>
      <c r="F317" s="1932"/>
      <c r="G317" s="1932"/>
      <c r="H317" s="1932"/>
      <c r="I317" s="1932"/>
      <c r="J317" s="1932"/>
      <c r="K317" s="1932"/>
      <c r="L317" s="1932"/>
      <c r="M317" s="1932"/>
      <c r="N317" s="1932"/>
      <c r="O317" s="1932"/>
      <c r="P317" s="1932"/>
      <c r="Q317" s="1932"/>
      <c r="R317" s="1932"/>
      <c r="S317" s="1932"/>
      <c r="T317" s="1932"/>
      <c r="U317" s="1932"/>
      <c r="V317" s="1932"/>
      <c r="W317" s="1932"/>
      <c r="X317" s="1932"/>
      <c r="Y317" s="1932"/>
      <c r="Z317" s="1932"/>
      <c r="AA317" s="1932"/>
      <c r="AB317" s="1932"/>
      <c r="AC317" s="1932"/>
      <c r="AD317" s="1932"/>
      <c r="AE317" s="1932"/>
      <c r="AF317" s="1932"/>
      <c r="AG317" s="1932"/>
      <c r="AH317" s="1932"/>
      <c r="AI317" s="1932"/>
      <c r="AJ317" s="1932"/>
      <c r="AK317" s="1932"/>
    </row>
    <row r="318" spans="1:37" ht="39.950000000000003" customHeight="1" x14ac:dyDescent="0.2">
      <c r="A318" s="5491"/>
      <c r="B318" s="5491"/>
      <c r="C318" s="1697"/>
      <c r="D318" s="1697"/>
      <c r="E318" s="1685"/>
      <c r="F318" s="1933"/>
      <c r="G318" s="1933"/>
      <c r="H318" s="1928"/>
      <c r="I318" s="1928"/>
      <c r="J318" s="1698"/>
      <c r="K318" s="1698"/>
      <c r="L318" s="1698"/>
      <c r="M318" s="1684"/>
      <c r="N318" s="1684"/>
      <c r="O318" s="1928"/>
      <c r="P318" s="1928"/>
      <c r="Q318" s="1928"/>
      <c r="R318" s="1928"/>
      <c r="S318" s="1697"/>
      <c r="T318" s="1684"/>
      <c r="U318" s="1697"/>
      <c r="V318" s="1928"/>
      <c r="W318" s="1928"/>
      <c r="X318" s="1929"/>
      <c r="Y318" s="1668"/>
      <c r="Z318" s="1668"/>
      <c r="AA318" s="1668"/>
      <c r="AB318" s="1668"/>
      <c r="AC318" s="1928"/>
      <c r="AD318" s="1928"/>
      <c r="AG318" s="1684"/>
      <c r="AH318" s="1684"/>
      <c r="AJ318" s="1660"/>
      <c r="AK318" s="1660"/>
    </row>
    <row r="319" spans="1:37" ht="39.950000000000003" customHeight="1" x14ac:dyDescent="0.2">
      <c r="A319" s="5491"/>
      <c r="B319" s="5491"/>
      <c r="C319" s="1681"/>
      <c r="D319" s="1681"/>
      <c r="E319" s="1685"/>
      <c r="F319" s="1695"/>
      <c r="G319" s="1695"/>
      <c r="H319" s="1928"/>
      <c r="I319" s="1928"/>
      <c r="J319" s="1699"/>
      <c r="K319" s="1715"/>
      <c r="L319" s="1715"/>
      <c r="M319" s="1684"/>
      <c r="N319" s="1684"/>
      <c r="O319" s="1928"/>
      <c r="P319" s="1928"/>
      <c r="Q319" s="1928"/>
      <c r="R319" s="1928"/>
      <c r="S319" s="1697"/>
      <c r="T319" s="1684"/>
      <c r="U319" s="1697"/>
      <c r="V319" s="1928"/>
      <c r="W319" s="1928"/>
      <c r="X319" s="1716"/>
      <c r="Y319" s="1716"/>
      <c r="Z319" s="1934"/>
      <c r="AA319" s="1934"/>
      <c r="AB319" s="1715"/>
      <c r="AC319" s="1928"/>
      <c r="AD319" s="1928"/>
      <c r="AE319" s="1715"/>
      <c r="AF319" s="1689"/>
      <c r="AG319" s="1667"/>
      <c r="AH319" s="1667"/>
      <c r="AI319" s="1667"/>
      <c r="AJ319" s="1660"/>
      <c r="AK319" s="1660"/>
    </row>
    <row r="320" spans="1:37" ht="39.950000000000003" customHeight="1" x14ac:dyDescent="0.2">
      <c r="A320" s="5491"/>
      <c r="B320" s="5491"/>
      <c r="C320" s="1659"/>
      <c r="D320" s="1659"/>
      <c r="E320" s="1659"/>
      <c r="F320" s="1659"/>
      <c r="G320" s="1668"/>
      <c r="H320" s="1928"/>
      <c r="I320" s="1928"/>
      <c r="J320" s="1668"/>
      <c r="K320" s="1668"/>
      <c r="L320" s="1668"/>
      <c r="M320" s="1684"/>
      <c r="N320" s="1684"/>
      <c r="O320" s="1928"/>
      <c r="P320" s="1928"/>
      <c r="Q320" s="1928"/>
      <c r="R320" s="1928"/>
      <c r="S320" s="1697"/>
      <c r="T320" s="1684"/>
      <c r="U320" s="1697"/>
      <c r="V320" s="1928"/>
      <c r="W320" s="1928"/>
      <c r="X320" s="1657"/>
      <c r="Y320" s="1657"/>
      <c r="Z320" s="1657"/>
      <c r="AA320" s="1715"/>
      <c r="AB320" s="1659"/>
      <c r="AC320" s="1928"/>
      <c r="AD320" s="1928"/>
      <c r="AE320" s="1703"/>
      <c r="AF320" s="1703"/>
      <c r="AG320" s="1703"/>
      <c r="AH320" s="1716"/>
      <c r="AI320" s="1716"/>
      <c r="AJ320" s="1660"/>
      <c r="AK320" s="1660"/>
    </row>
    <row r="321" spans="1:37" ht="39.950000000000003" customHeight="1" x14ac:dyDescent="0.2">
      <c r="A321" s="5491"/>
      <c r="B321" s="5491"/>
      <c r="C321" s="1716"/>
      <c r="D321" s="1716"/>
      <c r="E321" s="1716"/>
      <c r="F321" s="1716"/>
      <c r="G321" s="1716"/>
      <c r="H321" s="1928"/>
      <c r="I321" s="1928"/>
      <c r="J321" s="1668"/>
      <c r="K321" s="1668"/>
      <c r="L321" s="1668"/>
      <c r="M321" s="1684"/>
      <c r="N321" s="1684"/>
      <c r="O321" s="1928"/>
      <c r="P321" s="1928"/>
      <c r="Q321" s="1928"/>
      <c r="R321" s="1928"/>
      <c r="S321" s="1697"/>
      <c r="T321" s="1684"/>
      <c r="U321" s="1697"/>
      <c r="V321" s="1928"/>
      <c r="W321" s="1928"/>
      <c r="X321" s="1659"/>
      <c r="Y321" s="1659"/>
      <c r="Z321" s="1659"/>
      <c r="AA321" s="1659"/>
      <c r="AB321" s="1659"/>
      <c r="AC321" s="1928"/>
      <c r="AD321" s="1928"/>
      <c r="AE321" s="1657"/>
      <c r="AF321" s="1657"/>
      <c r="AG321" s="1657"/>
      <c r="AH321" s="1705"/>
      <c r="AI321" s="1705"/>
      <c r="AJ321" s="1660"/>
      <c r="AK321" s="1660"/>
    </row>
    <row r="322" spans="1:37" ht="39.950000000000003" customHeight="1" x14ac:dyDescent="0.2">
      <c r="A322" s="5491"/>
      <c r="B322" s="5491"/>
      <c r="C322" s="1667"/>
      <c r="D322" s="1667"/>
      <c r="E322" s="1707"/>
      <c r="F322" s="1933"/>
      <c r="G322" s="1933"/>
      <c r="H322" s="1928"/>
      <c r="I322" s="1928"/>
      <c r="J322" s="1668"/>
      <c r="K322" s="1668"/>
      <c r="L322" s="1668"/>
      <c r="M322" s="1684"/>
      <c r="N322" s="1684"/>
      <c r="O322" s="1928"/>
      <c r="P322" s="1928"/>
      <c r="Q322" s="1928"/>
      <c r="R322" s="1928"/>
      <c r="S322" s="1697"/>
      <c r="T322" s="1684"/>
      <c r="U322" s="1697"/>
      <c r="V322" s="1928"/>
      <c r="W322" s="1928"/>
      <c r="X322" s="1929"/>
      <c r="Y322" s="1668"/>
      <c r="Z322" s="1668"/>
      <c r="AA322" s="1668"/>
      <c r="AB322" s="1668"/>
      <c r="AC322" s="1928"/>
      <c r="AD322" s="1928"/>
      <c r="AE322" s="1696"/>
      <c r="AG322" s="1684"/>
      <c r="AH322" s="1684"/>
      <c r="AI322" s="1715"/>
      <c r="AJ322" s="1660"/>
      <c r="AK322" s="1660"/>
    </row>
    <row r="323" spans="1:37" ht="39.950000000000003" customHeight="1" x14ac:dyDescent="0.2">
      <c r="A323" s="5491"/>
      <c r="B323" s="5491"/>
      <c r="C323" s="1663"/>
      <c r="D323" s="1663"/>
      <c r="E323" s="1685"/>
      <c r="F323" s="1663"/>
      <c r="G323" s="1663"/>
      <c r="H323" s="1928"/>
      <c r="I323" s="1928"/>
      <c r="J323" s="1663"/>
      <c r="K323" s="1663"/>
      <c r="L323" s="1663"/>
      <c r="M323" s="1684"/>
      <c r="N323" s="1684"/>
      <c r="O323" s="1928"/>
      <c r="P323" s="1928"/>
      <c r="Q323" s="1928"/>
      <c r="R323" s="1928"/>
      <c r="S323" s="1697"/>
      <c r="T323" s="1684"/>
      <c r="U323" s="1697"/>
      <c r="V323" s="1928"/>
      <c r="W323" s="1928"/>
      <c r="X323" s="1929"/>
      <c r="Y323" s="1663"/>
      <c r="Z323" s="1663"/>
      <c r="AA323" s="1663"/>
      <c r="AB323" s="1663"/>
      <c r="AC323" s="1928"/>
      <c r="AD323" s="1928"/>
      <c r="AE323" s="1683"/>
      <c r="AF323" s="1683"/>
      <c r="AG323" s="1684"/>
      <c r="AH323" s="1684"/>
      <c r="AI323" s="1683"/>
      <c r="AJ323" s="1660"/>
      <c r="AK323" s="1660"/>
    </row>
    <row r="324" spans="1:37" ht="39.950000000000003" customHeight="1" x14ac:dyDescent="0.2">
      <c r="A324" s="5491"/>
      <c r="B324" s="5491"/>
      <c r="C324" s="1680"/>
      <c r="D324" s="1680"/>
      <c r="E324" s="1685"/>
      <c r="F324" s="1681"/>
      <c r="G324" s="1681"/>
      <c r="H324" s="1928"/>
      <c r="I324" s="1928"/>
      <c r="J324" s="1680"/>
      <c r="K324" s="1680"/>
      <c r="L324" s="1680"/>
      <c r="M324" s="1684"/>
      <c r="N324" s="1684"/>
      <c r="O324" s="1928"/>
      <c r="P324" s="1928"/>
      <c r="Q324" s="1928"/>
      <c r="R324" s="1928"/>
      <c r="S324" s="1697"/>
      <c r="T324" s="1684"/>
      <c r="U324" s="1697"/>
      <c r="V324" s="1928"/>
      <c r="W324" s="1928"/>
      <c r="X324" s="1929"/>
      <c r="Y324" s="1683"/>
      <c r="Z324" s="1683"/>
      <c r="AA324" s="1683"/>
      <c r="AB324" s="1683"/>
      <c r="AC324" s="1928"/>
      <c r="AD324" s="1928"/>
      <c r="AE324" s="1689"/>
      <c r="AF324" s="1689"/>
      <c r="AG324" s="1684"/>
      <c r="AH324" s="1684"/>
      <c r="AJ324" s="1660"/>
      <c r="AK324" s="1660"/>
    </row>
    <row r="325" spans="1:37" ht="39.950000000000003" customHeight="1" x14ac:dyDescent="0.2">
      <c r="A325" s="5491"/>
      <c r="B325" s="5491"/>
      <c r="C325" s="1664"/>
      <c r="D325" s="1664"/>
      <c r="E325" s="1664"/>
      <c r="F325" s="1664"/>
      <c r="G325" s="1664"/>
      <c r="H325" s="1928"/>
      <c r="I325" s="1928"/>
      <c r="J325" s="1683"/>
      <c r="K325" s="1683"/>
      <c r="L325" s="1683"/>
      <c r="M325" s="1684"/>
      <c r="N325" s="1684"/>
      <c r="O325" s="1928"/>
      <c r="P325" s="1928"/>
      <c r="Q325" s="1928"/>
      <c r="R325" s="1928"/>
      <c r="S325" s="1697"/>
      <c r="T325" s="1684"/>
      <c r="U325" s="1697"/>
      <c r="V325" s="1928"/>
      <c r="W325" s="1928"/>
      <c r="X325" s="1704"/>
      <c r="Y325" s="1704"/>
      <c r="Z325" s="1664"/>
      <c r="AA325" s="1664"/>
      <c r="AB325" s="1664"/>
      <c r="AC325" s="1928"/>
      <c r="AD325" s="1928"/>
      <c r="AE325" s="1664"/>
      <c r="AF325" s="1664"/>
      <c r="AG325" s="1664"/>
      <c r="AH325" s="1664"/>
      <c r="AI325" s="1664"/>
      <c r="AJ325" s="1660"/>
      <c r="AK325" s="1660"/>
    </row>
    <row r="326" spans="1:37" ht="39.950000000000003" customHeight="1" x14ac:dyDescent="0.2">
      <c r="A326" s="5491"/>
      <c r="B326" s="5491"/>
      <c r="C326" s="1658"/>
      <c r="D326" s="1658"/>
      <c r="E326" s="1658"/>
      <c r="F326" s="1658"/>
      <c r="G326" s="1686"/>
      <c r="H326" s="1928"/>
      <c r="I326" s="1928"/>
      <c r="J326" s="1663"/>
      <c r="K326" s="1663"/>
      <c r="L326" s="1663"/>
      <c r="M326" s="1684"/>
      <c r="N326" s="1684"/>
      <c r="O326" s="1928"/>
      <c r="P326" s="1928"/>
      <c r="Q326" s="1928"/>
      <c r="R326" s="1928"/>
      <c r="S326" s="1697"/>
      <c r="T326" s="1684"/>
      <c r="U326" s="1697"/>
      <c r="V326" s="1928"/>
      <c r="W326" s="1928"/>
      <c r="X326" s="1929"/>
      <c r="Y326" s="1663"/>
      <c r="Z326" s="1682"/>
      <c r="AA326" s="1682"/>
      <c r="AB326" s="1682"/>
      <c r="AC326" s="1928"/>
      <c r="AD326" s="1928"/>
      <c r="AE326" s="1658"/>
      <c r="AF326" s="1658"/>
      <c r="AG326" s="1658"/>
      <c r="AH326" s="1658"/>
      <c r="AI326" s="1658"/>
      <c r="AJ326" s="1660"/>
      <c r="AK326" s="1660"/>
    </row>
    <row r="327" spans="1:37" ht="39.950000000000003" customHeight="1" x14ac:dyDescent="0.2">
      <c r="A327" s="5491"/>
      <c r="B327" s="5491"/>
      <c r="C327" s="1686"/>
      <c r="D327" s="1686"/>
      <c r="E327" s="1685"/>
      <c r="F327" s="1686"/>
      <c r="G327" s="1686"/>
      <c r="H327" s="1928"/>
      <c r="I327" s="1928"/>
      <c r="J327" s="1686"/>
      <c r="K327" s="1686"/>
      <c r="L327" s="1686"/>
      <c r="M327" s="1684"/>
      <c r="N327" s="1684"/>
      <c r="O327" s="1928"/>
      <c r="P327" s="1928"/>
      <c r="Q327" s="1928"/>
      <c r="R327" s="1928"/>
      <c r="S327" s="1697"/>
      <c r="T327" s="1684"/>
      <c r="U327" s="1697"/>
      <c r="V327" s="1928"/>
      <c r="W327" s="1928"/>
      <c r="X327" s="1929"/>
      <c r="Y327" s="1663"/>
      <c r="Z327" s="1682"/>
      <c r="AA327" s="1682"/>
      <c r="AB327" s="1682"/>
      <c r="AC327" s="1928"/>
      <c r="AD327" s="1928"/>
      <c r="AE327" s="1658"/>
      <c r="AF327" s="1658"/>
      <c r="AG327" s="1658"/>
      <c r="AH327" s="1658"/>
      <c r="AI327" s="1658"/>
      <c r="AJ327" s="1660"/>
      <c r="AK327" s="1660"/>
    </row>
    <row r="328" spans="1:37" ht="39.950000000000003" customHeight="1" x14ac:dyDescent="0.2">
      <c r="A328" s="5491"/>
      <c r="B328" s="5491"/>
      <c r="C328" s="1663"/>
      <c r="D328" s="1663"/>
      <c r="E328" s="1685"/>
      <c r="F328" s="1663"/>
      <c r="G328" s="1663"/>
      <c r="H328" s="1928"/>
      <c r="I328" s="1928"/>
      <c r="J328" s="1663"/>
      <c r="K328" s="1663"/>
      <c r="L328" s="1663"/>
      <c r="M328" s="1684"/>
      <c r="N328" s="1684"/>
      <c r="O328" s="1928"/>
      <c r="P328" s="1928"/>
      <c r="Q328" s="1928"/>
      <c r="R328" s="1928"/>
      <c r="S328" s="1697"/>
      <c r="T328" s="1684"/>
      <c r="U328" s="1697"/>
      <c r="V328" s="1928"/>
      <c r="W328" s="1928"/>
      <c r="X328" s="1929"/>
      <c r="Y328" s="1663"/>
      <c r="Z328" s="1663"/>
      <c r="AA328" s="1663"/>
      <c r="AB328" s="1663"/>
      <c r="AC328" s="1928"/>
      <c r="AD328" s="1928"/>
      <c r="AE328" s="1663"/>
      <c r="AF328" s="1663"/>
      <c r="AG328" s="1684"/>
      <c r="AH328" s="1684"/>
      <c r="AI328" s="1663"/>
      <c r="AJ328" s="1660"/>
      <c r="AK328" s="1660"/>
    </row>
    <row r="329" spans="1:37" ht="39.950000000000003" customHeight="1" x14ac:dyDescent="0.2">
      <c r="A329" s="5491"/>
      <c r="B329" s="5491"/>
      <c r="C329" s="1659"/>
      <c r="D329" s="1659"/>
      <c r="E329" s="1659"/>
      <c r="F329" s="1659"/>
      <c r="G329" s="1686"/>
      <c r="H329" s="1928"/>
      <c r="I329" s="1928"/>
      <c r="J329" s="1686"/>
      <c r="K329" s="1686"/>
      <c r="L329" s="1686"/>
      <c r="M329" s="1684"/>
      <c r="N329" s="1684"/>
      <c r="O329" s="1928"/>
      <c r="P329" s="1928"/>
      <c r="Q329" s="1928"/>
      <c r="R329" s="1928"/>
      <c r="S329" s="1697"/>
      <c r="T329" s="1684"/>
      <c r="U329" s="1697"/>
      <c r="V329" s="1928"/>
      <c r="W329" s="1928"/>
      <c r="X329" s="1658"/>
      <c r="Y329" s="1658"/>
      <c r="Z329" s="1658"/>
      <c r="AA329" s="1658"/>
      <c r="AB329" s="1658"/>
      <c r="AC329" s="1928"/>
      <c r="AD329" s="1928"/>
      <c r="AE329" s="1658"/>
      <c r="AF329" s="1658"/>
      <c r="AG329" s="1658"/>
      <c r="AH329" s="1658"/>
      <c r="AI329" s="1658"/>
      <c r="AJ329" s="1660"/>
      <c r="AK329" s="1660"/>
    </row>
    <row r="330" spans="1:37" ht="39.950000000000003" customHeight="1" x14ac:dyDescent="0.2">
      <c r="A330" s="5920"/>
      <c r="B330" s="5920"/>
      <c r="C330" s="1658"/>
      <c r="D330" s="1658"/>
      <c r="E330" s="1658"/>
      <c r="F330" s="1658"/>
      <c r="G330" s="1686"/>
      <c r="H330" s="1928"/>
      <c r="I330" s="1928"/>
      <c r="J330" s="1687"/>
      <c r="K330" s="1687"/>
      <c r="L330" s="1687"/>
      <c r="M330" s="1684"/>
      <c r="N330" s="1684"/>
      <c r="O330" s="1928"/>
      <c r="P330" s="1928"/>
      <c r="Q330" s="1928"/>
      <c r="R330" s="1928"/>
      <c r="S330" s="1697"/>
      <c r="T330" s="1684"/>
      <c r="U330" s="1697"/>
      <c r="V330" s="1928"/>
      <c r="W330" s="1928"/>
      <c r="X330" s="1658"/>
      <c r="Y330" s="1658"/>
      <c r="Z330" s="1658"/>
      <c r="AA330" s="1658"/>
      <c r="AB330" s="1658"/>
      <c r="AC330" s="1928"/>
      <c r="AD330" s="1928"/>
      <c r="AE330" s="1658"/>
      <c r="AF330" s="1658"/>
      <c r="AG330" s="1658"/>
      <c r="AH330" s="1658"/>
      <c r="AI330" s="1658"/>
      <c r="AJ330" s="1660"/>
      <c r="AK330" s="1660"/>
    </row>
    <row r="331" spans="1:37" ht="39.950000000000003" customHeight="1" x14ac:dyDescent="0.2">
      <c r="A331" s="5921"/>
      <c r="B331" s="5921"/>
      <c r="C331" s="1687"/>
      <c r="D331" s="1687"/>
      <c r="E331" s="1685"/>
      <c r="F331" s="1687"/>
      <c r="G331" s="1688"/>
      <c r="H331" s="1928"/>
      <c r="I331" s="1928"/>
      <c r="J331" s="1668"/>
      <c r="K331" s="1668"/>
      <c r="L331" s="1668"/>
      <c r="M331" s="1684"/>
      <c r="N331" s="1684"/>
      <c r="O331" s="1928"/>
      <c r="P331" s="1928"/>
      <c r="Q331" s="1928"/>
      <c r="R331" s="1928"/>
      <c r="S331" s="1697"/>
      <c r="T331" s="1684"/>
      <c r="U331" s="1697"/>
      <c r="V331" s="1928"/>
      <c r="W331" s="1928"/>
      <c r="X331" s="1704"/>
      <c r="Y331" s="1704"/>
      <c r="Z331" s="1659"/>
      <c r="AA331" s="1659"/>
      <c r="AB331" s="1659"/>
      <c r="AC331" s="1928"/>
      <c r="AD331" s="1928"/>
      <c r="AE331" s="1663"/>
      <c r="AF331" s="1663"/>
      <c r="AG331" s="1684"/>
      <c r="AH331" s="1697"/>
      <c r="AI331" s="1697"/>
      <c r="AJ331" s="1660"/>
      <c r="AK331" s="1660"/>
    </row>
    <row r="332" spans="1:37" ht="39.950000000000003" customHeight="1" x14ac:dyDescent="0.2">
      <c r="A332" s="5491"/>
      <c r="B332" s="5491"/>
      <c r="C332" s="1658"/>
      <c r="D332" s="1658"/>
      <c r="E332" s="1658"/>
      <c r="F332" s="1658"/>
      <c r="G332" s="1683"/>
      <c r="H332" s="1928"/>
      <c r="I332" s="1928"/>
      <c r="J332" s="1663"/>
      <c r="K332" s="1663"/>
      <c r="L332" s="1663"/>
      <c r="M332" s="1684"/>
      <c r="N332" s="1684"/>
      <c r="O332" s="1928"/>
      <c r="P332" s="1928"/>
      <c r="Q332" s="1928"/>
      <c r="R332" s="1928"/>
      <c r="S332" s="1697"/>
      <c r="T332" s="1684"/>
      <c r="U332" s="1697"/>
      <c r="V332" s="1928"/>
      <c r="W332" s="1928"/>
      <c r="X332" s="1658"/>
      <c r="Y332" s="1658"/>
      <c r="Z332" s="1658"/>
      <c r="AA332" s="1658"/>
      <c r="AB332" s="1658"/>
      <c r="AC332" s="1928"/>
      <c r="AD332" s="1928"/>
      <c r="AE332" s="1658"/>
      <c r="AF332" s="1658"/>
      <c r="AG332" s="1658"/>
      <c r="AH332" s="1658"/>
      <c r="AI332" s="1658"/>
      <c r="AJ332" s="1660"/>
      <c r="AK332" s="1660"/>
    </row>
    <row r="333" spans="1:37" ht="39.950000000000003" customHeight="1" x14ac:dyDescent="0.2">
      <c r="A333" s="5920"/>
      <c r="B333" s="5920"/>
      <c r="C333" s="1935"/>
      <c r="D333" s="1935"/>
      <c r="E333" s="1935"/>
      <c r="F333" s="1935"/>
      <c r="G333" s="1935"/>
      <c r="H333" s="1928"/>
      <c r="I333" s="1928"/>
      <c r="J333" s="1691"/>
      <c r="K333" s="1715"/>
      <c r="L333" s="1715"/>
      <c r="M333" s="1684"/>
      <c r="N333" s="1684"/>
      <c r="O333" s="1928"/>
      <c r="P333" s="1928"/>
      <c r="Q333" s="1928"/>
      <c r="R333" s="1928"/>
      <c r="S333" s="1697"/>
      <c r="T333" s="1684"/>
      <c r="U333" s="1697"/>
      <c r="V333" s="1928"/>
      <c r="W333" s="1928"/>
      <c r="X333" s="1658"/>
      <c r="Y333" s="1658"/>
      <c r="Z333" s="1658"/>
      <c r="AA333" s="1658"/>
      <c r="AB333" s="1658"/>
      <c r="AC333" s="1928"/>
      <c r="AD333" s="1928"/>
      <c r="AE333" s="1658"/>
      <c r="AF333" s="1658"/>
      <c r="AG333" s="1658"/>
      <c r="AH333" s="1658"/>
      <c r="AI333" s="1658"/>
      <c r="AJ333" s="1660"/>
      <c r="AK333" s="1660"/>
    </row>
    <row r="334" spans="1:37" ht="39.950000000000003" customHeight="1" x14ac:dyDescent="0.2">
      <c r="A334" s="5491"/>
      <c r="B334" s="5491"/>
      <c r="C334" s="1935"/>
      <c r="D334" s="1935"/>
      <c r="E334" s="1935"/>
      <c r="F334" s="1935"/>
      <c r="G334" s="1935"/>
      <c r="H334" s="1928"/>
      <c r="I334" s="1928"/>
      <c r="J334" s="1686"/>
      <c r="K334" s="1686"/>
      <c r="L334" s="1686"/>
      <c r="M334" s="1684"/>
      <c r="N334" s="1684"/>
      <c r="O334" s="1928"/>
      <c r="P334" s="1928"/>
      <c r="Q334" s="1928"/>
      <c r="R334" s="1928"/>
      <c r="S334" s="1697"/>
      <c r="T334" s="1684"/>
      <c r="U334" s="1697"/>
      <c r="V334" s="1928"/>
      <c r="W334" s="1928"/>
      <c r="X334" s="1927"/>
      <c r="Y334" s="1927"/>
      <c r="Z334" s="1927"/>
      <c r="AA334" s="1927"/>
      <c r="AB334" s="1927"/>
      <c r="AC334" s="1928"/>
      <c r="AD334" s="1928"/>
      <c r="AE334" s="1927"/>
      <c r="AF334" s="1927"/>
      <c r="AG334" s="1927"/>
      <c r="AH334" s="1927"/>
      <c r="AI334" s="1927"/>
      <c r="AJ334" s="1660"/>
      <c r="AK334" s="1660"/>
    </row>
    <row r="335" spans="1:37" ht="39.950000000000003" customHeight="1" x14ac:dyDescent="0.2">
      <c r="A335" s="5916"/>
      <c r="B335" s="5916"/>
      <c r="C335" s="1936"/>
      <c r="D335" s="1936"/>
      <c r="E335" s="1685"/>
      <c r="F335" s="1936"/>
      <c r="G335" s="1936"/>
      <c r="H335" s="1928"/>
      <c r="I335" s="1928"/>
      <c r="J335" s="1936"/>
      <c r="K335" s="1936"/>
      <c r="L335" s="1936"/>
      <c r="M335" s="1684"/>
      <c r="N335" s="1684"/>
      <c r="O335" s="1928"/>
      <c r="P335" s="1928"/>
      <c r="Q335" s="1928"/>
      <c r="R335" s="1928"/>
      <c r="S335" s="1697"/>
      <c r="T335" s="1684"/>
      <c r="U335" s="1697"/>
      <c r="V335" s="1928"/>
      <c r="W335" s="1928"/>
      <c r="X335" s="1929"/>
      <c r="AC335" s="1928"/>
      <c r="AD335" s="1928"/>
      <c r="AE335" s="1689"/>
      <c r="AF335" s="1689"/>
      <c r="AG335" s="1684"/>
      <c r="AH335" s="1684"/>
      <c r="AJ335" s="1660"/>
      <c r="AK335" s="1660"/>
    </row>
    <row r="336" spans="1:37" ht="39.950000000000003" customHeight="1" x14ac:dyDescent="0.2">
      <c r="A336" s="5917"/>
      <c r="B336" s="5917"/>
      <c r="C336" s="1681"/>
      <c r="D336" s="1681"/>
      <c r="E336" s="1685"/>
      <c r="F336" s="1681"/>
      <c r="G336" s="1681"/>
      <c r="H336" s="1928"/>
      <c r="I336" s="1928"/>
      <c r="J336" s="1681"/>
      <c r="K336" s="1681"/>
      <c r="L336" s="1681"/>
      <c r="M336" s="1684"/>
      <c r="N336" s="1684"/>
      <c r="O336" s="1928"/>
      <c r="P336" s="1928"/>
      <c r="Q336" s="1928"/>
      <c r="R336" s="1928"/>
      <c r="S336" s="1697"/>
      <c r="T336" s="1684"/>
      <c r="U336" s="1697"/>
      <c r="V336" s="1928"/>
      <c r="W336" s="1928"/>
      <c r="X336" s="1929"/>
      <c r="Y336" s="1681"/>
      <c r="Z336" s="1681"/>
      <c r="AA336" s="1681"/>
      <c r="AB336" s="1681"/>
      <c r="AC336" s="1928"/>
      <c r="AD336" s="1928"/>
      <c r="AE336" s="1683"/>
      <c r="AF336" s="1683"/>
      <c r="AG336" s="1684"/>
      <c r="AH336" s="1684"/>
      <c r="AI336" s="1683"/>
      <c r="AJ336" s="1660"/>
      <c r="AK336" s="1660"/>
    </row>
    <row r="337" spans="1:37" ht="39.950000000000003" customHeight="1" x14ac:dyDescent="0.2">
      <c r="F337" s="1937"/>
      <c r="G337" s="1937"/>
      <c r="H337" s="1937"/>
      <c r="I337" s="1937"/>
      <c r="J337" s="1937"/>
      <c r="K337" s="1697"/>
      <c r="L337" s="1697"/>
      <c r="M337" s="1697"/>
      <c r="N337" s="1697"/>
    </row>
    <row r="338" spans="1:37" ht="39.950000000000003" customHeight="1" x14ac:dyDescent="0.2">
      <c r="L338" s="1697"/>
      <c r="M338" s="1697"/>
      <c r="N338" s="1697"/>
      <c r="X338" s="1716"/>
      <c r="Y338" s="1716"/>
      <c r="Z338" s="1716"/>
      <c r="AA338" s="1716"/>
      <c r="AB338" s="1716"/>
      <c r="AE338" s="1716"/>
      <c r="AF338" s="1716"/>
      <c r="AG338" s="1716"/>
    </row>
    <row r="339" spans="1:37" ht="39.950000000000003" customHeight="1" x14ac:dyDescent="0.2">
      <c r="C339" s="1715"/>
      <c r="M339" s="1716"/>
      <c r="N339" s="1716"/>
      <c r="X339" s="1715"/>
      <c r="Y339" s="1715"/>
      <c r="AA339" s="1715"/>
      <c r="AB339" s="1715"/>
      <c r="AG339" s="1716"/>
      <c r="AH339" s="1716"/>
      <c r="AI339" s="1716"/>
    </row>
    <row r="340" spans="1:37" ht="39.950000000000003" customHeight="1" x14ac:dyDescent="0.2">
      <c r="C340" s="1716"/>
      <c r="D340" s="1716"/>
      <c r="F340" s="1689"/>
      <c r="G340" s="1689"/>
      <c r="N340" s="1716"/>
      <c r="V340" s="1715"/>
      <c r="W340" s="1715"/>
      <c r="X340" s="1715"/>
      <c r="Y340" s="1715"/>
      <c r="Z340" s="1715"/>
      <c r="AI340" s="1715"/>
    </row>
    <row r="341" spans="1:37" ht="39.950000000000003" customHeight="1" x14ac:dyDescent="0.2">
      <c r="V341" s="1697"/>
      <c r="W341" s="1697"/>
      <c r="X341" s="1697"/>
    </row>
    <row r="342" spans="1:37" ht="39.950000000000003" customHeight="1" x14ac:dyDescent="0.2">
      <c r="A342" s="16"/>
      <c r="B342" s="1715"/>
      <c r="C342" s="1659"/>
      <c r="D342" s="1659"/>
      <c r="E342" s="1659"/>
      <c r="F342" s="1716"/>
      <c r="G342" s="1716"/>
      <c r="H342" s="1716"/>
      <c r="I342" s="1659"/>
      <c r="J342" s="1659"/>
      <c r="K342" s="1659"/>
      <c r="L342" s="1694"/>
      <c r="M342" s="1694"/>
      <c r="N342" s="1694"/>
      <c r="O342" s="1694"/>
      <c r="P342" s="1694"/>
      <c r="Q342" s="1694"/>
    </row>
    <row r="343" spans="1:37" ht="39.950000000000003" customHeight="1" x14ac:dyDescent="0.2"/>
    <row r="344" spans="1:37" ht="39.950000000000003" customHeight="1" x14ac:dyDescent="0.2"/>
    <row r="345" spans="1:37" ht="39.950000000000003" customHeight="1" x14ac:dyDescent="0.2"/>
    <row r="346" spans="1:37" ht="39.950000000000003" customHeight="1" x14ac:dyDescent="0.2">
      <c r="A346" s="5876"/>
      <c r="B346" s="5876"/>
      <c r="C346" s="1661"/>
      <c r="D346" s="1661"/>
      <c r="E346" s="1661"/>
      <c r="F346" s="1661"/>
      <c r="G346" s="1661"/>
      <c r="H346" s="1661"/>
      <c r="I346" s="1661"/>
      <c r="J346" s="1661"/>
      <c r="K346" s="1661"/>
      <c r="L346" s="1661"/>
      <c r="M346" s="1661"/>
      <c r="N346" s="1661"/>
      <c r="O346" s="1661"/>
      <c r="P346" s="1661"/>
      <c r="Q346" s="1661"/>
      <c r="R346" s="1661"/>
      <c r="S346" s="1661"/>
      <c r="T346" s="1661"/>
      <c r="U346" s="1661"/>
      <c r="V346" s="1661"/>
      <c r="W346" s="1661"/>
      <c r="X346" s="1661"/>
      <c r="Y346" s="1661"/>
      <c r="Z346" s="1661"/>
      <c r="AA346" s="1661"/>
      <c r="AB346" s="1661"/>
      <c r="AC346" s="1661"/>
      <c r="AD346" s="1661"/>
      <c r="AE346" s="1661"/>
      <c r="AF346" s="1661"/>
      <c r="AG346" s="1661"/>
      <c r="AH346" s="1661"/>
      <c r="AI346" s="1661"/>
      <c r="AJ346" s="1661"/>
      <c r="AK346" s="1661"/>
    </row>
    <row r="347" spans="1:37" ht="39.950000000000003" customHeight="1" x14ac:dyDescent="0.2">
      <c r="A347" s="5925"/>
      <c r="B347" s="5925"/>
      <c r="C347" s="1708"/>
      <c r="D347" s="1708"/>
      <c r="E347" s="1708"/>
      <c r="F347" s="1708"/>
      <c r="G347" s="1708"/>
      <c r="H347" s="1708"/>
      <c r="I347" s="1708"/>
      <c r="J347" s="1708"/>
      <c r="K347" s="1708"/>
      <c r="L347" s="1708"/>
      <c r="M347" s="1708"/>
      <c r="N347" s="1708"/>
      <c r="O347" s="1708"/>
      <c r="P347" s="1708"/>
      <c r="Q347" s="1708"/>
      <c r="R347" s="1708"/>
      <c r="S347" s="1708"/>
      <c r="T347" s="1708"/>
      <c r="U347" s="1708"/>
      <c r="V347" s="1708"/>
      <c r="W347" s="1708"/>
      <c r="X347" s="1708"/>
      <c r="Y347" s="1708"/>
      <c r="Z347" s="1708"/>
      <c r="AA347" s="1708"/>
      <c r="AB347" s="1708"/>
      <c r="AC347" s="1708"/>
      <c r="AD347" s="1708"/>
      <c r="AE347" s="1708"/>
      <c r="AF347" s="1708"/>
      <c r="AG347" s="1708"/>
      <c r="AH347" s="1708"/>
      <c r="AI347" s="1708"/>
      <c r="AJ347" s="1708"/>
      <c r="AK347" s="1708"/>
    </row>
    <row r="348" spans="1:37" ht="39.950000000000003" customHeight="1" x14ac:dyDescent="0.2">
      <c r="A348" s="5923"/>
      <c r="B348" s="5923"/>
      <c r="C348" s="1715"/>
      <c r="D348" s="1695"/>
      <c r="E348" s="1695"/>
      <c r="F348" s="1695"/>
      <c r="G348" s="1695"/>
      <c r="H348" s="1928"/>
      <c r="I348" s="1928"/>
      <c r="J348" s="1699"/>
      <c r="K348" s="1716"/>
      <c r="L348" s="1716"/>
      <c r="M348" s="1716"/>
      <c r="N348" s="1716"/>
      <c r="O348" s="1928"/>
      <c r="P348" s="1928"/>
      <c r="Q348" s="1124"/>
      <c r="R348" s="1663"/>
      <c r="S348" s="1668"/>
      <c r="T348" s="1663"/>
      <c r="U348" s="1663"/>
      <c r="V348" s="1928"/>
      <c r="W348" s="1928"/>
      <c r="Y348" s="1659"/>
      <c r="Z348" s="1659"/>
      <c r="AA348" s="1659"/>
      <c r="AB348" s="1659"/>
      <c r="AC348" s="1928"/>
      <c r="AD348" s="1928"/>
      <c r="AE348" s="1659"/>
      <c r="AF348" s="1659"/>
      <c r="AG348" s="1659"/>
      <c r="AH348" s="1659"/>
      <c r="AI348" s="1659"/>
      <c r="AJ348" s="1660"/>
      <c r="AK348" s="1660"/>
    </row>
    <row r="349" spans="1:37" ht="39.950000000000003" customHeight="1" x14ac:dyDescent="0.2">
      <c r="A349" s="5923"/>
      <c r="B349" s="5923"/>
      <c r="C349" s="1695"/>
      <c r="D349" s="1695"/>
      <c r="E349" s="1695"/>
      <c r="F349" s="1938"/>
      <c r="G349" s="1938"/>
      <c r="H349" s="1928"/>
      <c r="I349" s="1928"/>
      <c r="J349" s="1659"/>
      <c r="K349" s="1659"/>
      <c r="L349" s="1659"/>
      <c r="M349" s="1659"/>
      <c r="N349" s="1659"/>
      <c r="O349" s="1928"/>
      <c r="P349" s="1928"/>
      <c r="Q349" s="1659"/>
      <c r="R349" s="1659"/>
      <c r="S349" s="1659"/>
      <c r="T349" s="1659"/>
      <c r="U349" s="1659"/>
      <c r="V349" s="1928"/>
      <c r="W349" s="1928"/>
      <c r="X349" s="1704"/>
      <c r="AC349" s="1928"/>
      <c r="AD349" s="1928"/>
      <c r="AE349" s="1716"/>
      <c r="AF349" s="1716"/>
      <c r="AJ349" s="1660"/>
      <c r="AK349" s="1660"/>
    </row>
    <row r="350" spans="1:37" ht="39.950000000000003" customHeight="1" x14ac:dyDescent="0.2">
      <c r="A350" s="5923"/>
      <c r="B350" s="5923"/>
      <c r="C350" s="1705"/>
      <c r="D350" s="1705"/>
      <c r="E350" s="1695"/>
      <c r="F350" s="1666"/>
      <c r="G350" s="1666"/>
      <c r="H350" s="1928"/>
      <c r="I350" s="1928"/>
      <c r="J350" s="1663"/>
      <c r="K350" s="1663"/>
      <c r="L350" s="1657"/>
      <c r="M350" s="1657"/>
      <c r="N350" s="1657"/>
      <c r="O350" s="1928"/>
      <c r="P350" s="1928"/>
      <c r="Q350" s="1659"/>
      <c r="R350" s="1659"/>
      <c r="S350" s="1659"/>
      <c r="T350" s="1663"/>
      <c r="U350" s="1663"/>
      <c r="V350" s="1928"/>
      <c r="W350" s="1928"/>
      <c r="X350" s="1929"/>
      <c r="Y350" s="1715"/>
      <c r="Z350" s="1658"/>
      <c r="AA350" s="1658"/>
      <c r="AB350" s="1658"/>
      <c r="AC350" s="1928"/>
      <c r="AD350" s="1928"/>
      <c r="AE350" s="1658"/>
      <c r="AF350" s="1658"/>
      <c r="AG350" s="1658"/>
      <c r="AH350" s="1716"/>
      <c r="AI350" s="1716"/>
      <c r="AJ350" s="1660"/>
      <c r="AK350" s="1660"/>
    </row>
    <row r="351" spans="1:37" ht="39.950000000000003" customHeight="1" x14ac:dyDescent="0.2">
      <c r="A351" s="5923"/>
      <c r="B351" s="5923"/>
      <c r="C351" s="1681"/>
      <c r="D351" s="1681"/>
      <c r="E351" s="1685"/>
      <c r="F351" s="1695"/>
      <c r="G351" s="1695"/>
      <c r="H351" s="1928"/>
      <c r="I351" s="1928"/>
      <c r="J351" s="1680"/>
      <c r="K351" s="1680"/>
      <c r="L351" s="1680"/>
      <c r="M351" s="1680"/>
      <c r="N351" s="1680"/>
      <c r="O351" s="1928"/>
      <c r="P351" s="1928"/>
      <c r="Q351" s="1680"/>
      <c r="R351" s="1680"/>
      <c r="S351" s="1680"/>
      <c r="T351" s="1680"/>
      <c r="U351" s="1680"/>
      <c r="V351" s="1928"/>
      <c r="W351" s="1928"/>
      <c r="X351" s="1929"/>
      <c r="Y351" s="1683"/>
      <c r="Z351" s="1683"/>
      <c r="AA351" s="1683"/>
      <c r="AB351" s="1683"/>
      <c r="AC351" s="1928"/>
      <c r="AD351" s="1928"/>
      <c r="AE351" s="1689"/>
      <c r="AF351" s="1689"/>
      <c r="AG351" s="1684"/>
      <c r="AH351" s="1684"/>
      <c r="AJ351" s="1660"/>
      <c r="AK351" s="1660"/>
    </row>
    <row r="352" spans="1:37" ht="39.950000000000003" customHeight="1" x14ac:dyDescent="0.2">
      <c r="A352" s="5923"/>
      <c r="B352" s="5923"/>
      <c r="C352" s="1664"/>
      <c r="D352" s="1664"/>
      <c r="E352" s="1664"/>
      <c r="F352" s="1664"/>
      <c r="G352" s="1664"/>
      <c r="H352" s="1928"/>
      <c r="I352" s="1928"/>
      <c r="J352" s="1664"/>
      <c r="K352" s="1664"/>
      <c r="L352" s="1664"/>
      <c r="M352" s="1664"/>
      <c r="N352" s="1664"/>
      <c r="O352" s="1928"/>
      <c r="P352" s="1928"/>
      <c r="Q352" s="1664"/>
      <c r="R352" s="1664"/>
      <c r="S352" s="1664"/>
      <c r="T352" s="1664"/>
      <c r="U352" s="1664"/>
      <c r="V352" s="1928"/>
      <c r="W352" s="1928"/>
      <c r="X352" s="1664"/>
      <c r="Y352" s="1664"/>
      <c r="Z352" s="1664"/>
      <c r="AA352" s="1664"/>
      <c r="AB352" s="1664"/>
      <c r="AC352" s="1928"/>
      <c r="AD352" s="1928"/>
      <c r="AE352" s="1659"/>
      <c r="AF352" s="1659"/>
      <c r="AG352" s="1659"/>
      <c r="AH352" s="1659"/>
      <c r="AI352" s="1659"/>
      <c r="AJ352" s="1660"/>
      <c r="AK352" s="1660"/>
    </row>
    <row r="353" spans="1:37" ht="39.950000000000003" customHeight="1" x14ac:dyDescent="0.2">
      <c r="A353" s="5923"/>
      <c r="B353" s="5923"/>
      <c r="C353" s="1658"/>
      <c r="D353" s="1658"/>
      <c r="E353" s="1658"/>
      <c r="F353" s="1658"/>
      <c r="G353" s="1658"/>
      <c r="H353" s="1928"/>
      <c r="I353" s="1928"/>
      <c r="J353" s="1658"/>
      <c r="K353" s="1658"/>
      <c r="L353" s="1658"/>
      <c r="M353" s="1658"/>
      <c r="N353" s="1658"/>
      <c r="O353" s="1928"/>
      <c r="P353" s="1928"/>
      <c r="Q353" s="1658"/>
      <c r="R353" s="1658"/>
      <c r="S353" s="1658"/>
      <c r="T353" s="1658"/>
      <c r="U353" s="1658"/>
      <c r="V353" s="1928"/>
      <c r="W353" s="1928"/>
      <c r="X353" s="1658"/>
      <c r="Y353" s="1658"/>
      <c r="Z353" s="1658"/>
      <c r="AA353" s="1658"/>
      <c r="AB353" s="1658"/>
      <c r="AC353" s="1928"/>
      <c r="AD353" s="1928"/>
      <c r="AE353" s="1658"/>
      <c r="AF353" s="1658"/>
      <c r="AG353" s="1658"/>
      <c r="AH353" s="1658"/>
      <c r="AI353" s="1658"/>
      <c r="AJ353" s="1660"/>
      <c r="AK353" s="1660"/>
    </row>
    <row r="354" spans="1:37" ht="39.950000000000003" customHeight="1" x14ac:dyDescent="0.2">
      <c r="A354" s="5923"/>
      <c r="B354" s="5923"/>
      <c r="C354" s="1658"/>
      <c r="D354" s="1658"/>
      <c r="E354" s="1658"/>
      <c r="F354" s="1658"/>
      <c r="G354" s="1658"/>
      <c r="H354" s="1928"/>
      <c r="I354" s="1928"/>
      <c r="J354" s="1658"/>
      <c r="K354" s="1658"/>
      <c r="L354" s="1658"/>
      <c r="M354" s="1658"/>
      <c r="N354" s="1658"/>
      <c r="O354" s="1928"/>
      <c r="P354" s="1928"/>
      <c r="Q354" s="1658"/>
      <c r="R354" s="1658"/>
      <c r="S354" s="1658"/>
      <c r="T354" s="1658"/>
      <c r="U354" s="1658"/>
      <c r="V354" s="1928"/>
      <c r="W354" s="1928"/>
      <c r="X354" s="1658"/>
      <c r="Y354" s="1658"/>
      <c r="Z354" s="1658"/>
      <c r="AA354" s="1658"/>
      <c r="AB354" s="1658"/>
      <c r="AC354" s="1928"/>
      <c r="AD354" s="1928"/>
      <c r="AE354" s="1658"/>
      <c r="AF354" s="1658"/>
      <c r="AG354" s="1658"/>
      <c r="AH354" s="1658"/>
      <c r="AI354" s="1658"/>
      <c r="AJ354" s="1660"/>
      <c r="AK354" s="1660"/>
    </row>
    <row r="355" spans="1:37" ht="39.950000000000003" customHeight="1" x14ac:dyDescent="0.2">
      <c r="A355" s="5923"/>
      <c r="B355" s="5923"/>
      <c r="C355" s="1658"/>
      <c r="D355" s="1658"/>
      <c r="E355" s="1658"/>
      <c r="F355" s="1658"/>
      <c r="G355" s="1658"/>
      <c r="H355" s="1928"/>
      <c r="I355" s="1928"/>
      <c r="J355" s="1658"/>
      <c r="K355" s="1658"/>
      <c r="L355" s="1658"/>
      <c r="M355" s="1658"/>
      <c r="N355" s="1658"/>
      <c r="O355" s="1928"/>
      <c r="P355" s="1928"/>
      <c r="Q355" s="1658"/>
      <c r="R355" s="1658"/>
      <c r="S355" s="1658"/>
      <c r="T355" s="1658"/>
      <c r="U355" s="1658"/>
      <c r="V355" s="1928"/>
      <c r="W355" s="1928"/>
      <c r="X355" s="1658"/>
      <c r="Y355" s="1658"/>
      <c r="Z355" s="1658"/>
      <c r="AA355" s="1658"/>
      <c r="AB355" s="1658"/>
      <c r="AC355" s="1928"/>
      <c r="AD355" s="1928"/>
      <c r="AE355" s="1658"/>
      <c r="AF355" s="1658"/>
      <c r="AG355" s="1658"/>
      <c r="AH355" s="1658"/>
      <c r="AI355" s="1658"/>
      <c r="AJ355" s="1660"/>
      <c r="AK355" s="1660"/>
    </row>
    <row r="356" spans="1:37" ht="39.950000000000003" customHeight="1" x14ac:dyDescent="0.2">
      <c r="A356" s="5920"/>
      <c r="B356" s="5920"/>
      <c r="C356" s="1658"/>
      <c r="D356" s="1658"/>
      <c r="E356" s="1658"/>
      <c r="F356" s="1658"/>
      <c r="G356" s="1658"/>
      <c r="H356" s="1928"/>
      <c r="I356" s="1928"/>
      <c r="J356" s="1658"/>
      <c r="K356" s="1658"/>
      <c r="L356" s="1658"/>
      <c r="M356" s="1658"/>
      <c r="N356" s="1658"/>
      <c r="O356" s="1928"/>
      <c r="P356" s="1928"/>
      <c r="Q356" s="1658"/>
      <c r="R356" s="1658"/>
      <c r="S356" s="1658"/>
      <c r="T356" s="1658"/>
      <c r="U356" s="1658"/>
      <c r="V356" s="1928"/>
      <c r="W356" s="1928"/>
      <c r="X356" s="1658"/>
      <c r="Y356" s="1658"/>
      <c r="Z356" s="1658"/>
      <c r="AA356" s="1658"/>
      <c r="AB356" s="1658"/>
      <c r="AC356" s="1928"/>
      <c r="AD356" s="1928"/>
      <c r="AE356" s="1658"/>
      <c r="AF356" s="1658"/>
      <c r="AG356" s="1658"/>
      <c r="AH356" s="1658"/>
      <c r="AI356" s="1658"/>
      <c r="AJ356" s="1660"/>
      <c r="AK356" s="1660"/>
    </row>
    <row r="357" spans="1:37" ht="39.950000000000003" customHeight="1" x14ac:dyDescent="0.2">
      <c r="A357" s="5924"/>
      <c r="B357" s="5924"/>
      <c r="C357" s="1665"/>
      <c r="D357" s="1665"/>
      <c r="E357" s="1665"/>
      <c r="F357" s="1665"/>
      <c r="G357" s="1665"/>
      <c r="H357" s="1928"/>
      <c r="I357" s="1928"/>
      <c r="J357" s="1659"/>
      <c r="K357" s="1659"/>
      <c r="L357" s="1659"/>
      <c r="M357" s="1659"/>
      <c r="N357" s="1659"/>
      <c r="O357" s="1928"/>
      <c r="P357" s="1928"/>
      <c r="Q357" s="1929"/>
      <c r="R357" s="1691"/>
      <c r="S357" s="1691"/>
      <c r="T357" s="1691"/>
      <c r="U357" s="1691"/>
      <c r="V357" s="1928"/>
      <c r="W357" s="1928"/>
      <c r="X357" s="1929"/>
      <c r="Y357" s="1691"/>
      <c r="Z357" s="1691"/>
      <c r="AA357" s="1691"/>
      <c r="AB357" s="1691"/>
      <c r="AC357" s="1928"/>
      <c r="AD357" s="1928"/>
      <c r="AE357" s="1689"/>
      <c r="AF357" s="1689"/>
      <c r="AG357" s="1684"/>
      <c r="AH357" s="1684"/>
      <c r="AJ357" s="1660"/>
      <c r="AK357" s="1660"/>
    </row>
    <row r="358" spans="1:37" ht="39.950000000000003" customHeight="1" x14ac:dyDescent="0.2">
      <c r="A358" s="5923"/>
      <c r="B358" s="5923"/>
      <c r="C358" s="1658"/>
      <c r="D358" s="1658"/>
      <c r="E358" s="1658"/>
      <c r="F358" s="1658"/>
      <c r="G358" s="1658"/>
      <c r="H358" s="1928"/>
      <c r="I358" s="1928"/>
      <c r="J358" s="1658"/>
      <c r="K358" s="1658"/>
      <c r="L358" s="1658"/>
      <c r="M358" s="1658"/>
      <c r="N358" s="1658"/>
      <c r="O358" s="1928"/>
      <c r="P358" s="1928"/>
      <c r="Q358" s="1658"/>
      <c r="R358" s="1658"/>
      <c r="S358" s="1658"/>
      <c r="T358" s="1658"/>
      <c r="U358" s="1658"/>
      <c r="V358" s="1928"/>
      <c r="W358" s="1928"/>
      <c r="X358" s="1658"/>
      <c r="Y358" s="1658"/>
      <c r="Z358" s="1658"/>
      <c r="AA358" s="1658"/>
      <c r="AB358" s="1658"/>
      <c r="AC358" s="1928"/>
      <c r="AD358" s="1928"/>
      <c r="AE358" s="1658"/>
      <c r="AF358" s="1658"/>
      <c r="AG358" s="1658"/>
      <c r="AH358" s="1658"/>
      <c r="AI358" s="1658"/>
      <c r="AJ358" s="1660"/>
      <c r="AK358" s="1660"/>
    </row>
    <row r="359" spans="1:37" ht="39.950000000000003" customHeight="1" x14ac:dyDescent="0.2">
      <c r="A359" s="5920"/>
      <c r="B359" s="5920"/>
      <c r="C359" s="1658"/>
      <c r="D359" s="1658"/>
      <c r="E359" s="1658"/>
      <c r="F359" s="1658"/>
      <c r="G359" s="1658"/>
      <c r="H359" s="1928"/>
      <c r="I359" s="1928"/>
      <c r="J359" s="1658"/>
      <c r="K359" s="1658"/>
      <c r="L359" s="1935"/>
      <c r="M359" s="1935"/>
      <c r="N359" s="1935"/>
      <c r="O359" s="1928"/>
      <c r="P359" s="1928"/>
      <c r="Q359" s="1935"/>
      <c r="R359" s="1935"/>
      <c r="S359" s="1935"/>
      <c r="T359" s="1935"/>
      <c r="U359" s="1935"/>
      <c r="V359" s="1928"/>
      <c r="W359" s="1928"/>
      <c r="X359" s="1935"/>
      <c r="Y359" s="1935"/>
      <c r="Z359" s="1935"/>
      <c r="AA359" s="1935"/>
      <c r="AB359" s="1935"/>
      <c r="AC359" s="1928"/>
      <c r="AD359" s="1928"/>
      <c r="AE359" s="1935"/>
      <c r="AF359" s="1935"/>
      <c r="AG359" s="1935"/>
      <c r="AH359" s="1935"/>
      <c r="AI359" s="1935"/>
      <c r="AJ359" s="1660"/>
      <c r="AK359" s="1660"/>
    </row>
    <row r="360" spans="1:37" ht="39.950000000000003" customHeight="1" x14ac:dyDescent="0.2">
      <c r="A360" s="5923"/>
      <c r="B360" s="5923"/>
      <c r="C360" s="1927"/>
      <c r="D360" s="1927"/>
      <c r="E360" s="1927"/>
      <c r="F360" s="1927"/>
      <c r="G360" s="1927"/>
      <c r="H360" s="1928"/>
      <c r="I360" s="1928"/>
      <c r="J360" s="1927"/>
      <c r="K360" s="1927"/>
      <c r="L360" s="1705"/>
      <c r="M360" s="1705"/>
      <c r="N360" s="1705"/>
      <c r="O360" s="1928"/>
      <c r="P360" s="1928"/>
      <c r="Q360" s="1705"/>
      <c r="R360" s="1705"/>
      <c r="S360" s="1927"/>
      <c r="T360" s="1927"/>
      <c r="U360" s="1927"/>
      <c r="V360" s="1928"/>
      <c r="W360" s="1928"/>
      <c r="X360" s="1927"/>
      <c r="Y360" s="1927"/>
      <c r="Z360" s="1927"/>
      <c r="AA360" s="1927"/>
      <c r="AB360" s="1927"/>
      <c r="AC360" s="1928"/>
      <c r="AD360" s="1928"/>
      <c r="AE360" s="1927"/>
      <c r="AF360" s="1927"/>
      <c r="AG360" s="1927"/>
      <c r="AH360" s="1927"/>
      <c r="AI360" s="1927"/>
      <c r="AJ360" s="1660"/>
      <c r="AK360" s="1660"/>
    </row>
    <row r="361" spans="1:37" ht="39.950000000000003" customHeight="1" x14ac:dyDescent="0.2">
      <c r="A361" s="5922"/>
      <c r="B361" s="5922"/>
      <c r="C361" s="1936"/>
      <c r="D361" s="1936"/>
      <c r="F361" s="1936"/>
      <c r="G361" s="1936"/>
      <c r="H361" s="1928"/>
      <c r="I361" s="1928"/>
      <c r="J361" s="1936"/>
      <c r="K361" s="1936"/>
      <c r="L361" s="1936"/>
      <c r="M361" s="1936"/>
      <c r="N361" s="1936"/>
      <c r="O361" s="1928"/>
      <c r="P361" s="1928"/>
      <c r="Q361" s="1936"/>
      <c r="R361" s="1936"/>
      <c r="S361" s="1936"/>
      <c r="T361" s="1936"/>
      <c r="U361" s="1939"/>
      <c r="V361" s="1928"/>
      <c r="W361" s="1928"/>
      <c r="X361" s="1690"/>
      <c r="Y361" s="1690"/>
      <c r="Z361" s="1690"/>
      <c r="AA361" s="1690"/>
      <c r="AB361" s="1690"/>
      <c r="AC361" s="1928"/>
      <c r="AD361" s="1928"/>
      <c r="AE361" s="1690"/>
      <c r="AF361" s="1690"/>
      <c r="AG361" s="1690"/>
      <c r="AH361" s="1690"/>
      <c r="AI361" s="1690"/>
      <c r="AJ361" s="1660"/>
      <c r="AK361" s="1660"/>
    </row>
    <row r="362" spans="1:37" ht="39.950000000000003" customHeight="1" x14ac:dyDescent="0.2">
      <c r="A362" s="5920"/>
      <c r="B362" s="5920"/>
      <c r="C362" s="1681"/>
      <c r="D362" s="1681"/>
      <c r="E362" s="1685"/>
      <c r="F362" s="1681"/>
      <c r="G362" s="1681"/>
      <c r="H362" s="1928"/>
      <c r="I362" s="1928"/>
      <c r="J362" s="1681"/>
      <c r="K362" s="1681"/>
      <c r="L362" s="1681"/>
      <c r="M362" s="1681"/>
      <c r="N362" s="1681"/>
      <c r="O362" s="1928"/>
      <c r="P362" s="1928"/>
      <c r="Q362" s="1681"/>
      <c r="R362" s="1681"/>
      <c r="S362" s="1681"/>
      <c r="T362" s="1681"/>
      <c r="U362" s="1681"/>
      <c r="V362" s="1928"/>
      <c r="W362" s="1928"/>
      <c r="X362" s="1929"/>
      <c r="Y362" s="1681"/>
      <c r="Z362" s="1681"/>
      <c r="AA362" s="1681"/>
      <c r="AB362" s="1681"/>
      <c r="AC362" s="1928"/>
      <c r="AD362" s="1928"/>
      <c r="AE362" s="1683"/>
      <c r="AF362" s="1683"/>
      <c r="AG362" s="1684"/>
      <c r="AH362" s="1684"/>
      <c r="AI362" s="1683"/>
      <c r="AJ362" s="1660"/>
      <c r="AK362" s="1660"/>
    </row>
    <row r="363" spans="1:37" ht="39.950000000000003" customHeight="1" x14ac:dyDescent="0.2">
      <c r="E363" s="1659"/>
      <c r="F363" s="1659"/>
      <c r="G363" s="1659"/>
      <c r="H363" s="1937"/>
      <c r="I363" s="1937"/>
      <c r="J363" s="1937"/>
      <c r="K363" s="1697"/>
      <c r="L363" s="1697"/>
      <c r="M363" s="1697"/>
      <c r="N363" s="1697"/>
      <c r="Q363" s="1659"/>
      <c r="R363" s="1659"/>
      <c r="S363" s="1659"/>
      <c r="T363" s="1715"/>
      <c r="X363" s="1694"/>
      <c r="Y363" s="1694"/>
      <c r="Z363" s="1694"/>
    </row>
    <row r="364" spans="1:37" ht="39.950000000000003" customHeight="1" x14ac:dyDescent="0.2">
      <c r="L364" s="1697"/>
      <c r="M364" s="1697"/>
      <c r="N364" s="1697"/>
      <c r="R364" s="1716"/>
      <c r="S364" s="1716"/>
      <c r="T364" s="1716"/>
    </row>
    <row r="365" spans="1:37" ht="39.950000000000003" customHeight="1" x14ac:dyDescent="0.2">
      <c r="J365" s="1659"/>
      <c r="K365" s="1659"/>
      <c r="L365" s="1659"/>
      <c r="T365" s="1715"/>
      <c r="U365" s="1715"/>
      <c r="X365" s="1715"/>
      <c r="Y365" s="1715"/>
      <c r="AB365" s="1657"/>
      <c r="AE365" s="1657"/>
    </row>
    <row r="366" spans="1:37" ht="39.950000000000003" customHeight="1" x14ac:dyDescent="0.2">
      <c r="C366" s="1716"/>
      <c r="D366" s="1716"/>
      <c r="F366" s="1689"/>
      <c r="G366" s="1689"/>
      <c r="S366" s="1715"/>
      <c r="T366" s="1715"/>
      <c r="U366" s="1715"/>
      <c r="V366" s="1715"/>
      <c r="W366" s="1715"/>
      <c r="Y366" s="1716"/>
      <c r="Z366" s="1716"/>
      <c r="AA366" s="1716"/>
      <c r="AB366" s="1716"/>
    </row>
    <row r="367" spans="1:37" ht="39.950000000000003" customHeight="1" x14ac:dyDescent="0.2">
      <c r="S367" s="1697"/>
      <c r="T367" s="1697"/>
      <c r="U367" s="1697"/>
      <c r="V367" s="1697"/>
      <c r="W367" s="1697"/>
    </row>
    <row r="368" spans="1:37" ht="39.950000000000003" customHeight="1" x14ac:dyDescent="0.2">
      <c r="A368" s="16"/>
      <c r="B368" s="1715"/>
      <c r="C368" s="1659"/>
      <c r="D368" s="1659"/>
      <c r="E368" s="1659"/>
      <c r="F368" s="1716"/>
      <c r="G368" s="1716"/>
      <c r="H368" s="1716"/>
      <c r="I368" s="1659"/>
      <c r="J368" s="1659"/>
      <c r="K368" s="1659"/>
      <c r="L368" s="1694"/>
      <c r="M368" s="1694"/>
      <c r="N368" s="1694"/>
      <c r="O368" s="1694"/>
      <c r="P368" s="1694"/>
      <c r="Q368" s="1694"/>
      <c r="R368" s="1659"/>
      <c r="S368" s="1659"/>
      <c r="T368" s="1659"/>
      <c r="U368" s="1659"/>
      <c r="V368" s="1659"/>
    </row>
    <row r="369" spans="1:37" ht="39.950000000000003" customHeight="1" x14ac:dyDescent="0.2"/>
    <row r="370" spans="1:37" ht="39.950000000000003" customHeight="1" x14ac:dyDescent="0.2"/>
    <row r="371" spans="1:37" ht="39.950000000000003" customHeight="1" x14ac:dyDescent="0.2">
      <c r="A371" s="5876"/>
      <c r="B371" s="5876"/>
      <c r="C371" s="1661"/>
      <c r="D371" s="1661"/>
      <c r="E371" s="1661"/>
      <c r="F371" s="1661"/>
      <c r="G371" s="1661"/>
      <c r="H371" s="1661"/>
      <c r="I371" s="1661"/>
      <c r="J371" s="1661"/>
      <c r="K371" s="1661"/>
      <c r="L371" s="1661"/>
      <c r="M371" s="1661"/>
      <c r="N371" s="1661"/>
      <c r="O371" s="1661"/>
      <c r="P371" s="1661"/>
      <c r="Q371" s="1661"/>
      <c r="R371" s="1661"/>
      <c r="S371" s="1661"/>
      <c r="T371" s="1661"/>
      <c r="U371" s="1661"/>
      <c r="V371" s="1661"/>
      <c r="W371" s="1661"/>
      <c r="X371" s="1661"/>
      <c r="Y371" s="1661"/>
      <c r="Z371" s="1661"/>
      <c r="AA371" s="1661"/>
      <c r="AB371" s="1661"/>
      <c r="AC371" s="1661"/>
      <c r="AD371" s="1661"/>
      <c r="AE371" s="1661"/>
      <c r="AF371" s="1661"/>
      <c r="AG371" s="1661"/>
      <c r="AH371" s="1661"/>
      <c r="AI371" s="1661"/>
      <c r="AJ371" s="1661"/>
      <c r="AK371" s="1661"/>
    </row>
    <row r="372" spans="1:37" ht="39.950000000000003" customHeight="1" x14ac:dyDescent="0.2">
      <c r="A372" s="5925"/>
      <c r="B372" s="5925"/>
      <c r="C372" s="1708"/>
      <c r="D372" s="1708"/>
      <c r="E372" s="1708"/>
      <c r="F372" s="1708"/>
      <c r="G372" s="1708"/>
      <c r="H372" s="1708"/>
      <c r="I372" s="1708"/>
      <c r="J372" s="1708"/>
      <c r="K372" s="1708"/>
      <c r="L372" s="1708"/>
      <c r="M372" s="1708"/>
      <c r="N372" s="1708"/>
      <c r="O372" s="1708"/>
      <c r="P372" s="1708"/>
      <c r="Q372" s="1708"/>
      <c r="R372" s="1708"/>
      <c r="S372" s="1708"/>
      <c r="T372" s="1708"/>
      <c r="U372" s="1708"/>
      <c r="V372" s="1708"/>
      <c r="W372" s="1708"/>
      <c r="X372" s="1708"/>
      <c r="Y372" s="1708"/>
      <c r="Z372" s="1708"/>
      <c r="AA372" s="1708"/>
      <c r="AB372" s="1708"/>
      <c r="AC372" s="1708"/>
      <c r="AD372" s="1708"/>
      <c r="AE372" s="1708"/>
      <c r="AF372" s="1708"/>
      <c r="AG372" s="1708"/>
      <c r="AH372" s="1708"/>
      <c r="AI372" s="1708"/>
      <c r="AJ372" s="1708"/>
      <c r="AK372" s="1708"/>
    </row>
    <row r="373" spans="1:37" ht="39.950000000000003" customHeight="1" x14ac:dyDescent="0.2">
      <c r="A373" s="5923"/>
      <c r="B373" s="5923"/>
      <c r="C373" s="846"/>
      <c r="D373" s="1716"/>
      <c r="E373" s="1716"/>
      <c r="F373" s="1716"/>
      <c r="G373" s="1716"/>
      <c r="H373" s="1928"/>
      <c r="I373" s="1928"/>
      <c r="J373" s="1709"/>
      <c r="K373" s="1709"/>
      <c r="L373" s="1709"/>
      <c r="M373" s="1709"/>
      <c r="N373" s="1709"/>
      <c r="O373" s="1928"/>
      <c r="P373" s="1928"/>
      <c r="Q373" s="1667"/>
      <c r="R373" s="1659"/>
      <c r="S373" s="1659"/>
      <c r="T373" s="1659"/>
      <c r="U373" s="1659"/>
      <c r="V373" s="1928"/>
      <c r="W373" s="1928"/>
      <c r="X373" s="1716"/>
      <c r="Y373" s="1716"/>
      <c r="Z373" s="1716"/>
      <c r="AA373" s="1657"/>
      <c r="AB373" s="1657"/>
      <c r="AC373" s="1928"/>
      <c r="AD373" s="1928"/>
      <c r="AE373" s="1658"/>
      <c r="AF373" s="1930"/>
      <c r="AG373" s="1658"/>
      <c r="AH373" s="1658"/>
      <c r="AI373" s="1930"/>
      <c r="AJ373" s="1660"/>
      <c r="AK373" s="1660"/>
    </row>
    <row r="374" spans="1:37" ht="39.950000000000003" customHeight="1" x14ac:dyDescent="0.2">
      <c r="A374" s="5923"/>
      <c r="B374" s="5923"/>
      <c r="C374" s="1681"/>
      <c r="D374" s="1681"/>
      <c r="E374" s="1685"/>
      <c r="F374" s="1695"/>
      <c r="G374" s="1695"/>
      <c r="H374" s="1928"/>
      <c r="I374" s="1928"/>
      <c r="J374" s="1681"/>
      <c r="K374" s="1681"/>
      <c r="L374" s="1685"/>
      <c r="M374" s="1695"/>
      <c r="N374" s="1695"/>
      <c r="O374" s="1928"/>
      <c r="P374" s="1928"/>
      <c r="Q374" s="1716"/>
      <c r="R374" s="1716"/>
      <c r="S374" s="1716"/>
      <c r="T374" s="1716"/>
      <c r="U374" s="1716"/>
      <c r="V374" s="1928"/>
      <c r="W374" s="1928"/>
      <c r="X374" s="1658"/>
      <c r="Y374" s="1658"/>
      <c r="Z374" s="1667"/>
      <c r="AA374" s="1667"/>
      <c r="AB374" s="1667"/>
      <c r="AC374" s="1928"/>
      <c r="AD374" s="1928"/>
      <c r="AE374" s="1705"/>
      <c r="AF374" s="1705"/>
      <c r="AG374" s="1705"/>
      <c r="AH374" s="1705"/>
      <c r="AI374" s="1695"/>
      <c r="AJ374" s="1660"/>
      <c r="AK374" s="1660"/>
    </row>
    <row r="375" spans="1:37" ht="39.950000000000003" customHeight="1" x14ac:dyDescent="0.2">
      <c r="A375" s="5923"/>
      <c r="B375" s="5923"/>
      <c r="C375" s="1695"/>
      <c r="D375" s="1695"/>
      <c r="E375" s="1695"/>
      <c r="F375" s="1695"/>
      <c r="G375" s="1695"/>
      <c r="H375" s="1928"/>
      <c r="I375" s="1928"/>
      <c r="J375" s="1681"/>
      <c r="K375" s="1681"/>
      <c r="L375" s="1940"/>
      <c r="M375" s="1940"/>
      <c r="N375" s="1695"/>
      <c r="O375" s="1928"/>
      <c r="P375" s="1928"/>
      <c r="Q375" s="1701"/>
      <c r="R375" s="1657"/>
      <c r="S375" s="1657"/>
      <c r="T375" s="1657"/>
      <c r="U375" s="1657"/>
      <c r="V375" s="1928"/>
      <c r="W375" s="1928"/>
      <c r="X375" s="1709"/>
      <c r="Y375" s="1658"/>
      <c r="Z375" s="1658"/>
      <c r="AA375" s="1658"/>
      <c r="AB375" s="1658"/>
      <c r="AC375" s="1928"/>
      <c r="AD375" s="1928"/>
      <c r="AE375" s="1707"/>
      <c r="AF375" s="1707"/>
      <c r="AG375" s="1707"/>
      <c r="AH375" s="1707"/>
      <c r="AI375" s="1695"/>
      <c r="AJ375" s="1660"/>
      <c r="AK375" s="1660"/>
    </row>
    <row r="376" spans="1:37" ht="39.950000000000003" customHeight="1" x14ac:dyDescent="0.2">
      <c r="A376" s="5923"/>
      <c r="B376" s="5923"/>
      <c r="C376" s="1681"/>
      <c r="D376" s="1681"/>
      <c r="E376" s="1685"/>
      <c r="F376" s="1685"/>
      <c r="G376" s="1685"/>
      <c r="H376" s="1928"/>
      <c r="I376" s="1928"/>
      <c r="J376" s="1705"/>
      <c r="K376" s="1705"/>
      <c r="L376" s="1705"/>
      <c r="M376" s="1705"/>
      <c r="N376" s="1715"/>
      <c r="O376" s="1928"/>
      <c r="P376" s="1928"/>
      <c r="Q376" s="1658"/>
      <c r="R376" s="1658"/>
      <c r="S376" s="1658"/>
      <c r="T376" s="1658"/>
      <c r="U376" s="1658"/>
      <c r="V376" s="1928"/>
      <c r="W376" s="1928"/>
      <c r="X376" s="1658"/>
      <c r="Y376" s="1658"/>
      <c r="Z376" s="1658"/>
      <c r="AA376" s="1658"/>
      <c r="AB376" s="1658"/>
      <c r="AC376" s="1928"/>
      <c r="AD376" s="1928"/>
      <c r="AE376" s="1658"/>
      <c r="AF376" s="1658"/>
      <c r="AG376" s="1658"/>
      <c r="AH376" s="1658"/>
      <c r="AI376" s="1658"/>
      <c r="AJ376" s="1660"/>
      <c r="AK376" s="1660"/>
    </row>
    <row r="377" spans="1:37" ht="39.950000000000003" customHeight="1" x14ac:dyDescent="0.2">
      <c r="A377" s="5923"/>
      <c r="B377" s="5923"/>
      <c r="C377" s="1659"/>
      <c r="D377" s="1659"/>
      <c r="E377" s="1659"/>
      <c r="F377" s="1705"/>
      <c r="G377" s="1705"/>
      <c r="H377" s="1928"/>
      <c r="I377" s="1928"/>
      <c r="J377" s="1705"/>
      <c r="K377" s="1705"/>
      <c r="L377" s="1664"/>
      <c r="M377" s="1664"/>
      <c r="N377" s="1664"/>
      <c r="O377" s="1928"/>
      <c r="P377" s="1928"/>
      <c r="Q377" s="1664"/>
      <c r="R377" s="1664"/>
      <c r="S377" s="1664"/>
      <c r="T377" s="1664"/>
      <c r="U377" s="1664"/>
      <c r="V377" s="1928"/>
      <c r="W377" s="1928"/>
      <c r="X377" s="1664"/>
      <c r="Y377" s="1664"/>
      <c r="Z377" s="1664"/>
      <c r="AA377" s="1664"/>
      <c r="AB377" s="1664"/>
      <c r="AC377" s="1928"/>
      <c r="AD377" s="1928"/>
      <c r="AE377" s="1664"/>
      <c r="AF377" s="1664"/>
      <c r="AG377" s="1664"/>
      <c r="AH377" s="1664"/>
      <c r="AI377" s="1664"/>
      <c r="AJ377" s="1660"/>
      <c r="AK377" s="1660"/>
    </row>
    <row r="378" spans="1:37" ht="39.950000000000003" customHeight="1" x14ac:dyDescent="0.2">
      <c r="A378" s="5923"/>
      <c r="B378" s="5923"/>
      <c r="C378" s="1658"/>
      <c r="D378" s="1658"/>
      <c r="E378" s="1658"/>
      <c r="F378" s="1705"/>
      <c r="G378" s="1705"/>
      <c r="H378" s="1928"/>
      <c r="I378" s="1928"/>
      <c r="J378" s="1705"/>
      <c r="K378" s="1705"/>
      <c r="L378" s="1705"/>
      <c r="M378" s="1705"/>
      <c r="N378" s="1705"/>
      <c r="O378" s="1928"/>
      <c r="P378" s="1928"/>
      <c r="Q378" s="1658"/>
      <c r="R378" s="1658"/>
      <c r="S378" s="1658"/>
      <c r="T378" s="1658"/>
      <c r="U378" s="1658"/>
      <c r="V378" s="1928"/>
      <c r="W378" s="1928"/>
      <c r="X378" s="1658"/>
      <c r="Y378" s="1658"/>
      <c r="Z378" s="1658"/>
      <c r="AA378" s="1658"/>
      <c r="AB378" s="1658"/>
      <c r="AC378" s="1928"/>
      <c r="AD378" s="1928"/>
      <c r="AE378" s="1658"/>
      <c r="AF378" s="1658"/>
      <c r="AG378" s="1658"/>
      <c r="AH378" s="1658"/>
      <c r="AI378" s="1658"/>
      <c r="AJ378" s="1660"/>
      <c r="AK378" s="1660"/>
    </row>
    <row r="379" spans="1:37" ht="39.950000000000003" customHeight="1" x14ac:dyDescent="0.2">
      <c r="A379" s="5923"/>
      <c r="B379" s="5923"/>
      <c r="C379" s="1658"/>
      <c r="D379" s="1658"/>
      <c r="E379" s="1658"/>
      <c r="F379" s="1658"/>
      <c r="G379" s="1658"/>
      <c r="H379" s="1928"/>
      <c r="I379" s="1928"/>
      <c r="J379" s="1658"/>
      <c r="K379" s="1658"/>
      <c r="L379" s="1658"/>
      <c r="M379" s="1658"/>
      <c r="N379" s="1658"/>
      <c r="O379" s="1928"/>
      <c r="P379" s="1928"/>
      <c r="Q379" s="1658"/>
      <c r="R379" s="1658"/>
      <c r="S379" s="1658"/>
      <c r="T379" s="1658"/>
      <c r="U379" s="1658"/>
      <c r="V379" s="1928"/>
      <c r="W379" s="1928"/>
      <c r="X379" s="1665"/>
      <c r="Y379" s="1665"/>
      <c r="Z379" s="1665"/>
      <c r="AA379" s="1665"/>
      <c r="AB379" s="1665"/>
      <c r="AC379" s="1928"/>
      <c r="AD379" s="1928"/>
      <c r="AE379" s="1665"/>
      <c r="AF379" s="1665"/>
      <c r="AG379" s="1665"/>
      <c r="AH379" s="1665"/>
      <c r="AI379" s="1665"/>
      <c r="AJ379" s="1660"/>
      <c r="AK379" s="1660"/>
    </row>
    <row r="380" spans="1:37" ht="39.950000000000003" customHeight="1" x14ac:dyDescent="0.2">
      <c r="A380" s="5923"/>
      <c r="B380" s="5923"/>
      <c r="C380" s="1658"/>
      <c r="D380" s="1658"/>
      <c r="E380" s="1658"/>
      <c r="F380" s="1658"/>
      <c r="G380" s="1658"/>
      <c r="H380" s="1928"/>
      <c r="I380" s="1928"/>
      <c r="J380" s="1658"/>
      <c r="K380" s="1658"/>
      <c r="L380" s="1658"/>
      <c r="M380" s="1658"/>
      <c r="N380" s="1658"/>
      <c r="O380" s="1928"/>
      <c r="P380" s="1928"/>
      <c r="Q380" s="1658"/>
      <c r="R380" s="1658"/>
      <c r="S380" s="1658"/>
      <c r="T380" s="1658"/>
      <c r="U380" s="1658"/>
      <c r="V380" s="1928"/>
      <c r="W380" s="1928"/>
      <c r="X380" s="1658"/>
      <c r="Y380" s="1658"/>
      <c r="Z380" s="1658"/>
      <c r="AA380" s="1658"/>
      <c r="AB380" s="1658"/>
      <c r="AC380" s="1928"/>
      <c r="AD380" s="1928"/>
      <c r="AE380" s="1658"/>
      <c r="AF380" s="1658"/>
      <c r="AG380" s="1658"/>
      <c r="AH380" s="1658"/>
      <c r="AI380" s="1658"/>
      <c r="AJ380" s="1660"/>
      <c r="AK380" s="1660"/>
    </row>
    <row r="381" spans="1:37" ht="39.950000000000003" customHeight="1" x14ac:dyDescent="0.2">
      <c r="A381" s="5920"/>
      <c r="B381" s="5920"/>
      <c r="C381" s="1658"/>
      <c r="D381" s="1658"/>
      <c r="E381" s="1658"/>
      <c r="F381" s="1705"/>
      <c r="G381" s="1705"/>
      <c r="H381" s="1928"/>
      <c r="I381" s="1928"/>
      <c r="J381" s="1705"/>
      <c r="K381" s="1705"/>
      <c r="L381" s="1705"/>
      <c r="M381" s="1705"/>
      <c r="N381" s="1705"/>
      <c r="O381" s="1928"/>
      <c r="P381" s="1928"/>
      <c r="Q381" s="1658"/>
      <c r="R381" s="1658"/>
      <c r="S381" s="1658"/>
      <c r="T381" s="1658"/>
      <c r="U381" s="1658"/>
      <c r="V381" s="1928"/>
      <c r="W381" s="1928"/>
      <c r="X381" s="1658"/>
      <c r="Y381" s="1658"/>
      <c r="Z381" s="1658"/>
      <c r="AA381" s="1658"/>
      <c r="AB381" s="1658"/>
      <c r="AC381" s="1928"/>
      <c r="AD381" s="1928"/>
      <c r="AE381" s="1658"/>
      <c r="AF381" s="1658"/>
      <c r="AG381" s="1658"/>
      <c r="AH381" s="1659"/>
      <c r="AI381" s="1659"/>
      <c r="AJ381" s="1660"/>
      <c r="AK381" s="1660"/>
    </row>
    <row r="382" spans="1:37" ht="39.950000000000003" customHeight="1" x14ac:dyDescent="0.2">
      <c r="A382" s="5924"/>
      <c r="B382" s="5924"/>
      <c r="C382" s="1681"/>
      <c r="D382" s="1681"/>
      <c r="E382" s="1685"/>
      <c r="F382" s="1695"/>
      <c r="G382" s="1695"/>
      <c r="H382" s="1928"/>
      <c r="I382" s="1928"/>
      <c r="J382" s="1681"/>
      <c r="K382" s="1681"/>
      <c r="L382" s="1685"/>
      <c r="M382" s="1695"/>
      <c r="N382" s="1695"/>
      <c r="O382" s="1928"/>
      <c r="P382" s="1928"/>
      <c r="Q382" s="1681"/>
      <c r="R382" s="1681"/>
      <c r="S382" s="1685"/>
      <c r="T382" s="1695"/>
      <c r="U382" s="1695"/>
      <c r="V382" s="1928"/>
      <c r="W382" s="1928"/>
      <c r="X382" s="1681"/>
      <c r="Y382" s="1681"/>
      <c r="Z382" s="1685"/>
      <c r="AA382" s="1695"/>
      <c r="AB382" s="1695"/>
      <c r="AC382" s="1928"/>
      <c r="AD382" s="1928"/>
      <c r="AE382" s="1681"/>
      <c r="AF382" s="1681"/>
      <c r="AG382" s="1685"/>
      <c r="AH382" s="1695"/>
      <c r="AI382" s="1695"/>
      <c r="AJ382" s="1660"/>
      <c r="AK382" s="1660"/>
    </row>
    <row r="383" spans="1:37" ht="39.950000000000003" customHeight="1" x14ac:dyDescent="0.2">
      <c r="A383" s="5923"/>
      <c r="B383" s="5923"/>
      <c r="C383" s="1658"/>
      <c r="D383" s="1658"/>
      <c r="E383" s="1658"/>
      <c r="F383" s="1658"/>
      <c r="G383" s="1658"/>
      <c r="H383" s="1928"/>
      <c r="I383" s="1928"/>
      <c r="J383" s="1658"/>
      <c r="K383" s="1658"/>
      <c r="L383" s="1658"/>
      <c r="M383" s="1658"/>
      <c r="N383" s="1658"/>
      <c r="O383" s="1928"/>
      <c r="P383" s="1928"/>
      <c r="Q383" s="1658"/>
      <c r="R383" s="1658"/>
      <c r="S383" s="1658"/>
      <c r="T383" s="1658"/>
      <c r="U383" s="1658"/>
      <c r="V383" s="1928"/>
      <c r="W383" s="1928"/>
      <c r="X383" s="1701"/>
      <c r="Y383" s="1701"/>
      <c r="Z383" s="1701"/>
      <c r="AA383" s="1701"/>
      <c r="AB383" s="1701"/>
      <c r="AC383" s="1928"/>
      <c r="AD383" s="1928"/>
      <c r="AE383" s="1701"/>
      <c r="AF383" s="1701"/>
      <c r="AG383" s="1701"/>
      <c r="AH383" s="1701"/>
      <c r="AI383" s="1701"/>
      <c r="AJ383" s="1660"/>
      <c r="AK383" s="1660"/>
    </row>
    <row r="384" spans="1:37" ht="39.950000000000003" customHeight="1" x14ac:dyDescent="0.2">
      <c r="A384" s="5920"/>
      <c r="B384" s="5920"/>
      <c r="C384" s="1935"/>
      <c r="D384" s="1935"/>
      <c r="E384" s="1935"/>
      <c r="F384" s="1705"/>
      <c r="G384" s="1705"/>
      <c r="H384" s="1928"/>
      <c r="I384" s="1928"/>
      <c r="J384" s="1658"/>
      <c r="K384" s="1658"/>
      <c r="L384" s="1658"/>
      <c r="M384" s="1658"/>
      <c r="N384" s="1658"/>
      <c r="O384" s="1928"/>
      <c r="P384" s="1928"/>
      <c r="Q384" s="1658"/>
      <c r="R384" s="1658"/>
      <c r="S384" s="1658"/>
      <c r="T384" s="1658"/>
      <c r="U384" s="1658"/>
      <c r="V384" s="1928"/>
      <c r="W384" s="1928"/>
      <c r="X384" s="1658"/>
      <c r="Y384" s="1658"/>
      <c r="Z384" s="1658"/>
      <c r="AA384" s="1658"/>
      <c r="AB384" s="1658"/>
      <c r="AC384" s="1928"/>
      <c r="AD384" s="1928"/>
      <c r="AE384" s="1658"/>
      <c r="AF384" s="1658"/>
      <c r="AG384" s="1658"/>
      <c r="AH384" s="1658"/>
      <c r="AI384" s="1658"/>
      <c r="AJ384" s="1660"/>
      <c r="AK384" s="1660"/>
    </row>
    <row r="385" spans="1:37" ht="39.950000000000003" customHeight="1" x14ac:dyDescent="0.2">
      <c r="A385" s="5923"/>
      <c r="B385" s="5923"/>
      <c r="C385" s="1927"/>
      <c r="D385" s="1927"/>
      <c r="E385" s="1927"/>
      <c r="F385" s="1927"/>
      <c r="G385" s="1927"/>
      <c r="H385" s="1928"/>
      <c r="I385" s="1928"/>
      <c r="J385" s="1927"/>
      <c r="K385" s="1927"/>
      <c r="L385" s="1927"/>
      <c r="M385" s="1927"/>
      <c r="N385" s="1927"/>
      <c r="O385" s="1928"/>
      <c r="P385" s="1928"/>
      <c r="Q385" s="1927"/>
      <c r="R385" s="1927"/>
      <c r="S385" s="1927"/>
      <c r="T385" s="1927"/>
      <c r="U385" s="1927"/>
      <c r="V385" s="1928"/>
      <c r="W385" s="1928"/>
      <c r="X385" s="1927"/>
      <c r="Y385" s="1927"/>
      <c r="Z385" s="1927"/>
      <c r="AA385" s="1927"/>
      <c r="AB385" s="1927"/>
      <c r="AC385" s="1928"/>
      <c r="AD385" s="1928"/>
      <c r="AE385" s="1927"/>
      <c r="AF385" s="1927"/>
      <c r="AG385" s="1927"/>
      <c r="AH385" s="1927"/>
      <c r="AI385" s="1927"/>
      <c r="AJ385" s="1660"/>
      <c r="AK385" s="1660"/>
    </row>
    <row r="386" spans="1:37" ht="39.950000000000003" customHeight="1" x14ac:dyDescent="0.2">
      <c r="A386" s="5922"/>
      <c r="B386" s="5922"/>
      <c r="C386" s="1690"/>
      <c r="D386" s="1690"/>
      <c r="E386" s="1690"/>
      <c r="F386" s="1690"/>
      <c r="G386" s="1690"/>
      <c r="H386" s="1928"/>
      <c r="I386" s="1928"/>
      <c r="J386" s="1690"/>
      <c r="K386" s="1690"/>
      <c r="L386" s="1690"/>
      <c r="M386" s="1690"/>
      <c r="N386" s="1690"/>
      <c r="O386" s="1928"/>
      <c r="P386" s="1928"/>
      <c r="Q386" s="1690"/>
      <c r="R386" s="1690"/>
      <c r="S386" s="1690"/>
      <c r="T386" s="1690"/>
      <c r="U386" s="1690"/>
      <c r="V386" s="1928"/>
      <c r="W386" s="1928"/>
      <c r="X386" s="1690"/>
      <c r="Y386" s="1690"/>
      <c r="Z386" s="1690"/>
      <c r="AA386" s="1690"/>
      <c r="AB386" s="1690"/>
      <c r="AC386" s="1928"/>
      <c r="AD386" s="1928"/>
      <c r="AE386" s="1706"/>
      <c r="AF386" s="1706"/>
      <c r="AG386" s="1706"/>
      <c r="AH386" s="1706"/>
      <c r="AI386" s="1706"/>
      <c r="AJ386" s="1660"/>
      <c r="AK386" s="1660"/>
    </row>
    <row r="387" spans="1:37" ht="39.950000000000003" customHeight="1" x14ac:dyDescent="0.2">
      <c r="A387" s="5920"/>
      <c r="B387" s="5920"/>
      <c r="C387" s="1681"/>
      <c r="D387" s="1681"/>
      <c r="E387" s="1685"/>
      <c r="F387" s="1681"/>
      <c r="G387" s="1681"/>
      <c r="H387" s="1928"/>
      <c r="I387" s="1928"/>
      <c r="J387" s="1681"/>
      <c r="K387" s="1681"/>
      <c r="L387" s="1685"/>
      <c r="M387" s="1681"/>
      <c r="N387" s="1681"/>
      <c r="O387" s="1928"/>
      <c r="P387" s="1928"/>
      <c r="Q387" s="1681"/>
      <c r="R387" s="1681"/>
      <c r="S387" s="1685"/>
      <c r="T387" s="1681"/>
      <c r="U387" s="1681"/>
      <c r="V387" s="1928"/>
      <c r="W387" s="1928"/>
      <c r="X387" s="1681"/>
      <c r="Y387" s="1681"/>
      <c r="Z387" s="1685"/>
      <c r="AA387" s="1681"/>
      <c r="AB387" s="1681"/>
      <c r="AC387" s="1928"/>
      <c r="AD387" s="1928"/>
      <c r="AE387" s="1681"/>
      <c r="AF387" s="1681"/>
      <c r="AG387" s="1685"/>
      <c r="AH387" s="1681"/>
      <c r="AI387" s="1681"/>
      <c r="AJ387" s="1660"/>
      <c r="AK387" s="1660"/>
    </row>
    <row r="388" spans="1:37" ht="39.950000000000003" customHeight="1" x14ac:dyDescent="0.2">
      <c r="C388" s="1659"/>
      <c r="D388" s="1659"/>
      <c r="E388" s="1659"/>
      <c r="F388" s="1937"/>
      <c r="G388" s="1937"/>
      <c r="H388" s="1937"/>
      <c r="I388" s="1937"/>
      <c r="J388" s="1937"/>
      <c r="K388" s="1697"/>
      <c r="L388" s="1697"/>
      <c r="N388" s="1657"/>
      <c r="O388" s="1657"/>
      <c r="P388" s="1657"/>
      <c r="Q388" s="1657"/>
      <c r="R388" s="1657"/>
      <c r="S388" s="1715"/>
      <c r="T388" s="1715"/>
      <c r="AE388" s="1659"/>
      <c r="AF388" s="1659"/>
      <c r="AG388" s="1659"/>
      <c r="AH388" s="1659"/>
    </row>
    <row r="389" spans="1:37" ht="39.950000000000003" customHeight="1" x14ac:dyDescent="0.2">
      <c r="G389" s="1659"/>
      <c r="J389" s="1659"/>
      <c r="K389" s="1659"/>
      <c r="L389" s="1659"/>
      <c r="M389" s="1697"/>
      <c r="N389" s="1697"/>
      <c r="R389" s="1709"/>
      <c r="S389" s="1709"/>
      <c r="T389" s="1709"/>
      <c r="U389" s="1709"/>
      <c r="Y389" s="1709"/>
      <c r="AI389" s="1659"/>
    </row>
    <row r="390" spans="1:37" ht="39.950000000000003" customHeight="1" x14ac:dyDescent="0.2">
      <c r="F390" s="1659"/>
      <c r="G390" s="1659"/>
      <c r="L390" s="1659"/>
      <c r="Q390" s="1659"/>
      <c r="S390" s="1657"/>
      <c r="T390" s="1657"/>
      <c r="U390" s="1709"/>
      <c r="X390" s="1709"/>
      <c r="Z390" s="1709"/>
      <c r="AA390" s="1709"/>
    </row>
    <row r="391" spans="1:37" ht="39.950000000000003" customHeight="1" x14ac:dyDescent="0.2">
      <c r="F391" s="1689"/>
      <c r="G391" s="1689"/>
      <c r="S391" s="1715"/>
      <c r="T391" s="1715"/>
      <c r="U391" s="1715"/>
      <c r="V391" s="1715"/>
      <c r="W391" s="1715"/>
      <c r="X391" s="1709"/>
      <c r="Y391" s="1715"/>
      <c r="AA391" s="1709"/>
      <c r="AB391" s="1709"/>
      <c r="AE391" s="1709"/>
    </row>
    <row r="392" spans="1:37" ht="39.950000000000003" customHeight="1" x14ac:dyDescent="0.2">
      <c r="J392" s="1697"/>
      <c r="K392" s="1697"/>
      <c r="L392" s="1697"/>
      <c r="M392" s="1697"/>
      <c r="N392" s="1697"/>
      <c r="S392" s="1697"/>
      <c r="T392" s="1697"/>
      <c r="U392" s="1697"/>
      <c r="V392" s="1697"/>
      <c r="W392" s="1697"/>
      <c r="X392" s="1697"/>
    </row>
    <row r="393" spans="1:37" ht="39.950000000000003" customHeight="1" x14ac:dyDescent="0.2">
      <c r="A393" s="16"/>
      <c r="B393" s="1715"/>
      <c r="O393" s="1664"/>
      <c r="P393" s="1664"/>
      <c r="Q393" s="1664"/>
      <c r="R393" s="1664"/>
      <c r="S393" s="1664"/>
      <c r="T393" s="1659"/>
      <c r="U393" s="1659"/>
      <c r="V393" s="1659"/>
      <c r="W393" s="1657"/>
      <c r="X393" s="1657"/>
      <c r="Y393" s="1659"/>
      <c r="Z393" s="1659"/>
      <c r="AA393" s="1659"/>
      <c r="AB393" s="1716"/>
      <c r="AC393" s="1716"/>
      <c r="AD393" s="1716"/>
    </row>
    <row r="394" spans="1:37" ht="39.950000000000003" customHeight="1" x14ac:dyDescent="0.2"/>
    <row r="395" spans="1:37" ht="39.950000000000003" customHeight="1" x14ac:dyDescent="0.2"/>
    <row r="396" spans="1:37" ht="39.950000000000003" customHeight="1" x14ac:dyDescent="0.2">
      <c r="A396" s="5876"/>
      <c r="B396" s="5876"/>
      <c r="C396" s="1661"/>
      <c r="D396" s="1661"/>
      <c r="E396" s="1661"/>
      <c r="F396" s="1661"/>
      <c r="G396" s="1661"/>
      <c r="H396" s="1661"/>
      <c r="I396" s="1661"/>
      <c r="J396" s="1661"/>
      <c r="K396" s="1661"/>
      <c r="L396" s="1661"/>
      <c r="M396" s="1661"/>
      <c r="N396" s="1661"/>
      <c r="O396" s="1661"/>
      <c r="P396" s="1661"/>
      <c r="Q396" s="1661"/>
      <c r="R396" s="1661"/>
      <c r="S396" s="1661"/>
      <c r="T396" s="1661"/>
      <c r="U396" s="1661"/>
      <c r="V396" s="1661"/>
      <c r="W396" s="1661"/>
      <c r="X396" s="1661"/>
      <c r="Y396" s="1661"/>
      <c r="Z396" s="1661"/>
      <c r="AA396" s="1661"/>
      <c r="AB396" s="1661"/>
      <c r="AC396" s="1661"/>
      <c r="AD396" s="1661"/>
      <c r="AE396" s="1661"/>
      <c r="AF396" s="1661"/>
      <c r="AG396" s="1661"/>
      <c r="AH396" s="1661"/>
      <c r="AI396" s="1661"/>
      <c r="AJ396" s="1661"/>
      <c r="AK396" s="1661"/>
    </row>
    <row r="397" spans="1:37" ht="39.950000000000003" customHeight="1" x14ac:dyDescent="0.2">
      <c r="A397" s="5925"/>
      <c r="B397" s="5925"/>
      <c r="C397" s="1708"/>
      <c r="D397" s="1708"/>
      <c r="E397" s="1708"/>
      <c r="F397" s="1708"/>
      <c r="G397" s="1708"/>
      <c r="H397" s="1708"/>
      <c r="I397" s="1708"/>
      <c r="J397" s="1708"/>
      <c r="K397" s="1708"/>
      <c r="L397" s="1708"/>
      <c r="M397" s="1708"/>
      <c r="N397" s="1708"/>
      <c r="O397" s="1708"/>
      <c r="P397" s="1708"/>
      <c r="Q397" s="1708"/>
      <c r="R397" s="1708"/>
      <c r="S397" s="1708"/>
      <c r="T397" s="1708"/>
      <c r="U397" s="1708"/>
      <c r="V397" s="1708"/>
      <c r="W397" s="1708"/>
      <c r="X397" s="1708"/>
      <c r="Y397" s="1708"/>
      <c r="Z397" s="1708"/>
      <c r="AA397" s="1708"/>
      <c r="AB397" s="1708"/>
      <c r="AC397" s="1708"/>
      <c r="AD397" s="1708"/>
      <c r="AE397" s="1708"/>
      <c r="AF397" s="1708"/>
      <c r="AG397" s="1708"/>
      <c r="AH397" s="1708"/>
      <c r="AI397" s="1708"/>
      <c r="AJ397" s="1708"/>
      <c r="AK397" s="1708"/>
    </row>
    <row r="398" spans="1:37" ht="39.950000000000003" customHeight="1" x14ac:dyDescent="0.2">
      <c r="A398" s="5926"/>
      <c r="B398" s="5926"/>
      <c r="C398" s="1708"/>
      <c r="D398" s="1708"/>
      <c r="E398" s="1708"/>
      <c r="F398" s="1708"/>
      <c r="G398" s="1708"/>
      <c r="H398" s="1662"/>
      <c r="I398" s="1662"/>
      <c r="J398" s="1708"/>
      <c r="K398" s="1941"/>
      <c r="L398" s="1941"/>
      <c r="M398" s="1941"/>
      <c r="N398" s="1941"/>
      <c r="O398" s="1941"/>
      <c r="P398" s="1662"/>
      <c r="Q398" s="1941"/>
      <c r="R398" s="1941"/>
      <c r="S398" s="1941"/>
      <c r="T398" s="1941"/>
      <c r="U398" s="1941"/>
      <c r="V398" s="1662"/>
      <c r="W398" s="1662"/>
      <c r="X398" s="1941"/>
      <c r="Y398" s="1941"/>
      <c r="Z398" s="1710"/>
      <c r="AA398" s="1710"/>
      <c r="AB398" s="1710"/>
      <c r="AC398" s="1662"/>
      <c r="AD398" s="1662"/>
      <c r="AE398" s="1710"/>
      <c r="AF398" s="1710"/>
      <c r="AG398" s="1710"/>
      <c r="AH398" s="1710"/>
      <c r="AI398" s="1708"/>
      <c r="AJ398" s="1662"/>
      <c r="AK398" s="1662"/>
    </row>
    <row r="399" spans="1:37" ht="39.950000000000003" customHeight="1" x14ac:dyDescent="0.2">
      <c r="A399" s="5926"/>
      <c r="B399" s="5926"/>
      <c r="C399" s="1716"/>
      <c r="D399" s="1716"/>
      <c r="E399" s="1716"/>
      <c r="F399" s="1716"/>
      <c r="G399" s="1711"/>
      <c r="H399" s="1662"/>
      <c r="I399" s="1662"/>
      <c r="J399" s="1712"/>
      <c r="K399" s="1659"/>
      <c r="L399" s="1659"/>
      <c r="M399" s="1659"/>
      <c r="N399" s="1659"/>
      <c r="O399" s="1659"/>
      <c r="P399" s="1662"/>
      <c r="Q399" s="1659"/>
      <c r="R399" s="1930"/>
      <c r="S399" s="1930"/>
      <c r="T399" s="1930"/>
      <c r="U399" s="1930"/>
      <c r="V399" s="1662"/>
      <c r="W399" s="1662"/>
      <c r="X399" s="1716"/>
      <c r="Y399" s="1716"/>
      <c r="Z399" s="1716"/>
      <c r="AA399" s="1716"/>
      <c r="AB399" s="1716"/>
      <c r="AC399" s="1662"/>
      <c r="AD399" s="1662"/>
      <c r="AE399" s="1657"/>
      <c r="AF399" s="1657"/>
      <c r="AG399" s="1657"/>
      <c r="AH399" s="1657"/>
      <c r="AI399" s="1713"/>
      <c r="AJ399" s="1660"/>
      <c r="AK399" s="1660"/>
    </row>
    <row r="400" spans="1:37" ht="39.950000000000003" customHeight="1" x14ac:dyDescent="0.2">
      <c r="A400" s="5923"/>
      <c r="B400" s="5923"/>
      <c r="C400" s="1695"/>
      <c r="D400" s="1695"/>
      <c r="E400" s="1695"/>
      <c r="F400" s="1695"/>
      <c r="G400" s="1711"/>
      <c r="H400" s="1662"/>
      <c r="I400" s="1662"/>
      <c r="J400" s="1712"/>
      <c r="K400" s="1681"/>
      <c r="L400" s="1685"/>
      <c r="M400" s="1695"/>
      <c r="N400" s="1695"/>
      <c r="O400" s="1662"/>
      <c r="P400" s="1662"/>
      <c r="Q400" s="1681"/>
      <c r="R400" s="1716"/>
      <c r="S400" s="1716"/>
      <c r="T400" s="1695"/>
      <c r="U400" s="1695"/>
      <c r="V400" s="1662"/>
      <c r="W400" s="1662"/>
      <c r="X400" s="1681"/>
      <c r="Y400" s="1681"/>
      <c r="Z400" s="1685"/>
      <c r="AA400" s="1695"/>
      <c r="AB400" s="1695"/>
      <c r="AC400" s="1662"/>
      <c r="AD400" s="1662"/>
      <c r="AE400" s="1659"/>
      <c r="AF400" s="1659"/>
      <c r="AG400" s="1659"/>
      <c r="AH400" s="1659"/>
      <c r="AI400" s="1713"/>
      <c r="AJ400" s="1660"/>
      <c r="AK400" s="1660"/>
    </row>
    <row r="401" spans="1:37" ht="39.950000000000003" customHeight="1" x14ac:dyDescent="0.2">
      <c r="A401" s="5926"/>
      <c r="B401" s="5926"/>
      <c r="C401" s="1681"/>
      <c r="D401" s="1681"/>
      <c r="E401" s="1685"/>
      <c r="F401" s="1695"/>
      <c r="G401" s="1711"/>
      <c r="H401" s="1662"/>
      <c r="I401" s="1662"/>
      <c r="J401" s="1712"/>
      <c r="K401" s="1681"/>
      <c r="L401" s="1685"/>
      <c r="M401" s="1695"/>
      <c r="N401" s="1695"/>
      <c r="O401" s="1662"/>
      <c r="P401" s="1662"/>
      <c r="Q401" s="1681"/>
      <c r="R401" s="1681"/>
      <c r="S401" s="1685"/>
      <c r="T401" s="1695"/>
      <c r="U401" s="1695"/>
      <c r="V401" s="1662"/>
      <c r="W401" s="1662"/>
      <c r="X401" s="1681"/>
      <c r="Y401" s="1681"/>
      <c r="Z401" s="1685"/>
      <c r="AA401" s="1695"/>
      <c r="AB401" s="1695"/>
      <c r="AC401" s="1662"/>
      <c r="AD401" s="1662"/>
      <c r="AE401" s="1681"/>
      <c r="AF401" s="1681"/>
      <c r="AG401" s="1685"/>
      <c r="AH401" s="1695"/>
      <c r="AI401" s="1713"/>
      <c r="AJ401" s="1660"/>
      <c r="AK401" s="1660"/>
    </row>
    <row r="402" spans="1:37" ht="39.950000000000003" customHeight="1" x14ac:dyDescent="0.2">
      <c r="A402" s="5926"/>
      <c r="B402" s="5926"/>
      <c r="C402" s="1681"/>
      <c r="D402" s="1681"/>
      <c r="E402" s="1685"/>
      <c r="F402" s="1695"/>
      <c r="G402" s="1711"/>
      <c r="H402" s="1662"/>
      <c r="I402" s="1662"/>
      <c r="J402" s="1712"/>
      <c r="K402" s="1681"/>
      <c r="L402" s="1685"/>
      <c r="M402" s="1695"/>
      <c r="N402" s="1695"/>
      <c r="O402" s="1662"/>
      <c r="P402" s="1662"/>
      <c r="Q402" s="1941"/>
      <c r="R402" s="1941"/>
      <c r="S402" s="1941"/>
      <c r="T402" s="1941"/>
      <c r="U402" s="1941"/>
      <c r="V402" s="1662"/>
      <c r="W402" s="1662"/>
      <c r="X402" s="1941"/>
      <c r="Y402" s="1941"/>
      <c r="Z402" s="1941"/>
      <c r="AA402" s="1941"/>
      <c r="AB402" s="1710"/>
      <c r="AC402" s="1662"/>
      <c r="AD402" s="1662"/>
      <c r="AE402" s="1710"/>
      <c r="AF402" s="1942"/>
      <c r="AG402" s="1942"/>
      <c r="AH402" s="1942"/>
      <c r="AI402" s="1713"/>
      <c r="AJ402" s="1660"/>
      <c r="AK402" s="1660"/>
    </row>
    <row r="403" spans="1:37" ht="39.950000000000003" customHeight="1" x14ac:dyDescent="0.2">
      <c r="A403" s="5923"/>
      <c r="B403" s="5923"/>
      <c r="C403" s="1658"/>
      <c r="D403" s="1658"/>
      <c r="E403" s="1658"/>
      <c r="F403" s="1658"/>
      <c r="G403" s="1711"/>
      <c r="H403" s="1662"/>
      <c r="I403" s="1662"/>
      <c r="J403" s="1712"/>
      <c r="K403" s="1658"/>
      <c r="L403" s="1658"/>
      <c r="M403" s="1658"/>
      <c r="N403" s="1658"/>
      <c r="O403" s="1662"/>
      <c r="P403" s="1662"/>
      <c r="Q403" s="1658"/>
      <c r="R403" s="1658"/>
      <c r="S403" s="1658"/>
      <c r="T403" s="1658"/>
      <c r="U403" s="1658"/>
      <c r="V403" s="1662"/>
      <c r="W403" s="1662"/>
      <c r="X403" s="1658"/>
      <c r="Y403" s="1658"/>
      <c r="Z403" s="1658"/>
      <c r="AA403" s="1658"/>
      <c r="AB403" s="1658"/>
      <c r="AC403" s="1662"/>
      <c r="AD403" s="1662"/>
      <c r="AE403" s="1658"/>
      <c r="AF403" s="1658"/>
      <c r="AG403" s="1658"/>
      <c r="AH403" s="1658"/>
      <c r="AI403" s="1713"/>
      <c r="AJ403" s="1660"/>
      <c r="AK403" s="1660"/>
    </row>
    <row r="404" spans="1:37" ht="39.950000000000003" customHeight="1" x14ac:dyDescent="0.2">
      <c r="A404" s="5923"/>
      <c r="B404" s="5923"/>
      <c r="C404" s="1664"/>
      <c r="D404" s="1664"/>
      <c r="E404" s="1664"/>
      <c r="F404" s="1664"/>
      <c r="G404" s="1711"/>
      <c r="H404" s="1662"/>
      <c r="I404" s="1662"/>
      <c r="J404" s="1712"/>
      <c r="K404" s="1664"/>
      <c r="L404" s="1664"/>
      <c r="M404" s="1664"/>
      <c r="N404" s="1664"/>
      <c r="O404" s="1664"/>
      <c r="P404" s="1662"/>
      <c r="Q404" s="1664"/>
      <c r="R404" s="1664"/>
      <c r="S404" s="1664"/>
      <c r="T404" s="1664"/>
      <c r="U404" s="1664"/>
      <c r="V404" s="1662"/>
      <c r="W404" s="1662"/>
      <c r="X404" s="1664"/>
      <c r="Y404" s="1664"/>
      <c r="Z404" s="1664"/>
      <c r="AA404" s="1664"/>
      <c r="AB404" s="1664"/>
      <c r="AC404" s="1662"/>
      <c r="AD404" s="1662"/>
      <c r="AE404" s="1659"/>
      <c r="AF404" s="1659"/>
      <c r="AG404" s="1659"/>
      <c r="AH404" s="1659"/>
      <c r="AI404" s="1713"/>
      <c r="AJ404" s="1660"/>
      <c r="AK404" s="1660"/>
    </row>
    <row r="405" spans="1:37" ht="39.950000000000003" customHeight="1" x14ac:dyDescent="0.2">
      <c r="A405" s="5923"/>
      <c r="B405" s="5923"/>
      <c r="C405" s="1658"/>
      <c r="D405" s="1658"/>
      <c r="E405" s="1658"/>
      <c r="F405" s="1658"/>
      <c r="G405" s="1711"/>
      <c r="H405" s="1662"/>
      <c r="I405" s="1662"/>
      <c r="J405" s="1712"/>
      <c r="K405" s="1658"/>
      <c r="L405" s="1658"/>
      <c r="M405" s="1658"/>
      <c r="N405" s="1658"/>
      <c r="O405" s="1662"/>
      <c r="P405" s="1662"/>
      <c r="Q405" s="1658"/>
      <c r="R405" s="1658"/>
      <c r="S405" s="1658"/>
      <c r="T405" s="1658"/>
      <c r="U405" s="1658"/>
      <c r="V405" s="1662"/>
      <c r="W405" s="1662"/>
      <c r="X405" s="1658"/>
      <c r="Y405" s="1658"/>
      <c r="Z405" s="1658"/>
      <c r="AA405" s="1658"/>
      <c r="AB405" s="1658"/>
      <c r="AC405" s="1662"/>
      <c r="AD405" s="1662"/>
      <c r="AE405" s="1658"/>
      <c r="AF405" s="1658"/>
      <c r="AG405" s="1658"/>
      <c r="AH405" s="1658"/>
      <c r="AI405" s="1713"/>
      <c r="AJ405" s="1660"/>
      <c r="AK405" s="1660"/>
    </row>
    <row r="406" spans="1:37" ht="39.950000000000003" customHeight="1" x14ac:dyDescent="0.2">
      <c r="A406" s="5923"/>
      <c r="B406" s="5923"/>
      <c r="C406" s="1716"/>
      <c r="D406" s="1716"/>
      <c r="E406" s="1658"/>
      <c r="F406" s="1658"/>
      <c r="G406" s="1711"/>
      <c r="H406" s="1662"/>
      <c r="I406" s="1662"/>
      <c r="J406" s="1712"/>
      <c r="K406" s="1658"/>
      <c r="L406" s="1658"/>
      <c r="M406" s="1658"/>
      <c r="N406" s="1658"/>
      <c r="O406" s="1662"/>
      <c r="P406" s="1662"/>
      <c r="Q406" s="1658"/>
      <c r="R406" s="1658"/>
      <c r="S406" s="1658"/>
      <c r="T406" s="1658"/>
      <c r="U406" s="1658"/>
      <c r="V406" s="1662"/>
      <c r="W406" s="1662"/>
      <c r="X406" s="1658"/>
      <c r="Y406" s="1658"/>
      <c r="Z406" s="1658"/>
      <c r="AA406" s="1658"/>
      <c r="AB406" s="1658"/>
      <c r="AC406" s="1662"/>
      <c r="AD406" s="1662"/>
      <c r="AE406" s="1658"/>
      <c r="AF406" s="1658"/>
      <c r="AG406" s="1658"/>
      <c r="AH406" s="1658"/>
      <c r="AI406" s="1713"/>
      <c r="AJ406" s="1660"/>
      <c r="AK406" s="1660"/>
    </row>
    <row r="407" spans="1:37" ht="39.950000000000003" customHeight="1" x14ac:dyDescent="0.2">
      <c r="A407" s="5923"/>
      <c r="B407" s="5923"/>
      <c r="C407" s="1664"/>
      <c r="D407" s="1664"/>
      <c r="E407" s="1664"/>
      <c r="F407" s="1664"/>
      <c r="G407" s="1711"/>
      <c r="H407" s="1662"/>
      <c r="I407" s="1662"/>
      <c r="J407" s="1712"/>
      <c r="K407" s="1664"/>
      <c r="L407" s="1664"/>
      <c r="M407" s="1664"/>
      <c r="N407" s="1716"/>
      <c r="O407" s="1716"/>
      <c r="P407" s="1662"/>
      <c r="Q407" s="1657"/>
      <c r="R407" s="1664"/>
      <c r="S407" s="1664"/>
      <c r="T407" s="1664"/>
      <c r="U407" s="1664"/>
      <c r="V407" s="1662"/>
      <c r="W407" s="1662"/>
      <c r="X407" s="1664"/>
      <c r="Y407" s="1664"/>
      <c r="Z407" s="1664"/>
      <c r="AA407" s="1664"/>
      <c r="AB407" s="1664"/>
      <c r="AC407" s="1662"/>
      <c r="AD407" s="1662"/>
      <c r="AE407" s="1664"/>
      <c r="AF407" s="1664"/>
      <c r="AG407" s="1664"/>
      <c r="AH407" s="1664"/>
      <c r="AI407" s="1713"/>
      <c r="AJ407" s="1660"/>
      <c r="AK407" s="1660"/>
    </row>
    <row r="408" spans="1:37" ht="39.950000000000003" customHeight="1" x14ac:dyDescent="0.2">
      <c r="A408" s="5920"/>
      <c r="B408" s="5920"/>
      <c r="C408" s="1664"/>
      <c r="D408" s="1664"/>
      <c r="E408" s="1664"/>
      <c r="F408" s="1664"/>
      <c r="G408" s="1711"/>
      <c r="H408" s="1662"/>
      <c r="I408" s="1662"/>
      <c r="J408" s="1712"/>
      <c r="K408" s="1664"/>
      <c r="L408" s="1664"/>
      <c r="M408" s="1664"/>
      <c r="N408" s="1664"/>
      <c r="O408" s="1664"/>
      <c r="P408" s="1662"/>
      <c r="Q408" s="1664"/>
      <c r="R408" s="1664"/>
      <c r="S408" s="1664"/>
      <c r="T408" s="1664"/>
      <c r="U408" s="1664"/>
      <c r="V408" s="1662"/>
      <c r="W408" s="1662"/>
      <c r="X408" s="1664"/>
      <c r="Y408" s="1664"/>
      <c r="Z408" s="1664"/>
      <c r="AA408" s="1664"/>
      <c r="AB408" s="1664"/>
      <c r="AC408" s="1662"/>
      <c r="AD408" s="1662"/>
      <c r="AE408" s="1664"/>
      <c r="AF408" s="1664"/>
      <c r="AG408" s="1664"/>
      <c r="AH408" s="1664"/>
      <c r="AI408" s="1713"/>
      <c r="AJ408" s="1660"/>
      <c r="AK408" s="1660"/>
    </row>
    <row r="409" spans="1:37" ht="39.950000000000003" customHeight="1" x14ac:dyDescent="0.2">
      <c r="A409" s="5924"/>
      <c r="B409" s="5924"/>
      <c r="C409" s="1681"/>
      <c r="D409" s="1681"/>
      <c r="E409" s="1685"/>
      <c r="F409" s="1695"/>
      <c r="G409" s="1711"/>
      <c r="H409" s="1662"/>
      <c r="I409" s="1662"/>
      <c r="J409" s="1712"/>
      <c r="K409" s="1659"/>
      <c r="L409" s="1659"/>
      <c r="M409" s="1659"/>
      <c r="N409" s="1659"/>
      <c r="O409" s="1662"/>
      <c r="P409" s="1662"/>
      <c r="Q409" s="1657"/>
      <c r="R409" s="1657"/>
      <c r="S409" s="1657"/>
      <c r="T409" s="1657"/>
      <c r="U409" s="1936"/>
      <c r="V409" s="1662"/>
      <c r="W409" s="1662"/>
      <c r="X409" s="1665"/>
      <c r="Y409" s="1665"/>
      <c r="Z409" s="1665"/>
      <c r="AA409" s="1665"/>
      <c r="AB409" s="1665"/>
      <c r="AC409" s="1662"/>
      <c r="AD409" s="1662"/>
      <c r="AE409" s="1665"/>
      <c r="AF409" s="1665"/>
      <c r="AG409" s="1665"/>
      <c r="AH409" s="1665"/>
      <c r="AI409" s="1713"/>
      <c r="AJ409" s="1660"/>
      <c r="AK409" s="1660"/>
    </row>
    <row r="410" spans="1:37" ht="39.950000000000003" customHeight="1" x14ac:dyDescent="0.2">
      <c r="A410" s="5923"/>
      <c r="B410" s="5923"/>
      <c r="C410" s="1701"/>
      <c r="D410" s="1701"/>
      <c r="E410" s="1701"/>
      <c r="F410" s="1701"/>
      <c r="G410" s="1711"/>
      <c r="H410" s="1662"/>
      <c r="I410" s="1662"/>
      <c r="J410" s="1712"/>
      <c r="K410" s="1701"/>
      <c r="L410" s="1701"/>
      <c r="M410" s="1701"/>
      <c r="N410" s="1701"/>
      <c r="O410" s="1662"/>
      <c r="P410" s="1662"/>
      <c r="Q410" s="1701"/>
      <c r="R410" s="1701"/>
      <c r="S410" s="1701"/>
      <c r="T410" s="1701"/>
      <c r="U410" s="1701"/>
      <c r="V410" s="1662"/>
      <c r="W410" s="1662"/>
      <c r="X410" s="1701"/>
      <c r="Y410" s="1701"/>
      <c r="Z410" s="1701"/>
      <c r="AA410" s="1701"/>
      <c r="AB410" s="1701"/>
      <c r="AC410" s="1662"/>
      <c r="AD410" s="1662"/>
      <c r="AE410" s="1658"/>
      <c r="AF410" s="1658"/>
      <c r="AG410" s="1658"/>
      <c r="AH410" s="1658"/>
      <c r="AI410" s="1713"/>
      <c r="AJ410" s="1660"/>
      <c r="AK410" s="1660"/>
    </row>
    <row r="411" spans="1:37" ht="39.950000000000003" customHeight="1" x14ac:dyDescent="0.2">
      <c r="A411" s="5920"/>
      <c r="B411" s="5920"/>
      <c r="C411" s="1658"/>
      <c r="D411" s="1658"/>
      <c r="E411" s="1658"/>
      <c r="F411" s="1658"/>
      <c r="G411" s="1711"/>
      <c r="H411" s="1662"/>
      <c r="I411" s="1662"/>
      <c r="J411" s="1712"/>
      <c r="K411" s="1658"/>
      <c r="L411" s="1658"/>
      <c r="M411" s="1658"/>
      <c r="N411" s="1658"/>
      <c r="O411" s="1662"/>
      <c r="P411" s="1662"/>
      <c r="Q411" s="1658"/>
      <c r="R411" s="1658"/>
      <c r="S411" s="1658"/>
      <c r="T411" s="1658"/>
      <c r="U411" s="1658"/>
      <c r="V411" s="1662"/>
      <c r="W411" s="1662"/>
      <c r="X411" s="1658"/>
      <c r="Y411" s="1658"/>
      <c r="Z411" s="1658"/>
      <c r="AA411" s="1658"/>
      <c r="AB411" s="1658"/>
      <c r="AC411" s="1662"/>
      <c r="AD411" s="1662"/>
      <c r="AE411" s="1658"/>
      <c r="AF411" s="1658"/>
      <c r="AG411" s="1658"/>
      <c r="AH411" s="1658"/>
      <c r="AI411" s="1713"/>
      <c r="AJ411" s="1660"/>
      <c r="AK411" s="1660"/>
    </row>
    <row r="412" spans="1:37" ht="39.950000000000003" customHeight="1" x14ac:dyDescent="0.2">
      <c r="A412" s="5923"/>
      <c r="B412" s="5923"/>
      <c r="C412" s="1927"/>
      <c r="D412" s="1927"/>
      <c r="E412" s="1927"/>
      <c r="F412" s="1927"/>
      <c r="G412" s="1711"/>
      <c r="H412" s="1662"/>
      <c r="I412" s="1662"/>
      <c r="J412" s="1712"/>
      <c r="K412" s="1927"/>
      <c r="L412" s="1927"/>
      <c r="M412" s="1927"/>
      <c r="N412" s="1927"/>
      <c r="O412" s="1662"/>
      <c r="P412" s="1662"/>
      <c r="Q412" s="1927"/>
      <c r="R412" s="1927"/>
      <c r="S412" s="1927"/>
      <c r="T412" s="1927"/>
      <c r="U412" s="1927"/>
      <c r="V412" s="1662"/>
      <c r="W412" s="1662"/>
      <c r="X412" s="1927"/>
      <c r="Y412" s="1927"/>
      <c r="Z412" s="1927"/>
      <c r="AA412" s="1927"/>
      <c r="AB412" s="1927"/>
      <c r="AC412" s="1662"/>
      <c r="AD412" s="1662"/>
      <c r="AE412" s="1927"/>
      <c r="AF412" s="1927"/>
      <c r="AG412" s="1927"/>
      <c r="AH412" s="1927"/>
      <c r="AI412" s="1713"/>
      <c r="AJ412" s="1660"/>
      <c r="AK412" s="1660"/>
    </row>
    <row r="413" spans="1:37" ht="39.950000000000003" customHeight="1" x14ac:dyDescent="0.2">
      <c r="A413" s="5922"/>
      <c r="B413" s="5922"/>
      <c r="C413" s="1943"/>
      <c r="D413" s="1943"/>
      <c r="E413" s="1943"/>
      <c r="F413" s="1943"/>
      <c r="G413" s="1711"/>
      <c r="H413" s="1662"/>
      <c r="I413" s="1662"/>
      <c r="J413" s="1712"/>
      <c r="K413" s="1943"/>
      <c r="L413" s="1943"/>
      <c r="M413" s="1943"/>
      <c r="N413" s="1943"/>
      <c r="O413" s="1662"/>
      <c r="P413" s="1662"/>
      <c r="Q413" s="1658"/>
      <c r="R413" s="1658"/>
      <c r="S413" s="1658"/>
      <c r="T413" s="1658"/>
      <c r="U413" s="1658"/>
      <c r="V413" s="1662"/>
      <c r="W413" s="1662"/>
      <c r="X413" s="1658"/>
      <c r="Y413" s="1658"/>
      <c r="Z413" s="1658"/>
      <c r="AA413" s="1658"/>
      <c r="AB413" s="1658"/>
      <c r="AC413" s="1662"/>
      <c r="AD413" s="1662"/>
      <c r="AE413" s="1658"/>
      <c r="AF413" s="1658"/>
      <c r="AG413" s="1658"/>
      <c r="AH413" s="1658"/>
      <c r="AI413" s="1713"/>
      <c r="AJ413" s="1660"/>
      <c r="AK413" s="1660"/>
    </row>
    <row r="414" spans="1:37" ht="39.950000000000003" customHeight="1" x14ac:dyDescent="0.2">
      <c r="A414" s="5917"/>
      <c r="B414" s="5917"/>
      <c r="C414" s="1681"/>
      <c r="D414" s="1681"/>
      <c r="E414" s="1685"/>
      <c r="F414" s="1681"/>
      <c r="G414" s="1711"/>
      <c r="H414" s="1662"/>
      <c r="I414" s="1662"/>
      <c r="J414" s="1712"/>
      <c r="K414" s="1681"/>
      <c r="L414" s="1685"/>
      <c r="M414" s="1681"/>
      <c r="N414" s="1681"/>
      <c r="O414" s="1662"/>
      <c r="P414" s="1662"/>
      <c r="Q414" s="1681"/>
      <c r="R414" s="1681"/>
      <c r="S414" s="1681"/>
      <c r="T414" s="1681"/>
      <c r="U414" s="1681"/>
      <c r="V414" s="1662"/>
      <c r="W414" s="1662"/>
      <c r="X414" s="1681"/>
      <c r="Y414" s="1681"/>
      <c r="Z414" s="1685"/>
      <c r="AA414" s="1681"/>
      <c r="AB414" s="1681"/>
      <c r="AC414" s="1662"/>
      <c r="AD414" s="1662"/>
      <c r="AE414" s="1681"/>
      <c r="AF414" s="1681"/>
      <c r="AG414" s="1685"/>
      <c r="AH414" s="1681"/>
      <c r="AI414" s="1713"/>
      <c r="AJ414" s="1660"/>
      <c r="AK414" s="1660"/>
    </row>
    <row r="415" spans="1:37" ht="39.950000000000003" customHeight="1" x14ac:dyDescent="0.2">
      <c r="F415" s="1937"/>
      <c r="G415" s="1682"/>
      <c r="H415" s="1937"/>
      <c r="I415" s="1937"/>
      <c r="J415" s="1682"/>
      <c r="L415" s="1716"/>
      <c r="M415" s="1716"/>
      <c r="N415" s="1716"/>
      <c r="Q415" s="1716"/>
      <c r="R415" s="1716"/>
      <c r="S415" s="1715"/>
      <c r="T415" s="1657"/>
      <c r="U415" s="1657"/>
      <c r="X415" s="1657"/>
      <c r="Y415" s="1657"/>
      <c r="Z415" s="1659"/>
      <c r="AA415" s="1659"/>
      <c r="AB415" s="1659"/>
      <c r="AI415" s="1713"/>
    </row>
    <row r="416" spans="1:37" ht="39.950000000000003" customHeight="1" x14ac:dyDescent="0.2">
      <c r="G416" s="1682"/>
      <c r="J416" s="1682"/>
      <c r="K416" s="1716"/>
      <c r="L416" s="1716"/>
      <c r="M416" s="1716"/>
      <c r="N416" s="1716"/>
      <c r="Z416" s="1716"/>
      <c r="AA416" s="1716"/>
      <c r="AB416" s="1716"/>
      <c r="AF416" s="1659"/>
      <c r="AG416" s="1659"/>
      <c r="AI416" s="1713"/>
    </row>
    <row r="417" spans="1:37" ht="39.950000000000003" customHeight="1" x14ac:dyDescent="0.2">
      <c r="C417" s="1659"/>
      <c r="D417" s="1659"/>
      <c r="G417" s="1682"/>
      <c r="J417" s="1682"/>
      <c r="Q417" s="1716"/>
      <c r="R417" s="1716"/>
      <c r="X417" s="1715"/>
      <c r="Y417" s="1657"/>
      <c r="Z417" s="1657"/>
      <c r="AA417" s="1715"/>
      <c r="AB417" s="1716"/>
      <c r="AE417" s="1716"/>
      <c r="AI417" s="1713"/>
    </row>
    <row r="418" spans="1:37" ht="39.950000000000003" customHeight="1" x14ac:dyDescent="0.2">
      <c r="E418" s="1659"/>
      <c r="F418" s="1659"/>
      <c r="G418" s="1682"/>
      <c r="J418" s="1682"/>
      <c r="K418" s="1659"/>
      <c r="L418" s="1659"/>
      <c r="S418" s="1716"/>
      <c r="T418" s="1715"/>
      <c r="U418" s="1715"/>
      <c r="V418" s="1715"/>
      <c r="W418" s="1715"/>
      <c r="X418" s="1715"/>
      <c r="Y418" s="1715"/>
      <c r="Z418" s="1715"/>
      <c r="AF418" s="1716"/>
      <c r="AG418" s="1716"/>
      <c r="AH418" s="1716"/>
      <c r="AI418" s="1713"/>
    </row>
    <row r="419" spans="1:37" ht="39.950000000000003" customHeight="1" x14ac:dyDescent="0.2">
      <c r="G419" s="1682"/>
      <c r="J419" s="1682"/>
      <c r="S419" s="1697"/>
      <c r="T419" s="1697"/>
      <c r="U419" s="1697"/>
      <c r="V419" s="1697"/>
      <c r="W419" s="1697"/>
      <c r="X419" s="1697"/>
      <c r="AI419" s="1713"/>
    </row>
    <row r="420" spans="1:37" ht="39.950000000000003" customHeight="1" x14ac:dyDescent="0.2">
      <c r="A420" s="16"/>
      <c r="B420" s="1715"/>
      <c r="C420" s="1659"/>
      <c r="D420" s="1659"/>
      <c r="E420" s="1659"/>
      <c r="F420" s="1657"/>
      <c r="G420" s="1657"/>
      <c r="H420" s="1659"/>
      <c r="I420" s="1659"/>
      <c r="J420" s="1659"/>
    </row>
    <row r="421" spans="1:37" ht="39.950000000000003" customHeight="1" x14ac:dyDescent="0.2"/>
    <row r="422" spans="1:37" ht="39.950000000000003" customHeight="1" x14ac:dyDescent="0.2"/>
    <row r="423" spans="1:37" ht="39.950000000000003" customHeight="1" x14ac:dyDescent="0.2">
      <c r="A423" s="5876"/>
      <c r="B423" s="5876"/>
      <c r="C423" s="1661"/>
      <c r="D423" s="1661"/>
      <c r="E423" s="1661"/>
      <c r="F423" s="1661"/>
      <c r="G423" s="1661"/>
      <c r="H423" s="1661"/>
      <c r="I423" s="1661"/>
      <c r="J423" s="1661"/>
      <c r="K423" s="1661"/>
      <c r="L423" s="1661"/>
      <c r="M423" s="1661"/>
      <c r="N423" s="1661"/>
      <c r="O423" s="1661"/>
      <c r="P423" s="1661"/>
      <c r="Q423" s="1661"/>
      <c r="R423" s="1661"/>
      <c r="S423" s="1661"/>
      <c r="T423" s="1661"/>
      <c r="U423" s="1661"/>
      <c r="V423" s="1661"/>
      <c r="W423" s="1661"/>
      <c r="X423" s="1661"/>
      <c r="Y423" s="1661"/>
      <c r="Z423" s="1661"/>
      <c r="AA423" s="1661"/>
      <c r="AB423" s="1661"/>
      <c r="AC423" s="1661"/>
      <c r="AD423" s="1661"/>
      <c r="AE423" s="1661"/>
      <c r="AF423" s="1661"/>
      <c r="AG423" s="1661"/>
      <c r="AH423" s="1661"/>
      <c r="AI423" s="1661"/>
      <c r="AJ423" s="1661"/>
      <c r="AK423" s="1661"/>
    </row>
    <row r="424" spans="1:37" ht="39.950000000000003" customHeight="1" x14ac:dyDescent="0.2">
      <c r="A424" s="5876"/>
      <c r="B424" s="5876"/>
      <c r="C424" s="1708"/>
      <c r="D424" s="1708"/>
      <c r="E424" s="1708"/>
      <c r="F424" s="1708"/>
      <c r="G424" s="1708"/>
      <c r="H424" s="1708"/>
      <c r="I424" s="1708"/>
      <c r="J424" s="1708"/>
      <c r="K424" s="1708"/>
      <c r="L424" s="1708"/>
      <c r="M424" s="1708"/>
      <c r="N424" s="1708"/>
      <c r="O424" s="1708"/>
      <c r="P424" s="1708"/>
      <c r="Q424" s="1708"/>
      <c r="R424" s="1708"/>
      <c r="S424" s="1708"/>
      <c r="T424" s="1708"/>
      <c r="U424" s="1708"/>
      <c r="V424" s="1708"/>
      <c r="W424" s="1708"/>
      <c r="X424" s="1708"/>
      <c r="Y424" s="1708"/>
      <c r="Z424" s="1708"/>
      <c r="AA424" s="1708"/>
      <c r="AB424" s="1708"/>
      <c r="AC424" s="1708"/>
      <c r="AD424" s="1708"/>
      <c r="AE424" s="1708"/>
      <c r="AF424" s="1708"/>
      <c r="AG424" s="1708"/>
      <c r="AH424" s="1708"/>
      <c r="AI424" s="1708"/>
      <c r="AJ424" s="1708"/>
      <c r="AK424" s="1708"/>
    </row>
    <row r="425" spans="1:37" ht="39.950000000000003" customHeight="1" x14ac:dyDescent="0.2">
      <c r="A425" s="5926"/>
      <c r="B425" s="5926"/>
      <c r="C425" s="1710"/>
      <c r="D425" s="1710"/>
      <c r="E425" s="1710"/>
      <c r="F425" s="1710"/>
      <c r="G425" s="1944"/>
      <c r="H425" s="1662"/>
      <c r="I425" s="1662"/>
      <c r="J425" s="1942"/>
      <c r="K425" s="1942"/>
      <c r="L425" s="1658"/>
      <c r="M425" s="1697"/>
      <c r="N425" s="1697"/>
      <c r="O425" s="1697"/>
      <c r="P425" s="1697"/>
      <c r="Q425" s="1690"/>
      <c r="R425" s="1690"/>
      <c r="S425" s="1690"/>
      <c r="T425" s="1658"/>
      <c r="U425" s="1658"/>
      <c r="V425" s="1659"/>
      <c r="W425" s="1659"/>
      <c r="X425" s="1659"/>
      <c r="Y425" s="1705"/>
      <c r="Z425" s="1705"/>
      <c r="AA425" s="1944"/>
      <c r="AB425" s="1944"/>
      <c r="AC425" s="1662"/>
      <c r="AD425" s="1662"/>
      <c r="AE425" s="1657"/>
      <c r="AF425" s="1657"/>
      <c r="AG425" s="1657"/>
      <c r="AH425" s="1657"/>
      <c r="AI425" s="1657"/>
      <c r="AJ425" s="1662"/>
      <c r="AK425" s="1662"/>
    </row>
    <row r="426" spans="1:37" ht="39.950000000000003" customHeight="1" x14ac:dyDescent="0.2">
      <c r="A426" s="5926"/>
      <c r="B426" s="5926"/>
      <c r="C426" s="1659"/>
      <c r="D426" s="1659"/>
      <c r="E426" s="1659"/>
      <c r="F426" s="1659"/>
      <c r="G426" s="1659"/>
      <c r="H426" s="1928"/>
      <c r="I426" s="1928"/>
      <c r="J426" s="1659"/>
      <c r="K426" s="1659"/>
      <c r="L426" s="1659"/>
      <c r="M426" s="1697"/>
      <c r="N426" s="1697"/>
      <c r="O426" s="1697"/>
      <c r="P426" s="1697"/>
      <c r="Q426" s="1658"/>
      <c r="R426" s="1658"/>
      <c r="S426" s="1945"/>
      <c r="T426" s="1945"/>
      <c r="U426" s="1945"/>
      <c r="V426" s="1659"/>
      <c r="W426" s="1659"/>
      <c r="X426" s="1659"/>
      <c r="Y426" s="1945"/>
      <c r="Z426" s="1945"/>
      <c r="AA426" s="1945"/>
      <c r="AB426" s="1945"/>
      <c r="AC426" s="1662"/>
      <c r="AD426" s="1662"/>
      <c r="AE426" s="1704"/>
      <c r="AF426" s="1704"/>
      <c r="AG426" s="1704"/>
      <c r="AH426" s="1704"/>
      <c r="AI426" s="1704"/>
      <c r="AJ426" s="1662"/>
      <c r="AK426" s="1662"/>
    </row>
    <row r="427" spans="1:37" ht="39.950000000000003" customHeight="1" x14ac:dyDescent="0.2">
      <c r="A427" s="5923"/>
      <c r="B427" s="5923"/>
      <c r="C427" s="1716"/>
      <c r="D427" s="1716"/>
      <c r="E427" s="1716"/>
      <c r="F427" s="1683"/>
      <c r="G427" s="1683"/>
      <c r="H427" s="1928"/>
      <c r="I427" s="1928"/>
      <c r="J427" s="1683"/>
      <c r="K427" s="1657"/>
      <c r="L427" s="1657"/>
      <c r="M427" s="1697"/>
      <c r="N427" s="1697"/>
      <c r="O427" s="1697"/>
      <c r="P427" s="1697"/>
      <c r="Q427" s="1714"/>
      <c r="R427" s="1714"/>
      <c r="S427" s="1714"/>
      <c r="T427" s="1714"/>
      <c r="U427" s="1714"/>
      <c r="V427" s="1659"/>
      <c r="W427" s="1659"/>
      <c r="X427" s="1659"/>
      <c r="Y427" s="1662"/>
      <c r="Z427" s="1662"/>
      <c r="AA427" s="1662"/>
      <c r="AB427" s="1666"/>
      <c r="AC427" s="1662"/>
      <c r="AD427" s="1662"/>
      <c r="AE427" s="1683"/>
      <c r="AF427" s="1683"/>
      <c r="AG427" s="1683"/>
      <c r="AH427" s="1683"/>
      <c r="AI427" s="1683"/>
      <c r="AJ427" s="1662"/>
      <c r="AK427" s="1662"/>
    </row>
    <row r="428" spans="1:37" ht="39.950000000000003" customHeight="1" x14ac:dyDescent="0.2">
      <c r="A428" s="5926"/>
      <c r="B428" s="5926"/>
      <c r="C428" s="1683"/>
      <c r="D428" s="1659"/>
      <c r="E428" s="1659"/>
      <c r="F428" s="1659"/>
      <c r="G428" s="1683"/>
      <c r="H428" s="1928"/>
      <c r="I428" s="1928"/>
      <c r="J428" s="1683"/>
      <c r="K428" s="1657"/>
      <c r="L428" s="1657"/>
      <c r="M428" s="1697"/>
      <c r="N428" s="1697"/>
      <c r="O428" s="1697"/>
      <c r="P428" s="1697"/>
      <c r="Q428" s="1665"/>
      <c r="R428" s="1665"/>
      <c r="S428" s="1665"/>
      <c r="T428" s="1665"/>
      <c r="U428" s="1665"/>
      <c r="V428" s="1659"/>
      <c r="W428" s="1659"/>
      <c r="X428" s="1659"/>
      <c r="Y428" s="1705"/>
      <c r="Z428" s="1705"/>
      <c r="AA428" s="1705"/>
      <c r="AB428" s="1705"/>
      <c r="AC428" s="1662"/>
      <c r="AD428" s="1662"/>
      <c r="AE428" s="1683"/>
      <c r="AF428" s="1683"/>
      <c r="AG428" s="1683"/>
      <c r="AH428" s="1683"/>
      <c r="AI428" s="1683"/>
      <c r="AJ428" s="1662"/>
      <c r="AK428" s="1662"/>
    </row>
    <row r="429" spans="1:37" ht="39.950000000000003" customHeight="1" x14ac:dyDescent="0.2">
      <c r="A429" s="5926"/>
      <c r="B429" s="5926"/>
      <c r="C429" s="1942"/>
      <c r="D429" s="1942"/>
      <c r="E429" s="1942"/>
      <c r="F429" s="1658"/>
      <c r="G429" s="1658"/>
      <c r="H429" s="1928"/>
      <c r="I429" s="1928"/>
      <c r="J429" s="1657"/>
      <c r="K429" s="1657"/>
      <c r="L429" s="1657"/>
      <c r="M429" s="1697"/>
      <c r="N429" s="1697"/>
      <c r="O429" s="1697"/>
      <c r="P429" s="1697"/>
      <c r="Q429" s="1659"/>
      <c r="R429" s="1659"/>
      <c r="S429" s="1659"/>
      <c r="T429" s="1659"/>
      <c r="U429" s="1659"/>
      <c r="V429" s="1659"/>
      <c r="W429" s="1659"/>
      <c r="X429" s="1659"/>
      <c r="Y429" s="1658"/>
      <c r="Z429" s="1658"/>
      <c r="AA429" s="1658"/>
      <c r="AB429" s="1663"/>
      <c r="AC429" s="1662"/>
      <c r="AD429" s="1662"/>
      <c r="AE429" s="1683"/>
      <c r="AF429" s="1683"/>
      <c r="AG429" s="1683"/>
      <c r="AH429" s="1683"/>
      <c r="AI429" s="1683"/>
      <c r="AJ429" s="1662"/>
      <c r="AK429" s="1662"/>
    </row>
    <row r="430" spans="1:37" ht="39.950000000000003" customHeight="1" x14ac:dyDescent="0.2">
      <c r="A430" s="5923"/>
      <c r="B430" s="5923"/>
      <c r="C430" s="1659"/>
      <c r="D430" s="1659"/>
      <c r="E430" s="1659"/>
      <c r="F430" s="1659"/>
      <c r="G430" s="1659"/>
      <c r="H430" s="1928"/>
      <c r="I430" s="1928"/>
      <c r="J430" s="1659"/>
      <c r="K430" s="1659"/>
      <c r="L430" s="1659"/>
      <c r="M430" s="1697"/>
      <c r="N430" s="1697"/>
      <c r="O430" s="1697"/>
      <c r="P430" s="1697"/>
      <c r="Q430" s="1659"/>
      <c r="R430" s="1659"/>
      <c r="S430" s="1659"/>
      <c r="T430" s="1659"/>
      <c r="U430" s="1659"/>
      <c r="V430" s="1659"/>
      <c r="W430" s="1659"/>
      <c r="X430" s="1659"/>
      <c r="Y430" s="1659"/>
      <c r="Z430" s="1659"/>
      <c r="AA430" s="1659"/>
      <c r="AB430" s="1659"/>
      <c r="AC430" s="1662"/>
      <c r="AD430" s="1662"/>
      <c r="AE430" s="1659"/>
      <c r="AF430" s="1659"/>
      <c r="AG430" s="1659"/>
      <c r="AH430" s="1659"/>
      <c r="AI430" s="1659"/>
      <c r="AJ430" s="1662"/>
      <c r="AK430" s="1662"/>
    </row>
    <row r="431" spans="1:37" ht="39.950000000000003" customHeight="1" x14ac:dyDescent="0.2">
      <c r="A431" s="5923"/>
      <c r="B431" s="5923"/>
      <c r="C431" s="1664"/>
      <c r="D431" s="1664"/>
      <c r="E431" s="1664"/>
      <c r="F431" s="1664"/>
      <c r="G431" s="1664"/>
      <c r="H431" s="1928"/>
      <c r="I431" s="1928"/>
      <c r="J431" s="1664"/>
      <c r="K431" s="1664"/>
      <c r="L431" s="1664"/>
      <c r="M431" s="1697"/>
      <c r="N431" s="1697"/>
      <c r="O431" s="1697"/>
      <c r="P431" s="1697"/>
      <c r="Q431" s="1664"/>
      <c r="R431" s="1664"/>
      <c r="S431" s="1664"/>
      <c r="T431" s="1664"/>
      <c r="U431" s="1664"/>
      <c r="V431" s="1659"/>
      <c r="W431" s="1659"/>
      <c r="X431" s="1659"/>
      <c r="Y431" s="1664"/>
      <c r="Z431" s="1664"/>
      <c r="AA431" s="1664"/>
      <c r="AB431" s="1664"/>
      <c r="AC431" s="1662"/>
      <c r="AD431" s="1662"/>
      <c r="AE431" s="1664"/>
      <c r="AF431" s="1664"/>
      <c r="AG431" s="1664"/>
      <c r="AH431" s="1664"/>
      <c r="AI431" s="1664"/>
      <c r="AJ431" s="1662"/>
      <c r="AK431" s="1662"/>
    </row>
    <row r="432" spans="1:37" ht="39.950000000000003" customHeight="1" x14ac:dyDescent="0.2">
      <c r="A432" s="5923"/>
      <c r="B432" s="5923"/>
      <c r="C432" s="1658"/>
      <c r="D432" s="1658"/>
      <c r="E432" s="1658"/>
      <c r="F432" s="1658"/>
      <c r="G432" s="1658"/>
      <c r="H432" s="1928"/>
      <c r="I432" s="1928"/>
      <c r="J432" s="1659"/>
      <c r="K432" s="1659"/>
      <c r="L432" s="1659"/>
      <c r="M432" s="1697"/>
      <c r="N432" s="1697"/>
      <c r="O432" s="1697"/>
      <c r="P432" s="1697"/>
      <c r="Q432" s="1659"/>
      <c r="R432" s="1659"/>
      <c r="S432" s="1659"/>
      <c r="T432" s="1659"/>
      <c r="U432" s="1659"/>
      <c r="V432" s="1659"/>
      <c r="W432" s="1659"/>
      <c r="X432" s="1659"/>
      <c r="Y432" s="1659"/>
      <c r="Z432" s="1659"/>
      <c r="AA432" s="1659"/>
      <c r="AB432" s="1659"/>
      <c r="AC432" s="1662"/>
      <c r="AD432" s="1662"/>
      <c r="AE432" s="1659"/>
      <c r="AF432" s="1659"/>
      <c r="AG432" s="1659"/>
      <c r="AH432" s="1659"/>
      <c r="AI432" s="1659"/>
      <c r="AJ432" s="1662"/>
      <c r="AK432" s="1662"/>
    </row>
    <row r="433" spans="1:37" ht="39.950000000000003" customHeight="1" x14ac:dyDescent="0.2">
      <c r="A433" s="5923"/>
      <c r="B433" s="5923"/>
      <c r="C433" s="1658"/>
      <c r="D433" s="1658"/>
      <c r="E433" s="1658"/>
      <c r="F433" s="1658"/>
      <c r="G433" s="1658"/>
      <c r="H433" s="1928"/>
      <c r="I433" s="1928"/>
      <c r="J433" s="1658"/>
      <c r="K433" s="1658"/>
      <c r="L433" s="1658"/>
      <c r="M433" s="1697"/>
      <c r="N433" s="1697"/>
      <c r="O433" s="1697"/>
      <c r="P433" s="1697"/>
      <c r="Q433" s="1658"/>
      <c r="R433" s="1658"/>
      <c r="S433" s="1658"/>
      <c r="T433" s="1658"/>
      <c r="U433" s="1658"/>
      <c r="V433" s="1659"/>
      <c r="W433" s="1659"/>
      <c r="X433" s="1659"/>
      <c r="Y433" s="1658"/>
      <c r="Z433" s="1658"/>
      <c r="AA433" s="1658"/>
      <c r="AB433" s="1658"/>
      <c r="AC433" s="1662"/>
      <c r="AD433" s="1662"/>
      <c r="AE433" s="1658"/>
      <c r="AF433" s="1658"/>
      <c r="AG433" s="1658"/>
      <c r="AH433" s="1658"/>
      <c r="AI433" s="1658"/>
      <c r="AJ433" s="1662"/>
      <c r="AK433" s="1662"/>
    </row>
    <row r="434" spans="1:37" ht="39.950000000000003" customHeight="1" x14ac:dyDescent="0.2">
      <c r="A434" s="5923"/>
      <c r="B434" s="5923"/>
      <c r="C434" s="1664"/>
      <c r="D434" s="1664"/>
      <c r="E434" s="1664"/>
      <c r="F434" s="1664"/>
      <c r="G434" s="1664"/>
      <c r="H434" s="1928"/>
      <c r="I434" s="1928"/>
      <c r="J434" s="1664"/>
      <c r="K434" s="1664"/>
      <c r="L434" s="1664"/>
      <c r="M434" s="1697"/>
      <c r="N434" s="1697"/>
      <c r="O434" s="1697"/>
      <c r="P434" s="1697"/>
      <c r="Q434" s="1664"/>
      <c r="R434" s="1664"/>
      <c r="S434" s="1664"/>
      <c r="T434" s="1664"/>
      <c r="U434" s="1664"/>
      <c r="V434" s="1659"/>
      <c r="W434" s="1659"/>
      <c r="X434" s="1659"/>
      <c r="Y434" s="1658"/>
      <c r="Z434" s="1658"/>
      <c r="AA434" s="1658"/>
      <c r="AB434" s="1658"/>
      <c r="AC434" s="1662"/>
      <c r="AD434" s="1662"/>
      <c r="AE434" s="1658"/>
      <c r="AF434" s="1658"/>
      <c r="AG434" s="1658"/>
      <c r="AH434" s="1658"/>
      <c r="AI434" s="1658"/>
      <c r="AJ434" s="1662"/>
      <c r="AK434" s="1662"/>
    </row>
    <row r="435" spans="1:37" ht="39.950000000000003" customHeight="1" x14ac:dyDescent="0.2">
      <c r="A435" s="5920"/>
      <c r="B435" s="5920"/>
      <c r="C435" s="1664"/>
      <c r="D435" s="1664"/>
      <c r="E435" s="1664"/>
      <c r="F435" s="1664"/>
      <c r="G435" s="1664"/>
      <c r="H435" s="1928"/>
      <c r="I435" s="1928"/>
      <c r="J435" s="1664"/>
      <c r="K435" s="1664"/>
      <c r="L435" s="1664"/>
      <c r="M435" s="1697"/>
      <c r="N435" s="1697"/>
      <c r="O435" s="1697"/>
      <c r="P435" s="1697"/>
      <c r="Q435" s="1664"/>
      <c r="R435" s="1664"/>
      <c r="S435" s="1664"/>
      <c r="T435" s="1664"/>
      <c r="U435" s="1664"/>
      <c r="V435" s="1659"/>
      <c r="W435" s="1659"/>
      <c r="X435" s="1659"/>
      <c r="Y435" s="1659"/>
      <c r="Z435" s="1659"/>
      <c r="AA435" s="1659"/>
      <c r="AB435" s="1659"/>
      <c r="AC435" s="1662"/>
      <c r="AD435" s="1662"/>
      <c r="AE435" s="1659"/>
      <c r="AF435" s="1659"/>
      <c r="AG435" s="1659"/>
      <c r="AH435" s="1659"/>
      <c r="AI435" s="1659"/>
      <c r="AJ435" s="1662"/>
      <c r="AK435" s="1662"/>
    </row>
    <row r="436" spans="1:37" ht="39.950000000000003" customHeight="1" x14ac:dyDescent="0.2">
      <c r="A436" s="5927"/>
      <c r="B436" s="5924"/>
      <c r="C436" s="1665"/>
      <c r="D436" s="1665"/>
      <c r="E436" s="1665"/>
      <c r="F436" s="1665"/>
      <c r="G436" s="1665"/>
      <c r="H436" s="1928"/>
      <c r="I436" s="1928"/>
      <c r="J436" s="1659"/>
      <c r="K436" s="1659"/>
      <c r="L436" s="1659"/>
      <c r="M436" s="1697"/>
      <c r="N436" s="1697"/>
      <c r="O436" s="1697"/>
      <c r="P436" s="1697"/>
      <c r="Q436" s="1659"/>
      <c r="R436" s="1659"/>
      <c r="S436" s="1659"/>
      <c r="T436" s="1659"/>
      <c r="U436" s="1659"/>
      <c r="V436" s="1659"/>
      <c r="W436" s="1659"/>
      <c r="X436" s="1659"/>
      <c r="Y436" s="1659"/>
      <c r="Z436" s="1659"/>
      <c r="AA436" s="1659"/>
      <c r="AB436" s="1659"/>
      <c r="AC436" s="1662"/>
      <c r="AD436" s="1662"/>
      <c r="AE436" s="1659"/>
      <c r="AF436" s="1659"/>
      <c r="AG436" s="1659"/>
      <c r="AH436" s="1659"/>
      <c r="AI436" s="1659"/>
      <c r="AJ436" s="1662"/>
      <c r="AK436" s="1662"/>
    </row>
    <row r="437" spans="1:37" ht="39.950000000000003" customHeight="1" x14ac:dyDescent="0.2">
      <c r="A437" s="5923"/>
      <c r="B437" s="5923"/>
      <c r="C437" s="1658"/>
      <c r="D437" s="1658"/>
      <c r="E437" s="1658"/>
      <c r="F437" s="1658"/>
      <c r="G437" s="1658"/>
      <c r="H437" s="1928"/>
      <c r="I437" s="1928"/>
      <c r="J437" s="1658"/>
      <c r="K437" s="1658"/>
      <c r="L437" s="1658"/>
      <c r="M437" s="1697"/>
      <c r="N437" s="1697"/>
      <c r="O437" s="1697"/>
      <c r="P437" s="1697"/>
      <c r="Q437" s="1658"/>
      <c r="R437" s="1658"/>
      <c r="S437" s="1658"/>
      <c r="T437" s="1658"/>
      <c r="U437" s="1658"/>
      <c r="V437" s="1659"/>
      <c r="W437" s="1659"/>
      <c r="X437" s="1659"/>
      <c r="Y437" s="1658"/>
      <c r="Z437" s="1658"/>
      <c r="AA437" s="1658"/>
      <c r="AB437" s="1658"/>
      <c r="AC437" s="1662"/>
      <c r="AD437" s="1662"/>
      <c r="AE437" s="1658"/>
      <c r="AF437" s="1658"/>
      <c r="AG437" s="1658"/>
      <c r="AH437" s="1658"/>
      <c r="AI437" s="1658"/>
      <c r="AJ437" s="1662"/>
      <c r="AK437" s="1662"/>
    </row>
    <row r="438" spans="1:37" ht="39.950000000000003" customHeight="1" x14ac:dyDescent="0.2">
      <c r="A438" s="5920"/>
      <c r="B438" s="5920"/>
      <c r="C438" s="1658"/>
      <c r="D438" s="1658"/>
      <c r="E438" s="1658"/>
      <c r="F438" s="1658"/>
      <c r="G438" s="1658"/>
      <c r="H438" s="1928"/>
      <c r="I438" s="1928"/>
      <c r="J438" s="1658"/>
      <c r="K438" s="1658"/>
      <c r="L438" s="1658"/>
      <c r="M438" s="1697"/>
      <c r="N438" s="1697"/>
      <c r="O438" s="1697"/>
      <c r="P438" s="1697"/>
      <c r="Q438" s="1658"/>
      <c r="R438" s="1658"/>
      <c r="S438" s="1658"/>
      <c r="T438" s="1658"/>
      <c r="U438" s="1658"/>
      <c r="V438" s="1659"/>
      <c r="W438" s="1659"/>
      <c r="X438" s="1659"/>
      <c r="Y438" s="1658"/>
      <c r="Z438" s="1658"/>
      <c r="AA438" s="1658"/>
      <c r="AB438" s="1658"/>
      <c r="AC438" s="1662"/>
      <c r="AD438" s="1662"/>
      <c r="AE438" s="1658"/>
      <c r="AF438" s="1658"/>
      <c r="AG438" s="1658"/>
      <c r="AH438" s="1658"/>
      <c r="AI438" s="1658"/>
      <c r="AJ438" s="1662"/>
      <c r="AK438" s="1662"/>
    </row>
    <row r="439" spans="1:37" ht="39.950000000000003" customHeight="1" x14ac:dyDescent="0.2">
      <c r="A439" s="5923"/>
      <c r="B439" s="5923"/>
      <c r="C439" s="1927"/>
      <c r="D439" s="1927"/>
      <c r="E439" s="1927"/>
      <c r="F439" s="1927"/>
      <c r="G439" s="1927"/>
      <c r="H439" s="1928"/>
      <c r="I439" s="1928"/>
      <c r="J439" s="1927"/>
      <c r="K439" s="1927"/>
      <c r="L439" s="1927"/>
      <c r="M439" s="1697"/>
      <c r="N439" s="1697"/>
      <c r="O439" s="1697"/>
      <c r="P439" s="1697"/>
      <c r="Q439" s="1927"/>
      <c r="R439" s="1927"/>
      <c r="S439" s="1927"/>
      <c r="T439" s="1927"/>
      <c r="U439" s="1927"/>
      <c r="V439" s="1659"/>
      <c r="W439" s="1659"/>
      <c r="X439" s="1659"/>
      <c r="Y439" s="1927"/>
      <c r="Z439" s="1927"/>
      <c r="AA439" s="1927"/>
      <c r="AB439" s="1927"/>
      <c r="AC439" s="1662"/>
      <c r="AD439" s="1662"/>
      <c r="AE439" s="1927"/>
      <c r="AF439" s="1927"/>
      <c r="AG439" s="1927"/>
      <c r="AH439" s="1927"/>
      <c r="AI439" s="1927"/>
      <c r="AJ439" s="1662"/>
      <c r="AK439" s="1662"/>
    </row>
    <row r="440" spans="1:37" ht="39.950000000000003" customHeight="1" x14ac:dyDescent="0.2">
      <c r="A440" s="5922"/>
      <c r="B440" s="5922"/>
      <c r="C440" s="1658"/>
      <c r="D440" s="1658"/>
      <c r="E440" s="1658"/>
      <c r="F440" s="1658"/>
      <c r="G440" s="1658"/>
      <c r="H440" s="1928"/>
      <c r="I440" s="1928"/>
      <c r="J440" s="1658"/>
      <c r="K440" s="1658"/>
      <c r="L440" s="1658"/>
      <c r="M440" s="1697"/>
      <c r="N440" s="1697"/>
      <c r="O440" s="1697"/>
      <c r="P440" s="1697"/>
      <c r="Q440" s="1658"/>
      <c r="R440" s="1658"/>
      <c r="S440" s="1658"/>
      <c r="T440" s="1658"/>
      <c r="U440" s="1658"/>
      <c r="V440" s="1659"/>
      <c r="W440" s="1659"/>
      <c r="X440" s="1659"/>
      <c r="Y440" s="1658"/>
      <c r="Z440" s="1658"/>
      <c r="AA440" s="1658"/>
      <c r="AB440" s="1658"/>
      <c r="AC440" s="1662"/>
      <c r="AD440" s="1662"/>
      <c r="AE440" s="1658"/>
      <c r="AF440" s="1658"/>
      <c r="AG440" s="1658"/>
      <c r="AH440" s="1658"/>
      <c r="AI440" s="1658"/>
      <c r="AJ440" s="1662"/>
      <c r="AK440" s="1662"/>
    </row>
    <row r="441" spans="1:37" ht="39.950000000000003" customHeight="1" x14ac:dyDescent="0.2">
      <c r="A441" s="5920"/>
      <c r="B441" s="5920"/>
      <c r="C441" s="1683"/>
      <c r="D441" s="1683"/>
      <c r="E441" s="1684"/>
      <c r="F441" s="1684"/>
      <c r="G441" s="1683"/>
      <c r="H441" s="1928"/>
      <c r="I441" s="1928"/>
      <c r="J441" s="1683"/>
      <c r="K441" s="1683"/>
      <c r="L441" s="1684"/>
      <c r="M441" s="1697"/>
      <c r="N441" s="1697"/>
      <c r="O441" s="1697"/>
      <c r="P441" s="1697"/>
      <c r="Q441" s="1683"/>
      <c r="R441" s="1683"/>
      <c r="S441" s="1684"/>
      <c r="T441" s="1684"/>
      <c r="U441" s="1683"/>
      <c r="V441" s="1659"/>
      <c r="W441" s="1659"/>
      <c r="X441" s="1659"/>
      <c r="Y441" s="1659"/>
      <c r="Z441" s="1659"/>
      <c r="AA441" s="1659"/>
      <c r="AB441" s="1659"/>
      <c r="AC441" s="1662"/>
      <c r="AD441" s="1662"/>
      <c r="AE441" s="1664"/>
      <c r="AF441" s="1664"/>
      <c r="AG441" s="1664"/>
      <c r="AH441" s="1664"/>
      <c r="AI441" s="1664"/>
      <c r="AJ441" s="1662"/>
      <c r="AK441" s="1662"/>
    </row>
    <row r="442" spans="1:37" ht="39.950000000000003" customHeight="1" x14ac:dyDescent="0.2">
      <c r="D442" s="1659"/>
      <c r="E442" s="1659"/>
      <c r="F442" s="1659"/>
      <c r="G442" s="1659"/>
      <c r="H442" s="1937"/>
      <c r="I442" s="1937"/>
      <c r="J442" s="1659"/>
      <c r="K442" s="1659"/>
      <c r="L442" s="1697"/>
      <c r="M442" s="1697"/>
      <c r="N442" s="1697"/>
      <c r="R442" s="1658"/>
      <c r="S442" s="1658"/>
      <c r="T442" s="1658"/>
      <c r="Y442" s="1657"/>
      <c r="Z442" s="1657"/>
      <c r="AA442" s="1657"/>
    </row>
    <row r="443" spans="1:37" ht="39.950000000000003" customHeight="1" x14ac:dyDescent="0.2">
      <c r="G443" s="1944"/>
      <c r="J443" s="1944"/>
      <c r="K443" s="1944"/>
      <c r="L443" s="1697"/>
      <c r="M443" s="1697"/>
      <c r="N443" s="1697"/>
      <c r="Q443" s="1710"/>
      <c r="R443" s="1710"/>
      <c r="S443" s="1710"/>
      <c r="T443" s="1710"/>
      <c r="U443" s="1716"/>
      <c r="Y443" s="1716"/>
      <c r="Z443" s="1716"/>
      <c r="AA443" s="1716"/>
      <c r="AE443" s="1658"/>
      <c r="AF443" s="1658"/>
    </row>
    <row r="444" spans="1:37" ht="39.950000000000003" customHeight="1" x14ac:dyDescent="0.2">
      <c r="C444" s="1716"/>
      <c r="F444" s="1659"/>
      <c r="J444" s="1659"/>
      <c r="L444" s="1944"/>
      <c r="T444" s="1710"/>
      <c r="U444" s="1658"/>
      <c r="X444" s="1715"/>
      <c r="Y444" s="1715"/>
      <c r="AA444" s="1716"/>
      <c r="AB444" s="1716"/>
      <c r="AE444" s="1716"/>
      <c r="AF444" s="1657"/>
      <c r="AG444" s="1658"/>
      <c r="AH444" s="1657"/>
      <c r="AI444" s="1659"/>
    </row>
    <row r="445" spans="1:37" ht="39.950000000000003" customHeight="1" x14ac:dyDescent="0.2">
      <c r="D445" s="1716"/>
      <c r="E445" s="1716"/>
      <c r="F445" s="1716"/>
      <c r="G445" s="1689"/>
      <c r="L445" s="1659"/>
      <c r="S445" s="1715"/>
      <c r="T445" s="1715"/>
      <c r="U445" s="1710"/>
      <c r="V445" s="1715"/>
      <c r="W445" s="1715"/>
      <c r="Y445" s="1710"/>
      <c r="Z445" s="1710"/>
      <c r="AE445" s="1716"/>
      <c r="AF445" s="1716"/>
      <c r="AG445" s="1716"/>
      <c r="AH445" s="1716"/>
    </row>
    <row r="446" spans="1:37" ht="39.950000000000003" customHeight="1" x14ac:dyDescent="0.2">
      <c r="S446" s="1697"/>
      <c r="T446" s="1697"/>
      <c r="U446" s="1697"/>
      <c r="V446" s="1697"/>
      <c r="W446" s="1697"/>
      <c r="X446" s="1697"/>
    </row>
    <row r="447" spans="1:37" ht="39.950000000000003" customHeight="1" x14ac:dyDescent="0.2">
      <c r="A447" s="16"/>
      <c r="B447" s="1715"/>
      <c r="C447" s="1659"/>
      <c r="D447" s="1659"/>
      <c r="E447" s="1659"/>
      <c r="F447" s="1657"/>
      <c r="G447" s="1657"/>
      <c r="H447" s="1659"/>
      <c r="I447" s="1659"/>
      <c r="J447" s="1659"/>
      <c r="K447" s="1705"/>
      <c r="L447" s="1705"/>
    </row>
    <row r="448" spans="1:37" ht="39.950000000000003" customHeight="1" x14ac:dyDescent="0.2"/>
    <row r="449" spans="1:37" ht="39.950000000000003" customHeight="1" x14ac:dyDescent="0.2"/>
    <row r="450" spans="1:37" ht="39.950000000000003" customHeight="1" x14ac:dyDescent="0.2">
      <c r="A450" s="5876"/>
      <c r="B450" s="5876"/>
      <c r="C450" s="1661"/>
      <c r="D450" s="1661"/>
      <c r="E450" s="1661"/>
      <c r="F450" s="1661"/>
      <c r="G450" s="1661"/>
      <c r="H450" s="1661"/>
      <c r="I450" s="1661"/>
      <c r="J450" s="1661"/>
      <c r="K450" s="1661"/>
      <c r="L450" s="1661"/>
      <c r="M450" s="1661"/>
      <c r="N450" s="1661"/>
      <c r="O450" s="1661"/>
      <c r="P450" s="1661"/>
      <c r="Q450" s="1661"/>
      <c r="R450" s="1661"/>
      <c r="S450" s="1661"/>
      <c r="T450" s="1661"/>
      <c r="U450" s="1661"/>
      <c r="V450" s="1661"/>
      <c r="W450" s="1661"/>
      <c r="X450" s="1661"/>
      <c r="Y450" s="1661"/>
      <c r="Z450" s="1661"/>
      <c r="AA450" s="1661"/>
      <c r="AB450" s="1661"/>
      <c r="AC450" s="1661"/>
      <c r="AD450" s="1661"/>
      <c r="AE450" s="1661"/>
      <c r="AF450" s="1661"/>
      <c r="AG450" s="1661"/>
      <c r="AH450" s="1661"/>
      <c r="AI450" s="1661"/>
      <c r="AJ450" s="1661"/>
      <c r="AK450" s="1661"/>
    </row>
    <row r="451" spans="1:37" ht="39.950000000000003" customHeight="1" x14ac:dyDescent="0.2">
      <c r="A451" s="5876"/>
      <c r="B451" s="5876"/>
      <c r="C451" s="1708"/>
      <c r="D451" s="1708"/>
      <c r="E451" s="1708"/>
      <c r="F451" s="1708"/>
      <c r="G451" s="1708"/>
      <c r="H451" s="1708"/>
      <c r="I451" s="1708"/>
      <c r="J451" s="1708"/>
      <c r="K451" s="1708"/>
      <c r="L451" s="1708"/>
      <c r="M451" s="1708"/>
      <c r="N451" s="1708"/>
      <c r="O451" s="1708"/>
      <c r="P451" s="1708"/>
      <c r="Q451" s="1708"/>
      <c r="R451" s="1708"/>
      <c r="S451" s="1708"/>
      <c r="T451" s="1708"/>
      <c r="U451" s="1708"/>
      <c r="V451" s="1708"/>
      <c r="W451" s="1708"/>
      <c r="X451" s="1708"/>
      <c r="Y451" s="1708"/>
      <c r="Z451" s="1708"/>
      <c r="AA451" s="1708"/>
      <c r="AB451" s="1708"/>
      <c r="AC451" s="1708"/>
      <c r="AD451" s="1708"/>
      <c r="AE451" s="1708"/>
      <c r="AF451" s="1708"/>
      <c r="AG451" s="1708"/>
      <c r="AH451" s="1708"/>
      <c r="AI451" s="1708"/>
      <c r="AJ451" s="1708"/>
      <c r="AK451" s="1708"/>
    </row>
    <row r="452" spans="1:37" ht="39.950000000000003" customHeight="1" x14ac:dyDescent="0.2">
      <c r="A452" s="5926"/>
      <c r="B452" s="5926"/>
      <c r="C452" s="1657"/>
      <c r="D452" s="1657"/>
      <c r="E452" s="1657"/>
      <c r="F452" s="1657"/>
      <c r="G452" s="1657"/>
      <c r="H452" s="1662"/>
      <c r="I452" s="1662"/>
      <c r="J452" s="1657"/>
      <c r="K452" s="1657"/>
      <c r="L452" s="1657"/>
      <c r="M452" s="1942"/>
      <c r="N452" s="1942"/>
      <c r="O452" s="1662"/>
      <c r="P452" s="1662"/>
      <c r="Q452" s="1714"/>
      <c r="R452" s="1714"/>
      <c r="S452" s="1714"/>
      <c r="T452" s="1714"/>
      <c r="U452" s="1714"/>
      <c r="V452" s="1662"/>
      <c r="W452" s="1662"/>
      <c r="X452" s="1662"/>
      <c r="Y452" s="1662"/>
      <c r="Z452" s="1662"/>
      <c r="AA452" s="1942"/>
      <c r="AB452" s="1942"/>
      <c r="AC452" s="1662"/>
      <c r="AD452" s="1662"/>
      <c r="AE452" s="1714"/>
      <c r="AF452" s="1714"/>
      <c r="AG452" s="1714"/>
      <c r="AH452" s="1714"/>
      <c r="AI452" s="1714"/>
      <c r="AJ452" s="1662"/>
      <c r="AK452" s="1662"/>
    </row>
    <row r="453" spans="1:37" ht="39.950000000000003" customHeight="1" x14ac:dyDescent="0.2">
      <c r="A453" s="5926"/>
      <c r="B453" s="5926"/>
      <c r="C453" s="1714"/>
      <c r="D453" s="1714"/>
      <c r="E453" s="1714"/>
      <c r="F453" s="1684"/>
      <c r="G453" s="1683"/>
      <c r="H453" s="1662"/>
      <c r="I453" s="1662"/>
      <c r="J453" s="1659"/>
      <c r="K453" s="1659"/>
      <c r="L453" s="1659"/>
      <c r="M453" s="1659"/>
      <c r="N453" s="1659"/>
      <c r="O453" s="1662"/>
      <c r="P453" s="1662"/>
      <c r="Q453" s="1716"/>
      <c r="R453" s="1716"/>
      <c r="S453" s="1716"/>
      <c r="T453" s="1716"/>
      <c r="U453" s="1946"/>
      <c r="V453" s="1662"/>
      <c r="W453" s="1662"/>
      <c r="X453" s="1274"/>
      <c r="Y453" s="1683"/>
      <c r="Z453" s="1667"/>
      <c r="AA453" s="1667"/>
      <c r="AB453" s="1667"/>
      <c r="AC453" s="1662"/>
      <c r="AD453" s="1662"/>
      <c r="AE453" s="1683"/>
      <c r="AF453" s="1683"/>
      <c r="AG453" s="1684"/>
      <c r="AH453" s="1684"/>
      <c r="AI453" s="1683"/>
      <c r="AJ453" s="1662"/>
      <c r="AK453" s="1662"/>
    </row>
    <row r="454" spans="1:37" ht="39.950000000000003" customHeight="1" x14ac:dyDescent="0.2">
      <c r="A454" s="5923"/>
      <c r="B454" s="5923"/>
      <c r="C454" s="1683"/>
      <c r="D454" s="1683"/>
      <c r="E454" s="1684"/>
      <c r="F454" s="1684"/>
      <c r="G454" s="1683"/>
      <c r="H454" s="1662"/>
      <c r="I454" s="1662"/>
      <c r="J454" s="1659"/>
      <c r="K454" s="1659"/>
      <c r="L454" s="1659"/>
      <c r="M454" s="1659"/>
      <c r="N454" s="1659"/>
      <c r="O454" s="1662"/>
      <c r="P454" s="1662"/>
      <c r="Q454" s="1657"/>
      <c r="R454" s="1657"/>
      <c r="S454" s="1657"/>
      <c r="T454" s="1682"/>
      <c r="U454" s="1682"/>
      <c r="V454" s="1662"/>
      <c r="W454" s="1662"/>
      <c r="X454" s="1703"/>
      <c r="Y454" s="1703"/>
      <c r="Z454" s="1703"/>
      <c r="AA454" s="1703"/>
      <c r="AB454" s="1703"/>
      <c r="AC454" s="1662"/>
      <c r="AD454" s="1662"/>
      <c r="AE454" s="1683"/>
      <c r="AF454" s="1683"/>
      <c r="AG454" s="1684"/>
      <c r="AH454" s="1684"/>
      <c r="AI454" s="1683"/>
      <c r="AJ454" s="1662"/>
      <c r="AK454" s="1662"/>
    </row>
    <row r="455" spans="1:37" ht="39.950000000000003" customHeight="1" x14ac:dyDescent="0.2">
      <c r="A455" s="5926"/>
      <c r="B455" s="5926"/>
      <c r="C455" s="1683"/>
      <c r="D455" s="1683"/>
      <c r="E455" s="1684"/>
      <c r="F455" s="1684"/>
      <c r="G455" s="1683"/>
      <c r="H455" s="1662"/>
      <c r="I455" s="1662"/>
      <c r="J455" s="1659"/>
      <c r="K455" s="1659"/>
      <c r="L455" s="1659"/>
      <c r="M455" s="1659"/>
      <c r="N455" s="1659"/>
      <c r="O455" s="1662"/>
      <c r="P455" s="1662"/>
      <c r="Q455" s="1716"/>
      <c r="R455" s="1716"/>
      <c r="S455" s="1716"/>
      <c r="T455" s="1667"/>
      <c r="U455" s="1667"/>
      <c r="V455" s="1662"/>
      <c r="W455" s="1662"/>
      <c r="X455" s="1667"/>
      <c r="Y455" s="1667"/>
      <c r="Z455" s="1667"/>
      <c r="AA455" s="1667"/>
      <c r="AB455" s="1667"/>
      <c r="AC455" s="1662"/>
      <c r="AD455" s="1662"/>
      <c r="AE455" s="1702"/>
      <c r="AF455" s="1702"/>
      <c r="AG455" s="1684"/>
      <c r="AH455" s="1684"/>
      <c r="AI455" s="1683"/>
      <c r="AJ455" s="1662"/>
      <c r="AK455" s="1662"/>
    </row>
    <row r="456" spans="1:37" ht="39.950000000000003" customHeight="1" x14ac:dyDescent="0.2">
      <c r="A456" s="5926"/>
      <c r="B456" s="5926"/>
      <c r="C456" s="1683"/>
      <c r="D456" s="1683"/>
      <c r="E456" s="1690"/>
      <c r="F456" s="1665"/>
      <c r="G456" s="1665"/>
      <c r="H456" s="1662"/>
      <c r="I456" s="1662"/>
      <c r="J456" s="1665"/>
      <c r="K456" s="1665"/>
      <c r="L456" s="1665"/>
      <c r="M456" s="1665"/>
      <c r="N456" s="1666"/>
      <c r="O456" s="1662"/>
      <c r="P456" s="1662"/>
      <c r="Q456" s="1716"/>
      <c r="R456" s="1716"/>
      <c r="S456" s="1690"/>
      <c r="T456" s="1658"/>
      <c r="U456" s="1658"/>
      <c r="V456" s="1662"/>
      <c r="W456" s="1662"/>
      <c r="X456" s="1716"/>
      <c r="Y456" s="1716"/>
      <c r="Z456" s="1716"/>
      <c r="AA456" s="1683"/>
      <c r="AB456" s="1683"/>
      <c r="AC456" s="1662"/>
      <c r="AD456" s="1662"/>
      <c r="AE456" s="1683"/>
      <c r="AF456" s="1683"/>
      <c r="AG456" s="1681"/>
      <c r="AH456" s="1716"/>
      <c r="AI456" s="1716"/>
      <c r="AJ456" s="1662"/>
      <c r="AK456" s="1662"/>
    </row>
    <row r="457" spans="1:37" ht="39.950000000000003" customHeight="1" x14ac:dyDescent="0.2">
      <c r="A457" s="5923"/>
      <c r="B457" s="5923"/>
      <c r="C457" s="1659"/>
      <c r="D457" s="1659"/>
      <c r="E457" s="1659"/>
      <c r="F457" s="1659"/>
      <c r="G457" s="1659"/>
      <c r="H457" s="1662"/>
      <c r="I457" s="1662"/>
      <c r="J457" s="1659"/>
      <c r="K457" s="1659"/>
      <c r="L457" s="1659"/>
      <c r="M457" s="1659"/>
      <c r="N457" s="1659"/>
      <c r="O457" s="1662"/>
      <c r="P457" s="1662"/>
      <c r="Q457" s="1659"/>
      <c r="R457" s="1659"/>
      <c r="S457" s="1659"/>
      <c r="T457" s="1659"/>
      <c r="U457" s="1659"/>
      <c r="V457" s="1662"/>
      <c r="W457" s="1662"/>
      <c r="X457" s="1659"/>
      <c r="Y457" s="1659"/>
      <c r="Z457" s="1659"/>
      <c r="AA457" s="1659"/>
      <c r="AB457" s="1659"/>
      <c r="AC457" s="1662"/>
      <c r="AD457" s="1662"/>
      <c r="AE457" s="1659"/>
      <c r="AF457" s="1659"/>
      <c r="AG457" s="1659"/>
      <c r="AH457" s="1659"/>
      <c r="AI457" s="1659"/>
      <c r="AJ457" s="1662"/>
      <c r="AK457" s="1662"/>
    </row>
    <row r="458" spans="1:37" ht="39.950000000000003" customHeight="1" x14ac:dyDescent="0.2">
      <c r="A458" s="5923"/>
      <c r="B458" s="5923"/>
      <c r="C458" s="1683"/>
      <c r="D458" s="1683"/>
      <c r="E458" s="1684"/>
      <c r="F458" s="1684"/>
      <c r="G458" s="1683"/>
      <c r="H458" s="1662"/>
      <c r="I458" s="1662"/>
      <c r="J458" s="1683"/>
      <c r="K458" s="1683"/>
      <c r="L458" s="1684"/>
      <c r="M458" s="1684"/>
      <c r="N458" s="1683"/>
      <c r="O458" s="1662"/>
      <c r="P458" s="1662"/>
      <c r="Q458" s="1683"/>
      <c r="R458" s="1683"/>
      <c r="S458" s="1684"/>
      <c r="T458" s="1684"/>
      <c r="U458" s="1683"/>
      <c r="V458" s="1662"/>
      <c r="W458" s="1662"/>
      <c r="X458" s="1683"/>
      <c r="Y458" s="1683"/>
      <c r="Z458" s="1684"/>
      <c r="AA458" s="1684"/>
      <c r="AB458" s="1683"/>
      <c r="AC458" s="1662"/>
      <c r="AD458" s="1662"/>
      <c r="AE458" s="1683"/>
      <c r="AF458" s="1683"/>
      <c r="AG458" s="1684"/>
      <c r="AH458" s="1659"/>
      <c r="AI458" s="1659"/>
      <c r="AJ458" s="1662"/>
      <c r="AK458" s="1662"/>
    </row>
    <row r="459" spans="1:37" ht="39.950000000000003" customHeight="1" x14ac:dyDescent="0.2">
      <c r="A459" s="5923"/>
      <c r="B459" s="5923"/>
      <c r="C459" s="1659"/>
      <c r="D459" s="1659"/>
      <c r="E459" s="1659"/>
      <c r="F459" s="1659"/>
      <c r="G459" s="1659"/>
      <c r="H459" s="1662"/>
      <c r="I459" s="1662"/>
      <c r="J459" s="1659"/>
      <c r="K459" s="1659"/>
      <c r="L459" s="1659"/>
      <c r="M459" s="1659"/>
      <c r="N459" s="1659"/>
      <c r="O459" s="1662"/>
      <c r="P459" s="1662"/>
      <c r="Q459" s="1659"/>
      <c r="R459" s="1659"/>
      <c r="S459" s="1659"/>
      <c r="T459" s="1659"/>
      <c r="U459" s="1659"/>
      <c r="V459" s="1662"/>
      <c r="W459" s="1662"/>
      <c r="X459" s="1659"/>
      <c r="Y459" s="1659"/>
      <c r="Z459" s="1659"/>
      <c r="AA459" s="1659"/>
      <c r="AB459" s="1659"/>
      <c r="AC459" s="1662"/>
      <c r="AD459" s="1662"/>
      <c r="AE459" s="1659"/>
      <c r="AF459" s="1659"/>
      <c r="AG459" s="1659"/>
      <c r="AH459" s="1659"/>
      <c r="AI459" s="1659"/>
      <c r="AJ459" s="1662"/>
      <c r="AK459" s="1662"/>
    </row>
    <row r="460" spans="1:37" ht="39.950000000000003" customHeight="1" x14ac:dyDescent="0.2">
      <c r="A460" s="5923"/>
      <c r="B460" s="5923"/>
      <c r="C460" s="1659"/>
      <c r="D460" s="1659"/>
      <c r="E460" s="1659"/>
      <c r="F460" s="1659"/>
      <c r="G460" s="1659"/>
      <c r="H460" s="1662"/>
      <c r="I460" s="1662"/>
      <c r="J460" s="1659"/>
      <c r="K460" s="1659"/>
      <c r="L460" s="1659"/>
      <c r="M460" s="1659"/>
      <c r="N460" s="1659"/>
      <c r="O460" s="1662"/>
      <c r="P460" s="1662"/>
      <c r="Q460" s="1659"/>
      <c r="R460" s="1659"/>
      <c r="S460" s="1659"/>
      <c r="T460" s="1659"/>
      <c r="U460" s="1659"/>
      <c r="V460" s="1662"/>
      <c r="W460" s="1662"/>
      <c r="X460" s="1659"/>
      <c r="Y460" s="1659"/>
      <c r="Z460" s="1659"/>
      <c r="AA460" s="1659"/>
      <c r="AB460" s="1659"/>
      <c r="AC460" s="1662"/>
      <c r="AD460" s="1662"/>
      <c r="AE460" s="1659"/>
      <c r="AF460" s="1659"/>
      <c r="AG460" s="1659"/>
      <c r="AH460" s="1659"/>
      <c r="AI460" s="1659"/>
      <c r="AJ460" s="1662"/>
      <c r="AK460" s="1662"/>
    </row>
    <row r="461" spans="1:37" ht="39.950000000000003" customHeight="1" x14ac:dyDescent="0.2">
      <c r="A461" s="5923"/>
      <c r="B461" s="5923"/>
      <c r="C461" s="1658"/>
      <c r="D461" s="1658"/>
      <c r="E461" s="1658"/>
      <c r="F461" s="1658"/>
      <c r="G461" s="1658"/>
      <c r="H461" s="1662"/>
      <c r="I461" s="1662"/>
      <c r="J461" s="1658"/>
      <c r="K461" s="1658"/>
      <c r="L461" s="1658"/>
      <c r="M461" s="1658"/>
      <c r="N461" s="1658"/>
      <c r="O461" s="1662"/>
      <c r="P461" s="1662"/>
      <c r="Q461" s="1658"/>
      <c r="R461" s="1658"/>
      <c r="S461" s="1658"/>
      <c r="T461" s="1658"/>
      <c r="U461" s="1658"/>
      <c r="V461" s="1662"/>
      <c r="W461" s="1662"/>
      <c r="X461" s="1659"/>
      <c r="Y461" s="1659"/>
      <c r="Z461" s="1657"/>
      <c r="AA461" s="1657"/>
      <c r="AB461" s="1657"/>
      <c r="AC461" s="1662"/>
      <c r="AD461" s="1662"/>
      <c r="AE461" s="1657"/>
      <c r="AF461" s="1657"/>
      <c r="AG461" s="1664"/>
      <c r="AH461" s="1664"/>
      <c r="AI461" s="1664"/>
      <c r="AJ461" s="1662"/>
      <c r="AK461" s="1662"/>
    </row>
    <row r="462" spans="1:37" ht="39.950000000000003" customHeight="1" x14ac:dyDescent="0.2">
      <c r="A462" s="5920"/>
      <c r="B462" s="5920"/>
      <c r="C462" s="1659"/>
      <c r="D462" s="1659"/>
      <c r="E462" s="1659"/>
      <c r="F462" s="1659"/>
      <c r="G462" s="1659"/>
      <c r="H462" s="1662"/>
      <c r="I462" s="1662"/>
      <c r="J462" s="1659"/>
      <c r="K462" s="1659"/>
      <c r="L462" s="1659"/>
      <c r="M462" s="1659"/>
      <c r="N462" s="1659"/>
      <c r="O462" s="1662"/>
      <c r="P462" s="1662"/>
      <c r="Q462" s="1659"/>
      <c r="R462" s="1659"/>
      <c r="S462" s="1659"/>
      <c r="T462" s="1659"/>
      <c r="U462" s="1659"/>
      <c r="V462" s="1662"/>
      <c r="W462" s="1662"/>
      <c r="X462" s="1659"/>
      <c r="Y462" s="1659"/>
      <c r="Z462" s="1659"/>
      <c r="AA462" s="1659"/>
      <c r="AB462" s="1666"/>
      <c r="AC462" s="1662"/>
      <c r="AD462" s="1662"/>
      <c r="AE462" s="1666"/>
      <c r="AF462" s="1664"/>
      <c r="AG462" s="1664"/>
      <c r="AH462" s="1664"/>
      <c r="AI462" s="1664"/>
      <c r="AJ462" s="1662"/>
      <c r="AK462" s="1662"/>
    </row>
    <row r="463" spans="1:37" ht="39.950000000000003" customHeight="1" x14ac:dyDescent="0.2">
      <c r="A463" s="5927"/>
      <c r="B463" s="5924"/>
      <c r="C463" s="1658"/>
      <c r="D463" s="1658"/>
      <c r="E463" s="1658"/>
      <c r="F463" s="1658"/>
      <c r="G463" s="1658"/>
      <c r="H463" s="1662"/>
      <c r="I463" s="1662"/>
      <c r="J463" s="1658"/>
      <c r="K463" s="1658"/>
      <c r="L463" s="1658"/>
      <c r="M463" s="1658"/>
      <c r="N463" s="1658"/>
      <c r="O463" s="1662"/>
      <c r="P463" s="1662"/>
      <c r="Q463" s="1658"/>
      <c r="R463" s="1658"/>
      <c r="S463" s="1658"/>
      <c r="T463" s="1658"/>
      <c r="U463" s="1658"/>
      <c r="V463" s="1662"/>
      <c r="W463" s="1662"/>
      <c r="X463" s="1658"/>
      <c r="Y463" s="1658"/>
      <c r="Z463" s="1658"/>
      <c r="AA463" s="1658"/>
      <c r="AB463" s="1658"/>
      <c r="AC463" s="1662"/>
      <c r="AD463" s="1662"/>
      <c r="AE463" s="1658"/>
      <c r="AF463" s="1658"/>
      <c r="AG463" s="1658"/>
      <c r="AH463" s="1658"/>
      <c r="AI463" s="1658"/>
      <c r="AJ463" s="1662"/>
      <c r="AK463" s="1662"/>
    </row>
    <row r="464" spans="1:37" ht="39.950000000000003" customHeight="1" x14ac:dyDescent="0.2">
      <c r="A464" s="5923"/>
      <c r="B464" s="5923"/>
      <c r="C464" s="1658"/>
      <c r="D464" s="1658"/>
      <c r="E464" s="1658"/>
      <c r="F464" s="1658"/>
      <c r="G464" s="1658"/>
      <c r="H464" s="1662"/>
      <c r="I464" s="1662"/>
      <c r="J464" s="1658"/>
      <c r="K464" s="1658"/>
      <c r="L464" s="1658"/>
      <c r="M464" s="1658"/>
      <c r="N464" s="1658"/>
      <c r="O464" s="1662"/>
      <c r="P464" s="1662"/>
      <c r="Q464" s="1658"/>
      <c r="R464" s="1658"/>
      <c r="S464" s="1658"/>
      <c r="T464" s="1658"/>
      <c r="U464" s="1658"/>
      <c r="V464" s="1662"/>
      <c r="W464" s="1662"/>
      <c r="X464" s="1658"/>
      <c r="Y464" s="1658"/>
      <c r="Z464" s="1658"/>
      <c r="AA464" s="1658"/>
      <c r="AB464" s="1658"/>
      <c r="AC464" s="1662"/>
      <c r="AD464" s="1662"/>
      <c r="AE464" s="1658"/>
      <c r="AF464" s="1658"/>
      <c r="AG464" s="1658"/>
      <c r="AH464" s="1658"/>
      <c r="AI464" s="1658"/>
      <c r="AJ464" s="1662"/>
      <c r="AK464" s="1662"/>
    </row>
    <row r="465" spans="1:37" ht="39.950000000000003" customHeight="1" x14ac:dyDescent="0.2">
      <c r="A465" s="5920"/>
      <c r="B465" s="5920"/>
      <c r="C465" s="1658"/>
      <c r="D465" s="1658"/>
      <c r="E465" s="1658"/>
      <c r="F465" s="1658"/>
      <c r="G465" s="1658"/>
      <c r="H465" s="1662"/>
      <c r="I465" s="1662"/>
      <c r="J465" s="1658"/>
      <c r="K465" s="1658"/>
      <c r="L465" s="1658"/>
      <c r="M465" s="1658"/>
      <c r="N465" s="1658"/>
      <c r="O465" s="1662"/>
      <c r="P465" s="1662"/>
      <c r="Q465" s="1659"/>
      <c r="R465" s="1659"/>
      <c r="S465" s="1659"/>
      <c r="T465" s="1659"/>
      <c r="U465" s="1659"/>
      <c r="V465" s="1662"/>
      <c r="W465" s="1662"/>
      <c r="X465" s="1658"/>
      <c r="Y465" s="1658"/>
      <c r="Z465" s="1658"/>
      <c r="AA465" s="1658"/>
      <c r="AB465" s="1658"/>
      <c r="AC465" s="1662"/>
      <c r="AD465" s="1662"/>
      <c r="AE465" s="1658"/>
      <c r="AF465" s="1658"/>
      <c r="AG465" s="1658"/>
      <c r="AH465" s="1658"/>
      <c r="AI465" s="1658"/>
      <c r="AJ465" s="1662"/>
      <c r="AK465" s="1662"/>
    </row>
    <row r="466" spans="1:37" ht="39.950000000000003" customHeight="1" x14ac:dyDescent="0.2">
      <c r="A466" s="5923"/>
      <c r="B466" s="5923"/>
      <c r="C466" s="1927"/>
      <c r="D466" s="1927"/>
      <c r="E466" s="1927"/>
      <c r="F466" s="1927"/>
      <c r="G466" s="1927"/>
      <c r="H466" s="1662"/>
      <c r="I466" s="1662"/>
      <c r="J466" s="1927"/>
      <c r="K466" s="1927"/>
      <c r="L466" s="1927"/>
      <c r="M466" s="1927"/>
      <c r="N466" s="1927"/>
      <c r="O466" s="1662"/>
      <c r="P466" s="1662"/>
      <c r="Q466" s="1927"/>
      <c r="R466" s="1927"/>
      <c r="S466" s="1927"/>
      <c r="T466" s="1927"/>
      <c r="U466" s="1927"/>
      <c r="V466" s="1662"/>
      <c r="W466" s="1662"/>
      <c r="X466" s="1927"/>
      <c r="Y466" s="1927"/>
      <c r="Z466" s="1927"/>
      <c r="AA466" s="1927"/>
      <c r="AB466" s="1927"/>
      <c r="AC466" s="1662"/>
      <c r="AD466" s="1662"/>
      <c r="AE466" s="1927"/>
      <c r="AF466" s="1927"/>
      <c r="AG466" s="1927"/>
      <c r="AH466" s="1927"/>
      <c r="AI466" s="1927"/>
      <c r="AJ466" s="1662"/>
      <c r="AK466" s="1662"/>
    </row>
    <row r="467" spans="1:37" ht="39.950000000000003" customHeight="1" x14ac:dyDescent="0.2">
      <c r="A467" s="5922"/>
      <c r="B467" s="5922"/>
      <c r="C467" s="1658"/>
      <c r="D467" s="1658"/>
      <c r="E467" s="1658"/>
      <c r="F467" s="1658"/>
      <c r="G467" s="1658"/>
      <c r="H467" s="1662"/>
      <c r="I467" s="1662"/>
      <c r="J467" s="1658"/>
      <c r="K467" s="1658"/>
      <c r="L467" s="1658"/>
      <c r="M467" s="1658"/>
      <c r="N467" s="1658"/>
      <c r="O467" s="1662"/>
      <c r="P467" s="1662"/>
      <c r="Q467" s="1658"/>
      <c r="R467" s="1658"/>
      <c r="S467" s="1658"/>
      <c r="T467" s="1658"/>
      <c r="U467" s="1658"/>
      <c r="V467" s="1662"/>
      <c r="W467" s="1662"/>
      <c r="X467" s="1658"/>
      <c r="Y467" s="1658"/>
      <c r="Z467" s="1658"/>
      <c r="AA467" s="1658"/>
      <c r="AB467" s="1658"/>
      <c r="AC467" s="1662"/>
      <c r="AD467" s="1662"/>
      <c r="AE467" s="1658"/>
      <c r="AF467" s="1658"/>
      <c r="AG467" s="1658"/>
      <c r="AH467" s="1658"/>
      <c r="AI467" s="1658"/>
      <c r="AJ467" s="1662"/>
      <c r="AK467" s="1662"/>
    </row>
    <row r="468" spans="1:37" ht="39.950000000000003" customHeight="1" x14ac:dyDescent="0.2">
      <c r="A468" s="5920"/>
      <c r="B468" s="5920"/>
      <c r="C468" s="1659"/>
      <c r="D468" s="1659"/>
      <c r="E468" s="1659"/>
      <c r="F468" s="1659"/>
      <c r="G468" s="1659"/>
      <c r="H468" s="1662"/>
      <c r="I468" s="1662"/>
      <c r="J468" s="1664"/>
      <c r="K468" s="1664"/>
      <c r="L468" s="1664"/>
      <c r="M468" s="1664"/>
      <c r="N468" s="1664"/>
      <c r="O468" s="1662"/>
      <c r="P468" s="1662"/>
      <c r="Q468" s="1659"/>
      <c r="R468" s="1659"/>
      <c r="S468" s="1659"/>
      <c r="T468" s="1659"/>
      <c r="U468" s="1659"/>
      <c r="V468" s="1662"/>
      <c r="W468" s="1662"/>
      <c r="X468" s="1664"/>
      <c r="Y468" s="1664"/>
      <c r="Z468" s="1664"/>
      <c r="AA468" s="1664"/>
      <c r="AB468" s="1664"/>
      <c r="AC468" s="1662"/>
      <c r="AD468" s="1662"/>
      <c r="AE468" s="1664"/>
      <c r="AF468" s="1664"/>
      <c r="AG468" s="1664"/>
      <c r="AH468" s="1664"/>
      <c r="AI468" s="1664"/>
      <c r="AJ468" s="1662"/>
      <c r="AK468" s="1662"/>
    </row>
    <row r="469" spans="1:37" ht="39.950000000000003" customHeight="1" x14ac:dyDescent="0.2">
      <c r="C469" s="1659"/>
      <c r="D469" s="1659"/>
      <c r="E469" s="1659"/>
      <c r="F469" s="1937"/>
      <c r="G469" s="1937"/>
      <c r="H469" s="1937"/>
      <c r="I469" s="1937"/>
      <c r="J469" s="1657"/>
      <c r="K469" s="1657"/>
      <c r="L469" s="1657"/>
      <c r="M469" s="1697"/>
      <c r="N469" s="1697"/>
      <c r="Q469" s="1715"/>
      <c r="R469" s="1659"/>
      <c r="S469" s="1659"/>
      <c r="T469" s="1659"/>
      <c r="AF469" s="1657"/>
      <c r="AG469" s="1657"/>
      <c r="AH469" s="1657"/>
    </row>
    <row r="470" spans="1:37" ht="39.950000000000003" customHeight="1" x14ac:dyDescent="0.2">
      <c r="E470" s="1704"/>
      <c r="F470" s="1704"/>
      <c r="G470" s="1704"/>
      <c r="J470" s="1704"/>
      <c r="K470" s="1704"/>
      <c r="L470" s="1704"/>
      <c r="M470" s="1697"/>
      <c r="N470" s="1715"/>
      <c r="Q470" s="1716"/>
      <c r="R470" s="1716"/>
      <c r="S470" s="1716"/>
      <c r="T470" s="1716"/>
      <c r="U470" s="1663"/>
      <c r="X470" s="1663"/>
      <c r="Y470" s="1663"/>
      <c r="Z470" s="1663"/>
      <c r="AA470" s="1663"/>
      <c r="AE470" s="1942"/>
      <c r="AF470" s="1942"/>
      <c r="AG470" s="1942"/>
    </row>
    <row r="471" spans="1:37" ht="39.950000000000003" customHeight="1" x14ac:dyDescent="0.2">
      <c r="F471" s="1659"/>
      <c r="G471" s="1659"/>
      <c r="N471" s="1657"/>
      <c r="Q471" s="1657"/>
      <c r="S471" s="1716"/>
      <c r="T471" s="1716"/>
      <c r="U471" s="1716"/>
      <c r="Y471" s="1659"/>
      <c r="Z471" s="1659"/>
      <c r="AA471" s="1663"/>
      <c r="AB471" s="1663"/>
      <c r="AG471" s="1715"/>
      <c r="AH471" s="1942"/>
      <c r="AI471" s="1942"/>
    </row>
    <row r="472" spans="1:37" ht="39.950000000000003" customHeight="1" x14ac:dyDescent="0.2">
      <c r="F472" s="1689"/>
      <c r="G472" s="1689"/>
      <c r="S472" s="1715"/>
      <c r="T472" s="1715"/>
      <c r="U472" s="1715"/>
      <c r="V472" s="1715"/>
      <c r="W472" s="1715"/>
      <c r="X472" s="1716"/>
      <c r="Y472" s="1716"/>
      <c r="Z472" s="1716"/>
      <c r="AA472" s="1716"/>
      <c r="AE472" s="1663"/>
      <c r="AF472" s="1663"/>
      <c r="AH472" s="1942"/>
      <c r="AI472" s="1942"/>
    </row>
    <row r="473" spans="1:37" ht="39.950000000000003" customHeight="1" x14ac:dyDescent="0.2">
      <c r="S473" s="1697"/>
      <c r="T473" s="1697"/>
      <c r="U473" s="1697"/>
      <c r="V473" s="1697"/>
      <c r="W473" s="1697"/>
      <c r="X473" s="1697"/>
    </row>
    <row r="474" spans="1:37" ht="39.950000000000003" customHeight="1" x14ac:dyDescent="0.2">
      <c r="A474" s="16"/>
      <c r="B474" s="1715"/>
      <c r="C474" s="1659"/>
      <c r="D474" s="1659"/>
      <c r="E474" s="1659"/>
      <c r="F474" s="1657"/>
      <c r="G474" s="1657"/>
      <c r="H474" s="1659"/>
      <c r="I474" s="1659"/>
      <c r="J474" s="1659"/>
      <c r="K474" s="1705"/>
      <c r="L474" s="1705"/>
      <c r="M474" s="1944"/>
      <c r="N474" s="1944"/>
      <c r="O474" s="1662"/>
      <c r="P474" s="1662"/>
      <c r="Q474" s="1662"/>
      <c r="R474" s="1714"/>
      <c r="S474" s="1714"/>
      <c r="T474" s="1714"/>
      <c r="U474" s="1714"/>
      <c r="V474" s="1714"/>
    </row>
    <row r="475" spans="1:37" ht="39.950000000000003" customHeight="1" x14ac:dyDescent="0.2">
      <c r="A475" s="16"/>
      <c r="B475" s="1715"/>
      <c r="C475" s="1715"/>
      <c r="K475" s="16"/>
      <c r="L475" s="16"/>
      <c r="M475" s="16"/>
    </row>
    <row r="476" spans="1:37" ht="39.950000000000003" customHeight="1" x14ac:dyDescent="0.2">
      <c r="K476" s="16"/>
      <c r="L476" s="16"/>
      <c r="M476" s="16"/>
    </row>
    <row r="477" spans="1:37" ht="39.950000000000003" customHeight="1" x14ac:dyDescent="0.2"/>
    <row r="478" spans="1:37" ht="39.950000000000003" customHeight="1" x14ac:dyDescent="0.2">
      <c r="A478" s="5876"/>
      <c r="B478" s="5876"/>
      <c r="C478" s="1661"/>
      <c r="D478" s="1661"/>
      <c r="E478" s="1661"/>
      <c r="F478" s="1661"/>
      <c r="G478" s="1661"/>
      <c r="H478" s="1661"/>
      <c r="I478" s="1661"/>
      <c r="J478" s="1661"/>
      <c r="K478" s="1661"/>
      <c r="L478" s="1661"/>
      <c r="M478" s="1661"/>
      <c r="N478" s="1661"/>
      <c r="O478" s="1661"/>
      <c r="P478" s="1661"/>
      <c r="Q478" s="1661"/>
      <c r="R478" s="1661"/>
      <c r="S478" s="1661"/>
      <c r="T478" s="1661"/>
      <c r="U478" s="1661"/>
      <c r="V478" s="1661"/>
      <c r="W478" s="1661"/>
      <c r="X478" s="1661"/>
      <c r="Y478" s="1661"/>
      <c r="Z478" s="1661"/>
      <c r="AA478" s="1661"/>
      <c r="AB478" s="1661"/>
      <c r="AC478" s="1661"/>
      <c r="AD478" s="1661"/>
      <c r="AE478" s="1661"/>
      <c r="AF478" s="1661"/>
      <c r="AG478" s="1661"/>
      <c r="AH478" s="1661"/>
      <c r="AI478" s="1661"/>
      <c r="AJ478" s="1661"/>
      <c r="AK478" s="1661"/>
    </row>
    <row r="479" spans="1:37" ht="39.950000000000003" customHeight="1" x14ac:dyDescent="0.2">
      <c r="A479" s="5876"/>
      <c r="B479" s="5876"/>
      <c r="C479" s="1708"/>
      <c r="D479" s="1708"/>
      <c r="E479" s="1708"/>
      <c r="F479" s="1708"/>
      <c r="G479" s="1708"/>
      <c r="H479" s="1708"/>
      <c r="I479" s="1708"/>
      <c r="J479" s="1708"/>
      <c r="K479" s="1708"/>
      <c r="L479" s="1708"/>
      <c r="M479" s="1708"/>
      <c r="N479" s="1708"/>
      <c r="O479" s="1708"/>
      <c r="P479" s="1708"/>
      <c r="Q479" s="1708"/>
      <c r="R479" s="1708"/>
      <c r="S479" s="1708"/>
      <c r="T479" s="1708"/>
      <c r="U479" s="1708"/>
      <c r="V479" s="1708"/>
      <c r="W479" s="1708"/>
      <c r="X479" s="1708"/>
      <c r="Y479" s="1708"/>
      <c r="Z479" s="1708"/>
      <c r="AA479" s="1708"/>
      <c r="AB479" s="1708"/>
      <c r="AC479" s="1708"/>
      <c r="AD479" s="1708"/>
      <c r="AE479" s="1708"/>
      <c r="AF479" s="1708"/>
      <c r="AG479" s="1708"/>
      <c r="AH479" s="1708"/>
      <c r="AI479" s="1708"/>
      <c r="AJ479" s="1708"/>
      <c r="AK479" s="1708"/>
    </row>
    <row r="480" spans="1:37" ht="39.950000000000003" customHeight="1" x14ac:dyDescent="0.2">
      <c r="A480" s="5926"/>
      <c r="B480" s="5926"/>
      <c r="C480" s="1658"/>
      <c r="D480" s="1658"/>
      <c r="E480" s="1658"/>
      <c r="F480" s="1657"/>
      <c r="G480" s="1716"/>
      <c r="H480" s="1928"/>
      <c r="I480" s="1928"/>
      <c r="J480" s="1657"/>
      <c r="L480" s="1690"/>
      <c r="M480" s="1690"/>
      <c r="N480" s="1690"/>
      <c r="O480" s="1928"/>
      <c r="P480" s="1928"/>
      <c r="Q480" s="1659"/>
      <c r="R480" s="1659"/>
      <c r="S480" s="1659"/>
      <c r="T480" s="1659"/>
      <c r="U480" s="1659"/>
      <c r="V480" s="1928"/>
      <c r="W480" s="1928"/>
      <c r="X480" s="1705"/>
      <c r="Y480" s="1705"/>
      <c r="Z480" s="1705"/>
      <c r="AA480" s="1705"/>
      <c r="AB480" s="1705"/>
      <c r="AC480" s="1928"/>
      <c r="AD480" s="1928"/>
      <c r="AE480" s="1705"/>
      <c r="AF480" s="1705"/>
      <c r="AG480" s="1705"/>
      <c r="AH480" s="1705"/>
      <c r="AI480" s="1705"/>
      <c r="AJ480" s="1660"/>
      <c r="AK480" s="1660"/>
    </row>
    <row r="481" spans="1:37" ht="39.950000000000003" customHeight="1" x14ac:dyDescent="0.2">
      <c r="A481" s="5926"/>
      <c r="B481" s="5926"/>
      <c r="C481" s="1683"/>
      <c r="D481" s="1683"/>
      <c r="E481" s="1684"/>
      <c r="F481" s="1684"/>
      <c r="G481" s="1683"/>
      <c r="H481" s="1928"/>
      <c r="I481" s="1928"/>
      <c r="J481" s="1683"/>
      <c r="K481" s="1683"/>
      <c r="L481" s="1684"/>
      <c r="M481" s="1684"/>
      <c r="N481" s="1683"/>
      <c r="O481" s="1928"/>
      <c r="P481" s="1928"/>
      <c r="Q481" s="1690"/>
      <c r="R481" s="1690"/>
      <c r="S481" s="1667"/>
      <c r="T481" s="1667"/>
      <c r="U481" s="1667"/>
      <c r="V481" s="1928"/>
      <c r="W481" s="1928"/>
      <c r="X481" s="1705"/>
      <c r="Y481" s="1705"/>
      <c r="Z481" s="1705"/>
      <c r="AA481" s="1705"/>
      <c r="AB481" s="1705"/>
      <c r="AC481" s="1928"/>
      <c r="AD481" s="1928"/>
      <c r="AE481" s="1705"/>
      <c r="AF481" s="1705"/>
      <c r="AG481" s="1705"/>
      <c r="AH481" s="1705"/>
      <c r="AI481" s="1705"/>
      <c r="AJ481" s="1660"/>
      <c r="AK481" s="1660"/>
    </row>
    <row r="482" spans="1:37" ht="39.950000000000003" customHeight="1" x14ac:dyDescent="0.2">
      <c r="A482" s="5923"/>
      <c r="B482" s="5923"/>
      <c r="C482" s="1683"/>
      <c r="D482" s="1683"/>
      <c r="E482" s="1690"/>
      <c r="F482" s="1690"/>
      <c r="G482" s="1683"/>
      <c r="H482" s="1928"/>
      <c r="I482" s="1928"/>
      <c r="J482" s="1683"/>
      <c r="K482" s="1683"/>
      <c r="L482" s="1684"/>
      <c r="M482" s="1684"/>
      <c r="N482" s="1683"/>
      <c r="O482" s="1928"/>
      <c r="P482" s="1928"/>
      <c r="Q482" s="1683"/>
      <c r="R482" s="1683"/>
      <c r="S482" s="1709"/>
      <c r="T482" s="1709"/>
      <c r="U482" s="1709"/>
      <c r="V482" s="1928"/>
      <c r="W482" s="1928"/>
      <c r="X482" s="1705"/>
      <c r="Y482" s="1705"/>
      <c r="Z482" s="1705"/>
      <c r="AA482" s="1705"/>
      <c r="AB482" s="1705"/>
      <c r="AC482" s="1928"/>
      <c r="AD482" s="1928"/>
      <c r="AE482" s="1684"/>
      <c r="AF482" s="1684"/>
      <c r="AG482" s="1684"/>
      <c r="AH482" s="1684"/>
      <c r="AI482" s="1683"/>
      <c r="AJ482" s="1660"/>
      <c r="AK482" s="1660"/>
    </row>
    <row r="483" spans="1:37" ht="39.950000000000003" customHeight="1" x14ac:dyDescent="0.2">
      <c r="A483" s="5926"/>
      <c r="B483" s="5926"/>
      <c r="C483" s="1683"/>
      <c r="D483" s="1683"/>
      <c r="E483" s="1684"/>
      <c r="F483" s="1684"/>
      <c r="G483" s="1683"/>
      <c r="H483" s="1928"/>
      <c r="I483" s="1928"/>
      <c r="J483" s="1683"/>
      <c r="K483" s="1683"/>
      <c r="L483" s="1684"/>
      <c r="M483" s="1684"/>
      <c r="N483" s="1683"/>
      <c r="O483" s="1928"/>
      <c r="P483" s="1928"/>
      <c r="Q483" s="1683"/>
      <c r="R483" s="1683"/>
      <c r="S483" s="1684"/>
      <c r="T483" s="1684"/>
      <c r="U483" s="1683"/>
      <c r="V483" s="1928"/>
      <c r="W483" s="1928"/>
      <c r="X483" s="1683"/>
      <c r="Y483" s="1683"/>
      <c r="Z483" s="1684"/>
      <c r="AA483" s="1684"/>
      <c r="AB483" s="1683"/>
      <c r="AC483" s="1928"/>
      <c r="AD483" s="1928"/>
      <c r="AE483" s="1683"/>
      <c r="AF483" s="1683"/>
      <c r="AG483" s="1684"/>
      <c r="AH483" s="1684"/>
      <c r="AI483" s="1683"/>
      <c r="AJ483" s="1660"/>
      <c r="AK483" s="1660"/>
    </row>
    <row r="484" spans="1:37" ht="39.950000000000003" customHeight="1" x14ac:dyDescent="0.2">
      <c r="A484" s="5926"/>
      <c r="B484" s="5926"/>
      <c r="C484" s="1683"/>
      <c r="D484" s="1683"/>
      <c r="E484" s="1684"/>
      <c r="F484" s="1684"/>
      <c r="G484" s="1683"/>
      <c r="H484" s="1928"/>
      <c r="I484" s="1928"/>
      <c r="J484" s="1683"/>
      <c r="K484" s="1683"/>
      <c r="L484" s="1667"/>
      <c r="M484" s="1667"/>
      <c r="N484" s="1667"/>
      <c r="O484" s="1928"/>
      <c r="P484" s="1928"/>
      <c r="R484" s="1683"/>
      <c r="S484" s="1684"/>
      <c r="T484" s="1684"/>
      <c r="U484" s="1683"/>
      <c r="V484" s="1928"/>
      <c r="W484" s="1928"/>
      <c r="X484" s="1683"/>
      <c r="Y484" s="1683"/>
      <c r="Z484" s="1684"/>
      <c r="AA484" s="1684"/>
      <c r="AB484" s="1683"/>
      <c r="AC484" s="1928"/>
      <c r="AD484" s="1928"/>
      <c r="AE484" s="1690"/>
      <c r="AF484" s="1690"/>
      <c r="AG484" s="1690"/>
      <c r="AH484" s="1690"/>
      <c r="AI484" s="1690"/>
      <c r="AJ484" s="1660"/>
      <c r="AK484" s="1660"/>
    </row>
    <row r="485" spans="1:37" ht="39.950000000000003" customHeight="1" x14ac:dyDescent="0.2">
      <c r="A485" s="5923"/>
      <c r="B485" s="5923"/>
      <c r="C485" s="1659"/>
      <c r="D485" s="1659"/>
      <c r="E485" s="1659"/>
      <c r="F485" s="1659"/>
      <c r="G485" s="1659"/>
      <c r="H485" s="1928"/>
      <c r="I485" s="1928"/>
      <c r="J485" s="1659"/>
      <c r="K485" s="1659"/>
      <c r="L485" s="1659"/>
      <c r="M485" s="1666"/>
      <c r="N485" s="1666"/>
      <c r="O485" s="1928"/>
      <c r="P485" s="1928"/>
      <c r="Q485" s="1659"/>
      <c r="R485" s="1659"/>
      <c r="S485" s="1659"/>
      <c r="T485" s="1659"/>
      <c r="U485" s="1659"/>
      <c r="V485" s="1928"/>
      <c r="W485" s="1928"/>
      <c r="X485" s="1659"/>
      <c r="Y485" s="1659"/>
      <c r="Z485" s="1659"/>
      <c r="AA485" s="1659"/>
      <c r="AB485" s="1659"/>
      <c r="AC485" s="1928"/>
      <c r="AD485" s="1928"/>
      <c r="AE485" s="1659"/>
      <c r="AF485" s="1659"/>
      <c r="AG485" s="1659"/>
      <c r="AH485" s="1659"/>
      <c r="AI485" s="1659"/>
      <c r="AJ485" s="1660"/>
      <c r="AK485" s="1660"/>
    </row>
    <row r="486" spans="1:37" ht="39.950000000000003" customHeight="1" x14ac:dyDescent="0.2">
      <c r="A486" s="5923"/>
      <c r="B486" s="5923"/>
      <c r="C486" s="1664"/>
      <c r="D486" s="1664"/>
      <c r="E486" s="1664"/>
      <c r="F486" s="1664"/>
      <c r="G486" s="1664"/>
      <c r="H486" s="1928"/>
      <c r="I486" s="1928"/>
      <c r="J486" s="1664"/>
      <c r="K486" s="1664"/>
      <c r="L486" s="1664"/>
      <c r="M486" s="1664"/>
      <c r="N486" s="1664"/>
      <c r="O486" s="1928"/>
      <c r="P486" s="1928"/>
      <c r="Q486" s="1664"/>
      <c r="R486" s="1664"/>
      <c r="S486" s="1664"/>
      <c r="T486" s="1664"/>
      <c r="U486" s="1664"/>
      <c r="V486" s="1928"/>
      <c r="W486" s="1928"/>
      <c r="X486" s="1664"/>
      <c r="Y486" s="1664"/>
      <c r="Z486" s="1664"/>
      <c r="AA486" s="1664"/>
      <c r="AB486" s="1664"/>
      <c r="AC486" s="1928"/>
      <c r="AD486" s="1928"/>
      <c r="AE486" s="1664"/>
      <c r="AF486" s="1664"/>
      <c r="AG486" s="1664"/>
      <c r="AH486" s="1664"/>
      <c r="AI486" s="1664"/>
      <c r="AJ486" s="1660"/>
      <c r="AK486" s="1660"/>
    </row>
    <row r="487" spans="1:37" ht="39.950000000000003" customHeight="1" x14ac:dyDescent="0.2">
      <c r="A487" s="5923"/>
      <c r="B487" s="5923"/>
      <c r="C487" s="1659"/>
      <c r="D487" s="1659"/>
      <c r="E487" s="1659"/>
      <c r="F487" s="1659"/>
      <c r="G487" s="1659"/>
      <c r="H487" s="1928"/>
      <c r="I487" s="1928"/>
      <c r="J487" s="1659"/>
      <c r="K487" s="1659"/>
      <c r="L487" s="1659"/>
      <c r="M487" s="1659"/>
      <c r="N487" s="1659"/>
      <c r="O487" s="1928"/>
      <c r="P487" s="1928"/>
      <c r="Q487" s="1659"/>
      <c r="R487" s="1659"/>
      <c r="S487" s="1659"/>
      <c r="T487" s="1659"/>
      <c r="U487" s="1659"/>
      <c r="V487" s="1928"/>
      <c r="W487" s="1928"/>
      <c r="X487" s="1659"/>
      <c r="Y487" s="1659"/>
      <c r="Z487" s="1659"/>
      <c r="AA487" s="1659"/>
      <c r="AB487" s="1659"/>
      <c r="AC487" s="1928"/>
      <c r="AD487" s="1928"/>
      <c r="AE487" s="1659"/>
      <c r="AF487" s="1659"/>
      <c r="AG487" s="1659"/>
      <c r="AH487" s="1659"/>
      <c r="AI487" s="1659"/>
      <c r="AJ487" s="1660"/>
      <c r="AK487" s="1660"/>
    </row>
    <row r="488" spans="1:37" ht="39.950000000000003" customHeight="1" x14ac:dyDescent="0.2">
      <c r="A488" s="5923"/>
      <c r="B488" s="5923"/>
      <c r="C488" s="1659"/>
      <c r="D488" s="1659"/>
      <c r="E488" s="1659"/>
      <c r="F488" s="1659"/>
      <c r="G488" s="1659"/>
      <c r="H488" s="1928"/>
      <c r="I488" s="1928"/>
      <c r="J488" s="1659"/>
      <c r="K488" s="1659"/>
      <c r="L488" s="1659"/>
      <c r="M488" s="1659"/>
      <c r="N488" s="1659"/>
      <c r="O488" s="1928"/>
      <c r="P488" s="1928"/>
      <c r="Q488" s="1659"/>
      <c r="R488" s="1659"/>
      <c r="S488" s="1659"/>
      <c r="T488" s="1659"/>
      <c r="U488" s="1659"/>
      <c r="V488" s="1928"/>
      <c r="W488" s="1928"/>
      <c r="X488" s="1659"/>
      <c r="Y488" s="1659"/>
      <c r="Z488" s="1659"/>
      <c r="AA488" s="1659"/>
      <c r="AB488" s="1659"/>
      <c r="AC488" s="1928"/>
      <c r="AD488" s="1928"/>
      <c r="AE488" s="1659"/>
      <c r="AF488" s="1659"/>
      <c r="AG488" s="1658"/>
      <c r="AH488" s="1658"/>
      <c r="AI488" s="1658"/>
      <c r="AJ488" s="1660"/>
      <c r="AK488" s="1660"/>
    </row>
    <row r="489" spans="1:37" ht="39.950000000000003" customHeight="1" x14ac:dyDescent="0.2">
      <c r="A489" s="5923"/>
      <c r="B489" s="5923"/>
      <c r="C489" s="1664"/>
      <c r="D489" s="1664"/>
      <c r="E489" s="1664"/>
      <c r="F489" s="1664"/>
      <c r="G489" s="1664"/>
      <c r="H489" s="1928"/>
      <c r="I489" s="1928"/>
      <c r="J489" s="1664"/>
      <c r="K489" s="1664"/>
      <c r="L489" s="1664"/>
      <c r="M489" s="1664"/>
      <c r="N489" s="1664"/>
      <c r="O489" s="1928"/>
      <c r="P489" s="1928"/>
      <c r="Q489" s="1664"/>
      <c r="R489" s="1664"/>
      <c r="S489" s="1664"/>
      <c r="T489" s="1664"/>
      <c r="U489" s="1664"/>
      <c r="V489" s="1928"/>
      <c r="W489" s="1928"/>
      <c r="X489" s="1664"/>
      <c r="Y489" s="1664"/>
      <c r="Z489" s="1664"/>
      <c r="AA489" s="1664"/>
      <c r="AB489" s="1664"/>
      <c r="AC489" s="1928"/>
      <c r="AD489" s="1928"/>
      <c r="AE489" s="1664"/>
      <c r="AF489" s="1664"/>
      <c r="AG489" s="1664"/>
      <c r="AH489" s="1664"/>
      <c r="AI489" s="1664"/>
      <c r="AJ489" s="1660"/>
      <c r="AK489" s="1660"/>
    </row>
    <row r="490" spans="1:37" ht="39.950000000000003" customHeight="1" x14ac:dyDescent="0.2">
      <c r="A490" s="5920"/>
      <c r="B490" s="5920"/>
      <c r="C490" s="1664"/>
      <c r="D490" s="1664"/>
      <c r="E490" s="1664"/>
      <c r="F490" s="1664"/>
      <c r="G490" s="1664"/>
      <c r="H490" s="1928"/>
      <c r="I490" s="1928"/>
      <c r="J490" s="1664"/>
      <c r="K490" s="1664"/>
      <c r="L490" s="1664"/>
      <c r="M490" s="1664"/>
      <c r="N490" s="1664"/>
      <c r="O490" s="1928"/>
      <c r="P490" s="1928"/>
      <c r="Q490" s="1664"/>
      <c r="R490" s="1664"/>
      <c r="S490" s="1664"/>
      <c r="T490" s="1664"/>
      <c r="U490" s="1664"/>
      <c r="V490" s="1928"/>
      <c r="W490" s="1928"/>
      <c r="X490" s="1664"/>
      <c r="Y490" s="1664"/>
      <c r="Z490" s="1664"/>
      <c r="AA490" s="1664"/>
      <c r="AB490" s="1664"/>
      <c r="AC490" s="1928"/>
      <c r="AD490" s="1928"/>
      <c r="AE490" s="1664"/>
      <c r="AF490" s="1664"/>
      <c r="AG490" s="1664"/>
      <c r="AH490" s="1664"/>
      <c r="AI490" s="1664"/>
      <c r="AJ490" s="1660"/>
      <c r="AK490" s="1660"/>
    </row>
    <row r="491" spans="1:37" ht="39.950000000000003" customHeight="1" x14ac:dyDescent="0.2">
      <c r="A491" s="5927"/>
      <c r="B491" s="5924"/>
      <c r="C491" s="1690"/>
      <c r="D491" s="1690"/>
      <c r="E491" s="1658"/>
      <c r="F491" s="1658"/>
      <c r="G491" s="1658"/>
      <c r="H491" s="1928"/>
      <c r="I491" s="1928"/>
      <c r="J491" s="1658"/>
      <c r="K491" s="1658"/>
      <c r="L491" s="1658"/>
      <c r="M491" s="1658"/>
      <c r="N491" s="1658"/>
      <c r="O491" s="1928"/>
      <c r="P491" s="1928"/>
      <c r="Q491" s="1658"/>
      <c r="R491" s="1658"/>
      <c r="S491" s="1658"/>
      <c r="T491" s="1658"/>
      <c r="U491" s="1658"/>
      <c r="V491" s="1928"/>
      <c r="W491" s="1928"/>
      <c r="X491" s="1658"/>
      <c r="Y491" s="1658"/>
      <c r="Z491" s="1658"/>
      <c r="AA491" s="1658"/>
      <c r="AB491" s="1658"/>
      <c r="AC491" s="1928"/>
      <c r="AD491" s="1928"/>
      <c r="AE491" s="1658"/>
      <c r="AF491" s="1658"/>
      <c r="AG491" s="1658"/>
      <c r="AH491" s="1658"/>
      <c r="AI491" s="1658"/>
      <c r="AJ491" s="1660"/>
      <c r="AK491" s="1660"/>
    </row>
    <row r="492" spans="1:37" ht="39.950000000000003" customHeight="1" x14ac:dyDescent="0.2">
      <c r="A492" s="5923"/>
      <c r="B492" s="5923"/>
      <c r="C492" s="1658"/>
      <c r="D492" s="1658"/>
      <c r="E492" s="1658"/>
      <c r="F492" s="1658"/>
      <c r="G492" s="1658"/>
      <c r="H492" s="1928"/>
      <c r="I492" s="1928"/>
      <c r="J492" s="1658"/>
      <c r="K492" s="1658"/>
      <c r="L492" s="1658"/>
      <c r="M492" s="1658"/>
      <c r="N492" s="1658"/>
      <c r="O492" s="1928"/>
      <c r="P492" s="1928"/>
      <c r="Q492" s="1658"/>
      <c r="R492" s="1658"/>
      <c r="S492" s="1658"/>
      <c r="T492" s="1658"/>
      <c r="U492" s="1658"/>
      <c r="V492" s="1928"/>
      <c r="W492" s="1928"/>
      <c r="X492" s="1658"/>
      <c r="Y492" s="1658"/>
      <c r="Z492" s="1658"/>
      <c r="AA492" s="1658"/>
      <c r="AB492" s="1658"/>
      <c r="AC492" s="1928"/>
      <c r="AD492" s="1928"/>
      <c r="AE492" s="1658"/>
      <c r="AF492" s="1658"/>
      <c r="AG492" s="1658"/>
      <c r="AH492" s="1658"/>
      <c r="AI492" s="1658"/>
      <c r="AJ492" s="1660"/>
      <c r="AK492" s="1660"/>
    </row>
    <row r="493" spans="1:37" ht="39.950000000000003" customHeight="1" x14ac:dyDescent="0.2">
      <c r="A493" s="5920"/>
      <c r="B493" s="5920"/>
      <c r="C493" s="1658"/>
      <c r="D493" s="1658"/>
      <c r="E493" s="1658"/>
      <c r="F493" s="1658"/>
      <c r="G493" s="1658"/>
      <c r="H493" s="1928"/>
      <c r="I493" s="1928"/>
      <c r="J493" s="1658"/>
      <c r="K493" s="1658"/>
      <c r="L493" s="1658"/>
      <c r="M493" s="1658"/>
      <c r="N493" s="1658"/>
      <c r="O493" s="1928"/>
      <c r="P493" s="1928"/>
      <c r="Q493" s="1658"/>
      <c r="R493" s="1658"/>
      <c r="S493" s="1658"/>
      <c r="T493" s="1658"/>
      <c r="U493" s="1658"/>
      <c r="V493" s="1928"/>
      <c r="W493" s="1928"/>
      <c r="X493" s="1658"/>
      <c r="Y493" s="1658"/>
      <c r="Z493" s="1658"/>
      <c r="AA493" s="1658"/>
      <c r="AB493" s="1658"/>
      <c r="AC493" s="1928"/>
      <c r="AD493" s="1928"/>
      <c r="AE493" s="1658"/>
      <c r="AF493" s="1658"/>
      <c r="AG493" s="1658"/>
      <c r="AH493" s="1658"/>
      <c r="AI493" s="1658"/>
      <c r="AJ493" s="1660"/>
      <c r="AK493" s="1660"/>
    </row>
    <row r="494" spans="1:37" ht="39.950000000000003" customHeight="1" x14ac:dyDescent="0.2">
      <c r="A494" s="5923"/>
      <c r="B494" s="5923"/>
      <c r="C494" s="1927"/>
      <c r="D494" s="1927"/>
      <c r="E494" s="1927"/>
      <c r="F494" s="1927"/>
      <c r="G494" s="1927"/>
      <c r="H494" s="1928"/>
      <c r="I494" s="1928"/>
      <c r="J494" s="1927"/>
      <c r="K494" s="1927"/>
      <c r="L494" s="1927"/>
      <c r="M494" s="1927"/>
      <c r="N494" s="1927"/>
      <c r="O494" s="1928"/>
      <c r="P494" s="1928"/>
      <c r="Q494" s="1927"/>
      <c r="R494" s="1927"/>
      <c r="S494" s="1927"/>
      <c r="T494" s="1927"/>
      <c r="U494" s="1927"/>
      <c r="V494" s="1928"/>
      <c r="W494" s="1928"/>
      <c r="X494" s="1927"/>
      <c r="Y494" s="1927"/>
      <c r="Z494" s="1690"/>
      <c r="AA494" s="1690"/>
      <c r="AB494" s="1690"/>
      <c r="AC494" s="1928"/>
      <c r="AD494" s="1928"/>
      <c r="AE494" s="1927"/>
      <c r="AF494" s="1927"/>
      <c r="AG494" s="1927"/>
      <c r="AH494" s="1927"/>
      <c r="AI494" s="1927"/>
      <c r="AJ494" s="1660"/>
      <c r="AK494" s="1660"/>
    </row>
    <row r="495" spans="1:37" ht="39.950000000000003" customHeight="1" x14ac:dyDescent="0.2">
      <c r="A495" s="5922"/>
      <c r="B495" s="5922"/>
      <c r="C495" s="1658"/>
      <c r="D495" s="1658"/>
      <c r="E495" s="1657"/>
      <c r="F495" s="1657"/>
      <c r="G495" s="1657"/>
      <c r="H495" s="1928"/>
      <c r="I495" s="1928"/>
      <c r="J495" s="1658"/>
      <c r="K495" s="1658"/>
      <c r="L495" s="1658"/>
      <c r="M495" s="1658"/>
      <c r="N495" s="1658"/>
      <c r="O495" s="1928"/>
      <c r="P495" s="1928"/>
      <c r="Q495" s="1658"/>
      <c r="R495" s="1658"/>
      <c r="S495" s="1658"/>
      <c r="T495" s="1658"/>
      <c r="U495" s="1658"/>
      <c r="V495" s="1928"/>
      <c r="W495" s="1928"/>
      <c r="X495" s="1658"/>
      <c r="Y495" s="1658"/>
      <c r="Z495" s="1658"/>
      <c r="AA495" s="1658"/>
      <c r="AB495" s="1658"/>
      <c r="AC495" s="1928"/>
      <c r="AD495" s="1928"/>
      <c r="AE495" s="1658"/>
      <c r="AF495" s="1658"/>
      <c r="AG495" s="1658"/>
      <c r="AH495" s="1658"/>
      <c r="AI495" s="1658"/>
      <c r="AJ495" s="1660"/>
      <c r="AK495" s="1660"/>
    </row>
    <row r="496" spans="1:37" ht="39.950000000000003" customHeight="1" x14ac:dyDescent="0.2">
      <c r="A496" s="5920"/>
      <c r="B496" s="5920"/>
      <c r="C496" s="1664"/>
      <c r="D496" s="1664"/>
      <c r="E496" s="1664"/>
      <c r="F496" s="1664"/>
      <c r="G496" s="1664"/>
      <c r="H496" s="1928"/>
      <c r="I496" s="1928"/>
      <c r="J496" s="1664"/>
      <c r="K496" s="1664"/>
      <c r="L496" s="1664"/>
      <c r="M496" s="1664"/>
      <c r="N496" s="1664"/>
      <c r="O496" s="1928"/>
      <c r="P496" s="1928"/>
      <c r="Q496" s="1664"/>
      <c r="R496" s="1664"/>
      <c r="S496" s="1664"/>
      <c r="T496" s="1664"/>
      <c r="U496" s="1664"/>
      <c r="V496" s="1928"/>
      <c r="W496" s="1928"/>
      <c r="X496" s="1664"/>
      <c r="Y496" s="1664"/>
      <c r="Z496" s="1664"/>
      <c r="AA496" s="1664"/>
      <c r="AB496" s="1664"/>
      <c r="AC496" s="1928"/>
      <c r="AD496" s="1928"/>
      <c r="AE496" s="1659"/>
      <c r="AF496" s="1659"/>
      <c r="AG496" s="1659"/>
      <c r="AH496" s="1659"/>
      <c r="AI496" s="1659"/>
      <c r="AJ496" s="1660"/>
      <c r="AK496" s="1660"/>
    </row>
    <row r="497" spans="1:37" ht="39.950000000000003" customHeight="1" x14ac:dyDescent="0.2">
      <c r="F497" s="1657"/>
      <c r="G497" s="1657"/>
      <c r="J497" s="1657"/>
      <c r="L497" s="1705"/>
      <c r="M497" s="1705"/>
      <c r="N497" s="1705"/>
      <c r="R497" s="1659"/>
      <c r="S497" s="1659"/>
      <c r="T497" s="1659"/>
      <c r="Y497" s="1659"/>
      <c r="AF497" s="1716"/>
      <c r="AG497" s="1716"/>
      <c r="AH497" s="1716"/>
    </row>
    <row r="498" spans="1:37" ht="39.950000000000003" customHeight="1" x14ac:dyDescent="0.2">
      <c r="K498" s="1657"/>
      <c r="L498" s="1657"/>
      <c r="M498" s="1657"/>
      <c r="O498" s="1705"/>
    </row>
    <row r="499" spans="1:37" ht="39.950000000000003" customHeight="1" x14ac:dyDescent="0.2">
      <c r="D499" s="1657"/>
      <c r="E499" s="1657"/>
      <c r="M499" s="1657"/>
      <c r="N499" s="1657"/>
      <c r="O499" s="1657"/>
      <c r="Q499" s="1657"/>
      <c r="S499" s="1705"/>
      <c r="T499" s="1705"/>
      <c r="X499" s="1659"/>
      <c r="Y499" s="1659"/>
      <c r="Z499" s="1659"/>
      <c r="AA499" s="1715"/>
      <c r="AI499" s="1716"/>
    </row>
    <row r="500" spans="1:37" ht="39.950000000000003" customHeight="1" x14ac:dyDescent="0.2">
      <c r="C500" s="1942"/>
      <c r="D500" s="1942"/>
      <c r="F500" s="1689"/>
      <c r="G500" s="1689"/>
      <c r="R500" s="1657"/>
      <c r="S500" s="1715"/>
      <c r="T500" s="1715"/>
      <c r="U500" s="1715"/>
      <c r="V500" s="1715"/>
      <c r="W500" s="1715"/>
      <c r="X500" s="1715"/>
      <c r="Y500" s="1715"/>
      <c r="Z500" s="1715"/>
    </row>
    <row r="501" spans="1:37" ht="39.950000000000003" customHeight="1" x14ac:dyDescent="0.2">
      <c r="S501" s="1697"/>
      <c r="T501" s="1697"/>
      <c r="U501" s="1697"/>
      <c r="V501" s="1697"/>
      <c r="W501" s="1697"/>
      <c r="X501" s="1697"/>
    </row>
    <row r="502" spans="1:37" ht="39.950000000000003" customHeight="1" x14ac:dyDescent="0.2">
      <c r="A502" s="16"/>
      <c r="B502" s="1715"/>
      <c r="C502" s="1657"/>
      <c r="D502" s="1657"/>
      <c r="E502" s="1659"/>
      <c r="F502" s="1659"/>
      <c r="G502" s="1659"/>
      <c r="H502" s="1944"/>
      <c r="I502" s="1944"/>
      <c r="J502" s="1659"/>
      <c r="K502" s="1659"/>
      <c r="L502" s="1705"/>
      <c r="M502" s="1705"/>
      <c r="N502" s="1705"/>
      <c r="O502" s="1705"/>
      <c r="P502" s="1705"/>
      <c r="Q502" s="1658"/>
      <c r="Y502" s="1659"/>
      <c r="Z502" s="1659"/>
      <c r="AA502" s="1659"/>
      <c r="AB502" s="1659"/>
      <c r="AC502" s="1659"/>
    </row>
    <row r="503" spans="1:37" ht="39.950000000000003" customHeight="1" x14ac:dyDescent="0.2"/>
    <row r="504" spans="1:37" ht="39.950000000000003" customHeight="1" x14ac:dyDescent="0.2">
      <c r="A504" s="5876"/>
      <c r="B504" s="5876"/>
      <c r="C504" s="1661"/>
      <c r="D504" s="1661"/>
      <c r="E504" s="1661"/>
      <c r="F504" s="1661"/>
      <c r="G504" s="1661"/>
      <c r="H504" s="1661"/>
      <c r="I504" s="1661"/>
      <c r="J504" s="1661"/>
      <c r="K504" s="1661"/>
      <c r="L504" s="1661"/>
      <c r="M504" s="1661"/>
      <c r="N504" s="1661"/>
      <c r="O504" s="1661"/>
      <c r="P504" s="1661"/>
      <c r="Q504" s="1661"/>
      <c r="R504" s="1661"/>
      <c r="S504" s="1661"/>
      <c r="T504" s="1661"/>
      <c r="U504" s="1661"/>
      <c r="V504" s="1661"/>
      <c r="W504" s="1661"/>
      <c r="X504" s="1661"/>
      <c r="Y504" s="1661"/>
      <c r="Z504" s="1661"/>
      <c r="AA504" s="1661"/>
      <c r="AB504" s="1661"/>
      <c r="AC504" s="1661"/>
      <c r="AD504" s="1661"/>
      <c r="AE504" s="1661"/>
      <c r="AF504" s="1661"/>
      <c r="AG504" s="1661"/>
      <c r="AH504" s="1661"/>
      <c r="AI504" s="1661"/>
      <c r="AJ504" s="1661"/>
      <c r="AK504" s="1661"/>
    </row>
    <row r="505" spans="1:37" ht="39.950000000000003" customHeight="1" x14ac:dyDescent="0.2">
      <c r="A505" s="5876"/>
      <c r="B505" s="5876"/>
      <c r="C505" s="1708"/>
      <c r="D505" s="1708"/>
      <c r="E505" s="1708"/>
      <c r="F505" s="1708"/>
      <c r="G505" s="1708"/>
      <c r="H505" s="1708"/>
      <c r="I505" s="1708"/>
      <c r="J505" s="1708"/>
      <c r="K505" s="1708"/>
      <c r="L505" s="1708"/>
      <c r="M505" s="1708"/>
      <c r="N505" s="1708"/>
      <c r="O505" s="1708"/>
      <c r="P505" s="1708"/>
      <c r="Q505" s="1708"/>
      <c r="R505" s="1708"/>
      <c r="S505" s="1708"/>
      <c r="T505" s="1708"/>
      <c r="U505" s="1708"/>
      <c r="V505" s="1708"/>
      <c r="W505" s="1708"/>
      <c r="X505" s="1708"/>
      <c r="Y505" s="1708"/>
      <c r="Z505" s="1708"/>
      <c r="AA505" s="1708"/>
      <c r="AB505" s="1708"/>
      <c r="AC505" s="1708"/>
      <c r="AD505" s="1708"/>
      <c r="AE505" s="1708"/>
      <c r="AF505" s="1708"/>
      <c r="AG505" s="1708"/>
      <c r="AH505" s="1708"/>
      <c r="AI505" s="1708"/>
      <c r="AJ505" s="1708"/>
      <c r="AK505" s="1708"/>
    </row>
    <row r="506" spans="1:37" ht="39.950000000000003" customHeight="1" x14ac:dyDescent="0.2">
      <c r="A506" s="5926"/>
      <c r="B506" s="5926"/>
      <c r="C506" s="1705"/>
      <c r="D506" s="1658"/>
      <c r="E506" s="1658"/>
      <c r="F506" s="1658"/>
      <c r="G506" s="1693"/>
      <c r="H506" s="1928"/>
      <c r="I506" s="1928"/>
      <c r="J506" s="1705"/>
      <c r="K506" s="1705"/>
      <c r="L506" s="1705"/>
      <c r="M506" s="1705"/>
      <c r="N506" s="1705"/>
      <c r="O506" s="1928"/>
      <c r="P506" s="1928"/>
      <c r="Q506" s="1705"/>
      <c r="R506" s="1705"/>
      <c r="S506" s="1705"/>
      <c r="T506" s="1705"/>
      <c r="U506" s="1705"/>
      <c r="V506" s="1928"/>
      <c r="W506" s="1928"/>
      <c r="X506" s="1705"/>
      <c r="Y506" s="1705"/>
      <c r="Z506" s="1705"/>
      <c r="AA506" s="1705"/>
      <c r="AB506" s="1705"/>
      <c r="AC506" s="1928"/>
      <c r="AD506" s="1928"/>
      <c r="AE506" s="1705"/>
      <c r="AF506" s="1705"/>
      <c r="AG506" s="1705"/>
      <c r="AH506" s="1705"/>
      <c r="AI506" s="1705"/>
      <c r="AJ506" s="1660"/>
      <c r="AK506" s="1660"/>
    </row>
    <row r="507" spans="1:37" ht="39.950000000000003" customHeight="1" x14ac:dyDescent="0.2">
      <c r="A507" s="5926"/>
      <c r="B507" s="5926"/>
      <c r="C507" s="1705"/>
      <c r="D507" s="1705"/>
      <c r="E507" s="1705"/>
      <c r="F507" s="1705"/>
      <c r="G507" s="1705"/>
      <c r="H507" s="1928"/>
      <c r="I507" s="1928"/>
      <c r="J507" s="1705"/>
      <c r="K507" s="1705"/>
      <c r="L507" s="1705"/>
      <c r="M507" s="1705"/>
      <c r="N507" s="1705"/>
      <c r="O507" s="1928"/>
      <c r="P507" s="1928"/>
      <c r="Q507" s="1705"/>
      <c r="R507" s="1705"/>
      <c r="S507" s="1705"/>
      <c r="T507" s="1705"/>
      <c r="U507" s="1705"/>
      <c r="V507" s="1928"/>
      <c r="W507" s="1928"/>
      <c r="X507" s="1705"/>
      <c r="Y507" s="1705"/>
      <c r="Z507" s="1705"/>
      <c r="AA507" s="1705"/>
      <c r="AB507" s="1657"/>
      <c r="AC507" s="1928"/>
      <c r="AD507" s="1928"/>
      <c r="AE507" s="1715"/>
      <c r="AF507" s="1657"/>
      <c r="AG507" s="1657"/>
      <c r="AH507" s="1684"/>
      <c r="AI507" s="1683"/>
      <c r="AJ507" s="1660"/>
      <c r="AK507" s="1660"/>
    </row>
    <row r="508" spans="1:37" ht="39.950000000000003" customHeight="1" x14ac:dyDescent="0.2">
      <c r="A508" s="5923"/>
      <c r="B508" s="5923"/>
      <c r="C508" s="1683"/>
      <c r="D508" s="1683"/>
      <c r="E508" s="1684"/>
      <c r="F508" s="1684"/>
      <c r="G508" s="1683"/>
      <c r="H508" s="1928"/>
      <c r="I508" s="1928"/>
      <c r="J508" s="1683"/>
      <c r="K508" s="1683"/>
      <c r="L508" s="1684"/>
      <c r="M508" s="1684"/>
      <c r="N508" s="1683"/>
      <c r="O508" s="1928"/>
      <c r="P508" s="1928"/>
      <c r="Q508" s="1683"/>
      <c r="R508" s="1683"/>
      <c r="S508" s="1683"/>
      <c r="T508" s="1683"/>
      <c r="U508" s="1683"/>
      <c r="V508" s="1928"/>
      <c r="W508" s="1928"/>
      <c r="X508" s="1683"/>
      <c r="Y508" s="1716"/>
      <c r="Z508" s="1716"/>
      <c r="AC508" s="1928"/>
      <c r="AD508" s="1928"/>
      <c r="AE508" s="1683"/>
      <c r="AF508" s="1683"/>
      <c r="AG508" s="1684"/>
      <c r="AH508" s="1684"/>
      <c r="AI508" s="1683"/>
      <c r="AJ508" s="1660"/>
      <c r="AK508" s="1660"/>
    </row>
    <row r="509" spans="1:37" ht="39.950000000000003" customHeight="1" x14ac:dyDescent="0.2">
      <c r="A509" s="5926"/>
      <c r="B509" s="5926"/>
      <c r="C509" s="1683"/>
      <c r="D509" s="1683"/>
      <c r="E509" s="1659"/>
      <c r="F509" s="1659"/>
      <c r="G509" s="1683"/>
      <c r="H509" s="1928"/>
      <c r="I509" s="1928"/>
      <c r="J509" s="1683"/>
      <c r="K509" s="1683"/>
      <c r="L509" s="1684"/>
      <c r="M509" s="1684"/>
      <c r="N509" s="1683"/>
      <c r="O509" s="1928"/>
      <c r="P509" s="1928"/>
      <c r="Q509" s="1683"/>
      <c r="R509" s="1657"/>
      <c r="S509" s="1684"/>
      <c r="T509" s="1684"/>
      <c r="U509" s="1683"/>
      <c r="V509" s="1928"/>
      <c r="W509" s="1928"/>
      <c r="X509" s="1683"/>
      <c r="Y509" s="1683"/>
      <c r="Z509" s="1684"/>
      <c r="AA509" s="1684"/>
      <c r="AB509" s="1684"/>
      <c r="AC509" s="1928"/>
      <c r="AD509" s="1928"/>
      <c r="AE509" s="1683"/>
      <c r="AF509" s="1683"/>
      <c r="AG509" s="1684"/>
      <c r="AH509" s="1667"/>
      <c r="AI509" s="1667"/>
      <c r="AJ509" s="1660"/>
      <c r="AK509" s="1660"/>
    </row>
    <row r="510" spans="1:37" ht="39.950000000000003" customHeight="1" x14ac:dyDescent="0.2">
      <c r="A510" s="5926"/>
      <c r="B510" s="5926"/>
      <c r="C510" s="1659"/>
      <c r="D510" s="1659"/>
      <c r="E510" s="1659"/>
      <c r="F510" s="1659"/>
      <c r="G510" s="1947"/>
      <c r="H510" s="1928"/>
      <c r="I510" s="1928"/>
      <c r="K510" s="1683"/>
      <c r="L510" s="1684"/>
      <c r="M510" s="1684"/>
      <c r="N510" s="1683"/>
      <c r="O510" s="1928"/>
      <c r="P510" s="1928"/>
      <c r="Q510" s="1947"/>
      <c r="R510" s="1703"/>
      <c r="S510" s="1703"/>
      <c r="T510" s="1703"/>
      <c r="U510" s="1703"/>
      <c r="V510" s="1928"/>
      <c r="W510" s="1928"/>
      <c r="X510" s="1667"/>
      <c r="Y510" s="1667"/>
      <c r="Z510" s="1667"/>
      <c r="AA510" s="1667"/>
      <c r="AB510" s="1667"/>
      <c r="AC510" s="1928"/>
      <c r="AD510" s="1928"/>
      <c r="AE510" s="1667"/>
      <c r="AF510" s="1667"/>
      <c r="AG510" s="1667"/>
      <c r="AH510" s="1684"/>
      <c r="AI510" s="1683"/>
      <c r="AJ510" s="1660"/>
      <c r="AK510" s="1660"/>
    </row>
    <row r="511" spans="1:37" ht="39.950000000000003" customHeight="1" x14ac:dyDescent="0.2">
      <c r="A511" s="5923"/>
      <c r="B511" s="5923"/>
      <c r="C511" s="1659"/>
      <c r="D511" s="1659"/>
      <c r="E511" s="1659"/>
      <c r="F511" s="1659"/>
      <c r="G511" s="1659"/>
      <c r="H511" s="1928"/>
      <c r="I511" s="1928"/>
      <c r="J511" s="1659"/>
      <c r="K511" s="1659"/>
      <c r="L511" s="1659"/>
      <c r="M511" s="1659"/>
      <c r="N511" s="1659"/>
      <c r="O511" s="1928"/>
      <c r="P511" s="1928"/>
      <c r="Q511" s="1659"/>
      <c r="R511" s="1659"/>
      <c r="S511" s="1659"/>
      <c r="T511" s="1659"/>
      <c r="U511" s="1659"/>
      <c r="V511" s="1928"/>
      <c r="W511" s="1928"/>
      <c r="X511" s="1659"/>
      <c r="Y511" s="1659"/>
      <c r="Z511" s="1659"/>
      <c r="AA511" s="1659"/>
      <c r="AB511" s="1659"/>
      <c r="AC511" s="1928"/>
      <c r="AD511" s="1928"/>
      <c r="AE511" s="1659"/>
      <c r="AF511" s="1659"/>
      <c r="AG511" s="1659"/>
      <c r="AH511" s="1659"/>
      <c r="AI511" s="1659"/>
      <c r="AJ511" s="1660"/>
      <c r="AK511" s="1660"/>
    </row>
    <row r="512" spans="1:37" ht="39.950000000000003" customHeight="1" x14ac:dyDescent="0.2">
      <c r="A512" s="5923"/>
      <c r="B512" s="5923"/>
      <c r="C512" s="1658"/>
      <c r="D512" s="1716"/>
      <c r="E512" s="1716"/>
      <c r="F512" s="1658"/>
      <c r="G512" s="1658"/>
      <c r="H512" s="1928"/>
      <c r="I512" s="1928"/>
      <c r="J512" s="1664"/>
      <c r="K512" s="1664"/>
      <c r="L512" s="1664"/>
      <c r="M512" s="1664"/>
      <c r="N512" s="1664"/>
      <c r="O512" s="1928"/>
      <c r="P512" s="1928"/>
      <c r="Q512" s="1664"/>
      <c r="R512" s="1664"/>
      <c r="S512" s="1664"/>
      <c r="T512" s="1664"/>
      <c r="U512" s="1664"/>
      <c r="V512" s="1928"/>
      <c r="W512" s="1928"/>
      <c r="X512" s="1664"/>
      <c r="Y512" s="1664"/>
      <c r="Z512" s="1664"/>
      <c r="AA512" s="1664"/>
      <c r="AB512" s="1664"/>
      <c r="AC512" s="1928"/>
      <c r="AD512" s="1928"/>
      <c r="AE512" s="1664"/>
      <c r="AF512" s="1664"/>
      <c r="AG512" s="1664"/>
      <c r="AH512" s="1664"/>
      <c r="AI512" s="1664"/>
      <c r="AJ512" s="1660"/>
      <c r="AK512" s="1660"/>
    </row>
    <row r="513" spans="1:37" ht="39.950000000000003" customHeight="1" x14ac:dyDescent="0.2">
      <c r="A513" s="5923"/>
      <c r="B513" s="5923"/>
      <c r="C513" s="1716"/>
      <c r="D513" s="1716"/>
      <c r="E513" s="1658"/>
      <c r="F513" s="1658"/>
      <c r="G513" s="1658"/>
      <c r="H513" s="1928"/>
      <c r="I513" s="1928"/>
      <c r="J513" s="1658"/>
      <c r="K513" s="1658"/>
      <c r="L513" s="1658"/>
      <c r="M513" s="1658"/>
      <c r="N513" s="1658"/>
      <c r="O513" s="1928"/>
      <c r="P513" s="1928"/>
      <c r="Q513" s="1658"/>
      <c r="R513" s="1658"/>
      <c r="S513" s="1658"/>
      <c r="T513" s="1658"/>
      <c r="U513" s="1658"/>
      <c r="V513" s="1928"/>
      <c r="W513" s="1928"/>
      <c r="X513" s="1658"/>
      <c r="Y513" s="1658"/>
      <c r="Z513" s="1658"/>
      <c r="AA513" s="1658"/>
      <c r="AB513" s="1658"/>
      <c r="AC513" s="1928"/>
      <c r="AD513" s="1928"/>
      <c r="AE513" s="1658"/>
      <c r="AF513" s="1658"/>
      <c r="AG513" s="1658"/>
      <c r="AH513" s="1658"/>
      <c r="AI513" s="1658"/>
      <c r="AJ513" s="1660"/>
      <c r="AK513" s="1660"/>
    </row>
    <row r="514" spans="1:37" ht="39.950000000000003" customHeight="1" x14ac:dyDescent="0.2">
      <c r="A514" s="5923"/>
      <c r="B514" s="5923"/>
      <c r="C514" s="1658"/>
      <c r="D514" s="1658"/>
      <c r="E514" s="1658"/>
      <c r="F514" s="1658"/>
      <c r="G514" s="1658"/>
      <c r="H514" s="1928"/>
      <c r="I514" s="1928"/>
      <c r="J514" s="1658"/>
      <c r="K514" s="1658"/>
      <c r="L514" s="1658"/>
      <c r="M514" s="1658"/>
      <c r="N514" s="1658"/>
      <c r="O514" s="1928"/>
      <c r="P514" s="1928"/>
      <c r="Q514" s="1658"/>
      <c r="R514" s="1658"/>
      <c r="S514" s="1658"/>
      <c r="T514" s="1658"/>
      <c r="U514" s="1658"/>
      <c r="V514" s="1928"/>
      <c r="W514" s="1928"/>
      <c r="X514" s="1658"/>
      <c r="Y514" s="1658"/>
      <c r="Z514" s="1658"/>
      <c r="AA514" s="1658"/>
      <c r="AB514" s="1658"/>
      <c r="AC514" s="1928"/>
      <c r="AD514" s="1928"/>
      <c r="AE514" s="1658"/>
      <c r="AF514" s="1658"/>
      <c r="AG514" s="1658"/>
      <c r="AH514" s="1658"/>
      <c r="AI514" s="1658"/>
      <c r="AJ514" s="1660"/>
      <c r="AK514" s="1660"/>
    </row>
    <row r="515" spans="1:37" ht="39.950000000000003" customHeight="1" x14ac:dyDescent="0.2">
      <c r="A515" s="5923"/>
      <c r="B515" s="5923"/>
      <c r="C515" s="1664"/>
      <c r="D515" s="1664"/>
      <c r="E515" s="1664"/>
      <c r="F515" s="1664"/>
      <c r="G515" s="1664"/>
      <c r="H515" s="1928"/>
      <c r="I515" s="1928"/>
      <c r="J515" s="1664"/>
      <c r="K515" s="1664"/>
      <c r="L515" s="1664"/>
      <c r="M515" s="1664"/>
      <c r="N515" s="1664"/>
      <c r="O515" s="1928"/>
      <c r="P515" s="1928"/>
      <c r="Q515" s="1664"/>
      <c r="R515" s="1664"/>
      <c r="S515" s="1664"/>
      <c r="T515" s="1664"/>
      <c r="U515" s="1664"/>
      <c r="V515" s="1928"/>
      <c r="W515" s="1928"/>
      <c r="X515" s="1664"/>
      <c r="Y515" s="1664"/>
      <c r="Z515" s="1664"/>
      <c r="AA515" s="1664"/>
      <c r="AB515" s="1664"/>
      <c r="AC515" s="1928"/>
      <c r="AD515" s="1928"/>
      <c r="AE515" s="1664"/>
      <c r="AF515" s="1664"/>
      <c r="AG515" s="1664"/>
      <c r="AH515" s="1664"/>
      <c r="AI515" s="1664"/>
      <c r="AJ515" s="1660"/>
      <c r="AK515" s="1660"/>
    </row>
    <row r="516" spans="1:37" ht="39.950000000000003" customHeight="1" x14ac:dyDescent="0.2">
      <c r="A516" s="5920"/>
      <c r="B516" s="5920"/>
      <c r="C516" s="1664"/>
      <c r="D516" s="1664"/>
      <c r="E516" s="1664"/>
      <c r="F516" s="1664"/>
      <c r="G516" s="1664"/>
      <c r="H516" s="1928"/>
      <c r="I516" s="1928"/>
      <c r="J516" s="1664"/>
      <c r="K516" s="1664"/>
      <c r="L516" s="1664"/>
      <c r="M516" s="1664"/>
      <c r="N516" s="1664"/>
      <c r="O516" s="1928"/>
      <c r="P516" s="1928"/>
      <c r="Q516" s="1664"/>
      <c r="R516" s="1664"/>
      <c r="S516" s="1664"/>
      <c r="T516" s="1664"/>
      <c r="U516" s="1664"/>
      <c r="V516" s="1928"/>
      <c r="W516" s="1928"/>
      <c r="X516" s="1664"/>
      <c r="Y516" s="1664"/>
      <c r="Z516" s="1664"/>
      <c r="AA516" s="1664"/>
      <c r="AB516" s="1664"/>
      <c r="AC516" s="1928"/>
      <c r="AD516" s="1928"/>
      <c r="AE516" s="1664"/>
      <c r="AF516" s="1664"/>
      <c r="AG516" s="1664"/>
      <c r="AH516" s="1664"/>
      <c r="AI516" s="1664"/>
      <c r="AJ516" s="1660"/>
      <c r="AK516" s="1660"/>
    </row>
    <row r="517" spans="1:37" ht="39.950000000000003" customHeight="1" x14ac:dyDescent="0.2">
      <c r="A517" s="5927"/>
      <c r="B517" s="5924"/>
      <c r="C517" s="1658"/>
      <c r="D517" s="1658"/>
      <c r="E517" s="1659"/>
      <c r="F517" s="1659"/>
      <c r="G517" s="1659"/>
      <c r="H517" s="1928"/>
      <c r="I517" s="1928"/>
      <c r="J517" s="1664"/>
      <c r="K517" s="1664"/>
      <c r="L517" s="1664"/>
      <c r="M517" s="1664"/>
      <c r="N517" s="1664"/>
      <c r="O517" s="1928"/>
      <c r="P517" s="1928"/>
      <c r="Q517" s="1664"/>
      <c r="R517" s="1664"/>
      <c r="S517" s="1664"/>
      <c r="T517" s="1664"/>
      <c r="U517" s="1664"/>
      <c r="V517" s="1928"/>
      <c r="W517" s="1928"/>
      <c r="X517" s="1664"/>
      <c r="Y517" s="1664"/>
      <c r="Z517" s="1664"/>
      <c r="AA517" s="1664"/>
      <c r="AB517" s="1664"/>
      <c r="AC517" s="1928"/>
      <c r="AD517" s="1928"/>
      <c r="AE517" s="1664"/>
      <c r="AF517" s="1664"/>
      <c r="AG517" s="1664"/>
      <c r="AH517" s="1664"/>
      <c r="AI517" s="1664"/>
      <c r="AJ517" s="1660"/>
      <c r="AK517" s="1660"/>
    </row>
    <row r="518" spans="1:37" ht="39.950000000000003" customHeight="1" x14ac:dyDescent="0.2">
      <c r="A518" s="5923"/>
      <c r="B518" s="5923"/>
      <c r="C518" s="1658"/>
      <c r="D518" s="1658"/>
      <c r="E518" s="1658"/>
      <c r="F518" s="1658"/>
      <c r="G518" s="1658"/>
      <c r="H518" s="1928"/>
      <c r="I518" s="1928"/>
      <c r="J518" s="1658"/>
      <c r="K518" s="1658"/>
      <c r="L518" s="1658"/>
      <c r="M518" s="1658"/>
      <c r="N518" s="1658"/>
      <c r="O518" s="1928"/>
      <c r="P518" s="1928"/>
      <c r="Q518" s="1658"/>
      <c r="R518" s="1658"/>
      <c r="S518" s="1658"/>
      <c r="T518" s="1658"/>
      <c r="U518" s="1658"/>
      <c r="V518" s="1928"/>
      <c r="W518" s="1928"/>
      <c r="X518" s="1658"/>
      <c r="Y518" s="1658"/>
      <c r="Z518" s="1658"/>
      <c r="AA518" s="1716"/>
      <c r="AB518" s="1716"/>
      <c r="AC518" s="1928"/>
      <c r="AD518" s="1928"/>
      <c r="AE518" s="1659"/>
      <c r="AF518" s="1659"/>
      <c r="AG518" s="1659"/>
      <c r="AH518" s="1659"/>
      <c r="AI518" s="1659"/>
      <c r="AJ518" s="1660"/>
      <c r="AK518" s="1660"/>
    </row>
    <row r="519" spans="1:37" ht="39.950000000000003" customHeight="1" x14ac:dyDescent="0.2">
      <c r="A519" s="5920"/>
      <c r="B519" s="5920"/>
      <c r="C519" s="1658"/>
      <c r="D519" s="1658"/>
      <c r="E519" s="1658"/>
      <c r="F519" s="1658"/>
      <c r="G519" s="1658"/>
      <c r="H519" s="1928"/>
      <c r="I519" s="1928"/>
      <c r="J519" s="1658"/>
      <c r="K519" s="1658"/>
      <c r="L519" s="1658"/>
      <c r="M519" s="1658"/>
      <c r="N519" s="1658"/>
      <c r="O519" s="1928"/>
      <c r="P519" s="1928"/>
      <c r="Q519" s="1658"/>
      <c r="R519" s="1658"/>
      <c r="S519" s="1658"/>
      <c r="T519" s="1658"/>
      <c r="U519" s="1658"/>
      <c r="V519" s="1928"/>
      <c r="W519" s="1928"/>
      <c r="X519" s="1658"/>
      <c r="Y519" s="1658"/>
      <c r="Z519" s="1658"/>
      <c r="AA519" s="1658"/>
      <c r="AB519" s="1658"/>
      <c r="AC519" s="1928"/>
      <c r="AD519" s="1928"/>
      <c r="AE519" s="1658"/>
      <c r="AF519" s="1658"/>
      <c r="AG519" s="1658"/>
      <c r="AH519" s="1658"/>
      <c r="AI519" s="1658"/>
      <c r="AJ519" s="1660"/>
      <c r="AK519" s="1660"/>
    </row>
    <row r="520" spans="1:37" ht="39.950000000000003" customHeight="1" x14ac:dyDescent="0.2">
      <c r="A520" s="5923"/>
      <c r="B520" s="5923"/>
      <c r="C520" s="1927"/>
      <c r="D520" s="1927"/>
      <c r="E520" s="1927"/>
      <c r="F520" s="1927"/>
      <c r="G520" s="1927"/>
      <c r="H520" s="1928"/>
      <c r="I520" s="1928"/>
      <c r="J520" s="1927"/>
      <c r="K520" s="1927"/>
      <c r="L520" s="1927"/>
      <c r="M520" s="1927"/>
      <c r="N520" s="1927"/>
      <c r="O520" s="1928"/>
      <c r="P520" s="1928"/>
      <c r="Q520" s="1927"/>
      <c r="R520" s="1927"/>
      <c r="S520" s="1927"/>
      <c r="T520" s="1927"/>
      <c r="U520" s="1927"/>
      <c r="V520" s="1928"/>
      <c r="W520" s="1928"/>
      <c r="X520" s="1927"/>
      <c r="Y520" s="1927"/>
      <c r="Z520" s="1927"/>
      <c r="AA520" s="1927"/>
      <c r="AB520" s="1927"/>
      <c r="AC520" s="1928"/>
      <c r="AD520" s="1928"/>
      <c r="AE520" s="1658"/>
      <c r="AF520" s="1658"/>
      <c r="AG520" s="1658"/>
      <c r="AH520" s="1658"/>
      <c r="AI520" s="1658"/>
      <c r="AJ520" s="1660"/>
      <c r="AK520" s="1660"/>
    </row>
    <row r="521" spans="1:37" ht="39.950000000000003" customHeight="1" x14ac:dyDescent="0.2">
      <c r="A521" s="5922"/>
      <c r="B521" s="5922"/>
      <c r="C521" s="1658"/>
      <c r="D521" s="1658"/>
      <c r="E521" s="1659"/>
      <c r="F521" s="1659"/>
      <c r="G521" s="1658"/>
      <c r="H521" s="1928"/>
      <c r="I521" s="1928"/>
      <c r="J521" s="1664"/>
      <c r="K521" s="1664"/>
      <c r="L521" s="1664"/>
      <c r="M521" s="1664"/>
      <c r="N521" s="1664"/>
      <c r="O521" s="1928"/>
      <c r="P521" s="1928"/>
      <c r="Q521" s="1664"/>
      <c r="R521" s="1664"/>
      <c r="S521" s="1664"/>
      <c r="T521" s="1664"/>
      <c r="U521" s="1664"/>
      <c r="V521" s="1928"/>
      <c r="W521" s="1928"/>
      <c r="X521" s="1664"/>
      <c r="Y521" s="1664"/>
      <c r="Z521" s="1664"/>
      <c r="AA521" s="1664"/>
      <c r="AB521" s="1664"/>
      <c r="AC521" s="1928"/>
      <c r="AD521" s="1928"/>
      <c r="AE521" s="1664"/>
      <c r="AF521" s="1664"/>
      <c r="AG521" s="1664"/>
      <c r="AH521" s="1664"/>
      <c r="AI521" s="1664"/>
      <c r="AJ521" s="1660"/>
      <c r="AK521" s="1660"/>
    </row>
    <row r="522" spans="1:37" ht="39.950000000000003" customHeight="1" x14ac:dyDescent="0.2">
      <c r="A522" s="5920"/>
      <c r="B522" s="5920"/>
      <c r="C522" s="1659"/>
      <c r="D522" s="1659"/>
      <c r="E522" s="1659"/>
      <c r="F522" s="1659"/>
      <c r="G522" s="1657"/>
      <c r="H522" s="1928"/>
      <c r="I522" s="1928"/>
      <c r="J522" s="1659"/>
      <c r="K522" s="1659"/>
      <c r="L522" s="1659"/>
      <c r="M522" s="1659"/>
      <c r="N522" s="1684"/>
      <c r="O522" s="1928"/>
      <c r="P522" s="1928"/>
      <c r="R522" s="1683"/>
      <c r="S522" s="1684"/>
      <c r="T522" s="1684"/>
      <c r="U522" s="1683"/>
      <c r="V522" s="1928"/>
      <c r="W522" s="1928"/>
      <c r="X522" s="1683"/>
      <c r="Y522" s="1683"/>
      <c r="Z522" s="1684"/>
      <c r="AA522" s="1684"/>
      <c r="AB522" s="1683"/>
      <c r="AC522" s="1928"/>
      <c r="AD522" s="1928"/>
      <c r="AF522" s="1683"/>
      <c r="AG522" s="1684"/>
      <c r="AH522" s="1684"/>
      <c r="AI522" s="1683"/>
      <c r="AJ522" s="1660"/>
      <c r="AK522" s="1660"/>
    </row>
    <row r="523" spans="1:37" ht="39.950000000000003" customHeight="1" x14ac:dyDescent="0.2">
      <c r="E523" s="1657"/>
      <c r="F523" s="1657"/>
      <c r="G523" s="1657"/>
      <c r="J523" s="1697"/>
      <c r="K523" s="1697"/>
      <c r="L523" s="1697"/>
      <c r="N523" s="1659"/>
      <c r="Q523" s="1659"/>
      <c r="R523" s="1659"/>
      <c r="S523" s="1659"/>
      <c r="T523" s="1659"/>
      <c r="U523" s="1659"/>
      <c r="X523" s="1659"/>
      <c r="AG523" s="1669"/>
      <c r="AH523" s="1669"/>
      <c r="AI523" s="1669"/>
    </row>
    <row r="524" spans="1:37" ht="39.950000000000003" customHeight="1" x14ac:dyDescent="0.2">
      <c r="J524" s="1697"/>
      <c r="K524" s="1697"/>
      <c r="L524" s="1697"/>
      <c r="N524" s="1697"/>
      <c r="X524" s="1705"/>
      <c r="Y524" s="1705"/>
      <c r="Z524" s="1705"/>
      <c r="AA524" s="1705"/>
      <c r="AB524" s="1705"/>
      <c r="AF524" s="1669"/>
      <c r="AG524" s="1669"/>
      <c r="AH524" s="1669"/>
      <c r="AI524" s="1669"/>
    </row>
    <row r="525" spans="1:37" ht="39.950000000000003" customHeight="1" x14ac:dyDescent="0.2">
      <c r="C525" s="1716"/>
      <c r="D525" s="1716"/>
      <c r="J525" s="1697"/>
      <c r="K525" s="1697"/>
      <c r="L525" s="1697"/>
      <c r="M525" s="1657"/>
      <c r="N525" s="1657"/>
      <c r="T525" s="1659"/>
      <c r="U525" s="1659"/>
      <c r="Y525" s="1659"/>
      <c r="Z525" s="1716"/>
      <c r="AA525" s="1659"/>
      <c r="AB525" s="1705"/>
      <c r="AE525" s="1716"/>
      <c r="AF525" s="1716"/>
    </row>
    <row r="526" spans="1:37" ht="39.950000000000003" customHeight="1" x14ac:dyDescent="0.2">
      <c r="E526" s="1716"/>
      <c r="F526" s="1716"/>
      <c r="G526" s="1716"/>
      <c r="J526" s="1716"/>
      <c r="V526" s="1715"/>
      <c r="W526" s="1715"/>
      <c r="Z526" s="1716"/>
      <c r="AA526" s="1716"/>
      <c r="AE526" s="1716"/>
      <c r="AF526" s="1716"/>
      <c r="AG526" s="1716"/>
      <c r="AH526" s="1716"/>
      <c r="AI526" s="1716"/>
    </row>
    <row r="527" spans="1:37" ht="39.950000000000003" customHeight="1" x14ac:dyDescent="0.2">
      <c r="S527" s="1697"/>
      <c r="T527" s="1697"/>
      <c r="U527" s="1697"/>
      <c r="V527" s="1697"/>
      <c r="W527" s="1697"/>
      <c r="X527" s="1697"/>
    </row>
    <row r="528" spans="1:37" ht="39.950000000000003" customHeight="1" x14ac:dyDescent="0.2">
      <c r="A528" s="16"/>
      <c r="B528" s="1715"/>
      <c r="C528" s="1657"/>
      <c r="D528" s="1657"/>
      <c r="E528" s="1659"/>
      <c r="F528" s="1659"/>
      <c r="G528" s="1659"/>
      <c r="H528" s="1944"/>
      <c r="I528" s="1944"/>
      <c r="J528" s="1659"/>
      <c r="K528" s="1659"/>
      <c r="L528" s="1705"/>
      <c r="M528" s="1705"/>
      <c r="N528" s="1705"/>
      <c r="O528" s="1705"/>
      <c r="P528" s="1705"/>
      <c r="Q528" s="1659"/>
      <c r="R528" s="1659"/>
      <c r="S528" s="1659"/>
      <c r="T528" s="1659"/>
      <c r="U528" s="1659"/>
      <c r="V528" s="1659"/>
      <c r="W528" s="1659"/>
      <c r="X528" s="1659"/>
      <c r="Y528" s="1659"/>
    </row>
    <row r="529" spans="1:37" ht="39.950000000000003" customHeight="1" x14ac:dyDescent="0.2"/>
    <row r="530" spans="1:37" ht="39.950000000000003" customHeight="1" x14ac:dyDescent="0.2">
      <c r="A530" s="5876"/>
      <c r="B530" s="5876"/>
      <c r="C530" s="1661"/>
      <c r="D530" s="1661"/>
      <c r="E530" s="1661"/>
      <c r="F530" s="1661"/>
      <c r="G530" s="1661"/>
      <c r="H530" s="1661"/>
      <c r="I530" s="1661"/>
      <c r="J530" s="1661"/>
      <c r="K530" s="1661"/>
      <c r="L530" s="1661"/>
      <c r="M530" s="1661"/>
      <c r="N530" s="1661"/>
      <c r="O530" s="1661"/>
      <c r="P530" s="1661"/>
      <c r="Q530" s="1661"/>
      <c r="R530" s="1661"/>
      <c r="S530" s="1661"/>
      <c r="T530" s="1661"/>
      <c r="U530" s="1661"/>
      <c r="V530" s="1661"/>
      <c r="W530" s="1661"/>
      <c r="X530" s="1661"/>
      <c r="Y530" s="1661"/>
      <c r="Z530" s="1661"/>
      <c r="AA530" s="1661"/>
      <c r="AB530" s="1661"/>
      <c r="AC530" s="1661"/>
      <c r="AD530" s="1661"/>
      <c r="AE530" s="1661"/>
      <c r="AF530" s="1661"/>
      <c r="AG530" s="1661"/>
      <c r="AH530" s="1661"/>
      <c r="AI530" s="1661"/>
      <c r="AJ530" s="1661"/>
      <c r="AK530" s="1661"/>
    </row>
    <row r="531" spans="1:37" ht="39.950000000000003" customHeight="1" x14ac:dyDescent="0.2">
      <c r="A531" s="5876"/>
      <c r="B531" s="5876"/>
      <c r="C531" s="1708"/>
      <c r="D531" s="1708"/>
      <c r="E531" s="1708"/>
      <c r="F531" s="1708"/>
      <c r="G531" s="1708"/>
      <c r="H531" s="1708"/>
      <c r="I531" s="1708"/>
      <c r="J531" s="1708"/>
      <c r="K531" s="1708"/>
      <c r="L531" s="1708"/>
      <c r="M531" s="1708"/>
      <c r="N531" s="1708"/>
      <c r="O531" s="1708"/>
      <c r="P531" s="1708"/>
      <c r="Q531" s="1708"/>
      <c r="R531" s="1708"/>
      <c r="S531" s="1708"/>
      <c r="T531" s="1708"/>
      <c r="U531" s="1708"/>
      <c r="V531" s="1708"/>
      <c r="W531" s="1708"/>
      <c r="X531" s="1708"/>
      <c r="Y531" s="1708"/>
      <c r="Z531" s="1708"/>
      <c r="AA531" s="1708"/>
      <c r="AB531" s="1708"/>
      <c r="AC531" s="1708"/>
      <c r="AD531" s="1708"/>
      <c r="AE531" s="1708"/>
      <c r="AF531" s="1708"/>
      <c r="AG531" s="1708"/>
      <c r="AH531" s="1708"/>
      <c r="AI531" s="1708"/>
      <c r="AJ531" s="1708"/>
      <c r="AK531" s="1708"/>
    </row>
    <row r="532" spans="1:37" ht="39.950000000000003" customHeight="1" x14ac:dyDescent="0.2">
      <c r="A532" s="5926"/>
      <c r="B532" s="5926"/>
      <c r="C532" s="1705"/>
      <c r="D532" s="1705"/>
      <c r="E532" s="1705"/>
      <c r="F532" s="1705"/>
      <c r="G532" s="1705"/>
      <c r="H532" s="1928"/>
      <c r="I532" s="1928"/>
      <c r="J532" s="1709"/>
      <c r="K532" s="1709"/>
      <c r="L532" s="1709"/>
      <c r="M532" s="1709"/>
      <c r="N532" s="1124"/>
      <c r="O532" s="1928"/>
      <c r="P532" s="1928"/>
      <c r="Q532" s="1705"/>
      <c r="R532" s="1705"/>
      <c r="S532" s="1705"/>
      <c r="T532" s="1705"/>
      <c r="U532" s="1705"/>
      <c r="V532" s="1928"/>
      <c r="W532" s="1928"/>
      <c r="X532" s="1667"/>
      <c r="Y532" s="1667"/>
      <c r="Z532" s="1716"/>
      <c r="AA532" s="1716"/>
      <c r="AB532" s="1716"/>
      <c r="AC532" s="1928"/>
      <c r="AD532" s="1928"/>
      <c r="AE532" s="1659"/>
      <c r="AF532" s="1659"/>
      <c r="AG532" s="1659"/>
      <c r="AH532" s="1659"/>
      <c r="AI532" s="1659"/>
      <c r="AJ532" s="1660"/>
      <c r="AK532" s="1660"/>
    </row>
    <row r="533" spans="1:37" ht="39.950000000000003" customHeight="1" x14ac:dyDescent="0.2">
      <c r="A533" s="5926"/>
      <c r="B533" s="5926"/>
      <c r="C533" s="1703"/>
      <c r="D533" s="1703"/>
      <c r="E533" s="1703"/>
      <c r="F533" s="1703"/>
      <c r="G533" s="1703"/>
      <c r="H533" s="1928"/>
      <c r="I533" s="1928"/>
      <c r="J533" s="1703"/>
      <c r="K533" s="1703"/>
      <c r="L533" s="1703"/>
      <c r="M533" s="1703"/>
      <c r="N533" s="1703"/>
      <c r="O533" s="1928"/>
      <c r="P533" s="1928"/>
      <c r="Q533" s="1664"/>
      <c r="R533" s="1664"/>
      <c r="S533" s="1664"/>
      <c r="T533" s="1664"/>
      <c r="U533" s="1664"/>
      <c r="V533" s="1928"/>
      <c r="W533" s="1928"/>
      <c r="X533" s="1657"/>
      <c r="Y533" s="1657"/>
      <c r="Z533" s="1658"/>
      <c r="AA533" s="1709"/>
      <c r="AB533" s="1709"/>
      <c r="AC533" s="1928"/>
      <c r="AD533" s="1928"/>
      <c r="AE533" s="1948"/>
      <c r="AF533" s="1704"/>
      <c r="AG533" s="1704"/>
      <c r="AH533" s="1704"/>
      <c r="AI533" s="1704"/>
      <c r="AJ533" s="1660"/>
      <c r="AK533" s="1660"/>
    </row>
    <row r="534" spans="1:37" ht="39.950000000000003" customHeight="1" x14ac:dyDescent="0.2">
      <c r="A534" s="5923"/>
      <c r="B534" s="5923"/>
      <c r="C534" s="1702"/>
      <c r="D534" s="1702"/>
      <c r="E534" s="1702"/>
      <c r="F534" s="1702"/>
      <c r="G534" s="1683"/>
      <c r="H534" s="1928"/>
      <c r="I534" s="1928"/>
      <c r="J534" s="1683"/>
      <c r="K534" s="1683"/>
      <c r="L534" s="1684"/>
      <c r="M534" s="1684"/>
      <c r="N534" s="1683"/>
      <c r="O534" s="1928"/>
      <c r="P534" s="1928"/>
      <c r="Q534" s="1659"/>
      <c r="R534" s="1659"/>
      <c r="S534" s="1659"/>
      <c r="T534" s="1659"/>
      <c r="U534" s="1659"/>
      <c r="V534" s="1928"/>
      <c r="W534" s="1928"/>
      <c r="X534" s="1658"/>
      <c r="Y534" s="1658"/>
      <c r="Z534" s="1658"/>
      <c r="AA534" s="1716"/>
      <c r="AB534" s="1716"/>
      <c r="AC534" s="1928"/>
      <c r="AD534" s="1928"/>
      <c r="AE534" s="1658"/>
      <c r="AF534" s="1658"/>
      <c r="AG534" s="1658"/>
      <c r="AH534" s="1704"/>
      <c r="AI534" s="1704"/>
      <c r="AJ534" s="1660"/>
      <c r="AK534" s="1660"/>
    </row>
    <row r="535" spans="1:37" ht="39.950000000000003" customHeight="1" x14ac:dyDescent="0.2">
      <c r="A535" s="5926"/>
      <c r="B535" s="5926"/>
      <c r="C535" s="1667"/>
      <c r="D535" s="1667"/>
      <c r="E535" s="1780"/>
      <c r="F535" s="1684"/>
      <c r="G535" s="1683"/>
      <c r="H535" s="1928"/>
      <c r="I535" s="1928"/>
      <c r="J535" s="1683"/>
      <c r="K535" s="1659"/>
      <c r="L535" s="1659"/>
      <c r="M535" s="1659"/>
      <c r="N535" s="1683"/>
      <c r="O535" s="1928"/>
      <c r="P535" s="1928"/>
      <c r="Q535" s="1683"/>
      <c r="R535" s="1683"/>
      <c r="S535" s="1659"/>
      <c r="T535" s="1659"/>
      <c r="U535" s="1659"/>
      <c r="V535" s="1928"/>
      <c r="W535" s="1928"/>
      <c r="X535" s="1683"/>
      <c r="Y535" s="1780"/>
      <c r="Z535" s="1658"/>
      <c r="AA535" s="1657"/>
      <c r="AB535" s="1657"/>
      <c r="AC535" s="1928"/>
      <c r="AD535" s="1928"/>
      <c r="AE535" s="1659"/>
      <c r="AF535" s="1659"/>
      <c r="AG535" s="1659"/>
      <c r="AH535" s="1659"/>
      <c r="AI535" s="1659"/>
      <c r="AJ535" s="1660"/>
      <c r="AK535" s="1660"/>
    </row>
    <row r="536" spans="1:37" ht="39.950000000000003" customHeight="1" x14ac:dyDescent="0.2">
      <c r="A536" s="5926"/>
      <c r="B536" s="5926"/>
      <c r="C536" s="1667"/>
      <c r="D536" s="1667"/>
      <c r="E536" s="1684"/>
      <c r="F536" s="1684"/>
      <c r="G536" s="1683"/>
      <c r="H536" s="1928"/>
      <c r="I536" s="1928"/>
      <c r="J536" s="1683"/>
      <c r="K536" s="1683"/>
      <c r="L536" s="1703"/>
      <c r="M536" s="1703"/>
      <c r="N536" s="1703"/>
      <c r="O536" s="1928"/>
      <c r="P536" s="1928"/>
      <c r="Q536" s="1667"/>
      <c r="R536" s="1667"/>
      <c r="S536" s="1667"/>
      <c r="T536" s="1667"/>
      <c r="U536" s="1667"/>
      <c r="V536" s="1928"/>
      <c r="W536" s="1928"/>
      <c r="X536" s="1124"/>
      <c r="Y536" s="1716"/>
      <c r="Z536" s="1716"/>
      <c r="AA536" s="1716"/>
      <c r="AB536" s="1716"/>
      <c r="AC536" s="1928"/>
      <c r="AD536" s="1928"/>
      <c r="AE536" s="1716"/>
      <c r="AF536" s="1716"/>
      <c r="AG536" s="1658"/>
      <c r="AH536" s="1658"/>
      <c r="AI536" s="1658"/>
      <c r="AJ536" s="1660"/>
      <c r="AK536" s="1660"/>
    </row>
    <row r="537" spans="1:37" ht="39.950000000000003" customHeight="1" x14ac:dyDescent="0.2">
      <c r="A537" s="5922"/>
      <c r="B537" s="5922"/>
      <c r="C537" s="1664"/>
      <c r="D537" s="1664"/>
      <c r="E537" s="1664"/>
      <c r="F537" s="1664"/>
      <c r="G537" s="1664"/>
      <c r="H537" s="1928"/>
      <c r="I537" s="1928"/>
      <c r="J537" s="1658"/>
      <c r="K537" s="1658"/>
      <c r="L537" s="1658"/>
      <c r="M537" s="1658"/>
      <c r="N537" s="1658"/>
      <c r="O537" s="1928"/>
      <c r="P537" s="1928"/>
      <c r="Q537" s="1658"/>
      <c r="R537" s="1658"/>
      <c r="S537" s="1658"/>
      <c r="T537" s="1658"/>
      <c r="U537" s="1658"/>
      <c r="V537" s="1928"/>
      <c r="W537" s="1928"/>
      <c r="X537" s="1658"/>
      <c r="Y537" s="1658"/>
      <c r="Z537" s="1658"/>
      <c r="AA537" s="1658"/>
      <c r="AB537" s="1658"/>
      <c r="AC537" s="1928"/>
      <c r="AD537" s="1928"/>
      <c r="AE537" s="1658"/>
      <c r="AF537" s="1658"/>
      <c r="AG537" s="1658"/>
      <c r="AH537" s="1658"/>
      <c r="AI537" s="1658"/>
      <c r="AJ537" s="1660"/>
      <c r="AK537" s="1660"/>
    </row>
    <row r="538" spans="1:37" ht="39.950000000000003" customHeight="1" x14ac:dyDescent="0.2">
      <c r="A538" s="5920"/>
      <c r="B538" s="5920"/>
      <c r="C538" s="1683"/>
      <c r="D538" s="1683"/>
      <c r="E538" s="1684"/>
      <c r="F538" s="1684"/>
      <c r="G538" s="1683"/>
      <c r="H538" s="1928"/>
      <c r="I538" s="1928"/>
      <c r="J538" s="1683"/>
      <c r="K538" s="1683"/>
      <c r="L538" s="1684"/>
      <c r="M538" s="1684"/>
      <c r="N538" s="1683"/>
      <c r="O538" s="1928"/>
      <c r="P538" s="1928"/>
      <c r="Q538" s="1683"/>
      <c r="R538" s="1683"/>
      <c r="S538" s="1684"/>
      <c r="T538" s="1684"/>
      <c r="U538" s="1683"/>
      <c r="V538" s="1928"/>
      <c r="W538" s="1928"/>
      <c r="X538" s="1659"/>
      <c r="Y538" s="1659"/>
      <c r="Z538" s="1659"/>
      <c r="AA538" s="1659"/>
      <c r="AB538" s="1659"/>
      <c r="AC538" s="1928"/>
      <c r="AD538" s="1928"/>
      <c r="AE538" s="1659"/>
      <c r="AF538" s="1659"/>
      <c r="AG538" s="1659"/>
      <c r="AH538" s="1659"/>
      <c r="AI538" s="1659"/>
      <c r="AJ538" s="1660"/>
      <c r="AK538" s="1660"/>
    </row>
    <row r="539" spans="1:37" ht="39.950000000000003" customHeight="1" x14ac:dyDescent="0.2">
      <c r="A539" s="5927"/>
      <c r="B539" s="5924"/>
      <c r="C539" s="1664"/>
      <c r="D539" s="1664"/>
      <c r="E539" s="1664"/>
      <c r="F539" s="1664"/>
      <c r="G539" s="1664"/>
      <c r="H539" s="1928"/>
      <c r="I539" s="1928"/>
      <c r="J539" s="1658"/>
      <c r="K539" s="1658"/>
      <c r="L539" s="1658"/>
      <c r="M539" s="1658"/>
      <c r="N539" s="1658"/>
      <c r="O539" s="1928"/>
      <c r="P539" s="1928"/>
      <c r="Q539" s="1658"/>
      <c r="R539" s="1658"/>
      <c r="S539" s="1658"/>
      <c r="T539" s="1658"/>
      <c r="U539" s="1658"/>
      <c r="V539" s="1928"/>
      <c r="W539" s="1928"/>
      <c r="X539" s="1658"/>
      <c r="Y539" s="1658"/>
      <c r="Z539" s="1658"/>
      <c r="AA539" s="1658"/>
      <c r="AB539" s="1658"/>
      <c r="AC539" s="1928"/>
      <c r="AD539" s="1928"/>
      <c r="AE539" s="1658"/>
      <c r="AF539" s="1658"/>
      <c r="AG539" s="1658"/>
      <c r="AH539" s="1658"/>
      <c r="AI539" s="1658"/>
      <c r="AJ539" s="1660"/>
      <c r="AK539" s="1660"/>
    </row>
    <row r="540" spans="1:37" ht="39.950000000000003" customHeight="1" x14ac:dyDescent="0.2">
      <c r="A540" s="5923"/>
      <c r="B540" s="5923"/>
      <c r="C540" s="1927"/>
      <c r="D540" s="1927"/>
      <c r="E540" s="1927"/>
      <c r="F540" s="1927"/>
      <c r="G540" s="1927"/>
      <c r="H540" s="1928"/>
      <c r="I540" s="1928"/>
      <c r="J540" s="1927"/>
      <c r="K540" s="1927"/>
      <c r="L540" s="1927"/>
      <c r="M540" s="1927"/>
      <c r="N540" s="1927"/>
      <c r="O540" s="1928"/>
      <c r="P540" s="1928"/>
      <c r="Q540" s="1927"/>
      <c r="R540" s="1927"/>
      <c r="S540" s="1927"/>
      <c r="T540" s="1927"/>
      <c r="U540" s="1927"/>
      <c r="V540" s="1928"/>
      <c r="W540" s="1928"/>
      <c r="X540" s="1927"/>
      <c r="Y540" s="1927"/>
      <c r="Z540" s="1927"/>
      <c r="AA540" s="1927"/>
      <c r="AB540" s="1927"/>
      <c r="AC540" s="1928"/>
      <c r="AD540" s="1928"/>
      <c r="AE540" s="1927"/>
      <c r="AF540" s="1927"/>
      <c r="AG540" s="1927"/>
      <c r="AH540" s="1927"/>
      <c r="AI540" s="1927"/>
      <c r="AJ540" s="1660"/>
      <c r="AK540" s="1660"/>
    </row>
    <row r="541" spans="1:37" ht="39.950000000000003" customHeight="1" x14ac:dyDescent="0.2">
      <c r="A541" s="5920"/>
      <c r="B541" s="5920"/>
      <c r="C541" s="1664"/>
      <c r="D541" s="1664"/>
      <c r="E541" s="1664"/>
      <c r="F541" s="1664"/>
      <c r="G541" s="1664"/>
      <c r="H541" s="1928"/>
      <c r="I541" s="1928"/>
      <c r="J541" s="1664"/>
      <c r="K541" s="1664"/>
      <c r="L541" s="1664"/>
      <c r="M541" s="1684"/>
      <c r="N541" s="1683"/>
      <c r="O541" s="1928"/>
      <c r="P541" s="1928"/>
      <c r="Q541" s="1664"/>
      <c r="R541" s="1664"/>
      <c r="S541" s="1664"/>
      <c r="T541" s="1664"/>
      <c r="U541" s="1664"/>
      <c r="V541" s="1928"/>
      <c r="W541" s="1928"/>
      <c r="X541" s="1664"/>
      <c r="Y541" s="1664"/>
      <c r="Z541" s="1664"/>
      <c r="AA541" s="1664"/>
      <c r="AB541" s="1664"/>
      <c r="AC541" s="1928"/>
      <c r="AD541" s="1928"/>
      <c r="AE541" s="1664"/>
      <c r="AF541" s="1664"/>
      <c r="AG541" s="1664"/>
      <c r="AH541" s="1657"/>
      <c r="AI541" s="1657"/>
      <c r="AJ541" s="1660"/>
      <c r="AK541" s="1660"/>
    </row>
    <row r="542" spans="1:37" ht="39.950000000000003" customHeight="1" x14ac:dyDescent="0.2">
      <c r="A542" s="5923"/>
      <c r="B542" s="5923"/>
      <c r="C542" s="1659"/>
      <c r="D542" s="1659"/>
      <c r="E542" s="1659"/>
      <c r="F542" s="1659"/>
      <c r="G542" s="1659"/>
      <c r="H542" s="1928"/>
      <c r="I542" s="1928"/>
      <c r="J542" s="1659"/>
      <c r="K542" s="1659"/>
      <c r="L542" s="1659"/>
      <c r="M542" s="1659"/>
      <c r="N542" s="1659"/>
      <c r="O542" s="1928"/>
      <c r="P542" s="1928"/>
      <c r="Q542" s="1658"/>
      <c r="R542" s="1658"/>
      <c r="S542" s="1658"/>
      <c r="T542" s="1658"/>
      <c r="U542" s="1658"/>
      <c r="V542" s="1928"/>
      <c r="W542" s="1928"/>
      <c r="X542" s="1658"/>
      <c r="Y542" s="1658"/>
      <c r="Z542" s="1658"/>
      <c r="AA542" s="1658"/>
      <c r="AB542" s="1658"/>
      <c r="AC542" s="1928"/>
      <c r="AD542" s="1928"/>
      <c r="AE542" s="1658"/>
      <c r="AF542" s="1658"/>
      <c r="AG542" s="1658"/>
      <c r="AH542" s="1658"/>
      <c r="AI542" s="1658"/>
      <c r="AJ542" s="1660"/>
      <c r="AK542" s="1660"/>
    </row>
    <row r="543" spans="1:37" ht="39.950000000000003" customHeight="1" x14ac:dyDescent="0.2">
      <c r="A543" s="5920"/>
      <c r="B543" s="5920"/>
      <c r="C543" s="1658"/>
      <c r="D543" s="1658"/>
      <c r="E543" s="1658"/>
      <c r="F543" s="1658"/>
      <c r="G543" s="1658"/>
      <c r="H543" s="1928"/>
      <c r="I543" s="1928"/>
      <c r="J543" s="1658"/>
      <c r="K543" s="1658"/>
      <c r="L543" s="1658"/>
      <c r="M543" s="1658"/>
      <c r="N543" s="1658"/>
      <c r="O543" s="1928"/>
      <c r="P543" s="1928"/>
      <c r="Q543" s="1658"/>
      <c r="R543" s="1658"/>
      <c r="S543" s="1658"/>
      <c r="T543" s="1658"/>
      <c r="U543" s="1658"/>
      <c r="V543" s="1928"/>
      <c r="W543" s="1928"/>
      <c r="X543" s="1658"/>
      <c r="Y543" s="1658"/>
      <c r="Z543" s="1658"/>
      <c r="AA543" s="1658"/>
      <c r="AB543" s="1658"/>
      <c r="AC543" s="1928"/>
      <c r="AD543" s="1928"/>
      <c r="AE543" s="1658"/>
      <c r="AF543" s="1658"/>
      <c r="AG543" s="1658"/>
      <c r="AH543" s="1658"/>
      <c r="AI543" s="1658"/>
      <c r="AJ543" s="1660"/>
      <c r="AK543" s="1660"/>
    </row>
    <row r="544" spans="1:37" ht="39.950000000000003" customHeight="1" x14ac:dyDescent="0.2">
      <c r="A544" s="5923"/>
      <c r="B544" s="5923"/>
      <c r="C544" s="1664"/>
      <c r="D544" s="1664"/>
      <c r="E544" s="1664"/>
      <c r="F544" s="1664"/>
      <c r="G544" s="1664"/>
      <c r="H544" s="1928"/>
      <c r="I544" s="1928"/>
      <c r="J544" s="1664"/>
      <c r="K544" s="1664"/>
      <c r="L544" s="1664"/>
      <c r="M544" s="1664"/>
      <c r="N544" s="1664"/>
      <c r="O544" s="1928"/>
      <c r="P544" s="1928"/>
      <c r="Q544" s="1664"/>
      <c r="R544" s="1664"/>
      <c r="S544" s="1664"/>
      <c r="T544" s="1664"/>
      <c r="U544" s="1664"/>
      <c r="V544" s="1928"/>
      <c r="W544" s="1928"/>
      <c r="X544" s="1664"/>
      <c r="Y544" s="1664"/>
      <c r="Z544" s="1664"/>
      <c r="AA544" s="1657"/>
      <c r="AB544" s="1657"/>
      <c r="AC544" s="1928"/>
      <c r="AD544" s="1928"/>
      <c r="AE544" s="1658"/>
      <c r="AF544" s="1658"/>
      <c r="AG544" s="1658"/>
      <c r="AH544" s="1658"/>
      <c r="AI544" s="1658"/>
      <c r="AJ544" s="1660"/>
      <c r="AK544" s="1660"/>
    </row>
    <row r="545" spans="1:37" ht="39.950000000000003" customHeight="1" x14ac:dyDescent="0.2">
      <c r="A545" s="5923"/>
      <c r="B545" s="5923"/>
      <c r="C545" s="1659"/>
      <c r="D545" s="1659"/>
      <c r="E545" s="1659"/>
      <c r="F545" s="1659"/>
      <c r="G545" s="1659"/>
      <c r="H545" s="1928"/>
      <c r="I545" s="1928"/>
      <c r="J545" s="1659"/>
      <c r="K545" s="1659"/>
      <c r="L545" s="1659"/>
      <c r="M545" s="1659"/>
      <c r="N545" s="1659"/>
      <c r="O545" s="1928"/>
      <c r="P545" s="1928"/>
      <c r="Q545" s="1659"/>
      <c r="R545" s="1659"/>
      <c r="S545" s="1659"/>
      <c r="T545" s="1659"/>
      <c r="U545" s="1659"/>
      <c r="V545" s="1928"/>
      <c r="W545" s="1928"/>
      <c r="X545" s="1659"/>
      <c r="Y545" s="1659"/>
      <c r="Z545" s="1659"/>
      <c r="AA545" s="1659"/>
      <c r="AB545" s="1659"/>
      <c r="AC545" s="1928"/>
      <c r="AD545" s="1928"/>
      <c r="AE545" s="1657"/>
      <c r="AF545" s="1657"/>
      <c r="AG545" s="1657"/>
      <c r="AH545" s="1657"/>
      <c r="AI545" s="1657"/>
      <c r="AJ545" s="1660"/>
      <c r="AK545" s="1660"/>
    </row>
    <row r="546" spans="1:37" ht="39.950000000000003" customHeight="1" x14ac:dyDescent="0.2">
      <c r="A546" s="5923"/>
      <c r="B546" s="5923"/>
      <c r="C546" s="1664"/>
      <c r="D546" s="1664"/>
      <c r="E546" s="1664"/>
      <c r="F546" s="1664"/>
      <c r="G546" s="1664"/>
      <c r="H546" s="1928"/>
      <c r="I546" s="1928"/>
      <c r="J546" s="1659"/>
      <c r="K546" s="1659"/>
      <c r="L546" s="1659"/>
      <c r="M546" s="1659"/>
      <c r="N546" s="1659"/>
      <c r="O546" s="1928"/>
      <c r="P546" s="1928"/>
      <c r="Q546" s="1659"/>
      <c r="R546" s="1659"/>
      <c r="S546" s="1659"/>
      <c r="T546" s="1659"/>
      <c r="U546" s="1659"/>
      <c r="V546" s="1928"/>
      <c r="W546" s="1928"/>
      <c r="X546" s="1659"/>
      <c r="Y546" s="1659"/>
      <c r="Z546" s="1659"/>
      <c r="AA546" s="1659"/>
      <c r="AB546" s="1659"/>
      <c r="AC546" s="1928"/>
      <c r="AD546" s="1928"/>
      <c r="AE546" s="1659"/>
      <c r="AF546" s="1659"/>
      <c r="AG546" s="1659"/>
      <c r="AH546" s="1659"/>
      <c r="AI546" s="1659"/>
      <c r="AJ546" s="1660"/>
      <c r="AK546" s="1660"/>
    </row>
    <row r="547" spans="1:37" ht="39.950000000000003" customHeight="1" x14ac:dyDescent="0.2">
      <c r="A547" s="5923"/>
      <c r="B547" s="5923"/>
      <c r="C547" s="1658"/>
      <c r="D547" s="1658"/>
      <c r="E547" s="1658"/>
      <c r="F547" s="1658"/>
      <c r="G547" s="1658"/>
      <c r="H547" s="1928"/>
      <c r="I547" s="1928"/>
      <c r="J547" s="1658"/>
      <c r="K547" s="1658"/>
      <c r="L547" s="1658"/>
      <c r="M547" s="1658"/>
      <c r="N547" s="1658"/>
      <c r="O547" s="1928"/>
      <c r="P547" s="1928"/>
      <c r="Q547" s="1658"/>
      <c r="R547" s="1658"/>
      <c r="S547" s="1658"/>
      <c r="T547" s="1658"/>
      <c r="U547" s="1658"/>
      <c r="V547" s="1928"/>
      <c r="W547" s="1928"/>
      <c r="X547" s="1658"/>
      <c r="Y547" s="1658"/>
      <c r="Z547" s="1658"/>
      <c r="AA547" s="1658"/>
      <c r="AB547" s="1658"/>
      <c r="AC547" s="1928"/>
      <c r="AD547" s="1928"/>
      <c r="AE547" s="1658"/>
      <c r="AF547" s="1658"/>
      <c r="AG547" s="1658"/>
      <c r="AH547" s="1658"/>
      <c r="AI547" s="1658"/>
      <c r="AJ547" s="1660"/>
      <c r="AK547" s="1660"/>
    </row>
    <row r="548" spans="1:37" ht="39.950000000000003" customHeight="1" x14ac:dyDescent="0.2">
      <c r="A548" s="5923"/>
      <c r="B548" s="5923"/>
      <c r="C548" s="1658"/>
      <c r="D548" s="1658"/>
      <c r="E548" s="1658"/>
      <c r="F548" s="1658"/>
      <c r="G548" s="1658"/>
      <c r="H548" s="1928"/>
      <c r="I548" s="1928"/>
      <c r="J548" s="1658"/>
      <c r="K548" s="1658"/>
      <c r="L548" s="1658"/>
      <c r="M548" s="1658"/>
      <c r="N548" s="1658"/>
      <c r="O548" s="1928"/>
      <c r="P548" s="1928"/>
      <c r="Q548" s="1658"/>
      <c r="R548" s="1658"/>
      <c r="S548" s="1658"/>
      <c r="T548" s="1658"/>
      <c r="U548" s="1658"/>
      <c r="V548" s="1928"/>
      <c r="W548" s="1928"/>
      <c r="X548" s="1658"/>
      <c r="Y548" s="1658"/>
      <c r="Z548" s="1658"/>
      <c r="AA548" s="1658"/>
      <c r="AB548" s="1658"/>
      <c r="AC548" s="1928"/>
      <c r="AD548" s="1928"/>
      <c r="AE548" s="1658"/>
      <c r="AF548" s="1658"/>
      <c r="AG548" s="1658"/>
      <c r="AH548" s="1658"/>
      <c r="AI548" s="1658"/>
      <c r="AJ548" s="1660"/>
      <c r="AK548" s="1660"/>
    </row>
    <row r="549" spans="1:37" ht="39.950000000000003" customHeight="1" x14ac:dyDescent="0.2">
      <c r="C549" s="1669"/>
      <c r="D549" s="1669"/>
      <c r="E549" s="1669"/>
      <c r="F549" s="1697"/>
      <c r="G549" s="1697"/>
      <c r="L549" s="1659"/>
      <c r="M549" s="1659"/>
      <c r="N549" s="1659"/>
      <c r="Y549" s="1709"/>
      <c r="Z549" s="1709"/>
      <c r="AA549" s="1709"/>
      <c r="AB549" s="1709"/>
      <c r="AC549" s="1709"/>
      <c r="AE549" s="1709"/>
      <c r="AG549" s="1659"/>
      <c r="AH549" s="1659"/>
      <c r="AI549" s="1659"/>
    </row>
    <row r="550" spans="1:37" ht="39.950000000000003" customHeight="1" x14ac:dyDescent="0.2">
      <c r="C550" s="1697"/>
      <c r="D550" s="1697"/>
      <c r="E550" s="1705"/>
      <c r="F550" s="1705"/>
      <c r="G550" s="1705"/>
      <c r="J550" s="1705"/>
      <c r="M550" s="1716"/>
      <c r="N550" s="1716"/>
      <c r="Q550" s="1716"/>
      <c r="R550" s="1716"/>
      <c r="S550" s="1716"/>
      <c r="X550" s="1697"/>
      <c r="Y550" s="1697"/>
      <c r="Z550" s="1697"/>
      <c r="AA550" s="1697"/>
      <c r="AB550" s="1697"/>
      <c r="AF550" s="1716"/>
      <c r="AG550" s="1716"/>
      <c r="AH550" s="1716"/>
      <c r="AI550" s="1716"/>
    </row>
    <row r="551" spans="1:37" ht="39.950000000000003" customHeight="1" x14ac:dyDescent="0.2">
      <c r="C551" s="1669"/>
      <c r="D551" s="1697"/>
      <c r="E551" s="1697"/>
      <c r="F551" s="1669"/>
      <c r="G551" s="1669"/>
      <c r="J551" s="1669"/>
      <c r="K551" s="1705"/>
      <c r="R551" s="1659"/>
      <c r="S551" s="1659"/>
      <c r="T551" s="1716"/>
      <c r="U551" s="1716"/>
      <c r="AA551" s="1715"/>
      <c r="AE551" s="1716"/>
      <c r="AF551" s="1716"/>
      <c r="AG551" s="1709"/>
    </row>
    <row r="552" spans="1:37" ht="39.950000000000003" customHeight="1" x14ac:dyDescent="0.2">
      <c r="C552" s="1716"/>
      <c r="D552" s="1716"/>
      <c r="E552" s="1716"/>
      <c r="F552" s="1716"/>
      <c r="G552" s="1689"/>
      <c r="S552" s="1715"/>
      <c r="V552" s="1715"/>
      <c r="W552" s="1715"/>
      <c r="X552" s="1716"/>
      <c r="Y552" s="1715"/>
      <c r="Z552" s="1715"/>
      <c r="AG552" s="1715"/>
    </row>
    <row r="553" spans="1:37" ht="39.950000000000003" customHeight="1" x14ac:dyDescent="0.2">
      <c r="S553" s="1697"/>
      <c r="T553" s="1697"/>
      <c r="U553" s="1697"/>
      <c r="V553" s="1697"/>
      <c r="W553" s="1697"/>
      <c r="X553" s="1697"/>
    </row>
    <row r="554" spans="1:37" ht="39.950000000000003" customHeight="1" x14ac:dyDescent="0.2">
      <c r="A554" s="16"/>
      <c r="B554" s="1715"/>
      <c r="C554" s="1659"/>
      <c r="D554" s="1659"/>
      <c r="E554" s="1659"/>
      <c r="F554" s="1659"/>
      <c r="G554" s="1659"/>
      <c r="H554" s="1659"/>
      <c r="I554" s="1659"/>
      <c r="J554" s="1659"/>
      <c r="K554" s="1659"/>
      <c r="L554" s="1659"/>
      <c r="M554" s="1659"/>
      <c r="N554" s="1657"/>
      <c r="O554" s="1657"/>
      <c r="P554" s="1659"/>
      <c r="Q554" s="1659"/>
      <c r="R554" s="1659"/>
      <c r="S554" s="1657"/>
      <c r="T554" s="1715"/>
      <c r="U554" s="1657"/>
      <c r="V554" s="1657"/>
      <c r="W554" s="1124"/>
      <c r="X554" s="1709"/>
      <c r="Y554" s="1709"/>
      <c r="Z554" s="1709"/>
      <c r="AA554" s="1709"/>
      <c r="AB554" s="1703"/>
      <c r="AC554" s="1703"/>
      <c r="AD554" s="1703"/>
      <c r="AE554" s="1703"/>
      <c r="AF554" s="1703"/>
    </row>
    <row r="555" spans="1:37" ht="39.950000000000003" customHeight="1" x14ac:dyDescent="0.2">
      <c r="L555" s="1703"/>
      <c r="M555" s="1703"/>
      <c r="N555" s="1703"/>
      <c r="O555" s="1703"/>
      <c r="P555" s="1703"/>
    </row>
    <row r="556" spans="1:37" ht="39.950000000000003" customHeight="1" x14ac:dyDescent="0.2">
      <c r="A556" s="5876"/>
      <c r="B556" s="5876"/>
      <c r="C556" s="1661"/>
      <c r="D556" s="1661"/>
      <c r="E556" s="1661"/>
      <c r="F556" s="1661"/>
      <c r="G556" s="1661"/>
      <c r="H556" s="1661"/>
      <c r="I556" s="1661"/>
      <c r="J556" s="1661"/>
      <c r="K556" s="1661"/>
      <c r="L556" s="1661"/>
      <c r="M556" s="1661"/>
      <c r="N556" s="1661"/>
      <c r="O556" s="1661"/>
      <c r="P556" s="1661"/>
      <c r="Q556" s="1661"/>
      <c r="R556" s="1661"/>
      <c r="S556" s="1661"/>
      <c r="T556" s="1661"/>
      <c r="U556" s="1661"/>
      <c r="V556" s="1661"/>
      <c r="W556" s="1661"/>
      <c r="X556" s="1661"/>
      <c r="Y556" s="1661"/>
      <c r="Z556" s="1661"/>
      <c r="AA556" s="1661"/>
      <c r="AB556" s="1661"/>
      <c r="AC556" s="1661"/>
      <c r="AD556" s="1661"/>
      <c r="AE556" s="1661"/>
      <c r="AF556" s="1661"/>
      <c r="AG556" s="1661"/>
      <c r="AH556" s="1661"/>
      <c r="AI556" s="1661"/>
      <c r="AJ556" s="1661"/>
      <c r="AK556" s="1661"/>
    </row>
    <row r="557" spans="1:37" ht="39.950000000000003" customHeight="1" x14ac:dyDescent="0.2">
      <c r="A557" s="5876"/>
      <c r="B557" s="5876"/>
      <c r="C557" s="1708"/>
      <c r="D557" s="1708"/>
      <c r="E557" s="1708"/>
      <c r="F557" s="1708"/>
      <c r="G557" s="1708"/>
      <c r="H557" s="1708"/>
      <c r="I557" s="1708"/>
      <c r="J557" s="1708"/>
      <c r="K557" s="1708"/>
      <c r="L557" s="1708"/>
      <c r="M557" s="1708"/>
      <c r="N557" s="1708"/>
      <c r="O557" s="1708"/>
      <c r="P557" s="1708"/>
      <c r="Q557" s="1708"/>
      <c r="R557" s="1708"/>
      <c r="S557" s="1708"/>
      <c r="T557" s="1708"/>
      <c r="U557" s="1708"/>
      <c r="V557" s="1708"/>
      <c r="W557" s="1708"/>
      <c r="X557" s="1708"/>
      <c r="Y557" s="1708"/>
      <c r="Z557" s="1708"/>
      <c r="AA557" s="1708"/>
      <c r="AB557" s="1708"/>
      <c r="AC557" s="1708"/>
      <c r="AD557" s="1708"/>
      <c r="AE557" s="1708"/>
      <c r="AF557" s="1708"/>
      <c r="AG557" s="1708"/>
      <c r="AH557" s="1708"/>
      <c r="AI557" s="1708"/>
      <c r="AJ557" s="1708"/>
      <c r="AK557" s="1708"/>
    </row>
    <row r="558" spans="1:37" ht="39.950000000000003" customHeight="1" x14ac:dyDescent="0.2">
      <c r="A558" s="5926"/>
      <c r="B558" s="5926"/>
      <c r="C558" s="1716"/>
      <c r="D558" s="1716"/>
      <c r="E558" s="1716"/>
      <c r="F558" s="1716"/>
      <c r="G558" s="1716"/>
      <c r="H558" s="1928"/>
      <c r="I558" s="1928"/>
      <c r="J558" s="1716"/>
      <c r="K558" s="1716"/>
      <c r="L558" s="1692"/>
      <c r="M558" s="1716"/>
      <c r="N558" s="1716"/>
      <c r="O558" s="1928"/>
      <c r="P558" s="1928"/>
      <c r="Q558" s="1658"/>
      <c r="R558" s="1658"/>
      <c r="S558" s="1658"/>
      <c r="T558" s="1658"/>
      <c r="U558" s="1663"/>
      <c r="V558" s="1928"/>
      <c r="W558" s="1928"/>
      <c r="X558" s="1659"/>
      <c r="Y558" s="1659"/>
      <c r="Z558" s="1684"/>
      <c r="AA558" s="1659"/>
      <c r="AB558" s="1659"/>
      <c r="AC558" s="1928"/>
      <c r="AD558" s="1928"/>
      <c r="AE558" s="1666"/>
      <c r="AF558" s="1716"/>
      <c r="AG558" s="1716"/>
      <c r="AH558" s="1716"/>
      <c r="AI558" s="1716"/>
      <c r="AJ558" s="1660"/>
      <c r="AK558" s="1660"/>
    </row>
    <row r="559" spans="1:37" ht="39.950000000000003" customHeight="1" x14ac:dyDescent="0.2">
      <c r="A559" s="5926"/>
      <c r="B559" s="5926"/>
      <c r="C559" s="1664"/>
      <c r="D559" s="1664"/>
      <c r="E559" s="1664"/>
      <c r="F559" s="1664"/>
      <c r="G559" s="1664"/>
      <c r="H559" s="1928"/>
      <c r="I559" s="1928"/>
      <c r="J559" s="1664"/>
      <c r="K559" s="1664"/>
      <c r="L559" s="1664"/>
      <c r="M559" s="1664"/>
      <c r="N559" s="1664"/>
      <c r="O559" s="1928"/>
      <c r="P559" s="1928"/>
      <c r="Q559" s="1664"/>
      <c r="R559" s="1664"/>
      <c r="S559" s="1664"/>
      <c r="T559" s="1664"/>
      <c r="U559" s="1664"/>
      <c r="V559" s="1928"/>
      <c r="W559" s="1928"/>
      <c r="X559" s="1659"/>
      <c r="Y559" s="1659"/>
      <c r="Z559" s="1684"/>
      <c r="AA559" s="1659"/>
      <c r="AB559" s="1659"/>
      <c r="AC559" s="1928"/>
      <c r="AD559" s="1928"/>
      <c r="AE559" s="1664"/>
      <c r="AF559" s="1664"/>
      <c r="AG559" s="1664"/>
      <c r="AH559" s="1664"/>
      <c r="AI559" s="1664"/>
      <c r="AJ559" s="1660"/>
      <c r="AK559" s="1660"/>
    </row>
    <row r="560" spans="1:37" ht="39.950000000000003" customHeight="1" x14ac:dyDescent="0.2">
      <c r="A560" s="5923"/>
      <c r="B560" s="5923"/>
      <c r="C560" s="1704"/>
      <c r="D560" s="1704"/>
      <c r="E560" s="1704"/>
      <c r="F560" s="1704"/>
      <c r="G560" s="1704"/>
      <c r="H560" s="1928"/>
      <c r="I560" s="1928"/>
      <c r="J560" s="1683"/>
      <c r="K560" s="1716"/>
      <c r="L560" s="1716"/>
      <c r="O560" s="1928"/>
      <c r="P560" s="1928"/>
      <c r="R560" s="1657"/>
      <c r="S560" s="1657"/>
      <c r="T560" s="1657"/>
      <c r="U560" s="1657"/>
      <c r="V560" s="1928"/>
      <c r="W560" s="1928"/>
      <c r="X560" s="1716"/>
      <c r="Y560" s="1716"/>
      <c r="Z560" s="1684"/>
      <c r="AA560" s="1666"/>
      <c r="AB560" s="1666"/>
      <c r="AC560" s="1928"/>
      <c r="AD560" s="1928"/>
      <c r="AF560" s="1683"/>
      <c r="AG560" s="1664"/>
      <c r="AH560" s="1664"/>
      <c r="AI560" s="1664"/>
      <c r="AJ560" s="1660"/>
      <c r="AK560" s="1660"/>
    </row>
    <row r="561" spans="1:37" ht="39.950000000000003" customHeight="1" x14ac:dyDescent="0.2">
      <c r="A561" s="5926"/>
      <c r="B561" s="5926"/>
      <c r="C561" s="1684"/>
      <c r="D561" s="1684"/>
      <c r="E561" s="1684"/>
      <c r="F561" s="1684"/>
      <c r="G561" s="1683"/>
      <c r="H561" s="1928"/>
      <c r="I561" s="1928"/>
      <c r="J561" s="1683"/>
      <c r="K561" s="1683"/>
      <c r="L561" s="1684"/>
      <c r="M561" s="1684"/>
      <c r="N561" s="1683"/>
      <c r="O561" s="1928"/>
      <c r="P561" s="1928"/>
      <c r="Q561" s="1930"/>
      <c r="R561" s="1930"/>
      <c r="S561" s="1930"/>
      <c r="T561" s="1930"/>
      <c r="U561" s="1930"/>
      <c r="V561" s="1928"/>
      <c r="W561" s="1928"/>
      <c r="X561" s="1657"/>
      <c r="Y561" s="1657"/>
      <c r="Z561" s="1684"/>
      <c r="AA561" s="1657"/>
      <c r="AB561" s="1657"/>
      <c r="AC561" s="1928"/>
      <c r="AD561" s="1928"/>
      <c r="AE561" s="1930"/>
      <c r="AF561" s="1930"/>
      <c r="AG561" s="1930"/>
      <c r="AH561" s="1930"/>
      <c r="AI561" s="1930"/>
      <c r="AJ561" s="1660"/>
      <c r="AK561" s="1660"/>
    </row>
    <row r="562" spans="1:37" ht="39.950000000000003" customHeight="1" x14ac:dyDescent="0.2">
      <c r="A562" s="5926"/>
      <c r="B562" s="5926"/>
      <c r="C562" s="1658"/>
      <c r="D562" s="1658"/>
      <c r="E562" s="1658"/>
      <c r="F562" s="1667"/>
      <c r="G562" s="1667"/>
      <c r="H562" s="1928"/>
      <c r="I562" s="1928"/>
      <c r="J562" s="1683"/>
      <c r="K562" s="1716"/>
      <c r="L562" s="1716"/>
      <c r="M562" s="1684"/>
      <c r="N562" s="1683"/>
      <c r="O562" s="1928"/>
      <c r="P562" s="1928"/>
      <c r="Q562" s="1683"/>
      <c r="R562" s="1716"/>
      <c r="S562" s="1716"/>
      <c r="T562" s="1668"/>
      <c r="U562" s="1663"/>
      <c r="V562" s="1928"/>
      <c r="W562" s="1928"/>
      <c r="X562" s="1668"/>
      <c r="Y562" s="1663"/>
      <c r="Z562" s="1684"/>
      <c r="AA562" s="1716"/>
      <c r="AB562" s="1716"/>
      <c r="AC562" s="1928"/>
      <c r="AD562" s="1928"/>
      <c r="AE562" s="1716"/>
      <c r="AF562" s="1716"/>
      <c r="AG562" s="1716"/>
      <c r="AH562" s="1716"/>
      <c r="AI562" s="1716"/>
      <c r="AJ562" s="1660"/>
      <c r="AK562" s="1660"/>
    </row>
    <row r="563" spans="1:37" ht="39.950000000000003" customHeight="1" x14ac:dyDescent="0.2">
      <c r="A563" s="5922"/>
      <c r="B563" s="5922"/>
      <c r="C563" s="1658"/>
      <c r="D563" s="1658"/>
      <c r="E563" s="1658"/>
      <c r="F563" s="1658"/>
      <c r="G563" s="1658"/>
      <c r="H563" s="1928"/>
      <c r="I563" s="1928"/>
      <c r="J563" s="1658"/>
      <c r="K563" s="1658"/>
      <c r="L563" s="1658"/>
      <c r="M563" s="1658"/>
      <c r="N563" s="1658"/>
      <c r="O563" s="1928"/>
      <c r="P563" s="1928"/>
      <c r="Q563" s="1658"/>
      <c r="R563" s="1658"/>
      <c r="S563" s="1658"/>
      <c r="T563" s="1658"/>
      <c r="U563" s="1658"/>
      <c r="V563" s="1928"/>
      <c r="W563" s="1928"/>
      <c r="X563" s="1658"/>
      <c r="Y563" s="1658"/>
      <c r="Z563" s="1684"/>
      <c r="AA563" s="1658"/>
      <c r="AB563" s="1658"/>
      <c r="AC563" s="1928"/>
      <c r="AD563" s="1928"/>
      <c r="AE563" s="1658"/>
      <c r="AF563" s="1658"/>
      <c r="AG563" s="1782"/>
      <c r="AH563" s="1658"/>
      <c r="AI563" s="1658"/>
      <c r="AJ563" s="1660"/>
      <c r="AK563" s="1660"/>
    </row>
    <row r="564" spans="1:37" ht="39.950000000000003" customHeight="1" x14ac:dyDescent="0.2">
      <c r="A564" s="5920"/>
      <c r="B564" s="5920"/>
      <c r="C564" s="1659"/>
      <c r="D564" s="1659"/>
      <c r="E564" s="1659"/>
      <c r="F564" s="1659"/>
      <c r="G564" s="1659"/>
      <c r="H564" s="1928"/>
      <c r="I564" s="1928"/>
      <c r="J564" s="1659"/>
      <c r="K564" s="1659"/>
      <c r="L564" s="1659"/>
      <c r="M564" s="1659"/>
      <c r="N564" s="1659"/>
      <c r="O564" s="1928"/>
      <c r="P564" s="1928"/>
      <c r="Q564" s="1683"/>
      <c r="R564" s="1683"/>
      <c r="S564" s="1657"/>
      <c r="T564" s="1657"/>
      <c r="U564" s="1657"/>
      <c r="V564" s="1928"/>
      <c r="W564" s="1928"/>
      <c r="X564" s="1683"/>
      <c r="Y564" s="1683"/>
      <c r="Z564" s="1684"/>
      <c r="AA564" s="1684"/>
      <c r="AB564" s="1683"/>
      <c r="AC564" s="1928"/>
      <c r="AD564" s="1928"/>
      <c r="AE564" s="1683"/>
      <c r="AF564" s="1683"/>
      <c r="AG564" s="1684"/>
      <c r="AH564" s="1684"/>
      <c r="AI564" s="1683"/>
      <c r="AJ564" s="1660"/>
      <c r="AK564" s="1660"/>
    </row>
    <row r="565" spans="1:37" ht="39.950000000000003" customHeight="1" x14ac:dyDescent="0.2">
      <c r="A565" s="5927"/>
      <c r="B565" s="5924"/>
      <c r="C565" s="1658"/>
      <c r="D565" s="1658"/>
      <c r="E565" s="1658"/>
      <c r="F565" s="1658"/>
      <c r="G565" s="1658"/>
      <c r="H565" s="1928"/>
      <c r="I565" s="1928"/>
      <c r="J565" s="1716"/>
      <c r="K565" s="1716"/>
      <c r="L565" s="1659"/>
      <c r="M565" s="1659"/>
      <c r="N565" s="1659"/>
      <c r="O565" s="1928"/>
      <c r="P565" s="1928"/>
      <c r="Q565" s="1659"/>
      <c r="R565" s="1659"/>
      <c r="S565" s="1659"/>
      <c r="T565" s="1659"/>
      <c r="U565" s="1659"/>
      <c r="V565" s="1928"/>
      <c r="W565" s="1928"/>
      <c r="X565" s="1664"/>
      <c r="Y565" s="1664"/>
      <c r="Z565" s="1684"/>
      <c r="AA565" s="1664"/>
      <c r="AB565" s="1664"/>
      <c r="AC565" s="1928"/>
      <c r="AD565" s="1928"/>
      <c r="AE565" s="1664"/>
      <c r="AF565" s="1664"/>
      <c r="AG565" s="1664"/>
      <c r="AH565" s="1664"/>
      <c r="AI565" s="1664"/>
      <c r="AJ565" s="1660"/>
      <c r="AK565" s="1660"/>
    </row>
    <row r="566" spans="1:37" ht="39.950000000000003" customHeight="1" x14ac:dyDescent="0.2">
      <c r="A566" s="5923"/>
      <c r="B566" s="5923"/>
      <c r="C566" s="1927"/>
      <c r="D566" s="1927"/>
      <c r="E566" s="1927"/>
      <c r="F566" s="1927"/>
      <c r="G566" s="1927"/>
      <c r="H566" s="1928"/>
      <c r="I566" s="1928"/>
      <c r="J566" s="1927"/>
      <c r="K566" s="1927"/>
      <c r="L566" s="1927"/>
      <c r="M566" s="1927"/>
      <c r="N566" s="1927"/>
      <c r="O566" s="1928"/>
      <c r="P566" s="1928"/>
      <c r="Q566" s="1927"/>
      <c r="R566" s="1927"/>
      <c r="S566" s="1927"/>
      <c r="T566" s="1927"/>
      <c r="U566" s="1927"/>
      <c r="V566" s="1928"/>
      <c r="W566" s="1928"/>
      <c r="X566" s="1927"/>
      <c r="Y566" s="1927"/>
      <c r="Z566" s="1684"/>
      <c r="AA566" s="1927"/>
      <c r="AB566" s="1927"/>
      <c r="AC566" s="1928"/>
      <c r="AD566" s="1928"/>
      <c r="AE566" s="1927"/>
      <c r="AF566" s="1927"/>
      <c r="AG566" s="1927"/>
      <c r="AH566" s="1927"/>
      <c r="AI566" s="1927"/>
      <c r="AJ566" s="1660"/>
      <c r="AK566" s="1660"/>
    </row>
    <row r="567" spans="1:37" ht="39.950000000000003" customHeight="1" x14ac:dyDescent="0.2">
      <c r="A567" s="5920"/>
      <c r="B567" s="5920"/>
      <c r="C567" s="1658"/>
      <c r="D567" s="1658"/>
      <c r="E567" s="1658"/>
      <c r="F567" s="1658"/>
      <c r="G567" s="1658"/>
      <c r="H567" s="1928"/>
      <c r="I567" s="1928"/>
      <c r="J567" s="1658"/>
      <c r="K567" s="1658"/>
      <c r="L567" s="1658"/>
      <c r="M567" s="1658"/>
      <c r="N567" s="1658"/>
      <c r="O567" s="1928"/>
      <c r="P567" s="1928"/>
      <c r="Q567" s="1658"/>
      <c r="R567" s="1658"/>
      <c r="S567" s="1658"/>
      <c r="T567" s="1658"/>
      <c r="U567" s="1658"/>
      <c r="V567" s="1928"/>
      <c r="W567" s="1928"/>
      <c r="X567" s="1658"/>
      <c r="Y567" s="1658"/>
      <c r="Z567" s="1684"/>
      <c r="AA567" s="1658"/>
      <c r="AB567" s="1658"/>
      <c r="AC567" s="1928"/>
      <c r="AD567" s="1928"/>
      <c r="AE567" s="1658"/>
      <c r="AF567" s="1658"/>
      <c r="AG567" s="1658"/>
      <c r="AH567" s="1658"/>
      <c r="AI567" s="1658"/>
      <c r="AJ567" s="1660"/>
      <c r="AK567" s="1660"/>
    </row>
    <row r="568" spans="1:37" ht="39.950000000000003" customHeight="1" x14ac:dyDescent="0.2">
      <c r="A568" s="5923"/>
      <c r="B568" s="5923"/>
      <c r="C568" s="1658"/>
      <c r="D568" s="1658"/>
      <c r="E568" s="1658"/>
      <c r="F568" s="1658"/>
      <c r="G568" s="1658"/>
      <c r="H568" s="1928"/>
      <c r="I568" s="1928"/>
      <c r="J568" s="1658"/>
      <c r="K568" s="1658"/>
      <c r="L568" s="1658"/>
      <c r="M568" s="1658"/>
      <c r="N568" s="1658"/>
      <c r="O568" s="1928"/>
      <c r="P568" s="1928"/>
      <c r="Q568" s="1658"/>
      <c r="R568" s="1658"/>
      <c r="S568" s="1658"/>
      <c r="T568" s="1658"/>
      <c r="U568" s="1658"/>
      <c r="V568" s="1928"/>
      <c r="W568" s="1928"/>
      <c r="X568" s="1658"/>
      <c r="Y568" s="1658"/>
      <c r="Z568" s="1684"/>
      <c r="AA568" s="1658"/>
      <c r="AB568" s="1658"/>
      <c r="AC568" s="1928"/>
      <c r="AD568" s="1928"/>
      <c r="AE568" s="1658"/>
      <c r="AF568" s="1658"/>
      <c r="AG568" s="1658"/>
      <c r="AH568" s="1658"/>
      <c r="AI568" s="1658"/>
      <c r="AJ568" s="1660"/>
      <c r="AK568" s="1660"/>
    </row>
    <row r="569" spans="1:37" ht="39.950000000000003" customHeight="1" x14ac:dyDescent="0.2">
      <c r="A569" s="5920"/>
      <c r="B569" s="5920"/>
      <c r="C569" s="1658"/>
      <c r="D569" s="1658"/>
      <c r="E569" s="1658"/>
      <c r="F569" s="1658"/>
      <c r="G569" s="1658"/>
      <c r="H569" s="1928"/>
      <c r="I569" s="1928"/>
      <c r="J569" s="1658"/>
      <c r="K569" s="1658"/>
      <c r="L569" s="1658"/>
      <c r="M569" s="1658"/>
      <c r="N569" s="1658"/>
      <c r="O569" s="1928"/>
      <c r="P569" s="1928"/>
      <c r="Q569" s="1658"/>
      <c r="R569" s="1658"/>
      <c r="S569" s="1658"/>
      <c r="T569" s="1658"/>
      <c r="U569" s="1658"/>
      <c r="V569" s="1928"/>
      <c r="W569" s="1928"/>
      <c r="X569" s="1658"/>
      <c r="Y569" s="1658"/>
      <c r="Z569" s="1684"/>
      <c r="AA569" s="1658"/>
      <c r="AB569" s="1658"/>
      <c r="AC569" s="1928"/>
      <c r="AD569" s="1928"/>
      <c r="AE569" s="1658"/>
      <c r="AF569" s="1658"/>
      <c r="AG569" s="1658"/>
      <c r="AH569" s="1658"/>
      <c r="AI569" s="1658"/>
      <c r="AJ569" s="1660"/>
      <c r="AK569" s="1660"/>
    </row>
    <row r="570" spans="1:37" ht="39.950000000000003" customHeight="1" x14ac:dyDescent="0.2">
      <c r="A570" s="5923"/>
      <c r="B570" s="5923"/>
      <c r="C570" s="1658"/>
      <c r="D570" s="1658"/>
      <c r="E570" s="1658"/>
      <c r="F570" s="1658"/>
      <c r="G570" s="1658"/>
      <c r="H570" s="1928"/>
      <c r="I570" s="1928"/>
      <c r="J570" s="1658"/>
      <c r="K570" s="1658"/>
      <c r="L570" s="1658"/>
      <c r="M570" s="1658"/>
      <c r="N570" s="1658"/>
      <c r="O570" s="1928"/>
      <c r="P570" s="1928"/>
      <c r="Q570" s="1658"/>
      <c r="R570" s="1658"/>
      <c r="S570" s="1658"/>
      <c r="T570" s="1658"/>
      <c r="U570" s="1658"/>
      <c r="V570" s="1928"/>
      <c r="W570" s="1928"/>
      <c r="X570" s="1658"/>
      <c r="Y570" s="1658"/>
      <c r="Z570" s="1684"/>
      <c r="AA570" s="1658"/>
      <c r="AB570" s="1658"/>
      <c r="AC570" s="1928"/>
      <c r="AD570" s="1928"/>
      <c r="AE570" s="1658"/>
      <c r="AF570" s="1658"/>
      <c r="AG570" s="1658"/>
      <c r="AH570" s="1658"/>
      <c r="AI570" s="1658"/>
      <c r="AJ570" s="1660"/>
      <c r="AK570" s="1660"/>
    </row>
    <row r="571" spans="1:37" ht="39.950000000000003" customHeight="1" x14ac:dyDescent="0.2">
      <c r="A571" s="5923"/>
      <c r="B571" s="5923"/>
      <c r="C571" s="1658"/>
      <c r="D571" s="1658"/>
      <c r="E571" s="1658"/>
      <c r="F571" s="1658"/>
      <c r="G571" s="1658"/>
      <c r="H571" s="1928"/>
      <c r="I571" s="1928"/>
      <c r="J571" s="1658"/>
      <c r="K571" s="1658"/>
      <c r="L571" s="1658"/>
      <c r="M571" s="1658"/>
      <c r="N571" s="1658"/>
      <c r="O571" s="1928"/>
      <c r="P571" s="1928"/>
      <c r="Q571" s="1658"/>
      <c r="R571" s="1658"/>
      <c r="S571" s="1658"/>
      <c r="T571" s="1658"/>
      <c r="U571" s="1658"/>
      <c r="V571" s="1928"/>
      <c r="W571" s="1928"/>
      <c r="X571" s="1658"/>
      <c r="Y571" s="1658"/>
      <c r="Z571" s="1684"/>
      <c r="AA571" s="1658"/>
      <c r="AB571" s="1658"/>
      <c r="AC571" s="1928"/>
      <c r="AD571" s="1928"/>
      <c r="AE571" s="1658"/>
      <c r="AF571" s="1658"/>
      <c r="AG571" s="1658"/>
      <c r="AH571" s="1658"/>
      <c r="AI571" s="1658"/>
      <c r="AJ571" s="1660"/>
      <c r="AK571" s="1660"/>
    </row>
    <row r="572" spans="1:37" ht="39.950000000000003" customHeight="1" x14ac:dyDescent="0.2">
      <c r="A572" s="5923"/>
      <c r="B572" s="5923"/>
      <c r="C572" s="1664"/>
      <c r="D572" s="1664"/>
      <c r="E572" s="1664"/>
      <c r="F572" s="1664"/>
      <c r="G572" s="1664"/>
      <c r="H572" s="1928"/>
      <c r="I572" s="1928"/>
      <c r="J572" s="1664"/>
      <c r="K572" s="1664"/>
      <c r="L572" s="1664"/>
      <c r="M572" s="1664"/>
      <c r="N572" s="1664"/>
      <c r="O572" s="1928"/>
      <c r="P572" s="1928"/>
      <c r="Q572" s="1658"/>
      <c r="R572" s="1658"/>
      <c r="S572" s="1658"/>
      <c r="T572" s="1716"/>
      <c r="U572" s="1716"/>
      <c r="V572" s="1928"/>
      <c r="W572" s="1928"/>
      <c r="X572" s="1658"/>
      <c r="Y572" s="1658"/>
      <c r="Z572" s="1684"/>
      <c r="AA572" s="1658"/>
      <c r="AB572" s="1658"/>
      <c r="AC572" s="1928"/>
      <c r="AD572" s="1928"/>
      <c r="AE572" s="1664"/>
      <c r="AF572" s="1664"/>
      <c r="AG572" s="1664"/>
      <c r="AH572" s="1664"/>
      <c r="AI572" s="1664"/>
      <c r="AJ572" s="1660"/>
      <c r="AK572" s="1660"/>
    </row>
    <row r="573" spans="1:37" ht="39.950000000000003" customHeight="1" x14ac:dyDescent="0.2">
      <c r="A573" s="5923"/>
      <c r="B573" s="5923"/>
      <c r="C573" s="1658"/>
      <c r="D573" s="1658"/>
      <c r="E573" s="1658"/>
      <c r="F573" s="1658"/>
      <c r="G573" s="1658"/>
      <c r="H573" s="1928"/>
      <c r="I573" s="1928"/>
      <c r="J573" s="1658"/>
      <c r="K573" s="1658"/>
      <c r="L573" s="1658"/>
      <c r="M573" s="1658"/>
      <c r="N573" s="1658"/>
      <c r="O573" s="1928"/>
      <c r="P573" s="1928"/>
      <c r="Q573" s="1658"/>
      <c r="R573" s="1658"/>
      <c r="S573" s="1658"/>
      <c r="T573" s="1658"/>
      <c r="U573" s="1658"/>
      <c r="V573" s="1928"/>
      <c r="W573" s="1928"/>
      <c r="X573" s="1658"/>
      <c r="Y573" s="1658"/>
      <c r="Z573" s="1684"/>
      <c r="AA573" s="1658"/>
      <c r="AB573" s="1658"/>
      <c r="AC573" s="1928"/>
      <c r="AD573" s="1928"/>
      <c r="AE573" s="1658"/>
      <c r="AF573" s="1658"/>
      <c r="AG573" s="1658"/>
      <c r="AH573" s="1658"/>
      <c r="AI573" s="1658"/>
      <c r="AJ573" s="1660"/>
      <c r="AK573" s="1660"/>
    </row>
    <row r="574" spans="1:37" ht="39.950000000000003" customHeight="1" x14ac:dyDescent="0.2">
      <c r="A574" s="5923"/>
      <c r="B574" s="5923"/>
      <c r="C574" s="1658"/>
      <c r="D574" s="1658"/>
      <c r="E574" s="1658"/>
      <c r="F574" s="1658"/>
      <c r="G574" s="1658"/>
      <c r="H574" s="1928"/>
      <c r="I574" s="1928"/>
      <c r="J574" s="1658"/>
      <c r="K574" s="1658"/>
      <c r="L574" s="1658"/>
      <c r="M574" s="1658"/>
      <c r="N574" s="1658"/>
      <c r="O574" s="1928"/>
      <c r="P574" s="1928"/>
      <c r="Q574" s="1658"/>
      <c r="R574" s="1658"/>
      <c r="S574" s="1658"/>
      <c r="T574" s="1658"/>
      <c r="U574" s="1658"/>
      <c r="V574" s="1928"/>
      <c r="W574" s="1928"/>
      <c r="X574" s="1658"/>
      <c r="Y574" s="1658"/>
      <c r="Z574" s="1684"/>
      <c r="AA574" s="1658"/>
      <c r="AB574" s="1658"/>
      <c r="AC574" s="1928"/>
      <c r="AD574" s="1928"/>
      <c r="AE574" s="1658"/>
      <c r="AF574" s="1658"/>
      <c r="AG574" s="1658"/>
      <c r="AH574" s="1658"/>
      <c r="AI574" s="1658"/>
      <c r="AJ574" s="1660"/>
      <c r="AK574" s="1660"/>
    </row>
    <row r="575" spans="1:37" ht="39.950000000000003" customHeight="1" x14ac:dyDescent="0.2">
      <c r="D575" s="1657"/>
      <c r="E575" s="1657"/>
      <c r="F575" s="1657"/>
      <c r="G575" s="1657"/>
      <c r="L575" s="1659"/>
      <c r="M575" s="1659"/>
      <c r="N575" s="1659"/>
      <c r="Q575" s="1704"/>
      <c r="R575" s="1704"/>
      <c r="S575" s="1704"/>
      <c r="T575" s="1704"/>
      <c r="U575" s="1704"/>
      <c r="X575" s="1704"/>
      <c r="Y575" s="1657"/>
      <c r="AA575" s="1657"/>
      <c r="AB575" s="1657"/>
      <c r="AF575" s="1690"/>
      <c r="AG575" s="1659"/>
      <c r="AH575" s="1659"/>
      <c r="AI575" s="1659"/>
    </row>
    <row r="576" spans="1:37" ht="39.950000000000003" customHeight="1" x14ac:dyDescent="0.2">
      <c r="E576" s="1697"/>
      <c r="F576" s="1697"/>
      <c r="G576" s="1697"/>
      <c r="J576" s="1704"/>
      <c r="K576" s="1704"/>
      <c r="L576" s="1704"/>
      <c r="M576" s="1704"/>
      <c r="N576" s="1704"/>
      <c r="Q576" s="1716"/>
      <c r="R576" s="1716"/>
      <c r="S576" s="1716"/>
      <c r="T576" s="1716"/>
      <c r="AF576" s="1690"/>
      <c r="AG576" s="1690"/>
      <c r="AH576" s="1690"/>
    </row>
    <row r="577" spans="1:48" ht="39.950000000000003" customHeight="1" x14ac:dyDescent="0.2">
      <c r="C577" s="1716"/>
      <c r="D577" s="1659"/>
      <c r="E577" s="1659"/>
      <c r="G577" s="1716"/>
      <c r="J577" s="1716"/>
      <c r="K577" s="1124"/>
      <c r="N577" s="1124"/>
      <c r="R577" s="1704"/>
      <c r="S577" s="1659"/>
      <c r="T577" s="1716"/>
      <c r="U577" s="1716"/>
      <c r="X577" s="1704"/>
      <c r="AE577" s="1659"/>
      <c r="AF577" s="1657"/>
      <c r="AH577" s="1657"/>
    </row>
    <row r="578" spans="1:48" ht="39.950000000000003" customHeight="1" x14ac:dyDescent="0.2">
      <c r="F578" s="1689"/>
      <c r="K578" s="1716"/>
      <c r="L578" s="1716"/>
      <c r="R578" s="1704"/>
      <c r="V578" s="1715"/>
      <c r="W578" s="1715"/>
      <c r="X578" s="1716"/>
      <c r="Y578" s="1716"/>
      <c r="Z578" s="1715"/>
      <c r="AA578" s="1716"/>
      <c r="AB578" s="1704"/>
    </row>
    <row r="579" spans="1:48" ht="39.950000000000003" customHeight="1" x14ac:dyDescent="0.2">
      <c r="S579" s="1697"/>
      <c r="T579" s="1697"/>
      <c r="U579" s="1697"/>
      <c r="V579" s="1697"/>
      <c r="W579" s="1697"/>
      <c r="X579" s="1697"/>
      <c r="AR579" s="1679"/>
      <c r="AS579" s="1679"/>
      <c r="AT579" s="1949"/>
    </row>
    <row r="580" spans="1:48" ht="39.950000000000003" customHeight="1" x14ac:dyDescent="0.2">
      <c r="A580" s="16"/>
      <c r="B580" s="1715"/>
      <c r="C580" s="1659"/>
      <c r="D580" s="1659"/>
      <c r="E580" s="1659"/>
      <c r="F580" s="1659"/>
      <c r="G580" s="1659"/>
      <c r="H580" s="1659"/>
      <c r="I580" s="1659"/>
      <c r="J580" s="1657"/>
      <c r="K580" s="1657"/>
      <c r="L580" s="1659"/>
      <c r="M580" s="1659"/>
      <c r="N580" s="1659"/>
      <c r="O580" s="1716"/>
      <c r="P580" s="1716"/>
      <c r="Q580" s="1657"/>
      <c r="R580" s="1657"/>
      <c r="S580" s="1657"/>
      <c r="T580" s="1657"/>
      <c r="U580" s="1658"/>
      <c r="V580" s="1716"/>
      <c r="W580" s="1716"/>
      <c r="X580" s="1668"/>
      <c r="AT580" s="1949"/>
      <c r="AU580" s="1679"/>
      <c r="AV580" s="1949"/>
    </row>
    <row r="581" spans="1:48" ht="39.950000000000003" customHeight="1" x14ac:dyDescent="0.2">
      <c r="AR581" s="1949"/>
      <c r="AS581" s="1949"/>
      <c r="AT581" s="1949"/>
      <c r="AU581" s="1679"/>
      <c r="AV581" s="1949"/>
    </row>
    <row r="582" spans="1:48" ht="39.950000000000003" customHeight="1" x14ac:dyDescent="0.2">
      <c r="A582" s="5876"/>
      <c r="B582" s="5876"/>
      <c r="C582" s="1661"/>
      <c r="D582" s="1661"/>
      <c r="E582" s="1661"/>
      <c r="F582" s="1661"/>
      <c r="G582" s="1661"/>
      <c r="H582" s="1661"/>
      <c r="I582" s="1661"/>
      <c r="J582" s="1661"/>
      <c r="K582" s="1661"/>
      <c r="L582" s="1661"/>
      <c r="M582" s="1661"/>
      <c r="N582" s="1661"/>
      <c r="O582" s="1661"/>
      <c r="P582" s="1661"/>
      <c r="Q582" s="1661"/>
      <c r="R582" s="1661"/>
      <c r="S582" s="1661"/>
      <c r="T582" s="1661"/>
      <c r="U582" s="1661"/>
      <c r="V582" s="1661"/>
      <c r="W582" s="1661"/>
      <c r="X582" s="1661"/>
      <c r="Y582" s="1661"/>
      <c r="Z582" s="1661"/>
      <c r="AA582" s="1661"/>
      <c r="AB582" s="1661"/>
      <c r="AC582" s="1661"/>
      <c r="AD582" s="1661"/>
      <c r="AE582" s="1661"/>
      <c r="AF582" s="1661"/>
      <c r="AG582" s="1661"/>
      <c r="AH582" s="1661"/>
      <c r="AI582" s="1661"/>
      <c r="AJ582" s="1661"/>
      <c r="AK582" s="1661"/>
      <c r="AR582" s="1949"/>
      <c r="AS582" s="1949"/>
      <c r="AU582" s="1679"/>
      <c r="AV582" s="1949"/>
    </row>
    <row r="583" spans="1:48" ht="39.950000000000003" customHeight="1" x14ac:dyDescent="0.2">
      <c r="A583" s="5876"/>
      <c r="B583" s="5876"/>
      <c r="C583" s="1708"/>
      <c r="D583" s="1708"/>
      <c r="E583" s="1708"/>
      <c r="F583" s="1708"/>
      <c r="G583" s="1708"/>
      <c r="H583" s="1708"/>
      <c r="I583" s="1708"/>
      <c r="J583" s="1708"/>
      <c r="K583" s="1708"/>
      <c r="L583" s="1708"/>
      <c r="M583" s="1708"/>
      <c r="N583" s="1708"/>
      <c r="O583" s="1708"/>
      <c r="P583" s="1708"/>
      <c r="Q583" s="1708"/>
      <c r="R583" s="1708"/>
      <c r="S583" s="1708"/>
      <c r="T583" s="1708"/>
      <c r="U583" s="1708"/>
      <c r="V583" s="1708"/>
      <c r="W583" s="1708"/>
      <c r="X583" s="1708"/>
      <c r="Y583" s="1708"/>
      <c r="Z583" s="1708"/>
      <c r="AA583" s="1708"/>
      <c r="AB583" s="1708"/>
      <c r="AC583" s="1708"/>
      <c r="AD583" s="1708"/>
      <c r="AE583" s="1708"/>
      <c r="AF583" s="1708"/>
      <c r="AG583" s="1708"/>
      <c r="AH583" s="1708"/>
      <c r="AI583" s="1708"/>
      <c r="AJ583" s="1708"/>
      <c r="AK583" s="1708"/>
      <c r="AR583" s="1949"/>
      <c r="AS583" s="1949"/>
      <c r="AV583" s="1670"/>
    </row>
    <row r="584" spans="1:48" ht="39.950000000000003" customHeight="1" x14ac:dyDescent="0.2">
      <c r="A584" s="5926"/>
      <c r="B584" s="5926"/>
      <c r="C584" s="1716"/>
      <c r="D584" s="1716"/>
      <c r="E584" s="1659"/>
      <c r="F584" s="1659"/>
      <c r="G584" s="1659"/>
      <c r="H584" s="1928"/>
      <c r="I584" s="1928"/>
      <c r="J584" s="1716"/>
      <c r="K584" s="1716"/>
      <c r="L584" s="1666"/>
      <c r="M584" s="1666"/>
      <c r="N584" s="1663"/>
      <c r="O584" s="1928"/>
      <c r="P584" s="1928"/>
      <c r="Q584" s="1664"/>
      <c r="R584" s="1664"/>
      <c r="S584" s="1664"/>
      <c r="T584" s="1664"/>
      <c r="U584" s="1950"/>
      <c r="V584" s="1928"/>
      <c r="W584" s="1928"/>
      <c r="X584" s="1928"/>
      <c r="Y584" s="1928"/>
      <c r="Z584" s="1928"/>
      <c r="AA584" s="1928"/>
      <c r="AB584" s="1928"/>
      <c r="AC584" s="1928"/>
      <c r="AD584" s="1928"/>
      <c r="AE584" s="1928"/>
      <c r="AF584" s="1928"/>
      <c r="AG584" s="1928"/>
      <c r="AH584" s="1928"/>
      <c r="AI584" s="1928"/>
      <c r="AJ584" s="1928"/>
      <c r="AK584" s="1928"/>
      <c r="AL584" s="1679"/>
      <c r="AM584" s="1679"/>
      <c r="AN584" s="1679"/>
      <c r="AO584" s="1949"/>
      <c r="AP584" s="1679"/>
      <c r="AQ584" s="1679"/>
    </row>
    <row r="585" spans="1:48" ht="39.950000000000003" customHeight="1" x14ac:dyDescent="0.2">
      <c r="A585" s="5926"/>
      <c r="B585" s="5926"/>
      <c r="C585" s="1664"/>
      <c r="D585" s="1664"/>
      <c r="E585" s="1664"/>
      <c r="F585" s="1664"/>
      <c r="G585" s="1664"/>
      <c r="H585" s="1928"/>
      <c r="I585" s="1928"/>
      <c r="J585" s="1664"/>
      <c r="K585" s="1664"/>
      <c r="L585" s="1664"/>
      <c r="M585" s="1664"/>
      <c r="N585" s="1664"/>
      <c r="O585" s="1928"/>
      <c r="P585" s="1928"/>
      <c r="Q585" s="1664"/>
      <c r="R585" s="1664"/>
      <c r="S585" s="1664"/>
      <c r="T585" s="1664"/>
      <c r="U585" s="1950"/>
      <c r="V585" s="1928"/>
      <c r="W585" s="1928"/>
      <c r="X585" s="1928"/>
      <c r="Y585" s="1928"/>
      <c r="Z585" s="1928"/>
      <c r="AA585" s="1928"/>
      <c r="AB585" s="1928"/>
      <c r="AC585" s="1928"/>
      <c r="AD585" s="1928"/>
      <c r="AE585" s="1928"/>
      <c r="AF585" s="1928"/>
      <c r="AG585" s="1928"/>
      <c r="AH585" s="1928"/>
      <c r="AI585" s="1928"/>
      <c r="AJ585" s="1928"/>
      <c r="AK585" s="1928"/>
    </row>
    <row r="586" spans="1:48" ht="39.950000000000003" customHeight="1" x14ac:dyDescent="0.2">
      <c r="A586" s="5923"/>
      <c r="B586" s="5923"/>
      <c r="C586" s="1657"/>
      <c r="D586" s="1657"/>
      <c r="E586" s="1657"/>
      <c r="F586" s="1657"/>
      <c r="G586" s="1657"/>
      <c r="H586" s="1928"/>
      <c r="I586" s="1928"/>
      <c r="J586" s="1716"/>
      <c r="K586" s="1716"/>
      <c r="L586" s="1716"/>
      <c r="M586" s="1659"/>
      <c r="N586" s="1659"/>
      <c r="O586" s="1928"/>
      <c r="P586" s="1928"/>
      <c r="Q586" s="1683"/>
      <c r="R586" s="1683"/>
      <c r="S586" s="1684"/>
      <c r="T586" s="1684"/>
      <c r="U586" s="1950"/>
      <c r="V586" s="1928"/>
      <c r="W586" s="1928"/>
      <c r="X586" s="1928"/>
      <c r="Y586" s="1928"/>
      <c r="Z586" s="1928"/>
      <c r="AA586" s="1928"/>
      <c r="AB586" s="1928"/>
      <c r="AC586" s="1928"/>
      <c r="AD586" s="1928"/>
      <c r="AE586" s="1928"/>
      <c r="AF586" s="1928"/>
      <c r="AG586" s="1928"/>
      <c r="AH586" s="1928"/>
      <c r="AI586" s="1928"/>
      <c r="AJ586" s="1928"/>
      <c r="AK586" s="1928"/>
      <c r="AM586" s="1949"/>
      <c r="AN586" s="1949"/>
      <c r="AO586" s="1949"/>
      <c r="AP586" s="1949"/>
      <c r="AQ586" s="1949"/>
    </row>
    <row r="587" spans="1:48" ht="39.950000000000003" customHeight="1" x14ac:dyDescent="0.2">
      <c r="A587" s="5926"/>
      <c r="B587" s="5926"/>
      <c r="C587" s="1705"/>
      <c r="D587" s="1705"/>
      <c r="E587" s="1659"/>
      <c r="F587" s="1659"/>
      <c r="G587" s="1659"/>
      <c r="H587" s="1928"/>
      <c r="I587" s="1928"/>
      <c r="J587" s="1716"/>
      <c r="K587" s="1716"/>
      <c r="L587" s="1716"/>
      <c r="M587" s="1716"/>
      <c r="N587" s="1716"/>
      <c r="O587" s="1928"/>
      <c r="P587" s="1928"/>
      <c r="Q587" s="1657"/>
      <c r="R587" s="1657"/>
      <c r="S587" s="1657"/>
      <c r="T587" s="1657"/>
      <c r="U587" s="1950"/>
      <c r="V587" s="1928"/>
      <c r="W587" s="1928"/>
      <c r="X587" s="1928"/>
      <c r="Y587" s="1928"/>
      <c r="Z587" s="1928"/>
      <c r="AA587" s="1928"/>
      <c r="AB587" s="1928"/>
      <c r="AC587" s="1928"/>
      <c r="AD587" s="1928"/>
      <c r="AE587" s="1928"/>
      <c r="AF587" s="1928"/>
      <c r="AG587" s="1928"/>
      <c r="AH587" s="1928"/>
      <c r="AI587" s="1928"/>
      <c r="AJ587" s="1928"/>
      <c r="AK587" s="1928"/>
      <c r="AM587" s="1949"/>
      <c r="AN587" s="1949"/>
      <c r="AO587" s="1949"/>
      <c r="AP587" s="1949"/>
      <c r="AQ587" s="1949"/>
    </row>
    <row r="588" spans="1:48" ht="39.950000000000003" customHeight="1" x14ac:dyDescent="0.2">
      <c r="A588" s="5926"/>
      <c r="B588" s="5926"/>
      <c r="C588" s="1716"/>
      <c r="D588" s="1659"/>
      <c r="E588" s="1659"/>
      <c r="F588" s="1659"/>
      <c r="G588" s="1659"/>
      <c r="H588" s="1928"/>
      <c r="I588" s="1928"/>
      <c r="J588" s="1716"/>
      <c r="K588" s="1716"/>
      <c r="L588" s="1716"/>
      <c r="M588" s="1705"/>
      <c r="N588" s="1705"/>
      <c r="O588" s="1928"/>
      <c r="P588" s="1928"/>
      <c r="Q588" s="1684"/>
      <c r="R588" s="1684"/>
      <c r="S588" s="1684"/>
      <c r="T588" s="1684"/>
      <c r="U588" s="1950"/>
      <c r="V588" s="1928"/>
      <c r="W588" s="1928"/>
      <c r="X588" s="1928"/>
      <c r="Y588" s="1928"/>
      <c r="Z588" s="1928"/>
      <c r="AA588" s="1928"/>
      <c r="AB588" s="1928"/>
      <c r="AC588" s="1928"/>
      <c r="AD588" s="1928"/>
      <c r="AE588" s="1928"/>
      <c r="AF588" s="1928"/>
      <c r="AG588" s="1928"/>
      <c r="AH588" s="1928"/>
      <c r="AI588" s="1928"/>
      <c r="AJ588" s="1928"/>
      <c r="AK588" s="1928"/>
      <c r="AM588" s="1949"/>
      <c r="AN588" s="1949"/>
      <c r="AO588" s="1949"/>
      <c r="AP588" s="1949"/>
      <c r="AQ588" s="1949"/>
    </row>
    <row r="589" spans="1:48" ht="39.950000000000003" customHeight="1" x14ac:dyDescent="0.2">
      <c r="A589" s="5922"/>
      <c r="B589" s="5922"/>
      <c r="C589" s="1658"/>
      <c r="D589" s="1658"/>
      <c r="E589" s="1658"/>
      <c r="F589" s="1666"/>
      <c r="G589" s="1666"/>
      <c r="H589" s="1928"/>
      <c r="I589" s="1928"/>
      <c r="J589" s="1659"/>
      <c r="K589" s="1659"/>
      <c r="L589" s="1659"/>
      <c r="M589" s="1658"/>
      <c r="N589" s="1658"/>
      <c r="O589" s="1928"/>
      <c r="P589" s="1928"/>
      <c r="Q589" s="1658"/>
      <c r="R589" s="1658"/>
      <c r="S589" s="1658"/>
      <c r="T589" s="1658"/>
      <c r="U589" s="1950"/>
      <c r="V589" s="1928"/>
      <c r="W589" s="1928"/>
      <c r="X589" s="1928"/>
      <c r="Y589" s="1928"/>
      <c r="Z589" s="1928"/>
      <c r="AA589" s="1928"/>
      <c r="AB589" s="1928"/>
      <c r="AC589" s="1928"/>
      <c r="AD589" s="1928"/>
      <c r="AE589" s="1928"/>
      <c r="AF589" s="1928"/>
      <c r="AG589" s="1928"/>
      <c r="AH589" s="1928"/>
      <c r="AI589" s="1928"/>
      <c r="AJ589" s="1928"/>
      <c r="AK589" s="1928"/>
    </row>
    <row r="590" spans="1:48" ht="39.950000000000003" customHeight="1" x14ac:dyDescent="0.2">
      <c r="A590" s="5920"/>
      <c r="B590" s="5920"/>
      <c r="C590" s="1683"/>
      <c r="D590" s="1683"/>
      <c r="E590" s="1684"/>
      <c r="F590" s="1684"/>
      <c r="G590" s="1683"/>
      <c r="H590" s="1928"/>
      <c r="I590" s="1928"/>
      <c r="J590" s="1683"/>
      <c r="K590" s="1683"/>
      <c r="L590" s="1684"/>
      <c r="M590" s="1684"/>
      <c r="N590" s="1683"/>
      <c r="O590" s="1928"/>
      <c r="P590" s="1928"/>
      <c r="Q590" s="1683"/>
      <c r="R590" s="1683"/>
      <c r="S590" s="1684"/>
      <c r="T590" s="1684"/>
      <c r="U590" s="1950"/>
      <c r="V590" s="1928"/>
      <c r="W590" s="1928"/>
      <c r="X590" s="1928"/>
      <c r="Y590" s="1928"/>
      <c r="Z590" s="1928"/>
      <c r="AA590" s="1928"/>
      <c r="AB590" s="1928"/>
      <c r="AC590" s="1928"/>
      <c r="AD590" s="1928"/>
      <c r="AE590" s="1928"/>
      <c r="AF590" s="1928"/>
      <c r="AG590" s="1928"/>
      <c r="AH590" s="1928"/>
      <c r="AI590" s="1928"/>
      <c r="AJ590" s="1928"/>
      <c r="AK590" s="1928"/>
    </row>
    <row r="591" spans="1:48" ht="39.950000000000003" customHeight="1" x14ac:dyDescent="0.2">
      <c r="A591" s="5927"/>
      <c r="B591" s="5924"/>
      <c r="C591" s="1664"/>
      <c r="D591" s="1664"/>
      <c r="E591" s="1664"/>
      <c r="F591" s="1664"/>
      <c r="G591" s="1664"/>
      <c r="H591" s="1928"/>
      <c r="I591" s="1928"/>
      <c r="J591" s="1664"/>
      <c r="K591" s="1664"/>
      <c r="L591" s="1664"/>
      <c r="M591" s="1664"/>
      <c r="N591" s="1664"/>
      <c r="O591" s="1928"/>
      <c r="P591" s="1928"/>
      <c r="Q591" s="1664"/>
      <c r="R591" s="1664"/>
      <c r="S591" s="1664"/>
      <c r="T591" s="1664"/>
      <c r="U591" s="1950"/>
      <c r="V591" s="1928"/>
      <c r="W591" s="1928"/>
      <c r="X591" s="1928"/>
      <c r="Y591" s="1928"/>
      <c r="Z591" s="1928"/>
      <c r="AA591" s="1928"/>
      <c r="AB591" s="1928"/>
      <c r="AC591" s="1928"/>
      <c r="AD591" s="1928"/>
      <c r="AE591" s="1928"/>
      <c r="AF591" s="1928"/>
      <c r="AG591" s="1928"/>
      <c r="AH591" s="1928"/>
      <c r="AI591" s="1928"/>
      <c r="AJ591" s="1928"/>
      <c r="AK591" s="1928"/>
    </row>
    <row r="592" spans="1:48" ht="39.950000000000003" customHeight="1" x14ac:dyDescent="0.2">
      <c r="A592" s="5923"/>
      <c r="B592" s="5923"/>
      <c r="C592" s="1927"/>
      <c r="D592" s="1927"/>
      <c r="E592" s="1927"/>
      <c r="F592" s="1927"/>
      <c r="G592" s="1927"/>
      <c r="H592" s="1928"/>
      <c r="I592" s="1928"/>
      <c r="J592" s="1927"/>
      <c r="K592" s="1927"/>
      <c r="L592" s="1927"/>
      <c r="M592" s="1927"/>
      <c r="N592" s="1927"/>
      <c r="O592" s="1928"/>
      <c r="P592" s="1928"/>
      <c r="Q592" s="1927"/>
      <c r="R592" s="1927"/>
      <c r="S592" s="1927"/>
      <c r="T592" s="1927"/>
      <c r="U592" s="1950"/>
      <c r="V592" s="1928"/>
      <c r="W592" s="1928"/>
      <c r="X592" s="1928"/>
      <c r="Y592" s="1928"/>
      <c r="Z592" s="1928"/>
      <c r="AA592" s="1928"/>
      <c r="AB592" s="1928"/>
      <c r="AC592" s="1928"/>
      <c r="AD592" s="1928"/>
      <c r="AE592" s="1928"/>
      <c r="AF592" s="1928"/>
      <c r="AG592" s="1928"/>
      <c r="AH592" s="1928"/>
      <c r="AI592" s="1928"/>
      <c r="AJ592" s="1928"/>
      <c r="AK592" s="1928"/>
    </row>
    <row r="593" spans="1:37" ht="39.950000000000003" customHeight="1" x14ac:dyDescent="0.2">
      <c r="A593" s="5920"/>
      <c r="B593" s="5920"/>
      <c r="C593" s="1664"/>
      <c r="D593" s="1664"/>
      <c r="E593" s="1664"/>
      <c r="F593" s="1664"/>
      <c r="G593" s="1664"/>
      <c r="H593" s="1928"/>
      <c r="I593" s="1928"/>
      <c r="J593" s="1664"/>
      <c r="K593" s="1664"/>
      <c r="L593" s="1664"/>
      <c r="M593" s="1664"/>
      <c r="N593" s="1664"/>
      <c r="O593" s="1928"/>
      <c r="P593" s="1928"/>
      <c r="Q593" s="1664"/>
      <c r="R593" s="1664"/>
      <c r="S593" s="1664"/>
      <c r="T593" s="1664"/>
      <c r="U593" s="1950"/>
      <c r="V593" s="1928"/>
      <c r="W593" s="1928"/>
      <c r="X593" s="1928"/>
      <c r="Y593" s="1928"/>
      <c r="Z593" s="1928"/>
      <c r="AA593" s="1928"/>
      <c r="AB593" s="1928"/>
      <c r="AC593" s="1928"/>
      <c r="AD593" s="1928"/>
      <c r="AE593" s="1928"/>
      <c r="AF593" s="1928"/>
      <c r="AG593" s="1928"/>
      <c r="AH593" s="1928"/>
      <c r="AI593" s="1928"/>
      <c r="AJ593" s="1928"/>
      <c r="AK593" s="1928"/>
    </row>
    <row r="594" spans="1:37" ht="39.950000000000003" customHeight="1" x14ac:dyDescent="0.2">
      <c r="A594" s="5923"/>
      <c r="B594" s="5923"/>
      <c r="C594" s="1658"/>
      <c r="D594" s="1658"/>
      <c r="E594" s="1658"/>
      <c r="F594" s="1658"/>
      <c r="G594" s="1658"/>
      <c r="H594" s="1928"/>
      <c r="I594" s="1928"/>
      <c r="J594" s="1658"/>
      <c r="K594" s="1658"/>
      <c r="L594" s="1658"/>
      <c r="M594" s="1658"/>
      <c r="N594" s="1658"/>
      <c r="O594" s="1928"/>
      <c r="P594" s="1928"/>
      <c r="Q594" s="1658"/>
      <c r="R594" s="1658"/>
      <c r="S594" s="1658"/>
      <c r="T594" s="1658"/>
      <c r="U594" s="1950"/>
      <c r="V594" s="1928"/>
      <c r="W594" s="1928"/>
      <c r="X594" s="1928"/>
      <c r="Y594" s="1928"/>
      <c r="Z594" s="1928"/>
      <c r="AA594" s="1928"/>
      <c r="AB594" s="1928"/>
      <c r="AC594" s="1928"/>
      <c r="AD594" s="1928"/>
      <c r="AE594" s="1928"/>
      <c r="AF594" s="1928"/>
      <c r="AG594" s="1928"/>
      <c r="AH594" s="1928"/>
      <c r="AI594" s="1928"/>
      <c r="AJ594" s="1928"/>
      <c r="AK594" s="1928"/>
    </row>
    <row r="595" spans="1:37" ht="39.950000000000003" customHeight="1" x14ac:dyDescent="0.2">
      <c r="A595" s="5920"/>
      <c r="B595" s="5920"/>
      <c r="C595" s="1658"/>
      <c r="D595" s="1658"/>
      <c r="E595" s="1658"/>
      <c r="F595" s="1658"/>
      <c r="G595" s="1658"/>
      <c r="H595" s="1928"/>
      <c r="I595" s="1928"/>
      <c r="J595" s="1658"/>
      <c r="K595" s="1658"/>
      <c r="L595" s="1658"/>
      <c r="M595" s="1658"/>
      <c r="N595" s="1658"/>
      <c r="O595" s="1928"/>
      <c r="P595" s="1928"/>
      <c r="Q595" s="1658"/>
      <c r="R595" s="1658"/>
      <c r="S595" s="1658"/>
      <c r="T595" s="1658"/>
      <c r="U595" s="1950"/>
      <c r="V595" s="1928"/>
      <c r="W595" s="1928"/>
      <c r="X595" s="1928"/>
      <c r="Y595" s="1928"/>
      <c r="Z595" s="1928"/>
      <c r="AA595" s="1928"/>
      <c r="AB595" s="1928"/>
      <c r="AC595" s="1928"/>
      <c r="AD595" s="1928"/>
      <c r="AE595" s="1928"/>
      <c r="AF595" s="1928"/>
      <c r="AG595" s="1928"/>
      <c r="AH595" s="1928"/>
      <c r="AI595" s="1928"/>
      <c r="AJ595" s="1928"/>
      <c r="AK595" s="1928"/>
    </row>
    <row r="596" spans="1:37" ht="39.950000000000003" customHeight="1" x14ac:dyDescent="0.2">
      <c r="A596" s="5923"/>
      <c r="B596" s="5923"/>
      <c r="C596" s="1658"/>
      <c r="D596" s="1658"/>
      <c r="E596" s="1658"/>
      <c r="F596" s="1658"/>
      <c r="G596" s="1658"/>
      <c r="H596" s="1928"/>
      <c r="I596" s="1928"/>
      <c r="J596" s="1664"/>
      <c r="K596" s="1664"/>
      <c r="L596" s="1664"/>
      <c r="M596" s="1664"/>
      <c r="N596" s="1664"/>
      <c r="O596" s="1928"/>
      <c r="P596" s="1928"/>
      <c r="Q596" s="1664"/>
      <c r="R596" s="1664"/>
      <c r="S596" s="1664"/>
      <c r="T596" s="1664"/>
      <c r="U596" s="1950"/>
      <c r="V596" s="1928"/>
      <c r="W596" s="1928"/>
      <c r="X596" s="1928"/>
      <c r="Y596" s="1928"/>
      <c r="Z596" s="1928"/>
      <c r="AA596" s="1928"/>
      <c r="AB596" s="1928"/>
      <c r="AC596" s="1928"/>
      <c r="AD596" s="1928"/>
      <c r="AE596" s="1928"/>
      <c r="AF596" s="1928"/>
      <c r="AG596" s="1928"/>
      <c r="AH596" s="1928"/>
      <c r="AI596" s="1928"/>
      <c r="AJ596" s="1928"/>
      <c r="AK596" s="1928"/>
    </row>
    <row r="597" spans="1:37" ht="39.950000000000003" customHeight="1" x14ac:dyDescent="0.2">
      <c r="A597" s="5923"/>
      <c r="B597" s="5923"/>
      <c r="C597" s="1658"/>
      <c r="D597" s="1658"/>
      <c r="E597" s="1658"/>
      <c r="F597" s="1658"/>
      <c r="G597" s="1658"/>
      <c r="H597" s="1928"/>
      <c r="I597" s="1928"/>
      <c r="J597" s="1658"/>
      <c r="K597" s="1658"/>
      <c r="L597" s="1658"/>
      <c r="M597" s="1658"/>
      <c r="N597" s="1658"/>
      <c r="O597" s="1928"/>
      <c r="P597" s="1928"/>
      <c r="Q597" s="1658"/>
      <c r="R597" s="1658"/>
      <c r="S597" s="1658"/>
      <c r="T597" s="1658"/>
      <c r="U597" s="1950"/>
      <c r="V597" s="1928"/>
      <c r="W597" s="1928"/>
      <c r="X597" s="1928"/>
      <c r="Y597" s="1928"/>
      <c r="Z597" s="1928"/>
      <c r="AA597" s="1928"/>
      <c r="AB597" s="1928"/>
      <c r="AC597" s="1928"/>
      <c r="AD597" s="1928"/>
      <c r="AE597" s="1928"/>
      <c r="AF597" s="1928"/>
      <c r="AG597" s="1928"/>
      <c r="AH597" s="1928"/>
      <c r="AI597" s="1928"/>
      <c r="AJ597" s="1928"/>
      <c r="AK597" s="1928"/>
    </row>
    <row r="598" spans="1:37" ht="39.950000000000003" customHeight="1" x14ac:dyDescent="0.2">
      <c r="A598" s="5923"/>
      <c r="B598" s="5923"/>
      <c r="C598" s="1664"/>
      <c r="D598" s="1664"/>
      <c r="E598" s="1664"/>
      <c r="F598" s="1664"/>
      <c r="G598" s="1664"/>
      <c r="H598" s="1928"/>
      <c r="I598" s="1928"/>
      <c r="J598" s="1664"/>
      <c r="K598" s="1664"/>
      <c r="L598" s="1664"/>
      <c r="M598" s="1664"/>
      <c r="N598" s="1664"/>
      <c r="O598" s="1928"/>
      <c r="P598" s="1928"/>
      <c r="Q598" s="1664"/>
      <c r="R598" s="1664"/>
      <c r="S598" s="1664"/>
      <c r="T598" s="1664"/>
      <c r="U598" s="1950"/>
      <c r="V598" s="1928"/>
      <c r="W598" s="1928"/>
      <c r="X598" s="1928"/>
      <c r="Y598" s="1928"/>
      <c r="Z598" s="1928"/>
      <c r="AA598" s="1928"/>
      <c r="AB598" s="1928"/>
      <c r="AC598" s="1928"/>
      <c r="AD598" s="1928"/>
      <c r="AE598" s="1928"/>
      <c r="AF598" s="1928"/>
      <c r="AG598" s="1928"/>
      <c r="AH598" s="1928"/>
      <c r="AI598" s="1928"/>
      <c r="AJ598" s="1928"/>
      <c r="AK598" s="1928"/>
    </row>
    <row r="599" spans="1:37" ht="39.950000000000003" customHeight="1" x14ac:dyDescent="0.2">
      <c r="A599" s="5923"/>
      <c r="B599" s="5923"/>
      <c r="C599" s="1658"/>
      <c r="D599" s="1658"/>
      <c r="E599" s="1658"/>
      <c r="F599" s="1658"/>
      <c r="G599" s="1658"/>
      <c r="H599" s="1928"/>
      <c r="I599" s="1928"/>
      <c r="J599" s="1658"/>
      <c r="K599" s="1658"/>
      <c r="L599" s="1658"/>
      <c r="M599" s="1658"/>
      <c r="N599" s="1658"/>
      <c r="O599" s="1928"/>
      <c r="P599" s="1928"/>
      <c r="Q599" s="1658"/>
      <c r="R599" s="1658"/>
      <c r="S599" s="1658"/>
      <c r="T599" s="1658"/>
      <c r="U599" s="1950"/>
      <c r="V599" s="1928"/>
      <c r="W599" s="1928"/>
      <c r="X599" s="1928"/>
      <c r="Y599" s="1928"/>
      <c r="Z599" s="1928"/>
      <c r="AA599" s="1928"/>
      <c r="AB599" s="1928"/>
      <c r="AC599" s="1928"/>
      <c r="AD599" s="1928"/>
      <c r="AE599" s="1928"/>
      <c r="AF599" s="1928"/>
      <c r="AG599" s="1928"/>
      <c r="AH599" s="1928"/>
      <c r="AI599" s="1928"/>
      <c r="AJ599" s="1928"/>
      <c r="AK599" s="1928"/>
    </row>
    <row r="600" spans="1:37" ht="39.950000000000003" customHeight="1" x14ac:dyDescent="0.2">
      <c r="A600" s="5923"/>
      <c r="B600" s="5923"/>
      <c r="C600" s="1658"/>
      <c r="D600" s="1658"/>
      <c r="E600" s="1658"/>
      <c r="F600" s="1658"/>
      <c r="G600" s="1658"/>
      <c r="H600" s="1928"/>
      <c r="I600" s="1928"/>
      <c r="J600" s="1658"/>
      <c r="K600" s="1658"/>
      <c r="L600" s="1658"/>
      <c r="M600" s="1658"/>
      <c r="N600" s="1658"/>
      <c r="O600" s="1928"/>
      <c r="P600" s="1928"/>
      <c r="Q600" s="1658"/>
      <c r="R600" s="1658"/>
      <c r="S600" s="1658"/>
      <c r="T600" s="1658"/>
      <c r="U600" s="1950"/>
      <c r="V600" s="1928"/>
      <c r="W600" s="1928"/>
      <c r="X600" s="1928"/>
      <c r="Y600" s="1928"/>
      <c r="Z600" s="1928"/>
      <c r="AA600" s="1928"/>
      <c r="AB600" s="1928"/>
      <c r="AC600" s="1928"/>
      <c r="AD600" s="1928"/>
      <c r="AE600" s="1928"/>
      <c r="AF600" s="1928"/>
      <c r="AG600" s="1928"/>
      <c r="AH600" s="1928"/>
      <c r="AI600" s="1928"/>
      <c r="AJ600" s="1928"/>
      <c r="AK600" s="1928"/>
    </row>
    <row r="601" spans="1:37" ht="39.950000000000003" customHeight="1" x14ac:dyDescent="0.2">
      <c r="D601" s="1659"/>
      <c r="E601" s="1659"/>
      <c r="F601" s="1659"/>
      <c r="J601" s="1659"/>
      <c r="K601" s="1659"/>
      <c r="L601" s="1659"/>
      <c r="M601" s="1657"/>
      <c r="N601" s="1657"/>
      <c r="R601" s="1659"/>
      <c r="S601" s="1659"/>
    </row>
    <row r="602" spans="1:37" ht="39.950000000000003" customHeight="1" x14ac:dyDescent="0.2">
      <c r="J602" s="1716"/>
      <c r="K602" s="1716"/>
      <c r="L602" s="1716"/>
      <c r="M602" s="1716"/>
      <c r="N602" s="1716"/>
      <c r="X602" s="1715"/>
      <c r="Y602" s="1715"/>
      <c r="AA602" s="1715"/>
    </row>
    <row r="603" spans="1:37" ht="39.950000000000003" customHeight="1" x14ac:dyDescent="0.2">
      <c r="D603" s="1659"/>
      <c r="E603" s="1659"/>
      <c r="F603" s="1659"/>
      <c r="K603" s="1659"/>
      <c r="L603" s="1659"/>
      <c r="M603" s="1716"/>
      <c r="N603" s="1716"/>
      <c r="S603" s="1659"/>
      <c r="T603" s="1659"/>
      <c r="V603" s="1715"/>
      <c r="W603" s="1715"/>
      <c r="X603" s="1715"/>
      <c r="Y603" s="1715"/>
      <c r="Z603" s="1715"/>
    </row>
    <row r="604" spans="1:37" ht="39.950000000000003" customHeight="1" x14ac:dyDescent="0.2">
      <c r="Q604" s="1716"/>
      <c r="R604" s="1716"/>
      <c r="S604" s="1716"/>
      <c r="T604" s="1697"/>
      <c r="U604" s="1697"/>
      <c r="V604" s="1697"/>
      <c r="W604" s="1697"/>
      <c r="X604" s="1697"/>
    </row>
    <row r="605" spans="1:37" ht="39.950000000000003" customHeight="1" x14ac:dyDescent="0.2">
      <c r="C605" s="1715"/>
      <c r="K605" s="16"/>
      <c r="L605" s="16"/>
      <c r="M605" s="16"/>
    </row>
    <row r="606" spans="1:37" ht="39.950000000000003" customHeight="1" x14ac:dyDescent="0.2">
      <c r="A606" s="16"/>
      <c r="B606" s="1715"/>
      <c r="C606" s="1659"/>
      <c r="D606" s="1659"/>
      <c r="E606" s="1659"/>
      <c r="F606" s="1659"/>
      <c r="G606" s="1659"/>
      <c r="H606" s="1657"/>
      <c r="I606" s="1657"/>
      <c r="J606" s="1659"/>
      <c r="K606" s="1659"/>
      <c r="L606" s="1659"/>
      <c r="M606" s="1927"/>
      <c r="N606" s="1927"/>
      <c r="O606" s="1716"/>
      <c r="P606" s="1716"/>
      <c r="Q606" s="1716"/>
      <c r="R606" s="1716"/>
      <c r="S606" s="1716"/>
    </row>
    <row r="607" spans="1:37" ht="39.950000000000003" customHeight="1" x14ac:dyDescent="0.2"/>
    <row r="608" spans="1:37" ht="39.950000000000003" customHeight="1" x14ac:dyDescent="0.2">
      <c r="A608" s="5876"/>
      <c r="B608" s="5876"/>
      <c r="C608" s="1661"/>
      <c r="D608" s="1661"/>
      <c r="E608" s="1661"/>
      <c r="F608" s="1661"/>
      <c r="G608" s="1661"/>
      <c r="H608" s="1661"/>
      <c r="I608" s="1661"/>
      <c r="J608" s="1661"/>
      <c r="K608" s="1661"/>
      <c r="L608" s="1661"/>
      <c r="M608" s="1661"/>
      <c r="N608" s="1661"/>
      <c r="O608" s="1661"/>
      <c r="P608" s="1661"/>
      <c r="Q608" s="1661"/>
      <c r="R608" s="1661"/>
      <c r="S608" s="1661"/>
      <c r="T608" s="1661"/>
      <c r="U608" s="1661"/>
      <c r="V608" s="1661"/>
      <c r="W608" s="1661"/>
      <c r="X608" s="1661"/>
      <c r="Y608" s="1661"/>
      <c r="Z608" s="1661"/>
      <c r="AA608" s="1661"/>
      <c r="AB608" s="1661"/>
      <c r="AC608" s="1661"/>
      <c r="AD608" s="1661"/>
      <c r="AE608" s="1661"/>
      <c r="AF608" s="1661"/>
      <c r="AG608" s="1661"/>
      <c r="AH608" s="1661"/>
      <c r="AI608" s="1661"/>
      <c r="AJ608" s="1661"/>
      <c r="AK608" s="1661"/>
    </row>
    <row r="609" spans="1:39" ht="39.950000000000003" customHeight="1" x14ac:dyDescent="0.2">
      <c r="A609" s="5929"/>
      <c r="B609" s="5929"/>
      <c r="C609" s="1708"/>
      <c r="D609" s="1708"/>
      <c r="E609" s="1708"/>
      <c r="F609" s="1708"/>
      <c r="G609" s="1708"/>
      <c r="H609" s="1708"/>
      <c r="I609" s="1708"/>
      <c r="J609" s="1708"/>
      <c r="K609" s="1708"/>
      <c r="L609" s="1708"/>
      <c r="M609" s="1708"/>
      <c r="N609" s="1708"/>
      <c r="O609" s="1708"/>
      <c r="P609" s="1708"/>
      <c r="Q609" s="1708"/>
      <c r="R609" s="1708"/>
      <c r="S609" s="1708"/>
      <c r="T609" s="1708"/>
      <c r="U609" s="1708"/>
      <c r="V609" s="1708"/>
      <c r="W609" s="1708"/>
      <c r="X609" s="1708"/>
      <c r="Y609" s="1708"/>
      <c r="Z609" s="1708"/>
      <c r="AA609" s="1708"/>
      <c r="AB609" s="1708"/>
      <c r="AC609" s="1708"/>
      <c r="AD609" s="1708"/>
      <c r="AE609" s="1708"/>
      <c r="AF609" s="1708"/>
      <c r="AG609" s="1708"/>
      <c r="AH609" s="1708"/>
      <c r="AI609" s="1708"/>
      <c r="AJ609" s="1708"/>
      <c r="AK609" s="1708"/>
    </row>
    <row r="610" spans="1:39" ht="39.950000000000003" customHeight="1" x14ac:dyDescent="0.2">
      <c r="A610" s="5926"/>
      <c r="B610" s="5926"/>
      <c r="C610" s="1659"/>
      <c r="D610" s="1659"/>
      <c r="E610" s="1659"/>
      <c r="F610" s="1659"/>
      <c r="G610" s="1716"/>
      <c r="H610" s="1928"/>
      <c r="I610" s="1928"/>
      <c r="J610" s="1659"/>
      <c r="K610" s="1659"/>
      <c r="L610" s="1659"/>
      <c r="M610" s="1659"/>
      <c r="N610" s="1659"/>
      <c r="O610" s="1928"/>
      <c r="P610" s="1928"/>
      <c r="Q610" s="1659"/>
      <c r="R610" s="1659"/>
      <c r="S610" s="1659"/>
      <c r="T610" s="1659"/>
      <c r="U610" s="1659"/>
      <c r="V610" s="1928"/>
      <c r="W610" s="1928"/>
      <c r="X610" s="1659"/>
      <c r="Y610" s="1659"/>
      <c r="Z610" s="1659"/>
      <c r="AA610" s="1659"/>
      <c r="AB610" s="1659"/>
      <c r="AC610" s="1928"/>
      <c r="AD610" s="1928"/>
      <c r="AE610" s="1657"/>
      <c r="AF610" s="1657"/>
      <c r="AG610" s="1657"/>
      <c r="AH610" s="1709"/>
      <c r="AI610" s="1709"/>
      <c r="AJ610" s="1660"/>
      <c r="AK610" s="1660"/>
    </row>
    <row r="611" spans="1:39" ht="39.950000000000003" customHeight="1" x14ac:dyDescent="0.2">
      <c r="A611" s="5926"/>
      <c r="B611" s="5926"/>
      <c r="C611" s="1664"/>
      <c r="D611" s="1664"/>
      <c r="E611" s="1664"/>
      <c r="F611" s="1664"/>
      <c r="G611" s="1664"/>
      <c r="H611" s="1928"/>
      <c r="I611" s="1928"/>
      <c r="J611" s="1664"/>
      <c r="K611" s="1664"/>
      <c r="L611" s="1664"/>
      <c r="M611" s="1664"/>
      <c r="N611" s="1664"/>
      <c r="O611" s="1928"/>
      <c r="P611" s="1928"/>
      <c r="Q611" s="1664"/>
      <c r="R611" s="1664"/>
      <c r="S611" s="1664"/>
      <c r="T611" s="1664"/>
      <c r="U611" s="1664"/>
      <c r="V611" s="1928"/>
      <c r="W611" s="1928"/>
      <c r="X611" s="1664"/>
      <c r="Y611" s="1664"/>
      <c r="Z611" s="1664"/>
      <c r="AA611" s="1664"/>
      <c r="AB611" s="1664"/>
      <c r="AC611" s="1928"/>
      <c r="AD611" s="1928"/>
      <c r="AE611" s="1664"/>
      <c r="AF611" s="1664"/>
      <c r="AG611" s="1664"/>
      <c r="AH611" s="1664"/>
      <c r="AI611" s="1664"/>
      <c r="AJ611" s="1660"/>
      <c r="AK611" s="1660"/>
    </row>
    <row r="612" spans="1:39" ht="39.950000000000003" customHeight="1" x14ac:dyDescent="0.2">
      <c r="A612" s="5923"/>
      <c r="B612" s="5923"/>
      <c r="C612" s="1657"/>
      <c r="D612" s="1657"/>
      <c r="E612" s="1657"/>
      <c r="F612" s="1665"/>
      <c r="G612" s="1665"/>
      <c r="H612" s="1928"/>
      <c r="I612" s="1928"/>
      <c r="J612" s="1683"/>
      <c r="K612" s="1683"/>
      <c r="L612" s="1684"/>
      <c r="M612" s="1659"/>
      <c r="N612" s="1659"/>
      <c r="O612" s="1928"/>
      <c r="P612" s="1928"/>
      <c r="Q612" s="1781"/>
      <c r="R612" s="1683"/>
      <c r="S612" s="1684"/>
      <c r="T612" s="1684"/>
      <c r="U612" s="1683"/>
      <c r="V612" s="1928"/>
      <c r="W612" s="1928"/>
      <c r="X612" s="1683"/>
      <c r="Y612" s="1683"/>
      <c r="Z612" s="1684"/>
      <c r="AA612" s="1684"/>
      <c r="AB612" s="1683"/>
      <c r="AC612" s="1928"/>
      <c r="AD612" s="1928"/>
      <c r="AE612" s="1683"/>
      <c r="AF612" s="1683"/>
      <c r="AG612" s="1684"/>
      <c r="AH612" s="1684"/>
      <c r="AI612" s="1683"/>
      <c r="AJ612" s="1660"/>
      <c r="AK612" s="1660"/>
    </row>
    <row r="613" spans="1:39" ht="39.950000000000003" customHeight="1" x14ac:dyDescent="0.2">
      <c r="A613" s="5926"/>
      <c r="B613" s="5926"/>
      <c r="C613" s="1659"/>
      <c r="D613" s="1659"/>
      <c r="E613" s="1659"/>
      <c r="F613" s="1659"/>
      <c r="G613" s="1659"/>
      <c r="H613" s="1928"/>
      <c r="I613" s="1928"/>
      <c r="J613" s="1697"/>
      <c r="K613" s="1697"/>
      <c r="L613" s="1697"/>
      <c r="O613" s="1928"/>
      <c r="P613" s="1928"/>
      <c r="Q613" s="1658"/>
      <c r="R613" s="1658"/>
      <c r="S613" s="1659"/>
      <c r="T613" s="1659"/>
      <c r="U613" s="1659"/>
      <c r="V613" s="1928"/>
      <c r="W613" s="1928"/>
      <c r="X613" s="1659"/>
      <c r="Y613" s="1659"/>
      <c r="Z613" s="1659"/>
      <c r="AA613" s="1716"/>
      <c r="AB613" s="1716"/>
      <c r="AC613" s="1928"/>
      <c r="AD613" s="1928"/>
      <c r="AE613" s="1658"/>
      <c r="AF613" s="1658"/>
      <c r="AG613" s="1658"/>
      <c r="AH613" s="1709"/>
      <c r="AI613" s="1709"/>
      <c r="AJ613" s="1660"/>
      <c r="AK613" s="1660"/>
    </row>
    <row r="614" spans="1:39" ht="39.950000000000003" customHeight="1" x14ac:dyDescent="0.2">
      <c r="A614" s="5926"/>
      <c r="B614" s="5926"/>
      <c r="C614" s="1658"/>
      <c r="D614" s="1658"/>
      <c r="E614" s="1658"/>
      <c r="F614" s="1684"/>
      <c r="G614" s="1684"/>
      <c r="H614" s="1928"/>
      <c r="I614" s="1928"/>
      <c r="J614" s="1659"/>
      <c r="K614" s="1659"/>
      <c r="L614" s="1659"/>
      <c r="M614" s="1659"/>
      <c r="N614" s="1659"/>
      <c r="O614" s="1928"/>
      <c r="P614" s="1928"/>
      <c r="Q614" s="1716"/>
      <c r="R614" s="1716"/>
      <c r="S614" s="1716"/>
      <c r="T614" s="1716"/>
      <c r="U614" s="1716"/>
      <c r="V614" s="1928"/>
      <c r="W614" s="1928"/>
      <c r="X614" s="1683"/>
      <c r="Y614" s="1683"/>
      <c r="Z614" s="1684"/>
      <c r="AA614" s="1684"/>
      <c r="AB614" s="1683"/>
      <c r="AC614" s="1928"/>
      <c r="AD614" s="1928"/>
      <c r="AE614" s="1683"/>
      <c r="AF614" s="1683"/>
      <c r="AG614" s="1683"/>
      <c r="AH614" s="1709"/>
      <c r="AI614" s="1709"/>
      <c r="AJ614" s="1660"/>
      <c r="AK614" s="1660"/>
    </row>
    <row r="615" spans="1:39" ht="39.950000000000003" customHeight="1" x14ac:dyDescent="0.2">
      <c r="A615" s="5922"/>
      <c r="B615" s="5922"/>
      <c r="C615" s="1658"/>
      <c r="D615" s="1658"/>
      <c r="E615" s="1658"/>
      <c r="F615" s="1658"/>
      <c r="G615" s="1658"/>
      <c r="H615" s="1928"/>
      <c r="I615" s="1928"/>
      <c r="J615" s="1658"/>
      <c r="K615" s="1658"/>
      <c r="L615" s="1658"/>
      <c r="M615" s="1658"/>
      <c r="N615" s="1658"/>
      <c r="O615" s="1928"/>
      <c r="P615" s="1928"/>
      <c r="Q615" s="1658"/>
      <c r="R615" s="1658"/>
      <c r="S615" s="1658"/>
      <c r="T615" s="1658"/>
      <c r="U615" s="1658"/>
      <c r="V615" s="1928"/>
      <c r="W615" s="1928"/>
      <c r="X615" s="1658"/>
      <c r="Y615" s="1658"/>
      <c r="Z615" s="1658"/>
      <c r="AA615" s="1684"/>
      <c r="AB615" s="1683"/>
      <c r="AC615" s="1928"/>
      <c r="AD615" s="1928"/>
      <c r="AE615" s="1683"/>
      <c r="AF615" s="1659"/>
      <c r="AG615" s="1659"/>
      <c r="AH615" s="1659"/>
      <c r="AI615" s="1659"/>
      <c r="AJ615" s="1660"/>
      <c r="AK615" s="1660"/>
    </row>
    <row r="616" spans="1:39" ht="39.950000000000003" customHeight="1" x14ac:dyDescent="0.2">
      <c r="A616" s="5920"/>
      <c r="B616" s="5920"/>
      <c r="C616" s="1683"/>
      <c r="D616" s="1683"/>
      <c r="E616" s="1684"/>
      <c r="F616" s="1684"/>
      <c r="G616" s="1683"/>
      <c r="H616" s="1928"/>
      <c r="I616" s="1928"/>
      <c r="J616" s="1683"/>
      <c r="K616" s="1683"/>
      <c r="L616" s="1684"/>
      <c r="M616" s="1684"/>
      <c r="N616" s="1683"/>
      <c r="O616" s="1928"/>
      <c r="P616" s="1928"/>
      <c r="Q616" s="1683"/>
      <c r="R616" s="1683"/>
      <c r="S616" s="1684"/>
      <c r="T616" s="1684"/>
      <c r="U616" s="1683"/>
      <c r="V616" s="1928"/>
      <c r="W616" s="1928"/>
      <c r="X616" s="1683"/>
      <c r="Y616" s="1683"/>
      <c r="Z616" s="1684"/>
      <c r="AA616" s="1684"/>
      <c r="AB616" s="1683"/>
      <c r="AC616" s="1928"/>
      <c r="AD616" s="1928"/>
      <c r="AE616" s="1683"/>
      <c r="AF616" s="1683"/>
      <c r="AG616" s="1683"/>
      <c r="AH616" s="1683"/>
      <c r="AI616" s="1683"/>
      <c r="AJ616" s="1660"/>
      <c r="AK616" s="1660"/>
    </row>
    <row r="617" spans="1:39" ht="39.950000000000003" customHeight="1" x14ac:dyDescent="0.2">
      <c r="A617" s="5927"/>
      <c r="B617" s="5924"/>
      <c r="C617" s="1664"/>
      <c r="D617" s="1664"/>
      <c r="E617" s="1664"/>
      <c r="F617" s="1664"/>
      <c r="G617" s="1664"/>
      <c r="H617" s="1928"/>
      <c r="I617" s="1928"/>
      <c r="J617" s="1664"/>
      <c r="K617" s="1664"/>
      <c r="L617" s="1664"/>
      <c r="M617" s="1664"/>
      <c r="N617" s="1664"/>
      <c r="O617" s="1928"/>
      <c r="P617" s="1928"/>
      <c r="Q617" s="1664"/>
      <c r="R617" s="1664"/>
      <c r="S617" s="1664"/>
      <c r="T617" s="1664"/>
      <c r="U617" s="1664"/>
      <c r="V617" s="1928"/>
      <c r="W617" s="1928"/>
      <c r="X617" s="1664"/>
      <c r="Y617" s="1664"/>
      <c r="Z617" s="1664"/>
      <c r="AA617" s="1664"/>
      <c r="AB617" s="1664"/>
      <c r="AC617" s="1928"/>
      <c r="AD617" s="1928"/>
      <c r="AE617" s="1664"/>
      <c r="AF617" s="1664"/>
      <c r="AG617" s="1664"/>
      <c r="AH617" s="1664"/>
      <c r="AI617" s="1664"/>
      <c r="AJ617" s="1660"/>
      <c r="AK617" s="1660"/>
    </row>
    <row r="618" spans="1:39" ht="39.950000000000003" customHeight="1" x14ac:dyDescent="0.2">
      <c r="A618" s="5923"/>
      <c r="B618" s="5923"/>
      <c r="C618" s="1927"/>
      <c r="D618" s="1927"/>
      <c r="E618" s="1927"/>
      <c r="F618" s="1927"/>
      <c r="G618" s="1927"/>
      <c r="H618" s="1928"/>
      <c r="I618" s="1928"/>
      <c r="J618" s="1927"/>
      <c r="K618" s="1927"/>
      <c r="L618" s="1927"/>
      <c r="M618" s="1927"/>
      <c r="N618" s="1927"/>
      <c r="O618" s="1928"/>
      <c r="P618" s="1928"/>
      <c r="Q618" s="1927"/>
      <c r="R618" s="1927"/>
      <c r="S618" s="1927"/>
      <c r="T618" s="1927"/>
      <c r="U618" s="1927"/>
      <c r="V618" s="1928"/>
      <c r="W618" s="1928"/>
      <c r="X618" s="1927"/>
      <c r="Y618" s="1927"/>
      <c r="Z618" s="1927"/>
      <c r="AA618" s="1927"/>
      <c r="AB618" s="1927"/>
      <c r="AC618" s="1928"/>
      <c r="AD618" s="1928"/>
      <c r="AE618" s="1927"/>
      <c r="AF618" s="1927"/>
      <c r="AG618" s="1927"/>
      <c r="AH618" s="1927"/>
      <c r="AI618" s="1927"/>
      <c r="AJ618" s="1660"/>
      <c r="AK618" s="1660"/>
    </row>
    <row r="619" spans="1:39" ht="39.950000000000003" customHeight="1" x14ac:dyDescent="0.2">
      <c r="A619" s="5920"/>
      <c r="B619" s="5920"/>
      <c r="C619" s="1664"/>
      <c r="D619" s="1664"/>
      <c r="E619" s="1664"/>
      <c r="F619" s="1664"/>
      <c r="G619" s="1664"/>
      <c r="H619" s="1928"/>
      <c r="I619" s="1928"/>
      <c r="J619" s="1664"/>
      <c r="K619" s="1664"/>
      <c r="L619" s="1664"/>
      <c r="M619" s="1664"/>
      <c r="N619" s="1664"/>
      <c r="O619" s="1928"/>
      <c r="P619" s="1928"/>
      <c r="Q619" s="1664"/>
      <c r="R619" s="1664"/>
      <c r="S619" s="1664"/>
      <c r="T619" s="1664"/>
      <c r="U619" s="1664"/>
      <c r="V619" s="1928"/>
      <c r="W619" s="1928"/>
      <c r="X619" s="1664"/>
      <c r="Y619" s="1664"/>
      <c r="Z619" s="1664"/>
      <c r="AA619" s="1664"/>
      <c r="AB619" s="1664"/>
      <c r="AC619" s="1928"/>
      <c r="AD619" s="1928"/>
      <c r="AE619" s="1664"/>
      <c r="AF619" s="1664"/>
      <c r="AG619" s="1664"/>
      <c r="AH619" s="1664"/>
      <c r="AI619" s="1664"/>
      <c r="AJ619" s="1660"/>
      <c r="AK619" s="1660"/>
    </row>
    <row r="620" spans="1:39" ht="39.950000000000003" customHeight="1" x14ac:dyDescent="0.2">
      <c r="A620" s="5923"/>
      <c r="B620" s="5923"/>
      <c r="C620" s="1658"/>
      <c r="D620" s="1658"/>
      <c r="E620" s="1658"/>
      <c r="F620" s="1658"/>
      <c r="G620" s="1658"/>
      <c r="H620" s="1928"/>
      <c r="I620" s="1928"/>
      <c r="J620" s="1658"/>
      <c r="K620" s="1658"/>
      <c r="L620" s="1658"/>
      <c r="M620" s="1658"/>
      <c r="N620" s="1658"/>
      <c r="O620" s="1928"/>
      <c r="P620" s="1928"/>
      <c r="Q620" s="1658"/>
      <c r="R620" s="1658"/>
      <c r="S620" s="1658"/>
      <c r="T620" s="1658"/>
      <c r="U620" s="1658"/>
      <c r="V620" s="1928"/>
      <c r="W620" s="1928"/>
      <c r="X620" s="1658"/>
      <c r="Y620" s="1658"/>
      <c r="Z620" s="1658"/>
      <c r="AA620" s="1658"/>
      <c r="AB620" s="1658"/>
      <c r="AC620" s="1928"/>
      <c r="AD620" s="1928"/>
      <c r="AE620" s="1658"/>
      <c r="AF620" s="1658"/>
      <c r="AG620" s="1658"/>
      <c r="AH620" s="1658"/>
      <c r="AI620" s="1658"/>
      <c r="AJ620" s="1660"/>
      <c r="AK620" s="1660"/>
    </row>
    <row r="621" spans="1:39" ht="39.950000000000003" customHeight="1" x14ac:dyDescent="0.2">
      <c r="A621" s="5920"/>
      <c r="B621" s="5920"/>
      <c r="C621" s="1658"/>
      <c r="D621" s="1658"/>
      <c r="E621" s="1658"/>
      <c r="F621" s="1658"/>
      <c r="G621" s="1658"/>
      <c r="H621" s="1928"/>
      <c r="I621" s="1928"/>
      <c r="J621" s="1658"/>
      <c r="K621" s="1658"/>
      <c r="L621" s="1658"/>
      <c r="M621" s="1658"/>
      <c r="N621" s="1658"/>
      <c r="O621" s="1928"/>
      <c r="P621" s="1928"/>
      <c r="Q621" s="1658"/>
      <c r="R621" s="1658"/>
      <c r="S621" s="1658"/>
      <c r="T621" s="1658"/>
      <c r="U621" s="1658"/>
      <c r="V621" s="1928"/>
      <c r="W621" s="1928"/>
      <c r="X621" s="1658"/>
      <c r="Y621" s="1658"/>
      <c r="Z621" s="1658"/>
      <c r="AA621" s="1658"/>
      <c r="AB621" s="1658"/>
      <c r="AC621" s="1928"/>
      <c r="AD621" s="1928"/>
      <c r="AE621" s="1658"/>
      <c r="AF621" s="1658"/>
      <c r="AG621" s="1658"/>
      <c r="AH621" s="1658"/>
      <c r="AI621" s="1658"/>
      <c r="AJ621" s="1660"/>
      <c r="AK621" s="1660"/>
    </row>
    <row r="622" spans="1:39" ht="39.950000000000003" customHeight="1" x14ac:dyDescent="0.2">
      <c r="A622" s="5923"/>
      <c r="B622" s="5923"/>
      <c r="C622" s="1664"/>
      <c r="D622" s="1664"/>
      <c r="E622" s="1664"/>
      <c r="F622" s="1664"/>
      <c r="G622" s="1664"/>
      <c r="H622" s="1928"/>
      <c r="I622" s="1928"/>
      <c r="J622" s="1664"/>
      <c r="K622" s="1664"/>
      <c r="L622" s="1664"/>
      <c r="M622" s="1664"/>
      <c r="N622" s="1664"/>
      <c r="O622" s="1928"/>
      <c r="P622" s="1928"/>
      <c r="Q622" s="1664"/>
      <c r="R622" s="1664"/>
      <c r="S622" s="1664"/>
      <c r="T622" s="1664"/>
      <c r="U622" s="1664"/>
      <c r="V622" s="1928"/>
      <c r="W622" s="1928"/>
      <c r="X622" s="1664"/>
      <c r="Y622" s="1664"/>
      <c r="Z622" s="1664"/>
      <c r="AA622" s="1664"/>
      <c r="AB622" s="1664"/>
      <c r="AC622" s="1928"/>
      <c r="AD622" s="1928"/>
      <c r="AE622" s="1664"/>
      <c r="AF622" s="1664"/>
      <c r="AG622" s="1664"/>
      <c r="AH622" s="1664"/>
      <c r="AI622" s="1664"/>
      <c r="AJ622" s="1660"/>
      <c r="AK622" s="1660"/>
    </row>
    <row r="623" spans="1:39" ht="39.950000000000003" customHeight="1" x14ac:dyDescent="0.2">
      <c r="A623" s="5923"/>
      <c r="B623" s="5923"/>
      <c r="C623" s="1658"/>
      <c r="D623" s="1658"/>
      <c r="E623" s="1658"/>
      <c r="F623" s="1658"/>
      <c r="G623" s="1658"/>
      <c r="H623" s="1928"/>
      <c r="I623" s="1928"/>
      <c r="J623" s="1658"/>
      <c r="K623" s="1658"/>
      <c r="L623" s="1658"/>
      <c r="M623" s="1658"/>
      <c r="N623" s="1658"/>
      <c r="O623" s="1928"/>
      <c r="P623" s="1928"/>
      <c r="Q623" s="1658"/>
      <c r="R623" s="1658"/>
      <c r="S623" s="1658"/>
      <c r="T623" s="1658"/>
      <c r="U623" s="1658"/>
      <c r="V623" s="1928"/>
      <c r="W623" s="1928"/>
      <c r="X623" s="1658"/>
      <c r="Y623" s="1658"/>
      <c r="Z623" s="1658"/>
      <c r="AA623" s="1658"/>
      <c r="AB623" s="1658"/>
      <c r="AC623" s="1928"/>
      <c r="AD623" s="1928"/>
      <c r="AE623" s="1658"/>
      <c r="AF623" s="1658"/>
      <c r="AG623" s="1658"/>
      <c r="AH623" s="1658"/>
      <c r="AI623" s="1658"/>
      <c r="AJ623" s="1660"/>
      <c r="AK623" s="1660"/>
    </row>
    <row r="624" spans="1:39" ht="39.950000000000003" customHeight="1" x14ac:dyDescent="0.2">
      <c r="A624" s="5923"/>
      <c r="B624" s="5923"/>
      <c r="C624" s="1659"/>
      <c r="D624" s="1659"/>
      <c r="E624" s="1659"/>
      <c r="F624" s="1659"/>
      <c r="G624" s="1659"/>
      <c r="H624" s="1928"/>
      <c r="I624" s="1928"/>
      <c r="J624" s="1665"/>
      <c r="K624" s="1665"/>
      <c r="L624" s="1665"/>
      <c r="M624" s="1665"/>
      <c r="N624" s="1665"/>
      <c r="O624" s="1928"/>
      <c r="P624" s="1928"/>
      <c r="Q624" s="1665"/>
      <c r="R624" s="1665"/>
      <c r="S624" s="1665"/>
      <c r="T624" s="1665"/>
      <c r="U624" s="1665"/>
      <c r="V624" s="1928"/>
      <c r="W624" s="1928"/>
      <c r="X624" s="1665"/>
      <c r="Y624" s="1665"/>
      <c r="Z624" s="1665"/>
      <c r="AA624" s="1665"/>
      <c r="AB624" s="1665"/>
      <c r="AC624" s="1928"/>
      <c r="AD624" s="1928"/>
      <c r="AE624" s="1665"/>
      <c r="AF624" s="1665"/>
      <c r="AG624" s="1659"/>
      <c r="AH624" s="1659"/>
      <c r="AI624" s="1659"/>
      <c r="AJ624" s="1660"/>
      <c r="AK624" s="1660"/>
      <c r="AL624" s="3408"/>
      <c r="AM624" s="3408"/>
    </row>
    <row r="625" spans="1:39" ht="39.950000000000003" customHeight="1" x14ac:dyDescent="0.2">
      <c r="A625" s="5923"/>
      <c r="B625" s="5923"/>
      <c r="C625" s="1658"/>
      <c r="D625" s="1658"/>
      <c r="E625" s="1658"/>
      <c r="F625" s="1658"/>
      <c r="G625" s="1658"/>
      <c r="H625" s="1928"/>
      <c r="I625" s="1928"/>
      <c r="J625" s="1658"/>
      <c r="K625" s="1658"/>
      <c r="L625" s="1658"/>
      <c r="M625" s="1658"/>
      <c r="N625" s="1658"/>
      <c r="O625" s="1928"/>
      <c r="P625" s="1928"/>
      <c r="Q625" s="1658"/>
      <c r="R625" s="1658"/>
      <c r="S625" s="1658"/>
      <c r="T625" s="1658"/>
      <c r="U625" s="1658"/>
      <c r="V625" s="1928"/>
      <c r="W625" s="1928"/>
      <c r="X625" s="1658"/>
      <c r="Y625" s="1658"/>
      <c r="Z625" s="1658"/>
      <c r="AA625" s="1658"/>
      <c r="AB625" s="1658"/>
      <c r="AC625" s="1928"/>
      <c r="AD625" s="1928"/>
      <c r="AE625" s="1658"/>
      <c r="AF625" s="1658"/>
      <c r="AG625" s="1658"/>
      <c r="AH625" s="1658"/>
      <c r="AI625" s="1658"/>
      <c r="AJ625" s="1660"/>
      <c r="AK625" s="1660"/>
      <c r="AL625" s="5929"/>
      <c r="AM625" s="5929"/>
    </row>
    <row r="626" spans="1:39" ht="39.950000000000003" customHeight="1" x14ac:dyDescent="0.2">
      <c r="A626" s="5923"/>
      <c r="B626" s="5923"/>
      <c r="C626" s="1658"/>
      <c r="D626" s="1658"/>
      <c r="E626" s="1658"/>
      <c r="F626" s="1658"/>
      <c r="G626" s="1658"/>
      <c r="H626" s="1928"/>
      <c r="I626" s="1928"/>
      <c r="J626" s="1658"/>
      <c r="K626" s="1658"/>
      <c r="L626" s="1658"/>
      <c r="M626" s="1658"/>
      <c r="N626" s="1658"/>
      <c r="O626" s="1928"/>
      <c r="P626" s="1928"/>
      <c r="Q626" s="1658"/>
      <c r="R626" s="1658"/>
      <c r="S626" s="1658"/>
      <c r="T626" s="1658"/>
      <c r="U626" s="1658"/>
      <c r="V626" s="1928"/>
      <c r="W626" s="1928"/>
      <c r="X626" s="1658"/>
      <c r="Y626" s="1658"/>
      <c r="Z626" s="1658"/>
      <c r="AA626" s="1658"/>
      <c r="AB626" s="1658"/>
      <c r="AC626" s="1928"/>
      <c r="AD626" s="1928"/>
      <c r="AE626" s="1658"/>
      <c r="AF626" s="1658"/>
      <c r="AG626" s="1658"/>
      <c r="AH626" s="1658"/>
      <c r="AI626" s="1658"/>
      <c r="AJ626" s="1660"/>
      <c r="AK626" s="1660"/>
      <c r="AL626" s="5928"/>
      <c r="AM626" s="5928"/>
    </row>
    <row r="627" spans="1:39" ht="39.950000000000003" customHeight="1" x14ac:dyDescent="0.2">
      <c r="E627" s="1659"/>
      <c r="F627" s="1659"/>
      <c r="G627" s="1659"/>
      <c r="H627" s="1928"/>
      <c r="I627" s="1928"/>
      <c r="N627" s="1697"/>
      <c r="O627" s="1928"/>
      <c r="P627" s="1928"/>
      <c r="S627" s="1659"/>
      <c r="T627" s="1659"/>
      <c r="U627" s="1659"/>
      <c r="V627" s="1928"/>
      <c r="W627" s="1928"/>
      <c r="X627" s="1659"/>
      <c r="Y627" s="1659"/>
      <c r="Z627" s="1659"/>
      <c r="AA627" s="1659"/>
      <c r="AC627" s="1928"/>
      <c r="AD627" s="1928"/>
      <c r="AE627" s="1659"/>
      <c r="AF627" s="1659"/>
      <c r="AG627" s="1659"/>
      <c r="AJ627" s="1660"/>
      <c r="AK627" s="1660"/>
    </row>
    <row r="628" spans="1:39" ht="39.950000000000003" customHeight="1" x14ac:dyDescent="0.2">
      <c r="H628" s="1928"/>
      <c r="I628" s="1928"/>
      <c r="J628" s="1716"/>
      <c r="K628" s="1716"/>
      <c r="L628" s="1716"/>
      <c r="M628" s="1716"/>
      <c r="O628" s="1928"/>
      <c r="P628" s="1928"/>
      <c r="T628" s="1658"/>
      <c r="U628" s="1658"/>
      <c r="V628" s="1928"/>
      <c r="W628" s="1928"/>
      <c r="X628" s="1658"/>
      <c r="Y628" s="1658"/>
      <c r="AA628" s="1715"/>
      <c r="AC628" s="1928"/>
      <c r="AD628" s="1928"/>
      <c r="AG628" s="1716"/>
      <c r="AH628" s="1716"/>
      <c r="AI628" s="1716"/>
      <c r="AJ628" s="1660"/>
      <c r="AK628" s="1660"/>
    </row>
    <row r="629" spans="1:39" ht="39.950000000000003" customHeight="1" x14ac:dyDescent="0.2">
      <c r="F629" s="1689"/>
      <c r="G629" s="1689"/>
      <c r="H629" s="1928"/>
      <c r="I629" s="1928"/>
      <c r="K629" s="1659"/>
      <c r="L629" s="1659"/>
      <c r="M629" s="1716"/>
      <c r="N629" s="1716"/>
      <c r="O629" s="1928"/>
      <c r="P629" s="1928"/>
      <c r="Q629" s="1716"/>
      <c r="U629" s="1659"/>
      <c r="V629" s="1928"/>
      <c r="W629" s="1928"/>
      <c r="X629" s="1783"/>
      <c r="Y629" s="1658"/>
      <c r="Z629" s="1659"/>
      <c r="AA629" s="1659"/>
      <c r="AB629" s="1659"/>
      <c r="AC629" s="1928"/>
      <c r="AD629" s="1928"/>
      <c r="AE629" s="1659"/>
      <c r="AH629" s="1716"/>
      <c r="AI629" s="1659"/>
      <c r="AJ629" s="1660"/>
      <c r="AK629" s="1660"/>
    </row>
    <row r="630" spans="1:39" ht="39.950000000000003" customHeight="1" x14ac:dyDescent="0.2">
      <c r="H630" s="1928"/>
      <c r="I630" s="1928"/>
      <c r="O630" s="1928"/>
      <c r="P630" s="1928"/>
      <c r="R630" s="1716"/>
      <c r="S630" s="1716"/>
      <c r="T630" s="1716"/>
      <c r="U630" s="1716"/>
      <c r="V630" s="1928"/>
      <c r="W630" s="1928"/>
      <c r="X630" s="1716"/>
      <c r="AC630" s="1928"/>
      <c r="AD630" s="1928"/>
      <c r="AJ630" s="1660"/>
      <c r="AK630" s="1660"/>
    </row>
    <row r="631" spans="1:39" ht="39.950000000000003" customHeight="1" x14ac:dyDescent="0.2">
      <c r="C631" s="1659"/>
      <c r="D631" s="1659"/>
      <c r="E631" s="1659"/>
      <c r="F631" s="1659"/>
      <c r="G631" s="1659"/>
      <c r="H631" s="1657"/>
      <c r="I631" s="1657"/>
      <c r="J631" s="1659"/>
      <c r="K631" s="1659"/>
      <c r="L631" s="1659"/>
      <c r="M631" s="1927"/>
      <c r="N631" s="1927"/>
      <c r="O631" s="1716"/>
      <c r="P631" s="1659"/>
      <c r="Q631" s="1659"/>
      <c r="R631" s="1659"/>
      <c r="S631" s="1659"/>
      <c r="T631" s="1659"/>
      <c r="U631" s="1657"/>
      <c r="V631" s="1657"/>
      <c r="W631" s="1657"/>
    </row>
    <row r="632" spans="1:39" ht="39.950000000000003" customHeight="1" x14ac:dyDescent="0.2">
      <c r="A632" s="16"/>
      <c r="B632" s="1715"/>
    </row>
    <row r="633" spans="1:39" ht="39.950000000000003" customHeight="1" x14ac:dyDescent="0.2"/>
    <row r="634" spans="1:39" ht="39.950000000000003" customHeight="1" x14ac:dyDescent="0.2">
      <c r="A634" s="5876"/>
      <c r="B634" s="5876"/>
      <c r="C634" s="1661"/>
      <c r="D634" s="1661"/>
      <c r="E634" s="1661"/>
      <c r="F634" s="1661"/>
      <c r="G634" s="1661"/>
      <c r="H634" s="1661"/>
      <c r="I634" s="1661"/>
      <c r="J634" s="1661"/>
      <c r="K634" s="1661"/>
      <c r="L634" s="1661"/>
      <c r="M634" s="1661"/>
      <c r="N634" s="1661"/>
      <c r="O634" s="1661"/>
      <c r="P634" s="1661"/>
      <c r="Q634" s="1661"/>
      <c r="R634" s="1661"/>
      <c r="S634" s="1661"/>
      <c r="T634" s="1661"/>
      <c r="U634" s="1661"/>
      <c r="V634" s="1661"/>
      <c r="W634" s="1661"/>
      <c r="X634" s="1661"/>
      <c r="Y634" s="1661"/>
      <c r="Z634" s="1661"/>
      <c r="AA634" s="1661"/>
      <c r="AB634" s="1661"/>
      <c r="AC634" s="1661"/>
      <c r="AD634" s="1661"/>
      <c r="AE634" s="1661"/>
      <c r="AF634" s="1661"/>
      <c r="AG634" s="1661"/>
      <c r="AH634" s="1661"/>
      <c r="AI634" s="1661"/>
      <c r="AJ634" s="1661"/>
      <c r="AK634" s="1661"/>
    </row>
    <row r="635" spans="1:39" ht="39.950000000000003" customHeight="1" x14ac:dyDescent="0.2">
      <c r="A635" s="5929"/>
      <c r="B635" s="5929"/>
      <c r="C635" s="1708"/>
      <c r="D635" s="1708"/>
      <c r="E635" s="1708"/>
      <c r="F635" s="1708"/>
      <c r="G635" s="1708"/>
      <c r="H635" s="1708"/>
      <c r="I635" s="1708"/>
      <c r="J635" s="1708"/>
      <c r="K635" s="1708"/>
      <c r="L635" s="1708"/>
      <c r="M635" s="1708"/>
      <c r="N635" s="1708"/>
      <c r="O635" s="1708"/>
      <c r="P635" s="1708"/>
      <c r="Q635" s="1708"/>
      <c r="R635" s="1708"/>
      <c r="S635" s="1708"/>
      <c r="T635" s="1708"/>
      <c r="U635" s="1708"/>
      <c r="V635" s="1708"/>
      <c r="W635" s="1708"/>
      <c r="X635" s="1708"/>
      <c r="Y635" s="1708"/>
      <c r="Z635" s="1708"/>
      <c r="AA635" s="1708"/>
      <c r="AB635" s="1708"/>
      <c r="AC635" s="1708"/>
      <c r="AD635" s="1708"/>
      <c r="AE635" s="1708"/>
      <c r="AF635" s="1708"/>
      <c r="AG635" s="1708"/>
      <c r="AH635" s="1708"/>
      <c r="AI635" s="1708"/>
      <c r="AJ635" s="1708"/>
      <c r="AK635" s="1708"/>
    </row>
    <row r="636" spans="1:39" ht="39.950000000000003" customHeight="1" x14ac:dyDescent="0.2">
      <c r="A636" s="5926"/>
      <c r="B636" s="5926"/>
      <c r="C636" s="1709"/>
      <c r="D636" s="1709"/>
      <c r="E636" s="1657"/>
      <c r="F636" s="1657"/>
      <c r="G636" s="1657"/>
      <c r="H636" s="1928"/>
      <c r="I636" s="1928"/>
      <c r="J636" s="1659"/>
      <c r="K636" s="1659"/>
      <c r="L636" s="1659"/>
      <c r="M636" s="1659"/>
      <c r="N636" s="1659"/>
      <c r="O636" s="1928"/>
      <c r="P636" s="1928"/>
      <c r="Q636" s="1659"/>
      <c r="R636" s="1659"/>
      <c r="S636" s="1659"/>
      <c r="T636" s="1659"/>
      <c r="U636" s="1659"/>
      <c r="V636" s="1928"/>
      <c r="W636" s="1928"/>
      <c r="X636" s="1663"/>
      <c r="Y636" s="1683"/>
      <c r="Z636" s="1684"/>
      <c r="AA636" s="1684"/>
      <c r="AB636" s="1683"/>
      <c r="AC636" s="1928"/>
      <c r="AD636" s="1928"/>
      <c r="AE636" s="1658"/>
      <c r="AF636" s="1658"/>
      <c r="AG636" s="1658"/>
      <c r="AH636" s="1684"/>
      <c r="AI636" s="1716"/>
      <c r="AJ636" s="1660"/>
      <c r="AK636" s="1660"/>
    </row>
    <row r="637" spans="1:39" ht="39.950000000000003" customHeight="1" x14ac:dyDescent="0.2">
      <c r="A637" s="5926"/>
      <c r="B637" s="5926"/>
      <c r="C637" s="1683"/>
      <c r="D637" s="1683"/>
      <c r="E637" s="1684"/>
      <c r="F637" s="1684"/>
      <c r="G637" s="1683"/>
      <c r="H637" s="1928"/>
      <c r="I637" s="1928"/>
      <c r="J637" s="1683"/>
      <c r="K637" s="1683"/>
      <c r="L637" s="1684"/>
      <c r="M637" s="1684"/>
      <c r="N637" s="1683"/>
      <c r="O637" s="1928"/>
      <c r="P637" s="1928"/>
      <c r="Q637" s="1683"/>
      <c r="R637" s="1683"/>
      <c r="S637" s="1684"/>
      <c r="T637" s="1684"/>
      <c r="U637" s="1683"/>
      <c r="V637" s="1928"/>
      <c r="W637" s="1928"/>
      <c r="X637" s="1683"/>
      <c r="Y637" s="1683"/>
      <c r="Z637" s="1684"/>
      <c r="AA637" s="1684"/>
      <c r="AB637" s="1683"/>
      <c r="AC637" s="1928"/>
      <c r="AD637" s="1928"/>
      <c r="AE637" s="1683"/>
      <c r="AF637" s="1683"/>
      <c r="AG637" s="1684"/>
      <c r="AH637" s="1684"/>
      <c r="AI637" s="1683"/>
      <c r="AJ637" s="1660"/>
      <c r="AK637" s="1660"/>
    </row>
    <row r="638" spans="1:39" ht="39.950000000000003" customHeight="1" x14ac:dyDescent="0.2">
      <c r="A638" s="5923"/>
      <c r="B638" s="5923"/>
      <c r="C638" s="1657"/>
      <c r="D638" s="1657"/>
      <c r="E638" s="1951"/>
      <c r="F638" s="1951"/>
      <c r="G638" s="1951"/>
      <c r="H638" s="1928"/>
      <c r="I638" s="1928"/>
      <c r="J638" s="1716"/>
      <c r="K638" s="1716"/>
      <c r="L638" s="1667"/>
      <c r="M638" s="1667"/>
      <c r="N638" s="1668"/>
      <c r="O638" s="1928"/>
      <c r="P638" s="1928"/>
      <c r="Q638" s="1663"/>
      <c r="S638" s="1663"/>
      <c r="T638" s="1716"/>
      <c r="U638" s="1716"/>
      <c r="V638" s="1928"/>
      <c r="W638" s="1928"/>
      <c r="X638" s="1715"/>
      <c r="Y638" s="1668"/>
      <c r="AA638" s="1684"/>
      <c r="AB638" s="1683"/>
      <c r="AC638" s="1928"/>
      <c r="AD638" s="1928"/>
      <c r="AE638" s="1658"/>
      <c r="AF638" s="1658"/>
      <c r="AG638" s="1658"/>
      <c r="AH638" s="1702"/>
      <c r="AI638" s="1683"/>
      <c r="AJ638" s="1660"/>
      <c r="AK638" s="1660"/>
    </row>
    <row r="639" spans="1:39" ht="39.950000000000003" customHeight="1" x14ac:dyDescent="0.2">
      <c r="A639" s="5926"/>
      <c r="B639" s="5926"/>
      <c r="C639" s="1657"/>
      <c r="D639" s="1705"/>
      <c r="E639" s="1705"/>
      <c r="F639" s="1705"/>
      <c r="G639" s="1705"/>
      <c r="H639" s="1928"/>
      <c r="I639" s="1928"/>
      <c r="J639" s="1667"/>
      <c r="K639" s="1667"/>
      <c r="L639" s="1709"/>
      <c r="M639" s="1709"/>
      <c r="N639" s="1709"/>
      <c r="O639" s="1928"/>
      <c r="P639" s="1928"/>
      <c r="Q639" s="1667"/>
      <c r="R639" s="1667"/>
      <c r="S639" s="1684"/>
      <c r="T639" s="1684"/>
      <c r="U639" s="1683"/>
      <c r="V639" s="1928"/>
      <c r="W639" s="1928"/>
      <c r="X639" s="1683"/>
      <c r="Y639" s="1683"/>
      <c r="Z639" s="1683"/>
      <c r="AA639" s="1683"/>
      <c r="AB639" s="1683"/>
      <c r="AC639" s="1928"/>
      <c r="AD639" s="1928"/>
      <c r="AE639" s="1683"/>
      <c r="AF639" s="1683"/>
      <c r="AG639" s="1684"/>
      <c r="AH639" s="1684"/>
      <c r="AI639" s="1683"/>
      <c r="AJ639" s="1660"/>
      <c r="AK639" s="1660"/>
    </row>
    <row r="640" spans="1:39" ht="39.950000000000003" customHeight="1" x14ac:dyDescent="0.2">
      <c r="A640" s="5926"/>
      <c r="B640" s="5926"/>
      <c r="C640" s="1709"/>
      <c r="D640" s="1709"/>
      <c r="E640" s="1659"/>
      <c r="F640" s="1659"/>
      <c r="G640" s="1659"/>
      <c r="H640" s="1928"/>
      <c r="I640" s="1928"/>
      <c r="J640" s="1716"/>
      <c r="K640" s="1716"/>
      <c r="L640" s="1666"/>
      <c r="M640" s="1666"/>
      <c r="N640" s="1658"/>
      <c r="O640" s="1928"/>
      <c r="P640" s="1928"/>
      <c r="Q640" s="1705"/>
      <c r="R640" s="1705"/>
      <c r="S640" s="1705"/>
      <c r="T640" s="1705"/>
      <c r="U640" s="1705"/>
      <c r="V640" s="1928"/>
      <c r="W640" s="1928"/>
      <c r="X640" s="1693"/>
      <c r="Y640" s="1716"/>
      <c r="Z640" s="1716"/>
      <c r="AC640" s="1928"/>
      <c r="AD640" s="1928"/>
      <c r="AE640" s="1683"/>
      <c r="AF640" s="1683"/>
      <c r="AG640" s="1684"/>
      <c r="AH640" s="1684"/>
      <c r="AI640" s="1683"/>
      <c r="AJ640" s="1660"/>
      <c r="AK640" s="1660"/>
    </row>
    <row r="641" spans="1:39" ht="39.950000000000003" customHeight="1" x14ac:dyDescent="0.2">
      <c r="A641" s="5922"/>
      <c r="B641" s="5922"/>
      <c r="C641" s="1659"/>
      <c r="D641" s="1659"/>
      <c r="E641" s="1659"/>
      <c r="F641" s="1659"/>
      <c r="G641" s="1659"/>
      <c r="H641" s="1928"/>
      <c r="I641" s="1928"/>
      <c r="J641" s="1659"/>
      <c r="K641" s="1659"/>
      <c r="L641" s="1659"/>
      <c r="M641" s="1659"/>
      <c r="N641" s="1659"/>
      <c r="O641" s="1928"/>
      <c r="P641" s="1928"/>
      <c r="Q641" s="1659"/>
      <c r="R641" s="1659"/>
      <c r="S641" s="1659"/>
      <c r="T641" s="1659"/>
      <c r="U641" s="1659"/>
      <c r="V641" s="1928"/>
      <c r="W641" s="1928"/>
      <c r="X641" s="1659"/>
      <c r="Y641" s="1659"/>
      <c r="Z641" s="1659"/>
      <c r="AA641" s="1659"/>
      <c r="AB641" s="1659"/>
      <c r="AC641" s="1928"/>
      <c r="AD641" s="1928"/>
      <c r="AE641" s="1716"/>
      <c r="AF641" s="1716"/>
      <c r="AG641" s="1716"/>
      <c r="AH641" s="1684"/>
      <c r="AI641" s="1683"/>
      <c r="AJ641" s="1660"/>
      <c r="AK641" s="1660"/>
    </row>
    <row r="642" spans="1:39" ht="39.950000000000003" customHeight="1" x14ac:dyDescent="0.2">
      <c r="A642" s="5920"/>
      <c r="B642" s="5920"/>
      <c r="C642" s="1690"/>
      <c r="D642" s="1690"/>
      <c r="E642" s="1690"/>
      <c r="F642" s="1690"/>
      <c r="G642" s="1690"/>
      <c r="H642" s="1928"/>
      <c r="I642" s="1928"/>
      <c r="J642" s="1690"/>
      <c r="K642" s="1690"/>
      <c r="L642" s="1690"/>
      <c r="M642" s="1690"/>
      <c r="N642" s="1690"/>
      <c r="O642" s="1928"/>
      <c r="P642" s="1928"/>
      <c r="Q642" s="1690"/>
      <c r="R642" s="1690"/>
      <c r="S642" s="1690"/>
      <c r="T642" s="1690"/>
      <c r="U642" s="1690"/>
      <c r="V642" s="1928"/>
      <c r="W642" s="1928"/>
      <c r="X642" s="1690"/>
      <c r="Y642" s="1690"/>
      <c r="Z642" s="1690"/>
      <c r="AA642" s="1690"/>
      <c r="AB642" s="1690"/>
      <c r="AC642" s="1928"/>
      <c r="AD642" s="1928"/>
      <c r="AE642" s="1690"/>
      <c r="AF642" s="1690"/>
      <c r="AG642" s="1684"/>
      <c r="AH642" s="1684"/>
      <c r="AI642" s="1690"/>
      <c r="AJ642" s="1660"/>
      <c r="AK642" s="1660"/>
    </row>
    <row r="643" spans="1:39" ht="39.950000000000003" customHeight="1" x14ac:dyDescent="0.2">
      <c r="A643" s="5927"/>
      <c r="B643" s="5924"/>
      <c r="C643" s="1664"/>
      <c r="D643" s="1664"/>
      <c r="E643" s="1664"/>
      <c r="F643" s="1664"/>
      <c r="G643" s="1664"/>
      <c r="H643" s="1928"/>
      <c r="I643" s="1928"/>
      <c r="J643" s="1664"/>
      <c r="K643" s="1664"/>
      <c r="L643" s="1664"/>
      <c r="M643" s="1664"/>
      <c r="N643" s="1664"/>
      <c r="O643" s="1928"/>
      <c r="P643" s="1928"/>
      <c r="Q643" s="1664"/>
      <c r="R643" s="1664"/>
      <c r="S643" s="1664"/>
      <c r="T643" s="1664"/>
      <c r="U643" s="1664"/>
      <c r="V643" s="1928"/>
      <c r="W643" s="1928"/>
      <c r="X643" s="1664"/>
      <c r="Y643" s="1664"/>
      <c r="Z643" s="1664"/>
      <c r="AA643" s="1664"/>
      <c r="AB643" s="1664"/>
      <c r="AC643" s="1928"/>
      <c r="AD643" s="1928"/>
      <c r="AE643" s="1664"/>
      <c r="AF643" s="1664"/>
      <c r="AG643" s="1664"/>
      <c r="AH643" s="1664"/>
      <c r="AI643" s="1664"/>
      <c r="AJ643" s="1660"/>
      <c r="AK643" s="1660"/>
    </row>
    <row r="644" spans="1:39" ht="39.950000000000003" customHeight="1" x14ac:dyDescent="0.2">
      <c r="A644" s="5923"/>
      <c r="B644" s="5923"/>
      <c r="C644" s="1927"/>
      <c r="D644" s="1927"/>
      <c r="E644" s="1927"/>
      <c r="F644" s="1927"/>
      <c r="G644" s="1927"/>
      <c r="H644" s="1928"/>
      <c r="I644" s="1928"/>
      <c r="J644" s="1927"/>
      <c r="K644" s="1927"/>
      <c r="L644" s="1927"/>
      <c r="M644" s="1927"/>
      <c r="N644" s="1927"/>
      <c r="O644" s="1928"/>
      <c r="P644" s="1928"/>
      <c r="Q644" s="1927"/>
      <c r="R644" s="1927"/>
      <c r="S644" s="1927"/>
      <c r="T644" s="1927"/>
      <c r="U644" s="1927"/>
      <c r="V644" s="1928"/>
      <c r="W644" s="1928"/>
      <c r="X644" s="1927"/>
      <c r="Y644" s="1927"/>
      <c r="Z644" s="1927"/>
      <c r="AA644" s="1927"/>
      <c r="AB644" s="1927"/>
      <c r="AC644" s="1928"/>
      <c r="AD644" s="1928"/>
      <c r="AE644" s="1927"/>
      <c r="AF644" s="1927"/>
      <c r="AG644" s="1927"/>
      <c r="AH644" s="1927"/>
      <c r="AI644" s="1927"/>
      <c r="AJ644" s="1660"/>
      <c r="AK644" s="1660"/>
    </row>
    <row r="645" spans="1:39" ht="39.950000000000003" customHeight="1" x14ac:dyDescent="0.2">
      <c r="A645" s="5920"/>
      <c r="B645" s="5920"/>
      <c r="C645" s="1664"/>
      <c r="D645" s="1664"/>
      <c r="E645" s="1664"/>
      <c r="F645" s="1664"/>
      <c r="G645" s="1664"/>
      <c r="H645" s="1928"/>
      <c r="I645" s="1928"/>
      <c r="J645" s="1659"/>
      <c r="K645" s="1659"/>
      <c r="L645" s="1659"/>
      <c r="M645" s="1657"/>
      <c r="N645" s="1657"/>
      <c r="O645" s="1928"/>
      <c r="P645" s="1928"/>
      <c r="Q645" s="1657"/>
      <c r="R645" s="1657"/>
      <c r="S645" s="1657"/>
      <c r="T645" s="1716"/>
      <c r="U645" s="1716"/>
      <c r="V645" s="1928"/>
      <c r="W645" s="1928"/>
      <c r="X645" s="1659"/>
      <c r="Y645" s="1659"/>
      <c r="Z645" s="1659"/>
      <c r="AA645" s="1659"/>
      <c r="AB645" s="1684"/>
      <c r="AC645" s="1928"/>
      <c r="AD645" s="1928"/>
      <c r="AE645" s="1683"/>
      <c r="AF645" s="1683"/>
      <c r="AG645" s="1684"/>
      <c r="AH645" s="1684"/>
      <c r="AI645" s="1683"/>
      <c r="AJ645" s="1660"/>
      <c r="AK645" s="1660"/>
    </row>
    <row r="646" spans="1:39" ht="39.950000000000003" customHeight="1" x14ac:dyDescent="0.2">
      <c r="A646" s="5923"/>
      <c r="B646" s="5923"/>
      <c r="C646" s="1659"/>
      <c r="D646" s="1659"/>
      <c r="E646" s="1659"/>
      <c r="F646" s="1659"/>
      <c r="G646" s="1659"/>
      <c r="H646" s="1928"/>
      <c r="I646" s="1928"/>
      <c r="J646" s="1659"/>
      <c r="K646" s="1659"/>
      <c r="L646" s="1659"/>
      <c r="M646" s="1701"/>
      <c r="N646" s="1701"/>
      <c r="O646" s="1928"/>
      <c r="P646" s="1928"/>
      <c r="Q646" s="1706"/>
      <c r="R646" s="1706"/>
      <c r="S646" s="1706"/>
      <c r="T646" s="1706"/>
      <c r="U646" s="1706"/>
      <c r="V646" s="1928"/>
      <c r="W646" s="1928"/>
      <c r="X646" s="1706"/>
      <c r="Y646" s="1706"/>
      <c r="Z646" s="1706"/>
      <c r="AA646" s="1706"/>
      <c r="AB646" s="1706"/>
      <c r="AC646" s="1928"/>
      <c r="AD646" s="1928"/>
      <c r="AE646" s="1706"/>
      <c r="AF646" s="1706"/>
      <c r="AG646" s="1706"/>
      <c r="AH646" s="1706"/>
      <c r="AI646" s="1706"/>
      <c r="AJ646" s="1660"/>
      <c r="AK646" s="1660"/>
    </row>
    <row r="647" spans="1:39" ht="39.950000000000003" customHeight="1" x14ac:dyDescent="0.2">
      <c r="A647" s="5920"/>
      <c r="B647" s="5920"/>
      <c r="C647" s="1658"/>
      <c r="D647" s="1658"/>
      <c r="E647" s="1658"/>
      <c r="F647" s="1658"/>
      <c r="G647" s="1658"/>
      <c r="H647" s="1928"/>
      <c r="I647" s="1928"/>
      <c r="J647" s="1658"/>
      <c r="K647" s="1658"/>
      <c r="L647" s="1658"/>
      <c r="M647" s="1658"/>
      <c r="N647" s="1658"/>
      <c r="O647" s="1928"/>
      <c r="P647" s="1928"/>
      <c r="Q647" s="1657"/>
      <c r="R647" s="1657"/>
      <c r="S647" s="1657"/>
      <c r="T647" s="1658"/>
      <c r="U647" s="1658"/>
      <c r="V647" s="1928"/>
      <c r="W647" s="1928"/>
      <c r="X647" s="1658"/>
      <c r="Y647" s="1658"/>
      <c r="Z647" s="1658"/>
      <c r="AA647" s="1658"/>
      <c r="AB647" s="1658"/>
      <c r="AC647" s="1928"/>
      <c r="AD647" s="1928"/>
      <c r="AE647" s="1658"/>
      <c r="AF647" s="1658"/>
      <c r="AG647" s="1658"/>
      <c r="AH647" s="1658"/>
      <c r="AI647" s="1658"/>
      <c r="AJ647" s="1660"/>
      <c r="AK647" s="1660"/>
    </row>
    <row r="648" spans="1:39" ht="39.950000000000003" customHeight="1" x14ac:dyDescent="0.2">
      <c r="A648" s="5923"/>
      <c r="B648" s="5923"/>
      <c r="C648" s="1664"/>
      <c r="D648" s="1664"/>
      <c r="E648" s="1664"/>
      <c r="F648" s="1664"/>
      <c r="G648" s="1664"/>
      <c r="H648" s="1928"/>
      <c r="I648" s="1928"/>
      <c r="J648" s="1666"/>
      <c r="K648" s="1666"/>
      <c r="L648" s="1666"/>
      <c r="M648" s="1658"/>
      <c r="N648" s="1658"/>
      <c r="O648" s="1928"/>
      <c r="P648" s="1928"/>
      <c r="Q648" s="1663"/>
      <c r="R648" s="1783"/>
      <c r="S648" s="1659"/>
      <c r="T648" s="1659"/>
      <c r="U648" s="1659"/>
      <c r="V648" s="1928"/>
      <c r="W648" s="1928"/>
      <c r="X648" s="1658"/>
      <c r="Y648" s="1658"/>
      <c r="Z648" s="1716"/>
      <c r="AA648" s="1716"/>
      <c r="AB648" s="1716"/>
      <c r="AC648" s="1928"/>
      <c r="AD648" s="1928"/>
      <c r="AE648" s="1716"/>
      <c r="AF648" s="1716"/>
      <c r="AG648" s="1684"/>
      <c r="AH648" s="1684"/>
      <c r="AI648" s="1683"/>
      <c r="AJ648" s="1660"/>
      <c r="AK648" s="1660"/>
    </row>
    <row r="649" spans="1:39" ht="39.950000000000003" customHeight="1" x14ac:dyDescent="0.2">
      <c r="A649" s="5923"/>
      <c r="B649" s="5923"/>
      <c r="C649" s="1659"/>
      <c r="D649" s="1659"/>
      <c r="E649" s="1659"/>
      <c r="F649" s="1659"/>
      <c r="G649" s="1659"/>
      <c r="H649" s="1928"/>
      <c r="I649" s="1928"/>
      <c r="J649" s="1658"/>
      <c r="K649" s="1658"/>
      <c r="L649" s="1705"/>
      <c r="M649" s="1705"/>
      <c r="N649" s="1716"/>
      <c r="O649" s="1928"/>
      <c r="P649" s="1928"/>
      <c r="Q649" s="1659"/>
      <c r="R649" s="1659"/>
      <c r="S649" s="1659"/>
      <c r="T649" s="1659"/>
      <c r="U649" s="1659"/>
      <c r="V649" s="1928"/>
      <c r="W649" s="1928"/>
      <c r="X649" s="1659"/>
      <c r="Y649" s="1659"/>
      <c r="Z649" s="1659"/>
      <c r="AA649" s="1659"/>
      <c r="AB649" s="1659"/>
      <c r="AC649" s="1928"/>
      <c r="AD649" s="1928"/>
      <c r="AE649" s="1657"/>
      <c r="AF649" s="1657"/>
      <c r="AG649" s="1657"/>
      <c r="AH649" s="1657"/>
      <c r="AI649" s="1683"/>
      <c r="AJ649" s="1660"/>
      <c r="AK649" s="1660"/>
    </row>
    <row r="650" spans="1:39" ht="39.950000000000003" customHeight="1" x14ac:dyDescent="0.2">
      <c r="A650" s="5923"/>
      <c r="B650" s="5923"/>
      <c r="C650" s="1659"/>
      <c r="D650" s="1659"/>
      <c r="E650" s="1659"/>
      <c r="F650" s="1659"/>
      <c r="G650" s="1659"/>
      <c r="H650" s="1928"/>
      <c r="I650" s="1928"/>
      <c r="J650" s="1659"/>
      <c r="K650" s="1659"/>
      <c r="L650" s="1659"/>
      <c r="M650" s="1659"/>
      <c r="N650" s="1659"/>
      <c r="O650" s="1928"/>
      <c r="P650" s="1928"/>
      <c r="Q650" s="1659"/>
      <c r="R650" s="1659"/>
      <c r="S650" s="1659"/>
      <c r="T650" s="1659"/>
      <c r="U650" s="1659"/>
      <c r="V650" s="1928"/>
      <c r="W650" s="1928"/>
      <c r="X650" s="1659"/>
      <c r="Y650" s="1659"/>
      <c r="Z650" s="1659"/>
      <c r="AA650" s="1659"/>
      <c r="AB650" s="1659"/>
      <c r="AC650" s="1928"/>
      <c r="AD650" s="1928"/>
      <c r="AE650" s="1716"/>
      <c r="AF650" s="1716"/>
      <c r="AG650" s="1665"/>
      <c r="AH650" s="1665"/>
      <c r="AI650" s="1665"/>
      <c r="AJ650" s="1660"/>
      <c r="AK650" s="1660"/>
      <c r="AL650" s="3408"/>
      <c r="AM650" s="3408"/>
    </row>
    <row r="651" spans="1:39" ht="39.950000000000003" customHeight="1" x14ac:dyDescent="0.2">
      <c r="A651" s="5923"/>
      <c r="B651" s="5923"/>
      <c r="C651" s="1658"/>
      <c r="D651" s="1658"/>
      <c r="E651" s="1658"/>
      <c r="F651" s="1658"/>
      <c r="G651" s="1658"/>
      <c r="H651" s="1928"/>
      <c r="I651" s="1928"/>
      <c r="J651" s="1658"/>
      <c r="K651" s="1658"/>
      <c r="L651" s="1658"/>
      <c r="M651" s="1658"/>
      <c r="N651" s="1658"/>
      <c r="O651" s="1928"/>
      <c r="P651" s="1928"/>
      <c r="Q651" s="1657"/>
      <c r="R651" s="1657"/>
      <c r="S651" s="1657"/>
      <c r="T651" s="1658"/>
      <c r="U651" s="1658"/>
      <c r="V651" s="1928"/>
      <c r="W651" s="1928"/>
      <c r="X651" s="1658"/>
      <c r="Y651" s="1658"/>
      <c r="Z651" s="1658"/>
      <c r="AA651" s="1658"/>
      <c r="AB651" s="1658"/>
      <c r="AC651" s="1928"/>
      <c r="AD651" s="1928"/>
      <c r="AE651" s="1658"/>
      <c r="AF651" s="1658"/>
      <c r="AG651" s="1658"/>
      <c r="AH651" s="1658"/>
      <c r="AI651" s="1658"/>
      <c r="AJ651" s="1660"/>
      <c r="AK651" s="1660"/>
      <c r="AL651" s="5929"/>
      <c r="AM651" s="5929"/>
    </row>
    <row r="652" spans="1:39" ht="39.950000000000003" customHeight="1" x14ac:dyDescent="0.2">
      <c r="A652" s="5923"/>
      <c r="B652" s="5923"/>
      <c r="C652" s="1658"/>
      <c r="D652" s="1658"/>
      <c r="E652" s="1658"/>
      <c r="F652" s="1658"/>
      <c r="G652" s="1658"/>
      <c r="H652" s="1928"/>
      <c r="I652" s="1928"/>
      <c r="J652" s="1658"/>
      <c r="K652" s="1658"/>
      <c r="L652" s="1658"/>
      <c r="M652" s="1658"/>
      <c r="N652" s="1658"/>
      <c r="O652" s="1928"/>
      <c r="P652" s="1928"/>
      <c r="Q652" s="1657"/>
      <c r="R652" s="1657"/>
      <c r="S652" s="1657"/>
      <c r="T652" s="1658"/>
      <c r="U652" s="1658"/>
      <c r="V652" s="1928"/>
      <c r="W652" s="1928"/>
      <c r="X652" s="1658"/>
      <c r="Y652" s="1658"/>
      <c r="Z652" s="1658"/>
      <c r="AA652" s="1658"/>
      <c r="AB652" s="1658"/>
      <c r="AC652" s="1928"/>
      <c r="AD652" s="1928"/>
      <c r="AE652" s="1658"/>
      <c r="AF652" s="1658"/>
      <c r="AG652" s="1658"/>
      <c r="AH652" s="1658"/>
      <c r="AI652" s="1658"/>
      <c r="AJ652" s="1660"/>
      <c r="AK652" s="1660"/>
      <c r="AL652" s="5928"/>
      <c r="AM652" s="5928"/>
    </row>
    <row r="653" spans="1:39" ht="39.950000000000003" customHeight="1" x14ac:dyDescent="0.2">
      <c r="C653" s="1659"/>
      <c r="D653" s="1659"/>
      <c r="E653" s="1659"/>
      <c r="F653" s="1657"/>
      <c r="G653" s="1657"/>
      <c r="H653" s="1928"/>
      <c r="I653" s="1928"/>
      <c r="J653" s="1657"/>
      <c r="K653" s="1657"/>
      <c r="L653" s="1657"/>
      <c r="M653" s="1659"/>
      <c r="N653" s="1659"/>
      <c r="O653" s="1928"/>
      <c r="P653" s="1928"/>
      <c r="Q653" s="1659"/>
      <c r="T653" s="1659"/>
      <c r="U653" s="1659"/>
      <c r="V653" s="1928"/>
      <c r="W653" s="1928"/>
      <c r="X653" s="1659"/>
      <c r="AC653" s="1928"/>
      <c r="AD653" s="1928"/>
      <c r="AH653" s="1659"/>
      <c r="AI653" s="1659"/>
      <c r="AJ653" s="1660"/>
      <c r="AK653" s="1660"/>
    </row>
    <row r="654" spans="1:39" ht="39.950000000000003" customHeight="1" x14ac:dyDescent="0.2">
      <c r="H654" s="1928"/>
      <c r="I654" s="1928"/>
      <c r="O654" s="1928"/>
      <c r="P654" s="1928"/>
      <c r="R654" s="1716"/>
      <c r="S654" s="1716"/>
      <c r="T654" s="1716"/>
      <c r="V654" s="1928"/>
      <c r="W654" s="1928"/>
      <c r="Y654" s="1657"/>
      <c r="Z654" s="1657"/>
      <c r="AB654" s="1657"/>
      <c r="AC654" s="1928"/>
      <c r="AD654" s="1928"/>
      <c r="AH654" s="1927"/>
      <c r="AI654" s="1927"/>
      <c r="AJ654" s="1660"/>
      <c r="AK654" s="1660"/>
    </row>
    <row r="655" spans="1:39" ht="39.950000000000003" customHeight="1" x14ac:dyDescent="0.2">
      <c r="D655" s="1716"/>
      <c r="E655" s="1659"/>
      <c r="F655" s="1659"/>
      <c r="H655" s="1928"/>
      <c r="I655" s="1928"/>
      <c r="L655" s="1659"/>
      <c r="N655" s="1657"/>
      <c r="O655" s="1928"/>
      <c r="P655" s="1928"/>
      <c r="S655" s="1659"/>
      <c r="U655" s="1716"/>
      <c r="V655" s="1928"/>
      <c r="W655" s="1928"/>
      <c r="X655" s="1716"/>
      <c r="Z655" s="1659"/>
      <c r="AA655" s="1657"/>
      <c r="AB655" s="1716"/>
      <c r="AC655" s="1928"/>
      <c r="AD655" s="1928"/>
      <c r="AE655" s="1659"/>
      <c r="AF655" s="1657"/>
      <c r="AG655" s="1657"/>
      <c r="AJ655" s="1660"/>
      <c r="AK655" s="1660"/>
    </row>
    <row r="656" spans="1:39" ht="39.950000000000003" customHeight="1" x14ac:dyDescent="0.2">
      <c r="H656" s="1928"/>
      <c r="I656" s="1928"/>
      <c r="O656" s="1928"/>
      <c r="P656" s="1928"/>
      <c r="V656" s="1928"/>
      <c r="W656" s="1928"/>
      <c r="Z656" s="1716"/>
      <c r="AA656" s="1716"/>
      <c r="AB656" s="1716"/>
      <c r="AC656" s="1928"/>
      <c r="AD656" s="1928"/>
      <c r="AE656" s="1716"/>
      <c r="AF656" s="1716"/>
      <c r="AG656" s="1716"/>
      <c r="AH656" s="1716"/>
      <c r="AI656" s="1716"/>
      <c r="AJ656" s="1660"/>
      <c r="AK656" s="1660"/>
    </row>
    <row r="657" spans="1:41" ht="39.950000000000003" customHeight="1" x14ac:dyDescent="0.2">
      <c r="C657" s="1715"/>
      <c r="K657" s="16"/>
      <c r="L657" s="16"/>
      <c r="M657" s="16"/>
    </row>
    <row r="658" spans="1:41" ht="39.950000000000003" customHeight="1" x14ac:dyDescent="0.2">
      <c r="A658" s="16"/>
      <c r="B658" s="1715"/>
      <c r="C658" s="1659"/>
      <c r="D658" s="1659"/>
      <c r="E658" s="1659"/>
      <c r="F658" s="1659"/>
      <c r="G658" s="1659"/>
      <c r="H658" s="1657"/>
      <c r="I658" s="1657"/>
      <c r="J658" s="1659"/>
      <c r="K658" s="1659"/>
      <c r="L658" s="1659"/>
      <c r="M658" s="1927"/>
      <c r="N658" s="1927"/>
      <c r="O658" s="1667"/>
      <c r="P658" s="1667"/>
      <c r="Q658" s="1659"/>
      <c r="R658" s="1658"/>
      <c r="S658" s="1658"/>
      <c r="T658" s="1658"/>
      <c r="U658" s="1678"/>
      <c r="V658" s="1678"/>
      <c r="AO658" s="1657"/>
    </row>
    <row r="659" spans="1:41" ht="39.950000000000003" customHeight="1" x14ac:dyDescent="0.2"/>
    <row r="660" spans="1:41" ht="39.950000000000003" customHeight="1" x14ac:dyDescent="0.2">
      <c r="A660" s="5876"/>
      <c r="B660" s="5876"/>
      <c r="C660" s="1661"/>
      <c r="D660" s="1661"/>
      <c r="E660" s="1661"/>
      <c r="F660" s="1661"/>
      <c r="G660" s="1661"/>
      <c r="H660" s="1661"/>
      <c r="I660" s="1661"/>
      <c r="J660" s="1661"/>
      <c r="K660" s="1661"/>
      <c r="L660" s="1661"/>
      <c r="M660" s="1661"/>
      <c r="N660" s="1661"/>
      <c r="O660" s="1661"/>
      <c r="P660" s="1661"/>
      <c r="Q660" s="1661"/>
      <c r="R660" s="1661"/>
      <c r="S660" s="1661"/>
      <c r="T660" s="1661"/>
      <c r="U660" s="1661"/>
      <c r="V660" s="1661"/>
      <c r="W660" s="1661"/>
      <c r="X660" s="1661"/>
      <c r="Y660" s="1661"/>
      <c r="Z660" s="1661"/>
      <c r="AA660" s="1661"/>
      <c r="AB660" s="1661"/>
      <c r="AC660" s="1661"/>
      <c r="AD660" s="1661"/>
      <c r="AE660" s="1661"/>
      <c r="AF660" s="1661"/>
      <c r="AG660" s="1661"/>
      <c r="AH660" s="1661"/>
      <c r="AI660" s="1661"/>
      <c r="AJ660" s="1661"/>
      <c r="AK660" s="1661"/>
    </row>
    <row r="661" spans="1:41" ht="39.950000000000003" customHeight="1" x14ac:dyDescent="0.2">
      <c r="A661" s="5929"/>
      <c r="B661" s="5929"/>
      <c r="C661" s="1708"/>
      <c r="D661" s="1708"/>
      <c r="E661" s="1708"/>
      <c r="F661" s="1708"/>
      <c r="G661" s="1708"/>
      <c r="H661" s="1708"/>
      <c r="I661" s="1708"/>
      <c r="J661" s="1708"/>
      <c r="K661" s="1708"/>
      <c r="L661" s="1708"/>
      <c r="M661" s="1708"/>
      <c r="N661" s="1708"/>
      <c r="O661" s="1708"/>
      <c r="P661" s="1708"/>
      <c r="Q661" s="1708"/>
      <c r="R661" s="1708"/>
      <c r="S661" s="1708"/>
      <c r="T661" s="1708"/>
      <c r="U661" s="1708"/>
      <c r="V661" s="1708"/>
      <c r="W661" s="1708"/>
      <c r="X661" s="1708"/>
      <c r="Y661" s="1708"/>
      <c r="Z661" s="1708"/>
      <c r="AA661" s="1708"/>
      <c r="AB661" s="1708"/>
      <c r="AC661" s="1708"/>
      <c r="AD661" s="1708"/>
      <c r="AE661" s="1708"/>
      <c r="AF661" s="1708"/>
      <c r="AG661" s="1708"/>
      <c r="AH661" s="1708"/>
      <c r="AI661" s="1708"/>
      <c r="AJ661" s="1708"/>
      <c r="AK661" s="1708"/>
    </row>
    <row r="662" spans="1:41" ht="39.950000000000003" customHeight="1" x14ac:dyDescent="0.2">
      <c r="A662" s="5926"/>
      <c r="B662" s="5926"/>
      <c r="C662" s="1666"/>
      <c r="D662" s="1666"/>
      <c r="E662" s="1684"/>
      <c r="F662" s="1684"/>
      <c r="G662" s="1683"/>
      <c r="H662" s="1928"/>
      <c r="I662" s="1928"/>
      <c r="J662" s="1683"/>
      <c r="K662" s="1683"/>
      <c r="L662" s="1683"/>
      <c r="M662" s="1683"/>
      <c r="N662" s="1664"/>
      <c r="O662" s="1664"/>
      <c r="P662" s="1664"/>
      <c r="Q662" s="1664"/>
      <c r="R662" s="1703"/>
      <c r="S662" s="1703"/>
      <c r="T662" s="1664"/>
      <c r="U662" s="1664"/>
      <c r="V662" s="1928"/>
      <c r="W662" s="1928"/>
      <c r="X662" s="1664"/>
      <c r="Z662" s="1716"/>
      <c r="AA662" s="1657"/>
      <c r="AB662" s="1716"/>
      <c r="AC662" s="1928"/>
      <c r="AD662" s="1928"/>
      <c r="AE662" s="1705"/>
      <c r="AF662" s="1666"/>
      <c r="AG662" s="1666"/>
      <c r="AH662" s="1666"/>
      <c r="AI662" s="1666"/>
      <c r="AJ662" s="1660"/>
      <c r="AK662" s="1660"/>
    </row>
    <row r="663" spans="1:41" ht="39.950000000000003" customHeight="1" x14ac:dyDescent="0.2">
      <c r="A663" s="5926"/>
      <c r="B663" s="5926"/>
      <c r="C663" s="1706"/>
      <c r="D663" s="1706"/>
      <c r="E663" s="1706"/>
      <c r="F663" s="1706"/>
      <c r="G663" s="1706"/>
      <c r="H663" s="1928"/>
      <c r="I663" s="1928"/>
      <c r="J663" s="1706"/>
      <c r="K663" s="1706"/>
      <c r="L663" s="1706"/>
      <c r="M663" s="1706"/>
      <c r="N663" s="1664"/>
      <c r="O663" s="1664"/>
      <c r="P663" s="1664"/>
      <c r="Q663" s="1664"/>
      <c r="R663" s="1706"/>
      <c r="S663" s="1706"/>
      <c r="T663" s="1706"/>
      <c r="U663" s="1706"/>
      <c r="V663" s="1928"/>
      <c r="W663" s="1928"/>
      <c r="X663" s="1706"/>
      <c r="Y663" s="1706"/>
      <c r="Z663" s="1706"/>
      <c r="AA663" s="1706"/>
      <c r="AB663" s="1706"/>
      <c r="AC663" s="1928"/>
      <c r="AD663" s="1928"/>
      <c r="AE663" s="1706"/>
      <c r="AF663" s="1706"/>
      <c r="AG663" s="1706"/>
      <c r="AH663" s="1706"/>
      <c r="AI663" s="1706"/>
      <c r="AJ663" s="1660"/>
      <c r="AK663" s="1660"/>
    </row>
    <row r="664" spans="1:41" ht="39.950000000000003" customHeight="1" x14ac:dyDescent="0.2">
      <c r="A664" s="5923"/>
      <c r="B664" s="5923"/>
      <c r="C664" s="1657"/>
      <c r="D664" s="1658"/>
      <c r="E664" s="1658"/>
      <c r="F664" s="1657"/>
      <c r="G664" s="1657"/>
      <c r="H664" s="1928"/>
      <c r="I664" s="1928"/>
      <c r="J664" s="1683"/>
      <c r="K664" s="1683"/>
      <c r="L664" s="1684"/>
      <c r="M664" s="1684"/>
      <c r="N664" s="1664"/>
      <c r="O664" s="1664"/>
      <c r="P664" s="1664"/>
      <c r="Q664" s="1664"/>
      <c r="R664" s="1683"/>
      <c r="S664" s="1684"/>
      <c r="T664" s="1684"/>
      <c r="U664" s="1683"/>
      <c r="V664" s="1928"/>
      <c r="W664" s="1928"/>
      <c r="X664" s="1683"/>
      <c r="Y664" s="1659"/>
      <c r="Z664" s="1659"/>
      <c r="AA664" s="1659"/>
      <c r="AB664" s="1697"/>
      <c r="AC664" s="1928"/>
      <c r="AD664" s="1928"/>
      <c r="AE664" s="1658"/>
      <c r="AF664" s="1658"/>
      <c r="AG664" s="1658"/>
      <c r="AH664" s="1658"/>
      <c r="AI664" s="1702"/>
      <c r="AJ664" s="1660"/>
      <c r="AK664" s="1660"/>
    </row>
    <row r="665" spans="1:41" ht="39.950000000000003" customHeight="1" x14ac:dyDescent="0.2">
      <c r="A665" s="5926"/>
      <c r="B665" s="5926"/>
      <c r="C665" s="1951"/>
      <c r="D665" s="1951"/>
      <c r="E665" s="1951"/>
      <c r="F665" s="1951"/>
      <c r="G665" s="1951"/>
      <c r="H665" s="1928"/>
      <c r="I665" s="1928"/>
      <c r="J665" s="1665"/>
      <c r="K665" s="1665"/>
      <c r="L665" s="1665"/>
      <c r="M665" s="1665"/>
      <c r="N665" s="1664"/>
      <c r="O665" s="1664"/>
      <c r="P665" s="1664"/>
      <c r="Q665" s="1664"/>
      <c r="R665" s="1665"/>
      <c r="S665" s="1665"/>
      <c r="T665" s="1665"/>
      <c r="U665" s="1665"/>
      <c r="V665" s="1928"/>
      <c r="W665" s="1928"/>
      <c r="X665" s="1665"/>
      <c r="Y665" s="1665"/>
      <c r="Z665" s="1665"/>
      <c r="AA665" s="1665"/>
      <c r="AB665" s="1665"/>
      <c r="AC665" s="1928"/>
      <c r="AD665" s="1928"/>
      <c r="AE665" s="1716"/>
      <c r="AF665" s="1690"/>
      <c r="AG665" s="1690"/>
      <c r="AH665" s="1658"/>
      <c r="AI665" s="1658"/>
      <c r="AJ665" s="1660"/>
      <c r="AK665" s="1660"/>
    </row>
    <row r="666" spans="1:41" ht="39.950000000000003" customHeight="1" x14ac:dyDescent="0.2">
      <c r="A666" s="5926"/>
      <c r="B666" s="5926"/>
      <c r="D666" s="1951"/>
      <c r="E666" s="1951"/>
      <c r="F666" s="1702"/>
      <c r="G666" s="1951"/>
      <c r="H666" s="1928"/>
      <c r="I666" s="1928"/>
      <c r="J666" s="1689"/>
      <c r="K666" s="1709"/>
      <c r="L666" s="1709"/>
      <c r="M666" s="1709"/>
      <c r="N666" s="1664"/>
      <c r="O666" s="1664"/>
      <c r="P666" s="1664"/>
      <c r="Q666" s="1664"/>
      <c r="R666" s="1683"/>
      <c r="S666" s="1684"/>
      <c r="T666" s="1684"/>
      <c r="U666" s="1683"/>
      <c r="V666" s="1928"/>
      <c r="W666" s="1928"/>
      <c r="X666" s="1683"/>
      <c r="Y666" s="1659"/>
      <c r="Z666" s="1684"/>
      <c r="AA666" s="1658"/>
      <c r="AB666" s="1697"/>
      <c r="AC666" s="1928"/>
      <c r="AD666" s="1928"/>
      <c r="AE666" s="1715"/>
      <c r="AF666" s="1666"/>
      <c r="AG666" s="1666"/>
      <c r="AH666" s="1716"/>
      <c r="AI666" s="1716"/>
      <c r="AJ666" s="1660"/>
      <c r="AK666" s="1660"/>
    </row>
    <row r="667" spans="1:41" ht="39.950000000000003" customHeight="1" x14ac:dyDescent="0.2">
      <c r="A667" s="5922"/>
      <c r="B667" s="5922"/>
      <c r="C667" s="1951"/>
      <c r="D667" s="1951"/>
      <c r="E667" s="1951"/>
      <c r="F667" s="1951"/>
      <c r="G667" s="1951"/>
      <c r="H667" s="1928"/>
      <c r="I667" s="1928"/>
      <c r="J667" s="1689"/>
      <c r="K667" s="1683"/>
      <c r="L667" s="1684"/>
      <c r="M667" s="1684"/>
      <c r="N667" s="1664"/>
      <c r="O667" s="1664"/>
      <c r="P667" s="1664"/>
      <c r="Q667" s="1664"/>
      <c r="R667" s="1683"/>
      <c r="S667" s="1684"/>
      <c r="T667" s="1684"/>
      <c r="U667" s="1683"/>
      <c r="V667" s="1928"/>
      <c r="W667" s="1928"/>
      <c r="X667" s="1683"/>
      <c r="Y667" s="1683"/>
      <c r="Z667" s="1684"/>
      <c r="AA667" s="1684"/>
      <c r="AB667" s="1683"/>
      <c r="AC667" s="1928"/>
      <c r="AD667" s="1928"/>
      <c r="AE667" s="1683"/>
      <c r="AF667" s="1683"/>
      <c r="AG667" s="1684"/>
      <c r="AH667" s="1684"/>
      <c r="AI667" s="1683"/>
      <c r="AJ667" s="1660"/>
      <c r="AK667" s="1660"/>
    </row>
    <row r="668" spans="1:41" ht="39.950000000000003" customHeight="1" x14ac:dyDescent="0.2">
      <c r="A668" s="5920"/>
      <c r="B668" s="5920"/>
      <c r="C668" s="1951"/>
      <c r="D668" s="1951"/>
      <c r="E668" s="1951"/>
      <c r="F668" s="1951"/>
      <c r="G668" s="1951"/>
      <c r="H668" s="1928"/>
      <c r="I668" s="1928"/>
      <c r="J668" s="1689"/>
      <c r="K668" s="1683"/>
      <c r="L668" s="1684"/>
      <c r="M668" s="1684"/>
      <c r="N668" s="1664"/>
      <c r="O668" s="1664"/>
      <c r="P668" s="1664"/>
      <c r="Q668" s="1664"/>
      <c r="R668" s="1683"/>
      <c r="S668" s="1684"/>
      <c r="T668" s="1684"/>
      <c r="U668" s="1683"/>
      <c r="V668" s="1928"/>
      <c r="W668" s="1928"/>
      <c r="X668" s="1683"/>
      <c r="Y668" s="1683"/>
      <c r="Z668" s="1684"/>
      <c r="AA668" s="1684"/>
      <c r="AB668" s="1683"/>
      <c r="AC668" s="1928"/>
      <c r="AD668" s="1928"/>
      <c r="AE668" s="1683"/>
      <c r="AF668" s="1683"/>
      <c r="AG668" s="1684"/>
      <c r="AH668" s="1684"/>
      <c r="AI668" s="1683"/>
      <c r="AJ668" s="1660"/>
      <c r="AK668" s="1660"/>
    </row>
    <row r="669" spans="1:41" ht="39.950000000000003" customHeight="1" x14ac:dyDescent="0.2">
      <c r="A669" s="5927"/>
      <c r="B669" s="5924"/>
      <c r="C669" s="1664"/>
      <c r="D669" s="1664"/>
      <c r="E669" s="1665"/>
      <c r="F669" s="1665"/>
      <c r="G669" s="1665"/>
      <c r="H669" s="1928"/>
      <c r="I669" s="1928"/>
      <c r="J669" s="1665"/>
      <c r="K669" s="1665"/>
      <c r="L669" s="1657"/>
      <c r="M669" s="1657"/>
      <c r="N669" s="1664"/>
      <c r="O669" s="1664"/>
      <c r="P669" s="1664"/>
      <c r="Q669" s="1664"/>
      <c r="R669" s="1664"/>
      <c r="S669" s="1664"/>
      <c r="T669" s="1664"/>
      <c r="U669" s="1664"/>
      <c r="V669" s="1928"/>
      <c r="W669" s="1928"/>
      <c r="X669" s="1664"/>
      <c r="Y669" s="1664"/>
      <c r="Z669" s="1664"/>
      <c r="AA669" s="1664"/>
      <c r="AB669" s="1664"/>
      <c r="AC669" s="1928"/>
      <c r="AD669" s="1928"/>
      <c r="AE669" s="1664"/>
      <c r="AF669" s="1664"/>
      <c r="AG669" s="1664"/>
      <c r="AH669" s="1664"/>
      <c r="AI669" s="1664"/>
      <c r="AJ669" s="1660"/>
      <c r="AK669" s="1660"/>
    </row>
    <row r="670" spans="1:41" ht="39.950000000000003" customHeight="1" x14ac:dyDescent="0.2">
      <c r="A670" s="5923"/>
      <c r="B670" s="5923"/>
      <c r="C670" s="1927"/>
      <c r="D670" s="1927"/>
      <c r="E670" s="1927"/>
      <c r="F670" s="1927"/>
      <c r="G670" s="1927"/>
      <c r="H670" s="1928"/>
      <c r="I670" s="1928"/>
      <c r="J670" s="1927"/>
      <c r="K670" s="1927"/>
      <c r="L670" s="1690"/>
      <c r="M670" s="1927"/>
      <c r="N670" s="1664"/>
      <c r="O670" s="1664"/>
      <c r="P670" s="1664"/>
      <c r="Q670" s="1664"/>
      <c r="R670" s="1927"/>
      <c r="S670" s="1927"/>
      <c r="T670" s="1927"/>
      <c r="U670" s="1927"/>
      <c r="V670" s="1928"/>
      <c r="W670" s="1928"/>
      <c r="X670" s="1927"/>
      <c r="Y670" s="1927"/>
      <c r="Z670" s="1927"/>
      <c r="AA670" s="1927"/>
      <c r="AB670" s="1927"/>
      <c r="AC670" s="1928"/>
      <c r="AD670" s="1928"/>
      <c r="AE670" s="1658"/>
      <c r="AF670" s="1658"/>
      <c r="AG670" s="1658"/>
      <c r="AH670" s="1927"/>
      <c r="AI670" s="1927"/>
      <c r="AJ670" s="1660"/>
      <c r="AK670" s="1660"/>
    </row>
    <row r="671" spans="1:41" ht="39.950000000000003" customHeight="1" x14ac:dyDescent="0.2">
      <c r="A671" s="5920"/>
      <c r="B671" s="5920"/>
      <c r="C671" s="1951"/>
      <c r="D671" s="1951"/>
      <c r="E671" s="1951"/>
      <c r="F671" s="1951"/>
      <c r="G671" s="1951"/>
      <c r="H671" s="1928"/>
      <c r="I671" s="1928"/>
      <c r="J671" s="1689"/>
      <c r="K671" s="1683"/>
      <c r="L671" s="1684"/>
      <c r="M671" s="1684"/>
      <c r="N671" s="1664"/>
      <c r="O671" s="1664"/>
      <c r="P671" s="1664"/>
      <c r="Q671" s="1664"/>
      <c r="R671" s="1689"/>
      <c r="S671" s="1683"/>
      <c r="T671" s="1684"/>
      <c r="U671" s="1684"/>
      <c r="V671" s="1928"/>
      <c r="W671" s="1928"/>
      <c r="X671" s="1683"/>
      <c r="Y671" s="1683"/>
      <c r="Z671" s="1684"/>
      <c r="AA671" s="1684"/>
      <c r="AB671" s="1683"/>
      <c r="AC671" s="1928"/>
      <c r="AD671" s="1928"/>
      <c r="AE671" s="1683"/>
      <c r="AF671" s="1683"/>
      <c r="AG671" s="1684"/>
      <c r="AH671" s="1684"/>
      <c r="AI671" s="1683"/>
      <c r="AJ671" s="1660"/>
      <c r="AK671" s="1660"/>
    </row>
    <row r="672" spans="1:41" ht="39.950000000000003" customHeight="1" x14ac:dyDescent="0.2">
      <c r="A672" s="5923"/>
      <c r="B672" s="5923"/>
      <c r="C672" s="1657"/>
      <c r="D672" s="1657"/>
      <c r="E672" s="1706"/>
      <c r="F672" s="1706"/>
      <c r="G672" s="1706"/>
      <c r="H672" s="1928"/>
      <c r="I672" s="1928"/>
      <c r="J672" s="1664"/>
      <c r="K672" s="1664"/>
      <c r="L672" s="1664"/>
      <c r="M672" s="1664"/>
      <c r="N672" s="1664"/>
      <c r="O672" s="1664"/>
      <c r="P672" s="1664"/>
      <c r="Q672" s="1664"/>
      <c r="R672" s="1664"/>
      <c r="S672" s="1664"/>
      <c r="T672" s="1664"/>
      <c r="U672" s="1664"/>
      <c r="V672" s="1928"/>
      <c r="W672" s="1928"/>
      <c r="X672" s="1664"/>
      <c r="Y672" s="1664"/>
      <c r="Z672" s="1664"/>
      <c r="AA672" s="1664"/>
      <c r="AB672" s="1664"/>
      <c r="AC672" s="1928"/>
      <c r="AD672" s="1928"/>
      <c r="AE672" s="1664"/>
      <c r="AF672" s="1664"/>
      <c r="AG672" s="1664"/>
      <c r="AH672" s="1664"/>
      <c r="AI672" s="1664"/>
      <c r="AJ672" s="1660"/>
      <c r="AK672" s="1660"/>
    </row>
    <row r="673" spans="1:39" ht="39.950000000000003" customHeight="1" x14ac:dyDescent="0.2">
      <c r="A673" s="5920"/>
      <c r="B673" s="5920"/>
      <c r="C673" s="1658"/>
      <c r="D673" s="1658"/>
      <c r="E673" s="1658"/>
      <c r="F673" s="1658"/>
      <c r="G673" s="1658"/>
      <c r="H673" s="1928"/>
      <c r="I673" s="1928"/>
      <c r="J673" s="1658"/>
      <c r="K673" s="1658"/>
      <c r="L673" s="1658"/>
      <c r="M673" s="1658"/>
      <c r="N673" s="1664"/>
      <c r="O673" s="1664"/>
      <c r="P673" s="1664"/>
      <c r="Q673" s="1664"/>
      <c r="R673" s="1694"/>
      <c r="S673" s="1694"/>
      <c r="T673" s="1694"/>
      <c r="U673" s="1694"/>
      <c r="V673" s="1928"/>
      <c r="W673" s="1928"/>
      <c r="X673" s="1694"/>
      <c r="Y673" s="1694"/>
      <c r="Z673" s="1694"/>
      <c r="AA673" s="1694"/>
      <c r="AB673" s="1694"/>
      <c r="AC673" s="1928"/>
      <c r="AD673" s="1928"/>
      <c r="AE673" s="1694"/>
      <c r="AF673" s="1694"/>
      <c r="AG673" s="1694"/>
      <c r="AH673" s="1694"/>
      <c r="AI673" s="1694"/>
      <c r="AJ673" s="1660"/>
      <c r="AK673" s="1660"/>
    </row>
    <row r="674" spans="1:39" ht="39.950000000000003" customHeight="1" x14ac:dyDescent="0.2">
      <c r="A674" s="5923"/>
      <c r="B674" s="5923"/>
      <c r="C674" s="1951"/>
      <c r="D674" s="1951"/>
      <c r="E674" s="1951"/>
      <c r="F674" s="1951"/>
      <c r="G674" s="1951"/>
      <c r="H674" s="1928"/>
      <c r="I674" s="1928"/>
      <c r="J674" s="1689"/>
      <c r="K674" s="1683"/>
      <c r="L674" s="1684"/>
      <c r="M674" s="1684"/>
      <c r="N674" s="1664"/>
      <c r="O674" s="1664"/>
      <c r="P674" s="1664"/>
      <c r="Q674" s="1664"/>
      <c r="R674" s="1689"/>
      <c r="S674" s="1683"/>
      <c r="T674" s="1684"/>
      <c r="U674" s="1684"/>
      <c r="V674" s="1928"/>
      <c r="W674" s="1928"/>
      <c r="X674" s="1683"/>
      <c r="Y674" s="1683"/>
      <c r="Z674" s="1684"/>
      <c r="AA674" s="1684"/>
      <c r="AB674" s="1683"/>
      <c r="AC674" s="1928"/>
      <c r="AD674" s="1928"/>
      <c r="AE674" s="1683"/>
      <c r="AF674" s="1683"/>
      <c r="AG674" s="1684"/>
      <c r="AH674" s="1684"/>
      <c r="AI674" s="1683"/>
      <c r="AJ674" s="1660"/>
      <c r="AK674" s="1660"/>
    </row>
    <row r="675" spans="1:39" ht="39.950000000000003" customHeight="1" x14ac:dyDescent="0.2">
      <c r="A675" s="5923"/>
      <c r="B675" s="5923"/>
      <c r="D675" s="1951"/>
      <c r="E675" s="1951"/>
      <c r="F675" s="1951"/>
      <c r="G675" s="1951"/>
      <c r="H675" s="1928"/>
      <c r="I675" s="1928"/>
      <c r="J675" s="1690"/>
      <c r="K675" s="1690"/>
      <c r="L675" s="1684"/>
      <c r="M675" s="1684"/>
      <c r="N675" s="1664"/>
      <c r="O675" s="1664"/>
      <c r="P675" s="1664"/>
      <c r="Q675" s="1664"/>
      <c r="R675" s="1689"/>
      <c r="S675" s="1683"/>
      <c r="T675" s="1684"/>
      <c r="U675" s="1684"/>
      <c r="V675" s="1928"/>
      <c r="W675" s="1928"/>
      <c r="X675" s="1683"/>
      <c r="Y675" s="1683"/>
      <c r="Z675" s="1684"/>
      <c r="AA675" s="1684"/>
      <c r="AB675" s="1683"/>
      <c r="AC675" s="1928"/>
      <c r="AD675" s="1928"/>
      <c r="AE675" s="1683"/>
      <c r="AF675" s="1665"/>
      <c r="AG675" s="1665"/>
      <c r="AH675" s="1684"/>
      <c r="AI675" s="1683"/>
      <c r="AJ675" s="1660"/>
      <c r="AK675" s="1660"/>
    </row>
    <row r="676" spans="1:39" ht="39.950000000000003" customHeight="1" x14ac:dyDescent="0.2">
      <c r="A676" s="5923"/>
      <c r="B676" s="5923"/>
      <c r="C676" s="1665"/>
      <c r="D676" s="1665"/>
      <c r="E676" s="1665"/>
      <c r="F676" s="1665"/>
      <c r="G676" s="1665"/>
      <c r="H676" s="1928"/>
      <c r="I676" s="1928"/>
      <c r="J676" s="1665"/>
      <c r="K676" s="1665"/>
      <c r="L676" s="1665"/>
      <c r="M676" s="1665"/>
      <c r="N676" s="1664"/>
      <c r="O676" s="1664"/>
      <c r="P676" s="1664"/>
      <c r="Q676" s="1664"/>
      <c r="R676" s="1665"/>
      <c r="S676" s="1665"/>
      <c r="T676" s="1665"/>
      <c r="U676" s="1665"/>
      <c r="V676" s="1928"/>
      <c r="W676" s="1928"/>
      <c r="X676" s="1665"/>
      <c r="Y676" s="1665"/>
      <c r="Z676" s="1665"/>
      <c r="AA676" s="1665"/>
      <c r="AB676" s="1665"/>
      <c r="AC676" s="1928"/>
      <c r="AD676" s="1928"/>
      <c r="AE676" s="1665"/>
      <c r="AF676" s="1683"/>
      <c r="AG676" s="1684"/>
      <c r="AH676" s="1684"/>
      <c r="AI676" s="1683"/>
      <c r="AJ676" s="1660"/>
      <c r="AK676" s="1660"/>
      <c r="AL676" s="3408"/>
      <c r="AM676" s="3408"/>
    </row>
    <row r="677" spans="1:39" ht="39.950000000000003" customHeight="1" x14ac:dyDescent="0.2">
      <c r="A677" s="5923"/>
      <c r="B677" s="5923"/>
      <c r="C677" s="1658"/>
      <c r="D677" s="1658"/>
      <c r="E677" s="1658"/>
      <c r="F677" s="1665"/>
      <c r="G677" s="1665"/>
      <c r="H677" s="1928"/>
      <c r="I677" s="1928"/>
      <c r="J677" s="1706"/>
      <c r="K677" s="1706"/>
      <c r="L677" s="1706"/>
      <c r="M677" s="1706"/>
      <c r="N677" s="1664"/>
      <c r="O677" s="1664"/>
      <c r="P677" s="1664"/>
      <c r="Q677" s="1664"/>
      <c r="R677" s="1706"/>
      <c r="S677" s="1706"/>
      <c r="T677" s="1706"/>
      <c r="U677" s="1706"/>
      <c r="V677" s="1928"/>
      <c r="W677" s="1928"/>
      <c r="X677" s="1706"/>
      <c r="Y677" s="1706"/>
      <c r="Z677" s="1706"/>
      <c r="AA677" s="1706"/>
      <c r="AB677" s="1706"/>
      <c r="AC677" s="1928"/>
      <c r="AD677" s="1928"/>
      <c r="AE677" s="1706"/>
      <c r="AF677" s="1706"/>
      <c r="AG677" s="1706"/>
      <c r="AH677" s="1706"/>
      <c r="AI677" s="1706"/>
      <c r="AJ677" s="1660"/>
      <c r="AK677" s="1660"/>
      <c r="AL677" s="5929"/>
      <c r="AM677" s="5929"/>
    </row>
    <row r="678" spans="1:39" ht="39.950000000000003" customHeight="1" x14ac:dyDescent="0.2">
      <c r="A678" s="5923"/>
      <c r="B678" s="5923"/>
      <c r="C678" s="1658"/>
      <c r="D678" s="1658"/>
      <c r="E678" s="1658"/>
      <c r="F678" s="1658"/>
      <c r="G678" s="1658"/>
      <c r="H678" s="1928"/>
      <c r="I678" s="1928"/>
      <c r="J678" s="1658"/>
      <c r="K678" s="1658"/>
      <c r="L678" s="1658"/>
      <c r="M678" s="1658"/>
      <c r="N678" s="1664"/>
      <c r="O678" s="1664"/>
      <c r="P678" s="1664"/>
      <c r="Q678" s="1664"/>
      <c r="R678" s="1658"/>
      <c r="S678" s="1658"/>
      <c r="T678" s="1658"/>
      <c r="U678" s="1658"/>
      <c r="V678" s="1928"/>
      <c r="W678" s="1928"/>
      <c r="X678" s="1690"/>
      <c r="Y678" s="1690"/>
      <c r="Z678" s="1658"/>
      <c r="AA678" s="1658"/>
      <c r="AB678" s="1658"/>
      <c r="AC678" s="1928"/>
      <c r="AD678" s="1928"/>
      <c r="AE678" s="1659"/>
      <c r="AF678" s="1659"/>
      <c r="AG678" s="1659"/>
      <c r="AH678" s="1659"/>
      <c r="AI678" s="1659"/>
      <c r="AJ678" s="1660"/>
      <c r="AK678" s="1660"/>
      <c r="AL678" s="5928"/>
      <c r="AM678" s="5928"/>
    </row>
    <row r="679" spans="1:39" ht="39.950000000000003" customHeight="1" x14ac:dyDescent="0.2">
      <c r="D679" s="1659"/>
      <c r="E679" s="1659"/>
      <c r="F679" s="1659"/>
      <c r="H679" s="1928"/>
      <c r="I679" s="1928"/>
      <c r="K679" s="1659"/>
      <c r="L679" s="1659"/>
      <c r="M679" s="1659"/>
      <c r="N679" s="1664"/>
      <c r="O679" s="1664"/>
      <c r="P679" s="1664"/>
      <c r="Q679" s="1664"/>
      <c r="R679" s="1659"/>
      <c r="S679" s="1659"/>
      <c r="U679" s="1659"/>
      <c r="V679" s="1928"/>
      <c r="W679" s="1928"/>
      <c r="X679" s="1659"/>
      <c r="Y679" s="1659"/>
      <c r="AC679" s="1928"/>
      <c r="AD679" s="1928"/>
      <c r="AE679" s="1657"/>
      <c r="AF679" s="1657"/>
      <c r="AG679" s="1657"/>
      <c r="AI679" s="1697"/>
      <c r="AJ679" s="1660"/>
      <c r="AK679" s="1660"/>
    </row>
    <row r="680" spans="1:39" ht="39.950000000000003" customHeight="1" x14ac:dyDescent="0.2">
      <c r="C680" s="1927"/>
      <c r="D680" s="1658"/>
      <c r="E680" s="1658"/>
      <c r="F680" s="1658"/>
      <c r="G680" s="1666"/>
      <c r="H680" s="1928"/>
      <c r="I680" s="1928"/>
      <c r="J680" s="1666"/>
      <c r="K680" s="1666"/>
      <c r="N680" s="1664"/>
      <c r="O680" s="1664"/>
      <c r="P680" s="1664"/>
      <c r="Q680" s="1664"/>
      <c r="S680" s="1657"/>
      <c r="T680" s="1657"/>
      <c r="U680" s="1657"/>
      <c r="V680" s="1928"/>
      <c r="W680" s="1928"/>
      <c r="X680" s="1715"/>
      <c r="Y680" s="1715"/>
      <c r="AA680" s="1715"/>
      <c r="AC680" s="1928"/>
      <c r="AD680" s="1928"/>
      <c r="AE680" s="1697"/>
      <c r="AF680" s="1697"/>
      <c r="AG680" s="1697"/>
      <c r="AH680" s="1697"/>
      <c r="AI680" s="1697"/>
      <c r="AJ680" s="1660"/>
      <c r="AK680" s="1660"/>
    </row>
    <row r="681" spans="1:39" ht="39.950000000000003" customHeight="1" x14ac:dyDescent="0.2">
      <c r="D681" s="1927"/>
      <c r="E681" s="1657"/>
      <c r="F681" s="1659"/>
      <c r="G681" s="1658"/>
      <c r="H681" s="1928"/>
      <c r="I681" s="1928"/>
      <c r="J681" s="1658"/>
      <c r="K681" s="1659"/>
      <c r="L681" s="1666"/>
      <c r="M681" s="1658"/>
      <c r="N681" s="1664"/>
      <c r="O681" s="1664"/>
      <c r="P681" s="1664"/>
      <c r="Q681" s="1664"/>
      <c r="T681" s="1659"/>
      <c r="U681" s="1715"/>
      <c r="V681" s="1928"/>
      <c r="W681" s="1928"/>
      <c r="Y681" s="1657"/>
      <c r="Z681" s="1657"/>
      <c r="AA681" s="1659"/>
      <c r="AB681" s="1659"/>
      <c r="AC681" s="1928"/>
      <c r="AD681" s="1928"/>
      <c r="AE681" s="1659"/>
      <c r="AF681" s="1659"/>
      <c r="AJ681" s="1660"/>
      <c r="AK681" s="1660"/>
    </row>
    <row r="682" spans="1:39" ht="39.950000000000003" customHeight="1" x14ac:dyDescent="0.2">
      <c r="C682" s="1658"/>
      <c r="D682" s="1658"/>
      <c r="E682" s="1657"/>
      <c r="F682" s="1657"/>
      <c r="G682" s="1657"/>
      <c r="H682" s="1928"/>
      <c r="I682" s="1928"/>
      <c r="J682" s="1657"/>
      <c r="K682" s="1658"/>
      <c r="L682" s="1658"/>
      <c r="M682" s="1658"/>
      <c r="N682" s="1664"/>
      <c r="O682" s="1664"/>
      <c r="P682" s="1664"/>
      <c r="Q682" s="1664"/>
      <c r="R682" s="1657"/>
      <c r="S682" s="1658"/>
      <c r="T682" s="1658"/>
      <c r="U682" s="1658"/>
      <c r="V682" s="1928"/>
      <c r="W682" s="1928"/>
      <c r="X682" s="1697"/>
      <c r="AC682" s="1928"/>
      <c r="AD682" s="1928"/>
      <c r="AJ682" s="1660"/>
      <c r="AK682" s="1660"/>
    </row>
    <row r="683" spans="1:39" ht="39.950000000000003" customHeight="1" x14ac:dyDescent="0.2">
      <c r="C683" s="1715"/>
      <c r="K683" s="1666"/>
      <c r="L683" s="16"/>
      <c r="M683" s="16"/>
    </row>
    <row r="684" spans="1:39" ht="39.950000000000003" customHeight="1" x14ac:dyDescent="0.2">
      <c r="A684" s="16"/>
      <c r="B684" s="1715"/>
      <c r="D684" s="1659"/>
      <c r="E684" s="1659"/>
      <c r="F684" s="1657"/>
      <c r="G684" s="1657"/>
      <c r="H684" s="1659"/>
      <c r="I684" s="1659"/>
      <c r="J684" s="1659"/>
      <c r="K684" s="1927"/>
      <c r="L684" s="1927"/>
      <c r="P684" s="1658"/>
      <c r="Q684" s="1658"/>
      <c r="R684" s="1658"/>
    </row>
    <row r="685" spans="1:39" ht="39.950000000000003" customHeight="1" x14ac:dyDescent="0.2"/>
    <row r="686" spans="1:39" ht="39.950000000000003" customHeight="1" x14ac:dyDescent="0.2">
      <c r="A686" s="5876"/>
      <c r="B686" s="5876"/>
      <c r="C686" s="1661"/>
      <c r="D686" s="1661"/>
      <c r="E686" s="1661"/>
      <c r="F686" s="1661"/>
      <c r="G686" s="1661"/>
      <c r="H686" s="1661"/>
      <c r="I686" s="1661"/>
      <c r="J686" s="1661"/>
      <c r="K686" s="1661"/>
      <c r="L686" s="1661"/>
      <c r="M686" s="1661"/>
      <c r="N686" s="1661"/>
      <c r="O686" s="1661"/>
      <c r="P686" s="1661"/>
      <c r="Q686" s="1661"/>
      <c r="R686" s="1661"/>
      <c r="S686" s="1661"/>
      <c r="T686" s="1661"/>
      <c r="U686" s="1661"/>
      <c r="V686" s="1661"/>
      <c r="W686" s="1661"/>
      <c r="X686" s="1661"/>
      <c r="Y686" s="1661"/>
      <c r="Z686" s="1661"/>
      <c r="AA686" s="1661"/>
      <c r="AB686" s="1661"/>
      <c r="AC686" s="1661"/>
      <c r="AD686" s="1661"/>
      <c r="AE686" s="1661"/>
      <c r="AF686" s="1661"/>
      <c r="AG686" s="1661"/>
      <c r="AH686" s="1661"/>
      <c r="AI686" s="1661"/>
      <c r="AJ686" s="1661"/>
      <c r="AK686" s="1661"/>
    </row>
    <row r="687" spans="1:39" ht="39.950000000000003" customHeight="1" x14ac:dyDescent="0.2">
      <c r="A687" s="5929"/>
      <c r="B687" s="5929"/>
      <c r="C687" s="1708"/>
      <c r="D687" s="1708"/>
      <c r="E687" s="1708"/>
      <c r="F687" s="1708"/>
      <c r="G687" s="1708"/>
      <c r="H687" s="1708"/>
      <c r="I687" s="1708"/>
      <c r="J687" s="1708"/>
      <c r="K687" s="1708"/>
      <c r="L687" s="1708"/>
      <c r="M687" s="1708"/>
      <c r="N687" s="1708"/>
      <c r="O687" s="1708"/>
      <c r="P687" s="1708"/>
      <c r="Q687" s="1708"/>
      <c r="R687" s="1708"/>
      <c r="S687" s="1708"/>
      <c r="T687" s="1708"/>
      <c r="U687" s="1708"/>
      <c r="V687" s="1708"/>
      <c r="W687" s="1708"/>
      <c r="X687" s="1708"/>
      <c r="Y687" s="1708"/>
      <c r="Z687" s="1708"/>
      <c r="AA687" s="1708"/>
      <c r="AB687" s="1708"/>
      <c r="AC687" s="1708"/>
      <c r="AD687" s="1708"/>
      <c r="AE687" s="1708"/>
      <c r="AF687" s="1708"/>
      <c r="AG687" s="1708"/>
      <c r="AH687" s="1708"/>
      <c r="AI687" s="1708"/>
      <c r="AJ687" s="1708"/>
      <c r="AK687" s="1708"/>
    </row>
    <row r="688" spans="1:39" ht="39.950000000000003" customHeight="1" x14ac:dyDescent="0.2">
      <c r="A688" s="5926"/>
      <c r="B688" s="5926"/>
      <c r="C688" s="1705"/>
      <c r="D688" s="1666"/>
      <c r="E688" s="1666"/>
      <c r="F688" s="1690"/>
      <c r="G688" s="1690"/>
      <c r="H688" s="1928"/>
      <c r="I688" s="1928"/>
      <c r="J688" s="1704"/>
      <c r="K688" s="1665"/>
      <c r="L688" s="1665"/>
      <c r="M688" s="1665"/>
      <c r="N688" s="1665"/>
      <c r="O688" s="1928"/>
      <c r="P688" s="1928"/>
      <c r="Q688" s="1657"/>
      <c r="R688" s="1657"/>
      <c r="S688" s="1716"/>
      <c r="T688" s="1697"/>
      <c r="U688" s="1697"/>
      <c r="V688" s="1697"/>
      <c r="W688" s="1697"/>
      <c r="X688" s="1684"/>
      <c r="Y688" s="1684"/>
      <c r="Z688" s="1665"/>
      <c r="AA688" s="1665"/>
      <c r="AB688" s="1703"/>
      <c r="AC688" s="1706"/>
      <c r="AD688" s="1706"/>
      <c r="AE688" s="1706"/>
      <c r="AF688" s="1684"/>
      <c r="AG688" s="1659"/>
      <c r="AH688" s="1659"/>
      <c r="AI688" s="1659"/>
      <c r="AJ688" s="1660"/>
      <c r="AK688" s="1660"/>
    </row>
    <row r="689" spans="1:39" ht="39.950000000000003" customHeight="1" x14ac:dyDescent="0.2">
      <c r="A689" s="5926"/>
      <c r="B689" s="5926"/>
      <c r="C689" s="1706"/>
      <c r="D689" s="1706"/>
      <c r="E689" s="1706"/>
      <c r="F689" s="1706"/>
      <c r="G689" s="1706"/>
      <c r="H689" s="1928"/>
      <c r="I689" s="1928"/>
      <c r="J689" s="1706"/>
      <c r="K689" s="1706"/>
      <c r="L689" s="1706"/>
      <c r="M689" s="1706"/>
      <c r="N689" s="1706"/>
      <c r="O689" s="1928"/>
      <c r="P689" s="1928"/>
      <c r="Q689" s="1706"/>
      <c r="R689" s="1706"/>
      <c r="S689" s="1706"/>
      <c r="T689" s="1697"/>
      <c r="U689" s="1697"/>
      <c r="V689" s="1697"/>
      <c r="W689" s="1697"/>
      <c r="X689" s="1706"/>
      <c r="Y689" s="1706"/>
      <c r="Z689" s="1706"/>
      <c r="AA689" s="1706"/>
      <c r="AB689" s="1706"/>
      <c r="AC689" s="1706"/>
      <c r="AD689" s="1706"/>
      <c r="AE689" s="1706"/>
      <c r="AF689" s="1706"/>
      <c r="AG689" s="1706"/>
      <c r="AH689" s="1706"/>
      <c r="AI689" s="1706"/>
      <c r="AJ689" s="1660"/>
      <c r="AK689" s="1660"/>
    </row>
    <row r="690" spans="1:39" ht="39.950000000000003" customHeight="1" x14ac:dyDescent="0.2">
      <c r="A690" s="5923"/>
      <c r="B690" s="5923"/>
      <c r="C690" s="1702"/>
      <c r="D690" s="1702"/>
      <c r="E690" s="1657"/>
      <c r="F690" s="1657"/>
      <c r="G690" s="1657"/>
      <c r="H690" s="1928"/>
      <c r="I690" s="1928"/>
      <c r="J690" s="1684"/>
      <c r="K690" s="1684"/>
      <c r="L690" s="1951"/>
      <c r="M690" s="1951"/>
      <c r="N690" s="1951"/>
      <c r="O690" s="1928"/>
      <c r="P690" s="1928"/>
      <c r="Q690" s="1951"/>
      <c r="R690" s="1951"/>
      <c r="S690" s="1951"/>
      <c r="T690" s="1697"/>
      <c r="U690" s="1697"/>
      <c r="V690" s="1697"/>
      <c r="W690" s="1697"/>
      <c r="X690" s="1683"/>
      <c r="Y690" s="1683"/>
      <c r="Z690" s="1684"/>
      <c r="AA690" s="1684"/>
      <c r="AB690" s="1683"/>
      <c r="AC690" s="1706"/>
      <c r="AD690" s="1706"/>
      <c r="AE690" s="1706"/>
      <c r="AF690" s="1716"/>
      <c r="AG690" s="1716"/>
      <c r="AH690" s="1684"/>
      <c r="AI690" s="1683"/>
      <c r="AJ690" s="1660"/>
      <c r="AK690" s="1660"/>
    </row>
    <row r="691" spans="1:39" ht="39.950000000000003" customHeight="1" x14ac:dyDescent="0.2">
      <c r="A691" s="5926"/>
      <c r="B691" s="5926"/>
      <c r="C691" s="1690"/>
      <c r="D691" s="1690"/>
      <c r="E691" s="1690"/>
      <c r="F691" s="1657"/>
      <c r="G691" s="1657"/>
      <c r="H691" s="1928"/>
      <c r="I691" s="1928"/>
      <c r="J691" s="1657"/>
      <c r="K691" s="1657"/>
      <c r="L691" s="1657"/>
      <c r="M691" s="1657"/>
      <c r="N691" s="1657"/>
      <c r="O691" s="1928"/>
      <c r="P691" s="1928"/>
      <c r="Q691" s="1657"/>
      <c r="R691" s="1657"/>
      <c r="S691" s="1657"/>
      <c r="T691" s="1697"/>
      <c r="U691" s="1697"/>
      <c r="V691" s="1697"/>
      <c r="W691" s="1697"/>
      <c r="X691" s="1658"/>
      <c r="Y691" s="1658"/>
      <c r="Z691" s="1658"/>
      <c r="AA691" s="1705"/>
      <c r="AB691" s="1705"/>
      <c r="AC691" s="1706"/>
      <c r="AD691" s="1706"/>
      <c r="AE691" s="1706"/>
      <c r="AF691" s="1705"/>
      <c r="AG691" s="1705"/>
      <c r="AH691" s="1705"/>
      <c r="AI691" s="1705"/>
      <c r="AJ691" s="1660"/>
      <c r="AK691" s="1660"/>
    </row>
    <row r="692" spans="1:39" ht="39.950000000000003" customHeight="1" x14ac:dyDescent="0.2">
      <c r="A692" s="5926"/>
      <c r="B692" s="5926"/>
      <c r="C692" s="1665"/>
      <c r="D692" s="1665"/>
      <c r="E692" s="1665"/>
      <c r="F692" s="1665"/>
      <c r="G692" s="1683"/>
      <c r="H692" s="1928"/>
      <c r="I692" s="1928"/>
      <c r="J692" s="1689"/>
      <c r="K692" s="1683"/>
      <c r="L692" s="1684"/>
      <c r="M692" s="1666"/>
      <c r="N692" s="1666"/>
      <c r="O692" s="1928"/>
      <c r="P692" s="1928"/>
      <c r="Q692" s="1683"/>
      <c r="R692" s="1683"/>
      <c r="S692" s="1684"/>
      <c r="T692" s="1697"/>
      <c r="U692" s="1697"/>
      <c r="V692" s="1697"/>
      <c r="W692" s="1697"/>
      <c r="X692" s="1683"/>
      <c r="Y692" s="1683"/>
      <c r="Z692" s="1684"/>
      <c r="AA692" s="1684"/>
      <c r="AB692" s="1663"/>
      <c r="AC692" s="1706"/>
      <c r="AD692" s="1706"/>
      <c r="AE692" s="1706"/>
      <c r="AF692" s="1658"/>
      <c r="AG692" s="1658"/>
      <c r="AH692" s="1658"/>
      <c r="AI692" s="1658"/>
      <c r="AJ692" s="1660"/>
      <c r="AK692" s="1660"/>
    </row>
    <row r="693" spans="1:39" ht="39.950000000000003" customHeight="1" x14ac:dyDescent="0.2">
      <c r="A693" s="5922"/>
      <c r="B693" s="5922"/>
      <c r="C693" s="1683"/>
      <c r="D693" s="1683"/>
      <c r="E693" s="1684"/>
      <c r="F693" s="1684"/>
      <c r="G693" s="1683"/>
      <c r="H693" s="1928"/>
      <c r="I693" s="1928"/>
      <c r="J693" s="1683"/>
      <c r="K693" s="1683"/>
      <c r="L693" s="1684"/>
      <c r="M693" s="1684"/>
      <c r="N693" s="1683"/>
      <c r="O693" s="1928"/>
      <c r="P693" s="1928"/>
      <c r="Q693" s="1683"/>
      <c r="R693" s="1683"/>
      <c r="S693" s="1684"/>
      <c r="T693" s="1697"/>
      <c r="U693" s="1697"/>
      <c r="V693" s="1697"/>
      <c r="W693" s="1697"/>
      <c r="X693" s="1683"/>
      <c r="Y693" s="1683"/>
      <c r="Z693" s="1684"/>
      <c r="AA693" s="1684"/>
      <c r="AB693" s="1683"/>
      <c r="AC693" s="1706"/>
      <c r="AD693" s="1706"/>
      <c r="AE693" s="1706"/>
      <c r="AF693" s="1683"/>
      <c r="AG693" s="1684"/>
      <c r="AH693" s="1684"/>
      <c r="AI693" s="1683"/>
      <c r="AJ693" s="1660"/>
      <c r="AK693" s="1660"/>
    </row>
    <row r="694" spans="1:39" ht="39.950000000000003" customHeight="1" x14ac:dyDescent="0.2">
      <c r="A694" s="5920"/>
      <c r="B694" s="5920"/>
      <c r="C694" s="1683"/>
      <c r="D694" s="1683"/>
      <c r="E694" s="1684"/>
      <c r="F694" s="1684"/>
      <c r="G694" s="1683"/>
      <c r="H694" s="1928"/>
      <c r="I694" s="1928"/>
      <c r="J694" s="1683"/>
      <c r="K694" s="1683"/>
      <c r="L694" s="1684"/>
      <c r="M694" s="1684"/>
      <c r="N694" s="1683"/>
      <c r="O694" s="1928"/>
      <c r="P694" s="1928"/>
      <c r="Q694" s="1683"/>
      <c r="R694" s="1666"/>
      <c r="S694" s="1666"/>
      <c r="T694" s="1697"/>
      <c r="U694" s="1697"/>
      <c r="V694" s="1697"/>
      <c r="W694" s="1697"/>
      <c r="X694" s="1657"/>
      <c r="Y694" s="1657"/>
      <c r="Z694" s="1657"/>
      <c r="AA694" s="1657"/>
      <c r="AB694" s="1657"/>
      <c r="AC694" s="1706"/>
      <c r="AD694" s="1706"/>
      <c r="AE694" s="1706"/>
      <c r="AF694" s="1716"/>
      <c r="AG694" s="1716"/>
      <c r="AH694" s="1716"/>
      <c r="AI694" s="1683"/>
      <c r="AJ694" s="1660"/>
      <c r="AK694" s="1660"/>
    </row>
    <row r="695" spans="1:39" ht="39.950000000000003" customHeight="1" x14ac:dyDescent="0.2">
      <c r="A695" s="5927"/>
      <c r="B695" s="5924"/>
      <c r="C695" s="1664"/>
      <c r="D695" s="1664"/>
      <c r="E695" s="1664"/>
      <c r="F695" s="1664"/>
      <c r="G695" s="1664"/>
      <c r="H695" s="1928"/>
      <c r="I695" s="1928"/>
      <c r="J695" s="1664"/>
      <c r="K695" s="1664"/>
      <c r="L695" s="1664"/>
      <c r="M695" s="1664"/>
      <c r="N695" s="1664"/>
      <c r="O695" s="1928"/>
      <c r="P695" s="1928"/>
      <c r="Q695" s="1664"/>
      <c r="R695" s="1664"/>
      <c r="S695" s="1664"/>
      <c r="T695" s="1697"/>
      <c r="U695" s="1697"/>
      <c r="V695" s="1697"/>
      <c r="W695" s="1697"/>
      <c r="X695" s="1664"/>
      <c r="Y695" s="1664"/>
      <c r="Z695" s="1664"/>
      <c r="AA695" s="1664"/>
      <c r="AB695" s="1664"/>
      <c r="AC695" s="1706"/>
      <c r="AD695" s="1706"/>
      <c r="AE695" s="1706"/>
      <c r="AF695" s="1664"/>
      <c r="AG695" s="1664"/>
      <c r="AH695" s="1664"/>
      <c r="AI695" s="1664"/>
      <c r="AJ695" s="1660"/>
      <c r="AK695" s="1660"/>
    </row>
    <row r="696" spans="1:39" ht="39.950000000000003" customHeight="1" x14ac:dyDescent="0.2">
      <c r="A696" s="5923"/>
      <c r="B696" s="5923"/>
      <c r="C696" s="1927"/>
      <c r="D696" s="1927"/>
      <c r="E696" s="1927"/>
      <c r="F696" s="1927"/>
      <c r="G696" s="1690"/>
      <c r="H696" s="1928"/>
      <c r="I696" s="1928"/>
      <c r="J696" s="1690"/>
      <c r="K696" s="1952"/>
      <c r="L696" s="1952"/>
      <c r="M696" s="1952"/>
      <c r="N696" s="1952"/>
      <c r="O696" s="1928"/>
      <c r="P696" s="1928"/>
      <c r="Q696" s="1951"/>
      <c r="R696" s="1951"/>
      <c r="S696" s="1951"/>
      <c r="T696" s="1697"/>
      <c r="U696" s="1697"/>
      <c r="V696" s="1697"/>
      <c r="W696" s="1697"/>
      <c r="X696" s="1927"/>
      <c r="Y696" s="1927"/>
      <c r="Z696" s="1927"/>
      <c r="AA696" s="1927"/>
      <c r="AB696" s="1927"/>
      <c r="AC696" s="1706"/>
      <c r="AD696" s="1706"/>
      <c r="AE696" s="1706"/>
      <c r="AF696" s="1927"/>
      <c r="AG696" s="1927"/>
      <c r="AH696" s="1927"/>
      <c r="AI696" s="1927"/>
      <c r="AJ696" s="1660"/>
      <c r="AK696" s="1660"/>
    </row>
    <row r="697" spans="1:39" ht="39.950000000000003" customHeight="1" x14ac:dyDescent="0.2">
      <c r="A697" s="5920"/>
      <c r="B697" s="5920"/>
      <c r="C697" s="1683"/>
      <c r="D697" s="1683"/>
      <c r="E697" s="1684"/>
      <c r="F697" s="1684"/>
      <c r="G697" s="1683"/>
      <c r="H697" s="1928"/>
      <c r="I697" s="1928"/>
      <c r="J697" s="1683"/>
      <c r="K697" s="1683"/>
      <c r="L697" s="1684"/>
      <c r="M697" s="1684"/>
      <c r="N697" s="1683"/>
      <c r="O697" s="1928"/>
      <c r="P697" s="1928"/>
      <c r="Q697" s="1683"/>
      <c r="R697" s="1683"/>
      <c r="S697" s="1684"/>
      <c r="T697" s="1697"/>
      <c r="U697" s="1697"/>
      <c r="V697" s="1697"/>
      <c r="W697" s="1697"/>
      <c r="X697" s="1683"/>
      <c r="Y697" s="1683"/>
      <c r="Z697" s="1684"/>
      <c r="AA697" s="1684"/>
      <c r="AB697" s="1683"/>
      <c r="AC697" s="1706"/>
      <c r="AD697" s="1706"/>
      <c r="AE697" s="1706"/>
      <c r="AF697" s="1683"/>
      <c r="AG697" s="1684"/>
      <c r="AH697" s="1684"/>
      <c r="AI697" s="1683"/>
      <c r="AJ697" s="1660"/>
      <c r="AK697" s="1660"/>
    </row>
    <row r="698" spans="1:39" ht="39.950000000000003" customHeight="1" x14ac:dyDescent="0.2">
      <c r="A698" s="5923"/>
      <c r="B698" s="5923"/>
      <c r="C698" s="1664"/>
      <c r="D698" s="1664"/>
      <c r="E698" s="1664"/>
      <c r="F698" s="1664"/>
      <c r="G698" s="1664"/>
      <c r="H698" s="1928"/>
      <c r="I698" s="1928"/>
      <c r="J698" s="1664"/>
      <c r="K698" s="1664"/>
      <c r="L698" s="1664"/>
      <c r="M698" s="1664"/>
      <c r="N698" s="1664"/>
      <c r="O698" s="1928"/>
      <c r="P698" s="1928"/>
      <c r="Q698" s="1683"/>
      <c r="R698" s="1683"/>
      <c r="S698" s="1684"/>
      <c r="T698" s="1697"/>
      <c r="U698" s="1697"/>
      <c r="V698" s="1697"/>
      <c r="W698" s="1697"/>
      <c r="X698" s="1683"/>
      <c r="Y698" s="1683"/>
      <c r="Z698" s="1684"/>
      <c r="AA698" s="1684"/>
      <c r="AB698" s="1683"/>
      <c r="AC698" s="1706"/>
      <c r="AD698" s="1706"/>
      <c r="AE698" s="1706"/>
      <c r="AF698" s="1683"/>
      <c r="AG698" s="1684"/>
      <c r="AH698" s="1684"/>
      <c r="AI698" s="1683"/>
      <c r="AJ698" s="1660"/>
      <c r="AK698" s="1660"/>
    </row>
    <row r="699" spans="1:39" ht="39.950000000000003" customHeight="1" x14ac:dyDescent="0.2">
      <c r="A699" s="5920"/>
      <c r="B699" s="5920"/>
      <c r="C699" s="1694"/>
      <c r="D699" s="1694"/>
      <c r="E699" s="1694"/>
      <c r="F699" s="1694"/>
      <c r="G699" s="1694"/>
      <c r="H699" s="1928"/>
      <c r="I699" s="1928"/>
      <c r="J699" s="1694"/>
      <c r="K699" s="1694"/>
      <c r="L699" s="1694"/>
      <c r="M699" s="1694"/>
      <c r="N699" s="1694"/>
      <c r="O699" s="1928"/>
      <c r="P699" s="1928"/>
      <c r="Q699" s="1658"/>
      <c r="R699" s="1658"/>
      <c r="S699" s="1658"/>
      <c r="T699" s="1697"/>
      <c r="U699" s="1697"/>
      <c r="V699" s="1697"/>
      <c r="W699" s="1697"/>
      <c r="X699" s="1694"/>
      <c r="Y699" s="1694"/>
      <c r="Z699" s="1694"/>
      <c r="AA699" s="1694"/>
      <c r="AB699" s="1694"/>
      <c r="AC699" s="1706"/>
      <c r="AD699" s="1706"/>
      <c r="AE699" s="1706"/>
      <c r="AF699" s="1694"/>
      <c r="AG699" s="1694"/>
      <c r="AH699" s="1694"/>
      <c r="AI699" s="1694"/>
      <c r="AJ699" s="1660"/>
      <c r="AK699" s="1660"/>
    </row>
    <row r="700" spans="1:39" ht="39.950000000000003" customHeight="1" x14ac:dyDescent="0.2">
      <c r="A700" s="5923"/>
      <c r="B700" s="5923"/>
      <c r="C700" s="1683"/>
      <c r="D700" s="1683"/>
      <c r="E700" s="1684"/>
      <c r="F700" s="1684"/>
      <c r="G700" s="1683"/>
      <c r="H700" s="1928"/>
      <c r="I700" s="1928"/>
      <c r="J700" s="1683"/>
      <c r="K700" s="1683"/>
      <c r="L700" s="1684"/>
      <c r="M700" s="1684"/>
      <c r="N700" s="1683"/>
      <c r="O700" s="1928"/>
      <c r="P700" s="1928"/>
      <c r="Q700" s="1683"/>
      <c r="R700" s="1683"/>
      <c r="S700" s="1684"/>
      <c r="T700" s="1697"/>
      <c r="U700" s="1697"/>
      <c r="V700" s="1697"/>
      <c r="W700" s="1697"/>
      <c r="X700" s="1683"/>
      <c r="Y700" s="1683"/>
      <c r="Z700" s="1684"/>
      <c r="AA700" s="1684"/>
      <c r="AB700" s="1683"/>
      <c r="AC700" s="1706"/>
      <c r="AD700" s="1706"/>
      <c r="AE700" s="1706"/>
      <c r="AF700" s="1683"/>
      <c r="AG700" s="1684"/>
      <c r="AH700" s="1684"/>
      <c r="AI700" s="1683"/>
      <c r="AJ700" s="1660"/>
      <c r="AK700" s="1660"/>
    </row>
    <row r="701" spans="1:39" ht="39.950000000000003" customHeight="1" x14ac:dyDescent="0.2">
      <c r="A701" s="5923"/>
      <c r="B701" s="5923"/>
      <c r="C701" s="1683"/>
      <c r="D701" s="1683"/>
      <c r="E701" s="1684"/>
      <c r="F701" s="1684"/>
      <c r="G701" s="1683"/>
      <c r="H701" s="1928"/>
      <c r="I701" s="1928"/>
      <c r="J701" s="1683"/>
      <c r="K701" s="1683"/>
      <c r="L701" s="1684"/>
      <c r="M701" s="1684"/>
      <c r="N701" s="1683"/>
      <c r="O701" s="1928"/>
      <c r="P701" s="1928"/>
      <c r="Q701" s="1683"/>
      <c r="R701" s="1683"/>
      <c r="S701" s="1684"/>
      <c r="T701" s="1697"/>
      <c r="U701" s="1697"/>
      <c r="V701" s="1697"/>
      <c r="W701" s="1697"/>
      <c r="X701" s="1683"/>
      <c r="Y701" s="1683"/>
      <c r="Z701" s="1684"/>
      <c r="AA701" s="1684"/>
      <c r="AB701" s="1683"/>
      <c r="AC701" s="1706"/>
      <c r="AD701" s="1706"/>
      <c r="AE701" s="1706"/>
      <c r="AF701" s="1683"/>
      <c r="AG701" s="1684"/>
      <c r="AH701" s="1684"/>
      <c r="AI701" s="1683"/>
      <c r="AJ701" s="1660"/>
      <c r="AK701" s="1660"/>
    </row>
    <row r="702" spans="1:39" ht="39.950000000000003" customHeight="1" x14ac:dyDescent="0.2">
      <c r="A702" s="5923"/>
      <c r="B702" s="5923"/>
      <c r="C702" s="1683"/>
      <c r="D702" s="1683"/>
      <c r="E702" s="1684"/>
      <c r="F702" s="1684"/>
      <c r="G702" s="1683"/>
      <c r="H702" s="1928"/>
      <c r="I702" s="1928"/>
      <c r="J702" s="1683"/>
      <c r="K702" s="1683"/>
      <c r="L702" s="1684"/>
      <c r="M702" s="1684"/>
      <c r="N702" s="1683"/>
      <c r="O702" s="1928"/>
      <c r="P702" s="1928"/>
      <c r="Q702" s="1683"/>
      <c r="R702" s="1683"/>
      <c r="S702" s="1684"/>
      <c r="T702" s="1697"/>
      <c r="U702" s="1697"/>
      <c r="V702" s="1697"/>
      <c r="W702" s="1697"/>
      <c r="X702" s="1683"/>
      <c r="Y702" s="1683"/>
      <c r="Z702" s="1684"/>
      <c r="AA702" s="1684"/>
      <c r="AB702" s="1683"/>
      <c r="AC702" s="1706"/>
      <c r="AD702" s="1706"/>
      <c r="AE702" s="1706"/>
      <c r="AF702" s="1683"/>
      <c r="AG702" s="1684"/>
      <c r="AH702" s="1684"/>
      <c r="AI702" s="1683"/>
      <c r="AJ702" s="1660"/>
      <c r="AK702" s="1660"/>
      <c r="AL702" s="3408"/>
      <c r="AM702" s="3408"/>
    </row>
    <row r="703" spans="1:39" ht="39.950000000000003" customHeight="1" x14ac:dyDescent="0.2">
      <c r="A703" s="5923"/>
      <c r="B703" s="5923"/>
      <c r="C703" s="1706"/>
      <c r="D703" s="1706"/>
      <c r="E703" s="1706"/>
      <c r="F703" s="1706"/>
      <c r="G703" s="1706"/>
      <c r="H703" s="1928"/>
      <c r="I703" s="1928"/>
      <c r="J703" s="1706"/>
      <c r="K703" s="1706"/>
      <c r="L703" s="1706"/>
      <c r="M703" s="1706"/>
      <c r="N703" s="1706"/>
      <c r="O703" s="1928"/>
      <c r="P703" s="1928"/>
      <c r="Q703" s="1706"/>
      <c r="R703" s="1706"/>
      <c r="S703" s="1706"/>
      <c r="T703" s="1697"/>
      <c r="U703" s="1697"/>
      <c r="V703" s="1697"/>
      <c r="W703" s="1697"/>
      <c r="X703" s="1706"/>
      <c r="Y703" s="1706"/>
      <c r="Z703" s="1706"/>
      <c r="AA703" s="1706"/>
      <c r="AB703" s="1706"/>
      <c r="AC703" s="1706"/>
      <c r="AD703" s="1706"/>
      <c r="AE703" s="1706"/>
      <c r="AF703" s="1706"/>
      <c r="AG703" s="1706"/>
      <c r="AH703" s="1706"/>
      <c r="AI703" s="1706"/>
      <c r="AJ703" s="1660"/>
      <c r="AK703" s="1660"/>
      <c r="AL703" s="5929"/>
      <c r="AM703" s="5929"/>
    </row>
    <row r="704" spans="1:39" ht="39.950000000000003" customHeight="1" x14ac:dyDescent="0.2">
      <c r="A704" s="5923"/>
      <c r="B704" s="5923"/>
      <c r="C704" s="1659"/>
      <c r="D704" s="1659"/>
      <c r="E704" s="1659"/>
      <c r="F704" s="1659"/>
      <c r="G704" s="1659"/>
      <c r="H704" s="1928"/>
      <c r="I704" s="1928"/>
      <c r="J704" s="1659"/>
      <c r="K704" s="1659"/>
      <c r="L704" s="1659"/>
      <c r="M704" s="1659"/>
      <c r="N704" s="1659"/>
      <c r="O704" s="1928"/>
      <c r="P704" s="1928"/>
      <c r="Q704" s="1716"/>
      <c r="R704" s="1716"/>
      <c r="S704" s="1716"/>
      <c r="T704" s="1697"/>
      <c r="U704" s="1697"/>
      <c r="V704" s="1697"/>
      <c r="W704" s="1697"/>
      <c r="X704" s="1659"/>
      <c r="Y704" s="1659"/>
      <c r="Z704" s="1659"/>
      <c r="AA704" s="1659"/>
      <c r="AB704" s="1659"/>
      <c r="AC704" s="1706"/>
      <c r="AD704" s="1706"/>
      <c r="AE704" s="1706"/>
      <c r="AF704" s="1658"/>
      <c r="AG704" s="1658"/>
      <c r="AH704" s="1658"/>
      <c r="AI704" s="1658"/>
      <c r="AJ704" s="1660"/>
      <c r="AK704" s="1660"/>
      <c r="AL704" s="5928"/>
      <c r="AM704" s="5928"/>
    </row>
    <row r="705" spans="1:37" ht="39.950000000000003" customHeight="1" x14ac:dyDescent="0.2">
      <c r="C705" s="1697"/>
      <c r="D705" s="1697"/>
      <c r="E705" s="1697"/>
      <c r="F705" s="1716"/>
      <c r="H705" s="1928"/>
      <c r="I705" s="1928"/>
      <c r="L705" s="1697"/>
      <c r="M705" s="1697"/>
      <c r="N705" s="1697"/>
      <c r="O705" s="1928"/>
      <c r="P705" s="1928"/>
      <c r="T705" s="1697"/>
      <c r="U705" s="1697"/>
      <c r="V705" s="1697"/>
      <c r="W705" s="1697"/>
      <c r="X705" s="1715"/>
      <c r="Y705" s="1715"/>
      <c r="AA705" s="1715"/>
      <c r="AC705" s="1706"/>
      <c r="AD705" s="1706"/>
      <c r="AE705" s="1706"/>
      <c r="AH705" s="1715"/>
      <c r="AJ705" s="1660"/>
      <c r="AK705" s="1660"/>
    </row>
    <row r="706" spans="1:37" ht="39.950000000000003" customHeight="1" x14ac:dyDescent="0.2">
      <c r="C706" s="1716"/>
      <c r="D706" s="1716"/>
      <c r="H706" s="1928"/>
      <c r="I706" s="1928"/>
      <c r="K706" s="1697"/>
      <c r="L706" s="1697"/>
      <c r="M706" s="1697"/>
      <c r="N706" s="1697"/>
      <c r="O706" s="1928"/>
      <c r="P706" s="1928"/>
      <c r="Q706" s="1665"/>
      <c r="R706" s="1665"/>
      <c r="S706" s="1665"/>
      <c r="T706" s="1697"/>
      <c r="U706" s="1697"/>
      <c r="V706" s="1697"/>
      <c r="W706" s="1697"/>
      <c r="X706" s="1665"/>
      <c r="Y706" s="1716"/>
      <c r="Z706" s="1716"/>
      <c r="AA706" s="1716"/>
      <c r="AB706" s="1716"/>
      <c r="AC706" s="1706"/>
      <c r="AD706" s="1706"/>
      <c r="AE706" s="1706"/>
      <c r="AF706" s="1716"/>
      <c r="AG706" s="1716"/>
      <c r="AH706" s="1716"/>
      <c r="AI706" s="1716"/>
      <c r="AJ706" s="1660"/>
      <c r="AK706" s="1660"/>
    </row>
    <row r="707" spans="1:37" ht="39.950000000000003" customHeight="1" x14ac:dyDescent="0.2">
      <c r="E707" s="1716"/>
      <c r="F707" s="1716"/>
      <c r="H707" s="1928"/>
      <c r="I707" s="1928"/>
      <c r="M707" s="1716"/>
      <c r="N707" s="1716"/>
      <c r="O707" s="1928"/>
      <c r="P707" s="1928"/>
      <c r="R707" s="1716"/>
      <c r="S707" s="1665"/>
      <c r="T707" s="1697"/>
      <c r="U707" s="1697"/>
      <c r="V707" s="1697"/>
      <c r="W707" s="1697"/>
      <c r="X707" s="1665"/>
      <c r="Y707" s="1665"/>
      <c r="Z707" s="1665"/>
      <c r="AA707" s="1715"/>
      <c r="AB707" s="1716"/>
      <c r="AC707" s="1706"/>
      <c r="AD707" s="1706"/>
      <c r="AE707" s="1706"/>
      <c r="AF707" s="1716"/>
      <c r="AG707" s="1716"/>
      <c r="AH707" s="1716"/>
      <c r="AI707" s="1716"/>
      <c r="AJ707" s="1660"/>
      <c r="AK707" s="1660"/>
    </row>
    <row r="708" spans="1:37" ht="39.950000000000003" customHeight="1" x14ac:dyDescent="0.2">
      <c r="H708" s="1928"/>
      <c r="I708" s="1928"/>
      <c r="O708" s="1928"/>
      <c r="P708" s="1928"/>
      <c r="T708" s="1697"/>
      <c r="U708" s="1697"/>
      <c r="V708" s="1697"/>
      <c r="W708" s="1697"/>
      <c r="AA708" s="1715"/>
      <c r="AB708" s="1715"/>
      <c r="AC708" s="1706"/>
      <c r="AD708" s="1706"/>
      <c r="AE708" s="1706"/>
      <c r="AI708" s="1715"/>
      <c r="AJ708" s="1660"/>
      <c r="AK708" s="1660"/>
    </row>
    <row r="709" spans="1:37" ht="39.950000000000003" customHeight="1" x14ac:dyDescent="0.2">
      <c r="C709" s="1715"/>
      <c r="F709" s="1716"/>
      <c r="G709" s="1716"/>
      <c r="H709" s="1697"/>
      <c r="I709" s="1697"/>
      <c r="K709" s="16"/>
      <c r="L709" s="16"/>
      <c r="M709" s="16"/>
      <c r="Q709" s="1716"/>
      <c r="R709" s="1716"/>
      <c r="S709" s="1716"/>
      <c r="X709" s="1716"/>
      <c r="Y709" s="1716"/>
      <c r="Z709" s="1665"/>
      <c r="AA709" s="1665"/>
      <c r="AB709" s="1665"/>
      <c r="AF709" s="1665"/>
      <c r="AG709" s="1716"/>
      <c r="AH709" s="1716"/>
      <c r="AI709" s="1716"/>
    </row>
    <row r="710" spans="1:37" ht="39.950000000000003" customHeight="1" x14ac:dyDescent="0.2">
      <c r="A710" s="16"/>
      <c r="B710" s="1715"/>
      <c r="C710" s="1659"/>
      <c r="D710" s="1659"/>
      <c r="E710" s="1657"/>
      <c r="F710" s="1657"/>
      <c r="G710" s="1659"/>
      <c r="H710" s="1659"/>
      <c r="I710" s="1659"/>
      <c r="J710" s="1927"/>
      <c r="K710" s="1927"/>
      <c r="L710" s="1657"/>
      <c r="M710" s="1657"/>
      <c r="N710" s="1716"/>
      <c r="O710" s="1697"/>
      <c r="P710" s="1716"/>
      <c r="Q710" s="1716"/>
      <c r="R710" s="1716"/>
      <c r="S710" s="1716"/>
    </row>
    <row r="711" spans="1:37" ht="39.950000000000003" customHeight="1" x14ac:dyDescent="0.2"/>
    <row r="712" spans="1:37" ht="39.950000000000003" customHeight="1" x14ac:dyDescent="0.2">
      <c r="A712" s="5876"/>
      <c r="B712" s="5876"/>
      <c r="C712" s="1661"/>
      <c r="D712" s="1661"/>
      <c r="E712" s="1661"/>
      <c r="F712" s="1661"/>
      <c r="G712" s="1661"/>
      <c r="H712" s="1661"/>
      <c r="I712" s="1661"/>
      <c r="J712" s="1661"/>
      <c r="K712" s="1661"/>
      <c r="L712" s="1661"/>
      <c r="M712" s="1661"/>
      <c r="N712" s="1661"/>
      <c r="O712" s="1661"/>
      <c r="P712" s="1661"/>
      <c r="Q712" s="1661"/>
      <c r="R712" s="1661"/>
      <c r="S712" s="1661"/>
      <c r="T712" s="1661"/>
      <c r="U712" s="1661"/>
      <c r="V712" s="1661"/>
      <c r="W712" s="1661"/>
      <c r="X712" s="1661"/>
      <c r="Y712" s="1661"/>
      <c r="Z712" s="1661"/>
      <c r="AA712" s="1661"/>
      <c r="AB712" s="1661"/>
      <c r="AC712" s="1661"/>
      <c r="AD712" s="1661"/>
      <c r="AE712" s="1661"/>
      <c r="AF712" s="1661"/>
      <c r="AG712" s="1661"/>
      <c r="AH712" s="1661"/>
      <c r="AI712" s="1661"/>
      <c r="AJ712" s="1661"/>
      <c r="AK712" s="1661"/>
    </row>
    <row r="713" spans="1:37" ht="39.950000000000003" customHeight="1" x14ac:dyDescent="0.2">
      <c r="A713" s="5929"/>
      <c r="B713" s="5929"/>
      <c r="C713" s="1708"/>
      <c r="D713" s="1708"/>
      <c r="E713" s="1708"/>
      <c r="F713" s="1708"/>
      <c r="G713" s="1708"/>
      <c r="H713" s="1708"/>
      <c r="I713" s="1708"/>
      <c r="J713" s="1708"/>
      <c r="K713" s="1708"/>
      <c r="L713" s="1708"/>
      <c r="M713" s="1708"/>
      <c r="N713" s="1708"/>
      <c r="O713" s="1708"/>
      <c r="P713" s="1708"/>
      <c r="Q713" s="1708"/>
      <c r="R713" s="1708"/>
      <c r="S713" s="1708"/>
      <c r="T713" s="1708"/>
      <c r="U713" s="1708"/>
      <c r="V713" s="1708"/>
      <c r="W713" s="1708"/>
      <c r="X713" s="1708"/>
      <c r="Y713" s="1708"/>
      <c r="Z713" s="1708"/>
      <c r="AA713" s="1708"/>
      <c r="AB713" s="1708"/>
      <c r="AC713" s="1708"/>
      <c r="AD713" s="1708"/>
      <c r="AE713" s="1708"/>
      <c r="AF713" s="1708"/>
      <c r="AG713" s="1708"/>
      <c r="AH713" s="1708"/>
      <c r="AI713" s="1708"/>
      <c r="AJ713" s="1708"/>
      <c r="AK713" s="1708"/>
    </row>
    <row r="714" spans="1:37" ht="39.950000000000003" customHeight="1" x14ac:dyDescent="0.2">
      <c r="A714" s="5926"/>
      <c r="B714" s="5926"/>
      <c r="C714" s="1716"/>
      <c r="D714" s="1716"/>
      <c r="E714" s="1658"/>
      <c r="F714" s="1716"/>
      <c r="G714" s="1716"/>
      <c r="H714" s="1928"/>
      <c r="I714" s="1928"/>
      <c r="J714" s="1666"/>
      <c r="K714" s="1666"/>
      <c r="L714" s="1694"/>
      <c r="M714" s="1694"/>
      <c r="N714" s="1694"/>
      <c r="O714" s="1928"/>
      <c r="P714" s="1928"/>
      <c r="Q714" s="1667"/>
      <c r="R714" s="1659"/>
      <c r="S714" s="1659"/>
      <c r="T714" s="1659"/>
      <c r="U714" s="1659"/>
      <c r="V714" s="1928"/>
      <c r="W714" s="1928"/>
      <c r="X714" s="1659"/>
      <c r="Y714" s="1659"/>
      <c r="Z714" s="1659"/>
      <c r="AA714" s="1659"/>
      <c r="AB714" s="1659"/>
      <c r="AC714" s="1928"/>
      <c r="AD714" s="1928"/>
      <c r="AE714" s="1709"/>
      <c r="AF714" s="1709"/>
      <c r="AG714" s="1709"/>
      <c r="AH714" s="1657"/>
      <c r="AI714" s="1657"/>
      <c r="AJ714" s="1660"/>
      <c r="AK714" s="1660"/>
    </row>
    <row r="715" spans="1:37" ht="39.950000000000003" customHeight="1" x14ac:dyDescent="0.2">
      <c r="A715" s="5926"/>
      <c r="B715" s="5926"/>
      <c r="C715" s="1706"/>
      <c r="D715" s="1706"/>
      <c r="E715" s="1706"/>
      <c r="F715" s="1706"/>
      <c r="G715" s="1706"/>
      <c r="H715" s="1928"/>
      <c r="I715" s="1928"/>
      <c r="J715" s="1706"/>
      <c r="K715" s="1706"/>
      <c r="L715" s="1706"/>
      <c r="M715" s="1706"/>
      <c r="N715" s="1706"/>
      <c r="O715" s="1928"/>
      <c r="P715" s="1928"/>
      <c r="Q715" s="1706"/>
      <c r="R715" s="1706"/>
      <c r="S715" s="1706"/>
      <c r="T715" s="1706"/>
      <c r="U715" s="1706"/>
      <c r="V715" s="1928"/>
      <c r="W715" s="1928"/>
      <c r="X715" s="1706"/>
      <c r="Y715" s="1706"/>
      <c r="Z715" s="1706"/>
      <c r="AA715" s="1706"/>
      <c r="AB715" s="1706"/>
      <c r="AC715" s="1928"/>
      <c r="AD715" s="1928"/>
      <c r="AE715" s="1706"/>
      <c r="AF715" s="1706"/>
      <c r="AG715" s="1706"/>
      <c r="AH715" s="1706"/>
      <c r="AI715" s="1706"/>
      <c r="AJ715" s="1660"/>
      <c r="AK715" s="1660"/>
    </row>
    <row r="716" spans="1:37" ht="39.950000000000003" customHeight="1" x14ac:dyDescent="0.2">
      <c r="A716" s="5923"/>
      <c r="B716" s="5923"/>
      <c r="C716" s="1657"/>
      <c r="D716" s="1657"/>
      <c r="E716" s="1666"/>
      <c r="F716" s="1666"/>
      <c r="G716" s="1657"/>
      <c r="H716" s="1928"/>
      <c r="I716" s="1928"/>
      <c r="J716" s="1657"/>
      <c r="K716" s="1657"/>
      <c r="L716" s="1657"/>
      <c r="M716" s="1657"/>
      <c r="N716" s="1683"/>
      <c r="O716" s="1928"/>
      <c r="P716" s="1928"/>
      <c r="Q716" s="1683"/>
      <c r="R716" s="1683"/>
      <c r="S716" s="1709"/>
      <c r="T716" s="1709"/>
      <c r="U716" s="1709"/>
      <c r="V716" s="1928"/>
      <c r="W716" s="1928"/>
      <c r="X716" s="1658"/>
      <c r="Y716" s="1658"/>
      <c r="Z716" s="1658"/>
      <c r="AA716" s="1702"/>
      <c r="AB716" s="1702"/>
      <c r="AC716" s="1928"/>
      <c r="AD716" s="1928"/>
      <c r="AE716" s="1703"/>
      <c r="AF716" s="1703"/>
      <c r="AG716" s="1703"/>
      <c r="AH716" s="1703"/>
      <c r="AI716" s="1703"/>
      <c r="AJ716" s="1660"/>
      <c r="AK716" s="1660"/>
    </row>
    <row r="717" spans="1:37" ht="39.950000000000003" customHeight="1" x14ac:dyDescent="0.2">
      <c r="A717" s="5926"/>
      <c r="B717" s="5926"/>
      <c r="C717" s="1705"/>
      <c r="D717" s="1705"/>
      <c r="E717" s="1704"/>
      <c r="F717" s="1667"/>
      <c r="G717" s="1667"/>
      <c r="H717" s="1928"/>
      <c r="I717" s="1928"/>
      <c r="J717" s="1702"/>
      <c r="K717" s="1702"/>
      <c r="L717" s="1667"/>
      <c r="M717" s="1667"/>
      <c r="N717" s="1683"/>
      <c r="O717" s="1928"/>
      <c r="P717" s="1928"/>
      <c r="Q717" s="1683"/>
      <c r="R717" s="1683"/>
      <c r="S717" s="1716"/>
      <c r="T717" s="1716"/>
      <c r="U717" s="1663"/>
      <c r="V717" s="1928"/>
      <c r="W717" s="1928"/>
      <c r="X717" s="1684"/>
      <c r="Y717" s="1684"/>
      <c r="Z717" s="1684"/>
      <c r="AA717" s="1684"/>
      <c r="AB717" s="1683"/>
      <c r="AC717" s="1928"/>
      <c r="AD717" s="1928"/>
      <c r="AE717" s="1691"/>
      <c r="AF717" s="1716"/>
      <c r="AG717" s="1716"/>
      <c r="AH717" s="1716"/>
      <c r="AI717" s="1716"/>
      <c r="AJ717" s="1660"/>
      <c r="AK717" s="1660"/>
    </row>
    <row r="718" spans="1:37" ht="39.950000000000003" customHeight="1" x14ac:dyDescent="0.2">
      <c r="A718" s="5926"/>
      <c r="B718" s="5926"/>
      <c r="C718" s="1658"/>
      <c r="D718" s="1658"/>
      <c r="E718" s="1951"/>
      <c r="F718" s="1951"/>
      <c r="G718" s="1951"/>
      <c r="H718" s="1928"/>
      <c r="I718" s="1928"/>
      <c r="J718" s="1689"/>
      <c r="K718" s="1683"/>
      <c r="L718" s="1684"/>
      <c r="M718" s="1658"/>
      <c r="N718" s="1658"/>
      <c r="O718" s="1928"/>
      <c r="P718" s="1928"/>
      <c r="Q718" s="1658"/>
      <c r="R718" s="1658"/>
      <c r="S718" s="1658"/>
      <c r="T718" s="1684"/>
      <c r="U718" s="1683"/>
      <c r="V718" s="1928"/>
      <c r="W718" s="1928"/>
      <c r="X718" s="1684"/>
      <c r="Y718" s="1684"/>
      <c r="Z718" s="1684"/>
      <c r="AA718" s="1658"/>
      <c r="AB718" s="1658"/>
      <c r="AC718" s="1928"/>
      <c r="AD718" s="1928"/>
      <c r="AE718" s="1657"/>
      <c r="AF718" s="1657"/>
      <c r="AG718" s="1657"/>
      <c r="AH718" s="1657"/>
      <c r="AI718" s="1657"/>
      <c r="AJ718" s="1660"/>
      <c r="AK718" s="1660"/>
    </row>
    <row r="719" spans="1:37" ht="39.950000000000003" customHeight="1" x14ac:dyDescent="0.2">
      <c r="A719" s="5922"/>
      <c r="B719" s="5922"/>
      <c r="C719" s="1683"/>
      <c r="D719" s="1683"/>
      <c r="E719" s="1684"/>
      <c r="F719" s="1684"/>
      <c r="G719" s="1683"/>
      <c r="H719" s="1928"/>
      <c r="I719" s="1928"/>
      <c r="J719" s="1683"/>
      <c r="K719" s="1683"/>
      <c r="L719" s="1684"/>
      <c r="M719" s="1684"/>
      <c r="N719" s="1683"/>
      <c r="O719" s="1928"/>
      <c r="P719" s="1928"/>
      <c r="Q719" s="1683"/>
      <c r="R719" s="1683"/>
      <c r="S719" s="1684"/>
      <c r="T719" s="1684"/>
      <c r="U719" s="1683"/>
      <c r="V719" s="1928"/>
      <c r="W719" s="1928"/>
      <c r="X719" s="1683"/>
      <c r="Y719" s="1683"/>
      <c r="Z719" s="1684"/>
      <c r="AA719" s="1684"/>
      <c r="AB719" s="1683"/>
      <c r="AC719" s="1928"/>
      <c r="AD719" s="1928"/>
      <c r="AE719" s="1683"/>
      <c r="AF719" s="1683"/>
      <c r="AG719" s="1684"/>
      <c r="AH719" s="1684"/>
      <c r="AI719" s="1683"/>
      <c r="AJ719" s="1660"/>
      <c r="AK719" s="1660"/>
    </row>
    <row r="720" spans="1:37" ht="39.950000000000003" customHeight="1" x14ac:dyDescent="0.2">
      <c r="A720" s="5920"/>
      <c r="B720" s="5920"/>
      <c r="C720" s="1683"/>
      <c r="D720" s="1683"/>
      <c r="E720" s="1684"/>
      <c r="F720" s="1684"/>
      <c r="G720" s="1683"/>
      <c r="H720" s="1928"/>
      <c r="I720" s="1928"/>
      <c r="J720" s="1683"/>
      <c r="K720" s="1683"/>
      <c r="L720" s="1684"/>
      <c r="M720" s="1684"/>
      <c r="N720" s="1683"/>
      <c r="O720" s="1928"/>
      <c r="P720" s="1928"/>
      <c r="Q720" s="1683"/>
      <c r="R720" s="1683"/>
      <c r="S720" s="1684"/>
      <c r="T720" s="1684"/>
      <c r="U720" s="1683"/>
      <c r="V720" s="1928"/>
      <c r="W720" s="1928"/>
      <c r="X720" s="1683"/>
      <c r="Y720" s="1683"/>
      <c r="Z720" s="1684"/>
      <c r="AA720" s="1684"/>
      <c r="AB720" s="1683"/>
      <c r="AC720" s="1928"/>
      <c r="AD720" s="1928"/>
      <c r="AE720" s="1683"/>
      <c r="AF720" s="1683"/>
      <c r="AG720" s="1684"/>
      <c r="AH720" s="1684"/>
      <c r="AI720" s="1683"/>
      <c r="AJ720" s="1660"/>
      <c r="AK720" s="1660"/>
    </row>
    <row r="721" spans="1:45" ht="39.950000000000003" customHeight="1" x14ac:dyDescent="0.2">
      <c r="A721" s="5927"/>
      <c r="B721" s="5924"/>
      <c r="C721" s="1664"/>
      <c r="D721" s="1664"/>
      <c r="E721" s="1664"/>
      <c r="F721" s="1664"/>
      <c r="G721" s="1664"/>
      <c r="H721" s="1928"/>
      <c r="I721" s="1928"/>
      <c r="J721" s="1664"/>
      <c r="K721" s="1664"/>
      <c r="L721" s="1664"/>
      <c r="M721" s="1664"/>
      <c r="N721" s="1664"/>
      <c r="O721" s="1928"/>
      <c r="P721" s="1928"/>
      <c r="Q721" s="1664"/>
      <c r="R721" s="1664"/>
      <c r="S721" s="1664"/>
      <c r="T721" s="1664"/>
      <c r="U721" s="1664"/>
      <c r="V721" s="1928"/>
      <c r="W721" s="1928"/>
      <c r="X721" s="1664"/>
      <c r="Y721" s="1664"/>
      <c r="Z721" s="1664"/>
      <c r="AA721" s="1664"/>
      <c r="AB721" s="1664"/>
      <c r="AC721" s="1928"/>
      <c r="AD721" s="1928"/>
      <c r="AE721" s="1664"/>
      <c r="AF721" s="1664"/>
      <c r="AG721" s="1664"/>
      <c r="AH721" s="1664"/>
      <c r="AI721" s="1664"/>
      <c r="AJ721" s="1660"/>
      <c r="AK721" s="1660"/>
    </row>
    <row r="722" spans="1:45" ht="39.950000000000003" customHeight="1" x14ac:dyDescent="0.2">
      <c r="A722" s="5923"/>
      <c r="B722" s="5923"/>
      <c r="C722" s="1927"/>
      <c r="D722" s="1927"/>
      <c r="E722" s="1927"/>
      <c r="F722" s="1927"/>
      <c r="G722" s="1927"/>
      <c r="H722" s="1928"/>
      <c r="I722" s="1928"/>
      <c r="J722" s="1927"/>
      <c r="K722" s="1927"/>
      <c r="L722" s="1927"/>
      <c r="M722" s="1927"/>
      <c r="N722" s="1927"/>
      <c r="O722" s="1928"/>
      <c r="P722" s="1928"/>
      <c r="Q722" s="1927"/>
      <c r="R722" s="1927"/>
      <c r="S722" s="1927"/>
      <c r="T722" s="1927"/>
      <c r="U722" s="1927"/>
      <c r="V722" s="1928"/>
      <c r="W722" s="1928"/>
      <c r="X722" s="1927"/>
      <c r="Y722" s="1927"/>
      <c r="Z722" s="1927"/>
      <c r="AA722" s="1927"/>
      <c r="AB722" s="1927"/>
      <c r="AC722" s="1928"/>
      <c r="AD722" s="1928"/>
      <c r="AE722" s="1927"/>
      <c r="AF722" s="1927"/>
      <c r="AG722" s="1927"/>
      <c r="AH722" s="1927"/>
      <c r="AI722" s="1927"/>
      <c r="AJ722" s="1660"/>
      <c r="AK722" s="1660"/>
    </row>
    <row r="723" spans="1:45" ht="39.950000000000003" customHeight="1" x14ac:dyDescent="0.2">
      <c r="A723" s="5920"/>
      <c r="B723" s="5920"/>
      <c r="C723" s="1683"/>
      <c r="D723" s="1683"/>
      <c r="E723" s="1684"/>
      <c r="F723" s="1684"/>
      <c r="G723" s="1683"/>
      <c r="H723" s="1928"/>
      <c r="I723" s="1928"/>
      <c r="J723" s="1683"/>
      <c r="K723" s="1683"/>
      <c r="L723" s="1684"/>
      <c r="M723" s="1684"/>
      <c r="N723" s="1683"/>
      <c r="O723" s="1928"/>
      <c r="P723" s="1928"/>
      <c r="Q723" s="1683"/>
      <c r="R723" s="1683"/>
      <c r="S723" s="1684"/>
      <c r="T723" s="1684"/>
      <c r="U723" s="1683"/>
      <c r="V723" s="1928"/>
      <c r="W723" s="1928"/>
      <c r="X723" s="1683"/>
      <c r="Y723" s="1683"/>
      <c r="Z723" s="1684"/>
      <c r="AA723" s="1684"/>
      <c r="AB723" s="1683"/>
      <c r="AC723" s="1928"/>
      <c r="AD723" s="1928"/>
      <c r="AE723" s="1683"/>
      <c r="AF723" s="1683"/>
      <c r="AG723" s="1684"/>
      <c r="AH723" s="1684"/>
      <c r="AI723" s="1683"/>
      <c r="AJ723" s="1660"/>
      <c r="AK723" s="1660"/>
    </row>
    <row r="724" spans="1:45" ht="39.950000000000003" customHeight="1" x14ac:dyDescent="0.2">
      <c r="A724" s="5923"/>
      <c r="B724" s="5923"/>
      <c r="C724" s="1683"/>
      <c r="D724" s="1683"/>
      <c r="E724" s="1684"/>
      <c r="F724" s="1684"/>
      <c r="G724" s="1683"/>
      <c r="H724" s="1928"/>
      <c r="I724" s="1928"/>
      <c r="J724" s="1683"/>
      <c r="K724" s="1683"/>
      <c r="L724" s="1684"/>
      <c r="M724" s="1684"/>
      <c r="N724" s="1683"/>
      <c r="O724" s="1928"/>
      <c r="P724" s="1928"/>
      <c r="Q724" s="1683"/>
      <c r="R724" s="1683"/>
      <c r="S724" s="1684"/>
      <c r="T724" s="1684"/>
      <c r="U724" s="1683"/>
      <c r="V724" s="1928"/>
      <c r="W724" s="1928"/>
      <c r="X724" s="1683"/>
      <c r="Y724" s="1683"/>
      <c r="Z724" s="1684"/>
      <c r="AA724" s="1684"/>
      <c r="AB724" s="1683"/>
      <c r="AC724" s="1928"/>
      <c r="AD724" s="1928"/>
      <c r="AE724" s="1683"/>
      <c r="AF724" s="1683"/>
      <c r="AG724" s="1684"/>
      <c r="AH724" s="1684"/>
      <c r="AI724" s="1683"/>
      <c r="AJ724" s="1660"/>
      <c r="AK724" s="1660"/>
    </row>
    <row r="725" spans="1:45" ht="39.950000000000003" customHeight="1" x14ac:dyDescent="0.2">
      <c r="A725" s="5920"/>
      <c r="B725" s="5920"/>
      <c r="C725" s="1694"/>
      <c r="D725" s="1694"/>
      <c r="E725" s="1694"/>
      <c r="F725" s="1694"/>
      <c r="G725" s="1694"/>
      <c r="H725" s="1928"/>
      <c r="I725" s="1928"/>
      <c r="J725" s="1694"/>
      <c r="K725" s="1694"/>
      <c r="L725" s="1694"/>
      <c r="M725" s="1694"/>
      <c r="N725" s="1694"/>
      <c r="O725" s="1928"/>
      <c r="P725" s="1928"/>
      <c r="Q725" s="1694"/>
      <c r="R725" s="1694"/>
      <c r="S725" s="1694"/>
      <c r="T725" s="1694"/>
      <c r="U725" s="1694"/>
      <c r="V725" s="1928"/>
      <c r="W725" s="1928"/>
      <c r="X725" s="1694"/>
      <c r="Y725" s="1694"/>
      <c r="Z725" s="1694"/>
      <c r="AA725" s="1694"/>
      <c r="AB725" s="1694"/>
      <c r="AC725" s="1928"/>
      <c r="AD725" s="1928"/>
      <c r="AE725" s="1694"/>
      <c r="AF725" s="1694"/>
      <c r="AG725" s="1694"/>
      <c r="AH725" s="1694"/>
      <c r="AI725" s="1694"/>
      <c r="AJ725" s="1660"/>
      <c r="AK725" s="1660"/>
    </row>
    <row r="726" spans="1:45" ht="39.950000000000003" customHeight="1" x14ac:dyDescent="0.2">
      <c r="A726" s="5923"/>
      <c r="B726" s="5923"/>
      <c r="C726" s="1683"/>
      <c r="D726" s="1683"/>
      <c r="E726" s="1684"/>
      <c r="F726" s="1684"/>
      <c r="G726" s="1683"/>
      <c r="H726" s="1928"/>
      <c r="I726" s="1928"/>
      <c r="J726" s="1683"/>
      <c r="K726" s="1683"/>
      <c r="L726" s="1684"/>
      <c r="M726" s="1684"/>
      <c r="N726" s="1683"/>
      <c r="O726" s="1928"/>
      <c r="P726" s="1928"/>
      <c r="Q726" s="1683"/>
      <c r="R726" s="1683"/>
      <c r="S726" s="1684"/>
      <c r="T726" s="1684"/>
      <c r="U726" s="1683"/>
      <c r="V726" s="1928"/>
      <c r="W726" s="1928"/>
      <c r="X726" s="1683"/>
      <c r="Y726" s="1683"/>
      <c r="Z726" s="1684"/>
      <c r="AA726" s="1684"/>
      <c r="AB726" s="1683"/>
      <c r="AC726" s="1928"/>
      <c r="AD726" s="1928"/>
      <c r="AE726" s="1683"/>
      <c r="AF726" s="1683"/>
      <c r="AG726" s="1684"/>
      <c r="AH726" s="1684"/>
      <c r="AI726" s="1683"/>
      <c r="AJ726" s="1660"/>
      <c r="AK726" s="1660"/>
    </row>
    <row r="727" spans="1:45" ht="39.950000000000003" customHeight="1" x14ac:dyDescent="0.2">
      <c r="A727" s="5923"/>
      <c r="B727" s="5923"/>
      <c r="C727" s="1683"/>
      <c r="D727" s="1683"/>
      <c r="E727" s="1684"/>
      <c r="F727" s="1684"/>
      <c r="G727" s="1683"/>
      <c r="H727" s="1928"/>
      <c r="I727" s="1928"/>
      <c r="J727" s="1683"/>
      <c r="K727" s="1683"/>
      <c r="L727" s="1684"/>
      <c r="M727" s="1684"/>
      <c r="N727" s="1683"/>
      <c r="O727" s="1928"/>
      <c r="P727" s="1928"/>
      <c r="Q727" s="1683"/>
      <c r="R727" s="1683"/>
      <c r="S727" s="1684"/>
      <c r="T727" s="1684"/>
      <c r="U727" s="1683"/>
      <c r="V727" s="1928"/>
      <c r="W727" s="1928"/>
      <c r="X727" s="1683"/>
      <c r="Y727" s="1683"/>
      <c r="Z727" s="1684"/>
      <c r="AA727" s="1684"/>
      <c r="AB727" s="1683"/>
      <c r="AC727" s="1928"/>
      <c r="AD727" s="1928"/>
      <c r="AE727" s="1683"/>
      <c r="AF727" s="1683"/>
      <c r="AG727" s="1684"/>
      <c r="AH727" s="1684"/>
      <c r="AI727" s="1683"/>
      <c r="AJ727" s="1660"/>
      <c r="AK727" s="1660"/>
    </row>
    <row r="728" spans="1:45" ht="39.950000000000003" customHeight="1" x14ac:dyDescent="0.2">
      <c r="A728" s="5923"/>
      <c r="B728" s="5923"/>
      <c r="C728" s="1683"/>
      <c r="D728" s="1683"/>
      <c r="E728" s="1684"/>
      <c r="F728" s="1684"/>
      <c r="G728" s="1683"/>
      <c r="H728" s="1928"/>
      <c r="I728" s="1928"/>
      <c r="J728" s="1683"/>
      <c r="K728" s="1683"/>
      <c r="L728" s="1684"/>
      <c r="M728" s="1684"/>
      <c r="N728" s="1683"/>
      <c r="O728" s="1928"/>
      <c r="P728" s="1928"/>
      <c r="Q728" s="1683"/>
      <c r="R728" s="1683"/>
      <c r="S728" s="1684"/>
      <c r="T728" s="1684"/>
      <c r="U728" s="1683"/>
      <c r="V728" s="1928"/>
      <c r="W728" s="1928"/>
      <c r="X728" s="1683"/>
      <c r="Y728" s="1683"/>
      <c r="Z728" s="1684"/>
      <c r="AA728" s="1684"/>
      <c r="AB728" s="1683"/>
      <c r="AC728" s="1928"/>
      <c r="AD728" s="1928"/>
      <c r="AE728" s="1683"/>
      <c r="AF728" s="1683"/>
      <c r="AG728" s="1684"/>
      <c r="AH728" s="1684"/>
      <c r="AI728" s="1683"/>
      <c r="AJ728" s="1660"/>
      <c r="AK728" s="1660"/>
      <c r="AL728" s="3408"/>
      <c r="AM728" s="3408"/>
    </row>
    <row r="729" spans="1:45" ht="39.950000000000003" customHeight="1" x14ac:dyDescent="0.2">
      <c r="A729" s="5923"/>
      <c r="B729" s="5923"/>
      <c r="C729" s="1706"/>
      <c r="D729" s="1706"/>
      <c r="E729" s="1706"/>
      <c r="F729" s="1706"/>
      <c r="G729" s="1706"/>
      <c r="H729" s="1928"/>
      <c r="I729" s="1928"/>
      <c r="J729" s="1706"/>
      <c r="K729" s="1706"/>
      <c r="L729" s="1706"/>
      <c r="M729" s="1706"/>
      <c r="N729" s="1706"/>
      <c r="O729" s="1928"/>
      <c r="P729" s="1928"/>
      <c r="Q729" s="1706"/>
      <c r="R729" s="1706"/>
      <c r="S729" s="1706"/>
      <c r="T729" s="1706"/>
      <c r="U729" s="1706"/>
      <c r="V729" s="1928"/>
      <c r="W729" s="1928"/>
      <c r="X729" s="1706"/>
      <c r="Y729" s="1706"/>
      <c r="Z729" s="1706"/>
      <c r="AA729" s="1706"/>
      <c r="AB729" s="1706"/>
      <c r="AC729" s="1928"/>
      <c r="AD729" s="1928"/>
      <c r="AE729" s="1706"/>
      <c r="AF729" s="1706"/>
      <c r="AG729" s="1706"/>
      <c r="AH729" s="1706"/>
      <c r="AI729" s="1706"/>
      <c r="AJ729" s="1660"/>
      <c r="AK729" s="1660"/>
      <c r="AL729" s="5929"/>
      <c r="AM729" s="5929"/>
    </row>
    <row r="730" spans="1:45" ht="39.950000000000003" customHeight="1" x14ac:dyDescent="0.2">
      <c r="A730" s="5923"/>
      <c r="B730" s="5923"/>
      <c r="C730" s="1659"/>
      <c r="D730" s="1659"/>
      <c r="E730" s="1659"/>
      <c r="F730" s="1659"/>
      <c r="G730" s="1659"/>
      <c r="H730" s="1928"/>
      <c r="I730" s="1928"/>
      <c r="J730" s="1694"/>
      <c r="K730" s="1694"/>
      <c r="L730" s="1694"/>
      <c r="M730" s="1694"/>
      <c r="N730" s="1694"/>
      <c r="O730" s="1928"/>
      <c r="P730" s="1928"/>
      <c r="Q730" s="1694"/>
      <c r="R730" s="1694"/>
      <c r="S730" s="1694"/>
      <c r="T730" s="1694"/>
      <c r="U730" s="1694"/>
      <c r="V730" s="1928"/>
      <c r="W730" s="1928"/>
      <c r="X730" s="1694"/>
      <c r="Y730" s="1694"/>
      <c r="Z730" s="1694"/>
      <c r="AA730" s="1694"/>
      <c r="AB730" s="1694"/>
      <c r="AC730" s="1928"/>
      <c r="AD730" s="1928"/>
      <c r="AE730" s="1694"/>
      <c r="AF730" s="1694"/>
      <c r="AG730" s="1694"/>
      <c r="AH730" s="1694"/>
      <c r="AI730" s="1694"/>
      <c r="AJ730" s="1660"/>
      <c r="AK730" s="1660"/>
      <c r="AL730" s="5928"/>
      <c r="AM730" s="5928"/>
    </row>
    <row r="731" spans="1:45" ht="39.950000000000003" customHeight="1" x14ac:dyDescent="0.2">
      <c r="C731" s="1659"/>
      <c r="D731" s="1659"/>
      <c r="E731" s="1659"/>
      <c r="H731" s="1928"/>
      <c r="I731" s="1928"/>
      <c r="K731" s="1659"/>
      <c r="L731" s="1659"/>
      <c r="M731" s="1659"/>
      <c r="N731" s="1659"/>
      <c r="O731" s="1928"/>
      <c r="P731" s="1928"/>
      <c r="Q731" s="1659"/>
      <c r="R731" s="1659"/>
      <c r="S731" s="1659"/>
      <c r="T731" s="1659"/>
      <c r="V731" s="1928"/>
      <c r="W731" s="1928"/>
      <c r="X731" s="1657"/>
      <c r="Y731" s="1657"/>
      <c r="Z731" s="1657"/>
      <c r="AA731" s="1927"/>
      <c r="AB731" s="1927"/>
      <c r="AC731" s="1928"/>
      <c r="AD731" s="1928"/>
      <c r="AE731" s="1927"/>
      <c r="AF731" s="1657"/>
      <c r="AG731" s="1657"/>
      <c r="AH731" s="1657"/>
      <c r="AI731" s="1657"/>
      <c r="AJ731" s="1660"/>
      <c r="AK731" s="1660"/>
    </row>
    <row r="732" spans="1:45" ht="39.950000000000003" customHeight="1" x14ac:dyDescent="0.2">
      <c r="D732" s="1658"/>
      <c r="E732" s="1658"/>
      <c r="F732" s="1658"/>
      <c r="G732" s="1658"/>
      <c r="H732" s="1928"/>
      <c r="I732" s="1928"/>
      <c r="M732" s="1658"/>
      <c r="N732" s="1658"/>
      <c r="O732" s="1928"/>
      <c r="P732" s="1928"/>
      <c r="Q732" s="1658"/>
      <c r="R732" s="1667"/>
      <c r="S732" s="1667"/>
      <c r="T732" s="1667"/>
      <c r="V732" s="1928"/>
      <c r="W732" s="1928"/>
      <c r="X732" s="1659"/>
      <c r="Y732" s="1659"/>
      <c r="Z732" s="1659"/>
      <c r="AA732" s="1659"/>
      <c r="AC732" s="1928"/>
      <c r="AD732" s="1928"/>
      <c r="AF732" s="1659"/>
      <c r="AG732" s="1659"/>
      <c r="AH732" s="1659"/>
      <c r="AJ732" s="1660"/>
      <c r="AK732" s="1660"/>
    </row>
    <row r="733" spans="1:45" ht="39.950000000000003" customHeight="1" x14ac:dyDescent="0.2">
      <c r="D733" s="1715"/>
      <c r="E733" s="1715"/>
      <c r="F733" s="1659"/>
      <c r="G733" s="1658"/>
      <c r="H733" s="1928"/>
      <c r="I733" s="1928"/>
      <c r="J733" s="1715"/>
      <c r="N733" s="1783"/>
      <c r="O733" s="1928"/>
      <c r="P733" s="1928"/>
      <c r="Q733" s="1659"/>
      <c r="S733" s="1715"/>
      <c r="T733" s="1659"/>
      <c r="U733" s="1667"/>
      <c r="V733" s="1928"/>
      <c r="W733" s="1928"/>
      <c r="Y733" s="1659"/>
      <c r="AA733" s="1657"/>
      <c r="AC733" s="1928"/>
      <c r="AD733" s="1928"/>
      <c r="AE733" s="1659"/>
      <c r="AF733" s="1927"/>
      <c r="AI733" s="1659"/>
      <c r="AJ733" s="1660"/>
      <c r="AK733" s="1660"/>
    </row>
    <row r="734" spans="1:45" ht="39.950000000000003" customHeight="1" x14ac:dyDescent="0.2">
      <c r="E734" s="1715"/>
      <c r="F734" s="1659"/>
      <c r="H734" s="1928"/>
      <c r="I734" s="1928"/>
      <c r="O734" s="1928"/>
      <c r="P734" s="1928"/>
      <c r="R734" s="1658"/>
      <c r="S734" s="1658"/>
      <c r="T734" s="1658"/>
      <c r="V734" s="1928"/>
      <c r="W734" s="1928"/>
      <c r="X734" s="1697"/>
      <c r="AC734" s="1928"/>
      <c r="AD734" s="1928"/>
      <c r="AJ734" s="1660"/>
      <c r="AK734" s="1660"/>
    </row>
    <row r="735" spans="1:45" ht="39.950000000000003" customHeight="1" x14ac:dyDescent="0.2">
      <c r="C735" s="1716"/>
      <c r="D735" s="1716"/>
      <c r="E735" s="1716"/>
      <c r="F735" s="1716"/>
      <c r="G735" s="1716"/>
      <c r="H735" s="1658"/>
      <c r="K735" s="16"/>
      <c r="L735" s="16"/>
      <c r="M735" s="16"/>
      <c r="T735" s="1658"/>
      <c r="U735" s="1658"/>
      <c r="X735" s="1658"/>
      <c r="AR735" s="5491"/>
      <c r="AS735" s="5491"/>
    </row>
    <row r="736" spans="1:45" ht="39.950000000000003" customHeight="1" x14ac:dyDescent="0.2">
      <c r="A736" s="16"/>
      <c r="B736" s="1715"/>
      <c r="C736" s="1659"/>
      <c r="D736" s="1659"/>
      <c r="E736" s="1657"/>
      <c r="F736" s="1657"/>
      <c r="G736" s="1659"/>
      <c r="H736" s="1659"/>
      <c r="I736" s="1659"/>
      <c r="J736" s="1716"/>
      <c r="K736" s="1716"/>
    </row>
    <row r="737" spans="1:44" ht="39.950000000000003" customHeight="1" x14ac:dyDescent="0.2"/>
    <row r="738" spans="1:44" ht="39.950000000000003" customHeight="1" x14ac:dyDescent="0.2">
      <c r="A738" s="5876"/>
      <c r="B738" s="5876"/>
      <c r="C738" s="1661"/>
      <c r="D738" s="1661"/>
      <c r="E738" s="1661"/>
      <c r="F738" s="1661"/>
      <c r="G738" s="1661"/>
      <c r="H738" s="1661"/>
      <c r="I738" s="1661"/>
      <c r="J738" s="1661"/>
      <c r="K738" s="1661"/>
      <c r="L738" s="1661"/>
      <c r="M738" s="1661"/>
      <c r="N738" s="1661"/>
      <c r="O738" s="1661"/>
      <c r="P738" s="1661"/>
      <c r="Q738" s="1661"/>
      <c r="R738" s="1661"/>
      <c r="S738" s="1661"/>
      <c r="T738" s="1661"/>
      <c r="U738" s="1661"/>
      <c r="V738" s="1661"/>
      <c r="W738" s="1661"/>
      <c r="X738" s="1661"/>
      <c r="Y738" s="1661"/>
      <c r="Z738" s="1661"/>
      <c r="AA738" s="1661"/>
      <c r="AB738" s="1661"/>
      <c r="AC738" s="1661"/>
      <c r="AD738" s="1661"/>
      <c r="AE738" s="1661"/>
      <c r="AF738" s="1661"/>
      <c r="AG738" s="1661"/>
      <c r="AH738" s="1661"/>
      <c r="AI738" s="1661"/>
      <c r="AJ738" s="1661"/>
      <c r="AK738" s="1661"/>
      <c r="AR738" s="1715"/>
    </row>
    <row r="739" spans="1:44" ht="39.950000000000003" customHeight="1" x14ac:dyDescent="0.2">
      <c r="A739" s="5929"/>
      <c r="B739" s="5929"/>
      <c r="C739" s="1708"/>
      <c r="D739" s="1708"/>
      <c r="E739" s="1708"/>
      <c r="F739" s="1708"/>
      <c r="G739" s="1708"/>
      <c r="H739" s="1708"/>
      <c r="I739" s="1708"/>
      <c r="J739" s="1708"/>
      <c r="K739" s="1708"/>
      <c r="L739" s="1708"/>
      <c r="M739" s="1708"/>
      <c r="N739" s="1708"/>
      <c r="O739" s="1708"/>
      <c r="P739" s="1708"/>
      <c r="Q739" s="1708"/>
      <c r="R739" s="1708"/>
      <c r="S739" s="1708"/>
      <c r="T739" s="1708"/>
      <c r="U739" s="1708"/>
      <c r="V739" s="1708"/>
      <c r="W739" s="1708"/>
      <c r="X739" s="1708"/>
      <c r="Y739" s="1708"/>
      <c r="Z739" s="1708"/>
      <c r="AA739" s="1708"/>
      <c r="AB739" s="1708"/>
      <c r="AC739" s="1708"/>
      <c r="AD739" s="1708"/>
      <c r="AE739" s="1708"/>
      <c r="AF739" s="1708"/>
      <c r="AG739" s="1708"/>
      <c r="AH739" s="1708"/>
      <c r="AI739" s="1708"/>
      <c r="AJ739" s="1708"/>
      <c r="AK739" s="1708"/>
    </row>
    <row r="740" spans="1:44" ht="39.950000000000003" customHeight="1" x14ac:dyDescent="0.2">
      <c r="A740" s="5926"/>
      <c r="B740" s="5926"/>
      <c r="C740" s="1658"/>
      <c r="D740" s="1658"/>
      <c r="E740" s="1658"/>
      <c r="F740" s="1684"/>
      <c r="G740" s="1684"/>
      <c r="H740" s="1928"/>
      <c r="I740" s="1928"/>
      <c r="J740" s="1684"/>
      <c r="K740" s="1684"/>
      <c r="L740" s="1684"/>
      <c r="M740" s="1684"/>
      <c r="N740" s="1684"/>
      <c r="O740" s="1928"/>
      <c r="P740" s="1928"/>
      <c r="Q740" s="1683"/>
      <c r="R740" s="1683"/>
      <c r="S740" s="1684"/>
      <c r="T740" s="1691"/>
      <c r="U740" s="1683"/>
      <c r="V740" s="1928"/>
      <c r="W740" s="1928"/>
      <c r="X740" s="1683"/>
      <c r="Y740" s="1683"/>
      <c r="Z740" s="1704"/>
      <c r="AA740" s="1691"/>
      <c r="AB740" s="1683"/>
      <c r="AC740" s="1928"/>
      <c r="AD740" s="1928"/>
      <c r="AE740" s="1716"/>
      <c r="AF740" s="1716"/>
      <c r="AG740" s="1716"/>
      <c r="AH740" s="1693"/>
      <c r="AI740" s="1683"/>
      <c r="AJ740" s="1660"/>
      <c r="AK740" s="1660"/>
      <c r="AO740" s="5923"/>
      <c r="AP740" s="5923"/>
      <c r="AQ740" s="5923"/>
    </row>
    <row r="741" spans="1:44" ht="39.950000000000003" customHeight="1" x14ac:dyDescent="0.2">
      <c r="A741" s="5926"/>
      <c r="B741" s="5926"/>
      <c r="C741" s="1706"/>
      <c r="D741" s="1706"/>
      <c r="E741" s="1706"/>
      <c r="F741" s="1706"/>
      <c r="G741" s="1706"/>
      <c r="H741" s="1928"/>
      <c r="I741" s="1928"/>
      <c r="J741" s="1706"/>
      <c r="K741" s="1706"/>
      <c r="L741" s="1706"/>
      <c r="M741" s="1706"/>
      <c r="N741" s="1706"/>
      <c r="O741" s="1928"/>
      <c r="P741" s="1928"/>
      <c r="Q741" s="1706"/>
      <c r="R741" s="1706"/>
      <c r="S741" s="1706"/>
      <c r="T741" s="1706"/>
      <c r="U741" s="1706"/>
      <c r="V741" s="1928"/>
      <c r="W741" s="1928"/>
      <c r="X741" s="1706"/>
      <c r="Y741" s="1706"/>
      <c r="Z741" s="1706"/>
      <c r="AA741" s="1706"/>
      <c r="AB741" s="1706"/>
      <c r="AC741" s="1928"/>
      <c r="AD741" s="1928"/>
      <c r="AE741" s="1706"/>
      <c r="AF741" s="1706"/>
      <c r="AG741" s="1706"/>
      <c r="AH741" s="1706"/>
      <c r="AI741" s="1706"/>
      <c r="AJ741" s="1660"/>
      <c r="AK741" s="1660"/>
    </row>
    <row r="742" spans="1:44" ht="39.950000000000003" customHeight="1" x14ac:dyDescent="0.2">
      <c r="A742" s="5923"/>
      <c r="B742" s="5923"/>
      <c r="C742" s="1657"/>
      <c r="D742" s="1657"/>
      <c r="E742" s="1657"/>
      <c r="F742" s="1666"/>
      <c r="G742" s="1666"/>
      <c r="H742" s="1928"/>
      <c r="I742" s="1928"/>
      <c r="J742" s="1657"/>
      <c r="K742" s="1657"/>
      <c r="L742" s="1657"/>
      <c r="M742" s="1657"/>
      <c r="N742" s="1683"/>
      <c r="O742" s="1928"/>
      <c r="P742" s="1928"/>
      <c r="Q742" s="1683"/>
      <c r="R742" s="1702"/>
      <c r="S742" s="1702"/>
      <c r="T742" s="1684"/>
      <c r="U742" s="1683"/>
      <c r="V742" s="1928"/>
      <c r="W742" s="1928"/>
      <c r="X742" s="1683"/>
      <c r="Y742" s="1683"/>
      <c r="Z742" s="1684"/>
      <c r="AA742" s="1684"/>
      <c r="AB742" s="1683"/>
      <c r="AC742" s="1928"/>
      <c r="AD742" s="1928"/>
      <c r="AE742" s="1683"/>
      <c r="AF742" s="1683"/>
      <c r="AG742" s="1684"/>
      <c r="AH742" s="1684"/>
      <c r="AI742" s="1683"/>
      <c r="AJ742" s="1660"/>
      <c r="AK742" s="1660"/>
    </row>
    <row r="743" spans="1:44" ht="39.950000000000003" customHeight="1" x14ac:dyDescent="0.2">
      <c r="A743" s="5926"/>
      <c r="B743" s="5926"/>
      <c r="C743" s="1716"/>
      <c r="D743" s="1716"/>
      <c r="E743" s="1716"/>
      <c r="F743" s="1716"/>
      <c r="G743" s="1716"/>
      <c r="H743" s="1928"/>
      <c r="I743" s="1928"/>
      <c r="J743" s="1666"/>
      <c r="K743" s="1666"/>
      <c r="L743" s="1716"/>
      <c r="M743" s="1716"/>
      <c r="N743" s="1716"/>
      <c r="O743" s="1928"/>
      <c r="P743" s="1928"/>
      <c r="Q743" s="1658"/>
      <c r="R743" s="1658"/>
      <c r="S743" s="1659"/>
      <c r="T743" s="1659"/>
      <c r="U743" s="1659"/>
      <c r="V743" s="1928"/>
      <c r="W743" s="1928"/>
      <c r="X743" s="1665"/>
      <c r="Y743" s="1665"/>
      <c r="Z743" s="1665"/>
      <c r="AA743" s="1665"/>
      <c r="AB743" s="1665"/>
      <c r="AC743" s="1928"/>
      <c r="AD743" s="1928"/>
      <c r="AE743" s="1665"/>
      <c r="AF743" s="1665"/>
      <c r="AG743" s="1665"/>
      <c r="AH743" s="1665"/>
      <c r="AI743" s="1665"/>
      <c r="AJ743" s="1660"/>
      <c r="AK743" s="1660"/>
      <c r="AO743" s="1715"/>
      <c r="AP743" s="1715"/>
      <c r="AQ743" s="1715"/>
    </row>
    <row r="744" spans="1:44" ht="39.950000000000003" customHeight="1" x14ac:dyDescent="0.2">
      <c r="A744" s="5926"/>
      <c r="B744" s="5926"/>
      <c r="C744" s="1658"/>
      <c r="D744" s="1658"/>
      <c r="E744" s="1658"/>
      <c r="F744" s="1658"/>
      <c r="G744" s="1658"/>
      <c r="H744" s="1928"/>
      <c r="I744" s="1928"/>
      <c r="J744" s="1658"/>
      <c r="K744" s="1658"/>
      <c r="L744" s="1658"/>
      <c r="M744" s="1658"/>
      <c r="N744" s="1658"/>
      <c r="O744" s="1928"/>
      <c r="P744" s="1928"/>
      <c r="Q744" s="1683"/>
      <c r="R744" s="1683"/>
      <c r="S744" s="1684"/>
      <c r="T744" s="1702"/>
      <c r="U744" s="1702"/>
      <c r="V744" s="1928"/>
      <c r="W744" s="1928"/>
      <c r="X744" s="1658"/>
      <c r="Y744" s="1658"/>
      <c r="Z744" s="1658"/>
      <c r="AA744" s="1658"/>
      <c r="AB744" s="1658"/>
      <c r="AC744" s="1928"/>
      <c r="AD744" s="1928"/>
      <c r="AE744" s="1658"/>
      <c r="AF744" s="1658"/>
      <c r="AG744" s="1665"/>
      <c r="AH744" s="1665"/>
      <c r="AI744" s="1665"/>
      <c r="AJ744" s="1660"/>
      <c r="AK744" s="1660"/>
    </row>
    <row r="745" spans="1:44" ht="39.950000000000003" customHeight="1" x14ac:dyDescent="0.2">
      <c r="A745" s="5922"/>
      <c r="B745" s="5922"/>
      <c r="C745" s="1664"/>
      <c r="D745" s="1664"/>
      <c r="E745" s="1664"/>
      <c r="F745" s="1664"/>
      <c r="G745" s="1664"/>
      <c r="H745" s="1928"/>
      <c r="I745" s="1928"/>
      <c r="J745" s="1690"/>
      <c r="K745" s="1690"/>
      <c r="L745" s="1684"/>
      <c r="M745" s="1684"/>
      <c r="N745" s="1683"/>
      <c r="O745" s="1928"/>
      <c r="P745" s="1928"/>
      <c r="Q745" s="1683"/>
      <c r="R745" s="1683"/>
      <c r="S745" s="1684"/>
      <c r="T745" s="1684"/>
      <c r="U745" s="1683"/>
      <c r="V745" s="1928"/>
      <c r="W745" s="1928"/>
      <c r="X745" s="1683"/>
      <c r="Y745" s="1683"/>
      <c r="Z745" s="1684"/>
      <c r="AA745" s="1684"/>
      <c r="AB745" s="1683"/>
      <c r="AC745" s="1928"/>
      <c r="AD745" s="1928"/>
      <c r="AE745" s="1683"/>
      <c r="AF745" s="1683"/>
      <c r="AG745" s="1684"/>
      <c r="AH745" s="1684"/>
      <c r="AI745" s="1683"/>
      <c r="AJ745" s="1660"/>
      <c r="AK745" s="1660"/>
    </row>
    <row r="746" spans="1:44" ht="39.950000000000003" customHeight="1" x14ac:dyDescent="0.2">
      <c r="A746" s="5920"/>
      <c r="B746" s="5920"/>
      <c r="C746" s="1683"/>
      <c r="D746" s="1683"/>
      <c r="E746" s="1684"/>
      <c r="F746" s="1684"/>
      <c r="G746" s="1683"/>
      <c r="H746" s="1928"/>
      <c r="I746" s="1928"/>
      <c r="J746" s="1683"/>
      <c r="K746" s="1683"/>
      <c r="L746" s="1684"/>
      <c r="M746" s="1684"/>
      <c r="N746" s="1683"/>
      <c r="O746" s="1928"/>
      <c r="P746" s="1928"/>
      <c r="Q746" s="1683"/>
      <c r="R746" s="1683"/>
      <c r="S746" s="1684"/>
      <c r="T746" s="1684"/>
      <c r="U746" s="1683"/>
      <c r="V746" s="1928"/>
      <c r="W746" s="1928"/>
      <c r="X746" s="1683"/>
      <c r="Y746" s="1683"/>
      <c r="Z746" s="1684"/>
      <c r="AA746" s="1684"/>
      <c r="AB746" s="1683"/>
      <c r="AC746" s="1928"/>
      <c r="AD746" s="1928"/>
      <c r="AE746" s="1683"/>
      <c r="AF746" s="1683"/>
      <c r="AG746" s="1684"/>
      <c r="AH746" s="1684"/>
      <c r="AI746" s="1683"/>
      <c r="AJ746" s="1660"/>
      <c r="AK746" s="1660"/>
    </row>
    <row r="747" spans="1:44" ht="39.950000000000003" customHeight="1" x14ac:dyDescent="0.2">
      <c r="A747" s="5927"/>
      <c r="B747" s="5924"/>
      <c r="C747" s="1664"/>
      <c r="D747" s="1664"/>
      <c r="E747" s="1658"/>
      <c r="F747" s="1658"/>
      <c r="G747" s="1658"/>
      <c r="H747" s="1928"/>
      <c r="I747" s="1928"/>
      <c r="J747" s="1664"/>
      <c r="K747" s="1664"/>
      <c r="L747" s="1664"/>
      <c r="M747" s="1664"/>
      <c r="N747" s="1664"/>
      <c r="O747" s="1928"/>
      <c r="P747" s="1928"/>
      <c r="Q747" s="1664"/>
      <c r="R747" s="1664"/>
      <c r="S747" s="1664"/>
      <c r="T747" s="1664"/>
      <c r="U747" s="1664"/>
      <c r="V747" s="1928"/>
      <c r="W747" s="1928"/>
      <c r="X747" s="1664"/>
      <c r="Y747" s="1664"/>
      <c r="Z747" s="1664"/>
      <c r="AA747" s="1664"/>
      <c r="AB747" s="1664"/>
      <c r="AC747" s="1928"/>
      <c r="AD747" s="1928"/>
      <c r="AE747" s="1664"/>
      <c r="AF747" s="1664"/>
      <c r="AG747" s="1664"/>
      <c r="AH747" s="1664"/>
      <c r="AI747" s="1664"/>
      <c r="AJ747" s="1660"/>
      <c r="AK747" s="1660"/>
    </row>
    <row r="748" spans="1:44" ht="39.950000000000003" customHeight="1" x14ac:dyDescent="0.2">
      <c r="A748" s="5923"/>
      <c r="B748" s="5923"/>
      <c r="C748" s="1927"/>
      <c r="D748" s="1927"/>
      <c r="E748" s="1927"/>
      <c r="F748" s="1927"/>
      <c r="G748" s="1927"/>
      <c r="H748" s="1928"/>
      <c r="I748" s="1928"/>
      <c r="J748" s="1927"/>
      <c r="K748" s="1927"/>
      <c r="L748" s="1927"/>
      <c r="M748" s="1927"/>
      <c r="N748" s="1927"/>
      <c r="O748" s="1928"/>
      <c r="P748" s="1928"/>
      <c r="Q748" s="1927"/>
      <c r="R748" s="1927"/>
      <c r="S748" s="1927"/>
      <c r="T748" s="1927"/>
      <c r="U748" s="1927"/>
      <c r="V748" s="1928"/>
      <c r="W748" s="1928"/>
      <c r="X748" s="1927"/>
      <c r="Y748" s="1927"/>
      <c r="Z748" s="1927"/>
      <c r="AA748" s="1927"/>
      <c r="AB748" s="1927"/>
      <c r="AC748" s="1928"/>
      <c r="AD748" s="1928"/>
      <c r="AE748" s="1927"/>
      <c r="AF748" s="1927"/>
      <c r="AG748" s="1693"/>
      <c r="AH748" s="1927"/>
      <c r="AI748" s="1927"/>
      <c r="AJ748" s="1660"/>
      <c r="AK748" s="1660"/>
    </row>
    <row r="749" spans="1:44" ht="39.950000000000003" customHeight="1" x14ac:dyDescent="0.2">
      <c r="A749" s="5920"/>
      <c r="B749" s="5920"/>
      <c r="C749" s="1664"/>
      <c r="D749" s="1664"/>
      <c r="E749" s="1664"/>
      <c r="F749" s="1664"/>
      <c r="G749" s="1664"/>
      <c r="H749" s="1928"/>
      <c r="I749" s="1928"/>
      <c r="J749" s="1664"/>
      <c r="K749" s="1664"/>
      <c r="L749" s="1664"/>
      <c r="M749" s="1664"/>
      <c r="N749" s="1664"/>
      <c r="O749" s="1928"/>
      <c r="P749" s="1928"/>
      <c r="Q749" s="1659"/>
      <c r="R749" s="1659"/>
      <c r="S749" s="1683"/>
      <c r="T749" s="1683"/>
      <c r="U749" s="1684"/>
      <c r="V749" s="1928"/>
      <c r="W749" s="1928"/>
      <c r="X749" s="1683"/>
      <c r="Y749" s="1683"/>
      <c r="Z749" s="1659"/>
      <c r="AA749" s="1659"/>
      <c r="AB749" s="1683"/>
      <c r="AC749" s="1928"/>
      <c r="AD749" s="1928"/>
      <c r="AE749" s="1683"/>
      <c r="AF749" s="1683"/>
      <c r="AG749" s="1684"/>
      <c r="AH749" s="1684"/>
      <c r="AI749" s="1683"/>
      <c r="AJ749" s="1660"/>
      <c r="AK749" s="1660"/>
    </row>
    <row r="750" spans="1:44" ht="39.950000000000003" customHeight="1" x14ac:dyDescent="0.2">
      <c r="A750" s="5923"/>
      <c r="B750" s="5923"/>
      <c r="C750" s="1683"/>
      <c r="D750" s="1683"/>
      <c r="E750" s="1684"/>
      <c r="F750" s="1684"/>
      <c r="G750" s="1683"/>
      <c r="H750" s="1928"/>
      <c r="I750" s="1928"/>
      <c r="J750" s="1706"/>
      <c r="K750" s="1706"/>
      <c r="L750" s="1706"/>
      <c r="M750" s="1706"/>
      <c r="N750" s="1706"/>
      <c r="O750" s="1928"/>
      <c r="P750" s="1928"/>
      <c r="Q750" s="1706"/>
      <c r="R750" s="1706"/>
      <c r="S750" s="1706"/>
      <c r="T750" s="1666"/>
      <c r="U750" s="1666"/>
      <c r="V750" s="1928"/>
      <c r="W750" s="1928"/>
      <c r="X750" s="1694"/>
      <c r="Y750" s="1694"/>
      <c r="Z750" s="1694"/>
      <c r="AA750" s="1694"/>
      <c r="AB750" s="1694"/>
      <c r="AC750" s="1928"/>
      <c r="AD750" s="1928"/>
      <c r="AE750" s="1694"/>
      <c r="AF750" s="1694"/>
      <c r="AG750" s="1694"/>
      <c r="AH750" s="1694"/>
      <c r="AI750" s="1694"/>
      <c r="AJ750" s="1660"/>
      <c r="AK750" s="1660"/>
    </row>
    <row r="751" spans="1:44" ht="39.950000000000003" customHeight="1" x14ac:dyDescent="0.2">
      <c r="A751" s="5920"/>
      <c r="B751" s="5920"/>
      <c r="C751" s="1694"/>
      <c r="D751" s="1694"/>
      <c r="E751" s="1694"/>
      <c r="F751" s="1694"/>
      <c r="G751" s="1694"/>
      <c r="H751" s="1928"/>
      <c r="I751" s="1928"/>
      <c r="J751" s="1694"/>
      <c r="K751" s="1694"/>
      <c r="L751" s="1694"/>
      <c r="M751" s="1694"/>
      <c r="N751" s="1694"/>
      <c r="O751" s="1928"/>
      <c r="P751" s="1928"/>
      <c r="Q751" s="1694"/>
      <c r="R751" s="1694"/>
      <c r="S751" s="1694"/>
      <c r="T751" s="1694"/>
      <c r="U751" s="1694"/>
      <c r="V751" s="1928"/>
      <c r="W751" s="1928"/>
      <c r="X751" s="1694"/>
      <c r="Y751" s="1694"/>
      <c r="Z751" s="1694"/>
      <c r="AA751" s="1694"/>
      <c r="AB751" s="1694"/>
      <c r="AC751" s="1928"/>
      <c r="AD751" s="1928"/>
      <c r="AE751" s="1694"/>
      <c r="AF751" s="1694"/>
      <c r="AG751" s="1694"/>
      <c r="AH751" s="1694"/>
      <c r="AI751" s="1694"/>
      <c r="AJ751" s="1660"/>
      <c r="AK751" s="1660"/>
    </row>
    <row r="752" spans="1:44" ht="39.950000000000003" customHeight="1" x14ac:dyDescent="0.2">
      <c r="A752" s="5923"/>
      <c r="B752" s="5923"/>
      <c r="C752" s="1664"/>
      <c r="D752" s="1664"/>
      <c r="E752" s="1664"/>
      <c r="F752" s="1664"/>
      <c r="G752" s="1664"/>
      <c r="H752" s="1928"/>
      <c r="I752" s="1928"/>
      <c r="J752" s="1664"/>
      <c r="K752" s="1664"/>
      <c r="L752" s="1664"/>
      <c r="M752" s="1664"/>
      <c r="N752" s="1664"/>
      <c r="O752" s="1928"/>
      <c r="P752" s="1928"/>
      <c r="Q752" s="1659"/>
      <c r="R752" s="1659"/>
      <c r="S752" s="1684"/>
      <c r="T752" s="1684"/>
      <c r="U752" s="1683"/>
      <c r="V752" s="1928"/>
      <c r="W752" s="1928"/>
      <c r="X752" s="1683"/>
      <c r="Y752" s="1683"/>
      <c r="Z752" s="1659"/>
      <c r="AA752" s="1659"/>
      <c r="AB752" s="1683"/>
      <c r="AC752" s="1928"/>
      <c r="AD752" s="1928"/>
      <c r="AE752" s="1683"/>
      <c r="AF752" s="1683"/>
      <c r="AG752" s="1684"/>
      <c r="AH752" s="1684"/>
      <c r="AI752" s="1683"/>
      <c r="AJ752" s="1660"/>
      <c r="AK752" s="1660"/>
    </row>
    <row r="753" spans="1:39" ht="39.950000000000003" customHeight="1" x14ac:dyDescent="0.2">
      <c r="A753" s="5923"/>
      <c r="B753" s="5923"/>
      <c r="C753" s="1664"/>
      <c r="D753" s="1664"/>
      <c r="E753" s="1664"/>
      <c r="F753" s="1664"/>
      <c r="G753" s="1664"/>
      <c r="H753" s="1928"/>
      <c r="I753" s="1928"/>
      <c r="J753" s="1664"/>
      <c r="K753" s="1664"/>
      <c r="L753" s="1664"/>
      <c r="M753" s="1664"/>
      <c r="N753" s="1664"/>
      <c r="O753" s="1928"/>
      <c r="P753" s="1928"/>
      <c r="Q753" s="1664"/>
      <c r="R753" s="1664"/>
      <c r="S753" s="1664"/>
      <c r="T753" s="1664"/>
      <c r="U753" s="1664"/>
      <c r="V753" s="1928"/>
      <c r="W753" s="1928"/>
      <c r="X753" s="1664"/>
      <c r="Y753" s="1664"/>
      <c r="Z753" s="1664"/>
      <c r="AA753" s="1664"/>
      <c r="AB753" s="1683"/>
      <c r="AC753" s="1928"/>
      <c r="AD753" s="1928"/>
      <c r="AE753" s="1683"/>
      <c r="AF753" s="1683"/>
      <c r="AG753" s="1684"/>
      <c r="AH753" s="1684"/>
      <c r="AI753" s="1683"/>
      <c r="AJ753" s="1660"/>
      <c r="AK753" s="1660"/>
    </row>
    <row r="754" spans="1:39" ht="39.950000000000003" customHeight="1" x14ac:dyDescent="0.2">
      <c r="A754" s="5923"/>
      <c r="B754" s="5923"/>
      <c r="C754" s="1664"/>
      <c r="D754" s="1664"/>
      <c r="E754" s="1664"/>
      <c r="F754" s="1664"/>
      <c r="G754" s="1664"/>
      <c r="H754" s="1928"/>
      <c r="I754" s="1928"/>
      <c r="J754" s="1664"/>
      <c r="K754" s="1664"/>
      <c r="L754" s="1664"/>
      <c r="M754" s="1664"/>
      <c r="N754" s="1664"/>
      <c r="O754" s="1928"/>
      <c r="P754" s="1928"/>
      <c r="Q754" s="1664"/>
      <c r="R754" s="1664"/>
      <c r="S754" s="1664"/>
      <c r="T754" s="1664"/>
      <c r="U754" s="1664"/>
      <c r="V754" s="1928"/>
      <c r="W754" s="1928"/>
      <c r="X754" s="1664"/>
      <c r="Y754" s="1664"/>
      <c r="Z754" s="1664"/>
      <c r="AA754" s="1664"/>
      <c r="AB754" s="1683"/>
      <c r="AC754" s="1928"/>
      <c r="AD754" s="1928"/>
      <c r="AE754" s="1683"/>
      <c r="AF754" s="1683"/>
      <c r="AG754" s="1684"/>
      <c r="AH754" s="1684"/>
      <c r="AI754" s="1683"/>
      <c r="AJ754" s="1660"/>
      <c r="AK754" s="1660"/>
      <c r="AL754" s="3408"/>
      <c r="AM754" s="3408"/>
    </row>
    <row r="755" spans="1:39" ht="39.950000000000003" customHeight="1" x14ac:dyDescent="0.2">
      <c r="A755" s="5923"/>
      <c r="B755" s="5923"/>
      <c r="C755" s="1706"/>
      <c r="D755" s="1706"/>
      <c r="E755" s="1706"/>
      <c r="F755" s="1706"/>
      <c r="G755" s="1706"/>
      <c r="H755" s="1928"/>
      <c r="I755" s="1928"/>
      <c r="J755" s="1706"/>
      <c r="K755" s="1706"/>
      <c r="L755" s="1706"/>
      <c r="M755" s="1706"/>
      <c r="N755" s="1706"/>
      <c r="O755" s="1928"/>
      <c r="P755" s="1928"/>
      <c r="Q755" s="1706"/>
      <c r="R755" s="1706"/>
      <c r="S755" s="1706"/>
      <c r="T755" s="1706"/>
      <c r="U755" s="1706"/>
      <c r="V755" s="1928"/>
      <c r="W755" s="1928"/>
      <c r="X755" s="1666"/>
      <c r="Y755" s="1666"/>
      <c r="Z755" s="1694"/>
      <c r="AA755" s="1694"/>
      <c r="AB755" s="1694"/>
      <c r="AC755" s="1928"/>
      <c r="AD755" s="1928"/>
      <c r="AE755" s="1694"/>
      <c r="AF755" s="1694"/>
      <c r="AG755" s="1694"/>
      <c r="AH755" s="1694"/>
      <c r="AI755" s="1694"/>
      <c r="AJ755" s="1660"/>
      <c r="AK755" s="1660"/>
      <c r="AL755" s="5929"/>
      <c r="AM755" s="5929"/>
    </row>
    <row r="756" spans="1:39" ht="39.950000000000003" customHeight="1" x14ac:dyDescent="0.2">
      <c r="A756" s="5923"/>
      <c r="B756" s="5923"/>
      <c r="C756" s="1694"/>
      <c r="D756" s="1694"/>
      <c r="E756" s="1694"/>
      <c r="F756" s="1694"/>
      <c r="G756" s="1694"/>
      <c r="H756" s="1928"/>
      <c r="I756" s="1928"/>
      <c r="J756" s="1683"/>
      <c r="K756" s="1683"/>
      <c r="L756" s="1684"/>
      <c r="M756" s="1684"/>
      <c r="N756" s="1683"/>
      <c r="O756" s="1928"/>
      <c r="P756" s="1928"/>
      <c r="Q756" s="1683"/>
      <c r="R756" s="1683"/>
      <c r="S756" s="1684"/>
      <c r="T756" s="1684"/>
      <c r="U756" s="1683"/>
      <c r="V756" s="1928"/>
      <c r="W756" s="1928"/>
      <c r="X756" s="1683"/>
      <c r="Y756" s="1683"/>
      <c r="Z756" s="1684"/>
      <c r="AA756" s="1684"/>
      <c r="AB756" s="1683"/>
      <c r="AC756" s="1928"/>
      <c r="AD756" s="1928"/>
      <c r="AE756" s="1683"/>
      <c r="AF756" s="1683"/>
      <c r="AG756" s="1684"/>
      <c r="AH756" s="1684"/>
      <c r="AI756" s="1683"/>
      <c r="AJ756" s="1660"/>
      <c r="AK756" s="1660"/>
      <c r="AL756" s="5928"/>
      <c r="AM756" s="5928"/>
    </row>
    <row r="757" spans="1:39" ht="39.950000000000003" customHeight="1" x14ac:dyDescent="0.2">
      <c r="C757" s="1927"/>
      <c r="D757" s="1927"/>
      <c r="H757" s="1928"/>
      <c r="I757" s="1928"/>
      <c r="K757" s="1659"/>
      <c r="L757" s="1659"/>
      <c r="M757" s="1659"/>
      <c r="N757" s="1658"/>
      <c r="O757" s="1928"/>
      <c r="P757" s="1928"/>
      <c r="Q757" s="1658"/>
      <c r="R757" s="1658"/>
      <c r="S757" s="1658"/>
      <c r="T757" s="1658"/>
      <c r="U757" s="1658"/>
      <c r="V757" s="1928"/>
      <c r="W757" s="1928"/>
      <c r="Z757" s="1659"/>
      <c r="AA757" s="1659"/>
      <c r="AB757" s="1659"/>
      <c r="AC757" s="1928"/>
      <c r="AD757" s="1928"/>
      <c r="AF757" s="1659"/>
      <c r="AG757" s="1659"/>
      <c r="AH757" s="1659"/>
      <c r="AJ757" s="1660"/>
      <c r="AK757" s="1660"/>
    </row>
    <row r="758" spans="1:39" ht="39.950000000000003" customHeight="1" x14ac:dyDescent="0.2">
      <c r="C758" s="1709"/>
      <c r="D758" s="1709"/>
      <c r="E758" s="1709"/>
      <c r="F758" s="1709"/>
      <c r="G758" s="1709"/>
      <c r="H758" s="1928"/>
      <c r="I758" s="1928"/>
      <c r="M758" s="1716"/>
      <c r="N758" s="1716"/>
      <c r="O758" s="1928"/>
      <c r="P758" s="1928"/>
      <c r="Q758" s="1716"/>
      <c r="R758" s="1716"/>
      <c r="V758" s="1928"/>
      <c r="W758" s="1928"/>
      <c r="X758" s="1715"/>
      <c r="Y758" s="1715"/>
      <c r="AA758" s="1715"/>
      <c r="AC758" s="1928"/>
      <c r="AD758" s="1928"/>
      <c r="AH758" s="1658"/>
      <c r="AI758" s="1658"/>
      <c r="AJ758" s="1660"/>
      <c r="AK758" s="1660"/>
    </row>
    <row r="759" spans="1:39" ht="39.950000000000003" customHeight="1" x14ac:dyDescent="0.2">
      <c r="D759" s="1659"/>
      <c r="E759" s="1657"/>
      <c r="F759" s="1927"/>
      <c r="H759" s="1928"/>
      <c r="I759" s="1928"/>
      <c r="J759" s="1709"/>
      <c r="K759" s="1709"/>
      <c r="N759" s="1659"/>
      <c r="O759" s="1928"/>
      <c r="P759" s="1928"/>
      <c r="R759" s="1659"/>
      <c r="S759" s="1716"/>
      <c r="T759" s="1716"/>
      <c r="U759" s="1657"/>
      <c r="V759" s="1928"/>
      <c r="W759" s="1928"/>
      <c r="X759" s="1658"/>
      <c r="Y759" s="1658"/>
      <c r="Z759" s="1659"/>
      <c r="AA759" s="1657"/>
      <c r="AC759" s="1928"/>
      <c r="AD759" s="1928"/>
      <c r="AE759" s="1659"/>
      <c r="AF759" s="1659"/>
      <c r="AG759" s="1657"/>
      <c r="AI759" s="1659"/>
      <c r="AJ759" s="1660"/>
      <c r="AK759" s="1660"/>
    </row>
    <row r="760" spans="1:39" ht="39.950000000000003" customHeight="1" x14ac:dyDescent="0.2">
      <c r="F760" s="1709"/>
      <c r="H760" s="1928"/>
      <c r="I760" s="1928"/>
      <c r="O760" s="1928"/>
      <c r="P760" s="1928"/>
      <c r="S760" s="1658"/>
      <c r="T760" s="1658"/>
      <c r="U760" s="1697"/>
      <c r="V760" s="1928"/>
      <c r="W760" s="1928"/>
      <c r="AC760" s="1928"/>
      <c r="AD760" s="1928"/>
      <c r="AJ760" s="1660"/>
      <c r="AK760" s="1660"/>
    </row>
    <row r="761" spans="1:39" ht="39.950000000000003" customHeight="1" x14ac:dyDescent="0.2">
      <c r="C761" s="1715"/>
      <c r="D761" s="1659"/>
      <c r="E761" s="1659"/>
      <c r="F761" s="1659"/>
      <c r="G761" s="1709"/>
      <c r="H761" s="1697"/>
      <c r="I761" s="1697"/>
      <c r="K761" s="16"/>
      <c r="M761" s="16"/>
      <c r="O761" s="1697"/>
      <c r="P761" s="1697"/>
      <c r="T761" s="1715"/>
      <c r="U761" s="1658"/>
      <c r="V761" s="1697"/>
      <c r="W761" s="1697"/>
      <c r="X761" s="1658"/>
      <c r="Y761" s="1658"/>
      <c r="Z761" s="1658"/>
      <c r="AA761" s="1658"/>
      <c r="AC761" s="1697"/>
      <c r="AD761" s="1697"/>
      <c r="AJ761" s="1697"/>
      <c r="AK761" s="1697"/>
    </row>
    <row r="762" spans="1:39" ht="39.950000000000003" customHeight="1" x14ac:dyDescent="0.2">
      <c r="A762" s="16"/>
      <c r="B762" s="1715"/>
      <c r="C762" s="1659"/>
      <c r="D762" s="1659"/>
      <c r="E762" s="1657"/>
      <c r="F762" s="1657"/>
      <c r="G762" s="1659"/>
      <c r="H762" s="1659"/>
      <c r="I762" s="1659"/>
      <c r="J762" s="1716"/>
      <c r="K762" s="1716"/>
    </row>
    <row r="763" spans="1:39" ht="39.950000000000003" customHeight="1" x14ac:dyDescent="0.2"/>
    <row r="764" spans="1:39" ht="39.950000000000003" customHeight="1" x14ac:dyDescent="0.2">
      <c r="A764" s="5876"/>
      <c r="B764" s="5876"/>
      <c r="C764" s="1661"/>
      <c r="D764" s="1661"/>
      <c r="E764" s="1661"/>
      <c r="F764" s="1661"/>
      <c r="G764" s="1661"/>
      <c r="H764" s="1661"/>
      <c r="I764" s="1661"/>
      <c r="J764" s="1661"/>
      <c r="K764" s="1661"/>
      <c r="L764" s="1661"/>
      <c r="M764" s="1661"/>
      <c r="N764" s="1661"/>
      <c r="O764" s="1661"/>
      <c r="P764" s="1661"/>
      <c r="Q764" s="1661"/>
      <c r="R764" s="1661"/>
      <c r="S764" s="1661"/>
      <c r="T764" s="1661"/>
      <c r="U764" s="1661"/>
      <c r="V764" s="1661"/>
      <c r="W764" s="1661"/>
      <c r="X764" s="1661"/>
      <c r="Y764" s="1661"/>
      <c r="Z764" s="1661"/>
      <c r="AA764" s="1661"/>
      <c r="AB764" s="1661"/>
      <c r="AC764" s="1661"/>
      <c r="AD764" s="1661"/>
      <c r="AE764" s="1661"/>
      <c r="AF764" s="1661"/>
      <c r="AG764" s="1661"/>
      <c r="AH764" s="1661"/>
      <c r="AI764" s="1661"/>
      <c r="AJ764" s="1661"/>
      <c r="AK764" s="1661"/>
    </row>
    <row r="765" spans="1:39" ht="39.950000000000003" customHeight="1" x14ac:dyDescent="0.2">
      <c r="A765" s="5929"/>
      <c r="B765" s="5929"/>
      <c r="C765" s="1708"/>
      <c r="D765" s="1708"/>
      <c r="E765" s="1708"/>
      <c r="F765" s="1708"/>
      <c r="G765" s="1708"/>
      <c r="H765" s="1708"/>
      <c r="I765" s="1708"/>
      <c r="J765" s="1708"/>
      <c r="K765" s="1708"/>
      <c r="L765" s="1708"/>
      <c r="M765" s="1708"/>
      <c r="N765" s="1708"/>
      <c r="O765" s="1708"/>
      <c r="P765" s="1708"/>
      <c r="Q765" s="1708"/>
      <c r="R765" s="1708"/>
      <c r="S765" s="1708"/>
      <c r="T765" s="1708"/>
      <c r="U765" s="1708"/>
      <c r="V765" s="1708"/>
      <c r="W765" s="1708"/>
      <c r="X765" s="1708"/>
      <c r="Y765" s="1708"/>
      <c r="Z765" s="1708"/>
      <c r="AA765" s="1708"/>
      <c r="AB765" s="1708"/>
      <c r="AC765" s="1708"/>
      <c r="AD765" s="1708"/>
      <c r="AE765" s="1708"/>
      <c r="AF765" s="1708"/>
      <c r="AG765" s="1708"/>
      <c r="AH765" s="1708"/>
      <c r="AI765" s="1708"/>
      <c r="AJ765" s="1708"/>
      <c r="AK765" s="1708"/>
    </row>
    <row r="766" spans="1:39" ht="39.950000000000003" customHeight="1" x14ac:dyDescent="0.2">
      <c r="A766" s="5926"/>
      <c r="B766" s="5926"/>
      <c r="C766" s="1683"/>
      <c r="D766" s="1683"/>
      <c r="E766" s="1684"/>
      <c r="F766" s="1684"/>
      <c r="G766" s="1683"/>
      <c r="H766" s="1928"/>
      <c r="I766" s="1928"/>
      <c r="J766" s="1689"/>
      <c r="K766" s="1666"/>
      <c r="L766" s="1666"/>
      <c r="M766" s="1693"/>
      <c r="N766" s="1663"/>
      <c r="O766" s="1928"/>
      <c r="P766" s="1928"/>
      <c r="Q766" s="1666"/>
      <c r="R766" s="1658"/>
      <c r="S766" s="1658"/>
      <c r="T766" s="1658"/>
      <c r="U766" s="1658"/>
      <c r="V766" s="1928"/>
      <c r="W766" s="1928"/>
      <c r="X766" s="1658"/>
      <c r="Y766" s="1658"/>
      <c r="Z766" s="1658"/>
      <c r="AA766" s="1658"/>
      <c r="AB766" s="1666"/>
      <c r="AC766" s="1928"/>
      <c r="AD766" s="1928"/>
      <c r="AE766" s="1666"/>
      <c r="AF766" s="1709"/>
      <c r="AG766" s="1693"/>
      <c r="AH766" s="1658"/>
      <c r="AI766" s="1658"/>
      <c r="AJ766" s="1660"/>
      <c r="AK766" s="1660"/>
    </row>
    <row r="767" spans="1:39" ht="39.950000000000003" customHeight="1" x14ac:dyDescent="0.2">
      <c r="A767" s="5926"/>
      <c r="B767" s="5926"/>
      <c r="C767" s="1706"/>
      <c r="D767" s="1706"/>
      <c r="E767" s="1706"/>
      <c r="F767" s="1706"/>
      <c r="G767" s="1706"/>
      <c r="H767" s="1928"/>
      <c r="I767" s="1928"/>
      <c r="J767" s="1706"/>
      <c r="K767" s="1706"/>
      <c r="L767" s="1706"/>
      <c r="M767" s="1706"/>
      <c r="N767" s="1706"/>
      <c r="O767" s="1928"/>
      <c r="P767" s="1928"/>
      <c r="Q767" s="1706"/>
      <c r="R767" s="1706"/>
      <c r="S767" s="1706"/>
      <c r="T767" s="1706"/>
      <c r="U767" s="1706"/>
      <c r="V767" s="1928"/>
      <c r="W767" s="1928"/>
      <c r="X767" s="1706"/>
      <c r="Y767" s="1706"/>
      <c r="Z767" s="1706"/>
      <c r="AA767" s="1706"/>
      <c r="AB767" s="1706"/>
      <c r="AC767" s="1928"/>
      <c r="AD767" s="1928"/>
      <c r="AE767" s="1706"/>
      <c r="AF767" s="1706"/>
      <c r="AG767" s="1706"/>
      <c r="AH767" s="1706"/>
      <c r="AI767" s="1706"/>
      <c r="AJ767" s="1660"/>
      <c r="AK767" s="1660"/>
    </row>
    <row r="768" spans="1:39" ht="39.950000000000003" customHeight="1" x14ac:dyDescent="0.2">
      <c r="A768" s="5923"/>
      <c r="B768" s="5923"/>
      <c r="C768" s="1683"/>
      <c r="D768" s="1683"/>
      <c r="E768" s="1684"/>
      <c r="F768" s="1684"/>
      <c r="G768" s="1683"/>
      <c r="H768" s="1928"/>
      <c r="I768" s="1928"/>
      <c r="J768" s="1689"/>
      <c r="K768" s="1683"/>
      <c r="L768" s="1684"/>
      <c r="M768" s="1684"/>
      <c r="N768" s="1684"/>
      <c r="O768" s="1928"/>
      <c r="P768" s="1928"/>
      <c r="Q768" s="1666"/>
      <c r="R768" s="1666"/>
      <c r="S768" s="1690"/>
      <c r="T768" s="1684"/>
      <c r="U768" s="1683"/>
      <c r="V768" s="1928"/>
      <c r="W768" s="1928"/>
      <c r="X768" s="1683"/>
      <c r="Z768" s="1684"/>
      <c r="AA768" s="1684"/>
      <c r="AB768" s="1683"/>
      <c r="AC768" s="1928"/>
      <c r="AD768" s="1928"/>
      <c r="AE768" s="1683"/>
      <c r="AF768" s="1683"/>
      <c r="AG768" s="1658"/>
      <c r="AH768" s="1658"/>
      <c r="AI768" s="1658"/>
      <c r="AJ768" s="1660"/>
      <c r="AK768" s="1660"/>
    </row>
    <row r="769" spans="1:39" ht="39.950000000000003" customHeight="1" x14ac:dyDescent="0.2">
      <c r="A769" s="5926"/>
      <c r="B769" s="5926"/>
      <c r="C769" s="1659"/>
      <c r="D769" s="1659"/>
      <c r="E769" s="1658"/>
      <c r="F769" s="1658"/>
      <c r="G769" s="1658"/>
      <c r="H769" s="1928"/>
      <c r="I769" s="1928"/>
      <c r="J769" s="1665"/>
      <c r="K769" s="1665"/>
      <c r="L769" s="1665"/>
      <c r="M769" s="1684"/>
      <c r="N769" s="1683"/>
      <c r="O769" s="1928"/>
      <c r="P769" s="1928"/>
      <c r="Q769" s="1659"/>
      <c r="R769" s="1659"/>
      <c r="S769" s="1659"/>
      <c r="T769" s="1665"/>
      <c r="U769" s="1665"/>
      <c r="V769" s="1928"/>
      <c r="W769" s="1928"/>
      <c r="X769" s="1665"/>
      <c r="Y769" s="1665"/>
      <c r="Z769" s="1658"/>
      <c r="AA769" s="1658"/>
      <c r="AB769" s="1658"/>
      <c r="AC769" s="1928"/>
      <c r="AD769" s="1928"/>
      <c r="AE769" s="1659"/>
      <c r="AF769" s="1659"/>
      <c r="AG769" s="1659"/>
      <c r="AH769" s="1659"/>
      <c r="AI769" s="1659"/>
      <c r="AJ769" s="1660"/>
      <c r="AK769" s="1660"/>
    </row>
    <row r="770" spans="1:39" ht="39.950000000000003" customHeight="1" x14ac:dyDescent="0.2">
      <c r="A770" s="5926"/>
      <c r="B770" s="5926"/>
      <c r="C770" s="1665"/>
      <c r="D770" s="1665"/>
      <c r="E770" s="1665"/>
      <c r="F770" s="1665"/>
      <c r="G770" s="1665"/>
      <c r="H770" s="1928"/>
      <c r="I770" s="1928"/>
      <c r="J770" s="1658"/>
      <c r="K770" s="1658"/>
      <c r="L770" s="1684"/>
      <c r="M770" s="1666"/>
      <c r="N770" s="1683"/>
      <c r="O770" s="1928"/>
      <c r="P770" s="1928"/>
      <c r="Q770" s="1657"/>
      <c r="R770" s="1657"/>
      <c r="S770" s="1657"/>
      <c r="T770" s="1665"/>
      <c r="U770" s="1665"/>
      <c r="V770" s="1928"/>
      <c r="W770" s="1928"/>
      <c r="X770" s="1683"/>
      <c r="Y770" s="1683"/>
      <c r="Z770" s="1684"/>
      <c r="AA770" s="1684"/>
      <c r="AB770" s="1683"/>
      <c r="AC770" s="1928"/>
      <c r="AD770" s="1928"/>
      <c r="AE770" s="1683"/>
      <c r="AF770" s="1683"/>
      <c r="AG770" s="1684"/>
      <c r="AH770" s="1684"/>
      <c r="AI770" s="1683"/>
      <c r="AJ770" s="1660"/>
      <c r="AK770" s="1660"/>
    </row>
    <row r="771" spans="1:39" ht="39.950000000000003" customHeight="1" x14ac:dyDescent="0.2">
      <c r="A771" s="5922"/>
      <c r="B771" s="5922"/>
      <c r="C771" s="1683"/>
      <c r="D771" s="1715"/>
      <c r="E771" s="1684"/>
      <c r="F771" s="1684"/>
      <c r="G771" s="1683"/>
      <c r="H771" s="1928"/>
      <c r="I771" s="1928"/>
      <c r="J771" s="1683"/>
      <c r="K771" s="1683"/>
      <c r="L771" s="1684"/>
      <c r="M771" s="1684"/>
      <c r="N771" s="1683"/>
      <c r="O771" s="1928"/>
      <c r="P771" s="1928"/>
      <c r="Q771" s="1683"/>
      <c r="R771" s="1683"/>
      <c r="S771" s="1684"/>
      <c r="T771" s="1684"/>
      <c r="U771" s="1683"/>
      <c r="V771" s="1928"/>
      <c r="W771" s="1928"/>
      <c r="X771" s="1683"/>
      <c r="Y771" s="1683"/>
      <c r="Z771" s="1684"/>
      <c r="AA771" s="1684"/>
      <c r="AB771" s="1683"/>
      <c r="AC771" s="1928"/>
      <c r="AD771" s="1928"/>
      <c r="AE771" s="1683"/>
      <c r="AF771" s="1683"/>
      <c r="AG771" s="1684"/>
      <c r="AH771" s="1684"/>
      <c r="AI771" s="1683"/>
      <c r="AJ771" s="1660"/>
      <c r="AK771" s="1660"/>
    </row>
    <row r="772" spans="1:39" ht="39.950000000000003" customHeight="1" x14ac:dyDescent="0.2">
      <c r="A772" s="5920"/>
      <c r="B772" s="5920"/>
      <c r="C772" s="1683"/>
      <c r="D772" s="1683"/>
      <c r="E772" s="1684"/>
      <c r="F772" s="1684"/>
      <c r="G772" s="1683"/>
      <c r="H772" s="1928"/>
      <c r="I772" s="1928"/>
      <c r="J772" s="1683"/>
      <c r="K772" s="1683"/>
      <c r="L772" s="1684"/>
      <c r="M772" s="1684"/>
      <c r="N772" s="1683"/>
      <c r="O772" s="1928"/>
      <c r="P772" s="1928"/>
      <c r="Q772" s="1683"/>
      <c r="R772" s="1683"/>
      <c r="S772" s="1684"/>
      <c r="T772" s="1684"/>
      <c r="U772" s="1683"/>
      <c r="V772" s="1928"/>
      <c r="W772" s="1928"/>
      <c r="X772" s="1683"/>
      <c r="Y772" s="1683"/>
      <c r="Z772" s="1684"/>
      <c r="AA772" s="1684"/>
      <c r="AB772" s="1683"/>
      <c r="AC772" s="1928"/>
      <c r="AD772" s="1928"/>
      <c r="AE772" s="1683"/>
      <c r="AF772" s="1683"/>
      <c r="AG772" s="1684"/>
      <c r="AH772" s="1684"/>
      <c r="AI772" s="1683"/>
      <c r="AJ772" s="1660"/>
      <c r="AK772" s="1660"/>
    </row>
    <row r="773" spans="1:39" ht="39.950000000000003" customHeight="1" x14ac:dyDescent="0.2">
      <c r="A773" s="5927"/>
      <c r="B773" s="5924"/>
      <c r="C773" s="1664"/>
      <c r="D773" s="1664"/>
      <c r="E773" s="1664"/>
      <c r="F773" s="1664"/>
      <c r="G773" s="1664"/>
      <c r="H773" s="1928"/>
      <c r="I773" s="1928"/>
      <c r="J773" s="1664"/>
      <c r="K773" s="1664"/>
      <c r="L773" s="1684"/>
      <c r="M773" s="1684"/>
      <c r="N773" s="1683"/>
      <c r="O773" s="1928"/>
      <c r="P773" s="1928"/>
      <c r="Q773" s="1683"/>
      <c r="R773" s="1683"/>
      <c r="S773" s="1684"/>
      <c r="T773" s="1684"/>
      <c r="U773" s="1683"/>
      <c r="V773" s="1928"/>
      <c r="W773" s="1928"/>
      <c r="X773" s="1683"/>
      <c r="Y773" s="1683"/>
      <c r="Z773" s="1684"/>
      <c r="AA773" s="1664"/>
      <c r="AB773" s="1664"/>
      <c r="AC773" s="1928"/>
      <c r="AD773" s="1928"/>
      <c r="AE773" s="1664"/>
      <c r="AF773" s="1664"/>
      <c r="AG773" s="1664"/>
      <c r="AH773" s="1664"/>
      <c r="AI773" s="1664"/>
      <c r="AJ773" s="1660"/>
      <c r="AK773" s="1660"/>
    </row>
    <row r="774" spans="1:39" ht="39.950000000000003" customHeight="1" x14ac:dyDescent="0.2">
      <c r="A774" s="5923"/>
      <c r="B774" s="5923"/>
      <c r="C774" s="1927"/>
      <c r="D774" s="1927"/>
      <c r="E774" s="1927"/>
      <c r="F774" s="1927"/>
      <c r="G774" s="1927"/>
      <c r="H774" s="1928"/>
      <c r="I774" s="1928"/>
      <c r="J774" s="1927"/>
      <c r="K774" s="1927"/>
      <c r="L774" s="1927"/>
      <c r="M774" s="1927"/>
      <c r="N774" s="1683"/>
      <c r="O774" s="1928"/>
      <c r="P774" s="1928"/>
      <c r="Q774" s="1927"/>
      <c r="R774" s="1927"/>
      <c r="S774" s="1927"/>
      <c r="T774" s="1927"/>
      <c r="U774" s="1927"/>
      <c r="V774" s="1928"/>
      <c r="W774" s="1928"/>
      <c r="X774" s="1927"/>
      <c r="Y774" s="1927"/>
      <c r="Z774" s="1927"/>
      <c r="AA774" s="1927"/>
      <c r="AB774" s="1927"/>
      <c r="AC774" s="1928"/>
      <c r="AD774" s="1928"/>
      <c r="AE774" s="1927"/>
      <c r="AF774" s="1927"/>
      <c r="AG774" s="1927"/>
      <c r="AH774" s="1927"/>
      <c r="AI774" s="1927"/>
      <c r="AJ774" s="1660"/>
      <c r="AK774" s="1660"/>
    </row>
    <row r="775" spans="1:39" ht="39.950000000000003" customHeight="1" x14ac:dyDescent="0.2">
      <c r="A775" s="5920"/>
      <c r="B775" s="5920"/>
      <c r="C775" s="1683"/>
      <c r="D775" s="1683"/>
      <c r="E775" s="1684"/>
      <c r="F775" s="1684"/>
      <c r="G775" s="1683"/>
      <c r="H775" s="1928"/>
      <c r="I775" s="1928"/>
      <c r="J775" s="1683"/>
      <c r="K775" s="1683"/>
      <c r="L775" s="1684"/>
      <c r="M775" s="1684"/>
      <c r="N775" s="1683"/>
      <c r="O775" s="1928"/>
      <c r="P775" s="1928"/>
      <c r="Q775" s="1683"/>
      <c r="R775" s="1683"/>
      <c r="S775" s="1684"/>
      <c r="T775" s="1684"/>
      <c r="U775" s="1683"/>
      <c r="V775" s="1928"/>
      <c r="W775" s="1928"/>
      <c r="X775" s="1683"/>
      <c r="Y775" s="1683"/>
      <c r="Z775" s="1684"/>
      <c r="AA775" s="1684"/>
      <c r="AB775" s="1683"/>
      <c r="AC775" s="1928"/>
      <c r="AD775" s="1928"/>
      <c r="AE775" s="1683"/>
      <c r="AF775" s="1683"/>
      <c r="AG775" s="1684"/>
      <c r="AH775" s="1684"/>
      <c r="AI775" s="1683"/>
      <c r="AJ775" s="1660"/>
      <c r="AK775" s="1660"/>
    </row>
    <row r="776" spans="1:39" ht="39.950000000000003" customHeight="1" x14ac:dyDescent="0.2">
      <c r="A776" s="5923"/>
      <c r="B776" s="5923"/>
      <c r="C776" s="1694"/>
      <c r="D776" s="1694"/>
      <c r="E776" s="1694"/>
      <c r="F776" s="1694"/>
      <c r="G776" s="1694"/>
      <c r="H776" s="1928"/>
      <c r="I776" s="1928"/>
      <c r="J776" s="1694"/>
      <c r="K776" s="1694"/>
      <c r="L776" s="1694"/>
      <c r="M776" s="1694"/>
      <c r="N776" s="1683"/>
      <c r="O776" s="1928"/>
      <c r="P776" s="1928"/>
      <c r="Q776" s="1694"/>
      <c r="R776" s="1694"/>
      <c r="S776" s="1694"/>
      <c r="T776" s="1694"/>
      <c r="U776" s="1694"/>
      <c r="V776" s="1928"/>
      <c r="W776" s="1928"/>
      <c r="X776" s="1694"/>
      <c r="Y776" s="1694"/>
      <c r="Z776" s="1694"/>
      <c r="AA776" s="1694"/>
      <c r="AB776" s="1694"/>
      <c r="AC776" s="1928"/>
      <c r="AD776" s="1928"/>
      <c r="AE776" s="1694"/>
      <c r="AF776" s="1694"/>
      <c r="AG776" s="1694"/>
      <c r="AH776" s="1694"/>
      <c r="AI776" s="1694"/>
      <c r="AJ776" s="1660"/>
      <c r="AK776" s="1660"/>
    </row>
    <row r="777" spans="1:39" ht="39.950000000000003" customHeight="1" x14ac:dyDescent="0.2">
      <c r="A777" s="5920"/>
      <c r="B777" s="5920"/>
      <c r="C777" s="1694"/>
      <c r="D777" s="1694"/>
      <c r="E777" s="1694"/>
      <c r="F777" s="1684"/>
      <c r="G777" s="1683"/>
      <c r="H777" s="1928"/>
      <c r="I777" s="1928"/>
      <c r="J777" s="1683"/>
      <c r="K777" s="1683"/>
      <c r="L777" s="1684"/>
      <c r="M777" s="1684"/>
      <c r="N777" s="1683"/>
      <c r="O777" s="1928"/>
      <c r="P777" s="1928"/>
      <c r="Q777" s="1683"/>
      <c r="R777" s="1683"/>
      <c r="S777" s="1684"/>
      <c r="T777" s="1684"/>
      <c r="U777" s="1683"/>
      <c r="V777" s="1928"/>
      <c r="W777" s="1928"/>
      <c r="X777" s="1683"/>
      <c r="Y777" s="1683"/>
      <c r="Z777" s="1684"/>
      <c r="AA777" s="1684"/>
      <c r="AB777" s="1683"/>
      <c r="AC777" s="1928"/>
      <c r="AD777" s="1928"/>
      <c r="AE777" s="1683"/>
      <c r="AF777" s="1683"/>
      <c r="AG777" s="1684"/>
      <c r="AH777" s="1684"/>
      <c r="AI777" s="1683"/>
      <c r="AJ777" s="1660"/>
      <c r="AK777" s="1660"/>
    </row>
    <row r="778" spans="1:39" ht="39.950000000000003" customHeight="1" x14ac:dyDescent="0.2">
      <c r="A778" s="5923"/>
      <c r="B778" s="5923"/>
      <c r="C778" s="1683"/>
      <c r="D778" s="1683"/>
      <c r="E778" s="1684"/>
      <c r="F778" s="1684"/>
      <c r="G778" s="1683"/>
      <c r="H778" s="1928"/>
      <c r="I778" s="1928"/>
      <c r="J778" s="1683"/>
      <c r="K778" s="1683"/>
      <c r="L778" s="1684"/>
      <c r="M778" s="1684"/>
      <c r="N778" s="1683"/>
      <c r="O778" s="1928"/>
      <c r="P778" s="1928"/>
      <c r="Q778" s="1683"/>
      <c r="R778" s="1683"/>
      <c r="S778" s="1684"/>
      <c r="T778" s="1684"/>
      <c r="U778" s="1683"/>
      <c r="V778" s="1928"/>
      <c r="W778" s="1928"/>
      <c r="X778" s="1683"/>
      <c r="Y778" s="1683"/>
      <c r="Z778" s="1684"/>
      <c r="AA778" s="1684"/>
      <c r="AB778" s="1683"/>
      <c r="AC778" s="1928"/>
      <c r="AD778" s="1928"/>
      <c r="AE778" s="1683"/>
      <c r="AF778" s="1683"/>
      <c r="AG778" s="1684"/>
      <c r="AH778" s="1684"/>
      <c r="AI778" s="1683"/>
      <c r="AJ778" s="1660"/>
      <c r="AK778" s="1660"/>
    </row>
    <row r="779" spans="1:39" ht="39.950000000000003" customHeight="1" x14ac:dyDescent="0.2">
      <c r="A779" s="5923"/>
      <c r="B779" s="5923"/>
      <c r="C779" s="1683"/>
      <c r="D779" s="1683"/>
      <c r="E779" s="1684"/>
      <c r="F779" s="1684"/>
      <c r="G779" s="1683"/>
      <c r="H779" s="1928"/>
      <c r="I779" s="1928"/>
      <c r="J779" s="1683"/>
      <c r="K779" s="1683"/>
      <c r="L779" s="1684"/>
      <c r="M779" s="1684"/>
      <c r="N779" s="1683"/>
      <c r="O779" s="1928"/>
      <c r="P779" s="1928"/>
      <c r="Q779" s="1683"/>
      <c r="R779" s="1683"/>
      <c r="S779" s="1684"/>
      <c r="T779" s="1684"/>
      <c r="U779" s="1683"/>
      <c r="V779" s="1928"/>
      <c r="W779" s="1928"/>
      <c r="X779" s="1683"/>
      <c r="Y779" s="1683"/>
      <c r="Z779" s="1684"/>
      <c r="AA779" s="1684"/>
      <c r="AB779" s="1683"/>
      <c r="AC779" s="1928"/>
      <c r="AD779" s="1928"/>
      <c r="AE779" s="1683"/>
      <c r="AF779" s="1683"/>
      <c r="AG779" s="1684"/>
      <c r="AH779" s="1684"/>
      <c r="AI779" s="1683"/>
      <c r="AJ779" s="1660"/>
      <c r="AK779" s="1660"/>
    </row>
    <row r="780" spans="1:39" ht="39.950000000000003" customHeight="1" x14ac:dyDescent="0.2">
      <c r="A780" s="5923"/>
      <c r="B780" s="5923"/>
      <c r="C780" s="1683"/>
      <c r="D780" s="1683"/>
      <c r="E780" s="1684"/>
      <c r="F780" s="1684"/>
      <c r="G780" s="1683"/>
      <c r="H780" s="1928"/>
      <c r="I780" s="1928"/>
      <c r="J780" s="1683"/>
      <c r="K780" s="1683"/>
      <c r="L780" s="1684"/>
      <c r="M780" s="1684"/>
      <c r="N780" s="1683"/>
      <c r="O780" s="1928"/>
      <c r="P780" s="1928"/>
      <c r="Q780" s="1683"/>
      <c r="R780" s="1683"/>
      <c r="S780" s="1684"/>
      <c r="T780" s="1684"/>
      <c r="U780" s="1683"/>
      <c r="V780" s="1928"/>
      <c r="W780" s="1928"/>
      <c r="X780" s="1683"/>
      <c r="Y780" s="1683"/>
      <c r="Z780" s="1684"/>
      <c r="AA780" s="1684"/>
      <c r="AB780" s="1683"/>
      <c r="AC780" s="1928"/>
      <c r="AD780" s="1928"/>
      <c r="AE780" s="1683"/>
      <c r="AF780" s="1683"/>
      <c r="AG780" s="1684"/>
      <c r="AH780" s="1684"/>
      <c r="AI780" s="1683"/>
      <c r="AJ780" s="1660"/>
      <c r="AK780" s="1660"/>
      <c r="AL780" s="3408"/>
      <c r="AM780" s="3408"/>
    </row>
    <row r="781" spans="1:39" ht="39.950000000000003" customHeight="1" x14ac:dyDescent="0.2">
      <c r="A781" s="5923"/>
      <c r="B781" s="5923"/>
      <c r="C781" s="1694"/>
      <c r="D781" s="1694"/>
      <c r="E781" s="1694"/>
      <c r="F781" s="1694"/>
      <c r="G781" s="1694"/>
      <c r="H781" s="1928"/>
      <c r="I781" s="1928"/>
      <c r="J781" s="1694"/>
      <c r="K781" s="1694"/>
      <c r="L781" s="1694"/>
      <c r="M781" s="1694"/>
      <c r="N781" s="1683"/>
      <c r="O781" s="1928"/>
      <c r="P781" s="1928"/>
      <c r="Q781" s="1694"/>
      <c r="R781" s="1694"/>
      <c r="S781" s="1694"/>
      <c r="T781" s="1694"/>
      <c r="U781" s="1694"/>
      <c r="V781" s="1928"/>
      <c r="W781" s="1928"/>
      <c r="X781" s="1694"/>
      <c r="Y781" s="1694"/>
      <c r="Z781" s="1694"/>
      <c r="AA781" s="1684"/>
      <c r="AB781" s="1683"/>
      <c r="AC781" s="1928"/>
      <c r="AD781" s="1928"/>
      <c r="AE781" s="1683"/>
      <c r="AF781" s="1683"/>
      <c r="AG781" s="1684"/>
      <c r="AH781" s="1684"/>
      <c r="AI781" s="1683"/>
      <c r="AJ781" s="1660"/>
      <c r="AK781" s="1660"/>
      <c r="AL781" s="5929"/>
      <c r="AM781" s="5929"/>
    </row>
    <row r="782" spans="1:39" ht="39.950000000000003" customHeight="1" x14ac:dyDescent="0.2">
      <c r="A782" s="5923"/>
      <c r="B782" s="5923"/>
      <c r="C782" s="1683"/>
      <c r="D782" s="1683"/>
      <c r="E782" s="1684"/>
      <c r="F782" s="1684"/>
      <c r="G782" s="1683"/>
      <c r="H782" s="1928"/>
      <c r="I782" s="1928"/>
      <c r="J782" s="1683"/>
      <c r="K782" s="1683"/>
      <c r="L782" s="1684"/>
      <c r="M782" s="1684"/>
      <c r="N782" s="1683"/>
      <c r="O782" s="1928"/>
      <c r="P782" s="1928"/>
      <c r="Q782" s="1683"/>
      <c r="R782" s="1683"/>
      <c r="S782" s="1684"/>
      <c r="T782" s="1684"/>
      <c r="U782" s="1683"/>
      <c r="V782" s="1928"/>
      <c r="W782" s="1928"/>
      <c r="X782" s="1683"/>
      <c r="Y782" s="1683"/>
      <c r="Z782" s="1684"/>
      <c r="AA782" s="1684"/>
      <c r="AB782" s="1683"/>
      <c r="AC782" s="1928"/>
      <c r="AD782" s="1928"/>
      <c r="AJ782" s="1660"/>
      <c r="AK782" s="1660"/>
      <c r="AL782" s="5928"/>
      <c r="AM782" s="5928"/>
    </row>
    <row r="783" spans="1:39" ht="39.950000000000003" customHeight="1" x14ac:dyDescent="0.2">
      <c r="C783" s="1706"/>
      <c r="D783" s="1697"/>
      <c r="E783" s="1697"/>
      <c r="F783" s="1697"/>
      <c r="G783" s="1697"/>
      <c r="H783" s="1928"/>
      <c r="I783" s="1928"/>
      <c r="L783" s="1659"/>
      <c r="M783" s="1659"/>
      <c r="N783" s="1659"/>
      <c r="O783" s="1928"/>
      <c r="P783" s="1928"/>
      <c r="Q783" s="1709"/>
      <c r="S783" s="1657"/>
      <c r="T783" s="1657"/>
      <c r="U783" s="1657"/>
      <c r="V783" s="1928"/>
      <c r="W783" s="1928"/>
      <c r="X783" s="1659"/>
      <c r="Y783" s="1659"/>
      <c r="Z783" s="1659"/>
      <c r="AA783" s="1659"/>
      <c r="AB783" s="1659"/>
      <c r="AC783" s="1928"/>
      <c r="AD783" s="1928"/>
      <c r="AG783" s="1716"/>
      <c r="AH783" s="1716"/>
      <c r="AI783" s="1716"/>
      <c r="AJ783" s="1660"/>
      <c r="AK783" s="1660"/>
    </row>
    <row r="784" spans="1:39" ht="39.950000000000003" customHeight="1" x14ac:dyDescent="0.2">
      <c r="C784" s="1697"/>
      <c r="D784" s="1697"/>
      <c r="E784" s="1697"/>
      <c r="F784" s="1697"/>
      <c r="G784" s="1697"/>
      <c r="H784" s="1928"/>
      <c r="I784" s="1928"/>
      <c r="K784" s="1716"/>
      <c r="L784" s="1716"/>
      <c r="M784" s="1716"/>
      <c r="N784" s="1716"/>
      <c r="O784" s="1928"/>
      <c r="P784" s="1928"/>
      <c r="Q784" s="1716"/>
      <c r="R784" s="1716"/>
      <c r="S784" s="1716"/>
      <c r="T784" s="1716"/>
      <c r="U784" s="1716"/>
      <c r="V784" s="1928"/>
      <c r="W784" s="1928"/>
      <c r="X784" s="1666"/>
      <c r="Y784" s="1666"/>
      <c r="Z784" s="1666"/>
      <c r="AA784" s="1666"/>
      <c r="AC784" s="1928"/>
      <c r="AD784" s="1928"/>
      <c r="AG784" s="1716"/>
      <c r="AH784" s="1716"/>
      <c r="AI784" s="1716"/>
      <c r="AJ784" s="1660"/>
      <c r="AK784" s="1660"/>
    </row>
    <row r="785" spans="1:37" ht="39.950000000000003" customHeight="1" x14ac:dyDescent="0.2">
      <c r="C785" s="1697"/>
      <c r="D785" s="1697"/>
      <c r="E785" s="1697"/>
      <c r="F785" s="1697"/>
      <c r="G785" s="1697"/>
      <c r="H785" s="1928"/>
      <c r="I785" s="1928"/>
      <c r="O785" s="1928"/>
      <c r="P785" s="1928"/>
      <c r="R785" s="1659"/>
      <c r="S785" s="1659"/>
      <c r="U785" s="1657"/>
      <c r="V785" s="1928"/>
      <c r="W785" s="1928"/>
      <c r="Z785" s="1657"/>
      <c r="AA785" s="1666"/>
      <c r="AB785" s="1659"/>
      <c r="AC785" s="1928"/>
      <c r="AD785" s="1928"/>
      <c r="AE785" s="1666"/>
      <c r="AF785" s="1657"/>
      <c r="AH785" s="1659"/>
      <c r="AJ785" s="1660"/>
      <c r="AK785" s="1660"/>
    </row>
    <row r="786" spans="1:37" ht="39.950000000000003" customHeight="1" x14ac:dyDescent="0.2">
      <c r="C786" s="1697"/>
      <c r="D786" s="1697"/>
      <c r="E786" s="1697"/>
      <c r="F786" s="1697"/>
      <c r="G786" s="1697"/>
      <c r="H786" s="1928"/>
      <c r="I786" s="1928"/>
      <c r="O786" s="1928"/>
      <c r="P786" s="1928"/>
      <c r="R786" s="1716"/>
      <c r="S786" s="1716"/>
      <c r="V786" s="1928"/>
      <c r="W786" s="1928"/>
      <c r="X786" s="1709"/>
      <c r="Y786" s="1709"/>
      <c r="AC786" s="1928"/>
      <c r="AD786" s="1928"/>
      <c r="AI786" s="1716"/>
      <c r="AJ786" s="1660"/>
      <c r="AK786" s="1660"/>
    </row>
    <row r="787" spans="1:37" ht="39.950000000000003" customHeight="1" x14ac:dyDescent="0.2">
      <c r="C787" s="1715"/>
      <c r="H787" s="1697"/>
      <c r="I787" s="1697"/>
      <c r="J787" s="1658"/>
      <c r="K787" s="16"/>
      <c r="L787" s="16"/>
      <c r="M787" s="16"/>
      <c r="O787" s="1697"/>
      <c r="P787" s="1697"/>
      <c r="T787" s="1716"/>
      <c r="U787" s="1716"/>
      <c r="V787" s="1697"/>
      <c r="W787" s="1697"/>
      <c r="Z787" s="1716"/>
      <c r="AC787" s="1697"/>
      <c r="AD787" s="1697"/>
      <c r="AF787" s="1665"/>
      <c r="AG787" s="1665"/>
      <c r="AJ787" s="1697"/>
      <c r="AK787" s="1697"/>
    </row>
    <row r="788" spans="1:37" ht="39.950000000000003" customHeight="1" x14ac:dyDescent="0.2">
      <c r="A788" s="16"/>
      <c r="B788" s="1715"/>
      <c r="C788" s="1659"/>
      <c r="D788" s="1659"/>
      <c r="E788" s="1666"/>
      <c r="F788" s="1666"/>
      <c r="G788" s="1659"/>
      <c r="H788" s="1659"/>
      <c r="I788" s="1659"/>
      <c r="L788" s="1927"/>
      <c r="M788" s="1927"/>
      <c r="N788" s="1927"/>
      <c r="O788" s="1927"/>
    </row>
    <row r="789" spans="1:37" ht="39.950000000000003" customHeight="1" x14ac:dyDescent="0.2"/>
    <row r="790" spans="1:37" ht="39.950000000000003" customHeight="1" x14ac:dyDescent="0.2">
      <c r="A790" s="5876"/>
      <c r="B790" s="5876"/>
      <c r="C790" s="1661"/>
      <c r="D790" s="1661"/>
      <c r="E790" s="1661"/>
      <c r="F790" s="1661"/>
      <c r="G790" s="1661"/>
      <c r="H790" s="1661"/>
      <c r="I790" s="1661"/>
      <c r="J790" s="1661"/>
      <c r="K790" s="1661"/>
      <c r="L790" s="1661"/>
      <c r="M790" s="1661"/>
      <c r="N790" s="1661"/>
      <c r="O790" s="1661"/>
      <c r="P790" s="1661"/>
      <c r="Q790" s="1661"/>
      <c r="R790" s="1661"/>
      <c r="S790" s="1661"/>
      <c r="T790" s="1661"/>
      <c r="U790" s="1661"/>
      <c r="V790" s="1661"/>
      <c r="W790" s="1661"/>
      <c r="X790" s="1661"/>
      <c r="Y790" s="1661"/>
      <c r="Z790" s="1661"/>
      <c r="AA790" s="1661"/>
      <c r="AB790" s="1661"/>
      <c r="AC790" s="1661"/>
      <c r="AD790" s="1661"/>
      <c r="AE790" s="1661"/>
      <c r="AF790" s="1661"/>
      <c r="AG790" s="1661"/>
      <c r="AH790" s="1661"/>
      <c r="AI790" s="1661"/>
      <c r="AJ790" s="1661"/>
      <c r="AK790" s="1661"/>
    </row>
    <row r="791" spans="1:37" ht="39.950000000000003" customHeight="1" x14ac:dyDescent="0.2">
      <c r="A791" s="5929"/>
      <c r="B791" s="5929"/>
      <c r="C791" s="1708"/>
      <c r="D791" s="1708"/>
      <c r="E791" s="1708"/>
      <c r="F791" s="1708"/>
      <c r="G791" s="1708"/>
      <c r="H791" s="1708"/>
      <c r="I791" s="1708"/>
      <c r="J791" s="1708"/>
      <c r="K791" s="1708"/>
      <c r="L791" s="1708"/>
      <c r="M791" s="1708"/>
      <c r="N791" s="1708"/>
      <c r="O791" s="1708"/>
      <c r="P791" s="1708"/>
      <c r="Q791" s="1708"/>
      <c r="R791" s="1708"/>
      <c r="S791" s="1708"/>
      <c r="T791" s="1708"/>
      <c r="U791" s="1708"/>
      <c r="V791" s="1708"/>
      <c r="W791" s="1708"/>
      <c r="X791" s="1708"/>
      <c r="Y791" s="1708"/>
      <c r="Z791" s="1708"/>
      <c r="AA791" s="1708"/>
      <c r="AB791" s="1708"/>
      <c r="AC791" s="1708"/>
      <c r="AD791" s="1708"/>
      <c r="AE791" s="1708"/>
      <c r="AF791" s="1708"/>
      <c r="AG791" s="1708"/>
      <c r="AH791" s="1708"/>
      <c r="AI791" s="1708"/>
      <c r="AJ791" s="1708"/>
      <c r="AK791" s="1708"/>
    </row>
    <row r="792" spans="1:37" ht="39.950000000000003" customHeight="1" x14ac:dyDescent="0.2">
      <c r="A792" s="5926"/>
      <c r="B792" s="5926"/>
      <c r="C792" s="1716"/>
      <c r="D792" s="1716"/>
      <c r="E792" s="1716"/>
      <c r="F792" s="1665"/>
      <c r="G792" s="1666"/>
      <c r="H792" s="1928"/>
      <c r="I792" s="1928"/>
      <c r="J792" s="1666"/>
      <c r="K792" s="1715"/>
      <c r="L792" s="1658"/>
      <c r="M792" s="1658"/>
      <c r="N792" s="1658"/>
      <c r="O792" s="1928"/>
      <c r="P792" s="1928"/>
      <c r="Q792" s="1658"/>
      <c r="R792" s="1658"/>
      <c r="S792" s="1658"/>
      <c r="T792" s="1658"/>
      <c r="U792" s="1658"/>
      <c r="V792" s="1928"/>
      <c r="W792" s="1928"/>
      <c r="X792" s="1715"/>
      <c r="Y792" s="1684"/>
      <c r="Z792" s="1684"/>
      <c r="AA792" s="1684"/>
      <c r="AB792" s="1683"/>
      <c r="AC792" s="1928"/>
      <c r="AD792" s="1928"/>
      <c r="AE792" s="1928"/>
      <c r="AF792" s="1683"/>
      <c r="AG792" s="1684"/>
      <c r="AH792" s="1658"/>
      <c r="AI792" s="1658"/>
      <c r="AJ792" s="1660"/>
      <c r="AK792" s="1660"/>
    </row>
    <row r="793" spans="1:37" ht="39.950000000000003" customHeight="1" x14ac:dyDescent="0.2">
      <c r="A793" s="5926"/>
      <c r="B793" s="5926"/>
      <c r="C793" s="1706"/>
      <c r="D793" s="1706"/>
      <c r="E793" s="1706"/>
      <c r="F793" s="1706"/>
      <c r="G793" s="1706"/>
      <c r="H793" s="1928"/>
      <c r="I793" s="1928"/>
      <c r="J793" s="1665"/>
      <c r="K793" s="1665"/>
      <c r="L793" s="1665"/>
      <c r="M793" s="1665"/>
      <c r="N793" s="1665"/>
      <c r="O793" s="1928"/>
      <c r="P793" s="1928"/>
      <c r="Q793" s="1706"/>
      <c r="R793" s="1706"/>
      <c r="S793" s="1706"/>
      <c r="T793" s="1706"/>
      <c r="U793" s="1706"/>
      <c r="V793" s="1928"/>
      <c r="W793" s="1928"/>
      <c r="X793" s="1706"/>
      <c r="Y793" s="1706"/>
      <c r="Z793" s="1706"/>
      <c r="AA793" s="1706"/>
      <c r="AB793" s="1706"/>
      <c r="AC793" s="1928"/>
      <c r="AD793" s="1928"/>
      <c r="AE793" s="1928"/>
      <c r="AF793" s="1706"/>
      <c r="AG793" s="1706"/>
      <c r="AH793" s="1706"/>
      <c r="AI793" s="1706"/>
      <c r="AJ793" s="1660"/>
      <c r="AK793" s="1660"/>
    </row>
    <row r="794" spans="1:37" ht="39.950000000000003" customHeight="1" x14ac:dyDescent="0.2">
      <c r="A794" s="5923"/>
      <c r="B794" s="5923"/>
      <c r="C794" s="1709"/>
      <c r="D794" s="1657"/>
      <c r="E794" s="1657"/>
      <c r="F794" s="1657"/>
      <c r="G794" s="1657"/>
      <c r="H794" s="1928"/>
      <c r="I794" s="1928"/>
      <c r="J794" s="1716"/>
      <c r="K794" s="1716"/>
      <c r="L794" s="1716"/>
      <c r="M794" s="1715"/>
      <c r="N794" s="1716"/>
      <c r="O794" s="1928"/>
      <c r="P794" s="1928"/>
      <c r="Q794" s="1716"/>
      <c r="R794" s="1716"/>
      <c r="S794" s="1716"/>
      <c r="T794" s="1667"/>
      <c r="U794" s="1667"/>
      <c r="V794" s="1928"/>
      <c r="W794" s="1928"/>
      <c r="X794" s="1705"/>
      <c r="Y794" s="1705"/>
      <c r="Z794" s="1705"/>
      <c r="AA794" s="1705"/>
      <c r="AB794" s="1705"/>
      <c r="AC794" s="1928"/>
      <c r="AD794" s="1928"/>
      <c r="AE794" s="1928"/>
      <c r="AF794" s="1683"/>
      <c r="AG794" s="1684"/>
      <c r="AH794" s="1684"/>
      <c r="AI794" s="1683"/>
      <c r="AJ794" s="1660"/>
      <c r="AK794" s="1660"/>
    </row>
    <row r="795" spans="1:37" ht="39.950000000000003" customHeight="1" x14ac:dyDescent="0.2">
      <c r="A795" s="5926"/>
      <c r="B795" s="5926"/>
      <c r="C795" s="1659"/>
      <c r="D795" s="1659"/>
      <c r="E795" s="1659"/>
      <c r="F795" s="1659"/>
      <c r="G795" s="1659"/>
      <c r="H795" s="1928"/>
      <c r="I795" s="1928"/>
      <c r="J795" s="1658"/>
      <c r="K795" s="1658"/>
      <c r="L795" s="1658"/>
      <c r="M795" s="1690"/>
      <c r="N795" s="1690"/>
      <c r="O795" s="1928"/>
      <c r="P795" s="1928"/>
      <c r="Q795" s="1690"/>
      <c r="R795" s="1690"/>
      <c r="S795" s="1690"/>
      <c r="T795" s="1684"/>
      <c r="U795" s="1684"/>
      <c r="V795" s="1928"/>
      <c r="W795" s="1928"/>
      <c r="X795" s="1683"/>
      <c r="Y795" s="1716"/>
      <c r="Z795" s="1716"/>
      <c r="AA795" s="1716"/>
      <c r="AB795" s="1716"/>
      <c r="AC795" s="1928"/>
      <c r="AD795" s="1928"/>
      <c r="AE795" s="1928"/>
      <c r="AF795" s="1658"/>
      <c r="AG795" s="1658"/>
      <c r="AH795" s="1702"/>
      <c r="AI795" s="1668"/>
      <c r="AJ795" s="1660"/>
      <c r="AK795" s="1660"/>
    </row>
    <row r="796" spans="1:37" ht="39.950000000000003" customHeight="1" x14ac:dyDescent="0.2">
      <c r="A796" s="5926"/>
      <c r="B796" s="5926"/>
      <c r="C796" s="1658"/>
      <c r="D796" s="1658"/>
      <c r="E796" s="1716"/>
      <c r="F796" s="1716"/>
      <c r="G796" s="1716"/>
      <c r="H796" s="1928"/>
      <c r="I796" s="1928"/>
      <c r="J796" s="1716"/>
      <c r="K796" s="1716"/>
      <c r="L796" s="1716"/>
      <c r="M796" s="1716"/>
      <c r="N796" s="1691"/>
      <c r="O796" s="1928"/>
      <c r="P796" s="1928"/>
      <c r="Q796" s="1666"/>
      <c r="R796" s="1666"/>
      <c r="S796" s="1666"/>
      <c r="T796" s="1716"/>
      <c r="U796" s="1716"/>
      <c r="V796" s="1928"/>
      <c r="W796" s="1928"/>
      <c r="X796" s="1659"/>
      <c r="Y796" s="1659"/>
      <c r="Z796" s="1684"/>
      <c r="AA796" s="1684"/>
      <c r="AB796" s="1683"/>
      <c r="AC796" s="1928"/>
      <c r="AD796" s="1928"/>
      <c r="AE796" s="1928"/>
      <c r="AF796" s="1683"/>
      <c r="AG796" s="1684"/>
      <c r="AH796" s="1684"/>
      <c r="AI796" s="1683"/>
      <c r="AJ796" s="1660"/>
      <c r="AK796" s="1660"/>
    </row>
    <row r="797" spans="1:37" ht="39.950000000000003" customHeight="1" x14ac:dyDescent="0.2">
      <c r="A797" s="5922"/>
      <c r="B797" s="5922"/>
      <c r="C797" s="1683"/>
      <c r="D797" s="1683"/>
      <c r="E797" s="1684"/>
      <c r="F797" s="1684"/>
      <c r="G797" s="1683"/>
      <c r="H797" s="1928"/>
      <c r="I797" s="1928"/>
      <c r="J797" s="1683"/>
      <c r="K797" s="1683"/>
      <c r="L797" s="1684"/>
      <c r="M797" s="1684"/>
      <c r="N797" s="1683"/>
      <c r="O797" s="1928"/>
      <c r="P797" s="1928"/>
      <c r="Q797" s="1683"/>
      <c r="R797" s="1716"/>
      <c r="S797" s="1684"/>
      <c r="T797" s="1684"/>
      <c r="U797" s="1683"/>
      <c r="V797" s="1928"/>
      <c r="W797" s="1928"/>
      <c r="X797" s="1683"/>
      <c r="Y797" s="1683"/>
      <c r="Z797" s="1684"/>
      <c r="AA797" s="1684"/>
      <c r="AB797" s="1683"/>
      <c r="AC797" s="1928"/>
      <c r="AD797" s="1928"/>
      <c r="AE797" s="1928"/>
      <c r="AF797" s="1683"/>
      <c r="AG797" s="1684"/>
      <c r="AH797" s="1684"/>
      <c r="AI797" s="1683"/>
      <c r="AJ797" s="1660"/>
      <c r="AK797" s="1660"/>
    </row>
    <row r="798" spans="1:37" ht="39.950000000000003" customHeight="1" x14ac:dyDescent="0.2">
      <c r="A798" s="5920"/>
      <c r="B798" s="5920"/>
      <c r="C798" s="1683"/>
      <c r="D798" s="1683"/>
      <c r="E798" s="1684"/>
      <c r="F798" s="1684"/>
      <c r="G798" s="1683"/>
      <c r="H798" s="1928"/>
      <c r="I798" s="1928"/>
      <c r="J798" s="1683"/>
      <c r="K798" s="1683"/>
      <c r="L798" s="1684"/>
      <c r="M798" s="1716"/>
      <c r="N798" s="1716"/>
      <c r="O798" s="1928"/>
      <c r="P798" s="1928"/>
      <c r="Q798" s="1657"/>
      <c r="R798" s="1657"/>
      <c r="S798" s="1657"/>
      <c r="T798" s="1657"/>
      <c r="U798" s="1657"/>
      <c r="V798" s="1928"/>
      <c r="W798" s="1928"/>
      <c r="X798" s="1657"/>
      <c r="Y798" s="1657"/>
      <c r="Z798" s="1657"/>
      <c r="AA798" s="1657"/>
      <c r="AB798" s="1657"/>
      <c r="AC798" s="1928"/>
      <c r="AD798" s="1928"/>
      <c r="AE798" s="1928"/>
      <c r="AF798" s="1716"/>
      <c r="AG798" s="1716"/>
      <c r="AH798" s="1716"/>
      <c r="AI798" s="1716"/>
      <c r="AJ798" s="1660"/>
      <c r="AK798" s="1660"/>
    </row>
    <row r="799" spans="1:37" ht="39.950000000000003" customHeight="1" x14ac:dyDescent="0.2">
      <c r="A799" s="5927"/>
      <c r="B799" s="5924"/>
      <c r="C799" s="1664"/>
      <c r="D799" s="1664"/>
      <c r="E799" s="1664"/>
      <c r="F799" s="1664"/>
      <c r="G799" s="1664"/>
      <c r="H799" s="1928"/>
      <c r="I799" s="1928"/>
      <c r="J799" s="1664"/>
      <c r="K799" s="1664"/>
      <c r="L799" s="1664"/>
      <c r="M799" s="1664"/>
      <c r="N799" s="1664"/>
      <c r="O799" s="1928"/>
      <c r="P799" s="1928"/>
      <c r="Q799" s="1664"/>
      <c r="R799" s="1664"/>
      <c r="S799" s="1664"/>
      <c r="T799" s="1664"/>
      <c r="U799" s="1664"/>
      <c r="V799" s="1928"/>
      <c r="W799" s="1928"/>
      <c r="X799" s="1683"/>
      <c r="Y799" s="1683"/>
      <c r="Z799" s="1684"/>
      <c r="AA799" s="1684"/>
      <c r="AB799" s="1683"/>
      <c r="AC799" s="1928"/>
      <c r="AD799" s="1928"/>
      <c r="AE799" s="1928"/>
      <c r="AF799" s="1683"/>
      <c r="AG799" s="1684"/>
      <c r="AH799" s="1684"/>
      <c r="AI799" s="1683"/>
      <c r="AJ799" s="1660"/>
      <c r="AK799" s="1660"/>
    </row>
    <row r="800" spans="1:37" ht="39.950000000000003" customHeight="1" x14ac:dyDescent="0.2">
      <c r="A800" s="5923"/>
      <c r="B800" s="5923"/>
      <c r="C800" s="1927"/>
      <c r="D800" s="1927"/>
      <c r="E800" s="1927"/>
      <c r="F800" s="1927"/>
      <c r="G800" s="1927"/>
      <c r="H800" s="1928"/>
      <c r="I800" s="1928"/>
      <c r="J800" s="1927"/>
      <c r="K800" s="1927"/>
      <c r="L800" s="1927"/>
      <c r="M800" s="1927"/>
      <c r="N800" s="1927"/>
      <c r="O800" s="1928"/>
      <c r="P800" s="1928"/>
      <c r="Q800" s="1927"/>
      <c r="R800" s="1927"/>
      <c r="S800" s="1927"/>
      <c r="T800" s="1927"/>
      <c r="U800" s="1927"/>
      <c r="V800" s="1928"/>
      <c r="W800" s="1928"/>
      <c r="X800" s="1927"/>
      <c r="Y800" s="1927"/>
      <c r="Z800" s="1927"/>
      <c r="AA800" s="1927"/>
      <c r="AB800" s="1927"/>
      <c r="AC800" s="1928"/>
      <c r="AD800" s="1928"/>
      <c r="AE800" s="1928"/>
      <c r="AF800" s="1927"/>
      <c r="AG800" s="1927"/>
      <c r="AH800" s="1927"/>
      <c r="AI800" s="1927"/>
      <c r="AJ800" s="1660"/>
      <c r="AK800" s="1660"/>
    </row>
    <row r="801" spans="1:39" ht="39.950000000000003" customHeight="1" x14ac:dyDescent="0.2">
      <c r="A801" s="5920"/>
      <c r="B801" s="5920"/>
      <c r="C801" s="1683"/>
      <c r="D801" s="1683"/>
      <c r="E801" s="1684"/>
      <c r="F801" s="1684"/>
      <c r="G801" s="1683"/>
      <c r="H801" s="1928"/>
      <c r="I801" s="1928"/>
      <c r="J801" s="1683"/>
      <c r="K801" s="1683"/>
      <c r="L801" s="1684"/>
      <c r="M801" s="1684"/>
      <c r="N801" s="1683"/>
      <c r="O801" s="1928"/>
      <c r="P801" s="1928"/>
      <c r="Q801" s="1683"/>
      <c r="R801" s="1716"/>
      <c r="S801" s="1684"/>
      <c r="T801" s="1684"/>
      <c r="U801" s="1683"/>
      <c r="V801" s="1928"/>
      <c r="W801" s="1928"/>
      <c r="X801" s="1683"/>
      <c r="Y801" s="1683"/>
      <c r="Z801" s="1684"/>
      <c r="AA801" s="1684"/>
      <c r="AB801" s="1683"/>
      <c r="AC801" s="1928"/>
      <c r="AD801" s="1928"/>
      <c r="AE801" s="1928"/>
      <c r="AF801" s="1683"/>
      <c r="AG801" s="1684"/>
      <c r="AH801" s="1684"/>
      <c r="AI801" s="1683"/>
      <c r="AJ801" s="1660"/>
      <c r="AK801" s="1660"/>
    </row>
    <row r="802" spans="1:39" ht="39.950000000000003" customHeight="1" x14ac:dyDescent="0.2">
      <c r="A802" s="5923"/>
      <c r="B802" s="5923"/>
      <c r="C802" s="1694"/>
      <c r="D802" s="1694"/>
      <c r="E802" s="1694"/>
      <c r="F802" s="1694"/>
      <c r="G802" s="1694"/>
      <c r="H802" s="1928"/>
      <c r="I802" s="1928"/>
      <c r="J802" s="1694"/>
      <c r="K802" s="1694"/>
      <c r="L802" s="1694"/>
      <c r="M802" s="1694"/>
      <c r="N802" s="1694"/>
      <c r="O802" s="1928"/>
      <c r="P802" s="1928"/>
      <c r="Q802" s="1694"/>
      <c r="R802" s="1694"/>
      <c r="S802" s="1694"/>
      <c r="T802" s="1694"/>
      <c r="U802" s="1694"/>
      <c r="V802" s="1928"/>
      <c r="W802" s="1928"/>
      <c r="X802" s="1694"/>
      <c r="Y802" s="1694"/>
      <c r="Z802" s="1694"/>
      <c r="AA802" s="1694"/>
      <c r="AB802" s="1694"/>
      <c r="AC802" s="1928"/>
      <c r="AD802" s="1928"/>
      <c r="AE802" s="1928"/>
      <c r="AF802" s="1683"/>
      <c r="AG802" s="1684"/>
      <c r="AH802" s="1684"/>
      <c r="AI802" s="1683"/>
      <c r="AJ802" s="1660"/>
      <c r="AK802" s="1660"/>
    </row>
    <row r="803" spans="1:39" ht="39.950000000000003" customHeight="1" x14ac:dyDescent="0.2">
      <c r="A803" s="5920"/>
      <c r="B803" s="5920"/>
      <c r="C803" s="1683"/>
      <c r="D803" s="1683"/>
      <c r="E803" s="1684"/>
      <c r="F803" s="1684"/>
      <c r="G803" s="1683"/>
      <c r="H803" s="1928"/>
      <c r="I803" s="1928"/>
      <c r="J803" s="1683"/>
      <c r="K803" s="1683"/>
      <c r="L803" s="1684"/>
      <c r="M803" s="1684"/>
      <c r="N803" s="1683"/>
      <c r="O803" s="1928"/>
      <c r="P803" s="1928"/>
      <c r="Q803" s="1683"/>
      <c r="R803" s="1683"/>
      <c r="S803" s="1684"/>
      <c r="T803" s="1684"/>
      <c r="U803" s="1683"/>
      <c r="V803" s="1928"/>
      <c r="W803" s="1928"/>
      <c r="X803" s="1683"/>
      <c r="Y803" s="1683"/>
      <c r="Z803" s="1684"/>
      <c r="AA803" s="1684"/>
      <c r="AB803" s="1683"/>
      <c r="AC803" s="1928"/>
      <c r="AD803" s="1928"/>
      <c r="AE803" s="1928"/>
      <c r="AF803" s="1683"/>
      <c r="AG803" s="1684"/>
      <c r="AH803" s="1684"/>
      <c r="AI803" s="1683"/>
      <c r="AJ803" s="1660"/>
      <c r="AK803" s="1660"/>
    </row>
    <row r="804" spans="1:39" ht="39.950000000000003" customHeight="1" x14ac:dyDescent="0.2">
      <c r="A804" s="5923"/>
      <c r="B804" s="5923"/>
      <c r="C804" s="1683"/>
      <c r="D804" s="1683"/>
      <c r="E804" s="1684"/>
      <c r="F804" s="1684"/>
      <c r="G804" s="1683"/>
      <c r="H804" s="1928"/>
      <c r="I804" s="1928"/>
      <c r="J804" s="1683"/>
      <c r="K804" s="1683"/>
      <c r="L804" s="1684"/>
      <c r="M804" s="1684"/>
      <c r="N804" s="1683"/>
      <c r="O804" s="1928"/>
      <c r="P804" s="1928"/>
      <c r="Q804" s="1683"/>
      <c r="R804" s="1716"/>
      <c r="S804" s="1684"/>
      <c r="T804" s="1684"/>
      <c r="U804" s="1683"/>
      <c r="V804" s="1928"/>
      <c r="W804" s="1928"/>
      <c r="X804" s="1683"/>
      <c r="Y804" s="1683"/>
      <c r="Z804" s="1684"/>
      <c r="AA804" s="1684"/>
      <c r="AB804" s="1683"/>
      <c r="AC804" s="1928"/>
      <c r="AD804" s="1928"/>
      <c r="AE804" s="1928"/>
      <c r="AF804" s="1683"/>
      <c r="AG804" s="1684"/>
      <c r="AH804" s="1684"/>
      <c r="AI804" s="1683"/>
      <c r="AJ804" s="1660"/>
      <c r="AK804" s="1660"/>
    </row>
    <row r="805" spans="1:39" ht="39.950000000000003" customHeight="1" x14ac:dyDescent="0.2">
      <c r="A805" s="5923"/>
      <c r="B805" s="5923"/>
      <c r="C805" s="1683"/>
      <c r="D805" s="1683"/>
      <c r="E805" s="1684"/>
      <c r="F805" s="1684"/>
      <c r="G805" s="1683"/>
      <c r="H805" s="1928"/>
      <c r="I805" s="1928"/>
      <c r="J805" s="1683"/>
      <c r="K805" s="1683"/>
      <c r="L805" s="1684"/>
      <c r="M805" s="1684"/>
      <c r="N805" s="1683"/>
      <c r="O805" s="1928"/>
      <c r="P805" s="1928"/>
      <c r="Q805" s="1683"/>
      <c r="R805" s="1716"/>
      <c r="S805" s="1684"/>
      <c r="T805" s="1684"/>
      <c r="U805" s="1683"/>
      <c r="V805" s="1928"/>
      <c r="W805" s="1928"/>
      <c r="X805" s="1683"/>
      <c r="Y805" s="1683"/>
      <c r="Z805" s="1684"/>
      <c r="AA805" s="1684"/>
      <c r="AB805" s="1683"/>
      <c r="AC805" s="1928"/>
      <c r="AD805" s="1928"/>
      <c r="AE805" s="1928"/>
      <c r="AF805" s="1683"/>
      <c r="AG805" s="1684"/>
      <c r="AH805" s="1684"/>
      <c r="AI805" s="1683"/>
      <c r="AJ805" s="1660"/>
      <c r="AK805" s="1660"/>
    </row>
    <row r="806" spans="1:39" ht="39.950000000000003" customHeight="1" x14ac:dyDescent="0.2">
      <c r="A806" s="5923"/>
      <c r="B806" s="5923"/>
      <c r="C806" s="1683"/>
      <c r="D806" s="1683"/>
      <c r="E806" s="1684"/>
      <c r="F806" s="1684"/>
      <c r="G806" s="1683"/>
      <c r="H806" s="1928"/>
      <c r="I806" s="1928"/>
      <c r="J806" s="1683"/>
      <c r="K806" s="1683"/>
      <c r="L806" s="1684"/>
      <c r="M806" s="1684"/>
      <c r="N806" s="1683"/>
      <c r="O806" s="1928"/>
      <c r="P806" s="1928"/>
      <c r="Q806" s="1683"/>
      <c r="R806" s="1716"/>
      <c r="S806" s="1684"/>
      <c r="T806" s="1684"/>
      <c r="U806" s="1683"/>
      <c r="V806" s="1928"/>
      <c r="W806" s="1928"/>
      <c r="X806" s="1683"/>
      <c r="Y806" s="1683"/>
      <c r="Z806" s="1684"/>
      <c r="AA806" s="1684"/>
      <c r="AB806" s="1683"/>
      <c r="AC806" s="1928"/>
      <c r="AD806" s="1928"/>
      <c r="AE806" s="1928"/>
      <c r="AF806" s="1683"/>
      <c r="AG806" s="1684"/>
      <c r="AH806" s="1684"/>
      <c r="AI806" s="1683"/>
      <c r="AJ806" s="1660"/>
      <c r="AK806" s="1660"/>
      <c r="AL806" s="3408"/>
      <c r="AM806" s="3408"/>
    </row>
    <row r="807" spans="1:39" ht="39.950000000000003" customHeight="1" x14ac:dyDescent="0.2">
      <c r="A807" s="5923"/>
      <c r="B807" s="5923"/>
      <c r="C807" s="1683"/>
      <c r="D807" s="1683"/>
      <c r="E807" s="1684"/>
      <c r="F807" s="1684"/>
      <c r="G807" s="1683"/>
      <c r="H807" s="1928"/>
      <c r="I807" s="1928"/>
      <c r="J807" s="1683"/>
      <c r="K807" s="1683"/>
      <c r="L807" s="1684"/>
      <c r="M807" s="1684"/>
      <c r="N807" s="1683"/>
      <c r="O807" s="1928"/>
      <c r="P807" s="1928"/>
      <c r="Q807" s="1683"/>
      <c r="R807" s="1716"/>
      <c r="S807" s="1684"/>
      <c r="T807" s="1684"/>
      <c r="U807" s="1683"/>
      <c r="V807" s="1928"/>
      <c r="W807" s="1928"/>
      <c r="X807" s="1683"/>
      <c r="Y807" s="1683"/>
      <c r="Z807" s="1684"/>
      <c r="AA807" s="1684"/>
      <c r="AB807" s="1683"/>
      <c r="AC807" s="1928"/>
      <c r="AD807" s="1928"/>
      <c r="AE807" s="1928"/>
      <c r="AF807" s="1683"/>
      <c r="AG807" s="1684"/>
      <c r="AH807" s="1684"/>
      <c r="AI807" s="1683"/>
      <c r="AJ807" s="1660"/>
      <c r="AK807" s="1660"/>
      <c r="AL807" s="5929"/>
      <c r="AM807" s="5929"/>
    </row>
    <row r="808" spans="1:39" ht="39.950000000000003" customHeight="1" x14ac:dyDescent="0.2">
      <c r="A808" s="5923"/>
      <c r="B808" s="5923"/>
      <c r="C808" s="1683"/>
      <c r="D808" s="1683"/>
      <c r="E808" s="1684"/>
      <c r="F808" s="1684"/>
      <c r="G808" s="1683"/>
      <c r="H808" s="1928"/>
      <c r="I808" s="1928"/>
      <c r="J808" s="1683"/>
      <c r="K808" s="1683"/>
      <c r="L808" s="1684"/>
      <c r="M808" s="1684"/>
      <c r="N808" s="1683"/>
      <c r="O808" s="1928"/>
      <c r="P808" s="1928"/>
      <c r="Q808" s="1683"/>
      <c r="R808" s="1683"/>
      <c r="S808" s="1684"/>
      <c r="T808" s="1684"/>
      <c r="U808" s="1683"/>
      <c r="V808" s="1928"/>
      <c r="W808" s="1928"/>
      <c r="X808" s="1683"/>
      <c r="Y808" s="1683"/>
      <c r="Z808" s="1684"/>
      <c r="AA808" s="1684"/>
      <c r="AB808" s="1683"/>
      <c r="AC808" s="1928"/>
      <c r="AD808" s="1928"/>
      <c r="AE808" s="1928"/>
      <c r="AJ808" s="1660"/>
      <c r="AK808" s="1660"/>
      <c r="AL808" s="5928"/>
      <c r="AM808" s="5928"/>
    </row>
    <row r="809" spans="1:39" ht="39.950000000000003" customHeight="1" x14ac:dyDescent="0.2">
      <c r="C809" s="1659"/>
      <c r="D809" s="1659"/>
      <c r="E809" s="1659"/>
      <c r="H809" s="1928"/>
      <c r="I809" s="1928"/>
      <c r="L809" s="1697"/>
      <c r="M809" s="1697"/>
      <c r="N809" s="1697"/>
      <c r="O809" s="1928"/>
      <c r="P809" s="1928"/>
      <c r="Q809" s="1659"/>
      <c r="R809" s="1659"/>
      <c r="S809" s="1659"/>
      <c r="V809" s="1928"/>
      <c r="W809" s="1928"/>
      <c r="AC809" s="1928"/>
      <c r="AD809" s="1928"/>
      <c r="AE809" s="1928"/>
      <c r="AJ809" s="1660"/>
      <c r="AK809" s="1660"/>
    </row>
    <row r="810" spans="1:39" ht="39.950000000000003" customHeight="1" x14ac:dyDescent="0.2">
      <c r="H810" s="1928"/>
      <c r="I810" s="1928"/>
      <c r="M810" s="1666"/>
      <c r="N810" s="1666"/>
      <c r="O810" s="1928"/>
      <c r="P810" s="1928"/>
      <c r="Q810" s="1666"/>
      <c r="R810" s="1666"/>
      <c r="V810" s="1928"/>
      <c r="W810" s="1928"/>
      <c r="X810" s="1715"/>
      <c r="Y810" s="1716"/>
      <c r="Z810" s="1716"/>
      <c r="AA810" s="1716"/>
      <c r="AC810" s="1928"/>
      <c r="AD810" s="1928"/>
      <c r="AE810" s="1928"/>
      <c r="AJ810" s="1660"/>
      <c r="AK810" s="1660"/>
    </row>
    <row r="811" spans="1:39" ht="39.950000000000003" customHeight="1" x14ac:dyDescent="0.2">
      <c r="C811" s="1716"/>
      <c r="D811" s="1716"/>
      <c r="F811" s="1659"/>
      <c r="G811" s="1689"/>
      <c r="H811" s="1928"/>
      <c r="I811" s="1928"/>
      <c r="L811" s="1659"/>
      <c r="O811" s="1928"/>
      <c r="P811" s="1928"/>
      <c r="S811" s="1666"/>
      <c r="T811" s="1666"/>
      <c r="U811" s="1715"/>
      <c r="V811" s="1928"/>
      <c r="W811" s="1928"/>
      <c r="X811" s="1659"/>
      <c r="Y811" s="1716"/>
      <c r="Z811" s="1715"/>
      <c r="AB811" s="1716"/>
      <c r="AC811" s="1928"/>
      <c r="AD811" s="1928"/>
      <c r="AE811" s="1928"/>
      <c r="AF811" s="1716"/>
      <c r="AG811" s="1659"/>
      <c r="AJ811" s="1660"/>
      <c r="AK811" s="1660"/>
    </row>
    <row r="812" spans="1:39" ht="39.950000000000003" customHeight="1" x14ac:dyDescent="0.2">
      <c r="H812" s="1928"/>
      <c r="I812" s="1928"/>
      <c r="O812" s="1928"/>
      <c r="P812" s="1928"/>
      <c r="U812" s="1697"/>
      <c r="V812" s="1928"/>
      <c r="W812" s="1928"/>
      <c r="X812" s="1697"/>
      <c r="AC812" s="1928"/>
      <c r="AD812" s="1928"/>
      <c r="AE812" s="1928"/>
      <c r="AJ812" s="1660"/>
      <c r="AK812" s="1660"/>
    </row>
    <row r="813" spans="1:39" ht="39.950000000000003" customHeight="1" x14ac:dyDescent="0.2">
      <c r="E813" s="1716"/>
      <c r="F813" s="1716"/>
      <c r="G813" s="1716"/>
      <c r="H813" s="1697"/>
      <c r="I813" s="1697"/>
      <c r="J813" s="1716"/>
      <c r="K813" s="16"/>
      <c r="L813" s="16"/>
      <c r="M813" s="16"/>
      <c r="O813" s="1697"/>
      <c r="P813" s="1697"/>
      <c r="U813" s="1666"/>
      <c r="V813" s="1697"/>
      <c r="W813" s="1697"/>
      <c r="X813" s="1666"/>
      <c r="Y813" s="1666"/>
      <c r="Z813" s="1666"/>
      <c r="AA813" s="1666"/>
      <c r="AB813" s="1666"/>
      <c r="AC813" s="1697"/>
      <c r="AD813" s="1697"/>
      <c r="AG813" s="1716"/>
      <c r="AH813" s="1716"/>
      <c r="AJ813" s="1697"/>
      <c r="AK813" s="1697"/>
    </row>
    <row r="814" spans="1:39" ht="39.950000000000003" customHeight="1" x14ac:dyDescent="0.2">
      <c r="A814" s="16"/>
      <c r="B814" s="1715"/>
      <c r="C814" s="1927"/>
      <c r="D814" s="1927"/>
      <c r="E814" s="1927"/>
      <c r="F814" s="1927"/>
      <c r="G814" s="1659"/>
      <c r="H814" s="1659"/>
      <c r="I814" s="1694"/>
      <c r="J814" s="1694"/>
      <c r="K814" s="1694"/>
      <c r="L814" s="1694"/>
      <c r="M814" s="1694"/>
    </row>
    <row r="815" spans="1:39" ht="39.950000000000003" customHeight="1" x14ac:dyDescent="0.2"/>
    <row r="816" spans="1:39" ht="39.950000000000003" customHeight="1" x14ac:dyDescent="0.2">
      <c r="A816" s="5876"/>
      <c r="B816" s="5876"/>
      <c r="C816" s="1661"/>
      <c r="D816" s="1661"/>
      <c r="E816" s="1661"/>
      <c r="F816" s="1661"/>
      <c r="G816" s="1661"/>
      <c r="H816" s="1661"/>
      <c r="I816" s="1661"/>
      <c r="J816" s="1661"/>
      <c r="K816" s="1661"/>
      <c r="L816" s="1661"/>
      <c r="M816" s="1661"/>
      <c r="N816" s="1661"/>
      <c r="O816" s="1661"/>
      <c r="P816" s="1661"/>
      <c r="Q816" s="1661"/>
      <c r="R816" s="1661"/>
      <c r="S816" s="1661"/>
      <c r="T816" s="1661"/>
      <c r="U816" s="1661"/>
      <c r="V816" s="1661"/>
      <c r="W816" s="1661"/>
      <c r="X816" s="1661"/>
      <c r="Y816" s="1661"/>
      <c r="Z816" s="1661"/>
      <c r="AA816" s="1661"/>
      <c r="AB816" s="1661"/>
      <c r="AC816" s="1661"/>
      <c r="AD816" s="1661"/>
      <c r="AE816" s="1661"/>
      <c r="AF816" s="1661"/>
      <c r="AG816" s="1661"/>
      <c r="AH816" s="1661"/>
      <c r="AI816" s="1661"/>
      <c r="AJ816" s="1661"/>
      <c r="AK816" s="1661"/>
    </row>
    <row r="817" spans="1:39" ht="39.950000000000003" customHeight="1" x14ac:dyDescent="0.2">
      <c r="A817" s="5929"/>
      <c r="B817" s="5929"/>
      <c r="C817" s="1708"/>
      <c r="D817" s="1708"/>
      <c r="E817" s="1708"/>
      <c r="F817" s="1708"/>
      <c r="G817" s="1708"/>
      <c r="H817" s="1708"/>
      <c r="I817" s="1708"/>
      <c r="J817" s="1708"/>
      <c r="K817" s="1708"/>
      <c r="L817" s="1708"/>
      <c r="M817" s="1708"/>
      <c r="N817" s="1708"/>
      <c r="O817" s="1708"/>
      <c r="P817" s="1708"/>
      <c r="Q817" s="1708"/>
      <c r="R817" s="1708"/>
      <c r="S817" s="1708"/>
      <c r="T817" s="1708"/>
      <c r="U817" s="1708"/>
      <c r="V817" s="1708"/>
      <c r="W817" s="1708"/>
      <c r="X817" s="1708"/>
      <c r="Y817" s="1708"/>
      <c r="Z817" s="1708"/>
      <c r="AA817" s="1708"/>
      <c r="AB817" s="1708"/>
      <c r="AC817" s="1708"/>
      <c r="AD817" s="1708"/>
      <c r="AE817" s="1708"/>
      <c r="AF817" s="1708"/>
      <c r="AG817" s="1708"/>
      <c r="AH817" s="1708"/>
      <c r="AI817" s="1708"/>
      <c r="AJ817" s="1708"/>
      <c r="AK817" s="1708"/>
    </row>
    <row r="818" spans="1:39" ht="39.950000000000003" customHeight="1" x14ac:dyDescent="0.2">
      <c r="A818" s="5926"/>
      <c r="B818" s="5926"/>
      <c r="C818" s="1658"/>
      <c r="D818" s="1658"/>
      <c r="E818" s="1658"/>
      <c r="F818" s="1658"/>
      <c r="G818" s="1658"/>
      <c r="H818" s="1928"/>
      <c r="I818" s="1928"/>
      <c r="J818" s="1658"/>
      <c r="K818" s="1658"/>
      <c r="L818" s="1658"/>
      <c r="M818" s="1658"/>
      <c r="N818" s="1658"/>
      <c r="O818" s="1928"/>
      <c r="P818" s="1928"/>
      <c r="Q818" s="1691"/>
      <c r="R818" s="1659"/>
      <c r="S818" s="1659"/>
      <c r="T818" s="1659"/>
      <c r="U818" s="1659"/>
      <c r="V818" s="1928"/>
      <c r="W818" s="1928"/>
      <c r="X818" s="1928"/>
      <c r="Y818" s="1659"/>
      <c r="Z818" s="1659"/>
      <c r="AA818" s="1659"/>
      <c r="AB818" s="1659"/>
      <c r="AC818" s="1928"/>
      <c r="AD818" s="1928"/>
      <c r="AE818" s="1690"/>
      <c r="AF818" s="1657"/>
      <c r="AG818" s="1657"/>
      <c r="AH818" s="1657"/>
      <c r="AI818" s="1657"/>
      <c r="AJ818" s="1660"/>
      <c r="AK818" s="1660"/>
    </row>
    <row r="819" spans="1:39" ht="39.950000000000003" customHeight="1" x14ac:dyDescent="0.2">
      <c r="A819" s="5926"/>
      <c r="B819" s="5926"/>
      <c r="C819" s="1706"/>
      <c r="D819" s="1706"/>
      <c r="E819" s="1715"/>
      <c r="F819" s="1658"/>
      <c r="G819" s="1658"/>
      <c r="H819" s="1928"/>
      <c r="I819" s="1928"/>
      <c r="J819" s="1665"/>
      <c r="K819" s="1665"/>
      <c r="L819" s="1665"/>
      <c r="M819" s="1665"/>
      <c r="N819" s="1665"/>
      <c r="O819" s="1928"/>
      <c r="P819" s="1928"/>
      <c r="Q819" s="1659"/>
      <c r="R819" s="1659"/>
      <c r="S819" s="1659"/>
      <c r="T819" s="1667"/>
      <c r="U819" s="1667"/>
      <c r="V819" s="1928"/>
      <c r="W819" s="1928"/>
      <c r="X819" s="1928"/>
      <c r="Y819" s="1715"/>
      <c r="Z819" s="1657"/>
      <c r="AA819" s="1657"/>
      <c r="AB819" s="1657"/>
      <c r="AC819" s="1928"/>
      <c r="AD819" s="1928"/>
      <c r="AE819" s="1666"/>
      <c r="AF819" s="1666"/>
      <c r="AG819" s="1667"/>
      <c r="AH819" s="1667"/>
      <c r="AI819" s="1658"/>
      <c r="AJ819" s="1660"/>
      <c r="AK819" s="1660"/>
    </row>
    <row r="820" spans="1:39" ht="39.950000000000003" customHeight="1" x14ac:dyDescent="0.2">
      <c r="A820" s="5923"/>
      <c r="B820" s="5923"/>
      <c r="C820" s="1951"/>
      <c r="D820" s="1715"/>
      <c r="E820" s="1703"/>
      <c r="F820" s="1703"/>
      <c r="G820" s="1703"/>
      <c r="H820" s="1928"/>
      <c r="I820" s="1928"/>
      <c r="J820" s="1703"/>
      <c r="K820" s="1703"/>
      <c r="L820" s="1703"/>
      <c r="M820" s="1667"/>
      <c r="N820" s="1667"/>
      <c r="O820" s="1928"/>
      <c r="P820" s="1928"/>
      <c r="Q820" s="1667"/>
      <c r="R820" s="1667"/>
      <c r="S820" s="1684"/>
      <c r="T820" s="1684"/>
      <c r="U820" s="1683"/>
      <c r="V820" s="1928"/>
      <c r="W820" s="1928"/>
      <c r="X820" s="1928"/>
      <c r="Y820" s="1716"/>
      <c r="Z820" s="1716"/>
      <c r="AA820" s="1716"/>
      <c r="AB820" s="1683"/>
      <c r="AC820" s="1928"/>
      <c r="AD820" s="1928"/>
      <c r="AE820" s="1683"/>
      <c r="AF820" s="1683"/>
      <c r="AG820" s="1684"/>
      <c r="AH820" s="1684"/>
      <c r="AI820" s="1683"/>
      <c r="AJ820" s="1660"/>
      <c r="AK820" s="1660"/>
    </row>
    <row r="821" spans="1:39" ht="39.950000000000003" customHeight="1" x14ac:dyDescent="0.2">
      <c r="A821" s="5926"/>
      <c r="B821" s="5926"/>
      <c r="C821" s="1668"/>
      <c r="D821" s="1716"/>
      <c r="E821" s="1716"/>
      <c r="F821" s="1716"/>
      <c r="G821" s="1716"/>
      <c r="H821" s="1928"/>
      <c r="I821" s="1928"/>
      <c r="J821" s="1658"/>
      <c r="K821" s="1658"/>
      <c r="L821" s="1690"/>
      <c r="M821" s="1716"/>
      <c r="N821" s="1716"/>
      <c r="O821" s="1928"/>
      <c r="P821" s="1928"/>
      <c r="Q821" s="1715"/>
      <c r="R821" s="1683"/>
      <c r="S821" s="1684"/>
      <c r="T821" s="1684"/>
      <c r="U821" s="1683"/>
      <c r="V821" s="1928"/>
      <c r="W821" s="1928"/>
      <c r="X821" s="1928"/>
      <c r="Y821" s="1657"/>
      <c r="Z821" s="1657"/>
      <c r="AA821" s="1657"/>
      <c r="AB821" s="1657"/>
      <c r="AC821" s="1928"/>
      <c r="AD821" s="1928"/>
      <c r="AE821" s="1716"/>
      <c r="AF821" s="1716"/>
      <c r="AG821" s="1684"/>
      <c r="AI821" s="1667"/>
      <c r="AJ821" s="1660"/>
      <c r="AK821" s="1660"/>
    </row>
    <row r="822" spans="1:39" ht="39.950000000000003" customHeight="1" x14ac:dyDescent="0.2">
      <c r="A822" s="5926"/>
      <c r="B822" s="5926"/>
      <c r="C822" s="1658"/>
      <c r="D822" s="1658"/>
      <c r="E822" s="1658"/>
      <c r="F822" s="1684"/>
      <c r="G822" s="1684"/>
      <c r="H822" s="1928"/>
      <c r="I822" s="1928"/>
      <c r="J822" s="1689"/>
      <c r="K822" s="1683"/>
      <c r="L822" s="1684"/>
      <c r="M822" s="1684"/>
      <c r="N822" s="1683"/>
      <c r="O822" s="1928"/>
      <c r="P822" s="1928"/>
      <c r="Q822" s="1683"/>
      <c r="R822" s="1683"/>
      <c r="S822" s="1684"/>
      <c r="T822" s="1684"/>
      <c r="U822" s="1663"/>
      <c r="V822" s="1928"/>
      <c r="W822" s="1928"/>
      <c r="X822" s="1928"/>
      <c r="Y822" s="1658"/>
      <c r="Z822" s="1658"/>
      <c r="AA822" s="1658"/>
      <c r="AB822" s="1683"/>
      <c r="AC822" s="1928"/>
      <c r="AD822" s="1928"/>
      <c r="AE822" s="1683"/>
      <c r="AF822" s="1683"/>
      <c r="AG822" s="1684"/>
      <c r="AH822" s="1684"/>
      <c r="AI822" s="1683"/>
      <c r="AJ822" s="1660"/>
      <c r="AK822" s="1660"/>
    </row>
    <row r="823" spans="1:39" ht="39.950000000000003" customHeight="1" x14ac:dyDescent="0.2">
      <c r="A823" s="5922"/>
      <c r="B823" s="5922"/>
      <c r="C823" s="1683"/>
      <c r="D823" s="1683"/>
      <c r="E823" s="1684"/>
      <c r="F823" s="1684"/>
      <c r="G823" s="1683"/>
      <c r="H823" s="1928"/>
      <c r="I823" s="1928"/>
      <c r="J823" s="1683"/>
      <c r="K823" s="1683"/>
      <c r="L823" s="1684"/>
      <c r="M823" s="1684"/>
      <c r="N823" s="1684"/>
      <c r="O823" s="1928"/>
      <c r="P823" s="1928"/>
      <c r="Q823" s="1683"/>
      <c r="R823" s="1683"/>
      <c r="S823" s="1684"/>
      <c r="T823" s="1684"/>
      <c r="U823" s="1683"/>
      <c r="V823" s="1928"/>
      <c r="W823" s="1928"/>
      <c r="X823" s="1928"/>
      <c r="Y823" s="1683"/>
      <c r="Z823" s="1684"/>
      <c r="AA823" s="1684"/>
      <c r="AB823" s="1683"/>
      <c r="AC823" s="1928"/>
      <c r="AD823" s="1928"/>
      <c r="AE823" s="1683"/>
      <c r="AF823" s="1683"/>
      <c r="AG823" s="1684"/>
      <c r="AH823" s="1684"/>
      <c r="AI823" s="1683"/>
      <c r="AJ823" s="1660"/>
      <c r="AK823" s="1660"/>
    </row>
    <row r="824" spans="1:39" ht="39.950000000000003" customHeight="1" x14ac:dyDescent="0.2">
      <c r="A824" s="5920"/>
      <c r="B824" s="5920"/>
      <c r="C824" s="1658"/>
      <c r="D824" s="1658"/>
      <c r="E824" s="1658"/>
      <c r="F824" s="1658"/>
      <c r="G824" s="1658"/>
      <c r="H824" s="1928"/>
      <c r="I824" s="1928"/>
      <c r="J824" s="1659"/>
      <c r="K824" s="1659"/>
      <c r="L824" s="1659"/>
      <c r="M824" s="1659"/>
      <c r="N824" s="1659"/>
      <c r="O824" s="1928"/>
      <c r="P824" s="1928"/>
      <c r="Q824" s="1683"/>
      <c r="R824" s="1683"/>
      <c r="S824" s="1703"/>
      <c r="T824" s="1703"/>
      <c r="U824" s="1703"/>
      <c r="V824" s="1928"/>
      <c r="W824" s="1928"/>
      <c r="X824" s="1928"/>
      <c r="Y824" s="1683"/>
      <c r="Z824" s="1684"/>
      <c r="AA824" s="1684"/>
      <c r="AB824" s="1683"/>
      <c r="AC824" s="1928"/>
      <c r="AD824" s="1928"/>
      <c r="AE824" s="1683"/>
      <c r="AF824" s="1683"/>
      <c r="AG824" s="1684"/>
      <c r="AH824" s="1684"/>
      <c r="AI824" s="1683"/>
      <c r="AJ824" s="1660"/>
      <c r="AK824" s="1660"/>
    </row>
    <row r="825" spans="1:39" ht="39.950000000000003" customHeight="1" x14ac:dyDescent="0.2">
      <c r="A825" s="5927"/>
      <c r="B825" s="5924"/>
      <c r="C825" s="1683"/>
      <c r="D825" s="1683"/>
      <c r="E825" s="1684"/>
      <c r="F825" s="1684"/>
      <c r="G825" s="1683"/>
      <c r="H825" s="1928"/>
      <c r="I825" s="1928"/>
      <c r="J825" s="1683"/>
      <c r="K825" s="1683"/>
      <c r="L825" s="1684"/>
      <c r="M825" s="1684"/>
      <c r="N825" s="1683"/>
      <c r="O825" s="1928"/>
      <c r="P825" s="1928"/>
      <c r="Q825" s="1683"/>
      <c r="R825" s="1683"/>
      <c r="S825" s="1684"/>
      <c r="T825" s="1684"/>
      <c r="U825" s="1683"/>
      <c r="V825" s="1928"/>
      <c r="W825" s="1928"/>
      <c r="X825" s="1928"/>
      <c r="Y825" s="1683"/>
      <c r="Z825" s="1684"/>
      <c r="AA825" s="1684"/>
      <c r="AB825" s="1683"/>
      <c r="AC825" s="1928"/>
      <c r="AD825" s="1928"/>
      <c r="AE825" s="1683"/>
      <c r="AF825" s="1683"/>
      <c r="AG825" s="1684"/>
      <c r="AH825" s="1684"/>
      <c r="AI825" s="1683"/>
      <c r="AJ825" s="1660"/>
      <c r="AK825" s="1660"/>
    </row>
    <row r="826" spans="1:39" ht="39.950000000000003" customHeight="1" x14ac:dyDescent="0.2">
      <c r="A826" s="5923"/>
      <c r="B826" s="5923"/>
      <c r="C826" s="1927"/>
      <c r="D826" s="1927"/>
      <c r="E826" s="1927"/>
      <c r="F826" s="1927"/>
      <c r="G826" s="1927"/>
      <c r="H826" s="1928"/>
      <c r="I826" s="1928"/>
      <c r="J826" s="1927"/>
      <c r="K826" s="1927"/>
      <c r="L826" s="1927"/>
      <c r="M826" s="1927"/>
      <c r="N826" s="1927"/>
      <c r="O826" s="1928"/>
      <c r="P826" s="1928"/>
      <c r="Q826" s="1927"/>
      <c r="R826" s="1927"/>
      <c r="S826" s="1927"/>
      <c r="T826" s="1927"/>
      <c r="U826" s="1927"/>
      <c r="V826" s="1928"/>
      <c r="W826" s="1928"/>
      <c r="X826" s="1928"/>
      <c r="Y826" s="1927"/>
      <c r="Z826" s="1927"/>
      <c r="AA826" s="1927"/>
      <c r="AB826" s="1690"/>
      <c r="AC826" s="1928"/>
      <c r="AD826" s="1928"/>
      <c r="AE826" s="1690"/>
      <c r="AF826" s="1927"/>
      <c r="AG826" s="1927"/>
      <c r="AH826" s="1927"/>
      <c r="AI826" s="1927"/>
      <c r="AJ826" s="1660"/>
      <c r="AK826" s="1660"/>
    </row>
    <row r="827" spans="1:39" ht="39.950000000000003" customHeight="1" x14ac:dyDescent="0.2">
      <c r="A827" s="5920"/>
      <c r="B827" s="5920"/>
      <c r="C827" s="1683"/>
      <c r="D827" s="1683"/>
      <c r="E827" s="1684"/>
      <c r="F827" s="1684"/>
      <c r="G827" s="1683"/>
      <c r="H827" s="1928"/>
      <c r="I827" s="1928"/>
      <c r="J827" s="1683"/>
      <c r="K827" s="1683"/>
      <c r="L827" s="1684"/>
      <c r="M827" s="1684"/>
      <c r="N827" s="1683"/>
      <c r="O827" s="1928"/>
      <c r="P827" s="1928"/>
      <c r="Q827" s="1683"/>
      <c r="R827" s="1683"/>
      <c r="S827" s="1684"/>
      <c r="T827" s="1684"/>
      <c r="U827" s="1683"/>
      <c r="V827" s="1928"/>
      <c r="W827" s="1928"/>
      <c r="X827" s="1928"/>
      <c r="Y827" s="1683"/>
      <c r="Z827" s="1684"/>
      <c r="AA827" s="1684"/>
      <c r="AB827" s="1683"/>
      <c r="AC827" s="1928"/>
      <c r="AD827" s="1928"/>
      <c r="AE827" s="1683"/>
      <c r="AF827" s="1683"/>
      <c r="AG827" s="1684"/>
      <c r="AH827" s="1684"/>
      <c r="AI827" s="1683"/>
      <c r="AJ827" s="1660"/>
      <c r="AK827" s="1660"/>
    </row>
    <row r="828" spans="1:39" ht="39.950000000000003" customHeight="1" x14ac:dyDescent="0.2">
      <c r="A828" s="5923"/>
      <c r="B828" s="5923"/>
      <c r="C828" s="1683"/>
      <c r="D828" s="1683"/>
      <c r="E828" s="1684"/>
      <c r="F828" s="1684"/>
      <c r="G828" s="1683"/>
      <c r="H828" s="1928"/>
      <c r="I828" s="1928"/>
      <c r="J828" s="1683"/>
      <c r="K828" s="1683"/>
      <c r="L828" s="1684"/>
      <c r="M828" s="1684"/>
      <c r="N828" s="1683"/>
      <c r="O828" s="1928"/>
      <c r="P828" s="1928"/>
      <c r="Q828" s="1683"/>
      <c r="R828" s="1683"/>
      <c r="S828" s="1684"/>
      <c r="T828" s="1684"/>
      <c r="U828" s="1683"/>
      <c r="V828" s="1928"/>
      <c r="W828" s="1928"/>
      <c r="X828" s="1928"/>
      <c r="Y828" s="1683"/>
      <c r="Z828" s="1684"/>
      <c r="AA828" s="1684"/>
      <c r="AB828" s="1683"/>
      <c r="AC828" s="1928"/>
      <c r="AD828" s="1928"/>
      <c r="AE828" s="1683"/>
      <c r="AF828" s="1683"/>
      <c r="AG828" s="1684"/>
      <c r="AH828" s="1684"/>
      <c r="AI828" s="1683"/>
      <c r="AJ828" s="1660"/>
      <c r="AK828" s="1660"/>
    </row>
    <row r="829" spans="1:39" ht="39.950000000000003" customHeight="1" x14ac:dyDescent="0.2">
      <c r="A829" s="5920"/>
      <c r="B829" s="5920"/>
      <c r="C829" s="1683"/>
      <c r="D829" s="1683"/>
      <c r="E829" s="1684"/>
      <c r="F829" s="1684"/>
      <c r="G829" s="1683"/>
      <c r="H829" s="1928"/>
      <c r="I829" s="1928"/>
      <c r="J829" s="1683"/>
      <c r="K829" s="1683"/>
      <c r="L829" s="1684"/>
      <c r="M829" s="1684"/>
      <c r="N829" s="1683"/>
      <c r="O829" s="1928"/>
      <c r="P829" s="1928"/>
      <c r="Q829" s="1683"/>
      <c r="R829" s="1683"/>
      <c r="S829" s="1684"/>
      <c r="T829" s="1684"/>
      <c r="U829" s="1683"/>
      <c r="V829" s="1928"/>
      <c r="W829" s="1928"/>
      <c r="X829" s="1928"/>
      <c r="Y829" s="1683"/>
      <c r="Z829" s="1684"/>
      <c r="AA829" s="1684"/>
      <c r="AB829" s="1683"/>
      <c r="AC829" s="1928"/>
      <c r="AD829" s="1928"/>
      <c r="AE829" s="1683"/>
      <c r="AF829" s="1683"/>
      <c r="AG829" s="1684"/>
      <c r="AH829" s="1684"/>
      <c r="AI829" s="1683"/>
      <c r="AJ829" s="1660"/>
      <c r="AK829" s="1660"/>
    </row>
    <row r="830" spans="1:39" ht="39.950000000000003" customHeight="1" x14ac:dyDescent="0.2">
      <c r="A830" s="5923"/>
      <c r="B830" s="5923"/>
      <c r="C830" s="1683"/>
      <c r="D830" s="1683"/>
      <c r="E830" s="1684"/>
      <c r="F830" s="1684"/>
      <c r="G830" s="1683"/>
      <c r="H830" s="1928"/>
      <c r="I830" s="1928"/>
      <c r="J830" s="1683"/>
      <c r="K830" s="1683"/>
      <c r="L830" s="1684"/>
      <c r="M830" s="1684"/>
      <c r="N830" s="1683"/>
      <c r="O830" s="1928"/>
      <c r="P830" s="1928"/>
      <c r="Q830" s="1683"/>
      <c r="R830" s="1683"/>
      <c r="S830" s="1684"/>
      <c r="T830" s="1684"/>
      <c r="U830" s="1683"/>
      <c r="V830" s="1928"/>
      <c r="W830" s="1928"/>
      <c r="X830" s="1928"/>
      <c r="Y830" s="1683"/>
      <c r="Z830" s="1684"/>
      <c r="AA830" s="1684"/>
      <c r="AB830" s="1683"/>
      <c r="AC830" s="1928"/>
      <c r="AD830" s="1928"/>
      <c r="AE830" s="1683"/>
      <c r="AF830" s="1683"/>
      <c r="AG830" s="1684"/>
      <c r="AH830" s="1684"/>
      <c r="AI830" s="1683"/>
      <c r="AJ830" s="1660"/>
      <c r="AK830" s="1660"/>
    </row>
    <row r="831" spans="1:39" ht="39.950000000000003" customHeight="1" x14ac:dyDescent="0.2">
      <c r="A831" s="5923"/>
      <c r="B831" s="5923"/>
      <c r="C831" s="1683"/>
      <c r="D831" s="1683"/>
      <c r="E831" s="1684"/>
      <c r="F831" s="1684"/>
      <c r="G831" s="1683"/>
      <c r="H831" s="1928"/>
      <c r="I831" s="1928"/>
      <c r="J831" s="1683"/>
      <c r="K831" s="1683"/>
      <c r="L831" s="1684"/>
      <c r="M831" s="1684"/>
      <c r="N831" s="1683"/>
      <c r="O831" s="1928"/>
      <c r="P831" s="1928"/>
      <c r="Q831" s="1683"/>
      <c r="R831" s="1683"/>
      <c r="S831" s="1684"/>
      <c r="T831" s="1684"/>
      <c r="U831" s="1683"/>
      <c r="V831" s="1928"/>
      <c r="W831" s="1928"/>
      <c r="X831" s="1928"/>
      <c r="Y831" s="1683"/>
      <c r="Z831" s="1684"/>
      <c r="AA831" s="1684"/>
      <c r="AB831" s="1683"/>
      <c r="AC831" s="1928"/>
      <c r="AD831" s="1928"/>
      <c r="AE831" s="1683"/>
      <c r="AF831" s="1683"/>
      <c r="AG831" s="1684"/>
      <c r="AH831" s="1684"/>
      <c r="AI831" s="1683"/>
      <c r="AJ831" s="1660"/>
      <c r="AK831" s="1660"/>
    </row>
    <row r="832" spans="1:39" ht="39.950000000000003" customHeight="1" x14ac:dyDescent="0.2">
      <c r="A832" s="5923"/>
      <c r="B832" s="5923"/>
      <c r="C832" s="1683"/>
      <c r="D832" s="1683"/>
      <c r="E832" s="1684"/>
      <c r="F832" s="1684"/>
      <c r="G832" s="1683"/>
      <c r="H832" s="1928"/>
      <c r="I832" s="1928"/>
      <c r="J832" s="1683"/>
      <c r="K832" s="1683"/>
      <c r="L832" s="1684"/>
      <c r="M832" s="1684"/>
      <c r="N832" s="1683"/>
      <c r="O832" s="1928"/>
      <c r="P832" s="1928"/>
      <c r="Q832" s="1683"/>
      <c r="R832" s="1683"/>
      <c r="S832" s="1684"/>
      <c r="T832" s="1684"/>
      <c r="U832" s="1683"/>
      <c r="V832" s="1928"/>
      <c r="W832" s="1928"/>
      <c r="X832" s="1928"/>
      <c r="Y832" s="1683"/>
      <c r="Z832" s="1684"/>
      <c r="AA832" s="1684"/>
      <c r="AB832" s="1683"/>
      <c r="AC832" s="1928"/>
      <c r="AD832" s="1928"/>
      <c r="AE832" s="1683"/>
      <c r="AF832" s="1683"/>
      <c r="AG832" s="1684"/>
      <c r="AH832" s="1684"/>
      <c r="AI832" s="1683"/>
      <c r="AJ832" s="1660"/>
      <c r="AK832" s="1660"/>
      <c r="AL832" s="3408"/>
      <c r="AM832" s="3408"/>
    </row>
    <row r="833" spans="1:45" ht="39.950000000000003" customHeight="1" x14ac:dyDescent="0.2">
      <c r="A833" s="5923"/>
      <c r="B833" s="5923"/>
      <c r="C833" s="1683"/>
      <c r="D833" s="1683"/>
      <c r="E833" s="1684"/>
      <c r="F833" s="1684"/>
      <c r="G833" s="1683"/>
      <c r="H833" s="1928"/>
      <c r="I833" s="1928"/>
      <c r="J833" s="1683"/>
      <c r="K833" s="1683"/>
      <c r="L833" s="1684"/>
      <c r="M833" s="1684"/>
      <c r="N833" s="1683"/>
      <c r="O833" s="1928"/>
      <c r="P833" s="1928"/>
      <c r="Q833" s="1683"/>
      <c r="R833" s="1683"/>
      <c r="S833" s="1684"/>
      <c r="T833" s="1684"/>
      <c r="U833" s="1683"/>
      <c r="V833" s="1928"/>
      <c r="W833" s="1928"/>
      <c r="X833" s="1928"/>
      <c r="Y833" s="1683"/>
      <c r="Z833" s="1684"/>
      <c r="AA833" s="1684"/>
      <c r="AB833" s="1683"/>
      <c r="AC833" s="1928"/>
      <c r="AD833" s="1928"/>
      <c r="AE833" s="1683"/>
      <c r="AF833" s="1683"/>
      <c r="AG833" s="1684"/>
      <c r="AH833" s="1684"/>
      <c r="AI833" s="1683"/>
      <c r="AJ833" s="1660"/>
      <c r="AK833" s="1660"/>
      <c r="AL833" s="5929"/>
      <c r="AM833" s="5929"/>
    </row>
    <row r="834" spans="1:45" ht="39.950000000000003" customHeight="1" x14ac:dyDescent="0.2">
      <c r="A834" s="5923"/>
      <c r="B834" s="5923"/>
      <c r="C834" s="1683"/>
      <c r="D834" s="1683"/>
      <c r="E834" s="1684"/>
      <c r="F834" s="1684"/>
      <c r="G834" s="1683"/>
      <c r="H834" s="1928"/>
      <c r="I834" s="1928"/>
      <c r="J834" s="1683"/>
      <c r="K834" s="1683"/>
      <c r="L834" s="1684"/>
      <c r="M834" s="1684"/>
      <c r="N834" s="1683"/>
      <c r="O834" s="1928"/>
      <c r="P834" s="1928"/>
      <c r="Q834" s="1683"/>
      <c r="R834" s="1683"/>
      <c r="S834" s="1684"/>
      <c r="T834" s="1684"/>
      <c r="U834" s="1683"/>
      <c r="V834" s="1928"/>
      <c r="W834" s="1928"/>
      <c r="X834" s="1928"/>
      <c r="Y834" s="1683"/>
      <c r="Z834" s="1684"/>
      <c r="AA834" s="1684"/>
      <c r="AB834" s="1683"/>
      <c r="AC834" s="1928"/>
      <c r="AD834" s="1928"/>
      <c r="AJ834" s="1660"/>
      <c r="AK834" s="1660"/>
      <c r="AL834" s="5928"/>
      <c r="AM834" s="5928"/>
    </row>
    <row r="835" spans="1:45" ht="39.950000000000003" customHeight="1" x14ac:dyDescent="0.2">
      <c r="C835" s="1694"/>
      <c r="D835" s="1694"/>
      <c r="E835" s="1694"/>
      <c r="H835" s="1928"/>
      <c r="I835" s="1928"/>
      <c r="O835" s="1928"/>
      <c r="P835" s="1928"/>
      <c r="R835" s="1658"/>
      <c r="S835" s="1658"/>
      <c r="T835" s="1658"/>
      <c r="U835" s="1658"/>
      <c r="V835" s="1928"/>
      <c r="W835" s="1928"/>
      <c r="X835" s="1928"/>
      <c r="Y835" s="1716"/>
      <c r="Z835" s="1716"/>
      <c r="AB835" s="1716"/>
      <c r="AC835" s="1928"/>
      <c r="AD835" s="1928"/>
      <c r="AE835" s="1715"/>
      <c r="AJ835" s="1660"/>
      <c r="AK835" s="1660"/>
    </row>
    <row r="836" spans="1:45" ht="39.950000000000003" customHeight="1" x14ac:dyDescent="0.2">
      <c r="H836" s="1928"/>
      <c r="I836" s="1928"/>
      <c r="O836" s="1928"/>
      <c r="P836" s="1928"/>
      <c r="T836" s="1716"/>
      <c r="U836" s="1716"/>
      <c r="V836" s="1928"/>
      <c r="W836" s="1928"/>
      <c r="X836" s="1928"/>
      <c r="Y836" s="1716"/>
      <c r="Z836" s="1716"/>
      <c r="AA836" s="1716"/>
      <c r="AC836" s="1928"/>
      <c r="AD836" s="1928"/>
      <c r="AE836" s="1659"/>
      <c r="AF836" s="1659"/>
      <c r="AG836" s="1659"/>
      <c r="AJ836" s="1660"/>
      <c r="AK836" s="1660"/>
    </row>
    <row r="837" spans="1:45" ht="39.950000000000003" customHeight="1" x14ac:dyDescent="0.2">
      <c r="F837" s="1689"/>
      <c r="G837" s="1694"/>
      <c r="H837" s="1928"/>
      <c r="I837" s="1928"/>
      <c r="O837" s="1928"/>
      <c r="P837" s="1928"/>
      <c r="V837" s="1928"/>
      <c r="W837" s="1928"/>
      <c r="X837" s="1928"/>
      <c r="Z837" s="1716"/>
      <c r="AA837" s="1716"/>
      <c r="AC837" s="1928"/>
      <c r="AD837" s="1928"/>
      <c r="AE837" s="1716"/>
      <c r="AF837" s="1715"/>
      <c r="AH837" s="1659"/>
      <c r="AI837" s="1659"/>
      <c r="AJ837" s="1660"/>
      <c r="AK837" s="1660"/>
    </row>
    <row r="838" spans="1:45" ht="39.950000000000003" customHeight="1" x14ac:dyDescent="0.2">
      <c r="H838" s="1928"/>
      <c r="I838" s="1928"/>
      <c r="O838" s="1928"/>
      <c r="P838" s="1928"/>
      <c r="V838" s="1928"/>
      <c r="W838" s="1928"/>
      <c r="X838" s="1928"/>
      <c r="Y838" s="1658"/>
      <c r="Z838" s="1658"/>
      <c r="AA838" s="1716"/>
      <c r="AB838" s="1716"/>
      <c r="AC838" s="1928"/>
      <c r="AD838" s="1928"/>
      <c r="AE838" s="1657"/>
      <c r="AF838" s="1658"/>
      <c r="AJ838" s="1660"/>
      <c r="AK838" s="1660"/>
    </row>
    <row r="839" spans="1:45" ht="39.950000000000003" customHeight="1" x14ac:dyDescent="0.2">
      <c r="C839" s="1715"/>
      <c r="H839" s="1697"/>
      <c r="I839" s="1697"/>
      <c r="K839" s="16"/>
      <c r="L839" s="16"/>
      <c r="M839" s="16"/>
      <c r="O839" s="1697"/>
      <c r="P839" s="1697"/>
      <c r="V839" s="1697"/>
      <c r="W839" s="1697"/>
      <c r="AA839" s="1659"/>
      <c r="AB839" s="1716"/>
      <c r="AC839" s="1697"/>
      <c r="AD839" s="1697"/>
      <c r="AF839" s="1658"/>
      <c r="AG839" s="1658"/>
      <c r="AH839" s="1658"/>
      <c r="AI839" s="1658"/>
      <c r="AJ839" s="1697"/>
      <c r="AK839" s="1697"/>
    </row>
    <row r="840" spans="1:45" ht="39.950000000000003" customHeight="1" x14ac:dyDescent="0.2">
      <c r="A840" s="16"/>
      <c r="B840" s="1715"/>
      <c r="C840" s="1927"/>
      <c r="D840" s="1927"/>
      <c r="E840" s="1927"/>
      <c r="F840" s="1927"/>
      <c r="K840" s="1659"/>
      <c r="L840" s="1659"/>
      <c r="M840" s="1659"/>
      <c r="N840" s="1659"/>
    </row>
    <row r="841" spans="1:45" ht="39.950000000000003" customHeight="1" x14ac:dyDescent="0.2">
      <c r="AS841" s="1659"/>
    </row>
    <row r="842" spans="1:45" ht="39.950000000000003" customHeight="1" x14ac:dyDescent="0.2">
      <c r="A842" s="5876"/>
      <c r="B842" s="5876"/>
      <c r="C842" s="1661"/>
      <c r="D842" s="1661"/>
      <c r="E842" s="1661"/>
      <c r="F842" s="1661"/>
      <c r="G842" s="1661"/>
      <c r="H842" s="1661"/>
      <c r="I842" s="1661"/>
      <c r="J842" s="1661"/>
      <c r="K842" s="1661"/>
      <c r="L842" s="1661"/>
      <c r="M842" s="1661"/>
      <c r="N842" s="1661"/>
      <c r="O842" s="1661"/>
      <c r="P842" s="1661"/>
      <c r="Q842" s="1661"/>
      <c r="R842" s="1661"/>
      <c r="S842" s="1661"/>
      <c r="T842" s="1661"/>
      <c r="U842" s="1661"/>
      <c r="V842" s="1661"/>
      <c r="W842" s="1661"/>
      <c r="X842" s="1661"/>
      <c r="Y842" s="1661"/>
      <c r="Z842" s="1661"/>
      <c r="AA842" s="1661"/>
      <c r="AB842" s="1661"/>
      <c r="AC842" s="1661"/>
      <c r="AD842" s="1661"/>
      <c r="AE842" s="1661"/>
      <c r="AF842" s="1661"/>
      <c r="AG842" s="1661"/>
      <c r="AH842" s="1661"/>
      <c r="AI842" s="1661"/>
      <c r="AJ842" s="1661"/>
      <c r="AK842" s="1661"/>
    </row>
    <row r="843" spans="1:45" ht="39.950000000000003" customHeight="1" x14ac:dyDescent="0.2">
      <c r="A843" s="5929"/>
      <c r="B843" s="5929"/>
      <c r="C843" s="1708"/>
      <c r="D843" s="1708"/>
      <c r="E843" s="1708"/>
      <c r="F843" s="1708"/>
      <c r="G843" s="1708"/>
      <c r="H843" s="1708"/>
      <c r="I843" s="1708"/>
      <c r="J843" s="1708"/>
      <c r="K843" s="1708"/>
      <c r="L843" s="1708"/>
      <c r="M843" s="1708"/>
      <c r="N843" s="1708"/>
      <c r="O843" s="1708"/>
      <c r="P843" s="1708"/>
      <c r="Q843" s="1708"/>
      <c r="R843" s="1708"/>
      <c r="S843" s="1708"/>
      <c r="T843" s="1708"/>
      <c r="U843" s="1708"/>
      <c r="V843" s="1708"/>
      <c r="W843" s="1708"/>
      <c r="X843" s="1708"/>
      <c r="Y843" s="1708"/>
      <c r="Z843" s="1708"/>
      <c r="AA843" s="1708"/>
      <c r="AB843" s="1708"/>
      <c r="AC843" s="1708"/>
      <c r="AD843" s="1708"/>
      <c r="AE843" s="1708"/>
      <c r="AF843" s="1708"/>
      <c r="AG843" s="1708"/>
      <c r="AH843" s="1708"/>
      <c r="AI843" s="1708"/>
      <c r="AJ843" s="1708"/>
      <c r="AK843" s="1708"/>
    </row>
    <row r="844" spans="1:45" ht="39.950000000000003" customHeight="1" x14ac:dyDescent="0.2">
      <c r="A844" s="5926"/>
      <c r="B844" s="5926"/>
      <c r="C844" s="1953"/>
      <c r="D844" s="1690"/>
      <c r="E844" s="1684"/>
      <c r="F844" s="1667"/>
      <c r="G844" s="1715"/>
      <c r="H844" s="1928"/>
      <c r="I844" s="1928"/>
      <c r="J844" s="1667"/>
      <c r="K844" s="1667"/>
      <c r="L844" s="1667"/>
      <c r="M844" s="1716"/>
      <c r="N844" s="1716"/>
      <c r="O844" s="1928"/>
      <c r="P844" s="1928"/>
      <c r="Q844" s="1658"/>
      <c r="R844" s="1658"/>
      <c r="S844" s="1683"/>
      <c r="T844" s="1683"/>
      <c r="U844" s="1683"/>
      <c r="V844" s="1928"/>
      <c r="W844" s="1928"/>
      <c r="X844" s="1683"/>
      <c r="Y844" s="1683"/>
      <c r="Z844" s="1683"/>
      <c r="AA844" s="1683"/>
      <c r="AB844" s="1683"/>
      <c r="AC844" s="1928"/>
      <c r="AD844" s="1928"/>
      <c r="AE844" s="1657"/>
      <c r="AF844" s="1657"/>
      <c r="AG844" s="1657"/>
      <c r="AH844" s="1657"/>
      <c r="AI844" s="1657"/>
      <c r="AJ844" s="1660"/>
      <c r="AK844" s="1660"/>
    </row>
    <row r="845" spans="1:45" ht="39.950000000000003" customHeight="1" x14ac:dyDescent="0.2">
      <c r="A845" s="5926"/>
      <c r="B845" s="5926"/>
      <c r="C845" s="1694"/>
      <c r="D845" s="1694"/>
      <c r="E845" s="1684"/>
      <c r="F845" s="1657"/>
      <c r="G845" s="1657"/>
      <c r="H845" s="1928"/>
      <c r="I845" s="1928"/>
      <c r="J845" s="1657"/>
      <c r="K845" s="1657"/>
      <c r="L845" s="1664"/>
      <c r="M845" s="1664"/>
      <c r="N845" s="1664"/>
      <c r="O845" s="1928"/>
      <c r="P845" s="1928"/>
      <c r="Q845" s="1664"/>
      <c r="R845" s="1664"/>
      <c r="S845" s="1664"/>
      <c r="T845" s="1664"/>
      <c r="U845" s="1664"/>
      <c r="V845" s="1928"/>
      <c r="W845" s="1928"/>
      <c r="X845" s="1664"/>
      <c r="Y845" s="1664"/>
      <c r="Z845" s="1664"/>
      <c r="AA845" s="1664"/>
      <c r="AB845" s="1664"/>
      <c r="AC845" s="1928"/>
      <c r="AD845" s="1928"/>
      <c r="AE845" s="1657"/>
      <c r="AF845" s="1657"/>
      <c r="AG845" s="1657"/>
      <c r="AH845" s="1657"/>
      <c r="AI845" s="1657"/>
      <c r="AJ845" s="1660"/>
      <c r="AK845" s="1660"/>
    </row>
    <row r="846" spans="1:45" ht="39.950000000000003" customHeight="1" x14ac:dyDescent="0.2">
      <c r="A846" s="5923"/>
      <c r="B846" s="5923"/>
      <c r="C846" s="1683"/>
      <c r="D846" s="1683"/>
      <c r="E846" s="1684"/>
      <c r="F846" s="1715"/>
      <c r="G846" s="1683"/>
      <c r="H846" s="1928"/>
      <c r="I846" s="1928"/>
      <c r="J846" s="1689"/>
      <c r="K846" s="1689"/>
      <c r="L846" s="1689"/>
      <c r="M846" s="1716"/>
      <c r="N846" s="1716"/>
      <c r="O846" s="1928"/>
      <c r="P846" s="1928"/>
      <c r="Q846" s="1716"/>
      <c r="R846" s="1716"/>
      <c r="S846" s="1657"/>
      <c r="T846" s="1657"/>
      <c r="U846" s="1657"/>
      <c r="V846" s="1928"/>
      <c r="W846" s="1928"/>
      <c r="Y846" s="1659"/>
      <c r="Z846" s="1659"/>
      <c r="AA846" s="1659"/>
      <c r="AB846" s="1659"/>
      <c r="AC846" s="1928"/>
      <c r="AD846" s="1928"/>
      <c r="AE846" s="1659"/>
      <c r="AF846" s="1659"/>
      <c r="AG846" s="1659"/>
      <c r="AH846" s="1659"/>
      <c r="AI846" s="1659"/>
      <c r="AJ846" s="1660"/>
      <c r="AK846" s="1660"/>
    </row>
    <row r="847" spans="1:45" ht="39.950000000000003" customHeight="1" x14ac:dyDescent="0.2">
      <c r="A847" s="5926"/>
      <c r="B847" s="5926"/>
      <c r="C847" s="1667"/>
      <c r="D847" s="1690"/>
      <c r="E847" s="1684"/>
      <c r="F847" s="1703"/>
      <c r="G847" s="1703"/>
      <c r="H847" s="1928"/>
      <c r="I847" s="1928"/>
      <c r="J847" s="1693"/>
      <c r="K847" s="1716"/>
      <c r="L847" s="1716"/>
      <c r="M847" s="1689"/>
      <c r="N847" s="1689"/>
      <c r="O847" s="1928"/>
      <c r="P847" s="1928"/>
      <c r="T847" s="1716"/>
      <c r="U847" s="1716"/>
      <c r="V847" s="1928"/>
      <c r="W847" s="1928"/>
      <c r="X847" s="1658"/>
      <c r="Y847" s="1658"/>
      <c r="Z847" s="1658"/>
      <c r="AA847" s="1658"/>
      <c r="AB847" s="1658"/>
      <c r="AC847" s="1928"/>
      <c r="AD847" s="1928"/>
      <c r="AE847" s="1716"/>
      <c r="AF847" s="1716"/>
      <c r="AG847" s="1716"/>
      <c r="AH847" s="1684"/>
      <c r="AI847" s="1684"/>
      <c r="AJ847" s="1660"/>
      <c r="AK847" s="1660"/>
    </row>
    <row r="848" spans="1:45" ht="39.950000000000003" customHeight="1" x14ac:dyDescent="0.2">
      <c r="A848" s="5926"/>
      <c r="B848" s="5926"/>
      <c r="C848" s="1658"/>
      <c r="D848" s="1658"/>
      <c r="E848" s="1684"/>
      <c r="F848" s="1684"/>
      <c r="G848" s="1684"/>
      <c r="H848" s="1928"/>
      <c r="I848" s="1928"/>
      <c r="J848" s="1689"/>
      <c r="K848" s="1683"/>
      <c r="L848" s="1684"/>
      <c r="M848" s="1716"/>
      <c r="N848" s="1716"/>
      <c r="O848" s="1928"/>
      <c r="P848" s="1928"/>
      <c r="Q848" s="1709"/>
      <c r="R848" s="1684"/>
      <c r="S848" s="1684"/>
      <c r="T848" s="1684"/>
      <c r="U848" s="1683"/>
      <c r="V848" s="1928"/>
      <c r="W848" s="1928"/>
      <c r="X848" s="1683"/>
      <c r="Y848" s="1683"/>
      <c r="Z848" s="1684"/>
      <c r="AA848" s="1684"/>
      <c r="AB848" s="1683"/>
      <c r="AC848" s="1928"/>
      <c r="AD848" s="1928"/>
      <c r="AE848" s="1716"/>
      <c r="AF848" s="1716"/>
      <c r="AG848" s="1716"/>
      <c r="AH848" s="1716"/>
      <c r="AI848" s="1716"/>
      <c r="AJ848" s="1660"/>
      <c r="AK848" s="1660"/>
    </row>
    <row r="849" spans="1:39" ht="39.950000000000003" customHeight="1" x14ac:dyDescent="0.2">
      <c r="A849" s="5922"/>
      <c r="B849" s="5922"/>
      <c r="C849" s="1683"/>
      <c r="D849" s="1683"/>
      <c r="E849" s="1684"/>
      <c r="F849" s="1684"/>
      <c r="G849" s="1683"/>
      <c r="H849" s="1928"/>
      <c r="I849" s="1928"/>
      <c r="J849" s="1683"/>
      <c r="K849" s="1683"/>
      <c r="L849" s="1684"/>
      <c r="M849" s="1684"/>
      <c r="N849" s="1683"/>
      <c r="O849" s="1928"/>
      <c r="P849" s="1928"/>
      <c r="Q849" s="1683"/>
      <c r="R849" s="1683"/>
      <c r="S849" s="1684"/>
      <c r="T849" s="1684"/>
      <c r="U849" s="1683"/>
      <c r="V849" s="1928"/>
      <c r="W849" s="1928"/>
      <c r="X849" s="1683"/>
      <c r="Y849" s="1683"/>
      <c r="Z849" s="1684"/>
      <c r="AA849" s="1684"/>
      <c r="AB849" s="1683"/>
      <c r="AC849" s="1928"/>
      <c r="AD849" s="1928"/>
      <c r="AE849" s="1683"/>
      <c r="AF849" s="1683"/>
      <c r="AG849" s="1684"/>
      <c r="AH849" s="1684"/>
      <c r="AI849" s="1683"/>
      <c r="AJ849" s="1660"/>
      <c r="AK849" s="1660"/>
    </row>
    <row r="850" spans="1:39" ht="39.950000000000003" customHeight="1" x14ac:dyDescent="0.2">
      <c r="A850" s="5920"/>
      <c r="B850" s="5920"/>
      <c r="C850" s="1683"/>
      <c r="D850" s="1683"/>
      <c r="E850" s="1684"/>
      <c r="F850" s="1684"/>
      <c r="G850" s="1683"/>
      <c r="H850" s="1928"/>
      <c r="I850" s="1928"/>
      <c r="J850" s="1683"/>
      <c r="K850" s="1683"/>
      <c r="L850" s="1684"/>
      <c r="M850" s="1684"/>
      <c r="N850" s="1683"/>
      <c r="O850" s="1928"/>
      <c r="P850" s="1928"/>
      <c r="Q850" s="1683"/>
      <c r="R850" s="1683"/>
      <c r="S850" s="1683"/>
      <c r="T850" s="1683"/>
      <c r="U850" s="1683"/>
      <c r="V850" s="1928"/>
      <c r="W850" s="1928"/>
      <c r="X850" s="1683"/>
      <c r="Y850" s="1683"/>
      <c r="Z850" s="1684"/>
      <c r="AA850" s="1684"/>
      <c r="AB850" s="1683"/>
      <c r="AC850" s="1928"/>
      <c r="AD850" s="1928"/>
      <c r="AE850" s="1667"/>
      <c r="AF850" s="1667"/>
      <c r="AG850" s="1667"/>
      <c r="AH850" s="1667"/>
      <c r="AI850" s="1667"/>
      <c r="AJ850" s="1660"/>
      <c r="AK850" s="1660"/>
    </row>
    <row r="851" spans="1:39" ht="39.950000000000003" customHeight="1" x14ac:dyDescent="0.2">
      <c r="A851" s="5927"/>
      <c r="B851" s="5924"/>
      <c r="C851" s="1683"/>
      <c r="D851" s="1683"/>
      <c r="E851" s="1684"/>
      <c r="F851" s="1684"/>
      <c r="G851" s="1683"/>
      <c r="H851" s="1928"/>
      <c r="I851" s="1928"/>
      <c r="J851" s="1683"/>
      <c r="K851" s="1683"/>
      <c r="L851" s="1684"/>
      <c r="M851" s="1684"/>
      <c r="N851" s="1683"/>
      <c r="O851" s="1928"/>
      <c r="P851" s="1928"/>
      <c r="Q851" s="1683"/>
      <c r="R851" s="1683"/>
      <c r="S851" s="1684"/>
      <c r="T851" s="1684"/>
      <c r="U851" s="1683"/>
      <c r="V851" s="1928"/>
      <c r="W851" s="1928"/>
      <c r="X851" s="1683"/>
      <c r="Y851" s="1683"/>
      <c r="Z851" s="1684"/>
      <c r="AA851" s="1684"/>
      <c r="AB851" s="1683"/>
      <c r="AC851" s="1928"/>
      <c r="AD851" s="1928"/>
      <c r="AE851" s="1683"/>
      <c r="AF851" s="1683"/>
      <c r="AG851" s="1684"/>
      <c r="AH851" s="1684"/>
      <c r="AI851" s="1683"/>
      <c r="AJ851" s="1660"/>
      <c r="AK851" s="1660"/>
    </row>
    <row r="852" spans="1:39" ht="39.950000000000003" customHeight="1" x14ac:dyDescent="0.2">
      <c r="A852" s="5923"/>
      <c r="B852" s="5923"/>
      <c r="C852" s="1927"/>
      <c r="D852" s="1927"/>
      <c r="E852" s="1684"/>
      <c r="F852" s="1927"/>
      <c r="G852" s="1927"/>
      <c r="H852" s="1928"/>
      <c r="I852" s="1928"/>
      <c r="J852" s="1927"/>
      <c r="K852" s="1927"/>
      <c r="L852" s="1927"/>
      <c r="M852" s="1927"/>
      <c r="N852" s="1927"/>
      <c r="O852" s="1928"/>
      <c r="P852" s="1928"/>
      <c r="Q852" s="1927"/>
      <c r="R852" s="1927"/>
      <c r="S852" s="1927"/>
      <c r="T852" s="1927"/>
      <c r="U852" s="1927"/>
      <c r="V852" s="1928"/>
      <c r="W852" s="1928"/>
      <c r="X852" s="1927"/>
      <c r="Y852" s="1927"/>
      <c r="Z852" s="1927"/>
      <c r="AA852" s="1927"/>
      <c r="AB852" s="1927"/>
      <c r="AC852" s="1928"/>
      <c r="AD852" s="1928"/>
      <c r="AE852" s="1927"/>
      <c r="AF852" s="1927"/>
      <c r="AG852" s="1927"/>
      <c r="AH852" s="1927"/>
      <c r="AI852" s="1927"/>
      <c r="AJ852" s="1660"/>
      <c r="AK852" s="1660"/>
    </row>
    <row r="853" spans="1:39" ht="39.950000000000003" customHeight="1" x14ac:dyDescent="0.2">
      <c r="A853" s="5920"/>
      <c r="B853" s="5920"/>
      <c r="C853" s="1683"/>
      <c r="D853" s="1683"/>
      <c r="E853" s="1684"/>
      <c r="F853" s="1684"/>
      <c r="G853" s="1683"/>
      <c r="H853" s="1928"/>
      <c r="I853" s="1928"/>
      <c r="J853" s="1683"/>
      <c r="K853" s="1683"/>
      <c r="L853" s="1684"/>
      <c r="M853" s="1684"/>
      <c r="N853" s="1683"/>
      <c r="O853" s="1928"/>
      <c r="P853" s="1928"/>
      <c r="Q853" s="1683"/>
      <c r="R853" s="1683"/>
      <c r="S853" s="1684"/>
      <c r="T853" s="1684"/>
      <c r="U853" s="1683"/>
      <c r="V853" s="1928"/>
      <c r="W853" s="1928"/>
      <c r="X853" s="1683"/>
      <c r="Y853" s="1683"/>
      <c r="Z853" s="1684"/>
      <c r="AA853" s="1684"/>
      <c r="AB853" s="1683"/>
      <c r="AC853" s="1928"/>
      <c r="AD853" s="1928"/>
      <c r="AE853" s="1683"/>
      <c r="AF853" s="1683"/>
      <c r="AG853" s="1684"/>
      <c r="AH853" s="1684"/>
      <c r="AI853" s="1683"/>
      <c r="AJ853" s="1660"/>
      <c r="AK853" s="1660"/>
    </row>
    <row r="854" spans="1:39" ht="39.950000000000003" customHeight="1" x14ac:dyDescent="0.2">
      <c r="A854" s="5923"/>
      <c r="B854" s="5923"/>
      <c r="C854" s="1683"/>
      <c r="D854" s="1683"/>
      <c r="E854" s="1684"/>
      <c r="F854" s="1684"/>
      <c r="G854" s="1683"/>
      <c r="H854" s="1928"/>
      <c r="I854" s="1928"/>
      <c r="J854" s="1683"/>
      <c r="K854" s="1683"/>
      <c r="L854" s="1684"/>
      <c r="M854" s="1684"/>
      <c r="N854" s="1683"/>
      <c r="O854" s="1928"/>
      <c r="P854" s="1928"/>
      <c r="Q854" s="1683"/>
      <c r="R854" s="1683"/>
      <c r="S854" s="1684"/>
      <c r="T854" s="1684"/>
      <c r="U854" s="1683"/>
      <c r="V854" s="1928"/>
      <c r="W854" s="1928"/>
      <c r="X854" s="1683"/>
      <c r="Y854" s="1683"/>
      <c r="Z854" s="1684"/>
      <c r="AA854" s="1684"/>
      <c r="AB854" s="1683"/>
      <c r="AC854" s="1928"/>
      <c r="AD854" s="1928"/>
      <c r="AE854" s="1683"/>
      <c r="AF854" s="1683"/>
      <c r="AG854" s="1684"/>
      <c r="AH854" s="1684"/>
      <c r="AI854" s="1683"/>
      <c r="AJ854" s="1660"/>
      <c r="AK854" s="1660"/>
    </row>
    <row r="855" spans="1:39" ht="39.950000000000003" customHeight="1" x14ac:dyDescent="0.2">
      <c r="A855" s="5920"/>
      <c r="B855" s="5920"/>
      <c r="C855" s="1683"/>
      <c r="D855" s="1683"/>
      <c r="E855" s="1684"/>
      <c r="F855" s="1684"/>
      <c r="G855" s="1683"/>
      <c r="H855" s="1928"/>
      <c r="I855" s="1928"/>
      <c r="J855" s="1683"/>
      <c r="K855" s="1683"/>
      <c r="L855" s="1684"/>
      <c r="M855" s="1684"/>
      <c r="N855" s="1683"/>
      <c r="O855" s="1928"/>
      <c r="P855" s="1928"/>
      <c r="Q855" s="1683"/>
      <c r="R855" s="1683"/>
      <c r="S855" s="1684"/>
      <c r="T855" s="1684"/>
      <c r="U855" s="1683"/>
      <c r="V855" s="1928"/>
      <c r="W855" s="1928"/>
      <c r="X855" s="1683"/>
      <c r="Y855" s="1683"/>
      <c r="Z855" s="1684"/>
      <c r="AA855" s="1684"/>
      <c r="AB855" s="1683"/>
      <c r="AC855" s="1928"/>
      <c r="AD855" s="1928"/>
      <c r="AE855" s="1683"/>
      <c r="AF855" s="1683"/>
      <c r="AG855" s="1684"/>
      <c r="AH855" s="1684"/>
      <c r="AI855" s="1683"/>
      <c r="AJ855" s="1660"/>
      <c r="AK855" s="1660"/>
    </row>
    <row r="856" spans="1:39" ht="39.950000000000003" customHeight="1" x14ac:dyDescent="0.2">
      <c r="A856" s="5923"/>
      <c r="B856" s="5923"/>
      <c r="C856" s="1683"/>
      <c r="D856" s="1683"/>
      <c r="E856" s="1684"/>
      <c r="F856" s="1684"/>
      <c r="G856" s="1683"/>
      <c r="H856" s="1928"/>
      <c r="I856" s="1928"/>
      <c r="J856" s="1683"/>
      <c r="K856" s="1683"/>
      <c r="L856" s="1684"/>
      <c r="M856" s="1684"/>
      <c r="N856" s="1683"/>
      <c r="O856" s="1928"/>
      <c r="P856" s="1928"/>
      <c r="Q856" s="1683"/>
      <c r="R856" s="1683"/>
      <c r="S856" s="1684"/>
      <c r="T856" s="1684"/>
      <c r="U856" s="1683"/>
      <c r="V856" s="1928"/>
      <c r="W856" s="1928"/>
      <c r="X856" s="1683"/>
      <c r="Y856" s="1683"/>
      <c r="Z856" s="1684"/>
      <c r="AA856" s="1684"/>
      <c r="AB856" s="1683"/>
      <c r="AC856" s="1928"/>
      <c r="AD856" s="1928"/>
      <c r="AE856" s="1683"/>
      <c r="AF856" s="1683"/>
      <c r="AG856" s="1684"/>
      <c r="AH856" s="1684"/>
      <c r="AI856" s="1683"/>
      <c r="AJ856" s="1660"/>
      <c r="AK856" s="1660"/>
    </row>
    <row r="857" spans="1:39" ht="39.950000000000003" customHeight="1" x14ac:dyDescent="0.2">
      <c r="A857" s="5923"/>
      <c r="B857" s="5923"/>
      <c r="C857" s="1683"/>
      <c r="D857" s="1683"/>
      <c r="E857" s="1684"/>
      <c r="F857" s="1684"/>
      <c r="G857" s="1683"/>
      <c r="H857" s="1928"/>
      <c r="I857" s="1928"/>
      <c r="J857" s="1683"/>
      <c r="K857" s="1683"/>
      <c r="L857" s="1684"/>
      <c r="M857" s="1684"/>
      <c r="N857" s="1683"/>
      <c r="O857" s="1928"/>
      <c r="P857" s="1928"/>
      <c r="Q857" s="1683"/>
      <c r="R857" s="1683"/>
      <c r="S857" s="1684"/>
      <c r="T857" s="1684"/>
      <c r="U857" s="1683"/>
      <c r="V857" s="1928"/>
      <c r="W857" s="1928"/>
      <c r="X857" s="1683"/>
      <c r="Y857" s="1683"/>
      <c r="Z857" s="1684"/>
      <c r="AA857" s="1684"/>
      <c r="AB857" s="1683"/>
      <c r="AC857" s="1928"/>
      <c r="AD857" s="1928"/>
      <c r="AE857" s="1683"/>
      <c r="AF857" s="1683"/>
      <c r="AG857" s="1684"/>
      <c r="AH857" s="1684"/>
      <c r="AI857" s="1683"/>
      <c r="AJ857" s="1660"/>
      <c r="AK857" s="1660"/>
    </row>
    <row r="858" spans="1:39" ht="39.950000000000003" customHeight="1" x14ac:dyDescent="0.2">
      <c r="A858" s="5923"/>
      <c r="B858" s="5923"/>
      <c r="C858" s="1683"/>
      <c r="D858" s="1683"/>
      <c r="E858" s="1684"/>
      <c r="F858" s="1684"/>
      <c r="G858" s="1683"/>
      <c r="H858" s="1928"/>
      <c r="I858" s="1928"/>
      <c r="J858" s="1683"/>
      <c r="K858" s="1683"/>
      <c r="L858" s="1684"/>
      <c r="M858" s="1684"/>
      <c r="N858" s="1683"/>
      <c r="O858" s="1928"/>
      <c r="P858" s="1928"/>
      <c r="Q858" s="1683"/>
      <c r="R858" s="1683"/>
      <c r="S858" s="1684"/>
      <c r="T858" s="1684"/>
      <c r="U858" s="1683"/>
      <c r="V858" s="1928"/>
      <c r="W858" s="1928"/>
      <c r="X858" s="1683"/>
      <c r="Y858" s="1683"/>
      <c r="Z858" s="1684"/>
      <c r="AA858" s="1684"/>
      <c r="AB858" s="1683"/>
      <c r="AC858" s="1928"/>
      <c r="AD858" s="1928"/>
      <c r="AE858" s="1683"/>
      <c r="AF858" s="1683"/>
      <c r="AG858" s="1684"/>
      <c r="AH858" s="1684"/>
      <c r="AI858" s="1683"/>
      <c r="AJ858" s="1660"/>
      <c r="AK858" s="1660"/>
      <c r="AL858" s="3408"/>
      <c r="AM858" s="3408"/>
    </row>
    <row r="859" spans="1:39" ht="39.950000000000003" customHeight="1" x14ac:dyDescent="0.2">
      <c r="A859" s="5923"/>
      <c r="B859" s="5923"/>
      <c r="C859" s="1683"/>
      <c r="D859" s="1683"/>
      <c r="E859" s="1684"/>
      <c r="F859" s="1684"/>
      <c r="G859" s="1683"/>
      <c r="H859" s="1928"/>
      <c r="I859" s="1928"/>
      <c r="J859" s="1683"/>
      <c r="K859" s="1683"/>
      <c r="L859" s="1684"/>
      <c r="M859" s="1684"/>
      <c r="N859" s="1683"/>
      <c r="O859" s="1928"/>
      <c r="P859" s="1928"/>
      <c r="Q859" s="1683"/>
      <c r="R859" s="1683"/>
      <c r="S859" s="1684"/>
      <c r="T859" s="1684"/>
      <c r="U859" s="1683"/>
      <c r="V859" s="1928"/>
      <c r="W859" s="1928"/>
      <c r="X859" s="1683"/>
      <c r="Y859" s="1683"/>
      <c r="Z859" s="1684"/>
      <c r="AA859" s="1684"/>
      <c r="AB859" s="1683"/>
      <c r="AC859" s="1928"/>
      <c r="AD859" s="1928"/>
      <c r="AE859" s="1683"/>
      <c r="AF859" s="1683"/>
      <c r="AG859" s="1684"/>
      <c r="AH859" s="1684"/>
      <c r="AI859" s="1683"/>
      <c r="AJ859" s="1660"/>
      <c r="AK859" s="1660"/>
      <c r="AL859" s="5929"/>
      <c r="AM859" s="5929"/>
    </row>
    <row r="860" spans="1:39" ht="39.950000000000003" customHeight="1" x14ac:dyDescent="0.2">
      <c r="A860" s="5923"/>
      <c r="B860" s="5923"/>
      <c r="C860" s="1683"/>
      <c r="D860" s="1683"/>
      <c r="E860" s="1684"/>
      <c r="F860" s="1684"/>
      <c r="G860" s="1683"/>
      <c r="H860" s="1928"/>
      <c r="I860" s="1928"/>
      <c r="J860" s="1683"/>
      <c r="K860" s="1683"/>
      <c r="L860" s="1684"/>
      <c r="M860" s="1684"/>
      <c r="N860" s="1683"/>
      <c r="O860" s="1928"/>
      <c r="P860" s="1928"/>
      <c r="Q860" s="1683"/>
      <c r="R860" s="1683"/>
      <c r="S860" s="1684"/>
      <c r="T860" s="1684"/>
      <c r="U860" s="1683"/>
      <c r="V860" s="1928"/>
      <c r="W860" s="1928"/>
      <c r="X860" s="1683"/>
      <c r="Y860" s="1683"/>
      <c r="Z860" s="1684"/>
      <c r="AA860" s="1684"/>
      <c r="AB860" s="1683"/>
      <c r="AC860" s="1928"/>
      <c r="AD860" s="1928"/>
      <c r="AJ860" s="1660"/>
      <c r="AK860" s="1660"/>
      <c r="AL860" s="5928"/>
      <c r="AM860" s="5928"/>
    </row>
    <row r="861" spans="1:39" ht="39.950000000000003" customHeight="1" x14ac:dyDescent="0.2">
      <c r="E861" s="1659"/>
      <c r="H861" s="1928"/>
      <c r="I861" s="1928"/>
      <c r="K861" s="1658"/>
      <c r="L861" s="1658"/>
      <c r="M861" s="1658"/>
      <c r="N861" s="1658"/>
      <c r="O861" s="1928"/>
      <c r="P861" s="1928"/>
      <c r="V861" s="1928"/>
      <c r="W861" s="1928"/>
      <c r="AC861" s="1928"/>
      <c r="AD861" s="1928"/>
      <c r="AE861" s="1666"/>
      <c r="AF861" s="1666"/>
      <c r="AG861" s="1666"/>
      <c r="AH861" s="1666"/>
      <c r="AJ861" s="1660"/>
      <c r="AK861" s="1660"/>
    </row>
    <row r="862" spans="1:39" ht="39.950000000000003" customHeight="1" x14ac:dyDescent="0.2">
      <c r="C862" s="1659"/>
      <c r="D862" s="1659"/>
      <c r="E862" s="1659"/>
      <c r="F862" s="1659"/>
      <c r="H862" s="1928"/>
      <c r="I862" s="1928"/>
      <c r="J862" s="1659"/>
      <c r="K862" s="1659"/>
      <c r="L862" s="1659"/>
      <c r="N862" s="1715"/>
      <c r="O862" s="1928"/>
      <c r="P862" s="1928"/>
      <c r="Q862" s="1716"/>
      <c r="R862" s="1716"/>
      <c r="S862" s="1667"/>
      <c r="T862" s="1667"/>
      <c r="U862" s="1667"/>
      <c r="V862" s="1928"/>
      <c r="W862" s="1928"/>
      <c r="AA862" s="1715"/>
      <c r="AC862" s="1928"/>
      <c r="AD862" s="1928"/>
      <c r="AJ862" s="1660"/>
      <c r="AK862" s="1660"/>
    </row>
    <row r="863" spans="1:39" ht="39.950000000000003" customHeight="1" x14ac:dyDescent="0.2">
      <c r="G863" s="1659"/>
      <c r="H863" s="1928"/>
      <c r="I863" s="1928"/>
      <c r="J863" s="1659"/>
      <c r="M863" s="1659"/>
      <c r="N863" s="1659"/>
      <c r="O863" s="1928"/>
      <c r="P863" s="1928"/>
      <c r="Q863" s="1659"/>
      <c r="R863" s="1658"/>
      <c r="S863" s="1715"/>
      <c r="T863" s="1658"/>
      <c r="V863" s="1928"/>
      <c r="W863" s="1928"/>
      <c r="X863" s="1667"/>
      <c r="Y863" s="1667"/>
      <c r="AC863" s="1928"/>
      <c r="AD863" s="1928"/>
      <c r="AI863" s="1666"/>
      <c r="AJ863" s="1660"/>
      <c r="AK863" s="1660"/>
    </row>
    <row r="864" spans="1:39" ht="39.950000000000003" customHeight="1" x14ac:dyDescent="0.2">
      <c r="H864" s="1928"/>
      <c r="I864" s="1928"/>
      <c r="O864" s="1928"/>
      <c r="P864" s="1928"/>
      <c r="Q864" s="1658"/>
      <c r="S864" s="1715"/>
      <c r="V864" s="1928"/>
      <c r="W864" s="1928"/>
      <c r="X864" s="1697"/>
      <c r="AC864" s="1928"/>
      <c r="AD864" s="1928"/>
      <c r="AJ864" s="1660"/>
      <c r="AK864" s="1660"/>
    </row>
    <row r="865" spans="1:37" ht="39.950000000000003" customHeight="1" x14ac:dyDescent="0.2">
      <c r="C865" s="1659"/>
      <c r="D865" s="1659"/>
      <c r="E865" s="1659"/>
      <c r="H865" s="1697"/>
      <c r="I865" s="1697"/>
      <c r="K865" s="1659"/>
      <c r="L865" s="1659"/>
      <c r="M865" s="1659"/>
      <c r="N865" s="1659"/>
      <c r="O865" s="1697"/>
      <c r="P865" s="1697"/>
      <c r="Q865" s="1659"/>
      <c r="R865" s="1659"/>
      <c r="S865" s="1659"/>
      <c r="T865" s="1659"/>
      <c r="U865" s="1659"/>
      <c r="V865" s="1697"/>
      <c r="W865" s="1697"/>
      <c r="X865" s="1715"/>
      <c r="Y865" s="1658"/>
      <c r="Z865" s="1667"/>
      <c r="AA865" s="1667"/>
      <c r="AB865" s="1667"/>
      <c r="AC865" s="1697"/>
      <c r="AD865" s="1697"/>
      <c r="AE865" s="1658"/>
      <c r="AF865" s="1658"/>
      <c r="AG865" s="1658"/>
      <c r="AH865" s="1667"/>
      <c r="AJ865" s="1697"/>
      <c r="AK865" s="1697"/>
    </row>
    <row r="866" spans="1:37" ht="39.950000000000003" customHeight="1" x14ac:dyDescent="0.2">
      <c r="A866" s="16"/>
      <c r="B866" s="1715"/>
      <c r="C866" s="1927"/>
      <c r="D866" s="1927"/>
      <c r="E866" s="1927"/>
      <c r="F866" s="1927"/>
      <c r="G866" s="1658"/>
    </row>
    <row r="867" spans="1:37" ht="39.950000000000003" customHeight="1" x14ac:dyDescent="0.2"/>
    <row r="868" spans="1:37" ht="39.950000000000003" customHeight="1" x14ac:dyDescent="0.2">
      <c r="A868" s="5876"/>
      <c r="B868" s="5876"/>
      <c r="C868" s="1661"/>
      <c r="D868" s="1661"/>
      <c r="E868" s="1661"/>
      <c r="F868" s="1661"/>
      <c r="G868" s="1661"/>
      <c r="H868" s="1661"/>
      <c r="I868" s="1661"/>
      <c r="J868" s="1661"/>
      <c r="K868" s="1661"/>
      <c r="L868" s="1661"/>
      <c r="M868" s="1661"/>
      <c r="N868" s="1661"/>
      <c r="O868" s="1661"/>
      <c r="P868" s="1661"/>
      <c r="Q868" s="1661"/>
      <c r="R868" s="1661"/>
      <c r="S868" s="1661"/>
      <c r="T868" s="1661"/>
      <c r="U868" s="1661"/>
      <c r="V868" s="1661"/>
      <c r="W868" s="1661"/>
      <c r="X868" s="1661"/>
      <c r="Y868" s="1661"/>
      <c r="Z868" s="1661"/>
      <c r="AA868" s="1661"/>
      <c r="AB868" s="1661"/>
      <c r="AC868" s="1661"/>
      <c r="AD868" s="1661"/>
      <c r="AE868" s="1661"/>
      <c r="AF868" s="1661"/>
      <c r="AG868" s="1661"/>
      <c r="AH868" s="1661"/>
      <c r="AI868" s="1661"/>
      <c r="AJ868" s="1661"/>
      <c r="AK868" s="1661"/>
    </row>
    <row r="869" spans="1:37" ht="39.950000000000003" customHeight="1" x14ac:dyDescent="0.2">
      <c r="A869" s="5929"/>
      <c r="B869" s="5929"/>
      <c r="C869" s="1708"/>
      <c r="D869" s="1708"/>
      <c r="E869" s="1708"/>
      <c r="F869" s="1708"/>
      <c r="G869" s="1708"/>
      <c r="H869" s="1708"/>
      <c r="I869" s="1708"/>
      <c r="J869" s="1708"/>
      <c r="K869" s="1708"/>
      <c r="L869" s="1708"/>
      <c r="M869" s="1708"/>
      <c r="N869" s="1708"/>
      <c r="O869" s="1708"/>
      <c r="P869" s="1708"/>
      <c r="Q869" s="1708"/>
      <c r="R869" s="1708"/>
      <c r="S869" s="1708"/>
      <c r="T869" s="1708"/>
      <c r="U869" s="1708"/>
      <c r="V869" s="1708"/>
      <c r="W869" s="1708"/>
      <c r="X869" s="1708"/>
      <c r="Y869" s="1708"/>
      <c r="Z869" s="1708"/>
      <c r="AA869" s="1708"/>
      <c r="AB869" s="1708"/>
      <c r="AC869" s="1708"/>
      <c r="AD869" s="1708"/>
      <c r="AE869" s="1708"/>
      <c r="AF869" s="1708"/>
      <c r="AG869" s="1708"/>
      <c r="AH869" s="1708"/>
      <c r="AI869" s="1708"/>
      <c r="AJ869" s="1708"/>
      <c r="AK869" s="1708"/>
    </row>
    <row r="870" spans="1:37" ht="39.950000000000003" customHeight="1" x14ac:dyDescent="0.2">
      <c r="A870" s="5926"/>
      <c r="B870" s="5926"/>
      <c r="C870" s="1683"/>
      <c r="D870" s="1683"/>
      <c r="E870" s="1684"/>
      <c r="F870" s="1684"/>
      <c r="G870" s="1683"/>
      <c r="H870" s="1928"/>
      <c r="I870" s="1928"/>
      <c r="J870" s="1689"/>
      <c r="K870" s="1683"/>
      <c r="L870" s="1684"/>
      <c r="M870" s="1684"/>
      <c r="N870" s="1683"/>
      <c r="O870" s="1928"/>
      <c r="P870" s="1928"/>
      <c r="Q870" s="1664"/>
      <c r="R870" s="1664"/>
      <c r="S870" s="1664"/>
      <c r="T870" s="1664"/>
      <c r="U870" s="1664"/>
      <c r="V870" s="1928"/>
      <c r="W870" s="1928"/>
      <c r="X870" s="1683"/>
      <c r="Y870" s="1683"/>
      <c r="Z870" s="1684"/>
      <c r="AA870" s="1684"/>
      <c r="AB870" s="1683"/>
      <c r="AC870" s="1928"/>
      <c r="AD870" s="1928"/>
      <c r="AE870" s="1683"/>
      <c r="AF870" s="1683"/>
      <c r="AG870" s="1684"/>
      <c r="AH870" s="1684"/>
      <c r="AI870" s="1683"/>
      <c r="AJ870" s="1660"/>
      <c r="AK870" s="1660"/>
    </row>
    <row r="871" spans="1:37" ht="39.950000000000003" customHeight="1" x14ac:dyDescent="0.2">
      <c r="A871" s="5926"/>
      <c r="B871" s="5926"/>
      <c r="C871" s="1683"/>
      <c r="D871" s="1683"/>
      <c r="E871" s="1684"/>
      <c r="F871" s="1684"/>
      <c r="G871" s="1683"/>
      <c r="H871" s="1928"/>
      <c r="I871" s="1928"/>
      <c r="J871" s="1689"/>
      <c r="K871" s="1683"/>
      <c r="L871" s="1684"/>
      <c r="M871" s="1684"/>
      <c r="N871" s="1683"/>
      <c r="O871" s="1928"/>
      <c r="P871" s="1928"/>
      <c r="Q871" s="1683"/>
      <c r="R871" s="1683"/>
      <c r="S871" s="1684"/>
      <c r="T871" s="1684"/>
      <c r="U871" s="1683"/>
      <c r="V871" s="1928"/>
      <c r="W871" s="1928"/>
      <c r="X871" s="1683"/>
      <c r="Y871" s="1683"/>
      <c r="Z871" s="1684"/>
      <c r="AA871" s="1684"/>
      <c r="AB871" s="1683"/>
      <c r="AC871" s="1928"/>
      <c r="AD871" s="1928"/>
      <c r="AE871" s="1683"/>
      <c r="AF871" s="1683"/>
      <c r="AG871" s="1684"/>
      <c r="AH871" s="1684"/>
      <c r="AI871" s="1683"/>
      <c r="AJ871" s="1660"/>
      <c r="AK871" s="1660"/>
    </row>
    <row r="872" spans="1:37" ht="39.950000000000003" customHeight="1" x14ac:dyDescent="0.2">
      <c r="A872" s="5923"/>
      <c r="B872" s="5923"/>
      <c r="H872" s="1928"/>
      <c r="I872" s="1928"/>
      <c r="K872" s="1683"/>
      <c r="L872" s="1684"/>
      <c r="M872" s="1684"/>
      <c r="N872" s="1683"/>
      <c r="O872" s="1928"/>
      <c r="P872" s="1928"/>
      <c r="Q872" s="1683"/>
      <c r="R872" s="1683"/>
      <c r="S872" s="1684"/>
      <c r="T872" s="1684"/>
      <c r="U872" s="1683"/>
      <c r="V872" s="1928"/>
      <c r="W872" s="1928"/>
      <c r="X872" s="1683"/>
      <c r="Y872" s="1683"/>
      <c r="Z872" s="1684"/>
      <c r="AA872" s="1684"/>
      <c r="AB872" s="1683"/>
      <c r="AC872" s="1928"/>
      <c r="AD872" s="1928"/>
      <c r="AE872" s="1683"/>
      <c r="AF872" s="1683"/>
      <c r="AG872" s="1684"/>
      <c r="AH872" s="1684"/>
      <c r="AI872" s="1683"/>
      <c r="AJ872" s="1660"/>
      <c r="AK872" s="1660"/>
    </row>
    <row r="873" spans="1:37" ht="39.950000000000003" customHeight="1" x14ac:dyDescent="0.2">
      <c r="A873" s="5926"/>
      <c r="B873" s="5926"/>
      <c r="C873" s="1703"/>
      <c r="D873" s="1703"/>
      <c r="E873" s="1703"/>
      <c r="F873" s="1703"/>
      <c r="G873" s="1951"/>
      <c r="H873" s="1928"/>
      <c r="I873" s="1928"/>
      <c r="J873" s="1689"/>
      <c r="K873" s="1683"/>
      <c r="L873" s="1684"/>
      <c r="M873" s="1684"/>
      <c r="N873" s="1683"/>
      <c r="O873" s="1928"/>
      <c r="P873" s="1928"/>
      <c r="Q873" s="1709"/>
      <c r="R873" s="1709"/>
      <c r="S873" s="1709"/>
      <c r="T873" s="1709"/>
      <c r="U873" s="1709"/>
      <c r="V873" s="1928"/>
      <c r="W873" s="1928"/>
      <c r="X873" s="1709"/>
      <c r="Y873" s="1709"/>
      <c r="Z873" s="1709"/>
      <c r="AA873" s="1709"/>
      <c r="AB873" s="1709"/>
      <c r="AC873" s="1928"/>
      <c r="AD873" s="1928"/>
      <c r="AE873" s="1709"/>
      <c r="AF873" s="1709"/>
      <c r="AG873" s="1709"/>
      <c r="AH873" s="1709"/>
      <c r="AI873" s="1709"/>
      <c r="AJ873" s="1660"/>
      <c r="AK873" s="1660"/>
    </row>
    <row r="874" spans="1:37" ht="39.950000000000003" customHeight="1" x14ac:dyDescent="0.2">
      <c r="A874" s="5926"/>
      <c r="B874" s="5926"/>
      <c r="C874" s="1658"/>
      <c r="D874" s="1658"/>
      <c r="E874" s="1658"/>
      <c r="F874" s="1684"/>
      <c r="G874" s="1684"/>
      <c r="H874" s="1928"/>
      <c r="I874" s="1928"/>
      <c r="J874" s="1689"/>
      <c r="K874" s="1683"/>
      <c r="L874" s="1684"/>
      <c r="M874" s="1684"/>
      <c r="N874" s="1683"/>
      <c r="O874" s="1928"/>
      <c r="P874" s="1928"/>
      <c r="Q874" s="1683"/>
      <c r="R874" s="1683"/>
      <c r="S874" s="1684"/>
      <c r="T874" s="1684"/>
      <c r="U874" s="1683"/>
      <c r="V874" s="1928"/>
      <c r="W874" s="1928"/>
      <c r="X874" s="1683"/>
      <c r="Y874" s="1683"/>
      <c r="Z874" s="1684"/>
      <c r="AA874" s="1684"/>
      <c r="AB874" s="1683"/>
      <c r="AC874" s="1928"/>
      <c r="AD874" s="1928"/>
      <c r="AE874" s="1683"/>
      <c r="AF874" s="1683"/>
      <c r="AG874" s="1684"/>
      <c r="AH874" s="1684"/>
      <c r="AI874" s="1683"/>
      <c r="AJ874" s="1660"/>
      <c r="AK874" s="1660"/>
    </row>
    <row r="875" spans="1:37" ht="39.950000000000003" customHeight="1" x14ac:dyDescent="0.2">
      <c r="A875" s="5922"/>
      <c r="B875" s="5922"/>
      <c r="C875" s="1683"/>
      <c r="D875" s="1683"/>
      <c r="E875" s="1684"/>
      <c r="F875" s="1684"/>
      <c r="G875" s="1683"/>
      <c r="H875" s="1928"/>
      <c r="I875" s="1928"/>
      <c r="J875" s="1683"/>
      <c r="K875" s="1683"/>
      <c r="L875" s="1684"/>
      <c r="M875" s="1684"/>
      <c r="N875" s="1683"/>
      <c r="O875" s="1928"/>
      <c r="P875" s="1928"/>
      <c r="Q875" s="1683"/>
      <c r="R875" s="1683"/>
      <c r="S875" s="1684"/>
      <c r="T875" s="1684"/>
      <c r="U875" s="1683"/>
      <c r="V875" s="1928"/>
      <c r="W875" s="1928"/>
      <c r="X875" s="1683"/>
      <c r="Y875" s="1683"/>
      <c r="Z875" s="1684"/>
      <c r="AA875" s="1684"/>
      <c r="AB875" s="1683"/>
      <c r="AC875" s="1928"/>
      <c r="AD875" s="1928"/>
      <c r="AE875" s="1683"/>
      <c r="AF875" s="1683"/>
      <c r="AG875" s="1684"/>
      <c r="AH875" s="1684"/>
      <c r="AI875" s="1683"/>
      <c r="AJ875" s="1660"/>
      <c r="AK875" s="1660"/>
    </row>
    <row r="876" spans="1:37" ht="39.950000000000003" customHeight="1" x14ac:dyDescent="0.2">
      <c r="A876" s="5920"/>
      <c r="B876" s="5920"/>
      <c r="C876" s="1667"/>
      <c r="D876" s="1667"/>
      <c r="E876" s="1667"/>
      <c r="F876" s="1667"/>
      <c r="G876" s="1667"/>
      <c r="H876" s="1928"/>
      <c r="I876" s="1928"/>
      <c r="J876" s="1683"/>
      <c r="K876" s="1683"/>
      <c r="L876" s="1684"/>
      <c r="M876" s="1684"/>
      <c r="N876" s="1683"/>
      <c r="O876" s="1928"/>
      <c r="P876" s="1928"/>
      <c r="Q876" s="1667"/>
      <c r="R876" s="1667"/>
      <c r="S876" s="1667"/>
      <c r="T876" s="1667"/>
      <c r="U876" s="1667"/>
      <c r="V876" s="1928"/>
      <c r="W876" s="1928"/>
      <c r="X876" s="1667"/>
      <c r="Y876" s="1667"/>
      <c r="Z876" s="1667"/>
      <c r="AA876" s="1667"/>
      <c r="AB876" s="1667"/>
      <c r="AC876" s="1928"/>
      <c r="AD876" s="1928"/>
      <c r="AE876" s="1667"/>
      <c r="AF876" s="1667"/>
      <c r="AG876" s="1667"/>
      <c r="AH876" s="1667"/>
      <c r="AI876" s="1667"/>
      <c r="AJ876" s="1660"/>
      <c r="AK876" s="1660"/>
    </row>
    <row r="877" spans="1:37" ht="39.950000000000003" customHeight="1" x14ac:dyDescent="0.2">
      <c r="A877" s="5927"/>
      <c r="B877" s="5924"/>
      <c r="C877" s="1683"/>
      <c r="D877" s="1683"/>
      <c r="E877" s="1684"/>
      <c r="F877" s="1684"/>
      <c r="G877" s="1683"/>
      <c r="H877" s="1928"/>
      <c r="I877" s="1928"/>
      <c r="J877" s="1683"/>
      <c r="K877" s="1683"/>
      <c r="L877" s="1684"/>
      <c r="M877" s="1684"/>
      <c r="N877" s="1683"/>
      <c r="O877" s="1928"/>
      <c r="P877" s="1928"/>
      <c r="Q877" s="1683"/>
      <c r="R877" s="1683"/>
      <c r="S877" s="1684"/>
      <c r="T877" s="1684"/>
      <c r="U877" s="1683"/>
      <c r="V877" s="1928"/>
      <c r="W877" s="1928"/>
      <c r="X877" s="1683"/>
      <c r="Y877" s="1683"/>
      <c r="Z877" s="1684"/>
      <c r="AA877" s="1684"/>
      <c r="AB877" s="1683"/>
      <c r="AC877" s="1928"/>
      <c r="AD877" s="1928"/>
      <c r="AE877" s="1683"/>
      <c r="AF877" s="1683"/>
      <c r="AG877" s="1684"/>
      <c r="AH877" s="1684"/>
      <c r="AI877" s="1683"/>
      <c r="AJ877" s="1660"/>
      <c r="AK877" s="1660"/>
    </row>
    <row r="878" spans="1:37" ht="39.950000000000003" customHeight="1" x14ac:dyDescent="0.2">
      <c r="A878" s="5923"/>
      <c r="B878" s="5923"/>
      <c r="C878" s="1683"/>
      <c r="D878" s="1683"/>
      <c r="E878" s="1684"/>
      <c r="F878" s="1684"/>
      <c r="G878" s="1683"/>
      <c r="H878" s="1928"/>
      <c r="I878" s="1928"/>
      <c r="J878" s="1683"/>
      <c r="K878" s="1683"/>
      <c r="L878" s="1684"/>
      <c r="M878" s="1684"/>
      <c r="N878" s="1683"/>
      <c r="O878" s="1928"/>
      <c r="P878" s="1928"/>
      <c r="Q878" s="1683"/>
      <c r="R878" s="1683"/>
      <c r="S878" s="1684"/>
      <c r="T878" s="1684"/>
      <c r="U878" s="1683"/>
      <c r="V878" s="1928"/>
      <c r="W878" s="1928"/>
      <c r="X878" s="1683"/>
      <c r="Y878" s="1683"/>
      <c r="Z878" s="1684"/>
      <c r="AA878" s="1684"/>
      <c r="AB878" s="1683"/>
      <c r="AC878" s="1928"/>
      <c r="AD878" s="1928"/>
      <c r="AE878" s="1683"/>
      <c r="AF878" s="1683"/>
      <c r="AG878" s="1684"/>
      <c r="AH878" s="1684"/>
      <c r="AI878" s="1683"/>
      <c r="AJ878" s="1660"/>
      <c r="AK878" s="1660"/>
    </row>
    <row r="879" spans="1:37" ht="39.950000000000003" customHeight="1" x14ac:dyDescent="0.2">
      <c r="A879" s="5920"/>
      <c r="B879" s="5920"/>
      <c r="C879" s="1683"/>
      <c r="D879" s="1683"/>
      <c r="E879" s="1684"/>
      <c r="F879" s="1684"/>
      <c r="G879" s="1683"/>
      <c r="H879" s="1928"/>
      <c r="I879" s="1928"/>
      <c r="J879" s="1683"/>
      <c r="K879" s="1683"/>
      <c r="L879" s="1684"/>
      <c r="M879" s="1684"/>
      <c r="N879" s="1683"/>
      <c r="O879" s="1928"/>
      <c r="P879" s="1928"/>
      <c r="Q879" s="1683"/>
      <c r="R879" s="1683"/>
      <c r="S879" s="1684"/>
      <c r="T879" s="1684"/>
      <c r="U879" s="1683"/>
      <c r="V879" s="1928"/>
      <c r="W879" s="1928"/>
      <c r="X879" s="1683"/>
      <c r="Y879" s="1683"/>
      <c r="Z879" s="1684"/>
      <c r="AA879" s="1684"/>
      <c r="AB879" s="1683"/>
      <c r="AC879" s="1928"/>
      <c r="AD879" s="1928"/>
      <c r="AE879" s="1683"/>
      <c r="AF879" s="1683"/>
      <c r="AG879" s="1684"/>
      <c r="AH879" s="1684"/>
      <c r="AI879" s="1683"/>
      <c r="AJ879" s="1660"/>
      <c r="AK879" s="1660"/>
    </row>
    <row r="880" spans="1:37" ht="39.950000000000003" customHeight="1" x14ac:dyDescent="0.2">
      <c r="A880" s="5923"/>
      <c r="B880" s="5923"/>
      <c r="C880" s="1683"/>
      <c r="D880" s="1683"/>
      <c r="E880" s="1684"/>
      <c r="F880" s="1684"/>
      <c r="G880" s="1683"/>
      <c r="H880" s="1928"/>
      <c r="I880" s="1928"/>
      <c r="J880" s="1683"/>
      <c r="K880" s="1683"/>
      <c r="L880" s="1684"/>
      <c r="M880" s="1684"/>
      <c r="N880" s="1683"/>
      <c r="O880" s="1928"/>
      <c r="P880" s="1928"/>
      <c r="Q880" s="1683"/>
      <c r="R880" s="1683"/>
      <c r="S880" s="1684"/>
      <c r="T880" s="1684"/>
      <c r="U880" s="1683"/>
      <c r="V880" s="1928"/>
      <c r="W880" s="1928"/>
      <c r="X880" s="1683"/>
      <c r="Y880" s="1683"/>
      <c r="Z880" s="1684"/>
      <c r="AA880" s="1684"/>
      <c r="AB880" s="1683"/>
      <c r="AC880" s="1928"/>
      <c r="AD880" s="1928"/>
      <c r="AE880" s="1683"/>
      <c r="AF880" s="1683"/>
      <c r="AG880" s="1684"/>
      <c r="AH880" s="1684"/>
      <c r="AI880" s="1683"/>
      <c r="AJ880" s="1660"/>
      <c r="AK880" s="1660"/>
    </row>
    <row r="881" spans="1:39" ht="39.950000000000003" customHeight="1" x14ac:dyDescent="0.2">
      <c r="A881" s="5920"/>
      <c r="B881" s="5920"/>
      <c r="C881" s="1683"/>
      <c r="D881" s="1683"/>
      <c r="E881" s="1684"/>
      <c r="F881" s="1684"/>
      <c r="G881" s="1683"/>
      <c r="H881" s="1928"/>
      <c r="I881" s="1928"/>
      <c r="J881" s="1683"/>
      <c r="K881" s="1683"/>
      <c r="L881" s="1684"/>
      <c r="M881" s="1684"/>
      <c r="N881" s="1683"/>
      <c r="O881" s="1928"/>
      <c r="P881" s="1928"/>
      <c r="Q881" s="1683"/>
      <c r="R881" s="1683"/>
      <c r="S881" s="1684"/>
      <c r="T881" s="1684"/>
      <c r="U881" s="1683"/>
      <c r="V881" s="1928"/>
      <c r="W881" s="1928"/>
      <c r="X881" s="1683"/>
      <c r="Y881" s="1683"/>
      <c r="Z881" s="1684"/>
      <c r="AA881" s="1684"/>
      <c r="AB881" s="1683"/>
      <c r="AC881" s="1928"/>
      <c r="AD881" s="1928"/>
      <c r="AE881" s="1683"/>
      <c r="AF881" s="1683"/>
      <c r="AG881" s="1684"/>
      <c r="AH881" s="1684"/>
      <c r="AI881" s="1683"/>
      <c r="AJ881" s="1660"/>
      <c r="AK881" s="1660"/>
    </row>
    <row r="882" spans="1:39" ht="39.950000000000003" customHeight="1" x14ac:dyDescent="0.2">
      <c r="A882" s="5923"/>
      <c r="B882" s="5923"/>
      <c r="C882" s="1683"/>
      <c r="D882" s="1683"/>
      <c r="E882" s="1684"/>
      <c r="F882" s="1684"/>
      <c r="G882" s="1683"/>
      <c r="H882" s="1928"/>
      <c r="I882" s="1928"/>
      <c r="J882" s="1683"/>
      <c r="K882" s="1683"/>
      <c r="L882" s="1684"/>
      <c r="M882" s="1684"/>
      <c r="N882" s="1683"/>
      <c r="O882" s="1928"/>
      <c r="P882" s="1928"/>
      <c r="Q882" s="1683"/>
      <c r="R882" s="1683"/>
      <c r="S882" s="1684"/>
      <c r="T882" s="1684"/>
      <c r="U882" s="1683"/>
      <c r="V882" s="1928"/>
      <c r="W882" s="1928"/>
      <c r="X882" s="1683"/>
      <c r="Y882" s="1683"/>
      <c r="Z882" s="1684"/>
      <c r="AA882" s="1684"/>
      <c r="AB882" s="1683"/>
      <c r="AC882" s="1928"/>
      <c r="AD882" s="1928"/>
      <c r="AE882" s="1683"/>
      <c r="AF882" s="1683"/>
      <c r="AG882" s="1684"/>
      <c r="AH882" s="1684"/>
      <c r="AI882" s="1683"/>
      <c r="AJ882" s="1660"/>
      <c r="AK882" s="1660"/>
    </row>
    <row r="883" spans="1:39" ht="39.950000000000003" customHeight="1" x14ac:dyDescent="0.2">
      <c r="A883" s="5923"/>
      <c r="B883" s="5923"/>
      <c r="C883" s="1683"/>
      <c r="D883" s="1683"/>
      <c r="E883" s="1684"/>
      <c r="F883" s="1684"/>
      <c r="G883" s="1683"/>
      <c r="H883" s="1928"/>
      <c r="I883" s="1928"/>
      <c r="J883" s="1683"/>
      <c r="K883" s="1683"/>
      <c r="L883" s="1684"/>
      <c r="M883" s="1684"/>
      <c r="N883" s="1683"/>
      <c r="O883" s="1928"/>
      <c r="P883" s="1928"/>
      <c r="Q883" s="1683"/>
      <c r="R883" s="1683"/>
      <c r="S883" s="1684"/>
      <c r="T883" s="1684"/>
      <c r="U883" s="1683"/>
      <c r="V883" s="1928"/>
      <c r="W883" s="1928"/>
      <c r="X883" s="1683"/>
      <c r="Y883" s="1683"/>
      <c r="Z883" s="1684"/>
      <c r="AA883" s="1684"/>
      <c r="AB883" s="1683"/>
      <c r="AC883" s="1928"/>
      <c r="AD883" s="1928"/>
      <c r="AE883" s="1683"/>
      <c r="AF883" s="1683"/>
      <c r="AG883" s="1684"/>
      <c r="AH883" s="1684"/>
      <c r="AI883" s="1683"/>
      <c r="AJ883" s="1660"/>
      <c r="AK883" s="1660"/>
    </row>
    <row r="884" spans="1:39" ht="39.950000000000003" customHeight="1" x14ac:dyDescent="0.2">
      <c r="A884" s="5923"/>
      <c r="B884" s="5923"/>
      <c r="C884" s="1683"/>
      <c r="D884" s="1683"/>
      <c r="E884" s="1684"/>
      <c r="F884" s="1684"/>
      <c r="G884" s="1683"/>
      <c r="H884" s="1928"/>
      <c r="I884" s="1928"/>
      <c r="J884" s="1683"/>
      <c r="K884" s="1683"/>
      <c r="L884" s="1684"/>
      <c r="M884" s="1684"/>
      <c r="N884" s="1683"/>
      <c r="O884" s="1928"/>
      <c r="P884" s="1928"/>
      <c r="Q884" s="1683"/>
      <c r="R884" s="1683"/>
      <c r="S884" s="1684"/>
      <c r="T884" s="1684"/>
      <c r="U884" s="1683"/>
      <c r="V884" s="1928"/>
      <c r="W884" s="1928"/>
      <c r="X884" s="1683"/>
      <c r="Y884" s="1683"/>
      <c r="Z884" s="1684"/>
      <c r="AA884" s="1684"/>
      <c r="AB884" s="1683"/>
      <c r="AC884" s="1928"/>
      <c r="AD884" s="1928"/>
      <c r="AE884" s="1683"/>
      <c r="AF884" s="1683"/>
      <c r="AG884" s="1684"/>
      <c r="AH884" s="1684"/>
      <c r="AI884" s="1683"/>
      <c r="AJ884" s="1660"/>
      <c r="AK884" s="1660"/>
      <c r="AL884" s="3408"/>
      <c r="AM884" s="3408"/>
    </row>
    <row r="885" spans="1:39" ht="39.950000000000003" customHeight="1" x14ac:dyDescent="0.2">
      <c r="A885" s="5923"/>
      <c r="B885" s="5923"/>
      <c r="C885" s="1683"/>
      <c r="D885" s="1683"/>
      <c r="E885" s="1684"/>
      <c r="F885" s="1684"/>
      <c r="G885" s="1683"/>
      <c r="H885" s="1928"/>
      <c r="I885" s="1928"/>
      <c r="J885" s="1683"/>
      <c r="K885" s="1683"/>
      <c r="L885" s="1684"/>
      <c r="M885" s="1684"/>
      <c r="N885" s="1683"/>
      <c r="O885" s="1928"/>
      <c r="P885" s="1928"/>
      <c r="Q885" s="1683"/>
      <c r="R885" s="1683"/>
      <c r="S885" s="1684"/>
      <c r="T885" s="1684"/>
      <c r="U885" s="1683"/>
      <c r="V885" s="1928"/>
      <c r="W885" s="1928"/>
      <c r="X885" s="1683"/>
      <c r="Y885" s="1683"/>
      <c r="Z885" s="1684"/>
      <c r="AA885" s="1684"/>
      <c r="AB885" s="1683"/>
      <c r="AC885" s="1928"/>
      <c r="AD885" s="1928"/>
      <c r="AE885" s="1683"/>
      <c r="AF885" s="1683"/>
      <c r="AG885" s="1684"/>
      <c r="AH885" s="1684"/>
      <c r="AI885" s="1683"/>
      <c r="AJ885" s="1660"/>
      <c r="AK885" s="1660"/>
      <c r="AL885" s="5929"/>
      <c r="AM885" s="5929"/>
    </row>
    <row r="886" spans="1:39" ht="39.950000000000003" customHeight="1" x14ac:dyDescent="0.2">
      <c r="A886" s="5923"/>
      <c r="B886" s="5923"/>
      <c r="C886" s="1683"/>
      <c r="D886" s="1683"/>
      <c r="E886" s="1684"/>
      <c r="F886" s="1684"/>
      <c r="G886" s="1683"/>
      <c r="H886" s="1928"/>
      <c r="I886" s="1928"/>
      <c r="J886" s="1683"/>
      <c r="K886" s="1683"/>
      <c r="L886" s="1684"/>
      <c r="M886" s="1684"/>
      <c r="N886" s="1683"/>
      <c r="O886" s="1928"/>
      <c r="P886" s="1928"/>
      <c r="Q886" s="1683"/>
      <c r="R886" s="1683"/>
      <c r="S886" s="1684"/>
      <c r="T886" s="1684"/>
      <c r="U886" s="1683"/>
      <c r="V886" s="1928"/>
      <c r="W886" s="1928"/>
      <c r="X886" s="1683"/>
      <c r="Y886" s="1683"/>
      <c r="Z886" s="1684"/>
      <c r="AA886" s="1684"/>
      <c r="AB886" s="1683"/>
      <c r="AC886" s="1928"/>
      <c r="AD886" s="1928"/>
      <c r="AJ886" s="1660"/>
      <c r="AK886" s="1660"/>
      <c r="AL886" s="5928"/>
      <c r="AM886" s="5928"/>
    </row>
    <row r="887" spans="1:39" ht="39.950000000000003" customHeight="1" x14ac:dyDescent="0.2">
      <c r="H887" s="1928"/>
      <c r="I887" s="1928"/>
      <c r="L887" s="1697"/>
      <c r="M887" s="1697"/>
      <c r="N887" s="1697"/>
      <c r="O887" s="1928"/>
      <c r="P887" s="1928"/>
      <c r="V887" s="1928"/>
      <c r="W887" s="1928"/>
      <c r="AC887" s="1928"/>
      <c r="AD887" s="1928"/>
      <c r="AJ887" s="1660"/>
      <c r="AK887" s="1660"/>
    </row>
    <row r="888" spans="1:39" ht="39.950000000000003" customHeight="1" x14ac:dyDescent="0.2">
      <c r="H888" s="1928"/>
      <c r="I888" s="1928"/>
      <c r="O888" s="1928"/>
      <c r="P888" s="1928"/>
      <c r="V888" s="1928"/>
      <c r="W888" s="1928"/>
      <c r="X888" s="1715"/>
      <c r="Y888" s="1715"/>
      <c r="AA888" s="1715"/>
      <c r="AC888" s="1928"/>
      <c r="AD888" s="1928"/>
      <c r="AJ888" s="1660"/>
      <c r="AK888" s="1660"/>
    </row>
    <row r="889" spans="1:39" ht="39.950000000000003" customHeight="1" x14ac:dyDescent="0.2">
      <c r="C889" s="1666"/>
      <c r="F889" s="1689"/>
      <c r="G889" s="1689"/>
      <c r="H889" s="1928"/>
      <c r="I889" s="1928"/>
      <c r="O889" s="1928"/>
      <c r="P889" s="1928"/>
      <c r="S889" s="1715"/>
      <c r="T889" s="1715"/>
      <c r="U889" s="1715"/>
      <c r="V889" s="1928"/>
      <c r="W889" s="1928"/>
      <c r="X889" s="1715"/>
      <c r="Y889" s="1715"/>
      <c r="Z889" s="1715"/>
      <c r="AC889" s="1928"/>
      <c r="AD889" s="1928"/>
      <c r="AJ889" s="1660"/>
      <c r="AK889" s="1660"/>
    </row>
    <row r="890" spans="1:39" ht="39.950000000000003" customHeight="1" x14ac:dyDescent="0.2">
      <c r="H890" s="1928"/>
      <c r="I890" s="1928"/>
      <c r="O890" s="1928"/>
      <c r="P890" s="1928"/>
      <c r="S890" s="1697"/>
      <c r="T890" s="1697"/>
      <c r="U890" s="1697"/>
      <c r="V890" s="1928"/>
      <c r="W890" s="1928"/>
      <c r="X890" s="1697"/>
      <c r="AC890" s="1928"/>
      <c r="AD890" s="1928"/>
      <c r="AJ890" s="1660"/>
      <c r="AK890" s="1660"/>
    </row>
    <row r="891" spans="1:39" ht="39.950000000000003" customHeight="1" x14ac:dyDescent="0.2">
      <c r="D891" s="1666"/>
      <c r="E891" s="1666"/>
      <c r="F891" s="1666"/>
      <c r="H891" s="1697"/>
      <c r="I891" s="1697"/>
      <c r="K891" s="16"/>
      <c r="L891" s="16"/>
      <c r="M891" s="16"/>
      <c r="O891" s="1697"/>
      <c r="P891" s="1697"/>
      <c r="V891" s="1697"/>
      <c r="W891" s="1697"/>
      <c r="AC891" s="1697"/>
      <c r="AD891" s="1697"/>
      <c r="AJ891" s="1697"/>
      <c r="AK891" s="1697"/>
    </row>
    <row r="892" spans="1:39" ht="39.950000000000003" customHeight="1" x14ac:dyDescent="0.2">
      <c r="A892" s="16"/>
      <c r="B892" s="1715"/>
    </row>
    <row r="893" spans="1:39" ht="39.950000000000003" customHeight="1" x14ac:dyDescent="0.2">
      <c r="A893" s="1954"/>
      <c r="B893" s="1955"/>
    </row>
    <row r="894" spans="1:39" ht="39.950000000000003" customHeight="1" x14ac:dyDescent="0.2"/>
    <row r="895" spans="1:39" ht="39.950000000000003" customHeight="1" x14ac:dyDescent="0.2"/>
    <row r="896" spans="1:39" ht="39.950000000000003" customHeight="1" x14ac:dyDescent="0.2"/>
    <row r="897" ht="39.950000000000003" customHeight="1" x14ac:dyDescent="0.2"/>
    <row r="898" ht="39.950000000000003" customHeight="1" x14ac:dyDescent="0.2"/>
    <row r="899" ht="39.950000000000003" customHeight="1" x14ac:dyDescent="0.2"/>
    <row r="900" ht="39.950000000000003" customHeight="1" x14ac:dyDescent="0.2"/>
    <row r="901" ht="39.950000000000003" customHeight="1" x14ac:dyDescent="0.2"/>
    <row r="902" ht="39.950000000000003" customHeight="1" x14ac:dyDescent="0.2"/>
    <row r="903" ht="39.950000000000003" customHeight="1" x14ac:dyDescent="0.2"/>
    <row r="904" ht="39.950000000000003" customHeight="1" x14ac:dyDescent="0.2"/>
    <row r="905" ht="39.950000000000003" customHeight="1" x14ac:dyDescent="0.2"/>
    <row r="906" ht="39.950000000000003" customHeight="1" x14ac:dyDescent="0.2"/>
    <row r="907" ht="39.950000000000003" customHeight="1" x14ac:dyDescent="0.2"/>
    <row r="908" ht="39.950000000000003" customHeight="1" x14ac:dyDescent="0.2"/>
    <row r="909" ht="39.950000000000003" customHeight="1" x14ac:dyDescent="0.2"/>
    <row r="910" ht="39.950000000000003" customHeight="1" x14ac:dyDescent="0.2"/>
    <row r="911" ht="39.950000000000003" customHeight="1" x14ac:dyDescent="0.2"/>
    <row r="912" ht="39.950000000000003" customHeight="1" x14ac:dyDescent="0.2"/>
    <row r="913" ht="39.950000000000003" customHeight="1" x14ac:dyDescent="0.2"/>
    <row r="914" ht="39.950000000000003" customHeight="1" x14ac:dyDescent="0.2"/>
    <row r="915" ht="39.950000000000003" customHeight="1" x14ac:dyDescent="0.2"/>
    <row r="916" ht="39.950000000000003" customHeight="1" x14ac:dyDescent="0.2"/>
    <row r="917" ht="39.950000000000003" customHeight="1" x14ac:dyDescent="0.2"/>
    <row r="918" ht="39.950000000000003" customHeight="1" x14ac:dyDescent="0.2"/>
    <row r="919" ht="39.950000000000003" customHeight="1" x14ac:dyDescent="0.2"/>
    <row r="920" ht="39.950000000000003" customHeight="1" x14ac:dyDescent="0.2"/>
    <row r="921" ht="39.950000000000003" customHeight="1" x14ac:dyDescent="0.2"/>
    <row r="922" ht="39.950000000000003" customHeight="1" x14ac:dyDescent="0.2"/>
    <row r="923" ht="39.950000000000003" customHeight="1" x14ac:dyDescent="0.2"/>
    <row r="924" ht="39.950000000000003" customHeight="1" x14ac:dyDescent="0.2"/>
    <row r="925" ht="39.950000000000003" customHeight="1" x14ac:dyDescent="0.2"/>
    <row r="926" ht="39.950000000000003" customHeight="1" x14ac:dyDescent="0.2"/>
    <row r="927" ht="39.950000000000003" customHeight="1" x14ac:dyDescent="0.2"/>
    <row r="928" ht="39.950000000000003" customHeight="1" x14ac:dyDescent="0.2"/>
    <row r="929" ht="39.950000000000003" customHeight="1" x14ac:dyDescent="0.2"/>
    <row r="930" ht="39.950000000000003" customHeight="1" x14ac:dyDescent="0.2"/>
    <row r="931" ht="39.950000000000003" customHeight="1" x14ac:dyDescent="0.2"/>
    <row r="932" ht="39.950000000000003" customHeight="1" x14ac:dyDescent="0.2"/>
    <row r="933" ht="39.950000000000003" customHeight="1" x14ac:dyDescent="0.2"/>
    <row r="934" ht="39.950000000000003" customHeight="1" x14ac:dyDescent="0.2"/>
    <row r="935" ht="39.950000000000003" customHeight="1" x14ac:dyDescent="0.2"/>
    <row r="936" ht="39.950000000000003" customHeight="1" x14ac:dyDescent="0.2"/>
    <row r="937" ht="39.950000000000003" customHeight="1" x14ac:dyDescent="0.2"/>
    <row r="938" ht="39.950000000000003" customHeight="1" x14ac:dyDescent="0.2"/>
    <row r="939" ht="39.950000000000003" customHeight="1" x14ac:dyDescent="0.2"/>
    <row r="940" ht="39.950000000000003" customHeight="1" x14ac:dyDescent="0.2"/>
    <row r="941" ht="39.950000000000003" customHeight="1" x14ac:dyDescent="0.2"/>
    <row r="942" ht="39.950000000000003" customHeight="1" x14ac:dyDescent="0.2"/>
    <row r="943" ht="39.950000000000003" customHeight="1" x14ac:dyDescent="0.2"/>
    <row r="944" ht="39.950000000000003" customHeight="1" x14ac:dyDescent="0.2"/>
    <row r="945" ht="39.950000000000003" customHeight="1" x14ac:dyDescent="0.2"/>
    <row r="946" ht="39.950000000000003" customHeight="1" x14ac:dyDescent="0.2"/>
    <row r="947" ht="39.950000000000003" customHeight="1" x14ac:dyDescent="0.2"/>
    <row r="948" ht="39.950000000000003" customHeight="1" x14ac:dyDescent="0.2"/>
    <row r="949" ht="39.950000000000003" customHeight="1" x14ac:dyDescent="0.2"/>
    <row r="950" ht="39.950000000000003" customHeight="1" x14ac:dyDescent="0.2"/>
    <row r="951" ht="39.950000000000003" customHeight="1" x14ac:dyDescent="0.2"/>
    <row r="952" ht="39.950000000000003" customHeight="1" x14ac:dyDescent="0.2"/>
    <row r="953" ht="39.950000000000003" customHeight="1" x14ac:dyDescent="0.2"/>
    <row r="954" ht="39.950000000000003" customHeight="1" x14ac:dyDescent="0.2"/>
    <row r="955" ht="39.950000000000003" customHeight="1" x14ac:dyDescent="0.2"/>
    <row r="956" ht="39.950000000000003" customHeight="1" x14ac:dyDescent="0.2"/>
    <row r="957" ht="39.950000000000003" customHeight="1" x14ac:dyDescent="0.2"/>
    <row r="958" ht="39.950000000000003" customHeight="1" x14ac:dyDescent="0.2"/>
    <row r="959" ht="39.950000000000003" customHeight="1" x14ac:dyDescent="0.2"/>
    <row r="960" ht="39.950000000000003" customHeight="1" x14ac:dyDescent="0.2"/>
    <row r="961" ht="39.950000000000003" customHeight="1" x14ac:dyDescent="0.2"/>
    <row r="962" ht="39.950000000000003" customHeight="1" x14ac:dyDescent="0.2"/>
    <row r="963" ht="39.950000000000003" customHeight="1" x14ac:dyDescent="0.2"/>
    <row r="964" ht="39.950000000000003" customHeight="1" x14ac:dyDescent="0.2"/>
    <row r="965" ht="39.950000000000003" customHeight="1" x14ac:dyDescent="0.2"/>
    <row r="966" ht="39.950000000000003" customHeight="1" x14ac:dyDescent="0.2"/>
    <row r="967" ht="39.950000000000003" customHeight="1" x14ac:dyDescent="0.2"/>
    <row r="968" ht="39.950000000000003" customHeight="1" x14ac:dyDescent="0.2"/>
    <row r="969" ht="39.950000000000003" customHeight="1" x14ac:dyDescent="0.2"/>
    <row r="970" ht="39.950000000000003" customHeight="1" x14ac:dyDescent="0.2"/>
    <row r="971" ht="39.950000000000003" customHeight="1" x14ac:dyDescent="0.2"/>
    <row r="972" ht="39.950000000000003" customHeight="1" x14ac:dyDescent="0.2"/>
    <row r="973" ht="39.950000000000003" customHeight="1" x14ac:dyDescent="0.2"/>
    <row r="974" ht="39.950000000000003" customHeight="1" x14ac:dyDescent="0.2"/>
    <row r="975" ht="39.950000000000003" customHeight="1" x14ac:dyDescent="0.2"/>
    <row r="976" ht="39.950000000000003" customHeight="1" x14ac:dyDescent="0.2"/>
    <row r="977" ht="39.950000000000003" customHeight="1" x14ac:dyDescent="0.2"/>
    <row r="978" ht="39.950000000000003" customHeight="1" x14ac:dyDescent="0.2"/>
    <row r="979" ht="39.950000000000003" customHeight="1" x14ac:dyDescent="0.2"/>
    <row r="980" ht="39.950000000000003" customHeight="1" x14ac:dyDescent="0.2"/>
    <row r="981" ht="39.950000000000003" customHeight="1" x14ac:dyDescent="0.2"/>
    <row r="982" ht="39.950000000000003" customHeight="1" x14ac:dyDescent="0.2"/>
    <row r="983" ht="39.950000000000003" customHeight="1" x14ac:dyDescent="0.2"/>
    <row r="984" ht="39.950000000000003" customHeight="1" x14ac:dyDescent="0.2"/>
    <row r="985" ht="39.950000000000003" customHeight="1" x14ac:dyDescent="0.2"/>
    <row r="986" ht="39.950000000000003" customHeight="1" x14ac:dyDescent="0.2"/>
    <row r="987" ht="39.950000000000003" customHeight="1" x14ac:dyDescent="0.2"/>
    <row r="988" ht="39.950000000000003" customHeight="1" x14ac:dyDescent="0.2"/>
    <row r="989" ht="39.950000000000003" customHeight="1" x14ac:dyDescent="0.2"/>
    <row r="990" ht="39.950000000000003" customHeight="1" x14ac:dyDescent="0.2"/>
    <row r="991" ht="39.950000000000003" customHeight="1" x14ac:dyDescent="0.2"/>
    <row r="992" ht="39.950000000000003" customHeight="1" x14ac:dyDescent="0.2"/>
    <row r="993" ht="39.950000000000003" customHeight="1" x14ac:dyDescent="0.2"/>
    <row r="994" ht="39.950000000000003" customHeight="1" x14ac:dyDescent="0.2"/>
    <row r="995" ht="39.950000000000003" customHeight="1" x14ac:dyDescent="0.2"/>
    <row r="996" ht="39.950000000000003" customHeight="1" x14ac:dyDescent="0.2"/>
    <row r="997" ht="39.950000000000003" customHeight="1" x14ac:dyDescent="0.2"/>
    <row r="998" ht="39.950000000000003" customHeight="1" x14ac:dyDescent="0.2"/>
    <row r="999" ht="39.950000000000003" customHeight="1" x14ac:dyDescent="0.2"/>
    <row r="1000" ht="39.950000000000003" customHeight="1" x14ac:dyDescent="0.2"/>
    <row r="1001" ht="39.950000000000003" customHeight="1" x14ac:dyDescent="0.2"/>
    <row r="1002" ht="39.950000000000003" customHeight="1" x14ac:dyDescent="0.2"/>
    <row r="1003" ht="39.950000000000003" customHeight="1" x14ac:dyDescent="0.2"/>
    <row r="1004" ht="39.950000000000003" customHeight="1" x14ac:dyDescent="0.2"/>
    <row r="1005" ht="39.950000000000003" customHeight="1" x14ac:dyDescent="0.2"/>
    <row r="1006" ht="39.950000000000003" customHeight="1" x14ac:dyDescent="0.2"/>
    <row r="1007" ht="39.950000000000003" customHeight="1" x14ac:dyDescent="0.2"/>
    <row r="1008" ht="39.950000000000003" customHeight="1" x14ac:dyDescent="0.2"/>
    <row r="1009" ht="39.950000000000003" customHeight="1" x14ac:dyDescent="0.2"/>
    <row r="1010" ht="39.950000000000003" customHeight="1" x14ac:dyDescent="0.2"/>
    <row r="1011" ht="39.950000000000003" customHeight="1" x14ac:dyDescent="0.2"/>
    <row r="1012" ht="39.950000000000003" customHeight="1" x14ac:dyDescent="0.2"/>
    <row r="1013" ht="39.950000000000003" customHeight="1" x14ac:dyDescent="0.2"/>
    <row r="1014" ht="39.950000000000003" customHeight="1" x14ac:dyDescent="0.2"/>
    <row r="1015" ht="39.950000000000003" customHeight="1" x14ac:dyDescent="0.2"/>
    <row r="1016" ht="39.950000000000003" customHeight="1" x14ac:dyDescent="0.2"/>
    <row r="1017" ht="39.950000000000003" customHeight="1" x14ac:dyDescent="0.2"/>
    <row r="1018" ht="39.950000000000003" customHeight="1" x14ac:dyDescent="0.2"/>
    <row r="1019" ht="39.950000000000003" customHeight="1" x14ac:dyDescent="0.2"/>
    <row r="1020" ht="39.950000000000003" customHeight="1" x14ac:dyDescent="0.2"/>
    <row r="1021" ht="39.950000000000003" customHeight="1" x14ac:dyDescent="0.2"/>
    <row r="1022" ht="39.950000000000003" customHeight="1" x14ac:dyDescent="0.2"/>
    <row r="1023" ht="39.950000000000003" customHeight="1" x14ac:dyDescent="0.2"/>
    <row r="1024" ht="39.950000000000003" customHeight="1" x14ac:dyDescent="0.2"/>
    <row r="1025" ht="39.950000000000003" customHeight="1" x14ac:dyDescent="0.2"/>
    <row r="1026" ht="39.950000000000003" customHeight="1" x14ac:dyDescent="0.2"/>
    <row r="1027" ht="39.950000000000003" customHeight="1" x14ac:dyDescent="0.2"/>
    <row r="1028" ht="39.950000000000003" customHeight="1" x14ac:dyDescent="0.2"/>
    <row r="1029" ht="39.950000000000003" customHeight="1" x14ac:dyDescent="0.2"/>
    <row r="1030" ht="39.950000000000003" customHeight="1" x14ac:dyDescent="0.2"/>
    <row r="1031" ht="39.950000000000003" customHeight="1" x14ac:dyDescent="0.2"/>
    <row r="1032" ht="39.950000000000003" customHeight="1" x14ac:dyDescent="0.2"/>
    <row r="1033" ht="39.950000000000003" customHeight="1" x14ac:dyDescent="0.2"/>
    <row r="1034" ht="39.950000000000003" customHeight="1" x14ac:dyDescent="0.2"/>
    <row r="1035" ht="39.950000000000003" customHeight="1" x14ac:dyDescent="0.2"/>
    <row r="1036" ht="39.950000000000003" customHeight="1" x14ac:dyDescent="0.2"/>
    <row r="1037" ht="39.950000000000003" customHeight="1" x14ac:dyDescent="0.2"/>
    <row r="1038" ht="39.950000000000003" customHeight="1" x14ac:dyDescent="0.2"/>
    <row r="1039" ht="39.950000000000003" customHeight="1" x14ac:dyDescent="0.2"/>
    <row r="1040" ht="39.950000000000003" customHeight="1" x14ac:dyDescent="0.2"/>
    <row r="1041" ht="39.950000000000003" customHeight="1" x14ac:dyDescent="0.2"/>
    <row r="1042" ht="39.950000000000003" customHeight="1" x14ac:dyDescent="0.2"/>
    <row r="1043" ht="39.950000000000003" customHeight="1" x14ac:dyDescent="0.2"/>
    <row r="1044" ht="39.950000000000003" customHeight="1" x14ac:dyDescent="0.2"/>
    <row r="1045" ht="39.950000000000003" customHeight="1" x14ac:dyDescent="0.2"/>
    <row r="1046" ht="39.950000000000003" customHeight="1" x14ac:dyDescent="0.2"/>
    <row r="1047" ht="39.950000000000003" customHeight="1" x14ac:dyDescent="0.2"/>
    <row r="1048" ht="39.950000000000003" customHeight="1" x14ac:dyDescent="0.2"/>
    <row r="1049" ht="39.950000000000003" customHeight="1" x14ac:dyDescent="0.2"/>
    <row r="1050" ht="39.950000000000003" customHeight="1" x14ac:dyDescent="0.2"/>
    <row r="1051" ht="39.950000000000003" customHeight="1" x14ac:dyDescent="0.2"/>
    <row r="1052" ht="39.950000000000003" customHeight="1" x14ac:dyDescent="0.2"/>
    <row r="1053" ht="39.950000000000003" customHeight="1" x14ac:dyDescent="0.2"/>
    <row r="1054" ht="39.950000000000003" customHeight="1" x14ac:dyDescent="0.2"/>
    <row r="1055" ht="39.950000000000003" customHeight="1" x14ac:dyDescent="0.2"/>
    <row r="1056" ht="39.950000000000003" customHeight="1" x14ac:dyDescent="0.2"/>
    <row r="1057" ht="39.950000000000003" customHeight="1" x14ac:dyDescent="0.2"/>
    <row r="1058" ht="39.950000000000003" customHeight="1" x14ac:dyDescent="0.2"/>
    <row r="1059" ht="39.950000000000003" customHeight="1" x14ac:dyDescent="0.2"/>
    <row r="1060" ht="39.950000000000003" customHeight="1" x14ac:dyDescent="0.2"/>
    <row r="1061" ht="39.950000000000003" customHeight="1" x14ac:dyDescent="0.2"/>
    <row r="1062" ht="39.950000000000003" customHeight="1" x14ac:dyDescent="0.2"/>
    <row r="1063" ht="39.950000000000003" customHeight="1" x14ac:dyDescent="0.2"/>
    <row r="1064" ht="39.950000000000003" customHeight="1" x14ac:dyDescent="0.2"/>
    <row r="1065" ht="39.950000000000003" customHeight="1" x14ac:dyDescent="0.2"/>
    <row r="1066" ht="39.950000000000003" customHeight="1" x14ac:dyDescent="0.2"/>
    <row r="1067" ht="39.950000000000003" customHeight="1" x14ac:dyDescent="0.2"/>
    <row r="1068" ht="39.950000000000003" customHeight="1" x14ac:dyDescent="0.2"/>
    <row r="1069" ht="39.950000000000003" customHeight="1" x14ac:dyDescent="0.2"/>
    <row r="1070" ht="39.950000000000003" customHeight="1" x14ac:dyDescent="0.2"/>
    <row r="1071" ht="39.950000000000003" customHeight="1" x14ac:dyDescent="0.2"/>
    <row r="1072" ht="39.950000000000003" customHeight="1" x14ac:dyDescent="0.2"/>
    <row r="1073" ht="39.950000000000003" customHeight="1" x14ac:dyDescent="0.2"/>
    <row r="1074" ht="39.950000000000003" customHeight="1" x14ac:dyDescent="0.2"/>
    <row r="1075" ht="39.950000000000003" customHeight="1" x14ac:dyDescent="0.2"/>
    <row r="1076" ht="39.950000000000003" customHeight="1" x14ac:dyDescent="0.2"/>
    <row r="1077" ht="39.950000000000003" customHeight="1" x14ac:dyDescent="0.2"/>
    <row r="1078" ht="39.950000000000003" customHeight="1" x14ac:dyDescent="0.2"/>
    <row r="1079" ht="39.950000000000003" customHeight="1" x14ac:dyDescent="0.2"/>
    <row r="1080" ht="39.950000000000003" customHeight="1" x14ac:dyDescent="0.2"/>
    <row r="1081" ht="39.950000000000003" customHeight="1" x14ac:dyDescent="0.2"/>
    <row r="1082" ht="39.950000000000003" customHeight="1" x14ac:dyDescent="0.2"/>
    <row r="1083" ht="39.950000000000003" customHeight="1" x14ac:dyDescent="0.2"/>
    <row r="1084" ht="39.950000000000003" customHeight="1" x14ac:dyDescent="0.2"/>
    <row r="1085" ht="39.950000000000003" customHeight="1" x14ac:dyDescent="0.2"/>
    <row r="1086" ht="39.950000000000003" customHeight="1" x14ac:dyDescent="0.2"/>
    <row r="1087" ht="39.950000000000003" customHeight="1" x14ac:dyDescent="0.2"/>
    <row r="1088" ht="39.950000000000003" customHeight="1" x14ac:dyDescent="0.2"/>
    <row r="1089" ht="39.950000000000003" customHeight="1" x14ac:dyDescent="0.2"/>
    <row r="1090" ht="39.950000000000003" customHeight="1" x14ac:dyDescent="0.2"/>
    <row r="1091" ht="39.950000000000003" customHeight="1" x14ac:dyDescent="0.2"/>
    <row r="1092" ht="39.950000000000003" customHeight="1" x14ac:dyDescent="0.2"/>
    <row r="1093" ht="39.950000000000003" customHeight="1" x14ac:dyDescent="0.2"/>
    <row r="1094" ht="39.950000000000003" customHeight="1" x14ac:dyDescent="0.2"/>
    <row r="1095" ht="39.950000000000003" customHeight="1" x14ac:dyDescent="0.2"/>
    <row r="1096" ht="39.950000000000003" customHeight="1" x14ac:dyDescent="0.2"/>
    <row r="1097" ht="39.950000000000003" customHeight="1" x14ac:dyDescent="0.2"/>
    <row r="1098" ht="39.950000000000003" customHeight="1" x14ac:dyDescent="0.2"/>
    <row r="1099" ht="39.950000000000003" customHeight="1" x14ac:dyDescent="0.2"/>
    <row r="1100" ht="39.950000000000003" customHeight="1" x14ac:dyDescent="0.2"/>
    <row r="1101" ht="39.950000000000003" customHeight="1" x14ac:dyDescent="0.2"/>
    <row r="1102" ht="39.950000000000003" customHeight="1" x14ac:dyDescent="0.2"/>
    <row r="1103" ht="39.950000000000003" customHeight="1" x14ac:dyDescent="0.2"/>
    <row r="1104" ht="39.950000000000003" customHeight="1" x14ac:dyDescent="0.2"/>
    <row r="1105" ht="39.950000000000003" customHeight="1" x14ac:dyDescent="0.2"/>
    <row r="1106" ht="39.950000000000003" customHeight="1" x14ac:dyDescent="0.2"/>
    <row r="1107" ht="39.950000000000003" customHeight="1" x14ac:dyDescent="0.2"/>
    <row r="1108" ht="39.950000000000003" customHeight="1" x14ac:dyDescent="0.2"/>
    <row r="1109" ht="39.950000000000003" customHeight="1" x14ac:dyDescent="0.2"/>
    <row r="1110" ht="39.950000000000003" customHeight="1" x14ac:dyDescent="0.2"/>
    <row r="1111" ht="39.950000000000003" customHeight="1" x14ac:dyDescent="0.2"/>
    <row r="1112" ht="39.950000000000003" customHeight="1" x14ac:dyDescent="0.2"/>
    <row r="1113" ht="39.950000000000003" customHeight="1" x14ac:dyDescent="0.2"/>
    <row r="1114" ht="39.950000000000003" customHeight="1" x14ac:dyDescent="0.2"/>
    <row r="1115" ht="39.950000000000003" customHeight="1" x14ac:dyDescent="0.2"/>
    <row r="1116" ht="39.950000000000003" customHeight="1" x14ac:dyDescent="0.2"/>
    <row r="1117" ht="39.950000000000003" customHeight="1" x14ac:dyDescent="0.2"/>
    <row r="1118" ht="39.950000000000003" customHeight="1" x14ac:dyDescent="0.2"/>
    <row r="1119" ht="39.950000000000003" customHeight="1" x14ac:dyDescent="0.2"/>
    <row r="1120" ht="39.950000000000003" customHeight="1" x14ac:dyDescent="0.2"/>
    <row r="1121" ht="39.950000000000003" customHeight="1" x14ac:dyDescent="0.2"/>
    <row r="1122" ht="39.950000000000003" customHeight="1" x14ac:dyDescent="0.2"/>
    <row r="1123" ht="39.950000000000003" customHeight="1" x14ac:dyDescent="0.2"/>
    <row r="1124" ht="39.950000000000003" customHeight="1" x14ac:dyDescent="0.2"/>
    <row r="1125" ht="39.950000000000003" customHeight="1" x14ac:dyDescent="0.2"/>
    <row r="1126" ht="39.950000000000003" customHeight="1" x14ac:dyDescent="0.2"/>
    <row r="1127" ht="39.950000000000003" customHeight="1" x14ac:dyDescent="0.2"/>
    <row r="1128" ht="39.950000000000003" customHeight="1" x14ac:dyDescent="0.2"/>
    <row r="1129" ht="39.950000000000003" customHeight="1" x14ac:dyDescent="0.2"/>
    <row r="1130" ht="39.950000000000003" customHeight="1" x14ac:dyDescent="0.2"/>
    <row r="1131" ht="39.950000000000003" customHeight="1" x14ac:dyDescent="0.2"/>
    <row r="1132" ht="39.950000000000003" customHeight="1" x14ac:dyDescent="0.2"/>
    <row r="1133" ht="39.950000000000003" customHeight="1" x14ac:dyDescent="0.2"/>
    <row r="1134" ht="39.950000000000003" customHeight="1" x14ac:dyDescent="0.2"/>
    <row r="1135" ht="39.950000000000003" customHeight="1" x14ac:dyDescent="0.2"/>
    <row r="1136" ht="39.950000000000003" customHeight="1" x14ac:dyDescent="0.2"/>
    <row r="1137" ht="39.950000000000003" customHeight="1" x14ac:dyDescent="0.2"/>
    <row r="1138" ht="39.950000000000003" customHeight="1" x14ac:dyDescent="0.2"/>
    <row r="1139" ht="39.950000000000003" customHeight="1" x14ac:dyDescent="0.2"/>
    <row r="1140" ht="39.950000000000003" customHeight="1" x14ac:dyDescent="0.2"/>
    <row r="1141" ht="39.950000000000003" customHeight="1" x14ac:dyDescent="0.2"/>
    <row r="1142" ht="39.950000000000003" customHeight="1" x14ac:dyDescent="0.2"/>
    <row r="1143" ht="39.950000000000003" customHeight="1" x14ac:dyDescent="0.2"/>
    <row r="1144" ht="39.950000000000003" customHeight="1" x14ac:dyDescent="0.2"/>
    <row r="1145" ht="39.950000000000003" customHeight="1" x14ac:dyDescent="0.2"/>
    <row r="1146" ht="39.950000000000003" customHeight="1" x14ac:dyDescent="0.2"/>
    <row r="1147" ht="39.950000000000003" customHeight="1" x14ac:dyDescent="0.2"/>
    <row r="1148" ht="39.950000000000003" customHeight="1" x14ac:dyDescent="0.2"/>
    <row r="1149" ht="39.950000000000003" customHeight="1" x14ac:dyDescent="0.2"/>
    <row r="1150" ht="39.950000000000003" customHeight="1" x14ac:dyDescent="0.2"/>
    <row r="1151" ht="39.950000000000003" customHeight="1" x14ac:dyDescent="0.2"/>
    <row r="1152" ht="39.950000000000003" customHeight="1" x14ac:dyDescent="0.2"/>
    <row r="1153" ht="39.950000000000003" customHeight="1" x14ac:dyDescent="0.2"/>
    <row r="1154" ht="39.950000000000003" customHeight="1" x14ac:dyDescent="0.2"/>
    <row r="1155" ht="39.950000000000003" customHeight="1" x14ac:dyDescent="0.2"/>
    <row r="1156" ht="39.950000000000003" customHeight="1" x14ac:dyDescent="0.2"/>
    <row r="1157" ht="39.950000000000003" customHeight="1" x14ac:dyDescent="0.2"/>
    <row r="1158" ht="39.950000000000003" customHeight="1" x14ac:dyDescent="0.2"/>
    <row r="1159" ht="39.950000000000003" customHeight="1" x14ac:dyDescent="0.2"/>
    <row r="1160" ht="39.950000000000003" customHeight="1" x14ac:dyDescent="0.2"/>
    <row r="1161" ht="39.950000000000003" customHeight="1" x14ac:dyDescent="0.2"/>
    <row r="1162" ht="39.950000000000003" customHeight="1" x14ac:dyDescent="0.2"/>
    <row r="1163" ht="39.950000000000003" customHeight="1" x14ac:dyDescent="0.2"/>
    <row r="1164" ht="39.950000000000003" customHeight="1" x14ac:dyDescent="0.2"/>
    <row r="1165" ht="39.950000000000003" customHeight="1" x14ac:dyDescent="0.2"/>
    <row r="1166" ht="39.950000000000003" customHeight="1" x14ac:dyDescent="0.2"/>
    <row r="1167" ht="39.950000000000003" customHeight="1" x14ac:dyDescent="0.2"/>
    <row r="1168" ht="39.950000000000003" customHeight="1" x14ac:dyDescent="0.2"/>
    <row r="1169" ht="39.950000000000003" customHeight="1" x14ac:dyDescent="0.2"/>
    <row r="1170" ht="39.950000000000003" customHeight="1" x14ac:dyDescent="0.2"/>
    <row r="1171" ht="39.950000000000003" customHeight="1" x14ac:dyDescent="0.2"/>
    <row r="1172" ht="39.950000000000003" customHeight="1" x14ac:dyDescent="0.2"/>
    <row r="1173" ht="39.950000000000003" customHeight="1" x14ac:dyDescent="0.2"/>
    <row r="1174" ht="39.950000000000003" customHeight="1" x14ac:dyDescent="0.2"/>
    <row r="1175" ht="39.950000000000003" customHeight="1" x14ac:dyDescent="0.2"/>
    <row r="1176" ht="39.950000000000003" customHeight="1" x14ac:dyDescent="0.2"/>
    <row r="1177" ht="39.950000000000003" customHeight="1" x14ac:dyDescent="0.2"/>
    <row r="1178" ht="39.950000000000003" customHeight="1" x14ac:dyDescent="0.2"/>
    <row r="1179" ht="39.950000000000003" customHeight="1" x14ac:dyDescent="0.2"/>
    <row r="1180" ht="39.950000000000003" customHeight="1" x14ac:dyDescent="0.2"/>
    <row r="1181" ht="39.950000000000003" customHeight="1" x14ac:dyDescent="0.2"/>
    <row r="1182" ht="39.950000000000003" customHeight="1" x14ac:dyDescent="0.2"/>
    <row r="1183" ht="39.950000000000003" customHeight="1" x14ac:dyDescent="0.2"/>
    <row r="1184" ht="39.950000000000003" customHeight="1" x14ac:dyDescent="0.2"/>
    <row r="1185" ht="39.950000000000003" customHeight="1" x14ac:dyDescent="0.2"/>
    <row r="1186" ht="39.950000000000003" customHeight="1" x14ac:dyDescent="0.2"/>
    <row r="1187" ht="39.950000000000003" customHeight="1" x14ac:dyDescent="0.2"/>
    <row r="1188" ht="39.950000000000003" customHeight="1" x14ac:dyDescent="0.2"/>
    <row r="1189" ht="39.950000000000003" customHeight="1" x14ac:dyDescent="0.2"/>
    <row r="1190" ht="39.950000000000003" customHeight="1" x14ac:dyDescent="0.2"/>
    <row r="1191" ht="39.950000000000003" customHeight="1" x14ac:dyDescent="0.2"/>
    <row r="1192" ht="39.950000000000003" customHeight="1" x14ac:dyDescent="0.2"/>
    <row r="1193" ht="39.950000000000003" customHeight="1" x14ac:dyDescent="0.2"/>
    <row r="1194" ht="39.950000000000003" customHeight="1" x14ac:dyDescent="0.2"/>
    <row r="1195" ht="39.950000000000003" customHeight="1" x14ac:dyDescent="0.2"/>
    <row r="1196" ht="39.950000000000003" customHeight="1" x14ac:dyDescent="0.2"/>
    <row r="1197" ht="39.950000000000003" customHeight="1" x14ac:dyDescent="0.2"/>
    <row r="1198" ht="39.950000000000003" customHeight="1" x14ac:dyDescent="0.2"/>
    <row r="1199" ht="39.950000000000003" customHeight="1" x14ac:dyDescent="0.2"/>
    <row r="1200" ht="39.950000000000003" customHeight="1" x14ac:dyDescent="0.2"/>
    <row r="1201" ht="39.950000000000003" customHeight="1" x14ac:dyDescent="0.2"/>
    <row r="1202" ht="39.950000000000003" customHeight="1" x14ac:dyDescent="0.2"/>
    <row r="1203" ht="39.950000000000003" customHeight="1" x14ac:dyDescent="0.2"/>
    <row r="1204" ht="39.950000000000003" customHeight="1" x14ac:dyDescent="0.2"/>
    <row r="1205" ht="39.950000000000003" customHeight="1" x14ac:dyDescent="0.2"/>
    <row r="1206" ht="39.950000000000003" customHeight="1" x14ac:dyDescent="0.2"/>
    <row r="1207" ht="39.950000000000003" customHeight="1" x14ac:dyDescent="0.2"/>
    <row r="1208" ht="39.950000000000003" customHeight="1" x14ac:dyDescent="0.2"/>
    <row r="1209" ht="39.950000000000003" customHeight="1" x14ac:dyDescent="0.2"/>
    <row r="1210" ht="39.950000000000003" customHeight="1" x14ac:dyDescent="0.2"/>
    <row r="1211" ht="39.950000000000003" customHeight="1" x14ac:dyDescent="0.2"/>
    <row r="1212" ht="39.950000000000003" customHeight="1" x14ac:dyDescent="0.2"/>
    <row r="1213" ht="39.950000000000003" customHeight="1" x14ac:dyDescent="0.2"/>
    <row r="1214" ht="39.950000000000003" customHeight="1" x14ac:dyDescent="0.2"/>
    <row r="1215" ht="39.950000000000003" customHeight="1" x14ac:dyDescent="0.2"/>
    <row r="1216" ht="39.950000000000003" customHeight="1" x14ac:dyDescent="0.2"/>
    <row r="1217" ht="39.950000000000003" customHeight="1" x14ac:dyDescent="0.2"/>
    <row r="1218" ht="39.950000000000003" customHeight="1" x14ac:dyDescent="0.2"/>
    <row r="1219" ht="39.950000000000003" customHeight="1" x14ac:dyDescent="0.2"/>
    <row r="1220" ht="39.950000000000003" customHeight="1" x14ac:dyDescent="0.2"/>
    <row r="1221" ht="39.950000000000003" customHeight="1" x14ac:dyDescent="0.2"/>
    <row r="1222" ht="39.950000000000003" customHeight="1" x14ac:dyDescent="0.2"/>
    <row r="1223" ht="39.950000000000003" customHeight="1" x14ac:dyDescent="0.2"/>
    <row r="1224" ht="39.950000000000003" customHeight="1" x14ac:dyDescent="0.2"/>
    <row r="1225" ht="39.950000000000003" customHeight="1" x14ac:dyDescent="0.2"/>
    <row r="1226" ht="39.950000000000003" customHeight="1" x14ac:dyDescent="0.2"/>
    <row r="1227" ht="39.950000000000003" customHeight="1" x14ac:dyDescent="0.2"/>
    <row r="1228" ht="39.950000000000003" customHeight="1" x14ac:dyDescent="0.2"/>
    <row r="1229" ht="39.950000000000003" customHeight="1" x14ac:dyDescent="0.2"/>
    <row r="1230" ht="39.950000000000003" customHeight="1" x14ac:dyDescent="0.2"/>
    <row r="1231" ht="39.950000000000003" customHeight="1" x14ac:dyDescent="0.2"/>
    <row r="1232" ht="39.950000000000003" customHeight="1" x14ac:dyDescent="0.2"/>
    <row r="1233" ht="39.950000000000003" customHeight="1" x14ac:dyDescent="0.2"/>
    <row r="1234" ht="39.950000000000003" customHeight="1" x14ac:dyDescent="0.2"/>
    <row r="1235" ht="39.950000000000003" customHeight="1" x14ac:dyDescent="0.2"/>
    <row r="1236" ht="39.950000000000003" customHeight="1" x14ac:dyDescent="0.2"/>
    <row r="1237" ht="39.950000000000003" customHeight="1" x14ac:dyDescent="0.2"/>
    <row r="1238" ht="39.950000000000003" customHeight="1" x14ac:dyDescent="0.2"/>
    <row r="1239" ht="39.950000000000003" customHeight="1" x14ac:dyDescent="0.2"/>
    <row r="1240" ht="39.950000000000003" customHeight="1" x14ac:dyDescent="0.2"/>
    <row r="1241" ht="39.950000000000003" customHeight="1" x14ac:dyDescent="0.2"/>
    <row r="1242" ht="39.950000000000003" customHeight="1" x14ac:dyDescent="0.2"/>
    <row r="1243" ht="39.950000000000003" customHeight="1" x14ac:dyDescent="0.2"/>
    <row r="1244" ht="39.950000000000003" customHeight="1" x14ac:dyDescent="0.2"/>
    <row r="1245" ht="39.950000000000003" customHeight="1" x14ac:dyDescent="0.2"/>
    <row r="1246" ht="39.950000000000003" customHeight="1" x14ac:dyDescent="0.2"/>
    <row r="1247" ht="39.950000000000003" customHeight="1" x14ac:dyDescent="0.2"/>
    <row r="1248" ht="39.950000000000003" customHeight="1" x14ac:dyDescent="0.2"/>
    <row r="1249" ht="39.950000000000003" customHeight="1" x14ac:dyDescent="0.2"/>
    <row r="1250" ht="39.950000000000003" customHeight="1" x14ac:dyDescent="0.2"/>
    <row r="1251" ht="39.950000000000003" customHeight="1" x14ac:dyDescent="0.2"/>
    <row r="1252" ht="39.950000000000003" customHeight="1" x14ac:dyDescent="0.2"/>
    <row r="1253" ht="39.950000000000003" customHeight="1" x14ac:dyDescent="0.2"/>
    <row r="1254" ht="39.950000000000003" customHeight="1" x14ac:dyDescent="0.2"/>
    <row r="1255" ht="39.950000000000003" customHeight="1" x14ac:dyDescent="0.2"/>
    <row r="1256" ht="39.950000000000003" customHeight="1" x14ac:dyDescent="0.2"/>
    <row r="1257" ht="39.950000000000003" customHeight="1" x14ac:dyDescent="0.2"/>
    <row r="1258" ht="39.950000000000003" customHeight="1" x14ac:dyDescent="0.2"/>
    <row r="1259" ht="39.950000000000003" customHeight="1" x14ac:dyDescent="0.2"/>
    <row r="1260" ht="39.950000000000003" customHeight="1" x14ac:dyDescent="0.2"/>
    <row r="1261" ht="39.950000000000003" customHeight="1" x14ac:dyDescent="0.2"/>
    <row r="1262" ht="39.950000000000003" customHeight="1" x14ac:dyDescent="0.2"/>
    <row r="1263" ht="39.950000000000003" customHeight="1" x14ac:dyDescent="0.2"/>
    <row r="1264" ht="39.950000000000003" customHeight="1" x14ac:dyDescent="0.2"/>
    <row r="1265" ht="39.950000000000003" customHeight="1" x14ac:dyDescent="0.2"/>
    <row r="1266" ht="39.950000000000003" customHeight="1" x14ac:dyDescent="0.2"/>
    <row r="1267" ht="39.950000000000003" customHeight="1" x14ac:dyDescent="0.2"/>
    <row r="1268" ht="39.950000000000003" customHeight="1" x14ac:dyDescent="0.2"/>
    <row r="1269" ht="39.950000000000003" customHeight="1" x14ac:dyDescent="0.2"/>
    <row r="1270" ht="39.950000000000003" customHeight="1" x14ac:dyDescent="0.2"/>
    <row r="1271" ht="39.950000000000003" customHeight="1" x14ac:dyDescent="0.2"/>
    <row r="1272" ht="39.950000000000003" customHeight="1" x14ac:dyDescent="0.2"/>
    <row r="1273" ht="39.950000000000003" customHeight="1" x14ac:dyDescent="0.2"/>
    <row r="1274" ht="39.950000000000003" customHeight="1" x14ac:dyDescent="0.2"/>
    <row r="1275" ht="39.950000000000003" customHeight="1" x14ac:dyDescent="0.2"/>
    <row r="1276" ht="39.950000000000003" customHeight="1" x14ac:dyDescent="0.2"/>
    <row r="1277" ht="39.950000000000003" customHeight="1" x14ac:dyDescent="0.2"/>
    <row r="1278" ht="39.950000000000003" customHeight="1" x14ac:dyDescent="0.2"/>
    <row r="1279" ht="39.950000000000003" customHeight="1" x14ac:dyDescent="0.2"/>
    <row r="1280" ht="39.950000000000003" customHeight="1" x14ac:dyDescent="0.2"/>
    <row r="1281" ht="39.950000000000003" customHeight="1" x14ac:dyDescent="0.2"/>
    <row r="1282" ht="39.950000000000003" customHeight="1" x14ac:dyDescent="0.2"/>
    <row r="1283" ht="39.950000000000003" customHeight="1" x14ac:dyDescent="0.2"/>
    <row r="1284" ht="39.950000000000003" customHeight="1" x14ac:dyDescent="0.2"/>
    <row r="1285" ht="39.950000000000003" customHeight="1" x14ac:dyDescent="0.2"/>
    <row r="1286" ht="39.950000000000003" customHeight="1" x14ac:dyDescent="0.2"/>
    <row r="1287" ht="39.950000000000003" customHeight="1" x14ac:dyDescent="0.2"/>
    <row r="1288" ht="39.950000000000003" customHeight="1" x14ac:dyDescent="0.2"/>
    <row r="1289" ht="39.950000000000003" customHeight="1" x14ac:dyDescent="0.2"/>
    <row r="1290" ht="39.950000000000003" customHeight="1" x14ac:dyDescent="0.2"/>
    <row r="1291" ht="39.950000000000003" customHeight="1" x14ac:dyDescent="0.2"/>
    <row r="1292" ht="39.950000000000003" customHeight="1" x14ac:dyDescent="0.2"/>
    <row r="1293" ht="39.950000000000003" customHeight="1" x14ac:dyDescent="0.2"/>
    <row r="1294" ht="39.950000000000003" customHeight="1" x14ac:dyDescent="0.2"/>
    <row r="1295" ht="39.950000000000003" customHeight="1" x14ac:dyDescent="0.2"/>
    <row r="1296" ht="39.950000000000003" customHeight="1" x14ac:dyDescent="0.2"/>
    <row r="1297" ht="39.950000000000003" customHeight="1" x14ac:dyDescent="0.2"/>
    <row r="1298" ht="39.950000000000003" customHeight="1" x14ac:dyDescent="0.2"/>
    <row r="1299" ht="39.950000000000003" customHeight="1" x14ac:dyDescent="0.2"/>
    <row r="1300" ht="39.950000000000003" customHeight="1" x14ac:dyDescent="0.2"/>
    <row r="1301" ht="39.950000000000003" customHeight="1" x14ac:dyDescent="0.2"/>
    <row r="1302" ht="39.950000000000003" customHeight="1" x14ac:dyDescent="0.2"/>
    <row r="1303" ht="39.950000000000003" customHeight="1" x14ac:dyDescent="0.2"/>
    <row r="1304" ht="39.950000000000003" customHeight="1" x14ac:dyDescent="0.2"/>
    <row r="1305" ht="39.950000000000003" customHeight="1" x14ac:dyDescent="0.2"/>
    <row r="1306" ht="39.950000000000003" customHeight="1" x14ac:dyDescent="0.2"/>
    <row r="1307" ht="39.950000000000003" customHeight="1" x14ac:dyDescent="0.2"/>
    <row r="1308" ht="39.950000000000003" customHeight="1" x14ac:dyDescent="0.2"/>
    <row r="1309" ht="39.950000000000003" customHeight="1" x14ac:dyDescent="0.2"/>
    <row r="1310" ht="39.950000000000003" customHeight="1" x14ac:dyDescent="0.2"/>
    <row r="1311" ht="39.950000000000003" customHeight="1" x14ac:dyDescent="0.2"/>
    <row r="1312" ht="39.950000000000003" customHeight="1" x14ac:dyDescent="0.2"/>
    <row r="1313" ht="39.950000000000003" customHeight="1" x14ac:dyDescent="0.2"/>
    <row r="1314" ht="39.950000000000003" customHeight="1" x14ac:dyDescent="0.2"/>
    <row r="1315" ht="39.950000000000003" customHeight="1" x14ac:dyDescent="0.2"/>
    <row r="1316" ht="39.950000000000003" customHeight="1" x14ac:dyDescent="0.2"/>
    <row r="1317" ht="39.950000000000003" customHeight="1" x14ac:dyDescent="0.2"/>
    <row r="1318" ht="39.950000000000003" customHeight="1" x14ac:dyDescent="0.2"/>
    <row r="1319" ht="39.950000000000003" customHeight="1" x14ac:dyDescent="0.2"/>
    <row r="1320" ht="39.950000000000003" customHeight="1" x14ac:dyDescent="0.2"/>
    <row r="1321" ht="39.950000000000003" customHeight="1" x14ac:dyDescent="0.2"/>
    <row r="1322" ht="39.950000000000003" customHeight="1" x14ac:dyDescent="0.2"/>
    <row r="1323" ht="39.950000000000003" customHeight="1" x14ac:dyDescent="0.2"/>
    <row r="1324" ht="39.950000000000003" customHeight="1" x14ac:dyDescent="0.2"/>
    <row r="1325" ht="39.950000000000003" customHeight="1" x14ac:dyDescent="0.2"/>
    <row r="1326" ht="39.950000000000003" customHeight="1" x14ac:dyDescent="0.2"/>
    <row r="1327" ht="39.950000000000003" customHeight="1" x14ac:dyDescent="0.2"/>
    <row r="1328" ht="39.950000000000003" customHeight="1" x14ac:dyDescent="0.2"/>
    <row r="1329" ht="39.950000000000003" customHeight="1" x14ac:dyDescent="0.2"/>
    <row r="1330" ht="39.950000000000003" customHeight="1" x14ac:dyDescent="0.2"/>
    <row r="1331" ht="39.950000000000003" customHeight="1" x14ac:dyDescent="0.2"/>
    <row r="1332" ht="39.950000000000003" customHeight="1" x14ac:dyDescent="0.2"/>
    <row r="1333" ht="39.950000000000003" customHeight="1" x14ac:dyDescent="0.2"/>
    <row r="1334" ht="39.950000000000003" customHeight="1" x14ac:dyDescent="0.2"/>
    <row r="1335" ht="39.950000000000003" customHeight="1" x14ac:dyDescent="0.2"/>
    <row r="1336" ht="39.950000000000003" customHeight="1" x14ac:dyDescent="0.2"/>
    <row r="1337" ht="39.950000000000003" customHeight="1" x14ac:dyDescent="0.2"/>
    <row r="1338" ht="39.950000000000003" customHeight="1" x14ac:dyDescent="0.2"/>
    <row r="1339" ht="39.950000000000003" customHeight="1" x14ac:dyDescent="0.2"/>
    <row r="1340" ht="39.950000000000003" customHeight="1" x14ac:dyDescent="0.2"/>
    <row r="1341" ht="39.950000000000003" customHeight="1" x14ac:dyDescent="0.2"/>
    <row r="1342" ht="39.950000000000003" customHeight="1" x14ac:dyDescent="0.2"/>
    <row r="1343" ht="39.950000000000003" customHeight="1" x14ac:dyDescent="0.2"/>
    <row r="1344" ht="39.950000000000003" customHeight="1" x14ac:dyDescent="0.2"/>
    <row r="1345" ht="39.950000000000003" customHeight="1" x14ac:dyDescent="0.2"/>
    <row r="1346" ht="39.950000000000003" customHeight="1" x14ac:dyDescent="0.2"/>
    <row r="1347" ht="39.950000000000003" customHeight="1" x14ac:dyDescent="0.2"/>
    <row r="1348" ht="39.950000000000003" customHeight="1" x14ac:dyDescent="0.2"/>
    <row r="1349" ht="39.950000000000003" customHeight="1" x14ac:dyDescent="0.2"/>
    <row r="1350" ht="39.950000000000003" customHeight="1" x14ac:dyDescent="0.2"/>
    <row r="1351" ht="39.950000000000003" customHeight="1" x14ac:dyDescent="0.2"/>
    <row r="1352" ht="39.950000000000003" customHeight="1" x14ac:dyDescent="0.2"/>
    <row r="1353" ht="39.950000000000003" customHeight="1" x14ac:dyDescent="0.2"/>
    <row r="1354" ht="39.950000000000003" customHeight="1" x14ac:dyDescent="0.2"/>
    <row r="1355" ht="39.950000000000003" customHeight="1" x14ac:dyDescent="0.2"/>
    <row r="1356" ht="39.950000000000003" customHeight="1" x14ac:dyDescent="0.2"/>
    <row r="1357" ht="39.950000000000003" customHeight="1" x14ac:dyDescent="0.2"/>
    <row r="1358" ht="39.950000000000003" customHeight="1" x14ac:dyDescent="0.2"/>
    <row r="1359" ht="39.950000000000003" customHeight="1" x14ac:dyDescent="0.2"/>
    <row r="1360" ht="39.950000000000003" customHeight="1" x14ac:dyDescent="0.2"/>
    <row r="1361" ht="39.950000000000003" customHeight="1" x14ac:dyDescent="0.2"/>
    <row r="1362" ht="39.950000000000003" customHeight="1" x14ac:dyDescent="0.2"/>
    <row r="1363" ht="39.950000000000003" customHeight="1" x14ac:dyDescent="0.2"/>
    <row r="1364" ht="39.950000000000003" customHeight="1" x14ac:dyDescent="0.2"/>
    <row r="1365" ht="39.950000000000003" customHeight="1" x14ac:dyDescent="0.2"/>
    <row r="1366" ht="39.950000000000003" customHeight="1" x14ac:dyDescent="0.2"/>
    <row r="1367" ht="39.950000000000003" customHeight="1" x14ac:dyDescent="0.2"/>
    <row r="1368" ht="39.950000000000003" customHeight="1" x14ac:dyDescent="0.2"/>
    <row r="1369" ht="39.950000000000003" customHeight="1" x14ac:dyDescent="0.2"/>
    <row r="1370" ht="39.950000000000003" customHeight="1" x14ac:dyDescent="0.2"/>
    <row r="1371" ht="39.950000000000003" customHeight="1" x14ac:dyDescent="0.2"/>
    <row r="1372" ht="39.950000000000003" customHeight="1" x14ac:dyDescent="0.2"/>
    <row r="1373" ht="39.950000000000003" customHeight="1" x14ac:dyDescent="0.2"/>
    <row r="1374" ht="39.950000000000003" customHeight="1" x14ac:dyDescent="0.2"/>
    <row r="1375" ht="39.950000000000003" customHeight="1" x14ac:dyDescent="0.2"/>
    <row r="1376" ht="39.950000000000003" customHeight="1" x14ac:dyDescent="0.2"/>
    <row r="1377" ht="39.950000000000003" customHeight="1" x14ac:dyDescent="0.2"/>
    <row r="1378" ht="39.950000000000003" customHeight="1" x14ac:dyDescent="0.2"/>
    <row r="1379" ht="39.950000000000003" customHeight="1" x14ac:dyDescent="0.2"/>
    <row r="1380" ht="39.950000000000003" customHeight="1" x14ac:dyDescent="0.2"/>
    <row r="1381" ht="39.950000000000003" customHeight="1" x14ac:dyDescent="0.2"/>
    <row r="1382" ht="39.950000000000003" customHeight="1" x14ac:dyDescent="0.2"/>
    <row r="1383" ht="39.950000000000003" customHeight="1" x14ac:dyDescent="0.2"/>
    <row r="1384" ht="39.950000000000003" customHeight="1" x14ac:dyDescent="0.2"/>
    <row r="1385" ht="39.950000000000003" customHeight="1" x14ac:dyDescent="0.2"/>
    <row r="1386" ht="39.950000000000003" customHeight="1" x14ac:dyDescent="0.2"/>
    <row r="1387" ht="39.950000000000003" customHeight="1" x14ac:dyDescent="0.2"/>
    <row r="1388" ht="39.950000000000003" customHeight="1" x14ac:dyDescent="0.2"/>
    <row r="1389" ht="39.950000000000003" customHeight="1" x14ac:dyDescent="0.2"/>
    <row r="1390" ht="39.950000000000003" customHeight="1" x14ac:dyDescent="0.2"/>
    <row r="1391" ht="39.950000000000003" customHeight="1" x14ac:dyDescent="0.2"/>
    <row r="1392" ht="39.950000000000003" customHeight="1" x14ac:dyDescent="0.2"/>
    <row r="1393" ht="39.950000000000003" customHeight="1" x14ac:dyDescent="0.2"/>
    <row r="1394" ht="39.950000000000003" customHeight="1" x14ac:dyDescent="0.2"/>
    <row r="1395" ht="39.950000000000003" customHeight="1" x14ac:dyDescent="0.2"/>
    <row r="1396" ht="39.950000000000003" customHeight="1" x14ac:dyDescent="0.2"/>
    <row r="1397" ht="39.950000000000003" customHeight="1" x14ac:dyDescent="0.2"/>
    <row r="1398" ht="39.950000000000003" customHeight="1" x14ac:dyDescent="0.2"/>
    <row r="1399" ht="39.950000000000003" customHeight="1" x14ac:dyDescent="0.2"/>
    <row r="1400" ht="39.950000000000003" customHeight="1" x14ac:dyDescent="0.2"/>
    <row r="1401" ht="39.950000000000003" customHeight="1" x14ac:dyDescent="0.2"/>
    <row r="1402" ht="39.950000000000003" customHeight="1" x14ac:dyDescent="0.2"/>
    <row r="1403" ht="39.950000000000003" customHeight="1" x14ac:dyDescent="0.2"/>
    <row r="1404" ht="39.950000000000003" customHeight="1" x14ac:dyDescent="0.2"/>
    <row r="1405" ht="39.950000000000003" customHeight="1" x14ac:dyDescent="0.2"/>
    <row r="1406" ht="39.950000000000003" customHeight="1" x14ac:dyDescent="0.2"/>
    <row r="1407" ht="39.950000000000003" customHeight="1" x14ac:dyDescent="0.2"/>
    <row r="1408" ht="39.950000000000003" customHeight="1" x14ac:dyDescent="0.2"/>
    <row r="1409" ht="39.950000000000003" customHeight="1" x14ac:dyDescent="0.2"/>
    <row r="1410" ht="39.950000000000003" customHeight="1" x14ac:dyDescent="0.2"/>
    <row r="1411" ht="39.950000000000003" customHeight="1" x14ac:dyDescent="0.2"/>
    <row r="1412" ht="39.950000000000003" customHeight="1" x14ac:dyDescent="0.2"/>
    <row r="1413" ht="39.950000000000003" customHeight="1" x14ac:dyDescent="0.2"/>
    <row r="1414" ht="39.950000000000003" customHeight="1" x14ac:dyDescent="0.2"/>
    <row r="1415" ht="39.950000000000003" customHeight="1" x14ac:dyDescent="0.2"/>
    <row r="1416" ht="39.950000000000003" customHeight="1" x14ac:dyDescent="0.2"/>
    <row r="1417" ht="39.950000000000003" customHeight="1" x14ac:dyDescent="0.2"/>
    <row r="1418" ht="39.950000000000003" customHeight="1" x14ac:dyDescent="0.2"/>
    <row r="1419" ht="39.950000000000003" customHeight="1" x14ac:dyDescent="0.2"/>
    <row r="1420" ht="39.950000000000003" customHeight="1" x14ac:dyDescent="0.2"/>
    <row r="1421" ht="39.950000000000003" customHeight="1" x14ac:dyDescent="0.2"/>
    <row r="1422" ht="39.950000000000003" customHeight="1" x14ac:dyDescent="0.2"/>
    <row r="1423" ht="39.950000000000003" customHeight="1" x14ac:dyDescent="0.2"/>
    <row r="1424" ht="39.950000000000003" customHeight="1" x14ac:dyDescent="0.2"/>
    <row r="1425" ht="39.950000000000003" customHeight="1" x14ac:dyDescent="0.2"/>
    <row r="1426" ht="39.950000000000003" customHeight="1" x14ac:dyDescent="0.2"/>
    <row r="1427" ht="39.950000000000003" customHeight="1" x14ac:dyDescent="0.2"/>
    <row r="1428" ht="39.950000000000003" customHeight="1" x14ac:dyDescent="0.2"/>
    <row r="1429" ht="39.950000000000003" customHeight="1" x14ac:dyDescent="0.2"/>
    <row r="1430" ht="39.950000000000003" customHeight="1" x14ac:dyDescent="0.2"/>
    <row r="1431" ht="39.950000000000003" customHeight="1" x14ac:dyDescent="0.2"/>
    <row r="1432" ht="39.950000000000003" customHeight="1" x14ac:dyDescent="0.2"/>
    <row r="1433" ht="39.950000000000003" customHeight="1" x14ac:dyDescent="0.2"/>
    <row r="1434" ht="39.950000000000003" customHeight="1" x14ac:dyDescent="0.2"/>
    <row r="1435" ht="39.950000000000003" customHeight="1" x14ac:dyDescent="0.2"/>
    <row r="1436" ht="39.950000000000003" customHeight="1" x14ac:dyDescent="0.2"/>
    <row r="1437" ht="39.950000000000003" customHeight="1" x14ac:dyDescent="0.2"/>
    <row r="1438" ht="39.950000000000003" customHeight="1" x14ac:dyDescent="0.2"/>
    <row r="1439" ht="39.950000000000003" customHeight="1" x14ac:dyDescent="0.2"/>
    <row r="1440" ht="39.950000000000003" customHeight="1" x14ac:dyDescent="0.2"/>
    <row r="1441" ht="39.950000000000003" customHeight="1" x14ac:dyDescent="0.2"/>
    <row r="1442" ht="39.950000000000003" customHeight="1" x14ac:dyDescent="0.2"/>
    <row r="1443" ht="39.950000000000003" customHeight="1" x14ac:dyDescent="0.2"/>
    <row r="1444" ht="39.950000000000003" customHeight="1" x14ac:dyDescent="0.2"/>
    <row r="1445" ht="39.950000000000003" customHeight="1" x14ac:dyDescent="0.2"/>
    <row r="1446" ht="39.950000000000003" customHeight="1" x14ac:dyDescent="0.2"/>
    <row r="1447" ht="39.950000000000003" customHeight="1" x14ac:dyDescent="0.2"/>
    <row r="1448" ht="39.950000000000003" customHeight="1" x14ac:dyDescent="0.2"/>
    <row r="1449" ht="39.950000000000003" customHeight="1" x14ac:dyDescent="0.2"/>
    <row r="1450" ht="39.950000000000003" customHeight="1" x14ac:dyDescent="0.2"/>
    <row r="1451" ht="39.950000000000003" customHeight="1" x14ac:dyDescent="0.2"/>
    <row r="1452" ht="39.950000000000003" customHeight="1" x14ac:dyDescent="0.2"/>
    <row r="1453" ht="39.950000000000003" customHeight="1" x14ac:dyDescent="0.2"/>
    <row r="1454" ht="39.950000000000003" customHeight="1" x14ac:dyDescent="0.2"/>
    <row r="1455" ht="39.950000000000003" customHeight="1" x14ac:dyDescent="0.2"/>
    <row r="1456" ht="39.950000000000003" customHeight="1" x14ac:dyDescent="0.2"/>
    <row r="1457" ht="39.950000000000003" customHeight="1" x14ac:dyDescent="0.2"/>
    <row r="1458" ht="39.950000000000003" customHeight="1" x14ac:dyDescent="0.2"/>
    <row r="1459" ht="39.950000000000003" customHeight="1" x14ac:dyDescent="0.2"/>
    <row r="1460" ht="39.950000000000003" customHeight="1" x14ac:dyDescent="0.2"/>
    <row r="1461" ht="39.950000000000003" customHeight="1" x14ac:dyDescent="0.2"/>
    <row r="1462" ht="39.950000000000003" customHeight="1" x14ac:dyDescent="0.2"/>
    <row r="1463" ht="39.950000000000003" customHeight="1" x14ac:dyDescent="0.2"/>
    <row r="1464" ht="39.950000000000003" customHeight="1" x14ac:dyDescent="0.2"/>
    <row r="1465" ht="39.950000000000003" customHeight="1" x14ac:dyDescent="0.2"/>
    <row r="1466" ht="39.950000000000003" customHeight="1" x14ac:dyDescent="0.2"/>
    <row r="1467" ht="39.950000000000003" customHeight="1" x14ac:dyDescent="0.2"/>
    <row r="1468" ht="39.950000000000003" customHeight="1" x14ac:dyDescent="0.2"/>
    <row r="1469" ht="39.950000000000003" customHeight="1" x14ac:dyDescent="0.2"/>
    <row r="1470" ht="39.950000000000003" customHeight="1" x14ac:dyDescent="0.2"/>
    <row r="1471" ht="39.950000000000003" customHeight="1" x14ac:dyDescent="0.2"/>
    <row r="1472" ht="39.950000000000003" customHeight="1" x14ac:dyDescent="0.2"/>
    <row r="1473" ht="39.950000000000003" customHeight="1" x14ac:dyDescent="0.2"/>
    <row r="1474" ht="39.950000000000003" customHeight="1" x14ac:dyDescent="0.2"/>
    <row r="1475" ht="39.950000000000003" customHeight="1" x14ac:dyDescent="0.2"/>
    <row r="1476" ht="39.950000000000003" customHeight="1" x14ac:dyDescent="0.2"/>
    <row r="1477" ht="39.950000000000003" customHeight="1" x14ac:dyDescent="0.2"/>
    <row r="1478" ht="39.950000000000003" customHeight="1" x14ac:dyDescent="0.2"/>
    <row r="1479" ht="39.950000000000003" customHeight="1" x14ac:dyDescent="0.2"/>
    <row r="1480" ht="39.950000000000003" customHeight="1" x14ac:dyDescent="0.2"/>
    <row r="1481" ht="39.950000000000003" customHeight="1" x14ac:dyDescent="0.2"/>
    <row r="1482" ht="39.950000000000003" customHeight="1" x14ac:dyDescent="0.2"/>
    <row r="1483" ht="39.950000000000003" customHeight="1" x14ac:dyDescent="0.2"/>
    <row r="1484" ht="39.950000000000003" customHeight="1" x14ac:dyDescent="0.2"/>
    <row r="1485" ht="39.950000000000003" customHeight="1" x14ac:dyDescent="0.2"/>
    <row r="1486" ht="39.950000000000003" customHeight="1" x14ac:dyDescent="0.2"/>
    <row r="1487" ht="39.950000000000003" customHeight="1" x14ac:dyDescent="0.2"/>
    <row r="1488" ht="39.950000000000003" customHeight="1" x14ac:dyDescent="0.2"/>
    <row r="1489" ht="39.950000000000003" customHeight="1" x14ac:dyDescent="0.2"/>
    <row r="1490" ht="39.950000000000003" customHeight="1" x14ac:dyDescent="0.2"/>
    <row r="1491" ht="39.950000000000003" customHeight="1" x14ac:dyDescent="0.2"/>
    <row r="1492" ht="39.950000000000003" customHeight="1" x14ac:dyDescent="0.2"/>
    <row r="1493" ht="39.950000000000003" customHeight="1" x14ac:dyDescent="0.2"/>
    <row r="1494" ht="39.950000000000003" customHeight="1" x14ac:dyDescent="0.2"/>
    <row r="1495" ht="39.950000000000003" customHeight="1" x14ac:dyDescent="0.2"/>
    <row r="1496" ht="39.950000000000003" customHeight="1" x14ac:dyDescent="0.2"/>
    <row r="1497" ht="39.950000000000003" customHeight="1" x14ac:dyDescent="0.2"/>
    <row r="1498" ht="39.950000000000003" customHeight="1" x14ac:dyDescent="0.2"/>
    <row r="1499" ht="39.950000000000003" customHeight="1" x14ac:dyDescent="0.2"/>
    <row r="1500" ht="39.950000000000003" customHeight="1" x14ac:dyDescent="0.2"/>
    <row r="1501" ht="39.950000000000003" customHeight="1" x14ac:dyDescent="0.2"/>
    <row r="1502" ht="39.950000000000003" customHeight="1" x14ac:dyDescent="0.2"/>
    <row r="1503" ht="39.950000000000003" customHeight="1" x14ac:dyDescent="0.2"/>
    <row r="1504" ht="39.950000000000003" customHeight="1" x14ac:dyDescent="0.2"/>
    <row r="1505" ht="39.950000000000003" customHeight="1" x14ac:dyDescent="0.2"/>
    <row r="1506" ht="39.950000000000003" customHeight="1" x14ac:dyDescent="0.2"/>
    <row r="1507" ht="39.950000000000003" customHeight="1" x14ac:dyDescent="0.2"/>
    <row r="1508" ht="39.950000000000003" customHeight="1" x14ac:dyDescent="0.2"/>
    <row r="1509" ht="39.950000000000003" customHeight="1" x14ac:dyDescent="0.2"/>
    <row r="1510" ht="39.950000000000003" customHeight="1" x14ac:dyDescent="0.2"/>
    <row r="1511" ht="39.950000000000003" customHeight="1" x14ac:dyDescent="0.2"/>
    <row r="1512" ht="39.950000000000003" customHeight="1" x14ac:dyDescent="0.2"/>
    <row r="1513" ht="39.950000000000003" customHeight="1" x14ac:dyDescent="0.2"/>
    <row r="1514" ht="39.950000000000003" customHeight="1" x14ac:dyDescent="0.2"/>
    <row r="1515" ht="39.950000000000003" customHeight="1" x14ac:dyDescent="0.2"/>
    <row r="1516" ht="39.950000000000003" customHeight="1" x14ac:dyDescent="0.2"/>
    <row r="1517" ht="39.950000000000003" customHeight="1" x14ac:dyDescent="0.2"/>
    <row r="1518" ht="39.950000000000003" customHeight="1" x14ac:dyDescent="0.2"/>
    <row r="1519" ht="39.950000000000003" customHeight="1" x14ac:dyDescent="0.2"/>
    <row r="1520" ht="39.950000000000003" customHeight="1" x14ac:dyDescent="0.2"/>
    <row r="1521" ht="39.950000000000003" customHeight="1" x14ac:dyDescent="0.2"/>
    <row r="1522" ht="39.950000000000003" customHeight="1" x14ac:dyDescent="0.2"/>
    <row r="1523" ht="39.950000000000003" customHeight="1" x14ac:dyDescent="0.2"/>
    <row r="1524" ht="39.950000000000003" customHeight="1" x14ac:dyDescent="0.2"/>
    <row r="1525" ht="39.950000000000003" customHeight="1" x14ac:dyDescent="0.2"/>
    <row r="1526" ht="39.950000000000003" customHeight="1" x14ac:dyDescent="0.2"/>
    <row r="1527" ht="39.950000000000003" customHeight="1" x14ac:dyDescent="0.2"/>
    <row r="1528" ht="39.950000000000003" customHeight="1" x14ac:dyDescent="0.2"/>
    <row r="1529" ht="39.950000000000003" customHeight="1" x14ac:dyDescent="0.2"/>
    <row r="1530" ht="39.950000000000003" customHeight="1" x14ac:dyDescent="0.2"/>
    <row r="1531" ht="39.950000000000003" customHeight="1" x14ac:dyDescent="0.2"/>
    <row r="1532" ht="39.950000000000003" customHeight="1" x14ac:dyDescent="0.2"/>
    <row r="1533" ht="39.950000000000003" customHeight="1" x14ac:dyDescent="0.2"/>
    <row r="1534" ht="39.950000000000003" customHeight="1" x14ac:dyDescent="0.2"/>
    <row r="1535" ht="39.950000000000003" customHeight="1" x14ac:dyDescent="0.2"/>
    <row r="1536" ht="39.950000000000003" customHeight="1" x14ac:dyDescent="0.2"/>
    <row r="1537" ht="39.950000000000003" customHeight="1" x14ac:dyDescent="0.2"/>
    <row r="1538" ht="39.950000000000003" customHeight="1" x14ac:dyDescent="0.2"/>
    <row r="1539" ht="39.950000000000003" customHeight="1" x14ac:dyDescent="0.2"/>
    <row r="1540" ht="39.950000000000003" customHeight="1" x14ac:dyDescent="0.2"/>
    <row r="1541" ht="39.950000000000003" customHeight="1" x14ac:dyDescent="0.2"/>
    <row r="1542" ht="39.950000000000003" customHeight="1" x14ac:dyDescent="0.2"/>
    <row r="1543" ht="39.950000000000003" customHeight="1" x14ac:dyDescent="0.2"/>
    <row r="1544" ht="39.950000000000003" customHeight="1" x14ac:dyDescent="0.2"/>
    <row r="1545" ht="39.950000000000003" customHeight="1" x14ac:dyDescent="0.2"/>
    <row r="1546" ht="39.950000000000003" customHeight="1" x14ac:dyDescent="0.2"/>
    <row r="1547" ht="39.950000000000003" customHeight="1" x14ac:dyDescent="0.2"/>
    <row r="1548" ht="39.950000000000003" customHeight="1" x14ac:dyDescent="0.2"/>
    <row r="1549" ht="39.950000000000003" customHeight="1" x14ac:dyDescent="0.2"/>
    <row r="1550" ht="39.950000000000003" customHeight="1" x14ac:dyDescent="0.2"/>
    <row r="1551" ht="39.950000000000003" customHeight="1" x14ac:dyDescent="0.2"/>
    <row r="1552" ht="39.950000000000003" customHeight="1" x14ac:dyDescent="0.2"/>
    <row r="1553" ht="39.950000000000003" customHeight="1" x14ac:dyDescent="0.2"/>
    <row r="1554" ht="39.950000000000003" customHeight="1" x14ac:dyDescent="0.2"/>
    <row r="1555" ht="39.950000000000003" customHeight="1" x14ac:dyDescent="0.2"/>
    <row r="1556" ht="39.950000000000003" customHeight="1" x14ac:dyDescent="0.2"/>
    <row r="1557" ht="39.950000000000003" customHeight="1" x14ac:dyDescent="0.2"/>
    <row r="1558" ht="39.950000000000003" customHeight="1" x14ac:dyDescent="0.2"/>
    <row r="1559" ht="39.950000000000003" customHeight="1" x14ac:dyDescent="0.2"/>
    <row r="1560" ht="39.950000000000003" customHeight="1" x14ac:dyDescent="0.2"/>
    <row r="1561" ht="39.950000000000003" customHeight="1" x14ac:dyDescent="0.2"/>
    <row r="1562" ht="39.950000000000003" customHeight="1" x14ac:dyDescent="0.2"/>
    <row r="1563" ht="39.950000000000003" customHeight="1" x14ac:dyDescent="0.2"/>
    <row r="1564" ht="39.950000000000003" customHeight="1" x14ac:dyDescent="0.2"/>
    <row r="1565" ht="39.950000000000003" customHeight="1" x14ac:dyDescent="0.2"/>
    <row r="1566" ht="39.950000000000003" customHeight="1" x14ac:dyDescent="0.2"/>
    <row r="1567" ht="39.950000000000003" customHeight="1" x14ac:dyDescent="0.2"/>
    <row r="1568" ht="39.950000000000003" customHeight="1" x14ac:dyDescent="0.2"/>
    <row r="1569" ht="39.950000000000003" customHeight="1" x14ac:dyDescent="0.2"/>
    <row r="1570" ht="39.950000000000003" customHeight="1" x14ac:dyDescent="0.2"/>
    <row r="1571" ht="39.950000000000003" customHeight="1" x14ac:dyDescent="0.2"/>
    <row r="1572" ht="39.950000000000003" customHeight="1" x14ac:dyDescent="0.2"/>
    <row r="1573" ht="39.950000000000003" customHeight="1" x14ac:dyDescent="0.2"/>
    <row r="1574" ht="39.950000000000003" customHeight="1" x14ac:dyDescent="0.2"/>
    <row r="1575" ht="39.950000000000003" customHeight="1" x14ac:dyDescent="0.2"/>
    <row r="1576" ht="39.950000000000003" customHeight="1" x14ac:dyDescent="0.2"/>
    <row r="1577" ht="39.950000000000003" customHeight="1" x14ac:dyDescent="0.2"/>
    <row r="1578" ht="39.950000000000003" customHeight="1" x14ac:dyDescent="0.2"/>
    <row r="1579" ht="39.950000000000003" customHeight="1" x14ac:dyDescent="0.2"/>
    <row r="1580" ht="39.950000000000003" customHeight="1" x14ac:dyDescent="0.2"/>
    <row r="1581" ht="39.950000000000003" customHeight="1" x14ac:dyDescent="0.2"/>
    <row r="1582" ht="39.950000000000003" customHeight="1" x14ac:dyDescent="0.2"/>
    <row r="1583" ht="39.950000000000003" customHeight="1" x14ac:dyDescent="0.2"/>
    <row r="1584" ht="39.950000000000003" customHeight="1" x14ac:dyDescent="0.2"/>
    <row r="1585" ht="39.950000000000003" customHeight="1" x14ac:dyDescent="0.2"/>
    <row r="1586" ht="39.950000000000003" customHeight="1" x14ac:dyDescent="0.2"/>
    <row r="1587" ht="39.950000000000003" customHeight="1" x14ac:dyDescent="0.2"/>
    <row r="1588" ht="39.950000000000003" customHeight="1" x14ac:dyDescent="0.2"/>
    <row r="1589" ht="39.950000000000003" customHeight="1" x14ac:dyDescent="0.2"/>
    <row r="1590" ht="39.950000000000003" customHeight="1" x14ac:dyDescent="0.2"/>
    <row r="1591" ht="39.950000000000003" customHeight="1" x14ac:dyDescent="0.2"/>
    <row r="1592" ht="39.950000000000003" customHeight="1" x14ac:dyDescent="0.2"/>
    <row r="1593" ht="39.950000000000003" customHeight="1" x14ac:dyDescent="0.2"/>
    <row r="1594" ht="39.950000000000003" customHeight="1" x14ac:dyDescent="0.2"/>
    <row r="1595" ht="39.950000000000003" customHeight="1" x14ac:dyDescent="0.2"/>
    <row r="1596" ht="39.950000000000003" customHeight="1" x14ac:dyDescent="0.2"/>
    <row r="1597" ht="39.950000000000003" customHeight="1" x14ac:dyDescent="0.2"/>
    <row r="1598" ht="39.950000000000003" customHeight="1" x14ac:dyDescent="0.2"/>
    <row r="1599" ht="39.950000000000003" customHeight="1" x14ac:dyDescent="0.2"/>
    <row r="1600" ht="39.950000000000003" customHeight="1" x14ac:dyDescent="0.2"/>
    <row r="1601" ht="39.950000000000003" customHeight="1" x14ac:dyDescent="0.2"/>
    <row r="1602" ht="39.950000000000003" customHeight="1" x14ac:dyDescent="0.2"/>
    <row r="1603" ht="39.950000000000003" customHeight="1" x14ac:dyDescent="0.2"/>
    <row r="1604" ht="39.950000000000003" customHeight="1" x14ac:dyDescent="0.2"/>
    <row r="1605" ht="39.950000000000003" customHeight="1" x14ac:dyDescent="0.2"/>
    <row r="1606" ht="39.950000000000003" customHeight="1" x14ac:dyDescent="0.2"/>
    <row r="1607" ht="39.950000000000003" customHeight="1" x14ac:dyDescent="0.2"/>
    <row r="1608" ht="39.950000000000003" customHeight="1" x14ac:dyDescent="0.2"/>
    <row r="1609" ht="39.950000000000003" customHeight="1" x14ac:dyDescent="0.2"/>
    <row r="1610" ht="39.950000000000003" customHeight="1" x14ac:dyDescent="0.2"/>
    <row r="1611" ht="39.950000000000003" customHeight="1" x14ac:dyDescent="0.2"/>
    <row r="1612" ht="39.950000000000003" customHeight="1" x14ac:dyDescent="0.2"/>
    <row r="1613" ht="39.950000000000003" customHeight="1" x14ac:dyDescent="0.2"/>
    <row r="1614" ht="39.950000000000003" customHeight="1" x14ac:dyDescent="0.2"/>
    <row r="1615" ht="39.950000000000003" customHeight="1" x14ac:dyDescent="0.2"/>
    <row r="1616" ht="39.950000000000003" customHeight="1" x14ac:dyDescent="0.2"/>
    <row r="1617" ht="39.950000000000003" customHeight="1" x14ac:dyDescent="0.2"/>
    <row r="1618" ht="39.950000000000003" customHeight="1" x14ac:dyDescent="0.2"/>
    <row r="1619" ht="39.950000000000003" customHeight="1" x14ac:dyDescent="0.2"/>
    <row r="1620" ht="39.950000000000003" customHeight="1" x14ac:dyDescent="0.2"/>
    <row r="1621" ht="39.950000000000003" customHeight="1" x14ac:dyDescent="0.2"/>
    <row r="1622" ht="39.950000000000003" customHeight="1" x14ac:dyDescent="0.2"/>
    <row r="1623" ht="39.950000000000003" customHeight="1" x14ac:dyDescent="0.2"/>
    <row r="1624" ht="39.950000000000003" customHeight="1" x14ac:dyDescent="0.2"/>
    <row r="1625" ht="39.950000000000003" customHeight="1" x14ac:dyDescent="0.2"/>
    <row r="1626" ht="39.950000000000003" customHeight="1" x14ac:dyDescent="0.2"/>
    <row r="1627" ht="39.950000000000003" customHeight="1" x14ac:dyDescent="0.2"/>
    <row r="1628" ht="39.950000000000003" customHeight="1" x14ac:dyDescent="0.2"/>
    <row r="1629" ht="39.950000000000003" customHeight="1" x14ac:dyDescent="0.2"/>
    <row r="1630" ht="39.950000000000003" customHeight="1" x14ac:dyDescent="0.2"/>
    <row r="1631" ht="39.950000000000003" customHeight="1" x14ac:dyDescent="0.2"/>
    <row r="1632" ht="39.950000000000003" customHeight="1" x14ac:dyDescent="0.2"/>
    <row r="1633" ht="39.950000000000003" customHeight="1" x14ac:dyDescent="0.2"/>
    <row r="1634" ht="39.950000000000003" customHeight="1" x14ac:dyDescent="0.2"/>
    <row r="1635" ht="39.950000000000003" customHeight="1" x14ac:dyDescent="0.2"/>
    <row r="1636" ht="39.950000000000003" customHeight="1" x14ac:dyDescent="0.2"/>
    <row r="1637" ht="39.950000000000003" customHeight="1" x14ac:dyDescent="0.2"/>
    <row r="1638" ht="39.950000000000003" customHeight="1" x14ac:dyDescent="0.2"/>
    <row r="1639" ht="39.950000000000003" customHeight="1" x14ac:dyDescent="0.2"/>
    <row r="1640" ht="39.950000000000003" customHeight="1" x14ac:dyDescent="0.2"/>
    <row r="1641" ht="39.950000000000003" customHeight="1" x14ac:dyDescent="0.2"/>
    <row r="1642" ht="39.950000000000003" customHeight="1" x14ac:dyDescent="0.2"/>
    <row r="1643" ht="39.950000000000003" customHeight="1" x14ac:dyDescent="0.2"/>
    <row r="1644" ht="39.950000000000003" customHeight="1" x14ac:dyDescent="0.2"/>
    <row r="1645" ht="39.950000000000003" customHeight="1" x14ac:dyDescent="0.2"/>
    <row r="1646" ht="39.950000000000003" customHeight="1" x14ac:dyDescent="0.2"/>
    <row r="1647" ht="39.950000000000003" customHeight="1" x14ac:dyDescent="0.2"/>
    <row r="1648" ht="39.950000000000003" customHeight="1" x14ac:dyDescent="0.2"/>
    <row r="1649" ht="39.950000000000003" customHeight="1" x14ac:dyDescent="0.2"/>
    <row r="1650" ht="39.950000000000003" customHeight="1" x14ac:dyDescent="0.2"/>
    <row r="1651" ht="39.950000000000003" customHeight="1" x14ac:dyDescent="0.2"/>
    <row r="1652" ht="39.950000000000003" customHeight="1" x14ac:dyDescent="0.2"/>
    <row r="1653" ht="39.950000000000003" customHeight="1" x14ac:dyDescent="0.2"/>
    <row r="1654" ht="39.950000000000003" customHeight="1" x14ac:dyDescent="0.2"/>
    <row r="1655" ht="39.950000000000003" customHeight="1" x14ac:dyDescent="0.2"/>
    <row r="1656" ht="39.950000000000003" customHeight="1" x14ac:dyDescent="0.2"/>
    <row r="1657" ht="39.950000000000003" customHeight="1" x14ac:dyDescent="0.2"/>
    <row r="1658" ht="39.950000000000003" customHeight="1" x14ac:dyDescent="0.2"/>
    <row r="1659" ht="39.950000000000003" customHeight="1" x14ac:dyDescent="0.2"/>
    <row r="1660" ht="39.950000000000003" customHeight="1" x14ac:dyDescent="0.2"/>
    <row r="1661" ht="39.950000000000003" customHeight="1" x14ac:dyDescent="0.2"/>
    <row r="1662" ht="39.950000000000003" customHeight="1" x14ac:dyDescent="0.2"/>
    <row r="1663" ht="39.950000000000003" customHeight="1" x14ac:dyDescent="0.2"/>
    <row r="1664" ht="39.950000000000003" customHeight="1" x14ac:dyDescent="0.2"/>
    <row r="1665" ht="39.950000000000003" customHeight="1" x14ac:dyDescent="0.2"/>
    <row r="1666" ht="39.950000000000003" customHeight="1" x14ac:dyDescent="0.2"/>
    <row r="1667" ht="39.950000000000003" customHeight="1" x14ac:dyDescent="0.2"/>
    <row r="1668" ht="39.950000000000003" customHeight="1" x14ac:dyDescent="0.2"/>
    <row r="1669" ht="39.950000000000003" customHeight="1" x14ac:dyDescent="0.2"/>
    <row r="1670" ht="39.950000000000003" customHeight="1" x14ac:dyDescent="0.2"/>
    <row r="1671" ht="39.950000000000003" customHeight="1" x14ac:dyDescent="0.2"/>
    <row r="1672" ht="39.950000000000003" customHeight="1" x14ac:dyDescent="0.2"/>
    <row r="1673" ht="39.950000000000003" customHeight="1" x14ac:dyDescent="0.2"/>
    <row r="1674" ht="39.950000000000003" customHeight="1" x14ac:dyDescent="0.2"/>
    <row r="1675" ht="39.950000000000003" customHeight="1" x14ac:dyDescent="0.2"/>
    <row r="1676" ht="39.950000000000003" customHeight="1" x14ac:dyDescent="0.2"/>
    <row r="1677" ht="39.950000000000003" customHeight="1" x14ac:dyDescent="0.2"/>
    <row r="1678" ht="39.950000000000003" customHeight="1" x14ac:dyDescent="0.2"/>
    <row r="1679" ht="39.950000000000003" customHeight="1" x14ac:dyDescent="0.2"/>
    <row r="1680" ht="39.950000000000003" customHeight="1" x14ac:dyDescent="0.2"/>
    <row r="1681" ht="39.950000000000003" customHeight="1" x14ac:dyDescent="0.2"/>
    <row r="1682" ht="39.950000000000003" customHeight="1" x14ac:dyDescent="0.2"/>
    <row r="1683" ht="39.950000000000003" customHeight="1" x14ac:dyDescent="0.2"/>
    <row r="1684" ht="39.950000000000003" customHeight="1" x14ac:dyDescent="0.2"/>
    <row r="1685" ht="39.950000000000003" customHeight="1" x14ac:dyDescent="0.2"/>
    <row r="1686" ht="39.950000000000003" customHeight="1" x14ac:dyDescent="0.2"/>
    <row r="1687" ht="39.950000000000003" customHeight="1" x14ac:dyDescent="0.2"/>
    <row r="1688" ht="39.950000000000003" customHeight="1" x14ac:dyDescent="0.2"/>
    <row r="1689" ht="39.950000000000003" customHeight="1" x14ac:dyDescent="0.2"/>
    <row r="1690" ht="39.950000000000003" customHeight="1" x14ac:dyDescent="0.2"/>
    <row r="1691" ht="39.950000000000003" customHeight="1" x14ac:dyDescent="0.2"/>
    <row r="1692" ht="39.950000000000003" customHeight="1" x14ac:dyDescent="0.2"/>
    <row r="1693" ht="39.950000000000003" customHeight="1" x14ac:dyDescent="0.2"/>
    <row r="1694" ht="39.950000000000003" customHeight="1" x14ac:dyDescent="0.2"/>
    <row r="1695" ht="39.950000000000003" customHeight="1" x14ac:dyDescent="0.2"/>
    <row r="1696" ht="39.950000000000003" customHeight="1" x14ac:dyDescent="0.2"/>
    <row r="1697" ht="39.950000000000003" customHeight="1" x14ac:dyDescent="0.2"/>
    <row r="1698" ht="39.950000000000003" customHeight="1" x14ac:dyDescent="0.2"/>
    <row r="1699" ht="39.950000000000003" customHeight="1" x14ac:dyDescent="0.2"/>
    <row r="1700" ht="39.950000000000003" customHeight="1" x14ac:dyDescent="0.2"/>
    <row r="1701" ht="39.950000000000003" customHeight="1" x14ac:dyDescent="0.2"/>
    <row r="1702" ht="39.950000000000003" customHeight="1" x14ac:dyDescent="0.2"/>
    <row r="1703" ht="39.950000000000003" customHeight="1" x14ac:dyDescent="0.2"/>
    <row r="1704" ht="39.950000000000003" customHeight="1" x14ac:dyDescent="0.2"/>
    <row r="1705" ht="39.950000000000003" customHeight="1" x14ac:dyDescent="0.2"/>
    <row r="1706" ht="39.950000000000003" customHeight="1" x14ac:dyDescent="0.2"/>
    <row r="1707" ht="39.950000000000003" customHeight="1" x14ac:dyDescent="0.2"/>
    <row r="1708" ht="39.950000000000003" customHeight="1" x14ac:dyDescent="0.2"/>
    <row r="1709" ht="39.950000000000003" customHeight="1" x14ac:dyDescent="0.2"/>
    <row r="1710" ht="39.950000000000003" customHeight="1" x14ac:dyDescent="0.2"/>
    <row r="1711" ht="39.950000000000003" customHeight="1" x14ac:dyDescent="0.2"/>
    <row r="1712" ht="39.950000000000003" customHeight="1" x14ac:dyDescent="0.2"/>
    <row r="1713" ht="39.950000000000003" customHeight="1" x14ac:dyDescent="0.2"/>
    <row r="1714" ht="39.950000000000003" customHeight="1" x14ac:dyDescent="0.2"/>
    <row r="1715" ht="39.950000000000003" customHeight="1" x14ac:dyDescent="0.2"/>
    <row r="1716" ht="39.950000000000003" customHeight="1" x14ac:dyDescent="0.2"/>
    <row r="1717" ht="39.950000000000003" customHeight="1" x14ac:dyDescent="0.2"/>
    <row r="1718" ht="39.950000000000003" customHeight="1" x14ac:dyDescent="0.2"/>
    <row r="1719" ht="39.950000000000003" customHeight="1" x14ac:dyDescent="0.2"/>
    <row r="1720" ht="39.950000000000003" customHeight="1" x14ac:dyDescent="0.2"/>
    <row r="1721" ht="39.950000000000003" customHeight="1" x14ac:dyDescent="0.2"/>
    <row r="1722" ht="39.950000000000003" customHeight="1" x14ac:dyDescent="0.2"/>
    <row r="1723" ht="39.950000000000003" customHeight="1" x14ac:dyDescent="0.2"/>
    <row r="1724" ht="39.950000000000003" customHeight="1" x14ac:dyDescent="0.2"/>
    <row r="1725" ht="39.950000000000003" customHeight="1" x14ac:dyDescent="0.2"/>
    <row r="1726" ht="39.950000000000003" customHeight="1" x14ac:dyDescent="0.2"/>
    <row r="1727" ht="39.950000000000003" customHeight="1" x14ac:dyDescent="0.2"/>
    <row r="1728" ht="39.950000000000003" customHeight="1" x14ac:dyDescent="0.2"/>
    <row r="1729" ht="39.950000000000003" customHeight="1" x14ac:dyDescent="0.2"/>
    <row r="1730" ht="39.950000000000003" customHeight="1" x14ac:dyDescent="0.2"/>
    <row r="1731" ht="39.950000000000003" customHeight="1" x14ac:dyDescent="0.2"/>
    <row r="1732" ht="39.950000000000003" customHeight="1" x14ac:dyDescent="0.2"/>
    <row r="1733" ht="39.950000000000003" customHeight="1" x14ac:dyDescent="0.2"/>
    <row r="1734" ht="39.950000000000003" customHeight="1" x14ac:dyDescent="0.2"/>
    <row r="1735" ht="39.950000000000003" customHeight="1" x14ac:dyDescent="0.2"/>
    <row r="1736" ht="39.950000000000003" customHeight="1" x14ac:dyDescent="0.2"/>
    <row r="1737" ht="39.950000000000003" customHeight="1" x14ac:dyDescent="0.2"/>
    <row r="1738" ht="39.950000000000003" customHeight="1" x14ac:dyDescent="0.2"/>
    <row r="1739" ht="39.950000000000003" customHeight="1" x14ac:dyDescent="0.2"/>
    <row r="1740" ht="39.950000000000003" customHeight="1" x14ac:dyDescent="0.2"/>
    <row r="1741" ht="39.950000000000003" customHeight="1" x14ac:dyDescent="0.2"/>
    <row r="1742" ht="39.950000000000003" customHeight="1" x14ac:dyDescent="0.2"/>
    <row r="1743" ht="39.950000000000003" customHeight="1" x14ac:dyDescent="0.2"/>
    <row r="1744" ht="39.950000000000003" customHeight="1" x14ac:dyDescent="0.2"/>
    <row r="1745" ht="39.950000000000003" customHeight="1" x14ac:dyDescent="0.2"/>
    <row r="1746" ht="39.950000000000003" customHeight="1" x14ac:dyDescent="0.2"/>
    <row r="1747" ht="39.950000000000003" customHeight="1" x14ac:dyDescent="0.2"/>
    <row r="1748" ht="39.950000000000003" customHeight="1" x14ac:dyDescent="0.2"/>
    <row r="1749" ht="39.950000000000003" customHeight="1" x14ac:dyDescent="0.2"/>
    <row r="1750" ht="39.950000000000003" customHeight="1" x14ac:dyDescent="0.2"/>
    <row r="1751" ht="39.950000000000003" customHeight="1" x14ac:dyDescent="0.2"/>
    <row r="1752" ht="39.950000000000003" customHeight="1" x14ac:dyDescent="0.2"/>
    <row r="1753" ht="39.950000000000003" customHeight="1" x14ac:dyDescent="0.2"/>
    <row r="1754" ht="39.950000000000003" customHeight="1" x14ac:dyDescent="0.2"/>
    <row r="1755" ht="39.950000000000003" customHeight="1" x14ac:dyDescent="0.2"/>
    <row r="1756" ht="39.950000000000003" customHeight="1" x14ac:dyDescent="0.2"/>
    <row r="1757" ht="39.950000000000003" customHeight="1" x14ac:dyDescent="0.2"/>
    <row r="1758" ht="39.950000000000003" customHeight="1" x14ac:dyDescent="0.2"/>
    <row r="1759" ht="39.950000000000003" customHeight="1" x14ac:dyDescent="0.2"/>
    <row r="1760" ht="39.950000000000003" customHeight="1" x14ac:dyDescent="0.2"/>
    <row r="1761" ht="39.950000000000003" customHeight="1" x14ac:dyDescent="0.2"/>
    <row r="1762" ht="39.950000000000003" customHeight="1" x14ac:dyDescent="0.2"/>
    <row r="1763" ht="39.950000000000003" customHeight="1" x14ac:dyDescent="0.2"/>
    <row r="1764" ht="39.950000000000003" customHeight="1" x14ac:dyDescent="0.2"/>
    <row r="1765" ht="39.950000000000003" customHeight="1" x14ac:dyDescent="0.2"/>
    <row r="1766" ht="39.950000000000003" customHeight="1" x14ac:dyDescent="0.2"/>
    <row r="1767" ht="39.950000000000003" customHeight="1" x14ac:dyDescent="0.2"/>
    <row r="1768" ht="39.950000000000003" customHeight="1" x14ac:dyDescent="0.2"/>
    <row r="1769" ht="39.950000000000003" customHeight="1" x14ac:dyDescent="0.2"/>
    <row r="1770" ht="39.950000000000003" customHeight="1" x14ac:dyDescent="0.2"/>
    <row r="1771" ht="39.950000000000003" customHeight="1" x14ac:dyDescent="0.2"/>
    <row r="1772" ht="39.950000000000003" customHeight="1" x14ac:dyDescent="0.2"/>
    <row r="1773" ht="39.950000000000003" customHeight="1" x14ac:dyDescent="0.2"/>
    <row r="1774" ht="39.950000000000003" customHeight="1" x14ac:dyDescent="0.2"/>
    <row r="1775" ht="39.950000000000003" customHeight="1" x14ac:dyDescent="0.2"/>
    <row r="1776" ht="39.950000000000003" customHeight="1" x14ac:dyDescent="0.2"/>
    <row r="1777" ht="39.950000000000003" customHeight="1" x14ac:dyDescent="0.2"/>
    <row r="1778" ht="39.950000000000003" customHeight="1" x14ac:dyDescent="0.2"/>
    <row r="1779" ht="39.950000000000003" customHeight="1" x14ac:dyDescent="0.2"/>
    <row r="1780" ht="39.950000000000003" customHeight="1" x14ac:dyDescent="0.2"/>
    <row r="1781" ht="39.950000000000003" customHeight="1" x14ac:dyDescent="0.2"/>
    <row r="1782" ht="39.950000000000003" customHeight="1" x14ac:dyDescent="0.2"/>
    <row r="1783" ht="39.950000000000003" customHeight="1" x14ac:dyDescent="0.2"/>
    <row r="1784" ht="39.950000000000003" customHeight="1" x14ac:dyDescent="0.2"/>
    <row r="1785" ht="39.950000000000003" customHeight="1" x14ac:dyDescent="0.2"/>
    <row r="1786" ht="39.950000000000003" customHeight="1" x14ac:dyDescent="0.2"/>
    <row r="1787" ht="39.950000000000003" customHeight="1" x14ac:dyDescent="0.2"/>
    <row r="1788" ht="39.950000000000003" customHeight="1" x14ac:dyDescent="0.2"/>
    <row r="1789" ht="39.950000000000003" customHeight="1" x14ac:dyDescent="0.2"/>
    <row r="1790" ht="39.950000000000003" customHeight="1" x14ac:dyDescent="0.2"/>
    <row r="1791" ht="39.950000000000003" customHeight="1" x14ac:dyDescent="0.2"/>
    <row r="1792" ht="39.950000000000003" customHeight="1" x14ac:dyDescent="0.2"/>
    <row r="1793" ht="39.950000000000003" customHeight="1" x14ac:dyDescent="0.2"/>
    <row r="1794" ht="39.950000000000003" customHeight="1" x14ac:dyDescent="0.2"/>
    <row r="1795" ht="39.950000000000003" customHeight="1" x14ac:dyDescent="0.2"/>
    <row r="1796" ht="39.950000000000003" customHeight="1" x14ac:dyDescent="0.2"/>
    <row r="1797" ht="39.950000000000003" customHeight="1" x14ac:dyDescent="0.2"/>
    <row r="1798" ht="39.950000000000003" customHeight="1" x14ac:dyDescent="0.2"/>
    <row r="1799" ht="39.950000000000003" customHeight="1" x14ac:dyDescent="0.2"/>
    <row r="1800" ht="39.950000000000003" customHeight="1" x14ac:dyDescent="0.2"/>
    <row r="1801" ht="39.950000000000003" customHeight="1" x14ac:dyDescent="0.2"/>
    <row r="1802" ht="39.950000000000003" customHeight="1" x14ac:dyDescent="0.2"/>
    <row r="1803" ht="39.950000000000003" customHeight="1" x14ac:dyDescent="0.2"/>
    <row r="1804" ht="39.950000000000003" customHeight="1" x14ac:dyDescent="0.2"/>
    <row r="1805" ht="39.950000000000003" customHeight="1" x14ac:dyDescent="0.2"/>
    <row r="1806" ht="39.950000000000003" customHeight="1" x14ac:dyDescent="0.2"/>
    <row r="1807" ht="39.950000000000003" customHeight="1" x14ac:dyDescent="0.2"/>
    <row r="1808" ht="39.950000000000003" customHeight="1" x14ac:dyDescent="0.2"/>
    <row r="1809" ht="39.950000000000003" customHeight="1" x14ac:dyDescent="0.2"/>
    <row r="1810" ht="39.950000000000003" customHeight="1" x14ac:dyDescent="0.2"/>
    <row r="1811" ht="39.950000000000003" customHeight="1" x14ac:dyDescent="0.2"/>
    <row r="1812" ht="39.950000000000003" customHeight="1" x14ac:dyDescent="0.2"/>
    <row r="1813" ht="39.950000000000003" customHeight="1" x14ac:dyDescent="0.2"/>
    <row r="1814" ht="39.950000000000003" customHeight="1" x14ac:dyDescent="0.2"/>
    <row r="1815" ht="39.950000000000003" customHeight="1" x14ac:dyDescent="0.2"/>
    <row r="1816" ht="39.950000000000003" customHeight="1" x14ac:dyDescent="0.2"/>
    <row r="1817" ht="39.950000000000003" customHeight="1" x14ac:dyDescent="0.2"/>
    <row r="1818" ht="39.950000000000003" customHeight="1" x14ac:dyDescent="0.2"/>
    <row r="1819" ht="39.950000000000003" customHeight="1" x14ac:dyDescent="0.2"/>
    <row r="1820" ht="39.950000000000003" customHeight="1" x14ac:dyDescent="0.2"/>
    <row r="1821" ht="39.950000000000003" customHeight="1" x14ac:dyDescent="0.2"/>
    <row r="1822" ht="39.950000000000003" customHeight="1" x14ac:dyDescent="0.2"/>
    <row r="1823" ht="39.950000000000003" customHeight="1" x14ac:dyDescent="0.2"/>
    <row r="1824" ht="39.950000000000003" customHeight="1" x14ac:dyDescent="0.2"/>
    <row r="1825" ht="39.950000000000003" customHeight="1" x14ac:dyDescent="0.2"/>
    <row r="1826" ht="39.950000000000003" customHeight="1" x14ac:dyDescent="0.2"/>
    <row r="1827" ht="39.950000000000003" customHeight="1" x14ac:dyDescent="0.2"/>
    <row r="1828" ht="39.950000000000003" customHeight="1" x14ac:dyDescent="0.2"/>
    <row r="1829" ht="39.950000000000003" customHeight="1" x14ac:dyDescent="0.2"/>
    <row r="1830" ht="39.950000000000003" customHeight="1" x14ac:dyDescent="0.2"/>
    <row r="1831" ht="39.950000000000003" customHeight="1" x14ac:dyDescent="0.2"/>
    <row r="1832" ht="39.950000000000003" customHeight="1" x14ac:dyDescent="0.2"/>
    <row r="1833" ht="39.950000000000003" customHeight="1" x14ac:dyDescent="0.2"/>
    <row r="1834" ht="39.950000000000003" customHeight="1" x14ac:dyDescent="0.2"/>
    <row r="1835" ht="39.950000000000003" customHeight="1" x14ac:dyDescent="0.2"/>
    <row r="1836" ht="39.950000000000003" customHeight="1" x14ac:dyDescent="0.2"/>
    <row r="1837" ht="39.950000000000003" customHeight="1" x14ac:dyDescent="0.2"/>
    <row r="1838" ht="39.950000000000003" customHeight="1" x14ac:dyDescent="0.2"/>
    <row r="1839" ht="39.950000000000003" customHeight="1" x14ac:dyDescent="0.2"/>
    <row r="1840" ht="39.950000000000003" customHeight="1" x14ac:dyDescent="0.2"/>
    <row r="1841" ht="39.950000000000003" customHeight="1" x14ac:dyDescent="0.2"/>
    <row r="1842" ht="39.950000000000003" customHeight="1" x14ac:dyDescent="0.2"/>
    <row r="1843" ht="39.950000000000003" customHeight="1" x14ac:dyDescent="0.2"/>
    <row r="1844" ht="39.950000000000003" customHeight="1" x14ac:dyDescent="0.2"/>
    <row r="1845" ht="39.950000000000003" customHeight="1" x14ac:dyDescent="0.2"/>
    <row r="1846" ht="39.950000000000003" customHeight="1" x14ac:dyDescent="0.2"/>
    <row r="1847" ht="39.950000000000003" customHeight="1" x14ac:dyDescent="0.2"/>
    <row r="1848" ht="39.950000000000003" customHeight="1" x14ac:dyDescent="0.2"/>
    <row r="1849" ht="39.950000000000003" customHeight="1" x14ac:dyDescent="0.2"/>
    <row r="1850" ht="39.950000000000003" customHeight="1" x14ac:dyDescent="0.2"/>
    <row r="1851" ht="39.950000000000003" customHeight="1" x14ac:dyDescent="0.2"/>
    <row r="1852" ht="39.950000000000003" customHeight="1" x14ac:dyDescent="0.2"/>
    <row r="1853" ht="39.950000000000003" customHeight="1" x14ac:dyDescent="0.2"/>
    <row r="1854" ht="39.950000000000003" customHeight="1" x14ac:dyDescent="0.2"/>
    <row r="1855" ht="39.950000000000003" customHeight="1" x14ac:dyDescent="0.2"/>
    <row r="1856" ht="39.950000000000003" customHeight="1" x14ac:dyDescent="0.2"/>
    <row r="1857" ht="39.950000000000003" customHeight="1" x14ac:dyDescent="0.2"/>
    <row r="1858" ht="39.950000000000003" customHeight="1" x14ac:dyDescent="0.2"/>
    <row r="1859" ht="39.950000000000003" customHeight="1" x14ac:dyDescent="0.2"/>
    <row r="1860" ht="39.950000000000003" customHeight="1" x14ac:dyDescent="0.2"/>
    <row r="1861" ht="39.950000000000003" customHeight="1" x14ac:dyDescent="0.2"/>
    <row r="1862" ht="39.950000000000003" customHeight="1" x14ac:dyDescent="0.2"/>
    <row r="1863" ht="39.950000000000003" customHeight="1" x14ac:dyDescent="0.2"/>
    <row r="1864" ht="39.950000000000003" customHeight="1" x14ac:dyDescent="0.2"/>
    <row r="1865" ht="39.950000000000003" customHeight="1" x14ac:dyDescent="0.2"/>
    <row r="1866" ht="39.950000000000003" customHeight="1" x14ac:dyDescent="0.2"/>
    <row r="1867" ht="39.950000000000003" customHeight="1" x14ac:dyDescent="0.2"/>
    <row r="1868" ht="39.950000000000003" customHeight="1" x14ac:dyDescent="0.2"/>
    <row r="1869" ht="39.950000000000003" customHeight="1" x14ac:dyDescent="0.2"/>
    <row r="1870" ht="39.950000000000003" customHeight="1" x14ac:dyDescent="0.2"/>
    <row r="1871" ht="39.950000000000003" customHeight="1" x14ac:dyDescent="0.2"/>
    <row r="1872" ht="39.950000000000003" customHeight="1" x14ac:dyDescent="0.2"/>
    <row r="1873" ht="39.950000000000003" customHeight="1" x14ac:dyDescent="0.2"/>
    <row r="1874" ht="39.950000000000003" customHeight="1" x14ac:dyDescent="0.2"/>
    <row r="1875" ht="39.950000000000003" customHeight="1" x14ac:dyDescent="0.2"/>
    <row r="1876" ht="39.950000000000003" customHeight="1" x14ac:dyDescent="0.2"/>
    <row r="1877" ht="39.950000000000003" customHeight="1" x14ac:dyDescent="0.2"/>
    <row r="1878" ht="39.950000000000003" customHeight="1" x14ac:dyDescent="0.2"/>
    <row r="1879" ht="39.950000000000003" customHeight="1" x14ac:dyDescent="0.2"/>
    <row r="1880" ht="39.950000000000003" customHeight="1" x14ac:dyDescent="0.2"/>
    <row r="1881" ht="39.950000000000003" customHeight="1" x14ac:dyDescent="0.2"/>
    <row r="1882" ht="39.950000000000003" customHeight="1" x14ac:dyDescent="0.2"/>
    <row r="1883" ht="39.950000000000003" customHeight="1" x14ac:dyDescent="0.2"/>
    <row r="1884" ht="39.950000000000003" customHeight="1" x14ac:dyDescent="0.2"/>
    <row r="1885" ht="39.950000000000003" customHeight="1" x14ac:dyDescent="0.2"/>
    <row r="1886" ht="39.950000000000003" customHeight="1" x14ac:dyDescent="0.2"/>
    <row r="1887" ht="39.950000000000003" customHeight="1" x14ac:dyDescent="0.2"/>
    <row r="1888" ht="39.950000000000003" customHeight="1" x14ac:dyDescent="0.2"/>
    <row r="1889" ht="39.950000000000003" customHeight="1" x14ac:dyDescent="0.2"/>
    <row r="1890" ht="39.950000000000003" customHeight="1" x14ac:dyDescent="0.2"/>
    <row r="1891" ht="39.950000000000003" customHeight="1" x14ac:dyDescent="0.2"/>
    <row r="1892" ht="39.950000000000003" customHeight="1" x14ac:dyDescent="0.2"/>
    <row r="1893" ht="39.950000000000003" customHeight="1" x14ac:dyDescent="0.2"/>
    <row r="1894" ht="39.950000000000003" customHeight="1" x14ac:dyDescent="0.2"/>
    <row r="1895" ht="39.950000000000003" customHeight="1" x14ac:dyDescent="0.2"/>
    <row r="1896" ht="39.950000000000003" customHeight="1" x14ac:dyDescent="0.2"/>
    <row r="1897" ht="39.950000000000003" customHeight="1" x14ac:dyDescent="0.2"/>
    <row r="1898" ht="39.950000000000003" customHeight="1" x14ac:dyDescent="0.2"/>
    <row r="1899" ht="39.950000000000003" customHeight="1" x14ac:dyDescent="0.2"/>
    <row r="1900" ht="39.950000000000003" customHeight="1" x14ac:dyDescent="0.2"/>
    <row r="1901" ht="39.950000000000003" customHeight="1" x14ac:dyDescent="0.2"/>
    <row r="1902" ht="39.950000000000003" customHeight="1" x14ac:dyDescent="0.2"/>
    <row r="1903" ht="39.950000000000003" customHeight="1" x14ac:dyDescent="0.2"/>
    <row r="1904" ht="39.950000000000003" customHeight="1" x14ac:dyDescent="0.2"/>
    <row r="1905" ht="39.950000000000003" customHeight="1" x14ac:dyDescent="0.2"/>
    <row r="1906" ht="39.950000000000003" customHeight="1" x14ac:dyDescent="0.2"/>
    <row r="1907" ht="39.950000000000003" customHeight="1" x14ac:dyDescent="0.2"/>
    <row r="1908" ht="39.950000000000003" customHeight="1" x14ac:dyDescent="0.2"/>
    <row r="1909" ht="39.950000000000003" customHeight="1" x14ac:dyDescent="0.2"/>
    <row r="1910" ht="39.950000000000003" customHeight="1" x14ac:dyDescent="0.2"/>
    <row r="1911" ht="39.950000000000003" customHeight="1" x14ac:dyDescent="0.2"/>
    <row r="1912" ht="39.950000000000003" customHeight="1" x14ac:dyDescent="0.2"/>
    <row r="1913" ht="39.950000000000003" customHeight="1" x14ac:dyDescent="0.2"/>
    <row r="1914" ht="39.950000000000003" customHeight="1" x14ac:dyDescent="0.2"/>
    <row r="1915" ht="39.950000000000003" customHeight="1" x14ac:dyDescent="0.2"/>
    <row r="1916" ht="39.950000000000003" customHeight="1" x14ac:dyDescent="0.2"/>
    <row r="1917" ht="39.950000000000003" customHeight="1" x14ac:dyDescent="0.2"/>
    <row r="1918" ht="39.950000000000003" customHeight="1" x14ac:dyDescent="0.2"/>
    <row r="1919" ht="39.950000000000003" customHeight="1" x14ac:dyDescent="0.2"/>
    <row r="1920" ht="39.950000000000003" customHeight="1" x14ac:dyDescent="0.2"/>
    <row r="1921" ht="39.950000000000003" customHeight="1" x14ac:dyDescent="0.2"/>
    <row r="1922" ht="39.950000000000003" customHeight="1" x14ac:dyDescent="0.2"/>
    <row r="1923" ht="39.950000000000003" customHeight="1" x14ac:dyDescent="0.2"/>
    <row r="1924" ht="39.950000000000003" customHeight="1" x14ac:dyDescent="0.2"/>
    <row r="1925" ht="39.950000000000003" customHeight="1" x14ac:dyDescent="0.2"/>
    <row r="1926" ht="39.950000000000003" customHeight="1" x14ac:dyDescent="0.2"/>
    <row r="1927" ht="39.950000000000003" customHeight="1" x14ac:dyDescent="0.2"/>
    <row r="1928" ht="39.950000000000003" customHeight="1" x14ac:dyDescent="0.2"/>
    <row r="1929" ht="39.950000000000003" customHeight="1" x14ac:dyDescent="0.2"/>
    <row r="1930" ht="39.950000000000003" customHeight="1" x14ac:dyDescent="0.2"/>
    <row r="1931" ht="39.950000000000003" customHeight="1" x14ac:dyDescent="0.2"/>
    <row r="1932" ht="39.950000000000003" customHeight="1" x14ac:dyDescent="0.2"/>
    <row r="1933" ht="39.950000000000003" customHeight="1" x14ac:dyDescent="0.2"/>
    <row r="1934" ht="39.950000000000003" customHeight="1" x14ac:dyDescent="0.2"/>
    <row r="1935" ht="39.950000000000003" customHeight="1" x14ac:dyDescent="0.2"/>
    <row r="1936" ht="39.950000000000003" customHeight="1" x14ac:dyDescent="0.2"/>
    <row r="1937" ht="39.950000000000003" customHeight="1" x14ac:dyDescent="0.2"/>
    <row r="1938" ht="39.950000000000003" customHeight="1" x14ac:dyDescent="0.2"/>
    <row r="1939" ht="39.950000000000003" customHeight="1" x14ac:dyDescent="0.2"/>
    <row r="1940" ht="39.950000000000003" customHeight="1" x14ac:dyDescent="0.2"/>
    <row r="1941" ht="39.950000000000003" customHeight="1" x14ac:dyDescent="0.2"/>
    <row r="1942" ht="39.950000000000003" customHeight="1" x14ac:dyDescent="0.2"/>
    <row r="1943" ht="39.950000000000003" customHeight="1" x14ac:dyDescent="0.2"/>
    <row r="1944" ht="39.950000000000003" customHeight="1" x14ac:dyDescent="0.2"/>
    <row r="1945" ht="39.950000000000003" customHeight="1" x14ac:dyDescent="0.2"/>
    <row r="1946" ht="39.950000000000003" customHeight="1" x14ac:dyDescent="0.2"/>
    <row r="1947" ht="39.950000000000003" customHeight="1" x14ac:dyDescent="0.2"/>
    <row r="1948" ht="39.950000000000003" customHeight="1" x14ac:dyDescent="0.2"/>
    <row r="1949" ht="39.950000000000003" customHeight="1" x14ac:dyDescent="0.2"/>
    <row r="1950" ht="39.950000000000003" customHeight="1" x14ac:dyDescent="0.2"/>
    <row r="1951" ht="39.950000000000003" customHeight="1" x14ac:dyDescent="0.2"/>
    <row r="1952" ht="39.950000000000003" customHeight="1" x14ac:dyDescent="0.2"/>
    <row r="1953" ht="39.950000000000003" customHeight="1" x14ac:dyDescent="0.2"/>
    <row r="1954" ht="39.950000000000003" customHeight="1" x14ac:dyDescent="0.2"/>
    <row r="1955" ht="39.950000000000003" customHeight="1" x14ac:dyDescent="0.2"/>
    <row r="1956" ht="39.950000000000003" customHeight="1" x14ac:dyDescent="0.2"/>
    <row r="1957" ht="39.950000000000003" customHeight="1" x14ac:dyDescent="0.2"/>
    <row r="1958" ht="39.950000000000003" customHeight="1" x14ac:dyDescent="0.2"/>
    <row r="1959" ht="39.950000000000003" customHeight="1" x14ac:dyDescent="0.2"/>
    <row r="1960" ht="39.950000000000003" customHeight="1" x14ac:dyDescent="0.2"/>
    <row r="1961" ht="39.950000000000003" customHeight="1" x14ac:dyDescent="0.2"/>
    <row r="1962" ht="39.950000000000003" customHeight="1" x14ac:dyDescent="0.2"/>
    <row r="1963" ht="39.950000000000003" customHeight="1" x14ac:dyDescent="0.2"/>
    <row r="1964" ht="39.950000000000003" customHeight="1" x14ac:dyDescent="0.2"/>
    <row r="1965" ht="39.950000000000003" customHeight="1" x14ac:dyDescent="0.2"/>
    <row r="1966" ht="39.950000000000003" customHeight="1" x14ac:dyDescent="0.2"/>
    <row r="1967" ht="39.950000000000003" customHeight="1" x14ac:dyDescent="0.2"/>
    <row r="1968" ht="39.950000000000003" customHeight="1" x14ac:dyDescent="0.2"/>
    <row r="1969" ht="39.950000000000003" customHeight="1" x14ac:dyDescent="0.2"/>
    <row r="1970" ht="39.950000000000003" customHeight="1" x14ac:dyDescent="0.2"/>
    <row r="1971" ht="39.950000000000003" customHeight="1" x14ac:dyDescent="0.2"/>
    <row r="1972" ht="39.950000000000003" customHeight="1" x14ac:dyDescent="0.2"/>
    <row r="1973" ht="39.950000000000003" customHeight="1" x14ac:dyDescent="0.2"/>
    <row r="1974" ht="39.950000000000003" customHeight="1" x14ac:dyDescent="0.2"/>
    <row r="1975" ht="39.950000000000003" customHeight="1" x14ac:dyDescent="0.2"/>
    <row r="1976" ht="39.950000000000003" customHeight="1" x14ac:dyDescent="0.2"/>
    <row r="1977" ht="39.950000000000003" customHeight="1" x14ac:dyDescent="0.2"/>
    <row r="1978" ht="39.950000000000003" customHeight="1" x14ac:dyDescent="0.2"/>
    <row r="1979" ht="39.950000000000003" customHeight="1" x14ac:dyDescent="0.2"/>
    <row r="1980" ht="39.950000000000003" customHeight="1" x14ac:dyDescent="0.2"/>
    <row r="1981" ht="39.950000000000003" customHeight="1" x14ac:dyDescent="0.2"/>
    <row r="1982" ht="39.950000000000003" customHeight="1" x14ac:dyDescent="0.2"/>
    <row r="1983" ht="39.950000000000003" customHeight="1" x14ac:dyDescent="0.2"/>
    <row r="1984" ht="39.950000000000003" customHeight="1" x14ac:dyDescent="0.2"/>
    <row r="1985" ht="39.950000000000003" customHeight="1" x14ac:dyDescent="0.2"/>
    <row r="1986" ht="39.950000000000003" customHeight="1" x14ac:dyDescent="0.2"/>
    <row r="1987" ht="39.950000000000003" customHeight="1" x14ac:dyDescent="0.2"/>
    <row r="1988" ht="39.950000000000003" customHeight="1" x14ac:dyDescent="0.2"/>
    <row r="1989" ht="39.950000000000003" customHeight="1" x14ac:dyDescent="0.2"/>
    <row r="1990" ht="39.950000000000003" customHeight="1" x14ac:dyDescent="0.2"/>
    <row r="1991" ht="39.950000000000003" customHeight="1" x14ac:dyDescent="0.2"/>
    <row r="1992" ht="39.950000000000003" customHeight="1" x14ac:dyDescent="0.2"/>
    <row r="1993" ht="39.950000000000003" customHeight="1" x14ac:dyDescent="0.2"/>
    <row r="1994" ht="39.950000000000003" customHeight="1" x14ac:dyDescent="0.2"/>
    <row r="1995" ht="39.950000000000003" customHeight="1" x14ac:dyDescent="0.2"/>
    <row r="1996" ht="39.950000000000003" customHeight="1" x14ac:dyDescent="0.2"/>
    <row r="1997" ht="39.950000000000003" customHeight="1" x14ac:dyDescent="0.2"/>
    <row r="1998" ht="39.950000000000003" customHeight="1" x14ac:dyDescent="0.2"/>
    <row r="1999" ht="39.950000000000003" customHeight="1" x14ac:dyDescent="0.2"/>
    <row r="2000" ht="39.950000000000003" customHeight="1" x14ac:dyDescent="0.2"/>
    <row r="2001" ht="39.950000000000003" customHeight="1" x14ac:dyDescent="0.2"/>
    <row r="2002" ht="39.950000000000003" customHeight="1" x14ac:dyDescent="0.2"/>
    <row r="2003" ht="39.950000000000003" customHeight="1" x14ac:dyDescent="0.2"/>
    <row r="2004" ht="39.950000000000003" customHeight="1" x14ac:dyDescent="0.2"/>
    <row r="2005" ht="39.950000000000003" customHeight="1" x14ac:dyDescent="0.2"/>
    <row r="2006" ht="39.950000000000003" customHeight="1" x14ac:dyDescent="0.2"/>
    <row r="2007" ht="39.950000000000003" customHeight="1" x14ac:dyDescent="0.2"/>
    <row r="2008" ht="39.950000000000003" customHeight="1" x14ac:dyDescent="0.2"/>
    <row r="2009" ht="39.950000000000003" customHeight="1" x14ac:dyDescent="0.2"/>
    <row r="2010" ht="39.950000000000003" customHeight="1" x14ac:dyDescent="0.2"/>
    <row r="2011" ht="39.950000000000003" customHeight="1" x14ac:dyDescent="0.2"/>
    <row r="2012" ht="39.950000000000003" customHeight="1" x14ac:dyDescent="0.2"/>
    <row r="2013" ht="39.950000000000003" customHeight="1" x14ac:dyDescent="0.2"/>
    <row r="2014" ht="39.950000000000003" customHeight="1" x14ac:dyDescent="0.2"/>
    <row r="2015" ht="39.950000000000003" customHeight="1" x14ac:dyDescent="0.2"/>
    <row r="2016" ht="39.950000000000003" customHeight="1" x14ac:dyDescent="0.2"/>
    <row r="2017" ht="39.950000000000003" customHeight="1" x14ac:dyDescent="0.2"/>
    <row r="2018" ht="39.950000000000003" customHeight="1" x14ac:dyDescent="0.2"/>
    <row r="2019" ht="39.950000000000003" customHeight="1" x14ac:dyDescent="0.2"/>
    <row r="2020" ht="39.950000000000003" customHeight="1" x14ac:dyDescent="0.2"/>
    <row r="2021" ht="39.950000000000003" customHeight="1" x14ac:dyDescent="0.2"/>
    <row r="2022" ht="39.950000000000003" customHeight="1" x14ac:dyDescent="0.2"/>
    <row r="2023" ht="39.950000000000003" customHeight="1" x14ac:dyDescent="0.2"/>
    <row r="2024" ht="39.950000000000003" customHeight="1" x14ac:dyDescent="0.2"/>
    <row r="2025" ht="39.950000000000003" customHeight="1" x14ac:dyDescent="0.2"/>
    <row r="2026" ht="39.950000000000003" customHeight="1" x14ac:dyDescent="0.2"/>
    <row r="2027" ht="39.950000000000003" customHeight="1" x14ac:dyDescent="0.2"/>
    <row r="2028" ht="39.950000000000003" customHeight="1" x14ac:dyDescent="0.2"/>
    <row r="2029" ht="39.950000000000003" customHeight="1" x14ac:dyDescent="0.2"/>
    <row r="2030" ht="39.950000000000003" customHeight="1" x14ac:dyDescent="0.2"/>
    <row r="2031" ht="39.950000000000003" customHeight="1" x14ac:dyDescent="0.2"/>
    <row r="2032" ht="39.950000000000003" customHeight="1" x14ac:dyDescent="0.2"/>
    <row r="2033" ht="39.950000000000003" customHeight="1" x14ac:dyDescent="0.2"/>
    <row r="2034" ht="39.950000000000003" customHeight="1" x14ac:dyDescent="0.2"/>
    <row r="2035" ht="39.950000000000003" customHeight="1" x14ac:dyDescent="0.2"/>
    <row r="2036" ht="39.950000000000003" customHeight="1" x14ac:dyDescent="0.2"/>
    <row r="2037" ht="39.950000000000003" customHeight="1" x14ac:dyDescent="0.2"/>
    <row r="2038" ht="39.950000000000003" customHeight="1" x14ac:dyDescent="0.2"/>
    <row r="2039" ht="39.950000000000003" customHeight="1" x14ac:dyDescent="0.2"/>
    <row r="2040" ht="39.950000000000003" customHeight="1" x14ac:dyDescent="0.2"/>
    <row r="2041" ht="39.950000000000003" customHeight="1" x14ac:dyDescent="0.2"/>
    <row r="2042" ht="39.950000000000003" customHeight="1" x14ac:dyDescent="0.2"/>
    <row r="2043" ht="39.950000000000003" customHeight="1" x14ac:dyDescent="0.2"/>
    <row r="2044" ht="39.950000000000003" customHeight="1" x14ac:dyDescent="0.2"/>
    <row r="2045" ht="39.950000000000003" customHeight="1" x14ac:dyDescent="0.2"/>
    <row r="2046" ht="39.950000000000003" customHeight="1" x14ac:dyDescent="0.2"/>
    <row r="2047" ht="39.950000000000003" customHeight="1" x14ac:dyDescent="0.2"/>
    <row r="2048" ht="39.950000000000003" customHeight="1" x14ac:dyDescent="0.2"/>
    <row r="2049" ht="39.950000000000003" customHeight="1" x14ac:dyDescent="0.2"/>
    <row r="2050" ht="39.950000000000003" customHeight="1" x14ac:dyDescent="0.2"/>
    <row r="2051" ht="39.950000000000003" customHeight="1" x14ac:dyDescent="0.2"/>
    <row r="2052" ht="39.950000000000003" customHeight="1" x14ac:dyDescent="0.2"/>
    <row r="2053" ht="39.950000000000003" customHeight="1" x14ac:dyDescent="0.2"/>
    <row r="2054" ht="39.950000000000003" customHeight="1" x14ac:dyDescent="0.2"/>
    <row r="2055" ht="39.950000000000003" customHeight="1" x14ac:dyDescent="0.2"/>
    <row r="2056" ht="39.950000000000003" customHeight="1" x14ac:dyDescent="0.2"/>
    <row r="2057" ht="39.950000000000003" customHeight="1" x14ac:dyDescent="0.2"/>
    <row r="2058" ht="39.950000000000003" customHeight="1" x14ac:dyDescent="0.2"/>
    <row r="2059" ht="39.950000000000003" customHeight="1" x14ac:dyDescent="0.2"/>
    <row r="2060" ht="39.950000000000003" customHeight="1" x14ac:dyDescent="0.2"/>
    <row r="2061" ht="39.950000000000003" customHeight="1" x14ac:dyDescent="0.2"/>
    <row r="2062" ht="39.950000000000003" customHeight="1" x14ac:dyDescent="0.2"/>
    <row r="2063" ht="39.950000000000003" customHeight="1" x14ac:dyDescent="0.2"/>
    <row r="2064" ht="39.950000000000003" customHeight="1" x14ac:dyDescent="0.2"/>
    <row r="2065" ht="39.950000000000003" customHeight="1" x14ac:dyDescent="0.2"/>
    <row r="2066" ht="39.950000000000003" customHeight="1" x14ac:dyDescent="0.2"/>
    <row r="2067" ht="39.950000000000003" customHeight="1" x14ac:dyDescent="0.2"/>
    <row r="2068" ht="39.950000000000003" customHeight="1" x14ac:dyDescent="0.2"/>
    <row r="2069" ht="39.950000000000003" customHeight="1" x14ac:dyDescent="0.2"/>
    <row r="2070" ht="39.950000000000003" customHeight="1" x14ac:dyDescent="0.2"/>
    <row r="2071" ht="39.950000000000003" customHeight="1" x14ac:dyDescent="0.2"/>
    <row r="2072" ht="39.950000000000003" customHeight="1" x14ac:dyDescent="0.2"/>
    <row r="2073" ht="39.950000000000003" customHeight="1" x14ac:dyDescent="0.2"/>
    <row r="2074" ht="39.950000000000003" customHeight="1" x14ac:dyDescent="0.2"/>
    <row r="2075" ht="39.950000000000003" customHeight="1" x14ac:dyDescent="0.2"/>
    <row r="2076" ht="39.950000000000003" customHeight="1" x14ac:dyDescent="0.2"/>
    <row r="2077" ht="39.950000000000003" customHeight="1" x14ac:dyDescent="0.2"/>
    <row r="2078" ht="39.950000000000003" customHeight="1" x14ac:dyDescent="0.2"/>
    <row r="2079" ht="39.950000000000003" customHeight="1" x14ac:dyDescent="0.2"/>
    <row r="2080" ht="39.950000000000003" customHeight="1" x14ac:dyDescent="0.2"/>
    <row r="2081" ht="39.950000000000003" customHeight="1" x14ac:dyDescent="0.2"/>
    <row r="2082" ht="39.950000000000003" customHeight="1" x14ac:dyDescent="0.2"/>
    <row r="2083" ht="39.950000000000003" customHeight="1" x14ac:dyDescent="0.2"/>
    <row r="2084" ht="39.950000000000003" customHeight="1" x14ac:dyDescent="0.2"/>
    <row r="2085" ht="39.950000000000003" customHeight="1" x14ac:dyDescent="0.2"/>
    <row r="2086" ht="39.950000000000003" customHeight="1" x14ac:dyDescent="0.2"/>
    <row r="2087" ht="39.950000000000003" customHeight="1" x14ac:dyDescent="0.2"/>
    <row r="2088" ht="39.950000000000003" customHeight="1" x14ac:dyDescent="0.2"/>
    <row r="2089" ht="39.950000000000003" customHeight="1" x14ac:dyDescent="0.2"/>
    <row r="2090" ht="39.950000000000003" customHeight="1" x14ac:dyDescent="0.2"/>
    <row r="2091" ht="39.950000000000003" customHeight="1" x14ac:dyDescent="0.2"/>
    <row r="2092" ht="39.950000000000003" customHeight="1" x14ac:dyDescent="0.2"/>
    <row r="2093" ht="39.950000000000003" customHeight="1" x14ac:dyDescent="0.2"/>
    <row r="2094" ht="39.950000000000003" customHeight="1" x14ac:dyDescent="0.2"/>
    <row r="2095" ht="39.950000000000003" customHeight="1" x14ac:dyDescent="0.2"/>
    <row r="2096" ht="39.950000000000003" customHeight="1" x14ac:dyDescent="0.2"/>
    <row r="2097" ht="39.950000000000003" customHeight="1" x14ac:dyDescent="0.2"/>
    <row r="2098" ht="39.950000000000003" customHeight="1" x14ac:dyDescent="0.2"/>
    <row r="2099" ht="39.950000000000003" customHeight="1" x14ac:dyDescent="0.2"/>
    <row r="2100" ht="39.950000000000003" customHeight="1" x14ac:dyDescent="0.2"/>
    <row r="2101" ht="39.950000000000003" customHeight="1" x14ac:dyDescent="0.2"/>
    <row r="2102" ht="39.950000000000003" customHeight="1" x14ac:dyDescent="0.2"/>
    <row r="2103" ht="39.950000000000003" customHeight="1" x14ac:dyDescent="0.2"/>
    <row r="2104" ht="39.950000000000003" customHeight="1" x14ac:dyDescent="0.2"/>
    <row r="2105" ht="39.950000000000003" customHeight="1" x14ac:dyDescent="0.2"/>
    <row r="2106" ht="39.950000000000003" customHeight="1" x14ac:dyDescent="0.2"/>
    <row r="2107" ht="39.950000000000003" customHeight="1" x14ac:dyDescent="0.2"/>
    <row r="2108" ht="39.950000000000003" customHeight="1" x14ac:dyDescent="0.2"/>
    <row r="2109" ht="39.950000000000003" customHeight="1" x14ac:dyDescent="0.2"/>
    <row r="2110" ht="39.950000000000003" customHeight="1" x14ac:dyDescent="0.2"/>
    <row r="2111" ht="39.950000000000003" customHeight="1" x14ac:dyDescent="0.2"/>
    <row r="2112" ht="39.950000000000003" customHeight="1" x14ac:dyDescent="0.2"/>
    <row r="2113" ht="39.950000000000003" customHeight="1" x14ac:dyDescent="0.2"/>
    <row r="2114" ht="39.950000000000003" customHeight="1" x14ac:dyDescent="0.2"/>
    <row r="2115" ht="39.950000000000003" customHeight="1" x14ac:dyDescent="0.2"/>
    <row r="2116" ht="39.950000000000003" customHeight="1" x14ac:dyDescent="0.2"/>
    <row r="2117" ht="39.950000000000003" customHeight="1" x14ac:dyDescent="0.2"/>
    <row r="2118" ht="39.950000000000003" customHeight="1" x14ac:dyDescent="0.2"/>
    <row r="2119" ht="39.950000000000003" customHeight="1" x14ac:dyDescent="0.2"/>
    <row r="2120" ht="39.950000000000003" customHeight="1" x14ac:dyDescent="0.2"/>
    <row r="2121" ht="39.950000000000003" customHeight="1" x14ac:dyDescent="0.2"/>
    <row r="2122" ht="39.950000000000003" customHeight="1" x14ac:dyDescent="0.2"/>
    <row r="2123" ht="39.950000000000003" customHeight="1" x14ac:dyDescent="0.2"/>
    <row r="2124" ht="39.950000000000003" customHeight="1" x14ac:dyDescent="0.2"/>
    <row r="2125" ht="39.950000000000003" customHeight="1" x14ac:dyDescent="0.2"/>
    <row r="2126" ht="39.950000000000003" customHeight="1" x14ac:dyDescent="0.2"/>
    <row r="2127" ht="39.950000000000003" customHeight="1" x14ac:dyDescent="0.2"/>
    <row r="2128" ht="39.950000000000003" customHeight="1" x14ac:dyDescent="0.2"/>
    <row r="2129" ht="39.950000000000003" customHeight="1" x14ac:dyDescent="0.2"/>
    <row r="2130" ht="39.950000000000003" customHeight="1" x14ac:dyDescent="0.2"/>
    <row r="2131" ht="39.950000000000003" customHeight="1" x14ac:dyDescent="0.2"/>
    <row r="2132" ht="39.950000000000003" customHeight="1" x14ac:dyDescent="0.2"/>
    <row r="2133" ht="39.950000000000003" customHeight="1" x14ac:dyDescent="0.2"/>
    <row r="2134" ht="39.950000000000003" customHeight="1" x14ac:dyDescent="0.2"/>
    <row r="2135" ht="39.950000000000003" customHeight="1" x14ac:dyDescent="0.2"/>
    <row r="2136" ht="39.950000000000003" customHeight="1" x14ac:dyDescent="0.2"/>
    <row r="2137" ht="39.950000000000003" customHeight="1" x14ac:dyDescent="0.2"/>
    <row r="2138" ht="39.950000000000003" customHeight="1" x14ac:dyDescent="0.2"/>
    <row r="2139" ht="39.950000000000003" customHeight="1" x14ac:dyDescent="0.2"/>
    <row r="2140" ht="39.950000000000003" customHeight="1" x14ac:dyDescent="0.2"/>
    <row r="2141" ht="39.950000000000003" customHeight="1" x14ac:dyDescent="0.2"/>
    <row r="2142" ht="39.950000000000003" customHeight="1" x14ac:dyDescent="0.2"/>
    <row r="2143" ht="39.950000000000003" customHeight="1" x14ac:dyDescent="0.2"/>
    <row r="2144" ht="39.950000000000003" customHeight="1" x14ac:dyDescent="0.2"/>
    <row r="2145" ht="39.950000000000003" customHeight="1" x14ac:dyDescent="0.2"/>
    <row r="2146" ht="39.950000000000003" customHeight="1" x14ac:dyDescent="0.2"/>
    <row r="2147" ht="39.950000000000003" customHeight="1" x14ac:dyDescent="0.2"/>
    <row r="2148" ht="39.950000000000003" customHeight="1" x14ac:dyDescent="0.2"/>
    <row r="2149" ht="39.950000000000003" customHeight="1" x14ac:dyDescent="0.2"/>
    <row r="2150" ht="39.950000000000003" customHeight="1" x14ac:dyDescent="0.2"/>
    <row r="2151" ht="39.950000000000003" customHeight="1" x14ac:dyDescent="0.2"/>
    <row r="2152" ht="39.950000000000003" customHeight="1" x14ac:dyDescent="0.2"/>
    <row r="2153" ht="39.950000000000003" customHeight="1" x14ac:dyDescent="0.2"/>
    <row r="2154" ht="39.950000000000003" customHeight="1" x14ac:dyDescent="0.2"/>
    <row r="2155" ht="39.950000000000003" customHeight="1" x14ac:dyDescent="0.2"/>
    <row r="2156" ht="39.950000000000003" customHeight="1" x14ac:dyDescent="0.2"/>
    <row r="2157" ht="39.950000000000003" customHeight="1" x14ac:dyDescent="0.2"/>
    <row r="2158" ht="39.950000000000003" customHeight="1" x14ac:dyDescent="0.2"/>
    <row r="2159" ht="39.950000000000003" customHeight="1" x14ac:dyDescent="0.2"/>
    <row r="2160" ht="39.950000000000003" customHeight="1" x14ac:dyDescent="0.2"/>
    <row r="2161" ht="39.950000000000003" customHeight="1" x14ac:dyDescent="0.2"/>
    <row r="2162" ht="39.950000000000003" customHeight="1" x14ac:dyDescent="0.2"/>
    <row r="2163" ht="39.950000000000003" customHeight="1" x14ac:dyDescent="0.2"/>
    <row r="2164" ht="39.950000000000003" customHeight="1" x14ac:dyDescent="0.2"/>
    <row r="2165" ht="39.950000000000003" customHeight="1" x14ac:dyDescent="0.2"/>
    <row r="2166" ht="39.950000000000003" customHeight="1" x14ac:dyDescent="0.2"/>
    <row r="2167" ht="39.950000000000003" customHeight="1" x14ac:dyDescent="0.2"/>
    <row r="2168" ht="39.950000000000003" customHeight="1" x14ac:dyDescent="0.2"/>
    <row r="2169" ht="39.950000000000003" customHeight="1" x14ac:dyDescent="0.2"/>
    <row r="2170" ht="39.950000000000003" customHeight="1" x14ac:dyDescent="0.2"/>
    <row r="2171" ht="39.950000000000003" customHeight="1" x14ac:dyDescent="0.2"/>
    <row r="2172" ht="39.950000000000003" customHeight="1" x14ac:dyDescent="0.2"/>
    <row r="2173" ht="39.950000000000003" customHeight="1" x14ac:dyDescent="0.2"/>
    <row r="2174" ht="39.950000000000003" customHeight="1" x14ac:dyDescent="0.2"/>
    <row r="2175" ht="39.950000000000003" customHeight="1" x14ac:dyDescent="0.2"/>
    <row r="2176" ht="39.950000000000003" customHeight="1" x14ac:dyDescent="0.2"/>
    <row r="2177" ht="39.950000000000003" customHeight="1" x14ac:dyDescent="0.2"/>
    <row r="2178" ht="39.950000000000003" customHeight="1" x14ac:dyDescent="0.2"/>
    <row r="2179" ht="39.950000000000003" customHeight="1" x14ac:dyDescent="0.2"/>
    <row r="2180" ht="39.950000000000003" customHeight="1" x14ac:dyDescent="0.2"/>
    <row r="2181" ht="39.950000000000003" customHeight="1" x14ac:dyDescent="0.2"/>
    <row r="2182" ht="39.950000000000003" customHeight="1" x14ac:dyDescent="0.2"/>
    <row r="2183" ht="39.950000000000003" customHeight="1" x14ac:dyDescent="0.2"/>
    <row r="2184" ht="39.950000000000003" customHeight="1" x14ac:dyDescent="0.2"/>
    <row r="2185" ht="39.950000000000003" customHeight="1" x14ac:dyDescent="0.2"/>
    <row r="2186" ht="39.950000000000003" customHeight="1" x14ac:dyDescent="0.2"/>
    <row r="2187" ht="39.950000000000003" customHeight="1" x14ac:dyDescent="0.2"/>
    <row r="2188" ht="39.950000000000003" customHeight="1" x14ac:dyDescent="0.2"/>
    <row r="2189" ht="39.950000000000003" customHeight="1" x14ac:dyDescent="0.2"/>
    <row r="2190" ht="39.950000000000003" customHeight="1" x14ac:dyDescent="0.2"/>
    <row r="2191" ht="39.950000000000003" customHeight="1" x14ac:dyDescent="0.2"/>
    <row r="2192" ht="39.950000000000003" customHeight="1" x14ac:dyDescent="0.2"/>
    <row r="2193" ht="39.950000000000003" customHeight="1" x14ac:dyDescent="0.2"/>
    <row r="2194" ht="39.950000000000003" customHeight="1" x14ac:dyDescent="0.2"/>
    <row r="2195" ht="39.950000000000003" customHeight="1" x14ac:dyDescent="0.2"/>
    <row r="2196" ht="39.950000000000003" customHeight="1" x14ac:dyDescent="0.2"/>
    <row r="2197" ht="39.950000000000003" customHeight="1" x14ac:dyDescent="0.2"/>
    <row r="2198" ht="39.950000000000003" customHeight="1" x14ac:dyDescent="0.2"/>
    <row r="2199" ht="39.950000000000003" customHeight="1" x14ac:dyDescent="0.2"/>
    <row r="2200" ht="39.950000000000003" customHeight="1" x14ac:dyDescent="0.2"/>
    <row r="2201" ht="39.950000000000003" customHeight="1" x14ac:dyDescent="0.2"/>
    <row r="2202" ht="39.950000000000003" customHeight="1" x14ac:dyDescent="0.2"/>
    <row r="2203" ht="39.950000000000003" customHeight="1" x14ac:dyDescent="0.2"/>
    <row r="2204" ht="39.950000000000003" customHeight="1" x14ac:dyDescent="0.2"/>
    <row r="2205" ht="39.950000000000003" customHeight="1" x14ac:dyDescent="0.2"/>
    <row r="2206" ht="39.950000000000003" customHeight="1" x14ac:dyDescent="0.2"/>
    <row r="2207" ht="39.950000000000003" customHeight="1" x14ac:dyDescent="0.2"/>
    <row r="2208" ht="39.950000000000003" customHeight="1" x14ac:dyDescent="0.2"/>
    <row r="2209" ht="39.950000000000003" customHeight="1" x14ac:dyDescent="0.2"/>
    <row r="2210" ht="39.950000000000003" customHeight="1" x14ac:dyDescent="0.2"/>
    <row r="2211" ht="39.950000000000003" customHeight="1" x14ac:dyDescent="0.2"/>
    <row r="2212" ht="39.950000000000003" customHeight="1" x14ac:dyDescent="0.2"/>
    <row r="2213" ht="39.950000000000003" customHeight="1" x14ac:dyDescent="0.2"/>
    <row r="2214" ht="39.950000000000003" customHeight="1" x14ac:dyDescent="0.2"/>
    <row r="2215" ht="39.950000000000003" customHeight="1" x14ac:dyDescent="0.2"/>
    <row r="2216" ht="39.950000000000003" customHeight="1" x14ac:dyDescent="0.2"/>
    <row r="2217" ht="39.950000000000003" customHeight="1" x14ac:dyDescent="0.2"/>
    <row r="2218" ht="39.950000000000003" customHeight="1" x14ac:dyDescent="0.2"/>
    <row r="2219" ht="39.950000000000003" customHeight="1" x14ac:dyDescent="0.2"/>
    <row r="2220" ht="39.950000000000003" customHeight="1" x14ac:dyDescent="0.2"/>
    <row r="2221" ht="39.950000000000003" customHeight="1" x14ac:dyDescent="0.2"/>
    <row r="2222" ht="39.950000000000003" customHeight="1" x14ac:dyDescent="0.2"/>
    <row r="2223" ht="39.950000000000003" customHeight="1" x14ac:dyDescent="0.2"/>
    <row r="2224" ht="39.950000000000003" customHeight="1" x14ac:dyDescent="0.2"/>
    <row r="2225" ht="39.950000000000003" customHeight="1" x14ac:dyDescent="0.2"/>
    <row r="2226" ht="39.950000000000003" customHeight="1" x14ac:dyDescent="0.2"/>
    <row r="2227" ht="39.950000000000003" customHeight="1" x14ac:dyDescent="0.2"/>
    <row r="2228" ht="39.950000000000003" customHeight="1" x14ac:dyDescent="0.2"/>
    <row r="2229" ht="39.950000000000003" customHeight="1" x14ac:dyDescent="0.2"/>
    <row r="2230" ht="39.950000000000003" customHeight="1" x14ac:dyDescent="0.2"/>
    <row r="2231" ht="39.950000000000003" customHeight="1" x14ac:dyDescent="0.2"/>
    <row r="2232" ht="39.950000000000003" customHeight="1" x14ac:dyDescent="0.2"/>
    <row r="2233" ht="39.950000000000003" customHeight="1" x14ac:dyDescent="0.2"/>
    <row r="2234" ht="39.950000000000003" customHeight="1" x14ac:dyDescent="0.2"/>
    <row r="2235" ht="39.950000000000003" customHeight="1" x14ac:dyDescent="0.2"/>
    <row r="2236" ht="39.950000000000003" customHeight="1" x14ac:dyDescent="0.2"/>
    <row r="2237" ht="39.950000000000003" customHeight="1" x14ac:dyDescent="0.2"/>
    <row r="2238" ht="39.950000000000003" customHeight="1" x14ac:dyDescent="0.2"/>
    <row r="2239" ht="39.950000000000003" customHeight="1" x14ac:dyDescent="0.2"/>
    <row r="2240" ht="39.950000000000003" customHeight="1" x14ac:dyDescent="0.2"/>
    <row r="2241" ht="39.950000000000003" customHeight="1" x14ac:dyDescent="0.2"/>
    <row r="2242" ht="39.950000000000003" customHeight="1" x14ac:dyDescent="0.2"/>
    <row r="2243" ht="39.950000000000003" customHeight="1" x14ac:dyDescent="0.2"/>
    <row r="2244" ht="39.950000000000003" customHeight="1" x14ac:dyDescent="0.2"/>
    <row r="2245" ht="39.950000000000003" customHeight="1" x14ac:dyDescent="0.2"/>
    <row r="2246" ht="39.950000000000003" customHeight="1" x14ac:dyDescent="0.2"/>
    <row r="2247" ht="39.950000000000003" customHeight="1" x14ac:dyDescent="0.2"/>
    <row r="2248" ht="39.950000000000003" customHeight="1" x14ac:dyDescent="0.2"/>
    <row r="2249" ht="39.950000000000003" customHeight="1" x14ac:dyDescent="0.2"/>
    <row r="2250" ht="39.950000000000003" customHeight="1" x14ac:dyDescent="0.2"/>
    <row r="2251" ht="39.950000000000003" customHeight="1" x14ac:dyDescent="0.2"/>
    <row r="2252" ht="39.950000000000003" customHeight="1" x14ac:dyDescent="0.2"/>
    <row r="2253" ht="39.950000000000003" customHeight="1" x14ac:dyDescent="0.2"/>
    <row r="2254" ht="39.950000000000003" customHeight="1" x14ac:dyDescent="0.2"/>
    <row r="2255" ht="39.950000000000003" customHeight="1" x14ac:dyDescent="0.2"/>
    <row r="2256" ht="39.950000000000003" customHeight="1" x14ac:dyDescent="0.2"/>
    <row r="2257" ht="39.950000000000003" customHeight="1" x14ac:dyDescent="0.2"/>
    <row r="2258" ht="39.950000000000003" customHeight="1" x14ac:dyDescent="0.2"/>
    <row r="2259" ht="39.950000000000003" customHeight="1" x14ac:dyDescent="0.2"/>
    <row r="2260" ht="39.950000000000003" customHeight="1" x14ac:dyDescent="0.2"/>
    <row r="2261" ht="39.950000000000003" customHeight="1" x14ac:dyDescent="0.2"/>
    <row r="2262" ht="39.950000000000003" customHeight="1" x14ac:dyDescent="0.2"/>
    <row r="2263" ht="39.950000000000003" customHeight="1" x14ac:dyDescent="0.2"/>
    <row r="2264" ht="39.950000000000003" customHeight="1" x14ac:dyDescent="0.2"/>
    <row r="2265" ht="39.950000000000003" customHeight="1" x14ac:dyDescent="0.2"/>
    <row r="2266" ht="39.950000000000003" customHeight="1" x14ac:dyDescent="0.2"/>
    <row r="2267" ht="39.950000000000003" customHeight="1" x14ac:dyDescent="0.2"/>
    <row r="2268" ht="39.950000000000003" customHeight="1" x14ac:dyDescent="0.2"/>
    <row r="2269" ht="39.950000000000003" customHeight="1" x14ac:dyDescent="0.2"/>
    <row r="2270" ht="39.950000000000003" customHeight="1" x14ac:dyDescent="0.2"/>
    <row r="2271" ht="39.950000000000003" customHeight="1" x14ac:dyDescent="0.2"/>
    <row r="2272" ht="39.950000000000003" customHeight="1" x14ac:dyDescent="0.2"/>
    <row r="2273" ht="39.950000000000003" customHeight="1" x14ac:dyDescent="0.2"/>
    <row r="2274" ht="39.950000000000003" customHeight="1" x14ac:dyDescent="0.2"/>
    <row r="2275" ht="39.950000000000003" customHeight="1" x14ac:dyDescent="0.2"/>
    <row r="2276" ht="39.950000000000003" customHeight="1" x14ac:dyDescent="0.2"/>
    <row r="2277" ht="39.950000000000003" customHeight="1" x14ac:dyDescent="0.2"/>
    <row r="2278" ht="39.950000000000003" customHeight="1" x14ac:dyDescent="0.2"/>
    <row r="2279" ht="39.950000000000003" customHeight="1" x14ac:dyDescent="0.2"/>
    <row r="2280" ht="39.950000000000003" customHeight="1" x14ac:dyDescent="0.2"/>
    <row r="2281" ht="39.950000000000003" customHeight="1" x14ac:dyDescent="0.2"/>
    <row r="2282" ht="39.950000000000003" customHeight="1" x14ac:dyDescent="0.2"/>
    <row r="2283" ht="39.950000000000003" customHeight="1" x14ac:dyDescent="0.2"/>
    <row r="2284" ht="39.950000000000003" customHeight="1" x14ac:dyDescent="0.2"/>
    <row r="2285" ht="39.950000000000003" customHeight="1" x14ac:dyDescent="0.2"/>
    <row r="2286" ht="39.950000000000003" customHeight="1" x14ac:dyDescent="0.2"/>
    <row r="2287" ht="39.950000000000003" customHeight="1" x14ac:dyDescent="0.2"/>
    <row r="2288" ht="39.950000000000003" customHeight="1" x14ac:dyDescent="0.2"/>
    <row r="2289" ht="39.950000000000003" customHeight="1" x14ac:dyDescent="0.2"/>
    <row r="2290" ht="39.950000000000003" customHeight="1" x14ac:dyDescent="0.2"/>
    <row r="2291" ht="39.950000000000003" customHeight="1" x14ac:dyDescent="0.2"/>
    <row r="2292" ht="39.950000000000003" customHeight="1" x14ac:dyDescent="0.2"/>
    <row r="2293" ht="39.950000000000003" customHeight="1" x14ac:dyDescent="0.2"/>
    <row r="2294" ht="39.950000000000003" customHeight="1" x14ac:dyDescent="0.2"/>
    <row r="2295" ht="39.950000000000003" customHeight="1" x14ac:dyDescent="0.2"/>
    <row r="2296" ht="39.950000000000003" customHeight="1" x14ac:dyDescent="0.2"/>
    <row r="2297" ht="39.950000000000003" customHeight="1" x14ac:dyDescent="0.2"/>
    <row r="2298" ht="39.950000000000003" customHeight="1" x14ac:dyDescent="0.2"/>
    <row r="2299" ht="39.950000000000003" customHeight="1" x14ac:dyDescent="0.2"/>
    <row r="2300" ht="39.950000000000003" customHeight="1" x14ac:dyDescent="0.2"/>
    <row r="2301" ht="39.950000000000003" customHeight="1" x14ac:dyDescent="0.2"/>
    <row r="2302" ht="39.950000000000003" customHeight="1" x14ac:dyDescent="0.2"/>
    <row r="2303" ht="39.950000000000003" customHeight="1" x14ac:dyDescent="0.2"/>
    <row r="2304" ht="39.950000000000003" customHeight="1" x14ac:dyDescent="0.2"/>
    <row r="2305" ht="39.950000000000003" customHeight="1" x14ac:dyDescent="0.2"/>
    <row r="2306" ht="39.950000000000003" customHeight="1" x14ac:dyDescent="0.2"/>
    <row r="2307" ht="39.950000000000003" customHeight="1" x14ac:dyDescent="0.2"/>
    <row r="2308" ht="39.950000000000003" customHeight="1" x14ac:dyDescent="0.2"/>
    <row r="2309" ht="39.950000000000003" customHeight="1" x14ac:dyDescent="0.2"/>
    <row r="2310" ht="39.950000000000003" customHeight="1" x14ac:dyDescent="0.2"/>
    <row r="2311" ht="39.950000000000003" customHeight="1" x14ac:dyDescent="0.2"/>
    <row r="2312" ht="39.950000000000003" customHeight="1" x14ac:dyDescent="0.2"/>
    <row r="2313" ht="39.950000000000003" customHeight="1" x14ac:dyDescent="0.2"/>
    <row r="2314" ht="39.950000000000003" customHeight="1" x14ac:dyDescent="0.2"/>
    <row r="2315" ht="39.950000000000003" customHeight="1" x14ac:dyDescent="0.2"/>
    <row r="2316" ht="39.950000000000003" customHeight="1" x14ac:dyDescent="0.2"/>
    <row r="2317" ht="39.950000000000003" customHeight="1" x14ac:dyDescent="0.2"/>
    <row r="2318" ht="39.950000000000003" customHeight="1" x14ac:dyDescent="0.2"/>
    <row r="2319" ht="39.950000000000003" customHeight="1" x14ac:dyDescent="0.2"/>
    <row r="2320" ht="39.950000000000003" customHeight="1" x14ac:dyDescent="0.2"/>
    <row r="2321" ht="39.950000000000003" customHeight="1" x14ac:dyDescent="0.2"/>
    <row r="2322" ht="39.950000000000003" customHeight="1" x14ac:dyDescent="0.2"/>
    <row r="2323" ht="39.950000000000003" customHeight="1" x14ac:dyDescent="0.2"/>
    <row r="2324" ht="39.950000000000003" customHeight="1" x14ac:dyDescent="0.2"/>
    <row r="2325" ht="39.950000000000003" customHeight="1" x14ac:dyDescent="0.2"/>
    <row r="2326" ht="39.950000000000003" customHeight="1" x14ac:dyDescent="0.2"/>
    <row r="2327" ht="39.950000000000003" customHeight="1" x14ac:dyDescent="0.2"/>
    <row r="2328" ht="39.950000000000003" customHeight="1" x14ac:dyDescent="0.2"/>
    <row r="2329" ht="39.950000000000003" customHeight="1" x14ac:dyDescent="0.2"/>
    <row r="2330" ht="39.950000000000003" customHeight="1" x14ac:dyDescent="0.2"/>
    <row r="2331" ht="39.950000000000003" customHeight="1" x14ac:dyDescent="0.2"/>
    <row r="2332" ht="39.950000000000003" customHeight="1" x14ac:dyDescent="0.2"/>
    <row r="2333" ht="39.950000000000003" customHeight="1" x14ac:dyDescent="0.2"/>
    <row r="2334" ht="39.950000000000003" customHeight="1" x14ac:dyDescent="0.2"/>
    <row r="2335" ht="39.950000000000003" customHeight="1" x14ac:dyDescent="0.2"/>
    <row r="2336" ht="39.950000000000003" customHeight="1" x14ac:dyDescent="0.2"/>
    <row r="2337" ht="39.950000000000003" customHeight="1" x14ac:dyDescent="0.2"/>
    <row r="2338" ht="39.950000000000003" customHeight="1" x14ac:dyDescent="0.2"/>
    <row r="2339" ht="39.950000000000003" customHeight="1" x14ac:dyDescent="0.2"/>
    <row r="2340" ht="39.950000000000003" customHeight="1" x14ac:dyDescent="0.2"/>
    <row r="2341" ht="39.950000000000003" customHeight="1" x14ac:dyDescent="0.2"/>
    <row r="2342" ht="39.950000000000003" customHeight="1" x14ac:dyDescent="0.2"/>
    <row r="2343" ht="39.950000000000003" customHeight="1" x14ac:dyDescent="0.2"/>
    <row r="2344" ht="39.950000000000003" customHeight="1" x14ac:dyDescent="0.2"/>
    <row r="2345" ht="39.950000000000003" customHeight="1" x14ac:dyDescent="0.2"/>
    <row r="2346" ht="39.950000000000003" customHeight="1" x14ac:dyDescent="0.2"/>
    <row r="2347" ht="39.950000000000003" customHeight="1" x14ac:dyDescent="0.2"/>
    <row r="2348" ht="39.950000000000003" customHeight="1" x14ac:dyDescent="0.2"/>
    <row r="2349" ht="39.950000000000003" customHeight="1" x14ac:dyDescent="0.2"/>
    <row r="2350" ht="39.950000000000003" customHeight="1" x14ac:dyDescent="0.2"/>
    <row r="2351" ht="39.950000000000003" customHeight="1" x14ac:dyDescent="0.2"/>
    <row r="2352" ht="39.950000000000003" customHeight="1" x14ac:dyDescent="0.2"/>
    <row r="2353" ht="39.950000000000003" customHeight="1" x14ac:dyDescent="0.2"/>
    <row r="2354" ht="39.950000000000003" customHeight="1" x14ac:dyDescent="0.2"/>
    <row r="2355" ht="39.950000000000003" customHeight="1" x14ac:dyDescent="0.2"/>
    <row r="2356" ht="39.950000000000003" customHeight="1" x14ac:dyDescent="0.2"/>
    <row r="2357" ht="39.950000000000003" customHeight="1" x14ac:dyDescent="0.2"/>
    <row r="2358" ht="39.950000000000003" customHeight="1" x14ac:dyDescent="0.2"/>
    <row r="2359" ht="39.950000000000003" customHeight="1" x14ac:dyDescent="0.2"/>
    <row r="2360" ht="39.950000000000003" customHeight="1" x14ac:dyDescent="0.2"/>
    <row r="2361" ht="39.950000000000003" customHeight="1" x14ac:dyDescent="0.2"/>
    <row r="2362" ht="39.950000000000003" customHeight="1" x14ac:dyDescent="0.2"/>
    <row r="2363" ht="39.950000000000003" customHeight="1" x14ac:dyDescent="0.2"/>
    <row r="2364" ht="39.950000000000003" customHeight="1" x14ac:dyDescent="0.2"/>
    <row r="2365" ht="39.950000000000003" customHeight="1" x14ac:dyDescent="0.2"/>
    <row r="2366" ht="39.950000000000003" customHeight="1" x14ac:dyDescent="0.2"/>
    <row r="2367" ht="39.950000000000003" customHeight="1" x14ac:dyDescent="0.2"/>
    <row r="2368" ht="39.950000000000003" customHeight="1" x14ac:dyDescent="0.2"/>
    <row r="2369" ht="39.950000000000003" customHeight="1" x14ac:dyDescent="0.2"/>
    <row r="2370" ht="39.950000000000003" customHeight="1" x14ac:dyDescent="0.2"/>
    <row r="2371" ht="39.950000000000003" customHeight="1" x14ac:dyDescent="0.2"/>
    <row r="2372" ht="39.950000000000003" customHeight="1" x14ac:dyDescent="0.2"/>
    <row r="2373" ht="39.950000000000003" customHeight="1" x14ac:dyDescent="0.2"/>
    <row r="2374" ht="39.950000000000003" customHeight="1" x14ac:dyDescent="0.2"/>
    <row r="2375" ht="39.950000000000003" customHeight="1" x14ac:dyDescent="0.2"/>
    <row r="2376" ht="39.950000000000003" customHeight="1" x14ac:dyDescent="0.2"/>
    <row r="2377" ht="39.950000000000003" customHeight="1" x14ac:dyDescent="0.2"/>
    <row r="2378" ht="39.950000000000003" customHeight="1" x14ac:dyDescent="0.2"/>
    <row r="2379" ht="39.950000000000003" customHeight="1" x14ac:dyDescent="0.2"/>
    <row r="2380" ht="39.950000000000003" customHeight="1" x14ac:dyDescent="0.2"/>
    <row r="2381" ht="39.950000000000003" customHeight="1" x14ac:dyDescent="0.2"/>
    <row r="2382" ht="39.950000000000003" customHeight="1" x14ac:dyDescent="0.2"/>
    <row r="2383" ht="39.950000000000003" customHeight="1" x14ac:dyDescent="0.2"/>
    <row r="2384" ht="39.950000000000003" customHeight="1" x14ac:dyDescent="0.2"/>
    <row r="2385" ht="39.950000000000003" customHeight="1" x14ac:dyDescent="0.2"/>
    <row r="2386" ht="39.950000000000003" customHeight="1" x14ac:dyDescent="0.2"/>
    <row r="2387" ht="39.950000000000003" customHeight="1" x14ac:dyDescent="0.2"/>
    <row r="2388" ht="39.950000000000003" customHeight="1" x14ac:dyDescent="0.2"/>
    <row r="2389" ht="39.950000000000003" customHeight="1" x14ac:dyDescent="0.2"/>
    <row r="2390" ht="39.950000000000003" customHeight="1" x14ac:dyDescent="0.2"/>
    <row r="2391" ht="39.950000000000003" customHeight="1" x14ac:dyDescent="0.2"/>
    <row r="2392" ht="39.950000000000003" customHeight="1" x14ac:dyDescent="0.2"/>
    <row r="2393" ht="39.950000000000003" customHeight="1" x14ac:dyDescent="0.2"/>
    <row r="2394" ht="39.950000000000003" customHeight="1" x14ac:dyDescent="0.2"/>
    <row r="2395" ht="39.950000000000003" customHeight="1" x14ac:dyDescent="0.2"/>
    <row r="2396" ht="39.950000000000003" customHeight="1" x14ac:dyDescent="0.2"/>
    <row r="2397" ht="39.950000000000003" customHeight="1" x14ac:dyDescent="0.2"/>
    <row r="2398" ht="39.950000000000003" customHeight="1" x14ac:dyDescent="0.2"/>
    <row r="2399" ht="39.950000000000003" customHeight="1" x14ac:dyDescent="0.2"/>
    <row r="2400" ht="39.950000000000003" customHeight="1" x14ac:dyDescent="0.2"/>
    <row r="2401" ht="39.950000000000003" customHeight="1" x14ac:dyDescent="0.2"/>
    <row r="2402" ht="39.950000000000003" customHeight="1" x14ac:dyDescent="0.2"/>
    <row r="2403" ht="39.950000000000003" customHeight="1" x14ac:dyDescent="0.2"/>
    <row r="2404" ht="39.950000000000003" customHeight="1" x14ac:dyDescent="0.2"/>
    <row r="2405" ht="39.950000000000003" customHeight="1" x14ac:dyDescent="0.2"/>
    <row r="2406" ht="39.950000000000003" customHeight="1" x14ac:dyDescent="0.2"/>
    <row r="2407" ht="39.950000000000003" customHeight="1" x14ac:dyDescent="0.2"/>
    <row r="2408" ht="39.950000000000003" customHeight="1" x14ac:dyDescent="0.2"/>
    <row r="2409" ht="39.950000000000003" customHeight="1" x14ac:dyDescent="0.2"/>
    <row r="2410" ht="39.950000000000003" customHeight="1" x14ac:dyDescent="0.2"/>
    <row r="2411" ht="39.950000000000003" customHeight="1" x14ac:dyDescent="0.2"/>
    <row r="2412" ht="39.950000000000003" customHeight="1" x14ac:dyDescent="0.2"/>
    <row r="2413" ht="39.950000000000003" customHeight="1" x14ac:dyDescent="0.2"/>
    <row r="2414" ht="39.950000000000003" customHeight="1" x14ac:dyDescent="0.2"/>
    <row r="2415" ht="39.950000000000003" customHeight="1" x14ac:dyDescent="0.2"/>
    <row r="2416" ht="39.950000000000003" customHeight="1" x14ac:dyDescent="0.2"/>
    <row r="2417" ht="39.950000000000003" customHeight="1" x14ac:dyDescent="0.2"/>
    <row r="2418" ht="39.950000000000003" customHeight="1" x14ac:dyDescent="0.2"/>
    <row r="2419" ht="39.950000000000003" customHeight="1" x14ac:dyDescent="0.2"/>
    <row r="2420" ht="39.950000000000003" customHeight="1" x14ac:dyDescent="0.2"/>
    <row r="2421" ht="39.950000000000003" customHeight="1" x14ac:dyDescent="0.2"/>
    <row r="2422" ht="39.950000000000003" customHeight="1" x14ac:dyDescent="0.2"/>
    <row r="2423" ht="39.950000000000003" customHeight="1" x14ac:dyDescent="0.2"/>
    <row r="2424" ht="39.950000000000003" customHeight="1" x14ac:dyDescent="0.2"/>
    <row r="2425" ht="39.950000000000003" customHeight="1" x14ac:dyDescent="0.2"/>
    <row r="2426" ht="39.950000000000003" customHeight="1" x14ac:dyDescent="0.2"/>
    <row r="2427" ht="39.950000000000003" customHeight="1" x14ac:dyDescent="0.2"/>
    <row r="2428" ht="39.950000000000003" customHeight="1" x14ac:dyDescent="0.2"/>
    <row r="2429" ht="39.950000000000003" customHeight="1" x14ac:dyDescent="0.2"/>
    <row r="2430" ht="39.950000000000003" customHeight="1" x14ac:dyDescent="0.2"/>
    <row r="2431" ht="39.950000000000003" customHeight="1" x14ac:dyDescent="0.2"/>
    <row r="2432" ht="39.950000000000003" customHeight="1" x14ac:dyDescent="0.2"/>
    <row r="2433" ht="39.950000000000003" customHeight="1" x14ac:dyDescent="0.2"/>
    <row r="2434" ht="39.950000000000003" customHeight="1" x14ac:dyDescent="0.2"/>
    <row r="2435" ht="39.950000000000003" customHeight="1" x14ac:dyDescent="0.2"/>
    <row r="2436" ht="39.950000000000003" customHeight="1" x14ac:dyDescent="0.2"/>
    <row r="2437" ht="39.950000000000003" customHeight="1" x14ac:dyDescent="0.2"/>
    <row r="2438" ht="39.950000000000003" customHeight="1" x14ac:dyDescent="0.2"/>
    <row r="2439" ht="39.950000000000003" customHeight="1" x14ac:dyDescent="0.2"/>
    <row r="2440" ht="39.950000000000003" customHeight="1" x14ac:dyDescent="0.2"/>
    <row r="2441" ht="39.950000000000003" customHeight="1" x14ac:dyDescent="0.2"/>
    <row r="2442" ht="39.950000000000003" customHeight="1" x14ac:dyDescent="0.2"/>
    <row r="2443" ht="39.950000000000003" customHeight="1" x14ac:dyDescent="0.2"/>
    <row r="2444" ht="39.950000000000003" customHeight="1" x14ac:dyDescent="0.2"/>
    <row r="2445" ht="39.950000000000003" customHeight="1" x14ac:dyDescent="0.2"/>
    <row r="2446" ht="39.950000000000003" customHeight="1" x14ac:dyDescent="0.2"/>
    <row r="2447" ht="39.950000000000003" customHeight="1" x14ac:dyDescent="0.2"/>
    <row r="2448" ht="39.950000000000003" customHeight="1" x14ac:dyDescent="0.2"/>
    <row r="2449" ht="39.950000000000003" customHeight="1" x14ac:dyDescent="0.2"/>
    <row r="2450" ht="39.950000000000003" customHeight="1" x14ac:dyDescent="0.2"/>
    <row r="2451" ht="39.950000000000003" customHeight="1" x14ac:dyDescent="0.2"/>
    <row r="2452" ht="39.950000000000003" customHeight="1" x14ac:dyDescent="0.2"/>
    <row r="2453" ht="39.950000000000003" customHeight="1" x14ac:dyDescent="0.2"/>
    <row r="2454" ht="39.950000000000003" customHeight="1" x14ac:dyDescent="0.2"/>
    <row r="2455" ht="39.950000000000003" customHeight="1" x14ac:dyDescent="0.2"/>
    <row r="2456" ht="39.950000000000003" customHeight="1" x14ac:dyDescent="0.2"/>
    <row r="2457" ht="39.950000000000003" customHeight="1" x14ac:dyDescent="0.2"/>
    <row r="2458" ht="39.950000000000003" customHeight="1" x14ac:dyDescent="0.2"/>
    <row r="2459" ht="39.950000000000003" customHeight="1" x14ac:dyDescent="0.2"/>
    <row r="2460" ht="39.950000000000003" customHeight="1" x14ac:dyDescent="0.2"/>
    <row r="2461" ht="39.950000000000003" customHeight="1" x14ac:dyDescent="0.2"/>
    <row r="2462" ht="39.950000000000003" customHeight="1" x14ac:dyDescent="0.2"/>
    <row r="2463" ht="39.950000000000003" customHeight="1" x14ac:dyDescent="0.2"/>
    <row r="2464" ht="39.950000000000003" customHeight="1" x14ac:dyDescent="0.2"/>
    <row r="2465" ht="39.950000000000003" customHeight="1" x14ac:dyDescent="0.2"/>
    <row r="2466" ht="39.950000000000003" customHeight="1" x14ac:dyDescent="0.2"/>
    <row r="2467" ht="39.950000000000003" customHeight="1" x14ac:dyDescent="0.2"/>
    <row r="2468" ht="39.950000000000003" customHeight="1" x14ac:dyDescent="0.2"/>
    <row r="2469" ht="39.950000000000003" customHeight="1" x14ac:dyDescent="0.2"/>
    <row r="2470" ht="39.950000000000003" customHeight="1" x14ac:dyDescent="0.2"/>
    <row r="2471" ht="39.950000000000003" customHeight="1" x14ac:dyDescent="0.2"/>
    <row r="2472" ht="39.950000000000003" customHeight="1" x14ac:dyDescent="0.2"/>
    <row r="2473" ht="39.950000000000003" customHeight="1" x14ac:dyDescent="0.2"/>
    <row r="2474" ht="39.950000000000003" customHeight="1" x14ac:dyDescent="0.2"/>
    <row r="2475" ht="39.950000000000003" customHeight="1" x14ac:dyDescent="0.2"/>
    <row r="2476" ht="39.950000000000003" customHeight="1" x14ac:dyDescent="0.2"/>
    <row r="2477" ht="39.950000000000003" customHeight="1" x14ac:dyDescent="0.2"/>
    <row r="2478" ht="39.950000000000003" customHeight="1" x14ac:dyDescent="0.2"/>
    <row r="2479" ht="39.950000000000003" customHeight="1" x14ac:dyDescent="0.2"/>
    <row r="2480" ht="39.950000000000003" customHeight="1" x14ac:dyDescent="0.2"/>
    <row r="2481" ht="39.950000000000003" customHeight="1" x14ac:dyDescent="0.2"/>
    <row r="2482" ht="39.950000000000003" customHeight="1" x14ac:dyDescent="0.2"/>
    <row r="2483" ht="39.950000000000003" customHeight="1" x14ac:dyDescent="0.2"/>
    <row r="2484" ht="39.950000000000003" customHeight="1" x14ac:dyDescent="0.2"/>
    <row r="2485" ht="39.950000000000003" customHeight="1" x14ac:dyDescent="0.2"/>
    <row r="2486" ht="39.950000000000003" customHeight="1" x14ac:dyDescent="0.2"/>
    <row r="2487" ht="39.950000000000003" customHeight="1" x14ac:dyDescent="0.2"/>
    <row r="2488" ht="39.950000000000003" customHeight="1" x14ac:dyDescent="0.2"/>
    <row r="2489" ht="39.950000000000003" customHeight="1" x14ac:dyDescent="0.2"/>
    <row r="2490" ht="39.950000000000003" customHeight="1" x14ac:dyDescent="0.2"/>
    <row r="2491" ht="39.950000000000003" customHeight="1" x14ac:dyDescent="0.2"/>
    <row r="2492" ht="39.950000000000003" customHeight="1" x14ac:dyDescent="0.2"/>
    <row r="2493" ht="39.950000000000003" customHeight="1" x14ac:dyDescent="0.2"/>
    <row r="2494" ht="39.950000000000003" customHeight="1" x14ac:dyDescent="0.2"/>
    <row r="2495" ht="39.950000000000003" customHeight="1" x14ac:dyDescent="0.2"/>
    <row r="2496" ht="39.950000000000003" customHeight="1" x14ac:dyDescent="0.2"/>
    <row r="2497" ht="39.950000000000003" customHeight="1" x14ac:dyDescent="0.2"/>
    <row r="2498" ht="39.950000000000003" customHeight="1" x14ac:dyDescent="0.2"/>
    <row r="2499" ht="39.950000000000003" customHeight="1" x14ac:dyDescent="0.2"/>
    <row r="2500" ht="39.950000000000003" customHeight="1" x14ac:dyDescent="0.2"/>
    <row r="2501" ht="39.950000000000003" customHeight="1" x14ac:dyDescent="0.2"/>
    <row r="2502" ht="39.950000000000003" customHeight="1" x14ac:dyDescent="0.2"/>
    <row r="2503" ht="39.950000000000003" customHeight="1" x14ac:dyDescent="0.2"/>
    <row r="2504" ht="39.950000000000003" customHeight="1" x14ac:dyDescent="0.2"/>
    <row r="2505" ht="39.950000000000003" customHeight="1" x14ac:dyDescent="0.2"/>
    <row r="2506" ht="39.950000000000003" customHeight="1" x14ac:dyDescent="0.2"/>
    <row r="2507" ht="39.950000000000003" customHeight="1" x14ac:dyDescent="0.2"/>
    <row r="2508" ht="39.950000000000003" customHeight="1" x14ac:dyDescent="0.2"/>
    <row r="2509" ht="39.950000000000003" customHeight="1" x14ac:dyDescent="0.2"/>
    <row r="2510" ht="39.950000000000003" customHeight="1" x14ac:dyDescent="0.2"/>
    <row r="2511" ht="39.950000000000003" customHeight="1" x14ac:dyDescent="0.2"/>
    <row r="2512" ht="39.950000000000003" customHeight="1" x14ac:dyDescent="0.2"/>
    <row r="2513" ht="39.950000000000003" customHeight="1" x14ac:dyDescent="0.2"/>
    <row r="2514" ht="39.950000000000003" customHeight="1" x14ac:dyDescent="0.2"/>
    <row r="2515" ht="39.950000000000003" customHeight="1" x14ac:dyDescent="0.2"/>
    <row r="2516" ht="39.950000000000003" customHeight="1" x14ac:dyDescent="0.2"/>
    <row r="2517" ht="39.950000000000003" customHeight="1" x14ac:dyDescent="0.2"/>
    <row r="2518" ht="39.950000000000003" customHeight="1" x14ac:dyDescent="0.2"/>
    <row r="2519" ht="39.950000000000003" customHeight="1" x14ac:dyDescent="0.2"/>
    <row r="2520" ht="39.950000000000003" customHeight="1" x14ac:dyDescent="0.2"/>
    <row r="2521" ht="39.950000000000003" customHeight="1" x14ac:dyDescent="0.2"/>
    <row r="2522" ht="39.950000000000003" customHeight="1" x14ac:dyDescent="0.2"/>
    <row r="2523" ht="39.950000000000003" customHeight="1" x14ac:dyDescent="0.2"/>
    <row r="2524" ht="39.950000000000003" customHeight="1" x14ac:dyDescent="0.2"/>
    <row r="2525" ht="39.950000000000003" customHeight="1" x14ac:dyDescent="0.2"/>
    <row r="2526" ht="39.950000000000003" customHeight="1" x14ac:dyDescent="0.2"/>
    <row r="2527" ht="39.950000000000003" customHeight="1" x14ac:dyDescent="0.2"/>
    <row r="2528" ht="39.950000000000003" customHeight="1" x14ac:dyDescent="0.2"/>
    <row r="2529" ht="39.950000000000003" customHeight="1" x14ac:dyDescent="0.2"/>
    <row r="2530" ht="39.950000000000003" customHeight="1" x14ac:dyDescent="0.2"/>
    <row r="2531" ht="39.950000000000003" customHeight="1" x14ac:dyDescent="0.2"/>
    <row r="2532" ht="39.950000000000003" customHeight="1" x14ac:dyDescent="0.2"/>
    <row r="2533" ht="39.950000000000003" customHeight="1" x14ac:dyDescent="0.2"/>
    <row r="2534" ht="39.950000000000003" customHeight="1" x14ac:dyDescent="0.2"/>
    <row r="2535" ht="39.950000000000003" customHeight="1" x14ac:dyDescent="0.2"/>
    <row r="2536" ht="39.950000000000003" customHeight="1" x14ac:dyDescent="0.2"/>
    <row r="2537" ht="39.950000000000003" customHeight="1" x14ac:dyDescent="0.2"/>
    <row r="2538" ht="39.950000000000003" customHeight="1" x14ac:dyDescent="0.2"/>
    <row r="2539" ht="39.950000000000003" customHeight="1" x14ac:dyDescent="0.2"/>
    <row r="2540" ht="39.950000000000003" customHeight="1" x14ac:dyDescent="0.2"/>
    <row r="2541" ht="39.950000000000003" customHeight="1" x14ac:dyDescent="0.2"/>
    <row r="2542" ht="39.950000000000003" customHeight="1" x14ac:dyDescent="0.2"/>
    <row r="2543" ht="39.950000000000003" customHeight="1" x14ac:dyDescent="0.2"/>
    <row r="2544" ht="39.950000000000003" customHeight="1" x14ac:dyDescent="0.2"/>
    <row r="2545" ht="39.950000000000003" customHeight="1" x14ac:dyDescent="0.2"/>
    <row r="2546" ht="39.950000000000003" customHeight="1" x14ac:dyDescent="0.2"/>
    <row r="2547" ht="39.950000000000003" customHeight="1" x14ac:dyDescent="0.2"/>
    <row r="2548" ht="39.950000000000003" customHeight="1" x14ac:dyDescent="0.2"/>
    <row r="2549" ht="39.950000000000003" customHeight="1" x14ac:dyDescent="0.2"/>
    <row r="2550" ht="39.950000000000003" customHeight="1" x14ac:dyDescent="0.2"/>
    <row r="2551" ht="39.950000000000003" customHeight="1" x14ac:dyDescent="0.2"/>
    <row r="2552" ht="39.950000000000003" customHeight="1" x14ac:dyDescent="0.2"/>
    <row r="2553" ht="39.950000000000003" customHeight="1" x14ac:dyDescent="0.2"/>
    <row r="2554" ht="39.950000000000003" customHeight="1" x14ac:dyDescent="0.2"/>
    <row r="2555" ht="39.950000000000003" customHeight="1" x14ac:dyDescent="0.2"/>
    <row r="2556" ht="39.950000000000003" customHeight="1" x14ac:dyDescent="0.2"/>
    <row r="2557" ht="39.950000000000003" customHeight="1" x14ac:dyDescent="0.2"/>
    <row r="2558" ht="39.950000000000003" customHeight="1" x14ac:dyDescent="0.2"/>
    <row r="2559" ht="39.950000000000003" customHeight="1" x14ac:dyDescent="0.2"/>
    <row r="2560" ht="39.950000000000003" customHeight="1" x14ac:dyDescent="0.2"/>
    <row r="2561" ht="39.950000000000003" customHeight="1" x14ac:dyDescent="0.2"/>
    <row r="2562" ht="39.950000000000003" customHeight="1" x14ac:dyDescent="0.2"/>
    <row r="2563" ht="39.950000000000003" customHeight="1" x14ac:dyDescent="0.2"/>
    <row r="2564" ht="39.950000000000003" customHeight="1" x14ac:dyDescent="0.2"/>
    <row r="2565" ht="39.950000000000003" customHeight="1" x14ac:dyDescent="0.2"/>
    <row r="2566" ht="39.950000000000003" customHeight="1" x14ac:dyDescent="0.2"/>
    <row r="2567" ht="39.950000000000003" customHeight="1" x14ac:dyDescent="0.2"/>
    <row r="2568" ht="39.950000000000003" customHeight="1" x14ac:dyDescent="0.2"/>
    <row r="2569" ht="39.950000000000003" customHeight="1" x14ac:dyDescent="0.2"/>
    <row r="2570" ht="39.950000000000003" customHeight="1" x14ac:dyDescent="0.2"/>
    <row r="2571" ht="39.950000000000003" customHeight="1" x14ac:dyDescent="0.2"/>
    <row r="2572" ht="39.950000000000003" customHeight="1" x14ac:dyDescent="0.2"/>
    <row r="2573" ht="39.950000000000003" customHeight="1" x14ac:dyDescent="0.2"/>
    <row r="2574" ht="39.950000000000003" customHeight="1" x14ac:dyDescent="0.2"/>
    <row r="2575" ht="39.950000000000003" customHeight="1" x14ac:dyDescent="0.2"/>
    <row r="2576" ht="39.950000000000003" customHeight="1" x14ac:dyDescent="0.2"/>
    <row r="2577" ht="39.950000000000003" customHeight="1" x14ac:dyDescent="0.2"/>
    <row r="2578" ht="39.950000000000003" customHeight="1" x14ac:dyDescent="0.2"/>
    <row r="2579" ht="39.950000000000003" customHeight="1" x14ac:dyDescent="0.2"/>
    <row r="2580" ht="39.950000000000003" customHeight="1" x14ac:dyDescent="0.2"/>
    <row r="2581" ht="39.950000000000003" customHeight="1" x14ac:dyDescent="0.2"/>
    <row r="2582" ht="39.950000000000003" customHeight="1" x14ac:dyDescent="0.2"/>
    <row r="2583" ht="39.950000000000003" customHeight="1" x14ac:dyDescent="0.2"/>
    <row r="2584" ht="39.950000000000003" customHeight="1" x14ac:dyDescent="0.2"/>
    <row r="2585" ht="39.950000000000003" customHeight="1" x14ac:dyDescent="0.2"/>
    <row r="2586" ht="39.950000000000003" customHeight="1" x14ac:dyDescent="0.2"/>
    <row r="2587" ht="39.950000000000003" customHeight="1" x14ac:dyDescent="0.2"/>
    <row r="2588" ht="39.950000000000003" customHeight="1" x14ac:dyDescent="0.2"/>
    <row r="2589" ht="39.950000000000003" customHeight="1" x14ac:dyDescent="0.2"/>
    <row r="2590" ht="39.950000000000003" customHeight="1" x14ac:dyDescent="0.2"/>
    <row r="2591" ht="39.950000000000003" customHeight="1" x14ac:dyDescent="0.2"/>
    <row r="2592" ht="39.950000000000003" customHeight="1" x14ac:dyDescent="0.2"/>
    <row r="2593" ht="39.950000000000003" customHeight="1" x14ac:dyDescent="0.2"/>
    <row r="2594" ht="39.950000000000003" customHeight="1" x14ac:dyDescent="0.2"/>
    <row r="2595" ht="39.950000000000003" customHeight="1" x14ac:dyDescent="0.2"/>
    <row r="2596" ht="39.950000000000003" customHeight="1" x14ac:dyDescent="0.2"/>
    <row r="2597" ht="39.950000000000003" customHeight="1" x14ac:dyDescent="0.2"/>
    <row r="2598" ht="39.950000000000003" customHeight="1" x14ac:dyDescent="0.2"/>
    <row r="2599" ht="39.950000000000003" customHeight="1" x14ac:dyDescent="0.2"/>
    <row r="2600" ht="39.950000000000003" customHeight="1" x14ac:dyDescent="0.2"/>
    <row r="2601" ht="39.950000000000003" customHeight="1" x14ac:dyDescent="0.2"/>
    <row r="2602" ht="39.950000000000003" customHeight="1" x14ac:dyDescent="0.2"/>
    <row r="2603" ht="39.950000000000003" customHeight="1" x14ac:dyDescent="0.2"/>
    <row r="2604" ht="39.950000000000003" customHeight="1" x14ac:dyDescent="0.2"/>
    <row r="2605" ht="39.950000000000003" customHeight="1" x14ac:dyDescent="0.2"/>
    <row r="2606" ht="39.950000000000003" customHeight="1" x14ac:dyDescent="0.2"/>
    <row r="2607" ht="39.950000000000003" customHeight="1" x14ac:dyDescent="0.2"/>
    <row r="2608" ht="39.950000000000003" customHeight="1" x14ac:dyDescent="0.2"/>
    <row r="2609" ht="39.950000000000003" customHeight="1" x14ac:dyDescent="0.2"/>
    <row r="2610" ht="39.950000000000003" customHeight="1" x14ac:dyDescent="0.2"/>
    <row r="2611" ht="39.950000000000003" customHeight="1" x14ac:dyDescent="0.2"/>
    <row r="2612" ht="39.950000000000003" customHeight="1" x14ac:dyDescent="0.2"/>
    <row r="2613" ht="39.950000000000003" customHeight="1" x14ac:dyDescent="0.2"/>
    <row r="2614" ht="39.950000000000003" customHeight="1" x14ac:dyDescent="0.2"/>
    <row r="2615" ht="39.950000000000003" customHeight="1" x14ac:dyDescent="0.2"/>
    <row r="2616" ht="39.950000000000003" customHeight="1" x14ac:dyDescent="0.2"/>
    <row r="2617" ht="39.950000000000003" customHeight="1" x14ac:dyDescent="0.2"/>
    <row r="2618" ht="39.950000000000003" customHeight="1" x14ac:dyDescent="0.2"/>
    <row r="2619" ht="39.950000000000003" customHeight="1" x14ac:dyDescent="0.2"/>
    <row r="2620" ht="39.950000000000003" customHeight="1" x14ac:dyDescent="0.2"/>
    <row r="2621" ht="39.950000000000003" customHeight="1" x14ac:dyDescent="0.2"/>
    <row r="2622" ht="39.950000000000003" customHeight="1" x14ac:dyDescent="0.2"/>
    <row r="2623" ht="39.950000000000003" customHeight="1" x14ac:dyDescent="0.2"/>
    <row r="2624" ht="39.950000000000003" customHeight="1" x14ac:dyDescent="0.2"/>
    <row r="2625" ht="39.950000000000003" customHeight="1" x14ac:dyDescent="0.2"/>
    <row r="2626" ht="39.950000000000003" customHeight="1" x14ac:dyDescent="0.2"/>
    <row r="2627" ht="39.950000000000003" customHeight="1" x14ac:dyDescent="0.2"/>
    <row r="2628" ht="39.950000000000003" customHeight="1" x14ac:dyDescent="0.2"/>
    <row r="2629" ht="39.950000000000003" customHeight="1" x14ac:dyDescent="0.2"/>
    <row r="2630" ht="39.950000000000003" customHeight="1" x14ac:dyDescent="0.2"/>
    <row r="2631" ht="39.950000000000003" customHeight="1" x14ac:dyDescent="0.2"/>
    <row r="2632" ht="39.950000000000003" customHeight="1" x14ac:dyDescent="0.2"/>
    <row r="2633" ht="39.950000000000003" customHeight="1" x14ac:dyDescent="0.2"/>
    <row r="2634" ht="39.950000000000003" customHeight="1" x14ac:dyDescent="0.2"/>
    <row r="2635" ht="39.950000000000003" customHeight="1" x14ac:dyDescent="0.2"/>
    <row r="2636" ht="39.950000000000003" customHeight="1" x14ac:dyDescent="0.2"/>
    <row r="2637" ht="39.950000000000003" customHeight="1" x14ac:dyDescent="0.2"/>
    <row r="2638" ht="39.950000000000003" customHeight="1" x14ac:dyDescent="0.2"/>
    <row r="2639" ht="39.950000000000003" customHeight="1" x14ac:dyDescent="0.2"/>
    <row r="2640" ht="39.950000000000003" customHeight="1" x14ac:dyDescent="0.2"/>
    <row r="2641" ht="39.950000000000003" customHeight="1" x14ac:dyDescent="0.2"/>
    <row r="2642" ht="39.950000000000003" customHeight="1" x14ac:dyDescent="0.2"/>
    <row r="2643" ht="39.950000000000003" customHeight="1" x14ac:dyDescent="0.2"/>
    <row r="2644" ht="39.950000000000003" customHeight="1" x14ac:dyDescent="0.2"/>
    <row r="2645" ht="39.950000000000003" customHeight="1" x14ac:dyDescent="0.2"/>
    <row r="2646" ht="39.950000000000003" customHeight="1" x14ac:dyDescent="0.2"/>
    <row r="2647" ht="39.950000000000003" customHeight="1" x14ac:dyDescent="0.2"/>
    <row r="2648" ht="39.950000000000003" customHeight="1" x14ac:dyDescent="0.2"/>
    <row r="2649" ht="39.950000000000003" customHeight="1" x14ac:dyDescent="0.2"/>
    <row r="2650" ht="39.950000000000003" customHeight="1" x14ac:dyDescent="0.2"/>
    <row r="2651" ht="39.950000000000003" customHeight="1" x14ac:dyDescent="0.2"/>
    <row r="2652" ht="39.950000000000003" customHeight="1" x14ac:dyDescent="0.2"/>
    <row r="2653" ht="39.950000000000003" customHeight="1" x14ac:dyDescent="0.2"/>
    <row r="2654" ht="39.950000000000003" customHeight="1" x14ac:dyDescent="0.2"/>
    <row r="2655" ht="39.950000000000003" customHeight="1" x14ac:dyDescent="0.2"/>
    <row r="2656" ht="39.950000000000003" customHeight="1" x14ac:dyDescent="0.2"/>
    <row r="2657" ht="39.950000000000003" customHeight="1" x14ac:dyDescent="0.2"/>
    <row r="2658" ht="39.950000000000003" customHeight="1" x14ac:dyDescent="0.2"/>
    <row r="2659" ht="39.950000000000003" customHeight="1" x14ac:dyDescent="0.2"/>
    <row r="2660" ht="39.950000000000003" customHeight="1" x14ac:dyDescent="0.2"/>
    <row r="2661" ht="39.950000000000003" customHeight="1" x14ac:dyDescent="0.2"/>
    <row r="2662" ht="39.950000000000003" customHeight="1" x14ac:dyDescent="0.2"/>
    <row r="2663" ht="39.950000000000003" customHeight="1" x14ac:dyDescent="0.2"/>
    <row r="2664" ht="39.950000000000003" customHeight="1" x14ac:dyDescent="0.2"/>
    <row r="2665" ht="39.950000000000003" customHeight="1" x14ac:dyDescent="0.2"/>
    <row r="2666" ht="39.950000000000003" customHeight="1" x14ac:dyDescent="0.2"/>
    <row r="2667" ht="39.950000000000003" customHeight="1" x14ac:dyDescent="0.2"/>
    <row r="2668" ht="39.950000000000003" customHeight="1" x14ac:dyDescent="0.2"/>
    <row r="2669" ht="39.950000000000003" customHeight="1" x14ac:dyDescent="0.2"/>
    <row r="2670" ht="39.950000000000003" customHeight="1" x14ac:dyDescent="0.2"/>
    <row r="2671" ht="39.950000000000003" customHeight="1" x14ac:dyDescent="0.2"/>
    <row r="2672" ht="39.950000000000003" customHeight="1" x14ac:dyDescent="0.2"/>
    <row r="2673" ht="39.950000000000003" customHeight="1" x14ac:dyDescent="0.2"/>
    <row r="2674" ht="39.950000000000003" customHeight="1" x14ac:dyDescent="0.2"/>
    <row r="2675" ht="39.950000000000003" customHeight="1" x14ac:dyDescent="0.2"/>
    <row r="2676" ht="39.950000000000003" customHeight="1" x14ac:dyDescent="0.2"/>
    <row r="2677" ht="39.950000000000003" customHeight="1" x14ac:dyDescent="0.2"/>
    <row r="2678" ht="39.950000000000003" customHeight="1" x14ac:dyDescent="0.2"/>
    <row r="2679" ht="39.950000000000003" customHeight="1" x14ac:dyDescent="0.2"/>
    <row r="2680" ht="39.950000000000003" customHeight="1" x14ac:dyDescent="0.2"/>
    <row r="2681" ht="39.950000000000003" customHeight="1" x14ac:dyDescent="0.2"/>
    <row r="2682" ht="39.950000000000003" customHeight="1" x14ac:dyDescent="0.2"/>
    <row r="2683" ht="39.950000000000003" customHeight="1" x14ac:dyDescent="0.2"/>
    <row r="2684" ht="39.950000000000003" customHeight="1" x14ac:dyDescent="0.2"/>
    <row r="2685" ht="39.950000000000003" customHeight="1" x14ac:dyDescent="0.2"/>
    <row r="2686" ht="39.950000000000003" customHeight="1" x14ac:dyDescent="0.2"/>
    <row r="2687" ht="39.950000000000003" customHeight="1" x14ac:dyDescent="0.2"/>
    <row r="2688" ht="39.950000000000003" customHeight="1" x14ac:dyDescent="0.2"/>
    <row r="2689" ht="39.950000000000003" customHeight="1" x14ac:dyDescent="0.2"/>
    <row r="2690" ht="39.950000000000003" customHeight="1" x14ac:dyDescent="0.2"/>
    <row r="2691" ht="39.950000000000003" customHeight="1" x14ac:dyDescent="0.2"/>
    <row r="2692" ht="39.950000000000003" customHeight="1" x14ac:dyDescent="0.2"/>
    <row r="2693" ht="39.950000000000003" customHeight="1" x14ac:dyDescent="0.2"/>
    <row r="2694" ht="39.950000000000003" customHeight="1" x14ac:dyDescent="0.2"/>
    <row r="2695" ht="39.950000000000003" customHeight="1" x14ac:dyDescent="0.2"/>
    <row r="2696" ht="39.950000000000003" customHeight="1" x14ac:dyDescent="0.2"/>
    <row r="2697" ht="39.950000000000003" customHeight="1" x14ac:dyDescent="0.2"/>
    <row r="2698" ht="39.950000000000003" customHeight="1" x14ac:dyDescent="0.2"/>
    <row r="2699" ht="39.950000000000003" customHeight="1" x14ac:dyDescent="0.2"/>
    <row r="2700" ht="39.950000000000003" customHeight="1" x14ac:dyDescent="0.2"/>
    <row r="2701" ht="39.950000000000003" customHeight="1" x14ac:dyDescent="0.2"/>
    <row r="2702" ht="39.950000000000003" customHeight="1" x14ac:dyDescent="0.2"/>
    <row r="2703" ht="39.950000000000003" customHeight="1" x14ac:dyDescent="0.2"/>
    <row r="2704" ht="39.950000000000003" customHeight="1" x14ac:dyDescent="0.2"/>
    <row r="2705" ht="39.950000000000003" customHeight="1" x14ac:dyDescent="0.2"/>
    <row r="2706" ht="39.950000000000003" customHeight="1" x14ac:dyDescent="0.2"/>
    <row r="2707" ht="39.950000000000003" customHeight="1" x14ac:dyDescent="0.2"/>
    <row r="2708" ht="39.950000000000003" customHeight="1" x14ac:dyDescent="0.2"/>
    <row r="2709" ht="39.950000000000003" customHeight="1" x14ac:dyDescent="0.2"/>
    <row r="2710" ht="39.950000000000003" customHeight="1" x14ac:dyDescent="0.2"/>
    <row r="2711" ht="39.950000000000003" customHeight="1" x14ac:dyDescent="0.2"/>
    <row r="2712" ht="39.950000000000003" customHeight="1" x14ac:dyDescent="0.2"/>
    <row r="2713" ht="39.950000000000003" customHeight="1" x14ac:dyDescent="0.2"/>
    <row r="2714" ht="39.950000000000003" customHeight="1" x14ac:dyDescent="0.2"/>
    <row r="2715" ht="39.950000000000003" customHeight="1" x14ac:dyDescent="0.2"/>
    <row r="2716" ht="39.950000000000003" customHeight="1" x14ac:dyDescent="0.2"/>
    <row r="2717" ht="39.950000000000003" customHeight="1" x14ac:dyDescent="0.2"/>
    <row r="2718" ht="39.950000000000003" customHeight="1" x14ac:dyDescent="0.2"/>
    <row r="2719" ht="39.950000000000003" customHeight="1" x14ac:dyDescent="0.2"/>
    <row r="2720" ht="39.950000000000003" customHeight="1" x14ac:dyDescent="0.2"/>
    <row r="2721" ht="39.950000000000003" customHeight="1" x14ac:dyDescent="0.2"/>
    <row r="2722" ht="39.950000000000003" customHeight="1" x14ac:dyDescent="0.2"/>
    <row r="2723" ht="39.950000000000003" customHeight="1" x14ac:dyDescent="0.2"/>
    <row r="2724" ht="39.950000000000003" customHeight="1" x14ac:dyDescent="0.2"/>
    <row r="2725" ht="39.950000000000003" customHeight="1" x14ac:dyDescent="0.2"/>
    <row r="2726" ht="39.950000000000003" customHeight="1" x14ac:dyDescent="0.2"/>
    <row r="2727" ht="39.950000000000003" customHeight="1" x14ac:dyDescent="0.2"/>
    <row r="2728" ht="39.950000000000003" customHeight="1" x14ac:dyDescent="0.2"/>
    <row r="2729" ht="39.950000000000003" customHeight="1" x14ac:dyDescent="0.2"/>
    <row r="2730" ht="39.950000000000003" customHeight="1" x14ac:dyDescent="0.2"/>
    <row r="2731" ht="39.950000000000003" customHeight="1" x14ac:dyDescent="0.2"/>
    <row r="2732" ht="39.950000000000003" customHeight="1" x14ac:dyDescent="0.2"/>
    <row r="2733" ht="39.950000000000003" customHeight="1" x14ac:dyDescent="0.2"/>
    <row r="2734" ht="39.950000000000003" customHeight="1" x14ac:dyDescent="0.2"/>
    <row r="2735" ht="39.950000000000003" customHeight="1" x14ac:dyDescent="0.2"/>
    <row r="2736" ht="39.950000000000003" customHeight="1" x14ac:dyDescent="0.2"/>
    <row r="2737" ht="39.950000000000003" customHeight="1" x14ac:dyDescent="0.2"/>
    <row r="2738" ht="39.950000000000003" customHeight="1" x14ac:dyDescent="0.2"/>
    <row r="2739" ht="39.950000000000003" customHeight="1" x14ac:dyDescent="0.2"/>
    <row r="2740" ht="39.950000000000003" customHeight="1" x14ac:dyDescent="0.2"/>
    <row r="2741" ht="39.950000000000003" customHeight="1" x14ac:dyDescent="0.2"/>
    <row r="2742" ht="39.950000000000003" customHeight="1" x14ac:dyDescent="0.2"/>
    <row r="2743" ht="39.950000000000003" customHeight="1" x14ac:dyDescent="0.2"/>
    <row r="2744" ht="39.950000000000003" customHeight="1" x14ac:dyDescent="0.2"/>
    <row r="2745" ht="39.950000000000003" customHeight="1" x14ac:dyDescent="0.2"/>
    <row r="2746" ht="39.950000000000003" customHeight="1" x14ac:dyDescent="0.2"/>
    <row r="2747" ht="39.950000000000003" customHeight="1" x14ac:dyDescent="0.2"/>
    <row r="2748" ht="39.950000000000003" customHeight="1" x14ac:dyDescent="0.2"/>
    <row r="2749" ht="39.950000000000003" customHeight="1" x14ac:dyDescent="0.2"/>
    <row r="2750" ht="39.950000000000003" customHeight="1" x14ac:dyDescent="0.2"/>
    <row r="2751" ht="39.950000000000003" customHeight="1" x14ac:dyDescent="0.2"/>
    <row r="2752" ht="39.950000000000003" customHeight="1" x14ac:dyDescent="0.2"/>
    <row r="2753" ht="39.950000000000003" customHeight="1" x14ac:dyDescent="0.2"/>
    <row r="2754" ht="39.950000000000003" customHeight="1" x14ac:dyDescent="0.2"/>
    <row r="2755" ht="39.950000000000003" customHeight="1" x14ac:dyDescent="0.2"/>
    <row r="2756" ht="39.950000000000003" customHeight="1" x14ac:dyDescent="0.2"/>
    <row r="2757" ht="39.950000000000003" customHeight="1" x14ac:dyDescent="0.2"/>
    <row r="2758" ht="39.950000000000003" customHeight="1" x14ac:dyDescent="0.2"/>
    <row r="2759" ht="39.950000000000003" customHeight="1" x14ac:dyDescent="0.2"/>
    <row r="2760" ht="39.950000000000003" customHeight="1" x14ac:dyDescent="0.2"/>
    <row r="2761" ht="39.950000000000003" customHeight="1" x14ac:dyDescent="0.2"/>
    <row r="2762" ht="39.950000000000003" customHeight="1" x14ac:dyDescent="0.2"/>
    <row r="2763" ht="39.950000000000003" customHeight="1" x14ac:dyDescent="0.2"/>
    <row r="2764" ht="39.950000000000003" customHeight="1" x14ac:dyDescent="0.2"/>
    <row r="2765" ht="39.950000000000003" customHeight="1" x14ac:dyDescent="0.2"/>
    <row r="2766" ht="39.950000000000003" customHeight="1" x14ac:dyDescent="0.2"/>
    <row r="2767" ht="39.950000000000003" customHeight="1" x14ac:dyDescent="0.2"/>
    <row r="2768" ht="39.950000000000003" customHeight="1" x14ac:dyDescent="0.2"/>
    <row r="2769" ht="39.950000000000003" customHeight="1" x14ac:dyDescent="0.2"/>
    <row r="2770" ht="39.950000000000003" customHeight="1" x14ac:dyDescent="0.2"/>
    <row r="2771" ht="39.950000000000003" customHeight="1" x14ac:dyDescent="0.2"/>
    <row r="2772" ht="39.950000000000003" customHeight="1" x14ac:dyDescent="0.2"/>
    <row r="2773" ht="39.950000000000003" customHeight="1" x14ac:dyDescent="0.2"/>
    <row r="2774" ht="39.950000000000003" customHeight="1" x14ac:dyDescent="0.2"/>
    <row r="2775" ht="39.950000000000003" customHeight="1" x14ac:dyDescent="0.2"/>
    <row r="2776" ht="39.950000000000003" customHeight="1" x14ac:dyDescent="0.2"/>
    <row r="2777" ht="39.950000000000003" customHeight="1" x14ac:dyDescent="0.2"/>
    <row r="2778" ht="39.950000000000003" customHeight="1" x14ac:dyDescent="0.2"/>
    <row r="2779" ht="39.950000000000003" customHeight="1" x14ac:dyDescent="0.2"/>
    <row r="2780" ht="39.950000000000003" customHeight="1" x14ac:dyDescent="0.2"/>
    <row r="2781" ht="39.950000000000003" customHeight="1" x14ac:dyDescent="0.2"/>
    <row r="2782" ht="39.950000000000003" customHeight="1" x14ac:dyDescent="0.2"/>
    <row r="2783" ht="39.950000000000003" customHeight="1" x14ac:dyDescent="0.2"/>
    <row r="2784" ht="39.950000000000003" customHeight="1" x14ac:dyDescent="0.2"/>
    <row r="2785" ht="39.950000000000003" customHeight="1" x14ac:dyDescent="0.2"/>
    <row r="2786" ht="39.950000000000003" customHeight="1" x14ac:dyDescent="0.2"/>
    <row r="2787" ht="39.950000000000003" customHeight="1" x14ac:dyDescent="0.2"/>
    <row r="2788" ht="39.950000000000003" customHeight="1" x14ac:dyDescent="0.2"/>
    <row r="2789" ht="39.950000000000003" customHeight="1" x14ac:dyDescent="0.2"/>
    <row r="2790" ht="39.950000000000003" customHeight="1" x14ac:dyDescent="0.2"/>
    <row r="2791" ht="39.950000000000003" customHeight="1" x14ac:dyDescent="0.2"/>
    <row r="2792" ht="39.950000000000003" customHeight="1" x14ac:dyDescent="0.2"/>
    <row r="2793" ht="39.950000000000003" customHeight="1" x14ac:dyDescent="0.2"/>
    <row r="2794" ht="39.950000000000003" customHeight="1" x14ac:dyDescent="0.2"/>
    <row r="2795" ht="39.950000000000003" customHeight="1" x14ac:dyDescent="0.2"/>
    <row r="2796" ht="39.950000000000003" customHeight="1" x14ac:dyDescent="0.2"/>
    <row r="2797" ht="39.950000000000003" customHeight="1" x14ac:dyDescent="0.2"/>
    <row r="2798" ht="39.950000000000003" customHeight="1" x14ac:dyDescent="0.2"/>
    <row r="2799" ht="39.950000000000003" customHeight="1" x14ac:dyDescent="0.2"/>
    <row r="2800" ht="39.950000000000003" customHeight="1" x14ac:dyDescent="0.2"/>
    <row r="2801" ht="39.950000000000003" customHeight="1" x14ac:dyDescent="0.2"/>
    <row r="2802" ht="39.950000000000003" customHeight="1" x14ac:dyDescent="0.2"/>
    <row r="2803" ht="39.950000000000003" customHeight="1" x14ac:dyDescent="0.2"/>
    <row r="2804" ht="39.950000000000003" customHeight="1" x14ac:dyDescent="0.2"/>
    <row r="2805" ht="39.950000000000003" customHeight="1" x14ac:dyDescent="0.2"/>
    <row r="2806" ht="39.950000000000003" customHeight="1" x14ac:dyDescent="0.2"/>
    <row r="2807" ht="39.950000000000003" customHeight="1" x14ac:dyDescent="0.2"/>
    <row r="2808" ht="39.950000000000003" customHeight="1" x14ac:dyDescent="0.2"/>
    <row r="2809" ht="39.950000000000003" customHeight="1" x14ac:dyDescent="0.2"/>
    <row r="2810" ht="39.950000000000003" customHeight="1" x14ac:dyDescent="0.2"/>
    <row r="2811" ht="39.950000000000003" customHeight="1" x14ac:dyDescent="0.2"/>
    <row r="2812" ht="39.950000000000003" customHeight="1" x14ac:dyDescent="0.2"/>
    <row r="2813" ht="39.950000000000003" customHeight="1" x14ac:dyDescent="0.2"/>
    <row r="2814" ht="39.950000000000003" customHeight="1" x14ac:dyDescent="0.2"/>
    <row r="2815" ht="39.950000000000003" customHeight="1" x14ac:dyDescent="0.2"/>
    <row r="2816" ht="39.950000000000003" customHeight="1" x14ac:dyDescent="0.2"/>
    <row r="2817" ht="39.950000000000003" customHeight="1" x14ac:dyDescent="0.2"/>
    <row r="2818" ht="39.950000000000003" customHeight="1" x14ac:dyDescent="0.2"/>
    <row r="2819" ht="39.950000000000003" customHeight="1" x14ac:dyDescent="0.2"/>
    <row r="2820" ht="39.950000000000003" customHeight="1" x14ac:dyDescent="0.2"/>
    <row r="2821" ht="39.950000000000003" customHeight="1" x14ac:dyDescent="0.2"/>
    <row r="2822" ht="39.950000000000003" customHeight="1" x14ac:dyDescent="0.2"/>
    <row r="2823" ht="39.950000000000003" customHeight="1" x14ac:dyDescent="0.2"/>
    <row r="2824" ht="39.950000000000003" customHeight="1" x14ac:dyDescent="0.2"/>
    <row r="2825" ht="39.950000000000003" customHeight="1" x14ac:dyDescent="0.2"/>
    <row r="2826" ht="39.950000000000003" customHeight="1" x14ac:dyDescent="0.2"/>
    <row r="2827" ht="39.950000000000003" customHeight="1" x14ac:dyDescent="0.2"/>
    <row r="2828" ht="39.950000000000003" customHeight="1" x14ac:dyDescent="0.2"/>
    <row r="2829" ht="39.950000000000003" customHeight="1" x14ac:dyDescent="0.2"/>
    <row r="2830" ht="39.950000000000003" customHeight="1" x14ac:dyDescent="0.2"/>
    <row r="2831" ht="39.950000000000003" customHeight="1" x14ac:dyDescent="0.2"/>
    <row r="2832" ht="39.950000000000003" customHeight="1" x14ac:dyDescent="0.2"/>
    <row r="2833" ht="39.950000000000003" customHeight="1" x14ac:dyDescent="0.2"/>
    <row r="2834" ht="39.950000000000003" customHeight="1" x14ac:dyDescent="0.2"/>
    <row r="2835" ht="39.950000000000003" customHeight="1" x14ac:dyDescent="0.2"/>
    <row r="2836" ht="39.950000000000003" customHeight="1" x14ac:dyDescent="0.2"/>
    <row r="2837" ht="39.950000000000003" customHeight="1" x14ac:dyDescent="0.2"/>
    <row r="2838" ht="39.950000000000003" customHeight="1" x14ac:dyDescent="0.2"/>
    <row r="2839" ht="39.950000000000003" customHeight="1" x14ac:dyDescent="0.2"/>
    <row r="2840" ht="39.950000000000003" customHeight="1" x14ac:dyDescent="0.2"/>
    <row r="2841" ht="39.950000000000003" customHeight="1" x14ac:dyDescent="0.2"/>
    <row r="2842" ht="39.950000000000003" customHeight="1" x14ac:dyDescent="0.2"/>
    <row r="2843" ht="39.950000000000003" customHeight="1" x14ac:dyDescent="0.2"/>
    <row r="2844" ht="39.950000000000003" customHeight="1" x14ac:dyDescent="0.2"/>
    <row r="2845" ht="39.950000000000003" customHeight="1" x14ac:dyDescent="0.2"/>
    <row r="2846" ht="39.950000000000003" customHeight="1" x14ac:dyDescent="0.2"/>
    <row r="2847" ht="39.950000000000003" customHeight="1" x14ac:dyDescent="0.2"/>
    <row r="2848" ht="39.950000000000003" customHeight="1" x14ac:dyDescent="0.2"/>
    <row r="2849" ht="39.950000000000003" customHeight="1" x14ac:dyDescent="0.2"/>
    <row r="2850" ht="39.950000000000003" customHeight="1" x14ac:dyDescent="0.2"/>
    <row r="2851" ht="39.950000000000003" customHeight="1" x14ac:dyDescent="0.2"/>
    <row r="2852" ht="39.950000000000003" customHeight="1" x14ac:dyDescent="0.2"/>
    <row r="2853" ht="39.950000000000003" customHeight="1" x14ac:dyDescent="0.2"/>
    <row r="2854" ht="39.950000000000003" customHeight="1" x14ac:dyDescent="0.2"/>
    <row r="2855" ht="39.950000000000003" customHeight="1" x14ac:dyDescent="0.2"/>
    <row r="2856" ht="39.950000000000003" customHeight="1" x14ac:dyDescent="0.2"/>
    <row r="2857" ht="39.950000000000003" customHeight="1" x14ac:dyDescent="0.2"/>
    <row r="2858" ht="39.950000000000003" customHeight="1" x14ac:dyDescent="0.2"/>
    <row r="2859" ht="39.950000000000003" customHeight="1" x14ac:dyDescent="0.2"/>
    <row r="2860" ht="39.950000000000003" customHeight="1" x14ac:dyDescent="0.2"/>
    <row r="2861" ht="39.950000000000003" customHeight="1" x14ac:dyDescent="0.2"/>
    <row r="2862" ht="39.950000000000003" customHeight="1" x14ac:dyDescent="0.2"/>
    <row r="2863" ht="39.950000000000003" customHeight="1" x14ac:dyDescent="0.2"/>
    <row r="2864" ht="39.950000000000003" customHeight="1" x14ac:dyDescent="0.2"/>
    <row r="2865" ht="39.950000000000003" customHeight="1" x14ac:dyDescent="0.2"/>
    <row r="2866" ht="39.950000000000003" customHeight="1" x14ac:dyDescent="0.2"/>
    <row r="2867" ht="39.950000000000003" customHeight="1" x14ac:dyDescent="0.2"/>
    <row r="2868" ht="39.950000000000003" customHeight="1" x14ac:dyDescent="0.2"/>
    <row r="2869" ht="39.950000000000003" customHeight="1" x14ac:dyDescent="0.2"/>
    <row r="2870" ht="39.950000000000003" customHeight="1" x14ac:dyDescent="0.2"/>
    <row r="2871" ht="39.950000000000003" customHeight="1" x14ac:dyDescent="0.2"/>
    <row r="2872" ht="39.950000000000003" customHeight="1" x14ac:dyDescent="0.2"/>
    <row r="2873" ht="39.950000000000003" customHeight="1" x14ac:dyDescent="0.2"/>
    <row r="2874" ht="39.950000000000003" customHeight="1" x14ac:dyDescent="0.2"/>
    <row r="2875" ht="39.950000000000003" customHeight="1" x14ac:dyDescent="0.2"/>
    <row r="2876" ht="39.950000000000003" customHeight="1" x14ac:dyDescent="0.2"/>
    <row r="2877" ht="39.950000000000003" customHeight="1" x14ac:dyDescent="0.2"/>
    <row r="2878" ht="39.950000000000003" customHeight="1" x14ac:dyDescent="0.2"/>
    <row r="2879" ht="39.950000000000003" customHeight="1" x14ac:dyDescent="0.2"/>
    <row r="2880" ht="39.950000000000003" customHeight="1" x14ac:dyDescent="0.2"/>
    <row r="2881" ht="39.950000000000003" customHeight="1" x14ac:dyDescent="0.2"/>
    <row r="2882" ht="39.950000000000003" customHeight="1" x14ac:dyDescent="0.2"/>
    <row r="2883" ht="39.950000000000003" customHeight="1" x14ac:dyDescent="0.2"/>
    <row r="2884" ht="39.950000000000003" customHeight="1" x14ac:dyDescent="0.2"/>
    <row r="2885" ht="39.950000000000003" customHeight="1" x14ac:dyDescent="0.2"/>
    <row r="2886" ht="39.950000000000003" customHeight="1" x14ac:dyDescent="0.2"/>
    <row r="2887" ht="39.950000000000003" customHeight="1" x14ac:dyDescent="0.2"/>
    <row r="2888" ht="39.950000000000003" customHeight="1" x14ac:dyDescent="0.2"/>
    <row r="2889" ht="39.950000000000003" customHeight="1" x14ac:dyDescent="0.2"/>
    <row r="2890" ht="39.950000000000003" customHeight="1" x14ac:dyDescent="0.2"/>
    <row r="2891" ht="39.950000000000003" customHeight="1" x14ac:dyDescent="0.2"/>
    <row r="2892" ht="39.950000000000003" customHeight="1" x14ac:dyDescent="0.2"/>
    <row r="2893" ht="39.950000000000003" customHeight="1" x14ac:dyDescent="0.2"/>
    <row r="2894" ht="39.950000000000003" customHeight="1" x14ac:dyDescent="0.2"/>
    <row r="2895" ht="39.950000000000003" customHeight="1" x14ac:dyDescent="0.2"/>
    <row r="2896" ht="39.950000000000003" customHeight="1" x14ac:dyDescent="0.2"/>
    <row r="2897" ht="39.950000000000003" customHeight="1" x14ac:dyDescent="0.2"/>
    <row r="2898" ht="39.950000000000003" customHeight="1" x14ac:dyDescent="0.2"/>
    <row r="2899" ht="39.950000000000003" customHeight="1" x14ac:dyDescent="0.2"/>
    <row r="2900" ht="39.950000000000003" customHeight="1" x14ac:dyDescent="0.2"/>
    <row r="2901" ht="39.950000000000003" customHeight="1" x14ac:dyDescent="0.2"/>
    <row r="2902" ht="39.950000000000003" customHeight="1" x14ac:dyDescent="0.2"/>
    <row r="2903" ht="39.950000000000003" customHeight="1" x14ac:dyDescent="0.2"/>
  </sheetData>
  <mergeCells count="1349">
    <mergeCell ref="Q265:U265"/>
    <mergeCell ref="AE258:AH258"/>
    <mergeCell ref="AH228:AI228"/>
    <mergeCell ref="AE98:AI98"/>
    <mergeCell ref="X98:AB98"/>
    <mergeCell ref="AE161:AI164"/>
    <mergeCell ref="AE144:AI160"/>
    <mergeCell ref="Q172:U172"/>
    <mergeCell ref="Q174:U174"/>
    <mergeCell ref="X297:AB297"/>
    <mergeCell ref="AE297:AI297"/>
    <mergeCell ref="R297:U297"/>
    <mergeCell ref="M256:N256"/>
    <mergeCell ref="AE228:AG228"/>
    <mergeCell ref="C229:G229"/>
    <mergeCell ref="K229:M229"/>
    <mergeCell ref="Z231:AB231"/>
    <mergeCell ref="C259:G259"/>
    <mergeCell ref="J259:K259"/>
    <mergeCell ref="M259:N259"/>
    <mergeCell ref="Q259:U259"/>
    <mergeCell ref="X259:AB259"/>
    <mergeCell ref="X287:AB287"/>
    <mergeCell ref="AE287:AI287"/>
    <mergeCell ref="R287:U287"/>
    <mergeCell ref="X257:AB257"/>
    <mergeCell ref="AE257:AI257"/>
    <mergeCell ref="R285:U285"/>
    <mergeCell ref="X285:AB285"/>
    <mergeCell ref="AE285:AI285"/>
    <mergeCell ref="AE281:AK281"/>
    <mergeCell ref="Q281:W281"/>
    <mergeCell ref="X281:AD281"/>
    <mergeCell ref="L273:L276"/>
    <mergeCell ref="X258:Y258"/>
    <mergeCell ref="Q178:U178"/>
    <mergeCell ref="J185:N185"/>
    <mergeCell ref="J180:N180"/>
    <mergeCell ref="J178:N178"/>
    <mergeCell ref="AE178:AI178"/>
    <mergeCell ref="R108:T108"/>
    <mergeCell ref="Q154:U154"/>
    <mergeCell ref="Y157:AB157"/>
    <mergeCell ref="J123:N123"/>
    <mergeCell ref="J181:N181"/>
    <mergeCell ref="Z258:AB258"/>
    <mergeCell ref="AE123:AI123"/>
    <mergeCell ref="R125:U125"/>
    <mergeCell ref="X125:AB125"/>
    <mergeCell ref="AE125:AI125"/>
    <mergeCell ref="Y118:AB118"/>
    <mergeCell ref="X119:AB119"/>
    <mergeCell ref="T117:U117"/>
    <mergeCell ref="AE169:AK169"/>
    <mergeCell ref="AE128:AI128"/>
    <mergeCell ref="AE180:AI180"/>
    <mergeCell ref="X154:AB154"/>
    <mergeCell ref="AE117:AF117"/>
    <mergeCell ref="AE119:AF119"/>
    <mergeCell ref="Q216:U216"/>
    <mergeCell ref="AE129:AI129"/>
    <mergeCell ref="X116:Y116"/>
    <mergeCell ref="J264:K264"/>
    <mergeCell ref="M264:N264"/>
    <mergeCell ref="K284:K300"/>
    <mergeCell ref="Q67:U67"/>
    <mergeCell ref="T120:U120"/>
    <mergeCell ref="R118:U118"/>
    <mergeCell ref="J117:N117"/>
    <mergeCell ref="J119:N119"/>
    <mergeCell ref="Q258:U258"/>
    <mergeCell ref="AE89:AI89"/>
    <mergeCell ref="Q151:U151"/>
    <mergeCell ref="Q169:W169"/>
    <mergeCell ref="Y176:AA176"/>
    <mergeCell ref="AE165:AI167"/>
    <mergeCell ref="R124:U124"/>
    <mergeCell ref="J197:P197"/>
    <mergeCell ref="J151:N151"/>
    <mergeCell ref="J154:N154"/>
    <mergeCell ref="AE197:AK197"/>
    <mergeCell ref="J116:N116"/>
    <mergeCell ref="R119:S119"/>
    <mergeCell ref="R117:S117"/>
    <mergeCell ref="J120:N120"/>
    <mergeCell ref="R129:U129"/>
    <mergeCell ref="Q133:Q136"/>
    <mergeCell ref="X68:AB68"/>
    <mergeCell ref="AE179:AI179"/>
    <mergeCell ref="AE181:AI181"/>
    <mergeCell ref="J173:N173"/>
    <mergeCell ref="X150:AB150"/>
    <mergeCell ref="J147:M147"/>
    <mergeCell ref="X151:AB151"/>
    <mergeCell ref="Q181:U181"/>
    <mergeCell ref="AE229:AI229"/>
    <mergeCell ref="X66:AB66"/>
    <mergeCell ref="AE39:AI39"/>
    <mergeCell ref="AE116:AI116"/>
    <mergeCell ref="AE118:AI118"/>
    <mergeCell ref="X62:Y62"/>
    <mergeCell ref="X117:AB117"/>
    <mergeCell ref="AE66:AF66"/>
    <mergeCell ref="X57:AD57"/>
    <mergeCell ref="AE57:AK57"/>
    <mergeCell ref="Q57:W57"/>
    <mergeCell ref="AE40:AI40"/>
    <mergeCell ref="AE68:AH68"/>
    <mergeCell ref="Q70:U70"/>
    <mergeCell ref="X70:AB70"/>
    <mergeCell ref="Q40:U40"/>
    <mergeCell ref="X80:AB80"/>
    <mergeCell ref="X63:AB63"/>
    <mergeCell ref="Q78:S78"/>
    <mergeCell ref="T79:U79"/>
    <mergeCell ref="X61:AB61"/>
    <mergeCell ref="Q116:Q132"/>
    <mergeCell ref="X40:AB40"/>
    <mergeCell ref="AI77:AI80"/>
    <mergeCell ref="AI60:AI76"/>
    <mergeCell ref="Z62:AB62"/>
    <mergeCell ref="Z89:AB89"/>
    <mergeCell ref="AE113:AK113"/>
    <mergeCell ref="Q109:Q111"/>
    <mergeCell ref="Q113:W113"/>
    <mergeCell ref="Y60:Z60"/>
    <mergeCell ref="Q88:Q104"/>
    <mergeCell ref="AE70:AH70"/>
    <mergeCell ref="Z88:AB88"/>
    <mergeCell ref="C116:D116"/>
    <mergeCell ref="C124:E124"/>
    <mergeCell ref="D106:G106"/>
    <mergeCell ref="J107:L107"/>
    <mergeCell ref="C109:C111"/>
    <mergeCell ref="R90:U90"/>
    <mergeCell ref="Q85:W85"/>
    <mergeCell ref="X85:AD85"/>
    <mergeCell ref="X141:AD141"/>
    <mergeCell ref="D100:G100"/>
    <mergeCell ref="X67:AB67"/>
    <mergeCell ref="Q68:U68"/>
    <mergeCell ref="X123:AB123"/>
    <mergeCell ref="AE126:AI126"/>
    <mergeCell ref="AG117:AI117"/>
    <mergeCell ref="AI81:AI83"/>
    <mergeCell ref="X101:AB101"/>
    <mergeCell ref="Q137:Q139"/>
    <mergeCell ref="J113:P113"/>
    <mergeCell ref="AE101:AI101"/>
    <mergeCell ref="X120:Y120"/>
    <mergeCell ref="X128:AB128"/>
    <mergeCell ref="C119:E119"/>
    <mergeCell ref="AE91:AI91"/>
    <mergeCell ref="Q141:W141"/>
    <mergeCell ref="AG119:AI119"/>
    <mergeCell ref="AH120:AI120"/>
    <mergeCell ref="Q73:U73"/>
    <mergeCell ref="AE141:AK141"/>
    <mergeCell ref="AE124:AI124"/>
    <mergeCell ref="AE85:AK85"/>
    <mergeCell ref="D98:G98"/>
    <mergeCell ref="X95:AB95"/>
    <mergeCell ref="AE95:AI95"/>
    <mergeCell ref="R150:S150"/>
    <mergeCell ref="Q175:U175"/>
    <mergeCell ref="Q176:U176"/>
    <mergeCell ref="Q148:R148"/>
    <mergeCell ref="X172:Y172"/>
    <mergeCell ref="M202:N202"/>
    <mergeCell ref="M200:N200"/>
    <mergeCell ref="J95:N95"/>
    <mergeCell ref="J100:K100"/>
    <mergeCell ref="C113:I113"/>
    <mergeCell ref="C150:G150"/>
    <mergeCell ref="C151:G151"/>
    <mergeCell ref="C148:G148"/>
    <mergeCell ref="J169:P169"/>
    <mergeCell ref="J150:L150"/>
    <mergeCell ref="R116:S116"/>
    <mergeCell ref="J118:N118"/>
    <mergeCell ref="C117:E117"/>
    <mergeCell ref="R123:U123"/>
    <mergeCell ref="R126:U126"/>
    <mergeCell ref="Z96:AB96"/>
    <mergeCell ref="AE96:AI96"/>
    <mergeCell ref="R98:U98"/>
    <mergeCell ref="X178:AB178"/>
    <mergeCell ref="Q185:U185"/>
    <mergeCell ref="X152:AB152"/>
    <mergeCell ref="AA148:AB148"/>
    <mergeCell ref="C129:E129"/>
    <mergeCell ref="X185:AB185"/>
    <mergeCell ref="AA91:AB91"/>
    <mergeCell ref="F116:F132"/>
    <mergeCell ref="C123:E123"/>
    <mergeCell ref="C126:E126"/>
    <mergeCell ref="X146:Y146"/>
    <mergeCell ref="X126:AB126"/>
    <mergeCell ref="A184:B184"/>
    <mergeCell ref="A187:B187"/>
    <mergeCell ref="F201:G201"/>
    <mergeCell ref="J176:K176"/>
    <mergeCell ref="A171:B171"/>
    <mergeCell ref="A127:B127"/>
    <mergeCell ref="A128:B128"/>
    <mergeCell ref="A125:B125"/>
    <mergeCell ref="L175:N175"/>
    <mergeCell ref="A178:B178"/>
    <mergeCell ref="A179:B179"/>
    <mergeCell ref="J129:N129"/>
    <mergeCell ref="A177:B177"/>
    <mergeCell ref="A149:B149"/>
    <mergeCell ref="A150:B150"/>
    <mergeCell ref="L176:N176"/>
    <mergeCell ref="A186:B186"/>
    <mergeCell ref="A174:B174"/>
    <mergeCell ref="A191:B191"/>
    <mergeCell ref="A156:B156"/>
    <mergeCell ref="A119:B119"/>
    <mergeCell ref="A120:B120"/>
    <mergeCell ref="A130:B130"/>
    <mergeCell ref="L174:M174"/>
    <mergeCell ref="M150:N150"/>
    <mergeCell ref="A131:B131"/>
    <mergeCell ref="A132:B132"/>
    <mergeCell ref="C141:I141"/>
    <mergeCell ref="A201:B201"/>
    <mergeCell ref="A199:B199"/>
    <mergeCell ref="A200:B200"/>
    <mergeCell ref="S148:T148"/>
    <mergeCell ref="A141:B141"/>
    <mergeCell ref="A188:B188"/>
    <mergeCell ref="C169:I169"/>
    <mergeCell ref="J216:N216"/>
    <mergeCell ref="C189:G192"/>
    <mergeCell ref="A136:B136"/>
    <mergeCell ref="A147:B147"/>
    <mergeCell ref="A215:B215"/>
    <mergeCell ref="A160:B160"/>
    <mergeCell ref="A196:B196"/>
    <mergeCell ref="Q183:U183"/>
    <mergeCell ref="C197:I197"/>
    <mergeCell ref="K172:N172"/>
    <mergeCell ref="Q173:S173"/>
    <mergeCell ref="Q152:U152"/>
    <mergeCell ref="T150:U150"/>
    <mergeCell ref="A140:B140"/>
    <mergeCell ref="J141:P141"/>
    <mergeCell ref="C172:G188"/>
    <mergeCell ref="A170:B170"/>
    <mergeCell ref="C201:E201"/>
    <mergeCell ref="A212:B212"/>
    <mergeCell ref="A213:B213"/>
    <mergeCell ref="A214:B214"/>
    <mergeCell ref="E146:G146"/>
    <mergeCell ref="A157:B157"/>
    <mergeCell ref="A5:B5"/>
    <mergeCell ref="A173:B173"/>
    <mergeCell ref="A172:B172"/>
    <mergeCell ref="A211:B211"/>
    <mergeCell ref="A103:B103"/>
    <mergeCell ref="A112:B112"/>
    <mergeCell ref="A175:B175"/>
    <mergeCell ref="A183:B183"/>
    <mergeCell ref="A142:B142"/>
    <mergeCell ref="A143:B143"/>
    <mergeCell ref="A144:B144"/>
    <mergeCell ref="A109:B111"/>
    <mergeCell ref="A152:B152"/>
    <mergeCell ref="A124:B124"/>
    <mergeCell ref="A126:B126"/>
    <mergeCell ref="A137:B139"/>
    <mergeCell ref="A145:B145"/>
    <mergeCell ref="A108:B108"/>
    <mergeCell ref="A107:B107"/>
    <mergeCell ref="A122:B122"/>
    <mergeCell ref="A135:B135"/>
    <mergeCell ref="A115:B115"/>
    <mergeCell ref="A116:B116"/>
    <mergeCell ref="A117:B117"/>
    <mergeCell ref="A43:B43"/>
    <mergeCell ref="A44:B44"/>
    <mergeCell ref="A129:B129"/>
    <mergeCell ref="A181:B181"/>
    <mergeCell ref="A95:B95"/>
    <mergeCell ref="A52:B52"/>
    <mergeCell ref="A53:B55"/>
    <mergeCell ref="A57:B57"/>
    <mergeCell ref="A556:B556"/>
    <mergeCell ref="A548:B548"/>
    <mergeCell ref="A547:B547"/>
    <mergeCell ref="A546:B546"/>
    <mergeCell ref="A545:B545"/>
    <mergeCell ref="A494:B494"/>
    <mergeCell ref="A493:B493"/>
    <mergeCell ref="A492:B492"/>
    <mergeCell ref="A467:B467"/>
    <mergeCell ref="A466:B466"/>
    <mergeCell ref="A465:B465"/>
    <mergeCell ref="A464:B464"/>
    <mergeCell ref="A463:B463"/>
    <mergeCell ref="A462:B462"/>
    <mergeCell ref="A461:B461"/>
    <mergeCell ref="A460:B460"/>
    <mergeCell ref="A458:B458"/>
    <mergeCell ref="A459:B459"/>
    <mergeCell ref="A483:B483"/>
    <mergeCell ref="A484:B484"/>
    <mergeCell ref="A479:B479"/>
    <mergeCell ref="A480:B480"/>
    <mergeCell ref="A481:B481"/>
    <mergeCell ref="A482:B482"/>
    <mergeCell ref="A485:B485"/>
    <mergeCell ref="A478:B478"/>
    <mergeCell ref="A468:B468"/>
    <mergeCell ref="A560:B560"/>
    <mergeCell ref="A559:B559"/>
    <mergeCell ref="A557:B557"/>
    <mergeCell ref="A558:B558"/>
    <mergeCell ref="A587:B587"/>
    <mergeCell ref="A585:B585"/>
    <mergeCell ref="A586:B586"/>
    <mergeCell ref="A608:B608"/>
    <mergeCell ref="A599:B599"/>
    <mergeCell ref="A600:B600"/>
    <mergeCell ref="A597:B597"/>
    <mergeCell ref="A598:B598"/>
    <mergeCell ref="A204:B204"/>
    <mergeCell ref="A202:B202"/>
    <mergeCell ref="C207:G207"/>
    <mergeCell ref="J207:L207"/>
    <mergeCell ref="M204:N204"/>
    <mergeCell ref="A491:B491"/>
    <mergeCell ref="A490:B490"/>
    <mergeCell ref="A489:B489"/>
    <mergeCell ref="A488:B488"/>
    <mergeCell ref="A487:B487"/>
    <mergeCell ref="A486:B486"/>
    <mergeCell ref="A509:B509"/>
    <mergeCell ref="A510:B510"/>
    <mergeCell ref="A505:B505"/>
    <mergeCell ref="A506:B506"/>
    <mergeCell ref="A507:B507"/>
    <mergeCell ref="A508:B508"/>
    <mergeCell ref="A504:B504"/>
    <mergeCell ref="A496:B496"/>
    <mergeCell ref="A495:B495"/>
    <mergeCell ref="A611:B611"/>
    <mergeCell ref="A609:B609"/>
    <mergeCell ref="A610:B610"/>
    <mergeCell ref="A583:B583"/>
    <mergeCell ref="A584:B584"/>
    <mergeCell ref="A588:B588"/>
    <mergeCell ref="A582:B582"/>
    <mergeCell ref="A574:B574"/>
    <mergeCell ref="A573:B573"/>
    <mergeCell ref="A572:B572"/>
    <mergeCell ref="A571:B571"/>
    <mergeCell ref="A570:B570"/>
    <mergeCell ref="A590:B590"/>
    <mergeCell ref="A591:B591"/>
    <mergeCell ref="A592:B592"/>
    <mergeCell ref="A589:B589"/>
    <mergeCell ref="A565:B565"/>
    <mergeCell ref="AE1:AK1"/>
    <mergeCell ref="A24:B24"/>
    <mergeCell ref="A25:B27"/>
    <mergeCell ref="C29:I29"/>
    <mergeCell ref="J29:P29"/>
    <mergeCell ref="Q29:W29"/>
    <mergeCell ref="X29:AD29"/>
    <mergeCell ref="AE29:AK29"/>
    <mergeCell ref="AE10:AI10"/>
    <mergeCell ref="A11:B11"/>
    <mergeCell ref="A12:B12"/>
    <mergeCell ref="J12:N12"/>
    <mergeCell ref="Q12:U12"/>
    <mergeCell ref="A10:B10"/>
    <mergeCell ref="X12:AB12"/>
    <mergeCell ref="X15:AB15"/>
    <mergeCell ref="X129:AB129"/>
    <mergeCell ref="J126:N126"/>
    <mergeCell ref="C1:I1"/>
    <mergeCell ref="A1:B1"/>
    <mergeCell ref="A3:B3"/>
    <mergeCell ref="A94:B94"/>
    <mergeCell ref="A100:B100"/>
    <mergeCell ref="A99:B99"/>
    <mergeCell ref="A96:B96"/>
    <mergeCell ref="A97:B97"/>
    <mergeCell ref="A98:B98"/>
    <mergeCell ref="A51:B51"/>
    <mergeCell ref="A104:B104"/>
    <mergeCell ref="J1:P1"/>
    <mergeCell ref="Q1:W1"/>
    <mergeCell ref="A2:B2"/>
    <mergeCell ref="X1:AD1"/>
    <mergeCell ref="A563:B563"/>
    <mergeCell ref="A561:B561"/>
    <mergeCell ref="A562:B562"/>
    <mergeCell ref="A533:B533"/>
    <mergeCell ref="A534:B534"/>
    <mergeCell ref="A531:B531"/>
    <mergeCell ref="A532:B532"/>
    <mergeCell ref="A536:B536"/>
    <mergeCell ref="A530:B530"/>
    <mergeCell ref="A522:B522"/>
    <mergeCell ref="A521:B521"/>
    <mergeCell ref="A520:B520"/>
    <mergeCell ref="A596:B596"/>
    <mergeCell ref="A593:B593"/>
    <mergeCell ref="A594:B594"/>
    <mergeCell ref="A569:B569"/>
    <mergeCell ref="A568:B568"/>
    <mergeCell ref="A567:B567"/>
    <mergeCell ref="A566:B566"/>
    <mergeCell ref="A564:B564"/>
    <mergeCell ref="A4:B4"/>
    <mergeCell ref="A595:B595"/>
    <mergeCell ref="A151:B151"/>
    <mergeCell ref="A121:B121"/>
    <mergeCell ref="A118:B118"/>
    <mergeCell ref="A123:B123"/>
    <mergeCell ref="A146:B146"/>
    <mergeCell ref="A182:B182"/>
    <mergeCell ref="A176:B176"/>
    <mergeCell ref="A192:B192"/>
    <mergeCell ref="A180:B180"/>
    <mergeCell ref="A697:B697"/>
    <mergeCell ref="A698:B698"/>
    <mergeCell ref="A699:B699"/>
    <mergeCell ref="A696:B696"/>
    <mergeCell ref="A695:B695"/>
    <mergeCell ref="A721:B721"/>
    <mergeCell ref="A718:B718"/>
    <mergeCell ref="A723:B723"/>
    <mergeCell ref="A796:B796"/>
    <mergeCell ref="A795:B795"/>
    <mergeCell ref="A794:B794"/>
    <mergeCell ref="A793:B793"/>
    <mergeCell ref="A704:B704"/>
    <mergeCell ref="A821:B821"/>
    <mergeCell ref="A820:B820"/>
    <mergeCell ref="A819:B819"/>
    <mergeCell ref="A817:B817"/>
    <mergeCell ref="A818:B818"/>
    <mergeCell ref="A816:B816"/>
    <mergeCell ref="A808:B808"/>
    <mergeCell ref="A764:B764"/>
    <mergeCell ref="A756:B756"/>
    <mergeCell ref="A724:B724"/>
    <mergeCell ref="A717:B717"/>
    <mergeCell ref="A618:B618"/>
    <mergeCell ref="A873:B873"/>
    <mergeCell ref="AL858:AM858"/>
    <mergeCell ref="A859:B859"/>
    <mergeCell ref="AL859:AM859"/>
    <mergeCell ref="A860:B860"/>
    <mergeCell ref="AL860:AM860"/>
    <mergeCell ref="A857:B857"/>
    <mergeCell ref="A858:B858"/>
    <mergeCell ref="A851:B851"/>
    <mergeCell ref="AL832:AM832"/>
    <mergeCell ref="A833:B833"/>
    <mergeCell ref="AL833:AM833"/>
    <mergeCell ref="A834:B834"/>
    <mergeCell ref="AL834:AM834"/>
    <mergeCell ref="A852:B852"/>
    <mergeCell ref="A848:B848"/>
    <mergeCell ref="A849:B849"/>
    <mergeCell ref="A850:B850"/>
    <mergeCell ref="A847:B847"/>
    <mergeCell ref="A846:B846"/>
    <mergeCell ref="A853:B853"/>
    <mergeCell ref="A854:B854"/>
    <mergeCell ref="A855:B855"/>
    <mergeCell ref="A856:B856"/>
    <mergeCell ref="A868:B868"/>
    <mergeCell ref="A843:B843"/>
    <mergeCell ref="A844:B844"/>
    <mergeCell ref="A845:B845"/>
    <mergeCell ref="A842:B842"/>
    <mergeCell ref="A832:B832"/>
    <mergeCell ref="A798:B798"/>
    <mergeCell ref="AL808:AM808"/>
    <mergeCell ref="A803:B803"/>
    <mergeCell ref="A804:B804"/>
    <mergeCell ref="A805:B805"/>
    <mergeCell ref="A806:B806"/>
    <mergeCell ref="AL806:AM806"/>
    <mergeCell ref="A807:B807"/>
    <mergeCell ref="A886:B886"/>
    <mergeCell ref="AL886:AM886"/>
    <mergeCell ref="A877:B877"/>
    <mergeCell ref="A878:B878"/>
    <mergeCell ref="A879:B879"/>
    <mergeCell ref="A880:B880"/>
    <mergeCell ref="A881:B881"/>
    <mergeCell ref="A882:B882"/>
    <mergeCell ref="A874:B874"/>
    <mergeCell ref="A875:B875"/>
    <mergeCell ref="A876:B876"/>
    <mergeCell ref="A883:B883"/>
    <mergeCell ref="A884:B884"/>
    <mergeCell ref="AL884:AM884"/>
    <mergeCell ref="A885:B885"/>
    <mergeCell ref="AL885:AM885"/>
    <mergeCell ref="A869:B869"/>
    <mergeCell ref="A870:B870"/>
    <mergeCell ref="A871:B871"/>
    <mergeCell ref="A872:B872"/>
    <mergeCell ref="A829:B829"/>
    <mergeCell ref="A830:B830"/>
    <mergeCell ref="A831:B831"/>
    <mergeCell ref="A825:B825"/>
    <mergeCell ref="A826:B826"/>
    <mergeCell ref="AO740:AQ740"/>
    <mergeCell ref="A741:B741"/>
    <mergeCell ref="AL754:AM754"/>
    <mergeCell ref="A755:B755"/>
    <mergeCell ref="AL755:AM755"/>
    <mergeCell ref="A754:B754"/>
    <mergeCell ref="A752:B752"/>
    <mergeCell ref="A753:B753"/>
    <mergeCell ref="A751:B751"/>
    <mergeCell ref="A750:B750"/>
    <mergeCell ref="A748:B748"/>
    <mergeCell ref="A740:B740"/>
    <mergeCell ref="A749:B749"/>
    <mergeCell ref="AL807:AM807"/>
    <mergeCell ref="A827:B827"/>
    <mergeCell ref="A828:B828"/>
    <mergeCell ref="A822:B822"/>
    <mergeCell ref="A823:B823"/>
    <mergeCell ref="A824:B824"/>
    <mergeCell ref="A791:B791"/>
    <mergeCell ref="A792:B792"/>
    <mergeCell ref="A790:B790"/>
    <mergeCell ref="A782:B782"/>
    <mergeCell ref="AL782:AM782"/>
    <mergeCell ref="AL780:AM780"/>
    <mergeCell ref="A781:B781"/>
    <mergeCell ref="AL781:AM781"/>
    <mergeCell ref="A801:B801"/>
    <mergeCell ref="A802:B802"/>
    <mergeCell ref="A799:B799"/>
    <mergeCell ref="A800:B800"/>
    <mergeCell ref="A797:B797"/>
    <mergeCell ref="AL704:AM704"/>
    <mergeCell ref="A703:B703"/>
    <mergeCell ref="A725:B725"/>
    <mergeCell ref="A722:B722"/>
    <mergeCell ref="A719:B719"/>
    <mergeCell ref="A720:B720"/>
    <mergeCell ref="AL756:AM756"/>
    <mergeCell ref="A777:B777"/>
    <mergeCell ref="A778:B778"/>
    <mergeCell ref="A779:B779"/>
    <mergeCell ref="A780:B780"/>
    <mergeCell ref="A775:B775"/>
    <mergeCell ref="A776:B776"/>
    <mergeCell ref="A774:B774"/>
    <mergeCell ref="A770:B770"/>
    <mergeCell ref="A768:B768"/>
    <mergeCell ref="A769:B769"/>
    <mergeCell ref="A767:B767"/>
    <mergeCell ref="A765:B765"/>
    <mergeCell ref="A766:B766"/>
    <mergeCell ref="A771:B771"/>
    <mergeCell ref="A772:B772"/>
    <mergeCell ref="A773:B773"/>
    <mergeCell ref="A739:B739"/>
    <mergeCell ref="A694:B694"/>
    <mergeCell ref="A690:B690"/>
    <mergeCell ref="A691:B691"/>
    <mergeCell ref="A689:B689"/>
    <mergeCell ref="A687:B687"/>
    <mergeCell ref="A688:B688"/>
    <mergeCell ref="A686:B686"/>
    <mergeCell ref="AL729:AM729"/>
    <mergeCell ref="A730:B730"/>
    <mergeCell ref="AL730:AM730"/>
    <mergeCell ref="A729:B729"/>
    <mergeCell ref="A738:B738"/>
    <mergeCell ref="A746:B746"/>
    <mergeCell ref="A747:B747"/>
    <mergeCell ref="A745:B745"/>
    <mergeCell ref="A744:B744"/>
    <mergeCell ref="A742:B742"/>
    <mergeCell ref="A743:B743"/>
    <mergeCell ref="A726:B726"/>
    <mergeCell ref="A727:B727"/>
    <mergeCell ref="A728:B728"/>
    <mergeCell ref="AL728:AM728"/>
    <mergeCell ref="A700:B700"/>
    <mergeCell ref="A701:B701"/>
    <mergeCell ref="A702:B702"/>
    <mergeCell ref="AL702:AM702"/>
    <mergeCell ref="A715:B715"/>
    <mergeCell ref="A716:B716"/>
    <mergeCell ref="A713:B713"/>
    <mergeCell ref="A714:B714"/>
    <mergeCell ref="A712:B712"/>
    <mergeCell ref="AL703:AM703"/>
    <mergeCell ref="A646:B646"/>
    <mergeCell ref="A645:B645"/>
    <mergeCell ref="A644:B644"/>
    <mergeCell ref="A643:B643"/>
    <mergeCell ref="A642:B642"/>
    <mergeCell ref="A641:B641"/>
    <mergeCell ref="AL678:AM678"/>
    <mergeCell ref="A678:B678"/>
    <mergeCell ref="AL676:AM676"/>
    <mergeCell ref="A677:B677"/>
    <mergeCell ref="AL677:AM677"/>
    <mergeCell ref="A674:B674"/>
    <mergeCell ref="A675:B675"/>
    <mergeCell ref="A676:B676"/>
    <mergeCell ref="A673:B673"/>
    <mergeCell ref="A692:B692"/>
    <mergeCell ref="A693:B693"/>
    <mergeCell ref="A624:B624"/>
    <mergeCell ref="A623:B623"/>
    <mergeCell ref="A622:B622"/>
    <mergeCell ref="A621:B621"/>
    <mergeCell ref="A620:B620"/>
    <mergeCell ref="A619:B619"/>
    <mergeCell ref="A635:B635"/>
    <mergeCell ref="A636:B636"/>
    <mergeCell ref="AL652:AM652"/>
    <mergeCell ref="A652:B652"/>
    <mergeCell ref="AL650:AM650"/>
    <mergeCell ref="A651:B651"/>
    <mergeCell ref="AL651:AM651"/>
    <mergeCell ref="A650:B650"/>
    <mergeCell ref="A671:B671"/>
    <mergeCell ref="A672:B672"/>
    <mergeCell ref="A670:B670"/>
    <mergeCell ref="A668:B668"/>
    <mergeCell ref="A669:B669"/>
    <mergeCell ref="A666:B666"/>
    <mergeCell ref="A667:B667"/>
    <mergeCell ref="A664:B664"/>
    <mergeCell ref="A665:B665"/>
    <mergeCell ref="A639:B639"/>
    <mergeCell ref="A640:B640"/>
    <mergeCell ref="A663:B663"/>
    <mergeCell ref="A661:B661"/>
    <mergeCell ref="A662:B662"/>
    <mergeCell ref="A660:B660"/>
    <mergeCell ref="A649:B649"/>
    <mergeCell ref="A648:B648"/>
    <mergeCell ref="A647:B647"/>
    <mergeCell ref="A637:B637"/>
    <mergeCell ref="A638:B638"/>
    <mergeCell ref="A634:B634"/>
    <mergeCell ref="AL626:AM626"/>
    <mergeCell ref="A626:B626"/>
    <mergeCell ref="A519:B519"/>
    <mergeCell ref="A518:B518"/>
    <mergeCell ref="A517:B517"/>
    <mergeCell ref="A516:B516"/>
    <mergeCell ref="A515:B515"/>
    <mergeCell ref="A514:B514"/>
    <mergeCell ref="A513:B513"/>
    <mergeCell ref="A512:B512"/>
    <mergeCell ref="A511:B511"/>
    <mergeCell ref="A544:B544"/>
    <mergeCell ref="A543:B543"/>
    <mergeCell ref="A542:B542"/>
    <mergeCell ref="A541:B541"/>
    <mergeCell ref="A540:B540"/>
    <mergeCell ref="A538:B538"/>
    <mergeCell ref="A539:B539"/>
    <mergeCell ref="A537:B537"/>
    <mergeCell ref="A535:B535"/>
    <mergeCell ref="A616:B616"/>
    <mergeCell ref="A617:B617"/>
    <mergeCell ref="A615:B615"/>
    <mergeCell ref="A614:B614"/>
    <mergeCell ref="A612:B612"/>
    <mergeCell ref="A613:B613"/>
    <mergeCell ref="AL624:AM624"/>
    <mergeCell ref="A625:B625"/>
    <mergeCell ref="AL625:AM625"/>
    <mergeCell ref="A440:B440"/>
    <mergeCell ref="A439:B439"/>
    <mergeCell ref="A438:B438"/>
    <mergeCell ref="A437:B437"/>
    <mergeCell ref="A436:B436"/>
    <mergeCell ref="A435:B435"/>
    <mergeCell ref="A434:B434"/>
    <mergeCell ref="A433:B433"/>
    <mergeCell ref="A432:B432"/>
    <mergeCell ref="A457:B457"/>
    <mergeCell ref="A456:B456"/>
    <mergeCell ref="A455:B455"/>
    <mergeCell ref="A453:B453"/>
    <mergeCell ref="A454:B454"/>
    <mergeCell ref="A451:B451"/>
    <mergeCell ref="A452:B452"/>
    <mergeCell ref="A450:B450"/>
    <mergeCell ref="A441:B441"/>
    <mergeCell ref="A414:B414"/>
    <mergeCell ref="A413:B413"/>
    <mergeCell ref="A412:B412"/>
    <mergeCell ref="A411:B411"/>
    <mergeCell ref="A409:B409"/>
    <mergeCell ref="A410:B410"/>
    <mergeCell ref="A408:B408"/>
    <mergeCell ref="A407:B407"/>
    <mergeCell ref="A406:B406"/>
    <mergeCell ref="A431:B431"/>
    <mergeCell ref="A430:B430"/>
    <mergeCell ref="A429:B429"/>
    <mergeCell ref="A428:B428"/>
    <mergeCell ref="A426:B426"/>
    <mergeCell ref="A427:B427"/>
    <mergeCell ref="A424:B424"/>
    <mergeCell ref="A425:B425"/>
    <mergeCell ref="A423:B423"/>
    <mergeCell ref="A396:B396"/>
    <mergeCell ref="A387:B387"/>
    <mergeCell ref="A386:B386"/>
    <mergeCell ref="A385:B385"/>
    <mergeCell ref="A384:B384"/>
    <mergeCell ref="A382:B382"/>
    <mergeCell ref="A383:B383"/>
    <mergeCell ref="A381:B381"/>
    <mergeCell ref="A380:B380"/>
    <mergeCell ref="A405:B405"/>
    <mergeCell ref="A404:B404"/>
    <mergeCell ref="A403:B403"/>
    <mergeCell ref="A400:B400"/>
    <mergeCell ref="A401:B401"/>
    <mergeCell ref="A402:B402"/>
    <mergeCell ref="A399:B399"/>
    <mergeCell ref="A397:B397"/>
    <mergeCell ref="A398:B398"/>
    <mergeCell ref="A361:B361"/>
    <mergeCell ref="A362:B362"/>
    <mergeCell ref="A360:B360"/>
    <mergeCell ref="A359:B359"/>
    <mergeCell ref="A357:B357"/>
    <mergeCell ref="A358:B358"/>
    <mergeCell ref="A356:B356"/>
    <mergeCell ref="A355:B355"/>
    <mergeCell ref="A354:B354"/>
    <mergeCell ref="A347:B347"/>
    <mergeCell ref="A379:B379"/>
    <mergeCell ref="A378:B378"/>
    <mergeCell ref="A376:B376"/>
    <mergeCell ref="A377:B377"/>
    <mergeCell ref="A375:B375"/>
    <mergeCell ref="A374:B374"/>
    <mergeCell ref="A372:B372"/>
    <mergeCell ref="A373:B373"/>
    <mergeCell ref="A371:B371"/>
    <mergeCell ref="A353:B353"/>
    <mergeCell ref="A351:B351"/>
    <mergeCell ref="A352:B352"/>
    <mergeCell ref="A349:B349"/>
    <mergeCell ref="A348:B348"/>
    <mergeCell ref="A350:B350"/>
    <mergeCell ref="A346:B346"/>
    <mergeCell ref="A334:B334"/>
    <mergeCell ref="A335:B335"/>
    <mergeCell ref="A336:B336"/>
    <mergeCell ref="A216:B216"/>
    <mergeCell ref="A275:B275"/>
    <mergeCell ref="A241:B241"/>
    <mergeCell ref="A228:B228"/>
    <mergeCell ref="A263:B263"/>
    <mergeCell ref="A244:B244"/>
    <mergeCell ref="A247:B247"/>
    <mergeCell ref="A248:B248"/>
    <mergeCell ref="A255:B255"/>
    <mergeCell ref="A219:B219"/>
    <mergeCell ref="A203:B203"/>
    <mergeCell ref="A321:B321"/>
    <mergeCell ref="A324:B324"/>
    <mergeCell ref="A325:B325"/>
    <mergeCell ref="A332:B332"/>
    <mergeCell ref="A257:B257"/>
    <mergeCell ref="A220:B220"/>
    <mergeCell ref="A239:B239"/>
    <mergeCell ref="A237:B237"/>
    <mergeCell ref="A230:B230"/>
    <mergeCell ref="A227:B227"/>
    <mergeCell ref="A333:B333"/>
    <mergeCell ref="A330:B330"/>
    <mergeCell ref="A331:B331"/>
    <mergeCell ref="A327:B327"/>
    <mergeCell ref="A328:B328"/>
    <mergeCell ref="A329:B329"/>
    <mergeCell ref="A326:B326"/>
    <mergeCell ref="A286:B286"/>
    <mergeCell ref="A284:B284"/>
    <mergeCell ref="J284:J300"/>
    <mergeCell ref="A322:B322"/>
    <mergeCell ref="A323:B323"/>
    <mergeCell ref="A319:B319"/>
    <mergeCell ref="C281:I281"/>
    <mergeCell ref="A256:B256"/>
    <mergeCell ref="E228:G228"/>
    <mergeCell ref="A224:B224"/>
    <mergeCell ref="C257:G257"/>
    <mergeCell ref="A226:B226"/>
    <mergeCell ref="A229:B229"/>
    <mergeCell ref="A225:B225"/>
    <mergeCell ref="A285:B285"/>
    <mergeCell ref="A254:B254"/>
    <mergeCell ref="A243:B243"/>
    <mergeCell ref="C285:F285"/>
    <mergeCell ref="C284:F284"/>
    <mergeCell ref="A272:B272"/>
    <mergeCell ref="A271:B271"/>
    <mergeCell ref="A249:B251"/>
    <mergeCell ref="A270:B270"/>
    <mergeCell ref="A242:B242"/>
    <mergeCell ref="A238:B238"/>
    <mergeCell ref="F260:G260"/>
    <mergeCell ref="E256:G256"/>
    <mergeCell ref="C225:I225"/>
    <mergeCell ref="A235:B235"/>
    <mergeCell ref="A231:B231"/>
    <mergeCell ref="A232:B232"/>
    <mergeCell ref="A240:B240"/>
    <mergeCell ref="Q305:Q307"/>
    <mergeCell ref="J301:J304"/>
    <mergeCell ref="K301:K304"/>
    <mergeCell ref="A303:B303"/>
    <mergeCell ref="J305:J307"/>
    <mergeCell ref="K305:K307"/>
    <mergeCell ref="A300:B300"/>
    <mergeCell ref="A299:B299"/>
    <mergeCell ref="A296:B296"/>
    <mergeCell ref="A297:B297"/>
    <mergeCell ref="A298:B298"/>
    <mergeCell ref="L301:N304"/>
    <mergeCell ref="L305:N307"/>
    <mergeCell ref="L284:N300"/>
    <mergeCell ref="L277:L279"/>
    <mergeCell ref="M265:N265"/>
    <mergeCell ref="Q244:U244"/>
    <mergeCell ref="M257:N257"/>
    <mergeCell ref="J257:K257"/>
    <mergeCell ref="A258:B258"/>
    <mergeCell ref="R288:T288"/>
    <mergeCell ref="Q284:Q300"/>
    <mergeCell ref="Q301:Q304"/>
    <mergeCell ref="A294:B294"/>
    <mergeCell ref="A295:B295"/>
    <mergeCell ref="A292:B292"/>
    <mergeCell ref="A293:B293"/>
    <mergeCell ref="A290:B290"/>
    <mergeCell ref="A288:B288"/>
    <mergeCell ref="A289:B289"/>
    <mergeCell ref="A287:B287"/>
    <mergeCell ref="A291:B291"/>
    <mergeCell ref="X286:Z286"/>
    <mergeCell ref="A320:B320"/>
    <mergeCell ref="A318:B318"/>
    <mergeCell ref="J281:P281"/>
    <mergeCell ref="J145:K145"/>
    <mergeCell ref="J148:N148"/>
    <mergeCell ref="A317:B317"/>
    <mergeCell ref="A315:B315"/>
    <mergeCell ref="A304:B304"/>
    <mergeCell ref="A305:B307"/>
    <mergeCell ref="A268:B268"/>
    <mergeCell ref="A269:B269"/>
    <mergeCell ref="A265:B265"/>
    <mergeCell ref="A266:B266"/>
    <mergeCell ref="A267:B267"/>
    <mergeCell ref="A276:B276"/>
    <mergeCell ref="A277:B279"/>
    <mergeCell ref="A281:B281"/>
    <mergeCell ref="A282:B282"/>
    <mergeCell ref="A283:B283"/>
    <mergeCell ref="A153:B153"/>
    <mergeCell ref="A154:B154"/>
    <mergeCell ref="A163:B163"/>
    <mergeCell ref="A164:B164"/>
    <mergeCell ref="A159:B159"/>
    <mergeCell ref="A259:B259"/>
    <mergeCell ref="A260:B260"/>
    <mergeCell ref="A253:B253"/>
    <mergeCell ref="A193:B195"/>
    <mergeCell ref="J157:N157"/>
    <mergeCell ref="C147:G147"/>
    <mergeCell ref="C145:G145"/>
    <mergeCell ref="A165:B167"/>
    <mergeCell ref="A169:B169"/>
    <mergeCell ref="A198:B198"/>
    <mergeCell ref="A197:B197"/>
    <mergeCell ref="A155:B155"/>
    <mergeCell ref="A185:B185"/>
    <mergeCell ref="A158:B158"/>
    <mergeCell ref="C154:G154"/>
    <mergeCell ref="C202:E202"/>
    <mergeCell ref="C210:G210"/>
    <mergeCell ref="A168:B168"/>
    <mergeCell ref="A209:B209"/>
    <mergeCell ref="A210:B210"/>
    <mergeCell ref="A208:B208"/>
    <mergeCell ref="A207:B207"/>
    <mergeCell ref="A236:B236"/>
    <mergeCell ref="A233:B233"/>
    <mergeCell ref="A234:B234"/>
    <mergeCell ref="F246:G246"/>
    <mergeCell ref="J246:K246"/>
    <mergeCell ref="A102:B102"/>
    <mergeCell ref="A101:B101"/>
    <mergeCell ref="Q105:Q108"/>
    <mergeCell ref="C105:C108"/>
    <mergeCell ref="A113:B113"/>
    <mergeCell ref="A114:B114"/>
    <mergeCell ref="A148:B148"/>
    <mergeCell ref="C209:G209"/>
    <mergeCell ref="Q209:U209"/>
    <mergeCell ref="F204:G204"/>
    <mergeCell ref="J204:L204"/>
    <mergeCell ref="A205:B205"/>
    <mergeCell ref="A206:B206"/>
    <mergeCell ref="J265:K265"/>
    <mergeCell ref="Q231:U231"/>
    <mergeCell ref="M260:N260"/>
    <mergeCell ref="J260:K260"/>
    <mergeCell ref="Q188:U188"/>
    <mergeCell ref="J228:N228"/>
    <mergeCell ref="J183:N183"/>
    <mergeCell ref="J182:N182"/>
    <mergeCell ref="Q182:U182"/>
    <mergeCell ref="J225:P225"/>
    <mergeCell ref="C258:G258"/>
    <mergeCell ref="J258:K258"/>
    <mergeCell ref="C153:G153"/>
    <mergeCell ref="J153:K153"/>
    <mergeCell ref="Q253:W253"/>
    <mergeCell ref="A221:B223"/>
    <mergeCell ref="A264:B264"/>
    <mergeCell ref="J85:P85"/>
    <mergeCell ref="C85:I85"/>
    <mergeCell ref="A262:B262"/>
    <mergeCell ref="A261:B261"/>
    <mergeCell ref="C286:F286"/>
    <mergeCell ref="R286:T286"/>
    <mergeCell ref="C288:F288"/>
    <mergeCell ref="Q179:S179"/>
    <mergeCell ref="T119:U119"/>
    <mergeCell ref="Q180:U180"/>
    <mergeCell ref="A45:B45"/>
    <mergeCell ref="A41:B41"/>
    <mergeCell ref="A42:B42"/>
    <mergeCell ref="A81:B83"/>
    <mergeCell ref="A85:B85"/>
    <mergeCell ref="A91:B91"/>
    <mergeCell ref="A92:B92"/>
    <mergeCell ref="K88:N88"/>
    <mergeCell ref="C62:E62"/>
    <mergeCell ref="A86:B86"/>
    <mergeCell ref="A87:B87"/>
    <mergeCell ref="A88:B88"/>
    <mergeCell ref="A89:B89"/>
    <mergeCell ref="A90:B90"/>
    <mergeCell ref="J68:N68"/>
    <mergeCell ref="F62:G62"/>
    <mergeCell ref="J62:K62"/>
    <mergeCell ref="L62:N62"/>
    <mergeCell ref="J64:L64"/>
    <mergeCell ref="M64:N64"/>
    <mergeCell ref="D90:F90"/>
    <mergeCell ref="D92:F92"/>
    <mergeCell ref="C57:I57"/>
    <mergeCell ref="J57:P57"/>
    <mergeCell ref="A73:B73"/>
    <mergeCell ref="D64:G64"/>
    <mergeCell ref="C63:G63"/>
    <mergeCell ref="A74:B74"/>
    <mergeCell ref="A76:B76"/>
    <mergeCell ref="A69:B69"/>
    <mergeCell ref="A70:B70"/>
    <mergeCell ref="A67:B67"/>
    <mergeCell ref="A63:B63"/>
    <mergeCell ref="A61:B61"/>
    <mergeCell ref="A62:B62"/>
    <mergeCell ref="A58:B58"/>
    <mergeCell ref="A59:B59"/>
    <mergeCell ref="A60:B60"/>
    <mergeCell ref="A65:B65"/>
    <mergeCell ref="A66:B66"/>
    <mergeCell ref="A64:B64"/>
    <mergeCell ref="A68:B68"/>
    <mergeCell ref="D66:G66"/>
    <mergeCell ref="A72:B72"/>
    <mergeCell ref="A71:B71"/>
    <mergeCell ref="J73:N73"/>
    <mergeCell ref="J63:M63"/>
    <mergeCell ref="F73:G73"/>
    <mergeCell ref="C70:G70"/>
    <mergeCell ref="C67:G67"/>
    <mergeCell ref="A75:B75"/>
    <mergeCell ref="J66:L66"/>
    <mergeCell ref="X6:AB6"/>
    <mergeCell ref="S7:U7"/>
    <mergeCell ref="C7:G7"/>
    <mergeCell ref="J7:N7"/>
    <mergeCell ref="A93:B93"/>
    <mergeCell ref="A79:B79"/>
    <mergeCell ref="A80:B80"/>
    <mergeCell ref="A39:B39"/>
    <mergeCell ref="C38:G38"/>
    <mergeCell ref="A9:B9"/>
    <mergeCell ref="A8:B8"/>
    <mergeCell ref="C68:G68"/>
    <mergeCell ref="J67:N67"/>
    <mergeCell ref="J49:K49"/>
    <mergeCell ref="F52:G52"/>
    <mergeCell ref="C34:G34"/>
    <mergeCell ref="R60:S60"/>
    <mergeCell ref="M66:N66"/>
    <mergeCell ref="C40:G40"/>
    <mergeCell ref="J40:N40"/>
    <mergeCell ref="R50:U50"/>
    <mergeCell ref="Q63:R63"/>
    <mergeCell ref="S63:U63"/>
    <mergeCell ref="C61:D61"/>
    <mergeCell ref="J61:M61"/>
    <mergeCell ref="F49:G49"/>
    <mergeCell ref="L89:N89"/>
    <mergeCell ref="C88:C104"/>
    <mergeCell ref="C8:E8"/>
    <mergeCell ref="F8:G8"/>
    <mergeCell ref="A40:B40"/>
    <mergeCell ref="A38:B38"/>
    <mergeCell ref="A47:B47"/>
    <mergeCell ref="A48:B48"/>
    <mergeCell ref="A46:B46"/>
    <mergeCell ref="X50:Z50"/>
    <mergeCell ref="Q38:U38"/>
    <mergeCell ref="X38:AB38"/>
    <mergeCell ref="A6:B6"/>
    <mergeCell ref="A7:B7"/>
    <mergeCell ref="A16:B16"/>
    <mergeCell ref="A17:B17"/>
    <mergeCell ref="A13:B13"/>
    <mergeCell ref="A14:B14"/>
    <mergeCell ref="A15:B15"/>
    <mergeCell ref="Q10:U10"/>
    <mergeCell ref="X11:AB11"/>
    <mergeCell ref="M6:N6"/>
    <mergeCell ref="Q6:T6"/>
    <mergeCell ref="J10:N10"/>
    <mergeCell ref="J20:N20"/>
    <mergeCell ref="A29:B29"/>
    <mergeCell ref="X20:AB20"/>
    <mergeCell ref="Q20:U20"/>
    <mergeCell ref="J22:K22"/>
    <mergeCell ref="J11:N11"/>
    <mergeCell ref="Q11:U11"/>
    <mergeCell ref="C12:G12"/>
    <mergeCell ref="C14:G14"/>
    <mergeCell ref="J14:N14"/>
    <mergeCell ref="Q14:U14"/>
    <mergeCell ref="C11:G11"/>
    <mergeCell ref="C20:G20"/>
    <mergeCell ref="C6:G6"/>
    <mergeCell ref="A36:B36"/>
    <mergeCell ref="A35:B35"/>
    <mergeCell ref="A34:B34"/>
    <mergeCell ref="A33:B33"/>
    <mergeCell ref="L36:N36"/>
    <mergeCell ref="J33:N33"/>
    <mergeCell ref="R36:U36"/>
    <mergeCell ref="J36:K36"/>
    <mergeCell ref="Z36:AB36"/>
    <mergeCell ref="A37:B37"/>
    <mergeCell ref="A23:B23"/>
    <mergeCell ref="A18:B18"/>
    <mergeCell ref="A19:B19"/>
    <mergeCell ref="A20:B20"/>
    <mergeCell ref="S21:U21"/>
    <mergeCell ref="Q34:T34"/>
    <mergeCell ref="A32:B32"/>
    <mergeCell ref="A30:B30"/>
    <mergeCell ref="A31:B31"/>
    <mergeCell ref="X36:Y36"/>
    <mergeCell ref="X34:AB34"/>
    <mergeCell ref="R33:U33"/>
    <mergeCell ref="C21:F21"/>
    <mergeCell ref="K24:L24"/>
    <mergeCell ref="X23:Y23"/>
    <mergeCell ref="Q64:U64"/>
    <mergeCell ref="Q62:U62"/>
    <mergeCell ref="C39:G39"/>
    <mergeCell ref="J39:N39"/>
    <mergeCell ref="Q39:U39"/>
    <mergeCell ref="E32:G32"/>
    <mergeCell ref="C33:D33"/>
    <mergeCell ref="J34:L34"/>
    <mergeCell ref="M34:N34"/>
    <mergeCell ref="J38:N38"/>
    <mergeCell ref="X4:Z4"/>
    <mergeCell ref="AE8:AF8"/>
    <mergeCell ref="AE5:AI5"/>
    <mergeCell ref="Q7:R7"/>
    <mergeCell ref="J8:M8"/>
    <mergeCell ref="Q8:S8"/>
    <mergeCell ref="Y8:AB8"/>
    <mergeCell ref="AF6:AI6"/>
    <mergeCell ref="AF36:AI36"/>
    <mergeCell ref="T8:U8"/>
    <mergeCell ref="X7:AA7"/>
    <mergeCell ref="C10:G10"/>
    <mergeCell ref="X10:Y10"/>
    <mergeCell ref="C15:G15"/>
    <mergeCell ref="AE38:AI38"/>
    <mergeCell ref="X39:AB39"/>
    <mergeCell ref="AF33:AI33"/>
    <mergeCell ref="Q15:U15"/>
    <mergeCell ref="Z10:AB10"/>
    <mergeCell ref="AE14:AI14"/>
    <mergeCell ref="C5:G5"/>
    <mergeCell ref="E61:F61"/>
    <mergeCell ref="AE88:AI88"/>
    <mergeCell ref="AH35:AI35"/>
    <mergeCell ref="X33:Z33"/>
    <mergeCell ref="AA33:AB33"/>
    <mergeCell ref="AF62:AH62"/>
    <mergeCell ref="X64:Y64"/>
    <mergeCell ref="Z64:AB64"/>
    <mergeCell ref="AF64:AH64"/>
    <mergeCell ref="Q4:S4"/>
    <mergeCell ref="T4:U4"/>
    <mergeCell ref="AA4:AB4"/>
    <mergeCell ref="J6:L6"/>
    <mergeCell ref="AE15:AI15"/>
    <mergeCell ref="AG32:AH32"/>
    <mergeCell ref="AE34:AI34"/>
    <mergeCell ref="J15:N15"/>
    <mergeCell ref="AE20:AI20"/>
    <mergeCell ref="AF22:AH22"/>
    <mergeCell ref="Z24:AB24"/>
    <mergeCell ref="J5:N5"/>
    <mergeCell ref="Q5:R5"/>
    <mergeCell ref="AE11:AI11"/>
    <mergeCell ref="AE12:AI12"/>
    <mergeCell ref="X14:AB14"/>
    <mergeCell ref="X73:AB73"/>
    <mergeCell ref="Q52:T52"/>
    <mergeCell ref="L51:M51"/>
    <mergeCell ref="Q66:U66"/>
    <mergeCell ref="J70:L70"/>
    <mergeCell ref="M70:N70"/>
    <mergeCell ref="AE67:AH67"/>
    <mergeCell ref="R88:S88"/>
    <mergeCell ref="J101:N101"/>
    <mergeCell ref="R101:U101"/>
    <mergeCell ref="R95:U95"/>
    <mergeCell ref="R89:U89"/>
    <mergeCell ref="R96:T96"/>
    <mergeCell ref="R146:U146"/>
    <mergeCell ref="Z146:AB146"/>
    <mergeCell ref="J128:N128"/>
    <mergeCell ref="J98:N98"/>
    <mergeCell ref="F133:F136"/>
    <mergeCell ref="F137:F139"/>
    <mergeCell ref="R128:U128"/>
    <mergeCell ref="X113:AD113"/>
    <mergeCell ref="C125:E125"/>
    <mergeCell ref="C128:E128"/>
    <mergeCell ref="J125:N125"/>
    <mergeCell ref="C144:G144"/>
    <mergeCell ref="J144:L144"/>
    <mergeCell ref="X124:AB124"/>
    <mergeCell ref="J94:N94"/>
    <mergeCell ref="R94:U94"/>
    <mergeCell ref="F94:G94"/>
    <mergeCell ref="M108:N108"/>
    <mergeCell ref="D95:G95"/>
    <mergeCell ref="J146:N146"/>
    <mergeCell ref="X96:Y96"/>
    <mergeCell ref="J124:N124"/>
    <mergeCell ref="D96:G96"/>
    <mergeCell ref="L90:N90"/>
    <mergeCell ref="J96:N96"/>
    <mergeCell ref="J90:K90"/>
    <mergeCell ref="J92:M92"/>
    <mergeCell ref="AE265:AI265"/>
    <mergeCell ref="J237:N237"/>
    <mergeCell ref="AG219:AH219"/>
    <mergeCell ref="X209:AB209"/>
    <mergeCell ref="Z237:AB237"/>
    <mergeCell ref="C156:G156"/>
    <mergeCell ref="C157:G157"/>
    <mergeCell ref="Q197:W197"/>
    <mergeCell ref="Y200:AB200"/>
    <mergeCell ref="Q157:U157"/>
    <mergeCell ref="X181:AB181"/>
    <mergeCell ref="T179:U179"/>
    <mergeCell ref="J209:N209"/>
    <mergeCell ref="C237:G237"/>
    <mergeCell ref="C208:G208"/>
    <mergeCell ref="C216:G216"/>
    <mergeCell ref="L247:M247"/>
    <mergeCell ref="AF217:AF220"/>
    <mergeCell ref="Y249:Y251"/>
    <mergeCell ref="Z232:AB232"/>
    <mergeCell ref="Q201:S201"/>
    <mergeCell ref="J188:N188"/>
    <mergeCell ref="Q232:U232"/>
    <mergeCell ref="X216:AB216"/>
    <mergeCell ref="X179:AB179"/>
    <mergeCell ref="X264:AB264"/>
    <mergeCell ref="X265:AB265"/>
    <mergeCell ref="X225:AD225"/>
    <mergeCell ref="X174:AB174"/>
    <mergeCell ref="X183:AB183"/>
    <mergeCell ref="Z229:AB229"/>
    <mergeCell ref="Q260:U260"/>
    <mergeCell ref="X180:AB180"/>
    <mergeCell ref="C152:G152"/>
    <mergeCell ref="J152:N152"/>
    <mergeCell ref="AE236:AI236"/>
    <mergeCell ref="AE237:AI237"/>
    <mergeCell ref="Z236:AB236"/>
    <mergeCell ref="AE264:AI264"/>
    <mergeCell ref="C260:E260"/>
    <mergeCell ref="C253:I253"/>
    <mergeCell ref="J208:L208"/>
    <mergeCell ref="C213:G213"/>
    <mergeCell ref="C204:E204"/>
    <mergeCell ref="C236:G236"/>
    <mergeCell ref="Q264:U264"/>
    <mergeCell ref="S229:U229"/>
    <mergeCell ref="Z228:AA228"/>
    <mergeCell ref="J211:N211"/>
    <mergeCell ref="C193:G195"/>
    <mergeCell ref="C211:G211"/>
    <mergeCell ref="AE221:AE223"/>
    <mergeCell ref="X197:AD197"/>
    <mergeCell ref="X182:AB182"/>
    <mergeCell ref="X169:AD169"/>
    <mergeCell ref="AE182:AI182"/>
    <mergeCell ref="AE183:AI183"/>
    <mergeCell ref="X188:AB188"/>
    <mergeCell ref="AE188:AI188"/>
    <mergeCell ref="AG176:AH176"/>
    <mergeCell ref="J174:K174"/>
    <mergeCell ref="J179:N179"/>
    <mergeCell ref="AE185:AI185"/>
    <mergeCell ref="L256:L272"/>
    <mergeCell ref="AE292:AI292"/>
    <mergeCell ref="AG209:AI209"/>
    <mergeCell ref="X213:AB213"/>
    <mergeCell ref="J210:N210"/>
    <mergeCell ref="Q210:U210"/>
    <mergeCell ref="Q211:U211"/>
    <mergeCell ref="X210:AB210"/>
    <mergeCell ref="X211:AB211"/>
    <mergeCell ref="X228:X244"/>
    <mergeCell ref="AF200:AF216"/>
    <mergeCell ref="AE200:AE216"/>
    <mergeCell ref="AF221:AF223"/>
    <mergeCell ref="Q225:W225"/>
    <mergeCell ref="Q213:U213"/>
    <mergeCell ref="Q208:U208"/>
    <mergeCell ref="X208:AB208"/>
    <mergeCell ref="Q202:R202"/>
    <mergeCell ref="S230:U230"/>
    <mergeCell ref="Q228:T228"/>
    <mergeCell ref="AG200:AI200"/>
    <mergeCell ref="X202:AA202"/>
    <mergeCell ref="K232:N232"/>
    <mergeCell ref="Q257:U257"/>
    <mergeCell ref="AE225:AK225"/>
    <mergeCell ref="J213:N213"/>
    <mergeCell ref="Y228:Y244"/>
    <mergeCell ref="J236:N236"/>
    <mergeCell ref="AE230:AI230"/>
    <mergeCell ref="AE217:AE220"/>
    <mergeCell ref="AG201:AI201"/>
    <mergeCell ref="Y204:AA204"/>
    <mergeCell ref="AG208:AI208"/>
    <mergeCell ref="AR735:AS735"/>
    <mergeCell ref="AG204:AH204"/>
    <mergeCell ref="AG202:AI202"/>
    <mergeCell ref="C232:G232"/>
    <mergeCell ref="AG210:AI210"/>
    <mergeCell ref="AG211:AI211"/>
    <mergeCell ref="AG213:AI213"/>
    <mergeCell ref="AG216:AI216"/>
    <mergeCell ref="C238:G238"/>
    <mergeCell ref="C239:G239"/>
    <mergeCell ref="C241:G241"/>
    <mergeCell ref="C244:G244"/>
    <mergeCell ref="J238:N238"/>
    <mergeCell ref="J239:N239"/>
    <mergeCell ref="J241:N241"/>
    <mergeCell ref="J244:N244"/>
    <mergeCell ref="Q238:U238"/>
    <mergeCell ref="Q239:U239"/>
    <mergeCell ref="Q241:U241"/>
    <mergeCell ref="Z260:AB260"/>
    <mergeCell ref="Z262:AB262"/>
    <mergeCell ref="AE262:AI262"/>
    <mergeCell ref="X290:AB290"/>
    <mergeCell ref="M208:N208"/>
    <mergeCell ref="Q236:U236"/>
    <mergeCell ref="Q237:U237"/>
    <mergeCell ref="AA256:AB256"/>
    <mergeCell ref="AE290:AI290"/>
    <mergeCell ref="R290:U290"/>
    <mergeCell ref="Q256:R256"/>
    <mergeCell ref="S256:U256"/>
    <mergeCell ref="AE256:AI256"/>
    <mergeCell ref="X284:AB284"/>
    <mergeCell ref="R284:U284"/>
    <mergeCell ref="AE284:AI284"/>
    <mergeCell ref="AE293:AI293"/>
    <mergeCell ref="X293:AB293"/>
    <mergeCell ref="R292:U292"/>
    <mergeCell ref="R293:U293"/>
    <mergeCell ref="C230:E230"/>
    <mergeCell ref="F230:G230"/>
    <mergeCell ref="J230:K230"/>
    <mergeCell ref="L230:N230"/>
    <mergeCell ref="Q230:R230"/>
    <mergeCell ref="C264:G264"/>
    <mergeCell ref="C265:G265"/>
    <mergeCell ref="Q248:T248"/>
    <mergeCell ref="C248:F248"/>
    <mergeCell ref="E231:G231"/>
    <mergeCell ref="J253:P253"/>
    <mergeCell ref="X253:AD253"/>
    <mergeCell ref="AE253:AK253"/>
    <mergeCell ref="Y245:Y248"/>
    <mergeCell ref="X245:X248"/>
    <mergeCell ref="X249:X251"/>
    <mergeCell ref="AE231:AI231"/>
    <mergeCell ref="X256:Z256"/>
    <mergeCell ref="AE232:AI232"/>
    <mergeCell ref="Z230:AB230"/>
    <mergeCell ref="AE259:AF259"/>
    <mergeCell ref="AG259:AI259"/>
    <mergeCell ref="C287:D287"/>
    <mergeCell ref="E287:F287"/>
    <mergeCell ref="X292:AB292"/>
  </mergeCells>
  <printOptions horizontalCentered="1" verticalCentered="1" gridLines="1"/>
  <pageMargins left="0.15748031496062992" right="0.19685039370078741" top="0.78740157480314965" bottom="0.62992125984251968" header="0.15748031496062992" footer="0.19685039370078741"/>
  <pageSetup paperSize="9" scale="10" orientation="landscape" horizontalDpi="4294967293" verticalDpi="4294967293" r:id="rId1"/>
  <headerFooter alignWithMargins="0"/>
  <ignoredErrors>
    <ignoredError sqref="Q12 J12 C12 X12 AE12" numberStoredAsText="1"/>
  </ignoredErrors>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BB2903"/>
  <sheetViews>
    <sheetView topLeftCell="A218" zoomScale="55" zoomScaleNormal="55" zoomScaleSheetLayoutView="100" workbookViewId="0">
      <selection activeCell="AE256" sqref="AE256:AI272"/>
    </sheetView>
  </sheetViews>
  <sheetFormatPr baseColWidth="10" defaultColWidth="5.7109375" defaultRowHeight="20.100000000000001" customHeight="1" x14ac:dyDescent="0.2"/>
  <cols>
    <col min="1" max="1" width="4" style="1784" customWidth="1"/>
    <col min="2" max="2" width="8" style="1784" customWidth="1"/>
    <col min="3" max="37" width="7.7109375" style="1784" customWidth="1"/>
    <col min="38" max="45" width="5.7109375" style="1784"/>
    <col min="46" max="46" width="5.7109375" style="1784" customWidth="1"/>
    <col min="47" max="16384" width="5.7109375" style="1784"/>
  </cols>
  <sheetData>
    <row r="1" spans="1:54" ht="39.950000000000003" customHeight="1" thickBot="1" x14ac:dyDescent="0.25">
      <c r="A1" s="6226"/>
      <c r="B1" s="6227"/>
      <c r="C1" s="5464" t="s">
        <v>8403</v>
      </c>
      <c r="D1" s="5465"/>
      <c r="E1" s="5465"/>
      <c r="F1" s="5465"/>
      <c r="G1" s="5465"/>
      <c r="H1" s="5465"/>
      <c r="I1" s="5466"/>
      <c r="J1" s="5464" t="s">
        <v>8404</v>
      </c>
      <c r="K1" s="5465"/>
      <c r="L1" s="5465"/>
      <c r="M1" s="5465"/>
      <c r="N1" s="5465"/>
      <c r="O1" s="5465"/>
      <c r="P1" s="5466"/>
      <c r="Q1" s="5464" t="s">
        <v>8405</v>
      </c>
      <c r="R1" s="5465"/>
      <c r="S1" s="5465"/>
      <c r="T1" s="5465"/>
      <c r="U1" s="5465"/>
      <c r="V1" s="5465"/>
      <c r="W1" s="5466"/>
      <c r="X1" s="5464" t="s">
        <v>8406</v>
      </c>
      <c r="Y1" s="5465"/>
      <c r="Z1" s="5465"/>
      <c r="AA1" s="5465"/>
      <c r="AB1" s="5465"/>
      <c r="AC1" s="5465"/>
      <c r="AD1" s="5466"/>
      <c r="AE1" s="5464" t="s">
        <v>8407</v>
      </c>
      <c r="AF1" s="5465"/>
      <c r="AG1" s="5465"/>
      <c r="AH1" s="5465"/>
      <c r="AI1" s="5465"/>
      <c r="AJ1" s="5465"/>
      <c r="AK1" s="5466"/>
    </row>
    <row r="2" spans="1:54" ht="39.950000000000003" customHeight="1" x14ac:dyDescent="0.2">
      <c r="A2" s="5747" t="s">
        <v>1390</v>
      </c>
      <c r="B2" s="6236"/>
      <c r="C2" s="1743">
        <v>1</v>
      </c>
      <c r="D2" s="1675">
        <v>1</v>
      </c>
      <c r="E2" s="1675">
        <v>1</v>
      </c>
      <c r="F2" s="1675">
        <v>1</v>
      </c>
      <c r="G2" s="1676">
        <v>1</v>
      </c>
      <c r="H2" s="1743">
        <v>1</v>
      </c>
      <c r="I2" s="1744">
        <v>1</v>
      </c>
      <c r="J2" s="1674">
        <v>1</v>
      </c>
      <c r="K2" s="1675">
        <v>1</v>
      </c>
      <c r="L2" s="1675">
        <v>1</v>
      </c>
      <c r="M2" s="1675">
        <v>1</v>
      </c>
      <c r="N2" s="1676">
        <v>1</v>
      </c>
      <c r="O2" s="1743">
        <v>1</v>
      </c>
      <c r="P2" s="1747">
        <v>1</v>
      </c>
      <c r="Q2" s="1675">
        <v>1</v>
      </c>
      <c r="R2" s="1675">
        <v>1</v>
      </c>
      <c r="S2" s="1675">
        <v>1</v>
      </c>
      <c r="T2" s="1675">
        <v>1</v>
      </c>
      <c r="U2" s="1676">
        <v>1</v>
      </c>
      <c r="V2" s="1743">
        <v>1</v>
      </c>
      <c r="W2" s="1744">
        <v>1</v>
      </c>
      <c r="X2" s="1674">
        <v>1</v>
      </c>
      <c r="Y2" s="1675">
        <v>1</v>
      </c>
      <c r="Z2" s="1675">
        <v>1</v>
      </c>
      <c r="AA2" s="1675">
        <v>1</v>
      </c>
      <c r="AB2" s="1675">
        <v>1</v>
      </c>
      <c r="AC2" s="1747">
        <v>1</v>
      </c>
      <c r="AD2" s="1744">
        <v>1</v>
      </c>
      <c r="AE2" s="1674">
        <v>1</v>
      </c>
      <c r="AF2" s="1675">
        <v>1</v>
      </c>
      <c r="AG2" s="1676">
        <v>1</v>
      </c>
      <c r="AH2" s="1719">
        <v>2</v>
      </c>
      <c r="AI2" s="1675">
        <v>2</v>
      </c>
      <c r="AJ2" s="1747">
        <v>2</v>
      </c>
      <c r="AK2" s="1744">
        <v>2</v>
      </c>
    </row>
    <row r="3" spans="1:54" ht="39.950000000000003" customHeight="1" thickBot="1" x14ac:dyDescent="0.25">
      <c r="A3" s="5749" t="s">
        <v>1391</v>
      </c>
      <c r="B3" s="6222"/>
      <c r="C3" s="1745">
        <v>1</v>
      </c>
      <c r="D3" s="1672">
        <v>2</v>
      </c>
      <c r="E3" s="1672">
        <v>3</v>
      </c>
      <c r="F3" s="1672">
        <v>4</v>
      </c>
      <c r="G3" s="1673">
        <v>5</v>
      </c>
      <c r="H3" s="1745">
        <v>6</v>
      </c>
      <c r="I3" s="1746">
        <v>7</v>
      </c>
      <c r="J3" s="1671">
        <v>8</v>
      </c>
      <c r="K3" s="1672">
        <v>9</v>
      </c>
      <c r="L3" s="1672">
        <v>10</v>
      </c>
      <c r="M3" s="1672">
        <v>11</v>
      </c>
      <c r="N3" s="1673">
        <v>12</v>
      </c>
      <c r="O3" s="1745">
        <v>13</v>
      </c>
      <c r="P3" s="1748">
        <v>14</v>
      </c>
      <c r="Q3" s="1672">
        <v>15</v>
      </c>
      <c r="R3" s="1672">
        <v>16</v>
      </c>
      <c r="S3" s="1672">
        <v>17</v>
      </c>
      <c r="T3" s="1672">
        <v>18</v>
      </c>
      <c r="U3" s="1673">
        <v>19</v>
      </c>
      <c r="V3" s="1745">
        <v>20</v>
      </c>
      <c r="W3" s="1746">
        <v>21</v>
      </c>
      <c r="X3" s="1772">
        <v>22</v>
      </c>
      <c r="Y3" s="1757">
        <v>23</v>
      </c>
      <c r="Z3" s="1757">
        <v>24</v>
      </c>
      <c r="AA3" s="1757">
        <v>25</v>
      </c>
      <c r="AB3" s="1757">
        <v>26</v>
      </c>
      <c r="AC3" s="2076">
        <v>27</v>
      </c>
      <c r="AD3" s="2052">
        <v>28</v>
      </c>
      <c r="AE3" s="1772">
        <v>29</v>
      </c>
      <c r="AF3" s="1757">
        <v>30</v>
      </c>
      <c r="AG3" s="1758">
        <v>31</v>
      </c>
      <c r="AH3" s="2070">
        <v>1</v>
      </c>
      <c r="AI3" s="1757">
        <v>2</v>
      </c>
      <c r="AJ3" s="2076">
        <v>3</v>
      </c>
      <c r="AK3" s="2052">
        <v>4</v>
      </c>
    </row>
    <row r="4" spans="1:54" ht="39.950000000000003" customHeight="1" x14ac:dyDescent="0.2">
      <c r="A4" s="6223" t="s">
        <v>4459</v>
      </c>
      <c r="B4" s="6224"/>
      <c r="C4" s="5850" t="s">
        <v>4442</v>
      </c>
      <c r="D4" s="5438" t="s">
        <v>8508</v>
      </c>
      <c r="E4" s="5436"/>
      <c r="F4" s="5436"/>
      <c r="G4" s="5437"/>
      <c r="H4" s="1787"/>
      <c r="I4" s="1887"/>
      <c r="J4" s="5435" t="s">
        <v>8507</v>
      </c>
      <c r="K4" s="5436"/>
      <c r="L4" s="5436"/>
      <c r="M4" s="5436"/>
      <c r="N4" s="5437"/>
      <c r="O4" s="1787"/>
      <c r="P4" s="1887"/>
      <c r="Q4" s="5435" t="s">
        <v>8507</v>
      </c>
      <c r="R4" s="5436"/>
      <c r="S4" s="5436"/>
      <c r="T4" s="5436"/>
      <c r="U4" s="5437"/>
      <c r="V4" s="1749"/>
      <c r="W4" s="1750"/>
      <c r="X4" s="5435" t="s">
        <v>8507</v>
      </c>
      <c r="Y4" s="5436"/>
      <c r="Z4" s="5436"/>
      <c r="AA4" s="5436"/>
      <c r="AB4" s="6205"/>
      <c r="AC4" s="1792"/>
      <c r="AD4" s="1887"/>
      <c r="AE4" s="5435" t="s">
        <v>8507</v>
      </c>
      <c r="AF4" s="5436"/>
      <c r="AG4" s="5436"/>
      <c r="AH4" s="5436"/>
      <c r="AI4" s="6205"/>
      <c r="AJ4" s="2090"/>
      <c r="AK4" s="1750"/>
      <c r="BB4" s="1659"/>
    </row>
    <row r="5" spans="1:54" ht="39.950000000000003" customHeight="1" x14ac:dyDescent="0.2">
      <c r="A5" s="5721" t="s">
        <v>8234</v>
      </c>
      <c r="B5" s="5722"/>
      <c r="C5" s="5851"/>
      <c r="D5" s="5997" t="s">
        <v>8495</v>
      </c>
      <c r="E5" s="5474"/>
      <c r="F5" s="5474"/>
      <c r="G5" s="5475"/>
      <c r="H5" s="1796"/>
      <c r="I5" s="1890"/>
      <c r="J5" s="5473" t="s">
        <v>8495</v>
      </c>
      <c r="K5" s="5474"/>
      <c r="L5" s="5474"/>
      <c r="M5" s="5474"/>
      <c r="N5" s="5475"/>
      <c r="O5" s="1796"/>
      <c r="P5" s="1890"/>
      <c r="Q5" s="5473" t="s">
        <v>8495</v>
      </c>
      <c r="R5" s="5909"/>
      <c r="S5" s="5531" t="s">
        <v>8524</v>
      </c>
      <c r="T5" s="5531"/>
      <c r="U5" s="5532"/>
      <c r="V5" s="1751"/>
      <c r="W5" s="1752"/>
      <c r="X5" s="6229" t="s">
        <v>8524</v>
      </c>
      <c r="Y5" s="6206"/>
      <c r="Z5" s="6206"/>
      <c r="AA5" s="6206"/>
      <c r="AB5" s="6230"/>
      <c r="AC5" s="1798"/>
      <c r="AD5" s="1890"/>
      <c r="AE5" s="6229" t="s">
        <v>8524</v>
      </c>
      <c r="AF5" s="6206"/>
      <c r="AG5" s="6206"/>
      <c r="AH5" s="6206"/>
      <c r="AI5" s="6206"/>
      <c r="AJ5" s="2091"/>
      <c r="AK5" s="1752"/>
    </row>
    <row r="6" spans="1:54" ht="39.950000000000003" customHeight="1" x14ac:dyDescent="0.2">
      <c r="A6" s="5719" t="s">
        <v>8235</v>
      </c>
      <c r="B6" s="5720"/>
      <c r="C6" s="5851"/>
      <c r="D6" s="5824" t="s">
        <v>8520</v>
      </c>
      <c r="E6" s="5825"/>
      <c r="F6" s="5826"/>
      <c r="G6" s="2149"/>
      <c r="H6" s="1796"/>
      <c r="I6" s="1890"/>
      <c r="J6" s="5870" t="s">
        <v>8503</v>
      </c>
      <c r="K6" s="5871"/>
      <c r="L6" s="5871"/>
      <c r="M6" s="5872"/>
      <c r="N6" s="1723"/>
      <c r="O6" s="1796"/>
      <c r="P6" s="1890"/>
      <c r="Q6" s="1737"/>
      <c r="R6" s="1381"/>
      <c r="S6" s="1381"/>
      <c r="T6" s="1381"/>
      <c r="U6" s="1738"/>
      <c r="V6" s="1751"/>
      <c r="W6" s="1752"/>
      <c r="X6" s="5618" t="s">
        <v>8535</v>
      </c>
      <c r="Y6" s="5619"/>
      <c r="Z6" s="5986"/>
      <c r="AA6" s="6112" t="s">
        <v>8525</v>
      </c>
      <c r="AB6" s="5493"/>
      <c r="AC6" s="2079"/>
      <c r="AD6" s="1890"/>
      <c r="AE6" s="6234" t="s">
        <v>8538</v>
      </c>
      <c r="AF6" s="6235"/>
      <c r="AG6" s="2178"/>
      <c r="AH6" s="6155" t="s">
        <v>4453</v>
      </c>
      <c r="AI6" s="6120"/>
      <c r="AJ6" s="2091"/>
      <c r="AK6" s="1752"/>
    </row>
    <row r="7" spans="1:54" ht="39.950000000000003" customHeight="1" x14ac:dyDescent="0.2">
      <c r="A7" s="5719" t="s">
        <v>8236</v>
      </c>
      <c r="B7" s="5720"/>
      <c r="C7" s="5851"/>
      <c r="D7" s="5997" t="s">
        <v>8494</v>
      </c>
      <c r="E7" s="5474"/>
      <c r="F7" s="5474"/>
      <c r="G7" s="5475"/>
      <c r="H7" s="1796"/>
      <c r="I7" s="1890"/>
      <c r="J7" s="5473" t="s">
        <v>8494</v>
      </c>
      <c r="K7" s="5474"/>
      <c r="L7" s="5474"/>
      <c r="M7" s="5474"/>
      <c r="N7" s="5475"/>
      <c r="O7" s="1796"/>
      <c r="P7" s="1890"/>
      <c r="Q7" s="5473" t="s">
        <v>8494</v>
      </c>
      <c r="R7" s="5909"/>
      <c r="S7" s="5531" t="s">
        <v>8523</v>
      </c>
      <c r="T7" s="5531"/>
      <c r="U7" s="5532"/>
      <c r="V7" s="1751"/>
      <c r="W7" s="1752"/>
      <c r="X7" s="5578" t="s">
        <v>8523</v>
      </c>
      <c r="Y7" s="5531"/>
      <c r="Z7" s="5531"/>
      <c r="AA7" s="5531"/>
      <c r="AB7" s="6228"/>
      <c r="AC7" s="2079"/>
      <c r="AD7" s="1890"/>
      <c r="AE7" s="5578" t="s">
        <v>8523</v>
      </c>
      <c r="AF7" s="5531"/>
      <c r="AG7" s="6170" t="s">
        <v>8534</v>
      </c>
      <c r="AH7" s="6189"/>
      <c r="AI7" s="6171"/>
      <c r="AJ7" s="2091"/>
      <c r="AK7" s="1752"/>
    </row>
    <row r="8" spans="1:54" ht="39.950000000000003" customHeight="1" x14ac:dyDescent="0.2">
      <c r="A8" s="5719" t="s">
        <v>8237</v>
      </c>
      <c r="B8" s="5720"/>
      <c r="C8" s="5851"/>
      <c r="D8" s="5907" t="s">
        <v>8521</v>
      </c>
      <c r="E8" s="5488"/>
      <c r="F8" s="5489"/>
      <c r="G8" s="2167"/>
      <c r="H8" s="1796"/>
      <c r="I8" s="1890"/>
      <c r="J8" s="6024" t="s">
        <v>8522</v>
      </c>
      <c r="K8" s="5338"/>
      <c r="L8" s="5338"/>
      <c r="M8" s="5338"/>
      <c r="N8" s="6025"/>
      <c r="O8" s="1796"/>
      <c r="P8" s="1890"/>
      <c r="Q8" s="6231"/>
      <c r="R8" s="6232"/>
      <c r="S8" s="6233"/>
      <c r="T8" s="3519" t="s">
        <v>8526</v>
      </c>
      <c r="U8" s="5450"/>
      <c r="V8" s="1751"/>
      <c r="W8" s="1752"/>
      <c r="X8" s="2169" t="s">
        <v>8527</v>
      </c>
      <c r="Y8" s="3519" t="s">
        <v>8528</v>
      </c>
      <c r="Z8" s="3520"/>
      <c r="AA8" s="3520"/>
      <c r="AB8" s="3521"/>
      <c r="AC8" s="2079"/>
      <c r="AD8" s="1890"/>
      <c r="AE8" s="6215" t="s">
        <v>8546</v>
      </c>
      <c r="AF8" s="6216"/>
      <c r="AG8" s="6217" t="s">
        <v>1386</v>
      </c>
      <c r="AH8" s="6218"/>
      <c r="AI8" s="6219"/>
      <c r="AJ8" s="2091"/>
      <c r="AK8" s="1752"/>
    </row>
    <row r="9" spans="1:54" ht="39.950000000000003" customHeight="1" x14ac:dyDescent="0.2">
      <c r="A9" s="5732" t="s">
        <v>8238</v>
      </c>
      <c r="B9" s="5733"/>
      <c r="C9" s="5851"/>
      <c r="D9" s="1810"/>
      <c r="E9" s="1810"/>
      <c r="F9" s="1810"/>
      <c r="G9" s="1811"/>
      <c r="H9" s="1796"/>
      <c r="I9" s="1890"/>
      <c r="J9" s="1812"/>
      <c r="K9" s="1813"/>
      <c r="L9" s="1813"/>
      <c r="M9" s="1813"/>
      <c r="N9" s="1814"/>
      <c r="O9" s="1796"/>
      <c r="P9" s="1890"/>
      <c r="Q9" s="1815"/>
      <c r="R9" s="1381"/>
      <c r="S9" s="1381"/>
      <c r="T9" s="77"/>
      <c r="U9" s="2170"/>
      <c r="V9" s="1751"/>
      <c r="W9" s="1752"/>
      <c r="X9" s="6212" t="s">
        <v>8536</v>
      </c>
      <c r="Y9" s="6213"/>
      <c r="Z9" s="6213"/>
      <c r="AA9" s="6213"/>
      <c r="AB9" s="6214"/>
      <c r="AC9" s="2079"/>
      <c r="AD9" s="1890"/>
      <c r="AE9" s="6212" t="s">
        <v>8536</v>
      </c>
      <c r="AF9" s="6213"/>
      <c r="AG9" s="6213"/>
      <c r="AH9" s="6213"/>
      <c r="AI9" s="6214"/>
      <c r="AJ9" s="2091"/>
      <c r="AK9" s="1752"/>
    </row>
    <row r="10" spans="1:54" ht="39.950000000000003" customHeight="1" x14ac:dyDescent="0.2">
      <c r="A10" s="5732" t="s">
        <v>8239</v>
      </c>
      <c r="B10" s="5733"/>
      <c r="C10" s="5851"/>
      <c r="D10" s="5502" t="s">
        <v>8515</v>
      </c>
      <c r="E10" s="5503"/>
      <c r="F10" s="5503"/>
      <c r="G10" s="5504"/>
      <c r="H10" s="1796"/>
      <c r="I10" s="1890"/>
      <c r="J10" s="5505" t="s">
        <v>8515</v>
      </c>
      <c r="K10" s="5503"/>
      <c r="L10" s="5503"/>
      <c r="M10" s="5503"/>
      <c r="N10" s="5504"/>
      <c r="O10" s="1796"/>
      <c r="P10" s="1890"/>
      <c r="Q10" s="2004"/>
      <c r="R10" s="1116"/>
      <c r="S10" s="1116"/>
      <c r="T10" s="1116"/>
      <c r="U10" s="2005"/>
      <c r="V10" s="1751"/>
      <c r="W10" s="1752"/>
      <c r="X10" s="2004"/>
      <c r="Y10" s="1116"/>
      <c r="Z10" s="1116"/>
      <c r="AA10" s="2162"/>
      <c r="AB10" s="1897"/>
      <c r="AC10" s="2079"/>
      <c r="AD10" s="1890"/>
      <c r="AE10" s="1815"/>
      <c r="AF10" s="1807"/>
      <c r="AG10" s="1807"/>
      <c r="AH10" s="1807"/>
      <c r="AI10" s="1807"/>
      <c r="AJ10" s="2091"/>
      <c r="AK10" s="1752"/>
      <c r="AU10" s="1667"/>
      <c r="AV10" s="1667"/>
    </row>
    <row r="11" spans="1:54" ht="39.950000000000003" customHeight="1" x14ac:dyDescent="0.2">
      <c r="A11" s="5732" t="s">
        <v>8240</v>
      </c>
      <c r="B11" s="5733"/>
      <c r="C11" s="5851"/>
      <c r="D11" s="80"/>
      <c r="E11" s="80"/>
      <c r="F11" s="80"/>
      <c r="G11" s="1735"/>
      <c r="H11" s="1796"/>
      <c r="I11" s="1890"/>
      <c r="J11" s="6086" t="s">
        <v>2842</v>
      </c>
      <c r="K11" s="6083"/>
      <c r="L11" s="6083"/>
      <c r="M11" s="6083"/>
      <c r="N11" s="6225"/>
      <c r="O11" s="1796"/>
      <c r="P11" s="1890"/>
      <c r="Q11" s="6086" t="s">
        <v>2842</v>
      </c>
      <c r="R11" s="6083"/>
      <c r="S11" s="6083"/>
      <c r="T11" s="6083"/>
      <c r="U11" s="6225"/>
      <c r="V11" s="1751"/>
      <c r="W11" s="1752"/>
      <c r="X11" s="6086" t="s">
        <v>2842</v>
      </c>
      <c r="Y11" s="6083"/>
      <c r="Z11" s="6083"/>
      <c r="AA11" s="6083"/>
      <c r="AB11" s="6084"/>
      <c r="AC11" s="1798"/>
      <c r="AD11" s="1890"/>
      <c r="AE11" s="6086" t="s">
        <v>2842</v>
      </c>
      <c r="AF11" s="6083"/>
      <c r="AG11" s="6083"/>
      <c r="AH11" s="6083"/>
      <c r="AI11" s="6084"/>
      <c r="AJ11" s="1760"/>
      <c r="AK11" s="1752"/>
    </row>
    <row r="12" spans="1:54" ht="39.950000000000003" customHeight="1" x14ac:dyDescent="0.2">
      <c r="A12" s="5809" t="s">
        <v>8241</v>
      </c>
      <c r="B12" s="5810"/>
      <c r="C12" s="5851"/>
      <c r="D12" s="5441" t="s">
        <v>8373</v>
      </c>
      <c r="E12" s="5442"/>
      <c r="F12" s="5442"/>
      <c r="G12" s="5443"/>
      <c r="H12" s="1796"/>
      <c r="I12" s="1890"/>
      <c r="J12" s="5439" t="s">
        <v>8373</v>
      </c>
      <c r="K12" s="5440"/>
      <c r="L12" s="5440"/>
      <c r="M12" s="5440"/>
      <c r="N12" s="5490"/>
      <c r="O12" s="1796"/>
      <c r="P12" s="1890"/>
      <c r="Q12" s="5439" t="s">
        <v>8373</v>
      </c>
      <c r="R12" s="5440"/>
      <c r="S12" s="5440"/>
      <c r="T12" s="5440"/>
      <c r="U12" s="5440"/>
      <c r="V12" s="1751"/>
      <c r="W12" s="1752"/>
      <c r="X12" s="5439" t="s">
        <v>8373</v>
      </c>
      <c r="Y12" s="5440"/>
      <c r="Z12" s="5440"/>
      <c r="AA12" s="5440"/>
      <c r="AB12" s="5769"/>
      <c r="AC12" s="1818"/>
      <c r="AD12" s="1896"/>
      <c r="AE12" s="5439" t="s">
        <v>8543</v>
      </c>
      <c r="AF12" s="5440"/>
      <c r="AG12" s="5440"/>
      <c r="AH12" s="5440"/>
      <c r="AI12" s="5769"/>
      <c r="AJ12" s="1760"/>
      <c r="AK12" s="1752"/>
    </row>
    <row r="13" spans="1:54" ht="39.950000000000003" customHeight="1" x14ac:dyDescent="0.2">
      <c r="A13" s="5809" t="s">
        <v>8242</v>
      </c>
      <c r="B13" s="5810"/>
      <c r="C13" s="5851"/>
      <c r="D13" s="5444" t="s">
        <v>8373</v>
      </c>
      <c r="E13" s="5445"/>
      <c r="F13" s="5445"/>
      <c r="G13" s="5446"/>
      <c r="H13" s="1796"/>
      <c r="I13" s="1890"/>
      <c r="J13" s="5439" t="s">
        <v>8373</v>
      </c>
      <c r="K13" s="5440"/>
      <c r="L13" s="5440"/>
      <c r="M13" s="5440"/>
      <c r="N13" s="5440"/>
      <c r="O13" s="1796"/>
      <c r="P13" s="1890"/>
      <c r="Q13" s="5439" t="s">
        <v>8373</v>
      </c>
      <c r="R13" s="5440"/>
      <c r="S13" s="5440"/>
      <c r="T13" s="5440"/>
      <c r="U13" s="5440"/>
      <c r="V13" s="1751"/>
      <c r="W13" s="1752"/>
      <c r="X13" s="5439" t="s">
        <v>8373</v>
      </c>
      <c r="Y13" s="5440"/>
      <c r="Z13" s="5440"/>
      <c r="AA13" s="5440"/>
      <c r="AB13" s="5440"/>
      <c r="AC13" s="2079"/>
      <c r="AD13" s="1890"/>
      <c r="AE13" s="5439" t="s">
        <v>8543</v>
      </c>
      <c r="AF13" s="5440"/>
      <c r="AG13" s="5440"/>
      <c r="AH13" s="5440"/>
      <c r="AI13" s="5769"/>
      <c r="AJ13" s="2091"/>
      <c r="AK13" s="1752"/>
    </row>
    <row r="14" spans="1:54" ht="39.950000000000003" customHeight="1" x14ac:dyDescent="0.2">
      <c r="A14" s="5732" t="s">
        <v>8243</v>
      </c>
      <c r="B14" s="5733"/>
      <c r="C14" s="5851"/>
      <c r="D14" s="1805"/>
      <c r="E14" s="1805"/>
      <c r="F14" s="1805"/>
      <c r="G14" s="1806"/>
      <c r="H14" s="1796"/>
      <c r="I14" s="1890"/>
      <c r="J14" s="1820"/>
      <c r="K14" s="72"/>
      <c r="L14" s="72"/>
      <c r="M14" s="72"/>
      <c r="N14" s="1723"/>
      <c r="O14" s="1796"/>
      <c r="P14" s="1890"/>
      <c r="Q14" s="1726"/>
      <c r="R14" s="72"/>
      <c r="S14" s="44"/>
      <c r="T14" s="44"/>
      <c r="U14" s="1723"/>
      <c r="V14" s="1751"/>
      <c r="W14" s="1752"/>
      <c r="X14" s="1825"/>
      <c r="Y14" s="1823"/>
      <c r="Z14" s="1823"/>
      <c r="AA14" s="1823"/>
      <c r="AB14" s="1823"/>
      <c r="AC14" s="2079"/>
      <c r="AD14" s="1890"/>
      <c r="AE14" s="1825"/>
      <c r="AF14" s="1823"/>
      <c r="AG14" s="1823"/>
      <c r="AH14" s="1823"/>
      <c r="AI14" s="1823"/>
      <c r="AJ14" s="2091"/>
      <c r="AK14" s="1752"/>
    </row>
    <row r="15" spans="1:54" ht="39.950000000000003" customHeight="1" x14ac:dyDescent="0.2">
      <c r="A15" s="5732" t="s">
        <v>8244</v>
      </c>
      <c r="B15" s="5733"/>
      <c r="C15" s="5851"/>
      <c r="D15" s="1281"/>
      <c r="E15" s="1281"/>
      <c r="F15" s="1281"/>
      <c r="G15" s="1898"/>
      <c r="H15" s="1796"/>
      <c r="I15" s="1890"/>
      <c r="J15" s="1809"/>
      <c r="K15" s="1810"/>
      <c r="L15" s="1810"/>
      <c r="M15" s="1810"/>
      <c r="N15" s="1811"/>
      <c r="O15" s="1796"/>
      <c r="P15" s="1890"/>
      <c r="Q15" s="1809"/>
      <c r="R15" s="1810"/>
      <c r="S15" s="1810"/>
      <c r="T15" s="1810"/>
      <c r="U15" s="1811"/>
      <c r="V15" s="1751"/>
      <c r="W15" s="1752"/>
      <c r="X15" s="1825"/>
      <c r="Y15" s="1823"/>
      <c r="Z15" s="1823"/>
      <c r="AA15" s="1823"/>
      <c r="AB15" s="1823"/>
      <c r="AC15" s="2079"/>
      <c r="AD15" s="1890"/>
      <c r="AE15" s="1825"/>
      <c r="AF15" s="1823"/>
      <c r="AG15" s="1823"/>
      <c r="AH15" s="1823"/>
      <c r="AI15" s="1823"/>
      <c r="AJ15" s="2091"/>
      <c r="AK15" s="1752"/>
    </row>
    <row r="16" spans="1:54" ht="39.950000000000003" customHeight="1" x14ac:dyDescent="0.2">
      <c r="A16" s="5738" t="s">
        <v>8245</v>
      </c>
      <c r="B16" s="5739"/>
      <c r="C16" s="5851"/>
      <c r="D16" s="37"/>
      <c r="E16" s="37"/>
      <c r="F16" s="37"/>
      <c r="G16" s="1730"/>
      <c r="H16" s="1796"/>
      <c r="I16" s="1890"/>
      <c r="J16" s="1820"/>
      <c r="K16" s="37"/>
      <c r="L16" s="37"/>
      <c r="M16" s="37"/>
      <c r="N16" s="1730"/>
      <c r="O16" s="1796"/>
      <c r="P16" s="1890"/>
      <c r="Q16" s="1739"/>
      <c r="R16" s="31"/>
      <c r="S16" s="44"/>
      <c r="T16" s="44"/>
      <c r="U16" s="1800"/>
      <c r="V16" s="1751"/>
      <c r="W16" s="1752"/>
      <c r="X16" s="1820"/>
      <c r="Y16" s="37"/>
      <c r="Z16" s="37"/>
      <c r="AA16" s="37"/>
      <c r="AB16" s="46"/>
      <c r="AC16" s="2079"/>
      <c r="AD16" s="1890"/>
      <c r="AE16" s="1739"/>
      <c r="AF16" s="31"/>
      <c r="AG16" s="44"/>
      <c r="AH16" s="44"/>
      <c r="AI16" s="1799"/>
      <c r="AJ16" s="2091"/>
      <c r="AK16" s="1752"/>
    </row>
    <row r="17" spans="1:52" ht="39.950000000000003" customHeight="1" x14ac:dyDescent="0.2">
      <c r="A17" s="5758" t="s">
        <v>8246</v>
      </c>
      <c r="B17" s="5739"/>
      <c r="C17" s="5851"/>
      <c r="D17" s="1823"/>
      <c r="E17" s="1823"/>
      <c r="F17" s="1823"/>
      <c r="G17" s="1824"/>
      <c r="H17" s="1798"/>
      <c r="I17" s="1890"/>
      <c r="J17" s="2039"/>
      <c r="K17" s="1823"/>
      <c r="L17" s="1823"/>
      <c r="M17" s="1823"/>
      <c r="N17" s="2155"/>
      <c r="O17" s="1796"/>
      <c r="P17" s="1890"/>
      <c r="Q17" s="2039"/>
      <c r="R17" s="1823"/>
      <c r="S17" s="1823"/>
      <c r="T17" s="1823"/>
      <c r="U17" s="2155"/>
      <c r="V17" s="1751"/>
      <c r="W17" s="1752"/>
      <c r="X17" s="2039" t="s">
        <v>3767</v>
      </c>
      <c r="Y17" s="1823"/>
      <c r="Z17" s="1823"/>
      <c r="AA17" s="1823"/>
      <c r="AB17" s="2012"/>
      <c r="AC17" s="1798"/>
      <c r="AD17" s="1890"/>
      <c r="AE17" s="2039"/>
      <c r="AF17" s="1823"/>
      <c r="AG17" s="1823"/>
      <c r="AH17" s="1823"/>
      <c r="AI17" s="2012"/>
      <c r="AJ17" s="1760"/>
      <c r="AK17" s="1752"/>
    </row>
    <row r="18" spans="1:52" ht="39.950000000000003" customHeight="1" x14ac:dyDescent="0.2">
      <c r="A18" s="5736" t="s">
        <v>8247</v>
      </c>
      <c r="B18" s="5737"/>
      <c r="C18" s="5851"/>
      <c r="D18" s="72"/>
      <c r="E18" s="72"/>
      <c r="F18" s="72"/>
      <c r="G18" s="1723"/>
      <c r="H18" s="1796"/>
      <c r="I18" s="1890"/>
      <c r="J18" s="1820"/>
      <c r="K18" s="77"/>
      <c r="L18" s="77"/>
      <c r="M18" s="77"/>
      <c r="N18" s="1728"/>
      <c r="O18" s="1796"/>
      <c r="P18" s="1890"/>
      <c r="Q18" s="1734"/>
      <c r="R18" s="80"/>
      <c r="S18" s="44"/>
      <c r="T18" s="44"/>
      <c r="U18" s="1735"/>
      <c r="V18" s="1751"/>
      <c r="W18" s="1752"/>
      <c r="X18" s="1820"/>
      <c r="Y18" s="77"/>
      <c r="Z18" s="77"/>
      <c r="AA18" s="77"/>
      <c r="AB18" s="77"/>
      <c r="AC18" s="2079"/>
      <c r="AD18" s="1890"/>
      <c r="AE18" s="1734"/>
      <c r="AF18" s="80"/>
      <c r="AG18" s="44"/>
      <c r="AH18" s="44"/>
      <c r="AI18" s="80"/>
      <c r="AJ18" s="2091"/>
      <c r="AK18" s="1752"/>
    </row>
    <row r="19" spans="1:52" ht="39.950000000000003" customHeight="1" x14ac:dyDescent="0.2">
      <c r="A19" s="5738" t="s">
        <v>8248</v>
      </c>
      <c r="B19" s="5739"/>
      <c r="C19" s="5851"/>
      <c r="D19" s="1821"/>
      <c r="E19" s="1821"/>
      <c r="F19" s="1821"/>
      <c r="G19" s="1822"/>
      <c r="H19" s="1796"/>
      <c r="I19" s="1890"/>
      <c r="J19" s="1820"/>
      <c r="K19" s="1821"/>
      <c r="L19" s="1821"/>
      <c r="M19" s="1821"/>
      <c r="N19" s="1822"/>
      <c r="O19" s="1796"/>
      <c r="P19" s="1890"/>
      <c r="Q19" s="1731"/>
      <c r="R19" s="1821"/>
      <c r="S19" s="44"/>
      <c r="T19" s="44"/>
      <c r="U19" s="1822"/>
      <c r="V19" s="1751"/>
      <c r="W19" s="1752"/>
      <c r="X19" s="1820"/>
      <c r="Y19" s="1821"/>
      <c r="Z19" s="1821"/>
      <c r="AA19" s="1821"/>
      <c r="AB19" s="1821"/>
      <c r="AC19" s="2079"/>
      <c r="AD19" s="1890"/>
      <c r="AE19" s="1731"/>
      <c r="AF19" s="1821"/>
      <c r="AG19" s="44"/>
      <c r="AH19" s="44"/>
      <c r="AI19" s="1821"/>
      <c r="AJ19" s="2091"/>
      <c r="AK19" s="1752"/>
    </row>
    <row r="20" spans="1:52" ht="39.950000000000003" customHeight="1" thickBot="1" x14ac:dyDescent="0.25">
      <c r="A20" s="5736" t="s">
        <v>8249</v>
      </c>
      <c r="B20" s="5737"/>
      <c r="C20" s="5852"/>
      <c r="D20" s="1904"/>
      <c r="E20" s="1904"/>
      <c r="F20" s="1904"/>
      <c r="G20" s="1905"/>
      <c r="H20" s="1826"/>
      <c r="I20" s="1902"/>
      <c r="J20" s="1903"/>
      <c r="K20" s="1904"/>
      <c r="L20" s="1904"/>
      <c r="M20" s="1904"/>
      <c r="N20" s="1905"/>
      <c r="O20" s="1826"/>
      <c r="P20" s="1902"/>
      <c r="Q20" s="1903"/>
      <c r="R20" s="1904"/>
      <c r="S20" s="1904"/>
      <c r="T20" s="1904"/>
      <c r="U20" s="1905"/>
      <c r="V20" s="1753"/>
      <c r="W20" s="1754"/>
      <c r="X20" s="2071"/>
      <c r="Y20" s="2072"/>
      <c r="Z20" s="2072"/>
      <c r="AA20" s="2072"/>
      <c r="AB20" s="2072"/>
      <c r="AC20" s="2081"/>
      <c r="AD20" s="1902"/>
      <c r="AE20" s="2071"/>
      <c r="AF20" s="2072"/>
      <c r="AG20" s="2072"/>
      <c r="AH20" s="2072"/>
      <c r="AI20" s="2072"/>
      <c r="AJ20" s="2092"/>
      <c r="AK20" s="1754"/>
    </row>
    <row r="21" spans="1:52" ht="39.75" customHeight="1" thickBot="1" x14ac:dyDescent="0.25">
      <c r="A21" s="1779">
        <v>1</v>
      </c>
      <c r="B21" s="1779" t="s">
        <v>5497</v>
      </c>
      <c r="C21" s="1876"/>
      <c r="D21" s="1834"/>
      <c r="E21" s="1834"/>
      <c r="F21" s="1834"/>
      <c r="G21" s="1917"/>
      <c r="H21" s="2082"/>
      <c r="I21" s="1831"/>
      <c r="J21" s="1832"/>
      <c r="K21" s="1833"/>
      <c r="L21" s="1833"/>
      <c r="M21" s="1834"/>
      <c r="N21" s="1834"/>
      <c r="O21" s="2085"/>
      <c r="P21" s="1877"/>
      <c r="Q21" s="1838"/>
      <c r="R21" s="1834"/>
      <c r="S21" s="2063"/>
      <c r="T21" s="2063"/>
      <c r="U21" s="2063"/>
      <c r="V21" s="2087"/>
      <c r="W21" s="1845"/>
      <c r="X21" s="1720"/>
      <c r="Y21" s="1721"/>
      <c r="Z21" s="1721"/>
      <c r="AA21" s="1834"/>
      <c r="AB21" s="1834"/>
      <c r="AC21" s="2085"/>
      <c r="AD21" s="1877"/>
      <c r="AE21" s="1906"/>
      <c r="AF21" s="1907"/>
      <c r="AG21" s="1907"/>
      <c r="AH21" s="1907"/>
      <c r="AI21" s="1907"/>
      <c r="AJ21" s="2087"/>
      <c r="AK21" s="1845"/>
    </row>
    <row r="22" spans="1:52" ht="39.950000000000003" customHeight="1" thickBot="1" x14ac:dyDescent="0.25">
      <c r="A22" s="1717">
        <v>2</v>
      </c>
      <c r="B22" s="1718" t="s">
        <v>5497</v>
      </c>
      <c r="C22" s="1883"/>
      <c r="D22" s="1799"/>
      <c r="E22" s="1799"/>
      <c r="F22" s="1799"/>
      <c r="G22" s="1915"/>
      <c r="H22" s="2083"/>
      <c r="I22" s="1848"/>
      <c r="J22" s="2057"/>
      <c r="K22" s="1915"/>
      <c r="L22" s="1842"/>
      <c r="M22" s="1842"/>
      <c r="N22" s="1842"/>
      <c r="O22" s="2083"/>
      <c r="P22" s="1851"/>
      <c r="Q22" s="1801"/>
      <c r="R22" s="1799"/>
      <c r="S22" s="1799"/>
      <c r="T22" s="1799"/>
      <c r="U22" s="1799"/>
      <c r="V22" s="2083"/>
      <c r="W22" s="1851"/>
      <c r="X22" s="1801"/>
      <c r="Y22" s="1799"/>
      <c r="Z22" s="1843"/>
      <c r="AA22" s="1843"/>
      <c r="AB22" s="1843"/>
      <c r="AC22" s="2086"/>
      <c r="AD22" s="1909"/>
      <c r="AE22" s="1801"/>
      <c r="AF22" s="1116"/>
      <c r="AG22" s="1116"/>
      <c r="AH22" s="1116"/>
      <c r="AI22" s="1116"/>
      <c r="AJ22" s="2083"/>
      <c r="AK22" s="1851"/>
    </row>
    <row r="23" spans="1:52" ht="39.950000000000003" customHeight="1" thickBot="1" x14ac:dyDescent="0.25">
      <c r="A23" s="5734" t="s">
        <v>5498</v>
      </c>
      <c r="B23" s="5735"/>
      <c r="C23" s="1883"/>
      <c r="D23" s="1799"/>
      <c r="E23" s="1799"/>
      <c r="F23" s="1799"/>
      <c r="G23" s="1843"/>
      <c r="H23" s="2083"/>
      <c r="I23" s="1848"/>
      <c r="J23" s="1891"/>
      <c r="K23" s="1799"/>
      <c r="L23" s="1821"/>
      <c r="M23" s="1843"/>
      <c r="N23" s="1821"/>
      <c r="O23" s="2083"/>
      <c r="P23" s="1851"/>
      <c r="Q23" s="1852"/>
      <c r="R23" s="1799"/>
      <c r="S23" s="1799"/>
      <c r="T23" s="1853"/>
      <c r="U23" s="1799"/>
      <c r="V23" s="2083"/>
      <c r="W23" s="1851"/>
      <c r="X23" s="2060"/>
      <c r="Y23" s="2061"/>
      <c r="Z23" s="1843"/>
      <c r="AA23" s="1843"/>
      <c r="AB23" s="1799"/>
      <c r="AC23" s="2083"/>
      <c r="AD23" s="1851"/>
      <c r="AE23" s="1801"/>
      <c r="AF23" s="1799"/>
      <c r="AG23" s="1799"/>
      <c r="AH23" s="1799"/>
      <c r="AI23" s="1843"/>
      <c r="AJ23" s="2086"/>
      <c r="AK23" s="1851"/>
    </row>
    <row r="24" spans="1:52" ht="39.950000000000003" customHeight="1" thickBot="1" x14ac:dyDescent="0.25">
      <c r="A24" s="5785" t="s">
        <v>8250</v>
      </c>
      <c r="B24" s="5786"/>
      <c r="C24" s="1883"/>
      <c r="D24" s="1799"/>
      <c r="E24" s="1799"/>
      <c r="F24" s="31"/>
      <c r="G24" s="31"/>
      <c r="H24" s="2083"/>
      <c r="I24" s="1848"/>
      <c r="J24" s="1801"/>
      <c r="K24" s="1843"/>
      <c r="L24" s="1843"/>
      <c r="M24" s="1799"/>
      <c r="N24" s="1843"/>
      <c r="O24" s="2086"/>
      <c r="P24" s="1909"/>
      <c r="Q24" s="1891"/>
      <c r="R24" s="1843"/>
      <c r="S24" s="1821"/>
      <c r="T24" s="1821"/>
      <c r="U24" s="1821"/>
      <c r="V24" s="2088"/>
      <c r="W24" s="2089"/>
      <c r="X24" s="1852"/>
      <c r="Y24" s="1821"/>
      <c r="Z24" s="2061"/>
      <c r="AA24" s="2061"/>
      <c r="AB24" s="2061"/>
      <c r="AC24" s="2083"/>
      <c r="AD24" s="1851"/>
      <c r="AE24" s="1801"/>
      <c r="AF24" s="1799"/>
      <c r="AG24" s="1843"/>
      <c r="AH24" s="1843"/>
      <c r="AI24" s="1821"/>
      <c r="AJ24" s="2083"/>
      <c r="AK24" s="1851"/>
    </row>
    <row r="25" spans="1:52" ht="39.950000000000003" customHeight="1" x14ac:dyDescent="0.2">
      <c r="A25" s="5832" t="s">
        <v>5500</v>
      </c>
      <c r="B25" s="5833"/>
      <c r="C25" s="2048"/>
      <c r="D25" s="1915"/>
      <c r="E25" s="1915"/>
      <c r="F25" s="1915"/>
      <c r="G25" s="1915"/>
      <c r="H25" s="2083"/>
      <c r="I25" s="1848"/>
      <c r="J25" s="1852"/>
      <c r="K25" s="1853"/>
      <c r="L25" s="1821"/>
      <c r="M25" s="1853"/>
      <c r="N25" s="1799"/>
      <c r="O25" s="2086"/>
      <c r="P25" s="1909"/>
      <c r="Q25" s="1891"/>
      <c r="R25" s="1843"/>
      <c r="S25" s="72"/>
      <c r="T25" s="72"/>
      <c r="U25" s="1799"/>
      <c r="V25" s="2083"/>
      <c r="W25" s="1851"/>
      <c r="X25" s="1801"/>
      <c r="Y25" s="1799"/>
      <c r="Z25" s="1799"/>
      <c r="AA25" s="1799"/>
      <c r="AB25" s="1799"/>
      <c r="AC25" s="2083"/>
      <c r="AD25" s="1851"/>
      <c r="AE25" s="1801"/>
      <c r="AF25" s="1799"/>
      <c r="AG25" s="1799"/>
      <c r="AH25" s="1799"/>
      <c r="AI25" s="1799"/>
      <c r="AJ25" s="2083"/>
      <c r="AK25" s="1851"/>
    </row>
    <row r="26" spans="1:52" ht="39.950000000000003" customHeight="1" x14ac:dyDescent="0.2">
      <c r="A26" s="5834"/>
      <c r="B26" s="5835"/>
      <c r="C26" s="1883"/>
      <c r="D26" s="1799"/>
      <c r="E26" s="1799"/>
      <c r="F26" s="1799"/>
      <c r="G26" s="1799"/>
      <c r="H26" s="2083"/>
      <c r="I26" s="1848"/>
      <c r="J26" s="1801"/>
      <c r="K26" s="1821"/>
      <c r="L26" s="1799"/>
      <c r="M26" s="1799"/>
      <c r="N26" s="1799"/>
      <c r="O26" s="2083"/>
      <c r="P26" s="1851"/>
      <c r="Q26" s="1801"/>
      <c r="R26" s="1799"/>
      <c r="S26" s="1799"/>
      <c r="T26" s="1799"/>
      <c r="U26" s="1799"/>
      <c r="V26" s="2083"/>
      <c r="W26" s="1851"/>
      <c r="X26" s="1801"/>
      <c r="Y26" s="1799"/>
      <c r="Z26" s="1799"/>
      <c r="AA26" s="1799"/>
      <c r="AB26" s="1799"/>
      <c r="AC26" s="2083"/>
      <c r="AD26" s="1851"/>
      <c r="AE26" s="1801"/>
      <c r="AF26" s="1799"/>
      <c r="AG26" s="1799"/>
      <c r="AH26" s="1799"/>
      <c r="AI26" s="1799"/>
      <c r="AJ26" s="2083"/>
      <c r="AK26" s="1851"/>
    </row>
    <row r="27" spans="1:52" ht="39.950000000000003" customHeight="1" thickBot="1" x14ac:dyDescent="0.25">
      <c r="A27" s="5836"/>
      <c r="B27" s="5837"/>
      <c r="C27" s="1885"/>
      <c r="D27" s="1855"/>
      <c r="E27" s="1855"/>
      <c r="F27" s="1855"/>
      <c r="G27" s="1855"/>
      <c r="H27" s="2084"/>
      <c r="I27" s="1857"/>
      <c r="J27" s="1854"/>
      <c r="K27" s="1855"/>
      <c r="L27" s="1855"/>
      <c r="M27" s="1855"/>
      <c r="N27" s="1855"/>
      <c r="O27" s="2084"/>
      <c r="P27" s="1868"/>
      <c r="Q27" s="1854"/>
      <c r="R27" s="1855"/>
      <c r="S27" s="1855"/>
      <c r="T27" s="1855"/>
      <c r="U27" s="1855"/>
      <c r="V27" s="2084"/>
      <c r="W27" s="1868"/>
      <c r="X27" s="1854"/>
      <c r="Y27" s="1855"/>
      <c r="Z27" s="1855"/>
      <c r="AA27" s="1855"/>
      <c r="AB27" s="1855"/>
      <c r="AC27" s="2084"/>
      <c r="AD27" s="1868"/>
      <c r="AE27" s="1854"/>
      <c r="AF27" s="1855"/>
      <c r="AG27" s="1855"/>
      <c r="AH27" s="1855"/>
      <c r="AI27" s="1855"/>
      <c r="AJ27" s="2084"/>
      <c r="AK27" s="1868"/>
    </row>
    <row r="28" spans="1:52" ht="39.950000000000003" customHeight="1" thickBot="1" x14ac:dyDescent="0.25">
      <c r="C28" s="1668"/>
      <c r="D28" s="1668"/>
    </row>
    <row r="29" spans="1:52" ht="39.950000000000003" customHeight="1" thickBot="1" x14ac:dyDescent="0.25">
      <c r="A29" s="6226"/>
      <c r="B29" s="6227"/>
      <c r="C29" s="6172" t="s">
        <v>8408</v>
      </c>
      <c r="D29" s="5465"/>
      <c r="E29" s="5465"/>
      <c r="F29" s="5465"/>
      <c r="G29" s="5465"/>
      <c r="H29" s="5465"/>
      <c r="I29" s="5465"/>
      <c r="J29" s="5464" t="s">
        <v>8409</v>
      </c>
      <c r="K29" s="5465"/>
      <c r="L29" s="5465"/>
      <c r="M29" s="5465"/>
      <c r="N29" s="5465"/>
      <c r="O29" s="5465"/>
      <c r="P29" s="5466"/>
      <c r="Q29" s="5464" t="s">
        <v>8410</v>
      </c>
      <c r="R29" s="5465"/>
      <c r="S29" s="5465"/>
      <c r="T29" s="5465"/>
      <c r="U29" s="5465"/>
      <c r="V29" s="5465"/>
      <c r="W29" s="5466"/>
      <c r="X29" s="5464" t="s">
        <v>8411</v>
      </c>
      <c r="Y29" s="5465"/>
      <c r="Z29" s="5465"/>
      <c r="AA29" s="5465"/>
      <c r="AB29" s="5465"/>
      <c r="AC29" s="5465"/>
      <c r="AD29" s="5466"/>
      <c r="AE29" s="6099" t="s">
        <v>8412</v>
      </c>
      <c r="AF29" s="6100"/>
      <c r="AG29" s="6100"/>
      <c r="AH29" s="6100"/>
      <c r="AI29" s="6100"/>
      <c r="AJ29" s="6100"/>
      <c r="AK29" s="6101"/>
    </row>
    <row r="30" spans="1:52" ht="39.950000000000003" customHeight="1" x14ac:dyDescent="0.2">
      <c r="A30" s="5747" t="s">
        <v>1390</v>
      </c>
      <c r="B30" s="6236"/>
      <c r="C30" s="1674">
        <v>2</v>
      </c>
      <c r="D30" s="1675">
        <v>2</v>
      </c>
      <c r="E30" s="1675">
        <v>2</v>
      </c>
      <c r="F30" s="1675">
        <v>2</v>
      </c>
      <c r="G30" s="1675">
        <v>2</v>
      </c>
      <c r="H30" s="1747">
        <v>2</v>
      </c>
      <c r="I30" s="1744">
        <v>2</v>
      </c>
      <c r="J30" s="1719">
        <v>2</v>
      </c>
      <c r="K30" s="1675">
        <v>2</v>
      </c>
      <c r="L30" s="1675">
        <v>2</v>
      </c>
      <c r="M30" s="1675">
        <v>2</v>
      </c>
      <c r="N30" s="1675">
        <v>2</v>
      </c>
      <c r="O30" s="1747">
        <v>2</v>
      </c>
      <c r="P30" s="1744">
        <v>2</v>
      </c>
      <c r="Q30" s="1674">
        <v>2</v>
      </c>
      <c r="R30" s="1675">
        <v>2</v>
      </c>
      <c r="S30" s="1675">
        <v>2</v>
      </c>
      <c r="T30" s="1675">
        <v>2</v>
      </c>
      <c r="U30" s="1675">
        <v>2</v>
      </c>
      <c r="V30" s="1747">
        <v>2</v>
      </c>
      <c r="W30" s="1744">
        <v>2</v>
      </c>
      <c r="X30" s="1674">
        <v>2</v>
      </c>
      <c r="Y30" s="1675">
        <v>2</v>
      </c>
      <c r="Z30" s="1676">
        <v>2</v>
      </c>
      <c r="AA30" s="1719">
        <v>3</v>
      </c>
      <c r="AB30" s="1675">
        <v>3</v>
      </c>
      <c r="AC30" s="1747">
        <v>3</v>
      </c>
      <c r="AD30" s="2075">
        <v>3</v>
      </c>
      <c r="AE30" s="1674">
        <v>3</v>
      </c>
      <c r="AF30" s="1675">
        <v>3</v>
      </c>
      <c r="AG30" s="1675">
        <v>3</v>
      </c>
      <c r="AH30" s="1675">
        <v>3</v>
      </c>
      <c r="AI30" s="1675">
        <v>3</v>
      </c>
      <c r="AJ30" s="1747">
        <v>3</v>
      </c>
      <c r="AK30" s="1744">
        <v>3</v>
      </c>
    </row>
    <row r="31" spans="1:52" ht="39.950000000000003" customHeight="1" thickBot="1" x14ac:dyDescent="0.25">
      <c r="A31" s="5749" t="s">
        <v>1391</v>
      </c>
      <c r="B31" s="6222"/>
      <c r="C31" s="1772">
        <v>5</v>
      </c>
      <c r="D31" s="1757">
        <v>6</v>
      </c>
      <c r="E31" s="1757">
        <v>7</v>
      </c>
      <c r="F31" s="1757">
        <v>8</v>
      </c>
      <c r="G31" s="1757">
        <v>9</v>
      </c>
      <c r="H31" s="2076">
        <v>10</v>
      </c>
      <c r="I31" s="2052">
        <v>11</v>
      </c>
      <c r="J31" s="2070">
        <v>12</v>
      </c>
      <c r="K31" s="1757">
        <v>13</v>
      </c>
      <c r="L31" s="1757">
        <v>14</v>
      </c>
      <c r="M31" s="1757">
        <v>15</v>
      </c>
      <c r="N31" s="1757">
        <v>16</v>
      </c>
      <c r="O31" s="2076">
        <v>17</v>
      </c>
      <c r="P31" s="2052">
        <v>18</v>
      </c>
      <c r="Q31" s="1772">
        <v>19</v>
      </c>
      <c r="R31" s="1757">
        <v>20</v>
      </c>
      <c r="S31" s="1757">
        <v>21</v>
      </c>
      <c r="T31" s="1757">
        <v>22</v>
      </c>
      <c r="U31" s="1757">
        <v>23</v>
      </c>
      <c r="V31" s="2076">
        <v>24</v>
      </c>
      <c r="W31" s="2052">
        <v>25</v>
      </c>
      <c r="X31" s="1671">
        <v>26</v>
      </c>
      <c r="Y31" s="1672">
        <v>27</v>
      </c>
      <c r="Z31" s="1673">
        <v>28</v>
      </c>
      <c r="AA31" s="1677">
        <v>1</v>
      </c>
      <c r="AB31" s="1672">
        <v>2</v>
      </c>
      <c r="AC31" s="1748">
        <v>3</v>
      </c>
      <c r="AD31" s="2121">
        <v>4</v>
      </c>
      <c r="AE31" s="1772">
        <v>5</v>
      </c>
      <c r="AF31" s="1757">
        <v>6</v>
      </c>
      <c r="AG31" s="1757">
        <v>7</v>
      </c>
      <c r="AH31" s="1757">
        <v>8</v>
      </c>
      <c r="AI31" s="1757">
        <v>9</v>
      </c>
      <c r="AJ31" s="2076">
        <v>10</v>
      </c>
      <c r="AK31" s="2052">
        <v>11</v>
      </c>
    </row>
    <row r="32" spans="1:52" ht="39.950000000000003" customHeight="1" x14ac:dyDescent="0.2">
      <c r="A32" s="5745" t="s">
        <v>4459</v>
      </c>
      <c r="B32" s="5919"/>
      <c r="C32" s="5435" t="s">
        <v>8507</v>
      </c>
      <c r="D32" s="5436"/>
      <c r="E32" s="5436"/>
      <c r="F32" s="5436"/>
      <c r="G32" s="6205"/>
      <c r="H32" s="2078"/>
      <c r="I32" s="1887"/>
      <c r="J32" s="6206" t="s">
        <v>8524</v>
      </c>
      <c r="K32" s="6206"/>
      <c r="L32" s="6206"/>
      <c r="M32" s="6206"/>
      <c r="N32" s="6206"/>
      <c r="O32" s="2078"/>
      <c r="P32" s="1887"/>
      <c r="Q32" s="6207" t="s">
        <v>8509</v>
      </c>
      <c r="R32" s="6208"/>
      <c r="S32" s="6208"/>
      <c r="T32" s="6208"/>
      <c r="U32" s="6209"/>
      <c r="V32" s="2078"/>
      <c r="W32" s="1788"/>
      <c r="X32" s="2184"/>
      <c r="Y32" s="2185"/>
      <c r="Z32" s="2185"/>
      <c r="AA32" s="6210" t="s">
        <v>5435</v>
      </c>
      <c r="AB32" s="6211"/>
      <c r="AC32" s="1792"/>
      <c r="AD32" s="1887"/>
      <c r="AE32" s="6220" t="s">
        <v>5435</v>
      </c>
      <c r="AF32" s="6221"/>
      <c r="AG32" s="6221"/>
      <c r="AH32" s="6221"/>
      <c r="AI32" s="6211"/>
      <c r="AJ32" s="2094"/>
      <c r="AK32" s="2095"/>
      <c r="AY32" s="1659"/>
      <c r="AZ32" s="1659"/>
    </row>
    <row r="33" spans="1:37" ht="39.950000000000003" customHeight="1" x14ac:dyDescent="0.2">
      <c r="A33" s="5721" t="s">
        <v>8234</v>
      </c>
      <c r="B33" s="5908"/>
      <c r="C33" s="6229" t="s">
        <v>8524</v>
      </c>
      <c r="D33" s="6206"/>
      <c r="E33" s="6206"/>
      <c r="F33" s="6206"/>
      <c r="G33" s="6206"/>
      <c r="H33" s="2079"/>
      <c r="I33" s="1890"/>
      <c r="J33" s="6206" t="s">
        <v>8524</v>
      </c>
      <c r="K33" s="6206"/>
      <c r="L33" s="6206"/>
      <c r="M33" s="6206"/>
      <c r="N33" s="6206"/>
      <c r="O33" s="2079"/>
      <c r="P33" s="1890"/>
      <c r="Q33" s="5479" t="s">
        <v>8537</v>
      </c>
      <c r="R33" s="5480"/>
      <c r="S33" s="5480"/>
      <c r="T33" s="5480"/>
      <c r="U33" s="6195"/>
      <c r="V33" s="2079"/>
      <c r="W33" s="1797"/>
      <c r="X33" s="5479" t="s">
        <v>8537</v>
      </c>
      <c r="Y33" s="5480"/>
      <c r="Z33" s="5480"/>
      <c r="AA33" s="5480"/>
      <c r="AB33" s="6195"/>
      <c r="AC33" s="2079"/>
      <c r="AD33" s="1890"/>
      <c r="AE33" s="5479" t="s">
        <v>8537</v>
      </c>
      <c r="AF33" s="5480"/>
      <c r="AG33" s="5480"/>
      <c r="AH33" s="5313" t="s">
        <v>8533</v>
      </c>
      <c r="AI33" s="6193"/>
      <c r="AJ33" s="2091"/>
      <c r="AK33" s="1752"/>
    </row>
    <row r="34" spans="1:37" ht="39.950000000000003" customHeight="1" x14ac:dyDescent="0.2">
      <c r="A34" s="5719" t="s">
        <v>8235</v>
      </c>
      <c r="B34" s="5853"/>
      <c r="C34" s="6118" t="s">
        <v>8549</v>
      </c>
      <c r="D34" s="6119"/>
      <c r="E34" s="6119"/>
      <c r="F34" s="6119"/>
      <c r="G34" s="6120"/>
      <c r="H34" s="2079"/>
      <c r="I34" s="1890"/>
      <c r="J34" s="5492" t="s">
        <v>8529</v>
      </c>
      <c r="K34" s="5493"/>
      <c r="L34" s="2181" t="s">
        <v>8530</v>
      </c>
      <c r="M34" s="2182"/>
      <c r="N34" s="2183" t="s">
        <v>8531</v>
      </c>
      <c r="O34" s="2079"/>
      <c r="P34" s="1890"/>
      <c r="Q34" s="6196" t="s">
        <v>8551</v>
      </c>
      <c r="R34" s="6197"/>
      <c r="S34" s="3519" t="s">
        <v>8552</v>
      </c>
      <c r="T34" s="3520"/>
      <c r="U34" s="3521"/>
      <c r="V34" s="2079"/>
      <c r="W34" s="1797"/>
      <c r="X34" s="5451" t="s">
        <v>8552</v>
      </c>
      <c r="Y34" s="3520"/>
      <c r="Z34" s="3521"/>
      <c r="AA34" s="2064"/>
      <c r="AB34" s="2064"/>
      <c r="AC34" s="2079"/>
      <c r="AD34" s="1890"/>
      <c r="AE34" s="2054"/>
      <c r="AF34" s="1381"/>
      <c r="AG34" s="1381"/>
      <c r="AH34" s="1381"/>
      <c r="AI34" s="1381"/>
      <c r="AJ34" s="2091"/>
      <c r="AK34" s="1752"/>
    </row>
    <row r="35" spans="1:37" ht="39.950000000000003" customHeight="1" x14ac:dyDescent="0.2">
      <c r="A35" s="5719" t="s">
        <v>8236</v>
      </c>
      <c r="B35" s="5853"/>
      <c r="C35" s="6115" t="s">
        <v>8550</v>
      </c>
      <c r="D35" s="6115"/>
      <c r="E35" s="6115"/>
      <c r="F35" s="6115"/>
      <c r="G35" s="6116"/>
      <c r="H35" s="2079"/>
      <c r="I35" s="1890"/>
      <c r="J35" s="6115" t="s">
        <v>8550</v>
      </c>
      <c r="K35" s="6115"/>
      <c r="L35" s="6115"/>
      <c r="M35" s="6115"/>
      <c r="N35" s="6116"/>
      <c r="O35" s="2079"/>
      <c r="P35" s="1890"/>
      <c r="Q35" s="6115" t="s">
        <v>8550</v>
      </c>
      <c r="R35" s="6115"/>
      <c r="S35" s="6115"/>
      <c r="T35" s="6115"/>
      <c r="U35" s="6116"/>
      <c r="V35" s="2079"/>
      <c r="W35" s="1797"/>
      <c r="X35" s="6114" t="s">
        <v>8550</v>
      </c>
      <c r="Y35" s="6115"/>
      <c r="Z35" s="6115"/>
      <c r="AA35" s="6115"/>
      <c r="AB35" s="6116"/>
      <c r="AC35" s="2079"/>
      <c r="AD35" s="1890"/>
      <c r="AE35" s="6115" t="s">
        <v>8550</v>
      </c>
      <c r="AF35" s="6115"/>
      <c r="AG35" s="6115"/>
      <c r="AH35" s="6115"/>
      <c r="AI35" s="6116"/>
      <c r="AJ35" s="2091"/>
      <c r="AK35" s="1752"/>
    </row>
    <row r="36" spans="1:37" ht="39.950000000000003" customHeight="1" x14ac:dyDescent="0.2">
      <c r="A36" s="5719" t="s">
        <v>8237</v>
      </c>
      <c r="B36" s="5853"/>
      <c r="C36" s="6024" t="s">
        <v>8547</v>
      </c>
      <c r="D36" s="5338"/>
      <c r="E36" s="5338"/>
      <c r="F36" s="5338"/>
      <c r="G36" s="5339"/>
      <c r="H36" s="2079"/>
      <c r="I36" s="1890"/>
      <c r="J36" s="3520" t="s">
        <v>8532</v>
      </c>
      <c r="K36" s="3520"/>
      <c r="L36" s="3521"/>
      <c r="M36" s="1799"/>
      <c r="O36" s="2079"/>
      <c r="P36" s="1890"/>
      <c r="Q36" s="1737"/>
      <c r="R36" s="1381"/>
      <c r="S36" s="1381"/>
      <c r="T36" s="1843"/>
      <c r="U36" s="1843"/>
      <c r="V36" s="2079"/>
      <c r="W36" s="1797"/>
      <c r="X36" s="1891"/>
      <c r="Y36" s="1381"/>
      <c r="Z36" s="1381"/>
      <c r="AA36" s="1381"/>
      <c r="AB36" s="1381"/>
      <c r="AC36" s="2079"/>
      <c r="AD36" s="1890"/>
      <c r="AE36" s="2074"/>
      <c r="AF36" s="2065"/>
      <c r="AG36" s="1799"/>
      <c r="AH36" s="1799"/>
      <c r="AI36" s="2056"/>
      <c r="AJ36" s="2091"/>
      <c r="AK36" s="1752"/>
    </row>
    <row r="37" spans="1:37" ht="39.950000000000003" customHeight="1" x14ac:dyDescent="0.2">
      <c r="A37" s="5732" t="s">
        <v>8238</v>
      </c>
      <c r="B37" s="5854"/>
      <c r="C37" s="6212" t="s">
        <v>8536</v>
      </c>
      <c r="D37" s="6213"/>
      <c r="E37" s="6213"/>
      <c r="F37" s="6213"/>
      <c r="G37" s="6214"/>
      <c r="H37" s="2079"/>
      <c r="I37" s="1890"/>
      <c r="J37" s="2179"/>
      <c r="K37" s="2056"/>
      <c r="L37" s="2056"/>
      <c r="M37" s="2056"/>
      <c r="N37" s="2180"/>
      <c r="O37" s="2079"/>
      <c r="P37" s="1890"/>
      <c r="Q37" s="1809"/>
      <c r="R37" s="1810"/>
      <c r="S37" s="1810"/>
      <c r="T37" s="1810"/>
      <c r="U37" s="1810"/>
      <c r="V37" s="2079"/>
      <c r="W37" s="1797"/>
      <c r="X37" s="1812"/>
      <c r="Y37" s="1813"/>
      <c r="Z37" s="1813"/>
      <c r="AA37" s="1813"/>
      <c r="AB37" s="1813"/>
      <c r="AC37" s="2079"/>
      <c r="AD37" s="1890"/>
      <c r="AE37" s="1815"/>
      <c r="AF37" s="1381"/>
      <c r="AG37" s="1381"/>
      <c r="AH37" s="77"/>
      <c r="AI37" s="77"/>
      <c r="AJ37" s="2091"/>
      <c r="AK37" s="1752"/>
    </row>
    <row r="38" spans="1:37" ht="39.950000000000003" customHeight="1" x14ac:dyDescent="0.2">
      <c r="A38" s="5732" t="s">
        <v>8239</v>
      </c>
      <c r="B38" s="5854"/>
      <c r="C38" s="1815"/>
      <c r="D38" s="1807"/>
      <c r="E38" s="1807"/>
      <c r="F38" s="1807"/>
      <c r="G38" s="1807"/>
      <c r="H38" s="2079"/>
      <c r="I38" s="1890"/>
      <c r="J38" s="2175"/>
      <c r="K38" s="1807"/>
      <c r="L38" s="1807"/>
      <c r="M38" s="1807"/>
      <c r="N38" s="1807"/>
      <c r="O38" s="2079"/>
      <c r="P38" s="1890"/>
      <c r="Q38" s="2073"/>
      <c r="R38" s="1888"/>
      <c r="S38" s="1888"/>
      <c r="T38" s="1888"/>
      <c r="U38" s="1888"/>
      <c r="V38" s="2079"/>
      <c r="W38" s="1797"/>
      <c r="X38" s="1825"/>
      <c r="Y38" s="1823"/>
      <c r="Z38" s="1897"/>
      <c r="AA38" s="1897"/>
      <c r="AB38" s="1897"/>
      <c r="AC38" s="2079"/>
      <c r="AD38" s="1890"/>
      <c r="AE38" s="1815"/>
      <c r="AF38" s="1807"/>
      <c r="AG38" s="1807"/>
      <c r="AH38" s="1807"/>
      <c r="AI38" s="1807"/>
      <c r="AJ38" s="2091"/>
      <c r="AK38" s="1752"/>
    </row>
    <row r="39" spans="1:37" ht="39.950000000000003" customHeight="1" x14ac:dyDescent="0.2">
      <c r="A39" s="5732" t="s">
        <v>8240</v>
      </c>
      <c r="B39" s="5854"/>
      <c r="C39" s="6086" t="s">
        <v>8542</v>
      </c>
      <c r="D39" s="6083"/>
      <c r="E39" s="6083"/>
      <c r="F39" s="6083"/>
      <c r="G39" s="6084"/>
      <c r="H39" s="1798"/>
      <c r="I39" s="1890"/>
      <c r="J39" s="6083" t="s">
        <v>8542</v>
      </c>
      <c r="K39" s="6083"/>
      <c r="L39" s="6083"/>
      <c r="M39" s="6083"/>
      <c r="N39" s="6084"/>
      <c r="O39" s="1798"/>
      <c r="P39" s="1890"/>
      <c r="Q39" s="6086" t="s">
        <v>8542</v>
      </c>
      <c r="R39" s="6083"/>
      <c r="S39" s="6083"/>
      <c r="T39" s="6083"/>
      <c r="U39" s="6084"/>
      <c r="V39" s="1798"/>
      <c r="W39" s="1797"/>
      <c r="X39" s="6118" t="s">
        <v>1386</v>
      </c>
      <c r="Y39" s="6119"/>
      <c r="Z39" s="6119"/>
      <c r="AA39" s="6119"/>
      <c r="AB39" s="6120"/>
      <c r="AC39" s="1798"/>
      <c r="AD39" s="1890"/>
      <c r="AE39" s="6118" t="s">
        <v>1386</v>
      </c>
      <c r="AF39" s="6119"/>
      <c r="AG39" s="6119"/>
      <c r="AH39" s="6119"/>
      <c r="AI39" s="6120"/>
      <c r="AJ39" s="1760"/>
      <c r="AK39" s="1752"/>
    </row>
    <row r="40" spans="1:37" ht="39.950000000000003" customHeight="1" x14ac:dyDescent="0.2">
      <c r="A40" s="5809" t="s">
        <v>8241</v>
      </c>
      <c r="B40" s="5869"/>
      <c r="C40" s="5439" t="s">
        <v>8543</v>
      </c>
      <c r="D40" s="5440"/>
      <c r="E40" s="5440"/>
      <c r="F40" s="5440"/>
      <c r="G40" s="5769"/>
      <c r="H40" s="2080"/>
      <c r="I40" s="1896"/>
      <c r="J40" s="5440" t="s">
        <v>8543</v>
      </c>
      <c r="K40" s="5440"/>
      <c r="L40" s="5440"/>
      <c r="M40" s="5440"/>
      <c r="N40" s="5769"/>
      <c r="O40" s="2080"/>
      <c r="P40" s="1896"/>
      <c r="Q40" s="5439" t="s">
        <v>8543</v>
      </c>
      <c r="R40" s="5440"/>
      <c r="S40" s="5440"/>
      <c r="T40" s="5440"/>
      <c r="U40" s="5769"/>
      <c r="V40" s="2080"/>
      <c r="W40" s="1817"/>
      <c r="X40" s="5439" t="s">
        <v>8543</v>
      </c>
      <c r="Y40" s="5440"/>
      <c r="Z40" s="5440"/>
      <c r="AA40" s="5440"/>
      <c r="AB40" s="5769"/>
      <c r="AC40" s="2080"/>
      <c r="AD40" s="1896"/>
      <c r="AE40" s="5439" t="s">
        <v>8543</v>
      </c>
      <c r="AF40" s="5440"/>
      <c r="AG40" s="5440"/>
      <c r="AH40" s="5440"/>
      <c r="AI40" s="5769"/>
      <c r="AJ40" s="2091"/>
      <c r="AK40" s="1752"/>
    </row>
    <row r="41" spans="1:37" ht="39.950000000000003" customHeight="1" x14ac:dyDescent="0.2">
      <c r="A41" s="5809" t="s">
        <v>8242</v>
      </c>
      <c r="B41" s="5869"/>
      <c r="C41" s="5439" t="s">
        <v>8543</v>
      </c>
      <c r="D41" s="5440"/>
      <c r="E41" s="5440"/>
      <c r="F41" s="5440"/>
      <c r="G41" s="5769"/>
      <c r="H41" s="2079"/>
      <c r="I41" s="1890"/>
      <c r="J41" s="5440" t="s">
        <v>8543</v>
      </c>
      <c r="K41" s="5440"/>
      <c r="L41" s="5440"/>
      <c r="M41" s="5440"/>
      <c r="N41" s="5769"/>
      <c r="O41" s="2079"/>
      <c r="P41" s="1890"/>
      <c r="Q41" s="5439" t="s">
        <v>8543</v>
      </c>
      <c r="R41" s="5440"/>
      <c r="S41" s="5440"/>
      <c r="T41" s="5440"/>
      <c r="U41" s="5769"/>
      <c r="V41" s="2079"/>
      <c r="W41" s="1797"/>
      <c r="X41" s="5439" t="s">
        <v>8543</v>
      </c>
      <c r="Y41" s="5440"/>
      <c r="Z41" s="5440"/>
      <c r="AA41" s="5440"/>
      <c r="AB41" s="5769"/>
      <c r="AC41" s="2079"/>
      <c r="AD41" s="1890"/>
      <c r="AE41" s="5439" t="s">
        <v>8543</v>
      </c>
      <c r="AF41" s="5440"/>
      <c r="AG41" s="5440"/>
      <c r="AH41" s="5440"/>
      <c r="AI41" s="5769"/>
      <c r="AJ41" s="2091"/>
      <c r="AK41" s="1752"/>
    </row>
    <row r="42" spans="1:37" ht="39.950000000000003" customHeight="1" x14ac:dyDescent="0.2">
      <c r="A42" s="5732" t="s">
        <v>8243</v>
      </c>
      <c r="B42" s="5854"/>
      <c r="C42" s="1825"/>
      <c r="D42" s="1823"/>
      <c r="E42" s="1823"/>
      <c r="F42" s="1823"/>
      <c r="G42" s="1823"/>
      <c r="H42" s="2079"/>
      <c r="I42" s="1890"/>
      <c r="J42" s="2177"/>
      <c r="K42" s="1810"/>
      <c r="L42" s="1810"/>
      <c r="M42" s="1810"/>
      <c r="N42" s="2168"/>
      <c r="O42" s="2079"/>
      <c r="P42" s="1890"/>
      <c r="Q42" s="2125"/>
      <c r="R42" s="1810"/>
      <c r="S42" s="1810"/>
      <c r="T42" s="1810"/>
      <c r="U42" s="2168"/>
      <c r="V42" s="2079"/>
      <c r="W42" s="1797"/>
      <c r="X42" s="6118" t="s">
        <v>1386</v>
      </c>
      <c r="Y42" s="6119"/>
      <c r="Z42" s="6119"/>
      <c r="AA42" s="6119"/>
      <c r="AB42" s="6120"/>
      <c r="AC42" s="2079"/>
      <c r="AD42" s="1890"/>
      <c r="AE42" s="6118" t="s">
        <v>1386</v>
      </c>
      <c r="AF42" s="6119"/>
      <c r="AG42" s="6119"/>
      <c r="AH42" s="6119"/>
      <c r="AI42" s="6120"/>
      <c r="AJ42" s="2091"/>
      <c r="AK42" s="1752"/>
    </row>
    <row r="43" spans="1:37" ht="39.950000000000003" customHeight="1" x14ac:dyDescent="0.2">
      <c r="A43" s="5732" t="s">
        <v>8244</v>
      </c>
      <c r="B43" s="5854"/>
      <c r="C43" s="1825"/>
      <c r="D43" s="1823"/>
      <c r="E43" s="1823"/>
      <c r="F43" s="1823"/>
      <c r="G43" s="1823"/>
      <c r="H43" s="2079"/>
      <c r="I43" s="1890"/>
      <c r="J43" s="2012"/>
      <c r="K43" s="1823"/>
      <c r="L43" s="1823"/>
      <c r="M43" s="1823"/>
      <c r="N43" s="1823"/>
      <c r="O43" s="2079"/>
      <c r="P43" s="1890"/>
      <c r="Q43" s="1825"/>
      <c r="R43" s="1823"/>
      <c r="S43" s="1823"/>
      <c r="T43" s="1823"/>
      <c r="U43" s="1823"/>
      <c r="V43" s="2079"/>
      <c r="W43" s="1797"/>
      <c r="X43" s="1825"/>
      <c r="Y43" s="1823"/>
      <c r="Z43" s="1823"/>
      <c r="AA43" s="1823"/>
      <c r="AB43" s="1823"/>
      <c r="AC43" s="2079"/>
      <c r="AD43" s="1890"/>
      <c r="AE43" s="1825"/>
      <c r="AF43" s="1823"/>
      <c r="AG43" s="1823"/>
      <c r="AH43" s="1823"/>
      <c r="AI43" s="1823"/>
      <c r="AJ43" s="2091"/>
      <c r="AK43" s="1752"/>
    </row>
    <row r="44" spans="1:37" ht="39.950000000000003" customHeight="1" x14ac:dyDescent="0.2">
      <c r="A44" s="5738" t="s">
        <v>8245</v>
      </c>
      <c r="B44" s="5867"/>
      <c r="C44" s="1729"/>
      <c r="D44" s="37"/>
      <c r="E44" s="50"/>
      <c r="F44" s="37"/>
      <c r="G44" s="46"/>
      <c r="H44" s="2079"/>
      <c r="I44" s="1890"/>
      <c r="J44" s="36"/>
      <c r="K44" s="37"/>
      <c r="L44" s="37"/>
      <c r="M44" s="44"/>
      <c r="N44" s="46"/>
      <c r="O44" s="2079"/>
      <c r="P44" s="1890"/>
      <c r="Q44" s="1729"/>
      <c r="R44" s="37"/>
      <c r="S44" s="37"/>
      <c r="T44" s="37"/>
      <c r="U44" s="46"/>
      <c r="V44" s="2079"/>
      <c r="W44" s="1797"/>
      <c r="X44" s="1820"/>
      <c r="Y44" s="37"/>
      <c r="Z44" s="37"/>
      <c r="AA44" s="37"/>
      <c r="AB44" s="46"/>
      <c r="AC44" s="2079"/>
      <c r="AD44" s="1890"/>
      <c r="AE44" s="1739"/>
      <c r="AF44" s="31"/>
      <c r="AG44" s="44"/>
      <c r="AH44" s="44"/>
      <c r="AI44" s="1799"/>
      <c r="AJ44" s="2091"/>
      <c r="AK44" s="1752"/>
    </row>
    <row r="45" spans="1:37" ht="39.950000000000003" customHeight="1" x14ac:dyDescent="0.2">
      <c r="A45" s="5758" t="s">
        <v>8246</v>
      </c>
      <c r="B45" s="5867"/>
      <c r="C45" s="2171"/>
      <c r="D45" s="2174"/>
      <c r="E45" s="2174"/>
      <c r="F45" s="2174"/>
      <c r="G45" s="2173"/>
      <c r="H45" s="2079"/>
      <c r="I45" s="1890"/>
      <c r="J45" s="2172"/>
      <c r="K45" s="2174"/>
      <c r="L45" s="2174"/>
      <c r="M45" s="2174"/>
      <c r="N45" s="2173"/>
      <c r="O45" s="2079"/>
      <c r="P45" s="1890"/>
      <c r="R45" s="1799"/>
      <c r="S45" s="1799"/>
      <c r="T45" s="1799"/>
      <c r="V45" s="2079"/>
      <c r="W45" s="1797"/>
      <c r="X45" s="1954"/>
      <c r="Y45" s="1799"/>
      <c r="Z45" s="1799"/>
      <c r="AA45" s="1799"/>
      <c r="AC45" s="2079"/>
      <c r="AD45" s="1890"/>
      <c r="AF45" s="1799"/>
      <c r="AG45" s="1799"/>
      <c r="AH45" s="1799"/>
      <c r="AJ45" s="2091"/>
      <c r="AK45" s="1752"/>
    </row>
    <row r="46" spans="1:37" ht="39.950000000000003" customHeight="1" x14ac:dyDescent="0.2">
      <c r="A46" s="5736" t="s">
        <v>8247</v>
      </c>
      <c r="B46" s="5868"/>
      <c r="C46" s="1734"/>
      <c r="D46" s="80"/>
      <c r="E46" s="50"/>
      <c r="F46" s="80"/>
      <c r="G46" s="80"/>
      <c r="H46" s="2079"/>
      <c r="I46" s="1890"/>
      <c r="J46" s="126"/>
      <c r="K46" s="72"/>
      <c r="L46" s="72"/>
      <c r="M46" s="44"/>
      <c r="N46" s="33"/>
      <c r="O46" s="2079"/>
      <c r="P46" s="1890"/>
      <c r="Q46" s="1726"/>
      <c r="R46" s="72"/>
      <c r="S46" s="72"/>
      <c r="T46" s="72"/>
      <c r="U46" s="72"/>
      <c r="V46" s="2079"/>
      <c r="W46" s="1797"/>
      <c r="X46" s="1820"/>
      <c r="Y46" s="77"/>
      <c r="Z46" s="77"/>
      <c r="AA46" s="77"/>
      <c r="AB46" s="77"/>
      <c r="AC46" s="2079"/>
      <c r="AD46" s="1890"/>
      <c r="AE46" s="1734"/>
      <c r="AF46" s="80"/>
      <c r="AG46" s="44"/>
      <c r="AH46" s="44"/>
      <c r="AI46" s="80"/>
      <c r="AJ46" s="2091"/>
      <c r="AK46" s="1752"/>
    </row>
    <row r="47" spans="1:37" ht="39.950000000000003" customHeight="1" x14ac:dyDescent="0.2">
      <c r="A47" s="5738" t="s">
        <v>8248</v>
      </c>
      <c r="B47" s="5867"/>
      <c r="C47" s="1731"/>
      <c r="D47" s="1821"/>
      <c r="E47" s="50"/>
      <c r="F47" s="1821"/>
      <c r="G47" s="1821"/>
      <c r="H47" s="2079"/>
      <c r="I47" s="1890"/>
      <c r="J47" s="40"/>
      <c r="K47" s="1821"/>
      <c r="L47" s="1821"/>
      <c r="M47" s="44"/>
      <c r="N47" s="1821"/>
      <c r="O47" s="2079"/>
      <c r="P47" s="1890"/>
      <c r="Q47" s="1731"/>
      <c r="R47" s="1821"/>
      <c r="S47" s="1821"/>
      <c r="T47" s="1821"/>
      <c r="U47" s="1821"/>
      <c r="V47" s="2079"/>
      <c r="W47" s="1797"/>
      <c r="X47" s="1820"/>
      <c r="Y47" s="1821"/>
      <c r="Z47" s="1821"/>
      <c r="AA47" s="1821"/>
      <c r="AB47" s="1821"/>
      <c r="AC47" s="2079"/>
      <c r="AD47" s="1890"/>
      <c r="AE47" s="1731"/>
      <c r="AF47" s="1821"/>
      <c r="AG47" s="44"/>
      <c r="AH47" s="44"/>
      <c r="AI47" s="1821"/>
      <c r="AJ47" s="2091"/>
      <c r="AK47" s="1752"/>
    </row>
    <row r="48" spans="1:37" ht="39.950000000000003" customHeight="1" thickBot="1" x14ac:dyDescent="0.25">
      <c r="A48" s="5814" t="s">
        <v>8249</v>
      </c>
      <c r="B48" s="5918"/>
      <c r="C48" s="2071"/>
      <c r="D48" s="2072"/>
      <c r="E48" s="2072"/>
      <c r="F48" s="2072"/>
      <c r="G48" s="2072"/>
      <c r="H48" s="2081"/>
      <c r="I48" s="1902"/>
      <c r="J48" s="2176"/>
      <c r="K48" s="2072"/>
      <c r="L48" s="2072"/>
      <c r="M48" s="2072"/>
      <c r="N48" s="2072"/>
      <c r="O48" s="2081"/>
      <c r="P48" s="1902"/>
      <c r="Q48" s="2071"/>
      <c r="R48" s="2072"/>
      <c r="S48" s="2072"/>
      <c r="T48" s="2072"/>
      <c r="U48" s="2072"/>
      <c r="V48" s="2081"/>
      <c r="W48" s="1827"/>
      <c r="X48" s="2071"/>
      <c r="Y48" s="2072"/>
      <c r="Z48" s="2072"/>
      <c r="AA48" s="2072"/>
      <c r="AB48" s="2072"/>
      <c r="AC48" s="2081"/>
      <c r="AD48" s="1902"/>
      <c r="AE48" s="2071"/>
      <c r="AF48" s="2072"/>
      <c r="AG48" s="2072"/>
      <c r="AH48" s="2072"/>
      <c r="AI48" s="2072"/>
      <c r="AJ48" s="2092"/>
      <c r="AK48" s="1754"/>
    </row>
    <row r="49" spans="1:49" ht="39.950000000000003" customHeight="1" thickBot="1" x14ac:dyDescent="0.25">
      <c r="A49" s="1779">
        <v>1</v>
      </c>
      <c r="B49" s="1779" t="s">
        <v>5497</v>
      </c>
      <c r="C49" s="1838"/>
      <c r="D49" s="1834"/>
      <c r="E49" s="1834"/>
      <c r="F49" s="1834"/>
      <c r="G49" s="1917"/>
      <c r="H49" s="2082"/>
      <c r="I49" s="1831"/>
      <c r="J49" s="1832"/>
      <c r="K49" s="1833"/>
      <c r="L49" s="1833"/>
      <c r="M49" s="1834"/>
      <c r="N49" s="1834"/>
      <c r="O49" s="2085"/>
      <c r="P49" s="1877"/>
      <c r="Q49" s="1838"/>
      <c r="R49" s="1834"/>
      <c r="S49" s="2063"/>
      <c r="T49" s="2063"/>
      <c r="U49" s="2063"/>
      <c r="V49" s="2087"/>
      <c r="W49" s="1845"/>
      <c r="X49" s="1720"/>
      <c r="Y49" s="1721"/>
      <c r="Z49" s="1721"/>
      <c r="AA49" s="1834"/>
      <c r="AB49" s="1834"/>
      <c r="AC49" s="2085"/>
      <c r="AD49" s="1877"/>
      <c r="AE49" s="1906"/>
      <c r="AF49" s="1907"/>
      <c r="AG49" s="1907"/>
      <c r="AH49" s="1907"/>
      <c r="AI49" s="1907"/>
      <c r="AJ49" s="2087"/>
      <c r="AK49" s="1845"/>
    </row>
    <row r="50" spans="1:49" ht="39.950000000000003" customHeight="1" thickBot="1" x14ac:dyDescent="0.25">
      <c r="A50" s="1717">
        <v>2</v>
      </c>
      <c r="B50" s="1718" t="s">
        <v>5497</v>
      </c>
      <c r="C50" s="1801"/>
      <c r="D50" s="1799"/>
      <c r="E50" s="1799"/>
      <c r="F50" s="1799"/>
      <c r="G50" s="1915"/>
      <c r="H50" s="2083"/>
      <c r="I50" s="1848"/>
      <c r="J50" s="2057"/>
      <c r="K50" s="1915"/>
      <c r="L50" s="1842"/>
      <c r="M50" s="1842"/>
      <c r="N50" s="1842"/>
      <c r="O50" s="2083"/>
      <c r="P50" s="1851"/>
      <c r="Q50" s="1801"/>
      <c r="R50" s="1799"/>
      <c r="S50" s="1799"/>
      <c r="T50" s="1799"/>
      <c r="U50" s="1799"/>
      <c r="V50" s="2083"/>
      <c r="W50" s="1851"/>
      <c r="X50" s="1801"/>
      <c r="Y50" s="1799"/>
      <c r="Z50" s="1843"/>
      <c r="AA50" s="1843"/>
      <c r="AB50" s="1843"/>
      <c r="AC50" s="2086"/>
      <c r="AD50" s="1909"/>
      <c r="AE50" s="1801"/>
      <c r="AF50" s="1116"/>
      <c r="AG50" s="1116"/>
      <c r="AH50" s="1116"/>
      <c r="AI50" s="1116"/>
      <c r="AJ50" s="2083"/>
      <c r="AK50" s="1851"/>
    </row>
    <row r="51" spans="1:49" ht="39.950000000000003" customHeight="1" thickBot="1" x14ac:dyDescent="0.25">
      <c r="A51" s="5734" t="s">
        <v>5498</v>
      </c>
      <c r="B51" s="5735"/>
      <c r="C51" s="1801"/>
      <c r="D51" s="1799"/>
      <c r="E51" s="1799"/>
      <c r="F51" s="1799"/>
      <c r="G51" s="1843"/>
      <c r="H51" s="2083"/>
      <c r="I51" s="1848"/>
      <c r="J51" s="1891"/>
      <c r="K51" s="1799"/>
      <c r="L51" s="1821"/>
      <c r="M51" s="1843"/>
      <c r="N51" s="1821"/>
      <c r="O51" s="2083"/>
      <c r="P51" s="1851"/>
      <c r="Q51" s="1852"/>
      <c r="R51" s="1799"/>
      <c r="S51" s="1799"/>
      <c r="T51" s="1853"/>
      <c r="U51" s="1799"/>
      <c r="V51" s="2083"/>
      <c r="W51" s="1851"/>
      <c r="X51" s="2060"/>
      <c r="Y51" s="2061"/>
      <c r="Z51" s="1843"/>
      <c r="AA51" s="1843"/>
      <c r="AB51" s="1799"/>
      <c r="AC51" s="2083"/>
      <c r="AD51" s="1851"/>
      <c r="AE51" s="1801"/>
      <c r="AF51" s="1799"/>
      <c r="AG51" s="1799"/>
      <c r="AH51" s="1799"/>
      <c r="AI51" s="1843"/>
      <c r="AJ51" s="2086"/>
      <c r="AK51" s="1851"/>
    </row>
    <row r="52" spans="1:49" ht="39.950000000000003" customHeight="1" thickBot="1" x14ac:dyDescent="0.25">
      <c r="A52" s="5785" t="s">
        <v>8250</v>
      </c>
      <c r="B52" s="5786"/>
      <c r="C52" s="1801"/>
      <c r="D52" s="1799"/>
      <c r="E52" s="1799"/>
      <c r="F52" s="31"/>
      <c r="G52" s="31"/>
      <c r="H52" s="2083"/>
      <c r="I52" s="1848"/>
      <c r="J52" s="1801"/>
      <c r="K52" s="1843"/>
      <c r="L52" s="1843"/>
      <c r="M52" s="1799"/>
      <c r="N52" s="1843"/>
      <c r="O52" s="2086"/>
      <c r="P52" s="1909"/>
      <c r="Q52" s="1891"/>
      <c r="R52" s="1843"/>
      <c r="S52" s="1821"/>
      <c r="T52" s="1821"/>
      <c r="U52" s="1821"/>
      <c r="V52" s="2088"/>
      <c r="W52" s="2089"/>
      <c r="X52" s="1852"/>
      <c r="Y52" s="1821"/>
      <c r="Z52" s="2061"/>
      <c r="AA52" s="2061"/>
      <c r="AB52" s="2061"/>
      <c r="AC52" s="2083"/>
      <c r="AD52" s="1851"/>
      <c r="AE52" s="1801"/>
      <c r="AF52" s="1799"/>
      <c r="AG52" s="1843"/>
      <c r="AH52" s="1843"/>
      <c r="AI52" s="1821"/>
      <c r="AJ52" s="2083"/>
      <c r="AK52" s="1851"/>
    </row>
    <row r="53" spans="1:49" ht="39.950000000000003" customHeight="1" x14ac:dyDescent="0.2">
      <c r="A53" s="5832" t="s">
        <v>5500</v>
      </c>
      <c r="B53" s="5833"/>
      <c r="C53" s="2057"/>
      <c r="D53" s="1915"/>
      <c r="E53" s="1915"/>
      <c r="F53" s="1915"/>
      <c r="G53" s="1915"/>
      <c r="H53" s="2083"/>
      <c r="I53" s="1848"/>
      <c r="J53" s="1852"/>
      <c r="K53" s="1853"/>
      <c r="L53" s="1821"/>
      <c r="M53" s="1853"/>
      <c r="N53" s="1799"/>
      <c r="O53" s="2086"/>
      <c r="P53" s="1909"/>
      <c r="Q53" s="1891"/>
      <c r="R53" s="1843"/>
      <c r="S53" s="72"/>
      <c r="T53" s="72"/>
      <c r="U53" s="1799"/>
      <c r="V53" s="2083"/>
      <c r="W53" s="1851"/>
      <c r="X53" s="1801"/>
      <c r="Y53" s="1799"/>
      <c r="Z53" s="1799"/>
      <c r="AA53" s="1799"/>
      <c r="AB53" s="1799"/>
      <c r="AC53" s="2083"/>
      <c r="AD53" s="1851"/>
      <c r="AE53" s="1801"/>
      <c r="AF53" s="1799"/>
      <c r="AG53" s="1799"/>
      <c r="AH53" s="1799"/>
      <c r="AI53" s="1799"/>
      <c r="AJ53" s="2083"/>
      <c r="AK53" s="1851"/>
    </row>
    <row r="54" spans="1:49" ht="39.950000000000003" customHeight="1" x14ac:dyDescent="0.2">
      <c r="A54" s="5834"/>
      <c r="B54" s="5835"/>
      <c r="C54" s="1801"/>
      <c r="D54" s="1799"/>
      <c r="E54" s="1799"/>
      <c r="F54" s="1799"/>
      <c r="G54" s="1799"/>
      <c r="H54" s="2083"/>
      <c r="I54" s="1848"/>
      <c r="J54" s="1801"/>
      <c r="K54" s="1821"/>
      <c r="L54" s="1799"/>
      <c r="M54" s="1799"/>
      <c r="N54" s="1799"/>
      <c r="O54" s="2083"/>
      <c r="P54" s="1851"/>
      <c r="Q54" s="1801"/>
      <c r="R54" s="1799"/>
      <c r="S54" s="1799"/>
      <c r="T54" s="1799"/>
      <c r="U54" s="1799"/>
      <c r="V54" s="2083"/>
      <c r="W54" s="1851"/>
      <c r="X54" s="1801"/>
      <c r="Y54" s="1799"/>
      <c r="Z54" s="1799"/>
      <c r="AA54" s="1799"/>
      <c r="AB54" s="1799"/>
      <c r="AC54" s="2083"/>
      <c r="AD54" s="1851"/>
      <c r="AE54" s="1801"/>
      <c r="AF54" s="1799"/>
      <c r="AG54" s="1799"/>
      <c r="AH54" s="1799"/>
      <c r="AI54" s="1799"/>
      <c r="AJ54" s="2083"/>
      <c r="AK54" s="1851"/>
    </row>
    <row r="55" spans="1:49" ht="39.950000000000003" customHeight="1" thickBot="1" x14ac:dyDescent="0.25">
      <c r="A55" s="5836"/>
      <c r="B55" s="5837"/>
      <c r="C55" s="1854"/>
      <c r="D55" s="1855"/>
      <c r="E55" s="1855"/>
      <c r="F55" s="1855"/>
      <c r="G55" s="1855"/>
      <c r="H55" s="2084"/>
      <c r="I55" s="1857"/>
      <c r="J55" s="1854"/>
      <c r="K55" s="1855"/>
      <c r="L55" s="1855"/>
      <c r="M55" s="1855"/>
      <c r="N55" s="1855"/>
      <c r="O55" s="2084"/>
      <c r="P55" s="1868"/>
      <c r="Q55" s="1854"/>
      <c r="R55" s="1855"/>
      <c r="S55" s="1855"/>
      <c r="T55" s="1855"/>
      <c r="U55" s="1855"/>
      <c r="V55" s="2084"/>
      <c r="W55" s="1868"/>
      <c r="X55" s="1854"/>
      <c r="Y55" s="1855"/>
      <c r="Z55" s="1855"/>
      <c r="AA55" s="1855"/>
      <c r="AB55" s="1855"/>
      <c r="AC55" s="2084"/>
      <c r="AD55" s="1868"/>
      <c r="AE55" s="1854"/>
      <c r="AF55" s="1855"/>
      <c r="AG55" s="1855"/>
      <c r="AH55" s="1855"/>
      <c r="AI55" s="1855"/>
      <c r="AJ55" s="2084"/>
      <c r="AK55" s="1868"/>
    </row>
    <row r="56" spans="1:49" ht="39.950000000000003" customHeight="1" thickBot="1" x14ac:dyDescent="0.25">
      <c r="S56" s="1697"/>
      <c r="T56" s="1697"/>
      <c r="U56" s="1697"/>
      <c r="V56" s="1697"/>
      <c r="W56" s="1697"/>
      <c r="X56" s="1697"/>
    </row>
    <row r="57" spans="1:49" ht="39.950000000000003" customHeight="1" thickBot="1" x14ac:dyDescent="0.25">
      <c r="A57" s="6226"/>
      <c r="B57" s="6227"/>
      <c r="C57" s="6172" t="s">
        <v>8413</v>
      </c>
      <c r="D57" s="5465"/>
      <c r="E57" s="5465"/>
      <c r="F57" s="5465"/>
      <c r="G57" s="5465"/>
      <c r="H57" s="5465"/>
      <c r="I57" s="5465"/>
      <c r="J57" s="5464" t="s">
        <v>8414</v>
      </c>
      <c r="K57" s="5465"/>
      <c r="L57" s="5465"/>
      <c r="M57" s="5465"/>
      <c r="N57" s="5465"/>
      <c r="O57" s="5465"/>
      <c r="P57" s="5466"/>
      <c r="Q57" s="5464" t="s">
        <v>8415</v>
      </c>
      <c r="R57" s="5465"/>
      <c r="S57" s="5465"/>
      <c r="T57" s="5465"/>
      <c r="U57" s="5465"/>
      <c r="V57" s="5465"/>
      <c r="W57" s="5466"/>
      <c r="X57" s="5464" t="s">
        <v>8416</v>
      </c>
      <c r="Y57" s="5465"/>
      <c r="Z57" s="5465"/>
      <c r="AA57" s="5465"/>
      <c r="AB57" s="5465"/>
      <c r="AC57" s="5465"/>
      <c r="AD57" s="5466"/>
      <c r="AE57" s="6099" t="s">
        <v>8417</v>
      </c>
      <c r="AF57" s="6100"/>
      <c r="AG57" s="6100"/>
      <c r="AH57" s="6100"/>
      <c r="AI57" s="6100"/>
      <c r="AJ57" s="6100"/>
      <c r="AK57" s="6101"/>
    </row>
    <row r="58" spans="1:49" ht="39.950000000000003" customHeight="1" x14ac:dyDescent="0.2">
      <c r="A58" s="5747" t="s">
        <v>1390</v>
      </c>
      <c r="B58" s="6236"/>
      <c r="C58" s="1674">
        <v>3</v>
      </c>
      <c r="D58" s="1675">
        <v>3</v>
      </c>
      <c r="E58" s="1675">
        <v>3</v>
      </c>
      <c r="F58" s="1675">
        <v>3</v>
      </c>
      <c r="G58" s="1675">
        <v>3</v>
      </c>
      <c r="H58" s="1747">
        <v>3</v>
      </c>
      <c r="I58" s="2075">
        <v>3</v>
      </c>
      <c r="J58" s="1674">
        <v>3</v>
      </c>
      <c r="K58" s="1675">
        <v>3</v>
      </c>
      <c r="L58" s="1675">
        <v>3</v>
      </c>
      <c r="M58" s="1675">
        <v>3</v>
      </c>
      <c r="N58" s="1675">
        <v>3</v>
      </c>
      <c r="O58" s="1747">
        <v>3</v>
      </c>
      <c r="P58" s="1744">
        <v>3</v>
      </c>
      <c r="Q58" s="1674">
        <v>3</v>
      </c>
      <c r="R58" s="1675">
        <v>3</v>
      </c>
      <c r="S58" s="1675">
        <v>3</v>
      </c>
      <c r="T58" s="1675">
        <v>3</v>
      </c>
      <c r="U58" s="1747">
        <v>3</v>
      </c>
      <c r="V58" s="1744">
        <v>3</v>
      </c>
      <c r="W58" s="2096">
        <v>4</v>
      </c>
      <c r="X58" s="1743">
        <v>4</v>
      </c>
      <c r="Y58" s="1675">
        <v>4</v>
      </c>
      <c r="Z58" s="1675">
        <v>4</v>
      </c>
      <c r="AA58" s="1675">
        <v>4</v>
      </c>
      <c r="AB58" s="1675">
        <v>4</v>
      </c>
      <c r="AC58" s="1747">
        <v>4</v>
      </c>
      <c r="AD58" s="2075">
        <v>4</v>
      </c>
      <c r="AE58" s="1674">
        <v>4</v>
      </c>
      <c r="AF58" s="1675">
        <v>4</v>
      </c>
      <c r="AG58" s="1675">
        <v>4</v>
      </c>
      <c r="AH58" s="1675">
        <v>4</v>
      </c>
      <c r="AI58" s="1675">
        <v>4</v>
      </c>
      <c r="AJ58" s="1747">
        <v>4</v>
      </c>
      <c r="AK58" s="1744">
        <v>4</v>
      </c>
    </row>
    <row r="59" spans="1:49" ht="39.950000000000003" customHeight="1" thickBot="1" x14ac:dyDescent="0.25">
      <c r="A59" s="5749" t="s">
        <v>1391</v>
      </c>
      <c r="B59" s="6222"/>
      <c r="C59" s="1772">
        <v>12</v>
      </c>
      <c r="D59" s="1757">
        <v>13</v>
      </c>
      <c r="E59" s="1757">
        <v>14</v>
      </c>
      <c r="F59" s="1757">
        <v>15</v>
      </c>
      <c r="G59" s="1757">
        <v>16</v>
      </c>
      <c r="H59" s="2076">
        <v>17</v>
      </c>
      <c r="I59" s="2077">
        <v>18</v>
      </c>
      <c r="J59" s="1772">
        <v>19</v>
      </c>
      <c r="K59" s="1757">
        <v>20</v>
      </c>
      <c r="L59" s="1757">
        <v>21</v>
      </c>
      <c r="M59" s="1757">
        <v>22</v>
      </c>
      <c r="N59" s="1757">
        <v>23</v>
      </c>
      <c r="O59" s="2076">
        <v>24</v>
      </c>
      <c r="P59" s="2052">
        <v>25</v>
      </c>
      <c r="Q59" s="1772">
        <v>26</v>
      </c>
      <c r="R59" s="1757">
        <v>27</v>
      </c>
      <c r="S59" s="1757">
        <v>28</v>
      </c>
      <c r="T59" s="1757">
        <v>29</v>
      </c>
      <c r="U59" s="2076">
        <v>30</v>
      </c>
      <c r="V59" s="2052">
        <v>31</v>
      </c>
      <c r="W59" s="2097">
        <v>1</v>
      </c>
      <c r="X59" s="2051">
        <v>2</v>
      </c>
      <c r="Y59" s="1757">
        <v>3</v>
      </c>
      <c r="Z59" s="1757">
        <v>4</v>
      </c>
      <c r="AA59" s="1757">
        <v>5</v>
      </c>
      <c r="AB59" s="1757">
        <v>6</v>
      </c>
      <c r="AC59" s="2076">
        <v>7</v>
      </c>
      <c r="AD59" s="2077">
        <v>8</v>
      </c>
      <c r="AE59" s="1772">
        <v>9</v>
      </c>
      <c r="AF59" s="1757">
        <v>10</v>
      </c>
      <c r="AG59" s="1757">
        <v>11</v>
      </c>
      <c r="AH59" s="1757">
        <v>12</v>
      </c>
      <c r="AI59" s="1757">
        <v>13</v>
      </c>
      <c r="AJ59" s="2076">
        <v>14</v>
      </c>
      <c r="AK59" s="2052">
        <v>15</v>
      </c>
    </row>
    <row r="60" spans="1:49" ht="39.950000000000003" customHeight="1" x14ac:dyDescent="0.2">
      <c r="A60" s="5745" t="s">
        <v>4459</v>
      </c>
      <c r="B60" s="5919"/>
      <c r="C60" s="6237" t="s">
        <v>5435</v>
      </c>
      <c r="D60" s="6238"/>
      <c r="E60" s="6238"/>
      <c r="F60" s="6239"/>
      <c r="G60" s="2186"/>
      <c r="H60" s="2078"/>
      <c r="I60" s="1788"/>
      <c r="J60" s="6241" t="s">
        <v>8564</v>
      </c>
      <c r="K60" s="6242"/>
      <c r="L60" s="6242"/>
      <c r="M60" s="6242"/>
      <c r="N60" s="6243"/>
      <c r="O60" s="2078"/>
      <c r="P60" s="1887"/>
      <c r="Q60" s="6176"/>
      <c r="R60" s="6177"/>
      <c r="S60" s="6178"/>
      <c r="T60" s="2187" t="s">
        <v>1207</v>
      </c>
      <c r="U60" s="5515" t="s">
        <v>3577</v>
      </c>
      <c r="V60" s="2078"/>
      <c r="W60" s="1887"/>
      <c r="X60" s="5850" t="s">
        <v>3578</v>
      </c>
      <c r="Y60" s="2187" t="s">
        <v>1207</v>
      </c>
      <c r="Z60" s="6202" t="s">
        <v>8566</v>
      </c>
      <c r="AA60" s="6203"/>
      <c r="AB60" s="6204"/>
      <c r="AC60" s="2078"/>
      <c r="AD60" s="1887"/>
      <c r="AE60" s="2189"/>
      <c r="AF60" s="2067"/>
      <c r="AG60" s="2068"/>
      <c r="AH60" s="2069"/>
      <c r="AI60" s="1882"/>
      <c r="AJ60" s="2094"/>
      <c r="AK60" s="2095"/>
    </row>
    <row r="61" spans="1:49" ht="39.950000000000003" customHeight="1" x14ac:dyDescent="0.2">
      <c r="A61" s="5721" t="s">
        <v>8234</v>
      </c>
      <c r="B61" s="5908"/>
      <c r="C61" s="6240" t="s">
        <v>8533</v>
      </c>
      <c r="D61" s="5314"/>
      <c r="E61" s="6198" t="s">
        <v>8548</v>
      </c>
      <c r="F61" s="6115"/>
      <c r="G61" s="6116"/>
      <c r="H61" s="2079"/>
      <c r="I61" s="1797"/>
      <c r="J61" s="6114" t="s">
        <v>8548</v>
      </c>
      <c r="K61" s="6115"/>
      <c r="L61" s="6115"/>
      <c r="M61" s="6115"/>
      <c r="N61" s="6116"/>
      <c r="O61" s="2079"/>
      <c r="P61" s="1890"/>
      <c r="Q61" s="6114" t="s">
        <v>8548</v>
      </c>
      <c r="R61" s="6115"/>
      <c r="S61" s="6115"/>
      <c r="T61" s="6116"/>
      <c r="U61" s="5516"/>
      <c r="V61" s="2079"/>
      <c r="W61" s="1890"/>
      <c r="X61" s="6259"/>
      <c r="Y61" s="6198" t="s">
        <v>8548</v>
      </c>
      <c r="Z61" s="6115"/>
      <c r="AA61" s="6115"/>
      <c r="AB61" s="6116"/>
      <c r="AC61" s="2079"/>
      <c r="AD61" s="1890"/>
      <c r="AE61" s="2055"/>
      <c r="AF61" s="1116"/>
      <c r="AG61" s="1116"/>
      <c r="AH61" s="1116"/>
      <c r="AI61" s="1116"/>
      <c r="AJ61" s="2091"/>
      <c r="AK61" s="1752"/>
      <c r="AW61" s="1716"/>
    </row>
    <row r="62" spans="1:49" ht="39.950000000000003" customHeight="1" x14ac:dyDescent="0.2">
      <c r="A62" s="5719" t="s">
        <v>8235</v>
      </c>
      <c r="B62" s="5720"/>
      <c r="C62" s="2055"/>
      <c r="D62" s="1843"/>
      <c r="E62" s="1843"/>
      <c r="F62" s="1843"/>
      <c r="G62" s="1843"/>
      <c r="H62" s="2079"/>
      <c r="I62" s="1797"/>
      <c r="J62" s="5579" t="s">
        <v>8558</v>
      </c>
      <c r="K62" s="5580"/>
      <c r="L62" s="5580"/>
      <c r="M62" s="5580"/>
      <c r="N62" s="6027"/>
      <c r="O62" s="2079"/>
      <c r="P62" s="1890"/>
      <c r="Q62" s="5579" t="s">
        <v>8559</v>
      </c>
      <c r="R62" s="6027"/>
      <c r="S62" s="1823"/>
      <c r="T62" s="1823"/>
      <c r="U62" s="5516"/>
      <c r="V62" s="2079"/>
      <c r="W62" s="1890"/>
      <c r="X62" s="5851"/>
      <c r="Z62" s="1799"/>
      <c r="AA62" s="1799"/>
      <c r="AC62" s="2079"/>
      <c r="AD62" s="1890"/>
      <c r="AE62" s="6199" t="s">
        <v>8560</v>
      </c>
      <c r="AF62" s="6200"/>
      <c r="AG62" s="6200"/>
      <c r="AH62" s="6201"/>
      <c r="AI62" s="2190"/>
      <c r="AJ62" s="2091"/>
      <c r="AK62" s="1752"/>
    </row>
    <row r="63" spans="1:49" ht="39.950000000000003" customHeight="1" x14ac:dyDescent="0.2">
      <c r="A63" s="5719" t="s">
        <v>8236</v>
      </c>
      <c r="B63" s="5720"/>
      <c r="C63" s="6114" t="s">
        <v>8548</v>
      </c>
      <c r="D63" s="6115"/>
      <c r="E63" s="6115"/>
      <c r="F63" s="6115"/>
      <c r="G63" s="6116"/>
      <c r="H63" s="2079"/>
      <c r="I63" s="1797"/>
      <c r="J63" s="6114" t="s">
        <v>8548</v>
      </c>
      <c r="K63" s="6115"/>
      <c r="L63" s="6115"/>
      <c r="M63" s="6115"/>
      <c r="N63" s="6116"/>
      <c r="O63" s="2079"/>
      <c r="P63" s="1890"/>
      <c r="Q63" s="6114" t="s">
        <v>8548</v>
      </c>
      <c r="R63" s="6115"/>
      <c r="S63" s="6115"/>
      <c r="T63" s="6116"/>
      <c r="U63" s="5516"/>
      <c r="V63" s="2079"/>
      <c r="W63" s="1890"/>
      <c r="X63" s="5851"/>
      <c r="Y63" s="2188"/>
      <c r="Z63" s="6167" t="s">
        <v>1386</v>
      </c>
      <c r="AA63" s="6168"/>
      <c r="AB63" s="6169"/>
      <c r="AC63" s="2079"/>
      <c r="AD63" s="1890"/>
      <c r="AE63" s="1804"/>
      <c r="AF63" s="1381"/>
      <c r="AG63" s="1805"/>
      <c r="AH63" s="1805"/>
      <c r="AI63" s="1805"/>
      <c r="AJ63" s="2091"/>
      <c r="AK63" s="1752"/>
    </row>
    <row r="64" spans="1:49" ht="39.950000000000003" customHeight="1" x14ac:dyDescent="0.2">
      <c r="A64" s="5719" t="s">
        <v>8237</v>
      </c>
      <c r="B64" s="5720"/>
      <c r="C64" s="2055"/>
      <c r="D64" s="1116"/>
      <c r="E64" s="1116"/>
      <c r="F64" s="1116"/>
      <c r="G64" s="1116"/>
      <c r="H64" s="2079"/>
      <c r="I64" s="1797"/>
      <c r="J64" s="6173" t="s">
        <v>8557</v>
      </c>
      <c r="K64" s="6174"/>
      <c r="L64" s="6174"/>
      <c r="M64" s="6174"/>
      <c r="N64" s="6175"/>
      <c r="O64" s="2079"/>
      <c r="P64" s="1890"/>
      <c r="Q64" s="6173" t="s">
        <v>8553</v>
      </c>
      <c r="R64" s="6174"/>
      <c r="S64" s="6174"/>
      <c r="T64" s="6175"/>
      <c r="U64" s="5516"/>
      <c r="V64" s="2079"/>
      <c r="W64" s="1890"/>
      <c r="X64" s="6259"/>
      <c r="Y64" s="6194" t="s">
        <v>8553</v>
      </c>
      <c r="Z64" s="6174"/>
      <c r="AA64" s="6174"/>
      <c r="AB64" s="6175"/>
      <c r="AC64" s="2079"/>
      <c r="AD64" s="1890"/>
      <c r="AE64" s="6173" t="s">
        <v>8553</v>
      </c>
      <c r="AF64" s="6174"/>
      <c r="AG64" s="6174"/>
      <c r="AH64" s="6174"/>
      <c r="AI64" s="6175"/>
      <c r="AJ64" s="2091"/>
      <c r="AK64" s="1752"/>
    </row>
    <row r="65" spans="1:37" ht="39.950000000000003" customHeight="1" x14ac:dyDescent="0.2">
      <c r="A65" s="5732" t="s">
        <v>8238</v>
      </c>
      <c r="B65" s="5733"/>
      <c r="C65" s="1726"/>
      <c r="D65" s="72"/>
      <c r="E65" s="50"/>
      <c r="F65" s="1807"/>
      <c r="G65" s="1807"/>
      <c r="H65" s="2079"/>
      <c r="I65" s="1797"/>
      <c r="J65" s="1809"/>
      <c r="K65" s="1810"/>
      <c r="L65" s="1810"/>
      <c r="M65" s="1810"/>
      <c r="N65" s="1810"/>
      <c r="O65" s="2079"/>
      <c r="P65" s="1890"/>
      <c r="Q65" s="1809"/>
      <c r="R65" s="1810"/>
      <c r="S65" s="1810"/>
      <c r="T65" s="1810"/>
      <c r="U65" s="5516"/>
      <c r="V65" s="2079"/>
      <c r="W65" s="1890"/>
      <c r="X65" s="5851"/>
      <c r="Y65" s="1813"/>
      <c r="Z65" s="1813"/>
      <c r="AA65" s="1813"/>
      <c r="AB65" s="1813"/>
      <c r="AC65" s="2079"/>
      <c r="AD65" s="1890"/>
      <c r="AE65" s="1815"/>
      <c r="AF65" s="1381"/>
      <c r="AG65" s="1381"/>
      <c r="AH65" s="77"/>
      <c r="AI65" s="77"/>
      <c r="AJ65" s="2091"/>
      <c r="AK65" s="1752"/>
    </row>
    <row r="66" spans="1:37" ht="39.950000000000003" customHeight="1" x14ac:dyDescent="0.2">
      <c r="A66" s="5732" t="s">
        <v>8239</v>
      </c>
      <c r="B66" s="5733"/>
      <c r="C66" s="1815"/>
      <c r="D66" s="1807"/>
      <c r="E66" s="1807"/>
      <c r="F66" s="1807"/>
      <c r="G66" s="1807"/>
      <c r="H66" s="2079"/>
      <c r="I66" s="1797"/>
      <c r="J66" s="1815"/>
      <c r="K66" s="1807"/>
      <c r="L66" s="1807"/>
      <c r="M66" s="1807"/>
      <c r="N66" s="1807"/>
      <c r="O66" s="2079"/>
      <c r="P66" s="1890"/>
      <c r="Q66" s="2073"/>
      <c r="R66" s="1888"/>
      <c r="S66" s="1888"/>
      <c r="T66" s="1888"/>
      <c r="U66" s="5516"/>
      <c r="V66" s="2079"/>
      <c r="W66" s="1890"/>
      <c r="X66" s="5851"/>
      <c r="Y66" s="1823"/>
      <c r="Z66" s="1897"/>
      <c r="AA66" s="1897"/>
      <c r="AB66" s="1897"/>
      <c r="AC66" s="2079"/>
      <c r="AD66" s="1890"/>
      <c r="AE66" s="1815"/>
      <c r="AF66" s="1807"/>
      <c r="AG66" s="1807"/>
      <c r="AH66" s="1807"/>
      <c r="AI66" s="1807"/>
      <c r="AJ66" s="2091"/>
      <c r="AK66" s="1752"/>
    </row>
    <row r="67" spans="1:37" ht="39.950000000000003" customHeight="1" x14ac:dyDescent="0.2">
      <c r="A67" s="5732" t="s">
        <v>8240</v>
      </c>
      <c r="B67" s="5854"/>
      <c r="C67" s="2129"/>
      <c r="D67" s="1799"/>
      <c r="E67" s="1799"/>
      <c r="F67" s="1799"/>
      <c r="G67" s="1799"/>
      <c r="H67" s="2079"/>
      <c r="I67" s="1890"/>
      <c r="J67" s="2129"/>
      <c r="K67" s="1799"/>
      <c r="L67" s="1799"/>
      <c r="M67" s="1799"/>
      <c r="N67" s="1799"/>
      <c r="O67" s="2079"/>
      <c r="P67" s="1890"/>
      <c r="R67" s="1799"/>
      <c r="S67" s="1799"/>
      <c r="U67" s="5516"/>
      <c r="V67" s="2079"/>
      <c r="W67" s="1890"/>
      <c r="X67" s="6259"/>
      <c r="Z67" s="1799"/>
      <c r="AA67" s="1799"/>
      <c r="AC67" s="2079"/>
      <c r="AD67" s="1890"/>
      <c r="AF67" s="1799"/>
      <c r="AG67" s="1799"/>
      <c r="AH67" s="1799"/>
      <c r="AJ67" s="2091"/>
      <c r="AK67" s="1752"/>
    </row>
    <row r="68" spans="1:37" ht="39.950000000000003" customHeight="1" x14ac:dyDescent="0.2">
      <c r="A68" s="5809" t="s">
        <v>8241</v>
      </c>
      <c r="B68" s="5810"/>
      <c r="C68" s="5439" t="s">
        <v>8543</v>
      </c>
      <c r="D68" s="5440"/>
      <c r="E68" s="5440"/>
      <c r="F68" s="5440"/>
      <c r="G68" s="5769"/>
      <c r="H68" s="2080"/>
      <c r="I68" s="1817"/>
      <c r="J68" s="5439" t="s">
        <v>8543</v>
      </c>
      <c r="K68" s="5440"/>
      <c r="L68" s="5440"/>
      <c r="M68" s="5440"/>
      <c r="N68" s="5769"/>
      <c r="O68" s="2080"/>
      <c r="P68" s="1896"/>
      <c r="Q68" s="5770" t="s">
        <v>8544</v>
      </c>
      <c r="R68" s="5771"/>
      <c r="S68" s="5771"/>
      <c r="T68" s="6077"/>
      <c r="U68" s="5516"/>
      <c r="V68" s="2080"/>
      <c r="W68" s="1896"/>
      <c r="X68" s="5851"/>
      <c r="Y68" s="6081" t="s">
        <v>8545</v>
      </c>
      <c r="Z68" s="5771"/>
      <c r="AA68" s="5771"/>
      <c r="AB68" s="6077"/>
      <c r="AC68" s="2080"/>
      <c r="AD68" s="1896"/>
      <c r="AE68" s="5439" t="s">
        <v>8543</v>
      </c>
      <c r="AF68" s="5440"/>
      <c r="AG68" s="5440"/>
      <c r="AH68" s="5440"/>
      <c r="AI68" s="5769"/>
      <c r="AJ68" s="2091"/>
      <c r="AK68" s="1752"/>
    </row>
    <row r="69" spans="1:37" ht="39.950000000000003" customHeight="1" x14ac:dyDescent="0.2">
      <c r="A69" s="5809" t="s">
        <v>8242</v>
      </c>
      <c r="B69" s="5810"/>
      <c r="C69" s="5439" t="s">
        <v>8543</v>
      </c>
      <c r="D69" s="5440"/>
      <c r="E69" s="5440"/>
      <c r="F69" s="5440"/>
      <c r="G69" s="5769"/>
      <c r="H69" s="2079"/>
      <c r="I69" s="1797"/>
      <c r="J69" s="5439" t="s">
        <v>8543</v>
      </c>
      <c r="K69" s="5440"/>
      <c r="L69" s="5440"/>
      <c r="M69" s="5440"/>
      <c r="N69" s="5769"/>
      <c r="O69" s="2079"/>
      <c r="P69" s="1890"/>
      <c r="Q69" s="5849" t="s">
        <v>8544</v>
      </c>
      <c r="R69" s="3781"/>
      <c r="S69" s="3781"/>
      <c r="T69" s="5388"/>
      <c r="U69" s="5516"/>
      <c r="V69" s="2079"/>
      <c r="W69" s="1890"/>
      <c r="X69" s="5851"/>
      <c r="Y69" s="6154" t="s">
        <v>8545</v>
      </c>
      <c r="Z69" s="6144"/>
      <c r="AA69" s="6144"/>
      <c r="AB69" s="6145"/>
      <c r="AC69" s="2079"/>
      <c r="AD69" s="1890"/>
      <c r="AE69" s="5439" t="s">
        <v>8543</v>
      </c>
      <c r="AF69" s="5440"/>
      <c r="AG69" s="5440"/>
      <c r="AH69" s="5440"/>
      <c r="AI69" s="5769"/>
      <c r="AJ69" s="2091"/>
      <c r="AK69" s="1752"/>
    </row>
    <row r="70" spans="1:37" ht="39.950000000000003" customHeight="1" x14ac:dyDescent="0.2">
      <c r="A70" s="5732" t="s">
        <v>8243</v>
      </c>
      <c r="B70" s="5854"/>
      <c r="C70" s="2129"/>
      <c r="D70" s="1799"/>
      <c r="E70" s="1799"/>
      <c r="F70" s="1799"/>
      <c r="G70" s="1799"/>
      <c r="H70" s="2079"/>
      <c r="I70" s="1890"/>
      <c r="J70" s="2129"/>
      <c r="K70" s="1799"/>
      <c r="L70" s="1799"/>
      <c r="M70" s="1799"/>
      <c r="N70" s="1799"/>
      <c r="O70" s="2079"/>
      <c r="P70" s="1890"/>
      <c r="R70" s="1799"/>
      <c r="S70" s="1799"/>
      <c r="U70" s="5516"/>
      <c r="V70" s="2079"/>
      <c r="W70" s="1890"/>
      <c r="X70" s="6259"/>
      <c r="Z70" s="1799"/>
      <c r="AA70" s="1799"/>
      <c r="AC70" s="2079"/>
      <c r="AD70" s="1890"/>
      <c r="AF70" s="1799"/>
      <c r="AG70" s="1799"/>
      <c r="AH70" s="1799"/>
      <c r="AJ70" s="2091"/>
      <c r="AK70" s="1752"/>
    </row>
    <row r="71" spans="1:37" ht="39.950000000000003" customHeight="1" x14ac:dyDescent="0.2">
      <c r="A71" s="5732" t="s">
        <v>8244</v>
      </c>
      <c r="B71" s="5733"/>
      <c r="C71" s="1825"/>
      <c r="D71" s="1823"/>
      <c r="E71" s="1823"/>
      <c r="F71" s="1823"/>
      <c r="G71" s="1823"/>
      <c r="H71" s="2079"/>
      <c r="I71" s="1797"/>
      <c r="J71" s="1825"/>
      <c r="K71" s="1823"/>
      <c r="L71" s="1823"/>
      <c r="M71" s="1823"/>
      <c r="N71" s="1823"/>
      <c r="O71" s="2079"/>
      <c r="P71" s="1890"/>
      <c r="Q71" s="1825"/>
      <c r="R71" s="1823"/>
      <c r="S71" s="1823"/>
      <c r="T71" s="1823"/>
      <c r="U71" s="5516"/>
      <c r="V71" s="2079"/>
      <c r="W71" s="1890"/>
      <c r="X71" s="5851"/>
      <c r="Y71" s="1823"/>
      <c r="Z71" s="1823"/>
      <c r="AA71" s="1823"/>
      <c r="AB71" s="1823"/>
      <c r="AC71" s="2079"/>
      <c r="AD71" s="1890"/>
      <c r="AE71" s="1825"/>
      <c r="AF71" s="1823"/>
      <c r="AG71" s="1823"/>
      <c r="AH71" s="1823"/>
      <c r="AI71" s="1823"/>
      <c r="AJ71" s="2091"/>
      <c r="AK71" s="1752"/>
    </row>
    <row r="72" spans="1:37" ht="39.950000000000003" customHeight="1" x14ac:dyDescent="0.2">
      <c r="A72" s="5738" t="s">
        <v>8245</v>
      </c>
      <c r="B72" s="5739"/>
      <c r="C72" s="1729"/>
      <c r="D72" s="37"/>
      <c r="E72" s="50"/>
      <c r="F72" s="37"/>
      <c r="G72" s="46"/>
      <c r="H72" s="2079"/>
      <c r="I72" s="1797"/>
      <c r="J72" s="6060" t="s">
        <v>8554</v>
      </c>
      <c r="K72" s="3402"/>
      <c r="L72" s="3402"/>
      <c r="M72" s="3402"/>
      <c r="N72" s="3403"/>
      <c r="O72" s="2079"/>
      <c r="P72" s="1890"/>
      <c r="Q72" s="5505" t="s">
        <v>8555</v>
      </c>
      <c r="R72" s="5503"/>
      <c r="S72" s="5503"/>
      <c r="T72" s="5989"/>
      <c r="U72" s="5516"/>
      <c r="V72" s="2079"/>
      <c r="W72" s="1890"/>
      <c r="X72" s="5851"/>
      <c r="Y72" s="5694" t="s">
        <v>8555</v>
      </c>
      <c r="Z72" s="5694"/>
      <c r="AA72" s="5694"/>
      <c r="AB72" s="5694"/>
      <c r="AC72" s="2079"/>
      <c r="AD72" s="1890"/>
      <c r="AE72" s="6060" t="s">
        <v>8554</v>
      </c>
      <c r="AF72" s="3402"/>
      <c r="AG72" s="3402"/>
      <c r="AH72" s="3402"/>
      <c r="AI72" s="3403"/>
      <c r="AJ72" s="2091"/>
      <c r="AK72" s="1752"/>
    </row>
    <row r="73" spans="1:37" ht="39.950000000000003" customHeight="1" x14ac:dyDescent="0.2">
      <c r="A73" s="5758" t="s">
        <v>8246</v>
      </c>
      <c r="B73" s="5867"/>
      <c r="D73" s="1799"/>
      <c r="E73" s="1799"/>
      <c r="F73" s="1799"/>
      <c r="H73" s="2079"/>
      <c r="I73" s="1797"/>
      <c r="J73" s="6060" t="s">
        <v>8539</v>
      </c>
      <c r="K73" s="3402"/>
      <c r="L73" s="3402"/>
      <c r="M73" s="3402"/>
      <c r="N73" s="3403"/>
      <c r="O73" s="2079"/>
      <c r="P73" s="1890"/>
      <c r="Q73" s="5505" t="s">
        <v>8541</v>
      </c>
      <c r="R73" s="5503"/>
      <c r="S73" s="5503"/>
      <c r="T73" s="5989"/>
      <c r="U73" s="5516"/>
      <c r="V73" s="2079"/>
      <c r="W73" s="1890"/>
      <c r="X73" s="6259"/>
      <c r="Y73" s="5694" t="s">
        <v>8541</v>
      </c>
      <c r="Z73" s="5694"/>
      <c r="AA73" s="5694"/>
      <c r="AB73" s="5694"/>
      <c r="AC73" s="2079"/>
      <c r="AD73" s="1890"/>
      <c r="AE73" s="6060" t="s">
        <v>8539</v>
      </c>
      <c r="AF73" s="3402"/>
      <c r="AG73" s="3402"/>
      <c r="AH73" s="3402"/>
      <c r="AI73" s="3403"/>
      <c r="AJ73" s="2091"/>
      <c r="AK73" s="1752"/>
    </row>
    <row r="74" spans="1:37" ht="39.950000000000003" customHeight="1" x14ac:dyDescent="0.2">
      <c r="A74" s="5736" t="s">
        <v>8247</v>
      </c>
      <c r="B74" s="5737"/>
      <c r="C74" s="1734"/>
      <c r="D74" s="80"/>
      <c r="E74" s="50"/>
      <c r="F74" s="80"/>
      <c r="G74" s="80"/>
      <c r="H74" s="2079"/>
      <c r="I74" s="1797"/>
      <c r="J74" s="1726"/>
      <c r="K74" s="72"/>
      <c r="L74" s="72"/>
      <c r="M74" s="44"/>
      <c r="N74" s="33"/>
      <c r="O74" s="2079"/>
      <c r="P74" s="1890"/>
      <c r="Q74" s="1726"/>
      <c r="R74" s="72"/>
      <c r="S74" s="72"/>
      <c r="T74" s="72"/>
      <c r="U74" s="5516"/>
      <c r="V74" s="2079"/>
      <c r="W74" s="1890"/>
      <c r="X74" s="5851"/>
      <c r="Y74" s="77"/>
      <c r="Z74" s="77"/>
      <c r="AA74" s="77"/>
      <c r="AB74" s="77"/>
      <c r="AC74" s="2079"/>
      <c r="AD74" s="1890"/>
      <c r="AE74" s="6074" t="s">
        <v>8567</v>
      </c>
      <c r="AF74" s="6075"/>
      <c r="AG74" s="6075"/>
      <c r="AH74" s="6075"/>
      <c r="AI74" s="6076"/>
      <c r="AJ74" s="2091"/>
      <c r="AK74" s="1752"/>
    </row>
    <row r="75" spans="1:37" ht="39.950000000000003" customHeight="1" x14ac:dyDescent="0.2">
      <c r="A75" s="5738" t="s">
        <v>8248</v>
      </c>
      <c r="B75" s="5739"/>
      <c r="C75" s="1731"/>
      <c r="D75" s="1821"/>
      <c r="E75" s="50"/>
      <c r="F75" s="1821"/>
      <c r="G75" s="1821"/>
      <c r="H75" s="2079"/>
      <c r="I75" s="1797"/>
      <c r="J75" s="1731"/>
      <c r="K75" s="1821"/>
      <c r="L75" s="1821"/>
      <c r="M75" s="44"/>
      <c r="N75" s="1821"/>
      <c r="O75" s="2079"/>
      <c r="P75" s="1890"/>
      <c r="Q75" s="1731"/>
      <c r="R75" s="1821"/>
      <c r="S75" s="1821"/>
      <c r="T75" s="1821"/>
      <c r="U75" s="5516"/>
      <c r="V75" s="2079"/>
      <c r="W75" s="1890"/>
      <c r="X75" s="5851"/>
      <c r="Y75" s="1821"/>
      <c r="Z75" s="1821"/>
      <c r="AA75" s="1821"/>
      <c r="AB75" s="1821"/>
      <c r="AC75" s="2079"/>
      <c r="AD75" s="1890"/>
      <c r="AE75" s="1731"/>
      <c r="AF75" s="1821"/>
      <c r="AG75" s="44"/>
      <c r="AH75" s="44"/>
      <c r="AI75" s="1821"/>
      <c r="AJ75" s="2091"/>
      <c r="AK75" s="1752"/>
    </row>
    <row r="76" spans="1:37" ht="39.950000000000003" customHeight="1" thickBot="1" x14ac:dyDescent="0.25">
      <c r="A76" s="5736" t="s">
        <v>8249</v>
      </c>
      <c r="B76" s="5737"/>
      <c r="C76" s="2071"/>
      <c r="D76" s="2072"/>
      <c r="E76" s="2072"/>
      <c r="F76" s="2072"/>
      <c r="G76" s="2072"/>
      <c r="H76" s="2081"/>
      <c r="I76" s="1827"/>
      <c r="J76" s="2071"/>
      <c r="K76" s="2072"/>
      <c r="L76" s="2072"/>
      <c r="M76" s="2072"/>
      <c r="N76" s="2072"/>
      <c r="O76" s="2081"/>
      <c r="P76" s="1902"/>
      <c r="Q76" s="2071"/>
      <c r="R76" s="2072"/>
      <c r="S76" s="2072"/>
      <c r="T76" s="2072"/>
      <c r="U76" s="5517"/>
      <c r="V76" s="2081"/>
      <c r="W76" s="1902"/>
      <c r="X76" s="5852"/>
      <c r="Y76" s="2072"/>
      <c r="Z76" s="2072"/>
      <c r="AA76" s="2072"/>
      <c r="AB76" s="2072"/>
      <c r="AC76" s="2081"/>
      <c r="AD76" s="1902"/>
      <c r="AE76" s="2071"/>
      <c r="AF76" s="2072"/>
      <c r="AG76" s="2072"/>
      <c r="AH76" s="2072"/>
      <c r="AI76" s="2072"/>
      <c r="AJ76" s="2092"/>
      <c r="AK76" s="1754"/>
    </row>
    <row r="77" spans="1:37" ht="39.950000000000003" customHeight="1" thickBot="1" x14ac:dyDescent="0.25">
      <c r="A77" s="1779">
        <v>1</v>
      </c>
      <c r="B77" s="1779" t="s">
        <v>5497</v>
      </c>
      <c r="C77" s="1838"/>
      <c r="D77" s="1834"/>
      <c r="E77" s="1834"/>
      <c r="F77" s="1834"/>
      <c r="G77" s="1917"/>
      <c r="H77" s="2082"/>
      <c r="I77" s="1831"/>
      <c r="J77" s="1832"/>
      <c r="K77" s="1833"/>
      <c r="L77" s="1833"/>
      <c r="M77" s="1834"/>
      <c r="N77" s="1834"/>
      <c r="O77" s="2085"/>
      <c r="P77" s="1877"/>
      <c r="Q77" s="1838"/>
      <c r="R77" s="1834"/>
      <c r="S77" s="2063"/>
      <c r="T77" s="2063"/>
      <c r="U77" s="2101"/>
      <c r="V77" s="2087"/>
      <c r="W77" s="1845"/>
      <c r="X77" s="2102"/>
      <c r="Y77" s="1721"/>
      <c r="Z77" s="1721"/>
      <c r="AA77" s="1834"/>
      <c r="AB77" s="1834"/>
      <c r="AC77" s="2085"/>
      <c r="AD77" s="1877"/>
      <c r="AE77" s="1906"/>
      <c r="AF77" s="1907"/>
      <c r="AG77" s="1907"/>
      <c r="AH77" s="1907"/>
      <c r="AI77" s="1907"/>
      <c r="AJ77" s="2087"/>
      <c r="AK77" s="1845"/>
    </row>
    <row r="78" spans="1:37" ht="39.950000000000003" customHeight="1" thickBot="1" x14ac:dyDescent="0.25">
      <c r="A78" s="1717">
        <v>2</v>
      </c>
      <c r="B78" s="1718" t="s">
        <v>5497</v>
      </c>
      <c r="C78" s="1801"/>
      <c r="D78" s="1799"/>
      <c r="E78" s="1799"/>
      <c r="F78" s="1799"/>
      <c r="G78" s="1915"/>
      <c r="H78" s="2083"/>
      <c r="I78" s="1848"/>
      <c r="J78" s="2057"/>
      <c r="K78" s="1915"/>
      <c r="L78" s="1842"/>
      <c r="M78" s="1842"/>
      <c r="N78" s="1842"/>
      <c r="O78" s="2083"/>
      <c r="P78" s="1851"/>
      <c r="Q78" s="1801"/>
      <c r="R78" s="1799"/>
      <c r="S78" s="1799"/>
      <c r="T78" s="1799"/>
      <c r="U78" s="2083"/>
      <c r="V78" s="2083"/>
      <c r="W78" s="1851"/>
      <c r="X78" s="1883"/>
      <c r="Y78" s="1799"/>
      <c r="Z78" s="1843"/>
      <c r="AA78" s="1843"/>
      <c r="AB78" s="1843"/>
      <c r="AC78" s="2086"/>
      <c r="AD78" s="1909"/>
      <c r="AE78" s="1801"/>
      <c r="AF78" s="1116"/>
      <c r="AG78" s="1116"/>
      <c r="AH78" s="1116"/>
      <c r="AI78" s="1116"/>
      <c r="AJ78" s="2083"/>
      <c r="AK78" s="1851"/>
    </row>
    <row r="79" spans="1:37" ht="39.950000000000003" customHeight="1" thickBot="1" x14ac:dyDescent="0.25">
      <c r="A79" s="5734" t="s">
        <v>5498</v>
      </c>
      <c r="B79" s="5735"/>
      <c r="C79" s="1801"/>
      <c r="D79" s="1799"/>
      <c r="E79" s="1799"/>
      <c r="F79" s="1799"/>
      <c r="G79" s="1843"/>
      <c r="H79" s="2083"/>
      <c r="I79" s="1848"/>
      <c r="J79" s="1891"/>
      <c r="K79" s="1799"/>
      <c r="L79" s="1821"/>
      <c r="M79" s="1843"/>
      <c r="N79" s="1821"/>
      <c r="O79" s="2083"/>
      <c r="P79" s="1851"/>
      <c r="Q79" s="1852"/>
      <c r="R79" s="1799"/>
      <c r="S79" s="1799"/>
      <c r="T79" s="1853"/>
      <c r="U79" s="2083"/>
      <c r="V79" s="2083"/>
      <c r="W79" s="1851"/>
      <c r="X79" s="2103"/>
      <c r="Y79" s="2061"/>
      <c r="Z79" s="1843"/>
      <c r="AA79" s="1843"/>
      <c r="AB79" s="1799"/>
      <c r="AC79" s="2083"/>
      <c r="AD79" s="1851"/>
      <c r="AE79" s="1801"/>
      <c r="AF79" s="1799"/>
      <c r="AG79" s="1799"/>
      <c r="AH79" s="1799"/>
      <c r="AI79" s="1843"/>
      <c r="AJ79" s="2086"/>
      <c r="AK79" s="1851"/>
    </row>
    <row r="80" spans="1:37" ht="39.950000000000003" customHeight="1" thickBot="1" x14ac:dyDescent="0.25">
      <c r="A80" s="5785" t="s">
        <v>8250</v>
      </c>
      <c r="B80" s="5786"/>
      <c r="C80" s="1801"/>
      <c r="D80" s="1799"/>
      <c r="E80" s="1799"/>
      <c r="F80" s="31"/>
      <c r="G80" s="31"/>
      <c r="H80" s="2083"/>
      <c r="I80" s="1848"/>
      <c r="J80" s="1801"/>
      <c r="K80" s="1843"/>
      <c r="L80" s="1843"/>
      <c r="M80" s="1799"/>
      <c r="N80" s="1843"/>
      <c r="O80" s="2086"/>
      <c r="P80" s="1909"/>
      <c r="Q80" s="1891"/>
      <c r="R80" s="1843"/>
      <c r="S80" s="1821"/>
      <c r="T80" s="1821"/>
      <c r="U80" s="2088"/>
      <c r="V80" s="2088"/>
      <c r="W80" s="2089"/>
      <c r="X80" s="2104"/>
      <c r="Y80" s="1821"/>
      <c r="Z80" s="2061"/>
      <c r="AA80" s="2061"/>
      <c r="AB80" s="2061"/>
      <c r="AC80" s="2083"/>
      <c r="AD80" s="1851"/>
      <c r="AE80" s="1801"/>
      <c r="AF80" s="1799"/>
      <c r="AG80" s="1843"/>
      <c r="AH80" s="1843"/>
      <c r="AI80" s="1821"/>
      <c r="AJ80" s="2083"/>
      <c r="AK80" s="1851"/>
    </row>
    <row r="81" spans="1:37" ht="39.950000000000003" customHeight="1" x14ac:dyDescent="0.2">
      <c r="A81" s="5832" t="s">
        <v>5500</v>
      </c>
      <c r="B81" s="5833"/>
      <c r="C81" s="2057"/>
      <c r="D81" s="1915"/>
      <c r="E81" s="1915"/>
      <c r="F81" s="1915"/>
      <c r="G81" s="1915"/>
      <c r="H81" s="2083"/>
      <c r="I81" s="1848"/>
      <c r="J81" s="1852"/>
      <c r="K81" s="1853"/>
      <c r="L81" s="1821"/>
      <c r="M81" s="1853"/>
      <c r="N81" s="1799"/>
      <c r="O81" s="2086"/>
      <c r="P81" s="1909"/>
      <c r="Q81" s="1891"/>
      <c r="R81" s="1843"/>
      <c r="S81" s="72"/>
      <c r="T81" s="72"/>
      <c r="U81" s="2083"/>
      <c r="V81" s="2083"/>
      <c r="W81" s="1851"/>
      <c r="X81" s="1883"/>
      <c r="Y81" s="1799"/>
      <c r="Z81" s="1799"/>
      <c r="AA81" s="1799"/>
      <c r="AB81" s="1799"/>
      <c r="AC81" s="2083"/>
      <c r="AD81" s="1851"/>
      <c r="AE81" s="1801"/>
      <c r="AF81" s="1799"/>
      <c r="AG81" s="1799"/>
      <c r="AH81" s="1799"/>
      <c r="AI81" s="1799"/>
      <c r="AJ81" s="2083"/>
      <c r="AK81" s="1851"/>
    </row>
    <row r="82" spans="1:37" ht="39.950000000000003" customHeight="1" x14ac:dyDescent="0.2">
      <c r="A82" s="5834"/>
      <c r="B82" s="5835"/>
      <c r="C82" s="1801"/>
      <c r="D82" s="1799"/>
      <c r="E82" s="1799"/>
      <c r="F82" s="1799"/>
      <c r="G82" s="1799"/>
      <c r="H82" s="2083"/>
      <c r="I82" s="1848"/>
      <c r="J82" s="1801"/>
      <c r="K82" s="1821"/>
      <c r="L82" s="1799"/>
      <c r="M82" s="1799"/>
      <c r="N82" s="1799"/>
      <c r="O82" s="2083"/>
      <c r="P82" s="1851"/>
      <c r="Q82" s="1801"/>
      <c r="R82" s="1799"/>
      <c r="S82" s="1799"/>
      <c r="T82" s="1799"/>
      <c r="U82" s="2083"/>
      <c r="V82" s="2083"/>
      <c r="W82" s="1851"/>
      <c r="X82" s="1883"/>
      <c r="Y82" s="1799"/>
      <c r="Z82" s="1799"/>
      <c r="AA82" s="1799"/>
      <c r="AB82" s="1799"/>
      <c r="AC82" s="2083"/>
      <c r="AD82" s="1851"/>
      <c r="AE82" s="1801"/>
      <c r="AF82" s="1799"/>
      <c r="AG82" s="1799"/>
      <c r="AH82" s="1799"/>
      <c r="AI82" s="1799"/>
      <c r="AJ82" s="2083"/>
      <c r="AK82" s="1851"/>
    </row>
    <row r="83" spans="1:37" ht="39.950000000000003" customHeight="1" thickBot="1" x14ac:dyDescent="0.25">
      <c r="A83" s="5836"/>
      <c r="B83" s="5837"/>
      <c r="C83" s="1854"/>
      <c r="D83" s="1855"/>
      <c r="E83" s="1855"/>
      <c r="F83" s="1855"/>
      <c r="G83" s="1855"/>
      <c r="H83" s="2084"/>
      <c r="I83" s="1857"/>
      <c r="J83" s="1854"/>
      <c r="K83" s="1855"/>
      <c r="L83" s="1855"/>
      <c r="M83" s="1855"/>
      <c r="N83" s="1855"/>
      <c r="O83" s="2084"/>
      <c r="P83" s="1868"/>
      <c r="Q83" s="1854"/>
      <c r="R83" s="1855"/>
      <c r="S83" s="1855"/>
      <c r="T83" s="1855"/>
      <c r="U83" s="2084"/>
      <c r="V83" s="2084"/>
      <c r="W83" s="1868"/>
      <c r="X83" s="1885"/>
      <c r="Y83" s="1855"/>
      <c r="Z83" s="1855"/>
      <c r="AA83" s="1855"/>
      <c r="AB83" s="1855"/>
      <c r="AC83" s="2084"/>
      <c r="AD83" s="1868"/>
      <c r="AE83" s="1854"/>
      <c r="AF83" s="1855"/>
      <c r="AG83" s="1855"/>
      <c r="AH83" s="1855"/>
      <c r="AI83" s="1855"/>
      <c r="AJ83" s="2084"/>
      <c r="AK83" s="1868"/>
    </row>
    <row r="84" spans="1:37" ht="39.950000000000003" customHeight="1" thickBot="1" x14ac:dyDescent="0.25">
      <c r="C84" s="1716"/>
      <c r="D84" s="1716"/>
      <c r="E84" s="1716"/>
      <c r="F84" s="1682"/>
      <c r="G84" s="1682"/>
      <c r="H84" s="1682"/>
      <c r="I84" s="1682"/>
      <c r="J84" s="1658"/>
      <c r="K84" s="1658"/>
      <c r="L84" s="1658"/>
      <c r="M84" s="1697"/>
      <c r="N84" s="1697"/>
      <c r="Q84" s="1715"/>
      <c r="Y84" s="1716"/>
      <c r="Z84" s="1716"/>
      <c r="AA84" s="1716"/>
      <c r="AB84" s="1659"/>
      <c r="AC84" s="1659"/>
      <c r="AD84" s="1659"/>
      <c r="AE84" s="1659"/>
      <c r="AF84" s="1659"/>
      <c r="AG84" s="1659"/>
      <c r="AH84" s="1659"/>
      <c r="AI84" s="1659"/>
      <c r="AJ84" s="1659"/>
      <c r="AK84" s="1659"/>
    </row>
    <row r="85" spans="1:37" ht="39.950000000000003" customHeight="1" thickBot="1" x14ac:dyDescent="0.25">
      <c r="A85" s="6226"/>
      <c r="B85" s="6227"/>
      <c r="C85" s="6172" t="s">
        <v>8418</v>
      </c>
      <c r="D85" s="5465"/>
      <c r="E85" s="5465"/>
      <c r="F85" s="5465"/>
      <c r="G85" s="5465"/>
      <c r="H85" s="5465"/>
      <c r="I85" s="5465"/>
      <c r="J85" s="6156" t="s">
        <v>8576</v>
      </c>
      <c r="K85" s="6157"/>
      <c r="L85" s="6157"/>
      <c r="M85" s="6157"/>
      <c r="N85" s="6157"/>
      <c r="O85" s="6157"/>
      <c r="P85" s="6158"/>
      <c r="Q85" s="5464" t="s">
        <v>8419</v>
      </c>
      <c r="R85" s="5465"/>
      <c r="S85" s="5465"/>
      <c r="T85" s="5465"/>
      <c r="U85" s="5465"/>
      <c r="V85" s="5465"/>
      <c r="W85" s="5466"/>
      <c r="X85" s="5464" t="s">
        <v>8420</v>
      </c>
      <c r="Y85" s="5465"/>
      <c r="Z85" s="5465"/>
      <c r="AA85" s="5465"/>
      <c r="AB85" s="5465"/>
      <c r="AC85" s="5465"/>
      <c r="AD85" s="5466"/>
      <c r="AE85" s="6099" t="s">
        <v>8421</v>
      </c>
      <c r="AF85" s="6100"/>
      <c r="AG85" s="6100"/>
      <c r="AH85" s="6100"/>
      <c r="AI85" s="6100"/>
      <c r="AJ85" s="6100"/>
      <c r="AK85" s="6101"/>
    </row>
    <row r="86" spans="1:37" ht="39.950000000000003" customHeight="1" x14ac:dyDescent="0.2">
      <c r="A86" s="5747" t="s">
        <v>1390</v>
      </c>
      <c r="B86" s="6236"/>
      <c r="C86" s="1674">
        <v>4</v>
      </c>
      <c r="D86" s="1675">
        <v>4</v>
      </c>
      <c r="E86" s="1675">
        <v>4</v>
      </c>
      <c r="F86" s="1675">
        <v>4</v>
      </c>
      <c r="G86" s="1675">
        <v>4</v>
      </c>
      <c r="H86" s="1747">
        <v>4</v>
      </c>
      <c r="I86" s="2075">
        <v>4</v>
      </c>
      <c r="J86" s="1674">
        <v>4</v>
      </c>
      <c r="K86" s="1675">
        <v>4</v>
      </c>
      <c r="L86" s="1675">
        <v>4</v>
      </c>
      <c r="M86" s="1675">
        <v>4</v>
      </c>
      <c r="N86" s="1675">
        <v>4</v>
      </c>
      <c r="O86" s="1747">
        <v>4</v>
      </c>
      <c r="P86" s="1744">
        <v>4</v>
      </c>
      <c r="Q86" s="2122">
        <v>4</v>
      </c>
      <c r="R86" s="1755">
        <v>5</v>
      </c>
      <c r="S86" s="1675">
        <v>5</v>
      </c>
      <c r="T86" s="1675">
        <v>5</v>
      </c>
      <c r="U86" s="1675">
        <v>5</v>
      </c>
      <c r="V86" s="1747">
        <v>5</v>
      </c>
      <c r="W86" s="1744">
        <v>5</v>
      </c>
      <c r="X86" s="1674">
        <v>5</v>
      </c>
      <c r="Y86" s="1675">
        <v>5</v>
      </c>
      <c r="Z86" s="1675">
        <v>5</v>
      </c>
      <c r="AA86" s="1747">
        <v>5</v>
      </c>
      <c r="AB86" s="1747">
        <v>5</v>
      </c>
      <c r="AC86" s="1747">
        <v>5</v>
      </c>
      <c r="AD86" s="2075">
        <v>5</v>
      </c>
      <c r="AE86" s="1674">
        <v>5</v>
      </c>
      <c r="AF86" s="1675">
        <v>5</v>
      </c>
      <c r="AG86" s="1675">
        <v>5</v>
      </c>
      <c r="AH86" s="1675">
        <v>5</v>
      </c>
      <c r="AI86" s="1675">
        <v>5</v>
      </c>
      <c r="AJ86" s="1747">
        <v>5</v>
      </c>
      <c r="AK86" s="1744">
        <v>5</v>
      </c>
    </row>
    <row r="87" spans="1:37" ht="39.950000000000003" customHeight="1" thickBot="1" x14ac:dyDescent="0.25">
      <c r="A87" s="5749" t="s">
        <v>1391</v>
      </c>
      <c r="B87" s="6222"/>
      <c r="C87" s="1772">
        <v>16</v>
      </c>
      <c r="D87" s="1757">
        <v>17</v>
      </c>
      <c r="E87" s="1757">
        <v>18</v>
      </c>
      <c r="F87" s="1757">
        <v>19</v>
      </c>
      <c r="G87" s="1757">
        <v>20</v>
      </c>
      <c r="H87" s="2076">
        <v>21</v>
      </c>
      <c r="I87" s="2077">
        <v>22</v>
      </c>
      <c r="J87" s="1772">
        <v>23</v>
      </c>
      <c r="K87" s="1757">
        <v>24</v>
      </c>
      <c r="L87" s="1757">
        <v>25</v>
      </c>
      <c r="M87" s="1757">
        <v>26</v>
      </c>
      <c r="N87" s="1757">
        <v>27</v>
      </c>
      <c r="O87" s="2076">
        <v>28</v>
      </c>
      <c r="P87" s="2052">
        <v>29</v>
      </c>
      <c r="Q87" s="2123">
        <v>30</v>
      </c>
      <c r="R87" s="2100">
        <v>1</v>
      </c>
      <c r="S87" s="1757">
        <v>2</v>
      </c>
      <c r="T87" s="1757">
        <v>3</v>
      </c>
      <c r="U87" s="1757">
        <v>4</v>
      </c>
      <c r="V87" s="2076">
        <v>5</v>
      </c>
      <c r="W87" s="2052">
        <v>6</v>
      </c>
      <c r="X87" s="1772">
        <v>7</v>
      </c>
      <c r="Y87" s="1757">
        <v>8</v>
      </c>
      <c r="Z87" s="1757">
        <v>9</v>
      </c>
      <c r="AA87" s="2076">
        <v>10</v>
      </c>
      <c r="AB87" s="2076">
        <v>11</v>
      </c>
      <c r="AC87" s="2076">
        <v>12</v>
      </c>
      <c r="AD87" s="2077">
        <v>13</v>
      </c>
      <c r="AE87" s="1772">
        <v>14</v>
      </c>
      <c r="AF87" s="1757">
        <v>15</v>
      </c>
      <c r="AG87" s="1757">
        <v>16</v>
      </c>
      <c r="AH87" s="1757">
        <v>17</v>
      </c>
      <c r="AI87" s="1757">
        <v>18</v>
      </c>
      <c r="AJ87" s="2076">
        <v>19</v>
      </c>
      <c r="AK87" s="2052">
        <v>20</v>
      </c>
    </row>
    <row r="88" spans="1:37" ht="39.950000000000003" customHeight="1" x14ac:dyDescent="0.2">
      <c r="A88" s="6223" t="s">
        <v>4459</v>
      </c>
      <c r="B88" s="6224"/>
      <c r="C88" s="1720"/>
      <c r="D88" s="1721"/>
      <c r="E88" s="1722"/>
      <c r="F88" s="1785"/>
      <c r="G88" s="1785"/>
      <c r="H88" s="2078"/>
      <c r="I88" s="1788"/>
      <c r="J88" s="6244" t="s">
        <v>8577</v>
      </c>
      <c r="K88" s="6245"/>
      <c r="L88" s="1790"/>
      <c r="M88" s="1790"/>
      <c r="N88" s="1790"/>
      <c r="O88" s="2078"/>
      <c r="P88" s="1887"/>
      <c r="Q88" s="6190" t="s">
        <v>4428</v>
      </c>
      <c r="R88" s="6260" t="s">
        <v>8447</v>
      </c>
      <c r="S88" s="6182" t="s">
        <v>8579</v>
      </c>
      <c r="T88" s="6183"/>
      <c r="U88" s="6184"/>
      <c r="V88" s="2078"/>
      <c r="W88" s="1887"/>
      <c r="X88" s="5910" t="s">
        <v>8582</v>
      </c>
      <c r="Y88" s="5911"/>
      <c r="Z88" s="5912"/>
      <c r="AA88" s="6264" t="s">
        <v>4475</v>
      </c>
      <c r="AB88" s="5512" t="s">
        <v>4428</v>
      </c>
      <c r="AC88" s="2078"/>
      <c r="AD88" s="1887"/>
      <c r="AE88" s="5910" t="s">
        <v>8582</v>
      </c>
      <c r="AF88" s="5911"/>
      <c r="AG88" s="5911"/>
      <c r="AH88" s="5911"/>
      <c r="AI88" s="5911"/>
      <c r="AJ88" s="5912"/>
      <c r="AK88" s="2095"/>
    </row>
    <row r="89" spans="1:37" ht="39.950000000000003" customHeight="1" x14ac:dyDescent="0.2">
      <c r="A89" s="5721" t="s">
        <v>8234</v>
      </c>
      <c r="B89" s="5722"/>
      <c r="C89" s="1825"/>
      <c r="D89" s="1823"/>
      <c r="E89" s="1823"/>
      <c r="F89" s="1823"/>
      <c r="G89" s="1823"/>
      <c r="H89" s="2079"/>
      <c r="I89" s="1797"/>
      <c r="J89" s="1825"/>
      <c r="K89" s="1823"/>
      <c r="L89" s="1823"/>
      <c r="M89" s="1823"/>
      <c r="N89" s="1823"/>
      <c r="O89" s="2079"/>
      <c r="P89" s="1890"/>
      <c r="Q89" s="6191"/>
      <c r="R89" s="6261"/>
      <c r="T89" s="1799"/>
      <c r="V89" s="2079"/>
      <c r="W89" s="1890"/>
      <c r="Y89" s="1799"/>
      <c r="AA89" s="6265"/>
      <c r="AB89" s="5513"/>
      <c r="AC89" s="2079"/>
      <c r="AD89" s="1890"/>
      <c r="AE89" s="6170" t="s">
        <v>8578</v>
      </c>
      <c r="AF89" s="6189"/>
      <c r="AG89" s="6189"/>
      <c r="AH89" s="6149" t="s">
        <v>8581</v>
      </c>
      <c r="AI89" s="5979"/>
      <c r="AJ89" s="6150"/>
      <c r="AK89" s="1752"/>
    </row>
    <row r="90" spans="1:37" ht="39.950000000000003" customHeight="1" x14ac:dyDescent="0.2">
      <c r="A90" s="5719" t="s">
        <v>8235</v>
      </c>
      <c r="B90" s="5720"/>
      <c r="C90" s="5473" t="s">
        <v>8569</v>
      </c>
      <c r="D90" s="5474"/>
      <c r="E90" s="5474"/>
      <c r="F90" s="5474"/>
      <c r="G90" s="5909"/>
      <c r="H90" s="2079"/>
      <c r="I90" s="1797"/>
      <c r="J90" s="6140" t="s">
        <v>8570</v>
      </c>
      <c r="K90" s="6141"/>
      <c r="L90" s="6141"/>
      <c r="M90" s="6141"/>
      <c r="N90" s="6142"/>
      <c r="O90" s="2079"/>
      <c r="P90" s="1890"/>
      <c r="Q90" s="6191"/>
      <c r="R90" s="6262"/>
      <c r="S90" s="6179" t="s">
        <v>8570</v>
      </c>
      <c r="T90" s="6180"/>
      <c r="U90" s="6181"/>
      <c r="V90" s="2079"/>
      <c r="W90" s="1890"/>
      <c r="X90" s="6185" t="s">
        <v>8573</v>
      </c>
      <c r="Y90" s="6186"/>
      <c r="Z90" s="6187"/>
      <c r="AA90" s="6265"/>
      <c r="AB90" s="5513"/>
      <c r="AC90" s="2079"/>
      <c r="AD90" s="1890"/>
      <c r="AE90" s="6185" t="s">
        <v>8573</v>
      </c>
      <c r="AF90" s="6187"/>
      <c r="AG90" s="6273" t="s">
        <v>8561</v>
      </c>
      <c r="AH90" s="5871"/>
      <c r="AI90" s="5871"/>
      <c r="AJ90" s="5872"/>
      <c r="AK90" s="1752"/>
    </row>
    <row r="91" spans="1:37" ht="39.950000000000003" customHeight="1" x14ac:dyDescent="0.2">
      <c r="A91" s="5719" t="s">
        <v>8236</v>
      </c>
      <c r="B91" s="5720"/>
      <c r="C91" s="2060"/>
      <c r="D91" s="2061"/>
      <c r="E91" s="2061"/>
      <c r="F91" s="2061"/>
      <c r="G91" s="2061"/>
      <c r="H91" s="2079"/>
      <c r="I91" s="1797"/>
      <c r="J91" s="6185" t="s">
        <v>8574</v>
      </c>
      <c r="K91" s="6186"/>
      <c r="L91" s="6187"/>
      <c r="M91" s="2061"/>
      <c r="N91" s="2061"/>
      <c r="O91" s="2079"/>
      <c r="P91" s="1890"/>
      <c r="Q91" s="6191"/>
      <c r="R91" s="6261"/>
      <c r="S91" s="1116"/>
      <c r="T91" s="1116"/>
      <c r="U91" s="1116"/>
      <c r="V91" s="2079"/>
      <c r="W91" s="1890"/>
      <c r="X91" s="2055"/>
      <c r="Y91" s="1799"/>
      <c r="AA91" s="6265"/>
      <c r="AB91" s="5513"/>
      <c r="AC91" s="2079"/>
      <c r="AD91" s="1890"/>
      <c r="AF91" s="1799"/>
      <c r="AG91" s="1799"/>
      <c r="AH91" s="2195"/>
      <c r="AJ91" s="2091"/>
      <c r="AK91" s="1752"/>
    </row>
    <row r="92" spans="1:37" ht="39.950000000000003" customHeight="1" x14ac:dyDescent="0.2">
      <c r="A92" s="5719" t="s">
        <v>8237</v>
      </c>
      <c r="B92" s="5720"/>
      <c r="C92" s="6173" t="s">
        <v>8553</v>
      </c>
      <c r="D92" s="6174"/>
      <c r="E92" s="6174"/>
      <c r="F92" s="6174"/>
      <c r="G92" s="6175"/>
      <c r="H92" s="2079"/>
      <c r="I92" s="1890"/>
      <c r="J92" s="6140" t="s">
        <v>8571</v>
      </c>
      <c r="K92" s="6141"/>
      <c r="L92" s="6188" t="s">
        <v>8572</v>
      </c>
      <c r="M92" s="6186"/>
      <c r="N92" s="6187"/>
      <c r="O92" s="2079"/>
      <c r="P92" s="1890"/>
      <c r="Q92" s="6191"/>
      <c r="R92" s="6262"/>
      <c r="S92" s="6179" t="s">
        <v>8570</v>
      </c>
      <c r="T92" s="6180"/>
      <c r="U92" s="6181"/>
      <c r="V92" s="2079"/>
      <c r="W92" s="1890"/>
      <c r="X92" s="6162" t="s">
        <v>8575</v>
      </c>
      <c r="Y92" s="6163"/>
      <c r="Z92" s="6163"/>
      <c r="AA92" s="6265"/>
      <c r="AB92" s="5513"/>
      <c r="AC92" s="2079"/>
      <c r="AD92" s="1890"/>
      <c r="AE92" s="6274" t="s">
        <v>8580</v>
      </c>
      <c r="AF92" s="6189"/>
      <c r="AG92" s="6171"/>
      <c r="AH92" s="3519" t="s">
        <v>8563</v>
      </c>
      <c r="AI92" s="3520"/>
      <c r="AJ92" s="3521"/>
      <c r="AK92" s="1752"/>
    </row>
    <row r="93" spans="1:37" ht="39.950000000000003" customHeight="1" x14ac:dyDescent="0.2">
      <c r="A93" s="5732" t="s">
        <v>8238</v>
      </c>
      <c r="B93" s="5733"/>
      <c r="C93" s="1726"/>
      <c r="D93" s="72"/>
      <c r="E93" s="50"/>
      <c r="F93" s="1807"/>
      <c r="G93" s="1807"/>
      <c r="H93" s="2079"/>
      <c r="I93" s="1797"/>
      <c r="J93" s="1809"/>
      <c r="K93" s="1810"/>
      <c r="L93" s="1810"/>
      <c r="M93" s="1810"/>
      <c r="N93" s="1810"/>
      <c r="O93" s="2079"/>
      <c r="P93" s="1890"/>
      <c r="Q93" s="6191"/>
      <c r="R93" s="6261"/>
      <c r="S93" s="1810"/>
      <c r="T93" s="1810"/>
      <c r="U93" s="1810"/>
      <c r="V93" s="2079"/>
      <c r="W93" s="1890"/>
      <c r="X93" s="1812"/>
      <c r="Y93" s="1813"/>
      <c r="Z93" s="1813"/>
      <c r="AA93" s="6265"/>
      <c r="AB93" s="5513"/>
      <c r="AC93" s="2079"/>
      <c r="AD93" s="1890"/>
      <c r="AE93" s="1815"/>
      <c r="AF93" s="1381"/>
      <c r="AG93" s="1381"/>
      <c r="AH93" s="77"/>
      <c r="AI93" s="77"/>
      <c r="AJ93" s="2091"/>
      <c r="AK93" s="1752"/>
    </row>
    <row r="94" spans="1:37" ht="39.950000000000003" customHeight="1" x14ac:dyDescent="0.2">
      <c r="A94" s="5732" t="s">
        <v>8239</v>
      </c>
      <c r="B94" s="5733"/>
      <c r="C94" s="1815"/>
      <c r="D94" s="1807"/>
      <c r="E94" s="1807"/>
      <c r="F94" s="1807"/>
      <c r="G94" s="1807"/>
      <c r="H94" s="2079"/>
      <c r="I94" s="1797"/>
      <c r="J94" s="5505" t="s">
        <v>8565</v>
      </c>
      <c r="K94" s="5503"/>
      <c r="L94" s="5503"/>
      <c r="M94" s="5503"/>
      <c r="N94" s="5989"/>
      <c r="O94" s="2079"/>
      <c r="P94" s="1890"/>
      <c r="Q94" s="6191"/>
      <c r="R94" s="6261"/>
      <c r="S94" s="6155" t="s">
        <v>1386</v>
      </c>
      <c r="T94" s="6119"/>
      <c r="U94" s="6120"/>
      <c r="V94" s="2079"/>
      <c r="W94" s="1890"/>
      <c r="X94" s="6155" t="s">
        <v>1386</v>
      </c>
      <c r="Y94" s="6119"/>
      <c r="Z94" s="6120"/>
      <c r="AA94" s="6265"/>
      <c r="AB94" s="5513"/>
      <c r="AC94" s="2079"/>
      <c r="AD94" s="1890"/>
      <c r="AF94" s="1799"/>
      <c r="AG94" s="1799"/>
      <c r="AH94" s="1799"/>
      <c r="AJ94" s="2091"/>
      <c r="AK94" s="1752"/>
    </row>
    <row r="95" spans="1:37" ht="39.950000000000003" customHeight="1" x14ac:dyDescent="0.2">
      <c r="A95" s="5732" t="s">
        <v>8240</v>
      </c>
      <c r="B95" s="5733"/>
      <c r="C95" s="1801"/>
      <c r="D95" s="1799"/>
      <c r="E95" s="1799"/>
      <c r="F95" s="1799"/>
      <c r="H95" s="2079"/>
      <c r="I95" s="1797"/>
      <c r="J95" s="1801"/>
      <c r="K95" s="1799"/>
      <c r="L95" s="1799"/>
      <c r="M95" s="1799"/>
      <c r="N95" s="1799"/>
      <c r="O95" s="2079"/>
      <c r="P95" s="1890"/>
      <c r="Q95" s="6191"/>
      <c r="R95" s="6261"/>
      <c r="T95" s="1799"/>
      <c r="V95" s="2079"/>
      <c r="W95" s="1890"/>
      <c r="Y95" s="1799"/>
      <c r="AA95" s="6265"/>
      <c r="AB95" s="5513"/>
      <c r="AC95" s="2079"/>
      <c r="AD95" s="1890"/>
      <c r="AE95" s="2192"/>
      <c r="AF95" s="84"/>
      <c r="AH95" s="6269" t="s">
        <v>8585</v>
      </c>
      <c r="AI95" s="6270"/>
      <c r="AJ95" s="6271"/>
      <c r="AK95" s="1752"/>
    </row>
    <row r="96" spans="1:37" ht="39.950000000000003" customHeight="1" x14ac:dyDescent="0.2">
      <c r="A96" s="5809" t="s">
        <v>8241</v>
      </c>
      <c r="B96" s="5810"/>
      <c r="C96" s="5439" t="s">
        <v>8543</v>
      </c>
      <c r="D96" s="5440"/>
      <c r="E96" s="5440"/>
      <c r="F96" s="5440"/>
      <c r="G96" s="5769"/>
      <c r="H96" s="2080"/>
      <c r="I96" s="1817"/>
      <c r="J96" s="5439" t="s">
        <v>8543</v>
      </c>
      <c r="K96" s="5440"/>
      <c r="L96" s="5440"/>
      <c r="M96" s="5440"/>
      <c r="N96" s="5769"/>
      <c r="O96" s="2080"/>
      <c r="P96" s="1896"/>
      <c r="Q96" s="6191"/>
      <c r="R96" s="6261"/>
      <c r="S96" s="6081" t="s">
        <v>8544</v>
      </c>
      <c r="T96" s="5771"/>
      <c r="U96" s="6077"/>
      <c r="V96" s="2080"/>
      <c r="W96" s="1896"/>
      <c r="X96" s="5770" t="s">
        <v>8544</v>
      </c>
      <c r="Y96" s="5771"/>
      <c r="Z96" s="6077"/>
      <c r="AA96" s="6265"/>
      <c r="AB96" s="5513"/>
      <c r="AC96" s="2080"/>
      <c r="AD96" s="1896"/>
      <c r="AE96" s="5439" t="s">
        <v>8543</v>
      </c>
      <c r="AF96" s="5440"/>
      <c r="AG96" s="5440"/>
      <c r="AH96" s="5440"/>
      <c r="AI96" s="5769"/>
      <c r="AJ96" s="2091"/>
      <c r="AK96" s="1752"/>
    </row>
    <row r="97" spans="1:52" ht="39.950000000000003" customHeight="1" x14ac:dyDescent="0.2">
      <c r="A97" s="5809" t="s">
        <v>8242</v>
      </c>
      <c r="B97" s="5810"/>
      <c r="C97" s="5439" t="s">
        <v>8543</v>
      </c>
      <c r="D97" s="5440"/>
      <c r="E97" s="5440"/>
      <c r="F97" s="5440"/>
      <c r="G97" s="5769"/>
      <c r="H97" s="2079"/>
      <c r="I97" s="1797"/>
      <c r="J97" s="5439" t="s">
        <v>8543</v>
      </c>
      <c r="K97" s="5440"/>
      <c r="L97" s="5440"/>
      <c r="M97" s="5440"/>
      <c r="N97" s="5769"/>
      <c r="O97" s="2079"/>
      <c r="P97" s="1890"/>
      <c r="Q97" s="6191"/>
      <c r="R97" s="6261"/>
      <c r="S97" s="3780" t="s">
        <v>8544</v>
      </c>
      <c r="T97" s="3781"/>
      <c r="U97" s="5388"/>
      <c r="V97" s="2079"/>
      <c r="W97" s="1890"/>
      <c r="X97" s="6143" t="s">
        <v>8544</v>
      </c>
      <c r="Y97" s="6144"/>
      <c r="Z97" s="6145"/>
      <c r="AA97" s="6265"/>
      <c r="AB97" s="5513"/>
      <c r="AC97" s="2079"/>
      <c r="AD97" s="1890"/>
      <c r="AE97" s="5439" t="s">
        <v>8543</v>
      </c>
      <c r="AF97" s="5440"/>
      <c r="AG97" s="5440"/>
      <c r="AH97" s="5440"/>
      <c r="AI97" s="5769"/>
      <c r="AJ97" s="2091"/>
      <c r="AK97" s="1752"/>
    </row>
    <row r="98" spans="1:52" ht="39.950000000000003" customHeight="1" x14ac:dyDescent="0.2">
      <c r="A98" s="5732" t="s">
        <v>8243</v>
      </c>
      <c r="B98" s="5733"/>
      <c r="C98" s="1801"/>
      <c r="D98" s="1799"/>
      <c r="E98" s="1799"/>
      <c r="F98" s="1799"/>
      <c r="H98" s="2079"/>
      <c r="I98" s="1797"/>
      <c r="J98" s="1801"/>
      <c r="K98" s="1799"/>
      <c r="L98" s="1799"/>
      <c r="M98" s="1799"/>
      <c r="N98" s="1799"/>
      <c r="O98" s="2079"/>
      <c r="P98" s="1890"/>
      <c r="Q98" s="6191"/>
      <c r="R98" s="6261"/>
      <c r="T98" s="1799"/>
      <c r="V98" s="2079"/>
      <c r="W98" s="1890"/>
      <c r="Y98" s="1799"/>
      <c r="AA98" s="6265"/>
      <c r="AB98" s="5513"/>
      <c r="AC98" s="2079"/>
      <c r="AD98" s="1890"/>
      <c r="AE98" s="2192"/>
      <c r="AF98" s="2143"/>
      <c r="AG98" s="2143"/>
      <c r="AH98" s="1799"/>
      <c r="AJ98" s="2091"/>
      <c r="AK98" s="1752"/>
    </row>
    <row r="99" spans="1:52" ht="39.950000000000003" customHeight="1" x14ac:dyDescent="0.2">
      <c r="A99" s="5732" t="s">
        <v>8244</v>
      </c>
      <c r="B99" s="5733"/>
      <c r="C99" s="1825"/>
      <c r="D99" s="1823"/>
      <c r="E99" s="1823"/>
      <c r="F99" s="1823"/>
      <c r="G99" s="1823"/>
      <c r="H99" s="2079"/>
      <c r="I99" s="1797"/>
      <c r="J99" s="1825"/>
      <c r="K99" s="1823"/>
      <c r="L99" s="1823"/>
      <c r="M99" s="1823"/>
      <c r="N99" s="1823"/>
      <c r="O99" s="2079"/>
      <c r="P99" s="1890"/>
      <c r="Q99" s="6191"/>
      <c r="R99" s="6261"/>
      <c r="S99" s="1823"/>
      <c r="T99" s="1823"/>
      <c r="U99" s="1823"/>
      <c r="V99" s="2079"/>
      <c r="W99" s="1890"/>
      <c r="X99" s="1825"/>
      <c r="Y99" s="1823"/>
      <c r="Z99" s="1823"/>
      <c r="AA99" s="6265"/>
      <c r="AB99" s="5513"/>
      <c r="AC99" s="2079"/>
      <c r="AD99" s="1890"/>
      <c r="AE99" s="1825"/>
      <c r="AF99" s="1823"/>
      <c r="AG99" s="1823"/>
      <c r="AH99" s="1823"/>
      <c r="AI99" s="1823"/>
      <c r="AJ99" s="2091"/>
      <c r="AK99" s="1752"/>
      <c r="AZ99" s="1657"/>
    </row>
    <row r="100" spans="1:52" ht="39.950000000000003" customHeight="1" x14ac:dyDescent="0.2">
      <c r="A100" s="5738" t="s">
        <v>8245</v>
      </c>
      <c r="B100" s="5739"/>
      <c r="C100" s="6060" t="s">
        <v>8554</v>
      </c>
      <c r="D100" s="3402"/>
      <c r="E100" s="3402"/>
      <c r="F100" s="3402"/>
      <c r="G100" s="3403"/>
      <c r="H100" s="2079"/>
      <c r="I100" s="1797"/>
      <c r="J100" s="6060" t="s">
        <v>8554</v>
      </c>
      <c r="K100" s="3402"/>
      <c r="L100" s="3402"/>
      <c r="M100" s="3402"/>
      <c r="N100" s="3403"/>
      <c r="O100" s="2079"/>
      <c r="P100" s="1890"/>
      <c r="Q100" s="6191"/>
      <c r="R100" s="6261"/>
      <c r="S100" s="3768" t="s">
        <v>8556</v>
      </c>
      <c r="T100" s="5585"/>
      <c r="U100" s="3769"/>
      <c r="V100" s="2079"/>
      <c r="W100" s="1890"/>
      <c r="X100" s="3768" t="s">
        <v>8556</v>
      </c>
      <c r="Y100" s="5585"/>
      <c r="Z100" s="3769"/>
      <c r="AA100" s="6265"/>
      <c r="AB100" s="5513"/>
      <c r="AC100" s="2079"/>
      <c r="AD100" s="1890"/>
      <c r="AE100" s="6060" t="s">
        <v>8554</v>
      </c>
      <c r="AF100" s="3402"/>
      <c r="AG100" s="3402"/>
      <c r="AH100" s="3402"/>
      <c r="AI100" s="3402"/>
      <c r="AJ100" s="3403"/>
      <c r="AK100" s="1752"/>
    </row>
    <row r="101" spans="1:52" ht="39.950000000000003" customHeight="1" x14ac:dyDescent="0.2">
      <c r="A101" s="5758" t="s">
        <v>8246</v>
      </c>
      <c r="B101" s="5739"/>
      <c r="C101" s="6060" t="s">
        <v>8539</v>
      </c>
      <c r="D101" s="3402"/>
      <c r="E101" s="3402"/>
      <c r="F101" s="3402"/>
      <c r="G101" s="3403"/>
      <c r="H101" s="2079"/>
      <c r="I101" s="1797"/>
      <c r="J101" s="6060" t="s">
        <v>8539</v>
      </c>
      <c r="K101" s="3402"/>
      <c r="L101" s="3402"/>
      <c r="M101" s="3402"/>
      <c r="N101" s="3403"/>
      <c r="O101" s="2079"/>
      <c r="P101" s="1890"/>
      <c r="Q101" s="6191"/>
      <c r="R101" s="6261"/>
      <c r="S101" s="3768" t="s">
        <v>8540</v>
      </c>
      <c r="T101" s="5585"/>
      <c r="U101" s="3769"/>
      <c r="V101" s="2079"/>
      <c r="W101" s="1890"/>
      <c r="X101" s="3768" t="s">
        <v>8540</v>
      </c>
      <c r="Y101" s="5585"/>
      <c r="Z101" s="3769"/>
      <c r="AA101" s="6265"/>
      <c r="AB101" s="5513"/>
      <c r="AC101" s="2079"/>
      <c r="AD101" s="1890"/>
      <c r="AE101" s="6060" t="s">
        <v>8539</v>
      </c>
      <c r="AF101" s="3402"/>
      <c r="AG101" s="3402"/>
      <c r="AH101" s="3402"/>
      <c r="AI101" s="3402"/>
      <c r="AJ101" s="3403"/>
      <c r="AK101" s="1752"/>
      <c r="AU101" s="1657"/>
      <c r="AV101" s="1657"/>
      <c r="AW101" s="1657"/>
      <c r="AX101" s="1657"/>
      <c r="AY101" s="1657"/>
    </row>
    <row r="102" spans="1:52" ht="39.950000000000003" customHeight="1" x14ac:dyDescent="0.2">
      <c r="A102" s="5736" t="s">
        <v>8247</v>
      </c>
      <c r="B102" s="5737"/>
      <c r="C102" s="6074" t="s">
        <v>8567</v>
      </c>
      <c r="D102" s="6075"/>
      <c r="E102" s="6075"/>
      <c r="F102" s="6075"/>
      <c r="G102" s="6076"/>
      <c r="H102" s="2079"/>
      <c r="I102" s="1797"/>
      <c r="J102" s="6074" t="s">
        <v>8567</v>
      </c>
      <c r="K102" s="6075"/>
      <c r="L102" s="6075"/>
      <c r="M102" s="6075"/>
      <c r="N102" s="6076"/>
      <c r="O102" s="2079"/>
      <c r="P102" s="1890"/>
      <c r="Q102" s="6191"/>
      <c r="R102" s="6262"/>
      <c r="S102" s="6247" t="s">
        <v>8568</v>
      </c>
      <c r="T102" s="6247"/>
      <c r="U102" s="6247"/>
      <c r="V102" s="2079"/>
      <c r="W102" s="1890"/>
      <c r="X102" s="6248" t="s">
        <v>8568</v>
      </c>
      <c r="Y102" s="6136"/>
      <c r="Z102" s="6137"/>
      <c r="AA102" s="6265"/>
      <c r="AB102" s="5513"/>
      <c r="AC102" s="2079"/>
      <c r="AD102" s="1890"/>
      <c r="AE102" s="6074" t="s">
        <v>8567</v>
      </c>
      <c r="AF102" s="6075"/>
      <c r="AG102" s="6075"/>
      <c r="AH102" s="6075"/>
      <c r="AI102" s="6075"/>
      <c r="AJ102" s="6076"/>
      <c r="AK102" s="1752"/>
    </row>
    <row r="103" spans="1:52" ht="39.950000000000003" customHeight="1" x14ac:dyDescent="0.2">
      <c r="A103" s="5738" t="s">
        <v>8248</v>
      </c>
      <c r="B103" s="5739"/>
      <c r="C103" s="1731"/>
      <c r="D103" s="1821"/>
      <c r="E103" s="50"/>
      <c r="F103" s="1821"/>
      <c r="G103" s="1821"/>
      <c r="H103" s="2079"/>
      <c r="I103" s="1797"/>
      <c r="J103" s="1731"/>
      <c r="K103" s="1821"/>
      <c r="L103" s="1821"/>
      <c r="M103" s="44"/>
      <c r="N103" s="1821"/>
      <c r="O103" s="2079"/>
      <c r="P103" s="1890"/>
      <c r="Q103" s="6191"/>
      <c r="R103" s="6261"/>
      <c r="S103" s="1821"/>
      <c r="T103" s="1821"/>
      <c r="U103" s="1821"/>
      <c r="V103" s="2079"/>
      <c r="W103" s="1890"/>
      <c r="X103" s="1820"/>
      <c r="Y103" s="1821"/>
      <c r="Z103" s="1821"/>
      <c r="AA103" s="6265"/>
      <c r="AB103" s="5513"/>
      <c r="AC103" s="2079"/>
      <c r="AD103" s="1890"/>
      <c r="AE103" s="1731"/>
      <c r="AF103" s="1821"/>
      <c r="AG103" s="44"/>
      <c r="AH103" s="44"/>
      <c r="AI103" s="1821"/>
      <c r="AJ103" s="2091"/>
      <c r="AK103" s="1752"/>
    </row>
    <row r="104" spans="1:52" ht="39.950000000000003" customHeight="1" thickBot="1" x14ac:dyDescent="0.25">
      <c r="A104" s="5736" t="s">
        <v>8249</v>
      </c>
      <c r="B104" s="5737"/>
      <c r="C104" s="2071"/>
      <c r="D104" s="2072"/>
      <c r="E104" s="2072"/>
      <c r="F104" s="2072"/>
      <c r="G104" s="2072"/>
      <c r="H104" s="2081"/>
      <c r="I104" s="1827"/>
      <c r="J104" s="2071"/>
      <c r="K104" s="2072"/>
      <c r="L104" s="2072"/>
      <c r="M104" s="2072"/>
      <c r="N104" s="2072"/>
      <c r="O104" s="2081"/>
      <c r="P104" s="1902"/>
      <c r="Q104" s="6192"/>
      <c r="R104" s="6263"/>
      <c r="S104" s="2072"/>
      <c r="T104" s="2072"/>
      <c r="U104" s="2072"/>
      <c r="V104" s="2081"/>
      <c r="W104" s="1902"/>
      <c r="X104" s="2071"/>
      <c r="Y104" s="2072"/>
      <c r="Z104" s="2072"/>
      <c r="AA104" s="6266"/>
      <c r="AB104" s="5514"/>
      <c r="AC104" s="2081"/>
      <c r="AD104" s="1902"/>
      <c r="AE104" s="2071"/>
      <c r="AF104" s="2072"/>
      <c r="AG104" s="2072"/>
      <c r="AH104" s="2072"/>
      <c r="AI104" s="2072"/>
      <c r="AJ104" s="2092"/>
      <c r="AK104" s="1754"/>
    </row>
    <row r="105" spans="1:52" ht="39.950000000000003" customHeight="1" thickBot="1" x14ac:dyDescent="0.25">
      <c r="A105" s="1779">
        <v>1</v>
      </c>
      <c r="B105" s="1779" t="s">
        <v>5497</v>
      </c>
      <c r="C105" s="1838"/>
      <c r="D105" s="1834"/>
      <c r="E105" s="1834"/>
      <c r="F105" s="1834"/>
      <c r="G105" s="1917"/>
      <c r="H105" s="2082"/>
      <c r="I105" s="1831"/>
      <c r="J105" s="1832"/>
      <c r="K105" s="1833"/>
      <c r="L105" s="1833"/>
      <c r="M105" s="1834"/>
      <c r="N105" s="1834"/>
      <c r="O105" s="2085"/>
      <c r="P105" s="1877"/>
      <c r="Q105" s="1876"/>
      <c r="R105" s="2085"/>
      <c r="S105" s="2063"/>
      <c r="T105" s="2063"/>
      <c r="U105" s="2063"/>
      <c r="V105" s="2087"/>
      <c r="W105" s="1845"/>
      <c r="X105" s="1720"/>
      <c r="Y105" s="1721"/>
      <c r="Z105" s="1721"/>
      <c r="AA105" s="2085"/>
      <c r="AB105" s="2085"/>
      <c r="AC105" s="2085"/>
      <c r="AD105" s="1877"/>
      <c r="AE105" s="1906"/>
      <c r="AF105" s="1907"/>
      <c r="AG105" s="1907"/>
      <c r="AH105" s="1907"/>
      <c r="AI105" s="1907"/>
      <c r="AJ105" s="2087"/>
      <c r="AK105" s="1845"/>
    </row>
    <row r="106" spans="1:52" ht="39.950000000000003" customHeight="1" thickBot="1" x14ac:dyDescent="0.25">
      <c r="A106" s="1717">
        <v>2</v>
      </c>
      <c r="B106" s="1718" t="s">
        <v>5497</v>
      </c>
      <c r="C106" s="1801"/>
      <c r="D106" s="1799"/>
      <c r="E106" s="1799"/>
      <c r="F106" s="1799"/>
      <c r="G106" s="1915"/>
      <c r="H106" s="2083"/>
      <c r="I106" s="1848"/>
      <c r="J106" s="2057"/>
      <c r="K106" s="1915"/>
      <c r="L106" s="1842"/>
      <c r="M106" s="1842"/>
      <c r="N106" s="1842"/>
      <c r="O106" s="2083"/>
      <c r="P106" s="1851"/>
      <c r="Q106" s="1883"/>
      <c r="R106" s="2083"/>
      <c r="S106" s="1799"/>
      <c r="T106" s="1799"/>
      <c r="U106" s="1799"/>
      <c r="V106" s="2083"/>
      <c r="W106" s="1851"/>
      <c r="X106" s="1801"/>
      <c r="Y106" s="1799"/>
      <c r="Z106" s="1843"/>
      <c r="AA106" s="2086"/>
      <c r="AB106" s="2086"/>
      <c r="AC106" s="2086"/>
      <c r="AD106" s="1909"/>
      <c r="AE106" s="1801"/>
      <c r="AF106" s="1116"/>
      <c r="AG106" s="1116"/>
      <c r="AH106" s="1116"/>
      <c r="AI106" s="1116"/>
      <c r="AJ106" s="2083"/>
      <c r="AK106" s="1851"/>
    </row>
    <row r="107" spans="1:52" ht="39.950000000000003" customHeight="1" thickBot="1" x14ac:dyDescent="0.25">
      <c r="A107" s="5734" t="s">
        <v>5498</v>
      </c>
      <c r="B107" s="5735"/>
      <c r="C107" s="1801"/>
      <c r="D107" s="1799"/>
      <c r="E107" s="1799"/>
      <c r="F107" s="1799"/>
      <c r="G107" s="1843"/>
      <c r="H107" s="2083"/>
      <c r="I107" s="1848"/>
      <c r="J107" s="1891"/>
      <c r="K107" s="1799"/>
      <c r="L107" s="1821"/>
      <c r="M107" s="1843"/>
      <c r="N107" s="1821"/>
      <c r="O107" s="2083"/>
      <c r="P107" s="1851"/>
      <c r="Q107" s="2104"/>
      <c r="R107" s="2083"/>
      <c r="S107" s="1799"/>
      <c r="T107" s="1853"/>
      <c r="U107" s="1799"/>
      <c r="V107" s="2083"/>
      <c r="W107" s="1851"/>
      <c r="X107" s="2060"/>
      <c r="Y107" s="2061"/>
      <c r="Z107" s="1843"/>
      <c r="AA107" s="2086"/>
      <c r="AB107" s="2083"/>
      <c r="AC107" s="2083"/>
      <c r="AD107" s="1851"/>
      <c r="AE107" s="1801"/>
      <c r="AF107" s="1799"/>
      <c r="AG107" s="1799"/>
      <c r="AH107" s="1799"/>
      <c r="AI107" s="1843"/>
      <c r="AJ107" s="2086"/>
      <c r="AK107" s="1851"/>
    </row>
    <row r="108" spans="1:52" ht="39.950000000000003" customHeight="1" thickBot="1" x14ac:dyDescent="0.25">
      <c r="A108" s="5785" t="s">
        <v>8250</v>
      </c>
      <c r="B108" s="5786"/>
      <c r="C108" s="1801"/>
      <c r="D108" s="1799"/>
      <c r="E108" s="1799"/>
      <c r="F108" s="31"/>
      <c r="G108" s="31"/>
      <c r="H108" s="2083"/>
      <c r="I108" s="1848"/>
      <c r="J108" s="1801"/>
      <c r="K108" s="1843"/>
      <c r="L108" s="1843"/>
      <c r="M108" s="1799"/>
      <c r="N108" s="1843"/>
      <c r="O108" s="2086"/>
      <c r="P108" s="1909"/>
      <c r="Q108" s="1920"/>
      <c r="R108" s="2086"/>
      <c r="S108" s="1821"/>
      <c r="T108" s="1821"/>
      <c r="U108" s="1821"/>
      <c r="V108" s="2088"/>
      <c r="W108" s="2089"/>
      <c r="X108" s="1852"/>
      <c r="Y108" s="1821"/>
      <c r="Z108" s="2061"/>
      <c r="AA108" s="2105"/>
      <c r="AB108" s="2105"/>
      <c r="AC108" s="2083"/>
      <c r="AD108" s="1851"/>
      <c r="AE108" s="1801"/>
      <c r="AF108" s="1799"/>
      <c r="AG108" s="1843"/>
      <c r="AH108" s="1843"/>
      <c r="AI108" s="1821"/>
      <c r="AJ108" s="2083"/>
      <c r="AK108" s="1851"/>
    </row>
    <row r="109" spans="1:52" ht="39.950000000000003" customHeight="1" x14ac:dyDescent="0.2">
      <c r="A109" s="5832" t="s">
        <v>5500</v>
      </c>
      <c r="B109" s="5833"/>
      <c r="C109" s="2057"/>
      <c r="D109" s="1915"/>
      <c r="E109" s="1915"/>
      <c r="F109" s="1915"/>
      <c r="G109" s="1915"/>
      <c r="H109" s="2083"/>
      <c r="I109" s="1848"/>
      <c r="J109" s="1852"/>
      <c r="K109" s="1853"/>
      <c r="L109" s="1821"/>
      <c r="M109" s="1853"/>
      <c r="N109" s="1799"/>
      <c r="O109" s="2086"/>
      <c r="P109" s="1909"/>
      <c r="Q109" s="1920"/>
      <c r="R109" s="2086"/>
      <c r="S109" s="72"/>
      <c r="T109" s="72"/>
      <c r="U109" s="1799"/>
      <c r="V109" s="2083"/>
      <c r="W109" s="1851"/>
      <c r="X109" s="1801"/>
      <c r="Y109" s="1799"/>
      <c r="Z109" s="1799"/>
      <c r="AA109" s="2083"/>
      <c r="AB109" s="2083"/>
      <c r="AC109" s="2083"/>
      <c r="AD109" s="1851"/>
      <c r="AE109" s="1801"/>
      <c r="AF109" s="1799"/>
      <c r="AG109" s="1799"/>
      <c r="AH109" s="1799"/>
      <c r="AI109" s="1799"/>
      <c r="AJ109" s="2083"/>
      <c r="AK109" s="1851"/>
    </row>
    <row r="110" spans="1:52" ht="39.950000000000003" customHeight="1" x14ac:dyDescent="0.2">
      <c r="A110" s="5834"/>
      <c r="B110" s="5835"/>
      <c r="C110" s="1801"/>
      <c r="D110" s="1799"/>
      <c r="E110" s="1799"/>
      <c r="F110" s="1799"/>
      <c r="G110" s="1799"/>
      <c r="H110" s="2083"/>
      <c r="I110" s="1848"/>
      <c r="J110" s="1801"/>
      <c r="K110" s="1821"/>
      <c r="L110" s="1799"/>
      <c r="M110" s="1799"/>
      <c r="N110" s="1799"/>
      <c r="O110" s="2083"/>
      <c r="P110" s="1851"/>
      <c r="Q110" s="1883"/>
      <c r="R110" s="2083"/>
      <c r="S110" s="1799"/>
      <c r="T110" s="1799"/>
      <c r="U110" s="1799"/>
      <c r="V110" s="2083"/>
      <c r="W110" s="1851"/>
      <c r="X110" s="1801"/>
      <c r="Y110" s="1799"/>
      <c r="Z110" s="1799"/>
      <c r="AA110" s="2083"/>
      <c r="AB110" s="2083"/>
      <c r="AC110" s="2083"/>
      <c r="AD110" s="1851"/>
      <c r="AE110" s="1801"/>
      <c r="AF110" s="1799"/>
      <c r="AG110" s="1799"/>
      <c r="AH110" s="1799"/>
      <c r="AI110" s="1799"/>
      <c r="AJ110" s="2083"/>
      <c r="AK110" s="1851"/>
    </row>
    <row r="111" spans="1:52" ht="39.950000000000003" customHeight="1" thickBot="1" x14ac:dyDescent="0.25">
      <c r="A111" s="5836"/>
      <c r="B111" s="5837"/>
      <c r="C111" s="1854"/>
      <c r="D111" s="1855"/>
      <c r="E111" s="1855"/>
      <c r="F111" s="1855"/>
      <c r="G111" s="1855"/>
      <c r="H111" s="2084"/>
      <c r="I111" s="1857"/>
      <c r="J111" s="1854"/>
      <c r="K111" s="1855"/>
      <c r="L111" s="1855"/>
      <c r="M111" s="1855"/>
      <c r="N111" s="1855"/>
      <c r="O111" s="2084"/>
      <c r="P111" s="1868"/>
      <c r="Q111" s="1885"/>
      <c r="R111" s="2084"/>
      <c r="S111" s="1855"/>
      <c r="T111" s="1855"/>
      <c r="U111" s="1855"/>
      <c r="V111" s="2084"/>
      <c r="W111" s="1868"/>
      <c r="X111" s="1854"/>
      <c r="Y111" s="1855"/>
      <c r="Z111" s="1855"/>
      <c r="AA111" s="2084"/>
      <c r="AB111" s="2084"/>
      <c r="AC111" s="2084"/>
      <c r="AD111" s="1868"/>
      <c r="AE111" s="1854"/>
      <c r="AF111" s="1855"/>
      <c r="AG111" s="1855"/>
      <c r="AH111" s="1855"/>
      <c r="AI111" s="1855"/>
      <c r="AJ111" s="2084"/>
      <c r="AK111" s="1868"/>
    </row>
    <row r="112" spans="1:52" ht="39.950000000000003" customHeight="1" thickBot="1" x14ac:dyDescent="0.25">
      <c r="A112" s="5491"/>
      <c r="B112" s="5491"/>
      <c r="C112" s="1927"/>
      <c r="D112" s="1927"/>
      <c r="E112" s="1666"/>
      <c r="F112" s="1666"/>
      <c r="G112" s="1684"/>
      <c r="H112" s="1928"/>
      <c r="I112" s="1928"/>
      <c r="J112" s="1684"/>
      <c r="K112" s="1927"/>
      <c r="L112" s="1927"/>
      <c r="M112" s="1927"/>
      <c r="N112" s="1927"/>
      <c r="O112" s="1928"/>
      <c r="P112" s="1928"/>
      <c r="Q112" s="1927"/>
      <c r="R112" s="1927"/>
      <c r="S112" s="1927"/>
      <c r="T112" s="1684"/>
      <c r="U112" s="1697"/>
      <c r="V112" s="1697"/>
      <c r="W112" s="1697"/>
      <c r="X112" s="1927"/>
      <c r="Y112" s="1927"/>
      <c r="Z112" s="1927"/>
      <c r="AA112" s="1927"/>
      <c r="AB112" s="1927"/>
      <c r="AC112" s="1928"/>
      <c r="AD112" s="1928"/>
      <c r="AE112" s="1927"/>
      <c r="AF112" s="1927"/>
      <c r="AG112" s="1927"/>
      <c r="AH112" s="1927"/>
      <c r="AI112" s="1927"/>
      <c r="AJ112" s="1660"/>
      <c r="AK112" s="1660"/>
    </row>
    <row r="113" spans="1:37" ht="39.950000000000003" customHeight="1" thickBot="1" x14ac:dyDescent="0.25">
      <c r="A113" s="6226"/>
      <c r="B113" s="6227"/>
      <c r="C113" s="6249" t="s">
        <v>8586</v>
      </c>
      <c r="D113" s="6157"/>
      <c r="E113" s="6157"/>
      <c r="F113" s="6157"/>
      <c r="G113" s="6157"/>
      <c r="H113" s="6157"/>
      <c r="I113" s="6157"/>
      <c r="J113" s="6156" t="s">
        <v>8587</v>
      </c>
      <c r="K113" s="6157"/>
      <c r="L113" s="6157"/>
      <c r="M113" s="6157"/>
      <c r="N113" s="6157"/>
      <c r="O113" s="6157"/>
      <c r="P113" s="6158"/>
      <c r="Q113" s="6156" t="s">
        <v>8588</v>
      </c>
      <c r="R113" s="6157"/>
      <c r="S113" s="6157"/>
      <c r="T113" s="6157"/>
      <c r="U113" s="6157"/>
      <c r="V113" s="6157"/>
      <c r="W113" s="6158"/>
      <c r="X113" s="6156" t="s">
        <v>8592</v>
      </c>
      <c r="Y113" s="6157"/>
      <c r="Z113" s="6157"/>
      <c r="AA113" s="6157"/>
      <c r="AB113" s="6157"/>
      <c r="AC113" s="6157"/>
      <c r="AD113" s="6158"/>
      <c r="AE113" s="6099" t="s">
        <v>8422</v>
      </c>
      <c r="AF113" s="6100"/>
      <c r="AG113" s="6100"/>
      <c r="AH113" s="6100"/>
      <c r="AI113" s="6100"/>
      <c r="AJ113" s="6100"/>
      <c r="AK113" s="6101"/>
    </row>
    <row r="114" spans="1:37" ht="39.950000000000003" customHeight="1" x14ac:dyDescent="0.2">
      <c r="A114" s="5747" t="s">
        <v>1390</v>
      </c>
      <c r="B114" s="6236"/>
      <c r="C114" s="1743">
        <v>5</v>
      </c>
      <c r="D114" s="1675">
        <v>5</v>
      </c>
      <c r="E114" s="1675">
        <v>5</v>
      </c>
      <c r="F114" s="1675">
        <v>5</v>
      </c>
      <c r="G114" s="1675">
        <v>5</v>
      </c>
      <c r="H114" s="1747">
        <v>5</v>
      </c>
      <c r="I114" s="2075">
        <v>5</v>
      </c>
      <c r="J114" s="1674">
        <v>5</v>
      </c>
      <c r="K114" s="1675">
        <v>5</v>
      </c>
      <c r="L114" s="1675">
        <v>5</v>
      </c>
      <c r="M114" s="1676">
        <v>5</v>
      </c>
      <c r="N114" s="1719">
        <v>6</v>
      </c>
      <c r="O114" s="1747">
        <v>6</v>
      </c>
      <c r="P114" s="1744">
        <v>6</v>
      </c>
      <c r="Q114" s="1674">
        <v>6</v>
      </c>
      <c r="R114" s="1675">
        <v>6</v>
      </c>
      <c r="S114" s="1675">
        <v>6</v>
      </c>
      <c r="T114" s="1675">
        <v>6</v>
      </c>
      <c r="U114" s="1675">
        <v>6</v>
      </c>
      <c r="V114" s="1747">
        <v>6</v>
      </c>
      <c r="W114" s="1744">
        <v>6</v>
      </c>
      <c r="X114" s="1674">
        <v>6</v>
      </c>
      <c r="Y114" s="1675">
        <v>6</v>
      </c>
      <c r="Z114" s="1675">
        <v>6</v>
      </c>
      <c r="AA114" s="1675">
        <v>6</v>
      </c>
      <c r="AB114" s="1675">
        <v>6</v>
      </c>
      <c r="AC114" s="1747">
        <v>6</v>
      </c>
      <c r="AD114" s="2075">
        <v>6</v>
      </c>
      <c r="AE114" s="1674">
        <v>6</v>
      </c>
      <c r="AF114" s="1675">
        <v>6</v>
      </c>
      <c r="AG114" s="1675">
        <v>6</v>
      </c>
      <c r="AH114" s="1675">
        <v>6</v>
      </c>
      <c r="AI114" s="1675">
        <v>6</v>
      </c>
      <c r="AJ114" s="1747">
        <v>6</v>
      </c>
      <c r="AK114" s="1744">
        <v>6</v>
      </c>
    </row>
    <row r="115" spans="1:37" ht="39.950000000000003" customHeight="1" thickBot="1" x14ac:dyDescent="0.25">
      <c r="A115" s="5749" t="s">
        <v>1391</v>
      </c>
      <c r="B115" s="6222"/>
      <c r="C115" s="2051">
        <v>21</v>
      </c>
      <c r="D115" s="1757">
        <v>22</v>
      </c>
      <c r="E115" s="1757">
        <v>23</v>
      </c>
      <c r="F115" s="1757">
        <v>24</v>
      </c>
      <c r="G115" s="1757">
        <v>25</v>
      </c>
      <c r="H115" s="1748">
        <v>26</v>
      </c>
      <c r="I115" s="2077">
        <v>27</v>
      </c>
      <c r="J115" s="1772">
        <v>28</v>
      </c>
      <c r="K115" s="1757">
        <v>29</v>
      </c>
      <c r="L115" s="1757">
        <v>30</v>
      </c>
      <c r="M115" s="1758">
        <v>31</v>
      </c>
      <c r="N115" s="2070">
        <v>1</v>
      </c>
      <c r="O115" s="2076">
        <v>2</v>
      </c>
      <c r="P115" s="2052">
        <v>3</v>
      </c>
      <c r="Q115" s="1772">
        <v>4</v>
      </c>
      <c r="R115" s="1757">
        <v>5</v>
      </c>
      <c r="S115" s="1757">
        <v>6</v>
      </c>
      <c r="T115" s="1757">
        <v>7</v>
      </c>
      <c r="U115" s="1757">
        <v>8</v>
      </c>
      <c r="V115" s="2076">
        <v>9</v>
      </c>
      <c r="W115" s="2052">
        <v>10</v>
      </c>
      <c r="X115" s="1772">
        <v>11</v>
      </c>
      <c r="Y115" s="1757">
        <v>12</v>
      </c>
      <c r="Z115" s="1757">
        <v>13</v>
      </c>
      <c r="AA115" s="1757">
        <v>14</v>
      </c>
      <c r="AB115" s="1757">
        <v>15</v>
      </c>
      <c r="AC115" s="2076">
        <v>16</v>
      </c>
      <c r="AD115" s="2077">
        <v>17</v>
      </c>
      <c r="AE115" s="1772">
        <v>18</v>
      </c>
      <c r="AF115" s="1757">
        <v>19</v>
      </c>
      <c r="AG115" s="1757">
        <v>20</v>
      </c>
      <c r="AH115" s="1757">
        <v>21</v>
      </c>
      <c r="AI115" s="1757">
        <v>22</v>
      </c>
      <c r="AJ115" s="2076">
        <v>23</v>
      </c>
      <c r="AK115" s="2052">
        <v>24</v>
      </c>
    </row>
    <row r="116" spans="1:37" ht="39.950000000000003" customHeight="1" x14ac:dyDescent="0.2">
      <c r="A116" s="6223" t="s">
        <v>4459</v>
      </c>
      <c r="B116" s="6224"/>
      <c r="C116" s="6267" t="s">
        <v>3579</v>
      </c>
      <c r="D116" s="5506" t="s">
        <v>8582</v>
      </c>
      <c r="E116" s="5911"/>
      <c r="F116" s="5911"/>
      <c r="G116" s="5911"/>
      <c r="H116" s="2197" t="s">
        <v>8591</v>
      </c>
      <c r="I116" s="1788"/>
      <c r="J116" s="2198" t="s">
        <v>1207</v>
      </c>
      <c r="K116" s="2194"/>
      <c r="L116" s="1907"/>
      <c r="M116" s="2194"/>
      <c r="N116" s="1907"/>
      <c r="O116" s="2078"/>
      <c r="P116" s="1887"/>
      <c r="Q116" s="2053"/>
      <c r="R116" s="1785"/>
      <c r="S116" s="1785"/>
      <c r="T116" s="2058"/>
      <c r="U116" s="2063"/>
      <c r="V116" s="2078"/>
      <c r="W116" s="1887"/>
      <c r="X116" s="2053"/>
      <c r="Y116" s="1785"/>
      <c r="Z116" s="1785"/>
      <c r="AA116" s="5974" t="s">
        <v>8601</v>
      </c>
      <c r="AB116" s="6252"/>
      <c r="AC116" s="2078"/>
      <c r="AD116" s="1887"/>
      <c r="AE116" s="5974" t="s">
        <v>8601</v>
      </c>
      <c r="AF116" s="6252"/>
      <c r="AG116" s="6118" t="s">
        <v>1386</v>
      </c>
      <c r="AH116" s="6119"/>
      <c r="AI116" s="6120"/>
      <c r="AJ116" s="2094"/>
      <c r="AK116" s="2095"/>
    </row>
    <row r="117" spans="1:37" ht="39.950000000000003" customHeight="1" x14ac:dyDescent="0.2">
      <c r="A117" s="5721" t="s">
        <v>8234</v>
      </c>
      <c r="B117" s="5722"/>
      <c r="C117" s="6268"/>
      <c r="D117" s="6133" t="s">
        <v>8581</v>
      </c>
      <c r="E117" s="5603"/>
      <c r="F117" s="5603"/>
      <c r="G117" s="5603"/>
      <c r="H117" s="6134"/>
      <c r="I117" s="1797"/>
      <c r="J117" s="2049" t="s">
        <v>8581</v>
      </c>
      <c r="K117" s="3512" t="s">
        <v>8590</v>
      </c>
      <c r="L117" s="6004"/>
      <c r="M117" s="6004"/>
      <c r="N117" s="3513"/>
      <c r="O117" s="2079"/>
      <c r="P117" s="1890"/>
      <c r="Q117" s="6003"/>
      <c r="R117" s="3513"/>
      <c r="S117" s="2195"/>
      <c r="T117" s="2195"/>
      <c r="V117" s="2079"/>
      <c r="W117" s="1890"/>
      <c r="X117" s="5541" t="s">
        <v>8602</v>
      </c>
      <c r="Y117" s="5542"/>
      <c r="Z117" s="5580" t="s">
        <v>8599</v>
      </c>
      <c r="AA117" s="5580"/>
      <c r="AB117" s="6027"/>
      <c r="AC117" s="2079"/>
      <c r="AD117" s="1890"/>
      <c r="AE117" s="5579" t="s">
        <v>8600</v>
      </c>
      <c r="AF117" s="5580"/>
      <c r="AG117" s="5580"/>
      <c r="AH117" s="5580"/>
      <c r="AI117" s="6027"/>
      <c r="AJ117" s="2091"/>
      <c r="AK117" s="1752"/>
    </row>
    <row r="118" spans="1:37" ht="39.950000000000003" customHeight="1" x14ac:dyDescent="0.2">
      <c r="A118" s="5719" t="s">
        <v>8235</v>
      </c>
      <c r="B118" s="5720"/>
      <c r="C118" s="5803"/>
      <c r="D118" s="2193"/>
      <c r="E118" s="6250" t="s">
        <v>1386</v>
      </c>
      <c r="F118" s="6251"/>
      <c r="G118" s="6251"/>
      <c r="H118" s="2191"/>
      <c r="I118" s="1797"/>
      <c r="J118" s="5983" t="s">
        <v>8593</v>
      </c>
      <c r="K118" s="5979"/>
      <c r="L118" s="5979"/>
      <c r="M118" s="5979"/>
      <c r="N118" s="5979"/>
      <c r="O118" s="2201"/>
      <c r="P118" s="1890"/>
      <c r="Q118" s="5454"/>
      <c r="R118" s="6161"/>
      <c r="S118" s="5455"/>
      <c r="T118" s="1799"/>
      <c r="U118" s="1799"/>
      <c r="V118" s="2079"/>
      <c r="W118" s="1890"/>
      <c r="X118" s="6253" t="s">
        <v>8594</v>
      </c>
      <c r="Y118" s="6254"/>
      <c r="Z118" s="6254"/>
      <c r="AA118" s="6188" t="s">
        <v>8596</v>
      </c>
      <c r="AB118" s="6187"/>
      <c r="AC118" s="2079"/>
      <c r="AD118" s="1890"/>
      <c r="AE118" s="6140" t="s">
        <v>8595</v>
      </c>
      <c r="AF118" s="6141"/>
      <c r="AG118" s="6141"/>
      <c r="AH118" s="6141"/>
      <c r="AI118" s="6142"/>
      <c r="AJ118" s="2091"/>
      <c r="AK118" s="1752"/>
    </row>
    <row r="119" spans="1:37" ht="39.950000000000003" customHeight="1" x14ac:dyDescent="0.2">
      <c r="A119" s="5719" t="s">
        <v>8236</v>
      </c>
      <c r="B119" s="5720"/>
      <c r="C119" s="5803"/>
      <c r="E119" s="2195"/>
      <c r="F119" s="3512" t="s">
        <v>8590</v>
      </c>
      <c r="G119" s="6004"/>
      <c r="H119" s="3513"/>
      <c r="I119" s="1797"/>
      <c r="J119" s="6003" t="s">
        <v>8590</v>
      </c>
      <c r="K119" s="6004"/>
      <c r="L119" s="6004"/>
      <c r="M119" s="6004"/>
      <c r="N119" s="6004"/>
      <c r="O119" s="2201"/>
      <c r="P119" s="1890"/>
      <c r="Q119" s="2200"/>
      <c r="R119" s="2199"/>
      <c r="S119" s="1799"/>
      <c r="T119" s="1799"/>
      <c r="V119" s="2079"/>
      <c r="W119" s="1890"/>
      <c r="X119" s="2055"/>
      <c r="Y119" s="1116"/>
      <c r="Z119" s="1116"/>
      <c r="AA119" s="1116"/>
      <c r="AB119" s="1116"/>
      <c r="AC119" s="2079"/>
      <c r="AD119" s="1890"/>
      <c r="AE119" s="1804"/>
      <c r="AF119" s="1381"/>
      <c r="AG119" s="1805"/>
      <c r="AH119" s="1805"/>
      <c r="AI119" s="1805"/>
      <c r="AJ119" s="2091"/>
      <c r="AK119" s="1752"/>
    </row>
    <row r="120" spans="1:37" ht="39.950000000000003" customHeight="1" x14ac:dyDescent="0.2">
      <c r="A120" s="5719" t="s">
        <v>8237</v>
      </c>
      <c r="B120" s="5720"/>
      <c r="C120" s="6268"/>
      <c r="D120" s="2196" t="s">
        <v>8563</v>
      </c>
      <c r="E120" s="6138" t="s">
        <v>8589</v>
      </c>
      <c r="F120" s="6139"/>
      <c r="G120" s="1799"/>
      <c r="H120" s="2191"/>
      <c r="I120" s="1890"/>
      <c r="J120" s="6159" t="s">
        <v>8562</v>
      </c>
      <c r="K120" s="6160"/>
      <c r="L120" s="6160"/>
      <c r="M120" s="1799"/>
      <c r="N120" s="1799"/>
      <c r="O120" s="2191"/>
      <c r="P120" s="1890"/>
      <c r="R120" s="1882"/>
      <c r="T120" s="6272" t="s">
        <v>7899</v>
      </c>
      <c r="U120" s="6165"/>
      <c r="V120" s="2083"/>
      <c r="W120" s="1890"/>
      <c r="X120" s="6164" t="s">
        <v>7899</v>
      </c>
      <c r="Y120" s="6165"/>
      <c r="Z120" s="6166"/>
      <c r="AA120" s="6170" t="s">
        <v>8598</v>
      </c>
      <c r="AB120" s="6171"/>
      <c r="AC120" s="2079"/>
      <c r="AD120" s="1890"/>
      <c r="AE120" s="2205"/>
      <c r="AF120" s="2065"/>
      <c r="AG120" s="1799"/>
      <c r="AH120" s="1799"/>
      <c r="AI120" s="2056"/>
      <c r="AJ120" s="2091"/>
      <c r="AK120" s="1752"/>
    </row>
    <row r="121" spans="1:37" ht="39.950000000000003" customHeight="1" x14ac:dyDescent="0.2">
      <c r="A121" s="5732" t="s">
        <v>8238</v>
      </c>
      <c r="B121" s="5733"/>
      <c r="C121" s="5803"/>
      <c r="D121" s="72"/>
      <c r="E121" s="50"/>
      <c r="F121" s="1807"/>
      <c r="G121" s="1807"/>
      <c r="H121" s="2079"/>
      <c r="I121" s="1797"/>
      <c r="J121" s="6118" t="s">
        <v>1386</v>
      </c>
      <c r="K121" s="6119"/>
      <c r="L121" s="6119"/>
      <c r="M121" s="6119"/>
      <c r="N121" s="6120"/>
      <c r="O121" s="2079"/>
      <c r="P121" s="1890"/>
      <c r="Q121" s="6118" t="s">
        <v>1386</v>
      </c>
      <c r="R121" s="6119"/>
      <c r="S121" s="6119"/>
      <c r="T121" s="6119"/>
      <c r="U121" s="6120"/>
      <c r="V121" s="2079"/>
      <c r="W121" s="1890"/>
      <c r="X121" s="6118" t="s">
        <v>1386</v>
      </c>
      <c r="Y121" s="6119"/>
      <c r="Z121" s="6119"/>
      <c r="AA121" s="6119"/>
      <c r="AB121" s="6120"/>
      <c r="AC121" s="2079"/>
      <c r="AD121" s="1890"/>
      <c r="AE121" s="6118" t="s">
        <v>1386</v>
      </c>
      <c r="AF121" s="6119"/>
      <c r="AG121" s="6119"/>
      <c r="AH121" s="6119"/>
      <c r="AI121" s="6120"/>
      <c r="AJ121" s="2091"/>
      <c r="AK121" s="1752"/>
    </row>
    <row r="122" spans="1:37" ht="39.950000000000003" customHeight="1" x14ac:dyDescent="0.2">
      <c r="A122" s="5732" t="s">
        <v>8239</v>
      </c>
      <c r="B122" s="5733"/>
      <c r="C122" s="6268"/>
      <c r="D122" s="1799"/>
      <c r="E122" s="1799"/>
      <c r="F122" s="1799"/>
      <c r="H122" s="2079"/>
      <c r="I122" s="1797"/>
      <c r="J122" s="6118" t="s">
        <v>1386</v>
      </c>
      <c r="K122" s="6119"/>
      <c r="L122" s="6119"/>
      <c r="M122" s="6119"/>
      <c r="N122" s="6120"/>
      <c r="O122" s="2079"/>
      <c r="P122" s="1890"/>
      <c r="Q122" s="6118" t="s">
        <v>1386</v>
      </c>
      <c r="R122" s="6119"/>
      <c r="S122" s="6119"/>
      <c r="T122" s="6119"/>
      <c r="U122" s="6120"/>
      <c r="V122" s="2079"/>
      <c r="W122" s="1890"/>
      <c r="X122" s="6118" t="s">
        <v>1386</v>
      </c>
      <c r="Y122" s="6119"/>
      <c r="Z122" s="6119"/>
      <c r="AA122" s="6119"/>
      <c r="AB122" s="6120"/>
      <c r="AC122" s="2079"/>
      <c r="AD122" s="1890"/>
      <c r="AE122" s="6118" t="s">
        <v>1386</v>
      </c>
      <c r="AF122" s="6119"/>
      <c r="AG122" s="6119"/>
      <c r="AH122" s="6119"/>
      <c r="AI122" s="6120"/>
      <c r="AJ122" s="2091"/>
      <c r="AK122" s="1752"/>
    </row>
    <row r="123" spans="1:37" ht="39.950000000000003" customHeight="1" x14ac:dyDescent="0.2">
      <c r="A123" s="5732" t="s">
        <v>8240</v>
      </c>
      <c r="B123" s="5733"/>
      <c r="C123" s="6268"/>
      <c r="D123" s="6126" t="s">
        <v>8584</v>
      </c>
      <c r="E123" s="6075"/>
      <c r="F123" s="6075"/>
      <c r="G123" s="6075"/>
      <c r="H123" s="6076"/>
      <c r="I123" s="1797"/>
      <c r="J123" s="6074" t="s">
        <v>8584</v>
      </c>
      <c r="K123" s="6075"/>
      <c r="L123" s="6075"/>
      <c r="M123" s="6075"/>
      <c r="N123" s="6075"/>
      <c r="O123" s="2202"/>
      <c r="P123" s="1890"/>
      <c r="Q123" s="6074" t="s">
        <v>8584</v>
      </c>
      <c r="R123" s="6075"/>
      <c r="S123" s="6075"/>
      <c r="T123" s="6075"/>
      <c r="U123" s="6076"/>
      <c r="V123" s="2079"/>
      <c r="W123" s="1890"/>
      <c r="X123" s="5505" t="s">
        <v>8584</v>
      </c>
      <c r="Y123" s="5503"/>
      <c r="Z123" s="6118" t="s">
        <v>1386</v>
      </c>
      <c r="AA123" s="6119"/>
      <c r="AB123" s="6120"/>
      <c r="AC123" s="2079"/>
      <c r="AD123" s="1890"/>
      <c r="AE123" s="6118" t="s">
        <v>1386</v>
      </c>
      <c r="AF123" s="6119"/>
      <c r="AG123" s="6119"/>
      <c r="AH123" s="6119"/>
      <c r="AI123" s="6120"/>
      <c r="AJ123" s="2091"/>
      <c r="AK123" s="1752"/>
    </row>
    <row r="124" spans="1:37" ht="39.950000000000003" customHeight="1" x14ac:dyDescent="0.2">
      <c r="A124" s="5809" t="s">
        <v>8241</v>
      </c>
      <c r="B124" s="5810"/>
      <c r="C124" s="6268"/>
      <c r="D124" s="5663" t="s">
        <v>8544</v>
      </c>
      <c r="E124" s="5663"/>
      <c r="F124" s="5663"/>
      <c r="G124" s="5663"/>
      <c r="H124" s="2080"/>
      <c r="I124" s="1817"/>
      <c r="J124" s="5770" t="s">
        <v>8544</v>
      </c>
      <c r="K124" s="5771"/>
      <c r="L124" s="5771"/>
      <c r="M124" s="5771"/>
      <c r="N124" s="6077"/>
      <c r="O124" s="2080"/>
      <c r="P124" s="1896"/>
      <c r="Q124" s="5770" t="s">
        <v>8544</v>
      </c>
      <c r="R124" s="5771"/>
      <c r="S124" s="5771"/>
      <c r="T124" s="5771"/>
      <c r="U124" s="6077"/>
      <c r="V124" s="2080"/>
      <c r="W124" s="1896"/>
      <c r="X124" s="5770" t="s">
        <v>8544</v>
      </c>
      <c r="Y124" s="5771"/>
      <c r="Z124" s="5771"/>
      <c r="AA124" s="5771"/>
      <c r="AB124" s="6077"/>
      <c r="AC124" s="2080"/>
      <c r="AD124" s="1896"/>
      <c r="AE124" s="6118" t="s">
        <v>1386</v>
      </c>
      <c r="AF124" s="6119"/>
      <c r="AG124" s="6119"/>
      <c r="AH124" s="6119"/>
      <c r="AI124" s="6120"/>
      <c r="AJ124" s="2091"/>
      <c r="AK124" s="1752"/>
    </row>
    <row r="125" spans="1:37" ht="39.950000000000003" customHeight="1" x14ac:dyDescent="0.2">
      <c r="A125" s="5809" t="s">
        <v>8242</v>
      </c>
      <c r="B125" s="5810"/>
      <c r="C125" s="6268"/>
      <c r="D125" s="6246" t="s">
        <v>8544</v>
      </c>
      <c r="E125" s="6246"/>
      <c r="F125" s="6246"/>
      <c r="G125" s="6246"/>
      <c r="H125" s="2079"/>
      <c r="I125" s="1797"/>
      <c r="J125" s="6143" t="s">
        <v>8544</v>
      </c>
      <c r="K125" s="6144"/>
      <c r="L125" s="6144"/>
      <c r="M125" s="6144"/>
      <c r="N125" s="6145"/>
      <c r="O125" s="2079"/>
      <c r="P125" s="1890"/>
      <c r="Q125" s="6143" t="s">
        <v>8544</v>
      </c>
      <c r="R125" s="6144"/>
      <c r="S125" s="6144"/>
      <c r="T125" s="6144"/>
      <c r="U125" s="6145"/>
      <c r="V125" s="2079"/>
      <c r="W125" s="1890"/>
      <c r="X125" s="6143" t="s">
        <v>8544</v>
      </c>
      <c r="Y125" s="6144"/>
      <c r="Z125" s="6144"/>
      <c r="AA125" s="6144"/>
      <c r="AB125" s="6145"/>
      <c r="AC125" s="2079"/>
      <c r="AD125" s="1890"/>
      <c r="AE125" s="6143" t="s">
        <v>8544</v>
      </c>
      <c r="AF125" s="6144"/>
      <c r="AG125" s="6144"/>
      <c r="AH125" s="6144"/>
      <c r="AI125" s="6145"/>
      <c r="AJ125" s="2091"/>
      <c r="AK125" s="1752"/>
    </row>
    <row r="126" spans="1:37" ht="39.950000000000003" customHeight="1" x14ac:dyDescent="0.2">
      <c r="A126" s="5732" t="s">
        <v>8243</v>
      </c>
      <c r="B126" s="5733"/>
      <c r="C126" s="6268"/>
      <c r="D126" s="1799"/>
      <c r="E126" s="1799"/>
      <c r="F126" s="1799"/>
      <c r="H126" s="2079"/>
      <c r="I126" s="1797"/>
      <c r="J126" s="6118" t="s">
        <v>1386</v>
      </c>
      <c r="K126" s="6119"/>
      <c r="L126" s="6119"/>
      <c r="M126" s="6119"/>
      <c r="N126" s="6120"/>
      <c r="O126" s="2079"/>
      <c r="P126" s="1890"/>
      <c r="Q126" s="6118" t="s">
        <v>1386</v>
      </c>
      <c r="R126" s="6119"/>
      <c r="S126" s="6119"/>
      <c r="T126" s="6119"/>
      <c r="U126" s="6120"/>
      <c r="V126" s="2079"/>
      <c r="W126" s="1890"/>
      <c r="X126" s="6118" t="s">
        <v>1386</v>
      </c>
      <c r="Y126" s="6119"/>
      <c r="Z126" s="6119"/>
      <c r="AA126" s="6119"/>
      <c r="AB126" s="6120"/>
      <c r="AC126" s="2079"/>
      <c r="AD126" s="1890"/>
      <c r="AE126" s="6118" t="s">
        <v>1386</v>
      </c>
      <c r="AF126" s="6119"/>
      <c r="AG126" s="6119"/>
      <c r="AH126" s="6119"/>
      <c r="AI126" s="6120"/>
      <c r="AJ126" s="2091"/>
      <c r="AK126" s="1752"/>
    </row>
    <row r="127" spans="1:37" ht="39.950000000000003" customHeight="1" x14ac:dyDescent="0.2">
      <c r="A127" s="5732" t="s">
        <v>8244</v>
      </c>
      <c r="B127" s="5733"/>
      <c r="C127" s="5803"/>
      <c r="D127" s="1823"/>
      <c r="E127" s="1823"/>
      <c r="F127" s="1823"/>
      <c r="G127" s="1823"/>
      <c r="H127" s="2079"/>
      <c r="I127" s="1797"/>
      <c r="J127" s="6118" t="s">
        <v>1386</v>
      </c>
      <c r="K127" s="6119"/>
      <c r="L127" s="6119"/>
      <c r="M127" s="6119"/>
      <c r="N127" s="6120"/>
      <c r="O127" s="2079"/>
      <c r="P127" s="1890"/>
      <c r="Q127" s="6118" t="s">
        <v>1386</v>
      </c>
      <c r="R127" s="6119"/>
      <c r="S127" s="6119"/>
      <c r="T127" s="6119"/>
      <c r="U127" s="6120"/>
      <c r="V127" s="2079"/>
      <c r="W127" s="1890"/>
      <c r="X127" s="6118" t="s">
        <v>1386</v>
      </c>
      <c r="Y127" s="6119"/>
      <c r="Z127" s="6119"/>
      <c r="AA127" s="6119"/>
      <c r="AB127" s="6120"/>
      <c r="AC127" s="2079"/>
      <c r="AD127" s="1890"/>
      <c r="AE127" s="6118" t="s">
        <v>1386</v>
      </c>
      <c r="AF127" s="6119"/>
      <c r="AG127" s="6119"/>
      <c r="AH127" s="6119"/>
      <c r="AI127" s="6120"/>
      <c r="AJ127" s="2091"/>
      <c r="AK127" s="1752"/>
    </row>
    <row r="128" spans="1:37" ht="39.950000000000003" customHeight="1" x14ac:dyDescent="0.2">
      <c r="A128" s="5738" t="s">
        <v>8245</v>
      </c>
      <c r="B128" s="5739"/>
      <c r="C128" s="5803"/>
      <c r="D128" s="5502" t="s">
        <v>8555</v>
      </c>
      <c r="E128" s="5503"/>
      <c r="F128" s="5503"/>
      <c r="G128" s="5503"/>
      <c r="H128" s="5989"/>
      <c r="I128" s="1797"/>
      <c r="J128" s="6060" t="s">
        <v>8554</v>
      </c>
      <c r="K128" s="3402"/>
      <c r="L128" s="3402"/>
      <c r="M128" s="3402"/>
      <c r="N128" s="3402"/>
      <c r="O128" s="2203"/>
      <c r="P128" s="1890"/>
      <c r="Q128" s="6060" t="s">
        <v>8554</v>
      </c>
      <c r="R128" s="3402"/>
      <c r="S128" s="3402"/>
      <c r="T128" s="3402"/>
      <c r="U128" s="3403"/>
      <c r="V128" s="2079"/>
      <c r="W128" s="1890"/>
      <c r="X128" s="6060" t="s">
        <v>8554</v>
      </c>
      <c r="Y128" s="3402"/>
      <c r="Z128" s="3402"/>
      <c r="AA128" s="5654"/>
      <c r="AB128" s="5659"/>
      <c r="AC128" s="2079"/>
      <c r="AD128" s="1890"/>
      <c r="AE128" s="6118" t="s">
        <v>1386</v>
      </c>
      <c r="AF128" s="6119"/>
      <c r="AG128" s="6119"/>
      <c r="AH128" s="6119"/>
      <c r="AI128" s="6120"/>
      <c r="AJ128" s="2091"/>
      <c r="AK128" s="1752"/>
    </row>
    <row r="129" spans="1:37" ht="39.950000000000003" customHeight="1" x14ac:dyDescent="0.2">
      <c r="A129" s="5758" t="s">
        <v>8246</v>
      </c>
      <c r="B129" s="5739"/>
      <c r="C129" s="5803"/>
      <c r="D129" s="5502" t="s">
        <v>8541</v>
      </c>
      <c r="E129" s="5503"/>
      <c r="F129" s="5503"/>
      <c r="G129" s="5503"/>
      <c r="H129" s="5989"/>
      <c r="I129" s="1797"/>
      <c r="J129" s="6060" t="s">
        <v>8539</v>
      </c>
      <c r="K129" s="3402"/>
      <c r="L129" s="3402"/>
      <c r="M129" s="3402"/>
      <c r="N129" s="3402"/>
      <c r="O129" s="2203"/>
      <c r="P129" s="1890"/>
      <c r="Q129" s="6118" t="s">
        <v>1386</v>
      </c>
      <c r="R129" s="6119"/>
      <c r="S129" s="6119"/>
      <c r="T129" s="6119"/>
      <c r="U129" s="6120"/>
      <c r="V129" s="2079"/>
      <c r="W129" s="1890"/>
      <c r="X129" s="6118" t="s">
        <v>1386</v>
      </c>
      <c r="Y129" s="6119"/>
      <c r="Z129" s="6119"/>
      <c r="AA129" s="6119"/>
      <c r="AB129" s="6120"/>
      <c r="AC129" s="2079"/>
      <c r="AD129" s="1890"/>
      <c r="AE129" s="6118" t="s">
        <v>1386</v>
      </c>
      <c r="AF129" s="6119"/>
      <c r="AG129" s="6119"/>
      <c r="AH129" s="6119"/>
      <c r="AI129" s="6120"/>
      <c r="AJ129" s="2091"/>
      <c r="AK129" s="1752"/>
    </row>
    <row r="130" spans="1:37" ht="39.950000000000003" customHeight="1" x14ac:dyDescent="0.2">
      <c r="A130" s="5736" t="s">
        <v>8247</v>
      </c>
      <c r="B130" s="5737"/>
      <c r="C130" s="6268"/>
      <c r="D130" s="6135" t="s">
        <v>8568</v>
      </c>
      <c r="E130" s="6136"/>
      <c r="F130" s="6136"/>
      <c r="G130" s="6136"/>
      <c r="H130" s="6137"/>
      <c r="I130" s="1797"/>
      <c r="J130" s="6248" t="s">
        <v>8568</v>
      </c>
      <c r="K130" s="6136"/>
      <c r="L130" s="6136"/>
      <c r="M130" s="6136"/>
      <c r="N130" s="6136"/>
      <c r="O130" s="2204"/>
      <c r="P130" s="1890"/>
      <c r="Q130" s="6118" t="s">
        <v>1386</v>
      </c>
      <c r="R130" s="6119"/>
      <c r="S130" s="6119"/>
      <c r="T130" s="6119"/>
      <c r="U130" s="6120"/>
      <c r="V130" s="2079"/>
      <c r="W130" s="1890"/>
      <c r="X130" s="6118" t="s">
        <v>1386</v>
      </c>
      <c r="Y130" s="6119"/>
      <c r="Z130" s="6119"/>
      <c r="AA130" s="6119"/>
      <c r="AB130" s="6120"/>
      <c r="AC130" s="2079"/>
      <c r="AD130" s="1890"/>
      <c r="AE130" s="6118" t="s">
        <v>1386</v>
      </c>
      <c r="AF130" s="6119"/>
      <c r="AG130" s="6119"/>
      <c r="AH130" s="6119"/>
      <c r="AI130" s="6120"/>
      <c r="AJ130" s="2091"/>
      <c r="AK130" s="1752"/>
    </row>
    <row r="131" spans="1:37" ht="39.950000000000003" customHeight="1" x14ac:dyDescent="0.2">
      <c r="A131" s="5738" t="s">
        <v>8248</v>
      </c>
      <c r="B131" s="5739"/>
      <c r="C131" s="5803"/>
      <c r="D131" s="1821"/>
      <c r="E131" s="50"/>
      <c r="F131" s="1821"/>
      <c r="G131" s="1821"/>
      <c r="H131" s="2079"/>
      <c r="I131" s="1797"/>
      <c r="J131" s="2207"/>
      <c r="K131" s="2209"/>
      <c r="L131" s="2209"/>
      <c r="M131" s="2209"/>
      <c r="N131" s="2208"/>
      <c r="O131" s="2079"/>
      <c r="P131" s="1890"/>
      <c r="Q131" s="2207"/>
      <c r="R131" s="2209"/>
      <c r="S131" s="2209"/>
      <c r="T131" s="2209"/>
      <c r="U131" s="2208"/>
      <c r="V131" s="2079"/>
      <c r="W131" s="1890"/>
      <c r="X131" s="2207"/>
      <c r="Y131" s="2209"/>
      <c r="Z131" s="2209"/>
      <c r="AA131" s="2209"/>
      <c r="AB131" s="2208"/>
      <c r="AC131" s="2079"/>
      <c r="AD131" s="1890"/>
      <c r="AE131" s="2207"/>
      <c r="AF131" s="2209"/>
      <c r="AG131" s="2209"/>
      <c r="AH131" s="2209"/>
      <c r="AI131" s="2208"/>
      <c r="AJ131" s="2091"/>
      <c r="AK131" s="1752"/>
    </row>
    <row r="132" spans="1:37" ht="39.950000000000003" customHeight="1" thickBot="1" x14ac:dyDescent="0.25">
      <c r="A132" s="5736" t="s">
        <v>8249</v>
      </c>
      <c r="B132" s="5737"/>
      <c r="C132" s="5804"/>
      <c r="D132" s="2072"/>
      <c r="E132" s="2072"/>
      <c r="F132" s="2072"/>
      <c r="G132" s="2072"/>
      <c r="H132" s="2081"/>
      <c r="I132" s="1827"/>
      <c r="J132" s="6118" t="s">
        <v>1386</v>
      </c>
      <c r="K132" s="6119"/>
      <c r="L132" s="6119"/>
      <c r="M132" s="6119"/>
      <c r="N132" s="6120"/>
      <c r="O132" s="2081"/>
      <c r="P132" s="1902"/>
      <c r="Q132" s="6118" t="s">
        <v>1386</v>
      </c>
      <c r="R132" s="6119"/>
      <c r="S132" s="6119"/>
      <c r="T132" s="6119"/>
      <c r="U132" s="6120"/>
      <c r="V132" s="2081"/>
      <c r="W132" s="1902"/>
      <c r="X132" s="6118" t="s">
        <v>1386</v>
      </c>
      <c r="Y132" s="6119"/>
      <c r="Z132" s="6119"/>
      <c r="AA132" s="6119"/>
      <c r="AB132" s="6120"/>
      <c r="AC132" s="2081"/>
      <c r="AD132" s="1902"/>
      <c r="AE132" s="6118" t="s">
        <v>1386</v>
      </c>
      <c r="AF132" s="6119"/>
      <c r="AG132" s="6119"/>
      <c r="AH132" s="6119"/>
      <c r="AI132" s="6120"/>
      <c r="AJ132" s="2092"/>
      <c r="AK132" s="1754"/>
    </row>
    <row r="133" spans="1:37" ht="39.950000000000003" customHeight="1" thickBot="1" x14ac:dyDescent="0.25">
      <c r="A133" s="1779">
        <v>1</v>
      </c>
      <c r="B133" s="1779" t="s">
        <v>5497</v>
      </c>
      <c r="C133" s="1876"/>
      <c r="D133" s="1834"/>
      <c r="E133" s="1834"/>
      <c r="F133" s="1834"/>
      <c r="G133" s="1917"/>
      <c r="H133" s="2082"/>
      <c r="I133" s="1831"/>
      <c r="J133" s="1832"/>
      <c r="K133" s="1833"/>
      <c r="L133" s="1833"/>
      <c r="M133" s="1834"/>
      <c r="N133" s="1834"/>
      <c r="O133" s="2085"/>
      <c r="P133" s="1877"/>
      <c r="Q133" s="1838"/>
      <c r="R133" s="1834"/>
      <c r="S133" s="2063"/>
      <c r="T133" s="2063"/>
      <c r="U133" s="2063"/>
      <c r="V133" s="2087"/>
      <c r="W133" s="1845"/>
      <c r="X133" s="1720"/>
      <c r="Y133" s="1721"/>
      <c r="Z133" s="1721"/>
      <c r="AA133" s="1834"/>
      <c r="AB133" s="1834"/>
      <c r="AC133" s="2085"/>
      <c r="AD133" s="1877"/>
      <c r="AE133" s="1906"/>
      <c r="AF133" s="1907"/>
      <c r="AG133" s="1907"/>
      <c r="AH133" s="1907"/>
      <c r="AI133" s="1907"/>
      <c r="AJ133" s="2087"/>
      <c r="AK133" s="1845"/>
    </row>
    <row r="134" spans="1:37" ht="39.950000000000003" customHeight="1" thickBot="1" x14ac:dyDescent="0.25">
      <c r="A134" s="1717">
        <v>2</v>
      </c>
      <c r="B134" s="1718" t="s">
        <v>5497</v>
      </c>
      <c r="C134" s="1883"/>
      <c r="D134" s="1799"/>
      <c r="E134" s="1799"/>
      <c r="F134" s="1799"/>
      <c r="G134" s="1915"/>
      <c r="H134" s="2083"/>
      <c r="I134" s="1848"/>
      <c r="J134" s="2057"/>
      <c r="K134" s="1915"/>
      <c r="L134" s="1842"/>
      <c r="M134" s="1842"/>
      <c r="N134" s="1842"/>
      <c r="O134" s="2083"/>
      <c r="P134" s="1851"/>
      <c r="Q134" s="1801"/>
      <c r="R134" s="1799"/>
      <c r="S134" s="1799"/>
      <c r="T134" s="1799"/>
      <c r="U134" s="1799"/>
      <c r="V134" s="2083"/>
      <c r="W134" s="1851"/>
      <c r="X134" s="1801"/>
      <c r="Y134" s="1799"/>
      <c r="Z134" s="1843"/>
      <c r="AA134" s="1843"/>
      <c r="AB134" s="1843"/>
      <c r="AC134" s="2086"/>
      <c r="AD134" s="1909"/>
      <c r="AE134" s="1801"/>
      <c r="AF134" s="1116"/>
      <c r="AG134" s="1116"/>
      <c r="AH134" s="1116"/>
      <c r="AI134" s="1116"/>
      <c r="AJ134" s="2083"/>
      <c r="AK134" s="1851"/>
    </row>
    <row r="135" spans="1:37" ht="39.950000000000003" customHeight="1" thickBot="1" x14ac:dyDescent="0.25">
      <c r="A135" s="5734" t="s">
        <v>5498</v>
      </c>
      <c r="B135" s="5735"/>
      <c r="C135" s="1883"/>
      <c r="D135" s="1799"/>
      <c r="E135" s="1799"/>
      <c r="F135" s="1799"/>
      <c r="G135" s="1843"/>
      <c r="H135" s="2083"/>
      <c r="I135" s="1848"/>
      <c r="J135" s="1891"/>
      <c r="K135" s="1799"/>
      <c r="L135" s="1821"/>
      <c r="M135" s="1843"/>
      <c r="N135" s="1821"/>
      <c r="O135" s="2083"/>
      <c r="P135" s="1851"/>
      <c r="Q135" s="1852"/>
      <c r="R135" s="1799"/>
      <c r="S135" s="1799"/>
      <c r="T135" s="1853"/>
      <c r="U135" s="1799"/>
      <c r="V135" s="2083"/>
      <c r="W135" s="1851"/>
      <c r="X135" s="2060"/>
      <c r="Y135" s="2061"/>
      <c r="Z135" s="1843"/>
      <c r="AA135" s="1843"/>
      <c r="AB135" s="1799"/>
      <c r="AC135" s="2083"/>
      <c r="AD135" s="1851"/>
      <c r="AE135" s="1801"/>
      <c r="AF135" s="1799"/>
      <c r="AG135" s="1799"/>
      <c r="AH135" s="1799"/>
      <c r="AI135" s="1843"/>
      <c r="AJ135" s="2086"/>
      <c r="AK135" s="1851"/>
    </row>
    <row r="136" spans="1:37" ht="39.950000000000003" customHeight="1" thickBot="1" x14ac:dyDescent="0.25">
      <c r="A136" s="5785" t="s">
        <v>8250</v>
      </c>
      <c r="B136" s="5786"/>
      <c r="C136" s="1883"/>
      <c r="D136" s="1799"/>
      <c r="E136" s="1799"/>
      <c r="F136" s="31"/>
      <c r="G136" s="31"/>
      <c r="H136" s="2083"/>
      <c r="I136" s="1848"/>
      <c r="J136" s="1801"/>
      <c r="K136" s="1843"/>
      <c r="L136" s="1843"/>
      <c r="M136" s="1799"/>
      <c r="N136" s="1843"/>
      <c r="O136" s="2086"/>
      <c r="P136" s="1909"/>
      <c r="Q136" s="1891"/>
      <c r="R136" s="1843"/>
      <c r="S136" s="1821"/>
      <c r="T136" s="1821"/>
      <c r="U136" s="1821"/>
      <c r="V136" s="2088"/>
      <c r="W136" s="2089"/>
      <c r="X136" s="1852"/>
      <c r="Y136" s="1821"/>
      <c r="Z136" s="2061"/>
      <c r="AA136" s="2061"/>
      <c r="AB136" s="2061"/>
      <c r="AC136" s="2083"/>
      <c r="AD136" s="1851"/>
      <c r="AE136" s="1801"/>
      <c r="AF136" s="1799"/>
      <c r="AG136" s="1843"/>
      <c r="AH136" s="1843"/>
      <c r="AI136" s="1821"/>
      <c r="AJ136" s="2083"/>
      <c r="AK136" s="1851"/>
    </row>
    <row r="137" spans="1:37" ht="39.950000000000003" customHeight="1" x14ac:dyDescent="0.2">
      <c r="A137" s="5832" t="s">
        <v>5500</v>
      </c>
      <c r="B137" s="5833"/>
      <c r="C137" s="2048"/>
      <c r="D137" s="1915"/>
      <c r="E137" s="1915"/>
      <c r="F137" s="1915"/>
      <c r="G137" s="1915"/>
      <c r="H137" s="2083"/>
      <c r="I137" s="1848"/>
      <c r="J137" s="1852"/>
      <c r="K137" s="1853"/>
      <c r="L137" s="1821"/>
      <c r="M137" s="1853"/>
      <c r="N137" s="1799"/>
      <c r="O137" s="2086"/>
      <c r="P137" s="1909"/>
      <c r="Q137" s="1891"/>
      <c r="R137" s="1843"/>
      <c r="S137" s="72"/>
      <c r="T137" s="72"/>
      <c r="U137" s="1799"/>
      <c r="V137" s="2083"/>
      <c r="W137" s="1851"/>
      <c r="X137" s="1801"/>
      <c r="Y137" s="1799"/>
      <c r="Z137" s="1799"/>
      <c r="AA137" s="1799"/>
      <c r="AB137" s="1799"/>
      <c r="AC137" s="2083"/>
      <c r="AD137" s="1851"/>
      <c r="AE137" s="1801"/>
      <c r="AF137" s="1799"/>
      <c r="AG137" s="1799"/>
      <c r="AH137" s="1799"/>
      <c r="AI137" s="1799"/>
      <c r="AJ137" s="2083"/>
      <c r="AK137" s="1851"/>
    </row>
    <row r="138" spans="1:37" ht="39.950000000000003" customHeight="1" x14ac:dyDescent="0.2">
      <c r="A138" s="5834"/>
      <c r="B138" s="5835"/>
      <c r="C138" s="1883"/>
      <c r="D138" s="1799"/>
      <c r="E138" s="1799"/>
      <c r="F138" s="1799"/>
      <c r="G138" s="1799"/>
      <c r="H138" s="2083"/>
      <c r="I138" s="1848"/>
      <c r="J138" s="1801"/>
      <c r="K138" s="1821"/>
      <c r="L138" s="1799"/>
      <c r="M138" s="1799"/>
      <c r="N138" s="1799"/>
      <c r="O138" s="2083"/>
      <c r="P138" s="1851"/>
      <c r="Q138" s="1801"/>
      <c r="R138" s="1799"/>
      <c r="S138" s="1799"/>
      <c r="T138" s="1799"/>
      <c r="U138" s="1799"/>
      <c r="V138" s="2083"/>
      <c r="W138" s="1851"/>
      <c r="X138" s="1801"/>
      <c r="Y138" s="1799"/>
      <c r="Z138" s="1799"/>
      <c r="AA138" s="1799"/>
      <c r="AB138" s="1799"/>
      <c r="AC138" s="2083"/>
      <c r="AD138" s="1851"/>
      <c r="AE138" s="1801"/>
      <c r="AF138" s="1799"/>
      <c r="AG138" s="1799"/>
      <c r="AH138" s="1799"/>
      <c r="AI138" s="1799"/>
      <c r="AJ138" s="2083"/>
      <c r="AK138" s="1851"/>
    </row>
    <row r="139" spans="1:37" ht="39.950000000000003" customHeight="1" thickBot="1" x14ac:dyDescent="0.25">
      <c r="A139" s="5836"/>
      <c r="B139" s="5837"/>
      <c r="C139" s="1885"/>
      <c r="D139" s="1855"/>
      <c r="E139" s="1855"/>
      <c r="F139" s="1855"/>
      <c r="G139" s="1855"/>
      <c r="H139" s="2084"/>
      <c r="I139" s="1857"/>
      <c r="J139" s="1854"/>
      <c r="K139" s="1855"/>
      <c r="L139" s="1855"/>
      <c r="M139" s="1855"/>
      <c r="N139" s="1855"/>
      <c r="O139" s="2084"/>
      <c r="P139" s="1868"/>
      <c r="Q139" s="1854"/>
      <c r="R139" s="1855"/>
      <c r="S139" s="1855"/>
      <c r="T139" s="1855"/>
      <c r="U139" s="1855"/>
      <c r="V139" s="2084"/>
      <c r="W139" s="1868"/>
      <c r="X139" s="1854"/>
      <c r="Y139" s="1855"/>
      <c r="Z139" s="1855"/>
      <c r="AA139" s="1855"/>
      <c r="AB139" s="1855"/>
      <c r="AC139" s="2084"/>
      <c r="AD139" s="1868"/>
      <c r="AE139" s="1854"/>
      <c r="AF139" s="1855"/>
      <c r="AG139" s="1855"/>
      <c r="AH139" s="1855"/>
      <c r="AI139" s="1855"/>
      <c r="AJ139" s="2084"/>
      <c r="AK139" s="1868"/>
    </row>
    <row r="140" spans="1:37" ht="39.950000000000003" customHeight="1" thickBot="1" x14ac:dyDescent="0.25">
      <c r="A140" s="5920"/>
      <c r="B140" s="5920"/>
      <c r="C140" s="1657"/>
      <c r="D140" s="1657"/>
      <c r="E140" s="1657"/>
      <c r="F140" s="1657"/>
      <c r="G140" s="1657"/>
      <c r="H140" s="1928"/>
      <c r="I140" s="1928"/>
      <c r="J140" s="1657"/>
      <c r="K140" s="1657"/>
      <c r="L140" s="1657"/>
      <c r="M140" s="1684"/>
      <c r="N140" s="1684"/>
      <c r="O140" s="1928"/>
      <c r="P140" s="1928"/>
      <c r="Q140" s="1657"/>
      <c r="R140" s="1657"/>
      <c r="S140" s="1657"/>
      <c r="T140" s="1657"/>
      <c r="U140" s="1657"/>
      <c r="V140" s="1928"/>
      <c r="W140" s="1928"/>
      <c r="X140" s="1929"/>
      <c r="Y140" s="1657"/>
      <c r="Z140" s="1657"/>
      <c r="AA140" s="1657"/>
      <c r="AB140" s="1657"/>
      <c r="AC140" s="1928"/>
      <c r="AD140" s="1928"/>
      <c r="AE140" s="1682"/>
      <c r="AF140" s="1682"/>
      <c r="AG140" s="1682"/>
      <c r="AH140" s="1682"/>
      <c r="AI140" s="1682"/>
      <c r="AJ140" s="1660"/>
      <c r="AK140" s="1660"/>
    </row>
    <row r="141" spans="1:37" ht="39.950000000000003" customHeight="1" thickBot="1" x14ac:dyDescent="0.25">
      <c r="A141" s="6226"/>
      <c r="B141" s="6227"/>
      <c r="C141" s="5464" t="s">
        <v>8423</v>
      </c>
      <c r="D141" s="5465"/>
      <c r="E141" s="5465"/>
      <c r="F141" s="5465"/>
      <c r="G141" s="5465"/>
      <c r="H141" s="5465"/>
      <c r="I141" s="5466"/>
      <c r="J141" s="5464" t="s">
        <v>8424</v>
      </c>
      <c r="K141" s="5465"/>
      <c r="L141" s="5465"/>
      <c r="M141" s="5465"/>
      <c r="N141" s="5465"/>
      <c r="O141" s="5465"/>
      <c r="P141" s="5466"/>
      <c r="Q141" s="5464" t="s">
        <v>8425</v>
      </c>
      <c r="R141" s="5465"/>
      <c r="S141" s="5465"/>
      <c r="T141" s="5465"/>
      <c r="U141" s="5465"/>
      <c r="V141" s="5465"/>
      <c r="W141" s="5466"/>
      <c r="X141" s="5464" t="s">
        <v>8426</v>
      </c>
      <c r="Y141" s="5465"/>
      <c r="Z141" s="5465"/>
      <c r="AA141" s="5465"/>
      <c r="AB141" s="5465"/>
      <c r="AC141" s="5465"/>
      <c r="AD141" s="5466"/>
      <c r="AE141" s="6099" t="s">
        <v>8616</v>
      </c>
      <c r="AF141" s="6100"/>
      <c r="AG141" s="6100"/>
      <c r="AH141" s="6100"/>
      <c r="AI141" s="6100"/>
      <c r="AJ141" s="6100"/>
      <c r="AK141" s="6101"/>
    </row>
    <row r="142" spans="1:37" ht="39.950000000000003" customHeight="1" x14ac:dyDescent="0.2">
      <c r="A142" s="5747" t="s">
        <v>1390</v>
      </c>
      <c r="B142" s="6236"/>
      <c r="C142" s="1674">
        <v>6</v>
      </c>
      <c r="D142" s="1675">
        <v>6</v>
      </c>
      <c r="E142" s="1675">
        <v>6</v>
      </c>
      <c r="F142" s="1675">
        <v>6</v>
      </c>
      <c r="G142" s="1675">
        <v>6</v>
      </c>
      <c r="H142" s="1744">
        <v>6</v>
      </c>
      <c r="I142" s="2098">
        <v>7</v>
      </c>
      <c r="J142" s="1674">
        <v>7</v>
      </c>
      <c r="K142" s="1675">
        <v>7</v>
      </c>
      <c r="L142" s="1675">
        <v>7</v>
      </c>
      <c r="M142" s="1675">
        <v>7</v>
      </c>
      <c r="N142" s="1675">
        <v>7</v>
      </c>
      <c r="O142" s="1747">
        <v>7</v>
      </c>
      <c r="P142" s="1744">
        <v>7</v>
      </c>
      <c r="Q142" s="1674">
        <v>7</v>
      </c>
      <c r="R142" s="1675">
        <v>7</v>
      </c>
      <c r="S142" s="1675">
        <v>7</v>
      </c>
      <c r="T142" s="1675">
        <v>7</v>
      </c>
      <c r="U142" s="1675">
        <v>7</v>
      </c>
      <c r="V142" s="1747">
        <v>7</v>
      </c>
      <c r="W142" s="1744">
        <v>7</v>
      </c>
      <c r="X142" s="1674">
        <v>7</v>
      </c>
      <c r="Y142" s="1675">
        <v>7</v>
      </c>
      <c r="Z142" s="1675">
        <v>7</v>
      </c>
      <c r="AA142" s="1675">
        <v>7</v>
      </c>
      <c r="AB142" s="1675">
        <v>7</v>
      </c>
      <c r="AC142" s="1747">
        <v>7</v>
      </c>
      <c r="AD142" s="2075">
        <v>7</v>
      </c>
      <c r="AE142" s="1674">
        <v>7</v>
      </c>
      <c r="AF142" s="1675">
        <v>7</v>
      </c>
      <c r="AG142" s="1675">
        <v>7</v>
      </c>
      <c r="AH142" s="1675">
        <v>7</v>
      </c>
      <c r="AI142" s="1675">
        <v>7</v>
      </c>
      <c r="AJ142" s="1747">
        <v>7</v>
      </c>
      <c r="AK142" s="1744">
        <v>7</v>
      </c>
    </row>
    <row r="143" spans="1:37" ht="39.950000000000003" customHeight="1" thickBot="1" x14ac:dyDescent="0.25">
      <c r="A143" s="5749" t="s">
        <v>1391</v>
      </c>
      <c r="B143" s="6222"/>
      <c r="C143" s="1772">
        <v>25</v>
      </c>
      <c r="D143" s="1757">
        <v>26</v>
      </c>
      <c r="E143" s="1757">
        <v>27</v>
      </c>
      <c r="F143" s="1757">
        <v>28</v>
      </c>
      <c r="G143" s="1757">
        <v>29</v>
      </c>
      <c r="H143" s="2052">
        <v>30</v>
      </c>
      <c r="I143" s="2099">
        <v>1</v>
      </c>
      <c r="J143" s="1772">
        <v>2</v>
      </c>
      <c r="K143" s="1757">
        <v>3</v>
      </c>
      <c r="L143" s="1757">
        <v>4</v>
      </c>
      <c r="M143" s="1757">
        <v>5</v>
      </c>
      <c r="N143" s="1757">
        <v>6</v>
      </c>
      <c r="O143" s="2076">
        <v>7</v>
      </c>
      <c r="P143" s="2052">
        <v>8</v>
      </c>
      <c r="Q143" s="1772">
        <v>9</v>
      </c>
      <c r="R143" s="1757">
        <v>10</v>
      </c>
      <c r="S143" s="1757">
        <v>11</v>
      </c>
      <c r="T143" s="1757">
        <v>12</v>
      </c>
      <c r="U143" s="1757">
        <v>13</v>
      </c>
      <c r="V143" s="2076">
        <v>14</v>
      </c>
      <c r="W143" s="2052">
        <v>15</v>
      </c>
      <c r="X143" s="1772">
        <v>16</v>
      </c>
      <c r="Y143" s="1757">
        <v>17</v>
      </c>
      <c r="Z143" s="1757">
        <v>18</v>
      </c>
      <c r="AA143" s="1757">
        <v>19</v>
      </c>
      <c r="AB143" s="1757">
        <v>20</v>
      </c>
      <c r="AC143" s="2076">
        <v>21</v>
      </c>
      <c r="AD143" s="2077">
        <v>22</v>
      </c>
      <c r="AE143" s="1772">
        <v>23</v>
      </c>
      <c r="AF143" s="1757">
        <v>24</v>
      </c>
      <c r="AG143" s="1757">
        <v>25</v>
      </c>
      <c r="AH143" s="1757">
        <v>26</v>
      </c>
      <c r="AI143" s="1757">
        <v>27</v>
      </c>
      <c r="AJ143" s="2076">
        <v>28</v>
      </c>
      <c r="AK143" s="2052">
        <v>29</v>
      </c>
    </row>
    <row r="144" spans="1:37" ht="39.950000000000003" customHeight="1" x14ac:dyDescent="0.2">
      <c r="A144" s="6223" t="s">
        <v>4459</v>
      </c>
      <c r="B144" s="6224"/>
      <c r="C144" s="2265" t="s">
        <v>1207</v>
      </c>
      <c r="D144" s="2264"/>
      <c r="E144" s="6151" t="s">
        <v>8612</v>
      </c>
      <c r="F144" s="6152"/>
      <c r="G144" s="6153"/>
      <c r="H144" s="2078"/>
      <c r="I144" s="1788"/>
      <c r="J144" s="2128"/>
      <c r="K144" s="6123" t="s">
        <v>1207</v>
      </c>
      <c r="L144" s="6124"/>
      <c r="M144" s="6124"/>
      <c r="N144" s="6125"/>
      <c r="O144" s="2078"/>
      <c r="P144" s="1887"/>
      <c r="Q144" s="6129" t="s">
        <v>1207</v>
      </c>
      <c r="R144" s="6124"/>
      <c r="S144" s="6124"/>
      <c r="T144" s="6124"/>
      <c r="U144" s="6125"/>
      <c r="V144" s="2078"/>
      <c r="W144" s="1887"/>
      <c r="X144" s="2053"/>
      <c r="Y144" s="1785"/>
      <c r="Z144" s="1785"/>
      <c r="AA144" s="2059"/>
      <c r="AB144" s="2059"/>
      <c r="AC144" s="2078"/>
      <c r="AD144" s="1887"/>
      <c r="AE144" s="2093"/>
      <c r="AF144" s="6127" t="s">
        <v>8622</v>
      </c>
      <c r="AG144" s="6128"/>
      <c r="AH144" s="6128"/>
      <c r="AI144" s="6122"/>
      <c r="AJ144" s="2094"/>
      <c r="AK144" s="2095"/>
    </row>
    <row r="145" spans="1:37" ht="39.950000000000003" customHeight="1" x14ac:dyDescent="0.2">
      <c r="A145" s="5721" t="s">
        <v>8234</v>
      </c>
      <c r="B145" s="5722"/>
      <c r="C145" s="6140" t="s">
        <v>8597</v>
      </c>
      <c r="D145" s="6141"/>
      <c r="E145" s="6141"/>
      <c r="F145" s="1116"/>
      <c r="G145" s="2266"/>
      <c r="H145" s="2079"/>
      <c r="I145" s="1797"/>
      <c r="J145" s="5579" t="s">
        <v>8613</v>
      </c>
      <c r="K145" s="5580"/>
      <c r="L145" s="5580"/>
      <c r="M145" s="5580"/>
      <c r="N145" s="6027"/>
      <c r="O145" s="2079"/>
      <c r="P145" s="1890"/>
      <c r="Q145" s="1825"/>
      <c r="R145" s="1823"/>
      <c r="S145" s="1799"/>
      <c r="T145" s="1799"/>
      <c r="U145" s="1799"/>
      <c r="V145" s="2079"/>
      <c r="W145" s="1890"/>
      <c r="X145" s="1801"/>
      <c r="Y145" s="1799"/>
      <c r="Z145" s="1799"/>
      <c r="AA145" s="1799"/>
      <c r="AB145" s="1799"/>
      <c r="AC145" s="2079"/>
      <c r="AD145" s="1890"/>
      <c r="AE145" s="2055"/>
      <c r="AF145" s="1116"/>
      <c r="AG145" s="1116"/>
      <c r="AH145" s="1116"/>
      <c r="AI145" s="1116"/>
      <c r="AJ145" s="2091"/>
      <c r="AK145" s="1752"/>
    </row>
    <row r="146" spans="1:37" ht="39.950000000000003" customHeight="1" x14ac:dyDescent="0.2">
      <c r="A146" s="5719" t="s">
        <v>8235</v>
      </c>
      <c r="B146" s="5720"/>
      <c r="C146" s="2004"/>
      <c r="D146" s="1116"/>
      <c r="E146" s="1116"/>
      <c r="F146" s="1116"/>
      <c r="G146" s="2164"/>
      <c r="H146" s="2079"/>
      <c r="I146" s="1797"/>
      <c r="J146" s="2206"/>
      <c r="K146" s="1381"/>
      <c r="L146" s="1842"/>
      <c r="M146" s="1842"/>
      <c r="N146" s="1842"/>
      <c r="O146" s="2079"/>
      <c r="P146" s="1890"/>
      <c r="Q146" s="2055"/>
      <c r="R146" s="1823"/>
      <c r="S146" s="1823"/>
      <c r="T146" s="1823"/>
      <c r="U146" s="1925"/>
      <c r="V146" s="2079"/>
      <c r="W146" s="1890"/>
      <c r="X146" s="2054"/>
      <c r="Y146" s="2064"/>
      <c r="Z146" s="2064"/>
      <c r="AA146" s="2064"/>
      <c r="AB146" s="2064"/>
      <c r="AC146" s="2079"/>
      <c r="AD146" s="1890"/>
      <c r="AE146" s="2054"/>
      <c r="AF146" s="1381"/>
      <c r="AG146" s="1381"/>
      <c r="AH146" s="1381"/>
      <c r="AI146" s="1381"/>
      <c r="AJ146" s="2091"/>
      <c r="AK146" s="1752"/>
    </row>
    <row r="147" spans="1:37" ht="39.950000000000003" customHeight="1" x14ac:dyDescent="0.2">
      <c r="A147" s="5719" t="s">
        <v>8236</v>
      </c>
      <c r="B147" s="5720"/>
      <c r="C147" s="2060"/>
      <c r="D147" s="2061"/>
      <c r="E147" s="2061"/>
      <c r="F147" s="2061"/>
      <c r="G147" s="2061"/>
      <c r="H147" s="2079"/>
      <c r="I147" s="1797"/>
      <c r="J147" s="2060"/>
      <c r="K147" s="2061"/>
      <c r="L147" s="2061"/>
      <c r="M147" s="2061"/>
      <c r="N147" s="2267"/>
      <c r="O147" s="2079"/>
      <c r="P147" s="1890"/>
      <c r="Q147" s="6275" t="s">
        <v>8614</v>
      </c>
      <c r="R147" s="6276"/>
      <c r="S147" s="1116"/>
      <c r="T147" s="1116"/>
      <c r="U147" s="1116"/>
      <c r="V147" s="2079"/>
      <c r="W147" s="1890"/>
      <c r="X147" s="2055"/>
      <c r="Y147" s="1116"/>
      <c r="Z147" s="1116"/>
      <c r="AA147" s="1116"/>
      <c r="AB147" s="1116"/>
      <c r="AC147" s="2079"/>
      <c r="AD147" s="1890"/>
      <c r="AE147" s="1804"/>
      <c r="AF147" s="1381"/>
      <c r="AG147" s="1805"/>
      <c r="AH147" s="1805"/>
      <c r="AI147" s="1805"/>
      <c r="AJ147" s="2091"/>
      <c r="AK147" s="1752"/>
    </row>
    <row r="148" spans="1:37" ht="39.950000000000003" customHeight="1" x14ac:dyDescent="0.2">
      <c r="A148" s="5719" t="s">
        <v>8237</v>
      </c>
      <c r="B148" s="5720"/>
      <c r="C148" s="2055"/>
      <c r="D148" s="1116"/>
      <c r="E148" s="1116"/>
      <c r="F148" s="1116"/>
      <c r="G148" s="1116"/>
      <c r="H148" s="2079"/>
      <c r="I148" s="1797"/>
      <c r="J148" s="2055"/>
      <c r="K148" s="1234"/>
      <c r="L148" s="6149" t="s">
        <v>8611</v>
      </c>
      <c r="M148" s="5979"/>
      <c r="N148" s="6150"/>
      <c r="O148" s="2079"/>
      <c r="P148" s="1890"/>
      <c r="Q148" s="6146" t="s">
        <v>8611</v>
      </c>
      <c r="R148" s="6147"/>
      <c r="S148" s="6147"/>
      <c r="T148" s="6147"/>
      <c r="U148" s="6148"/>
      <c r="V148" s="2079"/>
      <c r="W148" s="1890"/>
      <c r="X148" s="2269"/>
      <c r="Y148" s="1842"/>
      <c r="Z148" s="1799"/>
      <c r="AA148" s="1381"/>
      <c r="AB148" s="1381"/>
      <c r="AC148" s="2079"/>
      <c r="AD148" s="1890"/>
      <c r="AE148" s="6130" t="s">
        <v>8624</v>
      </c>
      <c r="AF148" s="6131"/>
      <c r="AG148" s="6132"/>
      <c r="AH148" s="1799"/>
      <c r="AI148" s="2056"/>
      <c r="AJ148" s="2091"/>
      <c r="AK148" s="1752"/>
    </row>
    <row r="149" spans="1:37" ht="39.950000000000003" customHeight="1" x14ac:dyDescent="0.2">
      <c r="A149" s="5732" t="s">
        <v>8238</v>
      </c>
      <c r="B149" s="5733"/>
      <c r="C149" s="6118" t="s">
        <v>1386</v>
      </c>
      <c r="D149" s="6119"/>
      <c r="E149" s="6119"/>
      <c r="F149" s="6119"/>
      <c r="G149" s="6120"/>
      <c r="H149" s="2079"/>
      <c r="I149" s="1797"/>
      <c r="J149" s="6118" t="s">
        <v>1386</v>
      </c>
      <c r="K149" s="6119"/>
      <c r="L149" s="6119"/>
      <c r="M149" s="6119"/>
      <c r="N149" s="6120"/>
      <c r="O149" s="2079"/>
      <c r="P149" s="1890"/>
      <c r="Q149" s="6118" t="s">
        <v>1386</v>
      </c>
      <c r="R149" s="6119"/>
      <c r="S149" s="6119"/>
      <c r="T149" s="6119"/>
      <c r="U149" s="6120"/>
      <c r="V149" s="2079"/>
      <c r="W149" s="1890"/>
      <c r="X149" s="6118" t="s">
        <v>1386</v>
      </c>
      <c r="Y149" s="6119"/>
      <c r="Z149" s="6119"/>
      <c r="AA149" s="6119"/>
      <c r="AB149" s="6120"/>
      <c r="AC149" s="2079"/>
      <c r="AD149" s="1890"/>
      <c r="AE149" s="6118" t="s">
        <v>1386</v>
      </c>
      <c r="AF149" s="6119"/>
      <c r="AG149" s="6119"/>
      <c r="AH149" s="6119"/>
      <c r="AI149" s="6120"/>
      <c r="AJ149" s="2091"/>
      <c r="AK149" s="1752"/>
    </row>
    <row r="150" spans="1:37" ht="39.950000000000003" customHeight="1" x14ac:dyDescent="0.2">
      <c r="A150" s="5732" t="s">
        <v>8239</v>
      </c>
      <c r="B150" s="5733"/>
      <c r="C150" s="5505" t="s">
        <v>8583</v>
      </c>
      <c r="D150" s="5503"/>
      <c r="E150" s="5503"/>
      <c r="F150" s="5503"/>
      <c r="G150" s="5989"/>
      <c r="H150" s="2079"/>
      <c r="I150" s="1797"/>
      <c r="J150" s="5505" t="s">
        <v>8583</v>
      </c>
      <c r="K150" s="5503"/>
      <c r="L150" s="5503"/>
      <c r="M150" s="5503"/>
      <c r="N150" s="5989"/>
      <c r="O150" s="2079"/>
      <c r="P150" s="1890"/>
      <c r="Q150" s="5505" t="s">
        <v>8583</v>
      </c>
      <c r="R150" s="5503"/>
      <c r="S150" s="5503"/>
      <c r="T150" s="5503"/>
      <c r="U150" s="5989"/>
      <c r="V150" s="2079"/>
      <c r="W150" s="1890"/>
      <c r="X150" s="5505" t="s">
        <v>8583</v>
      </c>
      <c r="Y150" s="5503"/>
      <c r="Z150" s="5503"/>
      <c r="AA150" s="5503"/>
      <c r="AB150" s="5989"/>
      <c r="AC150" s="2079"/>
      <c r="AD150" s="1890"/>
      <c r="AE150" s="5505" t="s">
        <v>8583</v>
      </c>
      <c r="AF150" s="5503"/>
      <c r="AG150" s="5503"/>
      <c r="AH150" s="5503"/>
      <c r="AI150" s="5989"/>
      <c r="AJ150" s="2091"/>
      <c r="AK150" s="1752"/>
    </row>
    <row r="151" spans="1:37" ht="39.950000000000003" customHeight="1" x14ac:dyDescent="0.2">
      <c r="A151" s="5732" t="s">
        <v>8240</v>
      </c>
      <c r="B151" s="5733"/>
      <c r="C151" s="6118" t="s">
        <v>1386</v>
      </c>
      <c r="D151" s="6119"/>
      <c r="E151" s="6119"/>
      <c r="F151" s="6119"/>
      <c r="G151" s="6120"/>
      <c r="H151" s="2079"/>
      <c r="I151" s="1797"/>
      <c r="J151" s="6118" t="s">
        <v>1386</v>
      </c>
      <c r="K151" s="6119"/>
      <c r="L151" s="6119"/>
      <c r="M151" s="6119"/>
      <c r="N151" s="6120"/>
      <c r="O151" s="2079"/>
      <c r="P151" s="1890"/>
      <c r="Q151" s="6118" t="s">
        <v>1386</v>
      </c>
      <c r="R151" s="6119"/>
      <c r="S151" s="6119"/>
      <c r="T151" s="6119"/>
      <c r="U151" s="6120"/>
      <c r="V151" s="2079"/>
      <c r="W151" s="1890"/>
      <c r="X151" s="6118" t="s">
        <v>1386</v>
      </c>
      <c r="Y151" s="6119"/>
      <c r="Z151" s="6119"/>
      <c r="AA151" s="6119"/>
      <c r="AB151" s="6120"/>
      <c r="AC151" s="2079"/>
      <c r="AD151" s="1890"/>
      <c r="AE151" s="2268"/>
      <c r="AF151" s="2050"/>
      <c r="AG151" s="6126" t="s">
        <v>8584</v>
      </c>
      <c r="AH151" s="6075"/>
      <c r="AI151" s="6076"/>
      <c r="AJ151" s="2091"/>
      <c r="AK151" s="1752"/>
    </row>
    <row r="152" spans="1:37" ht="39.950000000000003" customHeight="1" x14ac:dyDescent="0.2">
      <c r="A152" s="5809" t="s">
        <v>8241</v>
      </c>
      <c r="B152" s="5810"/>
      <c r="C152" s="5770" t="s">
        <v>8544</v>
      </c>
      <c r="D152" s="5771"/>
      <c r="E152" s="5771"/>
      <c r="F152" s="5771"/>
      <c r="G152" s="6077"/>
      <c r="H152" s="2080"/>
      <c r="I152" s="1817"/>
      <c r="J152" s="6118" t="s">
        <v>1386</v>
      </c>
      <c r="K152" s="6119"/>
      <c r="L152" s="6119"/>
      <c r="M152" s="6119"/>
      <c r="N152" s="6120"/>
      <c r="O152" s="2080"/>
      <c r="P152" s="1896"/>
      <c r="Q152" s="6118" t="s">
        <v>1386</v>
      </c>
      <c r="R152" s="6119"/>
      <c r="S152" s="6119"/>
      <c r="T152" s="6119"/>
      <c r="U152" s="6120"/>
      <c r="V152" s="2080"/>
      <c r="W152" s="1896"/>
      <c r="X152" s="6118" t="s">
        <v>1386</v>
      </c>
      <c r="Y152" s="6119"/>
      <c r="Z152" s="6119"/>
      <c r="AA152" s="6119"/>
      <c r="AB152" s="6120"/>
      <c r="AC152" s="2080"/>
      <c r="AD152" s="1896"/>
      <c r="AE152" s="6118" t="s">
        <v>1386</v>
      </c>
      <c r="AF152" s="6119"/>
      <c r="AG152" s="6119"/>
      <c r="AH152" s="6119"/>
      <c r="AI152" s="6120"/>
      <c r="AJ152" s="2091"/>
      <c r="AK152" s="1752"/>
    </row>
    <row r="153" spans="1:37" ht="39.950000000000003" customHeight="1" x14ac:dyDescent="0.2">
      <c r="A153" s="5809" t="s">
        <v>8242</v>
      </c>
      <c r="B153" s="5810"/>
      <c r="C153" s="6143" t="s">
        <v>8544</v>
      </c>
      <c r="D153" s="6144"/>
      <c r="E153" s="6144"/>
      <c r="F153" s="6144"/>
      <c r="G153" s="6145"/>
      <c r="H153" s="2079"/>
      <c r="I153" s="1797"/>
      <c r="J153" s="6143" t="s">
        <v>8544</v>
      </c>
      <c r="K153" s="6144"/>
      <c r="L153" s="6144"/>
      <c r="M153" s="6144"/>
      <c r="N153" s="6145"/>
      <c r="O153" s="2079"/>
      <c r="P153" s="1890"/>
      <c r="Q153" s="6118" t="s">
        <v>8615</v>
      </c>
      <c r="R153" s="6119"/>
      <c r="S153" s="6119"/>
      <c r="T153" s="6119"/>
      <c r="U153" s="6120"/>
      <c r="V153" s="2079"/>
      <c r="W153" s="1890"/>
      <c r="X153" s="6118" t="s">
        <v>8615</v>
      </c>
      <c r="Y153" s="6119"/>
      <c r="Z153" s="6119"/>
      <c r="AA153" s="6119"/>
      <c r="AB153" s="6120"/>
      <c r="AC153" s="2079"/>
      <c r="AD153" s="1890"/>
      <c r="AE153" s="6118" t="s">
        <v>8615</v>
      </c>
      <c r="AF153" s="6119"/>
      <c r="AG153" s="6119"/>
      <c r="AH153" s="6119"/>
      <c r="AI153" s="6120"/>
      <c r="AJ153" s="2091"/>
      <c r="AK153" s="1752"/>
    </row>
    <row r="154" spans="1:37" ht="39.950000000000003" customHeight="1" x14ac:dyDescent="0.2">
      <c r="A154" s="5732" t="s">
        <v>8243</v>
      </c>
      <c r="B154" s="5733"/>
      <c r="C154" s="6118" t="s">
        <v>1386</v>
      </c>
      <c r="D154" s="6119"/>
      <c r="E154" s="6119"/>
      <c r="F154" s="6119"/>
      <c r="G154" s="6120"/>
      <c r="H154" s="2079"/>
      <c r="I154" s="1797"/>
      <c r="J154" s="6118" t="s">
        <v>1386</v>
      </c>
      <c r="K154" s="6119"/>
      <c r="L154" s="6119"/>
      <c r="M154" s="6119"/>
      <c r="N154" s="6120"/>
      <c r="O154" s="2079"/>
      <c r="P154" s="1890"/>
      <c r="Q154" s="6118" t="s">
        <v>1386</v>
      </c>
      <c r="R154" s="6119"/>
      <c r="S154" s="6119"/>
      <c r="T154" s="6119"/>
      <c r="U154" s="6120"/>
      <c r="V154" s="2079"/>
      <c r="W154" s="1890"/>
      <c r="X154" s="6118" t="s">
        <v>1386</v>
      </c>
      <c r="Y154" s="6119"/>
      <c r="Z154" s="6119"/>
      <c r="AA154" s="6119"/>
      <c r="AB154" s="6120"/>
      <c r="AC154" s="2079"/>
      <c r="AD154" s="1890"/>
      <c r="AE154" s="6118" t="s">
        <v>1386</v>
      </c>
      <c r="AF154" s="6119"/>
      <c r="AG154" s="6119"/>
      <c r="AH154" s="6119"/>
      <c r="AI154" s="6120"/>
      <c r="AJ154" s="2091"/>
      <c r="AK154" s="1752"/>
    </row>
    <row r="155" spans="1:37" ht="39.950000000000003" customHeight="1" x14ac:dyDescent="0.2">
      <c r="A155" s="5732" t="s">
        <v>8244</v>
      </c>
      <c r="B155" s="5733"/>
      <c r="C155" s="6118" t="s">
        <v>1386</v>
      </c>
      <c r="D155" s="6119"/>
      <c r="E155" s="6119"/>
      <c r="F155" s="6119"/>
      <c r="G155" s="6120"/>
      <c r="H155" s="2079"/>
      <c r="I155" s="1797"/>
      <c r="J155" s="6118" t="s">
        <v>1386</v>
      </c>
      <c r="K155" s="6119"/>
      <c r="L155" s="6119"/>
      <c r="M155" s="6119"/>
      <c r="N155" s="6120"/>
      <c r="O155" s="2079"/>
      <c r="P155" s="1890"/>
      <c r="Q155" s="6118" t="s">
        <v>1386</v>
      </c>
      <c r="R155" s="6119"/>
      <c r="S155" s="6119"/>
      <c r="T155" s="6119"/>
      <c r="U155" s="6120"/>
      <c r="V155" s="2079"/>
      <c r="W155" s="1890"/>
      <c r="X155" s="6118" t="s">
        <v>1386</v>
      </c>
      <c r="Y155" s="6119"/>
      <c r="Z155" s="6119"/>
      <c r="AA155" s="6119"/>
      <c r="AB155" s="6120"/>
      <c r="AC155" s="2079"/>
      <c r="AD155" s="1890"/>
      <c r="AE155" s="6118" t="s">
        <v>1386</v>
      </c>
      <c r="AF155" s="6119"/>
      <c r="AG155" s="6119"/>
      <c r="AH155" s="6119"/>
      <c r="AI155" s="6120"/>
      <c r="AJ155" s="2091"/>
      <c r="AK155" s="1752"/>
    </row>
    <row r="156" spans="1:37" ht="39.950000000000003" customHeight="1" x14ac:dyDescent="0.2">
      <c r="A156" s="5738" t="s">
        <v>8245</v>
      </c>
      <c r="B156" s="5739"/>
      <c r="C156" s="6118" t="s">
        <v>1386</v>
      </c>
      <c r="D156" s="6119"/>
      <c r="E156" s="6119"/>
      <c r="F156" s="6119"/>
      <c r="G156" s="6120"/>
      <c r="H156" s="2079"/>
      <c r="I156" s="1797"/>
      <c r="J156" s="6118" t="s">
        <v>1386</v>
      </c>
      <c r="K156" s="6119"/>
      <c r="L156" s="6119"/>
      <c r="M156" s="6119"/>
      <c r="N156" s="6120"/>
      <c r="O156" s="2079"/>
      <c r="P156" s="1890"/>
      <c r="Q156" s="6118" t="s">
        <v>1386</v>
      </c>
      <c r="R156" s="6119"/>
      <c r="S156" s="6119"/>
      <c r="T156" s="6119"/>
      <c r="U156" s="6120"/>
      <c r="V156" s="2079"/>
      <c r="W156" s="1890"/>
      <c r="X156" s="6118" t="s">
        <v>1386</v>
      </c>
      <c r="Y156" s="6119"/>
      <c r="Z156" s="6119"/>
      <c r="AA156" s="6119"/>
      <c r="AB156" s="6120"/>
      <c r="AC156" s="2079"/>
      <c r="AD156" s="1890"/>
      <c r="AE156" s="6118" t="s">
        <v>1386</v>
      </c>
      <c r="AF156" s="6119"/>
      <c r="AG156" s="6119"/>
      <c r="AH156" s="6119"/>
      <c r="AI156" s="6120"/>
      <c r="AJ156" s="2091"/>
      <c r="AK156" s="1752"/>
    </row>
    <row r="157" spans="1:37" ht="39.950000000000003" customHeight="1" x14ac:dyDescent="0.2">
      <c r="A157" s="5758" t="s">
        <v>8246</v>
      </c>
      <c r="B157" s="5739"/>
      <c r="C157" s="6118" t="s">
        <v>1386</v>
      </c>
      <c r="D157" s="6119"/>
      <c r="E157" s="6119"/>
      <c r="F157" s="6119"/>
      <c r="G157" s="6120"/>
      <c r="H157" s="2079"/>
      <c r="I157" s="1797"/>
      <c r="J157" s="6118" t="s">
        <v>1386</v>
      </c>
      <c r="K157" s="6119"/>
      <c r="L157" s="6119"/>
      <c r="M157" s="6119"/>
      <c r="N157" s="6120"/>
      <c r="O157" s="2079"/>
      <c r="P157" s="1890"/>
      <c r="Q157" s="6118" t="s">
        <v>1386</v>
      </c>
      <c r="R157" s="6119"/>
      <c r="S157" s="6119"/>
      <c r="T157" s="6119"/>
      <c r="U157" s="6120"/>
      <c r="V157" s="2079"/>
      <c r="W157" s="1890"/>
      <c r="X157" s="6118" t="s">
        <v>1386</v>
      </c>
      <c r="Y157" s="6119"/>
      <c r="Z157" s="6119"/>
      <c r="AA157" s="6119"/>
      <c r="AB157" s="6120"/>
      <c r="AC157" s="2079"/>
      <c r="AD157" s="1890"/>
      <c r="AE157" s="6118" t="s">
        <v>1386</v>
      </c>
      <c r="AF157" s="6119"/>
      <c r="AG157" s="6119"/>
      <c r="AH157" s="6119"/>
      <c r="AI157" s="6120"/>
      <c r="AJ157" s="2091"/>
      <c r="AK157" s="1752"/>
    </row>
    <row r="158" spans="1:37" ht="39.950000000000003" customHeight="1" x14ac:dyDescent="0.2">
      <c r="A158" s="5736" t="s">
        <v>8247</v>
      </c>
      <c r="B158" s="5737"/>
      <c r="C158" s="6118" t="s">
        <v>1386</v>
      </c>
      <c r="D158" s="6119"/>
      <c r="E158" s="6119"/>
      <c r="F158" s="6119"/>
      <c r="G158" s="6120"/>
      <c r="H158" s="2079"/>
      <c r="I158" s="1797"/>
      <c r="J158" s="6118" t="s">
        <v>1386</v>
      </c>
      <c r="K158" s="6119"/>
      <c r="L158" s="6119"/>
      <c r="M158" s="6119"/>
      <c r="N158" s="6120"/>
      <c r="O158" s="2079"/>
      <c r="P158" s="1890"/>
      <c r="Q158" s="6118" t="s">
        <v>1386</v>
      </c>
      <c r="R158" s="6119"/>
      <c r="S158" s="6119"/>
      <c r="T158" s="6119"/>
      <c r="U158" s="6120"/>
      <c r="V158" s="2079"/>
      <c r="W158" s="1890"/>
      <c r="X158" s="6118" t="s">
        <v>1386</v>
      </c>
      <c r="Y158" s="6119"/>
      <c r="Z158" s="6119"/>
      <c r="AA158" s="6119"/>
      <c r="AB158" s="6120"/>
      <c r="AC158" s="2079"/>
      <c r="AD158" s="1890"/>
      <c r="AE158" s="6118" t="s">
        <v>1386</v>
      </c>
      <c r="AF158" s="6119"/>
      <c r="AG158" s="6119"/>
      <c r="AH158" s="6119"/>
      <c r="AI158" s="6120"/>
      <c r="AJ158" s="2091"/>
      <c r="AK158" s="1752"/>
    </row>
    <row r="159" spans="1:37" ht="39.950000000000003" customHeight="1" x14ac:dyDescent="0.2">
      <c r="A159" s="5738" t="s">
        <v>8248</v>
      </c>
      <c r="B159" s="5739"/>
      <c r="C159" s="2207"/>
      <c r="D159" s="2209"/>
      <c r="E159" s="2209"/>
      <c r="F159" s="2209"/>
      <c r="G159" s="2208"/>
      <c r="H159" s="2079"/>
      <c r="I159" s="1797"/>
      <c r="J159" s="2207"/>
      <c r="K159" s="2209"/>
      <c r="L159" s="2209"/>
      <c r="M159" s="2209"/>
      <c r="N159" s="2208"/>
      <c r="O159" s="2079"/>
      <c r="P159" s="1890"/>
      <c r="Q159" s="2207"/>
      <c r="R159" s="2209"/>
      <c r="S159" s="2209"/>
      <c r="T159" s="2209"/>
      <c r="U159" s="2208"/>
      <c r="V159" s="2079"/>
      <c r="W159" s="1890"/>
      <c r="X159" s="2207"/>
      <c r="Y159" s="2209"/>
      <c r="Z159" s="2209"/>
      <c r="AA159" s="2209"/>
      <c r="AB159" s="2208"/>
      <c r="AC159" s="2079"/>
      <c r="AD159" s="1890"/>
      <c r="AE159" s="2207"/>
      <c r="AF159" s="2209"/>
      <c r="AG159" s="2209"/>
      <c r="AH159" s="2209"/>
      <c r="AI159" s="2208"/>
      <c r="AJ159" s="2091"/>
      <c r="AK159" s="1752"/>
    </row>
    <row r="160" spans="1:37" ht="39.950000000000003" customHeight="1" thickBot="1" x14ac:dyDescent="0.25">
      <c r="A160" s="5736" t="s">
        <v>8249</v>
      </c>
      <c r="B160" s="5737"/>
      <c r="C160" s="6118" t="s">
        <v>1386</v>
      </c>
      <c r="D160" s="6119"/>
      <c r="E160" s="6119"/>
      <c r="F160" s="6119"/>
      <c r="G160" s="6120"/>
      <c r="H160" s="2081"/>
      <c r="I160" s="1827"/>
      <c r="J160" s="6118" t="s">
        <v>1386</v>
      </c>
      <c r="K160" s="6119"/>
      <c r="L160" s="6119"/>
      <c r="M160" s="6119"/>
      <c r="N160" s="6120"/>
      <c r="O160" s="2081"/>
      <c r="P160" s="1902"/>
      <c r="Q160" s="6118" t="s">
        <v>1386</v>
      </c>
      <c r="R160" s="6119"/>
      <c r="S160" s="6119"/>
      <c r="T160" s="6119"/>
      <c r="U160" s="6120"/>
      <c r="V160" s="2081"/>
      <c r="W160" s="1902"/>
      <c r="X160" s="6118" t="s">
        <v>1386</v>
      </c>
      <c r="Y160" s="6119"/>
      <c r="Z160" s="6119"/>
      <c r="AA160" s="6119"/>
      <c r="AB160" s="6120"/>
      <c r="AC160" s="2081"/>
      <c r="AD160" s="1902"/>
      <c r="AE160" s="6118" t="s">
        <v>1386</v>
      </c>
      <c r="AF160" s="6119"/>
      <c r="AG160" s="6119"/>
      <c r="AH160" s="6119"/>
      <c r="AI160" s="6120"/>
      <c r="AJ160" s="2092"/>
      <c r="AK160" s="1754"/>
    </row>
    <row r="161" spans="1:37" ht="39.950000000000003" customHeight="1" thickBot="1" x14ac:dyDescent="0.25">
      <c r="A161" s="1779">
        <v>1</v>
      </c>
      <c r="B161" s="1779" t="s">
        <v>5497</v>
      </c>
      <c r="C161" s="1838"/>
      <c r="D161" s="1834"/>
      <c r="E161" s="1834"/>
      <c r="F161" s="1834"/>
      <c r="G161" s="1917"/>
      <c r="H161" s="2082"/>
      <c r="I161" s="1831"/>
      <c r="J161" s="1832"/>
      <c r="K161" s="1833"/>
      <c r="L161" s="1833"/>
      <c r="M161" s="1834"/>
      <c r="N161" s="1834"/>
      <c r="O161" s="2085"/>
      <c r="P161" s="1877"/>
      <c r="Q161" s="1838"/>
      <c r="R161" s="1834"/>
      <c r="S161" s="2063"/>
      <c r="T161" s="2063"/>
      <c r="U161" s="2063"/>
      <c r="V161" s="2087"/>
      <c r="W161" s="1845"/>
      <c r="X161" s="1720"/>
      <c r="Y161" s="1721"/>
      <c r="Z161" s="1721"/>
      <c r="AA161" s="1834"/>
      <c r="AB161" s="1834"/>
      <c r="AC161" s="2085"/>
      <c r="AD161" s="1877"/>
      <c r="AE161" s="1906"/>
      <c r="AF161" s="1907"/>
      <c r="AG161" s="1907"/>
      <c r="AH161" s="1907"/>
      <c r="AI161" s="1907"/>
      <c r="AJ161" s="2087"/>
      <c r="AK161" s="1845"/>
    </row>
    <row r="162" spans="1:37" ht="39.950000000000003" customHeight="1" thickBot="1" x14ac:dyDescent="0.25">
      <c r="A162" s="1717">
        <v>2</v>
      </c>
      <c r="B162" s="1718" t="s">
        <v>5497</v>
      </c>
      <c r="C162" s="1801"/>
      <c r="D162" s="1799"/>
      <c r="E162" s="1799"/>
      <c r="F162" s="1799"/>
      <c r="G162" s="1915"/>
      <c r="H162" s="2083"/>
      <c r="I162" s="1848"/>
      <c r="J162" s="2057"/>
      <c r="K162" s="1915"/>
      <c r="L162" s="1842"/>
      <c r="M162" s="1842"/>
      <c r="N162" s="1842"/>
      <c r="O162" s="2083"/>
      <c r="P162" s="1851"/>
      <c r="Q162" s="1801"/>
      <c r="R162" s="1799"/>
      <c r="S162" s="1799"/>
      <c r="T162" s="1799"/>
      <c r="U162" s="1799"/>
      <c r="V162" s="2083"/>
      <c r="W162" s="1851"/>
      <c r="X162" s="1801"/>
      <c r="Y162" s="1799"/>
      <c r="Z162" s="1843"/>
      <c r="AA162" s="1843"/>
      <c r="AB162" s="1843"/>
      <c r="AC162" s="2086"/>
      <c r="AD162" s="1909"/>
      <c r="AE162" s="1801"/>
      <c r="AF162" s="1116"/>
      <c r="AG162" s="1116"/>
      <c r="AH162" s="1116"/>
      <c r="AI162" s="1116"/>
      <c r="AJ162" s="2083"/>
      <c r="AK162" s="1851"/>
    </row>
    <row r="163" spans="1:37" ht="39.950000000000003" customHeight="1" thickBot="1" x14ac:dyDescent="0.25">
      <c r="A163" s="5734" t="s">
        <v>5498</v>
      </c>
      <c r="B163" s="5735"/>
      <c r="C163" s="1801"/>
      <c r="D163" s="1799"/>
      <c r="E163" s="1799"/>
      <c r="F163" s="1799"/>
      <c r="G163" s="1843"/>
      <c r="H163" s="2083"/>
      <c r="I163" s="1848"/>
      <c r="J163" s="1891"/>
      <c r="K163" s="1799"/>
      <c r="L163" s="1821"/>
      <c r="M163" s="1843"/>
      <c r="N163" s="1821"/>
      <c r="O163" s="2083"/>
      <c r="P163" s="1851"/>
      <c r="Q163" s="1852"/>
      <c r="R163" s="1799"/>
      <c r="S163" s="1799"/>
      <c r="T163" s="1853"/>
      <c r="U163" s="1799"/>
      <c r="V163" s="2083"/>
      <c r="W163" s="1851"/>
      <c r="X163" s="2060"/>
      <c r="Y163" s="2061"/>
      <c r="Z163" s="1843"/>
      <c r="AA163" s="1843"/>
      <c r="AB163" s="1799"/>
      <c r="AC163" s="2083"/>
      <c r="AD163" s="1851"/>
      <c r="AE163" s="1801"/>
      <c r="AF163" s="1799"/>
      <c r="AG163" s="1799"/>
      <c r="AH163" s="1799"/>
      <c r="AI163" s="1843"/>
      <c r="AJ163" s="2086"/>
      <c r="AK163" s="1851"/>
    </row>
    <row r="164" spans="1:37" ht="39.950000000000003" customHeight="1" thickBot="1" x14ac:dyDescent="0.25">
      <c r="A164" s="5785" t="s">
        <v>8250</v>
      </c>
      <c r="B164" s="5786"/>
      <c r="C164" s="1801"/>
      <c r="D164" s="1799"/>
      <c r="E164" s="1799"/>
      <c r="F164" s="31"/>
      <c r="G164" s="31"/>
      <c r="H164" s="2083"/>
      <c r="I164" s="1848"/>
      <c r="J164" s="1801"/>
      <c r="K164" s="1843"/>
      <c r="L164" s="1843"/>
      <c r="M164" s="1799"/>
      <c r="N164" s="1843"/>
      <c r="O164" s="2086"/>
      <c r="P164" s="1909"/>
      <c r="Q164" s="1891"/>
      <c r="R164" s="1843"/>
      <c r="S164" s="1821"/>
      <c r="T164" s="1821"/>
      <c r="U164" s="1821"/>
      <c r="V164" s="2088"/>
      <c r="W164" s="2089"/>
      <c r="X164" s="1852"/>
      <c r="Y164" s="1821"/>
      <c r="Z164" s="2061"/>
      <c r="AA164" s="2061"/>
      <c r="AB164" s="2061"/>
      <c r="AC164" s="2083"/>
      <c r="AD164" s="1851"/>
      <c r="AE164" s="1801"/>
      <c r="AF164" s="1799"/>
      <c r="AG164" s="1843"/>
      <c r="AH164" s="1843"/>
      <c r="AI164" s="1821"/>
      <c r="AJ164" s="2083"/>
      <c r="AK164" s="1851"/>
    </row>
    <row r="165" spans="1:37" ht="39.950000000000003" customHeight="1" x14ac:dyDescent="0.2">
      <c r="A165" s="5832" t="s">
        <v>5500</v>
      </c>
      <c r="B165" s="5833"/>
      <c r="C165" s="2057"/>
      <c r="D165" s="1915"/>
      <c r="E165" s="1915"/>
      <c r="F165" s="1915"/>
      <c r="G165" s="1915"/>
      <c r="H165" s="2083"/>
      <c r="I165" s="1848"/>
      <c r="J165" s="1852"/>
      <c r="K165" s="1853"/>
      <c r="L165" s="1821"/>
      <c r="M165" s="1853"/>
      <c r="N165" s="1799"/>
      <c r="O165" s="2086"/>
      <c r="P165" s="1909"/>
      <c r="Q165" s="1891"/>
      <c r="R165" s="1843"/>
      <c r="S165" s="72"/>
      <c r="T165" s="72"/>
      <c r="U165" s="1799"/>
      <c r="V165" s="2083"/>
      <c r="W165" s="1851"/>
      <c r="X165" s="1801"/>
      <c r="Y165" s="1799"/>
      <c r="Z165" s="1799"/>
      <c r="AA165" s="1799"/>
      <c r="AB165" s="1799"/>
      <c r="AC165" s="2083"/>
      <c r="AD165" s="1851"/>
      <c r="AE165" s="1801"/>
      <c r="AF165" s="1799"/>
      <c r="AG165" s="1799"/>
      <c r="AH165" s="1799"/>
      <c r="AI165" s="1799"/>
      <c r="AJ165" s="2083"/>
      <c r="AK165" s="1851"/>
    </row>
    <row r="166" spans="1:37" ht="39.950000000000003" customHeight="1" x14ac:dyDescent="0.2">
      <c r="A166" s="5834"/>
      <c r="B166" s="5835"/>
      <c r="C166" s="1801"/>
      <c r="D166" s="1799"/>
      <c r="E166" s="1799"/>
      <c r="F166" s="1799"/>
      <c r="G166" s="1799"/>
      <c r="H166" s="2083"/>
      <c r="I166" s="1848"/>
      <c r="J166" s="1801"/>
      <c r="K166" s="1821"/>
      <c r="L166" s="1799"/>
      <c r="M166" s="1799"/>
      <c r="N166" s="1799"/>
      <c r="O166" s="2083"/>
      <c r="P166" s="1851"/>
      <c r="Q166" s="1801"/>
      <c r="R166" s="1799"/>
      <c r="S166" s="1799"/>
      <c r="T166" s="1799"/>
      <c r="U166" s="1799"/>
      <c r="V166" s="2083"/>
      <c r="W166" s="1851"/>
      <c r="X166" s="1801"/>
      <c r="Y166" s="1799"/>
      <c r="Z166" s="1799"/>
      <c r="AA166" s="1799"/>
      <c r="AB166" s="1799"/>
      <c r="AC166" s="2083"/>
      <c r="AD166" s="1851"/>
      <c r="AE166" s="1801"/>
      <c r="AF166" s="1799"/>
      <c r="AG166" s="1799"/>
      <c r="AH166" s="1799"/>
      <c r="AI166" s="1799"/>
      <c r="AJ166" s="2083"/>
      <c r="AK166" s="1851"/>
    </row>
    <row r="167" spans="1:37" ht="39.950000000000003" customHeight="1" thickBot="1" x14ac:dyDescent="0.25">
      <c r="A167" s="5836"/>
      <c r="B167" s="5837"/>
      <c r="C167" s="1854"/>
      <c r="D167" s="1855"/>
      <c r="E167" s="1855"/>
      <c r="F167" s="1855"/>
      <c r="G167" s="1855"/>
      <c r="H167" s="2084"/>
      <c r="I167" s="1857"/>
      <c r="J167" s="1854"/>
      <c r="K167" s="1855"/>
      <c r="L167" s="1855"/>
      <c r="M167" s="1855"/>
      <c r="N167" s="1855"/>
      <c r="O167" s="2084"/>
      <c r="P167" s="1868"/>
      <c r="Q167" s="1854"/>
      <c r="R167" s="1855"/>
      <c r="S167" s="1855"/>
      <c r="T167" s="1855"/>
      <c r="U167" s="1855"/>
      <c r="V167" s="2084"/>
      <c r="W167" s="1868"/>
      <c r="X167" s="1854"/>
      <c r="Y167" s="1855"/>
      <c r="Z167" s="1855"/>
      <c r="AA167" s="1855"/>
      <c r="AB167" s="1855"/>
      <c r="AC167" s="2084"/>
      <c r="AD167" s="1868"/>
      <c r="AE167" s="1854"/>
      <c r="AF167" s="1855"/>
      <c r="AG167" s="1855"/>
      <c r="AH167" s="1855"/>
      <c r="AI167" s="1855"/>
      <c r="AJ167" s="2084"/>
      <c r="AK167" s="1868"/>
    </row>
    <row r="168" spans="1:37" ht="39.950000000000003" customHeight="1" thickBot="1" x14ac:dyDescent="0.25">
      <c r="A168" s="5491"/>
      <c r="B168" s="5491"/>
      <c r="C168" s="1682"/>
      <c r="D168" s="1682"/>
      <c r="E168" s="1682"/>
      <c r="F168" s="1682"/>
      <c r="G168" s="1682"/>
      <c r="H168" s="1928"/>
      <c r="I168" s="1928"/>
      <c r="J168" s="1682"/>
      <c r="K168" s="1682"/>
      <c r="L168" s="1682"/>
      <c r="M168" s="1682"/>
      <c r="N168" s="1682"/>
      <c r="O168" s="1928"/>
      <c r="P168" s="1928"/>
      <c r="Q168" s="1682"/>
      <c r="R168" s="1682"/>
      <c r="S168" s="1682"/>
      <c r="T168" s="1682"/>
      <c r="U168" s="1682"/>
      <c r="V168" s="1928"/>
      <c r="W168" s="1928"/>
      <c r="X168" s="1682"/>
      <c r="Y168" s="1682"/>
      <c r="Z168" s="1682"/>
      <c r="AA168" s="1682"/>
      <c r="AB168" s="1682"/>
      <c r="AC168" s="1928"/>
      <c r="AD168" s="1928"/>
      <c r="AE168" s="1682"/>
      <c r="AF168" s="1682"/>
      <c r="AG168" s="1682"/>
      <c r="AH168" s="1682"/>
      <c r="AI168" s="1682"/>
      <c r="AJ168" s="1660"/>
      <c r="AK168" s="1660"/>
    </row>
    <row r="169" spans="1:37" ht="39.950000000000003" customHeight="1" thickBot="1" x14ac:dyDescent="0.25">
      <c r="A169" s="6226"/>
      <c r="B169" s="6227"/>
      <c r="C169" s="6255" t="s">
        <v>8604</v>
      </c>
      <c r="D169" s="6256"/>
      <c r="E169" s="6256"/>
      <c r="F169" s="6256"/>
      <c r="G169" s="6256"/>
      <c r="H169" s="6256"/>
      <c r="I169" s="6257"/>
      <c r="J169" s="6255" t="s">
        <v>8603</v>
      </c>
      <c r="K169" s="6256"/>
      <c r="L169" s="6256"/>
      <c r="M169" s="6256"/>
      <c r="N169" s="6256"/>
      <c r="O169" s="6256"/>
      <c r="P169" s="6257"/>
      <c r="Q169" s="6156" t="s">
        <v>8617</v>
      </c>
      <c r="R169" s="6157"/>
      <c r="S169" s="6157"/>
      <c r="T169" s="6157"/>
      <c r="U169" s="6157"/>
      <c r="V169" s="6157"/>
      <c r="W169" s="6158"/>
      <c r="X169" s="6156" t="s">
        <v>8625</v>
      </c>
      <c r="Y169" s="6157"/>
      <c r="Z169" s="6157"/>
      <c r="AA169" s="6157"/>
      <c r="AB169" s="6157"/>
      <c r="AC169" s="6157"/>
      <c r="AD169" s="6158"/>
      <c r="AE169" s="6156" t="s">
        <v>8626</v>
      </c>
      <c r="AF169" s="6157"/>
      <c r="AG169" s="6157"/>
      <c r="AH169" s="6157"/>
      <c r="AI169" s="6157"/>
      <c r="AJ169" s="6157"/>
      <c r="AK169" s="6158"/>
    </row>
    <row r="170" spans="1:37" ht="39.950000000000003" customHeight="1" x14ac:dyDescent="0.2">
      <c r="A170" s="5747" t="s">
        <v>1390</v>
      </c>
      <c r="B170" s="6236"/>
      <c r="C170" s="1674">
        <v>7</v>
      </c>
      <c r="D170" s="1676">
        <v>7</v>
      </c>
      <c r="E170" s="1719">
        <v>8</v>
      </c>
      <c r="F170" s="1675">
        <v>8</v>
      </c>
      <c r="G170" s="1675">
        <v>8</v>
      </c>
      <c r="H170" s="1747">
        <v>8</v>
      </c>
      <c r="I170" s="2075">
        <v>8</v>
      </c>
      <c r="J170" s="1674">
        <v>8</v>
      </c>
      <c r="K170" s="1675">
        <v>8</v>
      </c>
      <c r="L170" s="1675">
        <v>8</v>
      </c>
      <c r="M170" s="1675">
        <v>8</v>
      </c>
      <c r="N170" s="1675">
        <v>8</v>
      </c>
      <c r="O170" s="1747">
        <v>8</v>
      </c>
      <c r="P170" s="1744">
        <v>8</v>
      </c>
      <c r="Q170" s="1674">
        <v>8</v>
      </c>
      <c r="R170" s="1675">
        <v>8</v>
      </c>
      <c r="S170" s="1675">
        <v>8</v>
      </c>
      <c r="T170" s="1675">
        <v>8</v>
      </c>
      <c r="U170" s="1675">
        <v>8</v>
      </c>
      <c r="V170" s="1747">
        <v>8</v>
      </c>
      <c r="W170" s="1744">
        <v>8</v>
      </c>
      <c r="X170" s="1674">
        <v>8</v>
      </c>
      <c r="Y170" s="1675">
        <v>8</v>
      </c>
      <c r="Z170" s="1675">
        <v>8</v>
      </c>
      <c r="AA170" s="1675">
        <v>8</v>
      </c>
      <c r="AB170" s="1675">
        <v>8</v>
      </c>
      <c r="AC170" s="1747">
        <v>8</v>
      </c>
      <c r="AD170" s="2075">
        <v>8</v>
      </c>
      <c r="AE170" s="1674">
        <v>8</v>
      </c>
      <c r="AF170" s="1675">
        <v>8</v>
      </c>
      <c r="AG170" s="1675">
        <v>8</v>
      </c>
      <c r="AH170" s="1675">
        <v>8</v>
      </c>
      <c r="AI170" s="1676">
        <v>8</v>
      </c>
      <c r="AJ170" s="1755">
        <v>9</v>
      </c>
      <c r="AK170" s="1744">
        <v>9</v>
      </c>
    </row>
    <row r="171" spans="1:37" ht="39.950000000000003" customHeight="1" thickBot="1" x14ac:dyDescent="0.25">
      <c r="A171" s="5749" t="s">
        <v>1391</v>
      </c>
      <c r="B171" s="6222"/>
      <c r="C171" s="1772">
        <v>30</v>
      </c>
      <c r="D171" s="1758">
        <v>31</v>
      </c>
      <c r="E171" s="2070">
        <v>1</v>
      </c>
      <c r="F171" s="1757">
        <v>2</v>
      </c>
      <c r="G171" s="1757">
        <v>3</v>
      </c>
      <c r="H171" s="2076">
        <v>4</v>
      </c>
      <c r="I171" s="2077">
        <v>5</v>
      </c>
      <c r="J171" s="1772">
        <v>6</v>
      </c>
      <c r="K171" s="1757">
        <v>7</v>
      </c>
      <c r="L171" s="1757">
        <v>8</v>
      </c>
      <c r="M171" s="1757">
        <v>9</v>
      </c>
      <c r="N171" s="1757">
        <v>10</v>
      </c>
      <c r="O171" s="2076">
        <v>11</v>
      </c>
      <c r="P171" s="2052">
        <v>12</v>
      </c>
      <c r="Q171" s="1772">
        <v>13</v>
      </c>
      <c r="R171" s="1757">
        <v>14</v>
      </c>
      <c r="S171" s="1757">
        <v>15</v>
      </c>
      <c r="T171" s="1757">
        <v>16</v>
      </c>
      <c r="U171" s="1757">
        <v>17</v>
      </c>
      <c r="V171" s="2076">
        <v>18</v>
      </c>
      <c r="W171" s="2052">
        <v>19</v>
      </c>
      <c r="X171" s="1772">
        <v>20</v>
      </c>
      <c r="Y171" s="1757">
        <v>21</v>
      </c>
      <c r="Z171" s="1757">
        <v>22</v>
      </c>
      <c r="AA171" s="1757">
        <v>23</v>
      </c>
      <c r="AB171" s="1757">
        <v>24</v>
      </c>
      <c r="AC171" s="2076">
        <v>25</v>
      </c>
      <c r="AD171" s="2077">
        <v>26</v>
      </c>
      <c r="AE171" s="1772">
        <v>27</v>
      </c>
      <c r="AF171" s="1757">
        <v>28</v>
      </c>
      <c r="AG171" s="1757">
        <v>29</v>
      </c>
      <c r="AH171" s="1757">
        <v>30</v>
      </c>
      <c r="AI171" s="1758">
        <v>31</v>
      </c>
      <c r="AJ171" s="2100">
        <v>1</v>
      </c>
      <c r="AK171" s="2052">
        <v>2</v>
      </c>
    </row>
    <row r="172" spans="1:37" ht="39.950000000000003" customHeight="1" x14ac:dyDescent="0.2">
      <c r="A172" s="6223" t="s">
        <v>4459</v>
      </c>
      <c r="B172" s="6224"/>
      <c r="C172" s="6121" t="s">
        <v>8623</v>
      </c>
      <c r="D172" s="6122"/>
      <c r="E172" s="1722"/>
      <c r="F172" s="1785"/>
      <c r="G172" s="1785"/>
      <c r="H172" s="2078"/>
      <c r="I172" s="1788"/>
      <c r="J172" s="1789"/>
      <c r="K172" s="1790"/>
      <c r="L172" s="1790"/>
      <c r="M172" s="1790"/>
      <c r="N172" s="1790"/>
      <c r="O172" s="2078"/>
      <c r="P172" s="1887"/>
      <c r="Q172" s="2053"/>
      <c r="R172" s="6117" t="s">
        <v>8627</v>
      </c>
      <c r="S172" s="5637"/>
      <c r="T172" s="5637"/>
      <c r="U172" s="5638"/>
      <c r="V172" s="2078"/>
      <c r="W172" s="1887"/>
      <c r="X172" s="2053"/>
      <c r="Y172" s="1785"/>
      <c r="Z172" s="1785"/>
      <c r="AA172" s="2059"/>
      <c r="AB172" s="2059"/>
      <c r="AC172" s="2078"/>
      <c r="AD172" s="1887"/>
      <c r="AE172" s="2093"/>
      <c r="AF172" s="6151" t="s">
        <v>8630</v>
      </c>
      <c r="AG172" s="6208"/>
      <c r="AH172" s="6209"/>
      <c r="AI172" s="1882"/>
      <c r="AJ172" s="2094"/>
      <c r="AK172" s="2095"/>
    </row>
    <row r="173" spans="1:37" ht="39.950000000000003" customHeight="1" x14ac:dyDescent="0.2">
      <c r="A173" s="5721" t="s">
        <v>8234</v>
      </c>
      <c r="B173" s="5722"/>
      <c r="C173" s="1825"/>
      <c r="D173" s="1823"/>
      <c r="E173" s="1823"/>
      <c r="F173" s="1823"/>
      <c r="G173" s="1823"/>
      <c r="H173" s="2079"/>
      <c r="I173" s="1797"/>
      <c r="J173" s="1825"/>
      <c r="K173" s="1823"/>
      <c r="L173" s="1823"/>
      <c r="M173" s="1823"/>
      <c r="N173" s="1823"/>
      <c r="O173" s="2079"/>
      <c r="P173" s="1890"/>
      <c r="Q173" s="1825"/>
      <c r="R173" s="1823"/>
      <c r="S173" s="1799"/>
      <c r="T173" s="1799"/>
      <c r="U173" s="1799"/>
      <c r="V173" s="2079"/>
      <c r="W173" s="1890"/>
      <c r="X173" s="1801"/>
      <c r="Y173" s="1799"/>
      <c r="Z173" s="1799"/>
      <c r="AA173" s="1799"/>
      <c r="AB173" s="1799"/>
      <c r="AC173" s="2079"/>
      <c r="AD173" s="1890"/>
      <c r="AE173" s="2055"/>
      <c r="AF173" s="1116"/>
      <c r="AG173" s="1116"/>
      <c r="AH173" s="1116"/>
      <c r="AI173" s="1116"/>
      <c r="AJ173" s="2091"/>
      <c r="AK173" s="1752"/>
    </row>
    <row r="174" spans="1:37" ht="39.950000000000003" customHeight="1" x14ac:dyDescent="0.2">
      <c r="A174" s="5719" t="s">
        <v>8235</v>
      </c>
      <c r="B174" s="5720"/>
      <c r="C174" s="2055"/>
      <c r="D174" s="1843"/>
      <c r="E174" s="1843"/>
      <c r="F174" s="1843"/>
      <c r="G174" s="1843"/>
      <c r="H174" s="2079"/>
      <c r="I174" s="1797"/>
      <c r="J174" s="1841"/>
      <c r="K174" s="1842"/>
      <c r="L174" s="1842"/>
      <c r="M174" s="1842"/>
      <c r="N174" s="1842"/>
      <c r="O174" s="2079"/>
      <c r="P174" s="1890"/>
      <c r="Q174" s="2055"/>
      <c r="R174" s="1823"/>
      <c r="S174" s="1823"/>
      <c r="T174" s="1823"/>
      <c r="U174" s="1925"/>
      <c r="V174" s="2079"/>
      <c r="W174" s="1890"/>
      <c r="X174" s="2054"/>
      <c r="Y174" s="2064"/>
      <c r="Z174" s="2064"/>
      <c r="AA174" s="2064"/>
      <c r="AB174" s="2064"/>
      <c r="AC174" s="2079"/>
      <c r="AD174" s="1890"/>
      <c r="AE174" s="2054"/>
      <c r="AF174" s="6026" t="s">
        <v>8629</v>
      </c>
      <c r="AG174" s="5580"/>
      <c r="AH174" s="5580"/>
      <c r="AI174" s="6027"/>
      <c r="AJ174" s="2091"/>
      <c r="AK174" s="1752"/>
    </row>
    <row r="175" spans="1:37" ht="39.950000000000003" customHeight="1" x14ac:dyDescent="0.2">
      <c r="A175" s="5719" t="s">
        <v>8236</v>
      </c>
      <c r="B175" s="5720"/>
      <c r="C175" s="2060"/>
      <c r="D175" s="2061"/>
      <c r="E175" s="2061"/>
      <c r="F175" s="2061"/>
      <c r="G175" s="2061"/>
      <c r="H175" s="2079"/>
      <c r="I175" s="1797"/>
      <c r="J175" s="2060"/>
      <c r="K175" s="2061"/>
      <c r="L175" s="2061"/>
      <c r="M175" s="2061"/>
      <c r="N175" s="2061"/>
      <c r="O175" s="2079"/>
      <c r="P175" s="1890"/>
      <c r="Q175" s="2060"/>
      <c r="R175" s="2061"/>
      <c r="S175" s="1116"/>
      <c r="T175" s="1116"/>
      <c r="U175" s="1116"/>
      <c r="V175" s="2079"/>
      <c r="W175" s="1890"/>
      <c r="X175" s="2055"/>
      <c r="Y175" s="1116"/>
      <c r="Z175" s="1116"/>
      <c r="AA175" s="1116"/>
      <c r="AB175" s="1116"/>
      <c r="AC175" s="2079"/>
      <c r="AD175" s="1890"/>
      <c r="AE175" s="1804"/>
      <c r="AF175" s="1381"/>
      <c r="AG175" s="1805"/>
      <c r="AH175" s="1805"/>
      <c r="AI175" s="1805"/>
      <c r="AJ175" s="2091"/>
      <c r="AK175" s="1752"/>
    </row>
    <row r="176" spans="1:37" ht="39.950000000000003" customHeight="1" x14ac:dyDescent="0.2">
      <c r="A176" s="5719" t="s">
        <v>8237</v>
      </c>
      <c r="B176" s="5720"/>
      <c r="C176" s="2055"/>
      <c r="D176" s="1116"/>
      <c r="E176" s="1116"/>
      <c r="F176" s="1116"/>
      <c r="G176" s="1116"/>
      <c r="H176" s="2079"/>
      <c r="I176" s="1797"/>
      <c r="J176" s="2055"/>
      <c r="K176" s="1116"/>
      <c r="L176" s="1116"/>
      <c r="M176" s="1116"/>
      <c r="N176" s="72"/>
      <c r="O176" s="2079"/>
      <c r="P176" s="1890"/>
      <c r="Q176" s="1737"/>
      <c r="R176" s="1381"/>
      <c r="S176" s="1381"/>
      <c r="T176" s="1843"/>
      <c r="U176" s="1843"/>
      <c r="V176" s="2079"/>
      <c r="W176" s="1890"/>
      <c r="X176" s="1891"/>
      <c r="Y176" s="1381"/>
      <c r="Z176" s="1381"/>
      <c r="AA176" s="1381"/>
      <c r="AB176" s="1381"/>
      <c r="AC176" s="2079"/>
      <c r="AD176" s="1890"/>
      <c r="AE176" s="2074"/>
      <c r="AF176" s="5485" t="s">
        <v>8628</v>
      </c>
      <c r="AG176" s="5486"/>
      <c r="AH176" s="5486"/>
      <c r="AI176" s="5823"/>
      <c r="AJ176" s="2091"/>
      <c r="AK176" s="1752"/>
    </row>
    <row r="177" spans="1:37" ht="39.950000000000003" customHeight="1" x14ac:dyDescent="0.2">
      <c r="A177" s="5732" t="s">
        <v>8238</v>
      </c>
      <c r="B177" s="5733"/>
      <c r="C177" s="6118" t="s">
        <v>1386</v>
      </c>
      <c r="D177" s="6119"/>
      <c r="E177" s="6119"/>
      <c r="F177" s="6119"/>
      <c r="G177" s="6120"/>
      <c r="H177" s="2079"/>
      <c r="I177" s="1797"/>
      <c r="J177" s="6118" t="s">
        <v>1386</v>
      </c>
      <c r="K177" s="6119"/>
      <c r="L177" s="6119"/>
      <c r="M177" s="6119"/>
      <c r="N177" s="6120"/>
      <c r="O177" s="2079"/>
      <c r="P177" s="1890"/>
      <c r="Q177" s="6118" t="s">
        <v>1386</v>
      </c>
      <c r="R177" s="6119"/>
      <c r="S177" s="6119"/>
      <c r="T177" s="6119"/>
      <c r="U177" s="6120"/>
      <c r="V177" s="2079"/>
      <c r="W177" s="1890"/>
      <c r="X177" s="6118" t="s">
        <v>1386</v>
      </c>
      <c r="Y177" s="6119"/>
      <c r="Z177" s="6119"/>
      <c r="AA177" s="6119"/>
      <c r="AB177" s="6120"/>
      <c r="AC177" s="2079"/>
      <c r="AD177" s="1890"/>
      <c r="AE177" s="6118" t="s">
        <v>1386</v>
      </c>
      <c r="AF177" s="6119"/>
      <c r="AG177" s="6119"/>
      <c r="AH177" s="6119"/>
      <c r="AI177" s="6120"/>
      <c r="AJ177" s="2091"/>
      <c r="AK177" s="1752"/>
    </row>
    <row r="178" spans="1:37" ht="39.950000000000003" customHeight="1" x14ac:dyDescent="0.2">
      <c r="A178" s="5732" t="s">
        <v>8239</v>
      </c>
      <c r="B178" s="5733"/>
      <c r="C178" s="5505" t="s">
        <v>8583</v>
      </c>
      <c r="D178" s="5503"/>
      <c r="E178" s="5503"/>
      <c r="F178" s="5503"/>
      <c r="G178" s="5989"/>
      <c r="H178" s="2079"/>
      <c r="I178" s="1797"/>
      <c r="J178" s="5505" t="s">
        <v>8583</v>
      </c>
      <c r="K178" s="5503"/>
      <c r="L178" s="5503"/>
      <c r="M178" s="5503"/>
      <c r="N178" s="5989"/>
      <c r="O178" s="2079"/>
      <c r="P178" s="1890"/>
      <c r="Q178" s="5505" t="s">
        <v>8583</v>
      </c>
      <c r="R178" s="5503"/>
      <c r="S178" s="5503"/>
      <c r="T178" s="5503"/>
      <c r="U178" s="5989"/>
      <c r="V178" s="2079"/>
      <c r="W178" s="1890"/>
      <c r="X178" s="5505" t="s">
        <v>8583</v>
      </c>
      <c r="Y178" s="5503"/>
      <c r="Z178" s="5503"/>
      <c r="AA178" s="5503"/>
      <c r="AB178" s="5989"/>
      <c r="AC178" s="2079"/>
      <c r="AD178" s="1890"/>
      <c r="AE178" s="5505" t="s">
        <v>8583</v>
      </c>
      <c r="AF178" s="5503"/>
      <c r="AG178" s="5503"/>
      <c r="AH178" s="5503"/>
      <c r="AI178" s="5989"/>
      <c r="AJ178" s="2091"/>
      <c r="AK178" s="1752"/>
    </row>
    <row r="179" spans="1:37" ht="39.950000000000003" customHeight="1" x14ac:dyDescent="0.2">
      <c r="A179" s="5732" t="s">
        <v>8240</v>
      </c>
      <c r="B179" s="5733"/>
      <c r="C179" s="6074" t="s">
        <v>8584</v>
      </c>
      <c r="D179" s="6075"/>
      <c r="E179" s="6075"/>
      <c r="F179" s="6075"/>
      <c r="G179" s="6076"/>
      <c r="H179" s="2079"/>
      <c r="I179" s="1797"/>
      <c r="J179" s="6074" t="s">
        <v>8584</v>
      </c>
      <c r="K179" s="6075"/>
      <c r="L179" s="6075"/>
      <c r="M179" s="6075"/>
      <c r="N179" s="6076"/>
      <c r="O179" s="2079"/>
      <c r="P179" s="1890"/>
      <c r="Q179" s="6074" t="s">
        <v>8584</v>
      </c>
      <c r="R179" s="6075"/>
      <c r="S179" s="6075"/>
      <c r="T179" s="6075"/>
      <c r="U179" s="6076"/>
      <c r="V179" s="2079"/>
      <c r="W179" s="1890"/>
      <c r="X179" s="6074" t="s">
        <v>8584</v>
      </c>
      <c r="Y179" s="6075"/>
      <c r="Z179" s="6075"/>
      <c r="AA179" s="6075"/>
      <c r="AB179" s="6076"/>
      <c r="AC179" s="2079"/>
      <c r="AD179" s="1890"/>
      <c r="AE179" s="6074" t="s">
        <v>8584</v>
      </c>
      <c r="AF179" s="6075"/>
      <c r="AG179" s="6075"/>
      <c r="AH179" s="6075"/>
      <c r="AI179" s="6076"/>
      <c r="AJ179" s="2091"/>
      <c r="AK179" s="1752"/>
    </row>
    <row r="180" spans="1:37" ht="39.950000000000003" customHeight="1" x14ac:dyDescent="0.2">
      <c r="A180" s="5809" t="s">
        <v>8241</v>
      </c>
      <c r="B180" s="5810"/>
      <c r="C180" s="6118" t="s">
        <v>1386</v>
      </c>
      <c r="D180" s="6119"/>
      <c r="E180" s="6119"/>
      <c r="F180" s="6119"/>
      <c r="G180" s="6120"/>
      <c r="H180" s="2080"/>
      <c r="I180" s="1817"/>
      <c r="J180" s="6118" t="s">
        <v>1386</v>
      </c>
      <c r="K180" s="6119"/>
      <c r="L180" s="6119"/>
      <c r="M180" s="6119"/>
      <c r="N180" s="6120"/>
      <c r="O180" s="2080"/>
      <c r="P180" s="1896"/>
      <c r="Q180" s="6118" t="s">
        <v>1386</v>
      </c>
      <c r="R180" s="6119"/>
      <c r="S180" s="6119"/>
      <c r="T180" s="6119"/>
      <c r="U180" s="6120"/>
      <c r="V180" s="2080"/>
      <c r="W180" s="1896"/>
      <c r="X180" s="6118" t="s">
        <v>1386</v>
      </c>
      <c r="Y180" s="6119"/>
      <c r="Z180" s="6119"/>
      <c r="AA180" s="6119"/>
      <c r="AB180" s="6120"/>
      <c r="AC180" s="2080"/>
      <c r="AD180" s="1896"/>
      <c r="AE180" s="6118" t="s">
        <v>1386</v>
      </c>
      <c r="AF180" s="6119"/>
      <c r="AG180" s="6119"/>
      <c r="AH180" s="6119"/>
      <c r="AI180" s="6120"/>
      <c r="AJ180" s="2091"/>
      <c r="AK180" s="1752"/>
    </row>
    <row r="181" spans="1:37" ht="39.950000000000003" customHeight="1" x14ac:dyDescent="0.2">
      <c r="A181" s="5809" t="s">
        <v>8242</v>
      </c>
      <c r="B181" s="5810"/>
      <c r="C181" s="6118" t="s">
        <v>8615</v>
      </c>
      <c r="D181" s="6119"/>
      <c r="E181" s="6119"/>
      <c r="F181" s="6119"/>
      <c r="G181" s="6120"/>
      <c r="H181" s="2079"/>
      <c r="I181" s="1797"/>
      <c r="J181" s="6118" t="s">
        <v>8615</v>
      </c>
      <c r="K181" s="6119"/>
      <c r="L181" s="6119"/>
      <c r="M181" s="6119"/>
      <c r="N181" s="6120"/>
      <c r="O181" s="2079"/>
      <c r="P181" s="1890"/>
      <c r="Q181" s="6118" t="s">
        <v>8615</v>
      </c>
      <c r="R181" s="6119"/>
      <c r="S181" s="6119"/>
      <c r="T181" s="6119"/>
      <c r="U181" s="6120"/>
      <c r="V181" s="2079"/>
      <c r="W181" s="1890"/>
      <c r="X181" s="6118" t="s">
        <v>8615</v>
      </c>
      <c r="Y181" s="6119"/>
      <c r="Z181" s="6119"/>
      <c r="AA181" s="6119"/>
      <c r="AB181" s="6120"/>
      <c r="AC181" s="2079"/>
      <c r="AD181" s="1890"/>
      <c r="AE181" s="6118" t="s">
        <v>8615</v>
      </c>
      <c r="AF181" s="6119"/>
      <c r="AG181" s="6119"/>
      <c r="AH181" s="6119"/>
      <c r="AI181" s="6120"/>
      <c r="AJ181" s="2091"/>
      <c r="AK181" s="1752"/>
    </row>
    <row r="182" spans="1:37" ht="39.950000000000003" customHeight="1" x14ac:dyDescent="0.2">
      <c r="A182" s="5732" t="s">
        <v>8243</v>
      </c>
      <c r="B182" s="5733"/>
      <c r="C182" s="6118" t="s">
        <v>1386</v>
      </c>
      <c r="D182" s="6119"/>
      <c r="E182" s="6119"/>
      <c r="F182" s="6119"/>
      <c r="G182" s="6120"/>
      <c r="H182" s="2079"/>
      <c r="I182" s="1797"/>
      <c r="J182" s="6118" t="s">
        <v>1386</v>
      </c>
      <c r="K182" s="6119"/>
      <c r="L182" s="6119"/>
      <c r="M182" s="6119"/>
      <c r="N182" s="6120"/>
      <c r="O182" s="2079"/>
      <c r="P182" s="1890"/>
      <c r="Q182" s="6118" t="s">
        <v>1386</v>
      </c>
      <c r="R182" s="6119"/>
      <c r="S182" s="6119"/>
      <c r="T182" s="6119"/>
      <c r="U182" s="6120"/>
      <c r="V182" s="2079"/>
      <c r="W182" s="1890"/>
      <c r="X182" s="6118" t="s">
        <v>1386</v>
      </c>
      <c r="Y182" s="6119"/>
      <c r="Z182" s="6119"/>
      <c r="AA182" s="6119"/>
      <c r="AB182" s="6120"/>
      <c r="AC182" s="2079"/>
      <c r="AD182" s="1890"/>
      <c r="AE182" s="6118" t="s">
        <v>1386</v>
      </c>
      <c r="AF182" s="6119"/>
      <c r="AG182" s="6119"/>
      <c r="AH182" s="6119"/>
      <c r="AI182" s="6120"/>
      <c r="AJ182" s="2091"/>
      <c r="AK182" s="1752"/>
    </row>
    <row r="183" spans="1:37" ht="39.950000000000003" customHeight="1" x14ac:dyDescent="0.2">
      <c r="A183" s="5732" t="s">
        <v>8244</v>
      </c>
      <c r="B183" s="5733"/>
      <c r="C183" s="6118" t="s">
        <v>1386</v>
      </c>
      <c r="D183" s="6119"/>
      <c r="E183" s="6119"/>
      <c r="F183" s="6119"/>
      <c r="G183" s="6120"/>
      <c r="H183" s="2079"/>
      <c r="I183" s="1797"/>
      <c r="J183" s="6118" t="s">
        <v>1386</v>
      </c>
      <c r="K183" s="6119"/>
      <c r="L183" s="6119"/>
      <c r="M183" s="6119"/>
      <c r="N183" s="6120"/>
      <c r="O183" s="2079"/>
      <c r="P183" s="1890"/>
      <c r="Q183" s="6118" t="s">
        <v>1386</v>
      </c>
      <c r="R183" s="6119"/>
      <c r="S183" s="6119"/>
      <c r="T183" s="6119"/>
      <c r="U183" s="6120"/>
      <c r="V183" s="2079"/>
      <c r="W183" s="1890"/>
      <c r="X183" s="6118" t="s">
        <v>1386</v>
      </c>
      <c r="Y183" s="6119"/>
      <c r="Z183" s="6119"/>
      <c r="AA183" s="6119"/>
      <c r="AB183" s="6120"/>
      <c r="AC183" s="2079"/>
      <c r="AD183" s="1890"/>
      <c r="AE183" s="6118" t="s">
        <v>1386</v>
      </c>
      <c r="AF183" s="6119"/>
      <c r="AG183" s="6119"/>
      <c r="AH183" s="6119"/>
      <c r="AI183" s="6120"/>
      <c r="AJ183" s="2091"/>
      <c r="AK183" s="1752"/>
    </row>
    <row r="184" spans="1:37" ht="39.950000000000003" customHeight="1" x14ac:dyDescent="0.2">
      <c r="A184" s="5738" t="s">
        <v>8245</v>
      </c>
      <c r="B184" s="5739"/>
      <c r="C184" s="6118" t="s">
        <v>1386</v>
      </c>
      <c r="D184" s="6119"/>
      <c r="E184" s="6119"/>
      <c r="F184" s="6119"/>
      <c r="G184" s="6120"/>
      <c r="H184" s="2079"/>
      <c r="I184" s="1797"/>
      <c r="J184" s="6118" t="s">
        <v>1386</v>
      </c>
      <c r="K184" s="6119"/>
      <c r="L184" s="6119"/>
      <c r="M184" s="6119"/>
      <c r="N184" s="6120"/>
      <c r="O184" s="2079"/>
      <c r="P184" s="1890"/>
      <c r="Q184" s="6118" t="s">
        <v>1386</v>
      </c>
      <c r="R184" s="6119"/>
      <c r="S184" s="6119"/>
      <c r="T184" s="6119"/>
      <c r="U184" s="6120"/>
      <c r="V184" s="2079"/>
      <c r="W184" s="1890"/>
      <c r="X184" s="6118" t="s">
        <v>1386</v>
      </c>
      <c r="Y184" s="6119"/>
      <c r="Z184" s="6119"/>
      <c r="AA184" s="6119"/>
      <c r="AB184" s="6120"/>
      <c r="AC184" s="2079"/>
      <c r="AD184" s="1890"/>
      <c r="AE184" s="6118" t="s">
        <v>1386</v>
      </c>
      <c r="AF184" s="6119"/>
      <c r="AG184" s="6119"/>
      <c r="AH184" s="6119"/>
      <c r="AI184" s="6120"/>
      <c r="AJ184" s="2091"/>
      <c r="AK184" s="1752"/>
    </row>
    <row r="185" spans="1:37" ht="39.950000000000003" customHeight="1" x14ac:dyDescent="0.2">
      <c r="A185" s="5758" t="s">
        <v>8246</v>
      </c>
      <c r="B185" s="5739"/>
      <c r="C185" s="6118" t="s">
        <v>1386</v>
      </c>
      <c r="D185" s="6119"/>
      <c r="E185" s="6119"/>
      <c r="F185" s="6119"/>
      <c r="G185" s="6120"/>
      <c r="H185" s="2079"/>
      <c r="I185" s="1797"/>
      <c r="J185" s="6118" t="s">
        <v>1386</v>
      </c>
      <c r="K185" s="6119"/>
      <c r="L185" s="6119"/>
      <c r="M185" s="6119"/>
      <c r="N185" s="6120"/>
      <c r="O185" s="2079"/>
      <c r="P185" s="1890"/>
      <c r="Q185" s="6118" t="s">
        <v>1386</v>
      </c>
      <c r="R185" s="6119"/>
      <c r="S185" s="6119"/>
      <c r="T185" s="6119"/>
      <c r="U185" s="6120"/>
      <c r="V185" s="2079"/>
      <c r="W185" s="1890"/>
      <c r="X185" s="6118" t="s">
        <v>1386</v>
      </c>
      <c r="Y185" s="6119"/>
      <c r="Z185" s="6119"/>
      <c r="AA185" s="6119"/>
      <c r="AB185" s="6120"/>
      <c r="AC185" s="2079"/>
      <c r="AD185" s="1890"/>
      <c r="AE185" s="6118" t="s">
        <v>1386</v>
      </c>
      <c r="AF185" s="6119"/>
      <c r="AG185" s="6119"/>
      <c r="AH185" s="6119"/>
      <c r="AI185" s="6120"/>
      <c r="AJ185" s="2091"/>
      <c r="AK185" s="1752"/>
    </row>
    <row r="186" spans="1:37" ht="39.950000000000003" customHeight="1" x14ac:dyDescent="0.2">
      <c r="A186" s="5736" t="s">
        <v>8247</v>
      </c>
      <c r="B186" s="5737"/>
      <c r="C186" s="6118" t="s">
        <v>1386</v>
      </c>
      <c r="D186" s="6119"/>
      <c r="E186" s="6119"/>
      <c r="F186" s="6119"/>
      <c r="G186" s="6120"/>
      <c r="H186" s="2079"/>
      <c r="I186" s="1797"/>
      <c r="J186" s="6118" t="s">
        <v>1386</v>
      </c>
      <c r="K186" s="6119"/>
      <c r="L186" s="6119"/>
      <c r="M186" s="6119"/>
      <c r="N186" s="6120"/>
      <c r="O186" s="2079"/>
      <c r="P186" s="1890"/>
      <c r="Q186" s="6118" t="s">
        <v>1386</v>
      </c>
      <c r="R186" s="6119"/>
      <c r="S186" s="6119"/>
      <c r="T186" s="6119"/>
      <c r="U186" s="6120"/>
      <c r="V186" s="2079"/>
      <c r="W186" s="1890"/>
      <c r="X186" s="6118" t="s">
        <v>1386</v>
      </c>
      <c r="Y186" s="6119"/>
      <c r="Z186" s="6119"/>
      <c r="AA186" s="6119"/>
      <c r="AB186" s="6120"/>
      <c r="AC186" s="2079"/>
      <c r="AD186" s="1890"/>
      <c r="AE186" s="6118" t="s">
        <v>1386</v>
      </c>
      <c r="AF186" s="6119"/>
      <c r="AG186" s="6119"/>
      <c r="AH186" s="6119"/>
      <c r="AI186" s="6120"/>
      <c r="AJ186" s="2091"/>
      <c r="AK186" s="1752"/>
    </row>
    <row r="187" spans="1:37" ht="39.950000000000003" customHeight="1" x14ac:dyDescent="0.2">
      <c r="A187" s="5738" t="s">
        <v>8248</v>
      </c>
      <c r="B187" s="5739"/>
      <c r="C187" s="2207"/>
      <c r="D187" s="2209"/>
      <c r="E187" s="2209"/>
      <c r="F187" s="2209"/>
      <c r="G187" s="2208"/>
      <c r="H187" s="2079"/>
      <c r="I187" s="1797"/>
      <c r="J187" s="2207"/>
      <c r="K187" s="2209"/>
      <c r="L187" s="2209"/>
      <c r="M187" s="2209"/>
      <c r="N187" s="2208"/>
      <c r="O187" s="2079"/>
      <c r="P187" s="1890"/>
      <c r="Q187" s="2207"/>
      <c r="R187" s="2209"/>
      <c r="S187" s="2209"/>
      <c r="T187" s="2209"/>
      <c r="U187" s="2208"/>
      <c r="V187" s="2079"/>
      <c r="W187" s="1890"/>
      <c r="X187" s="2207"/>
      <c r="Y187" s="2209"/>
      <c r="Z187" s="2209"/>
      <c r="AA187" s="2209"/>
      <c r="AB187" s="2208"/>
      <c r="AC187" s="2079"/>
      <c r="AD187" s="1890"/>
      <c r="AE187" s="2207"/>
      <c r="AF187" s="2209"/>
      <c r="AG187" s="2209"/>
      <c r="AH187" s="2209"/>
      <c r="AI187" s="2208"/>
      <c r="AJ187" s="2091"/>
      <c r="AK187" s="1752"/>
    </row>
    <row r="188" spans="1:37" ht="39.950000000000003" customHeight="1" thickBot="1" x14ac:dyDescent="0.25">
      <c r="A188" s="5736" t="s">
        <v>8249</v>
      </c>
      <c r="B188" s="5737"/>
      <c r="C188" s="6118" t="s">
        <v>1386</v>
      </c>
      <c r="D188" s="6119"/>
      <c r="E188" s="6119"/>
      <c r="F188" s="6119"/>
      <c r="G188" s="6120"/>
      <c r="H188" s="2081"/>
      <c r="I188" s="1827"/>
      <c r="J188" s="6118" t="s">
        <v>1386</v>
      </c>
      <c r="K188" s="6119"/>
      <c r="L188" s="6119"/>
      <c r="M188" s="6119"/>
      <c r="N188" s="6120"/>
      <c r="O188" s="2081"/>
      <c r="P188" s="1902"/>
      <c r="Q188" s="6118" t="s">
        <v>1386</v>
      </c>
      <c r="R188" s="6119"/>
      <c r="S188" s="6119"/>
      <c r="T188" s="6119"/>
      <c r="U188" s="6120"/>
      <c r="V188" s="2081"/>
      <c r="W188" s="1902"/>
      <c r="X188" s="6118" t="s">
        <v>1386</v>
      </c>
      <c r="Y188" s="6119"/>
      <c r="Z188" s="6119"/>
      <c r="AA188" s="6119"/>
      <c r="AB188" s="6120"/>
      <c r="AC188" s="2081"/>
      <c r="AD188" s="1902"/>
      <c r="AE188" s="6118" t="s">
        <v>1386</v>
      </c>
      <c r="AF188" s="6119"/>
      <c r="AG188" s="6119"/>
      <c r="AH188" s="6119"/>
      <c r="AI188" s="6120"/>
      <c r="AJ188" s="2092"/>
      <c r="AK188" s="1754"/>
    </row>
    <row r="189" spans="1:37" ht="39.950000000000003" customHeight="1" thickBot="1" x14ac:dyDescent="0.25">
      <c r="A189" s="1779">
        <v>1</v>
      </c>
      <c r="B189" s="1779" t="s">
        <v>5497</v>
      </c>
      <c r="C189" s="1838"/>
      <c r="D189" s="1834"/>
      <c r="E189" s="1834"/>
      <c r="F189" s="1834"/>
      <c r="G189" s="1917"/>
      <c r="H189" s="2082"/>
      <c r="I189" s="1831"/>
      <c r="J189" s="1832"/>
      <c r="K189" s="1833"/>
      <c r="L189" s="1833"/>
      <c r="M189" s="1834"/>
      <c r="N189" s="1834"/>
      <c r="O189" s="2085"/>
      <c r="P189" s="1877"/>
      <c r="Q189" s="1838"/>
      <c r="R189" s="1834"/>
      <c r="S189" s="2063"/>
      <c r="T189" s="2063"/>
      <c r="U189" s="2063"/>
      <c r="V189" s="2087"/>
      <c r="W189" s="1845"/>
      <c r="X189" s="1720"/>
      <c r="Y189" s="1721"/>
      <c r="Z189" s="1721"/>
      <c r="AA189" s="1834"/>
      <c r="AB189" s="1834"/>
      <c r="AC189" s="2085"/>
      <c r="AD189" s="1877"/>
      <c r="AE189" s="1906"/>
      <c r="AF189" s="1907"/>
      <c r="AG189" s="1907"/>
      <c r="AH189" s="1907"/>
      <c r="AI189" s="1907"/>
      <c r="AJ189" s="2087"/>
      <c r="AK189" s="1845"/>
    </row>
    <row r="190" spans="1:37" ht="39.950000000000003" customHeight="1" thickBot="1" x14ac:dyDescent="0.25">
      <c r="A190" s="1717">
        <v>2</v>
      </c>
      <c r="B190" s="1718" t="s">
        <v>5497</v>
      </c>
      <c r="C190" s="1801"/>
      <c r="D190" s="1799"/>
      <c r="E190" s="1799"/>
      <c r="F190" s="1799"/>
      <c r="G190" s="1915"/>
      <c r="H190" s="2083"/>
      <c r="I190" s="1848"/>
      <c r="J190" s="2057"/>
      <c r="K190" s="1915"/>
      <c r="L190" s="1842"/>
      <c r="M190" s="1842"/>
      <c r="N190" s="1842"/>
      <c r="O190" s="2083"/>
      <c r="P190" s="1851"/>
      <c r="Q190" s="1801"/>
      <c r="R190" s="1799"/>
      <c r="S190" s="1799"/>
      <c r="T190" s="1799"/>
      <c r="U190" s="1799"/>
      <c r="V190" s="2083"/>
      <c r="W190" s="1851"/>
      <c r="X190" s="1801"/>
      <c r="Y190" s="1799"/>
      <c r="Z190" s="1843"/>
      <c r="AA190" s="1843"/>
      <c r="AB190" s="1843"/>
      <c r="AC190" s="2086"/>
      <c r="AD190" s="1909"/>
      <c r="AE190" s="1801"/>
      <c r="AF190" s="1116"/>
      <c r="AG190" s="1116"/>
      <c r="AH190" s="1116"/>
      <c r="AI190" s="1116"/>
      <c r="AJ190" s="2083"/>
      <c r="AK190" s="1851"/>
    </row>
    <row r="191" spans="1:37" ht="39.950000000000003" customHeight="1" thickBot="1" x14ac:dyDescent="0.25">
      <c r="A191" s="5734" t="s">
        <v>5498</v>
      </c>
      <c r="B191" s="5735"/>
      <c r="C191" s="1801"/>
      <c r="D191" s="1799"/>
      <c r="E191" s="1799"/>
      <c r="F191" s="1799"/>
      <c r="G191" s="1843"/>
      <c r="H191" s="2083"/>
      <c r="I191" s="1848"/>
      <c r="J191" s="1891"/>
      <c r="K191" s="1799"/>
      <c r="L191" s="1821"/>
      <c r="M191" s="1843"/>
      <c r="N191" s="1821"/>
      <c r="O191" s="2083"/>
      <c r="P191" s="1851"/>
      <c r="Q191" s="1852"/>
      <c r="R191" s="1799"/>
      <c r="S191" s="1799"/>
      <c r="T191" s="1853"/>
      <c r="U191" s="1799"/>
      <c r="V191" s="2083"/>
      <c r="W191" s="1851"/>
      <c r="X191" s="2060"/>
      <c r="Y191" s="2061"/>
      <c r="Z191" s="1843"/>
      <c r="AA191" s="1843"/>
      <c r="AB191" s="1799"/>
      <c r="AC191" s="2083"/>
      <c r="AD191" s="1851"/>
      <c r="AE191" s="1801"/>
      <c r="AF191" s="1799"/>
      <c r="AG191" s="1799"/>
      <c r="AH191" s="1799"/>
      <c r="AI191" s="1843"/>
      <c r="AJ191" s="2086"/>
      <c r="AK191" s="1851"/>
    </row>
    <row r="192" spans="1:37" ht="39.950000000000003" customHeight="1" thickBot="1" x14ac:dyDescent="0.25">
      <c r="A192" s="5785" t="s">
        <v>8250</v>
      </c>
      <c r="B192" s="5786"/>
      <c r="C192" s="1801"/>
      <c r="D192" s="1799"/>
      <c r="E192" s="1799"/>
      <c r="F192" s="31"/>
      <c r="G192" s="31"/>
      <c r="H192" s="2083"/>
      <c r="I192" s="1848"/>
      <c r="J192" s="1801"/>
      <c r="K192" s="1843"/>
      <c r="L192" s="1843"/>
      <c r="M192" s="1799"/>
      <c r="N192" s="1843"/>
      <c r="O192" s="2086"/>
      <c r="P192" s="1909"/>
      <c r="Q192" s="1891"/>
      <c r="R192" s="1843"/>
      <c r="S192" s="1821"/>
      <c r="T192" s="1821"/>
      <c r="U192" s="1821"/>
      <c r="V192" s="2088"/>
      <c r="W192" s="2089"/>
      <c r="X192" s="1852"/>
      <c r="Y192" s="1821"/>
      <c r="Z192" s="2061"/>
      <c r="AA192" s="2061"/>
      <c r="AB192" s="2061"/>
      <c r="AC192" s="2083"/>
      <c r="AD192" s="1851"/>
      <c r="AE192" s="1801"/>
      <c r="AF192" s="1799"/>
      <c r="AG192" s="1843"/>
      <c r="AH192" s="1843"/>
      <c r="AI192" s="1821"/>
      <c r="AJ192" s="2083"/>
      <c r="AK192" s="1851"/>
    </row>
    <row r="193" spans="1:37" ht="39.950000000000003" customHeight="1" x14ac:dyDescent="0.2">
      <c r="A193" s="5832" t="s">
        <v>5500</v>
      </c>
      <c r="B193" s="5833"/>
      <c r="C193" s="2057"/>
      <c r="D193" s="1915"/>
      <c r="E193" s="1915"/>
      <c r="F193" s="1915"/>
      <c r="G193" s="1915"/>
      <c r="H193" s="2083"/>
      <c r="I193" s="1848"/>
      <c r="J193" s="1852"/>
      <c r="K193" s="1853"/>
      <c r="L193" s="1821"/>
      <c r="M193" s="1853"/>
      <c r="N193" s="1799"/>
      <c r="O193" s="2086"/>
      <c r="P193" s="1909"/>
      <c r="Q193" s="1891"/>
      <c r="R193" s="1843"/>
      <c r="S193" s="72"/>
      <c r="T193" s="72"/>
      <c r="U193" s="1799"/>
      <c r="V193" s="2083"/>
      <c r="W193" s="1851"/>
      <c r="X193" s="1801"/>
      <c r="Y193" s="1799"/>
      <c r="Z193" s="1799"/>
      <c r="AA193" s="1799"/>
      <c r="AB193" s="1799"/>
      <c r="AC193" s="2083"/>
      <c r="AD193" s="1851"/>
      <c r="AE193" s="1801"/>
      <c r="AF193" s="1799"/>
      <c r="AG193" s="1799"/>
      <c r="AH193" s="1799"/>
      <c r="AI193" s="1799"/>
      <c r="AJ193" s="2083"/>
      <c r="AK193" s="1851"/>
    </row>
    <row r="194" spans="1:37" ht="39.950000000000003" customHeight="1" x14ac:dyDescent="0.2">
      <c r="A194" s="5834"/>
      <c r="B194" s="5835"/>
      <c r="C194" s="1801"/>
      <c r="D194" s="1799"/>
      <c r="E194" s="1799"/>
      <c r="F194" s="1799"/>
      <c r="G194" s="1799"/>
      <c r="H194" s="2083"/>
      <c r="I194" s="1848"/>
      <c r="J194" s="1801"/>
      <c r="K194" s="1821"/>
      <c r="L194" s="1799"/>
      <c r="M194" s="1799"/>
      <c r="N194" s="1799"/>
      <c r="O194" s="2083"/>
      <c r="P194" s="1851"/>
      <c r="Q194" s="1801"/>
      <c r="R194" s="1799"/>
      <c r="S194" s="1799"/>
      <c r="T194" s="1799"/>
      <c r="U194" s="1799"/>
      <c r="V194" s="2083"/>
      <c r="W194" s="1851"/>
      <c r="X194" s="1801"/>
      <c r="Y194" s="1799"/>
      <c r="Z194" s="1799"/>
      <c r="AA194" s="1799"/>
      <c r="AB194" s="1799"/>
      <c r="AC194" s="2083"/>
      <c r="AD194" s="1851"/>
      <c r="AE194" s="1801"/>
      <c r="AF194" s="1799"/>
      <c r="AG194" s="1799"/>
      <c r="AH194" s="1799"/>
      <c r="AI194" s="1799"/>
      <c r="AJ194" s="2083"/>
      <c r="AK194" s="1851"/>
    </row>
    <row r="195" spans="1:37" ht="39.950000000000003" customHeight="1" thickBot="1" x14ac:dyDescent="0.25">
      <c r="A195" s="5836"/>
      <c r="B195" s="5837"/>
      <c r="C195" s="1854"/>
      <c r="D195" s="1855"/>
      <c r="E195" s="1855"/>
      <c r="F195" s="1855"/>
      <c r="G195" s="1855"/>
      <c r="H195" s="2084"/>
      <c r="I195" s="1857"/>
      <c r="J195" s="1854"/>
      <c r="K195" s="1855"/>
      <c r="L195" s="1855"/>
      <c r="M195" s="1855"/>
      <c r="N195" s="1855"/>
      <c r="O195" s="2084"/>
      <c r="P195" s="1868"/>
      <c r="Q195" s="1854"/>
      <c r="R195" s="1855"/>
      <c r="S195" s="1855"/>
      <c r="T195" s="1855"/>
      <c r="U195" s="1855"/>
      <c r="V195" s="2084"/>
      <c r="W195" s="1868"/>
      <c r="X195" s="1854"/>
      <c r="Y195" s="1855"/>
      <c r="Z195" s="1855"/>
      <c r="AA195" s="1855"/>
      <c r="AB195" s="1855"/>
      <c r="AC195" s="2084"/>
      <c r="AD195" s="1868"/>
      <c r="AE195" s="1854"/>
      <c r="AF195" s="1855"/>
      <c r="AG195" s="1855"/>
      <c r="AH195" s="1855"/>
      <c r="AI195" s="1855"/>
      <c r="AJ195" s="2084"/>
      <c r="AK195" s="1868"/>
    </row>
    <row r="196" spans="1:37" ht="39.950000000000003" customHeight="1" thickBot="1" x14ac:dyDescent="0.25">
      <c r="A196" s="5491"/>
      <c r="B196" s="5491"/>
      <c r="C196" s="1700"/>
      <c r="D196" s="1700"/>
      <c r="E196" s="1700"/>
      <c r="F196" s="1700"/>
      <c r="G196" s="1668"/>
      <c r="H196" s="1928"/>
      <c r="I196" s="1928"/>
      <c r="J196" s="1668"/>
      <c r="K196" s="1657"/>
      <c r="L196" s="1657"/>
      <c r="M196" s="1657"/>
      <c r="N196" s="1657"/>
      <c r="O196" s="1928"/>
      <c r="P196" s="1928"/>
      <c r="Q196" s="1666"/>
      <c r="R196" s="1668"/>
      <c r="S196" s="1668"/>
      <c r="T196" s="1668"/>
      <c r="U196" s="1668"/>
      <c r="V196" s="1928"/>
      <c r="W196" s="1928"/>
      <c r="X196" s="1929"/>
      <c r="Y196" s="1668"/>
      <c r="Z196" s="1668"/>
      <c r="AA196" s="1668"/>
      <c r="AB196" s="1668"/>
      <c r="AC196" s="1928"/>
      <c r="AD196" s="1928"/>
      <c r="AE196" s="1696"/>
      <c r="AG196" s="1684"/>
      <c r="AH196" s="1684"/>
      <c r="AI196" s="1715"/>
      <c r="AJ196" s="1660"/>
      <c r="AK196" s="1660"/>
    </row>
    <row r="197" spans="1:37" ht="39.950000000000003" customHeight="1" thickBot="1" x14ac:dyDescent="0.25">
      <c r="A197" s="6226"/>
      <c r="B197" s="6227"/>
      <c r="C197" s="6156" t="s">
        <v>8618</v>
      </c>
      <c r="D197" s="6157"/>
      <c r="E197" s="6157"/>
      <c r="F197" s="6157"/>
      <c r="G197" s="6157"/>
      <c r="H197" s="6157"/>
      <c r="I197" s="6158"/>
      <c r="J197" s="6156" t="s">
        <v>8619</v>
      </c>
      <c r="K197" s="6157"/>
      <c r="L197" s="6157"/>
      <c r="M197" s="6157"/>
      <c r="N197" s="6157"/>
      <c r="O197" s="6157"/>
      <c r="P197" s="6158"/>
      <c r="Q197" s="6156" t="s">
        <v>8620</v>
      </c>
      <c r="R197" s="6157"/>
      <c r="S197" s="6157"/>
      <c r="T197" s="6157"/>
      <c r="U197" s="6157"/>
      <c r="V197" s="6157"/>
      <c r="W197" s="6158"/>
      <c r="X197" s="6156" t="s">
        <v>8621</v>
      </c>
      <c r="Y197" s="6157"/>
      <c r="Z197" s="6157"/>
      <c r="AA197" s="6157"/>
      <c r="AB197" s="6157"/>
      <c r="AC197" s="6157"/>
      <c r="AD197" s="6158"/>
      <c r="AE197" s="6277" t="s">
        <v>8643</v>
      </c>
      <c r="AF197" s="6278"/>
      <c r="AG197" s="6278"/>
      <c r="AH197" s="6278"/>
      <c r="AI197" s="6278"/>
      <c r="AJ197" s="6278"/>
      <c r="AK197" s="6279"/>
    </row>
    <row r="198" spans="1:37" ht="39.950000000000003" customHeight="1" x14ac:dyDescent="0.2">
      <c r="A198" s="5747" t="s">
        <v>1390</v>
      </c>
      <c r="B198" s="6236"/>
      <c r="C198" s="1674">
        <v>9</v>
      </c>
      <c r="D198" s="1675">
        <v>9</v>
      </c>
      <c r="E198" s="1675">
        <v>9</v>
      </c>
      <c r="F198" s="1675">
        <v>9</v>
      </c>
      <c r="G198" s="1675">
        <v>9</v>
      </c>
      <c r="H198" s="1747">
        <v>9</v>
      </c>
      <c r="I198" s="1744">
        <v>9</v>
      </c>
      <c r="J198" s="1674">
        <v>9</v>
      </c>
      <c r="K198" s="1675">
        <v>9</v>
      </c>
      <c r="L198" s="1675">
        <v>9</v>
      </c>
      <c r="M198" s="1675">
        <v>9</v>
      </c>
      <c r="N198" s="1675">
        <v>9</v>
      </c>
      <c r="O198" s="1747">
        <v>9</v>
      </c>
      <c r="P198" s="1744">
        <v>9</v>
      </c>
      <c r="Q198" s="1674">
        <v>9</v>
      </c>
      <c r="R198" s="1675">
        <v>9</v>
      </c>
      <c r="S198" s="1675">
        <v>9</v>
      </c>
      <c r="T198" s="1675">
        <v>9</v>
      </c>
      <c r="U198" s="1675">
        <v>9</v>
      </c>
      <c r="V198" s="1747">
        <v>9</v>
      </c>
      <c r="W198" s="1744">
        <v>9</v>
      </c>
      <c r="X198" s="1674">
        <v>9</v>
      </c>
      <c r="Y198" s="1675">
        <v>9</v>
      </c>
      <c r="Z198" s="1675">
        <v>9</v>
      </c>
      <c r="AA198" s="1675">
        <v>9</v>
      </c>
      <c r="AB198" s="1675">
        <v>9</v>
      </c>
      <c r="AC198" s="1747">
        <v>9</v>
      </c>
      <c r="AD198" s="2075">
        <v>9</v>
      </c>
      <c r="AE198" s="1674">
        <v>10</v>
      </c>
      <c r="AF198" s="1675">
        <v>10</v>
      </c>
      <c r="AG198" s="1747">
        <v>10</v>
      </c>
      <c r="AH198" s="1675">
        <v>10</v>
      </c>
      <c r="AI198" s="1675">
        <v>10</v>
      </c>
      <c r="AJ198" s="1747">
        <v>10</v>
      </c>
      <c r="AK198" s="1744">
        <v>10</v>
      </c>
    </row>
    <row r="199" spans="1:37" ht="39.950000000000003" customHeight="1" thickBot="1" x14ac:dyDescent="0.25">
      <c r="A199" s="5749" t="s">
        <v>1391</v>
      </c>
      <c r="B199" s="6222"/>
      <c r="C199" s="1772">
        <v>3</v>
      </c>
      <c r="D199" s="1757">
        <v>4</v>
      </c>
      <c r="E199" s="1757">
        <v>5</v>
      </c>
      <c r="F199" s="1757">
        <v>6</v>
      </c>
      <c r="G199" s="1757">
        <v>7</v>
      </c>
      <c r="H199" s="2076">
        <v>8</v>
      </c>
      <c r="I199" s="2052">
        <v>9</v>
      </c>
      <c r="J199" s="1772">
        <v>10</v>
      </c>
      <c r="K199" s="1757">
        <v>11</v>
      </c>
      <c r="L199" s="1757">
        <v>12</v>
      </c>
      <c r="M199" s="1757">
        <v>13</v>
      </c>
      <c r="N199" s="1757">
        <v>14</v>
      </c>
      <c r="O199" s="2076">
        <v>15</v>
      </c>
      <c r="P199" s="2052">
        <v>16</v>
      </c>
      <c r="Q199" s="1772">
        <v>17</v>
      </c>
      <c r="R199" s="1757">
        <v>18</v>
      </c>
      <c r="S199" s="1757">
        <v>19</v>
      </c>
      <c r="T199" s="1757">
        <v>20</v>
      </c>
      <c r="U199" s="1757">
        <v>21</v>
      </c>
      <c r="V199" s="2076">
        <v>22</v>
      </c>
      <c r="W199" s="2052">
        <v>23</v>
      </c>
      <c r="X199" s="1772">
        <v>24</v>
      </c>
      <c r="Y199" s="1757">
        <v>25</v>
      </c>
      <c r="Z199" s="1757">
        <v>26</v>
      </c>
      <c r="AA199" s="1757">
        <v>27</v>
      </c>
      <c r="AB199" s="1757">
        <v>28</v>
      </c>
      <c r="AC199" s="2076">
        <v>29</v>
      </c>
      <c r="AD199" s="2077">
        <v>30</v>
      </c>
      <c r="AE199" s="1772">
        <v>1</v>
      </c>
      <c r="AF199" s="1757">
        <v>2</v>
      </c>
      <c r="AG199" s="2076">
        <v>3</v>
      </c>
      <c r="AH199" s="1757">
        <v>4</v>
      </c>
      <c r="AI199" s="1757">
        <v>5</v>
      </c>
      <c r="AJ199" s="2076">
        <v>6</v>
      </c>
      <c r="AK199" s="2052">
        <v>7</v>
      </c>
    </row>
    <row r="200" spans="1:37" ht="39.950000000000003" customHeight="1" x14ac:dyDescent="0.2">
      <c r="A200" s="5745" t="s">
        <v>4459</v>
      </c>
      <c r="B200" s="5919"/>
      <c r="C200" s="2275"/>
      <c r="D200" s="6283" t="s">
        <v>8631</v>
      </c>
      <c r="E200" s="6283"/>
      <c r="F200" s="6283"/>
      <c r="G200" s="6284"/>
      <c r="H200" s="2276"/>
      <c r="I200" s="2277"/>
      <c r="J200" s="6292"/>
      <c r="K200" s="6293"/>
      <c r="L200" s="6294" t="s">
        <v>8632</v>
      </c>
      <c r="M200" s="6295"/>
      <c r="N200" s="6296"/>
      <c r="O200" s="2078"/>
      <c r="P200" s="1887"/>
      <c r="Q200" s="2053"/>
      <c r="R200" s="1785"/>
      <c r="S200" s="1785"/>
      <c r="T200" s="2058"/>
      <c r="U200" s="2063"/>
      <c r="V200" s="2078"/>
      <c r="W200" s="1887"/>
      <c r="X200" s="2053"/>
      <c r="Y200" s="1785"/>
      <c r="Z200" s="1785"/>
      <c r="AA200" s="2059"/>
      <c r="AB200" s="2059"/>
      <c r="AC200" s="2078"/>
      <c r="AD200" s="1887"/>
      <c r="AE200" s="2093"/>
      <c r="AF200" s="2067"/>
      <c r="AG200" s="5515" t="s">
        <v>3580</v>
      </c>
      <c r="AH200" s="2069"/>
      <c r="AI200" s="1882"/>
      <c r="AJ200" s="2094"/>
      <c r="AK200" s="2095"/>
    </row>
    <row r="201" spans="1:37" ht="39.950000000000003" customHeight="1" x14ac:dyDescent="0.2">
      <c r="A201" s="5721" t="s">
        <v>8234</v>
      </c>
      <c r="B201" s="5908"/>
      <c r="C201" s="5528" t="s">
        <v>8633</v>
      </c>
      <c r="D201" s="5529"/>
      <c r="E201" s="1823"/>
      <c r="F201" s="5444"/>
      <c r="G201" s="6297"/>
      <c r="H201" s="2079"/>
      <c r="I201" s="1797"/>
      <c r="J201" s="5849" t="s">
        <v>8638</v>
      </c>
      <c r="K201" s="3781"/>
      <c r="L201" s="3781"/>
      <c r="M201" s="3781"/>
      <c r="N201" s="5388"/>
      <c r="O201" s="2079"/>
      <c r="P201" s="1890"/>
      <c r="Q201" s="2283"/>
      <c r="R201" s="6198" t="s">
        <v>8641</v>
      </c>
      <c r="S201" s="6115"/>
      <c r="T201" s="6115"/>
      <c r="U201" s="6116"/>
      <c r="V201" s="2079"/>
      <c r="W201" s="1890"/>
      <c r="X201" s="6114" t="s">
        <v>8641</v>
      </c>
      <c r="Y201" s="6115"/>
      <c r="Z201" s="6115"/>
      <c r="AA201" s="6115"/>
      <c r="AB201" s="6116"/>
      <c r="AC201" s="2079"/>
      <c r="AD201" s="1890"/>
      <c r="AE201" s="6114"/>
      <c r="AF201" s="6116"/>
      <c r="AG201" s="5516"/>
      <c r="AH201" s="6198"/>
      <c r="AI201" s="6116"/>
      <c r="AJ201" s="2091"/>
      <c r="AK201" s="1752"/>
    </row>
    <row r="202" spans="1:37" ht="39.950000000000003" customHeight="1" x14ac:dyDescent="0.2">
      <c r="A202" s="5719" t="s">
        <v>8235</v>
      </c>
      <c r="B202" s="5853"/>
      <c r="C202" s="5579" t="s">
        <v>8629</v>
      </c>
      <c r="D202" s="5580"/>
      <c r="E202" s="5580"/>
      <c r="F202" s="1116"/>
      <c r="G202" s="1843"/>
      <c r="H202" s="2079"/>
      <c r="I202" s="1797"/>
      <c r="J202" s="1841"/>
      <c r="K202" s="1842"/>
      <c r="L202" s="1842"/>
      <c r="M202" s="1842"/>
      <c r="N202" s="1842"/>
      <c r="O202" s="2079"/>
      <c r="P202" s="1890"/>
      <c r="Q202" s="2055"/>
      <c r="R202" s="1823"/>
      <c r="S202" s="1823"/>
      <c r="T202" s="1823"/>
      <c r="U202" s="1925"/>
      <c r="V202" s="2079"/>
      <c r="W202" s="1890"/>
      <c r="X202" s="6106" t="s">
        <v>8642</v>
      </c>
      <c r="Y202" s="6107"/>
      <c r="Z202" s="6107"/>
      <c r="AA202" s="6107"/>
      <c r="AB202" s="6108"/>
      <c r="AC202" s="2079"/>
      <c r="AD202" s="1890"/>
      <c r="AE202" s="6280">
        <v>250102</v>
      </c>
      <c r="AF202" s="6281"/>
      <c r="AG202" s="5516"/>
      <c r="AH202" s="6280">
        <v>250102</v>
      </c>
      <c r="AI202" s="6281"/>
      <c r="AJ202" s="2091"/>
      <c r="AK202" s="1752"/>
    </row>
    <row r="203" spans="1:37" ht="39.950000000000003" customHeight="1" x14ac:dyDescent="0.2">
      <c r="A203" s="5719" t="s">
        <v>8236</v>
      </c>
      <c r="B203" s="5853"/>
      <c r="C203" s="2273"/>
      <c r="D203" s="2061"/>
      <c r="E203" s="2061"/>
      <c r="F203" s="2061"/>
      <c r="G203" s="2061"/>
      <c r="H203" s="2079"/>
      <c r="I203" s="1797"/>
      <c r="J203" s="2060"/>
      <c r="K203" s="2061"/>
      <c r="L203" s="2061"/>
      <c r="M203" s="2061"/>
      <c r="N203" s="2106" t="s">
        <v>5435</v>
      </c>
      <c r="O203" s="2079"/>
      <c r="P203" s="1890"/>
      <c r="Q203" s="2060"/>
      <c r="R203" s="2061"/>
      <c r="S203" s="1116"/>
      <c r="T203" s="1116"/>
      <c r="U203" s="1116"/>
      <c r="V203" s="2079"/>
      <c r="W203" s="1890"/>
      <c r="X203" s="2055"/>
      <c r="Y203" s="1116"/>
      <c r="Z203" s="1116"/>
      <c r="AA203" s="1116"/>
      <c r="AB203" s="1116"/>
      <c r="AC203" s="2079"/>
      <c r="AD203" s="1890"/>
      <c r="AE203" s="1804"/>
      <c r="AF203" s="1381"/>
      <c r="AG203" s="5516"/>
      <c r="AH203" s="1805"/>
      <c r="AI203" s="1805"/>
      <c r="AJ203" s="2091"/>
      <c r="AK203" s="1752"/>
    </row>
    <row r="204" spans="1:37" ht="39.950000000000003" customHeight="1" x14ac:dyDescent="0.2">
      <c r="A204" s="5719" t="s">
        <v>8237</v>
      </c>
      <c r="B204" s="5853"/>
      <c r="C204" s="2164"/>
      <c r="D204" s="1116"/>
      <c r="E204" s="1116"/>
      <c r="F204" s="1116"/>
      <c r="G204" s="1116"/>
      <c r="H204" s="2079"/>
      <c r="I204" s="1797"/>
      <c r="J204" s="2055"/>
      <c r="K204" s="6026" t="s">
        <v>8639</v>
      </c>
      <c r="L204" s="5580"/>
      <c r="M204" s="6027"/>
      <c r="N204" s="72"/>
      <c r="O204" s="2079"/>
      <c r="P204" s="1890"/>
      <c r="Q204" s="1737"/>
      <c r="R204" s="1381"/>
      <c r="S204" s="1381"/>
      <c r="T204" s="1843"/>
      <c r="U204" s="1843"/>
      <c r="V204" s="2079"/>
      <c r="W204" s="1890"/>
      <c r="AC204" s="2079"/>
      <c r="AD204" s="1890"/>
      <c r="AG204" s="5516"/>
      <c r="AJ204" s="2091"/>
      <c r="AK204" s="1752"/>
    </row>
    <row r="205" spans="1:37" ht="39.950000000000003" customHeight="1" x14ac:dyDescent="0.2">
      <c r="A205" s="5732" t="s">
        <v>8238</v>
      </c>
      <c r="B205" s="5854"/>
      <c r="C205" s="6119" t="s">
        <v>1386</v>
      </c>
      <c r="D205" s="6119"/>
      <c r="E205" s="6119"/>
      <c r="F205" s="6119"/>
      <c r="G205" s="6120"/>
      <c r="H205" s="2079"/>
      <c r="I205" s="1797"/>
      <c r="J205" s="6118" t="s">
        <v>1386</v>
      </c>
      <c r="K205" s="6119"/>
      <c r="L205" s="6119"/>
      <c r="M205" s="6119"/>
      <c r="N205" s="6120"/>
      <c r="O205" s="2079"/>
      <c r="P205" s="1890"/>
      <c r="Q205" s="6118" t="s">
        <v>1386</v>
      </c>
      <c r="R205" s="6119"/>
      <c r="S205" s="6119"/>
      <c r="T205" s="6119"/>
      <c r="U205" s="6120"/>
      <c r="V205" s="2079"/>
      <c r="W205" s="1890"/>
      <c r="X205" s="6118" t="s">
        <v>1386</v>
      </c>
      <c r="Y205" s="6119"/>
      <c r="Z205" s="6119"/>
      <c r="AA205" s="6119"/>
      <c r="AB205" s="6120"/>
      <c r="AC205" s="2079"/>
      <c r="AD205" s="1890"/>
      <c r="AE205" s="2270"/>
      <c r="AF205" s="2271"/>
      <c r="AG205" s="5516"/>
      <c r="AH205" s="2272"/>
      <c r="AI205" s="2272"/>
      <c r="AJ205" s="2091"/>
      <c r="AK205" s="1752"/>
    </row>
    <row r="206" spans="1:37" ht="39.950000000000003" customHeight="1" x14ac:dyDescent="0.2">
      <c r="A206" s="5732" t="s">
        <v>8239</v>
      </c>
      <c r="B206" s="5854"/>
      <c r="C206" s="2164"/>
      <c r="D206" s="1116"/>
      <c r="E206" s="1116"/>
      <c r="F206" s="1116"/>
      <c r="G206" s="1116"/>
      <c r="H206" s="2079"/>
      <c r="I206" s="1797"/>
      <c r="J206" s="2055"/>
      <c r="K206" s="1116"/>
      <c r="L206" s="1116"/>
      <c r="M206" s="1116"/>
      <c r="N206" s="1116"/>
      <c r="O206" s="2079"/>
      <c r="P206" s="1890"/>
      <c r="Q206" s="2055"/>
      <c r="R206" s="1116"/>
      <c r="S206" s="1116"/>
      <c r="T206" s="1116"/>
      <c r="U206" s="1116"/>
      <c r="V206" s="2079"/>
      <c r="W206" s="1890"/>
      <c r="X206" s="2055"/>
      <c r="Y206" s="1116"/>
      <c r="Z206" s="1116"/>
      <c r="AA206" s="1116"/>
      <c r="AB206" s="1116"/>
      <c r="AC206" s="2079"/>
      <c r="AD206" s="1890"/>
      <c r="AE206" s="1815"/>
      <c r="AF206" s="1807"/>
      <c r="AG206" s="5516"/>
      <c r="AH206" s="1807"/>
      <c r="AI206" s="1807"/>
      <c r="AJ206" s="2091"/>
      <c r="AK206" s="1752"/>
    </row>
    <row r="207" spans="1:37" ht="39.950000000000003" customHeight="1" x14ac:dyDescent="0.2">
      <c r="A207" s="5732" t="s">
        <v>8240</v>
      </c>
      <c r="B207" s="5854"/>
      <c r="C207" s="6075" t="s">
        <v>8584</v>
      </c>
      <c r="D207" s="6075"/>
      <c r="E207" s="6075"/>
      <c r="F207" s="6075"/>
      <c r="G207" s="6076"/>
      <c r="H207" s="2079"/>
      <c r="I207" s="1797"/>
      <c r="J207" s="6074" t="s">
        <v>8584</v>
      </c>
      <c r="K207" s="6075"/>
      <c r="L207" s="6075"/>
      <c r="M207" s="6075"/>
      <c r="N207" s="6076"/>
      <c r="O207" s="2079"/>
      <c r="P207" s="1890"/>
      <c r="Q207" s="6074" t="s">
        <v>8584</v>
      </c>
      <c r="R207" s="6075"/>
      <c r="S207" s="6075"/>
      <c r="T207" s="6075"/>
      <c r="U207" s="6076"/>
      <c r="V207" s="2079"/>
      <c r="W207" s="1890"/>
      <c r="X207" s="6074" t="s">
        <v>8584</v>
      </c>
      <c r="Y207" s="6075"/>
      <c r="Z207" s="6075"/>
      <c r="AA207" s="6075"/>
      <c r="AB207" s="6076"/>
      <c r="AC207" s="2079"/>
      <c r="AD207" s="1890"/>
      <c r="AE207" s="6285" t="s">
        <v>2842</v>
      </c>
      <c r="AF207" s="6286"/>
      <c r="AG207" s="5533"/>
      <c r="AH207" s="6287" t="s">
        <v>2842</v>
      </c>
      <c r="AI207" s="6287"/>
      <c r="AJ207" s="2091"/>
      <c r="AK207" s="1752"/>
    </row>
    <row r="208" spans="1:37" ht="39.950000000000003" customHeight="1" x14ac:dyDescent="0.2">
      <c r="A208" s="5809" t="s">
        <v>8241</v>
      </c>
      <c r="B208" s="5869"/>
      <c r="C208" s="6119" t="s">
        <v>1386</v>
      </c>
      <c r="D208" s="6119"/>
      <c r="E208" s="6119"/>
      <c r="F208" s="6119"/>
      <c r="G208" s="6120"/>
      <c r="H208" s="2080"/>
      <c r="I208" s="1817"/>
      <c r="J208" s="5770" t="s">
        <v>8544</v>
      </c>
      <c r="K208" s="5771"/>
      <c r="L208" s="5771"/>
      <c r="M208" s="5771"/>
      <c r="N208" s="6077"/>
      <c r="O208" s="2080"/>
      <c r="P208" s="1896"/>
      <c r="Q208" s="5770" t="s">
        <v>8544</v>
      </c>
      <c r="R208" s="5771"/>
      <c r="S208" s="5771"/>
      <c r="T208" s="5771"/>
      <c r="U208" s="6077"/>
      <c r="V208" s="2080"/>
      <c r="W208" s="1896"/>
      <c r="X208" s="5770" t="s">
        <v>8544</v>
      </c>
      <c r="Y208" s="5771"/>
      <c r="Z208" s="5771"/>
      <c r="AA208" s="5771"/>
      <c r="AB208" s="6077"/>
      <c r="AC208" s="2080"/>
      <c r="AD208" s="1896"/>
      <c r="AE208" s="6111" t="s">
        <v>4485</v>
      </c>
      <c r="AF208" s="6110"/>
      <c r="AG208" s="5516"/>
      <c r="AH208" s="6109" t="s">
        <v>4485</v>
      </c>
      <c r="AI208" s="6110"/>
      <c r="AJ208" s="2091"/>
      <c r="AK208" s="1752"/>
    </row>
    <row r="209" spans="1:37" ht="39.950000000000003" customHeight="1" x14ac:dyDescent="0.2">
      <c r="A209" s="5809" t="s">
        <v>8242</v>
      </c>
      <c r="B209" s="5869"/>
      <c r="C209" s="6119" t="s">
        <v>8615</v>
      </c>
      <c r="D209" s="6119"/>
      <c r="E209" s="6119"/>
      <c r="F209" s="6119"/>
      <c r="G209" s="6120"/>
      <c r="H209" s="2079"/>
      <c r="I209" s="1797"/>
      <c r="J209" s="6143" t="s">
        <v>8544</v>
      </c>
      <c r="K209" s="6144"/>
      <c r="L209" s="6144"/>
      <c r="M209" s="6144"/>
      <c r="N209" s="6145"/>
      <c r="O209" s="2079"/>
      <c r="P209" s="1890"/>
      <c r="Q209" s="6143" t="s">
        <v>8544</v>
      </c>
      <c r="R209" s="6144"/>
      <c r="S209" s="6144"/>
      <c r="T209" s="6144"/>
      <c r="U209" s="6145"/>
      <c r="V209" s="2079"/>
      <c r="W209" s="1890"/>
      <c r="X209" s="6143" t="s">
        <v>8544</v>
      </c>
      <c r="Y209" s="6144"/>
      <c r="Z209" s="6144"/>
      <c r="AA209" s="6144"/>
      <c r="AB209" s="6145"/>
      <c r="AC209" s="2079"/>
      <c r="AD209" s="1890"/>
      <c r="AE209" s="6289">
        <v>4772</v>
      </c>
      <c r="AF209" s="6290"/>
      <c r="AG209" s="5516"/>
      <c r="AH209" s="6291">
        <v>4772</v>
      </c>
      <c r="AI209" s="6290"/>
      <c r="AJ209" s="2091"/>
      <c r="AK209" s="1752"/>
    </row>
    <row r="210" spans="1:37" ht="39.950000000000003" customHeight="1" x14ac:dyDescent="0.2">
      <c r="A210" s="5732" t="s">
        <v>8243</v>
      </c>
      <c r="B210" s="5854"/>
      <c r="C210" s="6075" t="s">
        <v>8584</v>
      </c>
      <c r="D210" s="6075"/>
      <c r="E210" s="6075"/>
      <c r="F210" s="6075"/>
      <c r="G210" s="6076"/>
      <c r="H210" s="2079"/>
      <c r="I210" s="1797"/>
      <c r="J210" s="6074" t="s">
        <v>8584</v>
      </c>
      <c r="K210" s="6075"/>
      <c r="L210" s="6075"/>
      <c r="M210" s="6075"/>
      <c r="N210" s="6076"/>
      <c r="O210" s="2079"/>
      <c r="P210" s="1890"/>
      <c r="Q210" s="6074" t="s">
        <v>8584</v>
      </c>
      <c r="R210" s="6075"/>
      <c r="S210" s="6075"/>
      <c r="T210" s="6075"/>
      <c r="U210" s="6076"/>
      <c r="V210" s="2079"/>
      <c r="W210" s="1890"/>
      <c r="X210" s="6074" t="s">
        <v>8584</v>
      </c>
      <c r="Y210" s="6075"/>
      <c r="Z210" s="6075"/>
      <c r="AA210" s="6075"/>
      <c r="AB210" s="6076"/>
      <c r="AC210" s="2079"/>
      <c r="AD210" s="1890"/>
      <c r="AE210" s="6285" t="s">
        <v>2842</v>
      </c>
      <c r="AF210" s="6286"/>
      <c r="AG210" s="5533"/>
      <c r="AH210" s="6287" t="s">
        <v>2842</v>
      </c>
      <c r="AI210" s="6287"/>
      <c r="AJ210" s="2091"/>
      <c r="AK210" s="1752"/>
    </row>
    <row r="211" spans="1:37" ht="39.950000000000003" customHeight="1" x14ac:dyDescent="0.2">
      <c r="A211" s="5732" t="s">
        <v>8244</v>
      </c>
      <c r="B211" s="5854"/>
      <c r="C211" s="6119" t="s">
        <v>1386</v>
      </c>
      <c r="D211" s="6119"/>
      <c r="E211" s="6119"/>
      <c r="F211" s="6119"/>
      <c r="G211" s="6120"/>
      <c r="H211" s="2079"/>
      <c r="I211" s="1797"/>
      <c r="J211" s="6118" t="s">
        <v>1386</v>
      </c>
      <c r="K211" s="6119"/>
      <c r="L211" s="6119"/>
      <c r="M211" s="6119"/>
      <c r="N211" s="6120"/>
      <c r="O211" s="2079"/>
      <c r="P211" s="1890"/>
      <c r="Q211" s="6118" t="s">
        <v>1386</v>
      </c>
      <c r="R211" s="6119"/>
      <c r="S211" s="6119"/>
      <c r="T211" s="6119"/>
      <c r="U211" s="6120"/>
      <c r="V211" s="2079"/>
      <c r="W211" s="1890"/>
      <c r="X211" s="6118" t="s">
        <v>1386</v>
      </c>
      <c r="Y211" s="6119"/>
      <c r="Z211" s="6119"/>
      <c r="AA211" s="6119"/>
      <c r="AB211" s="6120"/>
      <c r="AC211" s="2079"/>
      <c r="AD211" s="1890"/>
      <c r="AE211" s="2278"/>
      <c r="AF211" s="2279"/>
      <c r="AG211" s="5516"/>
      <c r="AH211" s="2279"/>
      <c r="AI211" s="2279"/>
      <c r="AJ211" s="2091"/>
      <c r="AK211" s="1752"/>
    </row>
    <row r="212" spans="1:37" ht="39.950000000000003" customHeight="1" x14ac:dyDescent="0.2">
      <c r="A212" s="5738" t="s">
        <v>8245</v>
      </c>
      <c r="B212" s="5867"/>
      <c r="C212" s="6136" t="s">
        <v>8568</v>
      </c>
      <c r="D212" s="6136"/>
      <c r="E212" s="6136"/>
      <c r="F212" s="6136"/>
      <c r="G212" s="6136"/>
      <c r="H212" s="2079"/>
      <c r="I212" s="1797"/>
      <c r="J212" s="6248" t="s">
        <v>8568</v>
      </c>
      <c r="K212" s="6136"/>
      <c r="L212" s="6136"/>
      <c r="M212" s="6136"/>
      <c r="N212" s="6136"/>
      <c r="O212" s="2079"/>
      <c r="P212" s="1890"/>
      <c r="Q212" s="6248" t="s">
        <v>8568</v>
      </c>
      <c r="R212" s="6136"/>
      <c r="S212" s="6136"/>
      <c r="T212" s="6136"/>
      <c r="U212" s="6136"/>
      <c r="V212" s="2079"/>
      <c r="W212" s="1890"/>
      <c r="X212" s="6248" t="s">
        <v>8568</v>
      </c>
      <c r="Y212" s="6136"/>
      <c r="Z212" s="6136"/>
      <c r="AA212" s="6136"/>
      <c r="AB212" s="6136"/>
      <c r="AC212" s="2079"/>
      <c r="AD212" s="1890"/>
      <c r="AE212" s="6285">
        <v>136950</v>
      </c>
      <c r="AF212" s="6286"/>
      <c r="AG212" s="5516"/>
      <c r="AH212" s="6288">
        <v>136950</v>
      </c>
      <c r="AI212" s="6286"/>
      <c r="AJ212" s="2091"/>
      <c r="AK212" s="1752"/>
    </row>
    <row r="213" spans="1:37" ht="39.950000000000003" customHeight="1" x14ac:dyDescent="0.2">
      <c r="A213" s="5758" t="s">
        <v>8246</v>
      </c>
      <c r="B213" s="5867"/>
      <c r="C213" s="6119" t="s">
        <v>1386</v>
      </c>
      <c r="D213" s="6119"/>
      <c r="E213" s="6119"/>
      <c r="F213" s="6119"/>
      <c r="G213" s="6120"/>
      <c r="H213" s="2079"/>
      <c r="I213" s="1797"/>
      <c r="J213" s="6118" t="s">
        <v>1386</v>
      </c>
      <c r="K213" s="6119"/>
      <c r="L213" s="6119"/>
      <c r="M213" s="6119"/>
      <c r="N213" s="6120"/>
      <c r="O213" s="2079"/>
      <c r="P213" s="1890"/>
      <c r="Q213" s="6118" t="s">
        <v>1386</v>
      </c>
      <c r="R213" s="6119"/>
      <c r="S213" s="6119"/>
      <c r="T213" s="6119"/>
      <c r="U213" s="6120"/>
      <c r="V213" s="2079"/>
      <c r="W213" s="1890"/>
      <c r="X213" s="6118" t="s">
        <v>1386</v>
      </c>
      <c r="Y213" s="6119"/>
      <c r="Z213" s="6119"/>
      <c r="AA213" s="6119"/>
      <c r="AB213" s="6120"/>
      <c r="AC213" s="2079"/>
      <c r="AD213" s="1890"/>
      <c r="AE213" s="2278"/>
      <c r="AF213" s="2279"/>
      <c r="AG213" s="5516"/>
      <c r="AH213" s="2279"/>
      <c r="AI213" s="2280"/>
      <c r="AJ213" s="2091"/>
      <c r="AK213" s="1752"/>
    </row>
    <row r="214" spans="1:37" ht="39.950000000000003" customHeight="1" x14ac:dyDescent="0.2">
      <c r="A214" s="5736" t="s">
        <v>8247</v>
      </c>
      <c r="B214" s="5868"/>
      <c r="C214" s="6119" t="s">
        <v>1386</v>
      </c>
      <c r="D214" s="6119"/>
      <c r="E214" s="6119"/>
      <c r="F214" s="6119"/>
      <c r="G214" s="6120"/>
      <c r="H214" s="2079"/>
      <c r="I214" s="1797"/>
      <c r="J214" s="6118" t="s">
        <v>1386</v>
      </c>
      <c r="K214" s="6119"/>
      <c r="L214" s="6119"/>
      <c r="M214" s="6119"/>
      <c r="N214" s="6120"/>
      <c r="O214" s="2079"/>
      <c r="P214" s="1890"/>
      <c r="Q214" s="6248" t="s">
        <v>8568</v>
      </c>
      <c r="R214" s="6136"/>
      <c r="S214" s="6136"/>
      <c r="T214" s="6136"/>
      <c r="U214" s="6136"/>
      <c r="V214" s="2079"/>
      <c r="W214" s="1890"/>
      <c r="X214" s="6248" t="s">
        <v>8568</v>
      </c>
      <c r="Y214" s="6136"/>
      <c r="Z214" s="6136"/>
      <c r="AA214" s="6136"/>
      <c r="AB214" s="6136"/>
      <c r="AC214" s="2079"/>
      <c r="AD214" s="1890"/>
      <c r="AE214" s="6285">
        <v>136950</v>
      </c>
      <c r="AF214" s="6286"/>
      <c r="AG214" s="5516"/>
      <c r="AH214" s="6288">
        <v>136950</v>
      </c>
      <c r="AI214" s="6286"/>
      <c r="AJ214" s="2091"/>
      <c r="AK214" s="1752"/>
    </row>
    <row r="215" spans="1:37" ht="39.950000000000003" customHeight="1" x14ac:dyDescent="0.2">
      <c r="A215" s="5738" t="s">
        <v>8248</v>
      </c>
      <c r="B215" s="5867"/>
      <c r="C215" s="2274"/>
      <c r="D215" s="2209"/>
      <c r="E215" s="2209"/>
      <c r="F215" s="2209"/>
      <c r="G215" s="2208"/>
      <c r="H215" s="2079"/>
      <c r="I215" s="1797"/>
      <c r="J215" s="2207"/>
      <c r="K215" s="2209"/>
      <c r="L215" s="2209"/>
      <c r="M215" s="2209"/>
      <c r="N215" s="2208"/>
      <c r="O215" s="2079"/>
      <c r="P215" s="1890"/>
      <c r="Q215" s="2207"/>
      <c r="R215" s="2209"/>
      <c r="S215" s="2209"/>
      <c r="T215" s="2209"/>
      <c r="U215" s="2208"/>
      <c r="V215" s="2079"/>
      <c r="W215" s="1890"/>
      <c r="X215" s="2207"/>
      <c r="Y215" s="2209"/>
      <c r="Z215" s="2209"/>
      <c r="AA215" s="2209"/>
      <c r="AB215" s="2208"/>
      <c r="AC215" s="2079"/>
      <c r="AD215" s="1890"/>
      <c r="AE215" s="1731"/>
      <c r="AF215" s="1821"/>
      <c r="AG215" s="5516"/>
      <c r="AH215" s="44"/>
      <c r="AI215" s="1821"/>
      <c r="AJ215" s="2091"/>
      <c r="AK215" s="1752"/>
    </row>
    <row r="216" spans="1:37" ht="39.950000000000003" customHeight="1" thickBot="1" x14ac:dyDescent="0.25">
      <c r="A216" s="5814" t="s">
        <v>8249</v>
      </c>
      <c r="B216" s="5918"/>
      <c r="C216" s="6119" t="s">
        <v>1386</v>
      </c>
      <c r="D216" s="6119"/>
      <c r="E216" s="6119"/>
      <c r="F216" s="6119"/>
      <c r="G216" s="6120"/>
      <c r="H216" s="2081"/>
      <c r="I216" s="1827"/>
      <c r="J216" s="6118" t="s">
        <v>1386</v>
      </c>
      <c r="K216" s="6119"/>
      <c r="L216" s="6119"/>
      <c r="M216" s="6119"/>
      <c r="N216" s="6120"/>
      <c r="O216" s="2081"/>
      <c r="P216" s="1902"/>
      <c r="Q216" s="6118" t="s">
        <v>1386</v>
      </c>
      <c r="R216" s="6119"/>
      <c r="S216" s="6119"/>
      <c r="T216" s="6119"/>
      <c r="U216" s="6120"/>
      <c r="V216" s="2081"/>
      <c r="W216" s="1902"/>
      <c r="X216" s="6118" t="s">
        <v>1386</v>
      </c>
      <c r="Y216" s="6119"/>
      <c r="Z216" s="6119"/>
      <c r="AA216" s="6119"/>
      <c r="AB216" s="6120"/>
      <c r="AC216" s="2081"/>
      <c r="AD216" s="1902"/>
      <c r="AE216" s="2281"/>
      <c r="AF216" s="2282"/>
      <c r="AG216" s="5517"/>
      <c r="AH216" s="2282"/>
      <c r="AI216" s="2282"/>
      <c r="AJ216" s="2092"/>
      <c r="AK216" s="1754"/>
    </row>
    <row r="217" spans="1:37" ht="39.950000000000003" customHeight="1" thickBot="1" x14ac:dyDescent="0.25">
      <c r="A217" s="1779">
        <v>1</v>
      </c>
      <c r="B217" s="1779" t="s">
        <v>5497</v>
      </c>
      <c r="C217" s="1838"/>
      <c r="D217" s="1834"/>
      <c r="E217" s="1834"/>
      <c r="F217" s="1834"/>
      <c r="G217" s="1917"/>
      <c r="H217" s="2082"/>
      <c r="I217" s="1831"/>
      <c r="J217" s="1832"/>
      <c r="K217" s="1833"/>
      <c r="L217" s="1833"/>
      <c r="M217" s="1834"/>
      <c r="N217" s="1834"/>
      <c r="O217" s="2085"/>
      <c r="P217" s="1877"/>
      <c r="Q217" s="1838"/>
      <c r="R217" s="1834"/>
      <c r="S217" s="2063"/>
      <c r="T217" s="2063"/>
      <c r="U217" s="2063"/>
      <c r="V217" s="2087"/>
      <c r="W217" s="1845"/>
      <c r="X217" s="1720"/>
      <c r="Y217" s="1721"/>
      <c r="Z217" s="1721"/>
      <c r="AA217" s="1834"/>
      <c r="AB217" s="1834"/>
      <c r="AC217" s="2085"/>
      <c r="AD217" s="1877"/>
      <c r="AE217" s="1906"/>
      <c r="AF217" s="1907"/>
      <c r="AG217" s="2087"/>
      <c r="AH217" s="1907"/>
      <c r="AI217" s="1907"/>
      <c r="AJ217" s="2087"/>
      <c r="AK217" s="1845"/>
    </row>
    <row r="218" spans="1:37" ht="39.950000000000003" customHeight="1" thickBot="1" x14ac:dyDescent="0.25">
      <c r="A218" s="1717">
        <v>2</v>
      </c>
      <c r="B218" s="1718" t="s">
        <v>5497</v>
      </c>
      <c r="C218" s="1801"/>
      <c r="D218" s="1799"/>
      <c r="E218" s="1799"/>
      <c r="F218" s="1799"/>
      <c r="G218" s="1915"/>
      <c r="H218" s="2083"/>
      <c r="I218" s="1848"/>
      <c r="J218" s="2057"/>
      <c r="K218" s="1915"/>
      <c r="L218" s="1842"/>
      <c r="M218" s="1842"/>
      <c r="N218" s="1842"/>
      <c r="O218" s="2083"/>
      <c r="P218" s="1851"/>
      <c r="Q218" s="1801"/>
      <c r="R218" s="1799"/>
      <c r="S218" s="1799"/>
      <c r="T218" s="1799"/>
      <c r="U218" s="1799"/>
      <c r="V218" s="2083"/>
      <c r="W218" s="1851"/>
      <c r="X218" s="1801"/>
      <c r="Y218" s="1799"/>
      <c r="Z218" s="1843"/>
      <c r="AA218" s="1843"/>
      <c r="AB218" s="1843"/>
      <c r="AC218" s="2086"/>
      <c r="AD218" s="1909"/>
      <c r="AE218" s="1801"/>
      <c r="AF218" s="1116"/>
      <c r="AG218" s="2106"/>
      <c r="AH218" s="1116"/>
      <c r="AI218" s="1116"/>
      <c r="AJ218" s="2083"/>
      <c r="AK218" s="1851"/>
    </row>
    <row r="219" spans="1:37" ht="39.950000000000003" customHeight="1" thickBot="1" x14ac:dyDescent="0.25">
      <c r="A219" s="5734" t="s">
        <v>5498</v>
      </c>
      <c r="B219" s="5735"/>
      <c r="C219" s="1801"/>
      <c r="D219" s="1799"/>
      <c r="E219" s="1799"/>
      <c r="F219" s="1799"/>
      <c r="G219" s="1843"/>
      <c r="H219" s="2083"/>
      <c r="I219" s="1848"/>
      <c r="J219" s="1891"/>
      <c r="K219" s="1799"/>
      <c r="L219" s="1821"/>
      <c r="M219" s="1843"/>
      <c r="N219" s="1821"/>
      <c r="O219" s="2083"/>
      <c r="P219" s="1851"/>
      <c r="Q219" s="1852"/>
      <c r="R219" s="1799"/>
      <c r="S219" s="1799"/>
      <c r="T219" s="1853"/>
      <c r="U219" s="1799"/>
      <c r="V219" s="2083"/>
      <c r="W219" s="1851"/>
      <c r="X219" s="2060"/>
      <c r="Y219" s="2061"/>
      <c r="Z219" s="1843"/>
      <c r="AA219" s="1843"/>
      <c r="AB219" s="1799"/>
      <c r="AC219" s="2083"/>
      <c r="AD219" s="1851"/>
      <c r="AE219" s="1801"/>
      <c r="AF219" s="1799"/>
      <c r="AG219" s="2083"/>
      <c r="AH219" s="1799"/>
      <c r="AI219" s="1843"/>
      <c r="AJ219" s="2086"/>
      <c r="AK219" s="1851"/>
    </row>
    <row r="220" spans="1:37" ht="39.950000000000003" customHeight="1" thickBot="1" x14ac:dyDescent="0.25">
      <c r="A220" s="5785" t="s">
        <v>8250</v>
      </c>
      <c r="B220" s="5786"/>
      <c r="C220" s="1801"/>
      <c r="D220" s="1799"/>
      <c r="E220" s="1799"/>
      <c r="F220" s="31"/>
      <c r="G220" s="31"/>
      <c r="H220" s="2083"/>
      <c r="I220" s="1848"/>
      <c r="J220" s="1801"/>
      <c r="K220" s="1843"/>
      <c r="L220" s="1843"/>
      <c r="M220" s="1799"/>
      <c r="N220" s="1843"/>
      <c r="O220" s="2086"/>
      <c r="P220" s="1909"/>
      <c r="Q220" s="1891"/>
      <c r="R220" s="1843"/>
      <c r="S220" s="1821"/>
      <c r="T220" s="1821"/>
      <c r="U220" s="1821"/>
      <c r="V220" s="2088"/>
      <c r="W220" s="2089"/>
      <c r="X220" s="1852"/>
      <c r="Y220" s="1821"/>
      <c r="Z220" s="2061"/>
      <c r="AA220" s="2061"/>
      <c r="AB220" s="2061"/>
      <c r="AC220" s="2083"/>
      <c r="AD220" s="1851"/>
      <c r="AE220" s="1801"/>
      <c r="AF220" s="1799"/>
      <c r="AG220" s="2086"/>
      <c r="AH220" s="1843"/>
      <c r="AI220" s="1821"/>
      <c r="AJ220" s="2083"/>
      <c r="AK220" s="1851"/>
    </row>
    <row r="221" spans="1:37" ht="39.950000000000003" customHeight="1" x14ac:dyDescent="0.2">
      <c r="A221" s="5832" t="s">
        <v>5500</v>
      </c>
      <c r="B221" s="5833"/>
      <c r="C221" s="2057"/>
      <c r="D221" s="1915"/>
      <c r="E221" s="1915"/>
      <c r="F221" s="1915"/>
      <c r="G221" s="1915"/>
      <c r="H221" s="2083"/>
      <c r="I221" s="1848"/>
      <c r="J221" s="1852"/>
      <c r="K221" s="1853"/>
      <c r="L221" s="1821"/>
      <c r="M221" s="1853"/>
      <c r="N221" s="1799"/>
      <c r="O221" s="2086"/>
      <c r="P221" s="1909"/>
      <c r="Q221" s="1891"/>
      <c r="R221" s="1843"/>
      <c r="S221" s="72"/>
      <c r="T221" s="72"/>
      <c r="U221" s="1799"/>
      <c r="V221" s="2083"/>
      <c r="W221" s="1851"/>
      <c r="X221" s="1801"/>
      <c r="Y221" s="1799"/>
      <c r="Z221" s="1799"/>
      <c r="AA221" s="1799"/>
      <c r="AB221" s="1799"/>
      <c r="AC221" s="2083"/>
      <c r="AD221" s="1851"/>
      <c r="AE221" s="1801"/>
      <c r="AF221" s="1799"/>
      <c r="AG221" s="2083"/>
      <c r="AH221" s="1799"/>
      <c r="AI221" s="1799"/>
      <c r="AJ221" s="2083"/>
      <c r="AK221" s="1851"/>
    </row>
    <row r="222" spans="1:37" ht="39.950000000000003" customHeight="1" x14ac:dyDescent="0.2">
      <c r="A222" s="5834"/>
      <c r="B222" s="5835"/>
      <c r="C222" s="1801"/>
      <c r="D222" s="1799"/>
      <c r="E222" s="1799"/>
      <c r="F222" s="1799"/>
      <c r="G222" s="1799"/>
      <c r="H222" s="2083"/>
      <c r="I222" s="1848"/>
      <c r="J222" s="1801"/>
      <c r="K222" s="1821"/>
      <c r="L222" s="1799"/>
      <c r="M222" s="1799"/>
      <c r="N222" s="1799"/>
      <c r="O222" s="2083"/>
      <c r="P222" s="1851"/>
      <c r="Q222" s="1801"/>
      <c r="R222" s="1799"/>
      <c r="S222" s="1799"/>
      <c r="T222" s="1799"/>
      <c r="U222" s="1799"/>
      <c r="V222" s="2083"/>
      <c r="W222" s="1851"/>
      <c r="X222" s="1801"/>
      <c r="Y222" s="1799"/>
      <c r="Z222" s="1799"/>
      <c r="AA222" s="1799"/>
      <c r="AB222" s="1799"/>
      <c r="AC222" s="2083"/>
      <c r="AD222" s="1851"/>
      <c r="AE222" s="1801"/>
      <c r="AF222" s="1799"/>
      <c r="AG222" s="2083"/>
      <c r="AH222" s="1799"/>
      <c r="AI222" s="1799"/>
      <c r="AJ222" s="2083"/>
      <c r="AK222" s="1851"/>
    </row>
    <row r="223" spans="1:37" ht="39.950000000000003" customHeight="1" thickBot="1" x14ac:dyDescent="0.25">
      <c r="A223" s="5836"/>
      <c r="B223" s="5837"/>
      <c r="C223" s="1854"/>
      <c r="D223" s="1855"/>
      <c r="E223" s="1855"/>
      <c r="F223" s="1855"/>
      <c r="G223" s="1855"/>
      <c r="H223" s="2084"/>
      <c r="I223" s="1857"/>
      <c r="J223" s="1854"/>
      <c r="K223" s="1855"/>
      <c r="L223" s="1855"/>
      <c r="M223" s="1855"/>
      <c r="N223" s="1855"/>
      <c r="O223" s="2084"/>
      <c r="P223" s="1868"/>
      <c r="Q223" s="1854"/>
      <c r="R223" s="1855"/>
      <c r="S223" s="1855"/>
      <c r="T223" s="1855"/>
      <c r="U223" s="1855"/>
      <c r="V223" s="2084"/>
      <c r="W223" s="1868"/>
      <c r="X223" s="1854"/>
      <c r="Y223" s="1855"/>
      <c r="Z223" s="1855"/>
      <c r="AA223" s="1855"/>
      <c r="AB223" s="1855"/>
      <c r="AC223" s="2084"/>
      <c r="AD223" s="1868"/>
      <c r="AE223" s="1854"/>
      <c r="AF223" s="1855"/>
      <c r="AG223" s="2084"/>
      <c r="AH223" s="1855"/>
      <c r="AI223" s="1855"/>
      <c r="AJ223" s="2084"/>
      <c r="AK223" s="1868"/>
    </row>
    <row r="224" spans="1:37" ht="39.950000000000003" customHeight="1" thickBot="1" x14ac:dyDescent="0.25">
      <c r="A224" s="5491"/>
      <c r="B224" s="5491"/>
      <c r="C224" s="1697"/>
      <c r="D224" s="1697"/>
      <c r="E224" s="1685"/>
      <c r="F224" s="1663"/>
      <c r="G224" s="1663"/>
      <c r="H224" s="1928"/>
      <c r="I224" s="1928"/>
      <c r="J224" s="1698"/>
      <c r="K224" s="1698"/>
      <c r="L224" s="1698"/>
      <c r="M224" s="1684"/>
      <c r="O224" s="1928"/>
      <c r="P224" s="1928"/>
      <c r="Q224" s="1668"/>
      <c r="R224" s="1715"/>
      <c r="V224" s="1928"/>
      <c r="W224" s="1928"/>
      <c r="X224" s="1929"/>
      <c r="Y224" s="1668"/>
      <c r="Z224" s="1668"/>
      <c r="AA224" s="1668"/>
      <c r="AB224" s="1668"/>
      <c r="AC224" s="1928"/>
      <c r="AD224" s="1928"/>
      <c r="AF224" s="1930"/>
      <c r="AG224" s="1930"/>
      <c r="AH224" s="1702"/>
      <c r="AI224" s="1684"/>
      <c r="AJ224" s="1660"/>
      <c r="AK224" s="1660"/>
    </row>
    <row r="225" spans="1:37" ht="39.950000000000003" customHeight="1" thickBot="1" x14ac:dyDescent="0.25">
      <c r="A225" s="6226"/>
      <c r="B225" s="6227"/>
      <c r="C225" s="5464" t="s">
        <v>8435</v>
      </c>
      <c r="D225" s="5465"/>
      <c r="E225" s="5465"/>
      <c r="F225" s="5465"/>
      <c r="G225" s="5465"/>
      <c r="H225" s="5465"/>
      <c r="I225" s="5466"/>
      <c r="J225" s="5464" t="s">
        <v>8436</v>
      </c>
      <c r="K225" s="5465"/>
      <c r="L225" s="5465"/>
      <c r="M225" s="5465"/>
      <c r="N225" s="5465"/>
      <c r="O225" s="5465"/>
      <c r="P225" s="5466"/>
      <c r="Q225" s="5464" t="s">
        <v>8437</v>
      </c>
      <c r="R225" s="5465"/>
      <c r="S225" s="5465"/>
      <c r="T225" s="5465"/>
      <c r="U225" s="5465"/>
      <c r="V225" s="5465"/>
      <c r="W225" s="5466"/>
      <c r="X225" s="5464" t="s">
        <v>8438</v>
      </c>
      <c r="Y225" s="5465"/>
      <c r="Z225" s="5465"/>
      <c r="AA225" s="5465"/>
      <c r="AB225" s="5465"/>
      <c r="AC225" s="5465"/>
      <c r="AD225" s="5466"/>
      <c r="AE225" s="6099" t="s">
        <v>8439</v>
      </c>
      <c r="AF225" s="6100"/>
      <c r="AG225" s="6100"/>
      <c r="AH225" s="6100"/>
      <c r="AI225" s="6100"/>
      <c r="AJ225" s="6100"/>
      <c r="AK225" s="6101"/>
    </row>
    <row r="226" spans="1:37" ht="39.950000000000003" customHeight="1" x14ac:dyDescent="0.2">
      <c r="A226" s="5747" t="s">
        <v>1390</v>
      </c>
      <c r="B226" s="6236"/>
      <c r="C226" s="1674">
        <v>10</v>
      </c>
      <c r="D226" s="1675">
        <v>10</v>
      </c>
      <c r="E226" s="1675">
        <v>10</v>
      </c>
      <c r="F226" s="1675">
        <v>10</v>
      </c>
      <c r="G226" s="1675">
        <v>10</v>
      </c>
      <c r="H226" s="1747">
        <v>10</v>
      </c>
      <c r="I226" s="2075">
        <v>10</v>
      </c>
      <c r="J226" s="1674">
        <v>10</v>
      </c>
      <c r="K226" s="1675">
        <v>10</v>
      </c>
      <c r="L226" s="1675">
        <v>10</v>
      </c>
      <c r="M226" s="1675">
        <v>10</v>
      </c>
      <c r="N226" s="1675">
        <v>10</v>
      </c>
      <c r="O226" s="1747">
        <v>10</v>
      </c>
      <c r="P226" s="1744">
        <v>10</v>
      </c>
      <c r="Q226" s="1674">
        <v>10</v>
      </c>
      <c r="R226" s="1675">
        <v>10</v>
      </c>
      <c r="S226" s="1675">
        <v>10</v>
      </c>
      <c r="T226" s="1675">
        <v>10</v>
      </c>
      <c r="U226" s="1675">
        <v>10</v>
      </c>
      <c r="V226" s="1747">
        <v>10</v>
      </c>
      <c r="W226" s="1744">
        <v>10</v>
      </c>
      <c r="X226" s="1674">
        <v>10</v>
      </c>
      <c r="Y226" s="1675">
        <v>10</v>
      </c>
      <c r="Z226" s="1744">
        <v>10</v>
      </c>
      <c r="AA226" s="1719">
        <v>11</v>
      </c>
      <c r="AB226" s="1675">
        <v>11</v>
      </c>
      <c r="AC226" s="1747">
        <v>11</v>
      </c>
      <c r="AD226" s="2075">
        <v>11</v>
      </c>
      <c r="AE226" s="1674">
        <v>11</v>
      </c>
      <c r="AF226" s="1675">
        <v>11</v>
      </c>
      <c r="AG226" s="1675">
        <v>11</v>
      </c>
      <c r="AH226" s="1675">
        <v>11</v>
      </c>
      <c r="AI226" s="1675">
        <v>11</v>
      </c>
      <c r="AJ226" s="1747">
        <v>11</v>
      </c>
      <c r="AK226" s="1744">
        <v>11</v>
      </c>
    </row>
    <row r="227" spans="1:37" ht="39.950000000000003" customHeight="1" thickBot="1" x14ac:dyDescent="0.25">
      <c r="A227" s="5749" t="s">
        <v>1391</v>
      </c>
      <c r="B227" s="6222"/>
      <c r="C227" s="1772">
        <v>8</v>
      </c>
      <c r="D227" s="1757">
        <v>9</v>
      </c>
      <c r="E227" s="1757">
        <v>10</v>
      </c>
      <c r="F227" s="1757">
        <v>11</v>
      </c>
      <c r="G227" s="1757">
        <v>12</v>
      </c>
      <c r="H227" s="2076">
        <v>13</v>
      </c>
      <c r="I227" s="2077">
        <v>14</v>
      </c>
      <c r="J227" s="1772">
        <v>15</v>
      </c>
      <c r="K227" s="1757">
        <v>16</v>
      </c>
      <c r="L227" s="1757">
        <v>17</v>
      </c>
      <c r="M227" s="1757">
        <v>18</v>
      </c>
      <c r="N227" s="1757">
        <v>19</v>
      </c>
      <c r="O227" s="2076">
        <v>20</v>
      </c>
      <c r="P227" s="2052">
        <v>21</v>
      </c>
      <c r="Q227" s="1772">
        <v>22</v>
      </c>
      <c r="R227" s="1757">
        <v>23</v>
      </c>
      <c r="S227" s="1757">
        <v>24</v>
      </c>
      <c r="T227" s="1757">
        <v>25</v>
      </c>
      <c r="U227" s="1757">
        <v>26</v>
      </c>
      <c r="V227" s="2076">
        <v>27</v>
      </c>
      <c r="W227" s="2052">
        <v>28</v>
      </c>
      <c r="X227" s="1772">
        <v>29</v>
      </c>
      <c r="Y227" s="1757">
        <v>30</v>
      </c>
      <c r="Z227" s="2052">
        <v>31</v>
      </c>
      <c r="AA227" s="2070">
        <v>1</v>
      </c>
      <c r="AB227" s="1757">
        <v>2</v>
      </c>
      <c r="AC227" s="2076">
        <v>3</v>
      </c>
      <c r="AD227" s="2077">
        <v>4</v>
      </c>
      <c r="AE227" s="1772">
        <v>5</v>
      </c>
      <c r="AF227" s="1757">
        <v>6</v>
      </c>
      <c r="AG227" s="1757">
        <v>7</v>
      </c>
      <c r="AH227" s="1757">
        <v>8</v>
      </c>
      <c r="AI227" s="1757">
        <v>9</v>
      </c>
      <c r="AJ227" s="2076">
        <v>10</v>
      </c>
      <c r="AK227" s="2052">
        <v>11</v>
      </c>
    </row>
    <row r="228" spans="1:37" ht="39.950000000000003" customHeight="1" x14ac:dyDescent="0.2">
      <c r="A228" s="6223" t="s">
        <v>4459</v>
      </c>
      <c r="B228" s="6224"/>
      <c r="C228" s="6301" t="s">
        <v>8644</v>
      </c>
      <c r="D228" s="6302"/>
      <c r="E228" s="6302"/>
      <c r="F228" s="6303"/>
      <c r="G228" s="1785"/>
      <c r="H228" s="2078"/>
      <c r="I228" s="1788"/>
      <c r="J228" s="1789"/>
      <c r="K228" s="1790"/>
      <c r="L228" s="1790"/>
      <c r="M228" s="1790"/>
      <c r="N228" s="1790"/>
      <c r="O228" s="2078"/>
      <c r="P228" s="1887"/>
      <c r="Q228" s="6095" t="s">
        <v>8645</v>
      </c>
      <c r="R228" s="6096"/>
      <c r="S228" s="6096"/>
      <c r="T228" s="6096"/>
      <c r="U228" s="6097"/>
      <c r="V228" s="2078"/>
      <c r="W228" s="1887"/>
      <c r="X228" s="6095"/>
      <c r="Y228" s="6097"/>
      <c r="Z228" s="5515" t="s">
        <v>3581</v>
      </c>
      <c r="AA228" s="6093"/>
      <c r="AB228" s="6094"/>
      <c r="AC228" s="2078"/>
      <c r="AD228" s="1887"/>
      <c r="AE228" s="6095" t="s">
        <v>8645</v>
      </c>
      <c r="AF228" s="6096"/>
      <c r="AG228" s="6096"/>
      <c r="AH228" s="6096"/>
      <c r="AI228" s="6097"/>
      <c r="AJ228" s="2094"/>
      <c r="AK228" s="2095"/>
    </row>
    <row r="229" spans="1:37" ht="39.950000000000003" customHeight="1" x14ac:dyDescent="0.2">
      <c r="A229" s="5721" t="s">
        <v>8234</v>
      </c>
      <c r="B229" s="5722"/>
      <c r="C229" s="6114" t="s">
        <v>8641</v>
      </c>
      <c r="D229" s="6115"/>
      <c r="E229" s="6115"/>
      <c r="F229" s="6115"/>
      <c r="G229" s="6116"/>
      <c r="H229" s="2079"/>
      <c r="I229" s="1797"/>
      <c r="J229" s="6114" t="s">
        <v>8641</v>
      </c>
      <c r="K229" s="6115"/>
      <c r="L229" s="6115"/>
      <c r="M229" s="6115"/>
      <c r="N229" s="6116"/>
      <c r="O229" s="2079"/>
      <c r="P229" s="1890"/>
      <c r="Q229" s="6114" t="s">
        <v>8641</v>
      </c>
      <c r="R229" s="6115"/>
      <c r="S229" s="6115"/>
      <c r="T229" s="6115"/>
      <c r="U229" s="6116"/>
      <c r="V229" s="2079"/>
      <c r="W229" s="1890"/>
      <c r="X229" s="6103"/>
      <c r="Y229" s="6104"/>
      <c r="Z229" s="5516"/>
      <c r="AA229" s="6105"/>
      <c r="AB229" s="6104"/>
      <c r="AC229" s="2079"/>
      <c r="AD229" s="1890"/>
      <c r="AE229" s="6114" t="s">
        <v>8641</v>
      </c>
      <c r="AF229" s="6115"/>
      <c r="AG229" s="6115"/>
      <c r="AH229" s="6115"/>
      <c r="AI229" s="6116"/>
      <c r="AJ229" s="2091"/>
      <c r="AK229" s="1752"/>
    </row>
    <row r="230" spans="1:37" ht="39.950000000000003" customHeight="1" x14ac:dyDescent="0.2">
      <c r="A230" s="5719" t="s">
        <v>8235</v>
      </c>
      <c r="B230" s="5720"/>
      <c r="C230" s="6106" t="s">
        <v>8642</v>
      </c>
      <c r="D230" s="6107"/>
      <c r="E230" s="6107"/>
      <c r="F230" s="6107"/>
      <c r="G230" s="6108"/>
      <c r="H230" s="2079"/>
      <c r="I230" s="1797"/>
      <c r="J230" s="6106" t="s">
        <v>8642</v>
      </c>
      <c r="K230" s="6107"/>
      <c r="L230" s="6107"/>
      <c r="M230" s="6107"/>
      <c r="N230" s="6108"/>
      <c r="O230" s="2079"/>
      <c r="P230" s="1890"/>
      <c r="Q230" s="5492" t="s">
        <v>8640</v>
      </c>
      <c r="R230" s="6112"/>
      <c r="S230" s="6112"/>
      <c r="T230" s="5538" t="s">
        <v>8634</v>
      </c>
      <c r="U230" s="5529"/>
      <c r="V230" s="2079"/>
      <c r="W230" s="1890"/>
      <c r="X230" s="5538" t="s">
        <v>8635</v>
      </c>
      <c r="Y230" s="5529"/>
      <c r="Z230" s="5516"/>
      <c r="AB230" s="1799"/>
      <c r="AC230" s="2079"/>
      <c r="AD230" s="1890"/>
      <c r="AF230" s="1799"/>
      <c r="AG230" s="1799"/>
      <c r="AH230" s="1799"/>
      <c r="AJ230" s="2091"/>
      <c r="AK230" s="1752"/>
    </row>
    <row r="231" spans="1:37" ht="39.950000000000003" customHeight="1" x14ac:dyDescent="0.2">
      <c r="A231" s="5719" t="s">
        <v>8236</v>
      </c>
      <c r="B231" s="5720"/>
      <c r="C231" s="6090" t="s">
        <v>8646</v>
      </c>
      <c r="D231" s="6091"/>
      <c r="E231" s="6091"/>
      <c r="F231" s="6091"/>
      <c r="G231" s="6092"/>
      <c r="H231" s="2079"/>
      <c r="I231" s="1797"/>
      <c r="J231" s="6090" t="s">
        <v>8646</v>
      </c>
      <c r="K231" s="6091"/>
      <c r="L231" s="6091"/>
      <c r="M231" s="6091"/>
      <c r="N231" s="6092"/>
      <c r="O231" s="2079"/>
      <c r="P231" s="1890"/>
      <c r="Q231" s="6090" t="s">
        <v>8646</v>
      </c>
      <c r="R231" s="6091"/>
      <c r="S231" s="6091"/>
      <c r="T231" s="6091"/>
      <c r="U231" s="6092"/>
      <c r="V231" s="2079"/>
      <c r="W231" s="1890"/>
      <c r="X231" s="2289"/>
      <c r="Y231" s="2288"/>
      <c r="Z231" s="5516"/>
      <c r="AA231" s="2288"/>
      <c r="AB231" s="2288"/>
      <c r="AC231" s="2079"/>
      <c r="AD231" s="1890"/>
      <c r="AE231" s="6090" t="s">
        <v>8646</v>
      </c>
      <c r="AF231" s="6091"/>
      <c r="AG231" s="6091"/>
      <c r="AH231" s="6091"/>
      <c r="AI231" s="6092"/>
      <c r="AJ231" s="2091"/>
      <c r="AK231" s="1752"/>
    </row>
    <row r="232" spans="1:37" ht="39.950000000000003" customHeight="1" x14ac:dyDescent="0.2">
      <c r="A232" s="5719" t="s">
        <v>8237</v>
      </c>
      <c r="B232" s="5853"/>
      <c r="D232" s="1799"/>
      <c r="E232" s="1799"/>
      <c r="F232" s="1799"/>
      <c r="H232" s="2079"/>
      <c r="I232" s="1797"/>
      <c r="J232" s="1801"/>
      <c r="K232" s="1799"/>
      <c r="L232" s="1116"/>
      <c r="M232" s="6040" t="s">
        <v>8636</v>
      </c>
      <c r="N232" s="6282"/>
      <c r="O232" s="2079"/>
      <c r="P232" s="1890"/>
      <c r="Q232" s="2196"/>
      <c r="R232" s="6113" t="s">
        <v>8640</v>
      </c>
      <c r="S232" s="6113"/>
      <c r="T232" s="5538" t="s">
        <v>8637</v>
      </c>
      <c r="U232" s="5529"/>
      <c r="V232" s="2079"/>
      <c r="W232" s="1890"/>
      <c r="Y232" s="1799"/>
      <c r="Z232" s="5516"/>
      <c r="AA232" s="1381"/>
      <c r="AB232" s="1381"/>
      <c r="AC232" s="2079"/>
      <c r="AD232" s="1890"/>
      <c r="AE232" s="2074"/>
      <c r="AF232" s="2065"/>
      <c r="AG232" s="1799"/>
      <c r="AH232" s="1799"/>
      <c r="AI232" s="2056"/>
      <c r="AJ232" s="2091"/>
      <c r="AK232" s="1752"/>
    </row>
    <row r="233" spans="1:37" ht="39.950000000000003" customHeight="1" x14ac:dyDescent="0.2">
      <c r="A233" s="5732" t="s">
        <v>8238</v>
      </c>
      <c r="B233" s="5733"/>
      <c r="C233" s="1726"/>
      <c r="D233" s="72"/>
      <c r="E233" s="50"/>
      <c r="F233" s="1807"/>
      <c r="G233" s="1807"/>
      <c r="H233" s="2079"/>
      <c r="I233" s="1797"/>
      <c r="J233" s="1809"/>
      <c r="K233" s="1810"/>
      <c r="L233" s="1810"/>
      <c r="M233" s="1810"/>
      <c r="N233" s="1810"/>
      <c r="O233" s="2079"/>
      <c r="P233" s="1890"/>
      <c r="Q233" s="1809"/>
      <c r="R233" s="1810"/>
      <c r="S233" s="1810"/>
      <c r="T233" s="1810"/>
      <c r="U233" s="1810"/>
      <c r="V233" s="2079"/>
      <c r="W233" s="1890"/>
      <c r="X233" s="1812"/>
      <c r="Y233" s="1813"/>
      <c r="Z233" s="5516"/>
      <c r="AA233" s="1813"/>
      <c r="AB233" s="1813"/>
      <c r="AC233" s="2079"/>
      <c r="AD233" s="1890"/>
      <c r="AE233" s="2291"/>
      <c r="AF233" s="1813"/>
      <c r="AG233" s="1813"/>
      <c r="AH233" s="1813"/>
      <c r="AI233" s="2292"/>
      <c r="AJ233" s="2091"/>
      <c r="AK233" s="1752"/>
    </row>
    <row r="234" spans="1:37" ht="39.950000000000003" customHeight="1" x14ac:dyDescent="0.2">
      <c r="A234" s="5732" t="s">
        <v>8239</v>
      </c>
      <c r="B234" s="5733"/>
      <c r="C234" s="1815"/>
      <c r="D234" s="1807"/>
      <c r="E234" s="1807"/>
      <c r="F234" s="1807"/>
      <c r="G234" s="1807"/>
      <c r="H234" s="2079"/>
      <c r="I234" s="1797"/>
      <c r="J234" s="1815"/>
      <c r="K234" s="1807"/>
      <c r="L234" s="1807"/>
      <c r="M234" s="1807"/>
      <c r="N234" s="1807"/>
      <c r="O234" s="2079"/>
      <c r="P234" s="1890"/>
      <c r="Q234" s="2073"/>
      <c r="R234" s="1888"/>
      <c r="S234" s="1888"/>
      <c r="T234" s="1888"/>
      <c r="U234" s="1888"/>
      <c r="V234" s="2079"/>
      <c r="W234" s="1890"/>
      <c r="X234" s="1825"/>
      <c r="Y234" s="1823"/>
      <c r="Z234" s="5516"/>
      <c r="AA234" s="1897"/>
      <c r="AB234" s="1897"/>
      <c r="AC234" s="2079"/>
      <c r="AD234" s="1890"/>
      <c r="AE234" s="1815"/>
      <c r="AF234" s="1807"/>
      <c r="AG234" s="1807"/>
      <c r="AH234" s="1807"/>
      <c r="AI234" s="1807"/>
      <c r="AJ234" s="2091"/>
      <c r="AK234" s="1752"/>
    </row>
    <row r="235" spans="1:37" ht="39.950000000000003" customHeight="1" x14ac:dyDescent="0.2">
      <c r="A235" s="5732" t="s">
        <v>8240</v>
      </c>
      <c r="B235" s="5733"/>
      <c r="C235" s="6074" t="s">
        <v>8584</v>
      </c>
      <c r="D235" s="6075"/>
      <c r="E235" s="6075"/>
      <c r="F235" s="6075"/>
      <c r="G235" s="6076"/>
      <c r="H235" s="2079"/>
      <c r="I235" s="1797"/>
      <c r="J235" s="6074" t="s">
        <v>8584</v>
      </c>
      <c r="K235" s="6075"/>
      <c r="L235" s="6075"/>
      <c r="M235" s="6075"/>
      <c r="N235" s="6076"/>
      <c r="O235" s="2079"/>
      <c r="P235" s="1890"/>
      <c r="Q235" s="6074" t="s">
        <v>8584</v>
      </c>
      <c r="R235" s="6075"/>
      <c r="S235" s="6075"/>
      <c r="T235" s="6075"/>
      <c r="U235" s="6076"/>
      <c r="V235" s="2079"/>
      <c r="W235" s="1890"/>
      <c r="X235" s="6086" t="s">
        <v>2842</v>
      </c>
      <c r="Y235" s="6084"/>
      <c r="Z235" s="5533"/>
      <c r="AA235" s="6082" t="s">
        <v>2842</v>
      </c>
      <c r="AB235" s="6084"/>
      <c r="AC235" s="2079"/>
      <c r="AD235" s="1890"/>
      <c r="AE235" s="6074" t="s">
        <v>8584</v>
      </c>
      <c r="AF235" s="6075"/>
      <c r="AG235" s="6075"/>
      <c r="AH235" s="6075"/>
      <c r="AI235" s="6076"/>
      <c r="AJ235" s="2091"/>
      <c r="AK235" s="1752"/>
    </row>
    <row r="236" spans="1:37" ht="39.950000000000003" customHeight="1" x14ac:dyDescent="0.2">
      <c r="A236" s="5809" t="s">
        <v>8241</v>
      </c>
      <c r="B236" s="5810"/>
      <c r="C236" s="5770" t="s">
        <v>8544</v>
      </c>
      <c r="D236" s="5771"/>
      <c r="E236" s="5771"/>
      <c r="F236" s="5771"/>
      <c r="G236" s="6077"/>
      <c r="H236" s="2080"/>
      <c r="I236" s="1817"/>
      <c r="J236" s="5770" t="s">
        <v>8544</v>
      </c>
      <c r="K236" s="5771"/>
      <c r="L236" s="5771"/>
      <c r="M236" s="5771"/>
      <c r="N236" s="6077"/>
      <c r="O236" s="2080"/>
      <c r="P236" s="1896"/>
      <c r="Q236" s="5770" t="s">
        <v>8544</v>
      </c>
      <c r="R236" s="5771"/>
      <c r="S236" s="5771"/>
      <c r="T236" s="5771"/>
      <c r="U236" s="6077"/>
      <c r="V236" s="2080"/>
      <c r="W236" s="1896"/>
      <c r="X236" s="6111" t="s">
        <v>4485</v>
      </c>
      <c r="Y236" s="6110"/>
      <c r="Z236" s="5533"/>
      <c r="AA236" s="6109" t="s">
        <v>4485</v>
      </c>
      <c r="AB236" s="6110"/>
      <c r="AC236" s="2080"/>
      <c r="AD236" s="1896"/>
      <c r="AE236" s="5770" t="s">
        <v>8544</v>
      </c>
      <c r="AF236" s="5771"/>
      <c r="AG236" s="5771"/>
      <c r="AH236" s="5771"/>
      <c r="AI236" s="6077"/>
      <c r="AJ236" s="2091"/>
      <c r="AK236" s="1752"/>
    </row>
    <row r="237" spans="1:37" ht="39.950000000000003" customHeight="1" x14ac:dyDescent="0.2">
      <c r="A237" s="5809" t="s">
        <v>8242</v>
      </c>
      <c r="B237" s="5810"/>
      <c r="C237" s="1727"/>
      <c r="D237" s="77"/>
      <c r="E237" s="50"/>
      <c r="F237" s="77"/>
      <c r="G237" s="77"/>
      <c r="H237" s="2079"/>
      <c r="I237" s="1797"/>
      <c r="J237" s="1727"/>
      <c r="K237" s="77"/>
      <c r="L237" s="77"/>
      <c r="M237" s="44"/>
      <c r="N237" s="2066"/>
      <c r="O237" s="2079"/>
      <c r="P237" s="1890"/>
      <c r="Q237" s="5770" t="s">
        <v>8544</v>
      </c>
      <c r="R237" s="5771"/>
      <c r="S237" s="5771"/>
      <c r="T237" s="5771"/>
      <c r="U237" s="6077"/>
      <c r="V237" s="2079"/>
      <c r="W237" s="1890"/>
      <c r="X237" s="6111" t="s">
        <v>4485</v>
      </c>
      <c r="Y237" s="6110"/>
      <c r="Z237" s="5533"/>
      <c r="AA237" s="6109" t="s">
        <v>4485</v>
      </c>
      <c r="AB237" s="6110"/>
      <c r="AC237" s="2079"/>
      <c r="AD237" s="1890"/>
      <c r="AE237" s="5770" t="s">
        <v>8544</v>
      </c>
      <c r="AF237" s="5771"/>
      <c r="AG237" s="5771"/>
      <c r="AH237" s="5771"/>
      <c r="AI237" s="6077"/>
      <c r="AJ237" s="2091"/>
      <c r="AK237" s="1752"/>
    </row>
    <row r="238" spans="1:37" ht="39.950000000000003" customHeight="1" x14ac:dyDescent="0.2">
      <c r="A238" s="5732" t="s">
        <v>8243</v>
      </c>
      <c r="B238" s="5733"/>
      <c r="C238" s="6074" t="s">
        <v>8584</v>
      </c>
      <c r="D238" s="6075"/>
      <c r="E238" s="6075"/>
      <c r="F238" s="6075"/>
      <c r="G238" s="6076"/>
      <c r="H238" s="2079"/>
      <c r="I238" s="1797"/>
      <c r="J238" s="6074" t="s">
        <v>8584</v>
      </c>
      <c r="K238" s="6075"/>
      <c r="L238" s="6075"/>
      <c r="M238" s="6075"/>
      <c r="N238" s="6076"/>
      <c r="O238" s="2079"/>
      <c r="P238" s="1890"/>
      <c r="Q238" s="6074" t="s">
        <v>8584</v>
      </c>
      <c r="R238" s="6075"/>
      <c r="S238" s="6075"/>
      <c r="T238" s="6075"/>
      <c r="U238" s="6076"/>
      <c r="V238" s="2079"/>
      <c r="W238" s="1890"/>
      <c r="X238" s="6086" t="s">
        <v>2842</v>
      </c>
      <c r="Y238" s="6084"/>
      <c r="Z238" s="5533"/>
      <c r="AA238" s="6082" t="s">
        <v>2842</v>
      </c>
      <c r="AB238" s="6084"/>
      <c r="AC238" s="2079"/>
      <c r="AD238" s="1890"/>
      <c r="AE238" s="6074" t="s">
        <v>8584</v>
      </c>
      <c r="AF238" s="6075"/>
      <c r="AG238" s="6075"/>
      <c r="AH238" s="6075"/>
      <c r="AI238" s="6076"/>
      <c r="AJ238" s="2091"/>
      <c r="AK238" s="1752"/>
    </row>
    <row r="239" spans="1:37" ht="39.950000000000003" customHeight="1" x14ac:dyDescent="0.2">
      <c r="A239" s="5732" t="s">
        <v>8244</v>
      </c>
      <c r="B239" s="5733"/>
      <c r="C239" s="1825"/>
      <c r="D239" s="1823"/>
      <c r="E239" s="1823"/>
      <c r="F239" s="1823"/>
      <c r="G239" s="1823"/>
      <c r="H239" s="2079"/>
      <c r="I239" s="1797"/>
      <c r="J239" s="1825"/>
      <c r="K239" s="1823"/>
      <c r="L239" s="1823"/>
      <c r="M239" s="1823"/>
      <c r="N239" s="1823"/>
      <c r="O239" s="2079"/>
      <c r="P239" s="1890"/>
      <c r="Q239" s="1825"/>
      <c r="R239" s="1823"/>
      <c r="S239" s="1823"/>
      <c r="T239" s="1823"/>
      <c r="U239" s="1823"/>
      <c r="V239" s="2079"/>
      <c r="W239" s="1890"/>
      <c r="X239" s="1825"/>
      <c r="Y239" s="1823"/>
      <c r="Z239" s="5516"/>
      <c r="AA239" s="1823"/>
      <c r="AB239" s="1823"/>
      <c r="AC239" s="2079"/>
      <c r="AD239" s="1890"/>
      <c r="AE239" s="1825"/>
      <c r="AF239" s="1823"/>
      <c r="AG239" s="1823"/>
      <c r="AH239" s="1823"/>
      <c r="AI239" s="1823"/>
      <c r="AJ239" s="2091"/>
      <c r="AK239" s="1752"/>
    </row>
    <row r="240" spans="1:37" ht="39.950000000000003" customHeight="1" x14ac:dyDescent="0.2">
      <c r="A240" s="5738" t="s">
        <v>8245</v>
      </c>
      <c r="B240" s="5739"/>
      <c r="C240" s="1729"/>
      <c r="D240" s="37"/>
      <c r="E240" s="50"/>
      <c r="F240" s="37"/>
      <c r="G240" s="46"/>
      <c r="H240" s="2079"/>
      <c r="I240" s="1890"/>
      <c r="J240" s="1731"/>
      <c r="K240" s="1821"/>
      <c r="L240" s="1821"/>
      <c r="M240" s="44"/>
      <c r="N240" s="1821"/>
      <c r="O240" s="2079"/>
      <c r="P240" s="1890"/>
      <c r="Q240" s="1731"/>
      <c r="R240" s="1821"/>
      <c r="S240" s="1821"/>
      <c r="T240" s="44"/>
      <c r="U240" s="1821"/>
      <c r="V240" s="2079"/>
      <c r="W240" s="1890"/>
      <c r="X240" s="6298">
        <v>136750</v>
      </c>
      <c r="Y240" s="6299"/>
      <c r="Z240" s="5516"/>
      <c r="AA240" s="6300">
        <v>136750</v>
      </c>
      <c r="AB240" s="6299"/>
      <c r="AC240" s="2079"/>
      <c r="AD240" s="1890"/>
      <c r="AE240" s="5503" t="s">
        <v>8555</v>
      </c>
      <c r="AF240" s="5503"/>
      <c r="AG240" s="5503"/>
      <c r="AH240" s="5503"/>
      <c r="AI240" s="5989"/>
      <c r="AJ240" s="2091"/>
      <c r="AK240" s="1752"/>
    </row>
    <row r="241" spans="1:37" ht="39.950000000000003" customHeight="1" x14ac:dyDescent="0.2">
      <c r="A241" s="5758" t="s">
        <v>8246</v>
      </c>
      <c r="B241" s="5739"/>
      <c r="C241" s="1729"/>
      <c r="D241" s="37"/>
      <c r="E241" s="50"/>
      <c r="F241" s="37"/>
      <c r="G241" s="46"/>
      <c r="H241" s="2079"/>
      <c r="I241" s="1890"/>
      <c r="J241" s="1731"/>
      <c r="K241" s="1821"/>
      <c r="L241" s="1821"/>
      <c r="M241" s="44"/>
      <c r="N241" s="1821"/>
      <c r="O241" s="2079"/>
      <c r="P241" s="1890"/>
      <c r="Q241" s="1731"/>
      <c r="R241" s="1821"/>
      <c r="S241" s="1821"/>
      <c r="T241" s="44"/>
      <c r="U241" s="1821"/>
      <c r="V241" s="2079"/>
      <c r="W241" s="1890"/>
      <c r="X241" s="6298">
        <v>136750</v>
      </c>
      <c r="Y241" s="6299"/>
      <c r="Z241" s="5516"/>
      <c r="AA241" s="6300">
        <v>136750</v>
      </c>
      <c r="AB241" s="6299"/>
      <c r="AC241" s="2079"/>
      <c r="AD241" s="1890"/>
      <c r="AE241" s="5503" t="s">
        <v>8541</v>
      </c>
      <c r="AF241" s="5503"/>
      <c r="AG241" s="5503"/>
      <c r="AH241" s="5503"/>
      <c r="AI241" s="5989"/>
      <c r="AJ241" s="2091"/>
      <c r="AK241" s="1752"/>
    </row>
    <row r="242" spans="1:37" ht="39.950000000000003" customHeight="1" x14ac:dyDescent="0.2">
      <c r="A242" s="5736" t="s">
        <v>8247</v>
      </c>
      <c r="B242" s="5737"/>
      <c r="C242" s="1734"/>
      <c r="D242" s="80"/>
      <c r="E242" s="50"/>
      <c r="F242" s="80"/>
      <c r="G242" s="80"/>
      <c r="H242" s="2079"/>
      <c r="I242" s="1797"/>
      <c r="J242" s="1731"/>
      <c r="K242" s="1821"/>
      <c r="L242" s="1821"/>
      <c r="M242" s="44"/>
      <c r="N242" s="1821"/>
      <c r="O242" s="2079"/>
      <c r="P242" s="1890"/>
      <c r="Q242" s="1731"/>
      <c r="R242" s="1821"/>
      <c r="S242" s="1821"/>
      <c r="T242" s="44"/>
      <c r="U242" s="1821"/>
      <c r="V242" s="2079"/>
      <c r="W242" s="1890"/>
      <c r="X242" s="6298">
        <v>136950</v>
      </c>
      <c r="Y242" s="6299"/>
      <c r="Z242" s="5533"/>
      <c r="AA242" s="6300">
        <v>136950</v>
      </c>
      <c r="AB242" s="6299"/>
      <c r="AC242" s="2079"/>
      <c r="AD242" s="1890"/>
      <c r="AE242" s="6248" t="s">
        <v>8568</v>
      </c>
      <c r="AF242" s="6136"/>
      <c r="AG242" s="6136"/>
      <c r="AH242" s="6136"/>
      <c r="AI242" s="6136"/>
      <c r="AJ242" s="2091"/>
      <c r="AK242" s="1752"/>
    </row>
    <row r="243" spans="1:37" ht="39.950000000000003" customHeight="1" x14ac:dyDescent="0.2">
      <c r="A243" s="5738" t="s">
        <v>8248</v>
      </c>
      <c r="B243" s="5739"/>
      <c r="C243" s="1731"/>
      <c r="D243" s="1821"/>
      <c r="E243" s="50"/>
      <c r="F243" s="1821"/>
      <c r="G243" s="1821"/>
      <c r="H243" s="2079"/>
      <c r="I243" s="1797"/>
      <c r="J243" s="1731"/>
      <c r="K243" s="1821"/>
      <c r="L243" s="1821"/>
      <c r="M243" s="44"/>
      <c r="N243" s="1821"/>
      <c r="O243" s="2079"/>
      <c r="P243" s="1890"/>
      <c r="Q243" s="1731"/>
      <c r="R243" s="1821"/>
      <c r="S243" s="1821"/>
      <c r="T243" s="1821"/>
      <c r="U243" s="1821"/>
      <c r="V243" s="2079"/>
      <c r="W243" s="1890"/>
      <c r="X243" s="1820"/>
      <c r="Y243" s="1821"/>
      <c r="Z243" s="5516"/>
      <c r="AA243" s="1821"/>
      <c r="AB243" s="1821"/>
      <c r="AC243" s="2079"/>
      <c r="AD243" s="1890"/>
      <c r="AE243" s="1731"/>
      <c r="AF243" s="1821"/>
      <c r="AG243" s="44"/>
      <c r="AH243" s="44"/>
      <c r="AI243" s="1821"/>
      <c r="AJ243" s="2091"/>
      <c r="AK243" s="1752"/>
    </row>
    <row r="244" spans="1:37" ht="39.950000000000003" customHeight="1" thickBot="1" x14ac:dyDescent="0.25">
      <c r="A244" s="5736" t="s">
        <v>8249</v>
      </c>
      <c r="B244" s="5737"/>
      <c r="C244" s="2071"/>
      <c r="D244" s="2072"/>
      <c r="E244" s="2072"/>
      <c r="F244" s="2072"/>
      <c r="G244" s="2072"/>
      <c r="H244" s="2081"/>
      <c r="I244" s="1827"/>
      <c r="J244" s="2071"/>
      <c r="K244" s="2072"/>
      <c r="L244" s="2072"/>
      <c r="M244" s="2072"/>
      <c r="N244" s="2072"/>
      <c r="O244" s="2081"/>
      <c r="P244" s="1902"/>
      <c r="Q244" s="2071"/>
      <c r="R244" s="2072"/>
      <c r="S244" s="2072"/>
      <c r="T244" s="2072"/>
      <c r="U244" s="2072"/>
      <c r="V244" s="2081"/>
      <c r="W244" s="1902"/>
      <c r="X244" s="2071"/>
      <c r="Y244" s="2072"/>
      <c r="Z244" s="5517"/>
      <c r="AA244" s="2072"/>
      <c r="AB244" s="2072"/>
      <c r="AC244" s="2081"/>
      <c r="AD244" s="1902"/>
      <c r="AE244" s="2071"/>
      <c r="AF244" s="2072"/>
      <c r="AG244" s="2072"/>
      <c r="AH244" s="2072"/>
      <c r="AI244" s="2072"/>
      <c r="AJ244" s="2092"/>
      <c r="AK244" s="1754"/>
    </row>
    <row r="245" spans="1:37" ht="39.950000000000003" customHeight="1" thickBot="1" x14ac:dyDescent="0.25">
      <c r="A245" s="1779">
        <v>1</v>
      </c>
      <c r="B245" s="1779" t="s">
        <v>5497</v>
      </c>
      <c r="C245" s="1838"/>
      <c r="D245" s="1834"/>
      <c r="E245" s="1834"/>
      <c r="F245" s="1834"/>
      <c r="G245" s="1917"/>
      <c r="H245" s="2082"/>
      <c r="I245" s="1831"/>
      <c r="J245" s="1832"/>
      <c r="K245" s="1833"/>
      <c r="L245" s="1833"/>
      <c r="M245" s="1834"/>
      <c r="N245" s="1834"/>
      <c r="O245" s="2085"/>
      <c r="P245" s="1877"/>
      <c r="Q245" s="1838"/>
      <c r="R245" s="1834"/>
      <c r="S245" s="2063"/>
      <c r="T245" s="2063"/>
      <c r="U245" s="2063"/>
      <c r="V245" s="2087"/>
      <c r="W245" s="1845"/>
      <c r="X245" s="1720"/>
      <c r="Y245" s="1721"/>
      <c r="Z245" s="2107"/>
      <c r="AA245" s="1834"/>
      <c r="AB245" s="1834"/>
      <c r="AC245" s="2085"/>
      <c r="AD245" s="1877"/>
      <c r="AE245" s="1906"/>
      <c r="AF245" s="1907"/>
      <c r="AG245" s="1907"/>
      <c r="AH245" s="1907"/>
      <c r="AI245" s="1907"/>
      <c r="AJ245" s="2087"/>
      <c r="AK245" s="1845"/>
    </row>
    <row r="246" spans="1:37" ht="39.950000000000003" customHeight="1" thickBot="1" x14ac:dyDescent="0.25">
      <c r="A246" s="1717">
        <v>2</v>
      </c>
      <c r="B246" s="1718" t="s">
        <v>5497</v>
      </c>
      <c r="C246" s="1801"/>
      <c r="D246" s="1799"/>
      <c r="E246" s="1799"/>
      <c r="F246" s="1799"/>
      <c r="G246" s="1915"/>
      <c r="H246" s="2083"/>
      <c r="I246" s="1848"/>
      <c r="J246" s="2057"/>
      <c r="K246" s="1915"/>
      <c r="L246" s="1842"/>
      <c r="M246" s="1842"/>
      <c r="N246" s="1842"/>
      <c r="O246" s="2083"/>
      <c r="P246" s="1851"/>
      <c r="Q246" s="1801"/>
      <c r="R246" s="1799"/>
      <c r="S246" s="1799"/>
      <c r="T246" s="1799"/>
      <c r="U246" s="1799"/>
      <c r="V246" s="2083"/>
      <c r="W246" s="1851"/>
      <c r="X246" s="1801"/>
      <c r="Y246" s="1799"/>
      <c r="Z246" s="2086"/>
      <c r="AA246" s="1843"/>
      <c r="AB246" s="1843"/>
      <c r="AC246" s="2086"/>
      <c r="AD246" s="1909"/>
      <c r="AE246" s="1801"/>
      <c r="AF246" s="1116"/>
      <c r="AG246" s="1116"/>
      <c r="AH246" s="1116"/>
      <c r="AI246" s="1116"/>
      <c r="AJ246" s="2083"/>
      <c r="AK246" s="1851"/>
    </row>
    <row r="247" spans="1:37" ht="39.950000000000003" customHeight="1" thickBot="1" x14ac:dyDescent="0.25">
      <c r="A247" s="5734" t="s">
        <v>5498</v>
      </c>
      <c r="B247" s="5735"/>
      <c r="C247" s="1801"/>
      <c r="D247" s="1799"/>
      <c r="E247" s="1799"/>
      <c r="F247" s="1799"/>
      <c r="G247" s="1843"/>
      <c r="H247" s="2083"/>
      <c r="I247" s="1848"/>
      <c r="J247" s="1891"/>
      <c r="K247" s="1799"/>
      <c r="L247" s="1821"/>
      <c r="M247" s="1843"/>
      <c r="N247" s="1821"/>
      <c r="O247" s="2083"/>
      <c r="P247" s="1851"/>
      <c r="Q247" s="1852"/>
      <c r="R247" s="1799"/>
      <c r="S247" s="1799"/>
      <c r="T247" s="1853"/>
      <c r="U247" s="1799"/>
      <c r="V247" s="2083"/>
      <c r="W247" s="1851"/>
      <c r="X247" s="2060"/>
      <c r="Y247" s="2061"/>
      <c r="Z247" s="2086"/>
      <c r="AA247" s="1843"/>
      <c r="AB247" s="1799"/>
      <c r="AC247" s="2083"/>
      <c r="AD247" s="1851"/>
      <c r="AE247" s="1801"/>
      <c r="AF247" s="1799"/>
      <c r="AG247" s="1799"/>
      <c r="AH247" s="1799"/>
      <c r="AI247" s="1843"/>
      <c r="AJ247" s="2086"/>
      <c r="AK247" s="1851"/>
    </row>
    <row r="248" spans="1:37" ht="39.950000000000003" customHeight="1" thickBot="1" x14ac:dyDescent="0.25">
      <c r="A248" s="5785" t="s">
        <v>8250</v>
      </c>
      <c r="B248" s="5786"/>
      <c r="C248" s="1801"/>
      <c r="D248" s="1799"/>
      <c r="E248" s="1799"/>
      <c r="F248" s="31"/>
      <c r="G248" s="31"/>
      <c r="H248" s="2083"/>
      <c r="I248" s="1848"/>
      <c r="J248" s="1801"/>
      <c r="K248" s="1843"/>
      <c r="L248" s="1843"/>
      <c r="M248" s="1799"/>
      <c r="N248" s="1843"/>
      <c r="O248" s="2086"/>
      <c r="P248" s="1909"/>
      <c r="Q248" s="1891"/>
      <c r="R248" s="1843"/>
      <c r="S248" s="1821"/>
      <c r="T248" s="1821"/>
      <c r="U248" s="1821"/>
      <c r="V248" s="2088"/>
      <c r="W248" s="2089"/>
      <c r="X248" s="1852"/>
      <c r="Y248" s="1821"/>
      <c r="Z248" s="2105"/>
      <c r="AA248" s="2061"/>
      <c r="AB248" s="2061"/>
      <c r="AC248" s="2083"/>
      <c r="AD248" s="1851"/>
      <c r="AE248" s="1801"/>
      <c r="AF248" s="1799"/>
      <c r="AG248" s="1843"/>
      <c r="AH248" s="1843"/>
      <c r="AI248" s="1821"/>
      <c r="AJ248" s="2083"/>
      <c r="AK248" s="1851"/>
    </row>
    <row r="249" spans="1:37" ht="39.950000000000003" customHeight="1" x14ac:dyDescent="0.2">
      <c r="A249" s="5832" t="s">
        <v>5500</v>
      </c>
      <c r="B249" s="5833"/>
      <c r="C249" s="2057"/>
      <c r="D249" s="1915"/>
      <c r="E249" s="1915"/>
      <c r="F249" s="1915"/>
      <c r="G249" s="1915"/>
      <c r="H249" s="2083"/>
      <c r="I249" s="1848"/>
      <c r="J249" s="1852"/>
      <c r="K249" s="1853"/>
      <c r="L249" s="1821"/>
      <c r="M249" s="1853"/>
      <c r="N249" s="1799"/>
      <c r="O249" s="2086"/>
      <c r="P249" s="1909"/>
      <c r="Q249" s="1891"/>
      <c r="R249" s="1843"/>
      <c r="S249" s="72"/>
      <c r="T249" s="72"/>
      <c r="U249" s="1799"/>
      <c r="V249" s="2083"/>
      <c r="W249" s="1851"/>
      <c r="X249" s="1801"/>
      <c r="Y249" s="1799"/>
      <c r="Z249" s="2083"/>
      <c r="AA249" s="1799"/>
      <c r="AB249" s="1799"/>
      <c r="AC249" s="2083"/>
      <c r="AD249" s="1851"/>
      <c r="AE249" s="1801"/>
      <c r="AF249" s="1799"/>
      <c r="AG249" s="1799"/>
      <c r="AH249" s="1799"/>
      <c r="AI249" s="1799"/>
      <c r="AJ249" s="2083"/>
      <c r="AK249" s="1851"/>
    </row>
    <row r="250" spans="1:37" ht="39.950000000000003" customHeight="1" x14ac:dyDescent="0.2">
      <c r="A250" s="5834"/>
      <c r="B250" s="5835"/>
      <c r="C250" s="1801"/>
      <c r="D250" s="1799"/>
      <c r="E250" s="1799"/>
      <c r="F250" s="1799"/>
      <c r="G250" s="1799"/>
      <c r="H250" s="2083"/>
      <c r="I250" s="1848"/>
      <c r="J250" s="1801"/>
      <c r="K250" s="1821"/>
      <c r="L250" s="1799"/>
      <c r="M250" s="1799"/>
      <c r="N250" s="1799"/>
      <c r="O250" s="2083"/>
      <c r="P250" s="1851"/>
      <c r="Q250" s="1801"/>
      <c r="R250" s="1799"/>
      <c r="S250" s="1799"/>
      <c r="T250" s="1799"/>
      <c r="U250" s="1799"/>
      <c r="V250" s="2083"/>
      <c r="W250" s="1851"/>
      <c r="X250" s="1801"/>
      <c r="Y250" s="1799"/>
      <c r="Z250" s="2083"/>
      <c r="AA250" s="1799"/>
      <c r="AB250" s="1799"/>
      <c r="AC250" s="2083"/>
      <c r="AD250" s="1851"/>
      <c r="AE250" s="1801"/>
      <c r="AF250" s="1799"/>
      <c r="AG250" s="1799"/>
      <c r="AH250" s="1799"/>
      <c r="AI250" s="1799"/>
      <c r="AJ250" s="2083"/>
      <c r="AK250" s="1851"/>
    </row>
    <row r="251" spans="1:37" ht="39.950000000000003" customHeight="1" thickBot="1" x14ac:dyDescent="0.25">
      <c r="A251" s="5836"/>
      <c r="B251" s="5837"/>
      <c r="C251" s="1854"/>
      <c r="D251" s="1855"/>
      <c r="E251" s="1855"/>
      <c r="F251" s="1855"/>
      <c r="G251" s="1855"/>
      <c r="H251" s="2084"/>
      <c r="I251" s="1857"/>
      <c r="J251" s="1854"/>
      <c r="K251" s="1855"/>
      <c r="L251" s="1855"/>
      <c r="M251" s="1855"/>
      <c r="N251" s="1855"/>
      <c r="O251" s="2084"/>
      <c r="P251" s="1868"/>
      <c r="Q251" s="1854"/>
      <c r="R251" s="1855"/>
      <c r="S251" s="1855"/>
      <c r="T251" s="1855"/>
      <c r="U251" s="1855"/>
      <c r="V251" s="2084"/>
      <c r="W251" s="1868"/>
      <c r="X251" s="1854"/>
      <c r="Y251" s="1855"/>
      <c r="Z251" s="2084"/>
      <c r="AA251" s="1855"/>
      <c r="AB251" s="1855"/>
      <c r="AC251" s="2084"/>
      <c r="AD251" s="1868"/>
      <c r="AE251" s="1854"/>
      <c r="AF251" s="1855"/>
      <c r="AG251" s="1855"/>
      <c r="AH251" s="1855"/>
      <c r="AI251" s="1855"/>
      <c r="AJ251" s="2084"/>
      <c r="AK251" s="1868"/>
    </row>
    <row r="252" spans="1:37" ht="39.950000000000003" customHeight="1" thickBot="1" x14ac:dyDescent="0.25"/>
    <row r="253" spans="1:37" ht="39.950000000000003" customHeight="1" thickBot="1" x14ac:dyDescent="0.25">
      <c r="A253" s="6226"/>
      <c r="B253" s="6227"/>
      <c r="C253" s="6172" t="s">
        <v>8440</v>
      </c>
      <c r="D253" s="5465"/>
      <c r="E253" s="5465"/>
      <c r="F253" s="5465"/>
      <c r="G253" s="5465"/>
      <c r="H253" s="5465"/>
      <c r="I253" s="5465"/>
      <c r="J253" s="5464" t="s">
        <v>8441</v>
      </c>
      <c r="K253" s="5465"/>
      <c r="L253" s="5465"/>
      <c r="M253" s="5465"/>
      <c r="N253" s="5465"/>
      <c r="O253" s="5465"/>
      <c r="P253" s="5466"/>
      <c r="Q253" s="5464" t="s">
        <v>8442</v>
      </c>
      <c r="R253" s="5465"/>
      <c r="S253" s="5465"/>
      <c r="T253" s="5465"/>
      <c r="U253" s="5465"/>
      <c r="V253" s="5465"/>
      <c r="W253" s="5466"/>
      <c r="X253" s="5464" t="s">
        <v>8443</v>
      </c>
      <c r="Y253" s="5465"/>
      <c r="Z253" s="5465"/>
      <c r="AA253" s="5465"/>
      <c r="AB253" s="5465"/>
      <c r="AC253" s="5465"/>
      <c r="AD253" s="5466"/>
      <c r="AE253" s="6099" t="s">
        <v>8444</v>
      </c>
      <c r="AF253" s="6100"/>
      <c r="AG253" s="6100"/>
      <c r="AH253" s="6100"/>
      <c r="AI253" s="6100"/>
      <c r="AJ253" s="6100"/>
      <c r="AK253" s="6101"/>
    </row>
    <row r="254" spans="1:37" ht="39.950000000000003" customHeight="1" x14ac:dyDescent="0.2">
      <c r="A254" s="5747" t="s">
        <v>1390</v>
      </c>
      <c r="B254" s="6236"/>
      <c r="C254" s="1674">
        <v>11</v>
      </c>
      <c r="D254" s="1675">
        <v>11</v>
      </c>
      <c r="E254" s="1675">
        <v>11</v>
      </c>
      <c r="F254" s="1675">
        <v>11</v>
      </c>
      <c r="G254" s="1675">
        <v>11</v>
      </c>
      <c r="H254" s="1747">
        <v>11</v>
      </c>
      <c r="I254" s="2075">
        <v>11</v>
      </c>
      <c r="J254" s="1674">
        <v>11</v>
      </c>
      <c r="K254" s="1675">
        <v>11</v>
      </c>
      <c r="L254" s="1747">
        <v>11</v>
      </c>
      <c r="M254" s="1675">
        <v>11</v>
      </c>
      <c r="N254" s="1675">
        <v>11</v>
      </c>
      <c r="O254" s="1747">
        <v>11</v>
      </c>
      <c r="P254" s="1744">
        <v>11</v>
      </c>
      <c r="Q254" s="1674">
        <v>11</v>
      </c>
      <c r="R254" s="1675">
        <v>11</v>
      </c>
      <c r="S254" s="1675">
        <v>11</v>
      </c>
      <c r="T254" s="1675">
        <v>11</v>
      </c>
      <c r="U254" s="1676">
        <v>11</v>
      </c>
      <c r="V254" s="1755">
        <v>12</v>
      </c>
      <c r="W254" s="1744">
        <v>12</v>
      </c>
      <c r="X254" s="1674">
        <v>12</v>
      </c>
      <c r="Y254" s="1675">
        <v>12</v>
      </c>
      <c r="Z254" s="1675">
        <v>12</v>
      </c>
      <c r="AA254" s="1675">
        <v>12</v>
      </c>
      <c r="AB254" s="1675">
        <v>12</v>
      </c>
      <c r="AC254" s="1747">
        <v>12</v>
      </c>
      <c r="AD254" s="2075">
        <v>12</v>
      </c>
      <c r="AE254" s="1674">
        <v>12</v>
      </c>
      <c r="AF254" s="1675">
        <v>12</v>
      </c>
      <c r="AG254" s="1675">
        <v>12</v>
      </c>
      <c r="AH254" s="1675">
        <v>12</v>
      </c>
      <c r="AI254" s="1675">
        <v>12</v>
      </c>
      <c r="AJ254" s="1747">
        <v>12</v>
      </c>
      <c r="AK254" s="1744">
        <v>12</v>
      </c>
    </row>
    <row r="255" spans="1:37" ht="39.950000000000003" customHeight="1" thickBot="1" x14ac:dyDescent="0.25">
      <c r="A255" s="5749" t="s">
        <v>1391</v>
      </c>
      <c r="B255" s="6222"/>
      <c r="C255" s="1772">
        <v>12</v>
      </c>
      <c r="D255" s="1757">
        <v>13</v>
      </c>
      <c r="E255" s="1757">
        <v>14</v>
      </c>
      <c r="F255" s="1757">
        <v>15</v>
      </c>
      <c r="G255" s="1757">
        <v>16</v>
      </c>
      <c r="H255" s="2076">
        <v>17</v>
      </c>
      <c r="I255" s="2077">
        <v>18</v>
      </c>
      <c r="J255" s="1772">
        <v>19</v>
      </c>
      <c r="K255" s="1757">
        <v>20</v>
      </c>
      <c r="L255" s="2076">
        <v>21</v>
      </c>
      <c r="M255" s="1757">
        <v>22</v>
      </c>
      <c r="N255" s="1757">
        <v>23</v>
      </c>
      <c r="O255" s="2076">
        <v>24</v>
      </c>
      <c r="P255" s="2052">
        <v>25</v>
      </c>
      <c r="Q255" s="1772">
        <v>26</v>
      </c>
      <c r="R255" s="1757">
        <v>27</v>
      </c>
      <c r="S255" s="1757">
        <v>28</v>
      </c>
      <c r="T255" s="1757">
        <v>29</v>
      </c>
      <c r="U255" s="1758">
        <v>30</v>
      </c>
      <c r="V255" s="2100">
        <v>1</v>
      </c>
      <c r="W255" s="2052">
        <v>2</v>
      </c>
      <c r="X255" s="1772">
        <v>3</v>
      </c>
      <c r="Y255" s="1757">
        <v>4</v>
      </c>
      <c r="Z255" s="1757">
        <v>5</v>
      </c>
      <c r="AA255" s="1757">
        <v>6</v>
      </c>
      <c r="AB255" s="1757">
        <v>7</v>
      </c>
      <c r="AC255" s="2076">
        <v>8</v>
      </c>
      <c r="AD255" s="2077">
        <v>9</v>
      </c>
      <c r="AE255" s="1772">
        <v>10</v>
      </c>
      <c r="AF255" s="1757">
        <v>11</v>
      </c>
      <c r="AG255" s="1757">
        <v>12</v>
      </c>
      <c r="AH255" s="1757">
        <v>13</v>
      </c>
      <c r="AI255" s="1757">
        <v>14</v>
      </c>
      <c r="AJ255" s="2076">
        <v>15</v>
      </c>
      <c r="AK255" s="2052">
        <v>16</v>
      </c>
    </row>
    <row r="256" spans="1:37" ht="39.950000000000003" customHeight="1" x14ac:dyDescent="0.2">
      <c r="A256" s="6223" t="s">
        <v>4459</v>
      </c>
      <c r="B256" s="6224"/>
      <c r="C256" s="2228"/>
      <c r="D256" s="2067"/>
      <c r="E256" s="2067"/>
      <c r="F256" s="2067"/>
      <c r="G256" s="2229"/>
      <c r="H256" s="2078"/>
      <c r="I256" s="1788"/>
      <c r="J256" s="2247"/>
      <c r="K256" s="2068"/>
      <c r="L256" s="6102" t="s">
        <v>8448</v>
      </c>
      <c r="M256" s="2068"/>
      <c r="N256" s="2290"/>
      <c r="O256" s="2078"/>
      <c r="P256" s="1887"/>
      <c r="Q256" s="2228"/>
      <c r="R256" s="2067"/>
      <c r="S256" s="2067"/>
      <c r="T256" s="2067"/>
      <c r="U256" s="2229"/>
      <c r="V256" s="2078"/>
      <c r="W256" s="1887"/>
      <c r="X256" s="6095" t="s">
        <v>8645</v>
      </c>
      <c r="Y256" s="6096"/>
      <c r="Z256" s="6096"/>
      <c r="AA256" s="6096"/>
      <c r="AB256" s="6097"/>
      <c r="AC256" s="2078"/>
      <c r="AD256" s="1887"/>
      <c r="AE256" s="6095" t="s">
        <v>8645</v>
      </c>
      <c r="AF256" s="6096"/>
      <c r="AG256" s="6096"/>
      <c r="AH256" s="6096"/>
      <c r="AI256" s="6097"/>
      <c r="AJ256" s="2094"/>
      <c r="AK256" s="2095"/>
    </row>
    <row r="257" spans="1:37" ht="39.950000000000003" customHeight="1" x14ac:dyDescent="0.2">
      <c r="A257" s="5721" t="s">
        <v>8234</v>
      </c>
      <c r="B257" s="5722"/>
      <c r="C257" s="1825"/>
      <c r="D257" s="1823"/>
      <c r="E257" s="1823"/>
      <c r="F257" s="1823"/>
      <c r="G257" s="1823"/>
      <c r="H257" s="2079"/>
      <c r="I257" s="1797"/>
      <c r="J257" s="1825"/>
      <c r="K257" s="1823"/>
      <c r="L257" s="5516"/>
      <c r="M257" s="1823"/>
      <c r="N257" s="1823"/>
      <c r="O257" s="2079"/>
      <c r="P257" s="1890"/>
      <c r="Q257" s="1825"/>
      <c r="R257" s="1823"/>
      <c r="S257" s="1799"/>
      <c r="T257" s="1799"/>
      <c r="U257" s="1799"/>
      <c r="V257" s="2079"/>
      <c r="W257" s="1890"/>
      <c r="X257" s="6087" t="s">
        <v>8647</v>
      </c>
      <c r="Y257" s="6088"/>
      <c r="Z257" s="6088"/>
      <c r="AA257" s="6088"/>
      <c r="AB257" s="6089"/>
      <c r="AC257" s="2079"/>
      <c r="AD257" s="1890"/>
      <c r="AE257" s="6087" t="s">
        <v>8647</v>
      </c>
      <c r="AF257" s="6088"/>
      <c r="AG257" s="6088"/>
      <c r="AH257" s="6088"/>
      <c r="AI257" s="6089"/>
      <c r="AJ257" s="2091"/>
      <c r="AK257" s="1752"/>
    </row>
    <row r="258" spans="1:37" ht="39.950000000000003" customHeight="1" x14ac:dyDescent="0.2">
      <c r="A258" s="5719" t="s">
        <v>8235</v>
      </c>
      <c r="B258" s="5720"/>
      <c r="C258" s="2074"/>
      <c r="D258" s="2065"/>
      <c r="E258" s="1799"/>
      <c r="F258" s="1799"/>
      <c r="G258" s="2056"/>
      <c r="H258" s="2079"/>
      <c r="I258" s="1797"/>
      <c r="J258" s="2055"/>
      <c r="K258" s="1116"/>
      <c r="L258" s="5516"/>
      <c r="M258" s="1116"/>
      <c r="N258" s="72"/>
      <c r="O258" s="2079"/>
      <c r="P258" s="1890"/>
      <c r="Q258" s="2074"/>
      <c r="R258" s="2065"/>
      <c r="S258" s="1799"/>
      <c r="T258" s="1799"/>
      <c r="U258" s="2056"/>
      <c r="V258" s="2079"/>
      <c r="W258" s="1890"/>
      <c r="X258" s="2074"/>
      <c r="Y258" s="2065"/>
      <c r="Z258" s="1799"/>
      <c r="AA258" s="1799"/>
      <c r="AB258" s="2056"/>
      <c r="AC258" s="2079"/>
      <c r="AD258" s="1890"/>
      <c r="AE258" s="2074"/>
      <c r="AF258" s="2065"/>
      <c r="AG258" s="1799"/>
      <c r="AH258" s="1799"/>
      <c r="AI258" s="2056"/>
      <c r="AJ258" s="2091"/>
      <c r="AK258" s="1752"/>
    </row>
    <row r="259" spans="1:37" ht="39.950000000000003" customHeight="1" x14ac:dyDescent="0.2">
      <c r="A259" s="5719" t="s">
        <v>8236</v>
      </c>
      <c r="B259" s="5720"/>
      <c r="C259" s="6090" t="s">
        <v>8646</v>
      </c>
      <c r="D259" s="6091"/>
      <c r="E259" s="6091"/>
      <c r="F259" s="6091"/>
      <c r="G259" s="6092"/>
      <c r="H259" s="2079"/>
      <c r="I259" s="1797"/>
      <c r="J259" s="2286"/>
      <c r="K259" s="2287"/>
      <c r="L259" s="5516"/>
      <c r="M259" s="2287"/>
      <c r="N259" s="2287"/>
      <c r="O259" s="2079"/>
      <c r="P259" s="1890"/>
      <c r="Q259" s="6090" t="s">
        <v>8646</v>
      </c>
      <c r="R259" s="6091"/>
      <c r="S259" s="6091"/>
      <c r="T259" s="6091"/>
      <c r="U259" s="6092"/>
      <c r="V259" s="2079"/>
      <c r="W259" s="1890"/>
      <c r="X259" s="6090" t="s">
        <v>8646</v>
      </c>
      <c r="Y259" s="6091"/>
      <c r="Z259" s="6091"/>
      <c r="AA259" s="6091"/>
      <c r="AB259" s="6092"/>
      <c r="AC259" s="2079"/>
      <c r="AD259" s="1890"/>
      <c r="AE259" s="6090" t="s">
        <v>8646</v>
      </c>
      <c r="AF259" s="6091"/>
      <c r="AG259" s="6091"/>
      <c r="AH259" s="6091"/>
      <c r="AI259" s="6092"/>
      <c r="AJ259" s="2091"/>
      <c r="AK259" s="1752"/>
    </row>
    <row r="260" spans="1:37" ht="39.950000000000003" customHeight="1" x14ac:dyDescent="0.2">
      <c r="A260" s="5719" t="s">
        <v>8237</v>
      </c>
      <c r="B260" s="5720"/>
      <c r="C260" s="2055"/>
      <c r="D260" s="1116"/>
      <c r="E260" s="1116"/>
      <c r="F260" s="1116"/>
      <c r="G260" s="1116"/>
      <c r="H260" s="2079"/>
      <c r="I260" s="1797"/>
      <c r="J260" s="2055"/>
      <c r="K260" s="1116"/>
      <c r="L260" s="5516"/>
      <c r="M260" s="1116"/>
      <c r="N260" s="72"/>
      <c r="O260" s="2079"/>
      <c r="P260" s="1890"/>
      <c r="Q260" s="1737"/>
      <c r="R260" s="1381"/>
      <c r="S260" s="1381"/>
      <c r="T260" s="1843"/>
      <c r="U260" s="1843"/>
      <c r="V260" s="2079"/>
      <c r="W260" s="1890"/>
      <c r="X260" s="1891"/>
      <c r="Y260" s="1381"/>
      <c r="Z260" s="1381"/>
      <c r="AA260" s="1381"/>
      <c r="AB260" s="1381"/>
      <c r="AC260" s="2079"/>
      <c r="AD260" s="1890"/>
      <c r="AE260" s="2074"/>
      <c r="AF260" s="2065"/>
      <c r="AG260" s="1799"/>
      <c r="AH260" s="1799"/>
      <c r="AI260" s="2056"/>
      <c r="AJ260" s="2091"/>
      <c r="AK260" s="1752"/>
    </row>
    <row r="261" spans="1:37" ht="39.950000000000003" customHeight="1" x14ac:dyDescent="0.2">
      <c r="A261" s="5732" t="s">
        <v>8238</v>
      </c>
      <c r="B261" s="5733"/>
      <c r="C261" s="1726"/>
      <c r="D261" s="72"/>
      <c r="E261" s="50"/>
      <c r="F261" s="1807"/>
      <c r="G261" s="1807"/>
      <c r="H261" s="2079"/>
      <c r="I261" s="1797"/>
      <c r="J261" s="1809"/>
      <c r="K261" s="1810"/>
      <c r="L261" s="5516"/>
      <c r="M261" s="1810"/>
      <c r="N261" s="1810"/>
      <c r="O261" s="2079"/>
      <c r="P261" s="1890"/>
      <c r="Q261" s="6118" t="s">
        <v>1386</v>
      </c>
      <c r="R261" s="6119"/>
      <c r="S261" s="6119"/>
      <c r="T261" s="6119"/>
      <c r="U261" s="6120"/>
      <c r="V261" s="2079"/>
      <c r="W261" s="1890"/>
      <c r="X261" s="6074" t="s">
        <v>8584</v>
      </c>
      <c r="Y261" s="6075"/>
      <c r="Z261" s="6075"/>
      <c r="AA261" s="6075"/>
      <c r="AB261" s="6076"/>
      <c r="AC261" s="2079"/>
      <c r="AD261" s="1890"/>
      <c r="AE261" s="6074" t="s">
        <v>8584</v>
      </c>
      <c r="AF261" s="6075"/>
      <c r="AG261" s="6075"/>
      <c r="AH261" s="6075"/>
      <c r="AI261" s="6076"/>
      <c r="AJ261" s="2091"/>
      <c r="AK261" s="1752"/>
    </row>
    <row r="262" spans="1:37" ht="39.950000000000003" customHeight="1" x14ac:dyDescent="0.2">
      <c r="A262" s="5732" t="s">
        <v>8239</v>
      </c>
      <c r="B262" s="5733"/>
      <c r="C262" s="1815"/>
      <c r="D262" s="1807"/>
      <c r="E262" s="1807"/>
      <c r="F262" s="1807"/>
      <c r="G262" s="1807"/>
      <c r="H262" s="2079"/>
      <c r="I262" s="1797"/>
      <c r="J262" s="1815"/>
      <c r="K262" s="1807"/>
      <c r="L262" s="5516"/>
      <c r="M262" s="1807"/>
      <c r="N262" s="1807"/>
      <c r="O262" s="2079"/>
      <c r="P262" s="1890"/>
      <c r="Q262" s="2073"/>
      <c r="R262" s="1888"/>
      <c r="S262" s="1888"/>
      <c r="T262" s="1888"/>
      <c r="U262" s="1888"/>
      <c r="V262" s="2079"/>
      <c r="W262" s="1890"/>
      <c r="X262" s="1825"/>
      <c r="Y262" s="1823"/>
      <c r="Z262" s="1897"/>
      <c r="AA262" s="1897"/>
      <c r="AB262" s="1897"/>
      <c r="AC262" s="2079"/>
      <c r="AD262" s="1890"/>
      <c r="AE262" s="1815"/>
      <c r="AF262" s="1807"/>
      <c r="AG262" s="1807"/>
      <c r="AH262" s="1807"/>
      <c r="AI262" s="1807"/>
      <c r="AJ262" s="2091"/>
      <c r="AK262" s="1752"/>
    </row>
    <row r="263" spans="1:37" ht="39.950000000000003" customHeight="1" x14ac:dyDescent="0.2">
      <c r="A263" s="5732" t="s">
        <v>8240</v>
      </c>
      <c r="B263" s="5733"/>
      <c r="C263" s="6074" t="s">
        <v>8584</v>
      </c>
      <c r="D263" s="6075"/>
      <c r="E263" s="6075"/>
      <c r="F263" s="6075"/>
      <c r="G263" s="6076"/>
      <c r="H263" s="2079"/>
      <c r="I263" s="1797"/>
      <c r="J263" s="6086"/>
      <c r="K263" s="6084"/>
      <c r="L263" s="5516"/>
      <c r="M263" s="6082"/>
      <c r="N263" s="6084"/>
      <c r="O263" s="2079"/>
      <c r="P263" s="1890"/>
      <c r="Q263" s="6074" t="s">
        <v>8584</v>
      </c>
      <c r="R263" s="6075"/>
      <c r="S263" s="6075"/>
      <c r="T263" s="6075"/>
      <c r="U263" s="6076"/>
      <c r="V263" s="2079"/>
      <c r="W263" s="1890"/>
      <c r="X263" s="6074" t="s">
        <v>8584</v>
      </c>
      <c r="Y263" s="6075"/>
      <c r="Z263" s="6075"/>
      <c r="AA263" s="6075"/>
      <c r="AB263" s="6076"/>
      <c r="AC263" s="2079"/>
      <c r="AD263" s="1890"/>
      <c r="AE263" s="6074" t="s">
        <v>8584</v>
      </c>
      <c r="AF263" s="6075"/>
      <c r="AG263" s="6075"/>
      <c r="AH263" s="6075"/>
      <c r="AI263" s="6076"/>
      <c r="AJ263" s="2091"/>
      <c r="AK263" s="1752"/>
    </row>
    <row r="264" spans="1:37" ht="39.950000000000003" customHeight="1" x14ac:dyDescent="0.2">
      <c r="A264" s="5809" t="s">
        <v>8241</v>
      </c>
      <c r="B264" s="5810"/>
      <c r="C264" s="5770" t="s">
        <v>8544</v>
      </c>
      <c r="D264" s="5771"/>
      <c r="E264" s="5771"/>
      <c r="F264" s="5771"/>
      <c r="G264" s="6077"/>
      <c r="H264" s="2080"/>
      <c r="I264" s="1817"/>
      <c r="J264" s="5770"/>
      <c r="K264" s="6077"/>
      <c r="L264" s="5516"/>
      <c r="M264" s="6081"/>
      <c r="N264" s="6077"/>
      <c r="O264" s="2080"/>
      <c r="P264" s="1896"/>
      <c r="Q264" s="5770" t="s">
        <v>8544</v>
      </c>
      <c r="R264" s="5771"/>
      <c r="S264" s="5771"/>
      <c r="T264" s="5771"/>
      <c r="U264" s="6077"/>
      <c r="V264" s="2080"/>
      <c r="W264" s="1896"/>
      <c r="X264" s="5770" t="s">
        <v>8544</v>
      </c>
      <c r="Y264" s="5771"/>
      <c r="Z264" s="5771"/>
      <c r="AA264" s="5771"/>
      <c r="AB264" s="6077"/>
      <c r="AC264" s="2080"/>
      <c r="AD264" s="1896"/>
      <c r="AE264" s="5770" t="s">
        <v>8544</v>
      </c>
      <c r="AF264" s="5771"/>
      <c r="AG264" s="5771"/>
      <c r="AH264" s="5771"/>
      <c r="AI264" s="6077"/>
      <c r="AJ264" s="2091"/>
      <c r="AK264" s="1752"/>
    </row>
    <row r="265" spans="1:37" ht="39.950000000000003" customHeight="1" x14ac:dyDescent="0.2">
      <c r="A265" s="5809" t="s">
        <v>8242</v>
      </c>
      <c r="B265" s="5810"/>
      <c r="C265" s="5770" t="s">
        <v>8544</v>
      </c>
      <c r="D265" s="5771"/>
      <c r="E265" s="5771"/>
      <c r="F265" s="5771"/>
      <c r="G265" s="6077"/>
      <c r="H265" s="2079"/>
      <c r="I265" s="1797"/>
      <c r="J265" s="5855"/>
      <c r="K265" s="5856"/>
      <c r="L265" s="5516"/>
      <c r="M265" s="5901"/>
      <c r="N265" s="6085"/>
      <c r="O265" s="2079"/>
      <c r="P265" s="1890"/>
      <c r="Q265" s="5770" t="s">
        <v>8544</v>
      </c>
      <c r="R265" s="5771"/>
      <c r="S265" s="5771"/>
      <c r="T265" s="5771"/>
      <c r="U265" s="6077"/>
      <c r="V265" s="2079"/>
      <c r="W265" s="1890"/>
      <c r="X265" s="5770" t="s">
        <v>8544</v>
      </c>
      <c r="Y265" s="5771"/>
      <c r="Z265" s="5771"/>
      <c r="AA265" s="5771"/>
      <c r="AB265" s="6077"/>
      <c r="AC265" s="2079"/>
      <c r="AD265" s="1890"/>
      <c r="AE265" s="5770" t="s">
        <v>8544</v>
      </c>
      <c r="AF265" s="5771"/>
      <c r="AG265" s="5771"/>
      <c r="AH265" s="5771"/>
      <c r="AI265" s="6077"/>
      <c r="AJ265" s="2091"/>
      <c r="AK265" s="1752"/>
    </row>
    <row r="266" spans="1:37" ht="39.950000000000003" customHeight="1" x14ac:dyDescent="0.2">
      <c r="A266" s="5732" t="s">
        <v>8243</v>
      </c>
      <c r="B266" s="5733"/>
      <c r="C266" s="6074" t="s">
        <v>8584</v>
      </c>
      <c r="D266" s="6075"/>
      <c r="E266" s="6075"/>
      <c r="F266" s="6075"/>
      <c r="G266" s="6076"/>
      <c r="H266" s="2079"/>
      <c r="I266" s="1797"/>
      <c r="J266" s="6060"/>
      <c r="K266" s="3403"/>
      <c r="L266" s="5516"/>
      <c r="M266" s="3401"/>
      <c r="N266" s="3403"/>
      <c r="O266" s="2079"/>
      <c r="P266" s="1890"/>
      <c r="Q266" s="6074" t="s">
        <v>8584</v>
      </c>
      <c r="R266" s="6075"/>
      <c r="S266" s="6075"/>
      <c r="T266" s="6075"/>
      <c r="U266" s="6076"/>
      <c r="V266" s="2079"/>
      <c r="W266" s="1890"/>
      <c r="X266" s="6074" t="s">
        <v>8584</v>
      </c>
      <c r="Y266" s="6075"/>
      <c r="Z266" s="6075"/>
      <c r="AA266" s="6075"/>
      <c r="AB266" s="6076"/>
      <c r="AC266" s="2079"/>
      <c r="AD266" s="1890"/>
      <c r="AE266" s="6074" t="s">
        <v>8584</v>
      </c>
      <c r="AF266" s="6075"/>
      <c r="AG266" s="6075"/>
      <c r="AH266" s="6075"/>
      <c r="AI266" s="6076"/>
      <c r="AJ266" s="2091"/>
      <c r="AK266" s="1752"/>
    </row>
    <row r="267" spans="1:37" ht="39.950000000000003" customHeight="1" x14ac:dyDescent="0.2">
      <c r="A267" s="5732" t="s">
        <v>8244</v>
      </c>
      <c r="B267" s="5733"/>
      <c r="C267" s="1825"/>
      <c r="D267" s="1823"/>
      <c r="E267" s="1823"/>
      <c r="F267" s="1823"/>
      <c r="G267" s="1823"/>
      <c r="H267" s="2079"/>
      <c r="I267" s="1797"/>
      <c r="J267" s="1825"/>
      <c r="K267" s="1823"/>
      <c r="L267" s="5516"/>
      <c r="M267" s="1823"/>
      <c r="N267" s="1823"/>
      <c r="O267" s="2079"/>
      <c r="P267" s="1890"/>
      <c r="Q267" s="6118" t="s">
        <v>1386</v>
      </c>
      <c r="R267" s="6119"/>
      <c r="S267" s="6119"/>
      <c r="T267" s="6119"/>
      <c r="U267" s="6120"/>
      <c r="V267" s="2079"/>
      <c r="W267" s="1890"/>
      <c r="X267" s="6118" t="s">
        <v>1386</v>
      </c>
      <c r="Y267" s="6119"/>
      <c r="Z267" s="6119"/>
      <c r="AA267" s="6119"/>
      <c r="AB267" s="6120"/>
      <c r="AC267" s="2079"/>
      <c r="AD267" s="1890"/>
      <c r="AE267" s="6118" t="s">
        <v>1386</v>
      </c>
      <c r="AF267" s="6119"/>
      <c r="AG267" s="6119"/>
      <c r="AH267" s="6119"/>
      <c r="AI267" s="6120"/>
      <c r="AJ267" s="2091"/>
      <c r="AK267" s="1752"/>
    </row>
    <row r="268" spans="1:37" ht="39.950000000000003" customHeight="1" x14ac:dyDescent="0.2">
      <c r="A268" s="5738" t="s">
        <v>8245</v>
      </c>
      <c r="B268" s="5739"/>
      <c r="C268" s="1729"/>
      <c r="D268" s="37"/>
      <c r="E268" s="50"/>
      <c r="F268" s="37"/>
      <c r="G268" s="46"/>
      <c r="H268" s="2079"/>
      <c r="I268" s="1797"/>
      <c r="J268" s="1729"/>
      <c r="K268" s="37"/>
      <c r="L268" s="5516"/>
      <c r="M268" s="44"/>
      <c r="N268" s="46"/>
      <c r="O268" s="2079"/>
      <c r="P268" s="1890"/>
      <c r="Q268" s="1729"/>
      <c r="R268" s="37"/>
      <c r="S268" s="37"/>
      <c r="T268" s="37"/>
      <c r="U268" s="46"/>
      <c r="V268" s="2079"/>
      <c r="W268" s="1890"/>
      <c r="X268" s="1820"/>
      <c r="Y268" s="37"/>
      <c r="Z268" s="37"/>
      <c r="AA268" s="37"/>
      <c r="AB268" s="46"/>
      <c r="AC268" s="2079"/>
      <c r="AD268" s="1890"/>
      <c r="AE268" s="1739"/>
      <c r="AF268" s="31"/>
      <c r="AG268" s="44"/>
      <c r="AH268" s="44"/>
      <c r="AI268" s="1799"/>
      <c r="AJ268" s="2091"/>
      <c r="AK268" s="1752"/>
    </row>
    <row r="269" spans="1:37" ht="39.950000000000003" customHeight="1" x14ac:dyDescent="0.2">
      <c r="A269" s="5758" t="s">
        <v>8246</v>
      </c>
      <c r="B269" s="5739"/>
      <c r="C269" s="1729"/>
      <c r="D269" s="37"/>
      <c r="E269" s="50"/>
      <c r="F269" s="37"/>
      <c r="G269" s="46"/>
      <c r="H269" s="2079"/>
      <c r="I269" s="1797"/>
      <c r="J269" s="1736"/>
      <c r="K269" s="33"/>
      <c r="L269" s="5516"/>
      <c r="M269" s="44"/>
      <c r="N269" s="33"/>
      <c r="O269" s="2079"/>
      <c r="P269" s="1890"/>
      <c r="Q269" s="1736"/>
      <c r="R269" s="1821"/>
      <c r="S269" s="1821"/>
      <c r="T269" s="1821"/>
      <c r="U269" s="1821"/>
      <c r="V269" s="2079"/>
      <c r="W269" s="1890"/>
      <c r="X269" s="1820"/>
      <c r="Y269" s="47"/>
      <c r="Z269" s="72"/>
      <c r="AA269" s="1823"/>
      <c r="AB269" s="1823"/>
      <c r="AC269" s="2079"/>
      <c r="AD269" s="1890"/>
      <c r="AE269" s="1825"/>
      <c r="AF269" s="1823"/>
      <c r="AG269" s="1823"/>
      <c r="AH269" s="1823"/>
      <c r="AI269" s="72"/>
      <c r="AJ269" s="2091"/>
      <c r="AK269" s="1752"/>
    </row>
    <row r="270" spans="1:37" ht="39.950000000000003" customHeight="1" x14ac:dyDescent="0.2">
      <c r="A270" s="5736" t="s">
        <v>8247</v>
      </c>
      <c r="B270" s="5737"/>
      <c r="C270" s="1734"/>
      <c r="D270" s="80"/>
      <c r="E270" s="50"/>
      <c r="F270" s="80"/>
      <c r="G270" s="80"/>
      <c r="H270" s="2079"/>
      <c r="I270" s="1797"/>
      <c r="J270" s="1726"/>
      <c r="K270" s="72"/>
      <c r="L270" s="5516"/>
      <c r="M270" s="44"/>
      <c r="N270" s="33"/>
      <c r="O270" s="2079"/>
      <c r="P270" s="1890"/>
      <c r="Q270" s="1726"/>
      <c r="R270" s="72"/>
      <c r="S270" s="72"/>
      <c r="T270" s="72"/>
      <c r="U270" s="72"/>
      <c r="V270" s="2079"/>
      <c r="W270" s="1890"/>
      <c r="X270" s="1820"/>
      <c r="Y270" s="77"/>
      <c r="Z270" s="77"/>
      <c r="AA270" s="77"/>
      <c r="AB270" s="77"/>
      <c r="AC270" s="2079"/>
      <c r="AD270" s="1890"/>
      <c r="AE270" s="1734"/>
      <c r="AF270" s="80"/>
      <c r="AG270" s="44"/>
      <c r="AH270" s="44"/>
      <c r="AI270" s="80"/>
      <c r="AJ270" s="2091"/>
      <c r="AK270" s="1752"/>
    </row>
    <row r="271" spans="1:37" ht="39.950000000000003" customHeight="1" x14ac:dyDescent="0.2">
      <c r="A271" s="5738" t="s">
        <v>8248</v>
      </c>
      <c r="B271" s="5739"/>
      <c r="C271" s="1731"/>
      <c r="D271" s="1821"/>
      <c r="E271" s="50"/>
      <c r="F271" s="1821"/>
      <c r="G271" s="1821"/>
      <c r="H271" s="2079"/>
      <c r="I271" s="1797"/>
      <c r="J271" s="1731"/>
      <c r="K271" s="1821"/>
      <c r="L271" s="5516"/>
      <c r="M271" s="44"/>
      <c r="N271" s="1821"/>
      <c r="O271" s="2079"/>
      <c r="P271" s="1890"/>
      <c r="Q271" s="6060" t="s">
        <v>8648</v>
      </c>
      <c r="R271" s="3402"/>
      <c r="S271" s="3402"/>
      <c r="T271" s="3402"/>
      <c r="U271" s="3403"/>
      <c r="V271" s="2079"/>
      <c r="W271" s="1890"/>
      <c r="X271" s="6060" t="s">
        <v>8648</v>
      </c>
      <c r="Y271" s="3402"/>
      <c r="Z271" s="3402"/>
      <c r="AA271" s="3402"/>
      <c r="AB271" s="3403"/>
      <c r="AC271" s="2079"/>
      <c r="AD271" s="1890"/>
      <c r="AE271" s="6060" t="s">
        <v>8648</v>
      </c>
      <c r="AF271" s="3402"/>
      <c r="AG271" s="3402"/>
      <c r="AH271" s="3402"/>
      <c r="AI271" s="3403"/>
      <c r="AJ271" s="2091"/>
      <c r="AK271" s="1752"/>
    </row>
    <row r="272" spans="1:37" ht="39.950000000000003" customHeight="1" thickBot="1" x14ac:dyDescent="0.25">
      <c r="A272" s="5736" t="s">
        <v>8249</v>
      </c>
      <c r="B272" s="5737"/>
      <c r="C272" s="2071"/>
      <c r="D272" s="2072"/>
      <c r="E272" s="2072"/>
      <c r="F272" s="2072"/>
      <c r="G272" s="2072"/>
      <c r="H272" s="2081"/>
      <c r="I272" s="1827"/>
      <c r="J272" s="2071"/>
      <c r="K272" s="2072"/>
      <c r="L272" s="5517"/>
      <c r="M272" s="2072"/>
      <c r="N272" s="2072"/>
      <c r="O272" s="2081"/>
      <c r="P272" s="1902"/>
      <c r="Q272" s="6118" t="s">
        <v>1386</v>
      </c>
      <c r="R272" s="6119"/>
      <c r="S272" s="6119"/>
      <c r="T272" s="6119"/>
      <c r="U272" s="6120"/>
      <c r="V272" s="2081"/>
      <c r="W272" s="1902"/>
      <c r="X272" s="6118" t="s">
        <v>1386</v>
      </c>
      <c r="Y272" s="6119"/>
      <c r="Z272" s="6119"/>
      <c r="AA272" s="6119"/>
      <c r="AB272" s="6120"/>
      <c r="AC272" s="2081"/>
      <c r="AD272" s="1902"/>
      <c r="AE272" s="6118" t="s">
        <v>1386</v>
      </c>
      <c r="AF272" s="6119"/>
      <c r="AG272" s="6119"/>
      <c r="AH272" s="6119"/>
      <c r="AI272" s="6120"/>
      <c r="AJ272" s="2092"/>
      <c r="AK272" s="1754"/>
    </row>
    <row r="273" spans="1:37" ht="39.950000000000003" customHeight="1" thickBot="1" x14ac:dyDescent="0.25">
      <c r="A273" s="1779">
        <v>1</v>
      </c>
      <c r="B273" s="1779" t="s">
        <v>5497</v>
      </c>
      <c r="C273" s="1838"/>
      <c r="D273" s="1834"/>
      <c r="E273" s="1834"/>
      <c r="F273" s="1834"/>
      <c r="G273" s="1917"/>
      <c r="H273" s="2082"/>
      <c r="I273" s="1831"/>
      <c r="J273" s="1832"/>
      <c r="K273" s="1833"/>
      <c r="L273" s="2108"/>
      <c r="M273" s="1834"/>
      <c r="N273" s="1834"/>
      <c r="O273" s="2085"/>
      <c r="P273" s="1877"/>
      <c r="Q273" s="1838"/>
      <c r="R273" s="1834"/>
      <c r="S273" s="2063"/>
      <c r="T273" s="2063"/>
      <c r="U273" s="2063"/>
      <c r="V273" s="2087"/>
      <c r="W273" s="1845"/>
      <c r="X273" s="1720"/>
      <c r="Y273" s="1721"/>
      <c r="Z273" s="1721"/>
      <c r="AA273" s="1834"/>
      <c r="AB273" s="1834"/>
      <c r="AC273" s="2085"/>
      <c r="AD273" s="1877"/>
      <c r="AE273" s="1906"/>
      <c r="AF273" s="1907"/>
      <c r="AG273" s="1907"/>
      <c r="AH273" s="1907"/>
      <c r="AI273" s="1907"/>
      <c r="AJ273" s="2087"/>
      <c r="AK273" s="1845"/>
    </row>
    <row r="274" spans="1:37" ht="39.950000000000003" customHeight="1" thickBot="1" x14ac:dyDescent="0.25">
      <c r="A274" s="1717">
        <v>2</v>
      </c>
      <c r="B274" s="1718" t="s">
        <v>5497</v>
      </c>
      <c r="C274" s="1801"/>
      <c r="D274" s="1799"/>
      <c r="E274" s="1799"/>
      <c r="F274" s="1799"/>
      <c r="G274" s="1915"/>
      <c r="H274" s="2083"/>
      <c r="I274" s="1848"/>
      <c r="J274" s="2057"/>
      <c r="K274" s="1915"/>
      <c r="L274" s="2109"/>
      <c r="M274" s="1842"/>
      <c r="N274" s="1842"/>
      <c r="O274" s="2083"/>
      <c r="P274" s="1851"/>
      <c r="Q274" s="1801"/>
      <c r="R274" s="1799"/>
      <c r="S274" s="1799"/>
      <c r="T274" s="1799"/>
      <c r="U274" s="1799"/>
      <c r="V274" s="2083"/>
      <c r="W274" s="1851"/>
      <c r="X274" s="1801"/>
      <c r="Y274" s="1799"/>
      <c r="Z274" s="1843"/>
      <c r="AA274" s="1843"/>
      <c r="AB274" s="1843"/>
      <c r="AC274" s="2086"/>
      <c r="AD274" s="1909"/>
      <c r="AE274" s="1801"/>
      <c r="AF274" s="1116"/>
      <c r="AG274" s="1116"/>
      <c r="AH274" s="1116"/>
      <c r="AI274" s="1116"/>
      <c r="AJ274" s="2083"/>
      <c r="AK274" s="1851"/>
    </row>
    <row r="275" spans="1:37" ht="39.950000000000003" customHeight="1" thickBot="1" x14ac:dyDescent="0.25">
      <c r="A275" s="5734" t="s">
        <v>5498</v>
      </c>
      <c r="B275" s="5735"/>
      <c r="C275" s="1801"/>
      <c r="D275" s="1799"/>
      <c r="E275" s="1799"/>
      <c r="F275" s="1799"/>
      <c r="G275" s="1843"/>
      <c r="H275" s="2083"/>
      <c r="I275" s="1848"/>
      <c r="J275" s="1891"/>
      <c r="K275" s="1799"/>
      <c r="L275" s="2088"/>
      <c r="M275" s="1843"/>
      <c r="N275" s="1821"/>
      <c r="O275" s="2083"/>
      <c r="P275" s="1851"/>
      <c r="Q275" s="1852"/>
      <c r="R275" s="1799"/>
      <c r="S275" s="1799"/>
      <c r="T275" s="1853"/>
      <c r="U275" s="1799"/>
      <c r="V275" s="2083"/>
      <c r="W275" s="1851"/>
      <c r="X275" s="2060"/>
      <c r="Y275" s="2061"/>
      <c r="Z275" s="1843"/>
      <c r="AA275" s="1843"/>
      <c r="AB275" s="1799"/>
      <c r="AC275" s="2083"/>
      <c r="AD275" s="1851"/>
      <c r="AE275" s="1801"/>
      <c r="AF275" s="1799"/>
      <c r="AG275" s="1799"/>
      <c r="AH275" s="1799"/>
      <c r="AI275" s="1843"/>
      <c r="AJ275" s="2086"/>
      <c r="AK275" s="1851"/>
    </row>
    <row r="276" spans="1:37" ht="39.950000000000003" customHeight="1" thickBot="1" x14ac:dyDescent="0.25">
      <c r="A276" s="5785" t="s">
        <v>8250</v>
      </c>
      <c r="B276" s="5786"/>
      <c r="C276" s="1801"/>
      <c r="D276" s="1799"/>
      <c r="E276" s="1799"/>
      <c r="F276" s="31"/>
      <c r="G276" s="31"/>
      <c r="H276" s="2083"/>
      <c r="I276" s="1848"/>
      <c r="J276" s="1801"/>
      <c r="K276" s="1843"/>
      <c r="L276" s="2086"/>
      <c r="M276" s="1799"/>
      <c r="N276" s="1843"/>
      <c r="O276" s="2086"/>
      <c r="P276" s="1909"/>
      <c r="Q276" s="1891"/>
      <c r="R276" s="1843"/>
      <c r="S276" s="1821"/>
      <c r="T276" s="1821"/>
      <c r="U276" s="1821"/>
      <c r="V276" s="2088"/>
      <c r="W276" s="2089"/>
      <c r="X276" s="1852"/>
      <c r="Y276" s="1821"/>
      <c r="Z276" s="2061"/>
      <c r="AA276" s="2061"/>
      <c r="AB276" s="2061"/>
      <c r="AC276" s="2083"/>
      <c r="AD276" s="1851"/>
      <c r="AE276" s="1801"/>
      <c r="AF276" s="1799"/>
      <c r="AG276" s="1843"/>
      <c r="AH276" s="1843"/>
      <c r="AI276" s="1821"/>
      <c r="AJ276" s="2083"/>
      <c r="AK276" s="1851"/>
    </row>
    <row r="277" spans="1:37" ht="39.950000000000003" customHeight="1" x14ac:dyDescent="0.2">
      <c r="A277" s="5832" t="s">
        <v>5500</v>
      </c>
      <c r="B277" s="5833"/>
      <c r="C277" s="2057"/>
      <c r="D277" s="1915"/>
      <c r="E277" s="1915"/>
      <c r="F277" s="1915"/>
      <c r="G277" s="1915"/>
      <c r="H277" s="2083"/>
      <c r="I277" s="1848"/>
      <c r="J277" s="1852"/>
      <c r="K277" s="1853"/>
      <c r="L277" s="2088"/>
      <c r="M277" s="1853"/>
      <c r="N277" s="1799"/>
      <c r="O277" s="2086"/>
      <c r="P277" s="1909"/>
      <c r="Q277" s="1891"/>
      <c r="R277" s="1843"/>
      <c r="S277" s="72"/>
      <c r="T277" s="72"/>
      <c r="U277" s="1799"/>
      <c r="V277" s="2083"/>
      <c r="W277" s="1851"/>
      <c r="X277" s="1801"/>
      <c r="Y277" s="1799"/>
      <c r="Z277" s="1799"/>
      <c r="AA277" s="1799"/>
      <c r="AB277" s="1799"/>
      <c r="AC277" s="2083"/>
      <c r="AD277" s="1851"/>
      <c r="AE277" s="1801"/>
      <c r="AF277" s="1799"/>
      <c r="AG277" s="1799"/>
      <c r="AH277" s="1799"/>
      <c r="AI277" s="1799"/>
      <c r="AJ277" s="2083"/>
      <c r="AK277" s="1851"/>
    </row>
    <row r="278" spans="1:37" ht="39.950000000000003" customHeight="1" x14ac:dyDescent="0.2">
      <c r="A278" s="5834"/>
      <c r="B278" s="5835"/>
      <c r="C278" s="1801"/>
      <c r="D278" s="1799"/>
      <c r="E278" s="1799"/>
      <c r="F278" s="1799"/>
      <c r="G278" s="1799"/>
      <c r="H278" s="2083"/>
      <c r="I278" s="1848"/>
      <c r="J278" s="1801"/>
      <c r="K278" s="1821"/>
      <c r="L278" s="2083"/>
      <c r="M278" s="1799"/>
      <c r="N278" s="1799"/>
      <c r="O278" s="2083"/>
      <c r="P278" s="1851"/>
      <c r="Q278" s="1801"/>
      <c r="R278" s="1799"/>
      <c r="S278" s="1799"/>
      <c r="T278" s="1799"/>
      <c r="U278" s="1799"/>
      <c r="V278" s="2083"/>
      <c r="W278" s="1851"/>
      <c r="X278" s="1801"/>
      <c r="Y278" s="1799"/>
      <c r="Z278" s="1799"/>
      <c r="AA278" s="1799"/>
      <c r="AB278" s="1799"/>
      <c r="AC278" s="2083"/>
      <c r="AD278" s="1851"/>
      <c r="AE278" s="1801"/>
      <c r="AF278" s="1799"/>
      <c r="AG278" s="1799"/>
      <c r="AH278" s="1799"/>
      <c r="AI278" s="1799"/>
      <c r="AJ278" s="2083"/>
      <c r="AK278" s="1851"/>
    </row>
    <row r="279" spans="1:37" ht="39.950000000000003" customHeight="1" thickBot="1" x14ac:dyDescent="0.25">
      <c r="A279" s="5836"/>
      <c r="B279" s="5837"/>
      <c r="C279" s="1854"/>
      <c r="D279" s="1855"/>
      <c r="E279" s="1855"/>
      <c r="F279" s="1855"/>
      <c r="G279" s="1855"/>
      <c r="H279" s="2084"/>
      <c r="I279" s="1857"/>
      <c r="J279" s="1854"/>
      <c r="K279" s="1855"/>
      <c r="L279" s="2084"/>
      <c r="M279" s="1855"/>
      <c r="N279" s="1855"/>
      <c r="O279" s="2084"/>
      <c r="P279" s="1868"/>
      <c r="Q279" s="1854"/>
      <c r="R279" s="1855"/>
      <c r="S279" s="1855"/>
      <c r="T279" s="1855"/>
      <c r="U279" s="1855"/>
      <c r="V279" s="2084"/>
      <c r="W279" s="1868"/>
      <c r="X279" s="1854"/>
      <c r="Y279" s="1855"/>
      <c r="Z279" s="1855"/>
      <c r="AA279" s="1855"/>
      <c r="AB279" s="1855"/>
      <c r="AC279" s="2084"/>
      <c r="AD279" s="1868"/>
      <c r="AE279" s="1854"/>
      <c r="AF279" s="1855"/>
      <c r="AG279" s="1855"/>
      <c r="AH279" s="1855"/>
      <c r="AI279" s="1855"/>
      <c r="AJ279" s="2084"/>
      <c r="AK279" s="1868"/>
    </row>
    <row r="280" spans="1:37" ht="39.950000000000003" customHeight="1" thickBot="1" x14ac:dyDescent="0.25">
      <c r="A280" s="16"/>
      <c r="B280" s="1715"/>
      <c r="C280" s="1659"/>
      <c r="D280" s="1659"/>
      <c r="E280" s="1659"/>
      <c r="F280" s="1657"/>
      <c r="G280" s="1657"/>
      <c r="H280" s="1657"/>
      <c r="I280" s="1657"/>
      <c r="J280" s="1716"/>
      <c r="K280" s="1716"/>
      <c r="L280" s="1716"/>
      <c r="M280" s="1716"/>
      <c r="N280" s="1716"/>
      <c r="O280" s="1716"/>
      <c r="P280" s="1716"/>
      <c r="S280" s="1704"/>
      <c r="T280" s="1704"/>
      <c r="U280" s="1704"/>
    </row>
    <row r="281" spans="1:37" ht="39.950000000000003" customHeight="1" thickBot="1" x14ac:dyDescent="0.25">
      <c r="A281" s="6226"/>
      <c r="B281" s="6227"/>
      <c r="C281" s="6172" t="s">
        <v>8445</v>
      </c>
      <c r="D281" s="5465"/>
      <c r="E281" s="5465"/>
      <c r="F281" s="5465"/>
      <c r="G281" s="5465"/>
      <c r="H281" s="5465"/>
      <c r="I281" s="5465"/>
      <c r="J281" s="5464" t="s">
        <v>8446</v>
      </c>
      <c r="K281" s="5465"/>
      <c r="L281" s="5465"/>
      <c r="M281" s="5465"/>
      <c r="N281" s="5465"/>
      <c r="O281" s="5465"/>
      <c r="P281" s="5466"/>
      <c r="Q281" s="5464" t="s">
        <v>8403</v>
      </c>
      <c r="R281" s="5465"/>
      <c r="S281" s="5465"/>
      <c r="T281" s="5465"/>
      <c r="U281" s="5465"/>
      <c r="V281" s="5465"/>
      <c r="W281" s="5466"/>
      <c r="X281" s="5464" t="s">
        <v>8404</v>
      </c>
      <c r="Y281" s="5465"/>
      <c r="Z281" s="5465"/>
      <c r="AA281" s="5465"/>
      <c r="AB281" s="5465"/>
      <c r="AC281" s="5465"/>
      <c r="AD281" s="5466"/>
      <c r="AE281" s="6099" t="s">
        <v>8405</v>
      </c>
      <c r="AF281" s="6100"/>
      <c r="AG281" s="6100"/>
      <c r="AH281" s="6100"/>
      <c r="AI281" s="6100"/>
      <c r="AJ281" s="6100"/>
      <c r="AK281" s="6101"/>
    </row>
    <row r="282" spans="1:37" ht="39.950000000000003" customHeight="1" x14ac:dyDescent="0.2">
      <c r="A282" s="5747" t="s">
        <v>1390</v>
      </c>
      <c r="B282" s="6236"/>
      <c r="C282" s="1674">
        <v>12</v>
      </c>
      <c r="D282" s="1675">
        <v>12</v>
      </c>
      <c r="E282" s="1675">
        <v>12</v>
      </c>
      <c r="F282" s="1675">
        <v>12</v>
      </c>
      <c r="G282" s="1675">
        <v>12</v>
      </c>
      <c r="H282" s="1747">
        <v>12</v>
      </c>
      <c r="I282" s="2075">
        <v>12</v>
      </c>
      <c r="J282" s="1743">
        <v>12</v>
      </c>
      <c r="K282" s="1747">
        <v>12</v>
      </c>
      <c r="L282" s="1747">
        <v>12</v>
      </c>
      <c r="M282" s="1747">
        <v>12</v>
      </c>
      <c r="N282" s="1747">
        <v>12</v>
      </c>
      <c r="O282" s="1747">
        <v>12</v>
      </c>
      <c r="P282" s="1744">
        <v>12</v>
      </c>
      <c r="Q282" s="2122">
        <v>12</v>
      </c>
      <c r="R282" s="1755">
        <v>1</v>
      </c>
      <c r="S282" s="1675">
        <v>1</v>
      </c>
      <c r="T282" s="1675">
        <v>1</v>
      </c>
      <c r="U282" s="1675">
        <v>1</v>
      </c>
      <c r="V282" s="1747">
        <v>1</v>
      </c>
      <c r="W282" s="1744">
        <v>1</v>
      </c>
      <c r="X282" s="1674">
        <v>1</v>
      </c>
      <c r="Y282" s="1675">
        <v>1</v>
      </c>
      <c r="Z282" s="1675">
        <v>1</v>
      </c>
      <c r="AA282" s="1675">
        <v>1</v>
      </c>
      <c r="AB282" s="1675">
        <v>1</v>
      </c>
      <c r="AC282" s="1747">
        <v>1</v>
      </c>
      <c r="AD282" s="2075">
        <v>1</v>
      </c>
      <c r="AE282" s="1674">
        <v>1</v>
      </c>
      <c r="AF282" s="1675">
        <v>1</v>
      </c>
      <c r="AG282" s="1675">
        <v>1</v>
      </c>
      <c r="AH282" s="1675">
        <v>1</v>
      </c>
      <c r="AI282" s="1675">
        <v>1</v>
      </c>
      <c r="AJ282" s="1747">
        <v>1</v>
      </c>
      <c r="AK282" s="1744">
        <v>1</v>
      </c>
    </row>
    <row r="283" spans="1:37" ht="39.950000000000003" customHeight="1" thickBot="1" x14ac:dyDescent="0.25">
      <c r="A283" s="5749" t="s">
        <v>1391</v>
      </c>
      <c r="B283" s="6222"/>
      <c r="C283" s="1772">
        <v>17</v>
      </c>
      <c r="D283" s="1757">
        <v>18</v>
      </c>
      <c r="E283" s="1757">
        <v>19</v>
      </c>
      <c r="F283" s="1757">
        <v>20</v>
      </c>
      <c r="G283" s="1757">
        <v>21</v>
      </c>
      <c r="H283" s="2076">
        <v>22</v>
      </c>
      <c r="I283" s="2077">
        <v>23</v>
      </c>
      <c r="J283" s="2051">
        <v>24</v>
      </c>
      <c r="K283" s="2076">
        <v>25</v>
      </c>
      <c r="L283" s="2076">
        <v>26</v>
      </c>
      <c r="M283" s="2076">
        <v>27</v>
      </c>
      <c r="N283" s="2076">
        <v>28</v>
      </c>
      <c r="O283" s="2076">
        <v>29</v>
      </c>
      <c r="P283" s="2052">
        <v>30</v>
      </c>
      <c r="Q283" s="2123">
        <v>31</v>
      </c>
      <c r="R283" s="2100">
        <v>1</v>
      </c>
      <c r="S283" s="1757">
        <v>2</v>
      </c>
      <c r="T283" s="1757">
        <v>3</v>
      </c>
      <c r="U283" s="1757">
        <v>4</v>
      </c>
      <c r="V283" s="2076">
        <v>5</v>
      </c>
      <c r="W283" s="2052">
        <v>6</v>
      </c>
      <c r="X283" s="1772">
        <v>7</v>
      </c>
      <c r="Y283" s="1757">
        <v>8</v>
      </c>
      <c r="Z283" s="1757">
        <v>9</v>
      </c>
      <c r="AA283" s="1757">
        <v>10</v>
      </c>
      <c r="AB283" s="1757">
        <v>11</v>
      </c>
      <c r="AC283" s="2076">
        <v>12</v>
      </c>
      <c r="AD283" s="2077">
        <v>13</v>
      </c>
      <c r="AE283" s="1772">
        <v>14</v>
      </c>
      <c r="AF283" s="1757">
        <v>15</v>
      </c>
      <c r="AG283" s="1757">
        <v>16</v>
      </c>
      <c r="AH283" s="1757">
        <v>17</v>
      </c>
      <c r="AI283" s="1757">
        <v>18</v>
      </c>
      <c r="AJ283" s="2076">
        <v>19</v>
      </c>
      <c r="AK283" s="2052">
        <v>20</v>
      </c>
    </row>
    <row r="284" spans="1:37" ht="39.950000000000003" customHeight="1" x14ac:dyDescent="0.2">
      <c r="A284" s="6223" t="s">
        <v>4459</v>
      </c>
      <c r="B284" s="6224"/>
      <c r="C284" s="6095" t="s">
        <v>8645</v>
      </c>
      <c r="D284" s="6096"/>
      <c r="E284" s="6096"/>
      <c r="F284" s="6096"/>
      <c r="G284" s="6097"/>
      <c r="H284" s="2078"/>
      <c r="I284" s="1788"/>
      <c r="J284" s="5512" t="s">
        <v>8474</v>
      </c>
      <c r="K284" s="5515" t="s">
        <v>1448</v>
      </c>
      <c r="L284" s="5515" t="s">
        <v>1449</v>
      </c>
      <c r="M284" s="5512" t="s">
        <v>8474</v>
      </c>
      <c r="N284" s="5512" t="s">
        <v>8474</v>
      </c>
      <c r="O284" s="2078"/>
      <c r="P284" s="1887"/>
      <c r="Q284" s="5512" t="s">
        <v>8474</v>
      </c>
      <c r="R284" s="5515" t="s">
        <v>4442</v>
      </c>
      <c r="S284" s="6098"/>
      <c r="T284" s="6096"/>
      <c r="U284" s="6097"/>
      <c r="V284" s="2078"/>
      <c r="W284" s="1887"/>
      <c r="X284" s="6095" t="s">
        <v>8645</v>
      </c>
      <c r="Y284" s="6096"/>
      <c r="Z284" s="6096"/>
      <c r="AA284" s="6096"/>
      <c r="AB284" s="6097"/>
      <c r="AC284" s="2078"/>
      <c r="AD284" s="1887"/>
      <c r="AE284" s="6095" t="s">
        <v>8645</v>
      </c>
      <c r="AF284" s="6096"/>
      <c r="AG284" s="6096"/>
      <c r="AH284" s="6096"/>
      <c r="AI284" s="6097"/>
      <c r="AJ284" s="2094"/>
      <c r="AK284" s="2095"/>
    </row>
    <row r="285" spans="1:37" ht="39.950000000000003" customHeight="1" x14ac:dyDescent="0.2">
      <c r="A285" s="5721" t="s">
        <v>8234</v>
      </c>
      <c r="B285" s="5722"/>
      <c r="C285" s="6087" t="s">
        <v>8647</v>
      </c>
      <c r="D285" s="6088"/>
      <c r="E285" s="6088"/>
      <c r="F285" s="6088"/>
      <c r="G285" s="6089"/>
      <c r="H285" s="2079"/>
      <c r="I285" s="1797"/>
      <c r="J285" s="5513"/>
      <c r="K285" s="5516"/>
      <c r="L285" s="5516"/>
      <c r="M285" s="5513"/>
      <c r="N285" s="5513"/>
      <c r="O285" s="2079"/>
      <c r="P285" s="1890"/>
      <c r="Q285" s="5513"/>
      <c r="R285" s="5516"/>
      <c r="S285" s="6258"/>
      <c r="T285" s="6088"/>
      <c r="U285" s="6089"/>
      <c r="V285" s="2079"/>
      <c r="W285" s="1890"/>
      <c r="X285" s="6087" t="s">
        <v>8647</v>
      </c>
      <c r="Y285" s="6088"/>
      <c r="Z285" s="6088"/>
      <c r="AA285" s="6088"/>
      <c r="AB285" s="6089"/>
      <c r="AC285" s="2079"/>
      <c r="AD285" s="1890"/>
      <c r="AE285" s="6087" t="s">
        <v>8647</v>
      </c>
      <c r="AF285" s="6088"/>
      <c r="AG285" s="6088"/>
      <c r="AH285" s="6088"/>
      <c r="AI285" s="6089"/>
      <c r="AJ285" s="2091"/>
      <c r="AK285" s="1752"/>
    </row>
    <row r="286" spans="1:37" ht="39.950000000000003" customHeight="1" x14ac:dyDescent="0.2">
      <c r="A286" s="5719" t="s">
        <v>8235</v>
      </c>
      <c r="B286" s="5720"/>
      <c r="C286" s="2235"/>
      <c r="D286" s="2064"/>
      <c r="E286" s="2064"/>
      <c r="F286" s="2064"/>
      <c r="G286" s="2284"/>
      <c r="H286" s="2079"/>
      <c r="I286" s="1797"/>
      <c r="J286" s="5513"/>
      <c r="K286" s="5516"/>
      <c r="L286" s="5516"/>
      <c r="M286" s="5513"/>
      <c r="N286" s="5513"/>
      <c r="O286" s="2079"/>
      <c r="P286" s="1890"/>
      <c r="Q286" s="5513"/>
      <c r="R286" s="5516"/>
      <c r="S286" s="1823"/>
      <c r="T286" s="1823"/>
      <c r="U286" s="1925"/>
      <c r="V286" s="2079"/>
      <c r="W286" s="1890"/>
      <c r="X286" s="2054"/>
      <c r="Y286" s="2064"/>
      <c r="Z286" s="2064"/>
      <c r="AA286" s="2064"/>
      <c r="AB286" s="2064"/>
      <c r="AC286" s="2079"/>
      <c r="AD286" s="1890"/>
      <c r="AE286" s="2054"/>
      <c r="AF286" s="1381"/>
      <c r="AG286" s="1381"/>
      <c r="AH286" s="1381"/>
      <c r="AI286" s="1381"/>
      <c r="AJ286" s="2091"/>
      <c r="AK286" s="1752"/>
    </row>
    <row r="287" spans="1:37" ht="39.950000000000003" customHeight="1" x14ac:dyDescent="0.2">
      <c r="A287" s="5719" t="s">
        <v>8236</v>
      </c>
      <c r="B287" s="5720"/>
      <c r="C287" s="6090" t="s">
        <v>8646</v>
      </c>
      <c r="D287" s="6091"/>
      <c r="E287" s="6091"/>
      <c r="F287" s="6091"/>
      <c r="G287" s="6092"/>
      <c r="H287" s="2079"/>
      <c r="I287" s="1797"/>
      <c r="J287" s="5513"/>
      <c r="K287" s="5516"/>
      <c r="L287" s="5516"/>
      <c r="M287" s="5513"/>
      <c r="N287" s="5513"/>
      <c r="O287" s="2079"/>
      <c r="P287" s="1890"/>
      <c r="Q287" s="5513"/>
      <c r="R287" s="5516"/>
      <c r="S287" s="2288"/>
      <c r="T287" s="2288"/>
      <c r="U287" s="2288"/>
      <c r="V287" s="2079"/>
      <c r="W287" s="1890"/>
      <c r="X287" s="6090" t="s">
        <v>8646</v>
      </c>
      <c r="Y287" s="6091"/>
      <c r="Z287" s="6091"/>
      <c r="AA287" s="6091"/>
      <c r="AB287" s="6092"/>
      <c r="AC287" s="2079"/>
      <c r="AD287" s="1890"/>
      <c r="AE287" s="6090" t="s">
        <v>8646</v>
      </c>
      <c r="AF287" s="6091"/>
      <c r="AG287" s="6091"/>
      <c r="AH287" s="6091"/>
      <c r="AI287" s="6092"/>
      <c r="AJ287" s="2091"/>
      <c r="AK287" s="1752"/>
    </row>
    <row r="288" spans="1:37" ht="39.950000000000003" customHeight="1" x14ac:dyDescent="0.2">
      <c r="A288" s="5719" t="s">
        <v>8237</v>
      </c>
      <c r="B288" s="5720"/>
      <c r="C288" s="2055"/>
      <c r="D288" s="1116"/>
      <c r="E288" s="1116"/>
      <c r="F288" s="1116"/>
      <c r="G288" s="1116"/>
      <c r="H288" s="2079"/>
      <c r="I288" s="1797"/>
      <c r="J288" s="5513"/>
      <c r="K288" s="5516"/>
      <c r="L288" s="5516"/>
      <c r="M288" s="5513"/>
      <c r="N288" s="5513"/>
      <c r="O288" s="2079"/>
      <c r="P288" s="1890"/>
      <c r="Q288" s="5513"/>
      <c r="R288" s="5516"/>
      <c r="S288" s="1381"/>
      <c r="T288" s="1843"/>
      <c r="U288" s="1843"/>
      <c r="V288" s="2079"/>
      <c r="W288" s="1890"/>
      <c r="X288" s="1891"/>
      <c r="Y288" s="1381"/>
      <c r="Z288" s="1381"/>
      <c r="AA288" s="1381"/>
      <c r="AB288" s="1381"/>
      <c r="AC288" s="2079"/>
      <c r="AD288" s="1890"/>
      <c r="AE288" s="2074"/>
      <c r="AF288" s="2065"/>
      <c r="AG288" s="1799"/>
      <c r="AH288" s="1799"/>
      <c r="AI288" s="2056"/>
      <c r="AJ288" s="2091"/>
      <c r="AK288" s="1752"/>
    </row>
    <row r="289" spans="1:37" ht="39.950000000000003" customHeight="1" x14ac:dyDescent="0.2">
      <c r="A289" s="5732" t="s">
        <v>8238</v>
      </c>
      <c r="B289" s="5733"/>
      <c r="C289" s="6074" t="s">
        <v>8584</v>
      </c>
      <c r="D289" s="6075"/>
      <c r="E289" s="6075"/>
      <c r="F289" s="6075"/>
      <c r="G289" s="6076"/>
      <c r="H289" s="2079"/>
      <c r="I289" s="1797"/>
      <c r="J289" s="5513"/>
      <c r="K289" s="5516"/>
      <c r="L289" s="5516"/>
      <c r="M289" s="5513"/>
      <c r="N289" s="5513"/>
      <c r="O289" s="2079"/>
      <c r="P289" s="1890"/>
      <c r="Q289" s="5513"/>
      <c r="R289" s="5516"/>
      <c r="S289" s="6082"/>
      <c r="T289" s="6083"/>
      <c r="U289" s="6084"/>
      <c r="V289" s="2079"/>
      <c r="W289" s="1890"/>
      <c r="X289" s="6074" t="s">
        <v>8584</v>
      </c>
      <c r="Y289" s="6075"/>
      <c r="Z289" s="6075"/>
      <c r="AA289" s="6075"/>
      <c r="AB289" s="6076"/>
      <c r="AC289" s="2079"/>
      <c r="AD289" s="1890"/>
      <c r="AE289" s="6074" t="s">
        <v>8584</v>
      </c>
      <c r="AF289" s="6075"/>
      <c r="AG289" s="6075"/>
      <c r="AH289" s="6075"/>
      <c r="AI289" s="6076"/>
      <c r="AJ289" s="2091"/>
      <c r="AK289" s="1752"/>
    </row>
    <row r="290" spans="1:37" ht="39.950000000000003" customHeight="1" x14ac:dyDescent="0.2">
      <c r="A290" s="5732" t="s">
        <v>8239</v>
      </c>
      <c r="B290" s="5733"/>
      <c r="C290" s="1815"/>
      <c r="D290" s="1807"/>
      <c r="E290" s="1807"/>
      <c r="F290" s="1807"/>
      <c r="G290" s="1807"/>
      <c r="H290" s="2079"/>
      <c r="I290" s="1797"/>
      <c r="J290" s="5513"/>
      <c r="K290" s="5516"/>
      <c r="L290" s="5516"/>
      <c r="M290" s="5513"/>
      <c r="N290" s="5513"/>
      <c r="O290" s="2079"/>
      <c r="P290" s="1890"/>
      <c r="Q290" s="5513"/>
      <c r="R290" s="5516"/>
      <c r="S290" s="1888"/>
      <c r="T290" s="1888"/>
      <c r="U290" s="1888"/>
      <c r="V290" s="2079"/>
      <c r="W290" s="1890"/>
      <c r="X290" s="1825"/>
      <c r="Y290" s="1823"/>
      <c r="Z290" s="1897"/>
      <c r="AA290" s="1897"/>
      <c r="AB290" s="1897"/>
      <c r="AC290" s="2079"/>
      <c r="AD290" s="1890"/>
      <c r="AE290" s="1815"/>
      <c r="AF290" s="1807"/>
      <c r="AG290" s="1807"/>
      <c r="AH290" s="1807"/>
      <c r="AI290" s="1807"/>
      <c r="AJ290" s="2091"/>
      <c r="AK290" s="1752"/>
    </row>
    <row r="291" spans="1:37" ht="39.950000000000003" customHeight="1" x14ac:dyDescent="0.2">
      <c r="A291" s="5732" t="s">
        <v>8240</v>
      </c>
      <c r="B291" s="5733"/>
      <c r="C291" s="6074" t="s">
        <v>8584</v>
      </c>
      <c r="D291" s="6075"/>
      <c r="E291" s="6075"/>
      <c r="F291" s="6075"/>
      <c r="G291" s="6076"/>
      <c r="H291" s="2079"/>
      <c r="I291" s="1797"/>
      <c r="J291" s="5513"/>
      <c r="K291" s="5516"/>
      <c r="L291" s="5516"/>
      <c r="M291" s="5513"/>
      <c r="N291" s="5513"/>
      <c r="O291" s="2079"/>
      <c r="P291" s="1890"/>
      <c r="Q291" s="5513"/>
      <c r="R291" s="5516"/>
      <c r="S291" s="6082"/>
      <c r="T291" s="6083"/>
      <c r="U291" s="6084"/>
      <c r="V291" s="2079"/>
      <c r="W291" s="1890"/>
      <c r="X291" s="6074" t="s">
        <v>8584</v>
      </c>
      <c r="Y291" s="6075"/>
      <c r="Z291" s="6075"/>
      <c r="AA291" s="6075"/>
      <c r="AB291" s="6076"/>
      <c r="AC291" s="2079"/>
      <c r="AD291" s="1890"/>
      <c r="AE291" s="6074" t="s">
        <v>8584</v>
      </c>
      <c r="AF291" s="6075"/>
      <c r="AG291" s="6075"/>
      <c r="AH291" s="6075"/>
      <c r="AI291" s="6076"/>
      <c r="AJ291" s="2091"/>
      <c r="AK291" s="1752"/>
    </row>
    <row r="292" spans="1:37" ht="39.950000000000003" customHeight="1" x14ac:dyDescent="0.2">
      <c r="A292" s="5809" t="s">
        <v>8241</v>
      </c>
      <c r="B292" s="5810"/>
      <c r="C292" s="5770" t="s">
        <v>8544</v>
      </c>
      <c r="D292" s="5771"/>
      <c r="E292" s="5771"/>
      <c r="F292" s="5771"/>
      <c r="G292" s="6077"/>
      <c r="H292" s="2080"/>
      <c r="I292" s="1817"/>
      <c r="J292" s="5513"/>
      <c r="K292" s="5516"/>
      <c r="L292" s="5516"/>
      <c r="M292" s="5513"/>
      <c r="N292" s="5513"/>
      <c r="O292" s="2080"/>
      <c r="P292" s="1896"/>
      <c r="Q292" s="5513"/>
      <c r="R292" s="5516"/>
      <c r="S292" s="6081"/>
      <c r="T292" s="5771"/>
      <c r="U292" s="6077"/>
      <c r="V292" s="2080"/>
      <c r="W292" s="1896"/>
      <c r="X292" s="5770" t="s">
        <v>8544</v>
      </c>
      <c r="Y292" s="5771"/>
      <c r="Z292" s="5771"/>
      <c r="AA292" s="5771"/>
      <c r="AB292" s="6077"/>
      <c r="AC292" s="2080"/>
      <c r="AD292" s="1896"/>
      <c r="AE292" s="5770" t="s">
        <v>8544</v>
      </c>
      <c r="AF292" s="5771"/>
      <c r="AG292" s="5771"/>
      <c r="AH292" s="5771"/>
      <c r="AI292" s="6077"/>
      <c r="AJ292" s="2091"/>
      <c r="AK292" s="1752"/>
    </row>
    <row r="293" spans="1:37" ht="39.950000000000003" customHeight="1" x14ac:dyDescent="0.2">
      <c r="A293" s="5809" t="s">
        <v>8242</v>
      </c>
      <c r="B293" s="5810"/>
      <c r="C293" s="5770" t="s">
        <v>8544</v>
      </c>
      <c r="D293" s="5771"/>
      <c r="E293" s="5771"/>
      <c r="F293" s="5771"/>
      <c r="G293" s="6077"/>
      <c r="H293" s="2079"/>
      <c r="I293" s="1797"/>
      <c r="J293" s="5513"/>
      <c r="K293" s="5516"/>
      <c r="L293" s="5516"/>
      <c r="M293" s="5513"/>
      <c r="N293" s="5513"/>
      <c r="O293" s="2079"/>
      <c r="P293" s="1890"/>
      <c r="Q293" s="5513"/>
      <c r="R293" s="5516"/>
      <c r="S293" s="6078"/>
      <c r="T293" s="6079"/>
      <c r="U293" s="6080"/>
      <c r="V293" s="2079"/>
      <c r="W293" s="1890"/>
      <c r="X293" s="5770" t="s">
        <v>8544</v>
      </c>
      <c r="Y293" s="5771"/>
      <c r="Z293" s="5771"/>
      <c r="AA293" s="5771"/>
      <c r="AB293" s="6077"/>
      <c r="AC293" s="2079"/>
      <c r="AD293" s="1890"/>
      <c r="AE293" s="5770" t="s">
        <v>8544</v>
      </c>
      <c r="AF293" s="5771"/>
      <c r="AG293" s="5771"/>
      <c r="AH293" s="5771"/>
      <c r="AI293" s="6077"/>
      <c r="AJ293" s="2091"/>
      <c r="AK293" s="1752"/>
    </row>
    <row r="294" spans="1:37" ht="39.950000000000003" customHeight="1" x14ac:dyDescent="0.2">
      <c r="A294" s="5732" t="s">
        <v>8243</v>
      </c>
      <c r="B294" s="5733"/>
      <c r="C294" s="6074" t="s">
        <v>8584</v>
      </c>
      <c r="D294" s="6075"/>
      <c r="E294" s="6075"/>
      <c r="F294" s="6075"/>
      <c r="G294" s="6076"/>
      <c r="H294" s="2079"/>
      <c r="I294" s="1797"/>
      <c r="J294" s="5513"/>
      <c r="K294" s="5516"/>
      <c r="L294" s="5516"/>
      <c r="M294" s="5513"/>
      <c r="N294" s="5513"/>
      <c r="O294" s="2079"/>
      <c r="P294" s="1890"/>
      <c r="Q294" s="5513"/>
      <c r="R294" s="5516"/>
      <c r="S294" s="3401"/>
      <c r="T294" s="3402"/>
      <c r="U294" s="3403"/>
      <c r="V294" s="2079"/>
      <c r="W294" s="1890"/>
      <c r="X294" s="6074" t="s">
        <v>8584</v>
      </c>
      <c r="Y294" s="6075"/>
      <c r="Z294" s="6075"/>
      <c r="AA294" s="6075"/>
      <c r="AB294" s="6076"/>
      <c r="AC294" s="2079"/>
      <c r="AD294" s="1890"/>
      <c r="AE294" s="6074" t="s">
        <v>8584</v>
      </c>
      <c r="AF294" s="6075"/>
      <c r="AG294" s="6075"/>
      <c r="AH294" s="6075"/>
      <c r="AI294" s="6076"/>
      <c r="AJ294" s="2091"/>
      <c r="AK294" s="1752"/>
    </row>
    <row r="295" spans="1:37" ht="39.950000000000003" customHeight="1" x14ac:dyDescent="0.2">
      <c r="A295" s="5732" t="s">
        <v>8244</v>
      </c>
      <c r="B295" s="5733"/>
      <c r="C295" s="6118" t="s">
        <v>1386</v>
      </c>
      <c r="D295" s="6119"/>
      <c r="E295" s="6119"/>
      <c r="F295" s="6119"/>
      <c r="G295" s="6120"/>
      <c r="H295" s="2079"/>
      <c r="I295" s="1797"/>
      <c r="J295" s="5513"/>
      <c r="K295" s="5516"/>
      <c r="L295" s="5516"/>
      <c r="M295" s="5513"/>
      <c r="N295" s="5513"/>
      <c r="O295" s="2079"/>
      <c r="P295" s="1890"/>
      <c r="Q295" s="5513"/>
      <c r="R295" s="5516"/>
      <c r="S295" s="1823"/>
      <c r="T295" s="1823"/>
      <c r="U295" s="1823"/>
      <c r="V295" s="2079"/>
      <c r="W295" s="1890"/>
      <c r="X295" s="1825"/>
      <c r="Y295" s="1823"/>
      <c r="Z295" s="1823"/>
      <c r="AA295" s="1823"/>
      <c r="AB295" s="1823"/>
      <c r="AC295" s="2079"/>
      <c r="AD295" s="1890"/>
      <c r="AE295" s="1825"/>
      <c r="AF295" s="1823"/>
      <c r="AG295" s="1823"/>
      <c r="AH295" s="1823"/>
      <c r="AI295" s="1823"/>
      <c r="AJ295" s="2091"/>
      <c r="AK295" s="1752"/>
    </row>
    <row r="296" spans="1:37" ht="39.950000000000003" customHeight="1" x14ac:dyDescent="0.2">
      <c r="A296" s="5738" t="s">
        <v>8245</v>
      </c>
      <c r="B296" s="5739"/>
      <c r="C296" s="1729"/>
      <c r="D296" s="37"/>
      <c r="E296" s="50"/>
      <c r="F296" s="37"/>
      <c r="G296" s="46"/>
      <c r="H296" s="2079"/>
      <c r="I296" s="1797"/>
      <c r="J296" s="5513"/>
      <c r="K296" s="5516"/>
      <c r="L296" s="5516"/>
      <c r="M296" s="5513"/>
      <c r="N296" s="5513"/>
      <c r="O296" s="2079"/>
      <c r="P296" s="1890"/>
      <c r="Q296" s="5513"/>
      <c r="R296" s="5516"/>
      <c r="S296" s="37"/>
      <c r="T296" s="37"/>
      <c r="U296" s="46"/>
      <c r="V296" s="2079"/>
      <c r="W296" s="1890"/>
      <c r="X296" s="1820"/>
      <c r="Y296" s="37"/>
      <c r="Z296" s="37"/>
      <c r="AA296" s="37"/>
      <c r="AB296" s="46"/>
      <c r="AC296" s="2079"/>
      <c r="AD296" s="1890"/>
      <c r="AE296" s="1739"/>
      <c r="AF296" s="31"/>
      <c r="AG296" s="44"/>
      <c r="AH296" s="44"/>
      <c r="AI296" s="1799"/>
      <c r="AJ296" s="2091"/>
      <c r="AK296" s="1752"/>
    </row>
    <row r="297" spans="1:37" ht="39.950000000000003" customHeight="1" x14ac:dyDescent="0.2">
      <c r="A297" s="5758" t="s">
        <v>8246</v>
      </c>
      <c r="B297" s="5739"/>
      <c r="C297" s="1729"/>
      <c r="D297" s="37"/>
      <c r="E297" s="50"/>
      <c r="F297" s="37"/>
      <c r="G297" s="46"/>
      <c r="H297" s="2079"/>
      <c r="I297" s="1797"/>
      <c r="J297" s="5513"/>
      <c r="K297" s="5516"/>
      <c r="L297" s="5516"/>
      <c r="M297" s="5513"/>
      <c r="N297" s="5513"/>
      <c r="O297" s="2079"/>
      <c r="P297" s="1890"/>
      <c r="Q297" s="5513"/>
      <c r="R297" s="5516"/>
      <c r="S297" s="1821"/>
      <c r="T297" s="1821"/>
      <c r="U297" s="1821"/>
      <c r="V297" s="2079"/>
      <c r="W297" s="1890"/>
      <c r="X297" s="1820"/>
      <c r="Y297" s="47"/>
      <c r="Z297" s="72"/>
      <c r="AA297" s="1823"/>
      <c r="AB297" s="1823"/>
      <c r="AC297" s="2079"/>
      <c r="AD297" s="1890"/>
      <c r="AE297" s="1825"/>
      <c r="AF297" s="1823"/>
      <c r="AG297" s="1823"/>
      <c r="AH297" s="1823"/>
      <c r="AI297" s="72"/>
      <c r="AJ297" s="2091"/>
      <c r="AK297" s="1752"/>
    </row>
    <row r="298" spans="1:37" ht="39.950000000000003" customHeight="1" x14ac:dyDescent="0.2">
      <c r="A298" s="5736" t="s">
        <v>8247</v>
      </c>
      <c r="B298" s="5737"/>
      <c r="C298" s="1734"/>
      <c r="D298" s="80"/>
      <c r="E298" s="50"/>
      <c r="F298" s="80"/>
      <c r="G298" s="80"/>
      <c r="H298" s="2079"/>
      <c r="I298" s="1797"/>
      <c r="J298" s="5513"/>
      <c r="K298" s="5516"/>
      <c r="L298" s="5516"/>
      <c r="M298" s="5513"/>
      <c r="N298" s="5513"/>
      <c r="O298" s="2079"/>
      <c r="P298" s="1890"/>
      <c r="Q298" s="5513"/>
      <c r="R298" s="5516"/>
      <c r="S298" s="72"/>
      <c r="T298" s="72"/>
      <c r="U298" s="72"/>
      <c r="V298" s="2079"/>
      <c r="W298" s="1890"/>
      <c r="X298" s="1820"/>
      <c r="Y298" s="77"/>
      <c r="Z298" s="77"/>
      <c r="AA298" s="77"/>
      <c r="AB298" s="77"/>
      <c r="AC298" s="2079"/>
      <c r="AD298" s="1890"/>
      <c r="AE298" s="1734"/>
      <c r="AF298" s="80"/>
      <c r="AG298" s="44"/>
      <c r="AH298" s="44"/>
      <c r="AI298" s="80"/>
      <c r="AJ298" s="2091"/>
      <c r="AK298" s="1752"/>
    </row>
    <row r="299" spans="1:37" ht="39.950000000000003" customHeight="1" x14ac:dyDescent="0.2">
      <c r="A299" s="5738" t="s">
        <v>8248</v>
      </c>
      <c r="B299" s="5739"/>
      <c r="C299" s="6060" t="s">
        <v>8648</v>
      </c>
      <c r="D299" s="3402"/>
      <c r="E299" s="3402"/>
      <c r="F299" s="3402"/>
      <c r="G299" s="3403"/>
      <c r="H299" s="2079"/>
      <c r="I299" s="1797"/>
      <c r="J299" s="5513"/>
      <c r="K299" s="5516"/>
      <c r="L299" s="5516"/>
      <c r="M299" s="5513"/>
      <c r="N299" s="5513"/>
      <c r="O299" s="2079"/>
      <c r="P299" s="1890"/>
      <c r="Q299" s="5513"/>
      <c r="R299" s="5516"/>
      <c r="S299" s="5628"/>
      <c r="T299" s="5629"/>
      <c r="U299" s="5847"/>
      <c r="V299" s="2079"/>
      <c r="W299" s="1890"/>
      <c r="X299" s="6060" t="s">
        <v>8648</v>
      </c>
      <c r="Y299" s="3402"/>
      <c r="Z299" s="3402"/>
      <c r="AA299" s="3402"/>
      <c r="AB299" s="3403"/>
      <c r="AC299" s="2079"/>
      <c r="AD299" s="1890"/>
      <c r="AE299" s="6060" t="s">
        <v>8648</v>
      </c>
      <c r="AF299" s="3402"/>
      <c r="AG299" s="3402"/>
      <c r="AH299" s="3402"/>
      <c r="AI299" s="3403"/>
      <c r="AJ299" s="2091"/>
      <c r="AK299" s="1752"/>
    </row>
    <row r="300" spans="1:37" ht="39.950000000000003" customHeight="1" thickBot="1" x14ac:dyDescent="0.25">
      <c r="A300" s="5736" t="s">
        <v>8249</v>
      </c>
      <c r="B300" s="5737"/>
      <c r="C300" s="6118" t="s">
        <v>1386</v>
      </c>
      <c r="D300" s="6119"/>
      <c r="E300" s="6119"/>
      <c r="F300" s="6119"/>
      <c r="G300" s="6120"/>
      <c r="H300" s="2081"/>
      <c r="I300" s="1827"/>
      <c r="J300" s="5514"/>
      <c r="K300" s="5517"/>
      <c r="L300" s="5517"/>
      <c r="M300" s="5514"/>
      <c r="N300" s="5514"/>
      <c r="O300" s="2081"/>
      <c r="P300" s="1902"/>
      <c r="Q300" s="5514"/>
      <c r="R300" s="5517"/>
      <c r="S300" s="2072"/>
      <c r="T300" s="2072"/>
      <c r="U300" s="2072"/>
      <c r="V300" s="2081"/>
      <c r="W300" s="1902"/>
      <c r="X300" s="2071"/>
      <c r="Y300" s="2072"/>
      <c r="Z300" s="2072"/>
      <c r="AA300" s="2072"/>
      <c r="AB300" s="2072"/>
      <c r="AC300" s="2081"/>
      <c r="AD300" s="1902"/>
      <c r="AE300" s="2071"/>
      <c r="AF300" s="2072"/>
      <c r="AG300" s="2072"/>
      <c r="AH300" s="2072"/>
      <c r="AI300" s="2072"/>
      <c r="AJ300" s="2092"/>
      <c r="AK300" s="1754"/>
    </row>
    <row r="301" spans="1:37" ht="39.950000000000003" customHeight="1" thickBot="1" x14ac:dyDescent="0.25">
      <c r="A301" s="1779">
        <v>1</v>
      </c>
      <c r="B301" s="1779" t="s">
        <v>5497</v>
      </c>
      <c r="C301" s="1838"/>
      <c r="D301" s="1834"/>
      <c r="E301" s="1834"/>
      <c r="F301" s="1834"/>
      <c r="G301" s="1917"/>
      <c r="H301" s="2082"/>
      <c r="I301" s="1831"/>
      <c r="J301" s="2124"/>
      <c r="K301" s="2108"/>
      <c r="L301" s="2108"/>
      <c r="M301" s="2085"/>
      <c r="N301" s="2085"/>
      <c r="O301" s="2085"/>
      <c r="P301" s="1877"/>
      <c r="Q301" s="1876"/>
      <c r="R301" s="2085"/>
      <c r="S301" s="2063"/>
      <c r="T301" s="2063"/>
      <c r="U301" s="2063"/>
      <c r="V301" s="2087"/>
      <c r="W301" s="1845"/>
      <c r="X301" s="1720"/>
      <c r="Y301" s="1721"/>
      <c r="Z301" s="1721"/>
      <c r="AA301" s="1834"/>
      <c r="AB301" s="1834"/>
      <c r="AC301" s="2085"/>
      <c r="AD301" s="1877"/>
      <c r="AE301" s="1906"/>
      <c r="AF301" s="1907"/>
      <c r="AG301" s="1907"/>
      <c r="AH301" s="1907"/>
      <c r="AI301" s="1907"/>
      <c r="AJ301" s="2087"/>
      <c r="AK301" s="1845"/>
    </row>
    <row r="302" spans="1:37" ht="39.950000000000003" customHeight="1" thickBot="1" x14ac:dyDescent="0.25">
      <c r="A302" s="1717">
        <v>2</v>
      </c>
      <c r="B302" s="1718" t="s">
        <v>5497</v>
      </c>
      <c r="C302" s="1801"/>
      <c r="D302" s="1799"/>
      <c r="E302" s="1799"/>
      <c r="F302" s="1799"/>
      <c r="G302" s="1915"/>
      <c r="H302" s="2083"/>
      <c r="I302" s="1848"/>
      <c r="J302" s="2048"/>
      <c r="K302" s="2110"/>
      <c r="L302" s="2109"/>
      <c r="M302" s="2109"/>
      <c r="N302" s="2109"/>
      <c r="O302" s="2083"/>
      <c r="P302" s="1851"/>
      <c r="Q302" s="1883"/>
      <c r="R302" s="2083"/>
      <c r="S302" s="1799"/>
      <c r="T302" s="1799"/>
      <c r="U302" s="1799"/>
      <c r="V302" s="2083"/>
      <c r="W302" s="1851"/>
      <c r="X302" s="1801"/>
      <c r="Y302" s="1799"/>
      <c r="Z302" s="1843"/>
      <c r="AA302" s="1843"/>
      <c r="AB302" s="1843"/>
      <c r="AC302" s="2086"/>
      <c r="AD302" s="1909"/>
      <c r="AE302" s="1801"/>
      <c r="AF302" s="1116"/>
      <c r="AG302" s="1116"/>
      <c r="AH302" s="1116"/>
      <c r="AI302" s="1116"/>
      <c r="AJ302" s="2083"/>
      <c r="AK302" s="1851"/>
    </row>
    <row r="303" spans="1:37" ht="39.950000000000003" customHeight="1" thickBot="1" x14ac:dyDescent="0.25">
      <c r="A303" s="5734" t="s">
        <v>5498</v>
      </c>
      <c r="B303" s="5735"/>
      <c r="C303" s="1801"/>
      <c r="D303" s="1799"/>
      <c r="E303" s="1799"/>
      <c r="F303" s="1799"/>
      <c r="G303" s="1843"/>
      <c r="H303" s="2083"/>
      <c r="I303" s="1848"/>
      <c r="J303" s="1920"/>
      <c r="K303" s="2083"/>
      <c r="L303" s="2088"/>
      <c r="M303" s="2086"/>
      <c r="N303" s="2088"/>
      <c r="O303" s="2083"/>
      <c r="P303" s="1851"/>
      <c r="Q303" s="2104"/>
      <c r="R303" s="2083"/>
      <c r="S303" s="1799"/>
      <c r="T303" s="1853"/>
      <c r="U303" s="1799"/>
      <c r="V303" s="2083"/>
      <c r="W303" s="1851"/>
      <c r="X303" s="2060"/>
      <c r="Y303" s="2061"/>
      <c r="Z303" s="1843"/>
      <c r="AA303" s="1843"/>
      <c r="AB303" s="1799"/>
      <c r="AC303" s="2083"/>
      <c r="AD303" s="1851"/>
      <c r="AE303" s="1801"/>
      <c r="AF303" s="1799"/>
      <c r="AG303" s="1799"/>
      <c r="AH303" s="1799"/>
      <c r="AI303" s="1843"/>
      <c r="AJ303" s="2086"/>
      <c r="AK303" s="1851"/>
    </row>
    <row r="304" spans="1:37" ht="39.950000000000003" customHeight="1" thickBot="1" x14ac:dyDescent="0.25">
      <c r="A304" s="5785" t="s">
        <v>8250</v>
      </c>
      <c r="B304" s="5786"/>
      <c r="C304" s="1801"/>
      <c r="D304" s="1799"/>
      <c r="E304" s="1799"/>
      <c r="F304" s="31"/>
      <c r="G304" s="31"/>
      <c r="H304" s="2083"/>
      <c r="I304" s="1848"/>
      <c r="J304" s="1883"/>
      <c r="K304" s="2086"/>
      <c r="L304" s="2086"/>
      <c r="M304" s="2083"/>
      <c r="N304" s="2086"/>
      <c r="O304" s="2086"/>
      <c r="P304" s="1909"/>
      <c r="Q304" s="1920"/>
      <c r="R304" s="2086"/>
      <c r="S304" s="1821"/>
      <c r="T304" s="1821"/>
      <c r="U304" s="1821"/>
      <c r="V304" s="2088"/>
      <c r="W304" s="2089"/>
      <c r="X304" s="1852"/>
      <c r="Y304" s="1821"/>
      <c r="Z304" s="2061"/>
      <c r="AA304" s="2061"/>
      <c r="AB304" s="2061"/>
      <c r="AC304" s="2083"/>
      <c r="AD304" s="1851"/>
      <c r="AE304" s="1801"/>
      <c r="AF304" s="1799"/>
      <c r="AG304" s="1843"/>
      <c r="AH304" s="1843"/>
      <c r="AI304" s="1821"/>
      <c r="AJ304" s="2083"/>
      <c r="AK304" s="1851"/>
    </row>
    <row r="305" spans="1:37" ht="39.950000000000003" customHeight="1" x14ac:dyDescent="0.2">
      <c r="A305" s="5832" t="s">
        <v>5500</v>
      </c>
      <c r="B305" s="5833"/>
      <c r="C305" s="2057"/>
      <c r="D305" s="1915"/>
      <c r="E305" s="1915"/>
      <c r="F305" s="1915"/>
      <c r="G305" s="1915"/>
      <c r="H305" s="2083"/>
      <c r="I305" s="1848"/>
      <c r="J305" s="2104"/>
      <c r="K305" s="2111"/>
      <c r="L305" s="2088"/>
      <c r="M305" s="2111"/>
      <c r="N305" s="2083"/>
      <c r="O305" s="2086"/>
      <c r="P305" s="1909"/>
      <c r="Q305" s="1920"/>
      <c r="R305" s="2086"/>
      <c r="S305" s="72"/>
      <c r="T305" s="72"/>
      <c r="U305" s="1799"/>
      <c r="V305" s="2083"/>
      <c r="W305" s="1851"/>
      <c r="X305" s="1801"/>
      <c r="Y305" s="1799"/>
      <c r="Z305" s="1799"/>
      <c r="AA305" s="1799"/>
      <c r="AB305" s="1799"/>
      <c r="AC305" s="2083"/>
      <c r="AD305" s="1851"/>
      <c r="AE305" s="1801"/>
      <c r="AF305" s="1799"/>
      <c r="AG305" s="1799"/>
      <c r="AH305" s="1799"/>
      <c r="AI305" s="1799"/>
      <c r="AJ305" s="2083"/>
      <c r="AK305" s="1851"/>
    </row>
    <row r="306" spans="1:37" ht="39.950000000000003" customHeight="1" x14ac:dyDescent="0.2">
      <c r="A306" s="5834"/>
      <c r="B306" s="5835"/>
      <c r="C306" s="1801"/>
      <c r="D306" s="1799"/>
      <c r="E306" s="1799"/>
      <c r="F306" s="1799"/>
      <c r="G306" s="1799"/>
      <c r="H306" s="2083"/>
      <c r="I306" s="1848"/>
      <c r="J306" s="1883"/>
      <c r="K306" s="2088"/>
      <c r="L306" s="2083"/>
      <c r="M306" s="2083"/>
      <c r="N306" s="2083"/>
      <c r="O306" s="2083"/>
      <c r="P306" s="1851"/>
      <c r="Q306" s="1883"/>
      <c r="R306" s="2083"/>
      <c r="S306" s="1799"/>
      <c r="T306" s="1799"/>
      <c r="U306" s="1799"/>
      <c r="V306" s="2083"/>
      <c r="W306" s="1851"/>
      <c r="X306" s="1801"/>
      <c r="Y306" s="1799"/>
      <c r="Z306" s="1799"/>
      <c r="AA306" s="1799"/>
      <c r="AB306" s="1799"/>
      <c r="AC306" s="2083"/>
      <c r="AD306" s="1851"/>
      <c r="AE306" s="1801"/>
      <c r="AF306" s="1799"/>
      <c r="AG306" s="1799"/>
      <c r="AH306" s="1799"/>
      <c r="AI306" s="1799"/>
      <c r="AJ306" s="2083"/>
      <c r="AK306" s="1851"/>
    </row>
    <row r="307" spans="1:37" ht="39.950000000000003" customHeight="1" thickBot="1" x14ac:dyDescent="0.25">
      <c r="A307" s="5836"/>
      <c r="B307" s="5837"/>
      <c r="C307" s="1854"/>
      <c r="D307" s="1855"/>
      <c r="E307" s="1855"/>
      <c r="F307" s="1855"/>
      <c r="G307" s="1855"/>
      <c r="H307" s="2084"/>
      <c r="I307" s="1857"/>
      <c r="J307" s="1885"/>
      <c r="K307" s="2084"/>
      <c r="L307" s="2084"/>
      <c r="M307" s="2084"/>
      <c r="N307" s="2084"/>
      <c r="O307" s="2084"/>
      <c r="P307" s="1868"/>
      <c r="Q307" s="1885"/>
      <c r="R307" s="2084"/>
      <c r="S307" s="1855"/>
      <c r="T307" s="1855"/>
      <c r="U307" s="1855"/>
      <c r="V307" s="2084"/>
      <c r="W307" s="1868"/>
      <c r="X307" s="1854"/>
      <c r="Y307" s="1855"/>
      <c r="Z307" s="1855"/>
      <c r="AA307" s="1855"/>
      <c r="AB307" s="1855"/>
      <c r="AC307" s="2084"/>
      <c r="AD307" s="1868"/>
      <c r="AE307" s="1854"/>
      <c r="AF307" s="1855"/>
      <c r="AG307" s="1855"/>
      <c r="AH307" s="1855"/>
      <c r="AI307" s="1855"/>
      <c r="AJ307" s="2084"/>
      <c r="AK307" s="1868"/>
    </row>
    <row r="308" spans="1:37" ht="39.950000000000003" customHeight="1" x14ac:dyDescent="0.2">
      <c r="C308" s="1716"/>
      <c r="D308" s="1716"/>
      <c r="M308" s="1716"/>
      <c r="N308" s="1716"/>
      <c r="X308" s="1715"/>
      <c r="Y308" s="1715"/>
      <c r="Z308" s="1716"/>
      <c r="AA308" s="1716"/>
      <c r="AB308" s="1657"/>
      <c r="AE308" s="1715"/>
      <c r="AF308" s="1716"/>
      <c r="AG308" s="1716"/>
      <c r="AH308" s="1657"/>
      <c r="AI308" s="1715"/>
    </row>
    <row r="309" spans="1:37" ht="39.950000000000003" customHeight="1" x14ac:dyDescent="0.2">
      <c r="C309" s="1716"/>
      <c r="D309" s="1716"/>
      <c r="E309" s="1716"/>
      <c r="F309" s="1716"/>
      <c r="G309" s="1689"/>
      <c r="N309" s="1716"/>
      <c r="S309" s="1715"/>
      <c r="T309" s="1715"/>
      <c r="U309" s="1715"/>
      <c r="V309" s="1715"/>
      <c r="W309" s="1715"/>
      <c r="X309" s="1715"/>
      <c r="Y309" s="1715"/>
      <c r="Z309" s="1715"/>
      <c r="AA309" s="1715"/>
      <c r="AH309" s="1716"/>
      <c r="AI309" s="1716"/>
    </row>
    <row r="310" spans="1:37" ht="39.950000000000003" customHeight="1" x14ac:dyDescent="0.2">
      <c r="S310" s="1697"/>
      <c r="T310" s="1697"/>
      <c r="U310" s="1697"/>
      <c r="V310" s="1697"/>
      <c r="W310" s="1697"/>
      <c r="X310" s="1697"/>
      <c r="AB310" s="1716"/>
      <c r="AE310" s="1716"/>
      <c r="AF310" s="1716"/>
    </row>
    <row r="311" spans="1:37" ht="39.950000000000003" customHeight="1" x14ac:dyDescent="0.2">
      <c r="A311" s="16"/>
      <c r="B311" s="1715"/>
      <c r="C311" s="1659"/>
      <c r="D311" s="1659"/>
      <c r="E311" s="1659"/>
      <c r="F311" s="1716"/>
      <c r="G311" s="1716"/>
      <c r="H311" s="1716"/>
      <c r="M311" s="1716"/>
      <c r="N311" s="1716"/>
      <c r="O311" s="1716"/>
      <c r="P311" s="1716"/>
    </row>
    <row r="312" spans="1:37" ht="39.950000000000003" customHeight="1" x14ac:dyDescent="0.2"/>
    <row r="313" spans="1:37" ht="39.950000000000003" customHeight="1" x14ac:dyDescent="0.2"/>
    <row r="314" spans="1:37" ht="39.950000000000003" customHeight="1" x14ac:dyDescent="0.2"/>
    <row r="315" spans="1:37" ht="39.950000000000003" customHeight="1" x14ac:dyDescent="0.2">
      <c r="A315" s="5876"/>
      <c r="B315" s="5876"/>
      <c r="C315" s="1678"/>
      <c r="D315" s="1678"/>
      <c r="E315" s="1678"/>
      <c r="F315" s="1678"/>
      <c r="G315" s="1678"/>
      <c r="H315" s="1697"/>
      <c r="I315" s="1697"/>
      <c r="J315" s="1667"/>
      <c r="K315" s="1667"/>
      <c r="L315" s="1667"/>
      <c r="M315" s="1716"/>
      <c r="N315" s="1716"/>
      <c r="O315" s="1697"/>
      <c r="P315" s="1697"/>
      <c r="Q315" s="1678"/>
      <c r="R315" s="1678"/>
      <c r="S315" s="1678"/>
      <c r="T315" s="1678"/>
      <c r="U315" s="1678"/>
      <c r="V315" s="1697"/>
      <c r="W315" s="1697"/>
      <c r="X315" s="1678"/>
      <c r="Y315" s="1678"/>
      <c r="Z315" s="1678"/>
      <c r="AA315" s="1678"/>
      <c r="AB315" s="1678"/>
      <c r="AC315" s="1697"/>
      <c r="AD315" s="1697"/>
      <c r="AE315" s="1678"/>
      <c r="AF315" s="1678"/>
      <c r="AG315" s="1678"/>
      <c r="AH315" s="1678"/>
      <c r="AI315" s="1678"/>
      <c r="AJ315" s="1697"/>
      <c r="AK315" s="1697"/>
    </row>
    <row r="316" spans="1:37" ht="39.950000000000003" customHeight="1" x14ac:dyDescent="0.2">
      <c r="A316" s="1931"/>
      <c r="B316" s="1931"/>
      <c r="C316" s="1679"/>
      <c r="D316" s="1679"/>
      <c r="E316" s="1679"/>
      <c r="F316" s="1679"/>
      <c r="G316" s="1679"/>
      <c r="H316" s="1679"/>
      <c r="I316" s="1679"/>
      <c r="J316" s="1679"/>
      <c r="K316" s="1679"/>
      <c r="L316" s="1679"/>
      <c r="M316" s="1679"/>
      <c r="N316" s="1679"/>
      <c r="O316" s="1679"/>
      <c r="P316" s="1679"/>
      <c r="Q316" s="1679"/>
      <c r="R316" s="1679"/>
      <c r="S316" s="1679"/>
      <c r="T316" s="1679"/>
      <c r="U316" s="1679"/>
      <c r="V316" s="1679"/>
      <c r="W316" s="1679"/>
      <c r="X316" s="1679"/>
      <c r="Y316" s="1679"/>
      <c r="Z316" s="1679"/>
      <c r="AA316" s="1679"/>
      <c r="AB316" s="1679"/>
      <c r="AC316" s="1679"/>
      <c r="AD316" s="1679"/>
      <c r="AE316" s="1679"/>
      <c r="AF316" s="1679"/>
      <c r="AG316" s="1679"/>
      <c r="AH316" s="1679"/>
      <c r="AI316" s="1679"/>
      <c r="AJ316" s="1679"/>
      <c r="AK316" s="1679"/>
    </row>
    <row r="317" spans="1:37" ht="39.950000000000003" customHeight="1" x14ac:dyDescent="0.2">
      <c r="A317" s="5876"/>
      <c r="B317" s="5876"/>
      <c r="C317" s="1932"/>
      <c r="D317" s="1932"/>
      <c r="E317" s="1932"/>
      <c r="F317" s="1932"/>
      <c r="G317" s="1932"/>
      <c r="H317" s="1932"/>
      <c r="I317" s="1932"/>
      <c r="J317" s="1932"/>
      <c r="K317" s="1932"/>
      <c r="L317" s="1932"/>
      <c r="M317" s="1932"/>
      <c r="N317" s="1932"/>
      <c r="O317" s="1932"/>
      <c r="P317" s="1932"/>
      <c r="Q317" s="1932"/>
      <c r="R317" s="1932"/>
      <c r="S317" s="1932"/>
      <c r="T317" s="1932"/>
      <c r="U317" s="1932"/>
      <c r="V317" s="1932"/>
      <c r="W317" s="1932"/>
      <c r="X317" s="1932"/>
      <c r="Y317" s="1932"/>
      <c r="Z317" s="1932"/>
      <c r="AA317" s="1932"/>
      <c r="AB317" s="1932"/>
      <c r="AC317" s="1932"/>
      <c r="AD317" s="1932"/>
      <c r="AE317" s="1932"/>
      <c r="AF317" s="1932"/>
      <c r="AG317" s="1932"/>
      <c r="AH317" s="1932"/>
      <c r="AI317" s="1932"/>
      <c r="AJ317" s="1932"/>
      <c r="AK317" s="1932"/>
    </row>
    <row r="318" spans="1:37" ht="39.950000000000003" customHeight="1" x14ac:dyDescent="0.2">
      <c r="A318" s="5491"/>
      <c r="B318" s="5491"/>
      <c r="C318" s="1697"/>
      <c r="D318" s="1697"/>
      <c r="E318" s="1685"/>
      <c r="F318" s="1933"/>
      <c r="G318" s="1933"/>
      <c r="H318" s="1928"/>
      <c r="I318" s="1928"/>
      <c r="J318" s="1698"/>
      <c r="K318" s="1698"/>
      <c r="L318" s="1698"/>
      <c r="M318" s="1684"/>
      <c r="N318" s="1684"/>
      <c r="O318" s="1928"/>
      <c r="P318" s="1928"/>
      <c r="Q318" s="1928"/>
      <c r="R318" s="1928"/>
      <c r="S318" s="1697"/>
      <c r="T318" s="1684"/>
      <c r="U318" s="1697"/>
      <c r="V318" s="1928"/>
      <c r="W318" s="1928"/>
      <c r="X318" s="1929"/>
      <c r="Y318" s="1668"/>
      <c r="Z318" s="1668"/>
      <c r="AA318" s="1668"/>
      <c r="AB318" s="1668"/>
      <c r="AC318" s="1928"/>
      <c r="AD318" s="1928"/>
      <c r="AG318" s="1684"/>
      <c r="AH318" s="1684"/>
      <c r="AJ318" s="1660"/>
      <c r="AK318" s="1660"/>
    </row>
    <row r="319" spans="1:37" ht="39.950000000000003" customHeight="1" x14ac:dyDescent="0.2">
      <c r="A319" s="5491"/>
      <c r="B319" s="5491"/>
      <c r="C319" s="1681"/>
      <c r="D319" s="1681"/>
      <c r="E319" s="1685"/>
      <c r="F319" s="1695"/>
      <c r="G319" s="1695"/>
      <c r="H319" s="1928"/>
      <c r="I319" s="1928"/>
      <c r="J319" s="1699"/>
      <c r="K319" s="1715"/>
      <c r="L319" s="1715"/>
      <c r="M319" s="1684"/>
      <c r="N319" s="1684"/>
      <c r="O319" s="1928"/>
      <c r="P319" s="1928"/>
      <c r="Q319" s="1928"/>
      <c r="R319" s="1928"/>
      <c r="S319" s="1697"/>
      <c r="T319" s="1684"/>
      <c r="U319" s="1697"/>
      <c r="V319" s="1928"/>
      <c r="W319" s="1928"/>
      <c r="X319" s="1716"/>
      <c r="Y319" s="1716"/>
      <c r="Z319" s="1934"/>
      <c r="AA319" s="1934"/>
      <c r="AB319" s="1715"/>
      <c r="AC319" s="1928"/>
      <c r="AD319" s="1928"/>
      <c r="AE319" s="1715"/>
      <c r="AF319" s="1689"/>
      <c r="AG319" s="1667"/>
      <c r="AH319" s="1667"/>
      <c r="AI319" s="1667"/>
      <c r="AJ319" s="1660"/>
      <c r="AK319" s="1660"/>
    </row>
    <row r="320" spans="1:37" ht="39.950000000000003" customHeight="1" x14ac:dyDescent="0.2">
      <c r="A320" s="5491"/>
      <c r="B320" s="5491"/>
      <c r="C320" s="1659"/>
      <c r="D320" s="1659"/>
      <c r="E320" s="1659"/>
      <c r="F320" s="1659"/>
      <c r="G320" s="1668"/>
      <c r="H320" s="1928"/>
      <c r="I320" s="1928"/>
      <c r="J320" s="1668"/>
      <c r="K320" s="1668"/>
      <c r="L320" s="1668"/>
      <c r="M320" s="1684"/>
      <c r="N320" s="1684"/>
      <c r="O320" s="1928"/>
      <c r="P320" s="1928"/>
      <c r="Q320" s="1928"/>
      <c r="R320" s="1928"/>
      <c r="S320" s="1697"/>
      <c r="T320" s="1684"/>
      <c r="U320" s="1697"/>
      <c r="V320" s="1928"/>
      <c r="W320" s="1928"/>
      <c r="X320" s="1657"/>
      <c r="Y320" s="1657"/>
      <c r="Z320" s="1657"/>
      <c r="AA320" s="1715"/>
      <c r="AB320" s="1659"/>
      <c r="AC320" s="1928"/>
      <c r="AD320" s="1928"/>
      <c r="AE320" s="1703"/>
      <c r="AF320" s="1703"/>
      <c r="AG320" s="1703"/>
      <c r="AH320" s="1716"/>
      <c r="AI320" s="1716"/>
      <c r="AJ320" s="1660"/>
      <c r="AK320" s="1660"/>
    </row>
    <row r="321" spans="1:37" ht="39.950000000000003" customHeight="1" x14ac:dyDescent="0.2">
      <c r="A321" s="5491"/>
      <c r="B321" s="5491"/>
      <c r="C321" s="1716"/>
      <c r="D321" s="1716"/>
      <c r="E321" s="1716"/>
      <c r="F321" s="1716"/>
      <c r="G321" s="1716"/>
      <c r="H321" s="1928"/>
      <c r="I321" s="1928"/>
      <c r="J321" s="1668"/>
      <c r="K321" s="1668"/>
      <c r="L321" s="1668"/>
      <c r="M321" s="1684"/>
      <c r="N321" s="1684"/>
      <c r="O321" s="1928"/>
      <c r="P321" s="1928"/>
      <c r="Q321" s="1928"/>
      <c r="R321" s="1928"/>
      <c r="S321" s="1697"/>
      <c r="T321" s="1684"/>
      <c r="U321" s="1697"/>
      <c r="V321" s="1928"/>
      <c r="W321" s="1928"/>
      <c r="X321" s="1659"/>
      <c r="Y321" s="1659"/>
      <c r="Z321" s="1659"/>
      <c r="AA321" s="1659"/>
      <c r="AB321" s="1659"/>
      <c r="AC321" s="1928"/>
      <c r="AD321" s="1928"/>
      <c r="AE321" s="1657"/>
      <c r="AF321" s="1657"/>
      <c r="AG321" s="1657"/>
      <c r="AH321" s="1705"/>
      <c r="AI321" s="1705"/>
      <c r="AJ321" s="1660"/>
      <c r="AK321" s="1660"/>
    </row>
    <row r="322" spans="1:37" ht="39.950000000000003" customHeight="1" x14ac:dyDescent="0.2">
      <c r="A322" s="5491"/>
      <c r="B322" s="5491"/>
      <c r="C322" s="1667"/>
      <c r="D322" s="1667"/>
      <c r="E322" s="1707"/>
      <c r="F322" s="1933"/>
      <c r="G322" s="1933"/>
      <c r="H322" s="1928"/>
      <c r="I322" s="1928"/>
      <c r="J322" s="1668"/>
      <c r="K322" s="1668"/>
      <c r="L322" s="1668"/>
      <c r="M322" s="1684"/>
      <c r="N322" s="1684"/>
      <c r="O322" s="1928"/>
      <c r="P322" s="1928"/>
      <c r="Q322" s="1928"/>
      <c r="R322" s="1928"/>
      <c r="S322" s="1697"/>
      <c r="T322" s="1684"/>
      <c r="U322" s="1697"/>
      <c r="V322" s="1928"/>
      <c r="W322" s="1928"/>
      <c r="X322" s="1929"/>
      <c r="Y322" s="1668"/>
      <c r="Z322" s="1668"/>
      <c r="AA322" s="1668"/>
      <c r="AB322" s="1668"/>
      <c r="AC322" s="1928"/>
      <c r="AD322" s="1928"/>
      <c r="AE322" s="1696"/>
      <c r="AG322" s="1684"/>
      <c r="AH322" s="1684"/>
      <c r="AI322" s="1715"/>
      <c r="AJ322" s="1660"/>
      <c r="AK322" s="1660"/>
    </row>
    <row r="323" spans="1:37" ht="39.950000000000003" customHeight="1" x14ac:dyDescent="0.2">
      <c r="A323" s="5491"/>
      <c r="B323" s="5491"/>
      <c r="C323" s="1663"/>
      <c r="D323" s="1663"/>
      <c r="E323" s="1685"/>
      <c r="F323" s="1663"/>
      <c r="G323" s="1663"/>
      <c r="H323" s="1928"/>
      <c r="I323" s="1928"/>
      <c r="J323" s="1663"/>
      <c r="K323" s="1663"/>
      <c r="L323" s="1663"/>
      <c r="M323" s="1684"/>
      <c r="N323" s="1684"/>
      <c r="O323" s="1928"/>
      <c r="P323" s="1928"/>
      <c r="Q323" s="1928"/>
      <c r="R323" s="1928"/>
      <c r="S323" s="1697"/>
      <c r="T323" s="1684"/>
      <c r="U323" s="1697"/>
      <c r="V323" s="1928"/>
      <c r="W323" s="1928"/>
      <c r="X323" s="1929"/>
      <c r="Y323" s="1663"/>
      <c r="Z323" s="1663"/>
      <c r="AA323" s="1663"/>
      <c r="AB323" s="1663"/>
      <c r="AC323" s="1928"/>
      <c r="AD323" s="1928"/>
      <c r="AE323" s="1683"/>
      <c r="AF323" s="1683"/>
      <c r="AG323" s="1684"/>
      <c r="AH323" s="1684"/>
      <c r="AI323" s="1683"/>
      <c r="AJ323" s="1660"/>
      <c r="AK323" s="1660"/>
    </row>
    <row r="324" spans="1:37" ht="39.950000000000003" customHeight="1" x14ac:dyDescent="0.2">
      <c r="A324" s="5491"/>
      <c r="B324" s="5491"/>
      <c r="C324" s="1680"/>
      <c r="D324" s="1680"/>
      <c r="E324" s="1685"/>
      <c r="F324" s="1681"/>
      <c r="G324" s="1681"/>
      <c r="H324" s="1928"/>
      <c r="I324" s="1928"/>
      <c r="J324" s="1680"/>
      <c r="K324" s="1680"/>
      <c r="L324" s="1680"/>
      <c r="M324" s="1684"/>
      <c r="N324" s="1684"/>
      <c r="O324" s="1928"/>
      <c r="P324" s="1928"/>
      <c r="Q324" s="1928"/>
      <c r="R324" s="1928"/>
      <c r="S324" s="1697"/>
      <c r="T324" s="1684"/>
      <c r="U324" s="1697"/>
      <c r="V324" s="1928"/>
      <c r="W324" s="1928"/>
      <c r="X324" s="1929"/>
      <c r="Y324" s="1683"/>
      <c r="Z324" s="1683"/>
      <c r="AA324" s="1683"/>
      <c r="AB324" s="1683"/>
      <c r="AC324" s="1928"/>
      <c r="AD324" s="1928"/>
      <c r="AE324" s="1689"/>
      <c r="AF324" s="1689"/>
      <c r="AG324" s="1684"/>
      <c r="AH324" s="1684"/>
      <c r="AJ324" s="1660"/>
      <c r="AK324" s="1660"/>
    </row>
    <row r="325" spans="1:37" ht="39.950000000000003" customHeight="1" x14ac:dyDescent="0.2">
      <c r="A325" s="5491"/>
      <c r="B325" s="5491"/>
      <c r="C325" s="1664"/>
      <c r="D325" s="1664"/>
      <c r="E325" s="1664"/>
      <c r="F325" s="1664"/>
      <c r="G325" s="1664"/>
      <c r="H325" s="1928"/>
      <c r="I325" s="1928"/>
      <c r="J325" s="1683"/>
      <c r="K325" s="1683"/>
      <c r="L325" s="1683"/>
      <c r="M325" s="1684"/>
      <c r="N325" s="1684"/>
      <c r="O325" s="1928"/>
      <c r="P325" s="1928"/>
      <c r="Q325" s="1928"/>
      <c r="R325" s="1928"/>
      <c r="S325" s="1697"/>
      <c r="T325" s="1684"/>
      <c r="U325" s="1697"/>
      <c r="V325" s="1928"/>
      <c r="W325" s="1928"/>
      <c r="X325" s="1704"/>
      <c r="Y325" s="1704"/>
      <c r="Z325" s="1664"/>
      <c r="AA325" s="1664"/>
      <c r="AB325" s="1664"/>
      <c r="AC325" s="1928"/>
      <c r="AD325" s="1928"/>
      <c r="AE325" s="1664"/>
      <c r="AF325" s="1664"/>
      <c r="AG325" s="1664"/>
      <c r="AH325" s="1664"/>
      <c r="AI325" s="1664"/>
      <c r="AJ325" s="1660"/>
      <c r="AK325" s="1660"/>
    </row>
    <row r="326" spans="1:37" ht="39.950000000000003" customHeight="1" x14ac:dyDescent="0.2">
      <c r="A326" s="5491"/>
      <c r="B326" s="5491"/>
      <c r="C326" s="1658"/>
      <c r="D326" s="1658"/>
      <c r="E326" s="1658"/>
      <c r="F326" s="1658"/>
      <c r="G326" s="1686"/>
      <c r="H326" s="1928"/>
      <c r="I326" s="1928"/>
      <c r="J326" s="1663"/>
      <c r="K326" s="1663"/>
      <c r="L326" s="1663"/>
      <c r="M326" s="1684"/>
      <c r="N326" s="1684"/>
      <c r="O326" s="1928"/>
      <c r="P326" s="1928"/>
      <c r="Q326" s="1928"/>
      <c r="R326" s="1928"/>
      <c r="S326" s="1697"/>
      <c r="T326" s="1684"/>
      <c r="U326" s="1697"/>
      <c r="V326" s="1928"/>
      <c r="W326" s="1928"/>
      <c r="X326" s="1929"/>
      <c r="Y326" s="1663"/>
      <c r="Z326" s="1682"/>
      <c r="AA326" s="1682"/>
      <c r="AB326" s="1682"/>
      <c r="AC326" s="1928"/>
      <c r="AD326" s="1928"/>
      <c r="AE326" s="1658"/>
      <c r="AF326" s="1658"/>
      <c r="AG326" s="1658"/>
      <c r="AH326" s="1658"/>
      <c r="AI326" s="1658"/>
      <c r="AJ326" s="1660"/>
      <c r="AK326" s="1660"/>
    </row>
    <row r="327" spans="1:37" ht="39.950000000000003" customHeight="1" x14ac:dyDescent="0.2">
      <c r="A327" s="5491"/>
      <c r="B327" s="5491"/>
      <c r="C327" s="1686"/>
      <c r="D327" s="1686"/>
      <c r="E327" s="1685"/>
      <c r="F327" s="1686"/>
      <c r="G327" s="1686"/>
      <c r="H327" s="1928"/>
      <c r="I327" s="1928"/>
      <c r="J327" s="1686"/>
      <c r="K327" s="1686"/>
      <c r="L327" s="1686"/>
      <c r="M327" s="1684"/>
      <c r="N327" s="1684"/>
      <c r="O327" s="1928"/>
      <c r="P327" s="1928"/>
      <c r="Q327" s="1928"/>
      <c r="R327" s="1928"/>
      <c r="S327" s="1697"/>
      <c r="T327" s="1684"/>
      <c r="U327" s="1697"/>
      <c r="V327" s="1928"/>
      <c r="W327" s="1928"/>
      <c r="X327" s="1929"/>
      <c r="Y327" s="1663"/>
      <c r="Z327" s="1682"/>
      <c r="AA327" s="1682"/>
      <c r="AB327" s="1682"/>
      <c r="AC327" s="1928"/>
      <c r="AD327" s="1928"/>
      <c r="AE327" s="1658"/>
      <c r="AF327" s="1658"/>
      <c r="AG327" s="1658"/>
      <c r="AH327" s="1658"/>
      <c r="AI327" s="1658"/>
      <c r="AJ327" s="1660"/>
      <c r="AK327" s="1660"/>
    </row>
    <row r="328" spans="1:37" ht="39.950000000000003" customHeight="1" x14ac:dyDescent="0.2">
      <c r="A328" s="5491"/>
      <c r="B328" s="5491"/>
      <c r="C328" s="1663"/>
      <c r="D328" s="1663"/>
      <c r="E328" s="1685"/>
      <c r="F328" s="1663"/>
      <c r="G328" s="1663"/>
      <c r="H328" s="1928"/>
      <c r="I328" s="1928"/>
      <c r="J328" s="1663"/>
      <c r="K328" s="1663"/>
      <c r="L328" s="1663"/>
      <c r="M328" s="1684"/>
      <c r="N328" s="1684"/>
      <c r="O328" s="1928"/>
      <c r="P328" s="1928"/>
      <c r="Q328" s="1928"/>
      <c r="R328" s="1928"/>
      <c r="S328" s="1697"/>
      <c r="T328" s="1684"/>
      <c r="U328" s="1697"/>
      <c r="V328" s="1928"/>
      <c r="W328" s="1928"/>
      <c r="X328" s="1929"/>
      <c r="Y328" s="1663"/>
      <c r="Z328" s="1663"/>
      <c r="AA328" s="1663"/>
      <c r="AB328" s="1663"/>
      <c r="AC328" s="1928"/>
      <c r="AD328" s="1928"/>
      <c r="AE328" s="1663"/>
      <c r="AF328" s="1663"/>
      <c r="AG328" s="1684"/>
      <c r="AH328" s="1684"/>
      <c r="AI328" s="1663"/>
      <c r="AJ328" s="1660"/>
      <c r="AK328" s="1660"/>
    </row>
    <row r="329" spans="1:37" ht="39.950000000000003" customHeight="1" x14ac:dyDescent="0.2">
      <c r="A329" s="5491"/>
      <c r="B329" s="5491"/>
      <c r="C329" s="1659"/>
      <c r="D329" s="1659"/>
      <c r="E329" s="1659"/>
      <c r="F329" s="1659"/>
      <c r="G329" s="1686"/>
      <c r="H329" s="1928"/>
      <c r="I329" s="1928"/>
      <c r="J329" s="1686"/>
      <c r="K329" s="1686"/>
      <c r="L329" s="1686"/>
      <c r="M329" s="1684"/>
      <c r="N329" s="1684"/>
      <c r="O329" s="1928"/>
      <c r="P329" s="1928"/>
      <c r="Q329" s="1928"/>
      <c r="R329" s="1928"/>
      <c r="S329" s="1697"/>
      <c r="T329" s="1684"/>
      <c r="U329" s="1697"/>
      <c r="V329" s="1928"/>
      <c r="W329" s="1928"/>
      <c r="X329" s="1658"/>
      <c r="Y329" s="1658"/>
      <c r="Z329" s="1658"/>
      <c r="AA329" s="1658"/>
      <c r="AB329" s="1658"/>
      <c r="AC329" s="1928"/>
      <c r="AD329" s="1928"/>
      <c r="AE329" s="1658"/>
      <c r="AF329" s="1658"/>
      <c r="AG329" s="1658"/>
      <c r="AH329" s="1658"/>
      <c r="AI329" s="1658"/>
      <c r="AJ329" s="1660"/>
      <c r="AK329" s="1660"/>
    </row>
    <row r="330" spans="1:37" ht="39.950000000000003" customHeight="1" x14ac:dyDescent="0.2">
      <c r="A330" s="5920"/>
      <c r="B330" s="5920"/>
      <c r="C330" s="1658"/>
      <c r="D330" s="1658"/>
      <c r="E330" s="1658"/>
      <c r="F330" s="1658"/>
      <c r="G330" s="1686"/>
      <c r="H330" s="1928"/>
      <c r="I330" s="1928"/>
      <c r="J330" s="1687"/>
      <c r="K330" s="1687"/>
      <c r="L330" s="1687"/>
      <c r="M330" s="1684"/>
      <c r="N330" s="1684"/>
      <c r="O330" s="1928"/>
      <c r="P330" s="1928"/>
      <c r="Q330" s="1928"/>
      <c r="R330" s="1928"/>
      <c r="S330" s="1697"/>
      <c r="T330" s="1684"/>
      <c r="U330" s="1697"/>
      <c r="V330" s="1928"/>
      <c r="W330" s="1928"/>
      <c r="X330" s="1658"/>
      <c r="Y330" s="1658"/>
      <c r="Z330" s="1658"/>
      <c r="AA330" s="1658"/>
      <c r="AB330" s="1658"/>
      <c r="AC330" s="1928"/>
      <c r="AD330" s="1928"/>
      <c r="AE330" s="1658"/>
      <c r="AF330" s="1658"/>
      <c r="AG330" s="1658"/>
      <c r="AH330" s="1658"/>
      <c r="AI330" s="1658"/>
      <c r="AJ330" s="1660"/>
      <c r="AK330" s="1660"/>
    </row>
    <row r="331" spans="1:37" ht="39.950000000000003" customHeight="1" x14ac:dyDescent="0.2">
      <c r="A331" s="5921"/>
      <c r="B331" s="5921"/>
      <c r="C331" s="1687"/>
      <c r="D331" s="1687"/>
      <c r="E331" s="1685"/>
      <c r="F331" s="1687"/>
      <c r="G331" s="1688"/>
      <c r="H331" s="1928"/>
      <c r="I331" s="1928"/>
      <c r="J331" s="1668"/>
      <c r="K331" s="1668"/>
      <c r="L331" s="1668"/>
      <c r="M331" s="1684"/>
      <c r="N331" s="1684"/>
      <c r="O331" s="1928"/>
      <c r="P331" s="1928"/>
      <c r="Q331" s="1928"/>
      <c r="R331" s="1928"/>
      <c r="S331" s="1697"/>
      <c r="T331" s="1684"/>
      <c r="U331" s="1697"/>
      <c r="V331" s="1928"/>
      <c r="W331" s="1928"/>
      <c r="X331" s="1704"/>
      <c r="Y331" s="1704"/>
      <c r="Z331" s="1659"/>
      <c r="AA331" s="1659"/>
      <c r="AB331" s="1659"/>
      <c r="AC331" s="1928"/>
      <c r="AD331" s="1928"/>
      <c r="AE331" s="1663"/>
      <c r="AF331" s="1663"/>
      <c r="AG331" s="1684"/>
      <c r="AH331" s="1697"/>
      <c r="AI331" s="1697"/>
      <c r="AJ331" s="1660"/>
      <c r="AK331" s="1660"/>
    </row>
    <row r="332" spans="1:37" ht="39.950000000000003" customHeight="1" x14ac:dyDescent="0.2">
      <c r="A332" s="5491"/>
      <c r="B332" s="5491"/>
      <c r="C332" s="1658"/>
      <c r="D332" s="1658"/>
      <c r="E332" s="1658"/>
      <c r="F332" s="1658"/>
      <c r="G332" s="1683"/>
      <c r="H332" s="1928"/>
      <c r="I332" s="1928"/>
      <c r="J332" s="1663"/>
      <c r="K332" s="1663"/>
      <c r="L332" s="1663"/>
      <c r="M332" s="1684"/>
      <c r="N332" s="1684"/>
      <c r="O332" s="1928"/>
      <c r="P332" s="1928"/>
      <c r="Q332" s="1928"/>
      <c r="R332" s="1928"/>
      <c r="S332" s="1697"/>
      <c r="T332" s="1684"/>
      <c r="U332" s="1697"/>
      <c r="V332" s="1928"/>
      <c r="W332" s="1928"/>
      <c r="X332" s="1658"/>
      <c r="Y332" s="1658"/>
      <c r="Z332" s="1658"/>
      <c r="AA332" s="1658"/>
      <c r="AB332" s="1658"/>
      <c r="AC332" s="1928"/>
      <c r="AD332" s="1928"/>
      <c r="AE332" s="1658"/>
      <c r="AF332" s="1658"/>
      <c r="AG332" s="1658"/>
      <c r="AH332" s="1658"/>
      <c r="AI332" s="1658"/>
      <c r="AJ332" s="1660"/>
      <c r="AK332" s="1660"/>
    </row>
    <row r="333" spans="1:37" ht="39.950000000000003" customHeight="1" x14ac:dyDescent="0.2">
      <c r="A333" s="5920"/>
      <c r="B333" s="5920"/>
      <c r="C333" s="1935"/>
      <c r="D333" s="1935"/>
      <c r="E333" s="1935"/>
      <c r="F333" s="1935"/>
      <c r="G333" s="1935"/>
      <c r="H333" s="1928"/>
      <c r="I333" s="1928"/>
      <c r="J333" s="1691"/>
      <c r="K333" s="1715"/>
      <c r="L333" s="1715"/>
      <c r="M333" s="1684"/>
      <c r="N333" s="1684"/>
      <c r="O333" s="1928"/>
      <c r="P333" s="1928"/>
      <c r="Q333" s="1928"/>
      <c r="R333" s="1928"/>
      <c r="S333" s="1697"/>
      <c r="T333" s="1684"/>
      <c r="U333" s="1697"/>
      <c r="V333" s="1928"/>
      <c r="W333" s="1928"/>
      <c r="X333" s="1658"/>
      <c r="Y333" s="1658"/>
      <c r="Z333" s="1658"/>
      <c r="AA333" s="1658"/>
      <c r="AB333" s="1658"/>
      <c r="AC333" s="1928"/>
      <c r="AD333" s="1928"/>
      <c r="AE333" s="1658"/>
      <c r="AF333" s="1658"/>
      <c r="AG333" s="1658"/>
      <c r="AH333" s="1658"/>
      <c r="AI333" s="1658"/>
      <c r="AJ333" s="1660"/>
      <c r="AK333" s="1660"/>
    </row>
    <row r="334" spans="1:37" ht="39.950000000000003" customHeight="1" x14ac:dyDescent="0.2">
      <c r="A334" s="5491"/>
      <c r="B334" s="5491"/>
      <c r="C334" s="1935"/>
      <c r="D334" s="1935"/>
      <c r="E334" s="1935"/>
      <c r="F334" s="1935"/>
      <c r="G334" s="1935"/>
      <c r="H334" s="1928"/>
      <c r="I334" s="1928"/>
      <c r="J334" s="1686"/>
      <c r="K334" s="1686"/>
      <c r="L334" s="1686"/>
      <c r="M334" s="1684"/>
      <c r="N334" s="1684"/>
      <c r="O334" s="1928"/>
      <c r="P334" s="1928"/>
      <c r="Q334" s="1928"/>
      <c r="R334" s="1928"/>
      <c r="S334" s="1697"/>
      <c r="T334" s="1684"/>
      <c r="U334" s="1697"/>
      <c r="V334" s="1928"/>
      <c r="W334" s="1928"/>
      <c r="X334" s="1927"/>
      <c r="Y334" s="1927"/>
      <c r="Z334" s="1927"/>
      <c r="AA334" s="1927"/>
      <c r="AB334" s="1927"/>
      <c r="AC334" s="1928"/>
      <c r="AD334" s="1928"/>
      <c r="AE334" s="1927"/>
      <c r="AF334" s="1927"/>
      <c r="AG334" s="1927"/>
      <c r="AH334" s="1927"/>
      <c r="AI334" s="1927"/>
      <c r="AJ334" s="1660"/>
      <c r="AK334" s="1660"/>
    </row>
    <row r="335" spans="1:37" ht="39.950000000000003" customHeight="1" x14ac:dyDescent="0.2">
      <c r="A335" s="5916"/>
      <c r="B335" s="5916"/>
      <c r="C335" s="1936"/>
      <c r="D335" s="1936"/>
      <c r="E335" s="1685"/>
      <c r="F335" s="1936"/>
      <c r="G335" s="1936"/>
      <c r="H335" s="1928"/>
      <c r="I335" s="1928"/>
      <c r="J335" s="1936"/>
      <c r="K335" s="1936"/>
      <c r="L335" s="1936"/>
      <c r="M335" s="1684"/>
      <c r="N335" s="1684"/>
      <c r="O335" s="1928"/>
      <c r="P335" s="1928"/>
      <c r="Q335" s="1928"/>
      <c r="R335" s="1928"/>
      <c r="S335" s="1697"/>
      <c r="T335" s="1684"/>
      <c r="U335" s="1697"/>
      <c r="V335" s="1928"/>
      <c r="W335" s="1928"/>
      <c r="X335" s="1929"/>
      <c r="AC335" s="1928"/>
      <c r="AD335" s="1928"/>
      <c r="AE335" s="1689"/>
      <c r="AF335" s="1689"/>
      <c r="AG335" s="1684"/>
      <c r="AH335" s="1684"/>
      <c r="AJ335" s="1660"/>
      <c r="AK335" s="1660"/>
    </row>
    <row r="336" spans="1:37" ht="39.950000000000003" customHeight="1" x14ac:dyDescent="0.2">
      <c r="A336" s="5917"/>
      <c r="B336" s="5917"/>
      <c r="C336" s="1681"/>
      <c r="D336" s="1681"/>
      <c r="E336" s="1685"/>
      <c r="F336" s="1681"/>
      <c r="G336" s="1681"/>
      <c r="H336" s="1928"/>
      <c r="I336" s="1928"/>
      <c r="J336" s="1681"/>
      <c r="K336" s="1681"/>
      <c r="L336" s="1681"/>
      <c r="M336" s="1684"/>
      <c r="N336" s="1684"/>
      <c r="O336" s="1928"/>
      <c r="P336" s="1928"/>
      <c r="Q336" s="1928"/>
      <c r="R336" s="1928"/>
      <c r="S336" s="1697"/>
      <c r="T336" s="1684"/>
      <c r="U336" s="1697"/>
      <c r="V336" s="1928"/>
      <c r="W336" s="1928"/>
      <c r="X336" s="1929"/>
      <c r="Y336" s="1681"/>
      <c r="Z336" s="1681"/>
      <c r="AA336" s="1681"/>
      <c r="AB336" s="1681"/>
      <c r="AC336" s="1928"/>
      <c r="AD336" s="1928"/>
      <c r="AE336" s="1683"/>
      <c r="AF336" s="1683"/>
      <c r="AG336" s="1684"/>
      <c r="AH336" s="1684"/>
      <c r="AI336" s="1683"/>
      <c r="AJ336" s="1660"/>
      <c r="AK336" s="1660"/>
    </row>
    <row r="337" spans="1:37" ht="39.950000000000003" customHeight="1" x14ac:dyDescent="0.2">
      <c r="F337" s="1937"/>
      <c r="G337" s="1937"/>
      <c r="H337" s="1937"/>
      <c r="I337" s="1937"/>
      <c r="J337" s="1937"/>
      <c r="K337" s="1697"/>
      <c r="L337" s="1697"/>
      <c r="M337" s="1697"/>
      <c r="N337" s="1697"/>
    </row>
    <row r="338" spans="1:37" ht="39.950000000000003" customHeight="1" x14ac:dyDescent="0.2">
      <c r="L338" s="1697"/>
      <c r="M338" s="1697"/>
      <c r="N338" s="1697"/>
      <c r="X338" s="1716"/>
      <c r="Y338" s="1716"/>
      <c r="Z338" s="1716"/>
      <c r="AA338" s="1716"/>
      <c r="AB338" s="1716"/>
      <c r="AE338" s="1716"/>
      <c r="AF338" s="1716"/>
      <c r="AG338" s="1716"/>
    </row>
    <row r="339" spans="1:37" ht="39.950000000000003" customHeight="1" x14ac:dyDescent="0.2">
      <c r="C339" s="1715"/>
      <c r="M339" s="1716"/>
      <c r="N339" s="1716"/>
      <c r="X339" s="1715"/>
      <c r="Y339" s="1715"/>
      <c r="AA339" s="1715"/>
      <c r="AB339" s="1715"/>
      <c r="AG339" s="1716"/>
      <c r="AH339" s="1716"/>
      <c r="AI339" s="1716"/>
    </row>
    <row r="340" spans="1:37" ht="39.950000000000003" customHeight="1" x14ac:dyDescent="0.2">
      <c r="C340" s="1716"/>
      <c r="D340" s="1716"/>
      <c r="F340" s="1689"/>
      <c r="G340" s="1689"/>
      <c r="N340" s="1716"/>
      <c r="V340" s="1715"/>
      <c r="W340" s="1715"/>
      <c r="X340" s="1715"/>
      <c r="Y340" s="1715"/>
      <c r="Z340" s="1715"/>
      <c r="AI340" s="1715"/>
    </row>
    <row r="341" spans="1:37" ht="39.950000000000003" customHeight="1" x14ac:dyDescent="0.2">
      <c r="V341" s="1697"/>
      <c r="W341" s="1697"/>
      <c r="X341" s="1697"/>
    </row>
    <row r="342" spans="1:37" ht="39.950000000000003" customHeight="1" x14ac:dyDescent="0.2">
      <c r="A342" s="16"/>
      <c r="B342" s="1715"/>
      <c r="C342" s="1659"/>
      <c r="D342" s="1659"/>
      <c r="E342" s="1659"/>
      <c r="F342" s="1716"/>
      <c r="G342" s="1716"/>
      <c r="H342" s="1716"/>
      <c r="I342" s="1659"/>
      <c r="J342" s="1659"/>
      <c r="K342" s="1659"/>
      <c r="L342" s="1694"/>
      <c r="M342" s="1694"/>
      <c r="N342" s="1694"/>
      <c r="O342" s="1694"/>
      <c r="P342" s="1694"/>
      <c r="Q342" s="1694"/>
    </row>
    <row r="343" spans="1:37" ht="39.950000000000003" customHeight="1" x14ac:dyDescent="0.2"/>
    <row r="344" spans="1:37" ht="39.950000000000003" customHeight="1" x14ac:dyDescent="0.2"/>
    <row r="345" spans="1:37" ht="39.950000000000003" customHeight="1" x14ac:dyDescent="0.2"/>
    <row r="346" spans="1:37" ht="39.950000000000003" customHeight="1" x14ac:dyDescent="0.2">
      <c r="A346" s="5876"/>
      <c r="B346" s="5876"/>
      <c r="C346" s="1661"/>
      <c r="D346" s="1661"/>
      <c r="E346" s="1661"/>
      <c r="F346" s="1661"/>
      <c r="G346" s="1661"/>
      <c r="H346" s="1661"/>
      <c r="I346" s="1661"/>
      <c r="J346" s="1661"/>
      <c r="K346" s="1661"/>
      <c r="L346" s="1661"/>
      <c r="M346" s="1661"/>
      <c r="N346" s="1661"/>
      <c r="O346" s="1661"/>
      <c r="P346" s="1661"/>
      <c r="Q346" s="1661"/>
      <c r="R346" s="1661"/>
      <c r="S346" s="1661"/>
      <c r="T346" s="1661"/>
      <c r="U346" s="1661"/>
      <c r="V346" s="1661"/>
      <c r="W346" s="1661"/>
      <c r="X346" s="1661"/>
      <c r="Y346" s="1661"/>
      <c r="Z346" s="1661"/>
      <c r="AA346" s="1661"/>
      <c r="AB346" s="1661"/>
      <c r="AC346" s="1661"/>
      <c r="AD346" s="1661"/>
      <c r="AE346" s="1661"/>
      <c r="AF346" s="1661"/>
      <c r="AG346" s="1661"/>
      <c r="AH346" s="1661"/>
      <c r="AI346" s="1661"/>
      <c r="AJ346" s="1661"/>
      <c r="AK346" s="1661"/>
    </row>
    <row r="347" spans="1:37" ht="39.950000000000003" customHeight="1" x14ac:dyDescent="0.2">
      <c r="A347" s="5925"/>
      <c r="B347" s="5925"/>
      <c r="C347" s="1708"/>
      <c r="D347" s="1708"/>
      <c r="E347" s="1708"/>
      <c r="F347" s="1708"/>
      <c r="G347" s="1708"/>
      <c r="H347" s="1708"/>
      <c r="I347" s="1708"/>
      <c r="J347" s="1708"/>
      <c r="K347" s="1708"/>
      <c r="L347" s="1708"/>
      <c r="M347" s="1708"/>
      <c r="N347" s="1708"/>
      <c r="O347" s="1708"/>
      <c r="P347" s="1708"/>
      <c r="Q347" s="1708"/>
      <c r="R347" s="1708"/>
      <c r="S347" s="1708"/>
      <c r="T347" s="1708"/>
      <c r="U347" s="1708"/>
      <c r="V347" s="1708"/>
      <c r="W347" s="1708"/>
      <c r="X347" s="1708"/>
      <c r="Y347" s="1708"/>
      <c r="Z347" s="1708"/>
      <c r="AA347" s="1708"/>
      <c r="AB347" s="1708"/>
      <c r="AC347" s="1708"/>
      <c r="AD347" s="1708"/>
      <c r="AE347" s="1708"/>
      <c r="AF347" s="1708"/>
      <c r="AG347" s="1708"/>
      <c r="AH347" s="1708"/>
      <c r="AI347" s="1708"/>
      <c r="AJ347" s="1708"/>
      <c r="AK347" s="1708"/>
    </row>
    <row r="348" spans="1:37" ht="39.950000000000003" customHeight="1" x14ac:dyDescent="0.2">
      <c r="A348" s="5923"/>
      <c r="B348" s="5923"/>
      <c r="C348" s="1715"/>
      <c r="D348" s="1695"/>
      <c r="E348" s="1695"/>
      <c r="F348" s="1695"/>
      <c r="G348" s="1695"/>
      <c r="H348" s="1928"/>
      <c r="I348" s="1928"/>
      <c r="J348" s="1699"/>
      <c r="K348" s="1716"/>
      <c r="L348" s="1716"/>
      <c r="M348" s="1716"/>
      <c r="N348" s="1716"/>
      <c r="O348" s="1928"/>
      <c r="P348" s="1928"/>
      <c r="Q348" s="1124"/>
      <c r="R348" s="1663"/>
      <c r="S348" s="1668"/>
      <c r="T348" s="1663"/>
      <c r="U348" s="1663"/>
      <c r="V348" s="1928"/>
      <c r="W348" s="1928"/>
      <c r="Y348" s="1659"/>
      <c r="Z348" s="1659"/>
      <c r="AA348" s="1659"/>
      <c r="AB348" s="1659"/>
      <c r="AC348" s="1928"/>
      <c r="AD348" s="1928"/>
      <c r="AE348" s="1659"/>
      <c r="AF348" s="1659"/>
      <c r="AG348" s="1659"/>
      <c r="AH348" s="1659"/>
      <c r="AI348" s="1659"/>
      <c r="AJ348" s="1660"/>
      <c r="AK348" s="1660"/>
    </row>
    <row r="349" spans="1:37" ht="39.950000000000003" customHeight="1" x14ac:dyDescent="0.2">
      <c r="A349" s="5923"/>
      <c r="B349" s="5923"/>
      <c r="C349" s="1695"/>
      <c r="D349" s="1695"/>
      <c r="E349" s="1695"/>
      <c r="F349" s="1938"/>
      <c r="G349" s="1938"/>
      <c r="H349" s="1928"/>
      <c r="I349" s="1928"/>
      <c r="J349" s="1659"/>
      <c r="K349" s="1659"/>
      <c r="L349" s="1659"/>
      <c r="M349" s="1659"/>
      <c r="N349" s="1659"/>
      <c r="O349" s="1928"/>
      <c r="P349" s="1928"/>
      <c r="Q349" s="1659"/>
      <c r="R349" s="1659"/>
      <c r="S349" s="1659"/>
      <c r="T349" s="1659"/>
      <c r="U349" s="1659"/>
      <c r="V349" s="1928"/>
      <c r="W349" s="1928"/>
      <c r="X349" s="1704"/>
      <c r="AC349" s="1928"/>
      <c r="AD349" s="1928"/>
      <c r="AE349" s="1716"/>
      <c r="AF349" s="1716"/>
      <c r="AJ349" s="1660"/>
      <c r="AK349" s="1660"/>
    </row>
    <row r="350" spans="1:37" ht="39.950000000000003" customHeight="1" x14ac:dyDescent="0.2">
      <c r="A350" s="5923"/>
      <c r="B350" s="5923"/>
      <c r="C350" s="1705"/>
      <c r="D350" s="1705"/>
      <c r="E350" s="1695"/>
      <c r="F350" s="1666"/>
      <c r="G350" s="1666"/>
      <c r="H350" s="1928"/>
      <c r="I350" s="1928"/>
      <c r="J350" s="1663"/>
      <c r="K350" s="1663"/>
      <c r="L350" s="1657"/>
      <c r="M350" s="1657"/>
      <c r="N350" s="1657"/>
      <c r="O350" s="1928"/>
      <c r="P350" s="1928"/>
      <c r="Q350" s="1659"/>
      <c r="R350" s="1659"/>
      <c r="S350" s="1659"/>
      <c r="T350" s="1663"/>
      <c r="U350" s="1663"/>
      <c r="V350" s="1928"/>
      <c r="W350" s="1928"/>
      <c r="X350" s="1929"/>
      <c r="Y350" s="1715"/>
      <c r="Z350" s="1658"/>
      <c r="AA350" s="1658"/>
      <c r="AB350" s="1658"/>
      <c r="AC350" s="1928"/>
      <c r="AD350" s="1928"/>
      <c r="AE350" s="1658"/>
      <c r="AF350" s="1658"/>
      <c r="AG350" s="1658"/>
      <c r="AH350" s="1716"/>
      <c r="AI350" s="1716"/>
      <c r="AJ350" s="1660"/>
      <c r="AK350" s="1660"/>
    </row>
    <row r="351" spans="1:37" ht="39.950000000000003" customHeight="1" x14ac:dyDescent="0.2">
      <c r="A351" s="5923"/>
      <c r="B351" s="5923"/>
      <c r="C351" s="1681"/>
      <c r="D351" s="1681"/>
      <c r="E351" s="1685"/>
      <c r="F351" s="1695"/>
      <c r="G351" s="1695"/>
      <c r="H351" s="1928"/>
      <c r="I351" s="1928"/>
      <c r="J351" s="1680"/>
      <c r="K351" s="1680"/>
      <c r="L351" s="1680"/>
      <c r="M351" s="1680"/>
      <c r="N351" s="1680"/>
      <c r="O351" s="1928"/>
      <c r="P351" s="1928"/>
      <c r="Q351" s="1680"/>
      <c r="R351" s="1680"/>
      <c r="S351" s="1680"/>
      <c r="T351" s="1680"/>
      <c r="U351" s="1680"/>
      <c r="V351" s="1928"/>
      <c r="W351" s="1928"/>
      <c r="X351" s="1929"/>
      <c r="Y351" s="1683"/>
      <c r="Z351" s="1683"/>
      <c r="AA351" s="1683"/>
      <c r="AB351" s="1683"/>
      <c r="AC351" s="1928"/>
      <c r="AD351" s="1928"/>
      <c r="AE351" s="1689"/>
      <c r="AF351" s="1689"/>
      <c r="AG351" s="1684"/>
      <c r="AH351" s="1684"/>
      <c r="AJ351" s="1660"/>
      <c r="AK351" s="1660"/>
    </row>
    <row r="352" spans="1:37" ht="39.950000000000003" customHeight="1" x14ac:dyDescent="0.2">
      <c r="A352" s="5923"/>
      <c r="B352" s="5923"/>
      <c r="C352" s="1664"/>
      <c r="D352" s="1664"/>
      <c r="E352" s="1664"/>
      <c r="F352" s="1664"/>
      <c r="G352" s="1664"/>
      <c r="H352" s="1928"/>
      <c r="I352" s="1928"/>
      <c r="J352" s="1664"/>
      <c r="K352" s="1664"/>
      <c r="L352" s="1664"/>
      <c r="M352" s="1664"/>
      <c r="N352" s="1664"/>
      <c r="O352" s="1928"/>
      <c r="P352" s="1928"/>
      <c r="Q352" s="1664"/>
      <c r="R352" s="1664"/>
      <c r="S352" s="1664"/>
      <c r="T352" s="1664"/>
      <c r="U352" s="1664"/>
      <c r="V352" s="1928"/>
      <c r="W352" s="1928"/>
      <c r="X352" s="1664"/>
      <c r="Y352" s="1664"/>
      <c r="Z352" s="1664"/>
      <c r="AA352" s="1664"/>
      <c r="AB352" s="1664"/>
      <c r="AC352" s="1928"/>
      <c r="AD352" s="1928"/>
      <c r="AE352" s="1659"/>
      <c r="AF352" s="1659"/>
      <c r="AG352" s="1659"/>
      <c r="AH352" s="1659"/>
      <c r="AI352" s="1659"/>
      <c r="AJ352" s="1660"/>
      <c r="AK352" s="1660"/>
    </row>
    <row r="353" spans="1:37" ht="39.950000000000003" customHeight="1" x14ac:dyDescent="0.2">
      <c r="A353" s="5923"/>
      <c r="B353" s="5923"/>
      <c r="C353" s="1658"/>
      <c r="D353" s="1658"/>
      <c r="E353" s="1658"/>
      <c r="F353" s="1658"/>
      <c r="G353" s="1658"/>
      <c r="H353" s="1928"/>
      <c r="I353" s="1928"/>
      <c r="J353" s="1658"/>
      <c r="K353" s="1658"/>
      <c r="L353" s="1658"/>
      <c r="M353" s="1658"/>
      <c r="N353" s="1658"/>
      <c r="O353" s="1928"/>
      <c r="P353" s="1928"/>
      <c r="Q353" s="1658"/>
      <c r="R353" s="1658"/>
      <c r="S353" s="1658"/>
      <c r="T353" s="1658"/>
      <c r="U353" s="1658"/>
      <c r="V353" s="1928"/>
      <c r="W353" s="1928"/>
      <c r="X353" s="1658"/>
      <c r="Y353" s="1658"/>
      <c r="Z353" s="1658"/>
      <c r="AA353" s="1658"/>
      <c r="AB353" s="1658"/>
      <c r="AC353" s="1928"/>
      <c r="AD353" s="1928"/>
      <c r="AE353" s="1658"/>
      <c r="AF353" s="1658"/>
      <c r="AG353" s="1658"/>
      <c r="AH353" s="1658"/>
      <c r="AI353" s="1658"/>
      <c r="AJ353" s="1660"/>
      <c r="AK353" s="1660"/>
    </row>
    <row r="354" spans="1:37" ht="39.950000000000003" customHeight="1" x14ac:dyDescent="0.2">
      <c r="A354" s="5923"/>
      <c r="B354" s="5923"/>
      <c r="C354" s="1658"/>
      <c r="D354" s="1658"/>
      <c r="E354" s="1658"/>
      <c r="F354" s="1658"/>
      <c r="G354" s="1658"/>
      <c r="H354" s="1928"/>
      <c r="I354" s="1928"/>
      <c r="J354" s="1658"/>
      <c r="K354" s="1658"/>
      <c r="L354" s="1658"/>
      <c r="M354" s="1658"/>
      <c r="N354" s="1658"/>
      <c r="O354" s="1928"/>
      <c r="P354" s="1928"/>
      <c r="Q354" s="1658"/>
      <c r="R354" s="1658"/>
      <c r="S354" s="1658"/>
      <c r="T354" s="1658"/>
      <c r="U354" s="1658"/>
      <c r="V354" s="1928"/>
      <c r="W354" s="1928"/>
      <c r="X354" s="1658"/>
      <c r="Y354" s="1658"/>
      <c r="Z354" s="1658"/>
      <c r="AA354" s="1658"/>
      <c r="AB354" s="1658"/>
      <c r="AC354" s="1928"/>
      <c r="AD354" s="1928"/>
      <c r="AE354" s="1658"/>
      <c r="AF354" s="1658"/>
      <c r="AG354" s="1658"/>
      <c r="AH354" s="1658"/>
      <c r="AI354" s="1658"/>
      <c r="AJ354" s="1660"/>
      <c r="AK354" s="1660"/>
    </row>
    <row r="355" spans="1:37" ht="39.950000000000003" customHeight="1" x14ac:dyDescent="0.2">
      <c r="A355" s="5923"/>
      <c r="B355" s="5923"/>
      <c r="C355" s="1658"/>
      <c r="D355" s="1658"/>
      <c r="E355" s="1658"/>
      <c r="F355" s="1658"/>
      <c r="G355" s="1658"/>
      <c r="H355" s="1928"/>
      <c r="I355" s="1928"/>
      <c r="J355" s="1658"/>
      <c r="K355" s="1658"/>
      <c r="L355" s="1658"/>
      <c r="M355" s="1658"/>
      <c r="N355" s="1658"/>
      <c r="O355" s="1928"/>
      <c r="P355" s="1928"/>
      <c r="Q355" s="1658"/>
      <c r="R355" s="1658"/>
      <c r="S355" s="1658"/>
      <c r="T355" s="1658"/>
      <c r="U355" s="1658"/>
      <c r="V355" s="1928"/>
      <c r="W355" s="1928"/>
      <c r="X355" s="1658"/>
      <c r="Y355" s="1658"/>
      <c r="Z355" s="1658"/>
      <c r="AA355" s="1658"/>
      <c r="AB355" s="1658"/>
      <c r="AC355" s="1928"/>
      <c r="AD355" s="1928"/>
      <c r="AE355" s="1658"/>
      <c r="AF355" s="1658"/>
      <c r="AG355" s="1658"/>
      <c r="AH355" s="1658"/>
      <c r="AI355" s="1658"/>
      <c r="AJ355" s="1660"/>
      <c r="AK355" s="1660"/>
    </row>
    <row r="356" spans="1:37" ht="39.950000000000003" customHeight="1" x14ac:dyDescent="0.2">
      <c r="A356" s="5920"/>
      <c r="B356" s="5920"/>
      <c r="C356" s="1658"/>
      <c r="D356" s="1658"/>
      <c r="E356" s="1658"/>
      <c r="F356" s="1658"/>
      <c r="G356" s="1658"/>
      <c r="H356" s="1928"/>
      <c r="I356" s="1928"/>
      <c r="J356" s="1658"/>
      <c r="K356" s="1658"/>
      <c r="L356" s="1658"/>
      <c r="M356" s="1658"/>
      <c r="N356" s="1658"/>
      <c r="O356" s="1928"/>
      <c r="P356" s="1928"/>
      <c r="Q356" s="1658"/>
      <c r="R356" s="1658"/>
      <c r="S356" s="1658"/>
      <c r="T356" s="1658"/>
      <c r="U356" s="1658"/>
      <c r="V356" s="1928"/>
      <c r="W356" s="1928"/>
      <c r="X356" s="1658"/>
      <c r="Y356" s="1658"/>
      <c r="Z356" s="1658"/>
      <c r="AA356" s="1658"/>
      <c r="AB356" s="1658"/>
      <c r="AC356" s="1928"/>
      <c r="AD356" s="1928"/>
      <c r="AE356" s="1658"/>
      <c r="AF356" s="1658"/>
      <c r="AG356" s="1658"/>
      <c r="AH356" s="1658"/>
      <c r="AI356" s="1658"/>
      <c r="AJ356" s="1660"/>
      <c r="AK356" s="1660"/>
    </row>
    <row r="357" spans="1:37" ht="39.950000000000003" customHeight="1" x14ac:dyDescent="0.2">
      <c r="A357" s="5924"/>
      <c r="B357" s="5924"/>
      <c r="C357" s="1665"/>
      <c r="D357" s="1665"/>
      <c r="E357" s="1665"/>
      <c r="F357" s="1665"/>
      <c r="G357" s="1665"/>
      <c r="H357" s="1928"/>
      <c r="I357" s="1928"/>
      <c r="J357" s="1659"/>
      <c r="K357" s="1659"/>
      <c r="L357" s="1659"/>
      <c r="M357" s="1659"/>
      <c r="N357" s="1659"/>
      <c r="O357" s="1928"/>
      <c r="P357" s="1928"/>
      <c r="Q357" s="1929"/>
      <c r="R357" s="1691"/>
      <c r="S357" s="1691"/>
      <c r="T357" s="1691"/>
      <c r="U357" s="1691"/>
      <c r="V357" s="1928"/>
      <c r="W357" s="1928"/>
      <c r="X357" s="1929"/>
      <c r="Y357" s="1691"/>
      <c r="Z357" s="1691"/>
      <c r="AA357" s="1691"/>
      <c r="AB357" s="1691"/>
      <c r="AC357" s="1928"/>
      <c r="AD357" s="1928"/>
      <c r="AE357" s="1689"/>
      <c r="AF357" s="1689"/>
      <c r="AG357" s="1684"/>
      <c r="AH357" s="1684"/>
      <c r="AJ357" s="1660"/>
      <c r="AK357" s="1660"/>
    </row>
    <row r="358" spans="1:37" ht="39.950000000000003" customHeight="1" x14ac:dyDescent="0.2">
      <c r="A358" s="5923"/>
      <c r="B358" s="5923"/>
      <c r="C358" s="1658"/>
      <c r="D358" s="1658"/>
      <c r="E358" s="1658"/>
      <c r="F358" s="1658"/>
      <c r="G358" s="1658"/>
      <c r="H358" s="1928"/>
      <c r="I358" s="1928"/>
      <c r="J358" s="1658"/>
      <c r="K358" s="1658"/>
      <c r="L358" s="1658"/>
      <c r="M358" s="1658"/>
      <c r="N358" s="1658"/>
      <c r="O358" s="1928"/>
      <c r="P358" s="1928"/>
      <c r="Q358" s="1658"/>
      <c r="R358" s="1658"/>
      <c r="S358" s="1658"/>
      <c r="T358" s="1658"/>
      <c r="U358" s="1658"/>
      <c r="V358" s="1928"/>
      <c r="W358" s="1928"/>
      <c r="X358" s="1658"/>
      <c r="Y358" s="1658"/>
      <c r="Z358" s="1658"/>
      <c r="AA358" s="1658"/>
      <c r="AB358" s="1658"/>
      <c r="AC358" s="1928"/>
      <c r="AD358" s="1928"/>
      <c r="AE358" s="1658"/>
      <c r="AF358" s="1658"/>
      <c r="AG358" s="1658"/>
      <c r="AH358" s="1658"/>
      <c r="AI358" s="1658"/>
      <c r="AJ358" s="1660"/>
      <c r="AK358" s="1660"/>
    </row>
    <row r="359" spans="1:37" ht="39.950000000000003" customHeight="1" x14ac:dyDescent="0.2">
      <c r="A359" s="5920"/>
      <c r="B359" s="5920"/>
      <c r="C359" s="1658"/>
      <c r="D359" s="1658"/>
      <c r="E359" s="1658"/>
      <c r="F359" s="1658"/>
      <c r="G359" s="1658"/>
      <c r="H359" s="1928"/>
      <c r="I359" s="1928"/>
      <c r="J359" s="1658"/>
      <c r="K359" s="1658"/>
      <c r="L359" s="1935"/>
      <c r="M359" s="1935"/>
      <c r="N359" s="1935"/>
      <c r="O359" s="1928"/>
      <c r="P359" s="1928"/>
      <c r="Q359" s="1935"/>
      <c r="R359" s="1935"/>
      <c r="S359" s="1935"/>
      <c r="T359" s="1935"/>
      <c r="U359" s="1935"/>
      <c r="V359" s="1928"/>
      <c r="W359" s="1928"/>
      <c r="X359" s="1935"/>
      <c r="Y359" s="1935"/>
      <c r="Z359" s="1935"/>
      <c r="AA359" s="1935"/>
      <c r="AB359" s="1935"/>
      <c r="AC359" s="1928"/>
      <c r="AD359" s="1928"/>
      <c r="AE359" s="1935"/>
      <c r="AF359" s="1935"/>
      <c r="AG359" s="1935"/>
      <c r="AH359" s="1935"/>
      <c r="AI359" s="1935"/>
      <c r="AJ359" s="1660"/>
      <c r="AK359" s="1660"/>
    </row>
    <row r="360" spans="1:37" ht="39.950000000000003" customHeight="1" x14ac:dyDescent="0.2">
      <c r="A360" s="5923"/>
      <c r="B360" s="5923"/>
      <c r="C360" s="1927"/>
      <c r="D360" s="1927"/>
      <c r="E360" s="1927"/>
      <c r="F360" s="1927"/>
      <c r="G360" s="1927"/>
      <c r="H360" s="1928"/>
      <c r="I360" s="1928"/>
      <c r="J360" s="1927"/>
      <c r="K360" s="1927"/>
      <c r="L360" s="1705"/>
      <c r="M360" s="1705"/>
      <c r="N360" s="1705"/>
      <c r="O360" s="1928"/>
      <c r="P360" s="1928"/>
      <c r="Q360" s="1705"/>
      <c r="R360" s="1705"/>
      <c r="S360" s="1927"/>
      <c r="T360" s="1927"/>
      <c r="U360" s="1927"/>
      <c r="V360" s="1928"/>
      <c r="W360" s="1928"/>
      <c r="X360" s="1927"/>
      <c r="Y360" s="1927"/>
      <c r="Z360" s="1927"/>
      <c r="AA360" s="1927"/>
      <c r="AB360" s="1927"/>
      <c r="AC360" s="1928"/>
      <c r="AD360" s="1928"/>
      <c r="AE360" s="1927"/>
      <c r="AF360" s="1927"/>
      <c r="AG360" s="1927"/>
      <c r="AH360" s="1927"/>
      <c r="AI360" s="1927"/>
      <c r="AJ360" s="1660"/>
      <c r="AK360" s="1660"/>
    </row>
    <row r="361" spans="1:37" ht="39.950000000000003" customHeight="1" x14ac:dyDescent="0.2">
      <c r="A361" s="5922"/>
      <c r="B361" s="5922"/>
      <c r="C361" s="1936"/>
      <c r="D361" s="1936"/>
      <c r="F361" s="1936"/>
      <c r="G361" s="1936"/>
      <c r="H361" s="1928"/>
      <c r="I361" s="1928"/>
      <c r="J361" s="1936"/>
      <c r="K361" s="1936"/>
      <c r="L361" s="1936"/>
      <c r="M361" s="1936"/>
      <c r="N361" s="1936"/>
      <c r="O361" s="1928"/>
      <c r="P361" s="1928"/>
      <c r="Q361" s="1936"/>
      <c r="R361" s="1936"/>
      <c r="S361" s="1936"/>
      <c r="T361" s="1936"/>
      <c r="U361" s="1939"/>
      <c r="V361" s="1928"/>
      <c r="W361" s="1928"/>
      <c r="X361" s="1690"/>
      <c r="Y361" s="1690"/>
      <c r="Z361" s="1690"/>
      <c r="AA361" s="1690"/>
      <c r="AB361" s="1690"/>
      <c r="AC361" s="1928"/>
      <c r="AD361" s="1928"/>
      <c r="AE361" s="1690"/>
      <c r="AF361" s="1690"/>
      <c r="AG361" s="1690"/>
      <c r="AH361" s="1690"/>
      <c r="AI361" s="1690"/>
      <c r="AJ361" s="1660"/>
      <c r="AK361" s="1660"/>
    </row>
    <row r="362" spans="1:37" ht="39.950000000000003" customHeight="1" x14ac:dyDescent="0.2">
      <c r="A362" s="5920"/>
      <c r="B362" s="5920"/>
      <c r="C362" s="1681"/>
      <c r="D362" s="1681"/>
      <c r="E362" s="1685"/>
      <c r="F362" s="1681"/>
      <c r="G362" s="1681"/>
      <c r="H362" s="1928"/>
      <c r="I362" s="1928"/>
      <c r="J362" s="1681"/>
      <c r="K362" s="1681"/>
      <c r="L362" s="1681"/>
      <c r="M362" s="1681"/>
      <c r="N362" s="1681"/>
      <c r="O362" s="1928"/>
      <c r="P362" s="1928"/>
      <c r="Q362" s="1681"/>
      <c r="R362" s="1681"/>
      <c r="S362" s="1681"/>
      <c r="T362" s="1681"/>
      <c r="U362" s="1681"/>
      <c r="V362" s="1928"/>
      <c r="W362" s="1928"/>
      <c r="X362" s="1929"/>
      <c r="Y362" s="1681"/>
      <c r="Z362" s="1681"/>
      <c r="AA362" s="1681"/>
      <c r="AB362" s="1681"/>
      <c r="AC362" s="1928"/>
      <c r="AD362" s="1928"/>
      <c r="AE362" s="1683"/>
      <c r="AF362" s="1683"/>
      <c r="AG362" s="1684"/>
      <c r="AH362" s="1684"/>
      <c r="AI362" s="1683"/>
      <c r="AJ362" s="1660"/>
      <c r="AK362" s="1660"/>
    </row>
    <row r="363" spans="1:37" ht="39.950000000000003" customHeight="1" x14ac:dyDescent="0.2">
      <c r="E363" s="1659"/>
      <c r="F363" s="1659"/>
      <c r="G363" s="1659"/>
      <c r="H363" s="1937"/>
      <c r="I363" s="1937"/>
      <c r="J363" s="1937"/>
      <c r="K363" s="1697"/>
      <c r="L363" s="1697"/>
      <c r="M363" s="1697"/>
      <c r="N363" s="1697"/>
      <c r="Q363" s="1659"/>
      <c r="R363" s="1659"/>
      <c r="S363" s="1659"/>
      <c r="T363" s="1715"/>
      <c r="X363" s="1694"/>
      <c r="Y363" s="1694"/>
      <c r="Z363" s="1694"/>
    </row>
    <row r="364" spans="1:37" ht="39.950000000000003" customHeight="1" x14ac:dyDescent="0.2">
      <c r="L364" s="1697"/>
      <c r="M364" s="1697"/>
      <c r="N364" s="1697"/>
      <c r="R364" s="1716"/>
      <c r="S364" s="1716"/>
      <c r="T364" s="1716"/>
    </row>
    <row r="365" spans="1:37" ht="39.950000000000003" customHeight="1" x14ac:dyDescent="0.2">
      <c r="J365" s="1659"/>
      <c r="K365" s="1659"/>
      <c r="L365" s="1659"/>
      <c r="T365" s="1715"/>
      <c r="U365" s="1715"/>
      <c r="X365" s="1715"/>
      <c r="Y365" s="1715"/>
      <c r="AB365" s="1657"/>
      <c r="AE365" s="1657"/>
    </row>
    <row r="366" spans="1:37" ht="39.950000000000003" customHeight="1" x14ac:dyDescent="0.2">
      <c r="C366" s="1716"/>
      <c r="D366" s="1716"/>
      <c r="F366" s="1689"/>
      <c r="G366" s="1689"/>
      <c r="S366" s="1715"/>
      <c r="T366" s="1715"/>
      <c r="U366" s="1715"/>
      <c r="V366" s="1715"/>
      <c r="W366" s="1715"/>
      <c r="Y366" s="1716"/>
      <c r="Z366" s="1716"/>
      <c r="AA366" s="1716"/>
      <c r="AB366" s="1716"/>
    </row>
    <row r="367" spans="1:37" ht="39.950000000000003" customHeight="1" x14ac:dyDescent="0.2">
      <c r="S367" s="1697"/>
      <c r="T367" s="1697"/>
      <c r="U367" s="1697"/>
      <c r="V367" s="1697"/>
      <c r="W367" s="1697"/>
    </row>
    <row r="368" spans="1:37" ht="39.950000000000003" customHeight="1" x14ac:dyDescent="0.2">
      <c r="A368" s="16"/>
      <c r="B368" s="1715"/>
      <c r="C368" s="1659"/>
      <c r="D368" s="1659"/>
      <c r="E368" s="1659"/>
      <c r="F368" s="1716"/>
      <c r="G368" s="1716"/>
      <c r="H368" s="1716"/>
      <c r="I368" s="1659"/>
      <c r="J368" s="1659"/>
      <c r="K368" s="1659"/>
      <c r="L368" s="1694"/>
      <c r="M368" s="1694"/>
      <c r="N368" s="1694"/>
      <c r="O368" s="1694"/>
      <c r="P368" s="1694"/>
      <c r="Q368" s="1694"/>
      <c r="R368" s="1659"/>
      <c r="S368" s="1659"/>
      <c r="T368" s="1659"/>
      <c r="U368" s="1659"/>
      <c r="V368" s="1659"/>
    </row>
    <row r="369" spans="1:37" ht="39.950000000000003" customHeight="1" x14ac:dyDescent="0.2"/>
    <row r="370" spans="1:37" ht="39.950000000000003" customHeight="1" x14ac:dyDescent="0.2"/>
    <row r="371" spans="1:37" ht="39.950000000000003" customHeight="1" x14ac:dyDescent="0.2">
      <c r="A371" s="5876"/>
      <c r="B371" s="5876"/>
      <c r="C371" s="1661"/>
      <c r="D371" s="1661"/>
      <c r="E371" s="1661"/>
      <c r="F371" s="1661"/>
      <c r="G371" s="1661"/>
      <c r="H371" s="1661"/>
      <c r="I371" s="1661"/>
      <c r="J371" s="1661"/>
      <c r="K371" s="1661"/>
      <c r="L371" s="1661"/>
      <c r="M371" s="1661"/>
      <c r="N371" s="1661"/>
      <c r="O371" s="1661"/>
      <c r="P371" s="1661"/>
      <c r="Q371" s="1661"/>
      <c r="R371" s="1661"/>
      <c r="S371" s="1661"/>
      <c r="T371" s="1661"/>
      <c r="U371" s="1661"/>
      <c r="V371" s="1661"/>
      <c r="W371" s="1661"/>
      <c r="X371" s="1661"/>
      <c r="Y371" s="1661"/>
      <c r="Z371" s="1661"/>
      <c r="AA371" s="1661"/>
      <c r="AB371" s="1661"/>
      <c r="AC371" s="1661"/>
      <c r="AD371" s="1661"/>
      <c r="AE371" s="1661"/>
      <c r="AF371" s="1661"/>
      <c r="AG371" s="1661"/>
      <c r="AH371" s="1661"/>
      <c r="AI371" s="1661"/>
      <c r="AJ371" s="1661"/>
      <c r="AK371" s="1661"/>
    </row>
    <row r="372" spans="1:37" ht="39.950000000000003" customHeight="1" x14ac:dyDescent="0.2">
      <c r="A372" s="5925"/>
      <c r="B372" s="5925"/>
      <c r="C372" s="1708"/>
      <c r="D372" s="1708"/>
      <c r="E372" s="1708"/>
      <c r="F372" s="1708"/>
      <c r="G372" s="1708"/>
      <c r="H372" s="1708"/>
      <c r="I372" s="1708"/>
      <c r="J372" s="1708"/>
      <c r="K372" s="1708"/>
      <c r="L372" s="1708"/>
      <c r="M372" s="1708"/>
      <c r="N372" s="1708"/>
      <c r="O372" s="1708"/>
      <c r="P372" s="1708"/>
      <c r="Q372" s="1708"/>
      <c r="R372" s="1708"/>
      <c r="S372" s="1708"/>
      <c r="T372" s="1708"/>
      <c r="U372" s="1708"/>
      <c r="V372" s="1708"/>
      <c r="W372" s="1708"/>
      <c r="X372" s="1708"/>
      <c r="Y372" s="1708"/>
      <c r="Z372" s="1708"/>
      <c r="AA372" s="1708"/>
      <c r="AB372" s="1708"/>
      <c r="AC372" s="1708"/>
      <c r="AD372" s="1708"/>
      <c r="AE372" s="1708"/>
      <c r="AF372" s="1708"/>
      <c r="AG372" s="1708"/>
      <c r="AH372" s="1708"/>
      <c r="AI372" s="1708"/>
      <c r="AJ372" s="1708"/>
      <c r="AK372" s="1708"/>
    </row>
    <row r="373" spans="1:37" ht="39.950000000000003" customHeight="1" x14ac:dyDescent="0.2">
      <c r="A373" s="5923"/>
      <c r="B373" s="5923"/>
      <c r="C373" s="846"/>
      <c r="D373" s="1716"/>
      <c r="E373" s="1716"/>
      <c r="F373" s="1716"/>
      <c r="G373" s="1716"/>
      <c r="H373" s="1928"/>
      <c r="I373" s="1928"/>
      <c r="J373" s="1709"/>
      <c r="K373" s="1709"/>
      <c r="L373" s="1709"/>
      <c r="M373" s="1709"/>
      <c r="N373" s="1709"/>
      <c r="O373" s="1928"/>
      <c r="P373" s="1928"/>
      <c r="Q373" s="1667"/>
      <c r="R373" s="1659"/>
      <c r="S373" s="1659"/>
      <c r="T373" s="1659"/>
      <c r="U373" s="1659"/>
      <c r="V373" s="1928"/>
      <c r="W373" s="1928"/>
      <c r="X373" s="1716"/>
      <c r="Y373" s="1716"/>
      <c r="Z373" s="1716"/>
      <c r="AA373" s="1657"/>
      <c r="AB373" s="1657"/>
      <c r="AC373" s="1928"/>
      <c r="AD373" s="1928"/>
      <c r="AE373" s="1658"/>
      <c r="AF373" s="1930"/>
      <c r="AG373" s="1658"/>
      <c r="AH373" s="1658"/>
      <c r="AI373" s="1930"/>
      <c r="AJ373" s="1660"/>
      <c r="AK373" s="1660"/>
    </row>
    <row r="374" spans="1:37" ht="39.950000000000003" customHeight="1" x14ac:dyDescent="0.2">
      <c r="A374" s="5923"/>
      <c r="B374" s="5923"/>
      <c r="C374" s="1681"/>
      <c r="D374" s="1681"/>
      <c r="E374" s="1685"/>
      <c r="F374" s="1695"/>
      <c r="G374" s="1695"/>
      <c r="H374" s="1928"/>
      <c r="I374" s="1928"/>
      <c r="J374" s="1681"/>
      <c r="K374" s="1681"/>
      <c r="L374" s="1685"/>
      <c r="M374" s="1695"/>
      <c r="N374" s="1695"/>
      <c r="O374" s="1928"/>
      <c r="P374" s="1928"/>
      <c r="Q374" s="1716"/>
      <c r="R374" s="1716"/>
      <c r="S374" s="1716"/>
      <c r="T374" s="1716"/>
      <c r="U374" s="1716"/>
      <c r="V374" s="1928"/>
      <c r="W374" s="1928"/>
      <c r="X374" s="1658"/>
      <c r="Y374" s="1658"/>
      <c r="Z374" s="1667"/>
      <c r="AA374" s="1667"/>
      <c r="AB374" s="1667"/>
      <c r="AC374" s="1928"/>
      <c r="AD374" s="1928"/>
      <c r="AE374" s="1705"/>
      <c r="AF374" s="1705"/>
      <c r="AG374" s="1705"/>
      <c r="AH374" s="1705"/>
      <c r="AI374" s="1695"/>
      <c r="AJ374" s="1660"/>
      <c r="AK374" s="1660"/>
    </row>
    <row r="375" spans="1:37" ht="39.950000000000003" customHeight="1" x14ac:dyDescent="0.2">
      <c r="A375" s="5923"/>
      <c r="B375" s="5923"/>
      <c r="C375" s="1695"/>
      <c r="D375" s="1695"/>
      <c r="E375" s="1695"/>
      <c r="F375" s="1695"/>
      <c r="G375" s="1695"/>
      <c r="H375" s="1928"/>
      <c r="I375" s="1928"/>
      <c r="J375" s="1681"/>
      <c r="K375" s="1681"/>
      <c r="L375" s="1940"/>
      <c r="M375" s="1940"/>
      <c r="N375" s="1695"/>
      <c r="O375" s="1928"/>
      <c r="P375" s="1928"/>
      <c r="Q375" s="1701"/>
      <c r="R375" s="1657"/>
      <c r="S375" s="1657"/>
      <c r="T375" s="1657"/>
      <c r="U375" s="1657"/>
      <c r="V375" s="1928"/>
      <c r="W375" s="1928"/>
      <c r="X375" s="1709"/>
      <c r="Y375" s="1658"/>
      <c r="Z375" s="1658"/>
      <c r="AA375" s="1658"/>
      <c r="AB375" s="1658"/>
      <c r="AC375" s="1928"/>
      <c r="AD375" s="1928"/>
      <c r="AE375" s="1707"/>
      <c r="AF375" s="1707"/>
      <c r="AG375" s="1707"/>
      <c r="AH375" s="1707"/>
      <c r="AI375" s="1695"/>
      <c r="AJ375" s="1660"/>
      <c r="AK375" s="1660"/>
    </row>
    <row r="376" spans="1:37" ht="39.950000000000003" customHeight="1" x14ac:dyDescent="0.2">
      <c r="A376" s="5923"/>
      <c r="B376" s="5923"/>
      <c r="C376" s="1681"/>
      <c r="D376" s="1681"/>
      <c r="E376" s="1685"/>
      <c r="F376" s="1685"/>
      <c r="G376" s="1685"/>
      <c r="H376" s="1928"/>
      <c r="I376" s="1928"/>
      <c r="J376" s="1705"/>
      <c r="K376" s="1705"/>
      <c r="L376" s="1705"/>
      <c r="M376" s="1705"/>
      <c r="N376" s="1715"/>
      <c r="O376" s="1928"/>
      <c r="P376" s="1928"/>
      <c r="Q376" s="1658"/>
      <c r="R376" s="1658"/>
      <c r="S376" s="1658"/>
      <c r="T376" s="1658"/>
      <c r="U376" s="1658"/>
      <c r="V376" s="1928"/>
      <c r="W376" s="1928"/>
      <c r="X376" s="1658"/>
      <c r="Y376" s="1658"/>
      <c r="Z376" s="1658"/>
      <c r="AA376" s="1658"/>
      <c r="AB376" s="1658"/>
      <c r="AC376" s="1928"/>
      <c r="AD376" s="1928"/>
      <c r="AE376" s="1658"/>
      <c r="AF376" s="1658"/>
      <c r="AG376" s="1658"/>
      <c r="AH376" s="1658"/>
      <c r="AI376" s="1658"/>
      <c r="AJ376" s="1660"/>
      <c r="AK376" s="1660"/>
    </row>
    <row r="377" spans="1:37" ht="39.950000000000003" customHeight="1" x14ac:dyDescent="0.2">
      <c r="A377" s="5923"/>
      <c r="B377" s="5923"/>
      <c r="C377" s="1659"/>
      <c r="D377" s="1659"/>
      <c r="E377" s="1659"/>
      <c r="F377" s="1705"/>
      <c r="G377" s="1705"/>
      <c r="H377" s="1928"/>
      <c r="I377" s="1928"/>
      <c r="J377" s="1705"/>
      <c r="K377" s="1705"/>
      <c r="L377" s="1664"/>
      <c r="M377" s="1664"/>
      <c r="N377" s="1664"/>
      <c r="O377" s="1928"/>
      <c r="P377" s="1928"/>
      <c r="Q377" s="1664"/>
      <c r="R377" s="1664"/>
      <c r="S377" s="1664"/>
      <c r="T377" s="1664"/>
      <c r="U377" s="1664"/>
      <c r="V377" s="1928"/>
      <c r="W377" s="1928"/>
      <c r="X377" s="1664"/>
      <c r="Y377" s="1664"/>
      <c r="Z377" s="1664"/>
      <c r="AA377" s="1664"/>
      <c r="AB377" s="1664"/>
      <c r="AC377" s="1928"/>
      <c r="AD377" s="1928"/>
      <c r="AE377" s="1664"/>
      <c r="AF377" s="1664"/>
      <c r="AG377" s="1664"/>
      <c r="AH377" s="1664"/>
      <c r="AI377" s="1664"/>
      <c r="AJ377" s="1660"/>
      <c r="AK377" s="1660"/>
    </row>
    <row r="378" spans="1:37" ht="39.950000000000003" customHeight="1" x14ac:dyDescent="0.2">
      <c r="A378" s="5923"/>
      <c r="B378" s="5923"/>
      <c r="C378" s="1658"/>
      <c r="D378" s="1658"/>
      <c r="E378" s="1658"/>
      <c r="F378" s="1705"/>
      <c r="G378" s="1705"/>
      <c r="H378" s="1928"/>
      <c r="I378" s="1928"/>
      <c r="J378" s="1705"/>
      <c r="K378" s="1705"/>
      <c r="L378" s="1705"/>
      <c r="M378" s="1705"/>
      <c r="N378" s="1705"/>
      <c r="O378" s="1928"/>
      <c r="P378" s="1928"/>
      <c r="Q378" s="1658"/>
      <c r="R378" s="1658"/>
      <c r="S378" s="1658"/>
      <c r="T378" s="1658"/>
      <c r="U378" s="1658"/>
      <c r="V378" s="1928"/>
      <c r="W378" s="1928"/>
      <c r="X378" s="1658"/>
      <c r="Y378" s="1658"/>
      <c r="Z378" s="1658"/>
      <c r="AA378" s="1658"/>
      <c r="AB378" s="1658"/>
      <c r="AC378" s="1928"/>
      <c r="AD378" s="1928"/>
      <c r="AE378" s="1658"/>
      <c r="AF378" s="1658"/>
      <c r="AG378" s="1658"/>
      <c r="AH378" s="1658"/>
      <c r="AI378" s="1658"/>
      <c r="AJ378" s="1660"/>
      <c r="AK378" s="1660"/>
    </row>
    <row r="379" spans="1:37" ht="39.950000000000003" customHeight="1" x14ac:dyDescent="0.2">
      <c r="A379" s="5923"/>
      <c r="B379" s="5923"/>
      <c r="C379" s="1658"/>
      <c r="D379" s="1658"/>
      <c r="E379" s="1658"/>
      <c r="F379" s="1658"/>
      <c r="G379" s="1658"/>
      <c r="H379" s="1928"/>
      <c r="I379" s="1928"/>
      <c r="J379" s="1658"/>
      <c r="K379" s="1658"/>
      <c r="L379" s="1658"/>
      <c r="M379" s="1658"/>
      <c r="N379" s="1658"/>
      <c r="O379" s="1928"/>
      <c r="P379" s="1928"/>
      <c r="Q379" s="1658"/>
      <c r="R379" s="1658"/>
      <c r="S379" s="1658"/>
      <c r="T379" s="1658"/>
      <c r="U379" s="1658"/>
      <c r="V379" s="1928"/>
      <c r="W379" s="1928"/>
      <c r="X379" s="1665"/>
      <c r="Y379" s="1665"/>
      <c r="Z379" s="1665"/>
      <c r="AA379" s="1665"/>
      <c r="AB379" s="1665"/>
      <c r="AC379" s="1928"/>
      <c r="AD379" s="1928"/>
      <c r="AE379" s="1665"/>
      <c r="AF379" s="1665"/>
      <c r="AG379" s="1665"/>
      <c r="AH379" s="1665"/>
      <c r="AI379" s="1665"/>
      <c r="AJ379" s="1660"/>
      <c r="AK379" s="1660"/>
    </row>
    <row r="380" spans="1:37" ht="39.950000000000003" customHeight="1" x14ac:dyDescent="0.2">
      <c r="A380" s="5923"/>
      <c r="B380" s="5923"/>
      <c r="C380" s="1658"/>
      <c r="D380" s="1658"/>
      <c r="E380" s="1658"/>
      <c r="F380" s="1658"/>
      <c r="G380" s="1658"/>
      <c r="H380" s="1928"/>
      <c r="I380" s="1928"/>
      <c r="J380" s="1658"/>
      <c r="K380" s="1658"/>
      <c r="L380" s="1658"/>
      <c r="M380" s="1658"/>
      <c r="N380" s="1658"/>
      <c r="O380" s="1928"/>
      <c r="P380" s="1928"/>
      <c r="Q380" s="1658"/>
      <c r="R380" s="1658"/>
      <c r="S380" s="1658"/>
      <c r="T380" s="1658"/>
      <c r="U380" s="1658"/>
      <c r="V380" s="1928"/>
      <c r="W380" s="1928"/>
      <c r="X380" s="1658"/>
      <c r="Y380" s="1658"/>
      <c r="Z380" s="1658"/>
      <c r="AA380" s="1658"/>
      <c r="AB380" s="1658"/>
      <c r="AC380" s="1928"/>
      <c r="AD380" s="1928"/>
      <c r="AE380" s="1658"/>
      <c r="AF380" s="1658"/>
      <c r="AG380" s="1658"/>
      <c r="AH380" s="1658"/>
      <c r="AI380" s="1658"/>
      <c r="AJ380" s="1660"/>
      <c r="AK380" s="1660"/>
    </row>
    <row r="381" spans="1:37" ht="39.950000000000003" customHeight="1" x14ac:dyDescent="0.2">
      <c r="A381" s="5920"/>
      <c r="B381" s="5920"/>
      <c r="C381" s="1658"/>
      <c r="D381" s="1658"/>
      <c r="E381" s="1658"/>
      <c r="F381" s="1705"/>
      <c r="G381" s="1705"/>
      <c r="H381" s="1928"/>
      <c r="I381" s="1928"/>
      <c r="J381" s="1705"/>
      <c r="K381" s="1705"/>
      <c r="L381" s="1705"/>
      <c r="M381" s="1705"/>
      <c r="N381" s="1705"/>
      <c r="O381" s="1928"/>
      <c r="P381" s="1928"/>
      <c r="Q381" s="1658"/>
      <c r="R381" s="1658"/>
      <c r="S381" s="1658"/>
      <c r="T381" s="1658"/>
      <c r="U381" s="1658"/>
      <c r="V381" s="1928"/>
      <c r="W381" s="1928"/>
      <c r="X381" s="1658"/>
      <c r="Y381" s="1658"/>
      <c r="Z381" s="1658"/>
      <c r="AA381" s="1658"/>
      <c r="AB381" s="1658"/>
      <c r="AC381" s="1928"/>
      <c r="AD381" s="1928"/>
      <c r="AE381" s="1658"/>
      <c r="AF381" s="1658"/>
      <c r="AG381" s="1658"/>
      <c r="AH381" s="1659"/>
      <c r="AI381" s="1659"/>
      <c r="AJ381" s="1660"/>
      <c r="AK381" s="1660"/>
    </row>
    <row r="382" spans="1:37" ht="39.950000000000003" customHeight="1" x14ac:dyDescent="0.2">
      <c r="A382" s="5924"/>
      <c r="B382" s="5924"/>
      <c r="C382" s="1681"/>
      <c r="D382" s="1681"/>
      <c r="E382" s="1685"/>
      <c r="F382" s="1695"/>
      <c r="G382" s="1695"/>
      <c r="H382" s="1928"/>
      <c r="I382" s="1928"/>
      <c r="J382" s="1681"/>
      <c r="K382" s="1681"/>
      <c r="L382" s="1685"/>
      <c r="M382" s="1695"/>
      <c r="N382" s="1695"/>
      <c r="O382" s="1928"/>
      <c r="P382" s="1928"/>
      <c r="Q382" s="1681"/>
      <c r="R382" s="1681"/>
      <c r="S382" s="1685"/>
      <c r="T382" s="1695"/>
      <c r="U382" s="1695"/>
      <c r="V382" s="1928"/>
      <c r="W382" s="1928"/>
      <c r="X382" s="1681"/>
      <c r="Y382" s="1681"/>
      <c r="Z382" s="1685"/>
      <c r="AA382" s="1695"/>
      <c r="AB382" s="1695"/>
      <c r="AC382" s="1928"/>
      <c r="AD382" s="1928"/>
      <c r="AE382" s="1681"/>
      <c r="AF382" s="1681"/>
      <c r="AG382" s="1685"/>
      <c r="AH382" s="1695"/>
      <c r="AI382" s="1695"/>
      <c r="AJ382" s="1660"/>
      <c r="AK382" s="1660"/>
    </row>
    <row r="383" spans="1:37" ht="39.950000000000003" customHeight="1" x14ac:dyDescent="0.2">
      <c r="A383" s="5923"/>
      <c r="B383" s="5923"/>
      <c r="C383" s="1658"/>
      <c r="D383" s="1658"/>
      <c r="E383" s="1658"/>
      <c r="F383" s="1658"/>
      <c r="G383" s="1658"/>
      <c r="H383" s="1928"/>
      <c r="I383" s="1928"/>
      <c r="J383" s="1658"/>
      <c r="K383" s="1658"/>
      <c r="L383" s="1658"/>
      <c r="M383" s="1658"/>
      <c r="N383" s="1658"/>
      <c r="O383" s="1928"/>
      <c r="P383" s="1928"/>
      <c r="Q383" s="1658"/>
      <c r="R383" s="1658"/>
      <c r="S383" s="1658"/>
      <c r="T383" s="1658"/>
      <c r="U383" s="1658"/>
      <c r="V383" s="1928"/>
      <c r="W383" s="1928"/>
      <c r="X383" s="1701"/>
      <c r="Y383" s="1701"/>
      <c r="Z383" s="1701"/>
      <c r="AA383" s="1701"/>
      <c r="AB383" s="1701"/>
      <c r="AC383" s="1928"/>
      <c r="AD383" s="1928"/>
      <c r="AE383" s="1701"/>
      <c r="AF383" s="1701"/>
      <c r="AG383" s="1701"/>
      <c r="AH383" s="1701"/>
      <c r="AI383" s="1701"/>
      <c r="AJ383" s="1660"/>
      <c r="AK383" s="1660"/>
    </row>
    <row r="384" spans="1:37" ht="39.950000000000003" customHeight="1" x14ac:dyDescent="0.2">
      <c r="A384" s="5920"/>
      <c r="B384" s="5920"/>
      <c r="C384" s="1935"/>
      <c r="D384" s="1935"/>
      <c r="E384" s="1935"/>
      <c r="F384" s="1705"/>
      <c r="G384" s="1705"/>
      <c r="H384" s="1928"/>
      <c r="I384" s="1928"/>
      <c r="J384" s="1658"/>
      <c r="K384" s="1658"/>
      <c r="L384" s="1658"/>
      <c r="M384" s="1658"/>
      <c r="N384" s="1658"/>
      <c r="O384" s="1928"/>
      <c r="P384" s="1928"/>
      <c r="Q384" s="1658"/>
      <c r="R384" s="1658"/>
      <c r="S384" s="1658"/>
      <c r="T384" s="1658"/>
      <c r="U384" s="1658"/>
      <c r="V384" s="1928"/>
      <c r="W384" s="1928"/>
      <c r="X384" s="1658"/>
      <c r="Y384" s="1658"/>
      <c r="Z384" s="1658"/>
      <c r="AA384" s="1658"/>
      <c r="AB384" s="1658"/>
      <c r="AC384" s="1928"/>
      <c r="AD384" s="1928"/>
      <c r="AE384" s="1658"/>
      <c r="AF384" s="1658"/>
      <c r="AG384" s="1658"/>
      <c r="AH384" s="1658"/>
      <c r="AI384" s="1658"/>
      <c r="AJ384" s="1660"/>
      <c r="AK384" s="1660"/>
    </row>
    <row r="385" spans="1:37" ht="39.950000000000003" customHeight="1" x14ac:dyDescent="0.2">
      <c r="A385" s="5923"/>
      <c r="B385" s="5923"/>
      <c r="C385" s="1927"/>
      <c r="D385" s="1927"/>
      <c r="E385" s="1927"/>
      <c r="F385" s="1927"/>
      <c r="G385" s="1927"/>
      <c r="H385" s="1928"/>
      <c r="I385" s="1928"/>
      <c r="J385" s="1927"/>
      <c r="K385" s="1927"/>
      <c r="L385" s="1927"/>
      <c r="M385" s="1927"/>
      <c r="N385" s="1927"/>
      <c r="O385" s="1928"/>
      <c r="P385" s="1928"/>
      <c r="Q385" s="1927"/>
      <c r="R385" s="1927"/>
      <c r="S385" s="1927"/>
      <c r="T385" s="1927"/>
      <c r="U385" s="1927"/>
      <c r="V385" s="1928"/>
      <c r="W385" s="1928"/>
      <c r="X385" s="1927"/>
      <c r="Y385" s="1927"/>
      <c r="Z385" s="1927"/>
      <c r="AA385" s="1927"/>
      <c r="AB385" s="1927"/>
      <c r="AC385" s="1928"/>
      <c r="AD385" s="1928"/>
      <c r="AE385" s="1927"/>
      <c r="AF385" s="1927"/>
      <c r="AG385" s="1927"/>
      <c r="AH385" s="1927"/>
      <c r="AI385" s="1927"/>
      <c r="AJ385" s="1660"/>
      <c r="AK385" s="1660"/>
    </row>
    <row r="386" spans="1:37" ht="39.950000000000003" customHeight="1" x14ac:dyDescent="0.2">
      <c r="A386" s="5922"/>
      <c r="B386" s="5922"/>
      <c r="C386" s="1690"/>
      <c r="D386" s="1690"/>
      <c r="E386" s="1690"/>
      <c r="F386" s="1690"/>
      <c r="G386" s="1690"/>
      <c r="H386" s="1928"/>
      <c r="I386" s="1928"/>
      <c r="J386" s="1690"/>
      <c r="K386" s="1690"/>
      <c r="L386" s="1690"/>
      <c r="M386" s="1690"/>
      <c r="N386" s="1690"/>
      <c r="O386" s="1928"/>
      <c r="P386" s="1928"/>
      <c r="Q386" s="1690"/>
      <c r="R386" s="1690"/>
      <c r="S386" s="1690"/>
      <c r="T386" s="1690"/>
      <c r="U386" s="1690"/>
      <c r="V386" s="1928"/>
      <c r="W386" s="1928"/>
      <c r="X386" s="1690"/>
      <c r="Y386" s="1690"/>
      <c r="Z386" s="1690"/>
      <c r="AA386" s="1690"/>
      <c r="AB386" s="1690"/>
      <c r="AC386" s="1928"/>
      <c r="AD386" s="1928"/>
      <c r="AE386" s="1706"/>
      <c r="AF386" s="1706"/>
      <c r="AG386" s="1706"/>
      <c r="AH386" s="1706"/>
      <c r="AI386" s="1706"/>
      <c r="AJ386" s="1660"/>
      <c r="AK386" s="1660"/>
    </row>
    <row r="387" spans="1:37" ht="39.950000000000003" customHeight="1" x14ac:dyDescent="0.2">
      <c r="A387" s="5920"/>
      <c r="B387" s="5920"/>
      <c r="C387" s="1681"/>
      <c r="D387" s="1681"/>
      <c r="E387" s="1685"/>
      <c r="F387" s="1681"/>
      <c r="G387" s="1681"/>
      <c r="H387" s="1928"/>
      <c r="I387" s="1928"/>
      <c r="J387" s="1681"/>
      <c r="K387" s="1681"/>
      <c r="L387" s="1685"/>
      <c r="M387" s="1681"/>
      <c r="N387" s="1681"/>
      <c r="O387" s="1928"/>
      <c r="P387" s="1928"/>
      <c r="Q387" s="1681"/>
      <c r="R387" s="1681"/>
      <c r="S387" s="1685"/>
      <c r="T387" s="1681"/>
      <c r="U387" s="1681"/>
      <c r="V387" s="1928"/>
      <c r="W387" s="1928"/>
      <c r="X387" s="1681"/>
      <c r="Y387" s="1681"/>
      <c r="Z387" s="1685"/>
      <c r="AA387" s="1681"/>
      <c r="AB387" s="1681"/>
      <c r="AC387" s="1928"/>
      <c r="AD387" s="1928"/>
      <c r="AE387" s="1681"/>
      <c r="AF387" s="1681"/>
      <c r="AG387" s="1685"/>
      <c r="AH387" s="1681"/>
      <c r="AI387" s="1681"/>
      <c r="AJ387" s="1660"/>
      <c r="AK387" s="1660"/>
    </row>
    <row r="388" spans="1:37" ht="39.950000000000003" customHeight="1" x14ac:dyDescent="0.2">
      <c r="C388" s="1659"/>
      <c r="D388" s="1659"/>
      <c r="E388" s="1659"/>
      <c r="F388" s="1937"/>
      <c r="G388" s="1937"/>
      <c r="H388" s="1937"/>
      <c r="I388" s="1937"/>
      <c r="J388" s="1937"/>
      <c r="K388" s="1697"/>
      <c r="L388" s="1697"/>
      <c r="N388" s="1657"/>
      <c r="O388" s="1657"/>
      <c r="P388" s="1657"/>
      <c r="Q388" s="1657"/>
      <c r="R388" s="1657"/>
      <c r="S388" s="1715"/>
      <c r="T388" s="1715"/>
      <c r="AE388" s="1659"/>
      <c r="AF388" s="1659"/>
      <c r="AG388" s="1659"/>
      <c r="AH388" s="1659"/>
    </row>
    <row r="389" spans="1:37" ht="39.950000000000003" customHeight="1" x14ac:dyDescent="0.2">
      <c r="G389" s="1659"/>
      <c r="J389" s="1659"/>
      <c r="K389" s="1659"/>
      <c r="L389" s="1659"/>
      <c r="M389" s="1697"/>
      <c r="N389" s="1697"/>
      <c r="R389" s="1709"/>
      <c r="S389" s="1709"/>
      <c r="T389" s="1709"/>
      <c r="U389" s="1709"/>
      <c r="Y389" s="1709"/>
      <c r="AI389" s="1659"/>
    </row>
    <row r="390" spans="1:37" ht="39.950000000000003" customHeight="1" x14ac:dyDescent="0.2">
      <c r="F390" s="1659"/>
      <c r="G390" s="1659"/>
      <c r="L390" s="1659"/>
      <c r="Q390" s="1659"/>
      <c r="S390" s="1657"/>
      <c r="T390" s="1657"/>
      <c r="U390" s="1709"/>
      <c r="X390" s="1709"/>
      <c r="Z390" s="1709"/>
      <c r="AA390" s="1709"/>
    </row>
    <row r="391" spans="1:37" ht="39.950000000000003" customHeight="1" x14ac:dyDescent="0.2">
      <c r="F391" s="1689"/>
      <c r="G391" s="1689"/>
      <c r="S391" s="1715"/>
      <c r="T391" s="1715"/>
      <c r="U391" s="1715"/>
      <c r="V391" s="1715"/>
      <c r="W391" s="1715"/>
      <c r="X391" s="1709"/>
      <c r="Y391" s="1715"/>
      <c r="AA391" s="1709"/>
      <c r="AB391" s="1709"/>
      <c r="AE391" s="1709"/>
    </row>
    <row r="392" spans="1:37" ht="39.950000000000003" customHeight="1" x14ac:dyDescent="0.2">
      <c r="J392" s="1697"/>
      <c r="K392" s="1697"/>
      <c r="L392" s="1697"/>
      <c r="M392" s="1697"/>
      <c r="N392" s="1697"/>
      <c r="S392" s="1697"/>
      <c r="T392" s="1697"/>
      <c r="U392" s="1697"/>
      <c r="V392" s="1697"/>
      <c r="W392" s="1697"/>
      <c r="X392" s="1697"/>
    </row>
    <row r="393" spans="1:37" ht="39.950000000000003" customHeight="1" x14ac:dyDescent="0.2">
      <c r="A393" s="16"/>
      <c r="B393" s="1715"/>
      <c r="O393" s="1664"/>
      <c r="P393" s="1664"/>
      <c r="Q393" s="1664"/>
      <c r="R393" s="1664"/>
      <c r="S393" s="1664"/>
      <c r="T393" s="1659"/>
      <c r="U393" s="1659"/>
      <c r="V393" s="1659"/>
      <c r="W393" s="1657"/>
      <c r="X393" s="1657"/>
      <c r="Y393" s="1659"/>
      <c r="Z393" s="1659"/>
      <c r="AA393" s="1659"/>
      <c r="AB393" s="1716"/>
      <c r="AC393" s="1716"/>
      <c r="AD393" s="1716"/>
    </row>
    <row r="394" spans="1:37" ht="39.950000000000003" customHeight="1" x14ac:dyDescent="0.2"/>
    <row r="395" spans="1:37" ht="39.950000000000003" customHeight="1" x14ac:dyDescent="0.2"/>
    <row r="396" spans="1:37" ht="39.950000000000003" customHeight="1" x14ac:dyDescent="0.2">
      <c r="A396" s="5876"/>
      <c r="B396" s="5876"/>
      <c r="C396" s="1661"/>
      <c r="D396" s="1661"/>
      <c r="E396" s="1661"/>
      <c r="F396" s="1661"/>
      <c r="G396" s="1661"/>
      <c r="H396" s="1661"/>
      <c r="I396" s="1661"/>
      <c r="J396" s="1661"/>
      <c r="K396" s="1661"/>
      <c r="L396" s="1661"/>
      <c r="M396" s="1661"/>
      <c r="N396" s="1661"/>
      <c r="O396" s="1661"/>
      <c r="P396" s="1661"/>
      <c r="Q396" s="1661"/>
      <c r="R396" s="1661"/>
      <c r="S396" s="1661"/>
      <c r="T396" s="1661"/>
      <c r="U396" s="1661"/>
      <c r="V396" s="1661"/>
      <c r="W396" s="1661"/>
      <c r="X396" s="1661"/>
      <c r="Y396" s="1661"/>
      <c r="Z396" s="1661"/>
      <c r="AA396" s="1661"/>
      <c r="AB396" s="1661"/>
      <c r="AC396" s="1661"/>
      <c r="AD396" s="1661"/>
      <c r="AE396" s="1661"/>
      <c r="AF396" s="1661"/>
      <c r="AG396" s="1661"/>
      <c r="AH396" s="1661"/>
      <c r="AI396" s="1661"/>
      <c r="AJ396" s="1661"/>
      <c r="AK396" s="1661"/>
    </row>
    <row r="397" spans="1:37" ht="39.950000000000003" customHeight="1" x14ac:dyDescent="0.2">
      <c r="A397" s="5925"/>
      <c r="B397" s="5925"/>
      <c r="C397" s="1708"/>
      <c r="D397" s="1708"/>
      <c r="E397" s="1708"/>
      <c r="F397" s="1708"/>
      <c r="G397" s="1708"/>
      <c r="H397" s="1708"/>
      <c r="I397" s="1708"/>
      <c r="J397" s="1708"/>
      <c r="K397" s="1708"/>
      <c r="L397" s="1708"/>
      <c r="M397" s="1708"/>
      <c r="N397" s="1708"/>
      <c r="O397" s="1708"/>
      <c r="P397" s="1708"/>
      <c r="Q397" s="1708"/>
      <c r="R397" s="1708"/>
      <c r="S397" s="1708"/>
      <c r="T397" s="1708"/>
      <c r="U397" s="1708"/>
      <c r="V397" s="1708"/>
      <c r="W397" s="1708"/>
      <c r="X397" s="1708"/>
      <c r="Y397" s="1708"/>
      <c r="Z397" s="1708"/>
      <c r="AA397" s="1708"/>
      <c r="AB397" s="1708"/>
      <c r="AC397" s="1708"/>
      <c r="AD397" s="1708"/>
      <c r="AE397" s="1708"/>
      <c r="AF397" s="1708"/>
      <c r="AG397" s="1708"/>
      <c r="AH397" s="1708"/>
      <c r="AI397" s="1708"/>
      <c r="AJ397" s="1708"/>
      <c r="AK397" s="1708"/>
    </row>
    <row r="398" spans="1:37" ht="39.950000000000003" customHeight="1" x14ac:dyDescent="0.2">
      <c r="A398" s="5926"/>
      <c r="B398" s="5926"/>
      <c r="C398" s="1708"/>
      <c r="D398" s="1708"/>
      <c r="E398" s="1708"/>
      <c r="F398" s="1708"/>
      <c r="G398" s="1708"/>
      <c r="H398" s="1662"/>
      <c r="I398" s="1662"/>
      <c r="J398" s="1708"/>
      <c r="K398" s="1941"/>
      <c r="L398" s="1941"/>
      <c r="M398" s="1941"/>
      <c r="N398" s="1941"/>
      <c r="O398" s="1941"/>
      <c r="P398" s="1662"/>
      <c r="Q398" s="1941"/>
      <c r="R398" s="1941"/>
      <c r="S398" s="1941"/>
      <c r="T398" s="1941"/>
      <c r="U398" s="1941"/>
      <c r="V398" s="1662"/>
      <c r="W398" s="1662"/>
      <c r="X398" s="1941"/>
      <c r="Y398" s="1941"/>
      <c r="Z398" s="1710"/>
      <c r="AA398" s="1710"/>
      <c r="AB398" s="1710"/>
      <c r="AC398" s="1662"/>
      <c r="AD398" s="1662"/>
      <c r="AE398" s="1710"/>
      <c r="AF398" s="1710"/>
      <c r="AG398" s="1710"/>
      <c r="AH398" s="1710"/>
      <c r="AI398" s="1708"/>
      <c r="AJ398" s="1662"/>
      <c r="AK398" s="1662"/>
    </row>
    <row r="399" spans="1:37" ht="39.950000000000003" customHeight="1" x14ac:dyDescent="0.2">
      <c r="A399" s="5926"/>
      <c r="B399" s="5926"/>
      <c r="C399" s="1716"/>
      <c r="D399" s="1716"/>
      <c r="E399" s="1716"/>
      <c r="F399" s="1716"/>
      <c r="G399" s="1711"/>
      <c r="H399" s="1662"/>
      <c r="I399" s="1662"/>
      <c r="J399" s="1712"/>
      <c r="K399" s="1659"/>
      <c r="L399" s="1659"/>
      <c r="M399" s="1659"/>
      <c r="N399" s="1659"/>
      <c r="O399" s="1659"/>
      <c r="P399" s="1662"/>
      <c r="Q399" s="1659"/>
      <c r="R399" s="1930"/>
      <c r="S399" s="1930"/>
      <c r="T399" s="1930"/>
      <c r="U399" s="1930"/>
      <c r="V399" s="1662"/>
      <c r="W399" s="1662"/>
      <c r="X399" s="1716"/>
      <c r="Y399" s="1716"/>
      <c r="Z399" s="1716"/>
      <c r="AA399" s="1716"/>
      <c r="AB399" s="1716"/>
      <c r="AC399" s="1662"/>
      <c r="AD399" s="1662"/>
      <c r="AE399" s="1657"/>
      <c r="AF399" s="1657"/>
      <c r="AG399" s="1657"/>
      <c r="AH399" s="1657"/>
      <c r="AI399" s="1713"/>
      <c r="AJ399" s="1660"/>
      <c r="AK399" s="1660"/>
    </row>
    <row r="400" spans="1:37" ht="39.950000000000003" customHeight="1" x14ac:dyDescent="0.2">
      <c r="A400" s="5923"/>
      <c r="B400" s="5923"/>
      <c r="C400" s="1695"/>
      <c r="D400" s="1695"/>
      <c r="E400" s="1695"/>
      <c r="F400" s="1695"/>
      <c r="G400" s="1711"/>
      <c r="H400" s="1662"/>
      <c r="I400" s="1662"/>
      <c r="J400" s="1712"/>
      <c r="K400" s="1681"/>
      <c r="L400" s="1685"/>
      <c r="M400" s="1695"/>
      <c r="N400" s="1695"/>
      <c r="O400" s="1662"/>
      <c r="P400" s="1662"/>
      <c r="Q400" s="1681"/>
      <c r="R400" s="1716"/>
      <c r="S400" s="1716"/>
      <c r="T400" s="1695"/>
      <c r="U400" s="1695"/>
      <c r="V400" s="1662"/>
      <c r="W400" s="1662"/>
      <c r="X400" s="1681"/>
      <c r="Y400" s="1681"/>
      <c r="Z400" s="1685"/>
      <c r="AA400" s="1695"/>
      <c r="AB400" s="1695"/>
      <c r="AC400" s="1662"/>
      <c r="AD400" s="1662"/>
      <c r="AE400" s="1659"/>
      <c r="AF400" s="1659"/>
      <c r="AG400" s="1659"/>
      <c r="AH400" s="1659"/>
      <c r="AI400" s="1713"/>
      <c r="AJ400" s="1660"/>
      <c r="AK400" s="1660"/>
    </row>
    <row r="401" spans="1:37" ht="39.950000000000003" customHeight="1" x14ac:dyDescent="0.2">
      <c r="A401" s="5926"/>
      <c r="B401" s="5926"/>
      <c r="C401" s="1681"/>
      <c r="D401" s="1681"/>
      <c r="E401" s="1685"/>
      <c r="F401" s="1695"/>
      <c r="G401" s="1711"/>
      <c r="H401" s="1662"/>
      <c r="I401" s="1662"/>
      <c r="J401" s="1712"/>
      <c r="K401" s="1681"/>
      <c r="L401" s="1685"/>
      <c r="M401" s="1695"/>
      <c r="N401" s="1695"/>
      <c r="O401" s="1662"/>
      <c r="P401" s="1662"/>
      <c r="Q401" s="1681"/>
      <c r="R401" s="1681"/>
      <c r="S401" s="1685"/>
      <c r="T401" s="1695"/>
      <c r="U401" s="1695"/>
      <c r="V401" s="1662"/>
      <c r="W401" s="1662"/>
      <c r="X401" s="1681"/>
      <c r="Y401" s="1681"/>
      <c r="Z401" s="1685"/>
      <c r="AA401" s="1695"/>
      <c r="AB401" s="1695"/>
      <c r="AC401" s="1662"/>
      <c r="AD401" s="1662"/>
      <c r="AE401" s="1681"/>
      <c r="AF401" s="1681"/>
      <c r="AG401" s="1685"/>
      <c r="AH401" s="1695"/>
      <c r="AI401" s="1713"/>
      <c r="AJ401" s="1660"/>
      <c r="AK401" s="1660"/>
    </row>
    <row r="402" spans="1:37" ht="39.950000000000003" customHeight="1" x14ac:dyDescent="0.2">
      <c r="A402" s="5926"/>
      <c r="B402" s="5926"/>
      <c r="C402" s="1681"/>
      <c r="D402" s="1681"/>
      <c r="E402" s="1685"/>
      <c r="F402" s="1695"/>
      <c r="G402" s="1711"/>
      <c r="H402" s="1662"/>
      <c r="I402" s="1662"/>
      <c r="J402" s="1712"/>
      <c r="K402" s="1681"/>
      <c r="L402" s="1685"/>
      <c r="M402" s="1695"/>
      <c r="N402" s="1695"/>
      <c r="O402" s="1662"/>
      <c r="P402" s="1662"/>
      <c r="Q402" s="1941"/>
      <c r="R402" s="1941"/>
      <c r="S402" s="1941"/>
      <c r="T402" s="1941"/>
      <c r="U402" s="1941"/>
      <c r="V402" s="1662"/>
      <c r="W402" s="1662"/>
      <c r="X402" s="1941"/>
      <c r="Y402" s="1941"/>
      <c r="Z402" s="1941"/>
      <c r="AA402" s="1941"/>
      <c r="AB402" s="1710"/>
      <c r="AC402" s="1662"/>
      <c r="AD402" s="1662"/>
      <c r="AE402" s="1710"/>
      <c r="AF402" s="1942"/>
      <c r="AG402" s="1942"/>
      <c r="AH402" s="1942"/>
      <c r="AI402" s="1713"/>
      <c r="AJ402" s="1660"/>
      <c r="AK402" s="1660"/>
    </row>
    <row r="403" spans="1:37" ht="39.950000000000003" customHeight="1" x14ac:dyDescent="0.2">
      <c r="A403" s="5923"/>
      <c r="B403" s="5923"/>
      <c r="C403" s="1658"/>
      <c r="D403" s="1658"/>
      <c r="E403" s="1658"/>
      <c r="F403" s="1658"/>
      <c r="G403" s="1711"/>
      <c r="H403" s="1662"/>
      <c r="I403" s="1662"/>
      <c r="J403" s="1712"/>
      <c r="K403" s="1658"/>
      <c r="L403" s="1658"/>
      <c r="M403" s="1658"/>
      <c r="N403" s="1658"/>
      <c r="O403" s="1662"/>
      <c r="P403" s="1662"/>
      <c r="Q403" s="1658"/>
      <c r="R403" s="1658"/>
      <c r="S403" s="1658"/>
      <c r="T403" s="1658"/>
      <c r="U403" s="1658"/>
      <c r="V403" s="1662"/>
      <c r="W403" s="1662"/>
      <c r="X403" s="1658"/>
      <c r="Y403" s="1658"/>
      <c r="Z403" s="1658"/>
      <c r="AA403" s="1658"/>
      <c r="AB403" s="1658"/>
      <c r="AC403" s="1662"/>
      <c r="AD403" s="1662"/>
      <c r="AE403" s="1658"/>
      <c r="AF403" s="1658"/>
      <c r="AG403" s="1658"/>
      <c r="AH403" s="1658"/>
      <c r="AI403" s="1713"/>
      <c r="AJ403" s="1660"/>
      <c r="AK403" s="1660"/>
    </row>
    <row r="404" spans="1:37" ht="39.950000000000003" customHeight="1" x14ac:dyDescent="0.2">
      <c r="A404" s="5923"/>
      <c r="B404" s="5923"/>
      <c r="C404" s="1664"/>
      <c r="D404" s="1664"/>
      <c r="E404" s="1664"/>
      <c r="F404" s="1664"/>
      <c r="G404" s="1711"/>
      <c r="H404" s="1662"/>
      <c r="I404" s="1662"/>
      <c r="J404" s="1712"/>
      <c r="K404" s="1664"/>
      <c r="L404" s="1664"/>
      <c r="M404" s="1664"/>
      <c r="N404" s="1664"/>
      <c r="O404" s="1664"/>
      <c r="P404" s="1662"/>
      <c r="Q404" s="1664"/>
      <c r="R404" s="1664"/>
      <c r="S404" s="1664"/>
      <c r="T404" s="1664"/>
      <c r="U404" s="1664"/>
      <c r="V404" s="1662"/>
      <c r="W404" s="1662"/>
      <c r="X404" s="1664"/>
      <c r="Y404" s="1664"/>
      <c r="Z404" s="1664"/>
      <c r="AA404" s="1664"/>
      <c r="AB404" s="1664"/>
      <c r="AC404" s="1662"/>
      <c r="AD404" s="1662"/>
      <c r="AE404" s="1659"/>
      <c r="AF404" s="1659"/>
      <c r="AG404" s="1659"/>
      <c r="AH404" s="1659"/>
      <c r="AI404" s="1713"/>
      <c r="AJ404" s="1660"/>
      <c r="AK404" s="1660"/>
    </row>
    <row r="405" spans="1:37" ht="39.950000000000003" customHeight="1" x14ac:dyDescent="0.2">
      <c r="A405" s="5923"/>
      <c r="B405" s="5923"/>
      <c r="C405" s="1658"/>
      <c r="D405" s="1658"/>
      <c r="E405" s="1658"/>
      <c r="F405" s="1658"/>
      <c r="G405" s="1711"/>
      <c r="H405" s="1662"/>
      <c r="I405" s="1662"/>
      <c r="J405" s="1712"/>
      <c r="K405" s="1658"/>
      <c r="L405" s="1658"/>
      <c r="M405" s="1658"/>
      <c r="N405" s="1658"/>
      <c r="O405" s="1662"/>
      <c r="P405" s="1662"/>
      <c r="Q405" s="1658"/>
      <c r="R405" s="1658"/>
      <c r="S405" s="1658"/>
      <c r="T405" s="1658"/>
      <c r="U405" s="1658"/>
      <c r="V405" s="1662"/>
      <c r="W405" s="1662"/>
      <c r="X405" s="1658"/>
      <c r="Y405" s="1658"/>
      <c r="Z405" s="1658"/>
      <c r="AA405" s="1658"/>
      <c r="AB405" s="1658"/>
      <c r="AC405" s="1662"/>
      <c r="AD405" s="1662"/>
      <c r="AE405" s="1658"/>
      <c r="AF405" s="1658"/>
      <c r="AG405" s="1658"/>
      <c r="AH405" s="1658"/>
      <c r="AI405" s="1713"/>
      <c r="AJ405" s="1660"/>
      <c r="AK405" s="1660"/>
    </row>
    <row r="406" spans="1:37" ht="39.950000000000003" customHeight="1" x14ac:dyDescent="0.2">
      <c r="A406" s="5923"/>
      <c r="B406" s="5923"/>
      <c r="C406" s="1716"/>
      <c r="D406" s="1716"/>
      <c r="E406" s="1658"/>
      <c r="F406" s="1658"/>
      <c r="G406" s="1711"/>
      <c r="H406" s="1662"/>
      <c r="I406" s="1662"/>
      <c r="J406" s="1712"/>
      <c r="K406" s="1658"/>
      <c r="L406" s="1658"/>
      <c r="M406" s="1658"/>
      <c r="N406" s="1658"/>
      <c r="O406" s="1662"/>
      <c r="P406" s="1662"/>
      <c r="Q406" s="1658"/>
      <c r="R406" s="1658"/>
      <c r="S406" s="1658"/>
      <c r="T406" s="1658"/>
      <c r="U406" s="1658"/>
      <c r="V406" s="1662"/>
      <c r="W406" s="1662"/>
      <c r="X406" s="1658"/>
      <c r="Y406" s="1658"/>
      <c r="Z406" s="1658"/>
      <c r="AA406" s="1658"/>
      <c r="AB406" s="1658"/>
      <c r="AC406" s="1662"/>
      <c r="AD406" s="1662"/>
      <c r="AE406" s="1658"/>
      <c r="AF406" s="1658"/>
      <c r="AG406" s="1658"/>
      <c r="AH406" s="1658"/>
      <c r="AI406" s="1713"/>
      <c r="AJ406" s="1660"/>
      <c r="AK406" s="1660"/>
    </row>
    <row r="407" spans="1:37" ht="39.950000000000003" customHeight="1" x14ac:dyDescent="0.2">
      <c r="A407" s="5923"/>
      <c r="B407" s="5923"/>
      <c r="C407" s="1664"/>
      <c r="D407" s="1664"/>
      <c r="E407" s="1664"/>
      <c r="F407" s="1664"/>
      <c r="G407" s="1711"/>
      <c r="H407" s="1662"/>
      <c r="I407" s="1662"/>
      <c r="J407" s="1712"/>
      <c r="K407" s="1664"/>
      <c r="L407" s="1664"/>
      <c r="M407" s="1664"/>
      <c r="N407" s="1716"/>
      <c r="O407" s="1716"/>
      <c r="P407" s="1662"/>
      <c r="Q407" s="1657"/>
      <c r="R407" s="1664"/>
      <c r="S407" s="1664"/>
      <c r="T407" s="1664"/>
      <c r="U407" s="1664"/>
      <c r="V407" s="1662"/>
      <c r="W407" s="1662"/>
      <c r="X407" s="1664"/>
      <c r="Y407" s="1664"/>
      <c r="Z407" s="1664"/>
      <c r="AA407" s="1664"/>
      <c r="AB407" s="1664"/>
      <c r="AC407" s="1662"/>
      <c r="AD407" s="1662"/>
      <c r="AE407" s="1664"/>
      <c r="AF407" s="1664"/>
      <c r="AG407" s="1664"/>
      <c r="AH407" s="1664"/>
      <c r="AI407" s="1713"/>
      <c r="AJ407" s="1660"/>
      <c r="AK407" s="1660"/>
    </row>
    <row r="408" spans="1:37" ht="39.950000000000003" customHeight="1" x14ac:dyDescent="0.2">
      <c r="A408" s="5920"/>
      <c r="B408" s="5920"/>
      <c r="C408" s="1664"/>
      <c r="D408" s="1664"/>
      <c r="E408" s="1664"/>
      <c r="F408" s="1664"/>
      <c r="G408" s="1711"/>
      <c r="H408" s="1662"/>
      <c r="I408" s="1662"/>
      <c r="J408" s="1712"/>
      <c r="K408" s="1664"/>
      <c r="L408" s="1664"/>
      <c r="M408" s="1664"/>
      <c r="N408" s="1664"/>
      <c r="O408" s="1664"/>
      <c r="P408" s="1662"/>
      <c r="Q408" s="1664"/>
      <c r="R408" s="1664"/>
      <c r="S408" s="1664"/>
      <c r="T408" s="1664"/>
      <c r="U408" s="1664"/>
      <c r="V408" s="1662"/>
      <c r="W408" s="1662"/>
      <c r="X408" s="1664"/>
      <c r="Y408" s="1664"/>
      <c r="Z408" s="1664"/>
      <c r="AA408" s="1664"/>
      <c r="AB408" s="1664"/>
      <c r="AC408" s="1662"/>
      <c r="AD408" s="1662"/>
      <c r="AE408" s="1664"/>
      <c r="AF408" s="1664"/>
      <c r="AG408" s="1664"/>
      <c r="AH408" s="1664"/>
      <c r="AI408" s="1713"/>
      <c r="AJ408" s="1660"/>
      <c r="AK408" s="1660"/>
    </row>
    <row r="409" spans="1:37" ht="39.950000000000003" customHeight="1" x14ac:dyDescent="0.2">
      <c r="A409" s="5924"/>
      <c r="B409" s="5924"/>
      <c r="C409" s="1681"/>
      <c r="D409" s="1681"/>
      <c r="E409" s="1685"/>
      <c r="F409" s="1695"/>
      <c r="G409" s="1711"/>
      <c r="H409" s="1662"/>
      <c r="I409" s="1662"/>
      <c r="J409" s="1712"/>
      <c r="K409" s="1659"/>
      <c r="L409" s="1659"/>
      <c r="M409" s="1659"/>
      <c r="N409" s="1659"/>
      <c r="O409" s="1662"/>
      <c r="P409" s="1662"/>
      <c r="Q409" s="1657"/>
      <c r="R409" s="1657"/>
      <c r="S409" s="1657"/>
      <c r="T409" s="1657"/>
      <c r="U409" s="1936"/>
      <c r="V409" s="1662"/>
      <c r="W409" s="1662"/>
      <c r="X409" s="1665"/>
      <c r="Y409" s="1665"/>
      <c r="Z409" s="1665"/>
      <c r="AA409" s="1665"/>
      <c r="AB409" s="1665"/>
      <c r="AC409" s="1662"/>
      <c r="AD409" s="1662"/>
      <c r="AE409" s="1665"/>
      <c r="AF409" s="1665"/>
      <c r="AG409" s="1665"/>
      <c r="AH409" s="1665"/>
      <c r="AI409" s="1713"/>
      <c r="AJ409" s="1660"/>
      <c r="AK409" s="1660"/>
    </row>
    <row r="410" spans="1:37" ht="39.950000000000003" customHeight="1" x14ac:dyDescent="0.2">
      <c r="A410" s="5923"/>
      <c r="B410" s="5923"/>
      <c r="C410" s="1701"/>
      <c r="D410" s="1701"/>
      <c r="E410" s="1701"/>
      <c r="F410" s="1701"/>
      <c r="G410" s="1711"/>
      <c r="H410" s="1662"/>
      <c r="I410" s="1662"/>
      <c r="J410" s="1712"/>
      <c r="K410" s="1701"/>
      <c r="L410" s="1701"/>
      <c r="M410" s="1701"/>
      <c r="N410" s="1701"/>
      <c r="O410" s="1662"/>
      <c r="P410" s="1662"/>
      <c r="Q410" s="1701"/>
      <c r="R410" s="1701"/>
      <c r="S410" s="1701"/>
      <c r="T410" s="1701"/>
      <c r="U410" s="1701"/>
      <c r="V410" s="1662"/>
      <c r="W410" s="1662"/>
      <c r="X410" s="1701"/>
      <c r="Y410" s="1701"/>
      <c r="Z410" s="1701"/>
      <c r="AA410" s="1701"/>
      <c r="AB410" s="1701"/>
      <c r="AC410" s="1662"/>
      <c r="AD410" s="1662"/>
      <c r="AE410" s="1658"/>
      <c r="AF410" s="1658"/>
      <c r="AG410" s="1658"/>
      <c r="AH410" s="1658"/>
      <c r="AI410" s="1713"/>
      <c r="AJ410" s="1660"/>
      <c r="AK410" s="1660"/>
    </row>
    <row r="411" spans="1:37" ht="39.950000000000003" customHeight="1" x14ac:dyDescent="0.2">
      <c r="A411" s="5920"/>
      <c r="B411" s="5920"/>
      <c r="C411" s="1658"/>
      <c r="D411" s="1658"/>
      <c r="E411" s="1658"/>
      <c r="F411" s="1658"/>
      <c r="G411" s="1711"/>
      <c r="H411" s="1662"/>
      <c r="I411" s="1662"/>
      <c r="J411" s="1712"/>
      <c r="K411" s="1658"/>
      <c r="L411" s="1658"/>
      <c r="M411" s="1658"/>
      <c r="N411" s="1658"/>
      <c r="O411" s="1662"/>
      <c r="P411" s="1662"/>
      <c r="Q411" s="1658"/>
      <c r="R411" s="1658"/>
      <c r="S411" s="1658"/>
      <c r="T411" s="1658"/>
      <c r="U411" s="1658"/>
      <c r="V411" s="1662"/>
      <c r="W411" s="1662"/>
      <c r="X411" s="1658"/>
      <c r="Y411" s="1658"/>
      <c r="Z411" s="1658"/>
      <c r="AA411" s="1658"/>
      <c r="AB411" s="1658"/>
      <c r="AC411" s="1662"/>
      <c r="AD411" s="1662"/>
      <c r="AE411" s="1658"/>
      <c r="AF411" s="1658"/>
      <c r="AG411" s="1658"/>
      <c r="AH411" s="1658"/>
      <c r="AI411" s="1713"/>
      <c r="AJ411" s="1660"/>
      <c r="AK411" s="1660"/>
    </row>
    <row r="412" spans="1:37" ht="39.950000000000003" customHeight="1" x14ac:dyDescent="0.2">
      <c r="A412" s="5923"/>
      <c r="B412" s="5923"/>
      <c r="C412" s="1927"/>
      <c r="D412" s="1927"/>
      <c r="E412" s="1927"/>
      <c r="F412" s="1927"/>
      <c r="G412" s="1711"/>
      <c r="H412" s="1662"/>
      <c r="I412" s="1662"/>
      <c r="J412" s="1712"/>
      <c r="K412" s="1927"/>
      <c r="L412" s="1927"/>
      <c r="M412" s="1927"/>
      <c r="N412" s="1927"/>
      <c r="O412" s="1662"/>
      <c r="P412" s="1662"/>
      <c r="Q412" s="1927"/>
      <c r="R412" s="1927"/>
      <c r="S412" s="1927"/>
      <c r="T412" s="1927"/>
      <c r="U412" s="1927"/>
      <c r="V412" s="1662"/>
      <c r="W412" s="1662"/>
      <c r="X412" s="1927"/>
      <c r="Y412" s="1927"/>
      <c r="Z412" s="1927"/>
      <c r="AA412" s="1927"/>
      <c r="AB412" s="1927"/>
      <c r="AC412" s="1662"/>
      <c r="AD412" s="1662"/>
      <c r="AE412" s="1927"/>
      <c r="AF412" s="1927"/>
      <c r="AG412" s="1927"/>
      <c r="AH412" s="1927"/>
      <c r="AI412" s="1713"/>
      <c r="AJ412" s="1660"/>
      <c r="AK412" s="1660"/>
    </row>
    <row r="413" spans="1:37" ht="39.950000000000003" customHeight="1" x14ac:dyDescent="0.2">
      <c r="A413" s="5922"/>
      <c r="B413" s="5922"/>
      <c r="C413" s="1943"/>
      <c r="D413" s="1943"/>
      <c r="E413" s="1943"/>
      <c r="F413" s="1943"/>
      <c r="G413" s="1711"/>
      <c r="H413" s="1662"/>
      <c r="I413" s="1662"/>
      <c r="J413" s="1712"/>
      <c r="K413" s="1943"/>
      <c r="L413" s="1943"/>
      <c r="M413" s="1943"/>
      <c r="N413" s="1943"/>
      <c r="O413" s="1662"/>
      <c r="P413" s="1662"/>
      <c r="Q413" s="1658"/>
      <c r="R413" s="1658"/>
      <c r="S413" s="1658"/>
      <c r="T413" s="1658"/>
      <c r="U413" s="1658"/>
      <c r="V413" s="1662"/>
      <c r="W413" s="1662"/>
      <c r="X413" s="1658"/>
      <c r="Y413" s="1658"/>
      <c r="Z413" s="1658"/>
      <c r="AA413" s="1658"/>
      <c r="AB413" s="1658"/>
      <c r="AC413" s="1662"/>
      <c r="AD413" s="1662"/>
      <c r="AE413" s="1658"/>
      <c r="AF413" s="1658"/>
      <c r="AG413" s="1658"/>
      <c r="AH413" s="1658"/>
      <c r="AI413" s="1713"/>
      <c r="AJ413" s="1660"/>
      <c r="AK413" s="1660"/>
    </row>
    <row r="414" spans="1:37" ht="39.950000000000003" customHeight="1" x14ac:dyDescent="0.2">
      <c r="A414" s="5917"/>
      <c r="B414" s="5917"/>
      <c r="C414" s="1681"/>
      <c r="D414" s="1681"/>
      <c r="E414" s="1685"/>
      <c r="F414" s="1681"/>
      <c r="G414" s="1711"/>
      <c r="H414" s="1662"/>
      <c r="I414" s="1662"/>
      <c r="J414" s="1712"/>
      <c r="K414" s="1681"/>
      <c r="L414" s="1685"/>
      <c r="M414" s="1681"/>
      <c r="N414" s="1681"/>
      <c r="O414" s="1662"/>
      <c r="P414" s="1662"/>
      <c r="Q414" s="1681"/>
      <c r="R414" s="1681"/>
      <c r="S414" s="1681"/>
      <c r="T414" s="1681"/>
      <c r="U414" s="1681"/>
      <c r="V414" s="1662"/>
      <c r="W414" s="1662"/>
      <c r="X414" s="1681"/>
      <c r="Y414" s="1681"/>
      <c r="Z414" s="1685"/>
      <c r="AA414" s="1681"/>
      <c r="AB414" s="1681"/>
      <c r="AC414" s="1662"/>
      <c r="AD414" s="1662"/>
      <c r="AE414" s="1681"/>
      <c r="AF414" s="1681"/>
      <c r="AG414" s="1685"/>
      <c r="AH414" s="1681"/>
      <c r="AI414" s="1713"/>
      <c r="AJ414" s="1660"/>
      <c r="AK414" s="1660"/>
    </row>
    <row r="415" spans="1:37" ht="39.950000000000003" customHeight="1" x14ac:dyDescent="0.2">
      <c r="F415" s="1937"/>
      <c r="G415" s="1682"/>
      <c r="H415" s="1937"/>
      <c r="I415" s="1937"/>
      <c r="J415" s="1682"/>
      <c r="L415" s="1716"/>
      <c r="M415" s="1716"/>
      <c r="N415" s="1716"/>
      <c r="Q415" s="1716"/>
      <c r="R415" s="1716"/>
      <c r="S415" s="1715"/>
      <c r="T415" s="1657"/>
      <c r="U415" s="1657"/>
      <c r="X415" s="1657"/>
      <c r="Y415" s="1657"/>
      <c r="Z415" s="1659"/>
      <c r="AA415" s="1659"/>
      <c r="AB415" s="1659"/>
      <c r="AI415" s="1713"/>
    </row>
    <row r="416" spans="1:37" ht="39.950000000000003" customHeight="1" x14ac:dyDescent="0.2">
      <c r="G416" s="1682"/>
      <c r="J416" s="1682"/>
      <c r="K416" s="1716"/>
      <c r="L416" s="1716"/>
      <c r="M416" s="1716"/>
      <c r="N416" s="1716"/>
      <c r="Z416" s="1716"/>
      <c r="AA416" s="1716"/>
      <c r="AB416" s="1716"/>
      <c r="AF416" s="1659"/>
      <c r="AG416" s="1659"/>
      <c r="AI416" s="1713"/>
    </row>
    <row r="417" spans="1:37" ht="39.950000000000003" customHeight="1" x14ac:dyDescent="0.2">
      <c r="C417" s="1659"/>
      <c r="D417" s="1659"/>
      <c r="G417" s="1682"/>
      <c r="J417" s="1682"/>
      <c r="Q417" s="1716"/>
      <c r="R417" s="1716"/>
      <c r="X417" s="1715"/>
      <c r="Y417" s="1657"/>
      <c r="Z417" s="1657"/>
      <c r="AA417" s="1715"/>
      <c r="AB417" s="1716"/>
      <c r="AE417" s="1716"/>
      <c r="AI417" s="1713"/>
    </row>
    <row r="418" spans="1:37" ht="39.950000000000003" customHeight="1" x14ac:dyDescent="0.2">
      <c r="E418" s="1659"/>
      <c r="F418" s="1659"/>
      <c r="G418" s="1682"/>
      <c r="J418" s="1682"/>
      <c r="K418" s="1659"/>
      <c r="L418" s="1659"/>
      <c r="S418" s="1716"/>
      <c r="T418" s="1715"/>
      <c r="U418" s="1715"/>
      <c r="V418" s="1715"/>
      <c r="W418" s="1715"/>
      <c r="X418" s="1715"/>
      <c r="Y418" s="1715"/>
      <c r="Z418" s="1715"/>
      <c r="AF418" s="1716"/>
      <c r="AG418" s="1716"/>
      <c r="AH418" s="1716"/>
      <c r="AI418" s="1713"/>
    </row>
    <row r="419" spans="1:37" ht="39.950000000000003" customHeight="1" x14ac:dyDescent="0.2">
      <c r="G419" s="1682"/>
      <c r="J419" s="1682"/>
      <c r="S419" s="1697"/>
      <c r="T419" s="1697"/>
      <c r="U419" s="1697"/>
      <c r="V419" s="1697"/>
      <c r="W419" s="1697"/>
      <c r="X419" s="1697"/>
      <c r="AI419" s="1713"/>
    </row>
    <row r="420" spans="1:37" ht="39.950000000000003" customHeight="1" x14ac:dyDescent="0.2">
      <c r="A420" s="16"/>
      <c r="B420" s="1715"/>
      <c r="C420" s="1659"/>
      <c r="D420" s="1659"/>
      <c r="E420" s="1659"/>
      <c r="F420" s="1657"/>
      <c r="G420" s="1657"/>
      <c r="H420" s="1659"/>
      <c r="I420" s="1659"/>
      <c r="J420" s="1659"/>
    </row>
    <row r="421" spans="1:37" ht="39.950000000000003" customHeight="1" x14ac:dyDescent="0.2"/>
    <row r="422" spans="1:37" ht="39.950000000000003" customHeight="1" x14ac:dyDescent="0.2"/>
    <row r="423" spans="1:37" ht="39.950000000000003" customHeight="1" x14ac:dyDescent="0.2">
      <c r="A423" s="5876"/>
      <c r="B423" s="5876"/>
      <c r="C423" s="1661"/>
      <c r="D423" s="1661"/>
      <c r="E423" s="1661"/>
      <c r="F423" s="1661"/>
      <c r="G423" s="1661"/>
      <c r="H423" s="1661"/>
      <c r="I423" s="1661"/>
      <c r="J423" s="1661"/>
      <c r="K423" s="1661"/>
      <c r="L423" s="1661"/>
      <c r="M423" s="1661"/>
      <c r="N423" s="1661"/>
      <c r="O423" s="1661"/>
      <c r="P423" s="1661"/>
      <c r="Q423" s="1661"/>
      <c r="R423" s="1661"/>
      <c r="S423" s="1661"/>
      <c r="T423" s="1661"/>
      <c r="U423" s="1661"/>
      <c r="V423" s="1661"/>
      <c r="W423" s="1661"/>
      <c r="X423" s="1661"/>
      <c r="Y423" s="1661"/>
      <c r="Z423" s="1661"/>
      <c r="AA423" s="1661"/>
      <c r="AB423" s="1661"/>
      <c r="AC423" s="1661"/>
      <c r="AD423" s="1661"/>
      <c r="AE423" s="1661"/>
      <c r="AF423" s="1661"/>
      <c r="AG423" s="1661"/>
      <c r="AH423" s="1661"/>
      <c r="AI423" s="1661"/>
      <c r="AJ423" s="1661"/>
      <c r="AK423" s="1661"/>
    </row>
    <row r="424" spans="1:37" ht="39.950000000000003" customHeight="1" x14ac:dyDescent="0.2">
      <c r="A424" s="5876"/>
      <c r="B424" s="5876"/>
      <c r="C424" s="1708"/>
      <c r="D424" s="1708"/>
      <c r="E424" s="1708"/>
      <c r="F424" s="1708"/>
      <c r="G424" s="1708"/>
      <c r="H424" s="1708"/>
      <c r="I424" s="1708"/>
      <c r="J424" s="1708"/>
      <c r="K424" s="1708"/>
      <c r="L424" s="1708"/>
      <c r="M424" s="1708"/>
      <c r="N424" s="1708"/>
      <c r="O424" s="1708"/>
      <c r="P424" s="1708"/>
      <c r="Q424" s="1708"/>
      <c r="R424" s="1708"/>
      <c r="S424" s="1708"/>
      <c r="T424" s="1708"/>
      <c r="U424" s="1708"/>
      <c r="V424" s="1708"/>
      <c r="W424" s="1708"/>
      <c r="X424" s="1708"/>
      <c r="Y424" s="1708"/>
      <c r="Z424" s="1708"/>
      <c r="AA424" s="1708"/>
      <c r="AB424" s="1708"/>
      <c r="AC424" s="1708"/>
      <c r="AD424" s="1708"/>
      <c r="AE424" s="1708"/>
      <c r="AF424" s="1708"/>
      <c r="AG424" s="1708"/>
      <c r="AH424" s="1708"/>
      <c r="AI424" s="1708"/>
      <c r="AJ424" s="1708"/>
      <c r="AK424" s="1708"/>
    </row>
    <row r="425" spans="1:37" ht="39.950000000000003" customHeight="1" x14ac:dyDescent="0.2">
      <c r="A425" s="5926"/>
      <c r="B425" s="5926"/>
      <c r="C425" s="1710"/>
      <c r="D425" s="1710"/>
      <c r="E425" s="1710"/>
      <c r="F425" s="1710"/>
      <c r="G425" s="1944"/>
      <c r="H425" s="1662"/>
      <c r="I425" s="1662"/>
      <c r="J425" s="1942"/>
      <c r="K425" s="1942"/>
      <c r="L425" s="1658"/>
      <c r="M425" s="1697"/>
      <c r="N425" s="1697"/>
      <c r="O425" s="1697"/>
      <c r="P425" s="1697"/>
      <c r="Q425" s="1690"/>
      <c r="R425" s="1690"/>
      <c r="S425" s="1690"/>
      <c r="T425" s="1658"/>
      <c r="U425" s="1658"/>
      <c r="V425" s="1659"/>
      <c r="W425" s="1659"/>
      <c r="X425" s="1659"/>
      <c r="Y425" s="1705"/>
      <c r="Z425" s="1705"/>
      <c r="AA425" s="1944"/>
      <c r="AB425" s="1944"/>
      <c r="AC425" s="1662"/>
      <c r="AD425" s="1662"/>
      <c r="AE425" s="1657"/>
      <c r="AF425" s="1657"/>
      <c r="AG425" s="1657"/>
      <c r="AH425" s="1657"/>
      <c r="AI425" s="1657"/>
      <c r="AJ425" s="1662"/>
      <c r="AK425" s="1662"/>
    </row>
    <row r="426" spans="1:37" ht="39.950000000000003" customHeight="1" x14ac:dyDescent="0.2">
      <c r="A426" s="5926"/>
      <c r="B426" s="5926"/>
      <c r="C426" s="1659"/>
      <c r="D426" s="1659"/>
      <c r="E426" s="1659"/>
      <c r="F426" s="1659"/>
      <c r="G426" s="1659"/>
      <c r="H426" s="1928"/>
      <c r="I426" s="1928"/>
      <c r="J426" s="1659"/>
      <c r="K426" s="1659"/>
      <c r="L426" s="1659"/>
      <c r="M426" s="1697"/>
      <c r="N426" s="1697"/>
      <c r="O426" s="1697"/>
      <c r="P426" s="1697"/>
      <c r="Q426" s="1658"/>
      <c r="R426" s="1658"/>
      <c r="S426" s="1945"/>
      <c r="T426" s="1945"/>
      <c r="U426" s="1945"/>
      <c r="V426" s="1659"/>
      <c r="W426" s="1659"/>
      <c r="X426" s="1659"/>
      <c r="Y426" s="1945"/>
      <c r="Z426" s="1945"/>
      <c r="AA426" s="1945"/>
      <c r="AB426" s="1945"/>
      <c r="AC426" s="1662"/>
      <c r="AD426" s="1662"/>
      <c r="AE426" s="1704"/>
      <c r="AF426" s="1704"/>
      <c r="AG426" s="1704"/>
      <c r="AH426" s="1704"/>
      <c r="AI426" s="1704"/>
      <c r="AJ426" s="1662"/>
      <c r="AK426" s="1662"/>
    </row>
    <row r="427" spans="1:37" ht="39.950000000000003" customHeight="1" x14ac:dyDescent="0.2">
      <c r="A427" s="5923"/>
      <c r="B427" s="5923"/>
      <c r="C427" s="1716"/>
      <c r="D427" s="1716"/>
      <c r="E427" s="1716"/>
      <c r="F427" s="1683"/>
      <c r="G427" s="1683"/>
      <c r="H427" s="1928"/>
      <c r="I427" s="1928"/>
      <c r="J427" s="1683"/>
      <c r="K427" s="1657"/>
      <c r="L427" s="1657"/>
      <c r="M427" s="1697"/>
      <c r="N427" s="1697"/>
      <c r="O427" s="1697"/>
      <c r="P427" s="1697"/>
      <c r="Q427" s="1714"/>
      <c r="R427" s="1714"/>
      <c r="S427" s="1714"/>
      <c r="T427" s="1714"/>
      <c r="U427" s="1714"/>
      <c r="V427" s="1659"/>
      <c r="W427" s="1659"/>
      <c r="X427" s="1659"/>
      <c r="Y427" s="1662"/>
      <c r="Z427" s="1662"/>
      <c r="AA427" s="1662"/>
      <c r="AB427" s="1666"/>
      <c r="AC427" s="1662"/>
      <c r="AD427" s="1662"/>
      <c r="AE427" s="1683"/>
      <c r="AF427" s="1683"/>
      <c r="AG427" s="1683"/>
      <c r="AH427" s="1683"/>
      <c r="AI427" s="1683"/>
      <c r="AJ427" s="1662"/>
      <c r="AK427" s="1662"/>
    </row>
    <row r="428" spans="1:37" ht="39.950000000000003" customHeight="1" x14ac:dyDescent="0.2">
      <c r="A428" s="5926"/>
      <c r="B428" s="5926"/>
      <c r="C428" s="1683"/>
      <c r="D428" s="1659"/>
      <c r="E428" s="1659"/>
      <c r="F428" s="1659"/>
      <c r="G428" s="1683"/>
      <c r="H428" s="1928"/>
      <c r="I428" s="1928"/>
      <c r="J428" s="1683"/>
      <c r="K428" s="1657"/>
      <c r="L428" s="1657"/>
      <c r="M428" s="1697"/>
      <c r="N428" s="1697"/>
      <c r="O428" s="1697"/>
      <c r="P428" s="1697"/>
      <c r="Q428" s="1665"/>
      <c r="R428" s="1665"/>
      <c r="S428" s="1665"/>
      <c r="T428" s="1665"/>
      <c r="U428" s="1665"/>
      <c r="V428" s="1659"/>
      <c r="W428" s="1659"/>
      <c r="X428" s="1659"/>
      <c r="Y428" s="1705"/>
      <c r="Z428" s="1705"/>
      <c r="AA428" s="1705"/>
      <c r="AB428" s="1705"/>
      <c r="AC428" s="1662"/>
      <c r="AD428" s="1662"/>
      <c r="AE428" s="1683"/>
      <c r="AF428" s="1683"/>
      <c r="AG428" s="1683"/>
      <c r="AH428" s="1683"/>
      <c r="AI428" s="1683"/>
      <c r="AJ428" s="1662"/>
      <c r="AK428" s="1662"/>
    </row>
    <row r="429" spans="1:37" ht="39.950000000000003" customHeight="1" x14ac:dyDescent="0.2">
      <c r="A429" s="5926"/>
      <c r="B429" s="5926"/>
      <c r="C429" s="1942"/>
      <c r="D429" s="1942"/>
      <c r="E429" s="1942"/>
      <c r="F429" s="1658"/>
      <c r="G429" s="1658"/>
      <c r="H429" s="1928"/>
      <c r="I429" s="1928"/>
      <c r="J429" s="1657"/>
      <c r="K429" s="1657"/>
      <c r="L429" s="1657"/>
      <c r="M429" s="1697"/>
      <c r="N429" s="1697"/>
      <c r="O429" s="1697"/>
      <c r="P429" s="1697"/>
      <c r="Q429" s="1659"/>
      <c r="R429" s="1659"/>
      <c r="S429" s="1659"/>
      <c r="T429" s="1659"/>
      <c r="U429" s="1659"/>
      <c r="V429" s="1659"/>
      <c r="W429" s="1659"/>
      <c r="X429" s="1659"/>
      <c r="Y429" s="1658"/>
      <c r="Z429" s="1658"/>
      <c r="AA429" s="1658"/>
      <c r="AB429" s="1663"/>
      <c r="AC429" s="1662"/>
      <c r="AD429" s="1662"/>
      <c r="AE429" s="1683"/>
      <c r="AF429" s="1683"/>
      <c r="AG429" s="1683"/>
      <c r="AH429" s="1683"/>
      <c r="AI429" s="1683"/>
      <c r="AJ429" s="1662"/>
      <c r="AK429" s="1662"/>
    </row>
    <row r="430" spans="1:37" ht="39.950000000000003" customHeight="1" x14ac:dyDescent="0.2">
      <c r="A430" s="5923"/>
      <c r="B430" s="5923"/>
      <c r="C430" s="1659"/>
      <c r="D430" s="1659"/>
      <c r="E430" s="1659"/>
      <c r="F430" s="1659"/>
      <c r="G430" s="1659"/>
      <c r="H430" s="1928"/>
      <c r="I430" s="1928"/>
      <c r="J430" s="1659"/>
      <c r="K430" s="1659"/>
      <c r="L430" s="1659"/>
      <c r="M430" s="1697"/>
      <c r="N430" s="1697"/>
      <c r="O430" s="1697"/>
      <c r="P430" s="1697"/>
      <c r="Q430" s="1659"/>
      <c r="R430" s="1659"/>
      <c r="S430" s="1659"/>
      <c r="T430" s="1659"/>
      <c r="U430" s="1659"/>
      <c r="V430" s="1659"/>
      <c r="W430" s="1659"/>
      <c r="X430" s="1659"/>
      <c r="Y430" s="1659"/>
      <c r="Z430" s="1659"/>
      <c r="AA430" s="1659"/>
      <c r="AB430" s="1659"/>
      <c r="AC430" s="1662"/>
      <c r="AD430" s="1662"/>
      <c r="AE430" s="1659"/>
      <c r="AF430" s="1659"/>
      <c r="AG430" s="1659"/>
      <c r="AH430" s="1659"/>
      <c r="AI430" s="1659"/>
      <c r="AJ430" s="1662"/>
      <c r="AK430" s="1662"/>
    </row>
    <row r="431" spans="1:37" ht="39.950000000000003" customHeight="1" x14ac:dyDescent="0.2">
      <c r="A431" s="5923"/>
      <c r="B431" s="5923"/>
      <c r="C431" s="1664"/>
      <c r="D431" s="1664"/>
      <c r="E431" s="1664"/>
      <c r="F431" s="1664"/>
      <c r="G431" s="1664"/>
      <c r="H431" s="1928"/>
      <c r="I431" s="1928"/>
      <c r="J431" s="1664"/>
      <c r="K431" s="1664"/>
      <c r="L431" s="1664"/>
      <c r="M431" s="1697"/>
      <c r="N431" s="1697"/>
      <c r="O431" s="1697"/>
      <c r="P431" s="1697"/>
      <c r="Q431" s="1664"/>
      <c r="R431" s="1664"/>
      <c r="S431" s="1664"/>
      <c r="T431" s="1664"/>
      <c r="U431" s="1664"/>
      <c r="V431" s="1659"/>
      <c r="W431" s="1659"/>
      <c r="X431" s="1659"/>
      <c r="Y431" s="1664"/>
      <c r="Z431" s="1664"/>
      <c r="AA431" s="1664"/>
      <c r="AB431" s="1664"/>
      <c r="AC431" s="1662"/>
      <c r="AD431" s="1662"/>
      <c r="AE431" s="1664"/>
      <c r="AF431" s="1664"/>
      <c r="AG431" s="1664"/>
      <c r="AH431" s="1664"/>
      <c r="AI431" s="1664"/>
      <c r="AJ431" s="1662"/>
      <c r="AK431" s="1662"/>
    </row>
    <row r="432" spans="1:37" ht="39.950000000000003" customHeight="1" x14ac:dyDescent="0.2">
      <c r="A432" s="5923"/>
      <c r="B432" s="5923"/>
      <c r="C432" s="1658"/>
      <c r="D432" s="1658"/>
      <c r="E432" s="1658"/>
      <c r="F432" s="1658"/>
      <c r="G432" s="1658"/>
      <c r="H432" s="1928"/>
      <c r="I432" s="1928"/>
      <c r="J432" s="1659"/>
      <c r="K432" s="1659"/>
      <c r="L432" s="1659"/>
      <c r="M432" s="1697"/>
      <c r="N432" s="1697"/>
      <c r="O432" s="1697"/>
      <c r="P432" s="1697"/>
      <c r="Q432" s="1659"/>
      <c r="R432" s="1659"/>
      <c r="S432" s="1659"/>
      <c r="T432" s="1659"/>
      <c r="U432" s="1659"/>
      <c r="V432" s="1659"/>
      <c r="W432" s="1659"/>
      <c r="X432" s="1659"/>
      <c r="Y432" s="1659"/>
      <c r="Z432" s="1659"/>
      <c r="AA432" s="1659"/>
      <c r="AB432" s="1659"/>
      <c r="AC432" s="1662"/>
      <c r="AD432" s="1662"/>
      <c r="AE432" s="1659"/>
      <c r="AF432" s="1659"/>
      <c r="AG432" s="1659"/>
      <c r="AH432" s="1659"/>
      <c r="AI432" s="1659"/>
      <c r="AJ432" s="1662"/>
      <c r="AK432" s="1662"/>
    </row>
    <row r="433" spans="1:37" ht="39.950000000000003" customHeight="1" x14ac:dyDescent="0.2">
      <c r="A433" s="5923"/>
      <c r="B433" s="5923"/>
      <c r="C433" s="1658"/>
      <c r="D433" s="1658"/>
      <c r="E433" s="1658"/>
      <c r="F433" s="1658"/>
      <c r="G433" s="1658"/>
      <c r="H433" s="1928"/>
      <c r="I433" s="1928"/>
      <c r="J433" s="1658"/>
      <c r="K433" s="1658"/>
      <c r="L433" s="1658"/>
      <c r="M433" s="1697"/>
      <c r="N433" s="1697"/>
      <c r="O433" s="1697"/>
      <c r="P433" s="1697"/>
      <c r="Q433" s="1658"/>
      <c r="R433" s="1658"/>
      <c r="S433" s="1658"/>
      <c r="T433" s="1658"/>
      <c r="U433" s="1658"/>
      <c r="V433" s="1659"/>
      <c r="W433" s="1659"/>
      <c r="X433" s="1659"/>
      <c r="Y433" s="1658"/>
      <c r="Z433" s="1658"/>
      <c r="AA433" s="1658"/>
      <c r="AB433" s="1658"/>
      <c r="AC433" s="1662"/>
      <c r="AD433" s="1662"/>
      <c r="AE433" s="1658"/>
      <c r="AF433" s="1658"/>
      <c r="AG433" s="1658"/>
      <c r="AH433" s="1658"/>
      <c r="AI433" s="1658"/>
      <c r="AJ433" s="1662"/>
      <c r="AK433" s="1662"/>
    </row>
    <row r="434" spans="1:37" ht="39.950000000000003" customHeight="1" x14ac:dyDescent="0.2">
      <c r="A434" s="5923"/>
      <c r="B434" s="5923"/>
      <c r="C434" s="1664"/>
      <c r="D434" s="1664"/>
      <c r="E434" s="1664"/>
      <c r="F434" s="1664"/>
      <c r="G434" s="1664"/>
      <c r="H434" s="1928"/>
      <c r="I434" s="1928"/>
      <c r="J434" s="1664"/>
      <c r="K434" s="1664"/>
      <c r="L434" s="1664"/>
      <c r="M434" s="1697"/>
      <c r="N434" s="1697"/>
      <c r="O434" s="1697"/>
      <c r="P434" s="1697"/>
      <c r="Q434" s="1664"/>
      <c r="R434" s="1664"/>
      <c r="S434" s="1664"/>
      <c r="T434" s="1664"/>
      <c r="U434" s="1664"/>
      <c r="V434" s="1659"/>
      <c r="W434" s="1659"/>
      <c r="X434" s="1659"/>
      <c r="Y434" s="1658"/>
      <c r="Z434" s="1658"/>
      <c r="AA434" s="1658"/>
      <c r="AB434" s="1658"/>
      <c r="AC434" s="1662"/>
      <c r="AD434" s="1662"/>
      <c r="AE434" s="1658"/>
      <c r="AF434" s="1658"/>
      <c r="AG434" s="1658"/>
      <c r="AH434" s="1658"/>
      <c r="AI434" s="1658"/>
      <c r="AJ434" s="1662"/>
      <c r="AK434" s="1662"/>
    </row>
    <row r="435" spans="1:37" ht="39.950000000000003" customHeight="1" x14ac:dyDescent="0.2">
      <c r="A435" s="5920"/>
      <c r="B435" s="5920"/>
      <c r="C435" s="1664"/>
      <c r="D435" s="1664"/>
      <c r="E435" s="1664"/>
      <c r="F435" s="1664"/>
      <c r="G435" s="1664"/>
      <c r="H435" s="1928"/>
      <c r="I435" s="1928"/>
      <c r="J435" s="1664"/>
      <c r="K435" s="1664"/>
      <c r="L435" s="1664"/>
      <c r="M435" s="1697"/>
      <c r="N435" s="1697"/>
      <c r="O435" s="1697"/>
      <c r="P435" s="1697"/>
      <c r="Q435" s="1664"/>
      <c r="R435" s="1664"/>
      <c r="S435" s="1664"/>
      <c r="T435" s="1664"/>
      <c r="U435" s="1664"/>
      <c r="V435" s="1659"/>
      <c r="W435" s="1659"/>
      <c r="X435" s="1659"/>
      <c r="Y435" s="1659"/>
      <c r="Z435" s="1659"/>
      <c r="AA435" s="1659"/>
      <c r="AB435" s="1659"/>
      <c r="AC435" s="1662"/>
      <c r="AD435" s="1662"/>
      <c r="AE435" s="1659"/>
      <c r="AF435" s="1659"/>
      <c r="AG435" s="1659"/>
      <c r="AH435" s="1659"/>
      <c r="AI435" s="1659"/>
      <c r="AJ435" s="1662"/>
      <c r="AK435" s="1662"/>
    </row>
    <row r="436" spans="1:37" ht="39.950000000000003" customHeight="1" x14ac:dyDescent="0.2">
      <c r="A436" s="5927"/>
      <c r="B436" s="5924"/>
      <c r="C436" s="1665"/>
      <c r="D436" s="1665"/>
      <c r="E436" s="1665"/>
      <c r="F436" s="1665"/>
      <c r="G436" s="1665"/>
      <c r="H436" s="1928"/>
      <c r="I436" s="1928"/>
      <c r="J436" s="1659"/>
      <c r="K436" s="1659"/>
      <c r="L436" s="1659"/>
      <c r="M436" s="1697"/>
      <c r="N436" s="1697"/>
      <c r="O436" s="1697"/>
      <c r="P436" s="1697"/>
      <c r="Q436" s="1659"/>
      <c r="R436" s="1659"/>
      <c r="S436" s="1659"/>
      <c r="T436" s="1659"/>
      <c r="U436" s="1659"/>
      <c r="V436" s="1659"/>
      <c r="W436" s="1659"/>
      <c r="X436" s="1659"/>
      <c r="Y436" s="1659"/>
      <c r="Z436" s="1659"/>
      <c r="AA436" s="1659"/>
      <c r="AB436" s="1659"/>
      <c r="AC436" s="1662"/>
      <c r="AD436" s="1662"/>
      <c r="AE436" s="1659"/>
      <c r="AF436" s="1659"/>
      <c r="AG436" s="1659"/>
      <c r="AH436" s="1659"/>
      <c r="AI436" s="1659"/>
      <c r="AJ436" s="1662"/>
      <c r="AK436" s="1662"/>
    </row>
    <row r="437" spans="1:37" ht="39.950000000000003" customHeight="1" x14ac:dyDescent="0.2">
      <c r="A437" s="5923"/>
      <c r="B437" s="5923"/>
      <c r="C437" s="1658"/>
      <c r="D437" s="1658"/>
      <c r="E437" s="1658"/>
      <c r="F437" s="1658"/>
      <c r="G437" s="1658"/>
      <c r="H437" s="1928"/>
      <c r="I437" s="1928"/>
      <c r="J437" s="1658"/>
      <c r="K437" s="1658"/>
      <c r="L437" s="1658"/>
      <c r="M437" s="1697"/>
      <c r="N437" s="1697"/>
      <c r="O437" s="1697"/>
      <c r="P437" s="1697"/>
      <c r="Q437" s="1658"/>
      <c r="R437" s="1658"/>
      <c r="S437" s="1658"/>
      <c r="T437" s="1658"/>
      <c r="U437" s="1658"/>
      <c r="V437" s="1659"/>
      <c r="W437" s="1659"/>
      <c r="X437" s="1659"/>
      <c r="Y437" s="1658"/>
      <c r="Z437" s="1658"/>
      <c r="AA437" s="1658"/>
      <c r="AB437" s="1658"/>
      <c r="AC437" s="1662"/>
      <c r="AD437" s="1662"/>
      <c r="AE437" s="1658"/>
      <c r="AF437" s="1658"/>
      <c r="AG437" s="1658"/>
      <c r="AH437" s="1658"/>
      <c r="AI437" s="1658"/>
      <c r="AJ437" s="1662"/>
      <c r="AK437" s="1662"/>
    </row>
    <row r="438" spans="1:37" ht="39.950000000000003" customHeight="1" x14ac:dyDescent="0.2">
      <c r="A438" s="5920"/>
      <c r="B438" s="5920"/>
      <c r="C438" s="1658"/>
      <c r="D438" s="1658"/>
      <c r="E438" s="1658"/>
      <c r="F438" s="1658"/>
      <c r="G438" s="1658"/>
      <c r="H438" s="1928"/>
      <c r="I438" s="1928"/>
      <c r="J438" s="1658"/>
      <c r="K438" s="1658"/>
      <c r="L438" s="1658"/>
      <c r="M438" s="1697"/>
      <c r="N438" s="1697"/>
      <c r="O438" s="1697"/>
      <c r="P438" s="1697"/>
      <c r="Q438" s="1658"/>
      <c r="R438" s="1658"/>
      <c r="S438" s="1658"/>
      <c r="T438" s="1658"/>
      <c r="U438" s="1658"/>
      <c r="V438" s="1659"/>
      <c r="W438" s="1659"/>
      <c r="X438" s="1659"/>
      <c r="Y438" s="1658"/>
      <c r="Z438" s="1658"/>
      <c r="AA438" s="1658"/>
      <c r="AB438" s="1658"/>
      <c r="AC438" s="1662"/>
      <c r="AD438" s="1662"/>
      <c r="AE438" s="1658"/>
      <c r="AF438" s="1658"/>
      <c r="AG438" s="1658"/>
      <c r="AH438" s="1658"/>
      <c r="AI438" s="1658"/>
      <c r="AJ438" s="1662"/>
      <c r="AK438" s="1662"/>
    </row>
    <row r="439" spans="1:37" ht="39.950000000000003" customHeight="1" x14ac:dyDescent="0.2">
      <c r="A439" s="5923"/>
      <c r="B439" s="5923"/>
      <c r="C439" s="1927"/>
      <c r="D439" s="1927"/>
      <c r="E439" s="1927"/>
      <c r="F439" s="1927"/>
      <c r="G439" s="1927"/>
      <c r="H439" s="1928"/>
      <c r="I439" s="1928"/>
      <c r="J439" s="1927"/>
      <c r="K439" s="1927"/>
      <c r="L439" s="1927"/>
      <c r="M439" s="1697"/>
      <c r="N439" s="1697"/>
      <c r="O439" s="1697"/>
      <c r="P439" s="1697"/>
      <c r="Q439" s="1927"/>
      <c r="R439" s="1927"/>
      <c r="S439" s="1927"/>
      <c r="T439" s="1927"/>
      <c r="U439" s="1927"/>
      <c r="V439" s="1659"/>
      <c r="W439" s="1659"/>
      <c r="X439" s="1659"/>
      <c r="Y439" s="1927"/>
      <c r="Z439" s="1927"/>
      <c r="AA439" s="1927"/>
      <c r="AB439" s="1927"/>
      <c r="AC439" s="1662"/>
      <c r="AD439" s="1662"/>
      <c r="AE439" s="1927"/>
      <c r="AF439" s="1927"/>
      <c r="AG439" s="1927"/>
      <c r="AH439" s="1927"/>
      <c r="AI439" s="1927"/>
      <c r="AJ439" s="1662"/>
      <c r="AK439" s="1662"/>
    </row>
    <row r="440" spans="1:37" ht="39.950000000000003" customHeight="1" x14ac:dyDescent="0.2">
      <c r="A440" s="5922"/>
      <c r="B440" s="5922"/>
      <c r="C440" s="1658"/>
      <c r="D440" s="1658"/>
      <c r="E440" s="1658"/>
      <c r="F440" s="1658"/>
      <c r="G440" s="1658"/>
      <c r="H440" s="1928"/>
      <c r="I440" s="1928"/>
      <c r="J440" s="1658"/>
      <c r="K440" s="1658"/>
      <c r="L440" s="1658"/>
      <c r="M440" s="1697"/>
      <c r="N440" s="1697"/>
      <c r="O440" s="1697"/>
      <c r="P440" s="1697"/>
      <c r="Q440" s="1658"/>
      <c r="R440" s="1658"/>
      <c r="S440" s="1658"/>
      <c r="T440" s="1658"/>
      <c r="U440" s="1658"/>
      <c r="V440" s="1659"/>
      <c r="W440" s="1659"/>
      <c r="X440" s="1659"/>
      <c r="Y440" s="1658"/>
      <c r="Z440" s="1658"/>
      <c r="AA440" s="1658"/>
      <c r="AB440" s="1658"/>
      <c r="AC440" s="1662"/>
      <c r="AD440" s="1662"/>
      <c r="AE440" s="1658"/>
      <c r="AF440" s="1658"/>
      <c r="AG440" s="1658"/>
      <c r="AH440" s="1658"/>
      <c r="AI440" s="1658"/>
      <c r="AJ440" s="1662"/>
      <c r="AK440" s="1662"/>
    </row>
    <row r="441" spans="1:37" ht="39.950000000000003" customHeight="1" x14ac:dyDescent="0.2">
      <c r="A441" s="5920"/>
      <c r="B441" s="5920"/>
      <c r="C441" s="1683"/>
      <c r="D441" s="1683"/>
      <c r="E441" s="1684"/>
      <c r="F441" s="1684"/>
      <c r="G441" s="1683"/>
      <c r="H441" s="1928"/>
      <c r="I441" s="1928"/>
      <c r="J441" s="1683"/>
      <c r="K441" s="1683"/>
      <c r="L441" s="1684"/>
      <c r="M441" s="1697"/>
      <c r="N441" s="1697"/>
      <c r="O441" s="1697"/>
      <c r="P441" s="1697"/>
      <c r="Q441" s="1683"/>
      <c r="R441" s="1683"/>
      <c r="S441" s="1684"/>
      <c r="T441" s="1684"/>
      <c r="U441" s="1683"/>
      <c r="V441" s="1659"/>
      <c r="W441" s="1659"/>
      <c r="X441" s="1659"/>
      <c r="Y441" s="1659"/>
      <c r="Z441" s="1659"/>
      <c r="AA441" s="1659"/>
      <c r="AB441" s="1659"/>
      <c r="AC441" s="1662"/>
      <c r="AD441" s="1662"/>
      <c r="AE441" s="1664"/>
      <c r="AF441" s="1664"/>
      <c r="AG441" s="1664"/>
      <c r="AH441" s="1664"/>
      <c r="AI441" s="1664"/>
      <c r="AJ441" s="1662"/>
      <c r="AK441" s="1662"/>
    </row>
    <row r="442" spans="1:37" ht="39.950000000000003" customHeight="1" x14ac:dyDescent="0.2">
      <c r="D442" s="1659"/>
      <c r="E442" s="1659"/>
      <c r="F442" s="1659"/>
      <c r="G442" s="1659"/>
      <c r="H442" s="1937"/>
      <c r="I442" s="1937"/>
      <c r="J442" s="1659"/>
      <c r="K442" s="1659"/>
      <c r="L442" s="1697"/>
      <c r="M442" s="1697"/>
      <c r="N442" s="1697"/>
      <c r="R442" s="1658"/>
      <c r="S442" s="1658"/>
      <c r="T442" s="1658"/>
      <c r="Y442" s="1657"/>
      <c r="Z442" s="1657"/>
      <c r="AA442" s="1657"/>
    </row>
    <row r="443" spans="1:37" ht="39.950000000000003" customHeight="1" x14ac:dyDescent="0.2">
      <c r="G443" s="1944"/>
      <c r="J443" s="1944"/>
      <c r="K443" s="1944"/>
      <c r="L443" s="1697"/>
      <c r="M443" s="1697"/>
      <c r="N443" s="1697"/>
      <c r="Q443" s="1710"/>
      <c r="R443" s="1710"/>
      <c r="S443" s="1710"/>
      <c r="T443" s="1710"/>
      <c r="U443" s="1716"/>
      <c r="Y443" s="1716"/>
      <c r="Z443" s="1716"/>
      <c r="AA443" s="1716"/>
      <c r="AE443" s="1658"/>
      <c r="AF443" s="1658"/>
    </row>
    <row r="444" spans="1:37" ht="39.950000000000003" customHeight="1" x14ac:dyDescent="0.2">
      <c r="C444" s="1716"/>
      <c r="F444" s="1659"/>
      <c r="J444" s="1659"/>
      <c r="L444" s="1944"/>
      <c r="T444" s="1710"/>
      <c r="U444" s="1658"/>
      <c r="X444" s="1715"/>
      <c r="Y444" s="1715"/>
      <c r="AA444" s="1716"/>
      <c r="AB444" s="1716"/>
      <c r="AE444" s="1716"/>
      <c r="AF444" s="1657"/>
      <c r="AG444" s="1658"/>
      <c r="AH444" s="1657"/>
      <c r="AI444" s="1659"/>
    </row>
    <row r="445" spans="1:37" ht="39.950000000000003" customHeight="1" x14ac:dyDescent="0.2">
      <c r="D445" s="1716"/>
      <c r="E445" s="1716"/>
      <c r="F445" s="1716"/>
      <c r="G445" s="1689"/>
      <c r="L445" s="1659"/>
      <c r="S445" s="1715"/>
      <c r="T445" s="1715"/>
      <c r="U445" s="1710"/>
      <c r="V445" s="1715"/>
      <c r="W445" s="1715"/>
      <c r="Y445" s="1710"/>
      <c r="Z445" s="1710"/>
      <c r="AE445" s="1716"/>
      <c r="AF445" s="1716"/>
      <c r="AG445" s="1716"/>
      <c r="AH445" s="1716"/>
    </row>
    <row r="446" spans="1:37" ht="39.950000000000003" customHeight="1" x14ac:dyDescent="0.2">
      <c r="S446" s="1697"/>
      <c r="T446" s="1697"/>
      <c r="U446" s="1697"/>
      <c r="V446" s="1697"/>
      <c r="W446" s="1697"/>
      <c r="X446" s="1697"/>
    </row>
    <row r="447" spans="1:37" ht="39.950000000000003" customHeight="1" x14ac:dyDescent="0.2">
      <c r="A447" s="16"/>
      <c r="B447" s="1715"/>
      <c r="C447" s="1659"/>
      <c r="D447" s="1659"/>
      <c r="E447" s="1659"/>
      <c r="F447" s="1657"/>
      <c r="G447" s="1657"/>
      <c r="H447" s="1659"/>
      <c r="I447" s="1659"/>
      <c r="J447" s="1659"/>
      <c r="K447" s="1705"/>
      <c r="L447" s="1705"/>
    </row>
    <row r="448" spans="1:37" ht="39.950000000000003" customHeight="1" x14ac:dyDescent="0.2"/>
    <row r="449" spans="1:37" ht="39.950000000000003" customHeight="1" x14ac:dyDescent="0.2"/>
    <row r="450" spans="1:37" ht="39.950000000000003" customHeight="1" x14ac:dyDescent="0.2">
      <c r="A450" s="5876"/>
      <c r="B450" s="5876"/>
      <c r="C450" s="1661"/>
      <c r="D450" s="1661"/>
      <c r="E450" s="1661"/>
      <c r="F450" s="1661"/>
      <c r="G450" s="1661"/>
      <c r="H450" s="1661"/>
      <c r="I450" s="1661"/>
      <c r="J450" s="1661"/>
      <c r="K450" s="1661"/>
      <c r="L450" s="1661"/>
      <c r="M450" s="1661"/>
      <c r="N450" s="1661"/>
      <c r="O450" s="1661"/>
      <c r="P450" s="1661"/>
      <c r="Q450" s="1661"/>
      <c r="R450" s="1661"/>
      <c r="S450" s="1661"/>
      <c r="T450" s="1661"/>
      <c r="U450" s="1661"/>
      <c r="V450" s="1661"/>
      <c r="W450" s="1661"/>
      <c r="X450" s="1661"/>
      <c r="Y450" s="1661"/>
      <c r="Z450" s="1661"/>
      <c r="AA450" s="1661"/>
      <c r="AB450" s="1661"/>
      <c r="AC450" s="1661"/>
      <c r="AD450" s="1661"/>
      <c r="AE450" s="1661"/>
      <c r="AF450" s="1661"/>
      <c r="AG450" s="1661"/>
      <c r="AH450" s="1661"/>
      <c r="AI450" s="1661"/>
      <c r="AJ450" s="1661"/>
      <c r="AK450" s="1661"/>
    </row>
    <row r="451" spans="1:37" ht="39.950000000000003" customHeight="1" x14ac:dyDescent="0.2">
      <c r="A451" s="5876"/>
      <c r="B451" s="5876"/>
      <c r="C451" s="1708"/>
      <c r="D451" s="1708"/>
      <c r="E451" s="1708"/>
      <c r="F451" s="1708"/>
      <c r="G451" s="1708"/>
      <c r="H451" s="1708"/>
      <c r="I451" s="1708"/>
      <c r="J451" s="1708"/>
      <c r="K451" s="1708"/>
      <c r="L451" s="1708"/>
      <c r="M451" s="1708"/>
      <c r="N451" s="1708"/>
      <c r="O451" s="1708"/>
      <c r="P451" s="1708"/>
      <c r="Q451" s="1708"/>
      <c r="R451" s="1708"/>
      <c r="S451" s="1708"/>
      <c r="T451" s="1708"/>
      <c r="U451" s="1708"/>
      <c r="V451" s="1708"/>
      <c r="W451" s="1708"/>
      <c r="X451" s="1708"/>
      <c r="Y451" s="1708"/>
      <c r="Z451" s="1708"/>
      <c r="AA451" s="1708"/>
      <c r="AB451" s="1708"/>
      <c r="AC451" s="1708"/>
      <c r="AD451" s="1708"/>
      <c r="AE451" s="1708"/>
      <c r="AF451" s="1708"/>
      <c r="AG451" s="1708"/>
      <c r="AH451" s="1708"/>
      <c r="AI451" s="1708"/>
      <c r="AJ451" s="1708"/>
      <c r="AK451" s="1708"/>
    </row>
    <row r="452" spans="1:37" ht="39.950000000000003" customHeight="1" x14ac:dyDescent="0.2">
      <c r="A452" s="5926"/>
      <c r="B452" s="5926"/>
      <c r="C452" s="1657"/>
      <c r="D452" s="1657"/>
      <c r="E452" s="1657"/>
      <c r="F452" s="1657"/>
      <c r="G452" s="1657"/>
      <c r="H452" s="1662"/>
      <c r="I452" s="1662"/>
      <c r="J452" s="1657"/>
      <c r="K452" s="1657"/>
      <c r="L452" s="1657"/>
      <c r="M452" s="1942"/>
      <c r="N452" s="1942"/>
      <c r="O452" s="1662"/>
      <c r="P452" s="1662"/>
      <c r="Q452" s="1714"/>
      <c r="R452" s="1714"/>
      <c r="S452" s="1714"/>
      <c r="T452" s="1714"/>
      <c r="U452" s="1714"/>
      <c r="V452" s="1662"/>
      <c r="W452" s="1662"/>
      <c r="X452" s="1662"/>
      <c r="Y452" s="1662"/>
      <c r="Z452" s="1662"/>
      <c r="AA452" s="1942"/>
      <c r="AB452" s="1942"/>
      <c r="AC452" s="1662"/>
      <c r="AD452" s="1662"/>
      <c r="AE452" s="1714"/>
      <c r="AF452" s="1714"/>
      <c r="AG452" s="1714"/>
      <c r="AH452" s="1714"/>
      <c r="AI452" s="1714"/>
      <c r="AJ452" s="1662"/>
      <c r="AK452" s="1662"/>
    </row>
    <row r="453" spans="1:37" ht="39.950000000000003" customHeight="1" x14ac:dyDescent="0.2">
      <c r="A453" s="5926"/>
      <c r="B453" s="5926"/>
      <c r="C453" s="1714"/>
      <c r="D453" s="1714"/>
      <c r="E453" s="1714"/>
      <c r="F453" s="1684"/>
      <c r="G453" s="1683"/>
      <c r="H453" s="1662"/>
      <c r="I453" s="1662"/>
      <c r="J453" s="1659"/>
      <c r="K453" s="1659"/>
      <c r="L453" s="1659"/>
      <c r="M453" s="1659"/>
      <c r="N453" s="1659"/>
      <c r="O453" s="1662"/>
      <c r="P453" s="1662"/>
      <c r="Q453" s="1716"/>
      <c r="R453" s="1716"/>
      <c r="S453" s="1716"/>
      <c r="T453" s="1716"/>
      <c r="U453" s="1946"/>
      <c r="V453" s="1662"/>
      <c r="W453" s="1662"/>
      <c r="X453" s="1274"/>
      <c r="Y453" s="1683"/>
      <c r="Z453" s="1667"/>
      <c r="AA453" s="1667"/>
      <c r="AB453" s="1667"/>
      <c r="AC453" s="1662"/>
      <c r="AD453" s="1662"/>
      <c r="AE453" s="1683"/>
      <c r="AF453" s="1683"/>
      <c r="AG453" s="1684"/>
      <c r="AH453" s="1684"/>
      <c r="AI453" s="1683"/>
      <c r="AJ453" s="1662"/>
      <c r="AK453" s="1662"/>
    </row>
    <row r="454" spans="1:37" ht="39.950000000000003" customHeight="1" x14ac:dyDescent="0.2">
      <c r="A454" s="5923"/>
      <c r="B454" s="5923"/>
      <c r="C454" s="1683"/>
      <c r="D454" s="1683"/>
      <c r="E454" s="1684"/>
      <c r="F454" s="1684"/>
      <c r="G454" s="1683"/>
      <c r="H454" s="1662"/>
      <c r="I454" s="1662"/>
      <c r="J454" s="1659"/>
      <c r="K454" s="1659"/>
      <c r="L454" s="1659"/>
      <c r="M454" s="1659"/>
      <c r="N454" s="1659"/>
      <c r="O454" s="1662"/>
      <c r="P454" s="1662"/>
      <c r="Q454" s="1657"/>
      <c r="R454" s="1657"/>
      <c r="S454" s="1657"/>
      <c r="T454" s="1682"/>
      <c r="U454" s="1682"/>
      <c r="V454" s="1662"/>
      <c r="W454" s="1662"/>
      <c r="X454" s="1703"/>
      <c r="Y454" s="1703"/>
      <c r="Z454" s="1703"/>
      <c r="AA454" s="1703"/>
      <c r="AB454" s="1703"/>
      <c r="AC454" s="1662"/>
      <c r="AD454" s="1662"/>
      <c r="AE454" s="1683"/>
      <c r="AF454" s="1683"/>
      <c r="AG454" s="1684"/>
      <c r="AH454" s="1684"/>
      <c r="AI454" s="1683"/>
      <c r="AJ454" s="1662"/>
      <c r="AK454" s="1662"/>
    </row>
    <row r="455" spans="1:37" ht="39.950000000000003" customHeight="1" x14ac:dyDescent="0.2">
      <c r="A455" s="5926"/>
      <c r="B455" s="5926"/>
      <c r="C455" s="1683"/>
      <c r="D455" s="1683"/>
      <c r="E455" s="1684"/>
      <c r="F455" s="1684"/>
      <c r="G455" s="1683"/>
      <c r="H455" s="1662"/>
      <c r="I455" s="1662"/>
      <c r="J455" s="1659"/>
      <c r="K455" s="1659"/>
      <c r="L455" s="1659"/>
      <c r="M455" s="1659"/>
      <c r="N455" s="1659"/>
      <c r="O455" s="1662"/>
      <c r="P455" s="1662"/>
      <c r="Q455" s="1716"/>
      <c r="R455" s="1716"/>
      <c r="S455" s="1716"/>
      <c r="T455" s="1667"/>
      <c r="U455" s="1667"/>
      <c r="V455" s="1662"/>
      <c r="W455" s="1662"/>
      <c r="X455" s="1667"/>
      <c r="Y455" s="1667"/>
      <c r="Z455" s="1667"/>
      <c r="AA455" s="1667"/>
      <c r="AB455" s="1667"/>
      <c r="AC455" s="1662"/>
      <c r="AD455" s="1662"/>
      <c r="AE455" s="1702"/>
      <c r="AF455" s="1702"/>
      <c r="AG455" s="1684"/>
      <c r="AH455" s="1684"/>
      <c r="AI455" s="1683"/>
      <c r="AJ455" s="1662"/>
      <c r="AK455" s="1662"/>
    </row>
    <row r="456" spans="1:37" ht="39.950000000000003" customHeight="1" x14ac:dyDescent="0.2">
      <c r="A456" s="5926"/>
      <c r="B456" s="5926"/>
      <c r="C456" s="1683"/>
      <c r="D456" s="1683"/>
      <c r="E456" s="1690"/>
      <c r="F456" s="1665"/>
      <c r="G456" s="1665"/>
      <c r="H456" s="1662"/>
      <c r="I456" s="1662"/>
      <c r="J456" s="1665"/>
      <c r="K456" s="1665"/>
      <c r="L456" s="1665"/>
      <c r="M456" s="1665"/>
      <c r="N456" s="1666"/>
      <c r="O456" s="1662"/>
      <c r="P456" s="1662"/>
      <c r="Q456" s="1716"/>
      <c r="R456" s="1716"/>
      <c r="S456" s="1690"/>
      <c r="T456" s="1658"/>
      <c r="U456" s="1658"/>
      <c r="V456" s="1662"/>
      <c r="W456" s="1662"/>
      <c r="X456" s="1716"/>
      <c r="Y456" s="1716"/>
      <c r="Z456" s="1716"/>
      <c r="AA456" s="1683"/>
      <c r="AB456" s="1683"/>
      <c r="AC456" s="1662"/>
      <c r="AD456" s="1662"/>
      <c r="AE456" s="1683"/>
      <c r="AF456" s="1683"/>
      <c r="AG456" s="1681"/>
      <c r="AH456" s="1716"/>
      <c r="AI456" s="1716"/>
      <c r="AJ456" s="1662"/>
      <c r="AK456" s="1662"/>
    </row>
    <row r="457" spans="1:37" ht="39.950000000000003" customHeight="1" x14ac:dyDescent="0.2">
      <c r="A457" s="5923"/>
      <c r="B457" s="5923"/>
      <c r="C457" s="1659"/>
      <c r="D457" s="1659"/>
      <c r="E457" s="1659"/>
      <c r="F457" s="1659"/>
      <c r="G457" s="1659"/>
      <c r="H457" s="1662"/>
      <c r="I457" s="1662"/>
      <c r="J457" s="1659"/>
      <c r="K457" s="1659"/>
      <c r="L457" s="1659"/>
      <c r="M457" s="1659"/>
      <c r="N457" s="1659"/>
      <c r="O457" s="1662"/>
      <c r="P457" s="1662"/>
      <c r="Q457" s="1659"/>
      <c r="R457" s="1659"/>
      <c r="S457" s="1659"/>
      <c r="T457" s="1659"/>
      <c r="U457" s="1659"/>
      <c r="V457" s="1662"/>
      <c r="W457" s="1662"/>
      <c r="X457" s="1659"/>
      <c r="Y457" s="1659"/>
      <c r="Z457" s="1659"/>
      <c r="AA457" s="1659"/>
      <c r="AB457" s="1659"/>
      <c r="AC457" s="1662"/>
      <c r="AD457" s="1662"/>
      <c r="AE457" s="1659"/>
      <c r="AF457" s="1659"/>
      <c r="AG457" s="1659"/>
      <c r="AH457" s="1659"/>
      <c r="AI457" s="1659"/>
      <c r="AJ457" s="1662"/>
      <c r="AK457" s="1662"/>
    </row>
    <row r="458" spans="1:37" ht="39.950000000000003" customHeight="1" x14ac:dyDescent="0.2">
      <c r="A458" s="5923"/>
      <c r="B458" s="5923"/>
      <c r="C458" s="1683"/>
      <c r="D458" s="1683"/>
      <c r="E458" s="1684"/>
      <c r="F458" s="1684"/>
      <c r="G458" s="1683"/>
      <c r="H458" s="1662"/>
      <c r="I458" s="1662"/>
      <c r="J458" s="1683"/>
      <c r="K458" s="1683"/>
      <c r="L458" s="1684"/>
      <c r="M458" s="1684"/>
      <c r="N458" s="1683"/>
      <c r="O458" s="1662"/>
      <c r="P458" s="1662"/>
      <c r="Q458" s="1683"/>
      <c r="R458" s="1683"/>
      <c r="S458" s="1684"/>
      <c r="T458" s="1684"/>
      <c r="U458" s="1683"/>
      <c r="V458" s="1662"/>
      <c r="W458" s="1662"/>
      <c r="X458" s="1683"/>
      <c r="Y458" s="1683"/>
      <c r="Z458" s="1684"/>
      <c r="AA458" s="1684"/>
      <c r="AB458" s="1683"/>
      <c r="AC458" s="1662"/>
      <c r="AD458" s="1662"/>
      <c r="AE458" s="1683"/>
      <c r="AF458" s="1683"/>
      <c r="AG458" s="1684"/>
      <c r="AH458" s="1659"/>
      <c r="AI458" s="1659"/>
      <c r="AJ458" s="1662"/>
      <c r="AK458" s="1662"/>
    </row>
    <row r="459" spans="1:37" ht="39.950000000000003" customHeight="1" x14ac:dyDescent="0.2">
      <c r="A459" s="5923"/>
      <c r="B459" s="5923"/>
      <c r="C459" s="1659"/>
      <c r="D459" s="1659"/>
      <c r="E459" s="1659"/>
      <c r="F459" s="1659"/>
      <c r="G459" s="1659"/>
      <c r="H459" s="1662"/>
      <c r="I459" s="1662"/>
      <c r="J459" s="1659"/>
      <c r="K459" s="1659"/>
      <c r="L459" s="1659"/>
      <c r="M459" s="1659"/>
      <c r="N459" s="1659"/>
      <c r="O459" s="1662"/>
      <c r="P459" s="1662"/>
      <c r="Q459" s="1659"/>
      <c r="R459" s="1659"/>
      <c r="S459" s="1659"/>
      <c r="T459" s="1659"/>
      <c r="U459" s="1659"/>
      <c r="V459" s="1662"/>
      <c r="W459" s="1662"/>
      <c r="X459" s="1659"/>
      <c r="Y459" s="1659"/>
      <c r="Z459" s="1659"/>
      <c r="AA459" s="1659"/>
      <c r="AB459" s="1659"/>
      <c r="AC459" s="1662"/>
      <c r="AD459" s="1662"/>
      <c r="AE459" s="1659"/>
      <c r="AF459" s="1659"/>
      <c r="AG459" s="1659"/>
      <c r="AH459" s="1659"/>
      <c r="AI459" s="1659"/>
      <c r="AJ459" s="1662"/>
      <c r="AK459" s="1662"/>
    </row>
    <row r="460" spans="1:37" ht="39.950000000000003" customHeight="1" x14ac:dyDescent="0.2">
      <c r="A460" s="5923"/>
      <c r="B460" s="5923"/>
      <c r="C460" s="1659"/>
      <c r="D460" s="1659"/>
      <c r="E460" s="1659"/>
      <c r="F460" s="1659"/>
      <c r="G460" s="1659"/>
      <c r="H460" s="1662"/>
      <c r="I460" s="1662"/>
      <c r="J460" s="1659"/>
      <c r="K460" s="1659"/>
      <c r="L460" s="1659"/>
      <c r="M460" s="1659"/>
      <c r="N460" s="1659"/>
      <c r="O460" s="1662"/>
      <c r="P460" s="1662"/>
      <c r="Q460" s="1659"/>
      <c r="R460" s="1659"/>
      <c r="S460" s="1659"/>
      <c r="T460" s="1659"/>
      <c r="U460" s="1659"/>
      <c r="V460" s="1662"/>
      <c r="W460" s="1662"/>
      <c r="X460" s="1659"/>
      <c r="Y460" s="1659"/>
      <c r="Z460" s="1659"/>
      <c r="AA460" s="1659"/>
      <c r="AB460" s="1659"/>
      <c r="AC460" s="1662"/>
      <c r="AD460" s="1662"/>
      <c r="AE460" s="1659"/>
      <c r="AF460" s="1659"/>
      <c r="AG460" s="1659"/>
      <c r="AH460" s="1659"/>
      <c r="AI460" s="1659"/>
      <c r="AJ460" s="1662"/>
      <c r="AK460" s="1662"/>
    </row>
    <row r="461" spans="1:37" ht="39.950000000000003" customHeight="1" x14ac:dyDescent="0.2">
      <c r="A461" s="5923"/>
      <c r="B461" s="5923"/>
      <c r="C461" s="1658"/>
      <c r="D461" s="1658"/>
      <c r="E461" s="1658"/>
      <c r="F461" s="1658"/>
      <c r="G461" s="1658"/>
      <c r="H461" s="1662"/>
      <c r="I461" s="1662"/>
      <c r="J461" s="1658"/>
      <c r="K461" s="1658"/>
      <c r="L461" s="1658"/>
      <c r="M461" s="1658"/>
      <c r="N461" s="1658"/>
      <c r="O461" s="1662"/>
      <c r="P461" s="1662"/>
      <c r="Q461" s="1658"/>
      <c r="R461" s="1658"/>
      <c r="S461" s="1658"/>
      <c r="T461" s="1658"/>
      <c r="U461" s="1658"/>
      <c r="V461" s="1662"/>
      <c r="W461" s="1662"/>
      <c r="X461" s="1659"/>
      <c r="Y461" s="1659"/>
      <c r="Z461" s="1657"/>
      <c r="AA461" s="1657"/>
      <c r="AB461" s="1657"/>
      <c r="AC461" s="1662"/>
      <c r="AD461" s="1662"/>
      <c r="AE461" s="1657"/>
      <c r="AF461" s="1657"/>
      <c r="AG461" s="1664"/>
      <c r="AH461" s="1664"/>
      <c r="AI461" s="1664"/>
      <c r="AJ461" s="1662"/>
      <c r="AK461" s="1662"/>
    </row>
    <row r="462" spans="1:37" ht="39.950000000000003" customHeight="1" x14ac:dyDescent="0.2">
      <c r="A462" s="5920"/>
      <c r="B462" s="5920"/>
      <c r="C462" s="1659"/>
      <c r="D462" s="1659"/>
      <c r="E462" s="1659"/>
      <c r="F462" s="1659"/>
      <c r="G462" s="1659"/>
      <c r="H462" s="1662"/>
      <c r="I462" s="1662"/>
      <c r="J462" s="1659"/>
      <c r="K462" s="1659"/>
      <c r="L462" s="1659"/>
      <c r="M462" s="1659"/>
      <c r="N462" s="1659"/>
      <c r="O462" s="1662"/>
      <c r="P462" s="1662"/>
      <c r="Q462" s="1659"/>
      <c r="R462" s="1659"/>
      <c r="S462" s="1659"/>
      <c r="T462" s="1659"/>
      <c r="U462" s="1659"/>
      <c r="V462" s="1662"/>
      <c r="W462" s="1662"/>
      <c r="X462" s="1659"/>
      <c r="Y462" s="1659"/>
      <c r="Z462" s="1659"/>
      <c r="AA462" s="1659"/>
      <c r="AB462" s="1666"/>
      <c r="AC462" s="1662"/>
      <c r="AD462" s="1662"/>
      <c r="AE462" s="1666"/>
      <c r="AF462" s="1664"/>
      <c r="AG462" s="1664"/>
      <c r="AH462" s="1664"/>
      <c r="AI462" s="1664"/>
      <c r="AJ462" s="1662"/>
      <c r="AK462" s="1662"/>
    </row>
    <row r="463" spans="1:37" ht="39.950000000000003" customHeight="1" x14ac:dyDescent="0.2">
      <c r="A463" s="5927"/>
      <c r="B463" s="5924"/>
      <c r="C463" s="1658"/>
      <c r="D463" s="1658"/>
      <c r="E463" s="1658"/>
      <c r="F463" s="1658"/>
      <c r="G463" s="1658"/>
      <c r="H463" s="1662"/>
      <c r="I463" s="1662"/>
      <c r="J463" s="1658"/>
      <c r="K463" s="1658"/>
      <c r="L463" s="1658"/>
      <c r="M463" s="1658"/>
      <c r="N463" s="1658"/>
      <c r="O463" s="1662"/>
      <c r="P463" s="1662"/>
      <c r="Q463" s="1658"/>
      <c r="R463" s="1658"/>
      <c r="S463" s="1658"/>
      <c r="T463" s="1658"/>
      <c r="U463" s="1658"/>
      <c r="V463" s="1662"/>
      <c r="W463" s="1662"/>
      <c r="X463" s="1658"/>
      <c r="Y463" s="1658"/>
      <c r="Z463" s="1658"/>
      <c r="AA463" s="1658"/>
      <c r="AB463" s="1658"/>
      <c r="AC463" s="1662"/>
      <c r="AD463" s="1662"/>
      <c r="AE463" s="1658"/>
      <c r="AF463" s="1658"/>
      <c r="AG463" s="1658"/>
      <c r="AH463" s="1658"/>
      <c r="AI463" s="1658"/>
      <c r="AJ463" s="1662"/>
      <c r="AK463" s="1662"/>
    </row>
    <row r="464" spans="1:37" ht="39.950000000000003" customHeight="1" x14ac:dyDescent="0.2">
      <c r="A464" s="5923"/>
      <c r="B464" s="5923"/>
      <c r="C464" s="1658"/>
      <c r="D464" s="1658"/>
      <c r="E464" s="1658"/>
      <c r="F464" s="1658"/>
      <c r="G464" s="1658"/>
      <c r="H464" s="1662"/>
      <c r="I464" s="1662"/>
      <c r="J464" s="1658"/>
      <c r="K464" s="1658"/>
      <c r="L464" s="1658"/>
      <c r="M464" s="1658"/>
      <c r="N464" s="1658"/>
      <c r="O464" s="1662"/>
      <c r="P464" s="1662"/>
      <c r="Q464" s="1658"/>
      <c r="R464" s="1658"/>
      <c r="S464" s="1658"/>
      <c r="T464" s="1658"/>
      <c r="U464" s="1658"/>
      <c r="V464" s="1662"/>
      <c r="W464" s="1662"/>
      <c r="X464" s="1658"/>
      <c r="Y464" s="1658"/>
      <c r="Z464" s="1658"/>
      <c r="AA464" s="1658"/>
      <c r="AB464" s="1658"/>
      <c r="AC464" s="1662"/>
      <c r="AD464" s="1662"/>
      <c r="AE464" s="1658"/>
      <c r="AF464" s="1658"/>
      <c r="AG464" s="1658"/>
      <c r="AH464" s="1658"/>
      <c r="AI464" s="1658"/>
      <c r="AJ464" s="1662"/>
      <c r="AK464" s="1662"/>
    </row>
    <row r="465" spans="1:37" ht="39.950000000000003" customHeight="1" x14ac:dyDescent="0.2">
      <c r="A465" s="5920"/>
      <c r="B465" s="5920"/>
      <c r="C465" s="1658"/>
      <c r="D465" s="1658"/>
      <c r="E465" s="1658"/>
      <c r="F465" s="1658"/>
      <c r="G465" s="1658"/>
      <c r="H465" s="1662"/>
      <c r="I465" s="1662"/>
      <c r="J465" s="1658"/>
      <c r="K465" s="1658"/>
      <c r="L465" s="1658"/>
      <c r="M465" s="1658"/>
      <c r="N465" s="1658"/>
      <c r="O465" s="1662"/>
      <c r="P465" s="1662"/>
      <c r="Q465" s="1659"/>
      <c r="R465" s="1659"/>
      <c r="S465" s="1659"/>
      <c r="T465" s="1659"/>
      <c r="U465" s="1659"/>
      <c r="V465" s="1662"/>
      <c r="W465" s="1662"/>
      <c r="X465" s="1658"/>
      <c r="Y465" s="1658"/>
      <c r="Z465" s="1658"/>
      <c r="AA465" s="1658"/>
      <c r="AB465" s="1658"/>
      <c r="AC465" s="1662"/>
      <c r="AD465" s="1662"/>
      <c r="AE465" s="1658"/>
      <c r="AF465" s="1658"/>
      <c r="AG465" s="1658"/>
      <c r="AH465" s="1658"/>
      <c r="AI465" s="1658"/>
      <c r="AJ465" s="1662"/>
      <c r="AK465" s="1662"/>
    </row>
    <row r="466" spans="1:37" ht="39.950000000000003" customHeight="1" x14ac:dyDescent="0.2">
      <c r="A466" s="5923"/>
      <c r="B466" s="5923"/>
      <c r="C466" s="1927"/>
      <c r="D466" s="1927"/>
      <c r="E466" s="1927"/>
      <c r="F466" s="1927"/>
      <c r="G466" s="1927"/>
      <c r="H466" s="1662"/>
      <c r="I466" s="1662"/>
      <c r="J466" s="1927"/>
      <c r="K466" s="1927"/>
      <c r="L466" s="1927"/>
      <c r="M466" s="1927"/>
      <c r="N466" s="1927"/>
      <c r="O466" s="1662"/>
      <c r="P466" s="1662"/>
      <c r="Q466" s="1927"/>
      <c r="R466" s="1927"/>
      <c r="S466" s="1927"/>
      <c r="T466" s="1927"/>
      <c r="U466" s="1927"/>
      <c r="V466" s="1662"/>
      <c r="W466" s="1662"/>
      <c r="X466" s="1927"/>
      <c r="Y466" s="1927"/>
      <c r="Z466" s="1927"/>
      <c r="AA466" s="1927"/>
      <c r="AB466" s="1927"/>
      <c r="AC466" s="1662"/>
      <c r="AD466" s="1662"/>
      <c r="AE466" s="1927"/>
      <c r="AF466" s="1927"/>
      <c r="AG466" s="1927"/>
      <c r="AH466" s="1927"/>
      <c r="AI466" s="1927"/>
      <c r="AJ466" s="1662"/>
      <c r="AK466" s="1662"/>
    </row>
    <row r="467" spans="1:37" ht="39.950000000000003" customHeight="1" x14ac:dyDescent="0.2">
      <c r="A467" s="5922"/>
      <c r="B467" s="5922"/>
      <c r="C467" s="1658"/>
      <c r="D467" s="1658"/>
      <c r="E467" s="1658"/>
      <c r="F467" s="1658"/>
      <c r="G467" s="1658"/>
      <c r="H467" s="1662"/>
      <c r="I467" s="1662"/>
      <c r="J467" s="1658"/>
      <c r="K467" s="1658"/>
      <c r="L467" s="1658"/>
      <c r="M467" s="1658"/>
      <c r="N467" s="1658"/>
      <c r="O467" s="1662"/>
      <c r="P467" s="1662"/>
      <c r="Q467" s="1658"/>
      <c r="R467" s="1658"/>
      <c r="S467" s="1658"/>
      <c r="T467" s="1658"/>
      <c r="U467" s="1658"/>
      <c r="V467" s="1662"/>
      <c r="W467" s="1662"/>
      <c r="X467" s="1658"/>
      <c r="Y467" s="1658"/>
      <c r="Z467" s="1658"/>
      <c r="AA467" s="1658"/>
      <c r="AB467" s="1658"/>
      <c r="AC467" s="1662"/>
      <c r="AD467" s="1662"/>
      <c r="AE467" s="1658"/>
      <c r="AF467" s="1658"/>
      <c r="AG467" s="1658"/>
      <c r="AH467" s="1658"/>
      <c r="AI467" s="1658"/>
      <c r="AJ467" s="1662"/>
      <c r="AK467" s="1662"/>
    </row>
    <row r="468" spans="1:37" ht="39.950000000000003" customHeight="1" x14ac:dyDescent="0.2">
      <c r="A468" s="5920"/>
      <c r="B468" s="5920"/>
      <c r="C468" s="1659"/>
      <c r="D468" s="1659"/>
      <c r="E468" s="1659"/>
      <c r="F468" s="1659"/>
      <c r="G468" s="1659"/>
      <c r="H468" s="1662"/>
      <c r="I468" s="1662"/>
      <c r="J468" s="1664"/>
      <c r="K468" s="1664"/>
      <c r="L468" s="1664"/>
      <c r="M468" s="1664"/>
      <c r="N468" s="1664"/>
      <c r="O468" s="1662"/>
      <c r="P468" s="1662"/>
      <c r="Q468" s="1659"/>
      <c r="R468" s="1659"/>
      <c r="S468" s="1659"/>
      <c r="T468" s="1659"/>
      <c r="U468" s="1659"/>
      <c r="V468" s="1662"/>
      <c r="W468" s="1662"/>
      <c r="X468" s="1664"/>
      <c r="Y468" s="1664"/>
      <c r="Z468" s="1664"/>
      <c r="AA468" s="1664"/>
      <c r="AB468" s="1664"/>
      <c r="AC468" s="1662"/>
      <c r="AD468" s="1662"/>
      <c r="AE468" s="1664"/>
      <c r="AF468" s="1664"/>
      <c r="AG468" s="1664"/>
      <c r="AH468" s="1664"/>
      <c r="AI468" s="1664"/>
      <c r="AJ468" s="1662"/>
      <c r="AK468" s="1662"/>
    </row>
    <row r="469" spans="1:37" ht="39.950000000000003" customHeight="1" x14ac:dyDescent="0.2">
      <c r="C469" s="1659"/>
      <c r="D469" s="1659"/>
      <c r="E469" s="1659"/>
      <c r="F469" s="1937"/>
      <c r="G469" s="1937"/>
      <c r="H469" s="1937"/>
      <c r="I469" s="1937"/>
      <c r="J469" s="1657"/>
      <c r="K469" s="1657"/>
      <c r="L469" s="1657"/>
      <c r="M469" s="1697"/>
      <c r="N469" s="1697"/>
      <c r="Q469" s="1715"/>
      <c r="R469" s="1659"/>
      <c r="S469" s="1659"/>
      <c r="T469" s="1659"/>
      <c r="AF469" s="1657"/>
      <c r="AG469" s="1657"/>
      <c r="AH469" s="1657"/>
    </row>
    <row r="470" spans="1:37" ht="39.950000000000003" customHeight="1" x14ac:dyDescent="0.2">
      <c r="E470" s="1704"/>
      <c r="F470" s="1704"/>
      <c r="G470" s="1704"/>
      <c r="J470" s="1704"/>
      <c r="K470" s="1704"/>
      <c r="L470" s="1704"/>
      <c r="M470" s="1697"/>
      <c r="N470" s="1715"/>
      <c r="Q470" s="1716"/>
      <c r="R470" s="1716"/>
      <c r="S470" s="1716"/>
      <c r="T470" s="1716"/>
      <c r="U470" s="1663"/>
      <c r="X470" s="1663"/>
      <c r="Y470" s="1663"/>
      <c r="Z470" s="1663"/>
      <c r="AA470" s="1663"/>
      <c r="AE470" s="1942"/>
      <c r="AF470" s="1942"/>
      <c r="AG470" s="1942"/>
    </row>
    <row r="471" spans="1:37" ht="39.950000000000003" customHeight="1" x14ac:dyDescent="0.2">
      <c r="F471" s="1659"/>
      <c r="G471" s="1659"/>
      <c r="N471" s="1657"/>
      <c r="Q471" s="1657"/>
      <c r="S471" s="1716"/>
      <c r="T471" s="1716"/>
      <c r="U471" s="1716"/>
      <c r="Y471" s="1659"/>
      <c r="Z471" s="1659"/>
      <c r="AA471" s="1663"/>
      <c r="AB471" s="1663"/>
      <c r="AG471" s="1715"/>
      <c r="AH471" s="1942"/>
      <c r="AI471" s="1942"/>
    </row>
    <row r="472" spans="1:37" ht="39.950000000000003" customHeight="1" x14ac:dyDescent="0.2">
      <c r="F472" s="1689"/>
      <c r="G472" s="1689"/>
      <c r="S472" s="1715"/>
      <c r="T472" s="1715"/>
      <c r="U472" s="1715"/>
      <c r="V472" s="1715"/>
      <c r="W472" s="1715"/>
      <c r="X472" s="1716"/>
      <c r="Y472" s="1716"/>
      <c r="Z472" s="1716"/>
      <c r="AA472" s="1716"/>
      <c r="AE472" s="1663"/>
      <c r="AF472" s="1663"/>
      <c r="AH472" s="1942"/>
      <c r="AI472" s="1942"/>
    </row>
    <row r="473" spans="1:37" ht="39.950000000000003" customHeight="1" x14ac:dyDescent="0.2">
      <c r="S473" s="1697"/>
      <c r="T473" s="1697"/>
      <c r="U473" s="1697"/>
      <c r="V473" s="1697"/>
      <c r="W473" s="1697"/>
      <c r="X473" s="1697"/>
    </row>
    <row r="474" spans="1:37" ht="39.950000000000003" customHeight="1" x14ac:dyDescent="0.2">
      <c r="A474" s="16"/>
      <c r="B474" s="1715"/>
      <c r="C474" s="1659"/>
      <c r="D474" s="1659"/>
      <c r="E474" s="1659"/>
      <c r="F474" s="1657"/>
      <c r="G474" s="1657"/>
      <c r="H474" s="1659"/>
      <c r="I474" s="1659"/>
      <c r="J474" s="1659"/>
      <c r="K474" s="1705"/>
      <c r="L474" s="1705"/>
      <c r="M474" s="1944"/>
      <c r="N474" s="1944"/>
      <c r="O474" s="1662"/>
      <c r="P474" s="1662"/>
      <c r="Q474" s="1662"/>
      <c r="R474" s="1714"/>
      <c r="S474" s="1714"/>
      <c r="T474" s="1714"/>
      <c r="U474" s="1714"/>
      <c r="V474" s="1714"/>
    </row>
    <row r="475" spans="1:37" ht="39.950000000000003" customHeight="1" x14ac:dyDescent="0.2">
      <c r="A475" s="16"/>
      <c r="B475" s="1715"/>
      <c r="C475" s="1715"/>
      <c r="K475" s="16"/>
      <c r="L475" s="16"/>
      <c r="M475" s="16"/>
    </row>
    <row r="476" spans="1:37" ht="39.950000000000003" customHeight="1" x14ac:dyDescent="0.2">
      <c r="K476" s="16"/>
      <c r="L476" s="16"/>
      <c r="M476" s="16"/>
    </row>
    <row r="477" spans="1:37" ht="39.950000000000003" customHeight="1" x14ac:dyDescent="0.2"/>
    <row r="478" spans="1:37" ht="39.950000000000003" customHeight="1" x14ac:dyDescent="0.2">
      <c r="A478" s="5876"/>
      <c r="B478" s="5876"/>
      <c r="C478" s="1661"/>
      <c r="D478" s="1661"/>
      <c r="E478" s="1661"/>
      <c r="F478" s="1661"/>
      <c r="G478" s="1661"/>
      <c r="H478" s="1661"/>
      <c r="I478" s="1661"/>
      <c r="J478" s="1661"/>
      <c r="K478" s="1661"/>
      <c r="L478" s="1661"/>
      <c r="M478" s="1661"/>
      <c r="N478" s="1661"/>
      <c r="O478" s="1661"/>
      <c r="P478" s="1661"/>
      <c r="Q478" s="1661"/>
      <c r="R478" s="1661"/>
      <c r="S478" s="1661"/>
      <c r="T478" s="1661"/>
      <c r="U478" s="1661"/>
      <c r="V478" s="1661"/>
      <c r="W478" s="1661"/>
      <c r="X478" s="1661"/>
      <c r="Y478" s="1661"/>
      <c r="Z478" s="1661"/>
      <c r="AA478" s="1661"/>
      <c r="AB478" s="1661"/>
      <c r="AC478" s="1661"/>
      <c r="AD478" s="1661"/>
      <c r="AE478" s="1661"/>
      <c r="AF478" s="1661"/>
      <c r="AG478" s="1661"/>
      <c r="AH478" s="1661"/>
      <c r="AI478" s="1661"/>
      <c r="AJ478" s="1661"/>
      <c r="AK478" s="1661"/>
    </row>
    <row r="479" spans="1:37" ht="39.950000000000003" customHeight="1" x14ac:dyDescent="0.2">
      <c r="A479" s="5876"/>
      <c r="B479" s="5876"/>
      <c r="C479" s="1708"/>
      <c r="D479" s="1708"/>
      <c r="E479" s="1708"/>
      <c r="F479" s="1708"/>
      <c r="G479" s="1708"/>
      <c r="H479" s="1708"/>
      <c r="I479" s="1708"/>
      <c r="J479" s="1708"/>
      <c r="K479" s="1708"/>
      <c r="L479" s="1708"/>
      <c r="M479" s="1708"/>
      <c r="N479" s="1708"/>
      <c r="O479" s="1708"/>
      <c r="P479" s="1708"/>
      <c r="Q479" s="1708"/>
      <c r="R479" s="1708"/>
      <c r="S479" s="1708"/>
      <c r="T479" s="1708"/>
      <c r="U479" s="1708"/>
      <c r="V479" s="1708"/>
      <c r="W479" s="1708"/>
      <c r="X479" s="1708"/>
      <c r="Y479" s="1708"/>
      <c r="Z479" s="1708"/>
      <c r="AA479" s="1708"/>
      <c r="AB479" s="1708"/>
      <c r="AC479" s="1708"/>
      <c r="AD479" s="1708"/>
      <c r="AE479" s="1708"/>
      <c r="AF479" s="1708"/>
      <c r="AG479" s="1708"/>
      <c r="AH479" s="1708"/>
      <c r="AI479" s="1708"/>
      <c r="AJ479" s="1708"/>
      <c r="AK479" s="1708"/>
    </row>
    <row r="480" spans="1:37" ht="39.950000000000003" customHeight="1" x14ac:dyDescent="0.2">
      <c r="A480" s="5926"/>
      <c r="B480" s="5926"/>
      <c r="C480" s="1658"/>
      <c r="D480" s="1658"/>
      <c r="E480" s="1658"/>
      <c r="F480" s="1657"/>
      <c r="G480" s="1716"/>
      <c r="H480" s="1928"/>
      <c r="I480" s="1928"/>
      <c r="J480" s="1657"/>
      <c r="L480" s="1690"/>
      <c r="M480" s="1690"/>
      <c r="N480" s="1690"/>
      <c r="O480" s="1928"/>
      <c r="P480" s="1928"/>
      <c r="Q480" s="1659"/>
      <c r="R480" s="1659"/>
      <c r="S480" s="1659"/>
      <c r="T480" s="1659"/>
      <c r="U480" s="1659"/>
      <c r="V480" s="1928"/>
      <c r="W480" s="1928"/>
      <c r="X480" s="1705"/>
      <c r="Y480" s="1705"/>
      <c r="Z480" s="1705"/>
      <c r="AA480" s="1705"/>
      <c r="AB480" s="1705"/>
      <c r="AC480" s="1928"/>
      <c r="AD480" s="1928"/>
      <c r="AE480" s="1705"/>
      <c r="AF480" s="1705"/>
      <c r="AG480" s="1705"/>
      <c r="AH480" s="1705"/>
      <c r="AI480" s="1705"/>
      <c r="AJ480" s="1660"/>
      <c r="AK480" s="1660"/>
    </row>
    <row r="481" spans="1:37" ht="39.950000000000003" customHeight="1" x14ac:dyDescent="0.2">
      <c r="A481" s="5926"/>
      <c r="B481" s="5926"/>
      <c r="C481" s="1683"/>
      <c r="D481" s="1683"/>
      <c r="E481" s="1684"/>
      <c r="F481" s="1684"/>
      <c r="G481" s="1683"/>
      <c r="H481" s="1928"/>
      <c r="I481" s="1928"/>
      <c r="J481" s="1683"/>
      <c r="K481" s="1683"/>
      <c r="L481" s="1684"/>
      <c r="M481" s="1684"/>
      <c r="N481" s="1683"/>
      <c r="O481" s="1928"/>
      <c r="P481" s="1928"/>
      <c r="Q481" s="1690"/>
      <c r="R481" s="1690"/>
      <c r="S481" s="1667"/>
      <c r="T481" s="1667"/>
      <c r="U481" s="1667"/>
      <c r="V481" s="1928"/>
      <c r="W481" s="1928"/>
      <c r="X481" s="1705"/>
      <c r="Y481" s="1705"/>
      <c r="Z481" s="1705"/>
      <c r="AA481" s="1705"/>
      <c r="AB481" s="1705"/>
      <c r="AC481" s="1928"/>
      <c r="AD481" s="1928"/>
      <c r="AE481" s="1705"/>
      <c r="AF481" s="1705"/>
      <c r="AG481" s="1705"/>
      <c r="AH481" s="1705"/>
      <c r="AI481" s="1705"/>
      <c r="AJ481" s="1660"/>
      <c r="AK481" s="1660"/>
    </row>
    <row r="482" spans="1:37" ht="39.950000000000003" customHeight="1" x14ac:dyDescent="0.2">
      <c r="A482" s="5923"/>
      <c r="B482" s="5923"/>
      <c r="C482" s="1683"/>
      <c r="D482" s="1683"/>
      <c r="E482" s="1690"/>
      <c r="F482" s="1690"/>
      <c r="G482" s="1683"/>
      <c r="H482" s="1928"/>
      <c r="I482" s="1928"/>
      <c r="J482" s="1683"/>
      <c r="K482" s="1683"/>
      <c r="L482" s="1684"/>
      <c r="M482" s="1684"/>
      <c r="N482" s="1683"/>
      <c r="O482" s="1928"/>
      <c r="P482" s="1928"/>
      <c r="Q482" s="1683"/>
      <c r="R482" s="1683"/>
      <c r="S482" s="1709"/>
      <c r="T482" s="1709"/>
      <c r="U482" s="1709"/>
      <c r="V482" s="1928"/>
      <c r="W482" s="1928"/>
      <c r="X482" s="1705"/>
      <c r="Y482" s="1705"/>
      <c r="Z482" s="1705"/>
      <c r="AA482" s="1705"/>
      <c r="AB482" s="1705"/>
      <c r="AC482" s="1928"/>
      <c r="AD482" s="1928"/>
      <c r="AE482" s="1684"/>
      <c r="AF482" s="1684"/>
      <c r="AG482" s="1684"/>
      <c r="AH482" s="1684"/>
      <c r="AI482" s="1683"/>
      <c r="AJ482" s="1660"/>
      <c r="AK482" s="1660"/>
    </row>
    <row r="483" spans="1:37" ht="39.950000000000003" customHeight="1" x14ac:dyDescent="0.2">
      <c r="A483" s="5926"/>
      <c r="B483" s="5926"/>
      <c r="C483" s="1683"/>
      <c r="D483" s="1683"/>
      <c r="E483" s="1684"/>
      <c r="F483" s="1684"/>
      <c r="G483" s="1683"/>
      <c r="H483" s="1928"/>
      <c r="I483" s="1928"/>
      <c r="J483" s="1683"/>
      <c r="K483" s="1683"/>
      <c r="L483" s="1684"/>
      <c r="M483" s="1684"/>
      <c r="N483" s="1683"/>
      <c r="O483" s="1928"/>
      <c r="P483" s="1928"/>
      <c r="Q483" s="1683"/>
      <c r="R483" s="1683"/>
      <c r="S483" s="1684"/>
      <c r="T483" s="1684"/>
      <c r="U483" s="1683"/>
      <c r="V483" s="1928"/>
      <c r="W483" s="1928"/>
      <c r="X483" s="1683"/>
      <c r="Y483" s="1683"/>
      <c r="Z483" s="1684"/>
      <c r="AA483" s="1684"/>
      <c r="AB483" s="1683"/>
      <c r="AC483" s="1928"/>
      <c r="AD483" s="1928"/>
      <c r="AE483" s="1683"/>
      <c r="AF483" s="1683"/>
      <c r="AG483" s="1684"/>
      <c r="AH483" s="1684"/>
      <c r="AI483" s="1683"/>
      <c r="AJ483" s="1660"/>
      <c r="AK483" s="1660"/>
    </row>
    <row r="484" spans="1:37" ht="39.950000000000003" customHeight="1" x14ac:dyDescent="0.2">
      <c r="A484" s="5926"/>
      <c r="B484" s="5926"/>
      <c r="C484" s="1683"/>
      <c r="D484" s="1683"/>
      <c r="E484" s="1684"/>
      <c r="F484" s="1684"/>
      <c r="G484" s="1683"/>
      <c r="H484" s="1928"/>
      <c r="I484" s="1928"/>
      <c r="J484" s="1683"/>
      <c r="K484" s="1683"/>
      <c r="L484" s="1667"/>
      <c r="M484" s="1667"/>
      <c r="N484" s="1667"/>
      <c r="O484" s="1928"/>
      <c r="P484" s="1928"/>
      <c r="R484" s="1683"/>
      <c r="S484" s="1684"/>
      <c r="T484" s="1684"/>
      <c r="U484" s="1683"/>
      <c r="V484" s="1928"/>
      <c r="W484" s="1928"/>
      <c r="X484" s="1683"/>
      <c r="Y484" s="1683"/>
      <c r="Z484" s="1684"/>
      <c r="AA484" s="1684"/>
      <c r="AB484" s="1683"/>
      <c r="AC484" s="1928"/>
      <c r="AD484" s="1928"/>
      <c r="AE484" s="1690"/>
      <c r="AF484" s="1690"/>
      <c r="AG484" s="1690"/>
      <c r="AH484" s="1690"/>
      <c r="AI484" s="1690"/>
      <c r="AJ484" s="1660"/>
      <c r="AK484" s="1660"/>
    </row>
    <row r="485" spans="1:37" ht="39.950000000000003" customHeight="1" x14ac:dyDescent="0.2">
      <c r="A485" s="5923"/>
      <c r="B485" s="5923"/>
      <c r="C485" s="1659"/>
      <c r="D485" s="1659"/>
      <c r="E485" s="1659"/>
      <c r="F485" s="1659"/>
      <c r="G485" s="1659"/>
      <c r="H485" s="1928"/>
      <c r="I485" s="1928"/>
      <c r="J485" s="1659"/>
      <c r="K485" s="1659"/>
      <c r="L485" s="1659"/>
      <c r="M485" s="1666"/>
      <c r="N485" s="1666"/>
      <c r="O485" s="1928"/>
      <c r="P485" s="1928"/>
      <c r="Q485" s="1659"/>
      <c r="R485" s="1659"/>
      <c r="S485" s="1659"/>
      <c r="T485" s="1659"/>
      <c r="U485" s="1659"/>
      <c r="V485" s="1928"/>
      <c r="W485" s="1928"/>
      <c r="X485" s="1659"/>
      <c r="Y485" s="1659"/>
      <c r="Z485" s="1659"/>
      <c r="AA485" s="1659"/>
      <c r="AB485" s="1659"/>
      <c r="AC485" s="1928"/>
      <c r="AD485" s="1928"/>
      <c r="AE485" s="1659"/>
      <c r="AF485" s="1659"/>
      <c r="AG485" s="1659"/>
      <c r="AH485" s="1659"/>
      <c r="AI485" s="1659"/>
      <c r="AJ485" s="1660"/>
      <c r="AK485" s="1660"/>
    </row>
    <row r="486" spans="1:37" ht="39.950000000000003" customHeight="1" x14ac:dyDescent="0.2">
      <c r="A486" s="5923"/>
      <c r="B486" s="5923"/>
      <c r="C486" s="1664"/>
      <c r="D486" s="1664"/>
      <c r="E486" s="1664"/>
      <c r="F486" s="1664"/>
      <c r="G486" s="1664"/>
      <c r="H486" s="1928"/>
      <c r="I486" s="1928"/>
      <c r="J486" s="1664"/>
      <c r="K486" s="1664"/>
      <c r="L486" s="1664"/>
      <c r="M486" s="1664"/>
      <c r="N486" s="1664"/>
      <c r="O486" s="1928"/>
      <c r="P486" s="1928"/>
      <c r="Q486" s="1664"/>
      <c r="R486" s="1664"/>
      <c r="S486" s="1664"/>
      <c r="T486" s="1664"/>
      <c r="U486" s="1664"/>
      <c r="V486" s="1928"/>
      <c r="W486" s="1928"/>
      <c r="X486" s="1664"/>
      <c r="Y486" s="1664"/>
      <c r="Z486" s="1664"/>
      <c r="AA486" s="1664"/>
      <c r="AB486" s="1664"/>
      <c r="AC486" s="1928"/>
      <c r="AD486" s="1928"/>
      <c r="AE486" s="1664"/>
      <c r="AF486" s="1664"/>
      <c r="AG486" s="1664"/>
      <c r="AH486" s="1664"/>
      <c r="AI486" s="1664"/>
      <c r="AJ486" s="1660"/>
      <c r="AK486" s="1660"/>
    </row>
    <row r="487" spans="1:37" ht="39.950000000000003" customHeight="1" x14ac:dyDescent="0.2">
      <c r="A487" s="5923"/>
      <c r="B487" s="5923"/>
      <c r="C487" s="1659"/>
      <c r="D487" s="1659"/>
      <c r="E487" s="1659"/>
      <c r="F487" s="1659"/>
      <c r="G487" s="1659"/>
      <c r="H487" s="1928"/>
      <c r="I487" s="1928"/>
      <c r="J487" s="1659"/>
      <c r="K487" s="1659"/>
      <c r="L487" s="1659"/>
      <c r="M487" s="1659"/>
      <c r="N487" s="1659"/>
      <c r="O487" s="1928"/>
      <c r="P487" s="1928"/>
      <c r="Q487" s="1659"/>
      <c r="R487" s="1659"/>
      <c r="S487" s="1659"/>
      <c r="T487" s="1659"/>
      <c r="U487" s="1659"/>
      <c r="V487" s="1928"/>
      <c r="W487" s="1928"/>
      <c r="X487" s="1659"/>
      <c r="Y487" s="1659"/>
      <c r="Z487" s="1659"/>
      <c r="AA487" s="1659"/>
      <c r="AB487" s="1659"/>
      <c r="AC487" s="1928"/>
      <c r="AD487" s="1928"/>
      <c r="AE487" s="1659"/>
      <c r="AF487" s="1659"/>
      <c r="AG487" s="1659"/>
      <c r="AH487" s="1659"/>
      <c r="AI487" s="1659"/>
      <c r="AJ487" s="1660"/>
      <c r="AK487" s="1660"/>
    </row>
    <row r="488" spans="1:37" ht="39.950000000000003" customHeight="1" x14ac:dyDescent="0.2">
      <c r="A488" s="5923"/>
      <c r="B488" s="5923"/>
      <c r="C488" s="1659"/>
      <c r="D488" s="1659"/>
      <c r="E488" s="1659"/>
      <c r="F488" s="1659"/>
      <c r="G488" s="1659"/>
      <c r="H488" s="1928"/>
      <c r="I488" s="1928"/>
      <c r="J488" s="1659"/>
      <c r="K488" s="1659"/>
      <c r="L488" s="1659"/>
      <c r="M488" s="1659"/>
      <c r="N488" s="1659"/>
      <c r="O488" s="1928"/>
      <c r="P488" s="1928"/>
      <c r="Q488" s="1659"/>
      <c r="R488" s="1659"/>
      <c r="S488" s="1659"/>
      <c r="T488" s="1659"/>
      <c r="U488" s="1659"/>
      <c r="V488" s="1928"/>
      <c r="W488" s="1928"/>
      <c r="X488" s="1659"/>
      <c r="Y488" s="1659"/>
      <c r="Z488" s="1659"/>
      <c r="AA488" s="1659"/>
      <c r="AB488" s="1659"/>
      <c r="AC488" s="1928"/>
      <c r="AD488" s="1928"/>
      <c r="AE488" s="1659"/>
      <c r="AF488" s="1659"/>
      <c r="AG488" s="1658"/>
      <c r="AH488" s="1658"/>
      <c r="AI488" s="1658"/>
      <c r="AJ488" s="1660"/>
      <c r="AK488" s="1660"/>
    </row>
    <row r="489" spans="1:37" ht="39.950000000000003" customHeight="1" x14ac:dyDescent="0.2">
      <c r="A489" s="5923"/>
      <c r="B489" s="5923"/>
      <c r="C489" s="1664"/>
      <c r="D489" s="1664"/>
      <c r="E489" s="1664"/>
      <c r="F489" s="1664"/>
      <c r="G489" s="1664"/>
      <c r="H489" s="1928"/>
      <c r="I489" s="1928"/>
      <c r="J489" s="1664"/>
      <c r="K489" s="1664"/>
      <c r="L489" s="1664"/>
      <c r="M489" s="1664"/>
      <c r="N489" s="1664"/>
      <c r="O489" s="1928"/>
      <c r="P489" s="1928"/>
      <c r="Q489" s="1664"/>
      <c r="R489" s="1664"/>
      <c r="S489" s="1664"/>
      <c r="T489" s="1664"/>
      <c r="U489" s="1664"/>
      <c r="V489" s="1928"/>
      <c r="W489" s="1928"/>
      <c r="X489" s="1664"/>
      <c r="Y489" s="1664"/>
      <c r="Z489" s="1664"/>
      <c r="AA489" s="1664"/>
      <c r="AB489" s="1664"/>
      <c r="AC489" s="1928"/>
      <c r="AD489" s="1928"/>
      <c r="AE489" s="1664"/>
      <c r="AF489" s="1664"/>
      <c r="AG489" s="1664"/>
      <c r="AH489" s="1664"/>
      <c r="AI489" s="1664"/>
      <c r="AJ489" s="1660"/>
      <c r="AK489" s="1660"/>
    </row>
    <row r="490" spans="1:37" ht="39.950000000000003" customHeight="1" x14ac:dyDescent="0.2">
      <c r="A490" s="5920"/>
      <c r="B490" s="5920"/>
      <c r="C490" s="1664"/>
      <c r="D490" s="1664"/>
      <c r="E490" s="1664"/>
      <c r="F490" s="1664"/>
      <c r="G490" s="1664"/>
      <c r="H490" s="1928"/>
      <c r="I490" s="1928"/>
      <c r="J490" s="1664"/>
      <c r="K490" s="1664"/>
      <c r="L490" s="1664"/>
      <c r="M490" s="1664"/>
      <c r="N490" s="1664"/>
      <c r="O490" s="1928"/>
      <c r="P490" s="1928"/>
      <c r="Q490" s="1664"/>
      <c r="R490" s="1664"/>
      <c r="S490" s="1664"/>
      <c r="T490" s="1664"/>
      <c r="U490" s="1664"/>
      <c r="V490" s="1928"/>
      <c r="W490" s="1928"/>
      <c r="X490" s="1664"/>
      <c r="Y490" s="1664"/>
      <c r="Z490" s="1664"/>
      <c r="AA490" s="1664"/>
      <c r="AB490" s="1664"/>
      <c r="AC490" s="1928"/>
      <c r="AD490" s="1928"/>
      <c r="AE490" s="1664"/>
      <c r="AF490" s="1664"/>
      <c r="AG490" s="1664"/>
      <c r="AH490" s="1664"/>
      <c r="AI490" s="1664"/>
      <c r="AJ490" s="1660"/>
      <c r="AK490" s="1660"/>
    </row>
    <row r="491" spans="1:37" ht="39.950000000000003" customHeight="1" x14ac:dyDescent="0.2">
      <c r="A491" s="5927"/>
      <c r="B491" s="5924"/>
      <c r="C491" s="1690"/>
      <c r="D491" s="1690"/>
      <c r="E491" s="1658"/>
      <c r="F491" s="1658"/>
      <c r="G491" s="1658"/>
      <c r="H491" s="1928"/>
      <c r="I491" s="1928"/>
      <c r="J491" s="1658"/>
      <c r="K491" s="1658"/>
      <c r="L491" s="1658"/>
      <c r="M491" s="1658"/>
      <c r="N491" s="1658"/>
      <c r="O491" s="1928"/>
      <c r="P491" s="1928"/>
      <c r="Q491" s="1658"/>
      <c r="R491" s="1658"/>
      <c r="S491" s="1658"/>
      <c r="T491" s="1658"/>
      <c r="U491" s="1658"/>
      <c r="V491" s="1928"/>
      <c r="W491" s="1928"/>
      <c r="X491" s="1658"/>
      <c r="Y491" s="1658"/>
      <c r="Z491" s="1658"/>
      <c r="AA491" s="1658"/>
      <c r="AB491" s="1658"/>
      <c r="AC491" s="1928"/>
      <c r="AD491" s="1928"/>
      <c r="AE491" s="1658"/>
      <c r="AF491" s="1658"/>
      <c r="AG491" s="1658"/>
      <c r="AH491" s="1658"/>
      <c r="AI491" s="1658"/>
      <c r="AJ491" s="1660"/>
      <c r="AK491" s="1660"/>
    </row>
    <row r="492" spans="1:37" ht="39.950000000000003" customHeight="1" x14ac:dyDescent="0.2">
      <c r="A492" s="5923"/>
      <c r="B492" s="5923"/>
      <c r="C492" s="1658"/>
      <c r="D492" s="1658"/>
      <c r="E492" s="1658"/>
      <c r="F492" s="1658"/>
      <c r="G492" s="1658"/>
      <c r="H492" s="1928"/>
      <c r="I492" s="1928"/>
      <c r="J492" s="1658"/>
      <c r="K492" s="1658"/>
      <c r="L492" s="1658"/>
      <c r="M492" s="1658"/>
      <c r="N492" s="1658"/>
      <c r="O492" s="1928"/>
      <c r="P492" s="1928"/>
      <c r="Q492" s="1658"/>
      <c r="R492" s="1658"/>
      <c r="S492" s="1658"/>
      <c r="T492" s="1658"/>
      <c r="U492" s="1658"/>
      <c r="V492" s="1928"/>
      <c r="W492" s="1928"/>
      <c r="X492" s="1658"/>
      <c r="Y492" s="1658"/>
      <c r="Z492" s="1658"/>
      <c r="AA492" s="1658"/>
      <c r="AB492" s="1658"/>
      <c r="AC492" s="1928"/>
      <c r="AD492" s="1928"/>
      <c r="AE492" s="1658"/>
      <c r="AF492" s="1658"/>
      <c r="AG492" s="1658"/>
      <c r="AH492" s="1658"/>
      <c r="AI492" s="1658"/>
      <c r="AJ492" s="1660"/>
      <c r="AK492" s="1660"/>
    </row>
    <row r="493" spans="1:37" ht="39.950000000000003" customHeight="1" x14ac:dyDescent="0.2">
      <c r="A493" s="5920"/>
      <c r="B493" s="5920"/>
      <c r="C493" s="1658"/>
      <c r="D493" s="1658"/>
      <c r="E493" s="1658"/>
      <c r="F493" s="1658"/>
      <c r="G493" s="1658"/>
      <c r="H493" s="1928"/>
      <c r="I493" s="1928"/>
      <c r="J493" s="1658"/>
      <c r="K493" s="1658"/>
      <c r="L493" s="1658"/>
      <c r="M493" s="1658"/>
      <c r="N493" s="1658"/>
      <c r="O493" s="1928"/>
      <c r="P493" s="1928"/>
      <c r="Q493" s="1658"/>
      <c r="R493" s="1658"/>
      <c r="S493" s="1658"/>
      <c r="T493" s="1658"/>
      <c r="U493" s="1658"/>
      <c r="V493" s="1928"/>
      <c r="W493" s="1928"/>
      <c r="X493" s="1658"/>
      <c r="Y493" s="1658"/>
      <c r="Z493" s="1658"/>
      <c r="AA493" s="1658"/>
      <c r="AB493" s="1658"/>
      <c r="AC493" s="1928"/>
      <c r="AD493" s="1928"/>
      <c r="AE493" s="1658"/>
      <c r="AF493" s="1658"/>
      <c r="AG493" s="1658"/>
      <c r="AH493" s="1658"/>
      <c r="AI493" s="1658"/>
      <c r="AJ493" s="1660"/>
      <c r="AK493" s="1660"/>
    </row>
    <row r="494" spans="1:37" ht="39.950000000000003" customHeight="1" x14ac:dyDescent="0.2">
      <c r="A494" s="5923"/>
      <c r="B494" s="5923"/>
      <c r="C494" s="1927"/>
      <c r="D494" s="1927"/>
      <c r="E494" s="1927"/>
      <c r="F494" s="1927"/>
      <c r="G494" s="1927"/>
      <c r="H494" s="1928"/>
      <c r="I494" s="1928"/>
      <c r="J494" s="1927"/>
      <c r="K494" s="1927"/>
      <c r="L494" s="1927"/>
      <c r="M494" s="1927"/>
      <c r="N494" s="1927"/>
      <c r="O494" s="1928"/>
      <c r="P494" s="1928"/>
      <c r="Q494" s="1927"/>
      <c r="R494" s="1927"/>
      <c r="S494" s="1927"/>
      <c r="T494" s="1927"/>
      <c r="U494" s="1927"/>
      <c r="V494" s="1928"/>
      <c r="W494" s="1928"/>
      <c r="X494" s="1927"/>
      <c r="Y494" s="1927"/>
      <c r="Z494" s="1690"/>
      <c r="AA494" s="1690"/>
      <c r="AB494" s="1690"/>
      <c r="AC494" s="1928"/>
      <c r="AD494" s="1928"/>
      <c r="AE494" s="1927"/>
      <c r="AF494" s="1927"/>
      <c r="AG494" s="1927"/>
      <c r="AH494" s="1927"/>
      <c r="AI494" s="1927"/>
      <c r="AJ494" s="1660"/>
      <c r="AK494" s="1660"/>
    </row>
    <row r="495" spans="1:37" ht="39.950000000000003" customHeight="1" x14ac:dyDescent="0.2">
      <c r="A495" s="5922"/>
      <c r="B495" s="5922"/>
      <c r="C495" s="1658"/>
      <c r="D495" s="1658"/>
      <c r="E495" s="1657"/>
      <c r="F495" s="1657"/>
      <c r="G495" s="1657"/>
      <c r="H495" s="1928"/>
      <c r="I495" s="1928"/>
      <c r="J495" s="1658"/>
      <c r="K495" s="1658"/>
      <c r="L495" s="1658"/>
      <c r="M495" s="1658"/>
      <c r="N495" s="1658"/>
      <c r="O495" s="1928"/>
      <c r="P495" s="1928"/>
      <c r="Q495" s="1658"/>
      <c r="R495" s="1658"/>
      <c r="S495" s="1658"/>
      <c r="T495" s="1658"/>
      <c r="U495" s="1658"/>
      <c r="V495" s="1928"/>
      <c r="W495" s="1928"/>
      <c r="X495" s="1658"/>
      <c r="Y495" s="1658"/>
      <c r="Z495" s="1658"/>
      <c r="AA495" s="1658"/>
      <c r="AB495" s="1658"/>
      <c r="AC495" s="1928"/>
      <c r="AD495" s="1928"/>
      <c r="AE495" s="1658"/>
      <c r="AF495" s="1658"/>
      <c r="AG495" s="1658"/>
      <c r="AH495" s="1658"/>
      <c r="AI495" s="1658"/>
      <c r="AJ495" s="1660"/>
      <c r="AK495" s="1660"/>
    </row>
    <row r="496" spans="1:37" ht="39.950000000000003" customHeight="1" x14ac:dyDescent="0.2">
      <c r="A496" s="5920"/>
      <c r="B496" s="5920"/>
      <c r="C496" s="1664"/>
      <c r="D496" s="1664"/>
      <c r="E496" s="1664"/>
      <c r="F496" s="1664"/>
      <c r="G496" s="1664"/>
      <c r="H496" s="1928"/>
      <c r="I496" s="1928"/>
      <c r="J496" s="1664"/>
      <c r="K496" s="1664"/>
      <c r="L496" s="1664"/>
      <c r="M496" s="1664"/>
      <c r="N496" s="1664"/>
      <c r="O496" s="1928"/>
      <c r="P496" s="1928"/>
      <c r="Q496" s="1664"/>
      <c r="R496" s="1664"/>
      <c r="S496" s="1664"/>
      <c r="T496" s="1664"/>
      <c r="U496" s="1664"/>
      <c r="V496" s="1928"/>
      <c r="W496" s="1928"/>
      <c r="X496" s="1664"/>
      <c r="Y496" s="1664"/>
      <c r="Z496" s="1664"/>
      <c r="AA496" s="1664"/>
      <c r="AB496" s="1664"/>
      <c r="AC496" s="1928"/>
      <c r="AD496" s="1928"/>
      <c r="AE496" s="1659"/>
      <c r="AF496" s="1659"/>
      <c r="AG496" s="1659"/>
      <c r="AH496" s="1659"/>
      <c r="AI496" s="1659"/>
      <c r="AJ496" s="1660"/>
      <c r="AK496" s="1660"/>
    </row>
    <row r="497" spans="1:37" ht="39.950000000000003" customHeight="1" x14ac:dyDescent="0.2">
      <c r="F497" s="1657"/>
      <c r="G497" s="1657"/>
      <c r="J497" s="1657"/>
      <c r="L497" s="1705"/>
      <c r="M497" s="1705"/>
      <c r="N497" s="1705"/>
      <c r="R497" s="1659"/>
      <c r="S497" s="1659"/>
      <c r="T497" s="1659"/>
      <c r="Y497" s="1659"/>
      <c r="AF497" s="1716"/>
      <c r="AG497" s="1716"/>
      <c r="AH497" s="1716"/>
    </row>
    <row r="498" spans="1:37" ht="39.950000000000003" customHeight="1" x14ac:dyDescent="0.2">
      <c r="K498" s="1657"/>
      <c r="L498" s="1657"/>
      <c r="M498" s="1657"/>
      <c r="O498" s="1705"/>
    </row>
    <row r="499" spans="1:37" ht="39.950000000000003" customHeight="1" x14ac:dyDescent="0.2">
      <c r="D499" s="1657"/>
      <c r="E499" s="1657"/>
      <c r="M499" s="1657"/>
      <c r="N499" s="1657"/>
      <c r="O499" s="1657"/>
      <c r="Q499" s="1657"/>
      <c r="S499" s="1705"/>
      <c r="T499" s="1705"/>
      <c r="X499" s="1659"/>
      <c r="Y499" s="1659"/>
      <c r="Z499" s="1659"/>
      <c r="AA499" s="1715"/>
      <c r="AI499" s="1716"/>
    </row>
    <row r="500" spans="1:37" ht="39.950000000000003" customHeight="1" x14ac:dyDescent="0.2">
      <c r="C500" s="1942"/>
      <c r="D500" s="1942"/>
      <c r="F500" s="1689"/>
      <c r="G500" s="1689"/>
      <c r="R500" s="1657"/>
      <c r="S500" s="1715"/>
      <c r="T500" s="1715"/>
      <c r="U500" s="1715"/>
      <c r="V500" s="1715"/>
      <c r="W500" s="1715"/>
      <c r="X500" s="1715"/>
      <c r="Y500" s="1715"/>
      <c r="Z500" s="1715"/>
    </row>
    <row r="501" spans="1:37" ht="39.950000000000003" customHeight="1" x14ac:dyDescent="0.2">
      <c r="S501" s="1697"/>
      <c r="T501" s="1697"/>
      <c r="U501" s="1697"/>
      <c r="V501" s="1697"/>
      <c r="W501" s="1697"/>
      <c r="X501" s="1697"/>
    </row>
    <row r="502" spans="1:37" ht="39.950000000000003" customHeight="1" x14ac:dyDescent="0.2">
      <c r="A502" s="16"/>
      <c r="B502" s="1715"/>
      <c r="C502" s="1657"/>
      <c r="D502" s="1657"/>
      <c r="E502" s="1659"/>
      <c r="F502" s="1659"/>
      <c r="G502" s="1659"/>
      <c r="H502" s="1944"/>
      <c r="I502" s="1944"/>
      <c r="J502" s="1659"/>
      <c r="K502" s="1659"/>
      <c r="L502" s="1705"/>
      <c r="M502" s="1705"/>
      <c r="N502" s="1705"/>
      <c r="O502" s="1705"/>
      <c r="P502" s="1705"/>
      <c r="Q502" s="1658"/>
      <c r="Y502" s="1659"/>
      <c r="Z502" s="1659"/>
      <c r="AA502" s="1659"/>
      <c r="AB502" s="1659"/>
      <c r="AC502" s="1659"/>
    </row>
    <row r="503" spans="1:37" ht="39.950000000000003" customHeight="1" x14ac:dyDescent="0.2"/>
    <row r="504" spans="1:37" ht="39.950000000000003" customHeight="1" x14ac:dyDescent="0.2">
      <c r="A504" s="5876"/>
      <c r="B504" s="5876"/>
      <c r="C504" s="1661"/>
      <c r="D504" s="1661"/>
      <c r="E504" s="1661"/>
      <c r="F504" s="1661"/>
      <c r="G504" s="1661"/>
      <c r="H504" s="1661"/>
      <c r="I504" s="1661"/>
      <c r="J504" s="1661"/>
      <c r="K504" s="1661"/>
      <c r="L504" s="1661"/>
      <c r="M504" s="1661"/>
      <c r="N504" s="1661"/>
      <c r="O504" s="1661"/>
      <c r="P504" s="1661"/>
      <c r="Q504" s="1661"/>
      <c r="R504" s="1661"/>
      <c r="S504" s="1661"/>
      <c r="T504" s="1661"/>
      <c r="U504" s="1661"/>
      <c r="V504" s="1661"/>
      <c r="W504" s="1661"/>
      <c r="X504" s="1661"/>
      <c r="Y504" s="1661"/>
      <c r="Z504" s="1661"/>
      <c r="AA504" s="1661"/>
      <c r="AB504" s="1661"/>
      <c r="AC504" s="1661"/>
      <c r="AD504" s="1661"/>
      <c r="AE504" s="1661"/>
      <c r="AF504" s="1661"/>
      <c r="AG504" s="1661"/>
      <c r="AH504" s="1661"/>
      <c r="AI504" s="1661"/>
      <c r="AJ504" s="1661"/>
      <c r="AK504" s="1661"/>
    </row>
    <row r="505" spans="1:37" ht="39.950000000000003" customHeight="1" x14ac:dyDescent="0.2">
      <c r="A505" s="5876"/>
      <c r="B505" s="5876"/>
      <c r="C505" s="1708"/>
      <c r="D505" s="1708"/>
      <c r="E505" s="1708"/>
      <c r="F505" s="1708"/>
      <c r="G505" s="1708"/>
      <c r="H505" s="1708"/>
      <c r="I505" s="1708"/>
      <c r="J505" s="1708"/>
      <c r="K505" s="1708"/>
      <c r="L505" s="1708"/>
      <c r="M505" s="1708"/>
      <c r="N505" s="1708"/>
      <c r="O505" s="1708"/>
      <c r="P505" s="1708"/>
      <c r="Q505" s="1708"/>
      <c r="R505" s="1708"/>
      <c r="S505" s="1708"/>
      <c r="T505" s="1708"/>
      <c r="U505" s="1708"/>
      <c r="V505" s="1708"/>
      <c r="W505" s="1708"/>
      <c r="X505" s="1708"/>
      <c r="Y505" s="1708"/>
      <c r="Z505" s="1708"/>
      <c r="AA505" s="1708"/>
      <c r="AB505" s="1708"/>
      <c r="AC505" s="1708"/>
      <c r="AD505" s="1708"/>
      <c r="AE505" s="1708"/>
      <c r="AF505" s="1708"/>
      <c r="AG505" s="1708"/>
      <c r="AH505" s="1708"/>
      <c r="AI505" s="1708"/>
      <c r="AJ505" s="1708"/>
      <c r="AK505" s="1708"/>
    </row>
    <row r="506" spans="1:37" ht="39.950000000000003" customHeight="1" x14ac:dyDescent="0.2">
      <c r="A506" s="5926"/>
      <c r="B506" s="5926"/>
      <c r="C506" s="1705"/>
      <c r="D506" s="1658"/>
      <c r="E506" s="1658"/>
      <c r="F506" s="1658"/>
      <c r="G506" s="1693"/>
      <c r="H506" s="1928"/>
      <c r="I506" s="1928"/>
      <c r="J506" s="1705"/>
      <c r="K506" s="1705"/>
      <c r="L506" s="1705"/>
      <c r="M506" s="1705"/>
      <c r="N506" s="1705"/>
      <c r="O506" s="1928"/>
      <c r="P506" s="1928"/>
      <c r="Q506" s="1705"/>
      <c r="R506" s="1705"/>
      <c r="S506" s="1705"/>
      <c r="T506" s="1705"/>
      <c r="U506" s="1705"/>
      <c r="V506" s="1928"/>
      <c r="W506" s="1928"/>
      <c r="X506" s="1705"/>
      <c r="Y506" s="1705"/>
      <c r="Z506" s="1705"/>
      <c r="AA506" s="1705"/>
      <c r="AB506" s="1705"/>
      <c r="AC506" s="1928"/>
      <c r="AD506" s="1928"/>
      <c r="AE506" s="1705"/>
      <c r="AF506" s="1705"/>
      <c r="AG506" s="1705"/>
      <c r="AH506" s="1705"/>
      <c r="AI506" s="1705"/>
      <c r="AJ506" s="1660"/>
      <c r="AK506" s="1660"/>
    </row>
    <row r="507" spans="1:37" ht="39.950000000000003" customHeight="1" x14ac:dyDescent="0.2">
      <c r="A507" s="5926"/>
      <c r="B507" s="5926"/>
      <c r="C507" s="1705"/>
      <c r="D507" s="1705"/>
      <c r="E507" s="1705"/>
      <c r="F507" s="1705"/>
      <c r="G507" s="1705"/>
      <c r="H507" s="1928"/>
      <c r="I507" s="1928"/>
      <c r="J507" s="1705"/>
      <c r="K507" s="1705"/>
      <c r="L507" s="1705"/>
      <c r="M507" s="1705"/>
      <c r="N507" s="1705"/>
      <c r="O507" s="1928"/>
      <c r="P507" s="1928"/>
      <c r="Q507" s="1705"/>
      <c r="R507" s="1705"/>
      <c r="S507" s="1705"/>
      <c r="T507" s="1705"/>
      <c r="U507" s="1705"/>
      <c r="V507" s="1928"/>
      <c r="W507" s="1928"/>
      <c r="X507" s="1705"/>
      <c r="Y507" s="1705"/>
      <c r="Z507" s="1705"/>
      <c r="AA507" s="1705"/>
      <c r="AB507" s="1657"/>
      <c r="AC507" s="1928"/>
      <c r="AD507" s="1928"/>
      <c r="AE507" s="1715"/>
      <c r="AF507" s="1657"/>
      <c r="AG507" s="1657"/>
      <c r="AH507" s="1684"/>
      <c r="AI507" s="1683"/>
      <c r="AJ507" s="1660"/>
      <c r="AK507" s="1660"/>
    </row>
    <row r="508" spans="1:37" ht="39.950000000000003" customHeight="1" x14ac:dyDescent="0.2">
      <c r="A508" s="5923"/>
      <c r="B508" s="5923"/>
      <c r="C508" s="1683"/>
      <c r="D508" s="1683"/>
      <c r="E508" s="1684"/>
      <c r="F508" s="1684"/>
      <c r="G508" s="1683"/>
      <c r="H508" s="1928"/>
      <c r="I508" s="1928"/>
      <c r="J508" s="1683"/>
      <c r="K508" s="1683"/>
      <c r="L508" s="1684"/>
      <c r="M508" s="1684"/>
      <c r="N508" s="1683"/>
      <c r="O508" s="1928"/>
      <c r="P508" s="1928"/>
      <c r="Q508" s="1683"/>
      <c r="R508" s="1683"/>
      <c r="S508" s="1683"/>
      <c r="T508" s="1683"/>
      <c r="U508" s="1683"/>
      <c r="V508" s="1928"/>
      <c r="W508" s="1928"/>
      <c r="X508" s="1683"/>
      <c r="Y508" s="1716"/>
      <c r="Z508" s="1716"/>
      <c r="AC508" s="1928"/>
      <c r="AD508" s="1928"/>
      <c r="AE508" s="1683"/>
      <c r="AF508" s="1683"/>
      <c r="AG508" s="1684"/>
      <c r="AH508" s="1684"/>
      <c r="AI508" s="1683"/>
      <c r="AJ508" s="1660"/>
      <c r="AK508" s="1660"/>
    </row>
    <row r="509" spans="1:37" ht="39.950000000000003" customHeight="1" x14ac:dyDescent="0.2">
      <c r="A509" s="5926"/>
      <c r="B509" s="5926"/>
      <c r="C509" s="1683"/>
      <c r="D509" s="1683"/>
      <c r="E509" s="1659"/>
      <c r="F509" s="1659"/>
      <c r="G509" s="1683"/>
      <c r="H509" s="1928"/>
      <c r="I509" s="1928"/>
      <c r="J509" s="1683"/>
      <c r="K509" s="1683"/>
      <c r="L509" s="1684"/>
      <c r="M509" s="1684"/>
      <c r="N509" s="1683"/>
      <c r="O509" s="1928"/>
      <c r="P509" s="1928"/>
      <c r="Q509" s="1683"/>
      <c r="R509" s="1657"/>
      <c r="S509" s="1684"/>
      <c r="T509" s="1684"/>
      <c r="U509" s="1683"/>
      <c r="V509" s="1928"/>
      <c r="W509" s="1928"/>
      <c r="X509" s="1683"/>
      <c r="Y509" s="1683"/>
      <c r="Z509" s="1684"/>
      <c r="AA509" s="1684"/>
      <c r="AB509" s="1684"/>
      <c r="AC509" s="1928"/>
      <c r="AD509" s="1928"/>
      <c r="AE509" s="1683"/>
      <c r="AF509" s="1683"/>
      <c r="AG509" s="1684"/>
      <c r="AH509" s="1667"/>
      <c r="AI509" s="1667"/>
      <c r="AJ509" s="1660"/>
      <c r="AK509" s="1660"/>
    </row>
    <row r="510" spans="1:37" ht="39.950000000000003" customHeight="1" x14ac:dyDescent="0.2">
      <c r="A510" s="5926"/>
      <c r="B510" s="5926"/>
      <c r="C510" s="1659"/>
      <c r="D510" s="1659"/>
      <c r="E510" s="1659"/>
      <c r="F510" s="1659"/>
      <c r="G510" s="1947"/>
      <c r="H510" s="1928"/>
      <c r="I510" s="1928"/>
      <c r="K510" s="1683"/>
      <c r="L510" s="1684"/>
      <c r="M510" s="1684"/>
      <c r="N510" s="1683"/>
      <c r="O510" s="1928"/>
      <c r="P510" s="1928"/>
      <c r="Q510" s="1947"/>
      <c r="R510" s="1703"/>
      <c r="S510" s="1703"/>
      <c r="T510" s="1703"/>
      <c r="U510" s="1703"/>
      <c r="V510" s="1928"/>
      <c r="W510" s="1928"/>
      <c r="X510" s="1667"/>
      <c r="Y510" s="1667"/>
      <c r="Z510" s="1667"/>
      <c r="AA510" s="1667"/>
      <c r="AB510" s="1667"/>
      <c r="AC510" s="1928"/>
      <c r="AD510" s="1928"/>
      <c r="AE510" s="1667"/>
      <c r="AF510" s="1667"/>
      <c r="AG510" s="1667"/>
      <c r="AH510" s="1684"/>
      <c r="AI510" s="1683"/>
      <c r="AJ510" s="1660"/>
      <c r="AK510" s="1660"/>
    </row>
    <row r="511" spans="1:37" ht="39.950000000000003" customHeight="1" x14ac:dyDescent="0.2">
      <c r="A511" s="5923"/>
      <c r="B511" s="5923"/>
      <c r="C511" s="1659"/>
      <c r="D511" s="1659"/>
      <c r="E511" s="1659"/>
      <c r="F511" s="1659"/>
      <c r="G511" s="1659"/>
      <c r="H511" s="1928"/>
      <c r="I511" s="1928"/>
      <c r="J511" s="1659"/>
      <c r="K511" s="1659"/>
      <c r="L511" s="1659"/>
      <c r="M511" s="1659"/>
      <c r="N511" s="1659"/>
      <c r="O511" s="1928"/>
      <c r="P511" s="1928"/>
      <c r="Q511" s="1659"/>
      <c r="R511" s="1659"/>
      <c r="S511" s="1659"/>
      <c r="T511" s="1659"/>
      <c r="U511" s="1659"/>
      <c r="V511" s="1928"/>
      <c r="W511" s="1928"/>
      <c r="X511" s="1659"/>
      <c r="Y511" s="1659"/>
      <c r="Z511" s="1659"/>
      <c r="AA511" s="1659"/>
      <c r="AB511" s="1659"/>
      <c r="AC511" s="1928"/>
      <c r="AD511" s="1928"/>
      <c r="AE511" s="1659"/>
      <c r="AF511" s="1659"/>
      <c r="AG511" s="1659"/>
      <c r="AH511" s="1659"/>
      <c r="AI511" s="1659"/>
      <c r="AJ511" s="1660"/>
      <c r="AK511" s="1660"/>
    </row>
    <row r="512" spans="1:37" ht="39.950000000000003" customHeight="1" x14ac:dyDescent="0.2">
      <c r="A512" s="5923"/>
      <c r="B512" s="5923"/>
      <c r="C512" s="1658"/>
      <c r="D512" s="1716"/>
      <c r="E512" s="1716"/>
      <c r="F512" s="1658"/>
      <c r="G512" s="1658"/>
      <c r="H512" s="1928"/>
      <c r="I512" s="1928"/>
      <c r="J512" s="1664"/>
      <c r="K512" s="1664"/>
      <c r="L512" s="1664"/>
      <c r="M512" s="1664"/>
      <c r="N512" s="1664"/>
      <c r="O512" s="1928"/>
      <c r="P512" s="1928"/>
      <c r="Q512" s="1664"/>
      <c r="R512" s="1664"/>
      <c r="S512" s="1664"/>
      <c r="T512" s="1664"/>
      <c r="U512" s="1664"/>
      <c r="V512" s="1928"/>
      <c r="W512" s="1928"/>
      <c r="X512" s="1664"/>
      <c r="Y512" s="1664"/>
      <c r="Z512" s="1664"/>
      <c r="AA512" s="1664"/>
      <c r="AB512" s="1664"/>
      <c r="AC512" s="1928"/>
      <c r="AD512" s="1928"/>
      <c r="AE512" s="1664"/>
      <c r="AF512" s="1664"/>
      <c r="AG512" s="1664"/>
      <c r="AH512" s="1664"/>
      <c r="AI512" s="1664"/>
      <c r="AJ512" s="1660"/>
      <c r="AK512" s="1660"/>
    </row>
    <row r="513" spans="1:37" ht="39.950000000000003" customHeight="1" x14ac:dyDescent="0.2">
      <c r="A513" s="5923"/>
      <c r="B513" s="5923"/>
      <c r="C513" s="1716"/>
      <c r="D513" s="1716"/>
      <c r="E513" s="1658"/>
      <c r="F513" s="1658"/>
      <c r="G513" s="1658"/>
      <c r="H513" s="1928"/>
      <c r="I513" s="1928"/>
      <c r="J513" s="1658"/>
      <c r="K513" s="1658"/>
      <c r="L513" s="1658"/>
      <c r="M513" s="1658"/>
      <c r="N513" s="1658"/>
      <c r="O513" s="1928"/>
      <c r="P513" s="1928"/>
      <c r="Q513" s="1658"/>
      <c r="R513" s="1658"/>
      <c r="S513" s="1658"/>
      <c r="T513" s="1658"/>
      <c r="U513" s="1658"/>
      <c r="V513" s="1928"/>
      <c r="W513" s="1928"/>
      <c r="X513" s="1658"/>
      <c r="Y513" s="1658"/>
      <c r="Z513" s="1658"/>
      <c r="AA513" s="1658"/>
      <c r="AB513" s="1658"/>
      <c r="AC513" s="1928"/>
      <c r="AD513" s="1928"/>
      <c r="AE513" s="1658"/>
      <c r="AF513" s="1658"/>
      <c r="AG513" s="1658"/>
      <c r="AH513" s="1658"/>
      <c r="AI513" s="1658"/>
      <c r="AJ513" s="1660"/>
      <c r="AK513" s="1660"/>
    </row>
    <row r="514" spans="1:37" ht="39.950000000000003" customHeight="1" x14ac:dyDescent="0.2">
      <c r="A514" s="5923"/>
      <c r="B514" s="5923"/>
      <c r="C514" s="1658"/>
      <c r="D514" s="1658"/>
      <c r="E514" s="1658"/>
      <c r="F514" s="1658"/>
      <c r="G514" s="1658"/>
      <c r="H514" s="1928"/>
      <c r="I514" s="1928"/>
      <c r="J514" s="1658"/>
      <c r="K514" s="1658"/>
      <c r="L514" s="1658"/>
      <c r="M514" s="1658"/>
      <c r="N514" s="1658"/>
      <c r="O514" s="1928"/>
      <c r="P514" s="1928"/>
      <c r="Q514" s="1658"/>
      <c r="R514" s="1658"/>
      <c r="S514" s="1658"/>
      <c r="T514" s="1658"/>
      <c r="U514" s="1658"/>
      <c r="V514" s="1928"/>
      <c r="W514" s="1928"/>
      <c r="X514" s="1658"/>
      <c r="Y514" s="1658"/>
      <c r="Z514" s="1658"/>
      <c r="AA514" s="1658"/>
      <c r="AB514" s="1658"/>
      <c r="AC514" s="1928"/>
      <c r="AD514" s="1928"/>
      <c r="AE514" s="1658"/>
      <c r="AF514" s="1658"/>
      <c r="AG514" s="1658"/>
      <c r="AH514" s="1658"/>
      <c r="AI514" s="1658"/>
      <c r="AJ514" s="1660"/>
      <c r="AK514" s="1660"/>
    </row>
    <row r="515" spans="1:37" ht="39.950000000000003" customHeight="1" x14ac:dyDescent="0.2">
      <c r="A515" s="5923"/>
      <c r="B515" s="5923"/>
      <c r="C515" s="1664"/>
      <c r="D515" s="1664"/>
      <c r="E515" s="1664"/>
      <c r="F515" s="1664"/>
      <c r="G515" s="1664"/>
      <c r="H515" s="1928"/>
      <c r="I515" s="1928"/>
      <c r="J515" s="1664"/>
      <c r="K515" s="1664"/>
      <c r="L515" s="1664"/>
      <c r="M515" s="1664"/>
      <c r="N515" s="1664"/>
      <c r="O515" s="1928"/>
      <c r="P515" s="1928"/>
      <c r="Q515" s="1664"/>
      <c r="R515" s="1664"/>
      <c r="S515" s="1664"/>
      <c r="T515" s="1664"/>
      <c r="U515" s="1664"/>
      <c r="V515" s="1928"/>
      <c r="W515" s="1928"/>
      <c r="X515" s="1664"/>
      <c r="Y515" s="1664"/>
      <c r="Z515" s="1664"/>
      <c r="AA515" s="1664"/>
      <c r="AB515" s="1664"/>
      <c r="AC515" s="1928"/>
      <c r="AD515" s="1928"/>
      <c r="AE515" s="1664"/>
      <c r="AF515" s="1664"/>
      <c r="AG515" s="1664"/>
      <c r="AH515" s="1664"/>
      <c r="AI515" s="1664"/>
      <c r="AJ515" s="1660"/>
      <c r="AK515" s="1660"/>
    </row>
    <row r="516" spans="1:37" ht="39.950000000000003" customHeight="1" x14ac:dyDescent="0.2">
      <c r="A516" s="5920"/>
      <c r="B516" s="5920"/>
      <c r="C516" s="1664"/>
      <c r="D516" s="1664"/>
      <c r="E516" s="1664"/>
      <c r="F516" s="1664"/>
      <c r="G516" s="1664"/>
      <c r="H516" s="1928"/>
      <c r="I516" s="1928"/>
      <c r="J516" s="1664"/>
      <c r="K516" s="1664"/>
      <c r="L516" s="1664"/>
      <c r="M516" s="1664"/>
      <c r="N516" s="1664"/>
      <c r="O516" s="1928"/>
      <c r="P516" s="1928"/>
      <c r="Q516" s="1664"/>
      <c r="R516" s="1664"/>
      <c r="S516" s="1664"/>
      <c r="T516" s="1664"/>
      <c r="U516" s="1664"/>
      <c r="V516" s="1928"/>
      <c r="W516" s="1928"/>
      <c r="X516" s="1664"/>
      <c r="Y516" s="1664"/>
      <c r="Z516" s="1664"/>
      <c r="AA516" s="1664"/>
      <c r="AB516" s="1664"/>
      <c r="AC516" s="1928"/>
      <c r="AD516" s="1928"/>
      <c r="AE516" s="1664"/>
      <c r="AF516" s="1664"/>
      <c r="AG516" s="1664"/>
      <c r="AH516" s="1664"/>
      <c r="AI516" s="1664"/>
      <c r="AJ516" s="1660"/>
      <c r="AK516" s="1660"/>
    </row>
    <row r="517" spans="1:37" ht="39.950000000000003" customHeight="1" x14ac:dyDescent="0.2">
      <c r="A517" s="5927"/>
      <c r="B517" s="5924"/>
      <c r="C517" s="1658"/>
      <c r="D517" s="1658"/>
      <c r="E517" s="1659"/>
      <c r="F517" s="1659"/>
      <c r="G517" s="1659"/>
      <c r="H517" s="1928"/>
      <c r="I517" s="1928"/>
      <c r="J517" s="1664"/>
      <c r="K517" s="1664"/>
      <c r="L517" s="1664"/>
      <c r="M517" s="1664"/>
      <c r="N517" s="1664"/>
      <c r="O517" s="1928"/>
      <c r="P517" s="1928"/>
      <c r="Q517" s="1664"/>
      <c r="R517" s="1664"/>
      <c r="S517" s="1664"/>
      <c r="T517" s="1664"/>
      <c r="U517" s="1664"/>
      <c r="V517" s="1928"/>
      <c r="W517" s="1928"/>
      <c r="X517" s="1664"/>
      <c r="Y517" s="1664"/>
      <c r="Z517" s="1664"/>
      <c r="AA517" s="1664"/>
      <c r="AB517" s="1664"/>
      <c r="AC517" s="1928"/>
      <c r="AD517" s="1928"/>
      <c r="AE517" s="1664"/>
      <c r="AF517" s="1664"/>
      <c r="AG517" s="1664"/>
      <c r="AH517" s="1664"/>
      <c r="AI517" s="1664"/>
      <c r="AJ517" s="1660"/>
      <c r="AK517" s="1660"/>
    </row>
    <row r="518" spans="1:37" ht="39.950000000000003" customHeight="1" x14ac:dyDescent="0.2">
      <c r="A518" s="5923"/>
      <c r="B518" s="5923"/>
      <c r="C518" s="1658"/>
      <c r="D518" s="1658"/>
      <c r="E518" s="1658"/>
      <c r="F518" s="1658"/>
      <c r="G518" s="1658"/>
      <c r="H518" s="1928"/>
      <c r="I518" s="1928"/>
      <c r="J518" s="1658"/>
      <c r="K518" s="1658"/>
      <c r="L518" s="1658"/>
      <c r="M518" s="1658"/>
      <c r="N518" s="1658"/>
      <c r="O518" s="1928"/>
      <c r="P518" s="1928"/>
      <c r="Q518" s="1658"/>
      <c r="R518" s="1658"/>
      <c r="S518" s="1658"/>
      <c r="T518" s="1658"/>
      <c r="U518" s="1658"/>
      <c r="V518" s="1928"/>
      <c r="W518" s="1928"/>
      <c r="X518" s="1658"/>
      <c r="Y518" s="1658"/>
      <c r="Z518" s="1658"/>
      <c r="AA518" s="1716"/>
      <c r="AB518" s="1716"/>
      <c r="AC518" s="1928"/>
      <c r="AD518" s="1928"/>
      <c r="AE518" s="1659"/>
      <c r="AF518" s="1659"/>
      <c r="AG518" s="1659"/>
      <c r="AH518" s="1659"/>
      <c r="AI518" s="1659"/>
      <c r="AJ518" s="1660"/>
      <c r="AK518" s="1660"/>
    </row>
    <row r="519" spans="1:37" ht="39.950000000000003" customHeight="1" x14ac:dyDescent="0.2">
      <c r="A519" s="5920"/>
      <c r="B519" s="5920"/>
      <c r="C519" s="1658"/>
      <c r="D519" s="1658"/>
      <c r="E519" s="1658"/>
      <c r="F519" s="1658"/>
      <c r="G519" s="1658"/>
      <c r="H519" s="1928"/>
      <c r="I519" s="1928"/>
      <c r="J519" s="1658"/>
      <c r="K519" s="1658"/>
      <c r="L519" s="1658"/>
      <c r="M519" s="1658"/>
      <c r="N519" s="1658"/>
      <c r="O519" s="1928"/>
      <c r="P519" s="1928"/>
      <c r="Q519" s="1658"/>
      <c r="R519" s="1658"/>
      <c r="S519" s="1658"/>
      <c r="T519" s="1658"/>
      <c r="U519" s="1658"/>
      <c r="V519" s="1928"/>
      <c r="W519" s="1928"/>
      <c r="X519" s="1658"/>
      <c r="Y519" s="1658"/>
      <c r="Z519" s="1658"/>
      <c r="AA519" s="1658"/>
      <c r="AB519" s="1658"/>
      <c r="AC519" s="1928"/>
      <c r="AD519" s="1928"/>
      <c r="AE519" s="1658"/>
      <c r="AF519" s="1658"/>
      <c r="AG519" s="1658"/>
      <c r="AH519" s="1658"/>
      <c r="AI519" s="1658"/>
      <c r="AJ519" s="1660"/>
      <c r="AK519" s="1660"/>
    </row>
    <row r="520" spans="1:37" ht="39.950000000000003" customHeight="1" x14ac:dyDescent="0.2">
      <c r="A520" s="5923"/>
      <c r="B520" s="5923"/>
      <c r="C520" s="1927"/>
      <c r="D520" s="1927"/>
      <c r="E520" s="1927"/>
      <c r="F520" s="1927"/>
      <c r="G520" s="1927"/>
      <c r="H520" s="1928"/>
      <c r="I520" s="1928"/>
      <c r="J520" s="1927"/>
      <c r="K520" s="1927"/>
      <c r="L520" s="1927"/>
      <c r="M520" s="1927"/>
      <c r="N520" s="1927"/>
      <c r="O520" s="1928"/>
      <c r="P520" s="1928"/>
      <c r="Q520" s="1927"/>
      <c r="R520" s="1927"/>
      <c r="S520" s="1927"/>
      <c r="T520" s="1927"/>
      <c r="U520" s="1927"/>
      <c r="V520" s="1928"/>
      <c r="W520" s="1928"/>
      <c r="X520" s="1927"/>
      <c r="Y520" s="1927"/>
      <c r="Z520" s="1927"/>
      <c r="AA520" s="1927"/>
      <c r="AB520" s="1927"/>
      <c r="AC520" s="1928"/>
      <c r="AD520" s="1928"/>
      <c r="AE520" s="1658"/>
      <c r="AF520" s="1658"/>
      <c r="AG520" s="1658"/>
      <c r="AH520" s="1658"/>
      <c r="AI520" s="1658"/>
      <c r="AJ520" s="1660"/>
      <c r="AK520" s="1660"/>
    </row>
    <row r="521" spans="1:37" ht="39.950000000000003" customHeight="1" x14ac:dyDescent="0.2">
      <c r="A521" s="5922"/>
      <c r="B521" s="5922"/>
      <c r="C521" s="1658"/>
      <c r="D521" s="1658"/>
      <c r="E521" s="1659"/>
      <c r="F521" s="1659"/>
      <c r="G521" s="1658"/>
      <c r="H521" s="1928"/>
      <c r="I521" s="1928"/>
      <c r="J521" s="1664"/>
      <c r="K521" s="1664"/>
      <c r="L521" s="1664"/>
      <c r="M521" s="1664"/>
      <c r="N521" s="1664"/>
      <c r="O521" s="1928"/>
      <c r="P521" s="1928"/>
      <c r="Q521" s="1664"/>
      <c r="R521" s="1664"/>
      <c r="S521" s="1664"/>
      <c r="T521" s="1664"/>
      <c r="U521" s="1664"/>
      <c r="V521" s="1928"/>
      <c r="W521" s="1928"/>
      <c r="X521" s="1664"/>
      <c r="Y521" s="1664"/>
      <c r="Z521" s="1664"/>
      <c r="AA521" s="1664"/>
      <c r="AB521" s="1664"/>
      <c r="AC521" s="1928"/>
      <c r="AD521" s="1928"/>
      <c r="AE521" s="1664"/>
      <c r="AF521" s="1664"/>
      <c r="AG521" s="1664"/>
      <c r="AH521" s="1664"/>
      <c r="AI521" s="1664"/>
      <c r="AJ521" s="1660"/>
      <c r="AK521" s="1660"/>
    </row>
    <row r="522" spans="1:37" ht="39.950000000000003" customHeight="1" x14ac:dyDescent="0.2">
      <c r="A522" s="5920"/>
      <c r="B522" s="5920"/>
      <c r="C522" s="1659"/>
      <c r="D522" s="1659"/>
      <c r="E522" s="1659"/>
      <c r="F522" s="1659"/>
      <c r="G522" s="1657"/>
      <c r="H522" s="1928"/>
      <c r="I522" s="1928"/>
      <c r="J522" s="1659"/>
      <c r="K522" s="1659"/>
      <c r="L522" s="1659"/>
      <c r="M522" s="1659"/>
      <c r="N522" s="1684"/>
      <c r="O522" s="1928"/>
      <c r="P522" s="1928"/>
      <c r="R522" s="1683"/>
      <c r="S522" s="1684"/>
      <c r="T522" s="1684"/>
      <c r="U522" s="1683"/>
      <c r="V522" s="1928"/>
      <c r="W522" s="1928"/>
      <c r="X522" s="1683"/>
      <c r="Y522" s="1683"/>
      <c r="Z522" s="1684"/>
      <c r="AA522" s="1684"/>
      <c r="AB522" s="1683"/>
      <c r="AC522" s="1928"/>
      <c r="AD522" s="1928"/>
      <c r="AF522" s="1683"/>
      <c r="AG522" s="1684"/>
      <c r="AH522" s="1684"/>
      <c r="AI522" s="1683"/>
      <c r="AJ522" s="1660"/>
      <c r="AK522" s="1660"/>
    </row>
    <row r="523" spans="1:37" ht="39.950000000000003" customHeight="1" x14ac:dyDescent="0.2">
      <c r="E523" s="1657"/>
      <c r="F523" s="1657"/>
      <c r="G523" s="1657"/>
      <c r="J523" s="1697"/>
      <c r="K523" s="1697"/>
      <c r="L523" s="1697"/>
      <c r="N523" s="1659"/>
      <c r="Q523" s="1659"/>
      <c r="R523" s="1659"/>
      <c r="S523" s="1659"/>
      <c r="T523" s="1659"/>
      <c r="U523" s="1659"/>
      <c r="X523" s="1659"/>
      <c r="AG523" s="1669"/>
      <c r="AH523" s="1669"/>
      <c r="AI523" s="1669"/>
    </row>
    <row r="524" spans="1:37" ht="39.950000000000003" customHeight="1" x14ac:dyDescent="0.2">
      <c r="J524" s="1697"/>
      <c r="K524" s="1697"/>
      <c r="L524" s="1697"/>
      <c r="N524" s="1697"/>
      <c r="X524" s="1705"/>
      <c r="Y524" s="1705"/>
      <c r="Z524" s="1705"/>
      <c r="AA524" s="1705"/>
      <c r="AB524" s="1705"/>
      <c r="AF524" s="1669"/>
      <c r="AG524" s="1669"/>
      <c r="AH524" s="1669"/>
      <c r="AI524" s="1669"/>
    </row>
    <row r="525" spans="1:37" ht="39.950000000000003" customHeight="1" x14ac:dyDescent="0.2">
      <c r="C525" s="1716"/>
      <c r="D525" s="1716"/>
      <c r="J525" s="1697"/>
      <c r="K525" s="1697"/>
      <c r="L525" s="1697"/>
      <c r="M525" s="1657"/>
      <c r="N525" s="1657"/>
      <c r="T525" s="1659"/>
      <c r="U525" s="1659"/>
      <c r="Y525" s="1659"/>
      <c r="Z525" s="1716"/>
      <c r="AA525" s="1659"/>
      <c r="AB525" s="1705"/>
      <c r="AE525" s="1716"/>
      <c r="AF525" s="1716"/>
    </row>
    <row r="526" spans="1:37" ht="39.950000000000003" customHeight="1" x14ac:dyDescent="0.2">
      <c r="E526" s="1716"/>
      <c r="F526" s="1716"/>
      <c r="G526" s="1716"/>
      <c r="J526" s="1716"/>
      <c r="V526" s="1715"/>
      <c r="W526" s="1715"/>
      <c r="Z526" s="1716"/>
      <c r="AA526" s="1716"/>
      <c r="AE526" s="1716"/>
      <c r="AF526" s="1716"/>
      <c r="AG526" s="1716"/>
      <c r="AH526" s="1716"/>
      <c r="AI526" s="1716"/>
    </row>
    <row r="527" spans="1:37" ht="39.950000000000003" customHeight="1" x14ac:dyDescent="0.2">
      <c r="S527" s="1697"/>
      <c r="T527" s="1697"/>
      <c r="U527" s="1697"/>
      <c r="V527" s="1697"/>
      <c r="W527" s="1697"/>
      <c r="X527" s="1697"/>
    </row>
    <row r="528" spans="1:37" ht="39.950000000000003" customHeight="1" x14ac:dyDescent="0.2">
      <c r="A528" s="16"/>
      <c r="B528" s="1715"/>
      <c r="C528" s="1657"/>
      <c r="D528" s="1657"/>
      <c r="E528" s="1659"/>
      <c r="F528" s="1659"/>
      <c r="G528" s="1659"/>
      <c r="H528" s="1944"/>
      <c r="I528" s="1944"/>
      <c r="J528" s="1659"/>
      <c r="K528" s="1659"/>
      <c r="L528" s="1705"/>
      <c r="M528" s="1705"/>
      <c r="N528" s="1705"/>
      <c r="O528" s="1705"/>
      <c r="P528" s="1705"/>
      <c r="Q528" s="1659"/>
      <c r="R528" s="1659"/>
      <c r="S528" s="1659"/>
      <c r="T528" s="1659"/>
      <c r="U528" s="1659"/>
      <c r="V528" s="1659"/>
      <c r="W528" s="1659"/>
      <c r="X528" s="1659"/>
      <c r="Y528" s="1659"/>
    </row>
    <row r="529" spans="1:37" ht="39.950000000000003" customHeight="1" x14ac:dyDescent="0.2"/>
    <row r="530" spans="1:37" ht="39.950000000000003" customHeight="1" x14ac:dyDescent="0.2">
      <c r="A530" s="5876"/>
      <c r="B530" s="5876"/>
      <c r="C530" s="1661"/>
      <c r="D530" s="1661"/>
      <c r="E530" s="1661"/>
      <c r="F530" s="1661"/>
      <c r="G530" s="1661"/>
      <c r="H530" s="1661"/>
      <c r="I530" s="1661"/>
      <c r="J530" s="1661"/>
      <c r="K530" s="1661"/>
      <c r="L530" s="1661"/>
      <c r="M530" s="1661"/>
      <c r="N530" s="1661"/>
      <c r="O530" s="1661"/>
      <c r="P530" s="1661"/>
      <c r="Q530" s="1661"/>
      <c r="R530" s="1661"/>
      <c r="S530" s="1661"/>
      <c r="T530" s="1661"/>
      <c r="U530" s="1661"/>
      <c r="V530" s="1661"/>
      <c r="W530" s="1661"/>
      <c r="X530" s="1661"/>
      <c r="Y530" s="1661"/>
      <c r="Z530" s="1661"/>
      <c r="AA530" s="1661"/>
      <c r="AB530" s="1661"/>
      <c r="AC530" s="1661"/>
      <c r="AD530" s="1661"/>
      <c r="AE530" s="1661"/>
      <c r="AF530" s="1661"/>
      <c r="AG530" s="1661"/>
      <c r="AH530" s="1661"/>
      <c r="AI530" s="1661"/>
      <c r="AJ530" s="1661"/>
      <c r="AK530" s="1661"/>
    </row>
    <row r="531" spans="1:37" ht="39.950000000000003" customHeight="1" x14ac:dyDescent="0.2">
      <c r="A531" s="5876"/>
      <c r="B531" s="5876"/>
      <c r="C531" s="1708"/>
      <c r="D531" s="1708"/>
      <c r="E531" s="1708"/>
      <c r="F531" s="1708"/>
      <c r="G531" s="1708"/>
      <c r="H531" s="1708"/>
      <c r="I531" s="1708"/>
      <c r="J531" s="1708"/>
      <c r="K531" s="1708"/>
      <c r="L531" s="1708"/>
      <c r="M531" s="1708"/>
      <c r="N531" s="1708"/>
      <c r="O531" s="1708"/>
      <c r="P531" s="1708"/>
      <c r="Q531" s="1708"/>
      <c r="R531" s="1708"/>
      <c r="S531" s="1708"/>
      <c r="T531" s="1708"/>
      <c r="U531" s="1708"/>
      <c r="V531" s="1708"/>
      <c r="W531" s="1708"/>
      <c r="X531" s="1708"/>
      <c r="Y531" s="1708"/>
      <c r="Z531" s="1708"/>
      <c r="AA531" s="1708"/>
      <c r="AB531" s="1708"/>
      <c r="AC531" s="1708"/>
      <c r="AD531" s="1708"/>
      <c r="AE531" s="1708"/>
      <c r="AF531" s="1708"/>
      <c r="AG531" s="1708"/>
      <c r="AH531" s="1708"/>
      <c r="AI531" s="1708"/>
      <c r="AJ531" s="1708"/>
      <c r="AK531" s="1708"/>
    </row>
    <row r="532" spans="1:37" ht="39.950000000000003" customHeight="1" x14ac:dyDescent="0.2">
      <c r="A532" s="5926"/>
      <c r="B532" s="5926"/>
      <c r="C532" s="1705"/>
      <c r="D532" s="1705"/>
      <c r="E532" s="1705"/>
      <c r="F532" s="1705"/>
      <c r="G532" s="1705"/>
      <c r="H532" s="1928"/>
      <c r="I532" s="1928"/>
      <c r="J532" s="1709"/>
      <c r="K532" s="1709"/>
      <c r="L532" s="1709"/>
      <c r="M532" s="1709"/>
      <c r="N532" s="1124"/>
      <c r="O532" s="1928"/>
      <c r="P532" s="1928"/>
      <c r="Q532" s="1705"/>
      <c r="R532" s="1705"/>
      <c r="S532" s="1705"/>
      <c r="T532" s="1705"/>
      <c r="U532" s="1705"/>
      <c r="V532" s="1928"/>
      <c r="W532" s="1928"/>
      <c r="X532" s="1667"/>
      <c r="Y532" s="1667"/>
      <c r="Z532" s="1716"/>
      <c r="AA532" s="1716"/>
      <c r="AB532" s="1716"/>
      <c r="AC532" s="1928"/>
      <c r="AD532" s="1928"/>
      <c r="AE532" s="1659"/>
      <c r="AF532" s="1659"/>
      <c r="AG532" s="1659"/>
      <c r="AH532" s="1659"/>
      <c r="AI532" s="1659"/>
      <c r="AJ532" s="1660"/>
      <c r="AK532" s="1660"/>
    </row>
    <row r="533" spans="1:37" ht="39.950000000000003" customHeight="1" x14ac:dyDescent="0.2">
      <c r="A533" s="5926"/>
      <c r="B533" s="5926"/>
      <c r="C533" s="1703"/>
      <c r="D533" s="1703"/>
      <c r="E533" s="1703"/>
      <c r="F533" s="1703"/>
      <c r="G533" s="1703"/>
      <c r="H533" s="1928"/>
      <c r="I533" s="1928"/>
      <c r="J533" s="1703"/>
      <c r="K533" s="1703"/>
      <c r="L533" s="1703"/>
      <c r="M533" s="1703"/>
      <c r="N533" s="1703"/>
      <c r="O533" s="1928"/>
      <c r="P533" s="1928"/>
      <c r="Q533" s="1664"/>
      <c r="R533" s="1664"/>
      <c r="S533" s="1664"/>
      <c r="T533" s="1664"/>
      <c r="U533" s="1664"/>
      <c r="V533" s="1928"/>
      <c r="W533" s="1928"/>
      <c r="X533" s="1657"/>
      <c r="Y533" s="1657"/>
      <c r="Z533" s="1658"/>
      <c r="AA533" s="1709"/>
      <c r="AB533" s="1709"/>
      <c r="AC533" s="1928"/>
      <c r="AD533" s="1928"/>
      <c r="AE533" s="1948"/>
      <c r="AF533" s="1704"/>
      <c r="AG533" s="1704"/>
      <c r="AH533" s="1704"/>
      <c r="AI533" s="1704"/>
      <c r="AJ533" s="1660"/>
      <c r="AK533" s="1660"/>
    </row>
    <row r="534" spans="1:37" ht="39.950000000000003" customHeight="1" x14ac:dyDescent="0.2">
      <c r="A534" s="5923"/>
      <c r="B534" s="5923"/>
      <c r="C534" s="1702"/>
      <c r="D534" s="1702"/>
      <c r="E534" s="1702"/>
      <c r="F534" s="1702"/>
      <c r="G534" s="1683"/>
      <c r="H534" s="1928"/>
      <c r="I534" s="1928"/>
      <c r="J534" s="1683"/>
      <c r="K534" s="1683"/>
      <c r="L534" s="1684"/>
      <c r="M534" s="1684"/>
      <c r="N534" s="1683"/>
      <c r="O534" s="1928"/>
      <c r="P534" s="1928"/>
      <c r="Q534" s="1659"/>
      <c r="R534" s="1659"/>
      <c r="S534" s="1659"/>
      <c r="T534" s="1659"/>
      <c r="U534" s="1659"/>
      <c r="V534" s="1928"/>
      <c r="W534" s="1928"/>
      <c r="X534" s="1658"/>
      <c r="Y534" s="1658"/>
      <c r="Z534" s="1658"/>
      <c r="AA534" s="1716"/>
      <c r="AB534" s="1716"/>
      <c r="AC534" s="1928"/>
      <c r="AD534" s="1928"/>
      <c r="AE534" s="1658"/>
      <c r="AF534" s="1658"/>
      <c r="AG534" s="1658"/>
      <c r="AH534" s="1704"/>
      <c r="AI534" s="1704"/>
      <c r="AJ534" s="1660"/>
      <c r="AK534" s="1660"/>
    </row>
    <row r="535" spans="1:37" ht="39.950000000000003" customHeight="1" x14ac:dyDescent="0.2">
      <c r="A535" s="5926"/>
      <c r="B535" s="5926"/>
      <c r="C535" s="1667"/>
      <c r="D535" s="1667"/>
      <c r="E535" s="1780"/>
      <c r="F535" s="1684"/>
      <c r="G535" s="1683"/>
      <c r="H535" s="1928"/>
      <c r="I535" s="1928"/>
      <c r="J535" s="1683"/>
      <c r="K535" s="1659"/>
      <c r="L535" s="1659"/>
      <c r="M535" s="1659"/>
      <c r="N535" s="1683"/>
      <c r="O535" s="1928"/>
      <c r="P535" s="1928"/>
      <c r="Q535" s="1683"/>
      <c r="R535" s="1683"/>
      <c r="S535" s="1659"/>
      <c r="T535" s="1659"/>
      <c r="U535" s="1659"/>
      <c r="V535" s="1928"/>
      <c r="W535" s="1928"/>
      <c r="X535" s="1683"/>
      <c r="Y535" s="1780"/>
      <c r="Z535" s="1658"/>
      <c r="AA535" s="1657"/>
      <c r="AB535" s="1657"/>
      <c r="AC535" s="1928"/>
      <c r="AD535" s="1928"/>
      <c r="AE535" s="1659"/>
      <c r="AF535" s="1659"/>
      <c r="AG535" s="1659"/>
      <c r="AH535" s="1659"/>
      <c r="AI535" s="1659"/>
      <c r="AJ535" s="1660"/>
      <c r="AK535" s="1660"/>
    </row>
    <row r="536" spans="1:37" ht="39.950000000000003" customHeight="1" x14ac:dyDescent="0.2">
      <c r="A536" s="5926"/>
      <c r="B536" s="5926"/>
      <c r="C536" s="1667"/>
      <c r="D536" s="1667"/>
      <c r="E536" s="1684"/>
      <c r="F536" s="1684"/>
      <c r="G536" s="1683"/>
      <c r="H536" s="1928"/>
      <c r="I536" s="1928"/>
      <c r="J536" s="1683"/>
      <c r="K536" s="1683"/>
      <c r="L536" s="1703"/>
      <c r="M536" s="1703"/>
      <c r="N536" s="1703"/>
      <c r="O536" s="1928"/>
      <c r="P536" s="1928"/>
      <c r="Q536" s="1667"/>
      <c r="R536" s="1667"/>
      <c r="S536" s="1667"/>
      <c r="T536" s="1667"/>
      <c r="U536" s="1667"/>
      <c r="V536" s="1928"/>
      <c r="W536" s="1928"/>
      <c r="X536" s="1124"/>
      <c r="Y536" s="1716"/>
      <c r="Z536" s="1716"/>
      <c r="AA536" s="1716"/>
      <c r="AB536" s="1716"/>
      <c r="AC536" s="1928"/>
      <c r="AD536" s="1928"/>
      <c r="AE536" s="1716"/>
      <c r="AF536" s="1716"/>
      <c r="AG536" s="1658"/>
      <c r="AH536" s="1658"/>
      <c r="AI536" s="1658"/>
      <c r="AJ536" s="1660"/>
      <c r="AK536" s="1660"/>
    </row>
    <row r="537" spans="1:37" ht="39.950000000000003" customHeight="1" x14ac:dyDescent="0.2">
      <c r="A537" s="5922"/>
      <c r="B537" s="5922"/>
      <c r="C537" s="1664"/>
      <c r="D537" s="1664"/>
      <c r="E537" s="1664"/>
      <c r="F537" s="1664"/>
      <c r="G537" s="1664"/>
      <c r="H537" s="1928"/>
      <c r="I537" s="1928"/>
      <c r="J537" s="1658"/>
      <c r="K537" s="1658"/>
      <c r="L537" s="1658"/>
      <c r="M537" s="1658"/>
      <c r="N537" s="1658"/>
      <c r="O537" s="1928"/>
      <c r="P537" s="1928"/>
      <c r="Q537" s="1658"/>
      <c r="R537" s="1658"/>
      <c r="S537" s="1658"/>
      <c r="T537" s="1658"/>
      <c r="U537" s="1658"/>
      <c r="V537" s="1928"/>
      <c r="W537" s="1928"/>
      <c r="X537" s="1658"/>
      <c r="Y537" s="1658"/>
      <c r="Z537" s="1658"/>
      <c r="AA537" s="1658"/>
      <c r="AB537" s="1658"/>
      <c r="AC537" s="1928"/>
      <c r="AD537" s="1928"/>
      <c r="AE537" s="1658"/>
      <c r="AF537" s="1658"/>
      <c r="AG537" s="1658"/>
      <c r="AH537" s="1658"/>
      <c r="AI537" s="1658"/>
      <c r="AJ537" s="1660"/>
      <c r="AK537" s="1660"/>
    </row>
    <row r="538" spans="1:37" ht="39.950000000000003" customHeight="1" x14ac:dyDescent="0.2">
      <c r="A538" s="5920"/>
      <c r="B538" s="5920"/>
      <c r="C538" s="1683"/>
      <c r="D538" s="1683"/>
      <c r="E538" s="1684"/>
      <c r="F538" s="1684"/>
      <c r="G538" s="1683"/>
      <c r="H538" s="1928"/>
      <c r="I538" s="1928"/>
      <c r="J538" s="1683"/>
      <c r="K538" s="1683"/>
      <c r="L538" s="1684"/>
      <c r="M538" s="1684"/>
      <c r="N538" s="1683"/>
      <c r="O538" s="1928"/>
      <c r="P538" s="1928"/>
      <c r="Q538" s="1683"/>
      <c r="R538" s="1683"/>
      <c r="S538" s="1684"/>
      <c r="T538" s="1684"/>
      <c r="U538" s="1683"/>
      <c r="V538" s="1928"/>
      <c r="W538" s="1928"/>
      <c r="X538" s="1659"/>
      <c r="Y538" s="1659"/>
      <c r="Z538" s="1659"/>
      <c r="AA538" s="1659"/>
      <c r="AB538" s="1659"/>
      <c r="AC538" s="1928"/>
      <c r="AD538" s="1928"/>
      <c r="AE538" s="1659"/>
      <c r="AF538" s="1659"/>
      <c r="AG538" s="1659"/>
      <c r="AH538" s="1659"/>
      <c r="AI538" s="1659"/>
      <c r="AJ538" s="1660"/>
      <c r="AK538" s="1660"/>
    </row>
    <row r="539" spans="1:37" ht="39.950000000000003" customHeight="1" x14ac:dyDescent="0.2">
      <c r="A539" s="5927"/>
      <c r="B539" s="5924"/>
      <c r="C539" s="1664"/>
      <c r="D539" s="1664"/>
      <c r="E539" s="1664"/>
      <c r="F539" s="1664"/>
      <c r="G539" s="1664"/>
      <c r="H539" s="1928"/>
      <c r="I539" s="1928"/>
      <c r="J539" s="1658"/>
      <c r="K539" s="1658"/>
      <c r="L539" s="1658"/>
      <c r="M539" s="1658"/>
      <c r="N539" s="1658"/>
      <c r="O539" s="1928"/>
      <c r="P539" s="1928"/>
      <c r="Q539" s="1658"/>
      <c r="R539" s="1658"/>
      <c r="S539" s="1658"/>
      <c r="T539" s="1658"/>
      <c r="U539" s="1658"/>
      <c r="V539" s="1928"/>
      <c r="W539" s="1928"/>
      <c r="X539" s="1658"/>
      <c r="Y539" s="1658"/>
      <c r="Z539" s="1658"/>
      <c r="AA539" s="1658"/>
      <c r="AB539" s="1658"/>
      <c r="AC539" s="1928"/>
      <c r="AD539" s="1928"/>
      <c r="AE539" s="1658"/>
      <c r="AF539" s="1658"/>
      <c r="AG539" s="1658"/>
      <c r="AH539" s="1658"/>
      <c r="AI539" s="1658"/>
      <c r="AJ539" s="1660"/>
      <c r="AK539" s="1660"/>
    </row>
    <row r="540" spans="1:37" ht="39.950000000000003" customHeight="1" x14ac:dyDescent="0.2">
      <c r="A540" s="5923"/>
      <c r="B540" s="5923"/>
      <c r="C540" s="1927"/>
      <c r="D540" s="1927"/>
      <c r="E540" s="1927"/>
      <c r="F540" s="1927"/>
      <c r="G540" s="1927"/>
      <c r="H540" s="1928"/>
      <c r="I540" s="1928"/>
      <c r="J540" s="1927"/>
      <c r="K540" s="1927"/>
      <c r="L540" s="1927"/>
      <c r="M540" s="1927"/>
      <c r="N540" s="1927"/>
      <c r="O540" s="1928"/>
      <c r="P540" s="1928"/>
      <c r="Q540" s="1927"/>
      <c r="R540" s="1927"/>
      <c r="S540" s="1927"/>
      <c r="T540" s="1927"/>
      <c r="U540" s="1927"/>
      <c r="V540" s="1928"/>
      <c r="W540" s="1928"/>
      <c r="X540" s="1927"/>
      <c r="Y540" s="1927"/>
      <c r="Z540" s="1927"/>
      <c r="AA540" s="1927"/>
      <c r="AB540" s="1927"/>
      <c r="AC540" s="1928"/>
      <c r="AD540" s="1928"/>
      <c r="AE540" s="1927"/>
      <c r="AF540" s="1927"/>
      <c r="AG540" s="1927"/>
      <c r="AH540" s="1927"/>
      <c r="AI540" s="1927"/>
      <c r="AJ540" s="1660"/>
      <c r="AK540" s="1660"/>
    </row>
    <row r="541" spans="1:37" ht="39.950000000000003" customHeight="1" x14ac:dyDescent="0.2">
      <c r="A541" s="5920"/>
      <c r="B541" s="5920"/>
      <c r="C541" s="1664"/>
      <c r="D541" s="1664"/>
      <c r="E541" s="1664"/>
      <c r="F541" s="1664"/>
      <c r="G541" s="1664"/>
      <c r="H541" s="1928"/>
      <c r="I541" s="1928"/>
      <c r="J541" s="1664"/>
      <c r="K541" s="1664"/>
      <c r="L541" s="1664"/>
      <c r="M541" s="1684"/>
      <c r="N541" s="1683"/>
      <c r="O541" s="1928"/>
      <c r="P541" s="1928"/>
      <c r="Q541" s="1664"/>
      <c r="R541" s="1664"/>
      <c r="S541" s="1664"/>
      <c r="T541" s="1664"/>
      <c r="U541" s="1664"/>
      <c r="V541" s="1928"/>
      <c r="W541" s="1928"/>
      <c r="X541" s="1664"/>
      <c r="Y541" s="1664"/>
      <c r="Z541" s="1664"/>
      <c r="AA541" s="1664"/>
      <c r="AB541" s="1664"/>
      <c r="AC541" s="1928"/>
      <c r="AD541" s="1928"/>
      <c r="AE541" s="1664"/>
      <c r="AF541" s="1664"/>
      <c r="AG541" s="1664"/>
      <c r="AH541" s="1657"/>
      <c r="AI541" s="1657"/>
      <c r="AJ541" s="1660"/>
      <c r="AK541" s="1660"/>
    </row>
    <row r="542" spans="1:37" ht="39.950000000000003" customHeight="1" x14ac:dyDescent="0.2">
      <c r="A542" s="5923"/>
      <c r="B542" s="5923"/>
      <c r="C542" s="1659"/>
      <c r="D542" s="1659"/>
      <c r="E542" s="1659"/>
      <c r="F542" s="1659"/>
      <c r="G542" s="1659"/>
      <c r="H542" s="1928"/>
      <c r="I542" s="1928"/>
      <c r="J542" s="1659"/>
      <c r="K542" s="1659"/>
      <c r="L542" s="1659"/>
      <c r="M542" s="1659"/>
      <c r="N542" s="1659"/>
      <c r="O542" s="1928"/>
      <c r="P542" s="1928"/>
      <c r="Q542" s="1658"/>
      <c r="R542" s="1658"/>
      <c r="S542" s="1658"/>
      <c r="T542" s="1658"/>
      <c r="U542" s="1658"/>
      <c r="V542" s="1928"/>
      <c r="W542" s="1928"/>
      <c r="X542" s="1658"/>
      <c r="Y542" s="1658"/>
      <c r="Z542" s="1658"/>
      <c r="AA542" s="1658"/>
      <c r="AB542" s="1658"/>
      <c r="AC542" s="1928"/>
      <c r="AD542" s="1928"/>
      <c r="AE542" s="1658"/>
      <c r="AF542" s="1658"/>
      <c r="AG542" s="1658"/>
      <c r="AH542" s="1658"/>
      <c r="AI542" s="1658"/>
      <c r="AJ542" s="1660"/>
      <c r="AK542" s="1660"/>
    </row>
    <row r="543" spans="1:37" ht="39.950000000000003" customHeight="1" x14ac:dyDescent="0.2">
      <c r="A543" s="5920"/>
      <c r="B543" s="5920"/>
      <c r="C543" s="1658"/>
      <c r="D543" s="1658"/>
      <c r="E543" s="1658"/>
      <c r="F543" s="1658"/>
      <c r="G543" s="1658"/>
      <c r="H543" s="1928"/>
      <c r="I543" s="1928"/>
      <c r="J543" s="1658"/>
      <c r="K543" s="1658"/>
      <c r="L543" s="1658"/>
      <c r="M543" s="1658"/>
      <c r="N543" s="1658"/>
      <c r="O543" s="1928"/>
      <c r="P543" s="1928"/>
      <c r="Q543" s="1658"/>
      <c r="R543" s="1658"/>
      <c r="S543" s="1658"/>
      <c r="T543" s="1658"/>
      <c r="U543" s="1658"/>
      <c r="V543" s="1928"/>
      <c r="W543" s="1928"/>
      <c r="X543" s="1658"/>
      <c r="Y543" s="1658"/>
      <c r="Z543" s="1658"/>
      <c r="AA543" s="1658"/>
      <c r="AB543" s="1658"/>
      <c r="AC543" s="1928"/>
      <c r="AD543" s="1928"/>
      <c r="AE543" s="1658"/>
      <c r="AF543" s="1658"/>
      <c r="AG543" s="1658"/>
      <c r="AH543" s="1658"/>
      <c r="AI543" s="1658"/>
      <c r="AJ543" s="1660"/>
      <c r="AK543" s="1660"/>
    </row>
    <row r="544" spans="1:37" ht="39.950000000000003" customHeight="1" x14ac:dyDescent="0.2">
      <c r="A544" s="5923"/>
      <c r="B544" s="5923"/>
      <c r="C544" s="1664"/>
      <c r="D544" s="1664"/>
      <c r="E544" s="1664"/>
      <c r="F544" s="1664"/>
      <c r="G544" s="1664"/>
      <c r="H544" s="1928"/>
      <c r="I544" s="1928"/>
      <c r="J544" s="1664"/>
      <c r="K544" s="1664"/>
      <c r="L544" s="1664"/>
      <c r="M544" s="1664"/>
      <c r="N544" s="1664"/>
      <c r="O544" s="1928"/>
      <c r="P544" s="1928"/>
      <c r="Q544" s="1664"/>
      <c r="R544" s="1664"/>
      <c r="S544" s="1664"/>
      <c r="T544" s="1664"/>
      <c r="U544" s="1664"/>
      <c r="V544" s="1928"/>
      <c r="W544" s="1928"/>
      <c r="X544" s="1664"/>
      <c r="Y544" s="1664"/>
      <c r="Z544" s="1664"/>
      <c r="AA544" s="1657"/>
      <c r="AB544" s="1657"/>
      <c r="AC544" s="1928"/>
      <c r="AD544" s="1928"/>
      <c r="AE544" s="1658"/>
      <c r="AF544" s="1658"/>
      <c r="AG544" s="1658"/>
      <c r="AH544" s="1658"/>
      <c r="AI544" s="1658"/>
      <c r="AJ544" s="1660"/>
      <c r="AK544" s="1660"/>
    </row>
    <row r="545" spans="1:37" ht="39.950000000000003" customHeight="1" x14ac:dyDescent="0.2">
      <c r="A545" s="5923"/>
      <c r="B545" s="5923"/>
      <c r="C545" s="1659"/>
      <c r="D545" s="1659"/>
      <c r="E545" s="1659"/>
      <c r="F545" s="1659"/>
      <c r="G545" s="1659"/>
      <c r="H545" s="1928"/>
      <c r="I545" s="1928"/>
      <c r="J545" s="1659"/>
      <c r="K545" s="1659"/>
      <c r="L545" s="1659"/>
      <c r="M545" s="1659"/>
      <c r="N545" s="1659"/>
      <c r="O545" s="1928"/>
      <c r="P545" s="1928"/>
      <c r="Q545" s="1659"/>
      <c r="R545" s="1659"/>
      <c r="S545" s="1659"/>
      <c r="T545" s="1659"/>
      <c r="U545" s="1659"/>
      <c r="V545" s="1928"/>
      <c r="W545" s="1928"/>
      <c r="X545" s="1659"/>
      <c r="Y545" s="1659"/>
      <c r="Z545" s="1659"/>
      <c r="AA545" s="1659"/>
      <c r="AB545" s="1659"/>
      <c r="AC545" s="1928"/>
      <c r="AD545" s="1928"/>
      <c r="AE545" s="1657"/>
      <c r="AF545" s="1657"/>
      <c r="AG545" s="1657"/>
      <c r="AH545" s="1657"/>
      <c r="AI545" s="1657"/>
      <c r="AJ545" s="1660"/>
      <c r="AK545" s="1660"/>
    </row>
    <row r="546" spans="1:37" ht="39.950000000000003" customHeight="1" x14ac:dyDescent="0.2">
      <c r="A546" s="5923"/>
      <c r="B546" s="5923"/>
      <c r="C546" s="1664"/>
      <c r="D546" s="1664"/>
      <c r="E546" s="1664"/>
      <c r="F546" s="1664"/>
      <c r="G546" s="1664"/>
      <c r="H546" s="1928"/>
      <c r="I546" s="1928"/>
      <c r="J546" s="1659"/>
      <c r="K546" s="1659"/>
      <c r="L546" s="1659"/>
      <c r="M546" s="1659"/>
      <c r="N546" s="1659"/>
      <c r="O546" s="1928"/>
      <c r="P546" s="1928"/>
      <c r="Q546" s="1659"/>
      <c r="R546" s="1659"/>
      <c r="S546" s="1659"/>
      <c r="T546" s="1659"/>
      <c r="U546" s="1659"/>
      <c r="V546" s="1928"/>
      <c r="W546" s="1928"/>
      <c r="X546" s="1659"/>
      <c r="Y546" s="1659"/>
      <c r="Z546" s="1659"/>
      <c r="AA546" s="1659"/>
      <c r="AB546" s="1659"/>
      <c r="AC546" s="1928"/>
      <c r="AD546" s="1928"/>
      <c r="AE546" s="1659"/>
      <c r="AF546" s="1659"/>
      <c r="AG546" s="1659"/>
      <c r="AH546" s="1659"/>
      <c r="AI546" s="1659"/>
      <c r="AJ546" s="1660"/>
      <c r="AK546" s="1660"/>
    </row>
    <row r="547" spans="1:37" ht="39.950000000000003" customHeight="1" x14ac:dyDescent="0.2">
      <c r="A547" s="5923"/>
      <c r="B547" s="5923"/>
      <c r="C547" s="1658"/>
      <c r="D547" s="1658"/>
      <c r="E547" s="1658"/>
      <c r="F547" s="1658"/>
      <c r="G547" s="1658"/>
      <c r="H547" s="1928"/>
      <c r="I547" s="1928"/>
      <c r="J547" s="1658"/>
      <c r="K547" s="1658"/>
      <c r="L547" s="1658"/>
      <c r="M547" s="1658"/>
      <c r="N547" s="1658"/>
      <c r="O547" s="1928"/>
      <c r="P547" s="1928"/>
      <c r="Q547" s="1658"/>
      <c r="R547" s="1658"/>
      <c r="S547" s="1658"/>
      <c r="T547" s="1658"/>
      <c r="U547" s="1658"/>
      <c r="V547" s="1928"/>
      <c r="W547" s="1928"/>
      <c r="X547" s="1658"/>
      <c r="Y547" s="1658"/>
      <c r="Z547" s="1658"/>
      <c r="AA547" s="1658"/>
      <c r="AB547" s="1658"/>
      <c r="AC547" s="1928"/>
      <c r="AD547" s="1928"/>
      <c r="AE547" s="1658"/>
      <c r="AF547" s="1658"/>
      <c r="AG547" s="1658"/>
      <c r="AH547" s="1658"/>
      <c r="AI547" s="1658"/>
      <c r="AJ547" s="1660"/>
      <c r="AK547" s="1660"/>
    </row>
    <row r="548" spans="1:37" ht="39.950000000000003" customHeight="1" x14ac:dyDescent="0.2">
      <c r="A548" s="5923"/>
      <c r="B548" s="5923"/>
      <c r="C548" s="1658"/>
      <c r="D548" s="1658"/>
      <c r="E548" s="1658"/>
      <c r="F548" s="1658"/>
      <c r="G548" s="1658"/>
      <c r="H548" s="1928"/>
      <c r="I548" s="1928"/>
      <c r="J548" s="1658"/>
      <c r="K548" s="1658"/>
      <c r="L548" s="1658"/>
      <c r="M548" s="1658"/>
      <c r="N548" s="1658"/>
      <c r="O548" s="1928"/>
      <c r="P548" s="1928"/>
      <c r="Q548" s="1658"/>
      <c r="R548" s="1658"/>
      <c r="S548" s="1658"/>
      <c r="T548" s="1658"/>
      <c r="U548" s="1658"/>
      <c r="V548" s="1928"/>
      <c r="W548" s="1928"/>
      <c r="X548" s="1658"/>
      <c r="Y548" s="1658"/>
      <c r="Z548" s="1658"/>
      <c r="AA548" s="1658"/>
      <c r="AB548" s="1658"/>
      <c r="AC548" s="1928"/>
      <c r="AD548" s="1928"/>
      <c r="AE548" s="1658"/>
      <c r="AF548" s="1658"/>
      <c r="AG548" s="1658"/>
      <c r="AH548" s="1658"/>
      <c r="AI548" s="1658"/>
      <c r="AJ548" s="1660"/>
      <c r="AK548" s="1660"/>
    </row>
    <row r="549" spans="1:37" ht="39.950000000000003" customHeight="1" x14ac:dyDescent="0.2">
      <c r="C549" s="1669"/>
      <c r="D549" s="1669"/>
      <c r="E549" s="1669"/>
      <c r="F549" s="1697"/>
      <c r="G549" s="1697"/>
      <c r="L549" s="1659"/>
      <c r="M549" s="1659"/>
      <c r="N549" s="1659"/>
      <c r="Y549" s="1709"/>
      <c r="Z549" s="1709"/>
      <c r="AA549" s="1709"/>
      <c r="AB549" s="1709"/>
      <c r="AC549" s="1709"/>
      <c r="AE549" s="1709"/>
      <c r="AG549" s="1659"/>
      <c r="AH549" s="1659"/>
      <c r="AI549" s="1659"/>
    </row>
    <row r="550" spans="1:37" ht="39.950000000000003" customHeight="1" x14ac:dyDescent="0.2">
      <c r="C550" s="1697"/>
      <c r="D550" s="1697"/>
      <c r="E550" s="1705"/>
      <c r="F550" s="1705"/>
      <c r="G550" s="1705"/>
      <c r="J550" s="1705"/>
      <c r="M550" s="1716"/>
      <c r="N550" s="1716"/>
      <c r="Q550" s="1716"/>
      <c r="R550" s="1716"/>
      <c r="S550" s="1716"/>
      <c r="X550" s="1697"/>
      <c r="Y550" s="1697"/>
      <c r="Z550" s="1697"/>
      <c r="AA550" s="1697"/>
      <c r="AB550" s="1697"/>
      <c r="AF550" s="1716"/>
      <c r="AG550" s="1716"/>
      <c r="AH550" s="1716"/>
      <c r="AI550" s="1716"/>
    </row>
    <row r="551" spans="1:37" ht="39.950000000000003" customHeight="1" x14ac:dyDescent="0.2">
      <c r="C551" s="1669"/>
      <c r="D551" s="1697"/>
      <c r="E551" s="1697"/>
      <c r="F551" s="1669"/>
      <c r="G551" s="1669"/>
      <c r="J551" s="1669"/>
      <c r="K551" s="1705"/>
      <c r="R551" s="1659"/>
      <c r="S551" s="1659"/>
      <c r="T551" s="1716"/>
      <c r="U551" s="1716"/>
      <c r="AA551" s="1715"/>
      <c r="AE551" s="1716"/>
      <c r="AF551" s="1716"/>
      <c r="AG551" s="1709"/>
    </row>
    <row r="552" spans="1:37" ht="39.950000000000003" customHeight="1" x14ac:dyDescent="0.2">
      <c r="C552" s="1716"/>
      <c r="D552" s="1716"/>
      <c r="E552" s="1716"/>
      <c r="F552" s="1716"/>
      <c r="G552" s="1689"/>
      <c r="S552" s="1715"/>
      <c r="V552" s="1715"/>
      <c r="W552" s="1715"/>
      <c r="X552" s="1716"/>
      <c r="Y552" s="1715"/>
      <c r="Z552" s="1715"/>
      <c r="AG552" s="1715"/>
    </row>
    <row r="553" spans="1:37" ht="39.950000000000003" customHeight="1" x14ac:dyDescent="0.2">
      <c r="S553" s="1697"/>
      <c r="T553" s="1697"/>
      <c r="U553" s="1697"/>
      <c r="V553" s="1697"/>
      <c r="W553" s="1697"/>
      <c r="X553" s="1697"/>
    </row>
    <row r="554" spans="1:37" ht="39.950000000000003" customHeight="1" x14ac:dyDescent="0.2">
      <c r="A554" s="16"/>
      <c r="B554" s="1715"/>
      <c r="C554" s="1659"/>
      <c r="D554" s="1659"/>
      <c r="E554" s="1659"/>
      <c r="F554" s="1659"/>
      <c r="G554" s="1659"/>
      <c r="H554" s="1659"/>
      <c r="I554" s="1659"/>
      <c r="J554" s="1659"/>
      <c r="K554" s="1659"/>
      <c r="L554" s="1659"/>
      <c r="M554" s="1659"/>
      <c r="N554" s="1657"/>
      <c r="O554" s="1657"/>
      <c r="P554" s="1659"/>
      <c r="Q554" s="1659"/>
      <c r="R554" s="1659"/>
      <c r="S554" s="1657"/>
      <c r="T554" s="1715"/>
      <c r="U554" s="1657"/>
      <c r="V554" s="1657"/>
      <c r="W554" s="1124"/>
      <c r="X554" s="1709"/>
      <c r="Y554" s="1709"/>
      <c r="Z554" s="1709"/>
      <c r="AA554" s="1709"/>
      <c r="AB554" s="1703"/>
      <c r="AC554" s="1703"/>
      <c r="AD554" s="1703"/>
      <c r="AE554" s="1703"/>
      <c r="AF554" s="1703"/>
    </row>
    <row r="555" spans="1:37" ht="39.950000000000003" customHeight="1" x14ac:dyDescent="0.2">
      <c r="L555" s="1703"/>
      <c r="M555" s="1703"/>
      <c r="N555" s="1703"/>
      <c r="O555" s="1703"/>
      <c r="P555" s="1703"/>
    </row>
    <row r="556" spans="1:37" ht="39.950000000000003" customHeight="1" x14ac:dyDescent="0.2">
      <c r="A556" s="5876"/>
      <c r="B556" s="5876"/>
      <c r="C556" s="1661"/>
      <c r="D556" s="1661"/>
      <c r="E556" s="1661"/>
      <c r="F556" s="1661"/>
      <c r="G556" s="1661"/>
      <c r="H556" s="1661"/>
      <c r="I556" s="1661"/>
      <c r="J556" s="1661"/>
      <c r="K556" s="1661"/>
      <c r="L556" s="1661"/>
      <c r="M556" s="1661"/>
      <c r="N556" s="1661"/>
      <c r="O556" s="1661"/>
      <c r="P556" s="1661"/>
      <c r="Q556" s="1661"/>
      <c r="R556" s="1661"/>
      <c r="S556" s="1661"/>
      <c r="T556" s="1661"/>
      <c r="U556" s="1661"/>
      <c r="V556" s="1661"/>
      <c r="W556" s="1661"/>
      <c r="X556" s="1661"/>
      <c r="Y556" s="1661"/>
      <c r="Z556" s="1661"/>
      <c r="AA556" s="1661"/>
      <c r="AB556" s="1661"/>
      <c r="AC556" s="1661"/>
      <c r="AD556" s="1661"/>
      <c r="AE556" s="1661"/>
      <c r="AF556" s="1661"/>
      <c r="AG556" s="1661"/>
      <c r="AH556" s="1661"/>
      <c r="AI556" s="1661"/>
      <c r="AJ556" s="1661"/>
      <c r="AK556" s="1661"/>
    </row>
    <row r="557" spans="1:37" ht="39.950000000000003" customHeight="1" x14ac:dyDescent="0.2">
      <c r="A557" s="5876"/>
      <c r="B557" s="5876"/>
      <c r="C557" s="1708"/>
      <c r="D557" s="1708"/>
      <c r="E557" s="1708"/>
      <c r="F557" s="1708"/>
      <c r="G557" s="1708"/>
      <c r="H557" s="1708"/>
      <c r="I557" s="1708"/>
      <c r="J557" s="1708"/>
      <c r="K557" s="1708"/>
      <c r="L557" s="1708"/>
      <c r="M557" s="1708"/>
      <c r="N557" s="1708"/>
      <c r="O557" s="1708"/>
      <c r="P557" s="1708"/>
      <c r="Q557" s="1708"/>
      <c r="R557" s="1708"/>
      <c r="S557" s="1708"/>
      <c r="T557" s="1708"/>
      <c r="U557" s="1708"/>
      <c r="V557" s="1708"/>
      <c r="W557" s="1708"/>
      <c r="X557" s="1708"/>
      <c r="Y557" s="1708"/>
      <c r="Z557" s="1708"/>
      <c r="AA557" s="1708"/>
      <c r="AB557" s="1708"/>
      <c r="AC557" s="1708"/>
      <c r="AD557" s="1708"/>
      <c r="AE557" s="1708"/>
      <c r="AF557" s="1708"/>
      <c r="AG557" s="1708"/>
      <c r="AH557" s="1708"/>
      <c r="AI557" s="1708"/>
      <c r="AJ557" s="1708"/>
      <c r="AK557" s="1708"/>
    </row>
    <row r="558" spans="1:37" ht="39.950000000000003" customHeight="1" x14ac:dyDescent="0.2">
      <c r="A558" s="5926"/>
      <c r="B558" s="5926"/>
      <c r="C558" s="1716"/>
      <c r="D558" s="1716"/>
      <c r="E558" s="1716"/>
      <c r="F558" s="1716"/>
      <c r="G558" s="1716"/>
      <c r="H558" s="1928"/>
      <c r="I558" s="1928"/>
      <c r="J558" s="1716"/>
      <c r="K558" s="1716"/>
      <c r="L558" s="1692"/>
      <c r="M558" s="1716"/>
      <c r="N558" s="1716"/>
      <c r="O558" s="1928"/>
      <c r="P558" s="1928"/>
      <c r="Q558" s="1658"/>
      <c r="R558" s="1658"/>
      <c r="S558" s="1658"/>
      <c r="T558" s="1658"/>
      <c r="U558" s="1663"/>
      <c r="V558" s="1928"/>
      <c r="W558" s="1928"/>
      <c r="X558" s="1659"/>
      <c r="Y558" s="1659"/>
      <c r="Z558" s="1684"/>
      <c r="AA558" s="1659"/>
      <c r="AB558" s="1659"/>
      <c r="AC558" s="1928"/>
      <c r="AD558" s="1928"/>
      <c r="AE558" s="1666"/>
      <c r="AF558" s="1716"/>
      <c r="AG558" s="1716"/>
      <c r="AH558" s="1716"/>
      <c r="AI558" s="1716"/>
      <c r="AJ558" s="1660"/>
      <c r="AK558" s="1660"/>
    </row>
    <row r="559" spans="1:37" ht="39.950000000000003" customHeight="1" x14ac:dyDescent="0.2">
      <c r="A559" s="5926"/>
      <c r="B559" s="5926"/>
      <c r="C559" s="1664"/>
      <c r="D559" s="1664"/>
      <c r="E559" s="1664"/>
      <c r="F559" s="1664"/>
      <c r="G559" s="1664"/>
      <c r="H559" s="1928"/>
      <c r="I559" s="1928"/>
      <c r="J559" s="1664"/>
      <c r="K559" s="1664"/>
      <c r="L559" s="1664"/>
      <c r="M559" s="1664"/>
      <c r="N559" s="1664"/>
      <c r="O559" s="1928"/>
      <c r="P559" s="1928"/>
      <c r="Q559" s="1664"/>
      <c r="R559" s="1664"/>
      <c r="S559" s="1664"/>
      <c r="T559" s="1664"/>
      <c r="U559" s="1664"/>
      <c r="V559" s="1928"/>
      <c r="W559" s="1928"/>
      <c r="X559" s="1659"/>
      <c r="Y559" s="1659"/>
      <c r="Z559" s="1684"/>
      <c r="AA559" s="1659"/>
      <c r="AB559" s="1659"/>
      <c r="AC559" s="1928"/>
      <c r="AD559" s="1928"/>
      <c r="AE559" s="1664"/>
      <c r="AF559" s="1664"/>
      <c r="AG559" s="1664"/>
      <c r="AH559" s="1664"/>
      <c r="AI559" s="1664"/>
      <c r="AJ559" s="1660"/>
      <c r="AK559" s="1660"/>
    </row>
    <row r="560" spans="1:37" ht="39.950000000000003" customHeight="1" x14ac:dyDescent="0.2">
      <c r="A560" s="5923"/>
      <c r="B560" s="5923"/>
      <c r="C560" s="1704"/>
      <c r="D560" s="1704"/>
      <c r="E560" s="1704"/>
      <c r="F560" s="1704"/>
      <c r="G560" s="1704"/>
      <c r="H560" s="1928"/>
      <c r="I560" s="1928"/>
      <c r="J560" s="1683"/>
      <c r="K560" s="1716"/>
      <c r="L560" s="1716"/>
      <c r="O560" s="1928"/>
      <c r="P560" s="1928"/>
      <c r="R560" s="1657"/>
      <c r="S560" s="1657"/>
      <c r="T560" s="1657"/>
      <c r="U560" s="1657"/>
      <c r="V560" s="1928"/>
      <c r="W560" s="1928"/>
      <c r="X560" s="1716"/>
      <c r="Y560" s="1716"/>
      <c r="Z560" s="1684"/>
      <c r="AA560" s="1666"/>
      <c r="AB560" s="1666"/>
      <c r="AC560" s="1928"/>
      <c r="AD560" s="1928"/>
      <c r="AF560" s="1683"/>
      <c r="AG560" s="1664"/>
      <c r="AH560" s="1664"/>
      <c r="AI560" s="1664"/>
      <c r="AJ560" s="1660"/>
      <c r="AK560" s="1660"/>
    </row>
    <row r="561" spans="1:37" ht="39.950000000000003" customHeight="1" x14ac:dyDescent="0.2">
      <c r="A561" s="5926"/>
      <c r="B561" s="5926"/>
      <c r="C561" s="1684"/>
      <c r="D561" s="1684"/>
      <c r="E561" s="1684"/>
      <c r="F561" s="1684"/>
      <c r="G561" s="1683"/>
      <c r="H561" s="1928"/>
      <c r="I561" s="1928"/>
      <c r="J561" s="1683"/>
      <c r="K561" s="1683"/>
      <c r="L561" s="1684"/>
      <c r="M561" s="1684"/>
      <c r="N561" s="1683"/>
      <c r="O561" s="1928"/>
      <c r="P561" s="1928"/>
      <c r="Q561" s="1930"/>
      <c r="R561" s="1930"/>
      <c r="S561" s="1930"/>
      <c r="T561" s="1930"/>
      <c r="U561" s="1930"/>
      <c r="V561" s="1928"/>
      <c r="W561" s="1928"/>
      <c r="X561" s="1657"/>
      <c r="Y561" s="1657"/>
      <c r="Z561" s="1684"/>
      <c r="AA561" s="1657"/>
      <c r="AB561" s="1657"/>
      <c r="AC561" s="1928"/>
      <c r="AD561" s="1928"/>
      <c r="AE561" s="1930"/>
      <c r="AF561" s="1930"/>
      <c r="AG561" s="1930"/>
      <c r="AH561" s="1930"/>
      <c r="AI561" s="1930"/>
      <c r="AJ561" s="1660"/>
      <c r="AK561" s="1660"/>
    </row>
    <row r="562" spans="1:37" ht="39.950000000000003" customHeight="1" x14ac:dyDescent="0.2">
      <c r="A562" s="5926"/>
      <c r="B562" s="5926"/>
      <c r="C562" s="1658"/>
      <c r="D562" s="1658"/>
      <c r="E562" s="1658"/>
      <c r="F562" s="1667"/>
      <c r="G562" s="1667"/>
      <c r="H562" s="1928"/>
      <c r="I562" s="1928"/>
      <c r="J562" s="1683"/>
      <c r="K562" s="1716"/>
      <c r="L562" s="1716"/>
      <c r="M562" s="1684"/>
      <c r="N562" s="1683"/>
      <c r="O562" s="1928"/>
      <c r="P562" s="1928"/>
      <c r="Q562" s="1683"/>
      <c r="R562" s="1716"/>
      <c r="S562" s="1716"/>
      <c r="T562" s="1668"/>
      <c r="U562" s="1663"/>
      <c r="V562" s="1928"/>
      <c r="W562" s="1928"/>
      <c r="X562" s="1668"/>
      <c r="Y562" s="1663"/>
      <c r="Z562" s="1684"/>
      <c r="AA562" s="1716"/>
      <c r="AB562" s="1716"/>
      <c r="AC562" s="1928"/>
      <c r="AD562" s="1928"/>
      <c r="AE562" s="1716"/>
      <c r="AF562" s="1716"/>
      <c r="AG562" s="1716"/>
      <c r="AH562" s="1716"/>
      <c r="AI562" s="1716"/>
      <c r="AJ562" s="1660"/>
      <c r="AK562" s="1660"/>
    </row>
    <row r="563" spans="1:37" ht="39.950000000000003" customHeight="1" x14ac:dyDescent="0.2">
      <c r="A563" s="5922"/>
      <c r="B563" s="5922"/>
      <c r="C563" s="1658"/>
      <c r="D563" s="1658"/>
      <c r="E563" s="1658"/>
      <c r="F563" s="1658"/>
      <c r="G563" s="1658"/>
      <c r="H563" s="1928"/>
      <c r="I563" s="1928"/>
      <c r="J563" s="1658"/>
      <c r="K563" s="1658"/>
      <c r="L563" s="1658"/>
      <c r="M563" s="1658"/>
      <c r="N563" s="1658"/>
      <c r="O563" s="1928"/>
      <c r="P563" s="1928"/>
      <c r="Q563" s="1658"/>
      <c r="R563" s="1658"/>
      <c r="S563" s="1658"/>
      <c r="T563" s="1658"/>
      <c r="U563" s="1658"/>
      <c r="V563" s="1928"/>
      <c r="W563" s="1928"/>
      <c r="X563" s="1658"/>
      <c r="Y563" s="1658"/>
      <c r="Z563" s="1684"/>
      <c r="AA563" s="1658"/>
      <c r="AB563" s="1658"/>
      <c r="AC563" s="1928"/>
      <c r="AD563" s="1928"/>
      <c r="AE563" s="1658"/>
      <c r="AF563" s="1658"/>
      <c r="AG563" s="1782"/>
      <c r="AH563" s="1658"/>
      <c r="AI563" s="1658"/>
      <c r="AJ563" s="1660"/>
      <c r="AK563" s="1660"/>
    </row>
    <row r="564" spans="1:37" ht="39.950000000000003" customHeight="1" x14ac:dyDescent="0.2">
      <c r="A564" s="5920"/>
      <c r="B564" s="5920"/>
      <c r="C564" s="1659"/>
      <c r="D564" s="1659"/>
      <c r="E564" s="1659"/>
      <c r="F564" s="1659"/>
      <c r="G564" s="1659"/>
      <c r="H564" s="1928"/>
      <c r="I564" s="1928"/>
      <c r="J564" s="1659"/>
      <c r="K564" s="1659"/>
      <c r="L564" s="1659"/>
      <c r="M564" s="1659"/>
      <c r="N564" s="1659"/>
      <c r="O564" s="1928"/>
      <c r="P564" s="1928"/>
      <c r="Q564" s="1683"/>
      <c r="R564" s="1683"/>
      <c r="S564" s="1657"/>
      <c r="T564" s="1657"/>
      <c r="U564" s="1657"/>
      <c r="V564" s="1928"/>
      <c r="W564" s="1928"/>
      <c r="X564" s="1683"/>
      <c r="Y564" s="1683"/>
      <c r="Z564" s="1684"/>
      <c r="AA564" s="1684"/>
      <c r="AB564" s="1683"/>
      <c r="AC564" s="1928"/>
      <c r="AD564" s="1928"/>
      <c r="AE564" s="1683"/>
      <c r="AF564" s="1683"/>
      <c r="AG564" s="1684"/>
      <c r="AH564" s="1684"/>
      <c r="AI564" s="1683"/>
      <c r="AJ564" s="1660"/>
      <c r="AK564" s="1660"/>
    </row>
    <row r="565" spans="1:37" ht="39.950000000000003" customHeight="1" x14ac:dyDescent="0.2">
      <c r="A565" s="5927"/>
      <c r="B565" s="5924"/>
      <c r="C565" s="1658"/>
      <c r="D565" s="1658"/>
      <c r="E565" s="1658"/>
      <c r="F565" s="1658"/>
      <c r="G565" s="1658"/>
      <c r="H565" s="1928"/>
      <c r="I565" s="1928"/>
      <c r="J565" s="1716"/>
      <c r="K565" s="1716"/>
      <c r="L565" s="1659"/>
      <c r="M565" s="1659"/>
      <c r="N565" s="1659"/>
      <c r="O565" s="1928"/>
      <c r="P565" s="1928"/>
      <c r="Q565" s="1659"/>
      <c r="R565" s="1659"/>
      <c r="S565" s="1659"/>
      <c r="T565" s="1659"/>
      <c r="U565" s="1659"/>
      <c r="V565" s="1928"/>
      <c r="W565" s="1928"/>
      <c r="X565" s="1664"/>
      <c r="Y565" s="1664"/>
      <c r="Z565" s="1684"/>
      <c r="AA565" s="1664"/>
      <c r="AB565" s="1664"/>
      <c r="AC565" s="1928"/>
      <c r="AD565" s="1928"/>
      <c r="AE565" s="1664"/>
      <c r="AF565" s="1664"/>
      <c r="AG565" s="1664"/>
      <c r="AH565" s="1664"/>
      <c r="AI565" s="1664"/>
      <c r="AJ565" s="1660"/>
      <c r="AK565" s="1660"/>
    </row>
    <row r="566" spans="1:37" ht="39.950000000000003" customHeight="1" x14ac:dyDescent="0.2">
      <c r="A566" s="5923"/>
      <c r="B566" s="5923"/>
      <c r="C566" s="1927"/>
      <c r="D566" s="1927"/>
      <c r="E566" s="1927"/>
      <c r="F566" s="1927"/>
      <c r="G566" s="1927"/>
      <c r="H566" s="1928"/>
      <c r="I566" s="1928"/>
      <c r="J566" s="1927"/>
      <c r="K566" s="1927"/>
      <c r="L566" s="1927"/>
      <c r="M566" s="1927"/>
      <c r="N566" s="1927"/>
      <c r="O566" s="1928"/>
      <c r="P566" s="1928"/>
      <c r="Q566" s="1927"/>
      <c r="R566" s="1927"/>
      <c r="S566" s="1927"/>
      <c r="T566" s="1927"/>
      <c r="U566" s="1927"/>
      <c r="V566" s="1928"/>
      <c r="W566" s="1928"/>
      <c r="X566" s="1927"/>
      <c r="Y566" s="1927"/>
      <c r="Z566" s="1684"/>
      <c r="AA566" s="1927"/>
      <c r="AB566" s="1927"/>
      <c r="AC566" s="1928"/>
      <c r="AD566" s="1928"/>
      <c r="AE566" s="1927"/>
      <c r="AF566" s="1927"/>
      <c r="AG566" s="1927"/>
      <c r="AH566" s="1927"/>
      <c r="AI566" s="1927"/>
      <c r="AJ566" s="1660"/>
      <c r="AK566" s="1660"/>
    </row>
    <row r="567" spans="1:37" ht="39.950000000000003" customHeight="1" x14ac:dyDescent="0.2">
      <c r="A567" s="5920"/>
      <c r="B567" s="5920"/>
      <c r="C567" s="1658"/>
      <c r="D567" s="1658"/>
      <c r="E567" s="1658"/>
      <c r="F567" s="1658"/>
      <c r="G567" s="1658"/>
      <c r="H567" s="1928"/>
      <c r="I567" s="1928"/>
      <c r="J567" s="1658"/>
      <c r="K567" s="1658"/>
      <c r="L567" s="1658"/>
      <c r="M567" s="1658"/>
      <c r="N567" s="1658"/>
      <c r="O567" s="1928"/>
      <c r="P567" s="1928"/>
      <c r="Q567" s="1658"/>
      <c r="R567" s="1658"/>
      <c r="S567" s="1658"/>
      <c r="T567" s="1658"/>
      <c r="U567" s="1658"/>
      <c r="V567" s="1928"/>
      <c r="W567" s="1928"/>
      <c r="X567" s="1658"/>
      <c r="Y567" s="1658"/>
      <c r="Z567" s="1684"/>
      <c r="AA567" s="1658"/>
      <c r="AB567" s="1658"/>
      <c r="AC567" s="1928"/>
      <c r="AD567" s="1928"/>
      <c r="AE567" s="1658"/>
      <c r="AF567" s="1658"/>
      <c r="AG567" s="1658"/>
      <c r="AH567" s="1658"/>
      <c r="AI567" s="1658"/>
      <c r="AJ567" s="1660"/>
      <c r="AK567" s="1660"/>
    </row>
    <row r="568" spans="1:37" ht="39.950000000000003" customHeight="1" x14ac:dyDescent="0.2">
      <c r="A568" s="5923"/>
      <c r="B568" s="5923"/>
      <c r="C568" s="1658"/>
      <c r="D568" s="1658"/>
      <c r="E568" s="1658"/>
      <c r="F568" s="1658"/>
      <c r="G568" s="1658"/>
      <c r="H568" s="1928"/>
      <c r="I568" s="1928"/>
      <c r="J568" s="1658"/>
      <c r="K568" s="1658"/>
      <c r="L568" s="1658"/>
      <c r="M568" s="1658"/>
      <c r="N568" s="1658"/>
      <c r="O568" s="1928"/>
      <c r="P568" s="1928"/>
      <c r="Q568" s="1658"/>
      <c r="R568" s="1658"/>
      <c r="S568" s="1658"/>
      <c r="T568" s="1658"/>
      <c r="U568" s="1658"/>
      <c r="V568" s="1928"/>
      <c r="W568" s="1928"/>
      <c r="X568" s="1658"/>
      <c r="Y568" s="1658"/>
      <c r="Z568" s="1684"/>
      <c r="AA568" s="1658"/>
      <c r="AB568" s="1658"/>
      <c r="AC568" s="1928"/>
      <c r="AD568" s="1928"/>
      <c r="AE568" s="1658"/>
      <c r="AF568" s="1658"/>
      <c r="AG568" s="1658"/>
      <c r="AH568" s="1658"/>
      <c r="AI568" s="1658"/>
      <c r="AJ568" s="1660"/>
      <c r="AK568" s="1660"/>
    </row>
    <row r="569" spans="1:37" ht="39.950000000000003" customHeight="1" x14ac:dyDescent="0.2">
      <c r="A569" s="5920"/>
      <c r="B569" s="5920"/>
      <c r="C569" s="1658"/>
      <c r="D569" s="1658"/>
      <c r="E569" s="1658"/>
      <c r="F569" s="1658"/>
      <c r="G569" s="1658"/>
      <c r="H569" s="1928"/>
      <c r="I569" s="1928"/>
      <c r="J569" s="1658"/>
      <c r="K569" s="1658"/>
      <c r="L569" s="1658"/>
      <c r="M569" s="1658"/>
      <c r="N569" s="1658"/>
      <c r="O569" s="1928"/>
      <c r="P569" s="1928"/>
      <c r="Q569" s="1658"/>
      <c r="R569" s="1658"/>
      <c r="S569" s="1658"/>
      <c r="T569" s="1658"/>
      <c r="U569" s="1658"/>
      <c r="V569" s="1928"/>
      <c r="W569" s="1928"/>
      <c r="X569" s="1658"/>
      <c r="Y569" s="1658"/>
      <c r="Z569" s="1684"/>
      <c r="AA569" s="1658"/>
      <c r="AB569" s="1658"/>
      <c r="AC569" s="1928"/>
      <c r="AD569" s="1928"/>
      <c r="AE569" s="1658"/>
      <c r="AF569" s="1658"/>
      <c r="AG569" s="1658"/>
      <c r="AH569" s="1658"/>
      <c r="AI569" s="1658"/>
      <c r="AJ569" s="1660"/>
      <c r="AK569" s="1660"/>
    </row>
    <row r="570" spans="1:37" ht="39.950000000000003" customHeight="1" x14ac:dyDescent="0.2">
      <c r="A570" s="5923"/>
      <c r="B570" s="5923"/>
      <c r="C570" s="1658"/>
      <c r="D570" s="1658"/>
      <c r="E570" s="1658"/>
      <c r="F570" s="1658"/>
      <c r="G570" s="1658"/>
      <c r="H570" s="1928"/>
      <c r="I570" s="1928"/>
      <c r="J570" s="1658"/>
      <c r="K570" s="1658"/>
      <c r="L570" s="1658"/>
      <c r="M570" s="1658"/>
      <c r="N570" s="1658"/>
      <c r="O570" s="1928"/>
      <c r="P570" s="1928"/>
      <c r="Q570" s="1658"/>
      <c r="R570" s="1658"/>
      <c r="S570" s="1658"/>
      <c r="T570" s="1658"/>
      <c r="U570" s="1658"/>
      <c r="V570" s="1928"/>
      <c r="W570" s="1928"/>
      <c r="X570" s="1658"/>
      <c r="Y570" s="1658"/>
      <c r="Z570" s="1684"/>
      <c r="AA570" s="1658"/>
      <c r="AB570" s="1658"/>
      <c r="AC570" s="1928"/>
      <c r="AD570" s="1928"/>
      <c r="AE570" s="1658"/>
      <c r="AF570" s="1658"/>
      <c r="AG570" s="1658"/>
      <c r="AH570" s="1658"/>
      <c r="AI570" s="1658"/>
      <c r="AJ570" s="1660"/>
      <c r="AK570" s="1660"/>
    </row>
    <row r="571" spans="1:37" ht="39.950000000000003" customHeight="1" x14ac:dyDescent="0.2">
      <c r="A571" s="5923"/>
      <c r="B571" s="5923"/>
      <c r="C571" s="1658"/>
      <c r="D571" s="1658"/>
      <c r="E571" s="1658"/>
      <c r="F571" s="1658"/>
      <c r="G571" s="1658"/>
      <c r="H571" s="1928"/>
      <c r="I571" s="1928"/>
      <c r="J571" s="1658"/>
      <c r="K571" s="1658"/>
      <c r="L571" s="1658"/>
      <c r="M571" s="1658"/>
      <c r="N571" s="1658"/>
      <c r="O571" s="1928"/>
      <c r="P571" s="1928"/>
      <c r="Q571" s="1658"/>
      <c r="R571" s="1658"/>
      <c r="S571" s="1658"/>
      <c r="T571" s="1658"/>
      <c r="U571" s="1658"/>
      <c r="V571" s="1928"/>
      <c r="W571" s="1928"/>
      <c r="X571" s="1658"/>
      <c r="Y571" s="1658"/>
      <c r="Z571" s="1684"/>
      <c r="AA571" s="1658"/>
      <c r="AB571" s="1658"/>
      <c r="AC571" s="1928"/>
      <c r="AD571" s="1928"/>
      <c r="AE571" s="1658"/>
      <c r="AF571" s="1658"/>
      <c r="AG571" s="1658"/>
      <c r="AH571" s="1658"/>
      <c r="AI571" s="1658"/>
      <c r="AJ571" s="1660"/>
      <c r="AK571" s="1660"/>
    </row>
    <row r="572" spans="1:37" ht="39.950000000000003" customHeight="1" x14ac:dyDescent="0.2">
      <c r="A572" s="5923"/>
      <c r="B572" s="5923"/>
      <c r="C572" s="1664"/>
      <c r="D572" s="1664"/>
      <c r="E572" s="1664"/>
      <c r="F572" s="1664"/>
      <c r="G572" s="1664"/>
      <c r="H572" s="1928"/>
      <c r="I572" s="1928"/>
      <c r="J572" s="1664"/>
      <c r="K572" s="1664"/>
      <c r="L572" s="1664"/>
      <c r="M572" s="1664"/>
      <c r="N572" s="1664"/>
      <c r="O572" s="1928"/>
      <c r="P572" s="1928"/>
      <c r="Q572" s="1658"/>
      <c r="R572" s="1658"/>
      <c r="S572" s="1658"/>
      <c r="T572" s="1716"/>
      <c r="U572" s="1716"/>
      <c r="V572" s="1928"/>
      <c r="W572" s="1928"/>
      <c r="X572" s="1658"/>
      <c r="Y572" s="1658"/>
      <c r="Z572" s="1684"/>
      <c r="AA572" s="1658"/>
      <c r="AB572" s="1658"/>
      <c r="AC572" s="1928"/>
      <c r="AD572" s="1928"/>
      <c r="AE572" s="1664"/>
      <c r="AF572" s="1664"/>
      <c r="AG572" s="1664"/>
      <c r="AH572" s="1664"/>
      <c r="AI572" s="1664"/>
      <c r="AJ572" s="1660"/>
      <c r="AK572" s="1660"/>
    </row>
    <row r="573" spans="1:37" ht="39.950000000000003" customHeight="1" x14ac:dyDescent="0.2">
      <c r="A573" s="5923"/>
      <c r="B573" s="5923"/>
      <c r="C573" s="1658"/>
      <c r="D573" s="1658"/>
      <c r="E573" s="1658"/>
      <c r="F573" s="1658"/>
      <c r="G573" s="1658"/>
      <c r="H573" s="1928"/>
      <c r="I573" s="1928"/>
      <c r="J573" s="1658"/>
      <c r="K573" s="1658"/>
      <c r="L573" s="1658"/>
      <c r="M573" s="1658"/>
      <c r="N573" s="1658"/>
      <c r="O573" s="1928"/>
      <c r="P573" s="1928"/>
      <c r="Q573" s="1658"/>
      <c r="R573" s="1658"/>
      <c r="S573" s="1658"/>
      <c r="T573" s="1658"/>
      <c r="U573" s="1658"/>
      <c r="V573" s="1928"/>
      <c r="W573" s="1928"/>
      <c r="X573" s="1658"/>
      <c r="Y573" s="1658"/>
      <c r="Z573" s="1684"/>
      <c r="AA573" s="1658"/>
      <c r="AB573" s="1658"/>
      <c r="AC573" s="1928"/>
      <c r="AD573" s="1928"/>
      <c r="AE573" s="1658"/>
      <c r="AF573" s="1658"/>
      <c r="AG573" s="1658"/>
      <c r="AH573" s="1658"/>
      <c r="AI573" s="1658"/>
      <c r="AJ573" s="1660"/>
      <c r="AK573" s="1660"/>
    </row>
    <row r="574" spans="1:37" ht="39.950000000000003" customHeight="1" x14ac:dyDescent="0.2">
      <c r="A574" s="5923"/>
      <c r="B574" s="5923"/>
      <c r="C574" s="1658"/>
      <c r="D574" s="1658"/>
      <c r="E574" s="1658"/>
      <c r="F574" s="1658"/>
      <c r="G574" s="1658"/>
      <c r="H574" s="1928"/>
      <c r="I574" s="1928"/>
      <c r="J574" s="1658"/>
      <c r="K574" s="1658"/>
      <c r="L574" s="1658"/>
      <c r="M574" s="1658"/>
      <c r="N574" s="1658"/>
      <c r="O574" s="1928"/>
      <c r="P574" s="1928"/>
      <c r="Q574" s="1658"/>
      <c r="R574" s="1658"/>
      <c r="S574" s="1658"/>
      <c r="T574" s="1658"/>
      <c r="U574" s="1658"/>
      <c r="V574" s="1928"/>
      <c r="W574" s="1928"/>
      <c r="X574" s="1658"/>
      <c r="Y574" s="1658"/>
      <c r="Z574" s="1684"/>
      <c r="AA574" s="1658"/>
      <c r="AB574" s="1658"/>
      <c r="AC574" s="1928"/>
      <c r="AD574" s="1928"/>
      <c r="AE574" s="1658"/>
      <c r="AF574" s="1658"/>
      <c r="AG574" s="1658"/>
      <c r="AH574" s="1658"/>
      <c r="AI574" s="1658"/>
      <c r="AJ574" s="1660"/>
      <c r="AK574" s="1660"/>
    </row>
    <row r="575" spans="1:37" ht="39.950000000000003" customHeight="1" x14ac:dyDescent="0.2">
      <c r="D575" s="1657"/>
      <c r="E575" s="1657"/>
      <c r="F575" s="1657"/>
      <c r="G575" s="1657"/>
      <c r="L575" s="1659"/>
      <c r="M575" s="1659"/>
      <c r="N575" s="1659"/>
      <c r="Q575" s="1704"/>
      <c r="R575" s="1704"/>
      <c r="S575" s="1704"/>
      <c r="T575" s="1704"/>
      <c r="U575" s="1704"/>
      <c r="X575" s="1704"/>
      <c r="Y575" s="1657"/>
      <c r="AA575" s="1657"/>
      <c r="AB575" s="1657"/>
      <c r="AF575" s="1690"/>
      <c r="AG575" s="1659"/>
      <c r="AH575" s="1659"/>
      <c r="AI575" s="1659"/>
    </row>
    <row r="576" spans="1:37" ht="39.950000000000003" customHeight="1" x14ac:dyDescent="0.2">
      <c r="E576" s="1697"/>
      <c r="F576" s="1697"/>
      <c r="G576" s="1697"/>
      <c r="J576" s="1704"/>
      <c r="K576" s="1704"/>
      <c r="L576" s="1704"/>
      <c r="M576" s="1704"/>
      <c r="N576" s="1704"/>
      <c r="Q576" s="1716"/>
      <c r="R576" s="1716"/>
      <c r="S576" s="1716"/>
      <c r="T576" s="1716"/>
      <c r="AF576" s="1690"/>
      <c r="AG576" s="1690"/>
      <c r="AH576" s="1690"/>
    </row>
    <row r="577" spans="1:48" ht="39.950000000000003" customHeight="1" x14ac:dyDescent="0.2">
      <c r="C577" s="1716"/>
      <c r="D577" s="1659"/>
      <c r="E577" s="1659"/>
      <c r="G577" s="1716"/>
      <c r="J577" s="1716"/>
      <c r="K577" s="1124"/>
      <c r="N577" s="1124"/>
      <c r="R577" s="1704"/>
      <c r="S577" s="1659"/>
      <c r="T577" s="1716"/>
      <c r="U577" s="1716"/>
      <c r="X577" s="1704"/>
      <c r="AE577" s="1659"/>
      <c r="AF577" s="1657"/>
      <c r="AH577" s="1657"/>
    </row>
    <row r="578" spans="1:48" ht="39.950000000000003" customHeight="1" x14ac:dyDescent="0.2">
      <c r="F578" s="1689"/>
      <c r="K578" s="1716"/>
      <c r="L578" s="1716"/>
      <c r="R578" s="1704"/>
      <c r="V578" s="1715"/>
      <c r="W578" s="1715"/>
      <c r="X578" s="1716"/>
      <c r="Y578" s="1716"/>
      <c r="Z578" s="1715"/>
      <c r="AA578" s="1716"/>
      <c r="AB578" s="1704"/>
    </row>
    <row r="579" spans="1:48" ht="39.950000000000003" customHeight="1" x14ac:dyDescent="0.2">
      <c r="S579" s="1697"/>
      <c r="T579" s="1697"/>
      <c r="U579" s="1697"/>
      <c r="V579" s="1697"/>
      <c r="W579" s="1697"/>
      <c r="X579" s="1697"/>
      <c r="AR579" s="1679"/>
      <c r="AS579" s="1679"/>
    </row>
    <row r="580" spans="1:48" ht="39.950000000000003" customHeight="1" x14ac:dyDescent="0.2">
      <c r="A580" s="16"/>
      <c r="B580" s="1715"/>
      <c r="C580" s="1659"/>
      <c r="D580" s="1659"/>
      <c r="E580" s="1659"/>
      <c r="F580" s="1659"/>
      <c r="G580" s="1659"/>
      <c r="H580" s="1659"/>
      <c r="I580" s="1659"/>
      <c r="J580" s="1657"/>
      <c r="K580" s="1657"/>
      <c r="L580" s="1659"/>
      <c r="M580" s="1659"/>
      <c r="N580" s="1659"/>
      <c r="O580" s="1716"/>
      <c r="P580" s="1716"/>
      <c r="Q580" s="1657"/>
      <c r="R580" s="1657"/>
      <c r="S580" s="1657"/>
      <c r="T580" s="1657"/>
      <c r="U580" s="1658"/>
      <c r="V580" s="1716"/>
      <c r="W580" s="1716"/>
      <c r="X580" s="1668"/>
      <c r="AT580" s="1949"/>
      <c r="AU580" s="1679"/>
      <c r="AV580" s="1949"/>
    </row>
    <row r="581" spans="1:48" ht="39.950000000000003" customHeight="1" x14ac:dyDescent="0.2">
      <c r="AR581" s="1949"/>
      <c r="AS581" s="1949"/>
      <c r="AT581" s="1949"/>
      <c r="AU581" s="1679"/>
      <c r="AV581" s="1949"/>
    </row>
    <row r="582" spans="1:48" ht="39.950000000000003" customHeight="1" x14ac:dyDescent="0.2">
      <c r="A582" s="5876"/>
      <c r="B582" s="5876"/>
      <c r="C582" s="1661"/>
      <c r="D582" s="1661"/>
      <c r="E582" s="1661"/>
      <c r="F582" s="1661"/>
      <c r="G582" s="1661"/>
      <c r="H582" s="1661"/>
      <c r="I582" s="1661"/>
      <c r="J582" s="1661"/>
      <c r="K582" s="1661"/>
      <c r="L582" s="1661"/>
      <c r="M582" s="1661"/>
      <c r="N582" s="1661"/>
      <c r="O582" s="1661"/>
      <c r="P582" s="1661"/>
      <c r="Q582" s="1661"/>
      <c r="R582" s="1661"/>
      <c r="S582" s="1661"/>
      <c r="T582" s="1661"/>
      <c r="U582" s="1661"/>
      <c r="V582" s="1661"/>
      <c r="W582" s="1661"/>
      <c r="X582" s="1661"/>
      <c r="Y582" s="1661"/>
      <c r="Z582" s="1661"/>
      <c r="AA582" s="1661"/>
      <c r="AB582" s="1661"/>
      <c r="AC582" s="1661"/>
      <c r="AD582" s="1661"/>
      <c r="AE582" s="1661"/>
      <c r="AF582" s="1661"/>
      <c r="AG582" s="1661"/>
      <c r="AH582" s="1661"/>
      <c r="AI582" s="1661"/>
      <c r="AJ582" s="1661"/>
      <c r="AK582" s="1661"/>
      <c r="AR582" s="1949"/>
      <c r="AS582" s="1949"/>
      <c r="AT582" s="1949"/>
      <c r="AU582" s="1679"/>
      <c r="AV582" s="1949"/>
    </row>
    <row r="583" spans="1:48" ht="39.950000000000003" customHeight="1" x14ac:dyDescent="0.2">
      <c r="A583" s="5876"/>
      <c r="B583" s="5876"/>
      <c r="C583" s="1708"/>
      <c r="D583" s="1708"/>
      <c r="E583" s="1708"/>
      <c r="F583" s="1708"/>
      <c r="G583" s="1708"/>
      <c r="H583" s="1708"/>
      <c r="I583" s="1708"/>
      <c r="J583" s="1708"/>
      <c r="K583" s="1708"/>
      <c r="L583" s="1708"/>
      <c r="M583" s="1708"/>
      <c r="N583" s="1708"/>
      <c r="O583" s="1708"/>
      <c r="P583" s="1708"/>
      <c r="Q583" s="1708"/>
      <c r="R583" s="1708"/>
      <c r="S583" s="1708"/>
      <c r="T583" s="1708"/>
      <c r="U583" s="1708"/>
      <c r="V583" s="1708"/>
      <c r="W583" s="1708"/>
      <c r="X583" s="1708"/>
      <c r="Y583" s="1708"/>
      <c r="Z583" s="1708"/>
      <c r="AA583" s="1708"/>
      <c r="AB583" s="1708"/>
      <c r="AC583" s="1708"/>
      <c r="AD583" s="1708"/>
      <c r="AE583" s="1708"/>
      <c r="AF583" s="1708"/>
      <c r="AG583" s="1708"/>
      <c r="AH583" s="1708"/>
      <c r="AI583" s="1708"/>
      <c r="AJ583" s="1708"/>
      <c r="AK583" s="1708"/>
      <c r="AR583" s="1949"/>
      <c r="AS583" s="1949"/>
      <c r="AV583" s="1670"/>
    </row>
    <row r="584" spans="1:48" ht="39.950000000000003" customHeight="1" x14ac:dyDescent="0.2">
      <c r="A584" s="5926"/>
      <c r="B584" s="5926"/>
      <c r="C584" s="1716"/>
      <c r="D584" s="1716"/>
      <c r="E584" s="1659"/>
      <c r="F584" s="1659"/>
      <c r="G584" s="1659"/>
      <c r="H584" s="1928"/>
      <c r="I584" s="1928"/>
      <c r="J584" s="1716"/>
      <c r="K584" s="1716"/>
      <c r="L584" s="1666"/>
      <c r="M584" s="1666"/>
      <c r="N584" s="1663"/>
      <c r="O584" s="1928"/>
      <c r="P584" s="1928"/>
      <c r="Q584" s="1664"/>
      <c r="R584" s="1664"/>
      <c r="S584" s="1664"/>
      <c r="T584" s="1664"/>
      <c r="U584" s="1950"/>
      <c r="V584" s="1928"/>
      <c r="W584" s="1928"/>
      <c r="X584" s="1928"/>
      <c r="Y584" s="1928"/>
      <c r="Z584" s="1928"/>
      <c r="AA584" s="1928"/>
      <c r="AB584" s="1928"/>
      <c r="AC584" s="1928"/>
      <c r="AD584" s="1928"/>
      <c r="AE584" s="1928"/>
      <c r="AF584" s="1928"/>
      <c r="AG584" s="1928"/>
      <c r="AH584" s="1928"/>
      <c r="AI584" s="1928"/>
      <c r="AJ584" s="1928"/>
      <c r="AK584" s="1928"/>
      <c r="AL584" s="1679"/>
      <c r="AM584" s="1679"/>
      <c r="AN584" s="1679"/>
      <c r="AO584" s="1949"/>
      <c r="AP584" s="1679"/>
      <c r="AQ584" s="1679"/>
    </row>
    <row r="585" spans="1:48" ht="39.950000000000003" customHeight="1" x14ac:dyDescent="0.2">
      <c r="A585" s="5926"/>
      <c r="B585" s="5926"/>
      <c r="C585" s="1664"/>
      <c r="D585" s="1664"/>
      <c r="E585" s="1664"/>
      <c r="F585" s="1664"/>
      <c r="G585" s="1664"/>
      <c r="H585" s="1928"/>
      <c r="I585" s="1928"/>
      <c r="J585" s="1664"/>
      <c r="K585" s="1664"/>
      <c r="L585" s="1664"/>
      <c r="M585" s="1664"/>
      <c r="N585" s="1664"/>
      <c r="O585" s="1928"/>
      <c r="P585" s="1928"/>
      <c r="Q585" s="1664"/>
      <c r="R585" s="1664"/>
      <c r="S585" s="1664"/>
      <c r="T585" s="1664"/>
      <c r="U585" s="1950"/>
      <c r="V585" s="1928"/>
      <c r="W585" s="1928"/>
      <c r="X585" s="1928"/>
      <c r="Y585" s="1928"/>
      <c r="Z585" s="1928"/>
      <c r="AA585" s="1928"/>
      <c r="AB585" s="1928"/>
      <c r="AC585" s="1928"/>
      <c r="AD585" s="1928"/>
      <c r="AE585" s="1928"/>
      <c r="AF585" s="1928"/>
      <c r="AG585" s="1928"/>
      <c r="AH585" s="1928"/>
      <c r="AI585" s="1928"/>
      <c r="AJ585" s="1928"/>
      <c r="AK585" s="1928"/>
    </row>
    <row r="586" spans="1:48" ht="39.950000000000003" customHeight="1" x14ac:dyDescent="0.2">
      <c r="A586" s="5923"/>
      <c r="B586" s="5923"/>
      <c r="C586" s="1657"/>
      <c r="D586" s="1657"/>
      <c r="E586" s="1657"/>
      <c r="F586" s="1657"/>
      <c r="G586" s="1657"/>
      <c r="H586" s="1928"/>
      <c r="I586" s="1928"/>
      <c r="J586" s="1716"/>
      <c r="K586" s="1716"/>
      <c r="L586" s="1716"/>
      <c r="M586" s="1659"/>
      <c r="N586" s="1659"/>
      <c r="O586" s="1928"/>
      <c r="P586" s="1928"/>
      <c r="Q586" s="1683"/>
      <c r="R586" s="1683"/>
      <c r="S586" s="1684"/>
      <c r="T586" s="1684"/>
      <c r="U586" s="1950"/>
      <c r="V586" s="1928"/>
      <c r="W586" s="1928"/>
      <c r="X586" s="1928"/>
      <c r="Y586" s="1928"/>
      <c r="Z586" s="1928"/>
      <c r="AA586" s="1928"/>
      <c r="AB586" s="1928"/>
      <c r="AC586" s="1928"/>
      <c r="AD586" s="1928"/>
      <c r="AE586" s="1928"/>
      <c r="AF586" s="1928"/>
      <c r="AG586" s="1928"/>
      <c r="AH586" s="1928"/>
      <c r="AI586" s="1928"/>
      <c r="AJ586" s="1928"/>
      <c r="AK586" s="1928"/>
      <c r="AM586" s="1949"/>
      <c r="AN586" s="1949"/>
      <c r="AO586" s="1949"/>
      <c r="AP586" s="1949"/>
      <c r="AQ586" s="1949"/>
    </row>
    <row r="587" spans="1:48" ht="39.950000000000003" customHeight="1" x14ac:dyDescent="0.2">
      <c r="A587" s="5926"/>
      <c r="B587" s="5926"/>
      <c r="C587" s="1705"/>
      <c r="D587" s="1705"/>
      <c r="E587" s="1659"/>
      <c r="F587" s="1659"/>
      <c r="G587" s="1659"/>
      <c r="H587" s="1928"/>
      <c r="I587" s="1928"/>
      <c r="J587" s="1716"/>
      <c r="K587" s="1716"/>
      <c r="L587" s="1716"/>
      <c r="M587" s="1716"/>
      <c r="N587" s="1716"/>
      <c r="O587" s="1928"/>
      <c r="P587" s="1928"/>
      <c r="Q587" s="1657"/>
      <c r="R587" s="1657"/>
      <c r="S587" s="1657"/>
      <c r="T587" s="1657"/>
      <c r="U587" s="1950"/>
      <c r="V587" s="1928"/>
      <c r="W587" s="1928"/>
      <c r="X587" s="1928"/>
      <c r="Y587" s="1928"/>
      <c r="Z587" s="1928"/>
      <c r="AA587" s="1928"/>
      <c r="AB587" s="1928"/>
      <c r="AC587" s="1928"/>
      <c r="AD587" s="1928"/>
      <c r="AE587" s="1928"/>
      <c r="AF587" s="1928"/>
      <c r="AG587" s="1928"/>
      <c r="AH587" s="1928"/>
      <c r="AI587" s="1928"/>
      <c r="AJ587" s="1928"/>
      <c r="AK587" s="1928"/>
      <c r="AM587" s="1949"/>
      <c r="AN587" s="1949"/>
      <c r="AO587" s="1949"/>
      <c r="AP587" s="1949"/>
      <c r="AQ587" s="1949"/>
    </row>
    <row r="588" spans="1:48" ht="39.950000000000003" customHeight="1" x14ac:dyDescent="0.2">
      <c r="A588" s="5926"/>
      <c r="B588" s="5926"/>
      <c r="C588" s="1716"/>
      <c r="D588" s="1659"/>
      <c r="E588" s="1659"/>
      <c r="F588" s="1659"/>
      <c r="G588" s="1659"/>
      <c r="H588" s="1928"/>
      <c r="I588" s="1928"/>
      <c r="J588" s="1716"/>
      <c r="K588" s="1716"/>
      <c r="L588" s="1716"/>
      <c r="M588" s="1705"/>
      <c r="N588" s="1705"/>
      <c r="O588" s="1928"/>
      <c r="P588" s="1928"/>
      <c r="Q588" s="1684"/>
      <c r="R588" s="1684"/>
      <c r="S588" s="1684"/>
      <c r="T588" s="1684"/>
      <c r="U588" s="1950"/>
      <c r="V588" s="1928"/>
      <c r="W588" s="1928"/>
      <c r="X588" s="1928"/>
      <c r="Y588" s="1928"/>
      <c r="Z588" s="1928"/>
      <c r="AA588" s="1928"/>
      <c r="AB588" s="1928"/>
      <c r="AC588" s="1928"/>
      <c r="AD588" s="1928"/>
      <c r="AE588" s="1928"/>
      <c r="AF588" s="1928"/>
      <c r="AG588" s="1928"/>
      <c r="AH588" s="1928"/>
      <c r="AI588" s="1928"/>
      <c r="AJ588" s="1928"/>
      <c r="AK588" s="1928"/>
      <c r="AM588" s="1949"/>
      <c r="AN588" s="1949"/>
      <c r="AO588" s="1949"/>
      <c r="AP588" s="1949"/>
      <c r="AQ588" s="1949"/>
    </row>
    <row r="589" spans="1:48" ht="39.950000000000003" customHeight="1" x14ac:dyDescent="0.2">
      <c r="A589" s="5922"/>
      <c r="B589" s="5922"/>
      <c r="C589" s="1658"/>
      <c r="D589" s="1658"/>
      <c r="E589" s="1658"/>
      <c r="F589" s="1666"/>
      <c r="G589" s="1666"/>
      <c r="H589" s="1928"/>
      <c r="I589" s="1928"/>
      <c r="J589" s="1659"/>
      <c r="K589" s="1659"/>
      <c r="L589" s="1659"/>
      <c r="M589" s="1658"/>
      <c r="N589" s="1658"/>
      <c r="O589" s="1928"/>
      <c r="P589" s="1928"/>
      <c r="Q589" s="1658"/>
      <c r="R589" s="1658"/>
      <c r="S589" s="1658"/>
      <c r="T589" s="1658"/>
      <c r="U589" s="1950"/>
      <c r="V589" s="1928"/>
      <c r="W589" s="1928"/>
      <c r="X589" s="1928"/>
      <c r="Y589" s="1928"/>
      <c r="Z589" s="1928"/>
      <c r="AA589" s="1928"/>
      <c r="AB589" s="1928"/>
      <c r="AC589" s="1928"/>
      <c r="AD589" s="1928"/>
      <c r="AE589" s="1928"/>
      <c r="AF589" s="1928"/>
      <c r="AG589" s="1928"/>
      <c r="AH589" s="1928"/>
      <c r="AI589" s="1928"/>
      <c r="AJ589" s="1928"/>
      <c r="AK589" s="1928"/>
    </row>
    <row r="590" spans="1:48" ht="39.950000000000003" customHeight="1" x14ac:dyDescent="0.2">
      <c r="A590" s="5920"/>
      <c r="B590" s="5920"/>
      <c r="C590" s="1683"/>
      <c r="D590" s="1683"/>
      <c r="E590" s="1684"/>
      <c r="F590" s="1684"/>
      <c r="G590" s="1683"/>
      <c r="H590" s="1928"/>
      <c r="I590" s="1928"/>
      <c r="J590" s="1683"/>
      <c r="K590" s="1683"/>
      <c r="L590" s="1684"/>
      <c r="M590" s="1684"/>
      <c r="N590" s="1683"/>
      <c r="O590" s="1928"/>
      <c r="P590" s="1928"/>
      <c r="Q590" s="1683"/>
      <c r="R590" s="1683"/>
      <c r="S590" s="1684"/>
      <c r="T590" s="1684"/>
      <c r="U590" s="1950"/>
      <c r="V590" s="1928"/>
      <c r="W590" s="1928"/>
      <c r="X590" s="1928"/>
      <c r="Y590" s="1928"/>
      <c r="Z590" s="1928"/>
      <c r="AA590" s="1928"/>
      <c r="AB590" s="1928"/>
      <c r="AC590" s="1928"/>
      <c r="AD590" s="1928"/>
      <c r="AE590" s="1928"/>
      <c r="AF590" s="1928"/>
      <c r="AG590" s="1928"/>
      <c r="AH590" s="1928"/>
      <c r="AI590" s="1928"/>
      <c r="AJ590" s="1928"/>
      <c r="AK590" s="1928"/>
    </row>
    <row r="591" spans="1:48" ht="39.950000000000003" customHeight="1" x14ac:dyDescent="0.2">
      <c r="A591" s="5927"/>
      <c r="B591" s="5924"/>
      <c r="C591" s="1664"/>
      <c r="D591" s="1664"/>
      <c r="E591" s="1664"/>
      <c r="F591" s="1664"/>
      <c r="G591" s="1664"/>
      <c r="H591" s="1928"/>
      <c r="I591" s="1928"/>
      <c r="J591" s="1664"/>
      <c r="K591" s="1664"/>
      <c r="L591" s="1664"/>
      <c r="M591" s="1664"/>
      <c r="N591" s="1664"/>
      <c r="O591" s="1928"/>
      <c r="P591" s="1928"/>
      <c r="Q591" s="1664"/>
      <c r="R591" s="1664"/>
      <c r="S591" s="1664"/>
      <c r="T591" s="1664"/>
      <c r="U591" s="1950"/>
      <c r="V591" s="1928"/>
      <c r="W591" s="1928"/>
      <c r="X591" s="1928"/>
      <c r="Y591" s="1928"/>
      <c r="Z591" s="1928"/>
      <c r="AA591" s="1928"/>
      <c r="AB591" s="1928"/>
      <c r="AC591" s="1928"/>
      <c r="AD591" s="1928"/>
      <c r="AE591" s="1928"/>
      <c r="AF591" s="1928"/>
      <c r="AG591" s="1928"/>
      <c r="AH591" s="1928"/>
      <c r="AI591" s="1928"/>
      <c r="AJ591" s="1928"/>
      <c r="AK591" s="1928"/>
    </row>
    <row r="592" spans="1:48" ht="39.950000000000003" customHeight="1" x14ac:dyDescent="0.2">
      <c r="A592" s="5923"/>
      <c r="B592" s="5923"/>
      <c r="C592" s="1927"/>
      <c r="D592" s="1927"/>
      <c r="E592" s="1927"/>
      <c r="F592" s="1927"/>
      <c r="G592" s="1927"/>
      <c r="H592" s="1928"/>
      <c r="I592" s="1928"/>
      <c r="J592" s="1927"/>
      <c r="K592" s="1927"/>
      <c r="L592" s="1927"/>
      <c r="M592" s="1927"/>
      <c r="N592" s="1927"/>
      <c r="O592" s="1928"/>
      <c r="P592" s="1928"/>
      <c r="Q592" s="1927"/>
      <c r="R592" s="1927"/>
      <c r="S592" s="1927"/>
      <c r="T592" s="1927"/>
      <c r="U592" s="1950"/>
      <c r="V592" s="1928"/>
      <c r="W592" s="1928"/>
      <c r="X592" s="1928"/>
      <c r="Y592" s="1928"/>
      <c r="Z592" s="1928"/>
      <c r="AA592" s="1928"/>
      <c r="AB592" s="1928"/>
      <c r="AC592" s="1928"/>
      <c r="AD592" s="1928"/>
      <c r="AE592" s="1928"/>
      <c r="AF592" s="1928"/>
      <c r="AG592" s="1928"/>
      <c r="AH592" s="1928"/>
      <c r="AI592" s="1928"/>
      <c r="AJ592" s="1928"/>
      <c r="AK592" s="1928"/>
    </row>
    <row r="593" spans="1:37" ht="39.950000000000003" customHeight="1" x14ac:dyDescent="0.2">
      <c r="A593" s="5920"/>
      <c r="B593" s="5920"/>
      <c r="C593" s="1664"/>
      <c r="D593" s="1664"/>
      <c r="E593" s="1664"/>
      <c r="F593" s="1664"/>
      <c r="G593" s="1664"/>
      <c r="H593" s="1928"/>
      <c r="I593" s="1928"/>
      <c r="J593" s="1664"/>
      <c r="K593" s="1664"/>
      <c r="L593" s="1664"/>
      <c r="M593" s="1664"/>
      <c r="N593" s="1664"/>
      <c r="O593" s="1928"/>
      <c r="P593" s="1928"/>
      <c r="Q593" s="1664"/>
      <c r="R593" s="1664"/>
      <c r="S593" s="1664"/>
      <c r="T593" s="1664"/>
      <c r="U593" s="1950"/>
      <c r="V593" s="1928"/>
      <c r="W593" s="1928"/>
      <c r="X593" s="1928"/>
      <c r="Y593" s="1928"/>
      <c r="Z593" s="1928"/>
      <c r="AA593" s="1928"/>
      <c r="AB593" s="1928"/>
      <c r="AC593" s="1928"/>
      <c r="AD593" s="1928"/>
      <c r="AE593" s="1928"/>
      <c r="AF593" s="1928"/>
      <c r="AG593" s="1928"/>
      <c r="AH593" s="1928"/>
      <c r="AI593" s="1928"/>
      <c r="AJ593" s="1928"/>
      <c r="AK593" s="1928"/>
    </row>
    <row r="594" spans="1:37" ht="39.950000000000003" customHeight="1" x14ac:dyDescent="0.2">
      <c r="A594" s="5923"/>
      <c r="B594" s="5923"/>
      <c r="C594" s="1658"/>
      <c r="D594" s="1658"/>
      <c r="E594" s="1658"/>
      <c r="F594" s="1658"/>
      <c r="G594" s="1658"/>
      <c r="H594" s="1928"/>
      <c r="I594" s="1928"/>
      <c r="J594" s="1658"/>
      <c r="K594" s="1658"/>
      <c r="L594" s="1658"/>
      <c r="M594" s="1658"/>
      <c r="N594" s="1658"/>
      <c r="O594" s="1928"/>
      <c r="P594" s="1928"/>
      <c r="Q594" s="1658"/>
      <c r="R594" s="1658"/>
      <c r="S594" s="1658"/>
      <c r="T594" s="1658"/>
      <c r="U594" s="1950"/>
      <c r="V594" s="1928"/>
      <c r="W594" s="1928"/>
      <c r="X594" s="1928"/>
      <c r="Y594" s="1928"/>
      <c r="Z594" s="1928"/>
      <c r="AA594" s="1928"/>
      <c r="AB594" s="1928"/>
      <c r="AC594" s="1928"/>
      <c r="AD594" s="1928"/>
      <c r="AE594" s="1928"/>
      <c r="AF594" s="1928"/>
      <c r="AG594" s="1928"/>
      <c r="AH594" s="1928"/>
      <c r="AI594" s="1928"/>
      <c r="AJ594" s="1928"/>
      <c r="AK594" s="1928"/>
    </row>
    <row r="595" spans="1:37" ht="39.950000000000003" customHeight="1" x14ac:dyDescent="0.2">
      <c r="A595" s="5920"/>
      <c r="B595" s="5920"/>
      <c r="C595" s="1658"/>
      <c r="D595" s="1658"/>
      <c r="E595" s="1658"/>
      <c r="F595" s="1658"/>
      <c r="G595" s="1658"/>
      <c r="H595" s="1928"/>
      <c r="I595" s="1928"/>
      <c r="J595" s="1658"/>
      <c r="K595" s="1658"/>
      <c r="L595" s="1658"/>
      <c r="M595" s="1658"/>
      <c r="N595" s="1658"/>
      <c r="O595" s="1928"/>
      <c r="P595" s="1928"/>
      <c r="Q595" s="1658"/>
      <c r="R595" s="1658"/>
      <c r="S595" s="1658"/>
      <c r="T595" s="1658"/>
      <c r="U595" s="1950"/>
      <c r="V595" s="1928"/>
      <c r="W595" s="1928"/>
      <c r="X595" s="1928"/>
      <c r="Y595" s="1928"/>
      <c r="Z595" s="1928"/>
      <c r="AA595" s="1928"/>
      <c r="AB595" s="1928"/>
      <c r="AC595" s="1928"/>
      <c r="AD595" s="1928"/>
      <c r="AE595" s="1928"/>
      <c r="AF595" s="1928"/>
      <c r="AG595" s="1928"/>
      <c r="AH595" s="1928"/>
      <c r="AI595" s="1928"/>
      <c r="AJ595" s="1928"/>
      <c r="AK595" s="1928"/>
    </row>
    <row r="596" spans="1:37" ht="39.950000000000003" customHeight="1" x14ac:dyDescent="0.2">
      <c r="A596" s="5923"/>
      <c r="B596" s="5923"/>
      <c r="C596" s="1658"/>
      <c r="D596" s="1658"/>
      <c r="E596" s="1658"/>
      <c r="F596" s="1658"/>
      <c r="G596" s="1658"/>
      <c r="H596" s="1928"/>
      <c r="I596" s="1928"/>
      <c r="J596" s="1664"/>
      <c r="K596" s="1664"/>
      <c r="L596" s="1664"/>
      <c r="M596" s="1664"/>
      <c r="N596" s="1664"/>
      <c r="O596" s="1928"/>
      <c r="P596" s="1928"/>
      <c r="Q596" s="1664"/>
      <c r="R596" s="1664"/>
      <c r="S596" s="1664"/>
      <c r="T596" s="1664"/>
      <c r="U596" s="1950"/>
      <c r="V596" s="1928"/>
      <c r="W596" s="1928"/>
      <c r="X596" s="1928"/>
      <c r="Y596" s="1928"/>
      <c r="Z596" s="1928"/>
      <c r="AA596" s="1928"/>
      <c r="AB596" s="1928"/>
      <c r="AC596" s="1928"/>
      <c r="AD596" s="1928"/>
      <c r="AE596" s="1928"/>
      <c r="AF596" s="1928"/>
      <c r="AG596" s="1928"/>
      <c r="AH596" s="1928"/>
      <c r="AI596" s="1928"/>
      <c r="AJ596" s="1928"/>
      <c r="AK596" s="1928"/>
    </row>
    <row r="597" spans="1:37" ht="39.950000000000003" customHeight="1" x14ac:dyDescent="0.2">
      <c r="A597" s="5923"/>
      <c r="B597" s="5923"/>
      <c r="C597" s="1658"/>
      <c r="D597" s="1658"/>
      <c r="E597" s="1658"/>
      <c r="F597" s="1658"/>
      <c r="G597" s="1658"/>
      <c r="H597" s="1928"/>
      <c r="I597" s="1928"/>
      <c r="J597" s="1658"/>
      <c r="K597" s="1658"/>
      <c r="L597" s="1658"/>
      <c r="M597" s="1658"/>
      <c r="N597" s="1658"/>
      <c r="O597" s="1928"/>
      <c r="P597" s="1928"/>
      <c r="Q597" s="1658"/>
      <c r="R597" s="1658"/>
      <c r="S597" s="1658"/>
      <c r="T597" s="1658"/>
      <c r="U597" s="1950"/>
      <c r="V597" s="1928"/>
      <c r="W597" s="1928"/>
      <c r="X597" s="1928"/>
      <c r="Y597" s="1928"/>
      <c r="Z597" s="1928"/>
      <c r="AA597" s="1928"/>
      <c r="AB597" s="1928"/>
      <c r="AC597" s="1928"/>
      <c r="AD597" s="1928"/>
      <c r="AE597" s="1928"/>
      <c r="AF597" s="1928"/>
      <c r="AG597" s="1928"/>
      <c r="AH597" s="1928"/>
      <c r="AI597" s="1928"/>
      <c r="AJ597" s="1928"/>
      <c r="AK597" s="1928"/>
    </row>
    <row r="598" spans="1:37" ht="39.950000000000003" customHeight="1" x14ac:dyDescent="0.2">
      <c r="A598" s="5923"/>
      <c r="B598" s="5923"/>
      <c r="C598" s="1664"/>
      <c r="D598" s="1664"/>
      <c r="E598" s="1664"/>
      <c r="F598" s="1664"/>
      <c r="G598" s="1664"/>
      <c r="H598" s="1928"/>
      <c r="I598" s="1928"/>
      <c r="J598" s="1664"/>
      <c r="K598" s="1664"/>
      <c r="L598" s="1664"/>
      <c r="M598" s="1664"/>
      <c r="N598" s="1664"/>
      <c r="O598" s="1928"/>
      <c r="P598" s="1928"/>
      <c r="Q598" s="1664"/>
      <c r="R598" s="1664"/>
      <c r="S598" s="1664"/>
      <c r="T598" s="1664"/>
      <c r="U598" s="1950"/>
      <c r="V598" s="1928"/>
      <c r="W598" s="1928"/>
      <c r="X598" s="1928"/>
      <c r="Y598" s="1928"/>
      <c r="Z598" s="1928"/>
      <c r="AA598" s="1928"/>
      <c r="AB598" s="1928"/>
      <c r="AC598" s="1928"/>
      <c r="AD598" s="1928"/>
      <c r="AE598" s="1928"/>
      <c r="AF598" s="1928"/>
      <c r="AG598" s="1928"/>
      <c r="AH598" s="1928"/>
      <c r="AI598" s="1928"/>
      <c r="AJ598" s="1928"/>
      <c r="AK598" s="1928"/>
    </row>
    <row r="599" spans="1:37" ht="39.950000000000003" customHeight="1" x14ac:dyDescent="0.2">
      <c r="A599" s="5923"/>
      <c r="B599" s="5923"/>
      <c r="C599" s="1658"/>
      <c r="D599" s="1658"/>
      <c r="E599" s="1658"/>
      <c r="F599" s="1658"/>
      <c r="G599" s="1658"/>
      <c r="H599" s="1928"/>
      <c r="I599" s="1928"/>
      <c r="J599" s="1658"/>
      <c r="K599" s="1658"/>
      <c r="L599" s="1658"/>
      <c r="M599" s="1658"/>
      <c r="N599" s="1658"/>
      <c r="O599" s="1928"/>
      <c r="P599" s="1928"/>
      <c r="Q599" s="1658"/>
      <c r="R599" s="1658"/>
      <c r="S599" s="1658"/>
      <c r="T599" s="1658"/>
      <c r="U599" s="1950"/>
      <c r="V599" s="1928"/>
      <c r="W599" s="1928"/>
      <c r="X599" s="1928"/>
      <c r="Y599" s="1928"/>
      <c r="Z599" s="1928"/>
      <c r="AA599" s="1928"/>
      <c r="AB599" s="1928"/>
      <c r="AC599" s="1928"/>
      <c r="AD599" s="1928"/>
      <c r="AE599" s="1928"/>
      <c r="AF599" s="1928"/>
      <c r="AG599" s="1928"/>
      <c r="AH599" s="1928"/>
      <c r="AI599" s="1928"/>
      <c r="AJ599" s="1928"/>
      <c r="AK599" s="1928"/>
    </row>
    <row r="600" spans="1:37" ht="39.950000000000003" customHeight="1" x14ac:dyDescent="0.2">
      <c r="A600" s="5923"/>
      <c r="B600" s="5923"/>
      <c r="C600" s="1658"/>
      <c r="D600" s="1658"/>
      <c r="E600" s="1658"/>
      <c r="F600" s="1658"/>
      <c r="G600" s="1658"/>
      <c r="H600" s="1928"/>
      <c r="I600" s="1928"/>
      <c r="J600" s="1658"/>
      <c r="K600" s="1658"/>
      <c r="L600" s="1658"/>
      <c r="M600" s="1658"/>
      <c r="N600" s="1658"/>
      <c r="O600" s="1928"/>
      <c r="P600" s="1928"/>
      <c r="Q600" s="1658"/>
      <c r="R600" s="1658"/>
      <c r="S600" s="1658"/>
      <c r="T600" s="1658"/>
      <c r="U600" s="1950"/>
      <c r="V600" s="1928"/>
      <c r="W600" s="1928"/>
      <c r="X600" s="1928"/>
      <c r="Y600" s="1928"/>
      <c r="Z600" s="1928"/>
      <c r="AA600" s="1928"/>
      <c r="AB600" s="1928"/>
      <c r="AC600" s="1928"/>
      <c r="AD600" s="1928"/>
      <c r="AE600" s="1928"/>
      <c r="AF600" s="1928"/>
      <c r="AG600" s="1928"/>
      <c r="AH600" s="1928"/>
      <c r="AI600" s="1928"/>
      <c r="AJ600" s="1928"/>
      <c r="AK600" s="1928"/>
    </row>
    <row r="601" spans="1:37" ht="39.950000000000003" customHeight="1" x14ac:dyDescent="0.2">
      <c r="D601" s="1659"/>
      <c r="E601" s="1659"/>
      <c r="F601" s="1659"/>
      <c r="J601" s="1659"/>
      <c r="K601" s="1659"/>
      <c r="L601" s="1659"/>
      <c r="M601" s="1657"/>
      <c r="N601" s="1657"/>
      <c r="R601" s="1659"/>
      <c r="S601" s="1659"/>
    </row>
    <row r="602" spans="1:37" ht="39.950000000000003" customHeight="1" x14ac:dyDescent="0.2">
      <c r="J602" s="1716"/>
      <c r="K602" s="1716"/>
      <c r="L602" s="1716"/>
      <c r="M602" s="1716"/>
      <c r="N602" s="1716"/>
      <c r="X602" s="1715"/>
      <c r="Y602" s="1715"/>
      <c r="AA602" s="1715"/>
    </row>
    <row r="603" spans="1:37" ht="39.950000000000003" customHeight="1" x14ac:dyDescent="0.2">
      <c r="D603" s="1659"/>
      <c r="E603" s="1659"/>
      <c r="F603" s="1659"/>
      <c r="K603" s="1659"/>
      <c r="L603" s="1659"/>
      <c r="M603" s="1716"/>
      <c r="N603" s="1716"/>
      <c r="S603" s="1659"/>
      <c r="T603" s="1659"/>
      <c r="V603" s="1715"/>
      <c r="W603" s="1715"/>
      <c r="X603" s="1715"/>
      <c r="Y603" s="1715"/>
      <c r="Z603" s="1715"/>
    </row>
    <row r="604" spans="1:37" ht="39.950000000000003" customHeight="1" x14ac:dyDescent="0.2">
      <c r="Q604" s="1716"/>
      <c r="R604" s="1716"/>
      <c r="S604" s="1716"/>
      <c r="T604" s="1697"/>
      <c r="U604" s="1697"/>
      <c r="V604" s="1697"/>
      <c r="W604" s="1697"/>
      <c r="X604" s="1697"/>
    </row>
    <row r="605" spans="1:37" ht="39.950000000000003" customHeight="1" x14ac:dyDescent="0.2">
      <c r="C605" s="1715"/>
      <c r="K605" s="16"/>
      <c r="L605" s="16"/>
      <c r="M605" s="16"/>
    </row>
    <row r="606" spans="1:37" ht="39.950000000000003" customHeight="1" x14ac:dyDescent="0.2">
      <c r="A606" s="16"/>
      <c r="B606" s="1715"/>
      <c r="C606" s="1659"/>
      <c r="D606" s="1659"/>
      <c r="E606" s="1659"/>
      <c r="F606" s="1659"/>
      <c r="G606" s="1659"/>
      <c r="H606" s="1657"/>
      <c r="I606" s="1657"/>
      <c r="J606" s="1659"/>
      <c r="K606" s="1659"/>
      <c r="L606" s="1659"/>
      <c r="M606" s="1927"/>
      <c r="N606" s="1927"/>
      <c r="O606" s="1716"/>
      <c r="P606" s="1716"/>
      <c r="Q606" s="1716"/>
      <c r="R606" s="1716"/>
      <c r="S606" s="1716"/>
    </row>
    <row r="607" spans="1:37" ht="39.950000000000003" customHeight="1" x14ac:dyDescent="0.2"/>
    <row r="608" spans="1:37" ht="39.950000000000003" customHeight="1" x14ac:dyDescent="0.2">
      <c r="A608" s="5876"/>
      <c r="B608" s="5876"/>
      <c r="C608" s="1661"/>
      <c r="D608" s="1661"/>
      <c r="E608" s="1661"/>
      <c r="F608" s="1661"/>
      <c r="G608" s="1661"/>
      <c r="H608" s="1661"/>
      <c r="I608" s="1661"/>
      <c r="J608" s="1661"/>
      <c r="K608" s="1661"/>
      <c r="L608" s="1661"/>
      <c r="M608" s="1661"/>
      <c r="N608" s="1661"/>
      <c r="O608" s="1661"/>
      <c r="P608" s="1661"/>
      <c r="Q608" s="1661"/>
      <c r="R608" s="1661"/>
      <c r="S608" s="1661"/>
      <c r="T608" s="1661"/>
      <c r="U608" s="1661"/>
      <c r="V608" s="1661"/>
      <c r="W608" s="1661"/>
      <c r="X608" s="1661"/>
      <c r="Y608" s="1661"/>
      <c r="Z608" s="1661"/>
      <c r="AA608" s="1661"/>
      <c r="AB608" s="1661"/>
      <c r="AC608" s="1661"/>
      <c r="AD608" s="1661"/>
      <c r="AE608" s="1661"/>
      <c r="AF608" s="1661"/>
      <c r="AG608" s="1661"/>
      <c r="AH608" s="1661"/>
      <c r="AI608" s="1661"/>
      <c r="AJ608" s="1661"/>
      <c r="AK608" s="1661"/>
    </row>
    <row r="609" spans="1:39" ht="39.950000000000003" customHeight="1" x14ac:dyDescent="0.2">
      <c r="A609" s="5929"/>
      <c r="B609" s="5929"/>
      <c r="C609" s="1708"/>
      <c r="D609" s="1708"/>
      <c r="E609" s="1708"/>
      <c r="F609" s="1708"/>
      <c r="G609" s="1708"/>
      <c r="H609" s="1708"/>
      <c r="I609" s="1708"/>
      <c r="J609" s="1708"/>
      <c r="K609" s="1708"/>
      <c r="L609" s="1708"/>
      <c r="M609" s="1708"/>
      <c r="N609" s="1708"/>
      <c r="O609" s="1708"/>
      <c r="P609" s="1708"/>
      <c r="Q609" s="1708"/>
      <c r="R609" s="1708"/>
      <c r="S609" s="1708"/>
      <c r="T609" s="1708"/>
      <c r="U609" s="1708"/>
      <c r="V609" s="1708"/>
      <c r="W609" s="1708"/>
      <c r="X609" s="1708"/>
      <c r="Y609" s="1708"/>
      <c r="Z609" s="1708"/>
      <c r="AA609" s="1708"/>
      <c r="AB609" s="1708"/>
      <c r="AC609" s="1708"/>
      <c r="AD609" s="1708"/>
      <c r="AE609" s="1708"/>
      <c r="AF609" s="1708"/>
      <c r="AG609" s="1708"/>
      <c r="AH609" s="1708"/>
      <c r="AI609" s="1708"/>
      <c r="AJ609" s="1708"/>
      <c r="AK609" s="1708"/>
    </row>
    <row r="610" spans="1:39" ht="39.950000000000003" customHeight="1" x14ac:dyDescent="0.2">
      <c r="A610" s="5926"/>
      <c r="B610" s="5926"/>
      <c r="C610" s="1659"/>
      <c r="D610" s="1659"/>
      <c r="E610" s="1659"/>
      <c r="F610" s="1659"/>
      <c r="G610" s="1716"/>
      <c r="H610" s="1928"/>
      <c r="I610" s="1928"/>
      <c r="J610" s="1659"/>
      <c r="K610" s="1659"/>
      <c r="L610" s="1659"/>
      <c r="M610" s="1659"/>
      <c r="N610" s="1659"/>
      <c r="O610" s="1928"/>
      <c r="P610" s="1928"/>
      <c r="Q610" s="1659"/>
      <c r="R610" s="1659"/>
      <c r="S610" s="1659"/>
      <c r="T610" s="1659"/>
      <c r="U610" s="1659"/>
      <c r="V610" s="1928"/>
      <c r="W610" s="1928"/>
      <c r="X610" s="1659"/>
      <c r="Y610" s="1659"/>
      <c r="Z610" s="1659"/>
      <c r="AA610" s="1659"/>
      <c r="AB610" s="1659"/>
      <c r="AC610" s="1928"/>
      <c r="AD610" s="1928"/>
      <c r="AE610" s="1657"/>
      <c r="AF610" s="1657"/>
      <c r="AG610" s="1657"/>
      <c r="AH610" s="1709"/>
      <c r="AI610" s="1709"/>
      <c r="AJ610" s="1660"/>
      <c r="AK610" s="1660"/>
    </row>
    <row r="611" spans="1:39" ht="39.950000000000003" customHeight="1" x14ac:dyDescent="0.2">
      <c r="A611" s="5926"/>
      <c r="B611" s="5926"/>
      <c r="C611" s="1664"/>
      <c r="D611" s="1664"/>
      <c r="E611" s="1664"/>
      <c r="F611" s="1664"/>
      <c r="G611" s="1664"/>
      <c r="H611" s="1928"/>
      <c r="I611" s="1928"/>
      <c r="J611" s="1664"/>
      <c r="K611" s="1664"/>
      <c r="L611" s="1664"/>
      <c r="M611" s="1664"/>
      <c r="N611" s="1664"/>
      <c r="O611" s="1928"/>
      <c r="P611" s="1928"/>
      <c r="Q611" s="1664"/>
      <c r="R611" s="1664"/>
      <c r="S611" s="1664"/>
      <c r="T611" s="1664"/>
      <c r="U611" s="1664"/>
      <c r="V611" s="1928"/>
      <c r="W611" s="1928"/>
      <c r="X611" s="1664"/>
      <c r="Y611" s="1664"/>
      <c r="Z611" s="1664"/>
      <c r="AA611" s="1664"/>
      <c r="AB611" s="1664"/>
      <c r="AC611" s="1928"/>
      <c r="AD611" s="1928"/>
      <c r="AE611" s="1664"/>
      <c r="AF611" s="1664"/>
      <c r="AG611" s="1664"/>
      <c r="AH611" s="1664"/>
      <c r="AI611" s="1664"/>
      <c r="AJ611" s="1660"/>
      <c r="AK611" s="1660"/>
    </row>
    <row r="612" spans="1:39" ht="39.950000000000003" customHeight="1" x14ac:dyDescent="0.2">
      <c r="A612" s="5923"/>
      <c r="B612" s="5923"/>
      <c r="C612" s="1657"/>
      <c r="D612" s="1657"/>
      <c r="E612" s="1657"/>
      <c r="F612" s="1665"/>
      <c r="G612" s="1665"/>
      <c r="H612" s="1928"/>
      <c r="I612" s="1928"/>
      <c r="J612" s="1683"/>
      <c r="K612" s="1683"/>
      <c r="L612" s="1684"/>
      <c r="M612" s="1659"/>
      <c r="N612" s="1659"/>
      <c r="O612" s="1928"/>
      <c r="P612" s="1928"/>
      <c r="Q612" s="1781"/>
      <c r="R612" s="1683"/>
      <c r="S612" s="1684"/>
      <c r="T612" s="1684"/>
      <c r="U612" s="1683"/>
      <c r="V612" s="1928"/>
      <c r="W612" s="1928"/>
      <c r="X612" s="1683"/>
      <c r="Y612" s="1683"/>
      <c r="Z612" s="1684"/>
      <c r="AA612" s="1684"/>
      <c r="AB612" s="1683"/>
      <c r="AC612" s="1928"/>
      <c r="AD612" s="1928"/>
      <c r="AE612" s="1683"/>
      <c r="AF612" s="1683"/>
      <c r="AG612" s="1684"/>
      <c r="AH612" s="1684"/>
      <c r="AI612" s="1683"/>
      <c r="AJ612" s="1660"/>
      <c r="AK612" s="1660"/>
    </row>
    <row r="613" spans="1:39" ht="39.950000000000003" customHeight="1" x14ac:dyDescent="0.2">
      <c r="A613" s="5926"/>
      <c r="B613" s="5926"/>
      <c r="C613" s="1659"/>
      <c r="D613" s="1659"/>
      <c r="E613" s="1659"/>
      <c r="F613" s="1659"/>
      <c r="G613" s="1659"/>
      <c r="H613" s="1928"/>
      <c r="I613" s="1928"/>
      <c r="J613" s="1697"/>
      <c r="K613" s="1697"/>
      <c r="L613" s="1697"/>
      <c r="O613" s="1928"/>
      <c r="P613" s="1928"/>
      <c r="Q613" s="1658"/>
      <c r="R613" s="1658"/>
      <c r="S613" s="1659"/>
      <c r="T613" s="1659"/>
      <c r="U613" s="1659"/>
      <c r="V613" s="1928"/>
      <c r="W613" s="1928"/>
      <c r="X613" s="1659"/>
      <c r="Y613" s="1659"/>
      <c r="Z613" s="1659"/>
      <c r="AA613" s="1716"/>
      <c r="AB613" s="1716"/>
      <c r="AC613" s="1928"/>
      <c r="AD613" s="1928"/>
      <c r="AE613" s="1658"/>
      <c r="AF613" s="1658"/>
      <c r="AG613" s="1658"/>
      <c r="AH613" s="1709"/>
      <c r="AI613" s="1709"/>
      <c r="AJ613" s="1660"/>
      <c r="AK613" s="1660"/>
    </row>
    <row r="614" spans="1:39" ht="39.950000000000003" customHeight="1" x14ac:dyDescent="0.2">
      <c r="A614" s="5926"/>
      <c r="B614" s="5926"/>
      <c r="C614" s="1658"/>
      <c r="D614" s="1658"/>
      <c r="E614" s="1658"/>
      <c r="F614" s="1684"/>
      <c r="G614" s="1684"/>
      <c r="H614" s="1928"/>
      <c r="I614" s="1928"/>
      <c r="J614" s="1659"/>
      <c r="K614" s="1659"/>
      <c r="L614" s="1659"/>
      <c r="M614" s="1659"/>
      <c r="N614" s="1659"/>
      <c r="O614" s="1928"/>
      <c r="P614" s="1928"/>
      <c r="Q614" s="1716"/>
      <c r="R614" s="1716"/>
      <c r="S614" s="1716"/>
      <c r="T614" s="1716"/>
      <c r="U614" s="1716"/>
      <c r="V614" s="1928"/>
      <c r="W614" s="1928"/>
      <c r="X614" s="1683"/>
      <c r="Y614" s="1683"/>
      <c r="Z614" s="1684"/>
      <c r="AA614" s="1684"/>
      <c r="AB614" s="1683"/>
      <c r="AC614" s="1928"/>
      <c r="AD614" s="1928"/>
      <c r="AE614" s="1683"/>
      <c r="AF614" s="1683"/>
      <c r="AG614" s="1683"/>
      <c r="AH614" s="1709"/>
      <c r="AI614" s="1709"/>
      <c r="AJ614" s="1660"/>
      <c r="AK614" s="1660"/>
    </row>
    <row r="615" spans="1:39" ht="39.950000000000003" customHeight="1" x14ac:dyDescent="0.2">
      <c r="A615" s="5922"/>
      <c r="B615" s="5922"/>
      <c r="C615" s="1658"/>
      <c r="D615" s="1658"/>
      <c r="E615" s="1658"/>
      <c r="F615" s="1658"/>
      <c r="G615" s="1658"/>
      <c r="H615" s="1928"/>
      <c r="I615" s="1928"/>
      <c r="J615" s="1658"/>
      <c r="K615" s="1658"/>
      <c r="L615" s="1658"/>
      <c r="M615" s="1658"/>
      <c r="N615" s="1658"/>
      <c r="O615" s="1928"/>
      <c r="P615" s="1928"/>
      <c r="Q615" s="1658"/>
      <c r="R615" s="1658"/>
      <c r="S615" s="1658"/>
      <c r="T615" s="1658"/>
      <c r="U615" s="1658"/>
      <c r="V615" s="1928"/>
      <c r="W615" s="1928"/>
      <c r="X615" s="1658"/>
      <c r="Y615" s="1658"/>
      <c r="Z615" s="1658"/>
      <c r="AA615" s="1684"/>
      <c r="AB615" s="1683"/>
      <c r="AC615" s="1928"/>
      <c r="AD615" s="1928"/>
      <c r="AE615" s="1683"/>
      <c r="AF615" s="1659"/>
      <c r="AG615" s="1659"/>
      <c r="AH615" s="1659"/>
      <c r="AI615" s="1659"/>
      <c r="AJ615" s="1660"/>
      <c r="AK615" s="1660"/>
    </row>
    <row r="616" spans="1:39" ht="39.950000000000003" customHeight="1" x14ac:dyDescent="0.2">
      <c r="A616" s="5920"/>
      <c r="B616" s="5920"/>
      <c r="C616" s="1683"/>
      <c r="D616" s="1683"/>
      <c r="E616" s="1684"/>
      <c r="F616" s="1684"/>
      <c r="G616" s="1683"/>
      <c r="H616" s="1928"/>
      <c r="I616" s="1928"/>
      <c r="J616" s="1683"/>
      <c r="K616" s="1683"/>
      <c r="L616" s="1684"/>
      <c r="M616" s="1684"/>
      <c r="N616" s="1683"/>
      <c r="O616" s="1928"/>
      <c r="P616" s="1928"/>
      <c r="Q616" s="1683"/>
      <c r="R616" s="1683"/>
      <c r="S616" s="1684"/>
      <c r="T616" s="1684"/>
      <c r="U616" s="1683"/>
      <c r="V616" s="1928"/>
      <c r="W616" s="1928"/>
      <c r="X616" s="1683"/>
      <c r="Y616" s="1683"/>
      <c r="Z616" s="1684"/>
      <c r="AA616" s="1684"/>
      <c r="AB616" s="1683"/>
      <c r="AC616" s="1928"/>
      <c r="AD616" s="1928"/>
      <c r="AE616" s="1683"/>
      <c r="AF616" s="1683"/>
      <c r="AG616" s="1683"/>
      <c r="AH616" s="1683"/>
      <c r="AI616" s="1683"/>
      <c r="AJ616" s="1660"/>
      <c r="AK616" s="1660"/>
    </row>
    <row r="617" spans="1:39" ht="39.950000000000003" customHeight="1" x14ac:dyDescent="0.2">
      <c r="A617" s="5927"/>
      <c r="B617" s="5924"/>
      <c r="C617" s="1664"/>
      <c r="D617" s="1664"/>
      <c r="E617" s="1664"/>
      <c r="F617" s="1664"/>
      <c r="G617" s="1664"/>
      <c r="H617" s="1928"/>
      <c r="I617" s="1928"/>
      <c r="J617" s="1664"/>
      <c r="K617" s="1664"/>
      <c r="L617" s="1664"/>
      <c r="M617" s="1664"/>
      <c r="N617" s="1664"/>
      <c r="O617" s="1928"/>
      <c r="P617" s="1928"/>
      <c r="Q617" s="1664"/>
      <c r="R617" s="1664"/>
      <c r="S617" s="1664"/>
      <c r="T617" s="1664"/>
      <c r="U617" s="1664"/>
      <c r="V617" s="1928"/>
      <c r="W617" s="1928"/>
      <c r="X617" s="1664"/>
      <c r="Y617" s="1664"/>
      <c r="Z617" s="1664"/>
      <c r="AA617" s="1664"/>
      <c r="AB617" s="1664"/>
      <c r="AC617" s="1928"/>
      <c r="AD617" s="1928"/>
      <c r="AE617" s="1664"/>
      <c r="AF617" s="1664"/>
      <c r="AG617" s="1664"/>
      <c r="AH617" s="1664"/>
      <c r="AI617" s="1664"/>
      <c r="AJ617" s="1660"/>
      <c r="AK617" s="1660"/>
    </row>
    <row r="618" spans="1:39" ht="39.950000000000003" customHeight="1" x14ac:dyDescent="0.2">
      <c r="A618" s="5923"/>
      <c r="B618" s="5923"/>
      <c r="C618" s="1927"/>
      <c r="D618" s="1927"/>
      <c r="E618" s="1927"/>
      <c r="F618" s="1927"/>
      <c r="G618" s="1927"/>
      <c r="H618" s="1928"/>
      <c r="I618" s="1928"/>
      <c r="J618" s="1927"/>
      <c r="K618" s="1927"/>
      <c r="L618" s="1927"/>
      <c r="M618" s="1927"/>
      <c r="N618" s="1927"/>
      <c r="O618" s="1928"/>
      <c r="P618" s="1928"/>
      <c r="Q618" s="1927"/>
      <c r="R618" s="1927"/>
      <c r="S618" s="1927"/>
      <c r="T618" s="1927"/>
      <c r="U618" s="1927"/>
      <c r="V618" s="1928"/>
      <c r="W618" s="1928"/>
      <c r="X618" s="1927"/>
      <c r="Y618" s="1927"/>
      <c r="Z618" s="1927"/>
      <c r="AA618" s="1927"/>
      <c r="AB618" s="1927"/>
      <c r="AC618" s="1928"/>
      <c r="AD618" s="1928"/>
      <c r="AE618" s="1927"/>
      <c r="AF618" s="1927"/>
      <c r="AG618" s="1927"/>
      <c r="AH618" s="1927"/>
      <c r="AI618" s="1927"/>
      <c r="AJ618" s="1660"/>
      <c r="AK618" s="1660"/>
    </row>
    <row r="619" spans="1:39" ht="39.950000000000003" customHeight="1" x14ac:dyDescent="0.2">
      <c r="A619" s="5920"/>
      <c r="B619" s="5920"/>
      <c r="C619" s="1664"/>
      <c r="D619" s="1664"/>
      <c r="E619" s="1664"/>
      <c r="F619" s="1664"/>
      <c r="G619" s="1664"/>
      <c r="H619" s="1928"/>
      <c r="I619" s="1928"/>
      <c r="J619" s="1664"/>
      <c r="K619" s="1664"/>
      <c r="L619" s="1664"/>
      <c r="M619" s="1664"/>
      <c r="N619" s="1664"/>
      <c r="O619" s="1928"/>
      <c r="P619" s="1928"/>
      <c r="Q619" s="1664"/>
      <c r="R619" s="1664"/>
      <c r="S619" s="1664"/>
      <c r="T619" s="1664"/>
      <c r="U619" s="1664"/>
      <c r="V619" s="1928"/>
      <c r="W619" s="1928"/>
      <c r="X619" s="1664"/>
      <c r="Y619" s="1664"/>
      <c r="Z619" s="1664"/>
      <c r="AA619" s="1664"/>
      <c r="AB619" s="1664"/>
      <c r="AC619" s="1928"/>
      <c r="AD619" s="1928"/>
      <c r="AE619" s="1664"/>
      <c r="AF619" s="1664"/>
      <c r="AG619" s="1664"/>
      <c r="AH619" s="1664"/>
      <c r="AI619" s="1664"/>
      <c r="AJ619" s="1660"/>
      <c r="AK619" s="1660"/>
    </row>
    <row r="620" spans="1:39" ht="39.950000000000003" customHeight="1" x14ac:dyDescent="0.2">
      <c r="A620" s="5923"/>
      <c r="B620" s="5923"/>
      <c r="C620" s="1658"/>
      <c r="D620" s="1658"/>
      <c r="E620" s="1658"/>
      <c r="F620" s="1658"/>
      <c r="G620" s="1658"/>
      <c r="H620" s="1928"/>
      <c r="I620" s="1928"/>
      <c r="J620" s="1658"/>
      <c r="K620" s="1658"/>
      <c r="L620" s="1658"/>
      <c r="M620" s="1658"/>
      <c r="N620" s="1658"/>
      <c r="O620" s="1928"/>
      <c r="P620" s="1928"/>
      <c r="Q620" s="1658"/>
      <c r="R620" s="1658"/>
      <c r="S620" s="1658"/>
      <c r="T620" s="1658"/>
      <c r="U620" s="1658"/>
      <c r="V620" s="1928"/>
      <c r="W620" s="1928"/>
      <c r="X620" s="1658"/>
      <c r="Y620" s="1658"/>
      <c r="Z620" s="1658"/>
      <c r="AA620" s="1658"/>
      <c r="AB620" s="1658"/>
      <c r="AC620" s="1928"/>
      <c r="AD620" s="1928"/>
      <c r="AE620" s="1658"/>
      <c r="AF620" s="1658"/>
      <c r="AG620" s="1658"/>
      <c r="AH620" s="1658"/>
      <c r="AI620" s="1658"/>
      <c r="AJ620" s="1660"/>
      <c r="AK620" s="1660"/>
    </row>
    <row r="621" spans="1:39" ht="39.950000000000003" customHeight="1" x14ac:dyDescent="0.2">
      <c r="A621" s="5920"/>
      <c r="B621" s="5920"/>
      <c r="C621" s="1658"/>
      <c r="D621" s="1658"/>
      <c r="E621" s="1658"/>
      <c r="F621" s="1658"/>
      <c r="G621" s="1658"/>
      <c r="H621" s="1928"/>
      <c r="I621" s="1928"/>
      <c r="J621" s="1658"/>
      <c r="K621" s="1658"/>
      <c r="L621" s="1658"/>
      <c r="M621" s="1658"/>
      <c r="N621" s="1658"/>
      <c r="O621" s="1928"/>
      <c r="P621" s="1928"/>
      <c r="Q621" s="1658"/>
      <c r="R621" s="1658"/>
      <c r="S621" s="1658"/>
      <c r="T621" s="1658"/>
      <c r="U621" s="1658"/>
      <c r="V621" s="1928"/>
      <c r="W621" s="1928"/>
      <c r="X621" s="1658"/>
      <c r="Y621" s="1658"/>
      <c r="Z621" s="1658"/>
      <c r="AA621" s="1658"/>
      <c r="AB621" s="1658"/>
      <c r="AC621" s="1928"/>
      <c r="AD621" s="1928"/>
      <c r="AE621" s="1658"/>
      <c r="AF621" s="1658"/>
      <c r="AG621" s="1658"/>
      <c r="AH621" s="1658"/>
      <c r="AI621" s="1658"/>
      <c r="AJ621" s="1660"/>
      <c r="AK621" s="1660"/>
    </row>
    <row r="622" spans="1:39" ht="39.950000000000003" customHeight="1" x14ac:dyDescent="0.2">
      <c r="A622" s="5923"/>
      <c r="B622" s="5923"/>
      <c r="C622" s="1664"/>
      <c r="D622" s="1664"/>
      <c r="E622" s="1664"/>
      <c r="F622" s="1664"/>
      <c r="G622" s="1664"/>
      <c r="H622" s="1928"/>
      <c r="I622" s="1928"/>
      <c r="J622" s="1664"/>
      <c r="K622" s="1664"/>
      <c r="L622" s="1664"/>
      <c r="M622" s="1664"/>
      <c r="N622" s="1664"/>
      <c r="O622" s="1928"/>
      <c r="P622" s="1928"/>
      <c r="Q622" s="1664"/>
      <c r="R622" s="1664"/>
      <c r="S622" s="1664"/>
      <c r="T622" s="1664"/>
      <c r="U622" s="1664"/>
      <c r="V622" s="1928"/>
      <c r="W622" s="1928"/>
      <c r="X622" s="1664"/>
      <c r="Y622" s="1664"/>
      <c r="Z622" s="1664"/>
      <c r="AA622" s="1664"/>
      <c r="AB622" s="1664"/>
      <c r="AC622" s="1928"/>
      <c r="AD622" s="1928"/>
      <c r="AE622" s="1664"/>
      <c r="AF622" s="1664"/>
      <c r="AG622" s="1664"/>
      <c r="AH622" s="1664"/>
      <c r="AI622" s="1664"/>
      <c r="AJ622" s="1660"/>
      <c r="AK622" s="1660"/>
    </row>
    <row r="623" spans="1:39" ht="39.950000000000003" customHeight="1" x14ac:dyDescent="0.2">
      <c r="A623" s="5923"/>
      <c r="B623" s="5923"/>
      <c r="C623" s="1658"/>
      <c r="D623" s="1658"/>
      <c r="E623" s="1658"/>
      <c r="F623" s="1658"/>
      <c r="G623" s="1658"/>
      <c r="H623" s="1928"/>
      <c r="I623" s="1928"/>
      <c r="J623" s="1658"/>
      <c r="K623" s="1658"/>
      <c r="L623" s="1658"/>
      <c r="M623" s="1658"/>
      <c r="N623" s="1658"/>
      <c r="O623" s="1928"/>
      <c r="P623" s="1928"/>
      <c r="Q623" s="1658"/>
      <c r="R623" s="1658"/>
      <c r="S623" s="1658"/>
      <c r="T623" s="1658"/>
      <c r="U623" s="1658"/>
      <c r="V623" s="1928"/>
      <c r="W623" s="1928"/>
      <c r="X623" s="1658"/>
      <c r="Y623" s="1658"/>
      <c r="Z623" s="1658"/>
      <c r="AA623" s="1658"/>
      <c r="AB623" s="1658"/>
      <c r="AC623" s="1928"/>
      <c r="AD623" s="1928"/>
      <c r="AE623" s="1658"/>
      <c r="AF623" s="1658"/>
      <c r="AG623" s="1658"/>
      <c r="AH623" s="1658"/>
      <c r="AI623" s="1658"/>
      <c r="AJ623" s="1660"/>
      <c r="AK623" s="1660"/>
    </row>
    <row r="624" spans="1:39" ht="39.950000000000003" customHeight="1" x14ac:dyDescent="0.2">
      <c r="A624" s="5923"/>
      <c r="B624" s="5923"/>
      <c r="C624" s="1659"/>
      <c r="D624" s="1659"/>
      <c r="E624" s="1659"/>
      <c r="F624" s="1659"/>
      <c r="G624" s="1659"/>
      <c r="H624" s="1928"/>
      <c r="I624" s="1928"/>
      <c r="J624" s="1665"/>
      <c r="K624" s="1665"/>
      <c r="L624" s="1665"/>
      <c r="M624" s="1665"/>
      <c r="N624" s="1665"/>
      <c r="O624" s="1928"/>
      <c r="P624" s="1928"/>
      <c r="Q624" s="1665"/>
      <c r="R624" s="1665"/>
      <c r="S624" s="1665"/>
      <c r="T624" s="1665"/>
      <c r="U624" s="1665"/>
      <c r="V624" s="1928"/>
      <c r="W624" s="1928"/>
      <c r="X624" s="1665"/>
      <c r="Y624" s="1665"/>
      <c r="Z624" s="1665"/>
      <c r="AA624" s="1665"/>
      <c r="AB624" s="1665"/>
      <c r="AC624" s="1928"/>
      <c r="AD624" s="1928"/>
      <c r="AE624" s="1665"/>
      <c r="AF624" s="1665"/>
      <c r="AG624" s="1659"/>
      <c r="AH624" s="1659"/>
      <c r="AI624" s="1659"/>
      <c r="AJ624" s="1660"/>
      <c r="AK624" s="1660"/>
      <c r="AL624" s="3408"/>
      <c r="AM624" s="3408"/>
    </row>
    <row r="625" spans="1:39" ht="39.950000000000003" customHeight="1" x14ac:dyDescent="0.2">
      <c r="A625" s="5923"/>
      <c r="B625" s="5923"/>
      <c r="C625" s="1658"/>
      <c r="D625" s="1658"/>
      <c r="E625" s="1658"/>
      <c r="F625" s="1658"/>
      <c r="G625" s="1658"/>
      <c r="H625" s="1928"/>
      <c r="I625" s="1928"/>
      <c r="J625" s="1658"/>
      <c r="K625" s="1658"/>
      <c r="L625" s="1658"/>
      <c r="M625" s="1658"/>
      <c r="N625" s="1658"/>
      <c r="O625" s="1928"/>
      <c r="P625" s="1928"/>
      <c r="Q625" s="1658"/>
      <c r="R625" s="1658"/>
      <c r="S625" s="1658"/>
      <c r="T625" s="1658"/>
      <c r="U625" s="1658"/>
      <c r="V625" s="1928"/>
      <c r="W625" s="1928"/>
      <c r="X625" s="1658"/>
      <c r="Y625" s="1658"/>
      <c r="Z625" s="1658"/>
      <c r="AA625" s="1658"/>
      <c r="AB625" s="1658"/>
      <c r="AC625" s="1928"/>
      <c r="AD625" s="1928"/>
      <c r="AE625" s="1658"/>
      <c r="AF625" s="1658"/>
      <c r="AG625" s="1658"/>
      <c r="AH625" s="1658"/>
      <c r="AI625" s="1658"/>
      <c r="AJ625" s="1660"/>
      <c r="AK625" s="1660"/>
      <c r="AL625" s="5929"/>
      <c r="AM625" s="5929"/>
    </row>
    <row r="626" spans="1:39" ht="39.950000000000003" customHeight="1" x14ac:dyDescent="0.2">
      <c r="A626" s="5923"/>
      <c r="B626" s="5923"/>
      <c r="C626" s="1658"/>
      <c r="D626" s="1658"/>
      <c r="E626" s="1658"/>
      <c r="F626" s="1658"/>
      <c r="G626" s="1658"/>
      <c r="H626" s="1928"/>
      <c r="I626" s="1928"/>
      <c r="J626" s="1658"/>
      <c r="K626" s="1658"/>
      <c r="L626" s="1658"/>
      <c r="M626" s="1658"/>
      <c r="N626" s="1658"/>
      <c r="O626" s="1928"/>
      <c r="P626" s="1928"/>
      <c r="Q626" s="1658"/>
      <c r="R626" s="1658"/>
      <c r="S626" s="1658"/>
      <c r="T626" s="1658"/>
      <c r="U626" s="1658"/>
      <c r="V626" s="1928"/>
      <c r="W626" s="1928"/>
      <c r="X626" s="1658"/>
      <c r="Y626" s="1658"/>
      <c r="Z626" s="1658"/>
      <c r="AA626" s="1658"/>
      <c r="AB626" s="1658"/>
      <c r="AC626" s="1928"/>
      <c r="AD626" s="1928"/>
      <c r="AE626" s="1658"/>
      <c r="AF626" s="1658"/>
      <c r="AG626" s="1658"/>
      <c r="AH626" s="1658"/>
      <c r="AI626" s="1658"/>
      <c r="AJ626" s="1660"/>
      <c r="AK626" s="1660"/>
      <c r="AL626" s="5928"/>
      <c r="AM626" s="5928"/>
    </row>
    <row r="627" spans="1:39" ht="39.950000000000003" customHeight="1" x14ac:dyDescent="0.2">
      <c r="E627" s="1659"/>
      <c r="F627" s="1659"/>
      <c r="G627" s="1659"/>
      <c r="H627" s="1928"/>
      <c r="I627" s="1928"/>
      <c r="N627" s="1697"/>
      <c r="O627" s="1928"/>
      <c r="P627" s="1928"/>
      <c r="S627" s="1659"/>
      <c r="T627" s="1659"/>
      <c r="U627" s="1659"/>
      <c r="V627" s="1928"/>
      <c r="W627" s="1928"/>
      <c r="X627" s="1659"/>
      <c r="Y627" s="1659"/>
      <c r="Z627" s="1659"/>
      <c r="AA627" s="1659"/>
      <c r="AC627" s="1928"/>
      <c r="AD627" s="1928"/>
      <c r="AE627" s="1659"/>
      <c r="AF627" s="1659"/>
      <c r="AG627" s="1659"/>
      <c r="AJ627" s="1660"/>
      <c r="AK627" s="1660"/>
    </row>
    <row r="628" spans="1:39" ht="39.950000000000003" customHeight="1" x14ac:dyDescent="0.2">
      <c r="H628" s="1928"/>
      <c r="I628" s="1928"/>
      <c r="J628" s="1716"/>
      <c r="K628" s="1716"/>
      <c r="L628" s="1716"/>
      <c r="M628" s="1716"/>
      <c r="O628" s="1928"/>
      <c r="P628" s="1928"/>
      <c r="T628" s="1658"/>
      <c r="U628" s="1658"/>
      <c r="V628" s="1928"/>
      <c r="W628" s="1928"/>
      <c r="X628" s="1658"/>
      <c r="Y628" s="1658"/>
      <c r="AA628" s="1715"/>
      <c r="AC628" s="1928"/>
      <c r="AD628" s="1928"/>
      <c r="AG628" s="1716"/>
      <c r="AH628" s="1716"/>
      <c r="AI628" s="1716"/>
      <c r="AJ628" s="1660"/>
      <c r="AK628" s="1660"/>
    </row>
    <row r="629" spans="1:39" ht="39.950000000000003" customHeight="1" x14ac:dyDescent="0.2">
      <c r="F629" s="1689"/>
      <c r="G629" s="1689"/>
      <c r="H629" s="1928"/>
      <c r="I629" s="1928"/>
      <c r="K629" s="1659"/>
      <c r="L629" s="1659"/>
      <c r="M629" s="1716"/>
      <c r="N629" s="1716"/>
      <c r="O629" s="1928"/>
      <c r="P629" s="1928"/>
      <c r="Q629" s="1716"/>
      <c r="U629" s="1659"/>
      <c r="V629" s="1928"/>
      <c r="W629" s="1928"/>
      <c r="X629" s="1783"/>
      <c r="Y629" s="1658"/>
      <c r="Z629" s="1659"/>
      <c r="AA629" s="1659"/>
      <c r="AB629" s="1659"/>
      <c r="AC629" s="1928"/>
      <c r="AD629" s="1928"/>
      <c r="AE629" s="1659"/>
      <c r="AH629" s="1716"/>
      <c r="AI629" s="1659"/>
      <c r="AJ629" s="1660"/>
      <c r="AK629" s="1660"/>
    </row>
    <row r="630" spans="1:39" ht="39.950000000000003" customHeight="1" x14ac:dyDescent="0.2">
      <c r="H630" s="1928"/>
      <c r="I630" s="1928"/>
      <c r="O630" s="1928"/>
      <c r="P630" s="1928"/>
      <c r="R630" s="1716"/>
      <c r="S630" s="1716"/>
      <c r="T630" s="1716"/>
      <c r="U630" s="1716"/>
      <c r="V630" s="1928"/>
      <c r="W630" s="1928"/>
      <c r="X630" s="1716"/>
      <c r="AC630" s="1928"/>
      <c r="AD630" s="1928"/>
      <c r="AJ630" s="1660"/>
      <c r="AK630" s="1660"/>
    </row>
    <row r="631" spans="1:39" ht="39.950000000000003" customHeight="1" x14ac:dyDescent="0.2">
      <c r="C631" s="1659"/>
      <c r="D631" s="1659"/>
      <c r="E631" s="1659"/>
      <c r="F631" s="1659"/>
      <c r="G631" s="1659"/>
      <c r="H631" s="1657"/>
      <c r="I631" s="1657"/>
      <c r="J631" s="1659"/>
      <c r="K631" s="1659"/>
      <c r="L631" s="1659"/>
      <c r="M631" s="1927"/>
      <c r="N631" s="1927"/>
      <c r="O631" s="1716"/>
      <c r="P631" s="1659"/>
      <c r="Q631" s="1659"/>
      <c r="R631" s="1659"/>
      <c r="S631" s="1659"/>
      <c r="T631" s="1659"/>
      <c r="U631" s="1657"/>
      <c r="V631" s="1657"/>
      <c r="W631" s="1657"/>
    </row>
    <row r="632" spans="1:39" ht="39.950000000000003" customHeight="1" x14ac:dyDescent="0.2">
      <c r="A632" s="16"/>
      <c r="B632" s="1715"/>
    </row>
    <row r="633" spans="1:39" ht="39.950000000000003" customHeight="1" x14ac:dyDescent="0.2"/>
    <row r="634" spans="1:39" ht="39.950000000000003" customHeight="1" x14ac:dyDescent="0.2">
      <c r="A634" s="5876"/>
      <c r="B634" s="5876"/>
      <c r="C634" s="1661"/>
      <c r="D634" s="1661"/>
      <c r="E634" s="1661"/>
      <c r="F634" s="1661"/>
      <c r="G634" s="1661"/>
      <c r="H634" s="1661"/>
      <c r="I634" s="1661"/>
      <c r="J634" s="1661"/>
      <c r="K634" s="1661"/>
      <c r="L634" s="1661"/>
      <c r="M634" s="1661"/>
      <c r="N634" s="1661"/>
      <c r="O634" s="1661"/>
      <c r="P634" s="1661"/>
      <c r="Q634" s="1661"/>
      <c r="R634" s="1661"/>
      <c r="S634" s="1661"/>
      <c r="T634" s="1661"/>
      <c r="U634" s="1661"/>
      <c r="V634" s="1661"/>
      <c r="W634" s="1661"/>
      <c r="X634" s="1661"/>
      <c r="Y634" s="1661"/>
      <c r="Z634" s="1661"/>
      <c r="AA634" s="1661"/>
      <c r="AB634" s="1661"/>
      <c r="AC634" s="1661"/>
      <c r="AD634" s="1661"/>
      <c r="AE634" s="1661"/>
      <c r="AF634" s="1661"/>
      <c r="AG634" s="1661"/>
      <c r="AH634" s="1661"/>
      <c r="AI634" s="1661"/>
      <c r="AJ634" s="1661"/>
      <c r="AK634" s="1661"/>
    </row>
    <row r="635" spans="1:39" ht="39.950000000000003" customHeight="1" x14ac:dyDescent="0.2">
      <c r="A635" s="5929"/>
      <c r="B635" s="5929"/>
      <c r="C635" s="1708"/>
      <c r="D635" s="1708"/>
      <c r="E635" s="1708"/>
      <c r="F635" s="1708"/>
      <c r="G635" s="1708"/>
      <c r="H635" s="1708"/>
      <c r="I635" s="1708"/>
      <c r="J635" s="1708"/>
      <c r="K635" s="1708"/>
      <c r="L635" s="1708"/>
      <c r="M635" s="1708"/>
      <c r="N635" s="1708"/>
      <c r="O635" s="1708"/>
      <c r="P635" s="1708"/>
      <c r="Q635" s="1708"/>
      <c r="R635" s="1708"/>
      <c r="S635" s="1708"/>
      <c r="T635" s="1708"/>
      <c r="U635" s="1708"/>
      <c r="V635" s="1708"/>
      <c r="W635" s="1708"/>
      <c r="X635" s="1708"/>
      <c r="Y635" s="1708"/>
      <c r="Z635" s="1708"/>
      <c r="AA635" s="1708"/>
      <c r="AB635" s="1708"/>
      <c r="AC635" s="1708"/>
      <c r="AD635" s="1708"/>
      <c r="AE635" s="1708"/>
      <c r="AF635" s="1708"/>
      <c r="AG635" s="1708"/>
      <c r="AH635" s="1708"/>
      <c r="AI635" s="1708"/>
      <c r="AJ635" s="1708"/>
      <c r="AK635" s="1708"/>
    </row>
    <row r="636" spans="1:39" ht="39.950000000000003" customHeight="1" x14ac:dyDescent="0.2">
      <c r="A636" s="5926"/>
      <c r="B636" s="5926"/>
      <c r="C636" s="1709"/>
      <c r="D636" s="1709"/>
      <c r="E636" s="1657"/>
      <c r="F636" s="1657"/>
      <c r="G636" s="1657"/>
      <c r="H636" s="1928"/>
      <c r="I636" s="1928"/>
      <c r="J636" s="1659"/>
      <c r="K636" s="1659"/>
      <c r="L636" s="1659"/>
      <c r="M636" s="1659"/>
      <c r="N636" s="1659"/>
      <c r="O636" s="1928"/>
      <c r="P636" s="1928"/>
      <c r="Q636" s="1659"/>
      <c r="R636" s="1659"/>
      <c r="S636" s="1659"/>
      <c r="T636" s="1659"/>
      <c r="U636" s="1659"/>
      <c r="V636" s="1928"/>
      <c r="W636" s="1928"/>
      <c r="X636" s="1663"/>
      <c r="Y636" s="1683"/>
      <c r="Z636" s="1684"/>
      <c r="AA636" s="1684"/>
      <c r="AB636" s="1683"/>
      <c r="AC636" s="1928"/>
      <c r="AD636" s="1928"/>
      <c r="AE636" s="1658"/>
      <c r="AF636" s="1658"/>
      <c r="AG636" s="1658"/>
      <c r="AH636" s="1684"/>
      <c r="AI636" s="1716"/>
      <c r="AJ636" s="1660"/>
      <c r="AK636" s="1660"/>
    </row>
    <row r="637" spans="1:39" ht="39.950000000000003" customHeight="1" x14ac:dyDescent="0.2">
      <c r="A637" s="5926"/>
      <c r="B637" s="5926"/>
      <c r="C637" s="1683"/>
      <c r="D637" s="1683"/>
      <c r="E637" s="1684"/>
      <c r="F637" s="1684"/>
      <c r="G637" s="1683"/>
      <c r="H637" s="1928"/>
      <c r="I637" s="1928"/>
      <c r="J637" s="1683"/>
      <c r="K637" s="1683"/>
      <c r="L637" s="1684"/>
      <c r="M637" s="1684"/>
      <c r="N637" s="1683"/>
      <c r="O637" s="1928"/>
      <c r="P637" s="1928"/>
      <c r="Q637" s="1683"/>
      <c r="R637" s="1683"/>
      <c r="S637" s="1684"/>
      <c r="T637" s="1684"/>
      <c r="U637" s="1683"/>
      <c r="V637" s="1928"/>
      <c r="W637" s="1928"/>
      <c r="X637" s="1683"/>
      <c r="Y637" s="1683"/>
      <c r="Z637" s="1684"/>
      <c r="AA637" s="1684"/>
      <c r="AB637" s="1683"/>
      <c r="AC637" s="1928"/>
      <c r="AD637" s="1928"/>
      <c r="AE637" s="1683"/>
      <c r="AF637" s="1683"/>
      <c r="AG637" s="1684"/>
      <c r="AH637" s="1684"/>
      <c r="AI637" s="1683"/>
      <c r="AJ637" s="1660"/>
      <c r="AK637" s="1660"/>
    </row>
    <row r="638" spans="1:39" ht="39.950000000000003" customHeight="1" x14ac:dyDescent="0.2">
      <c r="A638" s="5923"/>
      <c r="B638" s="5923"/>
      <c r="C638" s="1657"/>
      <c r="D638" s="1657"/>
      <c r="E638" s="1951"/>
      <c r="F638" s="1951"/>
      <c r="G638" s="1951"/>
      <c r="H638" s="1928"/>
      <c r="I638" s="1928"/>
      <c r="J638" s="1716"/>
      <c r="K638" s="1716"/>
      <c r="L638" s="1667"/>
      <c r="M638" s="1667"/>
      <c r="N638" s="1668"/>
      <c r="O638" s="1928"/>
      <c r="P638" s="1928"/>
      <c r="Q638" s="1663"/>
      <c r="S638" s="1663"/>
      <c r="T638" s="1716"/>
      <c r="U638" s="1716"/>
      <c r="V638" s="1928"/>
      <c r="W638" s="1928"/>
      <c r="X638" s="1715"/>
      <c r="Y638" s="1668"/>
      <c r="AA638" s="1684"/>
      <c r="AB638" s="1683"/>
      <c r="AC638" s="1928"/>
      <c r="AD638" s="1928"/>
      <c r="AE638" s="1658"/>
      <c r="AF638" s="1658"/>
      <c r="AG638" s="1658"/>
      <c r="AH638" s="1702"/>
      <c r="AI638" s="1683"/>
      <c r="AJ638" s="1660"/>
      <c r="AK638" s="1660"/>
    </row>
    <row r="639" spans="1:39" ht="39.950000000000003" customHeight="1" x14ac:dyDescent="0.2">
      <c r="A639" s="5926"/>
      <c r="B639" s="5926"/>
      <c r="C639" s="1657"/>
      <c r="D639" s="1705"/>
      <c r="E639" s="1705"/>
      <c r="F639" s="1705"/>
      <c r="G639" s="1705"/>
      <c r="H639" s="1928"/>
      <c r="I639" s="1928"/>
      <c r="J639" s="1667"/>
      <c r="K639" s="1667"/>
      <c r="L639" s="1709"/>
      <c r="M639" s="1709"/>
      <c r="N639" s="1709"/>
      <c r="O639" s="1928"/>
      <c r="P639" s="1928"/>
      <c r="Q639" s="1667"/>
      <c r="R639" s="1667"/>
      <c r="S639" s="1684"/>
      <c r="T639" s="1684"/>
      <c r="U639" s="1683"/>
      <c r="V639" s="1928"/>
      <c r="W639" s="1928"/>
      <c r="X639" s="1683"/>
      <c r="Y639" s="1683"/>
      <c r="Z639" s="1683"/>
      <c r="AA639" s="1683"/>
      <c r="AB639" s="1683"/>
      <c r="AC639" s="1928"/>
      <c r="AD639" s="1928"/>
      <c r="AE639" s="1683"/>
      <c r="AF639" s="1683"/>
      <c r="AG639" s="1684"/>
      <c r="AH639" s="1684"/>
      <c r="AI639" s="1683"/>
      <c r="AJ639" s="1660"/>
      <c r="AK639" s="1660"/>
    </row>
    <row r="640" spans="1:39" ht="39.950000000000003" customHeight="1" x14ac:dyDescent="0.2">
      <c r="A640" s="5926"/>
      <c r="B640" s="5926"/>
      <c r="C640" s="1709"/>
      <c r="D640" s="1709"/>
      <c r="E640" s="1659"/>
      <c r="F640" s="1659"/>
      <c r="G640" s="1659"/>
      <c r="H640" s="1928"/>
      <c r="I640" s="1928"/>
      <c r="J640" s="1716"/>
      <c r="K640" s="1716"/>
      <c r="L640" s="1666"/>
      <c r="M640" s="1666"/>
      <c r="N640" s="1658"/>
      <c r="O640" s="1928"/>
      <c r="P640" s="1928"/>
      <c r="Q640" s="1705"/>
      <c r="R640" s="1705"/>
      <c r="S640" s="1705"/>
      <c r="T640" s="1705"/>
      <c r="U640" s="1705"/>
      <c r="V640" s="1928"/>
      <c r="W640" s="1928"/>
      <c r="X640" s="1693"/>
      <c r="Y640" s="1716"/>
      <c r="Z640" s="1716"/>
      <c r="AC640" s="1928"/>
      <c r="AD640" s="1928"/>
      <c r="AE640" s="1683"/>
      <c r="AF640" s="1683"/>
      <c r="AG640" s="1684"/>
      <c r="AH640" s="1684"/>
      <c r="AI640" s="1683"/>
      <c r="AJ640" s="1660"/>
      <c r="AK640" s="1660"/>
    </row>
    <row r="641" spans="1:39" ht="39.950000000000003" customHeight="1" x14ac:dyDescent="0.2">
      <c r="A641" s="5922"/>
      <c r="B641" s="5922"/>
      <c r="C641" s="1659"/>
      <c r="D641" s="1659"/>
      <c r="E641" s="1659"/>
      <c r="F641" s="1659"/>
      <c r="G641" s="1659"/>
      <c r="H641" s="1928"/>
      <c r="I641" s="1928"/>
      <c r="J641" s="1659"/>
      <c r="K641" s="1659"/>
      <c r="L641" s="1659"/>
      <c r="M641" s="1659"/>
      <c r="N641" s="1659"/>
      <c r="O641" s="1928"/>
      <c r="P641" s="1928"/>
      <c r="Q641" s="1659"/>
      <c r="R641" s="1659"/>
      <c r="S641" s="1659"/>
      <c r="T641" s="1659"/>
      <c r="U641" s="1659"/>
      <c r="V641" s="1928"/>
      <c r="W641" s="1928"/>
      <c r="X641" s="1659"/>
      <c r="Y641" s="1659"/>
      <c r="Z641" s="1659"/>
      <c r="AA641" s="1659"/>
      <c r="AB641" s="1659"/>
      <c r="AC641" s="1928"/>
      <c r="AD641" s="1928"/>
      <c r="AE641" s="1716"/>
      <c r="AF641" s="1716"/>
      <c r="AG641" s="1716"/>
      <c r="AH641" s="1684"/>
      <c r="AI641" s="1683"/>
      <c r="AJ641" s="1660"/>
      <c r="AK641" s="1660"/>
    </row>
    <row r="642" spans="1:39" ht="39.950000000000003" customHeight="1" x14ac:dyDescent="0.2">
      <c r="A642" s="5920"/>
      <c r="B642" s="5920"/>
      <c r="C642" s="1690"/>
      <c r="D642" s="1690"/>
      <c r="E642" s="1690"/>
      <c r="F642" s="1690"/>
      <c r="G642" s="1690"/>
      <c r="H642" s="1928"/>
      <c r="I642" s="1928"/>
      <c r="J642" s="1690"/>
      <c r="K642" s="1690"/>
      <c r="L642" s="1690"/>
      <c r="M642" s="1690"/>
      <c r="N642" s="1690"/>
      <c r="O642" s="1928"/>
      <c r="P642" s="1928"/>
      <c r="Q642" s="1690"/>
      <c r="R642" s="1690"/>
      <c r="S642" s="1690"/>
      <c r="T642" s="1690"/>
      <c r="U642" s="1690"/>
      <c r="V642" s="1928"/>
      <c r="W642" s="1928"/>
      <c r="X642" s="1690"/>
      <c r="Y642" s="1690"/>
      <c r="Z642" s="1690"/>
      <c r="AA642" s="1690"/>
      <c r="AB642" s="1690"/>
      <c r="AC642" s="1928"/>
      <c r="AD642" s="1928"/>
      <c r="AE642" s="1690"/>
      <c r="AF642" s="1690"/>
      <c r="AG642" s="1684"/>
      <c r="AH642" s="1684"/>
      <c r="AI642" s="1690"/>
      <c r="AJ642" s="1660"/>
      <c r="AK642" s="1660"/>
    </row>
    <row r="643" spans="1:39" ht="39.950000000000003" customHeight="1" x14ac:dyDescent="0.2">
      <c r="A643" s="5927"/>
      <c r="B643" s="5924"/>
      <c r="C643" s="1664"/>
      <c r="D643" s="1664"/>
      <c r="E643" s="1664"/>
      <c r="F643" s="1664"/>
      <c r="G643" s="1664"/>
      <c r="H643" s="1928"/>
      <c r="I643" s="1928"/>
      <c r="J643" s="1664"/>
      <c r="K643" s="1664"/>
      <c r="L643" s="1664"/>
      <c r="M643" s="1664"/>
      <c r="N643" s="1664"/>
      <c r="O643" s="1928"/>
      <c r="P643" s="1928"/>
      <c r="Q643" s="1664"/>
      <c r="R643" s="1664"/>
      <c r="S643" s="1664"/>
      <c r="T643" s="1664"/>
      <c r="U643" s="1664"/>
      <c r="V643" s="1928"/>
      <c r="W643" s="1928"/>
      <c r="X643" s="1664"/>
      <c r="Y643" s="1664"/>
      <c r="Z643" s="1664"/>
      <c r="AA643" s="1664"/>
      <c r="AB643" s="1664"/>
      <c r="AC643" s="1928"/>
      <c r="AD643" s="1928"/>
      <c r="AE643" s="1664"/>
      <c r="AF643" s="1664"/>
      <c r="AG643" s="1664"/>
      <c r="AH643" s="1664"/>
      <c r="AI643" s="1664"/>
      <c r="AJ643" s="1660"/>
      <c r="AK643" s="1660"/>
    </row>
    <row r="644" spans="1:39" ht="39.950000000000003" customHeight="1" x14ac:dyDescent="0.2">
      <c r="A644" s="5923"/>
      <c r="B644" s="5923"/>
      <c r="C644" s="1927"/>
      <c r="D644" s="1927"/>
      <c r="E644" s="1927"/>
      <c r="F644" s="1927"/>
      <c r="G644" s="1927"/>
      <c r="H644" s="1928"/>
      <c r="I644" s="1928"/>
      <c r="J644" s="1927"/>
      <c r="K644" s="1927"/>
      <c r="L644" s="1927"/>
      <c r="M644" s="1927"/>
      <c r="N644" s="1927"/>
      <c r="O644" s="1928"/>
      <c r="P644" s="1928"/>
      <c r="Q644" s="1927"/>
      <c r="R644" s="1927"/>
      <c r="S644" s="1927"/>
      <c r="T644" s="1927"/>
      <c r="U644" s="1927"/>
      <c r="V644" s="1928"/>
      <c r="W644" s="1928"/>
      <c r="X644" s="1927"/>
      <c r="Y644" s="1927"/>
      <c r="Z644" s="1927"/>
      <c r="AA644" s="1927"/>
      <c r="AB644" s="1927"/>
      <c r="AC644" s="1928"/>
      <c r="AD644" s="1928"/>
      <c r="AE644" s="1927"/>
      <c r="AF644" s="1927"/>
      <c r="AG644" s="1927"/>
      <c r="AH644" s="1927"/>
      <c r="AI644" s="1927"/>
      <c r="AJ644" s="1660"/>
      <c r="AK644" s="1660"/>
    </row>
    <row r="645" spans="1:39" ht="39.950000000000003" customHeight="1" x14ac:dyDescent="0.2">
      <c r="A645" s="5920"/>
      <c r="B645" s="5920"/>
      <c r="C645" s="1664"/>
      <c r="D645" s="1664"/>
      <c r="E645" s="1664"/>
      <c r="F645" s="1664"/>
      <c r="G645" s="1664"/>
      <c r="H645" s="1928"/>
      <c r="I645" s="1928"/>
      <c r="J645" s="1659"/>
      <c r="K645" s="1659"/>
      <c r="L645" s="1659"/>
      <c r="M645" s="1657"/>
      <c r="N645" s="1657"/>
      <c r="O645" s="1928"/>
      <c r="P645" s="1928"/>
      <c r="Q645" s="1657"/>
      <c r="R645" s="1657"/>
      <c r="S645" s="1657"/>
      <c r="T645" s="1716"/>
      <c r="U645" s="1716"/>
      <c r="V645" s="1928"/>
      <c r="W645" s="1928"/>
      <c r="X645" s="1659"/>
      <c r="Y645" s="1659"/>
      <c r="Z645" s="1659"/>
      <c r="AA645" s="1659"/>
      <c r="AB645" s="1684"/>
      <c r="AC645" s="1928"/>
      <c r="AD645" s="1928"/>
      <c r="AE645" s="1683"/>
      <c r="AF645" s="1683"/>
      <c r="AG645" s="1684"/>
      <c r="AH645" s="1684"/>
      <c r="AI645" s="1683"/>
      <c r="AJ645" s="1660"/>
      <c r="AK645" s="1660"/>
    </row>
    <row r="646" spans="1:39" ht="39.950000000000003" customHeight="1" x14ac:dyDescent="0.2">
      <c r="A646" s="5923"/>
      <c r="B646" s="5923"/>
      <c r="C646" s="1659"/>
      <c r="D646" s="1659"/>
      <c r="E646" s="1659"/>
      <c r="F646" s="1659"/>
      <c r="G646" s="1659"/>
      <c r="H646" s="1928"/>
      <c r="I646" s="1928"/>
      <c r="J646" s="1659"/>
      <c r="K646" s="1659"/>
      <c r="L646" s="1659"/>
      <c r="M646" s="1701"/>
      <c r="N646" s="1701"/>
      <c r="O646" s="1928"/>
      <c r="P646" s="1928"/>
      <c r="Q646" s="1706"/>
      <c r="R646" s="1706"/>
      <c r="S646" s="1706"/>
      <c r="T646" s="1706"/>
      <c r="U646" s="1706"/>
      <c r="V646" s="1928"/>
      <c r="W646" s="1928"/>
      <c r="X646" s="1706"/>
      <c r="Y646" s="1706"/>
      <c r="Z646" s="1706"/>
      <c r="AA646" s="1706"/>
      <c r="AB646" s="1706"/>
      <c r="AC646" s="1928"/>
      <c r="AD646" s="1928"/>
      <c r="AE646" s="1706"/>
      <c r="AF646" s="1706"/>
      <c r="AG646" s="1706"/>
      <c r="AH646" s="1706"/>
      <c r="AI646" s="1706"/>
      <c r="AJ646" s="1660"/>
      <c r="AK646" s="1660"/>
    </row>
    <row r="647" spans="1:39" ht="39.950000000000003" customHeight="1" x14ac:dyDescent="0.2">
      <c r="A647" s="5920"/>
      <c r="B647" s="5920"/>
      <c r="C647" s="1658"/>
      <c r="D647" s="1658"/>
      <c r="E647" s="1658"/>
      <c r="F647" s="1658"/>
      <c r="G647" s="1658"/>
      <c r="H647" s="1928"/>
      <c r="I647" s="1928"/>
      <c r="J647" s="1658"/>
      <c r="K647" s="1658"/>
      <c r="L647" s="1658"/>
      <c r="M647" s="1658"/>
      <c r="N647" s="1658"/>
      <c r="O647" s="1928"/>
      <c r="P647" s="1928"/>
      <c r="Q647" s="1657"/>
      <c r="R647" s="1657"/>
      <c r="S647" s="1657"/>
      <c r="T647" s="1658"/>
      <c r="U647" s="1658"/>
      <c r="V647" s="1928"/>
      <c r="W647" s="1928"/>
      <c r="X647" s="1658"/>
      <c r="Y647" s="1658"/>
      <c r="Z647" s="1658"/>
      <c r="AA647" s="1658"/>
      <c r="AB647" s="1658"/>
      <c r="AC647" s="1928"/>
      <c r="AD647" s="1928"/>
      <c r="AE647" s="1658"/>
      <c r="AF647" s="1658"/>
      <c r="AG647" s="1658"/>
      <c r="AH647" s="1658"/>
      <c r="AI647" s="1658"/>
      <c r="AJ647" s="1660"/>
      <c r="AK647" s="1660"/>
    </row>
    <row r="648" spans="1:39" ht="39.950000000000003" customHeight="1" x14ac:dyDescent="0.2">
      <c r="A648" s="5923"/>
      <c r="B648" s="5923"/>
      <c r="C648" s="1664"/>
      <c r="D648" s="1664"/>
      <c r="E648" s="1664"/>
      <c r="F648" s="1664"/>
      <c r="G648" s="1664"/>
      <c r="H648" s="1928"/>
      <c r="I648" s="1928"/>
      <c r="J648" s="1666"/>
      <c r="K648" s="1666"/>
      <c r="L648" s="1666"/>
      <c r="M648" s="1658"/>
      <c r="N648" s="1658"/>
      <c r="O648" s="1928"/>
      <c r="P648" s="1928"/>
      <c r="Q648" s="1663"/>
      <c r="R648" s="1783"/>
      <c r="S648" s="1659"/>
      <c r="T648" s="1659"/>
      <c r="U648" s="1659"/>
      <c r="V648" s="1928"/>
      <c r="W648" s="1928"/>
      <c r="X648" s="1658"/>
      <c r="Y648" s="1658"/>
      <c r="Z648" s="1716"/>
      <c r="AA648" s="1716"/>
      <c r="AB648" s="1716"/>
      <c r="AC648" s="1928"/>
      <c r="AD648" s="1928"/>
      <c r="AE648" s="1716"/>
      <c r="AF648" s="1716"/>
      <c r="AG648" s="1684"/>
      <c r="AH648" s="1684"/>
      <c r="AI648" s="1683"/>
      <c r="AJ648" s="1660"/>
      <c r="AK648" s="1660"/>
    </row>
    <row r="649" spans="1:39" ht="39.950000000000003" customHeight="1" x14ac:dyDescent="0.2">
      <c r="A649" s="5923"/>
      <c r="B649" s="5923"/>
      <c r="C649" s="1659"/>
      <c r="D649" s="1659"/>
      <c r="E649" s="1659"/>
      <c r="F649" s="1659"/>
      <c r="G649" s="1659"/>
      <c r="H649" s="1928"/>
      <c r="I649" s="1928"/>
      <c r="J649" s="1658"/>
      <c r="K649" s="1658"/>
      <c r="L649" s="1705"/>
      <c r="M649" s="1705"/>
      <c r="N649" s="1716"/>
      <c r="O649" s="1928"/>
      <c r="P649" s="1928"/>
      <c r="Q649" s="1659"/>
      <c r="R649" s="1659"/>
      <c r="S649" s="1659"/>
      <c r="T649" s="1659"/>
      <c r="U649" s="1659"/>
      <c r="V649" s="1928"/>
      <c r="W649" s="1928"/>
      <c r="X649" s="1659"/>
      <c r="Y649" s="1659"/>
      <c r="Z649" s="1659"/>
      <c r="AA649" s="1659"/>
      <c r="AB649" s="1659"/>
      <c r="AC649" s="1928"/>
      <c r="AD649" s="1928"/>
      <c r="AE649" s="1657"/>
      <c r="AF649" s="1657"/>
      <c r="AG649" s="1657"/>
      <c r="AH649" s="1657"/>
      <c r="AI649" s="1683"/>
      <c r="AJ649" s="1660"/>
      <c r="AK649" s="1660"/>
    </row>
    <row r="650" spans="1:39" ht="39.950000000000003" customHeight="1" x14ac:dyDescent="0.2">
      <c r="A650" s="5923"/>
      <c r="B650" s="5923"/>
      <c r="C650" s="1659"/>
      <c r="D650" s="1659"/>
      <c r="E650" s="1659"/>
      <c r="F650" s="1659"/>
      <c r="G650" s="1659"/>
      <c r="H650" s="1928"/>
      <c r="I650" s="1928"/>
      <c r="J650" s="1659"/>
      <c r="K650" s="1659"/>
      <c r="L650" s="1659"/>
      <c r="M650" s="1659"/>
      <c r="N650" s="1659"/>
      <c r="O650" s="1928"/>
      <c r="P650" s="1928"/>
      <c r="Q650" s="1659"/>
      <c r="R650" s="1659"/>
      <c r="S650" s="1659"/>
      <c r="T650" s="1659"/>
      <c r="U650" s="1659"/>
      <c r="V650" s="1928"/>
      <c r="W650" s="1928"/>
      <c r="X650" s="1659"/>
      <c r="Y650" s="1659"/>
      <c r="Z650" s="1659"/>
      <c r="AA650" s="1659"/>
      <c r="AB650" s="1659"/>
      <c r="AC650" s="1928"/>
      <c r="AD650" s="1928"/>
      <c r="AE650" s="1716"/>
      <c r="AF650" s="1716"/>
      <c r="AG650" s="1665"/>
      <c r="AH650" s="1665"/>
      <c r="AI650" s="1665"/>
      <c r="AJ650" s="1660"/>
      <c r="AK650" s="1660"/>
      <c r="AL650" s="3408"/>
      <c r="AM650" s="3408"/>
    </row>
    <row r="651" spans="1:39" ht="39.950000000000003" customHeight="1" x14ac:dyDescent="0.2">
      <c r="A651" s="5923"/>
      <c r="B651" s="5923"/>
      <c r="C651" s="1658"/>
      <c r="D651" s="1658"/>
      <c r="E651" s="1658"/>
      <c r="F651" s="1658"/>
      <c r="G651" s="1658"/>
      <c r="H651" s="1928"/>
      <c r="I651" s="1928"/>
      <c r="J651" s="1658"/>
      <c r="K651" s="1658"/>
      <c r="L651" s="1658"/>
      <c r="M651" s="1658"/>
      <c r="N651" s="1658"/>
      <c r="O651" s="1928"/>
      <c r="P651" s="1928"/>
      <c r="Q651" s="1657"/>
      <c r="R651" s="1657"/>
      <c r="S651" s="1657"/>
      <c r="T651" s="1658"/>
      <c r="U651" s="1658"/>
      <c r="V651" s="1928"/>
      <c r="W651" s="1928"/>
      <c r="X651" s="1658"/>
      <c r="Y651" s="1658"/>
      <c r="Z651" s="1658"/>
      <c r="AA651" s="1658"/>
      <c r="AB651" s="1658"/>
      <c r="AC651" s="1928"/>
      <c r="AD651" s="1928"/>
      <c r="AE651" s="1658"/>
      <c r="AF651" s="1658"/>
      <c r="AG651" s="1658"/>
      <c r="AH651" s="1658"/>
      <c r="AI651" s="1658"/>
      <c r="AJ651" s="1660"/>
      <c r="AK651" s="1660"/>
      <c r="AL651" s="5929"/>
      <c r="AM651" s="5929"/>
    </row>
    <row r="652" spans="1:39" ht="39.950000000000003" customHeight="1" x14ac:dyDescent="0.2">
      <c r="A652" s="5923"/>
      <c r="B652" s="5923"/>
      <c r="C652" s="1658"/>
      <c r="D652" s="1658"/>
      <c r="E652" s="1658"/>
      <c r="F652" s="1658"/>
      <c r="G652" s="1658"/>
      <c r="H652" s="1928"/>
      <c r="I652" s="1928"/>
      <c r="J652" s="1658"/>
      <c r="K652" s="1658"/>
      <c r="L652" s="1658"/>
      <c r="M652" s="1658"/>
      <c r="N652" s="1658"/>
      <c r="O652" s="1928"/>
      <c r="P652" s="1928"/>
      <c r="Q652" s="1657"/>
      <c r="R652" s="1657"/>
      <c r="S652" s="1657"/>
      <c r="T652" s="1658"/>
      <c r="U652" s="1658"/>
      <c r="V652" s="1928"/>
      <c r="W652" s="1928"/>
      <c r="X652" s="1658"/>
      <c r="Y652" s="1658"/>
      <c r="Z652" s="1658"/>
      <c r="AA652" s="1658"/>
      <c r="AB652" s="1658"/>
      <c r="AC652" s="1928"/>
      <c r="AD652" s="1928"/>
      <c r="AE652" s="1658"/>
      <c r="AF652" s="1658"/>
      <c r="AG652" s="1658"/>
      <c r="AH652" s="1658"/>
      <c r="AI652" s="1658"/>
      <c r="AJ652" s="1660"/>
      <c r="AK652" s="1660"/>
      <c r="AL652" s="5928"/>
      <c r="AM652" s="5928"/>
    </row>
    <row r="653" spans="1:39" ht="39.950000000000003" customHeight="1" x14ac:dyDescent="0.2">
      <c r="C653" s="1659"/>
      <c r="D653" s="1659"/>
      <c r="E653" s="1659"/>
      <c r="F653" s="1657"/>
      <c r="G653" s="1657"/>
      <c r="H653" s="1928"/>
      <c r="I653" s="1928"/>
      <c r="J653" s="1657"/>
      <c r="K653" s="1657"/>
      <c r="L653" s="1657"/>
      <c r="M653" s="1659"/>
      <c r="N653" s="1659"/>
      <c r="O653" s="1928"/>
      <c r="P653" s="1928"/>
      <c r="Q653" s="1659"/>
      <c r="T653" s="1659"/>
      <c r="U653" s="1659"/>
      <c r="V653" s="1928"/>
      <c r="W653" s="1928"/>
      <c r="X653" s="1659"/>
      <c r="AC653" s="1928"/>
      <c r="AD653" s="1928"/>
      <c r="AH653" s="1659"/>
      <c r="AI653" s="1659"/>
      <c r="AJ653" s="1660"/>
      <c r="AK653" s="1660"/>
    </row>
    <row r="654" spans="1:39" ht="39.950000000000003" customHeight="1" x14ac:dyDescent="0.2">
      <c r="H654" s="1928"/>
      <c r="I654" s="1928"/>
      <c r="O654" s="1928"/>
      <c r="P654" s="1928"/>
      <c r="R654" s="1716"/>
      <c r="S654" s="1716"/>
      <c r="T654" s="1716"/>
      <c r="V654" s="1928"/>
      <c r="W654" s="1928"/>
      <c r="Y654" s="1657"/>
      <c r="Z654" s="1657"/>
      <c r="AB654" s="1657"/>
      <c r="AC654" s="1928"/>
      <c r="AD654" s="1928"/>
      <c r="AH654" s="1927"/>
      <c r="AI654" s="1927"/>
      <c r="AJ654" s="1660"/>
      <c r="AK654" s="1660"/>
    </row>
    <row r="655" spans="1:39" ht="39.950000000000003" customHeight="1" x14ac:dyDescent="0.2">
      <c r="D655" s="1716"/>
      <c r="E655" s="1659"/>
      <c r="F655" s="1659"/>
      <c r="H655" s="1928"/>
      <c r="I655" s="1928"/>
      <c r="L655" s="1659"/>
      <c r="N655" s="1657"/>
      <c r="O655" s="1928"/>
      <c r="P655" s="1928"/>
      <c r="S655" s="1659"/>
      <c r="U655" s="1716"/>
      <c r="V655" s="1928"/>
      <c r="W655" s="1928"/>
      <c r="X655" s="1716"/>
      <c r="Z655" s="1659"/>
      <c r="AA655" s="1657"/>
      <c r="AB655" s="1716"/>
      <c r="AC655" s="1928"/>
      <c r="AD655" s="1928"/>
      <c r="AE655" s="1659"/>
      <c r="AF655" s="1657"/>
      <c r="AG655" s="1657"/>
      <c r="AJ655" s="1660"/>
      <c r="AK655" s="1660"/>
    </row>
    <row r="656" spans="1:39" ht="39.950000000000003" customHeight="1" x14ac:dyDescent="0.2">
      <c r="H656" s="1928"/>
      <c r="I656" s="1928"/>
      <c r="O656" s="1928"/>
      <c r="P656" s="1928"/>
      <c r="V656" s="1928"/>
      <c r="W656" s="1928"/>
      <c r="Z656" s="1716"/>
      <c r="AA656" s="1716"/>
      <c r="AB656" s="1716"/>
      <c r="AC656" s="1928"/>
      <c r="AD656" s="1928"/>
      <c r="AE656" s="1716"/>
      <c r="AF656" s="1716"/>
      <c r="AG656" s="1716"/>
      <c r="AH656" s="1716"/>
      <c r="AI656" s="1716"/>
      <c r="AJ656" s="1660"/>
      <c r="AK656" s="1660"/>
    </row>
    <row r="657" spans="1:41" ht="39.950000000000003" customHeight="1" x14ac:dyDescent="0.2">
      <c r="C657" s="1715"/>
      <c r="K657" s="16"/>
      <c r="L657" s="16"/>
      <c r="M657" s="16"/>
    </row>
    <row r="658" spans="1:41" ht="39.950000000000003" customHeight="1" x14ac:dyDescent="0.2">
      <c r="A658" s="16"/>
      <c r="B658" s="1715"/>
      <c r="C658" s="1659"/>
      <c r="D658" s="1659"/>
      <c r="E658" s="1659"/>
      <c r="F658" s="1659"/>
      <c r="G658" s="1659"/>
      <c r="H658" s="1657"/>
      <c r="I658" s="1657"/>
      <c r="J658" s="1659"/>
      <c r="K658" s="1659"/>
      <c r="L658" s="1659"/>
      <c r="M658" s="1927"/>
      <c r="N658" s="1927"/>
      <c r="O658" s="1667"/>
      <c r="P658" s="1667"/>
      <c r="Q658" s="1659"/>
      <c r="R658" s="1658"/>
      <c r="S658" s="1658"/>
      <c r="T658" s="1658"/>
      <c r="U658" s="1678"/>
      <c r="V658" s="1678"/>
      <c r="AO658" s="1657"/>
    </row>
    <row r="659" spans="1:41" ht="39.950000000000003" customHeight="1" x14ac:dyDescent="0.2"/>
    <row r="660" spans="1:41" ht="39.950000000000003" customHeight="1" x14ac:dyDescent="0.2">
      <c r="A660" s="5876"/>
      <c r="B660" s="5876"/>
      <c r="C660" s="1661"/>
      <c r="D660" s="1661"/>
      <c r="E660" s="1661"/>
      <c r="F660" s="1661"/>
      <c r="G660" s="1661"/>
      <c r="H660" s="1661"/>
      <c r="I660" s="1661"/>
      <c r="J660" s="1661"/>
      <c r="K660" s="1661"/>
      <c r="L660" s="1661"/>
      <c r="M660" s="1661"/>
      <c r="N660" s="1661"/>
      <c r="O660" s="1661"/>
      <c r="P660" s="1661"/>
      <c r="Q660" s="1661"/>
      <c r="R660" s="1661"/>
      <c r="S660" s="1661"/>
      <c r="T660" s="1661"/>
      <c r="U660" s="1661"/>
      <c r="V660" s="1661"/>
      <c r="W660" s="1661"/>
      <c r="X660" s="1661"/>
      <c r="Y660" s="1661"/>
      <c r="Z660" s="1661"/>
      <c r="AA660" s="1661"/>
      <c r="AB660" s="1661"/>
      <c r="AC660" s="1661"/>
      <c r="AD660" s="1661"/>
      <c r="AE660" s="1661"/>
      <c r="AF660" s="1661"/>
      <c r="AG660" s="1661"/>
      <c r="AH660" s="1661"/>
      <c r="AI660" s="1661"/>
      <c r="AJ660" s="1661"/>
      <c r="AK660" s="1661"/>
    </row>
    <row r="661" spans="1:41" ht="39.950000000000003" customHeight="1" x14ac:dyDescent="0.2">
      <c r="A661" s="5929"/>
      <c r="B661" s="5929"/>
      <c r="C661" s="1708"/>
      <c r="D661" s="1708"/>
      <c r="E661" s="1708"/>
      <c r="F661" s="1708"/>
      <c r="G661" s="1708"/>
      <c r="H661" s="1708"/>
      <c r="I661" s="1708"/>
      <c r="J661" s="1708"/>
      <c r="K661" s="1708"/>
      <c r="L661" s="1708"/>
      <c r="M661" s="1708"/>
      <c r="N661" s="1708"/>
      <c r="O661" s="1708"/>
      <c r="P661" s="1708"/>
      <c r="Q661" s="1708"/>
      <c r="R661" s="1708"/>
      <c r="S661" s="1708"/>
      <c r="T661" s="1708"/>
      <c r="U661" s="1708"/>
      <c r="V661" s="1708"/>
      <c r="W661" s="1708"/>
      <c r="X661" s="1708"/>
      <c r="Y661" s="1708"/>
      <c r="Z661" s="1708"/>
      <c r="AA661" s="1708"/>
      <c r="AB661" s="1708"/>
      <c r="AC661" s="1708"/>
      <c r="AD661" s="1708"/>
      <c r="AE661" s="1708"/>
      <c r="AF661" s="1708"/>
      <c r="AG661" s="1708"/>
      <c r="AH661" s="1708"/>
      <c r="AI661" s="1708"/>
      <c r="AJ661" s="1708"/>
      <c r="AK661" s="1708"/>
    </row>
    <row r="662" spans="1:41" ht="39.950000000000003" customHeight="1" x14ac:dyDescent="0.2">
      <c r="A662" s="5926"/>
      <c r="B662" s="5926"/>
      <c r="C662" s="1666"/>
      <c r="D662" s="1666"/>
      <c r="E662" s="1684"/>
      <c r="F662" s="1684"/>
      <c r="G662" s="1683"/>
      <c r="H662" s="1928"/>
      <c r="I662" s="1928"/>
      <c r="J662" s="1683"/>
      <c r="K662" s="1683"/>
      <c r="L662" s="1683"/>
      <c r="M662" s="1683"/>
      <c r="N662" s="1664"/>
      <c r="O662" s="1664"/>
      <c r="P662" s="1664"/>
      <c r="Q662" s="1664"/>
      <c r="R662" s="1703"/>
      <c r="S662" s="1703"/>
      <c r="T662" s="1664"/>
      <c r="U662" s="1664"/>
      <c r="V662" s="1928"/>
      <c r="W662" s="1928"/>
      <c r="X662" s="1664"/>
      <c r="Z662" s="1716"/>
      <c r="AA662" s="1657"/>
      <c r="AB662" s="1716"/>
      <c r="AC662" s="1928"/>
      <c r="AD662" s="1928"/>
      <c r="AE662" s="1705"/>
      <c r="AF662" s="1666"/>
      <c r="AG662" s="1666"/>
      <c r="AH662" s="1666"/>
      <c r="AI662" s="1666"/>
      <c r="AJ662" s="1660"/>
      <c r="AK662" s="1660"/>
    </row>
    <row r="663" spans="1:41" ht="39.950000000000003" customHeight="1" x14ac:dyDescent="0.2">
      <c r="A663" s="5926"/>
      <c r="B663" s="5926"/>
      <c r="C663" s="1706"/>
      <c r="D663" s="1706"/>
      <c r="E663" s="1706"/>
      <c r="F663" s="1706"/>
      <c r="G663" s="1706"/>
      <c r="H663" s="1928"/>
      <c r="I663" s="1928"/>
      <c r="J663" s="1706"/>
      <c r="K663" s="1706"/>
      <c r="L663" s="1706"/>
      <c r="M663" s="1706"/>
      <c r="N663" s="1664"/>
      <c r="O663" s="1664"/>
      <c r="P663" s="1664"/>
      <c r="Q663" s="1664"/>
      <c r="R663" s="1706"/>
      <c r="S663" s="1706"/>
      <c r="T663" s="1706"/>
      <c r="U663" s="1706"/>
      <c r="V663" s="1928"/>
      <c r="W663" s="1928"/>
      <c r="X663" s="1706"/>
      <c r="Y663" s="1706"/>
      <c r="Z663" s="1706"/>
      <c r="AA663" s="1706"/>
      <c r="AB663" s="1706"/>
      <c r="AC663" s="1928"/>
      <c r="AD663" s="1928"/>
      <c r="AE663" s="1706"/>
      <c r="AF663" s="1706"/>
      <c r="AG663" s="1706"/>
      <c r="AH663" s="1706"/>
      <c r="AI663" s="1706"/>
      <c r="AJ663" s="1660"/>
      <c r="AK663" s="1660"/>
    </row>
    <row r="664" spans="1:41" ht="39.950000000000003" customHeight="1" x14ac:dyDescent="0.2">
      <c r="A664" s="5923"/>
      <c r="B664" s="5923"/>
      <c r="C664" s="1657"/>
      <c r="D664" s="1658"/>
      <c r="E664" s="1658"/>
      <c r="F664" s="1657"/>
      <c r="G664" s="1657"/>
      <c r="H664" s="1928"/>
      <c r="I664" s="1928"/>
      <c r="J664" s="1683"/>
      <c r="K664" s="1683"/>
      <c r="L664" s="1684"/>
      <c r="M664" s="1684"/>
      <c r="N664" s="1664"/>
      <c r="O664" s="1664"/>
      <c r="P664" s="1664"/>
      <c r="Q664" s="1664"/>
      <c r="R664" s="1683"/>
      <c r="S664" s="1684"/>
      <c r="T664" s="1684"/>
      <c r="U664" s="1683"/>
      <c r="V664" s="1928"/>
      <c r="W664" s="1928"/>
      <c r="X664" s="1683"/>
      <c r="Y664" s="1659"/>
      <c r="Z664" s="1659"/>
      <c r="AA664" s="1659"/>
      <c r="AB664" s="1697"/>
      <c r="AC664" s="1928"/>
      <c r="AD664" s="1928"/>
      <c r="AE664" s="1658"/>
      <c r="AF664" s="1658"/>
      <c r="AG664" s="1658"/>
      <c r="AH664" s="1658"/>
      <c r="AI664" s="1702"/>
      <c r="AJ664" s="1660"/>
      <c r="AK664" s="1660"/>
    </row>
    <row r="665" spans="1:41" ht="39.950000000000003" customHeight="1" x14ac:dyDescent="0.2">
      <c r="A665" s="5926"/>
      <c r="B665" s="5926"/>
      <c r="C665" s="1951"/>
      <c r="D665" s="1951"/>
      <c r="E665" s="1951"/>
      <c r="F665" s="1951"/>
      <c r="G665" s="1951"/>
      <c r="H665" s="1928"/>
      <c r="I665" s="1928"/>
      <c r="J665" s="1665"/>
      <c r="K665" s="1665"/>
      <c r="L665" s="1665"/>
      <c r="M665" s="1665"/>
      <c r="N665" s="1664"/>
      <c r="O665" s="1664"/>
      <c r="P665" s="1664"/>
      <c r="Q665" s="1664"/>
      <c r="R665" s="1665"/>
      <c r="S665" s="1665"/>
      <c r="T665" s="1665"/>
      <c r="U665" s="1665"/>
      <c r="V665" s="1928"/>
      <c r="W665" s="1928"/>
      <c r="X665" s="1665"/>
      <c r="Y665" s="1665"/>
      <c r="Z665" s="1665"/>
      <c r="AA665" s="1665"/>
      <c r="AB665" s="1665"/>
      <c r="AC665" s="1928"/>
      <c r="AD665" s="1928"/>
      <c r="AE665" s="1716"/>
      <c r="AF665" s="1690"/>
      <c r="AG665" s="1690"/>
      <c r="AH665" s="1658"/>
      <c r="AI665" s="1658"/>
      <c r="AJ665" s="1660"/>
      <c r="AK665" s="1660"/>
    </row>
    <row r="666" spans="1:41" ht="39.950000000000003" customHeight="1" x14ac:dyDescent="0.2">
      <c r="A666" s="5926"/>
      <c r="B666" s="5926"/>
      <c r="D666" s="1951"/>
      <c r="E666" s="1951"/>
      <c r="F666" s="1702"/>
      <c r="G666" s="1951"/>
      <c r="H666" s="1928"/>
      <c r="I666" s="1928"/>
      <c r="J666" s="1689"/>
      <c r="K666" s="1709"/>
      <c r="L666" s="1709"/>
      <c r="M666" s="1709"/>
      <c r="N666" s="1664"/>
      <c r="O666" s="1664"/>
      <c r="P666" s="1664"/>
      <c r="Q666" s="1664"/>
      <c r="R666" s="1683"/>
      <c r="S666" s="1684"/>
      <c r="T666" s="1684"/>
      <c r="U666" s="1683"/>
      <c r="V666" s="1928"/>
      <c r="W666" s="1928"/>
      <c r="X666" s="1683"/>
      <c r="Y666" s="1659"/>
      <c r="Z666" s="1684"/>
      <c r="AA666" s="1658"/>
      <c r="AB666" s="1697"/>
      <c r="AC666" s="1928"/>
      <c r="AD666" s="1928"/>
      <c r="AE666" s="1715"/>
      <c r="AF666" s="1666"/>
      <c r="AG666" s="1666"/>
      <c r="AH666" s="1716"/>
      <c r="AI666" s="1716"/>
      <c r="AJ666" s="1660"/>
      <c r="AK666" s="1660"/>
    </row>
    <row r="667" spans="1:41" ht="39.950000000000003" customHeight="1" x14ac:dyDescent="0.2">
      <c r="A667" s="5922"/>
      <c r="B667" s="5922"/>
      <c r="C667" s="1951"/>
      <c r="D667" s="1951"/>
      <c r="E667" s="1951"/>
      <c r="F667" s="1951"/>
      <c r="G667" s="1951"/>
      <c r="H667" s="1928"/>
      <c r="I667" s="1928"/>
      <c r="J667" s="1689"/>
      <c r="K667" s="1683"/>
      <c r="L667" s="1684"/>
      <c r="M667" s="1684"/>
      <c r="N667" s="1664"/>
      <c r="O667" s="1664"/>
      <c r="P667" s="1664"/>
      <c r="Q667" s="1664"/>
      <c r="R667" s="1683"/>
      <c r="S667" s="1684"/>
      <c r="T667" s="1684"/>
      <c r="U667" s="1683"/>
      <c r="V667" s="1928"/>
      <c r="W667" s="1928"/>
      <c r="X667" s="1683"/>
      <c r="Y667" s="1683"/>
      <c r="Z667" s="1684"/>
      <c r="AA667" s="1684"/>
      <c r="AB667" s="1683"/>
      <c r="AC667" s="1928"/>
      <c r="AD667" s="1928"/>
      <c r="AE667" s="1683"/>
      <c r="AF667" s="1683"/>
      <c r="AG667" s="1684"/>
      <c r="AH667" s="1684"/>
      <c r="AI667" s="1683"/>
      <c r="AJ667" s="1660"/>
      <c r="AK667" s="1660"/>
    </row>
    <row r="668" spans="1:41" ht="39.950000000000003" customHeight="1" x14ac:dyDescent="0.2">
      <c r="A668" s="5920"/>
      <c r="B668" s="5920"/>
      <c r="C668" s="1951"/>
      <c r="D668" s="1951"/>
      <c r="E668" s="1951"/>
      <c r="F668" s="1951"/>
      <c r="G668" s="1951"/>
      <c r="H668" s="1928"/>
      <c r="I668" s="1928"/>
      <c r="J668" s="1689"/>
      <c r="K668" s="1683"/>
      <c r="L668" s="1684"/>
      <c r="M668" s="1684"/>
      <c r="N668" s="1664"/>
      <c r="O668" s="1664"/>
      <c r="P668" s="1664"/>
      <c r="Q668" s="1664"/>
      <c r="R668" s="1683"/>
      <c r="S668" s="1684"/>
      <c r="T668" s="1684"/>
      <c r="U668" s="1683"/>
      <c r="V668" s="1928"/>
      <c r="W668" s="1928"/>
      <c r="X668" s="1683"/>
      <c r="Y668" s="1683"/>
      <c r="Z668" s="1684"/>
      <c r="AA668" s="1684"/>
      <c r="AB668" s="1683"/>
      <c r="AC668" s="1928"/>
      <c r="AD668" s="1928"/>
      <c r="AE668" s="1683"/>
      <c r="AF668" s="1683"/>
      <c r="AG668" s="1684"/>
      <c r="AH668" s="1684"/>
      <c r="AI668" s="1683"/>
      <c r="AJ668" s="1660"/>
      <c r="AK668" s="1660"/>
    </row>
    <row r="669" spans="1:41" ht="39.950000000000003" customHeight="1" x14ac:dyDescent="0.2">
      <c r="A669" s="5927"/>
      <c r="B669" s="5924"/>
      <c r="C669" s="1664"/>
      <c r="D669" s="1664"/>
      <c r="E669" s="1665"/>
      <c r="F669" s="1665"/>
      <c r="G669" s="1665"/>
      <c r="H669" s="1928"/>
      <c r="I669" s="1928"/>
      <c r="J669" s="1665"/>
      <c r="K669" s="1665"/>
      <c r="L669" s="1657"/>
      <c r="M669" s="1657"/>
      <c r="N669" s="1664"/>
      <c r="O669" s="1664"/>
      <c r="P669" s="1664"/>
      <c r="Q669" s="1664"/>
      <c r="R669" s="1664"/>
      <c r="S669" s="1664"/>
      <c r="T669" s="1664"/>
      <c r="U669" s="1664"/>
      <c r="V669" s="1928"/>
      <c r="W669" s="1928"/>
      <c r="X669" s="1664"/>
      <c r="Y669" s="1664"/>
      <c r="Z669" s="1664"/>
      <c r="AA669" s="1664"/>
      <c r="AB669" s="1664"/>
      <c r="AC669" s="1928"/>
      <c r="AD669" s="1928"/>
      <c r="AE669" s="1664"/>
      <c r="AF669" s="1664"/>
      <c r="AG669" s="1664"/>
      <c r="AH669" s="1664"/>
      <c r="AI669" s="1664"/>
      <c r="AJ669" s="1660"/>
      <c r="AK669" s="1660"/>
    </row>
    <row r="670" spans="1:41" ht="39.950000000000003" customHeight="1" x14ac:dyDescent="0.2">
      <c r="A670" s="5923"/>
      <c r="B670" s="5923"/>
      <c r="C670" s="1927"/>
      <c r="D670" s="1927"/>
      <c r="E670" s="1927"/>
      <c r="F670" s="1927"/>
      <c r="G670" s="1927"/>
      <c r="H670" s="1928"/>
      <c r="I670" s="1928"/>
      <c r="J670" s="1927"/>
      <c r="K670" s="1927"/>
      <c r="L670" s="1690"/>
      <c r="M670" s="1927"/>
      <c r="N670" s="1664"/>
      <c r="O670" s="1664"/>
      <c r="P670" s="1664"/>
      <c r="Q670" s="1664"/>
      <c r="R670" s="1927"/>
      <c r="S670" s="1927"/>
      <c r="T670" s="1927"/>
      <c r="U670" s="1927"/>
      <c r="V670" s="1928"/>
      <c r="W670" s="1928"/>
      <c r="X670" s="1927"/>
      <c r="Y670" s="1927"/>
      <c r="Z670" s="1927"/>
      <c r="AA670" s="1927"/>
      <c r="AB670" s="1927"/>
      <c r="AC670" s="1928"/>
      <c r="AD670" s="1928"/>
      <c r="AE670" s="1658"/>
      <c r="AF670" s="1658"/>
      <c r="AG670" s="1658"/>
      <c r="AH670" s="1927"/>
      <c r="AI670" s="1927"/>
      <c r="AJ670" s="1660"/>
      <c r="AK670" s="1660"/>
    </row>
    <row r="671" spans="1:41" ht="39.950000000000003" customHeight="1" x14ac:dyDescent="0.2">
      <c r="A671" s="5920"/>
      <c r="B671" s="5920"/>
      <c r="C671" s="1951"/>
      <c r="D671" s="1951"/>
      <c r="E671" s="1951"/>
      <c r="F671" s="1951"/>
      <c r="G671" s="1951"/>
      <c r="H671" s="1928"/>
      <c r="I671" s="1928"/>
      <c r="J671" s="1689"/>
      <c r="K671" s="1683"/>
      <c r="L671" s="1684"/>
      <c r="M671" s="1684"/>
      <c r="N671" s="1664"/>
      <c r="O671" s="1664"/>
      <c r="P671" s="1664"/>
      <c r="Q671" s="1664"/>
      <c r="R671" s="1689"/>
      <c r="S671" s="1683"/>
      <c r="T671" s="1684"/>
      <c r="U671" s="1684"/>
      <c r="V671" s="1928"/>
      <c r="W671" s="1928"/>
      <c r="X671" s="1683"/>
      <c r="Y671" s="1683"/>
      <c r="Z671" s="1684"/>
      <c r="AA671" s="1684"/>
      <c r="AB671" s="1683"/>
      <c r="AC671" s="1928"/>
      <c r="AD671" s="1928"/>
      <c r="AE671" s="1683"/>
      <c r="AF671" s="1683"/>
      <c r="AG671" s="1684"/>
      <c r="AH671" s="1684"/>
      <c r="AI671" s="1683"/>
      <c r="AJ671" s="1660"/>
      <c r="AK671" s="1660"/>
    </row>
    <row r="672" spans="1:41" ht="39.950000000000003" customHeight="1" x14ac:dyDescent="0.2">
      <c r="A672" s="5923"/>
      <c r="B672" s="5923"/>
      <c r="C672" s="1657"/>
      <c r="D672" s="1657"/>
      <c r="E672" s="1706"/>
      <c r="F672" s="1706"/>
      <c r="G672" s="1706"/>
      <c r="H672" s="1928"/>
      <c r="I672" s="1928"/>
      <c r="J672" s="1664"/>
      <c r="K672" s="1664"/>
      <c r="L672" s="1664"/>
      <c r="M672" s="1664"/>
      <c r="N672" s="1664"/>
      <c r="O672" s="1664"/>
      <c r="P672" s="1664"/>
      <c r="Q672" s="1664"/>
      <c r="R672" s="1664"/>
      <c r="S672" s="1664"/>
      <c r="T672" s="1664"/>
      <c r="U672" s="1664"/>
      <c r="V672" s="1928"/>
      <c r="W672" s="1928"/>
      <c r="X672" s="1664"/>
      <c r="Y672" s="1664"/>
      <c r="Z672" s="1664"/>
      <c r="AA672" s="1664"/>
      <c r="AB672" s="1664"/>
      <c r="AC672" s="1928"/>
      <c r="AD672" s="1928"/>
      <c r="AE672" s="1664"/>
      <c r="AF672" s="1664"/>
      <c r="AG672" s="1664"/>
      <c r="AH672" s="1664"/>
      <c r="AI672" s="1664"/>
      <c r="AJ672" s="1660"/>
      <c r="AK672" s="1660"/>
    </row>
    <row r="673" spans="1:39" ht="39.950000000000003" customHeight="1" x14ac:dyDescent="0.2">
      <c r="A673" s="5920"/>
      <c r="B673" s="5920"/>
      <c r="C673" s="1658"/>
      <c r="D673" s="1658"/>
      <c r="E673" s="1658"/>
      <c r="F673" s="1658"/>
      <c r="G673" s="1658"/>
      <c r="H673" s="1928"/>
      <c r="I673" s="1928"/>
      <c r="J673" s="1658"/>
      <c r="K673" s="1658"/>
      <c r="L673" s="1658"/>
      <c r="M673" s="1658"/>
      <c r="N673" s="1664"/>
      <c r="O673" s="1664"/>
      <c r="P673" s="1664"/>
      <c r="Q673" s="1664"/>
      <c r="R673" s="1694"/>
      <c r="S673" s="1694"/>
      <c r="T673" s="1694"/>
      <c r="U673" s="1694"/>
      <c r="V673" s="1928"/>
      <c r="W673" s="1928"/>
      <c r="X673" s="1694"/>
      <c r="Y673" s="1694"/>
      <c r="Z673" s="1694"/>
      <c r="AA673" s="1694"/>
      <c r="AB673" s="1694"/>
      <c r="AC673" s="1928"/>
      <c r="AD673" s="1928"/>
      <c r="AE673" s="1694"/>
      <c r="AF673" s="1694"/>
      <c r="AG673" s="1694"/>
      <c r="AH673" s="1694"/>
      <c r="AI673" s="1694"/>
      <c r="AJ673" s="1660"/>
      <c r="AK673" s="1660"/>
    </row>
    <row r="674" spans="1:39" ht="39.950000000000003" customHeight="1" x14ac:dyDescent="0.2">
      <c r="A674" s="5923"/>
      <c r="B674" s="5923"/>
      <c r="C674" s="1951"/>
      <c r="D674" s="1951"/>
      <c r="E674" s="1951"/>
      <c r="F674" s="1951"/>
      <c r="G674" s="1951"/>
      <c r="H674" s="1928"/>
      <c r="I674" s="1928"/>
      <c r="J674" s="1689"/>
      <c r="K674" s="1683"/>
      <c r="L674" s="1684"/>
      <c r="M674" s="1684"/>
      <c r="N674" s="1664"/>
      <c r="O674" s="1664"/>
      <c r="P674" s="1664"/>
      <c r="Q674" s="1664"/>
      <c r="R674" s="1689"/>
      <c r="S674" s="1683"/>
      <c r="T674" s="1684"/>
      <c r="U674" s="1684"/>
      <c r="V674" s="1928"/>
      <c r="W674" s="1928"/>
      <c r="X674" s="1683"/>
      <c r="Y674" s="1683"/>
      <c r="Z674" s="1684"/>
      <c r="AA674" s="1684"/>
      <c r="AB674" s="1683"/>
      <c r="AC674" s="1928"/>
      <c r="AD674" s="1928"/>
      <c r="AE674" s="1683"/>
      <c r="AF674" s="1683"/>
      <c r="AG674" s="1684"/>
      <c r="AH674" s="1684"/>
      <c r="AI674" s="1683"/>
      <c r="AJ674" s="1660"/>
      <c r="AK674" s="1660"/>
    </row>
    <row r="675" spans="1:39" ht="39.950000000000003" customHeight="1" x14ac:dyDescent="0.2">
      <c r="A675" s="5923"/>
      <c r="B675" s="5923"/>
      <c r="D675" s="1951"/>
      <c r="E675" s="1951"/>
      <c r="F675" s="1951"/>
      <c r="G675" s="1951"/>
      <c r="H675" s="1928"/>
      <c r="I675" s="1928"/>
      <c r="J675" s="1690"/>
      <c r="K675" s="1690"/>
      <c r="L675" s="1684"/>
      <c r="M675" s="1684"/>
      <c r="N675" s="1664"/>
      <c r="O675" s="1664"/>
      <c r="P675" s="1664"/>
      <c r="Q675" s="1664"/>
      <c r="R675" s="1689"/>
      <c r="S675" s="1683"/>
      <c r="T675" s="1684"/>
      <c r="U675" s="1684"/>
      <c r="V675" s="1928"/>
      <c r="W675" s="1928"/>
      <c r="X675" s="1683"/>
      <c r="Y675" s="1683"/>
      <c r="Z675" s="1684"/>
      <c r="AA675" s="1684"/>
      <c r="AB675" s="1683"/>
      <c r="AC675" s="1928"/>
      <c r="AD675" s="1928"/>
      <c r="AE675" s="1683"/>
      <c r="AF675" s="1665"/>
      <c r="AG675" s="1665"/>
      <c r="AH675" s="1684"/>
      <c r="AI675" s="1683"/>
      <c r="AJ675" s="1660"/>
      <c r="AK675" s="1660"/>
    </row>
    <row r="676" spans="1:39" ht="39.950000000000003" customHeight="1" x14ac:dyDescent="0.2">
      <c r="A676" s="5923"/>
      <c r="B676" s="5923"/>
      <c r="C676" s="1665"/>
      <c r="D676" s="1665"/>
      <c r="E676" s="1665"/>
      <c r="F676" s="1665"/>
      <c r="G676" s="1665"/>
      <c r="H676" s="1928"/>
      <c r="I676" s="1928"/>
      <c r="J676" s="1665"/>
      <c r="K676" s="1665"/>
      <c r="L676" s="1665"/>
      <c r="M676" s="1665"/>
      <c r="N676" s="1664"/>
      <c r="O676" s="1664"/>
      <c r="P676" s="1664"/>
      <c r="Q676" s="1664"/>
      <c r="R676" s="1665"/>
      <c r="S676" s="1665"/>
      <c r="T676" s="1665"/>
      <c r="U676" s="1665"/>
      <c r="V676" s="1928"/>
      <c r="W676" s="1928"/>
      <c r="X676" s="1665"/>
      <c r="Y676" s="1665"/>
      <c r="Z676" s="1665"/>
      <c r="AA676" s="1665"/>
      <c r="AB676" s="1665"/>
      <c r="AC676" s="1928"/>
      <c r="AD676" s="1928"/>
      <c r="AE676" s="1665"/>
      <c r="AF676" s="1683"/>
      <c r="AG676" s="1684"/>
      <c r="AH676" s="1684"/>
      <c r="AI676" s="1683"/>
      <c r="AJ676" s="1660"/>
      <c r="AK676" s="1660"/>
      <c r="AL676" s="3408"/>
      <c r="AM676" s="3408"/>
    </row>
    <row r="677" spans="1:39" ht="39.950000000000003" customHeight="1" x14ac:dyDescent="0.2">
      <c r="A677" s="5923"/>
      <c r="B677" s="5923"/>
      <c r="C677" s="1658"/>
      <c r="D677" s="1658"/>
      <c r="E677" s="1658"/>
      <c r="F677" s="1665"/>
      <c r="G677" s="1665"/>
      <c r="H677" s="1928"/>
      <c r="I677" s="1928"/>
      <c r="J677" s="1706"/>
      <c r="K677" s="1706"/>
      <c r="L677" s="1706"/>
      <c r="M677" s="1706"/>
      <c r="N677" s="1664"/>
      <c r="O677" s="1664"/>
      <c r="P677" s="1664"/>
      <c r="Q677" s="1664"/>
      <c r="R677" s="1706"/>
      <c r="S677" s="1706"/>
      <c r="T677" s="1706"/>
      <c r="U677" s="1706"/>
      <c r="V677" s="1928"/>
      <c r="W677" s="1928"/>
      <c r="X677" s="1706"/>
      <c r="Y677" s="1706"/>
      <c r="Z677" s="1706"/>
      <c r="AA677" s="1706"/>
      <c r="AB677" s="1706"/>
      <c r="AC677" s="1928"/>
      <c r="AD677" s="1928"/>
      <c r="AE677" s="1706"/>
      <c r="AF677" s="1706"/>
      <c r="AG677" s="1706"/>
      <c r="AH677" s="1706"/>
      <c r="AI677" s="1706"/>
      <c r="AJ677" s="1660"/>
      <c r="AK677" s="1660"/>
      <c r="AL677" s="5929"/>
      <c r="AM677" s="5929"/>
    </row>
    <row r="678" spans="1:39" ht="39.950000000000003" customHeight="1" x14ac:dyDescent="0.2">
      <c r="A678" s="5923"/>
      <c r="B678" s="5923"/>
      <c r="C678" s="1658"/>
      <c r="D678" s="1658"/>
      <c r="E678" s="1658"/>
      <c r="F678" s="1658"/>
      <c r="G678" s="1658"/>
      <c r="H678" s="1928"/>
      <c r="I678" s="1928"/>
      <c r="J678" s="1658"/>
      <c r="K678" s="1658"/>
      <c r="L678" s="1658"/>
      <c r="M678" s="1658"/>
      <c r="N678" s="1664"/>
      <c r="O678" s="1664"/>
      <c r="P678" s="1664"/>
      <c r="Q678" s="1664"/>
      <c r="R678" s="1658"/>
      <c r="S678" s="1658"/>
      <c r="T678" s="1658"/>
      <c r="U678" s="1658"/>
      <c r="V678" s="1928"/>
      <c r="W678" s="1928"/>
      <c r="X678" s="1690"/>
      <c r="Y678" s="1690"/>
      <c r="Z678" s="1658"/>
      <c r="AA678" s="1658"/>
      <c r="AB678" s="1658"/>
      <c r="AC678" s="1928"/>
      <c r="AD678" s="1928"/>
      <c r="AE678" s="1659"/>
      <c r="AF678" s="1659"/>
      <c r="AG678" s="1659"/>
      <c r="AH678" s="1659"/>
      <c r="AI678" s="1659"/>
      <c r="AJ678" s="1660"/>
      <c r="AK678" s="1660"/>
      <c r="AL678" s="5928"/>
      <c r="AM678" s="5928"/>
    </row>
    <row r="679" spans="1:39" ht="39.950000000000003" customHeight="1" x14ac:dyDescent="0.2">
      <c r="D679" s="1659"/>
      <c r="E679" s="1659"/>
      <c r="F679" s="1659"/>
      <c r="H679" s="1928"/>
      <c r="I679" s="1928"/>
      <c r="K679" s="1659"/>
      <c r="L679" s="1659"/>
      <c r="M679" s="1659"/>
      <c r="N679" s="1664"/>
      <c r="O679" s="1664"/>
      <c r="P679" s="1664"/>
      <c r="Q679" s="1664"/>
      <c r="R679" s="1659"/>
      <c r="S679" s="1659"/>
      <c r="U679" s="1659"/>
      <c r="V679" s="1928"/>
      <c r="W679" s="1928"/>
      <c r="X679" s="1659"/>
      <c r="Y679" s="1659"/>
      <c r="AC679" s="1928"/>
      <c r="AD679" s="1928"/>
      <c r="AE679" s="1657"/>
      <c r="AF679" s="1657"/>
      <c r="AG679" s="1657"/>
      <c r="AI679" s="1697"/>
      <c r="AJ679" s="1660"/>
      <c r="AK679" s="1660"/>
    </row>
    <row r="680" spans="1:39" ht="39.950000000000003" customHeight="1" x14ac:dyDescent="0.2">
      <c r="C680" s="1927"/>
      <c r="D680" s="1658"/>
      <c r="E680" s="1658"/>
      <c r="F680" s="1658"/>
      <c r="G680" s="1666"/>
      <c r="H680" s="1928"/>
      <c r="I680" s="1928"/>
      <c r="J680" s="1666"/>
      <c r="K680" s="1666"/>
      <c r="N680" s="1664"/>
      <c r="O680" s="1664"/>
      <c r="P680" s="1664"/>
      <c r="Q680" s="1664"/>
      <c r="S680" s="1657"/>
      <c r="T680" s="1657"/>
      <c r="U680" s="1657"/>
      <c r="V680" s="1928"/>
      <c r="W680" s="1928"/>
      <c r="X680" s="1715"/>
      <c r="Y680" s="1715"/>
      <c r="AA680" s="1715"/>
      <c r="AC680" s="1928"/>
      <c r="AD680" s="1928"/>
      <c r="AE680" s="1697"/>
      <c r="AF680" s="1697"/>
      <c r="AG680" s="1697"/>
      <c r="AH680" s="1697"/>
      <c r="AI680" s="1697"/>
      <c r="AJ680" s="1660"/>
      <c r="AK680" s="1660"/>
    </row>
    <row r="681" spans="1:39" ht="39.950000000000003" customHeight="1" x14ac:dyDescent="0.2">
      <c r="D681" s="1927"/>
      <c r="E681" s="1657"/>
      <c r="F681" s="1659"/>
      <c r="G681" s="1658"/>
      <c r="H681" s="1928"/>
      <c r="I681" s="1928"/>
      <c r="J681" s="1658"/>
      <c r="K681" s="1659"/>
      <c r="L681" s="1666"/>
      <c r="M681" s="1658"/>
      <c r="N681" s="1664"/>
      <c r="O681" s="1664"/>
      <c r="P681" s="1664"/>
      <c r="Q681" s="1664"/>
      <c r="T681" s="1659"/>
      <c r="U681" s="1715"/>
      <c r="V681" s="1928"/>
      <c r="W681" s="1928"/>
      <c r="Y681" s="1657"/>
      <c r="Z681" s="1657"/>
      <c r="AA681" s="1659"/>
      <c r="AB681" s="1659"/>
      <c r="AC681" s="1928"/>
      <c r="AD681" s="1928"/>
      <c r="AE681" s="1659"/>
      <c r="AF681" s="1659"/>
      <c r="AJ681" s="1660"/>
      <c r="AK681" s="1660"/>
    </row>
    <row r="682" spans="1:39" ht="39.950000000000003" customHeight="1" x14ac:dyDescent="0.2">
      <c r="C682" s="1658"/>
      <c r="D682" s="1658"/>
      <c r="E682" s="1657"/>
      <c r="F682" s="1657"/>
      <c r="G682" s="1657"/>
      <c r="H682" s="1928"/>
      <c r="I682" s="1928"/>
      <c r="J682" s="1657"/>
      <c r="K682" s="1658"/>
      <c r="L682" s="1658"/>
      <c r="M682" s="1658"/>
      <c r="N682" s="1664"/>
      <c r="O682" s="1664"/>
      <c r="P682" s="1664"/>
      <c r="Q682" s="1664"/>
      <c r="R682" s="1657"/>
      <c r="S682" s="1658"/>
      <c r="T682" s="1658"/>
      <c r="U682" s="1658"/>
      <c r="V682" s="1928"/>
      <c r="W682" s="1928"/>
      <c r="X682" s="1697"/>
      <c r="AC682" s="1928"/>
      <c r="AD682" s="1928"/>
      <c r="AJ682" s="1660"/>
      <c r="AK682" s="1660"/>
    </row>
    <row r="683" spans="1:39" ht="39.950000000000003" customHeight="1" x14ac:dyDescent="0.2">
      <c r="C683" s="1715"/>
      <c r="K683" s="1666"/>
      <c r="L683" s="16"/>
      <c r="M683" s="16"/>
    </row>
    <row r="684" spans="1:39" ht="39.950000000000003" customHeight="1" x14ac:dyDescent="0.2">
      <c r="A684" s="16"/>
      <c r="B684" s="1715"/>
      <c r="D684" s="1659"/>
      <c r="E684" s="1659"/>
      <c r="F684" s="1657"/>
      <c r="G684" s="1657"/>
      <c r="H684" s="1659"/>
      <c r="I684" s="1659"/>
      <c r="J684" s="1659"/>
      <c r="K684" s="1927"/>
      <c r="L684" s="1927"/>
      <c r="P684" s="1658"/>
      <c r="Q684" s="1658"/>
      <c r="R684" s="1658"/>
    </row>
    <row r="685" spans="1:39" ht="39.950000000000003" customHeight="1" x14ac:dyDescent="0.2"/>
    <row r="686" spans="1:39" ht="39.950000000000003" customHeight="1" x14ac:dyDescent="0.2">
      <c r="A686" s="5876"/>
      <c r="B686" s="5876"/>
      <c r="C686" s="1661"/>
      <c r="D686" s="1661"/>
      <c r="E686" s="1661"/>
      <c r="F686" s="1661"/>
      <c r="G686" s="1661"/>
      <c r="H686" s="1661"/>
      <c r="I686" s="1661"/>
      <c r="J686" s="1661"/>
      <c r="K686" s="1661"/>
      <c r="L686" s="1661"/>
      <c r="M686" s="1661"/>
      <c r="N686" s="1661"/>
      <c r="O686" s="1661"/>
      <c r="P686" s="1661"/>
      <c r="Q686" s="1661"/>
      <c r="R686" s="1661"/>
      <c r="S686" s="1661"/>
      <c r="T686" s="1661"/>
      <c r="U686" s="1661"/>
      <c r="V686" s="1661"/>
      <c r="W686" s="1661"/>
      <c r="X686" s="1661"/>
      <c r="Y686" s="1661"/>
      <c r="Z686" s="1661"/>
      <c r="AA686" s="1661"/>
      <c r="AB686" s="1661"/>
      <c r="AC686" s="1661"/>
      <c r="AD686" s="1661"/>
      <c r="AE686" s="1661"/>
      <c r="AF686" s="1661"/>
      <c r="AG686" s="1661"/>
      <c r="AH686" s="1661"/>
      <c r="AI686" s="1661"/>
      <c r="AJ686" s="1661"/>
      <c r="AK686" s="1661"/>
    </row>
    <row r="687" spans="1:39" ht="39.950000000000003" customHeight="1" x14ac:dyDescent="0.2">
      <c r="A687" s="5929"/>
      <c r="B687" s="5929"/>
      <c r="C687" s="1708"/>
      <c r="D687" s="1708"/>
      <c r="E687" s="1708"/>
      <c r="F687" s="1708"/>
      <c r="G687" s="1708"/>
      <c r="H687" s="1708"/>
      <c r="I687" s="1708"/>
      <c r="J687" s="1708"/>
      <c r="K687" s="1708"/>
      <c r="L687" s="1708"/>
      <c r="M687" s="1708"/>
      <c r="N687" s="1708"/>
      <c r="O687" s="1708"/>
      <c r="P687" s="1708"/>
      <c r="Q687" s="1708"/>
      <c r="R687" s="1708"/>
      <c r="S687" s="1708"/>
      <c r="T687" s="1708"/>
      <c r="U687" s="1708"/>
      <c r="V687" s="1708"/>
      <c r="W687" s="1708"/>
      <c r="X687" s="1708"/>
      <c r="Y687" s="1708"/>
      <c r="Z687" s="1708"/>
      <c r="AA687" s="1708"/>
      <c r="AB687" s="1708"/>
      <c r="AC687" s="1708"/>
      <c r="AD687" s="1708"/>
      <c r="AE687" s="1708"/>
      <c r="AF687" s="1708"/>
      <c r="AG687" s="1708"/>
      <c r="AH687" s="1708"/>
      <c r="AI687" s="1708"/>
      <c r="AJ687" s="1708"/>
      <c r="AK687" s="1708"/>
    </row>
    <row r="688" spans="1:39" ht="39.950000000000003" customHeight="1" x14ac:dyDescent="0.2">
      <c r="A688" s="5926"/>
      <c r="B688" s="5926"/>
      <c r="C688" s="1705"/>
      <c r="D688" s="1666"/>
      <c r="E688" s="1666"/>
      <c r="F688" s="1690"/>
      <c r="G688" s="1690"/>
      <c r="H688" s="1928"/>
      <c r="I688" s="1928"/>
      <c r="J688" s="1704"/>
      <c r="K688" s="1665"/>
      <c r="L688" s="1665"/>
      <c r="M688" s="1665"/>
      <c r="N688" s="1665"/>
      <c r="O688" s="1928"/>
      <c r="P688" s="1928"/>
      <c r="Q688" s="1657"/>
      <c r="R688" s="1657"/>
      <c r="S688" s="1716"/>
      <c r="T688" s="1697"/>
      <c r="U688" s="1697"/>
      <c r="V688" s="1697"/>
      <c r="W688" s="1697"/>
      <c r="X688" s="1684"/>
      <c r="Y688" s="1684"/>
      <c r="Z688" s="1665"/>
      <c r="AA688" s="1665"/>
      <c r="AB688" s="1703"/>
      <c r="AC688" s="1706"/>
      <c r="AD688" s="1706"/>
      <c r="AE688" s="1706"/>
      <c r="AF688" s="1684"/>
      <c r="AG688" s="1659"/>
      <c r="AH688" s="1659"/>
      <c r="AI688" s="1659"/>
      <c r="AJ688" s="1660"/>
      <c r="AK688" s="1660"/>
    </row>
    <row r="689" spans="1:39" ht="39.950000000000003" customHeight="1" x14ac:dyDescent="0.2">
      <c r="A689" s="5926"/>
      <c r="B689" s="5926"/>
      <c r="C689" s="1706"/>
      <c r="D689" s="1706"/>
      <c r="E689" s="1706"/>
      <c r="F689" s="1706"/>
      <c r="G689" s="1706"/>
      <c r="H689" s="1928"/>
      <c r="I689" s="1928"/>
      <c r="J689" s="1706"/>
      <c r="K689" s="1706"/>
      <c r="L689" s="1706"/>
      <c r="M689" s="1706"/>
      <c r="N689" s="1706"/>
      <c r="O689" s="1928"/>
      <c r="P689" s="1928"/>
      <c r="Q689" s="1706"/>
      <c r="R689" s="1706"/>
      <c r="S689" s="1706"/>
      <c r="T689" s="1697"/>
      <c r="U689" s="1697"/>
      <c r="V689" s="1697"/>
      <c r="W689" s="1697"/>
      <c r="X689" s="1706"/>
      <c r="Y689" s="1706"/>
      <c r="Z689" s="1706"/>
      <c r="AA689" s="1706"/>
      <c r="AB689" s="1706"/>
      <c r="AC689" s="1706"/>
      <c r="AD689" s="1706"/>
      <c r="AE689" s="1706"/>
      <c r="AF689" s="1706"/>
      <c r="AG689" s="1706"/>
      <c r="AH689" s="1706"/>
      <c r="AI689" s="1706"/>
      <c r="AJ689" s="1660"/>
      <c r="AK689" s="1660"/>
    </row>
    <row r="690" spans="1:39" ht="39.950000000000003" customHeight="1" x14ac:dyDescent="0.2">
      <c r="A690" s="5923"/>
      <c r="B690" s="5923"/>
      <c r="C690" s="1702"/>
      <c r="D690" s="1702"/>
      <c r="E690" s="1657"/>
      <c r="F690" s="1657"/>
      <c r="G690" s="1657"/>
      <c r="H690" s="1928"/>
      <c r="I690" s="1928"/>
      <c r="J690" s="1684"/>
      <c r="K690" s="1684"/>
      <c r="L690" s="1951"/>
      <c r="M690" s="1951"/>
      <c r="N690" s="1951"/>
      <c r="O690" s="1928"/>
      <c r="P690" s="1928"/>
      <c r="Q690" s="1951"/>
      <c r="R690" s="1951"/>
      <c r="S690" s="1951"/>
      <c r="T690" s="1697"/>
      <c r="U690" s="1697"/>
      <c r="V690" s="1697"/>
      <c r="W690" s="1697"/>
      <c r="X690" s="1683"/>
      <c r="Y690" s="1683"/>
      <c r="Z690" s="1684"/>
      <c r="AA690" s="1684"/>
      <c r="AB690" s="1683"/>
      <c r="AC690" s="1706"/>
      <c r="AD690" s="1706"/>
      <c r="AE690" s="1706"/>
      <c r="AF690" s="1716"/>
      <c r="AG690" s="1716"/>
      <c r="AH690" s="1684"/>
      <c r="AI690" s="1683"/>
      <c r="AJ690" s="1660"/>
      <c r="AK690" s="1660"/>
    </row>
    <row r="691" spans="1:39" ht="39.950000000000003" customHeight="1" x14ac:dyDescent="0.2">
      <c r="A691" s="5926"/>
      <c r="B691" s="5926"/>
      <c r="C691" s="1690"/>
      <c r="D691" s="1690"/>
      <c r="E691" s="1690"/>
      <c r="F691" s="1657"/>
      <c r="G691" s="1657"/>
      <c r="H691" s="1928"/>
      <c r="I691" s="1928"/>
      <c r="J691" s="1657"/>
      <c r="K691" s="1657"/>
      <c r="L691" s="1657"/>
      <c r="M691" s="1657"/>
      <c r="N691" s="1657"/>
      <c r="O691" s="1928"/>
      <c r="P691" s="1928"/>
      <c r="Q691" s="1657"/>
      <c r="R691" s="1657"/>
      <c r="S691" s="1657"/>
      <c r="T691" s="1697"/>
      <c r="U691" s="1697"/>
      <c r="V691" s="1697"/>
      <c r="W691" s="1697"/>
      <c r="X691" s="1658"/>
      <c r="Y691" s="1658"/>
      <c r="Z691" s="1658"/>
      <c r="AA691" s="1705"/>
      <c r="AB691" s="1705"/>
      <c r="AC691" s="1706"/>
      <c r="AD691" s="1706"/>
      <c r="AE691" s="1706"/>
      <c r="AF691" s="1705"/>
      <c r="AG691" s="1705"/>
      <c r="AH691" s="1705"/>
      <c r="AI691" s="1705"/>
      <c r="AJ691" s="1660"/>
      <c r="AK691" s="1660"/>
    </row>
    <row r="692" spans="1:39" ht="39.950000000000003" customHeight="1" x14ac:dyDescent="0.2">
      <c r="A692" s="5926"/>
      <c r="B692" s="5926"/>
      <c r="C692" s="1665"/>
      <c r="D692" s="1665"/>
      <c r="E692" s="1665"/>
      <c r="F692" s="1665"/>
      <c r="G692" s="1683"/>
      <c r="H692" s="1928"/>
      <c r="I692" s="1928"/>
      <c r="J692" s="1689"/>
      <c r="K692" s="1683"/>
      <c r="L692" s="1684"/>
      <c r="M692" s="1666"/>
      <c r="N692" s="1666"/>
      <c r="O692" s="1928"/>
      <c r="P692" s="1928"/>
      <c r="Q692" s="1683"/>
      <c r="R692" s="1683"/>
      <c r="S692" s="1684"/>
      <c r="T692" s="1697"/>
      <c r="U692" s="1697"/>
      <c r="V692" s="1697"/>
      <c r="W692" s="1697"/>
      <c r="X692" s="1683"/>
      <c r="Y692" s="1683"/>
      <c r="Z692" s="1684"/>
      <c r="AA692" s="1684"/>
      <c r="AB692" s="1663"/>
      <c r="AC692" s="1706"/>
      <c r="AD692" s="1706"/>
      <c r="AE692" s="1706"/>
      <c r="AF692" s="1658"/>
      <c r="AG692" s="1658"/>
      <c r="AH692" s="1658"/>
      <c r="AI692" s="1658"/>
      <c r="AJ692" s="1660"/>
      <c r="AK692" s="1660"/>
    </row>
    <row r="693" spans="1:39" ht="39.950000000000003" customHeight="1" x14ac:dyDescent="0.2">
      <c r="A693" s="5922"/>
      <c r="B693" s="5922"/>
      <c r="C693" s="1683"/>
      <c r="D693" s="1683"/>
      <c r="E693" s="1684"/>
      <c r="F693" s="1684"/>
      <c r="G693" s="1683"/>
      <c r="H693" s="1928"/>
      <c r="I693" s="1928"/>
      <c r="J693" s="1683"/>
      <c r="K693" s="1683"/>
      <c r="L693" s="1684"/>
      <c r="M693" s="1684"/>
      <c r="N693" s="1683"/>
      <c r="O693" s="1928"/>
      <c r="P693" s="1928"/>
      <c r="Q693" s="1683"/>
      <c r="R693" s="1683"/>
      <c r="S693" s="1684"/>
      <c r="T693" s="1697"/>
      <c r="U693" s="1697"/>
      <c r="V693" s="1697"/>
      <c r="W693" s="1697"/>
      <c r="X693" s="1683"/>
      <c r="Y693" s="1683"/>
      <c r="Z693" s="1684"/>
      <c r="AA693" s="1684"/>
      <c r="AB693" s="1683"/>
      <c r="AC693" s="1706"/>
      <c r="AD693" s="1706"/>
      <c r="AE693" s="1706"/>
      <c r="AF693" s="1683"/>
      <c r="AG693" s="1684"/>
      <c r="AH693" s="1684"/>
      <c r="AI693" s="1683"/>
      <c r="AJ693" s="1660"/>
      <c r="AK693" s="1660"/>
    </row>
    <row r="694" spans="1:39" ht="39.950000000000003" customHeight="1" x14ac:dyDescent="0.2">
      <c r="A694" s="5920"/>
      <c r="B694" s="5920"/>
      <c r="C694" s="1683"/>
      <c r="D694" s="1683"/>
      <c r="E694" s="1684"/>
      <c r="F694" s="1684"/>
      <c r="G694" s="1683"/>
      <c r="H694" s="1928"/>
      <c r="I694" s="1928"/>
      <c r="J694" s="1683"/>
      <c r="K694" s="1683"/>
      <c r="L694" s="1684"/>
      <c r="M694" s="1684"/>
      <c r="N694" s="1683"/>
      <c r="O694" s="1928"/>
      <c r="P694" s="1928"/>
      <c r="Q694" s="1683"/>
      <c r="R694" s="1666"/>
      <c r="S694" s="1666"/>
      <c r="T694" s="1697"/>
      <c r="U694" s="1697"/>
      <c r="V694" s="1697"/>
      <c r="W694" s="1697"/>
      <c r="X694" s="1657"/>
      <c r="Y694" s="1657"/>
      <c r="Z694" s="1657"/>
      <c r="AA694" s="1657"/>
      <c r="AB694" s="1657"/>
      <c r="AC694" s="1706"/>
      <c r="AD694" s="1706"/>
      <c r="AE694" s="1706"/>
      <c r="AF694" s="1716"/>
      <c r="AG694" s="1716"/>
      <c r="AH694" s="1716"/>
      <c r="AI694" s="1683"/>
      <c r="AJ694" s="1660"/>
      <c r="AK694" s="1660"/>
    </row>
    <row r="695" spans="1:39" ht="39.950000000000003" customHeight="1" x14ac:dyDescent="0.2">
      <c r="A695" s="5927"/>
      <c r="B695" s="5924"/>
      <c r="C695" s="1664"/>
      <c r="D695" s="1664"/>
      <c r="E695" s="1664"/>
      <c r="F695" s="1664"/>
      <c r="G695" s="1664"/>
      <c r="H695" s="1928"/>
      <c r="I695" s="1928"/>
      <c r="J695" s="1664"/>
      <c r="K695" s="1664"/>
      <c r="L695" s="1664"/>
      <c r="M695" s="1664"/>
      <c r="N695" s="1664"/>
      <c r="O695" s="1928"/>
      <c r="P695" s="1928"/>
      <c r="Q695" s="1664"/>
      <c r="R695" s="1664"/>
      <c r="S695" s="1664"/>
      <c r="T695" s="1697"/>
      <c r="U695" s="1697"/>
      <c r="V695" s="1697"/>
      <c r="W695" s="1697"/>
      <c r="X695" s="1664"/>
      <c r="Y695" s="1664"/>
      <c r="Z695" s="1664"/>
      <c r="AA695" s="1664"/>
      <c r="AB695" s="1664"/>
      <c r="AC695" s="1706"/>
      <c r="AD695" s="1706"/>
      <c r="AE695" s="1706"/>
      <c r="AF695" s="1664"/>
      <c r="AG695" s="1664"/>
      <c r="AH695" s="1664"/>
      <c r="AI695" s="1664"/>
      <c r="AJ695" s="1660"/>
      <c r="AK695" s="1660"/>
    </row>
    <row r="696" spans="1:39" ht="39.950000000000003" customHeight="1" x14ac:dyDescent="0.2">
      <c r="A696" s="5923"/>
      <c r="B696" s="5923"/>
      <c r="C696" s="1927"/>
      <c r="D696" s="1927"/>
      <c r="E696" s="1927"/>
      <c r="F696" s="1927"/>
      <c r="G696" s="1690"/>
      <c r="H696" s="1928"/>
      <c r="I696" s="1928"/>
      <c r="J696" s="1690"/>
      <c r="K696" s="1952"/>
      <c r="L696" s="1952"/>
      <c r="M696" s="1952"/>
      <c r="N696" s="1952"/>
      <c r="O696" s="1928"/>
      <c r="P696" s="1928"/>
      <c r="Q696" s="1951"/>
      <c r="R696" s="1951"/>
      <c r="S696" s="1951"/>
      <c r="T696" s="1697"/>
      <c r="U696" s="1697"/>
      <c r="V696" s="1697"/>
      <c r="W696" s="1697"/>
      <c r="X696" s="1927"/>
      <c r="Y696" s="1927"/>
      <c r="Z696" s="1927"/>
      <c r="AA696" s="1927"/>
      <c r="AB696" s="1927"/>
      <c r="AC696" s="1706"/>
      <c r="AD696" s="1706"/>
      <c r="AE696" s="1706"/>
      <c r="AF696" s="1927"/>
      <c r="AG696" s="1927"/>
      <c r="AH696" s="1927"/>
      <c r="AI696" s="1927"/>
      <c r="AJ696" s="1660"/>
      <c r="AK696" s="1660"/>
    </row>
    <row r="697" spans="1:39" ht="39.950000000000003" customHeight="1" x14ac:dyDescent="0.2">
      <c r="A697" s="5920"/>
      <c r="B697" s="5920"/>
      <c r="C697" s="1683"/>
      <c r="D697" s="1683"/>
      <c r="E697" s="1684"/>
      <c r="F697" s="1684"/>
      <c r="G697" s="1683"/>
      <c r="H697" s="1928"/>
      <c r="I697" s="1928"/>
      <c r="J697" s="1683"/>
      <c r="K697" s="1683"/>
      <c r="L697" s="1684"/>
      <c r="M697" s="1684"/>
      <c r="N697" s="1683"/>
      <c r="O697" s="1928"/>
      <c r="P697" s="1928"/>
      <c r="Q697" s="1683"/>
      <c r="R697" s="1683"/>
      <c r="S697" s="1684"/>
      <c r="T697" s="1697"/>
      <c r="U697" s="1697"/>
      <c r="V697" s="1697"/>
      <c r="W697" s="1697"/>
      <c r="X697" s="1683"/>
      <c r="Y697" s="1683"/>
      <c r="Z697" s="1684"/>
      <c r="AA697" s="1684"/>
      <c r="AB697" s="1683"/>
      <c r="AC697" s="1706"/>
      <c r="AD697" s="1706"/>
      <c r="AE697" s="1706"/>
      <c r="AF697" s="1683"/>
      <c r="AG697" s="1684"/>
      <c r="AH697" s="1684"/>
      <c r="AI697" s="1683"/>
      <c r="AJ697" s="1660"/>
      <c r="AK697" s="1660"/>
    </row>
    <row r="698" spans="1:39" ht="39.950000000000003" customHeight="1" x14ac:dyDescent="0.2">
      <c r="A698" s="5923"/>
      <c r="B698" s="5923"/>
      <c r="C698" s="1664"/>
      <c r="D698" s="1664"/>
      <c r="E698" s="1664"/>
      <c r="F698" s="1664"/>
      <c r="G698" s="1664"/>
      <c r="H698" s="1928"/>
      <c r="I698" s="1928"/>
      <c r="J698" s="1664"/>
      <c r="K698" s="1664"/>
      <c r="L698" s="1664"/>
      <c r="M698" s="1664"/>
      <c r="N698" s="1664"/>
      <c r="O698" s="1928"/>
      <c r="P698" s="1928"/>
      <c r="Q698" s="1683"/>
      <c r="R698" s="1683"/>
      <c r="S698" s="1684"/>
      <c r="T698" s="1697"/>
      <c r="U698" s="1697"/>
      <c r="V698" s="1697"/>
      <c r="W698" s="1697"/>
      <c r="X698" s="1683"/>
      <c r="Y698" s="1683"/>
      <c r="Z698" s="1684"/>
      <c r="AA698" s="1684"/>
      <c r="AB698" s="1683"/>
      <c r="AC698" s="1706"/>
      <c r="AD698" s="1706"/>
      <c r="AE698" s="1706"/>
      <c r="AF698" s="1683"/>
      <c r="AG698" s="1684"/>
      <c r="AH698" s="1684"/>
      <c r="AI698" s="1683"/>
      <c r="AJ698" s="1660"/>
      <c r="AK698" s="1660"/>
    </row>
    <row r="699" spans="1:39" ht="39.950000000000003" customHeight="1" x14ac:dyDescent="0.2">
      <c r="A699" s="5920"/>
      <c r="B699" s="5920"/>
      <c r="C699" s="1694"/>
      <c r="D699" s="1694"/>
      <c r="E699" s="1694"/>
      <c r="F699" s="1694"/>
      <c r="G699" s="1694"/>
      <c r="H699" s="1928"/>
      <c r="I699" s="1928"/>
      <c r="J699" s="1694"/>
      <c r="K699" s="1694"/>
      <c r="L699" s="1694"/>
      <c r="M699" s="1694"/>
      <c r="N699" s="1694"/>
      <c r="O699" s="1928"/>
      <c r="P699" s="1928"/>
      <c r="Q699" s="1658"/>
      <c r="R699" s="1658"/>
      <c r="S699" s="1658"/>
      <c r="T699" s="1697"/>
      <c r="U699" s="1697"/>
      <c r="V699" s="1697"/>
      <c r="W699" s="1697"/>
      <c r="X699" s="1694"/>
      <c r="Y699" s="1694"/>
      <c r="Z699" s="1694"/>
      <c r="AA699" s="1694"/>
      <c r="AB699" s="1694"/>
      <c r="AC699" s="1706"/>
      <c r="AD699" s="1706"/>
      <c r="AE699" s="1706"/>
      <c r="AF699" s="1694"/>
      <c r="AG699" s="1694"/>
      <c r="AH699" s="1694"/>
      <c r="AI699" s="1694"/>
      <c r="AJ699" s="1660"/>
      <c r="AK699" s="1660"/>
    </row>
    <row r="700" spans="1:39" ht="39.950000000000003" customHeight="1" x14ac:dyDescent="0.2">
      <c r="A700" s="5923"/>
      <c r="B700" s="5923"/>
      <c r="C700" s="1683"/>
      <c r="D700" s="1683"/>
      <c r="E700" s="1684"/>
      <c r="F700" s="1684"/>
      <c r="G700" s="1683"/>
      <c r="H700" s="1928"/>
      <c r="I700" s="1928"/>
      <c r="J700" s="1683"/>
      <c r="K700" s="1683"/>
      <c r="L700" s="1684"/>
      <c r="M700" s="1684"/>
      <c r="N700" s="1683"/>
      <c r="O700" s="1928"/>
      <c r="P700" s="1928"/>
      <c r="Q700" s="1683"/>
      <c r="R700" s="1683"/>
      <c r="S700" s="1684"/>
      <c r="T700" s="1697"/>
      <c r="U700" s="1697"/>
      <c r="V700" s="1697"/>
      <c r="W700" s="1697"/>
      <c r="X700" s="1683"/>
      <c r="Y700" s="1683"/>
      <c r="Z700" s="1684"/>
      <c r="AA700" s="1684"/>
      <c r="AB700" s="1683"/>
      <c r="AC700" s="1706"/>
      <c r="AD700" s="1706"/>
      <c r="AE700" s="1706"/>
      <c r="AF700" s="1683"/>
      <c r="AG700" s="1684"/>
      <c r="AH700" s="1684"/>
      <c r="AI700" s="1683"/>
      <c r="AJ700" s="1660"/>
      <c r="AK700" s="1660"/>
    </row>
    <row r="701" spans="1:39" ht="39.950000000000003" customHeight="1" x14ac:dyDescent="0.2">
      <c r="A701" s="5923"/>
      <c r="B701" s="5923"/>
      <c r="C701" s="1683"/>
      <c r="D701" s="1683"/>
      <c r="E701" s="1684"/>
      <c r="F701" s="1684"/>
      <c r="G701" s="1683"/>
      <c r="H701" s="1928"/>
      <c r="I701" s="1928"/>
      <c r="J701" s="1683"/>
      <c r="K701" s="1683"/>
      <c r="L701" s="1684"/>
      <c r="M701" s="1684"/>
      <c r="N701" s="1683"/>
      <c r="O701" s="1928"/>
      <c r="P701" s="1928"/>
      <c r="Q701" s="1683"/>
      <c r="R701" s="1683"/>
      <c r="S701" s="1684"/>
      <c r="T701" s="1697"/>
      <c r="U701" s="1697"/>
      <c r="V701" s="1697"/>
      <c r="W701" s="1697"/>
      <c r="X701" s="1683"/>
      <c r="Y701" s="1683"/>
      <c r="Z701" s="1684"/>
      <c r="AA701" s="1684"/>
      <c r="AB701" s="1683"/>
      <c r="AC701" s="1706"/>
      <c r="AD701" s="1706"/>
      <c r="AE701" s="1706"/>
      <c r="AF701" s="1683"/>
      <c r="AG701" s="1684"/>
      <c r="AH701" s="1684"/>
      <c r="AI701" s="1683"/>
      <c r="AJ701" s="1660"/>
      <c r="AK701" s="1660"/>
    </row>
    <row r="702" spans="1:39" ht="39.950000000000003" customHeight="1" x14ac:dyDescent="0.2">
      <c r="A702" s="5923"/>
      <c r="B702" s="5923"/>
      <c r="C702" s="1683"/>
      <c r="D702" s="1683"/>
      <c r="E702" s="1684"/>
      <c r="F702" s="1684"/>
      <c r="G702" s="1683"/>
      <c r="H702" s="1928"/>
      <c r="I702" s="1928"/>
      <c r="J702" s="1683"/>
      <c r="K702" s="1683"/>
      <c r="L702" s="1684"/>
      <c r="M702" s="1684"/>
      <c r="N702" s="1683"/>
      <c r="O702" s="1928"/>
      <c r="P702" s="1928"/>
      <c r="Q702" s="1683"/>
      <c r="R702" s="1683"/>
      <c r="S702" s="1684"/>
      <c r="T702" s="1697"/>
      <c r="U702" s="1697"/>
      <c r="V702" s="1697"/>
      <c r="W702" s="1697"/>
      <c r="X702" s="1683"/>
      <c r="Y702" s="1683"/>
      <c r="Z702" s="1684"/>
      <c r="AA702" s="1684"/>
      <c r="AB702" s="1683"/>
      <c r="AC702" s="1706"/>
      <c r="AD702" s="1706"/>
      <c r="AE702" s="1706"/>
      <c r="AF702" s="1683"/>
      <c r="AG702" s="1684"/>
      <c r="AH702" s="1684"/>
      <c r="AI702" s="1683"/>
      <c r="AJ702" s="1660"/>
      <c r="AK702" s="1660"/>
      <c r="AL702" s="3408"/>
      <c r="AM702" s="3408"/>
    </row>
    <row r="703" spans="1:39" ht="39.950000000000003" customHeight="1" x14ac:dyDescent="0.2">
      <c r="A703" s="5923"/>
      <c r="B703" s="5923"/>
      <c r="C703" s="1706"/>
      <c r="D703" s="1706"/>
      <c r="E703" s="1706"/>
      <c r="F703" s="1706"/>
      <c r="G703" s="1706"/>
      <c r="H703" s="1928"/>
      <c r="I703" s="1928"/>
      <c r="J703" s="1706"/>
      <c r="K703" s="1706"/>
      <c r="L703" s="1706"/>
      <c r="M703" s="1706"/>
      <c r="N703" s="1706"/>
      <c r="O703" s="1928"/>
      <c r="P703" s="1928"/>
      <c r="Q703" s="1706"/>
      <c r="R703" s="1706"/>
      <c r="S703" s="1706"/>
      <c r="T703" s="1697"/>
      <c r="U703" s="1697"/>
      <c r="V703" s="1697"/>
      <c r="W703" s="1697"/>
      <c r="X703" s="1706"/>
      <c r="Y703" s="1706"/>
      <c r="Z703" s="1706"/>
      <c r="AA703" s="1706"/>
      <c r="AB703" s="1706"/>
      <c r="AC703" s="1706"/>
      <c r="AD703" s="1706"/>
      <c r="AE703" s="1706"/>
      <c r="AF703" s="1706"/>
      <c r="AG703" s="1706"/>
      <c r="AH703" s="1706"/>
      <c r="AI703" s="1706"/>
      <c r="AJ703" s="1660"/>
      <c r="AK703" s="1660"/>
      <c r="AL703" s="5929"/>
      <c r="AM703" s="5929"/>
    </row>
    <row r="704" spans="1:39" ht="39.950000000000003" customHeight="1" x14ac:dyDescent="0.2">
      <c r="A704" s="5923"/>
      <c r="B704" s="5923"/>
      <c r="C704" s="1659"/>
      <c r="D704" s="1659"/>
      <c r="E704" s="1659"/>
      <c r="F704" s="1659"/>
      <c r="G704" s="1659"/>
      <c r="H704" s="1928"/>
      <c r="I704" s="1928"/>
      <c r="J704" s="1659"/>
      <c r="K704" s="1659"/>
      <c r="L704" s="1659"/>
      <c r="M704" s="1659"/>
      <c r="N704" s="1659"/>
      <c r="O704" s="1928"/>
      <c r="P704" s="1928"/>
      <c r="Q704" s="1716"/>
      <c r="R704" s="1716"/>
      <c r="S704" s="1716"/>
      <c r="T704" s="1697"/>
      <c r="U704" s="1697"/>
      <c r="V704" s="1697"/>
      <c r="W704" s="1697"/>
      <c r="X704" s="1659"/>
      <c r="Y704" s="1659"/>
      <c r="Z704" s="1659"/>
      <c r="AA704" s="1659"/>
      <c r="AB704" s="1659"/>
      <c r="AC704" s="1706"/>
      <c r="AD704" s="1706"/>
      <c r="AE704" s="1706"/>
      <c r="AF704" s="1658"/>
      <c r="AG704" s="1658"/>
      <c r="AH704" s="1658"/>
      <c r="AI704" s="1658"/>
      <c r="AJ704" s="1660"/>
      <c r="AK704" s="1660"/>
      <c r="AL704" s="5928"/>
      <c r="AM704" s="5928"/>
    </row>
    <row r="705" spans="1:37" ht="39.950000000000003" customHeight="1" x14ac:dyDescent="0.2">
      <c r="C705" s="1697"/>
      <c r="D705" s="1697"/>
      <c r="E705" s="1697"/>
      <c r="F705" s="1716"/>
      <c r="H705" s="1928"/>
      <c r="I705" s="1928"/>
      <c r="L705" s="1697"/>
      <c r="M705" s="1697"/>
      <c r="N705" s="1697"/>
      <c r="O705" s="1928"/>
      <c r="P705" s="1928"/>
      <c r="T705" s="1697"/>
      <c r="U705" s="1697"/>
      <c r="V705" s="1697"/>
      <c r="W705" s="1697"/>
      <c r="X705" s="1715"/>
      <c r="Y705" s="1715"/>
      <c r="AA705" s="1715"/>
      <c r="AC705" s="1706"/>
      <c r="AD705" s="1706"/>
      <c r="AE705" s="1706"/>
      <c r="AH705" s="1715"/>
      <c r="AJ705" s="1660"/>
      <c r="AK705" s="1660"/>
    </row>
    <row r="706" spans="1:37" ht="39.950000000000003" customHeight="1" x14ac:dyDescent="0.2">
      <c r="C706" s="1716"/>
      <c r="D706" s="1716"/>
      <c r="H706" s="1928"/>
      <c r="I706" s="1928"/>
      <c r="K706" s="1697"/>
      <c r="L706" s="1697"/>
      <c r="M706" s="1697"/>
      <c r="N706" s="1697"/>
      <c r="O706" s="1928"/>
      <c r="P706" s="1928"/>
      <c r="Q706" s="1665"/>
      <c r="R706" s="1665"/>
      <c r="S706" s="1665"/>
      <c r="T706" s="1697"/>
      <c r="U706" s="1697"/>
      <c r="V706" s="1697"/>
      <c r="W706" s="1697"/>
      <c r="X706" s="1665"/>
      <c r="Y706" s="1716"/>
      <c r="Z706" s="1716"/>
      <c r="AA706" s="1716"/>
      <c r="AB706" s="1716"/>
      <c r="AC706" s="1706"/>
      <c r="AD706" s="1706"/>
      <c r="AE706" s="1706"/>
      <c r="AF706" s="1716"/>
      <c r="AG706" s="1716"/>
      <c r="AH706" s="1716"/>
      <c r="AI706" s="1716"/>
      <c r="AJ706" s="1660"/>
      <c r="AK706" s="1660"/>
    </row>
    <row r="707" spans="1:37" ht="39.950000000000003" customHeight="1" x14ac:dyDescent="0.2">
      <c r="E707" s="1716"/>
      <c r="F707" s="1716"/>
      <c r="H707" s="1928"/>
      <c r="I707" s="1928"/>
      <c r="M707" s="1716"/>
      <c r="N707" s="1716"/>
      <c r="O707" s="1928"/>
      <c r="P707" s="1928"/>
      <c r="R707" s="1716"/>
      <c r="S707" s="1665"/>
      <c r="T707" s="1697"/>
      <c r="U707" s="1697"/>
      <c r="V707" s="1697"/>
      <c r="W707" s="1697"/>
      <c r="X707" s="1665"/>
      <c r="Y707" s="1665"/>
      <c r="Z707" s="1665"/>
      <c r="AA707" s="1715"/>
      <c r="AB707" s="1716"/>
      <c r="AC707" s="1706"/>
      <c r="AD707" s="1706"/>
      <c r="AE707" s="1706"/>
      <c r="AF707" s="1716"/>
      <c r="AG707" s="1716"/>
      <c r="AH707" s="1716"/>
      <c r="AI707" s="1716"/>
      <c r="AJ707" s="1660"/>
      <c r="AK707" s="1660"/>
    </row>
    <row r="708" spans="1:37" ht="39.950000000000003" customHeight="1" x14ac:dyDescent="0.2">
      <c r="H708" s="1928"/>
      <c r="I708" s="1928"/>
      <c r="O708" s="1928"/>
      <c r="P708" s="1928"/>
      <c r="T708" s="1697"/>
      <c r="U708" s="1697"/>
      <c r="V708" s="1697"/>
      <c r="W708" s="1697"/>
      <c r="AA708" s="1715"/>
      <c r="AB708" s="1715"/>
      <c r="AC708" s="1706"/>
      <c r="AD708" s="1706"/>
      <c r="AE708" s="1706"/>
      <c r="AI708" s="1715"/>
      <c r="AJ708" s="1660"/>
      <c r="AK708" s="1660"/>
    </row>
    <row r="709" spans="1:37" ht="39.950000000000003" customHeight="1" x14ac:dyDescent="0.2">
      <c r="C709" s="1715"/>
      <c r="F709" s="1716"/>
      <c r="G709" s="1716"/>
      <c r="H709" s="1697"/>
      <c r="I709" s="1697"/>
      <c r="K709" s="16"/>
      <c r="L709" s="16"/>
      <c r="M709" s="16"/>
      <c r="Q709" s="1716"/>
      <c r="R709" s="1716"/>
      <c r="S709" s="1716"/>
      <c r="X709" s="1716"/>
      <c r="Y709" s="1716"/>
      <c r="Z709" s="1665"/>
      <c r="AA709" s="1665"/>
      <c r="AB709" s="1665"/>
      <c r="AF709" s="1665"/>
      <c r="AG709" s="1716"/>
      <c r="AH709" s="1716"/>
      <c r="AI709" s="1716"/>
    </row>
    <row r="710" spans="1:37" ht="39.950000000000003" customHeight="1" x14ac:dyDescent="0.2">
      <c r="A710" s="16"/>
      <c r="B710" s="1715"/>
      <c r="C710" s="1659"/>
      <c r="D710" s="1659"/>
      <c r="E710" s="1657"/>
      <c r="F710" s="1657"/>
      <c r="G710" s="1659"/>
      <c r="H710" s="1659"/>
      <c r="I710" s="1659"/>
      <c r="J710" s="1927"/>
      <c r="K710" s="1927"/>
      <c r="L710" s="1657"/>
      <c r="M710" s="1657"/>
      <c r="N710" s="1716"/>
      <c r="O710" s="1697"/>
      <c r="P710" s="1716"/>
      <c r="Q710" s="1716"/>
      <c r="R710" s="1716"/>
      <c r="S710" s="1716"/>
    </row>
    <row r="711" spans="1:37" ht="39.950000000000003" customHeight="1" x14ac:dyDescent="0.2"/>
    <row r="712" spans="1:37" ht="39.950000000000003" customHeight="1" x14ac:dyDescent="0.2">
      <c r="A712" s="5876"/>
      <c r="B712" s="5876"/>
      <c r="C712" s="1661"/>
      <c r="D712" s="1661"/>
      <c r="E712" s="1661"/>
      <c r="F712" s="1661"/>
      <c r="G712" s="1661"/>
      <c r="H712" s="1661"/>
      <c r="I712" s="1661"/>
      <c r="J712" s="1661"/>
      <c r="K712" s="1661"/>
      <c r="L712" s="1661"/>
      <c r="M712" s="1661"/>
      <c r="N712" s="1661"/>
      <c r="O712" s="1661"/>
      <c r="P712" s="1661"/>
      <c r="Q712" s="1661"/>
      <c r="R712" s="1661"/>
      <c r="S712" s="1661"/>
      <c r="T712" s="1661"/>
      <c r="U712" s="1661"/>
      <c r="V712" s="1661"/>
      <c r="W712" s="1661"/>
      <c r="X712" s="1661"/>
      <c r="Y712" s="1661"/>
      <c r="Z712" s="1661"/>
      <c r="AA712" s="1661"/>
      <c r="AB712" s="1661"/>
      <c r="AC712" s="1661"/>
      <c r="AD712" s="1661"/>
      <c r="AE712" s="1661"/>
      <c r="AF712" s="1661"/>
      <c r="AG712" s="1661"/>
      <c r="AH712" s="1661"/>
      <c r="AI712" s="1661"/>
      <c r="AJ712" s="1661"/>
      <c r="AK712" s="1661"/>
    </row>
    <row r="713" spans="1:37" ht="39.950000000000003" customHeight="1" x14ac:dyDescent="0.2">
      <c r="A713" s="5929"/>
      <c r="B713" s="5929"/>
      <c r="C713" s="1708"/>
      <c r="D713" s="1708"/>
      <c r="E713" s="1708"/>
      <c r="F713" s="1708"/>
      <c r="G713" s="1708"/>
      <c r="H713" s="1708"/>
      <c r="I713" s="1708"/>
      <c r="J713" s="1708"/>
      <c r="K713" s="1708"/>
      <c r="L713" s="1708"/>
      <c r="M713" s="1708"/>
      <c r="N713" s="1708"/>
      <c r="O713" s="1708"/>
      <c r="P713" s="1708"/>
      <c r="Q713" s="1708"/>
      <c r="R713" s="1708"/>
      <c r="S713" s="1708"/>
      <c r="T713" s="1708"/>
      <c r="U713" s="1708"/>
      <c r="V713" s="1708"/>
      <c r="W713" s="1708"/>
      <c r="X713" s="1708"/>
      <c r="Y713" s="1708"/>
      <c r="Z713" s="1708"/>
      <c r="AA713" s="1708"/>
      <c r="AB713" s="1708"/>
      <c r="AC713" s="1708"/>
      <c r="AD713" s="1708"/>
      <c r="AE713" s="1708"/>
      <c r="AF713" s="1708"/>
      <c r="AG713" s="1708"/>
      <c r="AH713" s="1708"/>
      <c r="AI713" s="1708"/>
      <c r="AJ713" s="1708"/>
      <c r="AK713" s="1708"/>
    </row>
    <row r="714" spans="1:37" ht="39.950000000000003" customHeight="1" x14ac:dyDescent="0.2">
      <c r="A714" s="5926"/>
      <c r="B714" s="5926"/>
      <c r="C714" s="1716"/>
      <c r="D714" s="1716"/>
      <c r="E714" s="1658"/>
      <c r="F714" s="1716"/>
      <c r="G714" s="1716"/>
      <c r="H714" s="1928"/>
      <c r="I714" s="1928"/>
      <c r="J714" s="1666"/>
      <c r="K714" s="1666"/>
      <c r="L714" s="1694"/>
      <c r="M714" s="1694"/>
      <c r="N714" s="1694"/>
      <c r="O714" s="1928"/>
      <c r="P714" s="1928"/>
      <c r="Q714" s="1667"/>
      <c r="R714" s="1659"/>
      <c r="S714" s="1659"/>
      <c r="T714" s="1659"/>
      <c r="U714" s="1659"/>
      <c r="V714" s="1928"/>
      <c r="W714" s="1928"/>
      <c r="X714" s="1659"/>
      <c r="Y714" s="1659"/>
      <c r="Z714" s="1659"/>
      <c r="AA714" s="1659"/>
      <c r="AB714" s="1659"/>
      <c r="AC714" s="1928"/>
      <c r="AD714" s="1928"/>
      <c r="AE714" s="1709"/>
      <c r="AF714" s="1709"/>
      <c r="AG714" s="1709"/>
      <c r="AH714" s="1657"/>
      <c r="AI714" s="1657"/>
      <c r="AJ714" s="1660"/>
      <c r="AK714" s="1660"/>
    </row>
    <row r="715" spans="1:37" ht="39.950000000000003" customHeight="1" x14ac:dyDescent="0.2">
      <c r="A715" s="5926"/>
      <c r="B715" s="5926"/>
      <c r="C715" s="1706"/>
      <c r="D715" s="1706"/>
      <c r="E715" s="1706"/>
      <c r="F715" s="1706"/>
      <c r="G715" s="1706"/>
      <c r="H715" s="1928"/>
      <c r="I715" s="1928"/>
      <c r="J715" s="1706"/>
      <c r="K715" s="1706"/>
      <c r="L715" s="1706"/>
      <c r="M715" s="1706"/>
      <c r="N715" s="1706"/>
      <c r="O715" s="1928"/>
      <c r="P715" s="1928"/>
      <c r="Q715" s="1706"/>
      <c r="R715" s="1706"/>
      <c r="S715" s="1706"/>
      <c r="T715" s="1706"/>
      <c r="U715" s="1706"/>
      <c r="V715" s="1928"/>
      <c r="W715" s="1928"/>
      <c r="X715" s="1706"/>
      <c r="Y715" s="1706"/>
      <c r="Z715" s="1706"/>
      <c r="AA715" s="1706"/>
      <c r="AB715" s="1706"/>
      <c r="AC715" s="1928"/>
      <c r="AD715" s="1928"/>
      <c r="AE715" s="1706"/>
      <c r="AF715" s="1706"/>
      <c r="AG715" s="1706"/>
      <c r="AH715" s="1706"/>
      <c r="AI715" s="1706"/>
      <c r="AJ715" s="1660"/>
      <c r="AK715" s="1660"/>
    </row>
    <row r="716" spans="1:37" ht="39.950000000000003" customHeight="1" x14ac:dyDescent="0.2">
      <c r="A716" s="5923"/>
      <c r="B716" s="5923"/>
      <c r="C716" s="1657"/>
      <c r="D716" s="1657"/>
      <c r="E716" s="1666"/>
      <c r="F716" s="1666"/>
      <c r="G716" s="1657"/>
      <c r="H716" s="1928"/>
      <c r="I716" s="1928"/>
      <c r="J716" s="1657"/>
      <c r="K716" s="1657"/>
      <c r="L716" s="1657"/>
      <c r="M716" s="1657"/>
      <c r="N716" s="1683"/>
      <c r="O716" s="1928"/>
      <c r="P716" s="1928"/>
      <c r="Q716" s="1683"/>
      <c r="R716" s="1683"/>
      <c r="S716" s="1709"/>
      <c r="T716" s="1709"/>
      <c r="U716" s="1709"/>
      <c r="V716" s="1928"/>
      <c r="W716" s="1928"/>
      <c r="X716" s="1658"/>
      <c r="Y716" s="1658"/>
      <c r="Z716" s="1658"/>
      <c r="AA716" s="1702"/>
      <c r="AB716" s="1702"/>
      <c r="AC716" s="1928"/>
      <c r="AD716" s="1928"/>
      <c r="AE716" s="1703"/>
      <c r="AF716" s="1703"/>
      <c r="AG716" s="1703"/>
      <c r="AH716" s="1703"/>
      <c r="AI716" s="1703"/>
      <c r="AJ716" s="1660"/>
      <c r="AK716" s="1660"/>
    </row>
    <row r="717" spans="1:37" ht="39.950000000000003" customHeight="1" x14ac:dyDescent="0.2">
      <c r="A717" s="5926"/>
      <c r="B717" s="5926"/>
      <c r="C717" s="1705"/>
      <c r="D717" s="1705"/>
      <c r="E717" s="1704"/>
      <c r="F717" s="1667"/>
      <c r="G717" s="1667"/>
      <c r="H717" s="1928"/>
      <c r="I717" s="1928"/>
      <c r="J717" s="1702"/>
      <c r="K717" s="1702"/>
      <c r="L717" s="1667"/>
      <c r="M717" s="1667"/>
      <c r="N717" s="1683"/>
      <c r="O717" s="1928"/>
      <c r="P717" s="1928"/>
      <c r="Q717" s="1683"/>
      <c r="R717" s="1683"/>
      <c r="S717" s="1716"/>
      <c r="T717" s="1716"/>
      <c r="U717" s="1663"/>
      <c r="V717" s="1928"/>
      <c r="W717" s="1928"/>
      <c r="X717" s="1684"/>
      <c r="Y717" s="1684"/>
      <c r="Z717" s="1684"/>
      <c r="AA717" s="1684"/>
      <c r="AB717" s="1683"/>
      <c r="AC717" s="1928"/>
      <c r="AD717" s="1928"/>
      <c r="AE717" s="1691"/>
      <c r="AF717" s="1716"/>
      <c r="AG717" s="1716"/>
      <c r="AH717" s="1716"/>
      <c r="AI717" s="1716"/>
      <c r="AJ717" s="1660"/>
      <c r="AK717" s="1660"/>
    </row>
    <row r="718" spans="1:37" ht="39.950000000000003" customHeight="1" x14ac:dyDescent="0.2">
      <c r="A718" s="5926"/>
      <c r="B718" s="5926"/>
      <c r="C718" s="1658"/>
      <c r="D718" s="1658"/>
      <c r="E718" s="1951"/>
      <c r="F718" s="1951"/>
      <c r="G718" s="1951"/>
      <c r="H718" s="1928"/>
      <c r="I718" s="1928"/>
      <c r="J718" s="1689"/>
      <c r="K718" s="1683"/>
      <c r="L718" s="1684"/>
      <c r="M718" s="1658"/>
      <c r="N718" s="1658"/>
      <c r="O718" s="1928"/>
      <c r="P718" s="1928"/>
      <c r="Q718" s="1658"/>
      <c r="R718" s="1658"/>
      <c r="S718" s="1658"/>
      <c r="T718" s="1684"/>
      <c r="U718" s="1683"/>
      <c r="V718" s="1928"/>
      <c r="W718" s="1928"/>
      <c r="X718" s="1684"/>
      <c r="Y718" s="1684"/>
      <c r="Z718" s="1684"/>
      <c r="AA718" s="1658"/>
      <c r="AB718" s="1658"/>
      <c r="AC718" s="1928"/>
      <c r="AD718" s="1928"/>
      <c r="AE718" s="1657"/>
      <c r="AF718" s="1657"/>
      <c r="AG718" s="1657"/>
      <c r="AH718" s="1657"/>
      <c r="AI718" s="1657"/>
      <c r="AJ718" s="1660"/>
      <c r="AK718" s="1660"/>
    </row>
    <row r="719" spans="1:37" ht="39.950000000000003" customHeight="1" x14ac:dyDescent="0.2">
      <c r="A719" s="5922"/>
      <c r="B719" s="5922"/>
      <c r="C719" s="1683"/>
      <c r="D719" s="1683"/>
      <c r="E719" s="1684"/>
      <c r="F719" s="1684"/>
      <c r="G719" s="1683"/>
      <c r="H719" s="1928"/>
      <c r="I719" s="1928"/>
      <c r="J719" s="1683"/>
      <c r="K719" s="1683"/>
      <c r="L719" s="1684"/>
      <c r="M719" s="1684"/>
      <c r="N719" s="1683"/>
      <c r="O719" s="1928"/>
      <c r="P719" s="1928"/>
      <c r="Q719" s="1683"/>
      <c r="R719" s="1683"/>
      <c r="S719" s="1684"/>
      <c r="T719" s="1684"/>
      <c r="U719" s="1683"/>
      <c r="V719" s="1928"/>
      <c r="W719" s="1928"/>
      <c r="X719" s="1683"/>
      <c r="Y719" s="1683"/>
      <c r="Z719" s="1684"/>
      <c r="AA719" s="1684"/>
      <c r="AB719" s="1683"/>
      <c r="AC719" s="1928"/>
      <c r="AD719" s="1928"/>
      <c r="AE719" s="1683"/>
      <c r="AF719" s="1683"/>
      <c r="AG719" s="1684"/>
      <c r="AH719" s="1684"/>
      <c r="AI719" s="1683"/>
      <c r="AJ719" s="1660"/>
      <c r="AK719" s="1660"/>
    </row>
    <row r="720" spans="1:37" ht="39.950000000000003" customHeight="1" x14ac:dyDescent="0.2">
      <c r="A720" s="5920"/>
      <c r="B720" s="5920"/>
      <c r="C720" s="1683"/>
      <c r="D720" s="1683"/>
      <c r="E720" s="1684"/>
      <c r="F720" s="1684"/>
      <c r="G720" s="1683"/>
      <c r="H720" s="1928"/>
      <c r="I720" s="1928"/>
      <c r="J720" s="1683"/>
      <c r="K720" s="1683"/>
      <c r="L720" s="1684"/>
      <c r="M720" s="1684"/>
      <c r="N720" s="1683"/>
      <c r="O720" s="1928"/>
      <c r="P720" s="1928"/>
      <c r="Q720" s="1683"/>
      <c r="R720" s="1683"/>
      <c r="S720" s="1684"/>
      <c r="T720" s="1684"/>
      <c r="U720" s="1683"/>
      <c r="V720" s="1928"/>
      <c r="W720" s="1928"/>
      <c r="X720" s="1683"/>
      <c r="Y720" s="1683"/>
      <c r="Z720" s="1684"/>
      <c r="AA720" s="1684"/>
      <c r="AB720" s="1683"/>
      <c r="AC720" s="1928"/>
      <c r="AD720" s="1928"/>
      <c r="AE720" s="1683"/>
      <c r="AF720" s="1683"/>
      <c r="AG720" s="1684"/>
      <c r="AH720" s="1684"/>
      <c r="AI720" s="1683"/>
      <c r="AJ720" s="1660"/>
      <c r="AK720" s="1660"/>
    </row>
    <row r="721" spans="1:45" ht="39.950000000000003" customHeight="1" x14ac:dyDescent="0.2">
      <c r="A721" s="5927"/>
      <c r="B721" s="5924"/>
      <c r="C721" s="1664"/>
      <c r="D721" s="1664"/>
      <c r="E721" s="1664"/>
      <c r="F721" s="1664"/>
      <c r="G721" s="1664"/>
      <c r="H721" s="1928"/>
      <c r="I721" s="1928"/>
      <c r="J721" s="1664"/>
      <c r="K721" s="1664"/>
      <c r="L721" s="1664"/>
      <c r="M721" s="1664"/>
      <c r="N721" s="1664"/>
      <c r="O721" s="1928"/>
      <c r="P721" s="1928"/>
      <c r="Q721" s="1664"/>
      <c r="R721" s="1664"/>
      <c r="S721" s="1664"/>
      <c r="T721" s="1664"/>
      <c r="U721" s="1664"/>
      <c r="V721" s="1928"/>
      <c r="W721" s="1928"/>
      <c r="X721" s="1664"/>
      <c r="Y721" s="1664"/>
      <c r="Z721" s="1664"/>
      <c r="AA721" s="1664"/>
      <c r="AB721" s="1664"/>
      <c r="AC721" s="1928"/>
      <c r="AD721" s="1928"/>
      <c r="AE721" s="1664"/>
      <c r="AF721" s="1664"/>
      <c r="AG721" s="1664"/>
      <c r="AH721" s="1664"/>
      <c r="AI721" s="1664"/>
      <c r="AJ721" s="1660"/>
      <c r="AK721" s="1660"/>
    </row>
    <row r="722" spans="1:45" ht="39.950000000000003" customHeight="1" x14ac:dyDescent="0.2">
      <c r="A722" s="5923"/>
      <c r="B722" s="5923"/>
      <c r="C722" s="1927"/>
      <c r="D722" s="1927"/>
      <c r="E722" s="1927"/>
      <c r="F722" s="1927"/>
      <c r="G722" s="1927"/>
      <c r="H722" s="1928"/>
      <c r="I722" s="1928"/>
      <c r="J722" s="1927"/>
      <c r="K722" s="1927"/>
      <c r="L722" s="1927"/>
      <c r="M722" s="1927"/>
      <c r="N722" s="1927"/>
      <c r="O722" s="1928"/>
      <c r="P722" s="1928"/>
      <c r="Q722" s="1927"/>
      <c r="R722" s="1927"/>
      <c r="S722" s="1927"/>
      <c r="T722" s="1927"/>
      <c r="U722" s="1927"/>
      <c r="V722" s="1928"/>
      <c r="W722" s="1928"/>
      <c r="X722" s="1927"/>
      <c r="Y722" s="1927"/>
      <c r="Z722" s="1927"/>
      <c r="AA722" s="1927"/>
      <c r="AB722" s="1927"/>
      <c r="AC722" s="1928"/>
      <c r="AD722" s="1928"/>
      <c r="AE722" s="1927"/>
      <c r="AF722" s="1927"/>
      <c r="AG722" s="1927"/>
      <c r="AH722" s="1927"/>
      <c r="AI722" s="1927"/>
      <c r="AJ722" s="1660"/>
      <c r="AK722" s="1660"/>
    </row>
    <row r="723" spans="1:45" ht="39.950000000000003" customHeight="1" x14ac:dyDescent="0.2">
      <c r="A723" s="5920"/>
      <c r="B723" s="5920"/>
      <c r="C723" s="1683"/>
      <c r="D723" s="1683"/>
      <c r="E723" s="1684"/>
      <c r="F723" s="1684"/>
      <c r="G723" s="1683"/>
      <c r="H723" s="1928"/>
      <c r="I723" s="1928"/>
      <c r="J723" s="1683"/>
      <c r="K723" s="1683"/>
      <c r="L723" s="1684"/>
      <c r="M723" s="1684"/>
      <c r="N723" s="1683"/>
      <c r="O723" s="1928"/>
      <c r="P723" s="1928"/>
      <c r="Q723" s="1683"/>
      <c r="R723" s="1683"/>
      <c r="S723" s="1684"/>
      <c r="T723" s="1684"/>
      <c r="U723" s="1683"/>
      <c r="V723" s="1928"/>
      <c r="W723" s="1928"/>
      <c r="X723" s="1683"/>
      <c r="Y723" s="1683"/>
      <c r="Z723" s="1684"/>
      <c r="AA723" s="1684"/>
      <c r="AB723" s="1683"/>
      <c r="AC723" s="1928"/>
      <c r="AD723" s="1928"/>
      <c r="AE723" s="1683"/>
      <c r="AF723" s="1683"/>
      <c r="AG723" s="1684"/>
      <c r="AH723" s="1684"/>
      <c r="AI723" s="1683"/>
      <c r="AJ723" s="1660"/>
      <c r="AK723" s="1660"/>
    </row>
    <row r="724" spans="1:45" ht="39.950000000000003" customHeight="1" x14ac:dyDescent="0.2">
      <c r="A724" s="5923"/>
      <c r="B724" s="5923"/>
      <c r="C724" s="1683"/>
      <c r="D724" s="1683"/>
      <c r="E724" s="1684"/>
      <c r="F724" s="1684"/>
      <c r="G724" s="1683"/>
      <c r="H724" s="1928"/>
      <c r="I724" s="1928"/>
      <c r="J724" s="1683"/>
      <c r="K724" s="1683"/>
      <c r="L724" s="1684"/>
      <c r="M724" s="1684"/>
      <c r="N724" s="1683"/>
      <c r="O724" s="1928"/>
      <c r="P724" s="1928"/>
      <c r="Q724" s="1683"/>
      <c r="R724" s="1683"/>
      <c r="S724" s="1684"/>
      <c r="T724" s="1684"/>
      <c r="U724" s="1683"/>
      <c r="V724" s="1928"/>
      <c r="W724" s="1928"/>
      <c r="X724" s="1683"/>
      <c r="Y724" s="1683"/>
      <c r="Z724" s="1684"/>
      <c r="AA724" s="1684"/>
      <c r="AB724" s="1683"/>
      <c r="AC724" s="1928"/>
      <c r="AD724" s="1928"/>
      <c r="AE724" s="1683"/>
      <c r="AF724" s="1683"/>
      <c r="AG724" s="1684"/>
      <c r="AH724" s="1684"/>
      <c r="AI724" s="1683"/>
      <c r="AJ724" s="1660"/>
      <c r="AK724" s="1660"/>
    </row>
    <row r="725" spans="1:45" ht="39.950000000000003" customHeight="1" x14ac:dyDescent="0.2">
      <c r="A725" s="5920"/>
      <c r="B725" s="5920"/>
      <c r="C725" s="1694"/>
      <c r="D725" s="1694"/>
      <c r="E725" s="1694"/>
      <c r="F725" s="1694"/>
      <c r="G725" s="1694"/>
      <c r="H725" s="1928"/>
      <c r="I725" s="1928"/>
      <c r="J725" s="1694"/>
      <c r="K725" s="1694"/>
      <c r="L725" s="1694"/>
      <c r="M725" s="1694"/>
      <c r="N725" s="1694"/>
      <c r="O725" s="1928"/>
      <c r="P725" s="1928"/>
      <c r="Q725" s="1694"/>
      <c r="R725" s="1694"/>
      <c r="S725" s="1694"/>
      <c r="T725" s="1694"/>
      <c r="U725" s="1694"/>
      <c r="V725" s="1928"/>
      <c r="W725" s="1928"/>
      <c r="X725" s="1694"/>
      <c r="Y725" s="1694"/>
      <c r="Z725" s="1694"/>
      <c r="AA725" s="1694"/>
      <c r="AB725" s="1694"/>
      <c r="AC725" s="1928"/>
      <c r="AD725" s="1928"/>
      <c r="AE725" s="1694"/>
      <c r="AF725" s="1694"/>
      <c r="AG725" s="1694"/>
      <c r="AH725" s="1694"/>
      <c r="AI725" s="1694"/>
      <c r="AJ725" s="1660"/>
      <c r="AK725" s="1660"/>
    </row>
    <row r="726" spans="1:45" ht="39.950000000000003" customHeight="1" x14ac:dyDescent="0.2">
      <c r="A726" s="5923"/>
      <c r="B726" s="5923"/>
      <c r="C726" s="1683"/>
      <c r="D726" s="1683"/>
      <c r="E726" s="1684"/>
      <c r="F726" s="1684"/>
      <c r="G726" s="1683"/>
      <c r="H726" s="1928"/>
      <c r="I726" s="1928"/>
      <c r="J726" s="1683"/>
      <c r="K726" s="1683"/>
      <c r="L726" s="1684"/>
      <c r="M726" s="1684"/>
      <c r="N726" s="1683"/>
      <c r="O726" s="1928"/>
      <c r="P726" s="1928"/>
      <c r="Q726" s="1683"/>
      <c r="R726" s="1683"/>
      <c r="S726" s="1684"/>
      <c r="T726" s="1684"/>
      <c r="U726" s="1683"/>
      <c r="V726" s="1928"/>
      <c r="W726" s="1928"/>
      <c r="X726" s="1683"/>
      <c r="Y726" s="1683"/>
      <c r="Z726" s="1684"/>
      <c r="AA726" s="1684"/>
      <c r="AB726" s="1683"/>
      <c r="AC726" s="1928"/>
      <c r="AD726" s="1928"/>
      <c r="AE726" s="1683"/>
      <c r="AF726" s="1683"/>
      <c r="AG726" s="1684"/>
      <c r="AH726" s="1684"/>
      <c r="AI726" s="1683"/>
      <c r="AJ726" s="1660"/>
      <c r="AK726" s="1660"/>
    </row>
    <row r="727" spans="1:45" ht="39.950000000000003" customHeight="1" x14ac:dyDescent="0.2">
      <c r="A727" s="5923"/>
      <c r="B727" s="5923"/>
      <c r="C727" s="1683"/>
      <c r="D727" s="1683"/>
      <c r="E727" s="1684"/>
      <c r="F727" s="1684"/>
      <c r="G727" s="1683"/>
      <c r="H727" s="1928"/>
      <c r="I727" s="1928"/>
      <c r="J727" s="1683"/>
      <c r="K727" s="1683"/>
      <c r="L727" s="1684"/>
      <c r="M727" s="1684"/>
      <c r="N727" s="1683"/>
      <c r="O727" s="1928"/>
      <c r="P727" s="1928"/>
      <c r="Q727" s="1683"/>
      <c r="R727" s="1683"/>
      <c r="S727" s="1684"/>
      <c r="T727" s="1684"/>
      <c r="U727" s="1683"/>
      <c r="V727" s="1928"/>
      <c r="W727" s="1928"/>
      <c r="X727" s="1683"/>
      <c r="Y727" s="1683"/>
      <c r="Z727" s="1684"/>
      <c r="AA727" s="1684"/>
      <c r="AB727" s="1683"/>
      <c r="AC727" s="1928"/>
      <c r="AD727" s="1928"/>
      <c r="AE727" s="1683"/>
      <c r="AF727" s="1683"/>
      <c r="AG727" s="1684"/>
      <c r="AH727" s="1684"/>
      <c r="AI727" s="1683"/>
      <c r="AJ727" s="1660"/>
      <c r="AK727" s="1660"/>
    </row>
    <row r="728" spans="1:45" ht="39.950000000000003" customHeight="1" x14ac:dyDescent="0.2">
      <c r="A728" s="5923"/>
      <c r="B728" s="5923"/>
      <c r="C728" s="1683"/>
      <c r="D728" s="1683"/>
      <c r="E728" s="1684"/>
      <c r="F728" s="1684"/>
      <c r="G728" s="1683"/>
      <c r="H728" s="1928"/>
      <c r="I728" s="1928"/>
      <c r="J728" s="1683"/>
      <c r="K728" s="1683"/>
      <c r="L728" s="1684"/>
      <c r="M728" s="1684"/>
      <c r="N728" s="1683"/>
      <c r="O728" s="1928"/>
      <c r="P728" s="1928"/>
      <c r="Q728" s="1683"/>
      <c r="R728" s="1683"/>
      <c r="S728" s="1684"/>
      <c r="T728" s="1684"/>
      <c r="U728" s="1683"/>
      <c r="V728" s="1928"/>
      <c r="W728" s="1928"/>
      <c r="X728" s="1683"/>
      <c r="Y728" s="1683"/>
      <c r="Z728" s="1684"/>
      <c r="AA728" s="1684"/>
      <c r="AB728" s="1683"/>
      <c r="AC728" s="1928"/>
      <c r="AD728" s="1928"/>
      <c r="AE728" s="1683"/>
      <c r="AF728" s="1683"/>
      <c r="AG728" s="1684"/>
      <c r="AH728" s="1684"/>
      <c r="AI728" s="1683"/>
      <c r="AJ728" s="1660"/>
      <c r="AK728" s="1660"/>
      <c r="AL728" s="3408"/>
      <c r="AM728" s="3408"/>
    </row>
    <row r="729" spans="1:45" ht="39.950000000000003" customHeight="1" x14ac:dyDescent="0.2">
      <c r="A729" s="5923"/>
      <c r="B729" s="5923"/>
      <c r="C729" s="1706"/>
      <c r="D729" s="1706"/>
      <c r="E729" s="1706"/>
      <c r="F729" s="1706"/>
      <c r="G729" s="1706"/>
      <c r="H729" s="1928"/>
      <c r="I729" s="1928"/>
      <c r="J729" s="1706"/>
      <c r="K729" s="1706"/>
      <c r="L729" s="1706"/>
      <c r="M729" s="1706"/>
      <c r="N729" s="1706"/>
      <c r="O729" s="1928"/>
      <c r="P729" s="1928"/>
      <c r="Q729" s="1706"/>
      <c r="R729" s="1706"/>
      <c r="S729" s="1706"/>
      <c r="T729" s="1706"/>
      <c r="U729" s="1706"/>
      <c r="V729" s="1928"/>
      <c r="W729" s="1928"/>
      <c r="X729" s="1706"/>
      <c r="Y729" s="1706"/>
      <c r="Z729" s="1706"/>
      <c r="AA729" s="1706"/>
      <c r="AB729" s="1706"/>
      <c r="AC729" s="1928"/>
      <c r="AD729" s="1928"/>
      <c r="AE729" s="1706"/>
      <c r="AF729" s="1706"/>
      <c r="AG729" s="1706"/>
      <c r="AH729" s="1706"/>
      <c r="AI729" s="1706"/>
      <c r="AJ729" s="1660"/>
      <c r="AK729" s="1660"/>
      <c r="AL729" s="5929"/>
      <c r="AM729" s="5929"/>
    </row>
    <row r="730" spans="1:45" ht="39.950000000000003" customHeight="1" x14ac:dyDescent="0.2">
      <c r="A730" s="5923"/>
      <c r="B730" s="5923"/>
      <c r="C730" s="1659"/>
      <c r="D730" s="1659"/>
      <c r="E730" s="1659"/>
      <c r="F730" s="1659"/>
      <c r="G730" s="1659"/>
      <c r="H730" s="1928"/>
      <c r="I730" s="1928"/>
      <c r="J730" s="1694"/>
      <c r="K730" s="1694"/>
      <c r="L730" s="1694"/>
      <c r="M730" s="1694"/>
      <c r="N730" s="1694"/>
      <c r="O730" s="1928"/>
      <c r="P730" s="1928"/>
      <c r="Q730" s="1694"/>
      <c r="R730" s="1694"/>
      <c r="S730" s="1694"/>
      <c r="T730" s="1694"/>
      <c r="U730" s="1694"/>
      <c r="V730" s="1928"/>
      <c r="W730" s="1928"/>
      <c r="X730" s="1694"/>
      <c r="Y730" s="1694"/>
      <c r="Z730" s="1694"/>
      <c r="AA730" s="1694"/>
      <c r="AB730" s="1694"/>
      <c r="AC730" s="1928"/>
      <c r="AD730" s="1928"/>
      <c r="AE730" s="1694"/>
      <c r="AF730" s="1694"/>
      <c r="AG730" s="1694"/>
      <c r="AH730" s="1694"/>
      <c r="AI730" s="1694"/>
      <c r="AJ730" s="1660"/>
      <c r="AK730" s="1660"/>
      <c r="AL730" s="5928"/>
      <c r="AM730" s="5928"/>
    </row>
    <row r="731" spans="1:45" ht="39.950000000000003" customHeight="1" x14ac:dyDescent="0.2">
      <c r="C731" s="1659"/>
      <c r="D731" s="1659"/>
      <c r="E731" s="1659"/>
      <c r="H731" s="1928"/>
      <c r="I731" s="1928"/>
      <c r="K731" s="1659"/>
      <c r="L731" s="1659"/>
      <c r="M731" s="1659"/>
      <c r="N731" s="1659"/>
      <c r="O731" s="1928"/>
      <c r="P731" s="1928"/>
      <c r="Q731" s="1659"/>
      <c r="R731" s="1659"/>
      <c r="S731" s="1659"/>
      <c r="T731" s="1659"/>
      <c r="V731" s="1928"/>
      <c r="W731" s="1928"/>
      <c r="X731" s="1657"/>
      <c r="Y731" s="1657"/>
      <c r="Z731" s="1657"/>
      <c r="AA731" s="1927"/>
      <c r="AB731" s="1927"/>
      <c r="AC731" s="1928"/>
      <c r="AD731" s="1928"/>
      <c r="AE731" s="1927"/>
      <c r="AF731" s="1657"/>
      <c r="AG731" s="1657"/>
      <c r="AH731" s="1657"/>
      <c r="AI731" s="1657"/>
      <c r="AJ731" s="1660"/>
      <c r="AK731" s="1660"/>
    </row>
    <row r="732" spans="1:45" ht="39.950000000000003" customHeight="1" x14ac:dyDescent="0.2">
      <c r="D732" s="1658"/>
      <c r="E732" s="1658"/>
      <c r="F732" s="1658"/>
      <c r="G732" s="1658"/>
      <c r="H732" s="1928"/>
      <c r="I732" s="1928"/>
      <c r="M732" s="1658"/>
      <c r="N732" s="1658"/>
      <c r="O732" s="1928"/>
      <c r="P732" s="1928"/>
      <c r="Q732" s="1658"/>
      <c r="R732" s="1667"/>
      <c r="S732" s="1667"/>
      <c r="T732" s="1667"/>
      <c r="V732" s="1928"/>
      <c r="W732" s="1928"/>
      <c r="X732" s="1659"/>
      <c r="Y732" s="1659"/>
      <c r="Z732" s="1659"/>
      <c r="AA732" s="1659"/>
      <c r="AC732" s="1928"/>
      <c r="AD732" s="1928"/>
      <c r="AF732" s="1659"/>
      <c r="AG732" s="1659"/>
      <c r="AH732" s="1659"/>
      <c r="AJ732" s="1660"/>
      <c r="AK732" s="1660"/>
    </row>
    <row r="733" spans="1:45" ht="39.950000000000003" customHeight="1" x14ac:dyDescent="0.2">
      <c r="D733" s="1715"/>
      <c r="E733" s="1715"/>
      <c r="F733" s="1659"/>
      <c r="G733" s="1658"/>
      <c r="H733" s="1928"/>
      <c r="I733" s="1928"/>
      <c r="J733" s="1715"/>
      <c r="N733" s="1783"/>
      <c r="O733" s="1928"/>
      <c r="P733" s="1928"/>
      <c r="Q733" s="1659"/>
      <c r="S733" s="1715"/>
      <c r="T733" s="1659"/>
      <c r="U733" s="1667"/>
      <c r="V733" s="1928"/>
      <c r="W733" s="1928"/>
      <c r="Y733" s="1659"/>
      <c r="AA733" s="1657"/>
      <c r="AC733" s="1928"/>
      <c r="AD733" s="1928"/>
      <c r="AE733" s="1659"/>
      <c r="AF733" s="1927"/>
      <c r="AI733" s="1659"/>
      <c r="AJ733" s="1660"/>
      <c r="AK733" s="1660"/>
    </row>
    <row r="734" spans="1:45" ht="39.950000000000003" customHeight="1" x14ac:dyDescent="0.2">
      <c r="E734" s="1715"/>
      <c r="F734" s="1659"/>
      <c r="H734" s="1928"/>
      <c r="I734" s="1928"/>
      <c r="O734" s="1928"/>
      <c r="P734" s="1928"/>
      <c r="R734" s="1658"/>
      <c r="S734" s="1658"/>
      <c r="T734" s="1658"/>
      <c r="V734" s="1928"/>
      <c r="W734" s="1928"/>
      <c r="X734" s="1697"/>
      <c r="AC734" s="1928"/>
      <c r="AD734" s="1928"/>
      <c r="AJ734" s="1660"/>
      <c r="AK734" s="1660"/>
    </row>
    <row r="735" spans="1:45" ht="39.950000000000003" customHeight="1" x14ac:dyDescent="0.2">
      <c r="C735" s="1716"/>
      <c r="D735" s="1716"/>
      <c r="E735" s="1716"/>
      <c r="F735" s="1716"/>
      <c r="G735" s="1716"/>
      <c r="H735" s="1658"/>
      <c r="K735" s="16"/>
      <c r="L735" s="16"/>
      <c r="M735" s="16"/>
      <c r="T735" s="1658"/>
      <c r="U735" s="1658"/>
      <c r="X735" s="1658"/>
      <c r="AR735" s="5491"/>
      <c r="AS735" s="5491"/>
    </row>
    <row r="736" spans="1:45" ht="39.950000000000003" customHeight="1" x14ac:dyDescent="0.2">
      <c r="A736" s="16"/>
      <c r="B736" s="1715"/>
      <c r="C736" s="1659"/>
      <c r="D736" s="1659"/>
      <c r="E736" s="1657"/>
      <c r="F736" s="1657"/>
      <c r="G736" s="1659"/>
      <c r="H736" s="1659"/>
      <c r="I736" s="1659"/>
      <c r="J736" s="1716"/>
      <c r="K736" s="1716"/>
    </row>
    <row r="737" spans="1:44" ht="39.950000000000003" customHeight="1" x14ac:dyDescent="0.2"/>
    <row r="738" spans="1:44" ht="39.950000000000003" customHeight="1" x14ac:dyDescent="0.2">
      <c r="A738" s="5876"/>
      <c r="B738" s="5876"/>
      <c r="C738" s="1661"/>
      <c r="D738" s="1661"/>
      <c r="E738" s="1661"/>
      <c r="F738" s="1661"/>
      <c r="G738" s="1661"/>
      <c r="H738" s="1661"/>
      <c r="I738" s="1661"/>
      <c r="J738" s="1661"/>
      <c r="K738" s="1661"/>
      <c r="L738" s="1661"/>
      <c r="M738" s="1661"/>
      <c r="N738" s="1661"/>
      <c r="O738" s="1661"/>
      <c r="P738" s="1661"/>
      <c r="Q738" s="1661"/>
      <c r="R738" s="1661"/>
      <c r="S738" s="1661"/>
      <c r="T738" s="1661"/>
      <c r="U738" s="1661"/>
      <c r="V738" s="1661"/>
      <c r="W738" s="1661"/>
      <c r="X738" s="1661"/>
      <c r="Y738" s="1661"/>
      <c r="Z738" s="1661"/>
      <c r="AA738" s="1661"/>
      <c r="AB738" s="1661"/>
      <c r="AC738" s="1661"/>
      <c r="AD738" s="1661"/>
      <c r="AE738" s="1661"/>
      <c r="AF738" s="1661"/>
      <c r="AG738" s="1661"/>
      <c r="AH738" s="1661"/>
      <c r="AI738" s="1661"/>
      <c r="AJ738" s="1661"/>
      <c r="AK738" s="1661"/>
      <c r="AR738" s="1715"/>
    </row>
    <row r="739" spans="1:44" ht="39.950000000000003" customHeight="1" x14ac:dyDescent="0.2">
      <c r="A739" s="5929"/>
      <c r="B739" s="5929"/>
      <c r="C739" s="1708"/>
      <c r="D739" s="1708"/>
      <c r="E739" s="1708"/>
      <c r="F739" s="1708"/>
      <c r="G739" s="1708"/>
      <c r="H739" s="1708"/>
      <c r="I739" s="1708"/>
      <c r="J739" s="1708"/>
      <c r="K739" s="1708"/>
      <c r="L739" s="1708"/>
      <c r="M739" s="1708"/>
      <c r="N739" s="1708"/>
      <c r="O739" s="1708"/>
      <c r="P739" s="1708"/>
      <c r="Q739" s="1708"/>
      <c r="R739" s="1708"/>
      <c r="S739" s="1708"/>
      <c r="T739" s="1708"/>
      <c r="U739" s="1708"/>
      <c r="V739" s="1708"/>
      <c r="W739" s="1708"/>
      <c r="X739" s="1708"/>
      <c r="Y739" s="1708"/>
      <c r="Z739" s="1708"/>
      <c r="AA739" s="1708"/>
      <c r="AB739" s="1708"/>
      <c r="AC739" s="1708"/>
      <c r="AD739" s="1708"/>
      <c r="AE739" s="1708"/>
      <c r="AF739" s="1708"/>
      <c r="AG739" s="1708"/>
      <c r="AH739" s="1708"/>
      <c r="AI739" s="1708"/>
      <c r="AJ739" s="1708"/>
      <c r="AK739" s="1708"/>
    </row>
    <row r="740" spans="1:44" ht="39.950000000000003" customHeight="1" x14ac:dyDescent="0.2">
      <c r="A740" s="5926"/>
      <c r="B740" s="5926"/>
      <c r="C740" s="1658"/>
      <c r="D740" s="1658"/>
      <c r="E740" s="1658"/>
      <c r="F740" s="1684"/>
      <c r="G740" s="1684"/>
      <c r="H740" s="1928"/>
      <c r="I740" s="1928"/>
      <c r="J740" s="1684"/>
      <c r="K740" s="1684"/>
      <c r="L740" s="1684"/>
      <c r="M740" s="1684"/>
      <c r="N740" s="1684"/>
      <c r="O740" s="1928"/>
      <c r="P740" s="1928"/>
      <c r="Q740" s="1683"/>
      <c r="R740" s="1683"/>
      <c r="S740" s="1684"/>
      <c r="T740" s="1691"/>
      <c r="U740" s="1683"/>
      <c r="V740" s="1928"/>
      <c r="W740" s="1928"/>
      <c r="X740" s="1683"/>
      <c r="Y740" s="1683"/>
      <c r="Z740" s="1704"/>
      <c r="AA740" s="1691"/>
      <c r="AB740" s="1683"/>
      <c r="AC740" s="1928"/>
      <c r="AD740" s="1928"/>
      <c r="AE740" s="1716"/>
      <c r="AF740" s="1716"/>
      <c r="AG740" s="1716"/>
      <c r="AH740" s="1693"/>
      <c r="AI740" s="1683"/>
      <c r="AJ740" s="1660"/>
      <c r="AK740" s="1660"/>
      <c r="AO740" s="5923"/>
      <c r="AP740" s="5923"/>
      <c r="AQ740" s="5923"/>
    </row>
    <row r="741" spans="1:44" ht="39.950000000000003" customHeight="1" x14ac:dyDescent="0.2">
      <c r="A741" s="5926"/>
      <c r="B741" s="5926"/>
      <c r="C741" s="1706"/>
      <c r="D741" s="1706"/>
      <c r="E741" s="1706"/>
      <c r="F741" s="1706"/>
      <c r="G741" s="1706"/>
      <c r="H741" s="1928"/>
      <c r="I741" s="1928"/>
      <c r="J741" s="1706"/>
      <c r="K741" s="1706"/>
      <c r="L741" s="1706"/>
      <c r="M741" s="1706"/>
      <c r="N741" s="1706"/>
      <c r="O741" s="1928"/>
      <c r="P741" s="1928"/>
      <c r="Q741" s="1706"/>
      <c r="R741" s="1706"/>
      <c r="S741" s="1706"/>
      <c r="T741" s="1706"/>
      <c r="U741" s="1706"/>
      <c r="V741" s="1928"/>
      <c r="W741" s="1928"/>
      <c r="X741" s="1706"/>
      <c r="Y741" s="1706"/>
      <c r="Z741" s="1706"/>
      <c r="AA741" s="1706"/>
      <c r="AB741" s="1706"/>
      <c r="AC741" s="1928"/>
      <c r="AD741" s="1928"/>
      <c r="AE741" s="1706"/>
      <c r="AF741" s="1706"/>
      <c r="AG741" s="1706"/>
      <c r="AH741" s="1706"/>
      <c r="AI741" s="1706"/>
      <c r="AJ741" s="1660"/>
      <c r="AK741" s="1660"/>
    </row>
    <row r="742" spans="1:44" ht="39.950000000000003" customHeight="1" x14ac:dyDescent="0.2">
      <c r="A742" s="5923"/>
      <c r="B742" s="5923"/>
      <c r="C742" s="1657"/>
      <c r="D742" s="1657"/>
      <c r="E742" s="1657"/>
      <c r="F742" s="1666"/>
      <c r="G742" s="1666"/>
      <c r="H742" s="1928"/>
      <c r="I742" s="1928"/>
      <c r="J742" s="1657"/>
      <c r="K742" s="1657"/>
      <c r="L742" s="1657"/>
      <c r="M742" s="1657"/>
      <c r="N742" s="1683"/>
      <c r="O742" s="1928"/>
      <c r="P742" s="1928"/>
      <c r="Q742" s="1683"/>
      <c r="R742" s="1702"/>
      <c r="S742" s="1702"/>
      <c r="T742" s="1684"/>
      <c r="U742" s="1683"/>
      <c r="V742" s="1928"/>
      <c r="W742" s="1928"/>
      <c r="X742" s="1683"/>
      <c r="Y742" s="1683"/>
      <c r="Z742" s="1684"/>
      <c r="AA742" s="1684"/>
      <c r="AB742" s="1683"/>
      <c r="AC742" s="1928"/>
      <c r="AD742" s="1928"/>
      <c r="AE742" s="1683"/>
      <c r="AF742" s="1683"/>
      <c r="AG742" s="1684"/>
      <c r="AH742" s="1684"/>
      <c r="AI742" s="1683"/>
      <c r="AJ742" s="1660"/>
      <c r="AK742" s="1660"/>
    </row>
    <row r="743" spans="1:44" ht="39.950000000000003" customHeight="1" x14ac:dyDescent="0.2">
      <c r="A743" s="5926"/>
      <c r="B743" s="5926"/>
      <c r="C743" s="1716"/>
      <c r="D743" s="1716"/>
      <c r="E743" s="1716"/>
      <c r="F743" s="1716"/>
      <c r="G743" s="1716"/>
      <c r="H743" s="1928"/>
      <c r="I743" s="1928"/>
      <c r="J743" s="1666"/>
      <c r="K743" s="1666"/>
      <c r="L743" s="1716"/>
      <c r="M743" s="1716"/>
      <c r="N743" s="1716"/>
      <c r="O743" s="1928"/>
      <c r="P743" s="1928"/>
      <c r="Q743" s="1658"/>
      <c r="R743" s="1658"/>
      <c r="S743" s="1659"/>
      <c r="T743" s="1659"/>
      <c r="U743" s="1659"/>
      <c r="V743" s="1928"/>
      <c r="W743" s="1928"/>
      <c r="X743" s="1665"/>
      <c r="Y743" s="1665"/>
      <c r="Z743" s="1665"/>
      <c r="AA743" s="1665"/>
      <c r="AB743" s="1665"/>
      <c r="AC743" s="1928"/>
      <c r="AD743" s="1928"/>
      <c r="AE743" s="1665"/>
      <c r="AF743" s="1665"/>
      <c r="AG743" s="1665"/>
      <c r="AH743" s="1665"/>
      <c r="AI743" s="1665"/>
      <c r="AJ743" s="1660"/>
      <c r="AK743" s="1660"/>
      <c r="AO743" s="1715"/>
      <c r="AP743" s="1715"/>
      <c r="AQ743" s="1715"/>
    </row>
    <row r="744" spans="1:44" ht="39.950000000000003" customHeight="1" x14ac:dyDescent="0.2">
      <c r="A744" s="5926"/>
      <c r="B744" s="5926"/>
      <c r="C744" s="1658"/>
      <c r="D744" s="1658"/>
      <c r="E744" s="1658"/>
      <c r="F744" s="1658"/>
      <c r="G744" s="1658"/>
      <c r="H744" s="1928"/>
      <c r="I744" s="1928"/>
      <c r="J744" s="1658"/>
      <c r="K744" s="1658"/>
      <c r="L744" s="1658"/>
      <c r="M744" s="1658"/>
      <c r="N744" s="1658"/>
      <c r="O744" s="1928"/>
      <c r="P744" s="1928"/>
      <c r="Q744" s="1683"/>
      <c r="R744" s="1683"/>
      <c r="S744" s="1684"/>
      <c r="T744" s="1702"/>
      <c r="U744" s="1702"/>
      <c r="V744" s="1928"/>
      <c r="W744" s="1928"/>
      <c r="X744" s="1658"/>
      <c r="Y744" s="1658"/>
      <c r="Z744" s="1658"/>
      <c r="AA744" s="1658"/>
      <c r="AB744" s="1658"/>
      <c r="AC744" s="1928"/>
      <c r="AD744" s="1928"/>
      <c r="AE744" s="1658"/>
      <c r="AF744" s="1658"/>
      <c r="AG744" s="1665"/>
      <c r="AH744" s="1665"/>
      <c r="AI744" s="1665"/>
      <c r="AJ744" s="1660"/>
      <c r="AK744" s="1660"/>
    </row>
    <row r="745" spans="1:44" ht="39.950000000000003" customHeight="1" x14ac:dyDescent="0.2">
      <c r="A745" s="5922"/>
      <c r="B745" s="5922"/>
      <c r="C745" s="1664"/>
      <c r="D745" s="1664"/>
      <c r="E745" s="1664"/>
      <c r="F745" s="1664"/>
      <c r="G745" s="1664"/>
      <c r="H745" s="1928"/>
      <c r="I745" s="1928"/>
      <c r="J745" s="1690"/>
      <c r="K745" s="1690"/>
      <c r="L745" s="1684"/>
      <c r="M745" s="1684"/>
      <c r="N745" s="1683"/>
      <c r="O745" s="1928"/>
      <c r="P745" s="1928"/>
      <c r="Q745" s="1683"/>
      <c r="R745" s="1683"/>
      <c r="S745" s="1684"/>
      <c r="T745" s="1684"/>
      <c r="U745" s="1683"/>
      <c r="V745" s="1928"/>
      <c r="W745" s="1928"/>
      <c r="X745" s="1683"/>
      <c r="Y745" s="1683"/>
      <c r="Z745" s="1684"/>
      <c r="AA745" s="1684"/>
      <c r="AB745" s="1683"/>
      <c r="AC745" s="1928"/>
      <c r="AD745" s="1928"/>
      <c r="AE745" s="1683"/>
      <c r="AF745" s="1683"/>
      <c r="AG745" s="1684"/>
      <c r="AH745" s="1684"/>
      <c r="AI745" s="1683"/>
      <c r="AJ745" s="1660"/>
      <c r="AK745" s="1660"/>
    </row>
    <row r="746" spans="1:44" ht="39.950000000000003" customHeight="1" x14ac:dyDescent="0.2">
      <c r="A746" s="5920"/>
      <c r="B746" s="5920"/>
      <c r="C746" s="1683"/>
      <c r="D746" s="1683"/>
      <c r="E746" s="1684"/>
      <c r="F746" s="1684"/>
      <c r="G746" s="1683"/>
      <c r="H746" s="1928"/>
      <c r="I746" s="1928"/>
      <c r="J746" s="1683"/>
      <c r="K746" s="1683"/>
      <c r="L746" s="1684"/>
      <c r="M746" s="1684"/>
      <c r="N746" s="1683"/>
      <c r="O746" s="1928"/>
      <c r="P746" s="1928"/>
      <c r="Q746" s="1683"/>
      <c r="R746" s="1683"/>
      <c r="S746" s="1684"/>
      <c r="T746" s="1684"/>
      <c r="U746" s="1683"/>
      <c r="V746" s="1928"/>
      <c r="W746" s="1928"/>
      <c r="X746" s="1683"/>
      <c r="Y746" s="1683"/>
      <c r="Z746" s="1684"/>
      <c r="AA746" s="1684"/>
      <c r="AB746" s="1683"/>
      <c r="AC746" s="1928"/>
      <c r="AD746" s="1928"/>
      <c r="AE746" s="1683"/>
      <c r="AF746" s="1683"/>
      <c r="AG746" s="1684"/>
      <c r="AH746" s="1684"/>
      <c r="AI746" s="1683"/>
      <c r="AJ746" s="1660"/>
      <c r="AK746" s="1660"/>
    </row>
    <row r="747" spans="1:44" ht="39.950000000000003" customHeight="1" x14ac:dyDescent="0.2">
      <c r="A747" s="5927"/>
      <c r="B747" s="5924"/>
      <c r="C747" s="1664"/>
      <c r="D747" s="1664"/>
      <c r="E747" s="1658"/>
      <c r="F747" s="1658"/>
      <c r="G747" s="1658"/>
      <c r="H747" s="1928"/>
      <c r="I747" s="1928"/>
      <c r="J747" s="1664"/>
      <c r="K747" s="1664"/>
      <c r="L747" s="1664"/>
      <c r="M747" s="1664"/>
      <c r="N747" s="1664"/>
      <c r="O747" s="1928"/>
      <c r="P747" s="1928"/>
      <c r="Q747" s="1664"/>
      <c r="R747" s="1664"/>
      <c r="S747" s="1664"/>
      <c r="T747" s="1664"/>
      <c r="U747" s="1664"/>
      <c r="V747" s="1928"/>
      <c r="W747" s="1928"/>
      <c r="X747" s="1664"/>
      <c r="Y747" s="1664"/>
      <c r="Z747" s="1664"/>
      <c r="AA747" s="1664"/>
      <c r="AB747" s="1664"/>
      <c r="AC747" s="1928"/>
      <c r="AD747" s="1928"/>
      <c r="AE747" s="1664"/>
      <c r="AF747" s="1664"/>
      <c r="AG747" s="1664"/>
      <c r="AH747" s="1664"/>
      <c r="AI747" s="1664"/>
      <c r="AJ747" s="1660"/>
      <c r="AK747" s="1660"/>
    </row>
    <row r="748" spans="1:44" ht="39.950000000000003" customHeight="1" x14ac:dyDescent="0.2">
      <c r="A748" s="5923"/>
      <c r="B748" s="5923"/>
      <c r="C748" s="1927"/>
      <c r="D748" s="1927"/>
      <c r="E748" s="1927"/>
      <c r="F748" s="1927"/>
      <c r="G748" s="1927"/>
      <c r="H748" s="1928"/>
      <c r="I748" s="1928"/>
      <c r="J748" s="1927"/>
      <c r="K748" s="1927"/>
      <c r="L748" s="1927"/>
      <c r="M748" s="1927"/>
      <c r="N748" s="1927"/>
      <c r="O748" s="1928"/>
      <c r="P748" s="1928"/>
      <c r="Q748" s="1927"/>
      <c r="R748" s="1927"/>
      <c r="S748" s="1927"/>
      <c r="T748" s="1927"/>
      <c r="U748" s="1927"/>
      <c r="V748" s="1928"/>
      <c r="W748" s="1928"/>
      <c r="X748" s="1927"/>
      <c r="Y748" s="1927"/>
      <c r="Z748" s="1927"/>
      <c r="AA748" s="1927"/>
      <c r="AB748" s="1927"/>
      <c r="AC748" s="1928"/>
      <c r="AD748" s="1928"/>
      <c r="AE748" s="1927"/>
      <c r="AF748" s="1927"/>
      <c r="AG748" s="1693"/>
      <c r="AH748" s="1927"/>
      <c r="AI748" s="1927"/>
      <c r="AJ748" s="1660"/>
      <c r="AK748" s="1660"/>
    </row>
    <row r="749" spans="1:44" ht="39.950000000000003" customHeight="1" x14ac:dyDescent="0.2">
      <c r="A749" s="5920"/>
      <c r="B749" s="5920"/>
      <c r="C749" s="1664"/>
      <c r="D749" s="1664"/>
      <c r="E749" s="1664"/>
      <c r="F749" s="1664"/>
      <c r="G749" s="1664"/>
      <c r="H749" s="1928"/>
      <c r="I749" s="1928"/>
      <c r="J749" s="1664"/>
      <c r="K749" s="1664"/>
      <c r="L749" s="1664"/>
      <c r="M749" s="1664"/>
      <c r="N749" s="1664"/>
      <c r="O749" s="1928"/>
      <c r="P749" s="1928"/>
      <c r="Q749" s="1659"/>
      <c r="R749" s="1659"/>
      <c r="S749" s="1683"/>
      <c r="T749" s="1683"/>
      <c r="U749" s="1684"/>
      <c r="V749" s="1928"/>
      <c r="W749" s="1928"/>
      <c r="X749" s="1683"/>
      <c r="Y749" s="1683"/>
      <c r="Z749" s="1659"/>
      <c r="AA749" s="1659"/>
      <c r="AB749" s="1683"/>
      <c r="AC749" s="1928"/>
      <c r="AD749" s="1928"/>
      <c r="AE749" s="1683"/>
      <c r="AF749" s="1683"/>
      <c r="AG749" s="1684"/>
      <c r="AH749" s="1684"/>
      <c r="AI749" s="1683"/>
      <c r="AJ749" s="1660"/>
      <c r="AK749" s="1660"/>
    </row>
    <row r="750" spans="1:44" ht="39.950000000000003" customHeight="1" x14ac:dyDescent="0.2">
      <c r="A750" s="5923"/>
      <c r="B750" s="5923"/>
      <c r="C750" s="1683"/>
      <c r="D750" s="1683"/>
      <c r="E750" s="1684"/>
      <c r="F750" s="1684"/>
      <c r="G750" s="1683"/>
      <c r="H750" s="1928"/>
      <c r="I750" s="1928"/>
      <c r="J750" s="1706"/>
      <c r="K750" s="1706"/>
      <c r="L750" s="1706"/>
      <c r="M750" s="1706"/>
      <c r="N750" s="1706"/>
      <c r="O750" s="1928"/>
      <c r="P750" s="1928"/>
      <c r="Q750" s="1706"/>
      <c r="R750" s="1706"/>
      <c r="S750" s="1706"/>
      <c r="T750" s="1666"/>
      <c r="U750" s="1666"/>
      <c r="V750" s="1928"/>
      <c r="W750" s="1928"/>
      <c r="X750" s="1694"/>
      <c r="Y750" s="1694"/>
      <c r="Z750" s="1694"/>
      <c r="AA750" s="1694"/>
      <c r="AB750" s="1694"/>
      <c r="AC750" s="1928"/>
      <c r="AD750" s="1928"/>
      <c r="AE750" s="1694"/>
      <c r="AF750" s="1694"/>
      <c r="AG750" s="1694"/>
      <c r="AH750" s="1694"/>
      <c r="AI750" s="1694"/>
      <c r="AJ750" s="1660"/>
      <c r="AK750" s="1660"/>
    </row>
    <row r="751" spans="1:44" ht="39.950000000000003" customHeight="1" x14ac:dyDescent="0.2">
      <c r="A751" s="5920"/>
      <c r="B751" s="5920"/>
      <c r="C751" s="1694"/>
      <c r="D751" s="1694"/>
      <c r="E751" s="1694"/>
      <c r="F751" s="1694"/>
      <c r="G751" s="1694"/>
      <c r="H751" s="1928"/>
      <c r="I751" s="1928"/>
      <c r="J751" s="1694"/>
      <c r="K751" s="1694"/>
      <c r="L751" s="1694"/>
      <c r="M751" s="1694"/>
      <c r="N751" s="1694"/>
      <c r="O751" s="1928"/>
      <c r="P751" s="1928"/>
      <c r="Q751" s="1694"/>
      <c r="R751" s="1694"/>
      <c r="S751" s="1694"/>
      <c r="T751" s="1694"/>
      <c r="U751" s="1694"/>
      <c r="V751" s="1928"/>
      <c r="W751" s="1928"/>
      <c r="X751" s="1694"/>
      <c r="Y751" s="1694"/>
      <c r="Z751" s="1694"/>
      <c r="AA751" s="1694"/>
      <c r="AB751" s="1694"/>
      <c r="AC751" s="1928"/>
      <c r="AD751" s="1928"/>
      <c r="AE751" s="1694"/>
      <c r="AF751" s="1694"/>
      <c r="AG751" s="1694"/>
      <c r="AH751" s="1694"/>
      <c r="AI751" s="1694"/>
      <c r="AJ751" s="1660"/>
      <c r="AK751" s="1660"/>
    </row>
    <row r="752" spans="1:44" ht="39.950000000000003" customHeight="1" x14ac:dyDescent="0.2">
      <c r="A752" s="5923"/>
      <c r="B752" s="5923"/>
      <c r="C752" s="1664"/>
      <c r="D752" s="1664"/>
      <c r="E752" s="1664"/>
      <c r="F752" s="1664"/>
      <c r="G752" s="1664"/>
      <c r="H752" s="1928"/>
      <c r="I752" s="1928"/>
      <c r="J752" s="1664"/>
      <c r="K752" s="1664"/>
      <c r="L752" s="1664"/>
      <c r="M752" s="1664"/>
      <c r="N752" s="1664"/>
      <c r="O752" s="1928"/>
      <c r="P752" s="1928"/>
      <c r="Q752" s="1659"/>
      <c r="R752" s="1659"/>
      <c r="S752" s="1684"/>
      <c r="T752" s="1684"/>
      <c r="U752" s="1683"/>
      <c r="V752" s="1928"/>
      <c r="W752" s="1928"/>
      <c r="X752" s="1683"/>
      <c r="Y752" s="1683"/>
      <c r="Z752" s="1659"/>
      <c r="AA752" s="1659"/>
      <c r="AB752" s="1683"/>
      <c r="AC752" s="1928"/>
      <c r="AD752" s="1928"/>
      <c r="AE752" s="1683"/>
      <c r="AF752" s="1683"/>
      <c r="AG752" s="1684"/>
      <c r="AH752" s="1684"/>
      <c r="AI752" s="1683"/>
      <c r="AJ752" s="1660"/>
      <c r="AK752" s="1660"/>
    </row>
    <row r="753" spans="1:39" ht="39.950000000000003" customHeight="1" x14ac:dyDescent="0.2">
      <c r="A753" s="5923"/>
      <c r="B753" s="5923"/>
      <c r="C753" s="1664"/>
      <c r="D753" s="1664"/>
      <c r="E753" s="1664"/>
      <c r="F753" s="1664"/>
      <c r="G753" s="1664"/>
      <c r="H753" s="1928"/>
      <c r="I753" s="1928"/>
      <c r="J753" s="1664"/>
      <c r="K753" s="1664"/>
      <c r="L753" s="1664"/>
      <c r="M753" s="1664"/>
      <c r="N753" s="1664"/>
      <c r="O753" s="1928"/>
      <c r="P753" s="1928"/>
      <c r="Q753" s="1664"/>
      <c r="R753" s="1664"/>
      <c r="S753" s="1664"/>
      <c r="T753" s="1664"/>
      <c r="U753" s="1664"/>
      <c r="V753" s="1928"/>
      <c r="W753" s="1928"/>
      <c r="X753" s="1664"/>
      <c r="Y753" s="1664"/>
      <c r="Z753" s="1664"/>
      <c r="AA753" s="1664"/>
      <c r="AB753" s="1683"/>
      <c r="AC753" s="1928"/>
      <c r="AD753" s="1928"/>
      <c r="AE753" s="1683"/>
      <c r="AF753" s="1683"/>
      <c r="AG753" s="1684"/>
      <c r="AH753" s="1684"/>
      <c r="AI753" s="1683"/>
      <c r="AJ753" s="1660"/>
      <c r="AK753" s="1660"/>
    </row>
    <row r="754" spans="1:39" ht="39.950000000000003" customHeight="1" x14ac:dyDescent="0.2">
      <c r="A754" s="5923"/>
      <c r="B754" s="5923"/>
      <c r="C754" s="1664"/>
      <c r="D754" s="1664"/>
      <c r="E754" s="1664"/>
      <c r="F754" s="1664"/>
      <c r="G754" s="1664"/>
      <c r="H754" s="1928"/>
      <c r="I754" s="1928"/>
      <c r="J754" s="1664"/>
      <c r="K754" s="1664"/>
      <c r="L754" s="1664"/>
      <c r="M754" s="1664"/>
      <c r="N754" s="1664"/>
      <c r="O754" s="1928"/>
      <c r="P754" s="1928"/>
      <c r="Q754" s="1664"/>
      <c r="R754" s="1664"/>
      <c r="S754" s="1664"/>
      <c r="T754" s="1664"/>
      <c r="U754" s="1664"/>
      <c r="V754" s="1928"/>
      <c r="W754" s="1928"/>
      <c r="X754" s="1664"/>
      <c r="Y754" s="1664"/>
      <c r="Z754" s="1664"/>
      <c r="AA754" s="1664"/>
      <c r="AB754" s="1683"/>
      <c r="AC754" s="1928"/>
      <c r="AD754" s="1928"/>
      <c r="AE754" s="1683"/>
      <c r="AF754" s="1683"/>
      <c r="AG754" s="1684"/>
      <c r="AH754" s="1684"/>
      <c r="AI754" s="1683"/>
      <c r="AJ754" s="1660"/>
      <c r="AK754" s="1660"/>
      <c r="AL754" s="3408"/>
      <c r="AM754" s="3408"/>
    </row>
    <row r="755" spans="1:39" ht="39.950000000000003" customHeight="1" x14ac:dyDescent="0.2">
      <c r="A755" s="5923"/>
      <c r="B755" s="5923"/>
      <c r="C755" s="1706"/>
      <c r="D755" s="1706"/>
      <c r="E755" s="1706"/>
      <c r="F755" s="1706"/>
      <c r="G755" s="1706"/>
      <c r="H755" s="1928"/>
      <c r="I755" s="1928"/>
      <c r="J755" s="1706"/>
      <c r="K755" s="1706"/>
      <c r="L755" s="1706"/>
      <c r="M755" s="1706"/>
      <c r="N755" s="1706"/>
      <c r="O755" s="1928"/>
      <c r="P755" s="1928"/>
      <c r="Q755" s="1706"/>
      <c r="R755" s="1706"/>
      <c r="S755" s="1706"/>
      <c r="T755" s="1706"/>
      <c r="U755" s="1706"/>
      <c r="V755" s="1928"/>
      <c r="W755" s="1928"/>
      <c r="X755" s="1666"/>
      <c r="Y755" s="1666"/>
      <c r="Z755" s="1694"/>
      <c r="AA755" s="1694"/>
      <c r="AB755" s="1694"/>
      <c r="AC755" s="1928"/>
      <c r="AD755" s="1928"/>
      <c r="AE755" s="1694"/>
      <c r="AF755" s="1694"/>
      <c r="AG755" s="1694"/>
      <c r="AH755" s="1694"/>
      <c r="AI755" s="1694"/>
      <c r="AJ755" s="1660"/>
      <c r="AK755" s="1660"/>
      <c r="AL755" s="5929"/>
      <c r="AM755" s="5929"/>
    </row>
    <row r="756" spans="1:39" ht="39.950000000000003" customHeight="1" x14ac:dyDescent="0.2">
      <c r="A756" s="5923"/>
      <c r="B756" s="5923"/>
      <c r="C756" s="1694"/>
      <c r="D756" s="1694"/>
      <c r="E756" s="1694"/>
      <c r="F756" s="1694"/>
      <c r="G756" s="1694"/>
      <c r="H756" s="1928"/>
      <c r="I756" s="1928"/>
      <c r="J756" s="1683"/>
      <c r="K756" s="1683"/>
      <c r="L756" s="1684"/>
      <c r="M756" s="1684"/>
      <c r="N756" s="1683"/>
      <c r="O756" s="1928"/>
      <c r="P756" s="1928"/>
      <c r="Q756" s="1683"/>
      <c r="R756" s="1683"/>
      <c r="S756" s="1684"/>
      <c r="T756" s="1684"/>
      <c r="U756" s="1683"/>
      <c r="V756" s="1928"/>
      <c r="W756" s="1928"/>
      <c r="X756" s="1683"/>
      <c r="Y756" s="1683"/>
      <c r="Z756" s="1684"/>
      <c r="AA756" s="1684"/>
      <c r="AB756" s="1683"/>
      <c r="AC756" s="1928"/>
      <c r="AD756" s="1928"/>
      <c r="AE756" s="1683"/>
      <c r="AF756" s="1683"/>
      <c r="AG756" s="1684"/>
      <c r="AH756" s="1684"/>
      <c r="AI756" s="1683"/>
      <c r="AJ756" s="1660"/>
      <c r="AK756" s="1660"/>
      <c r="AL756" s="5928"/>
      <c r="AM756" s="5928"/>
    </row>
    <row r="757" spans="1:39" ht="39.950000000000003" customHeight="1" x14ac:dyDescent="0.2">
      <c r="C757" s="1927"/>
      <c r="D757" s="1927"/>
      <c r="H757" s="1928"/>
      <c r="I757" s="1928"/>
      <c r="K757" s="1659"/>
      <c r="L757" s="1659"/>
      <c r="M757" s="1659"/>
      <c r="N757" s="1658"/>
      <c r="O757" s="1928"/>
      <c r="P757" s="1928"/>
      <c r="Q757" s="1658"/>
      <c r="R757" s="1658"/>
      <c r="S757" s="1658"/>
      <c r="T757" s="1658"/>
      <c r="U757" s="1658"/>
      <c r="V757" s="1928"/>
      <c r="W757" s="1928"/>
      <c r="Z757" s="1659"/>
      <c r="AA757" s="1659"/>
      <c r="AB757" s="1659"/>
      <c r="AC757" s="1928"/>
      <c r="AD757" s="1928"/>
      <c r="AF757" s="1659"/>
      <c r="AG757" s="1659"/>
      <c r="AH757" s="1659"/>
      <c r="AJ757" s="1660"/>
      <c r="AK757" s="1660"/>
    </row>
    <row r="758" spans="1:39" ht="39.950000000000003" customHeight="1" x14ac:dyDescent="0.2">
      <c r="C758" s="1709"/>
      <c r="D758" s="1709"/>
      <c r="E758" s="1709"/>
      <c r="F758" s="1709"/>
      <c r="G758" s="1709"/>
      <c r="H758" s="1928"/>
      <c r="I758" s="1928"/>
      <c r="M758" s="1716"/>
      <c r="N758" s="1716"/>
      <c r="O758" s="1928"/>
      <c r="P758" s="1928"/>
      <c r="Q758" s="1716"/>
      <c r="R758" s="1716"/>
      <c r="V758" s="1928"/>
      <c r="W758" s="1928"/>
      <c r="X758" s="1715"/>
      <c r="Y758" s="1715"/>
      <c r="AA758" s="1715"/>
      <c r="AC758" s="1928"/>
      <c r="AD758" s="1928"/>
      <c r="AH758" s="1658"/>
      <c r="AI758" s="1658"/>
      <c r="AJ758" s="1660"/>
      <c r="AK758" s="1660"/>
    </row>
    <row r="759" spans="1:39" ht="39.950000000000003" customHeight="1" x14ac:dyDescent="0.2">
      <c r="D759" s="1659"/>
      <c r="E759" s="1657"/>
      <c r="F759" s="1927"/>
      <c r="H759" s="1928"/>
      <c r="I759" s="1928"/>
      <c r="J759" s="1709"/>
      <c r="K759" s="1709"/>
      <c r="N759" s="1659"/>
      <c r="O759" s="1928"/>
      <c r="P759" s="1928"/>
      <c r="R759" s="1659"/>
      <c r="S759" s="1716"/>
      <c r="T759" s="1716"/>
      <c r="U759" s="1657"/>
      <c r="V759" s="1928"/>
      <c r="W759" s="1928"/>
      <c r="X759" s="1658"/>
      <c r="Y759" s="1658"/>
      <c r="Z759" s="1659"/>
      <c r="AA759" s="1657"/>
      <c r="AC759" s="1928"/>
      <c r="AD759" s="1928"/>
      <c r="AE759" s="1659"/>
      <c r="AF759" s="1659"/>
      <c r="AG759" s="1657"/>
      <c r="AI759" s="1659"/>
      <c r="AJ759" s="1660"/>
      <c r="AK759" s="1660"/>
    </row>
    <row r="760" spans="1:39" ht="39.950000000000003" customHeight="1" x14ac:dyDescent="0.2">
      <c r="F760" s="1709"/>
      <c r="H760" s="1928"/>
      <c r="I760" s="1928"/>
      <c r="O760" s="1928"/>
      <c r="P760" s="1928"/>
      <c r="S760" s="1658"/>
      <c r="T760" s="1658"/>
      <c r="U760" s="1697"/>
      <c r="V760" s="1928"/>
      <c r="W760" s="1928"/>
      <c r="AC760" s="1928"/>
      <c r="AD760" s="1928"/>
      <c r="AJ760" s="1660"/>
      <c r="AK760" s="1660"/>
    </row>
    <row r="761" spans="1:39" ht="39.950000000000003" customHeight="1" x14ac:dyDescent="0.2">
      <c r="C761" s="1715"/>
      <c r="D761" s="1659"/>
      <c r="E761" s="1659"/>
      <c r="F761" s="1659"/>
      <c r="G761" s="1709"/>
      <c r="H761" s="1697"/>
      <c r="I761" s="1697"/>
      <c r="K761" s="16"/>
      <c r="M761" s="16"/>
      <c r="O761" s="1697"/>
      <c r="P761" s="1697"/>
      <c r="T761" s="1715"/>
      <c r="U761" s="1658"/>
      <c r="V761" s="1697"/>
      <c r="W761" s="1697"/>
      <c r="X761" s="1658"/>
      <c r="Y761" s="1658"/>
      <c r="Z761" s="1658"/>
      <c r="AA761" s="1658"/>
      <c r="AC761" s="1697"/>
      <c r="AD761" s="1697"/>
      <c r="AJ761" s="1697"/>
      <c r="AK761" s="1697"/>
    </row>
    <row r="762" spans="1:39" ht="39.950000000000003" customHeight="1" x14ac:dyDescent="0.2">
      <c r="A762" s="16"/>
      <c r="B762" s="1715"/>
      <c r="C762" s="1659"/>
      <c r="D762" s="1659"/>
      <c r="E762" s="1657"/>
      <c r="F762" s="1657"/>
      <c r="G762" s="1659"/>
      <c r="H762" s="1659"/>
      <c r="I762" s="1659"/>
      <c r="J762" s="1716"/>
      <c r="K762" s="1716"/>
    </row>
    <row r="763" spans="1:39" ht="39.950000000000003" customHeight="1" x14ac:dyDescent="0.2"/>
    <row r="764" spans="1:39" ht="39.950000000000003" customHeight="1" x14ac:dyDescent="0.2">
      <c r="A764" s="5876"/>
      <c r="B764" s="5876"/>
      <c r="C764" s="1661"/>
      <c r="D764" s="1661"/>
      <c r="E764" s="1661"/>
      <c r="F764" s="1661"/>
      <c r="G764" s="1661"/>
      <c r="H764" s="1661"/>
      <c r="I764" s="1661"/>
      <c r="J764" s="1661"/>
      <c r="K764" s="1661"/>
      <c r="L764" s="1661"/>
      <c r="M764" s="1661"/>
      <c r="N764" s="1661"/>
      <c r="O764" s="1661"/>
      <c r="P764" s="1661"/>
      <c r="Q764" s="1661"/>
      <c r="R764" s="1661"/>
      <c r="S764" s="1661"/>
      <c r="T764" s="1661"/>
      <c r="U764" s="1661"/>
      <c r="V764" s="1661"/>
      <c r="W764" s="1661"/>
      <c r="X764" s="1661"/>
      <c r="Y764" s="1661"/>
      <c r="Z764" s="1661"/>
      <c r="AA764" s="1661"/>
      <c r="AB764" s="1661"/>
      <c r="AC764" s="1661"/>
      <c r="AD764" s="1661"/>
      <c r="AE764" s="1661"/>
      <c r="AF764" s="1661"/>
      <c r="AG764" s="1661"/>
      <c r="AH764" s="1661"/>
      <c r="AI764" s="1661"/>
      <c r="AJ764" s="1661"/>
      <c r="AK764" s="1661"/>
    </row>
    <row r="765" spans="1:39" ht="39.950000000000003" customHeight="1" x14ac:dyDescent="0.2">
      <c r="A765" s="5929"/>
      <c r="B765" s="5929"/>
      <c r="C765" s="1708"/>
      <c r="D765" s="1708"/>
      <c r="E765" s="1708"/>
      <c r="F765" s="1708"/>
      <c r="G765" s="1708"/>
      <c r="H765" s="1708"/>
      <c r="I765" s="1708"/>
      <c r="J765" s="1708"/>
      <c r="K765" s="1708"/>
      <c r="L765" s="1708"/>
      <c r="M765" s="1708"/>
      <c r="N765" s="1708"/>
      <c r="O765" s="1708"/>
      <c r="P765" s="1708"/>
      <c r="Q765" s="1708"/>
      <c r="R765" s="1708"/>
      <c r="S765" s="1708"/>
      <c r="T765" s="1708"/>
      <c r="U765" s="1708"/>
      <c r="V765" s="1708"/>
      <c r="W765" s="1708"/>
      <c r="X765" s="1708"/>
      <c r="Y765" s="1708"/>
      <c r="Z765" s="1708"/>
      <c r="AA765" s="1708"/>
      <c r="AB765" s="1708"/>
      <c r="AC765" s="1708"/>
      <c r="AD765" s="1708"/>
      <c r="AE765" s="1708"/>
      <c r="AF765" s="1708"/>
      <c r="AG765" s="1708"/>
      <c r="AH765" s="1708"/>
      <c r="AI765" s="1708"/>
      <c r="AJ765" s="1708"/>
      <c r="AK765" s="1708"/>
    </row>
    <row r="766" spans="1:39" ht="39.950000000000003" customHeight="1" x14ac:dyDescent="0.2">
      <c r="A766" s="5926"/>
      <c r="B766" s="5926"/>
      <c r="C766" s="1683"/>
      <c r="D766" s="1683"/>
      <c r="E766" s="1684"/>
      <c r="F766" s="1684"/>
      <c r="G766" s="1683"/>
      <c r="H766" s="1928"/>
      <c r="I766" s="1928"/>
      <c r="J766" s="1689"/>
      <c r="K766" s="1666"/>
      <c r="L766" s="1666"/>
      <c r="M766" s="1693"/>
      <c r="N766" s="1663"/>
      <c r="O766" s="1928"/>
      <c r="P766" s="1928"/>
      <c r="Q766" s="1666"/>
      <c r="R766" s="1658"/>
      <c r="S766" s="1658"/>
      <c r="T766" s="1658"/>
      <c r="U766" s="1658"/>
      <c r="V766" s="1928"/>
      <c r="W766" s="1928"/>
      <c r="X766" s="1658"/>
      <c r="Y766" s="1658"/>
      <c r="Z766" s="1658"/>
      <c r="AA766" s="1658"/>
      <c r="AB766" s="1666"/>
      <c r="AC766" s="1928"/>
      <c r="AD766" s="1928"/>
      <c r="AE766" s="1666"/>
      <c r="AF766" s="1709"/>
      <c r="AG766" s="1693"/>
      <c r="AH766" s="1658"/>
      <c r="AI766" s="1658"/>
      <c r="AJ766" s="1660"/>
      <c r="AK766" s="1660"/>
    </row>
    <row r="767" spans="1:39" ht="39.950000000000003" customHeight="1" x14ac:dyDescent="0.2">
      <c r="A767" s="5926"/>
      <c r="B767" s="5926"/>
      <c r="C767" s="1706"/>
      <c r="D767" s="1706"/>
      <c r="E767" s="1706"/>
      <c r="F767" s="1706"/>
      <c r="G767" s="1706"/>
      <c r="H767" s="1928"/>
      <c r="I767" s="1928"/>
      <c r="J767" s="1706"/>
      <c r="K767" s="1706"/>
      <c r="L767" s="1706"/>
      <c r="M767" s="1706"/>
      <c r="N767" s="1706"/>
      <c r="O767" s="1928"/>
      <c r="P767" s="1928"/>
      <c r="Q767" s="1706"/>
      <c r="R767" s="1706"/>
      <c r="S767" s="1706"/>
      <c r="T767" s="1706"/>
      <c r="U767" s="1706"/>
      <c r="V767" s="1928"/>
      <c r="W767" s="1928"/>
      <c r="X767" s="1706"/>
      <c r="Y767" s="1706"/>
      <c r="Z767" s="1706"/>
      <c r="AA767" s="1706"/>
      <c r="AB767" s="1706"/>
      <c r="AC767" s="1928"/>
      <c r="AD767" s="1928"/>
      <c r="AE767" s="1706"/>
      <c r="AF767" s="1706"/>
      <c r="AG767" s="1706"/>
      <c r="AH767" s="1706"/>
      <c r="AI767" s="1706"/>
      <c r="AJ767" s="1660"/>
      <c r="AK767" s="1660"/>
    </row>
    <row r="768" spans="1:39" ht="39.950000000000003" customHeight="1" x14ac:dyDescent="0.2">
      <c r="A768" s="5923"/>
      <c r="B768" s="5923"/>
      <c r="C768" s="1683"/>
      <c r="D768" s="1683"/>
      <c r="E768" s="1684"/>
      <c r="F768" s="1684"/>
      <c r="G768" s="1683"/>
      <c r="H768" s="1928"/>
      <c r="I768" s="1928"/>
      <c r="J768" s="1689"/>
      <c r="K768" s="1683"/>
      <c r="L768" s="1684"/>
      <c r="M768" s="1684"/>
      <c r="N768" s="1684"/>
      <c r="O768" s="1928"/>
      <c r="P768" s="1928"/>
      <c r="Q768" s="1666"/>
      <c r="R768" s="1666"/>
      <c r="S768" s="1690"/>
      <c r="T768" s="1684"/>
      <c r="U768" s="1683"/>
      <c r="V768" s="1928"/>
      <c r="W768" s="1928"/>
      <c r="X768" s="1683"/>
      <c r="Z768" s="1684"/>
      <c r="AA768" s="1684"/>
      <c r="AB768" s="1683"/>
      <c r="AC768" s="1928"/>
      <c r="AD768" s="1928"/>
      <c r="AE768" s="1683"/>
      <c r="AF768" s="1683"/>
      <c r="AG768" s="1658"/>
      <c r="AH768" s="1658"/>
      <c r="AI768" s="1658"/>
      <c r="AJ768" s="1660"/>
      <c r="AK768" s="1660"/>
    </row>
    <row r="769" spans="1:39" ht="39.950000000000003" customHeight="1" x14ac:dyDescent="0.2">
      <c r="A769" s="5926"/>
      <c r="B769" s="5926"/>
      <c r="C769" s="1659"/>
      <c r="D769" s="1659"/>
      <c r="E769" s="1658"/>
      <c r="F769" s="1658"/>
      <c r="G769" s="1658"/>
      <c r="H769" s="1928"/>
      <c r="I769" s="1928"/>
      <c r="J769" s="1665"/>
      <c r="K769" s="1665"/>
      <c r="L769" s="1665"/>
      <c r="M769" s="1684"/>
      <c r="N769" s="1683"/>
      <c r="O769" s="1928"/>
      <c r="P769" s="1928"/>
      <c r="Q769" s="1659"/>
      <c r="R769" s="1659"/>
      <c r="S769" s="1659"/>
      <c r="T769" s="1665"/>
      <c r="U769" s="1665"/>
      <c r="V769" s="1928"/>
      <c r="W769" s="1928"/>
      <c r="X769" s="1665"/>
      <c r="Y769" s="1665"/>
      <c r="Z769" s="1658"/>
      <c r="AA769" s="1658"/>
      <c r="AB769" s="1658"/>
      <c r="AC769" s="1928"/>
      <c r="AD769" s="1928"/>
      <c r="AE769" s="1659"/>
      <c r="AF769" s="1659"/>
      <c r="AG769" s="1659"/>
      <c r="AH769" s="1659"/>
      <c r="AI769" s="1659"/>
      <c r="AJ769" s="1660"/>
      <c r="AK769" s="1660"/>
    </row>
    <row r="770" spans="1:39" ht="39.950000000000003" customHeight="1" x14ac:dyDescent="0.2">
      <c r="A770" s="5926"/>
      <c r="B770" s="5926"/>
      <c r="C770" s="1665"/>
      <c r="D770" s="1665"/>
      <c r="E770" s="1665"/>
      <c r="F770" s="1665"/>
      <c r="G770" s="1665"/>
      <c r="H770" s="1928"/>
      <c r="I770" s="1928"/>
      <c r="J770" s="1658"/>
      <c r="K770" s="1658"/>
      <c r="L770" s="1684"/>
      <c r="M770" s="1666"/>
      <c r="N770" s="1683"/>
      <c r="O770" s="1928"/>
      <c r="P770" s="1928"/>
      <c r="Q770" s="1657"/>
      <c r="R770" s="1657"/>
      <c r="S770" s="1657"/>
      <c r="T770" s="1665"/>
      <c r="U770" s="1665"/>
      <c r="V770" s="1928"/>
      <c r="W770" s="1928"/>
      <c r="X770" s="1683"/>
      <c r="Y770" s="1683"/>
      <c r="Z770" s="1684"/>
      <c r="AA770" s="1684"/>
      <c r="AB770" s="1683"/>
      <c r="AC770" s="1928"/>
      <c r="AD770" s="1928"/>
      <c r="AE770" s="1683"/>
      <c r="AF770" s="1683"/>
      <c r="AG770" s="1684"/>
      <c r="AH770" s="1684"/>
      <c r="AI770" s="1683"/>
      <c r="AJ770" s="1660"/>
      <c r="AK770" s="1660"/>
    </row>
    <row r="771" spans="1:39" ht="39.950000000000003" customHeight="1" x14ac:dyDescent="0.2">
      <c r="A771" s="5922"/>
      <c r="B771" s="5922"/>
      <c r="C771" s="1683"/>
      <c r="D771" s="1715"/>
      <c r="E771" s="1684"/>
      <c r="F771" s="1684"/>
      <c r="G771" s="1683"/>
      <c r="H771" s="1928"/>
      <c r="I771" s="1928"/>
      <c r="J771" s="1683"/>
      <c r="K771" s="1683"/>
      <c r="L771" s="1684"/>
      <c r="M771" s="1684"/>
      <c r="N771" s="1683"/>
      <c r="O771" s="1928"/>
      <c r="P771" s="1928"/>
      <c r="Q771" s="1683"/>
      <c r="R771" s="1683"/>
      <c r="S771" s="1684"/>
      <c r="T771" s="1684"/>
      <c r="U771" s="1683"/>
      <c r="V771" s="1928"/>
      <c r="W771" s="1928"/>
      <c r="X771" s="1683"/>
      <c r="Y771" s="1683"/>
      <c r="Z771" s="1684"/>
      <c r="AA771" s="1684"/>
      <c r="AB771" s="1683"/>
      <c r="AC771" s="1928"/>
      <c r="AD771" s="1928"/>
      <c r="AE771" s="1683"/>
      <c r="AF771" s="1683"/>
      <c r="AG771" s="1684"/>
      <c r="AH771" s="1684"/>
      <c r="AI771" s="1683"/>
      <c r="AJ771" s="1660"/>
      <c r="AK771" s="1660"/>
    </row>
    <row r="772" spans="1:39" ht="39.950000000000003" customHeight="1" x14ac:dyDescent="0.2">
      <c r="A772" s="5920"/>
      <c r="B772" s="5920"/>
      <c r="C772" s="1683"/>
      <c r="D772" s="1683"/>
      <c r="E772" s="1684"/>
      <c r="F772" s="1684"/>
      <c r="G772" s="1683"/>
      <c r="H772" s="1928"/>
      <c r="I772" s="1928"/>
      <c r="J772" s="1683"/>
      <c r="K772" s="1683"/>
      <c r="L772" s="1684"/>
      <c r="M772" s="1684"/>
      <c r="N772" s="1683"/>
      <c r="O772" s="1928"/>
      <c r="P772" s="1928"/>
      <c r="Q772" s="1683"/>
      <c r="R772" s="1683"/>
      <c r="S772" s="1684"/>
      <c r="T772" s="1684"/>
      <c r="U772" s="1683"/>
      <c r="V772" s="1928"/>
      <c r="W772" s="1928"/>
      <c r="X772" s="1683"/>
      <c r="Y772" s="1683"/>
      <c r="Z772" s="1684"/>
      <c r="AA772" s="1684"/>
      <c r="AB772" s="1683"/>
      <c r="AC772" s="1928"/>
      <c r="AD772" s="1928"/>
      <c r="AE772" s="1683"/>
      <c r="AF772" s="1683"/>
      <c r="AG772" s="1684"/>
      <c r="AH772" s="1684"/>
      <c r="AI772" s="1683"/>
      <c r="AJ772" s="1660"/>
      <c r="AK772" s="1660"/>
    </row>
    <row r="773" spans="1:39" ht="39.950000000000003" customHeight="1" x14ac:dyDescent="0.2">
      <c r="A773" s="5927"/>
      <c r="B773" s="5924"/>
      <c r="C773" s="1664"/>
      <c r="D773" s="1664"/>
      <c r="E773" s="1664"/>
      <c r="F773" s="1664"/>
      <c r="G773" s="1664"/>
      <c r="H773" s="1928"/>
      <c r="I773" s="1928"/>
      <c r="J773" s="1664"/>
      <c r="K773" s="1664"/>
      <c r="L773" s="1684"/>
      <c r="M773" s="1684"/>
      <c r="N773" s="1683"/>
      <c r="O773" s="1928"/>
      <c r="P773" s="1928"/>
      <c r="Q773" s="1683"/>
      <c r="R773" s="1683"/>
      <c r="S773" s="1684"/>
      <c r="T773" s="1684"/>
      <c r="U773" s="1683"/>
      <c r="V773" s="1928"/>
      <c r="W773" s="1928"/>
      <c r="X773" s="1683"/>
      <c r="Y773" s="1683"/>
      <c r="Z773" s="1684"/>
      <c r="AA773" s="1664"/>
      <c r="AB773" s="1664"/>
      <c r="AC773" s="1928"/>
      <c r="AD773" s="1928"/>
      <c r="AE773" s="1664"/>
      <c r="AF773" s="1664"/>
      <c r="AG773" s="1664"/>
      <c r="AH773" s="1664"/>
      <c r="AI773" s="1664"/>
      <c r="AJ773" s="1660"/>
      <c r="AK773" s="1660"/>
    </row>
    <row r="774" spans="1:39" ht="39.950000000000003" customHeight="1" x14ac:dyDescent="0.2">
      <c r="A774" s="5923"/>
      <c r="B774" s="5923"/>
      <c r="C774" s="1927"/>
      <c r="D774" s="1927"/>
      <c r="E774" s="1927"/>
      <c r="F774" s="1927"/>
      <c r="G774" s="1927"/>
      <c r="H774" s="1928"/>
      <c r="I774" s="1928"/>
      <c r="J774" s="1927"/>
      <c r="K774" s="1927"/>
      <c r="L774" s="1927"/>
      <c r="M774" s="1927"/>
      <c r="N774" s="1683"/>
      <c r="O774" s="1928"/>
      <c r="P774" s="1928"/>
      <c r="Q774" s="1927"/>
      <c r="R774" s="1927"/>
      <c r="S774" s="1927"/>
      <c r="T774" s="1927"/>
      <c r="U774" s="1927"/>
      <c r="V774" s="1928"/>
      <c r="W774" s="1928"/>
      <c r="X774" s="1927"/>
      <c r="Y774" s="1927"/>
      <c r="Z774" s="1927"/>
      <c r="AA774" s="1927"/>
      <c r="AB774" s="1927"/>
      <c r="AC774" s="1928"/>
      <c r="AD774" s="1928"/>
      <c r="AE774" s="1927"/>
      <c r="AF774" s="1927"/>
      <c r="AG774" s="1927"/>
      <c r="AH774" s="1927"/>
      <c r="AI774" s="1927"/>
      <c r="AJ774" s="1660"/>
      <c r="AK774" s="1660"/>
    </row>
    <row r="775" spans="1:39" ht="39.950000000000003" customHeight="1" x14ac:dyDescent="0.2">
      <c r="A775" s="5920"/>
      <c r="B775" s="5920"/>
      <c r="C775" s="1683"/>
      <c r="D775" s="1683"/>
      <c r="E775" s="1684"/>
      <c r="F775" s="1684"/>
      <c r="G775" s="1683"/>
      <c r="H775" s="1928"/>
      <c r="I775" s="1928"/>
      <c r="J775" s="1683"/>
      <c r="K775" s="1683"/>
      <c r="L775" s="1684"/>
      <c r="M775" s="1684"/>
      <c r="N775" s="1683"/>
      <c r="O775" s="1928"/>
      <c r="P775" s="1928"/>
      <c r="Q775" s="1683"/>
      <c r="R775" s="1683"/>
      <c r="S775" s="1684"/>
      <c r="T775" s="1684"/>
      <c r="U775" s="1683"/>
      <c r="V775" s="1928"/>
      <c r="W775" s="1928"/>
      <c r="X775" s="1683"/>
      <c r="Y775" s="1683"/>
      <c r="Z775" s="1684"/>
      <c r="AA775" s="1684"/>
      <c r="AB775" s="1683"/>
      <c r="AC775" s="1928"/>
      <c r="AD775" s="1928"/>
      <c r="AE775" s="1683"/>
      <c r="AF775" s="1683"/>
      <c r="AG775" s="1684"/>
      <c r="AH775" s="1684"/>
      <c r="AI775" s="1683"/>
      <c r="AJ775" s="1660"/>
      <c r="AK775" s="1660"/>
    </row>
    <row r="776" spans="1:39" ht="39.950000000000003" customHeight="1" x14ac:dyDescent="0.2">
      <c r="A776" s="5923"/>
      <c r="B776" s="5923"/>
      <c r="C776" s="1694"/>
      <c r="D776" s="1694"/>
      <c r="E776" s="1694"/>
      <c r="F776" s="1694"/>
      <c r="G776" s="1694"/>
      <c r="H776" s="1928"/>
      <c r="I776" s="1928"/>
      <c r="J776" s="1694"/>
      <c r="K776" s="1694"/>
      <c r="L776" s="1694"/>
      <c r="M776" s="1694"/>
      <c r="N776" s="1683"/>
      <c r="O776" s="1928"/>
      <c r="P776" s="1928"/>
      <c r="Q776" s="1694"/>
      <c r="R776" s="1694"/>
      <c r="S776" s="1694"/>
      <c r="T776" s="1694"/>
      <c r="U776" s="1694"/>
      <c r="V776" s="1928"/>
      <c r="W776" s="1928"/>
      <c r="X776" s="1694"/>
      <c r="Y776" s="1694"/>
      <c r="Z776" s="1694"/>
      <c r="AA776" s="1694"/>
      <c r="AB776" s="1694"/>
      <c r="AC776" s="1928"/>
      <c r="AD776" s="1928"/>
      <c r="AE776" s="1694"/>
      <c r="AF776" s="1694"/>
      <c r="AG776" s="1694"/>
      <c r="AH776" s="1694"/>
      <c r="AI776" s="1694"/>
      <c r="AJ776" s="1660"/>
      <c r="AK776" s="1660"/>
    </row>
    <row r="777" spans="1:39" ht="39.950000000000003" customHeight="1" x14ac:dyDescent="0.2">
      <c r="A777" s="5920"/>
      <c r="B777" s="5920"/>
      <c r="C777" s="1694"/>
      <c r="D777" s="1694"/>
      <c r="E777" s="1694"/>
      <c r="F777" s="1684"/>
      <c r="G777" s="1683"/>
      <c r="H777" s="1928"/>
      <c r="I777" s="1928"/>
      <c r="J777" s="1683"/>
      <c r="K777" s="1683"/>
      <c r="L777" s="1684"/>
      <c r="M777" s="1684"/>
      <c r="N777" s="1683"/>
      <c r="O777" s="1928"/>
      <c r="P777" s="1928"/>
      <c r="Q777" s="1683"/>
      <c r="R777" s="1683"/>
      <c r="S777" s="1684"/>
      <c r="T777" s="1684"/>
      <c r="U777" s="1683"/>
      <c r="V777" s="1928"/>
      <c r="W777" s="1928"/>
      <c r="X777" s="1683"/>
      <c r="Y777" s="1683"/>
      <c r="Z777" s="1684"/>
      <c r="AA777" s="1684"/>
      <c r="AB777" s="1683"/>
      <c r="AC777" s="1928"/>
      <c r="AD777" s="1928"/>
      <c r="AE777" s="1683"/>
      <c r="AF777" s="1683"/>
      <c r="AG777" s="1684"/>
      <c r="AH777" s="1684"/>
      <c r="AI777" s="1683"/>
      <c r="AJ777" s="1660"/>
      <c r="AK777" s="1660"/>
    </row>
    <row r="778" spans="1:39" ht="39.950000000000003" customHeight="1" x14ac:dyDescent="0.2">
      <c r="A778" s="5923"/>
      <c r="B778" s="5923"/>
      <c r="C778" s="1683"/>
      <c r="D778" s="1683"/>
      <c r="E778" s="1684"/>
      <c r="F778" s="1684"/>
      <c r="G778" s="1683"/>
      <c r="H778" s="1928"/>
      <c r="I778" s="1928"/>
      <c r="J778" s="1683"/>
      <c r="K778" s="1683"/>
      <c r="L778" s="1684"/>
      <c r="M778" s="1684"/>
      <c r="N778" s="1683"/>
      <c r="O778" s="1928"/>
      <c r="P778" s="1928"/>
      <c r="Q778" s="1683"/>
      <c r="R778" s="1683"/>
      <c r="S778" s="1684"/>
      <c r="T778" s="1684"/>
      <c r="U778" s="1683"/>
      <c r="V778" s="1928"/>
      <c r="W778" s="1928"/>
      <c r="X778" s="1683"/>
      <c r="Y778" s="1683"/>
      <c r="Z778" s="1684"/>
      <c r="AA778" s="1684"/>
      <c r="AB778" s="1683"/>
      <c r="AC778" s="1928"/>
      <c r="AD778" s="1928"/>
      <c r="AE778" s="1683"/>
      <c r="AF778" s="1683"/>
      <c r="AG778" s="1684"/>
      <c r="AH778" s="1684"/>
      <c r="AI778" s="1683"/>
      <c r="AJ778" s="1660"/>
      <c r="AK778" s="1660"/>
    </row>
    <row r="779" spans="1:39" ht="39.950000000000003" customHeight="1" x14ac:dyDescent="0.2">
      <c r="A779" s="5923"/>
      <c r="B779" s="5923"/>
      <c r="C779" s="1683"/>
      <c r="D779" s="1683"/>
      <c r="E779" s="1684"/>
      <c r="F779" s="1684"/>
      <c r="G779" s="1683"/>
      <c r="H779" s="1928"/>
      <c r="I779" s="1928"/>
      <c r="J779" s="1683"/>
      <c r="K779" s="1683"/>
      <c r="L779" s="1684"/>
      <c r="M779" s="1684"/>
      <c r="N779" s="1683"/>
      <c r="O779" s="1928"/>
      <c r="P779" s="1928"/>
      <c r="Q779" s="1683"/>
      <c r="R779" s="1683"/>
      <c r="S779" s="1684"/>
      <c r="T779" s="1684"/>
      <c r="U779" s="1683"/>
      <c r="V779" s="1928"/>
      <c r="W779" s="1928"/>
      <c r="X779" s="1683"/>
      <c r="Y779" s="1683"/>
      <c r="Z779" s="1684"/>
      <c r="AA779" s="1684"/>
      <c r="AB779" s="1683"/>
      <c r="AC779" s="1928"/>
      <c r="AD779" s="1928"/>
      <c r="AE779" s="1683"/>
      <c r="AF779" s="1683"/>
      <c r="AG779" s="1684"/>
      <c r="AH779" s="1684"/>
      <c r="AI779" s="1683"/>
      <c r="AJ779" s="1660"/>
      <c r="AK779" s="1660"/>
    </row>
    <row r="780" spans="1:39" ht="39.950000000000003" customHeight="1" x14ac:dyDescent="0.2">
      <c r="A780" s="5923"/>
      <c r="B780" s="5923"/>
      <c r="C780" s="1683"/>
      <c r="D780" s="1683"/>
      <c r="E780" s="1684"/>
      <c r="F780" s="1684"/>
      <c r="G780" s="1683"/>
      <c r="H780" s="1928"/>
      <c r="I780" s="1928"/>
      <c r="J780" s="1683"/>
      <c r="K780" s="1683"/>
      <c r="L780" s="1684"/>
      <c r="M780" s="1684"/>
      <c r="N780" s="1683"/>
      <c r="O780" s="1928"/>
      <c r="P780" s="1928"/>
      <c r="Q780" s="1683"/>
      <c r="R780" s="1683"/>
      <c r="S780" s="1684"/>
      <c r="T780" s="1684"/>
      <c r="U780" s="1683"/>
      <c r="V780" s="1928"/>
      <c r="W780" s="1928"/>
      <c r="X780" s="1683"/>
      <c r="Y780" s="1683"/>
      <c r="Z780" s="1684"/>
      <c r="AA780" s="1684"/>
      <c r="AB780" s="1683"/>
      <c r="AC780" s="1928"/>
      <c r="AD780" s="1928"/>
      <c r="AE780" s="1683"/>
      <c r="AF780" s="1683"/>
      <c r="AG780" s="1684"/>
      <c r="AH780" s="1684"/>
      <c r="AI780" s="1683"/>
      <c r="AJ780" s="1660"/>
      <c r="AK780" s="1660"/>
      <c r="AL780" s="3408"/>
      <c r="AM780" s="3408"/>
    </row>
    <row r="781" spans="1:39" ht="39.950000000000003" customHeight="1" x14ac:dyDescent="0.2">
      <c r="A781" s="5923"/>
      <c r="B781" s="5923"/>
      <c r="C781" s="1694"/>
      <c r="D781" s="1694"/>
      <c r="E781" s="1694"/>
      <c r="F781" s="1694"/>
      <c r="G781" s="1694"/>
      <c r="H781" s="1928"/>
      <c r="I781" s="1928"/>
      <c r="J781" s="1694"/>
      <c r="K781" s="1694"/>
      <c r="L781" s="1694"/>
      <c r="M781" s="1694"/>
      <c r="N781" s="1683"/>
      <c r="O781" s="1928"/>
      <c r="P781" s="1928"/>
      <c r="Q781" s="1694"/>
      <c r="R781" s="1694"/>
      <c r="S781" s="1694"/>
      <c r="T781" s="1694"/>
      <c r="U781" s="1694"/>
      <c r="V781" s="1928"/>
      <c r="W781" s="1928"/>
      <c r="X781" s="1694"/>
      <c r="Y781" s="1694"/>
      <c r="Z781" s="1694"/>
      <c r="AA781" s="1684"/>
      <c r="AB781" s="1683"/>
      <c r="AC781" s="1928"/>
      <c r="AD781" s="1928"/>
      <c r="AE781" s="1683"/>
      <c r="AF781" s="1683"/>
      <c r="AG781" s="1684"/>
      <c r="AH781" s="1684"/>
      <c r="AI781" s="1683"/>
      <c r="AJ781" s="1660"/>
      <c r="AK781" s="1660"/>
      <c r="AL781" s="5929"/>
      <c r="AM781" s="5929"/>
    </row>
    <row r="782" spans="1:39" ht="39.950000000000003" customHeight="1" x14ac:dyDescent="0.2">
      <c r="A782" s="5923"/>
      <c r="B782" s="5923"/>
      <c r="C782" s="1683"/>
      <c r="D782" s="1683"/>
      <c r="E782" s="1684"/>
      <c r="F782" s="1684"/>
      <c r="G782" s="1683"/>
      <c r="H782" s="1928"/>
      <c r="I782" s="1928"/>
      <c r="J782" s="1683"/>
      <c r="K782" s="1683"/>
      <c r="L782" s="1684"/>
      <c r="M782" s="1684"/>
      <c r="N782" s="1683"/>
      <c r="O782" s="1928"/>
      <c r="P782" s="1928"/>
      <c r="Q782" s="1683"/>
      <c r="R782" s="1683"/>
      <c r="S782" s="1684"/>
      <c r="T782" s="1684"/>
      <c r="U782" s="1683"/>
      <c r="V782" s="1928"/>
      <c r="W782" s="1928"/>
      <c r="X782" s="1683"/>
      <c r="Y782" s="1683"/>
      <c r="Z782" s="1684"/>
      <c r="AA782" s="1684"/>
      <c r="AB782" s="1683"/>
      <c r="AC782" s="1928"/>
      <c r="AD782" s="1928"/>
      <c r="AJ782" s="1660"/>
      <c r="AK782" s="1660"/>
      <c r="AL782" s="5928"/>
      <c r="AM782" s="5928"/>
    </row>
    <row r="783" spans="1:39" ht="39.950000000000003" customHeight="1" x14ac:dyDescent="0.2">
      <c r="C783" s="1706"/>
      <c r="D783" s="1697"/>
      <c r="E783" s="1697"/>
      <c r="F783" s="1697"/>
      <c r="G783" s="1697"/>
      <c r="H783" s="1928"/>
      <c r="I783" s="1928"/>
      <c r="L783" s="1659"/>
      <c r="M783" s="1659"/>
      <c r="N783" s="1659"/>
      <c r="O783" s="1928"/>
      <c r="P783" s="1928"/>
      <c r="Q783" s="1709"/>
      <c r="S783" s="1657"/>
      <c r="T783" s="1657"/>
      <c r="U783" s="1657"/>
      <c r="V783" s="1928"/>
      <c r="W783" s="1928"/>
      <c r="X783" s="1659"/>
      <c r="Y783" s="1659"/>
      <c r="Z783" s="1659"/>
      <c r="AA783" s="1659"/>
      <c r="AB783" s="1659"/>
      <c r="AC783" s="1928"/>
      <c r="AD783" s="1928"/>
      <c r="AG783" s="1716"/>
      <c r="AH783" s="1716"/>
      <c r="AI783" s="1716"/>
      <c r="AJ783" s="1660"/>
      <c r="AK783" s="1660"/>
    </row>
    <row r="784" spans="1:39" ht="39.950000000000003" customHeight="1" x14ac:dyDescent="0.2">
      <c r="C784" s="1697"/>
      <c r="D784" s="1697"/>
      <c r="E784" s="1697"/>
      <c r="F784" s="1697"/>
      <c r="G784" s="1697"/>
      <c r="H784" s="1928"/>
      <c r="I784" s="1928"/>
      <c r="K784" s="1716"/>
      <c r="L784" s="1716"/>
      <c r="M784" s="1716"/>
      <c r="N784" s="1716"/>
      <c r="O784" s="1928"/>
      <c r="P784" s="1928"/>
      <c r="Q784" s="1716"/>
      <c r="R784" s="1716"/>
      <c r="S784" s="1716"/>
      <c r="T784" s="1716"/>
      <c r="U784" s="1716"/>
      <c r="V784" s="1928"/>
      <c r="W784" s="1928"/>
      <c r="X784" s="1666"/>
      <c r="Y784" s="1666"/>
      <c r="Z784" s="1666"/>
      <c r="AA784" s="1666"/>
      <c r="AC784" s="1928"/>
      <c r="AD784" s="1928"/>
      <c r="AG784" s="1716"/>
      <c r="AH784" s="1716"/>
      <c r="AI784" s="1716"/>
      <c r="AJ784" s="1660"/>
      <c r="AK784" s="1660"/>
    </row>
    <row r="785" spans="1:37" ht="39.950000000000003" customHeight="1" x14ac:dyDescent="0.2">
      <c r="C785" s="1697"/>
      <c r="D785" s="1697"/>
      <c r="E785" s="1697"/>
      <c r="F785" s="1697"/>
      <c r="G785" s="1697"/>
      <c r="H785" s="1928"/>
      <c r="I785" s="1928"/>
      <c r="O785" s="1928"/>
      <c r="P785" s="1928"/>
      <c r="R785" s="1659"/>
      <c r="S785" s="1659"/>
      <c r="U785" s="1657"/>
      <c r="V785" s="1928"/>
      <c r="W785" s="1928"/>
      <c r="Z785" s="1657"/>
      <c r="AA785" s="1666"/>
      <c r="AB785" s="1659"/>
      <c r="AC785" s="1928"/>
      <c r="AD785" s="1928"/>
      <c r="AE785" s="1666"/>
      <c r="AF785" s="1657"/>
      <c r="AH785" s="1659"/>
      <c r="AJ785" s="1660"/>
      <c r="AK785" s="1660"/>
    </row>
    <row r="786" spans="1:37" ht="39.950000000000003" customHeight="1" x14ac:dyDescent="0.2">
      <c r="C786" s="1697"/>
      <c r="D786" s="1697"/>
      <c r="E786" s="1697"/>
      <c r="F786" s="1697"/>
      <c r="G786" s="1697"/>
      <c r="H786" s="1928"/>
      <c r="I786" s="1928"/>
      <c r="O786" s="1928"/>
      <c r="P786" s="1928"/>
      <c r="R786" s="1716"/>
      <c r="S786" s="1716"/>
      <c r="V786" s="1928"/>
      <c r="W786" s="1928"/>
      <c r="X786" s="1709"/>
      <c r="Y786" s="1709"/>
      <c r="AC786" s="1928"/>
      <c r="AD786" s="1928"/>
      <c r="AI786" s="1716"/>
      <c r="AJ786" s="1660"/>
      <c r="AK786" s="1660"/>
    </row>
    <row r="787" spans="1:37" ht="39.950000000000003" customHeight="1" x14ac:dyDescent="0.2">
      <c r="C787" s="1715"/>
      <c r="H787" s="1697"/>
      <c r="I787" s="1697"/>
      <c r="J787" s="1658"/>
      <c r="K787" s="16"/>
      <c r="L787" s="16"/>
      <c r="M787" s="16"/>
      <c r="O787" s="1697"/>
      <c r="P787" s="1697"/>
      <c r="T787" s="1716"/>
      <c r="U787" s="1716"/>
      <c r="V787" s="1697"/>
      <c r="W787" s="1697"/>
      <c r="Z787" s="1716"/>
      <c r="AC787" s="1697"/>
      <c r="AD787" s="1697"/>
      <c r="AF787" s="1665"/>
      <c r="AG787" s="1665"/>
      <c r="AJ787" s="1697"/>
      <c r="AK787" s="1697"/>
    </row>
    <row r="788" spans="1:37" ht="39.950000000000003" customHeight="1" x14ac:dyDescent="0.2">
      <c r="A788" s="16"/>
      <c r="B788" s="1715"/>
      <c r="C788" s="1659"/>
      <c r="D788" s="1659"/>
      <c r="E788" s="1666"/>
      <c r="F788" s="1666"/>
      <c r="G788" s="1659"/>
      <c r="H788" s="1659"/>
      <c r="I788" s="1659"/>
      <c r="L788" s="1927"/>
      <c r="M788" s="1927"/>
      <c r="N788" s="1927"/>
      <c r="O788" s="1927"/>
    </row>
    <row r="789" spans="1:37" ht="39.950000000000003" customHeight="1" x14ac:dyDescent="0.2"/>
    <row r="790" spans="1:37" ht="39.950000000000003" customHeight="1" x14ac:dyDescent="0.2">
      <c r="A790" s="5876"/>
      <c r="B790" s="5876"/>
      <c r="C790" s="1661"/>
      <c r="D790" s="1661"/>
      <c r="E790" s="1661"/>
      <c r="F790" s="1661"/>
      <c r="G790" s="1661"/>
      <c r="H790" s="1661"/>
      <c r="I790" s="1661"/>
      <c r="J790" s="1661"/>
      <c r="K790" s="1661"/>
      <c r="L790" s="1661"/>
      <c r="M790" s="1661"/>
      <c r="N790" s="1661"/>
      <c r="O790" s="1661"/>
      <c r="P790" s="1661"/>
      <c r="Q790" s="1661"/>
      <c r="R790" s="1661"/>
      <c r="S790" s="1661"/>
      <c r="T790" s="1661"/>
      <c r="U790" s="1661"/>
      <c r="V790" s="1661"/>
      <c r="W790" s="1661"/>
      <c r="X790" s="1661"/>
      <c r="Y790" s="1661"/>
      <c r="Z790" s="1661"/>
      <c r="AA790" s="1661"/>
      <c r="AB790" s="1661"/>
      <c r="AC790" s="1661"/>
      <c r="AD790" s="1661"/>
      <c r="AE790" s="1661"/>
      <c r="AF790" s="1661"/>
      <c r="AG790" s="1661"/>
      <c r="AH790" s="1661"/>
      <c r="AI790" s="1661"/>
      <c r="AJ790" s="1661"/>
      <c r="AK790" s="1661"/>
    </row>
    <row r="791" spans="1:37" ht="39.950000000000003" customHeight="1" x14ac:dyDescent="0.2">
      <c r="A791" s="5929"/>
      <c r="B791" s="5929"/>
      <c r="C791" s="1708"/>
      <c r="D791" s="1708"/>
      <c r="E791" s="1708"/>
      <c r="F791" s="1708"/>
      <c r="G791" s="1708"/>
      <c r="H791" s="1708"/>
      <c r="I791" s="1708"/>
      <c r="J791" s="1708"/>
      <c r="K791" s="1708"/>
      <c r="L791" s="1708"/>
      <c r="M791" s="1708"/>
      <c r="N791" s="1708"/>
      <c r="O791" s="1708"/>
      <c r="P791" s="1708"/>
      <c r="Q791" s="1708"/>
      <c r="R791" s="1708"/>
      <c r="S791" s="1708"/>
      <c r="T791" s="1708"/>
      <c r="U791" s="1708"/>
      <c r="V791" s="1708"/>
      <c r="W791" s="1708"/>
      <c r="X791" s="1708"/>
      <c r="Y791" s="1708"/>
      <c r="Z791" s="1708"/>
      <c r="AA791" s="1708"/>
      <c r="AB791" s="1708"/>
      <c r="AC791" s="1708"/>
      <c r="AD791" s="1708"/>
      <c r="AE791" s="1708"/>
      <c r="AF791" s="1708"/>
      <c r="AG791" s="1708"/>
      <c r="AH791" s="1708"/>
      <c r="AI791" s="1708"/>
      <c r="AJ791" s="1708"/>
      <c r="AK791" s="1708"/>
    </row>
    <row r="792" spans="1:37" ht="39.950000000000003" customHeight="1" x14ac:dyDescent="0.2">
      <c r="A792" s="5926"/>
      <c r="B792" s="5926"/>
      <c r="C792" s="1716"/>
      <c r="D792" s="1716"/>
      <c r="E792" s="1716"/>
      <c r="F792" s="1665"/>
      <c r="G792" s="1666"/>
      <c r="H792" s="1928"/>
      <c r="I792" s="1928"/>
      <c r="J792" s="1666"/>
      <c r="K792" s="1715"/>
      <c r="L792" s="1658"/>
      <c r="M792" s="1658"/>
      <c r="N792" s="1658"/>
      <c r="O792" s="1928"/>
      <c r="P792" s="1928"/>
      <c r="Q792" s="1658"/>
      <c r="R792" s="1658"/>
      <c r="S792" s="1658"/>
      <c r="T792" s="1658"/>
      <c r="U792" s="1658"/>
      <c r="V792" s="1928"/>
      <c r="W792" s="1928"/>
      <c r="X792" s="1715"/>
      <c r="Y792" s="1684"/>
      <c r="Z792" s="1684"/>
      <c r="AA792" s="1684"/>
      <c r="AB792" s="1683"/>
      <c r="AC792" s="1928"/>
      <c r="AD792" s="1928"/>
      <c r="AE792" s="1928"/>
      <c r="AF792" s="1683"/>
      <c r="AG792" s="1684"/>
      <c r="AH792" s="1658"/>
      <c r="AI792" s="1658"/>
      <c r="AJ792" s="1660"/>
      <c r="AK792" s="1660"/>
    </row>
    <row r="793" spans="1:37" ht="39.950000000000003" customHeight="1" x14ac:dyDescent="0.2">
      <c r="A793" s="5926"/>
      <c r="B793" s="5926"/>
      <c r="C793" s="1706"/>
      <c r="D793" s="1706"/>
      <c r="E793" s="1706"/>
      <c r="F793" s="1706"/>
      <c r="G793" s="1706"/>
      <c r="H793" s="1928"/>
      <c r="I793" s="1928"/>
      <c r="J793" s="1665"/>
      <c r="K793" s="1665"/>
      <c r="L793" s="1665"/>
      <c r="M793" s="1665"/>
      <c r="N793" s="1665"/>
      <c r="O793" s="1928"/>
      <c r="P793" s="1928"/>
      <c r="Q793" s="1706"/>
      <c r="R793" s="1706"/>
      <c r="S793" s="1706"/>
      <c r="T793" s="1706"/>
      <c r="U793" s="1706"/>
      <c r="V793" s="1928"/>
      <c r="W793" s="1928"/>
      <c r="X793" s="1706"/>
      <c r="Y793" s="1706"/>
      <c r="Z793" s="1706"/>
      <c r="AA793" s="1706"/>
      <c r="AB793" s="1706"/>
      <c r="AC793" s="1928"/>
      <c r="AD793" s="1928"/>
      <c r="AE793" s="1928"/>
      <c r="AF793" s="1706"/>
      <c r="AG793" s="1706"/>
      <c r="AH793" s="1706"/>
      <c r="AI793" s="1706"/>
      <c r="AJ793" s="1660"/>
      <c r="AK793" s="1660"/>
    </row>
    <row r="794" spans="1:37" ht="39.950000000000003" customHeight="1" x14ac:dyDescent="0.2">
      <c r="A794" s="5923"/>
      <c r="B794" s="5923"/>
      <c r="C794" s="1709"/>
      <c r="D794" s="1657"/>
      <c r="E794" s="1657"/>
      <c r="F794" s="1657"/>
      <c r="G794" s="1657"/>
      <c r="H794" s="1928"/>
      <c r="I794" s="1928"/>
      <c r="J794" s="1716"/>
      <c r="K794" s="1716"/>
      <c r="L794" s="1716"/>
      <c r="M794" s="1715"/>
      <c r="N794" s="1716"/>
      <c r="O794" s="1928"/>
      <c r="P794" s="1928"/>
      <c r="Q794" s="1716"/>
      <c r="R794" s="1716"/>
      <c r="S794" s="1716"/>
      <c r="T794" s="1667"/>
      <c r="U794" s="1667"/>
      <c r="V794" s="1928"/>
      <c r="W794" s="1928"/>
      <c r="X794" s="1705"/>
      <c r="Y794" s="1705"/>
      <c r="Z794" s="1705"/>
      <c r="AA794" s="1705"/>
      <c r="AB794" s="1705"/>
      <c r="AC794" s="1928"/>
      <c r="AD794" s="1928"/>
      <c r="AE794" s="1928"/>
      <c r="AF794" s="1683"/>
      <c r="AG794" s="1684"/>
      <c r="AH794" s="1684"/>
      <c r="AI794" s="1683"/>
      <c r="AJ794" s="1660"/>
      <c r="AK794" s="1660"/>
    </row>
    <row r="795" spans="1:37" ht="39.950000000000003" customHeight="1" x14ac:dyDescent="0.2">
      <c r="A795" s="5926"/>
      <c r="B795" s="5926"/>
      <c r="C795" s="1659"/>
      <c r="D795" s="1659"/>
      <c r="E795" s="1659"/>
      <c r="F795" s="1659"/>
      <c r="G795" s="1659"/>
      <c r="H795" s="1928"/>
      <c r="I795" s="1928"/>
      <c r="J795" s="1658"/>
      <c r="K795" s="1658"/>
      <c r="L795" s="1658"/>
      <c r="M795" s="1690"/>
      <c r="N795" s="1690"/>
      <c r="O795" s="1928"/>
      <c r="P795" s="1928"/>
      <c r="Q795" s="1690"/>
      <c r="R795" s="1690"/>
      <c r="S795" s="1690"/>
      <c r="T795" s="1684"/>
      <c r="U795" s="1684"/>
      <c r="V795" s="1928"/>
      <c r="W795" s="1928"/>
      <c r="X795" s="1683"/>
      <c r="Y795" s="1716"/>
      <c r="Z795" s="1716"/>
      <c r="AA795" s="1716"/>
      <c r="AB795" s="1716"/>
      <c r="AC795" s="1928"/>
      <c r="AD795" s="1928"/>
      <c r="AE795" s="1928"/>
      <c r="AF795" s="1658"/>
      <c r="AG795" s="1658"/>
      <c r="AH795" s="1702"/>
      <c r="AI795" s="1668"/>
      <c r="AJ795" s="1660"/>
      <c r="AK795" s="1660"/>
    </row>
    <row r="796" spans="1:37" ht="39.950000000000003" customHeight="1" x14ac:dyDescent="0.2">
      <c r="A796" s="5926"/>
      <c r="B796" s="5926"/>
      <c r="C796" s="1658"/>
      <c r="D796" s="1658"/>
      <c r="E796" s="1716"/>
      <c r="F796" s="1716"/>
      <c r="G796" s="1716"/>
      <c r="H796" s="1928"/>
      <c r="I796" s="1928"/>
      <c r="J796" s="1716"/>
      <c r="K796" s="1716"/>
      <c r="L796" s="1716"/>
      <c r="M796" s="1716"/>
      <c r="N796" s="1691"/>
      <c r="O796" s="1928"/>
      <c r="P796" s="1928"/>
      <c r="Q796" s="1666"/>
      <c r="R796" s="1666"/>
      <c r="S796" s="1666"/>
      <c r="T796" s="1716"/>
      <c r="U796" s="1716"/>
      <c r="V796" s="1928"/>
      <c r="W796" s="1928"/>
      <c r="X796" s="1659"/>
      <c r="Y796" s="1659"/>
      <c r="Z796" s="1684"/>
      <c r="AA796" s="1684"/>
      <c r="AB796" s="1683"/>
      <c r="AC796" s="1928"/>
      <c r="AD796" s="1928"/>
      <c r="AE796" s="1928"/>
      <c r="AF796" s="1683"/>
      <c r="AG796" s="1684"/>
      <c r="AH796" s="1684"/>
      <c r="AI796" s="1683"/>
      <c r="AJ796" s="1660"/>
      <c r="AK796" s="1660"/>
    </row>
    <row r="797" spans="1:37" ht="39.950000000000003" customHeight="1" x14ac:dyDescent="0.2">
      <c r="A797" s="5922"/>
      <c r="B797" s="5922"/>
      <c r="C797" s="1683"/>
      <c r="D797" s="1683"/>
      <c r="E797" s="1684"/>
      <c r="F797" s="1684"/>
      <c r="G797" s="1683"/>
      <c r="H797" s="1928"/>
      <c r="I797" s="1928"/>
      <c r="J797" s="1683"/>
      <c r="K797" s="1683"/>
      <c r="L797" s="1684"/>
      <c r="M797" s="1684"/>
      <c r="N797" s="1683"/>
      <c r="O797" s="1928"/>
      <c r="P797" s="1928"/>
      <c r="Q797" s="1683"/>
      <c r="R797" s="1716"/>
      <c r="S797" s="1684"/>
      <c r="T797" s="1684"/>
      <c r="U797" s="1683"/>
      <c r="V797" s="1928"/>
      <c r="W797" s="1928"/>
      <c r="X797" s="1683"/>
      <c r="Y797" s="1683"/>
      <c r="Z797" s="1684"/>
      <c r="AA797" s="1684"/>
      <c r="AB797" s="1683"/>
      <c r="AC797" s="1928"/>
      <c r="AD797" s="1928"/>
      <c r="AE797" s="1928"/>
      <c r="AF797" s="1683"/>
      <c r="AG797" s="1684"/>
      <c r="AH797" s="1684"/>
      <c r="AI797" s="1683"/>
      <c r="AJ797" s="1660"/>
      <c r="AK797" s="1660"/>
    </row>
    <row r="798" spans="1:37" ht="39.950000000000003" customHeight="1" x14ac:dyDescent="0.2">
      <c r="A798" s="5920"/>
      <c r="B798" s="5920"/>
      <c r="C798" s="1683"/>
      <c r="D798" s="1683"/>
      <c r="E798" s="1684"/>
      <c r="F798" s="1684"/>
      <c r="G798" s="1683"/>
      <c r="H798" s="1928"/>
      <c r="I798" s="1928"/>
      <c r="J798" s="1683"/>
      <c r="K798" s="1683"/>
      <c r="L798" s="1684"/>
      <c r="M798" s="1716"/>
      <c r="N798" s="1716"/>
      <c r="O798" s="1928"/>
      <c r="P798" s="1928"/>
      <c r="Q798" s="1657"/>
      <c r="R798" s="1657"/>
      <c r="S798" s="1657"/>
      <c r="T798" s="1657"/>
      <c r="U798" s="1657"/>
      <c r="V798" s="1928"/>
      <c r="W798" s="1928"/>
      <c r="X798" s="1657"/>
      <c r="Y798" s="1657"/>
      <c r="Z798" s="1657"/>
      <c r="AA798" s="1657"/>
      <c r="AB798" s="1657"/>
      <c r="AC798" s="1928"/>
      <c r="AD798" s="1928"/>
      <c r="AE798" s="1928"/>
      <c r="AF798" s="1716"/>
      <c r="AG798" s="1716"/>
      <c r="AH798" s="1716"/>
      <c r="AI798" s="1716"/>
      <c r="AJ798" s="1660"/>
      <c r="AK798" s="1660"/>
    </row>
    <row r="799" spans="1:37" ht="39.950000000000003" customHeight="1" x14ac:dyDescent="0.2">
      <c r="A799" s="5927"/>
      <c r="B799" s="5924"/>
      <c r="C799" s="1664"/>
      <c r="D799" s="1664"/>
      <c r="E799" s="1664"/>
      <c r="F799" s="1664"/>
      <c r="G799" s="1664"/>
      <c r="H799" s="1928"/>
      <c r="I799" s="1928"/>
      <c r="J799" s="1664"/>
      <c r="K799" s="1664"/>
      <c r="L799" s="1664"/>
      <c r="M799" s="1664"/>
      <c r="N799" s="1664"/>
      <c r="O799" s="1928"/>
      <c r="P799" s="1928"/>
      <c r="Q799" s="1664"/>
      <c r="R799" s="1664"/>
      <c r="S799" s="1664"/>
      <c r="T799" s="1664"/>
      <c r="U799" s="1664"/>
      <c r="V799" s="1928"/>
      <c r="W799" s="1928"/>
      <c r="X799" s="1683"/>
      <c r="Y799" s="1683"/>
      <c r="Z799" s="1684"/>
      <c r="AA799" s="1684"/>
      <c r="AB799" s="1683"/>
      <c r="AC799" s="1928"/>
      <c r="AD799" s="1928"/>
      <c r="AE799" s="1928"/>
      <c r="AF799" s="1683"/>
      <c r="AG799" s="1684"/>
      <c r="AH799" s="1684"/>
      <c r="AI799" s="1683"/>
      <c r="AJ799" s="1660"/>
      <c r="AK799" s="1660"/>
    </row>
    <row r="800" spans="1:37" ht="39.950000000000003" customHeight="1" x14ac:dyDescent="0.2">
      <c r="A800" s="5923"/>
      <c r="B800" s="5923"/>
      <c r="C800" s="1927"/>
      <c r="D800" s="1927"/>
      <c r="E800" s="1927"/>
      <c r="F800" s="1927"/>
      <c r="G800" s="1927"/>
      <c r="H800" s="1928"/>
      <c r="I800" s="1928"/>
      <c r="J800" s="1927"/>
      <c r="K800" s="1927"/>
      <c r="L800" s="1927"/>
      <c r="M800" s="1927"/>
      <c r="N800" s="1927"/>
      <c r="O800" s="1928"/>
      <c r="P800" s="1928"/>
      <c r="Q800" s="1927"/>
      <c r="R800" s="1927"/>
      <c r="S800" s="1927"/>
      <c r="T800" s="1927"/>
      <c r="U800" s="1927"/>
      <c r="V800" s="1928"/>
      <c r="W800" s="1928"/>
      <c r="X800" s="1927"/>
      <c r="Y800" s="1927"/>
      <c r="Z800" s="1927"/>
      <c r="AA800" s="1927"/>
      <c r="AB800" s="1927"/>
      <c r="AC800" s="1928"/>
      <c r="AD800" s="1928"/>
      <c r="AE800" s="1928"/>
      <c r="AF800" s="1927"/>
      <c r="AG800" s="1927"/>
      <c r="AH800" s="1927"/>
      <c r="AI800" s="1927"/>
      <c r="AJ800" s="1660"/>
      <c r="AK800" s="1660"/>
    </row>
    <row r="801" spans="1:39" ht="39.950000000000003" customHeight="1" x14ac:dyDescent="0.2">
      <c r="A801" s="5920"/>
      <c r="B801" s="5920"/>
      <c r="C801" s="1683"/>
      <c r="D801" s="1683"/>
      <c r="E801" s="1684"/>
      <c r="F801" s="1684"/>
      <c r="G801" s="1683"/>
      <c r="H801" s="1928"/>
      <c r="I801" s="1928"/>
      <c r="J801" s="1683"/>
      <c r="K801" s="1683"/>
      <c r="L801" s="1684"/>
      <c r="M801" s="1684"/>
      <c r="N801" s="1683"/>
      <c r="O801" s="1928"/>
      <c r="P801" s="1928"/>
      <c r="Q801" s="1683"/>
      <c r="R801" s="1716"/>
      <c r="S801" s="1684"/>
      <c r="T801" s="1684"/>
      <c r="U801" s="1683"/>
      <c r="V801" s="1928"/>
      <c r="W801" s="1928"/>
      <c r="X801" s="1683"/>
      <c r="Y801" s="1683"/>
      <c r="Z801" s="1684"/>
      <c r="AA801" s="1684"/>
      <c r="AB801" s="1683"/>
      <c r="AC801" s="1928"/>
      <c r="AD801" s="1928"/>
      <c r="AE801" s="1928"/>
      <c r="AF801" s="1683"/>
      <c r="AG801" s="1684"/>
      <c r="AH801" s="1684"/>
      <c r="AI801" s="1683"/>
      <c r="AJ801" s="1660"/>
      <c r="AK801" s="1660"/>
    </row>
    <row r="802" spans="1:39" ht="39.950000000000003" customHeight="1" x14ac:dyDescent="0.2">
      <c r="A802" s="5923"/>
      <c r="B802" s="5923"/>
      <c r="C802" s="1694"/>
      <c r="D802" s="1694"/>
      <c r="E802" s="1694"/>
      <c r="F802" s="1694"/>
      <c r="G802" s="1694"/>
      <c r="H802" s="1928"/>
      <c r="I802" s="1928"/>
      <c r="J802" s="1694"/>
      <c r="K802" s="1694"/>
      <c r="L802" s="1694"/>
      <c r="M802" s="1694"/>
      <c r="N802" s="1694"/>
      <c r="O802" s="1928"/>
      <c r="P802" s="1928"/>
      <c r="Q802" s="1694"/>
      <c r="R802" s="1694"/>
      <c r="S802" s="1694"/>
      <c r="T802" s="1694"/>
      <c r="U802" s="1694"/>
      <c r="V802" s="1928"/>
      <c r="W802" s="1928"/>
      <c r="X802" s="1694"/>
      <c r="Y802" s="1694"/>
      <c r="Z802" s="1694"/>
      <c r="AA802" s="1694"/>
      <c r="AB802" s="1694"/>
      <c r="AC802" s="1928"/>
      <c r="AD802" s="1928"/>
      <c r="AE802" s="1928"/>
      <c r="AF802" s="1683"/>
      <c r="AG802" s="1684"/>
      <c r="AH802" s="1684"/>
      <c r="AI802" s="1683"/>
      <c r="AJ802" s="1660"/>
      <c r="AK802" s="1660"/>
    </row>
    <row r="803" spans="1:39" ht="39.950000000000003" customHeight="1" x14ac:dyDescent="0.2">
      <c r="A803" s="5920"/>
      <c r="B803" s="5920"/>
      <c r="C803" s="1683"/>
      <c r="D803" s="1683"/>
      <c r="E803" s="1684"/>
      <c r="F803" s="1684"/>
      <c r="G803" s="1683"/>
      <c r="H803" s="1928"/>
      <c r="I803" s="1928"/>
      <c r="J803" s="1683"/>
      <c r="K803" s="1683"/>
      <c r="L803" s="1684"/>
      <c r="M803" s="1684"/>
      <c r="N803" s="1683"/>
      <c r="O803" s="1928"/>
      <c r="P803" s="1928"/>
      <c r="Q803" s="1683"/>
      <c r="R803" s="1683"/>
      <c r="S803" s="1684"/>
      <c r="T803" s="1684"/>
      <c r="U803" s="1683"/>
      <c r="V803" s="1928"/>
      <c r="W803" s="1928"/>
      <c r="X803" s="1683"/>
      <c r="Y803" s="1683"/>
      <c r="Z803" s="1684"/>
      <c r="AA803" s="1684"/>
      <c r="AB803" s="1683"/>
      <c r="AC803" s="1928"/>
      <c r="AD803" s="1928"/>
      <c r="AE803" s="1928"/>
      <c r="AF803" s="1683"/>
      <c r="AG803" s="1684"/>
      <c r="AH803" s="1684"/>
      <c r="AI803" s="1683"/>
      <c r="AJ803" s="1660"/>
      <c r="AK803" s="1660"/>
    </row>
    <row r="804" spans="1:39" ht="39.950000000000003" customHeight="1" x14ac:dyDescent="0.2">
      <c r="A804" s="5923"/>
      <c r="B804" s="5923"/>
      <c r="C804" s="1683"/>
      <c r="D804" s="1683"/>
      <c r="E804" s="1684"/>
      <c r="F804" s="1684"/>
      <c r="G804" s="1683"/>
      <c r="H804" s="1928"/>
      <c r="I804" s="1928"/>
      <c r="J804" s="1683"/>
      <c r="K804" s="1683"/>
      <c r="L804" s="1684"/>
      <c r="M804" s="1684"/>
      <c r="N804" s="1683"/>
      <c r="O804" s="1928"/>
      <c r="P804" s="1928"/>
      <c r="Q804" s="1683"/>
      <c r="R804" s="1716"/>
      <c r="S804" s="1684"/>
      <c r="T804" s="1684"/>
      <c r="U804" s="1683"/>
      <c r="V804" s="1928"/>
      <c r="W804" s="1928"/>
      <c r="X804" s="1683"/>
      <c r="Y804" s="1683"/>
      <c r="Z804" s="1684"/>
      <c r="AA804" s="1684"/>
      <c r="AB804" s="1683"/>
      <c r="AC804" s="1928"/>
      <c r="AD804" s="1928"/>
      <c r="AE804" s="1928"/>
      <c r="AF804" s="1683"/>
      <c r="AG804" s="1684"/>
      <c r="AH804" s="1684"/>
      <c r="AI804" s="1683"/>
      <c r="AJ804" s="1660"/>
      <c r="AK804" s="1660"/>
    </row>
    <row r="805" spans="1:39" ht="39.950000000000003" customHeight="1" x14ac:dyDescent="0.2">
      <c r="A805" s="5923"/>
      <c r="B805" s="5923"/>
      <c r="C805" s="1683"/>
      <c r="D805" s="1683"/>
      <c r="E805" s="1684"/>
      <c r="F805" s="1684"/>
      <c r="G805" s="1683"/>
      <c r="H805" s="1928"/>
      <c r="I805" s="1928"/>
      <c r="J805" s="1683"/>
      <c r="K805" s="1683"/>
      <c r="L805" s="1684"/>
      <c r="M805" s="1684"/>
      <c r="N805" s="1683"/>
      <c r="O805" s="1928"/>
      <c r="P805" s="1928"/>
      <c r="Q805" s="1683"/>
      <c r="R805" s="1716"/>
      <c r="S805" s="1684"/>
      <c r="T805" s="1684"/>
      <c r="U805" s="1683"/>
      <c r="V805" s="1928"/>
      <c r="W805" s="1928"/>
      <c r="X805" s="1683"/>
      <c r="Y805" s="1683"/>
      <c r="Z805" s="1684"/>
      <c r="AA805" s="1684"/>
      <c r="AB805" s="1683"/>
      <c r="AC805" s="1928"/>
      <c r="AD805" s="1928"/>
      <c r="AE805" s="1928"/>
      <c r="AF805" s="1683"/>
      <c r="AG805" s="1684"/>
      <c r="AH805" s="1684"/>
      <c r="AI805" s="1683"/>
      <c r="AJ805" s="1660"/>
      <c r="AK805" s="1660"/>
    </row>
    <row r="806" spans="1:39" ht="39.950000000000003" customHeight="1" x14ac:dyDescent="0.2">
      <c r="A806" s="5923"/>
      <c r="B806" s="5923"/>
      <c r="C806" s="1683"/>
      <c r="D806" s="1683"/>
      <c r="E806" s="1684"/>
      <c r="F806" s="1684"/>
      <c r="G806" s="1683"/>
      <c r="H806" s="1928"/>
      <c r="I806" s="1928"/>
      <c r="J806" s="1683"/>
      <c r="K806" s="1683"/>
      <c r="L806" s="1684"/>
      <c r="M806" s="1684"/>
      <c r="N806" s="1683"/>
      <c r="O806" s="1928"/>
      <c r="P806" s="1928"/>
      <c r="Q806" s="1683"/>
      <c r="R806" s="1716"/>
      <c r="S806" s="1684"/>
      <c r="T806" s="1684"/>
      <c r="U806" s="1683"/>
      <c r="V806" s="1928"/>
      <c r="W806" s="1928"/>
      <c r="X806" s="1683"/>
      <c r="Y806" s="1683"/>
      <c r="Z806" s="1684"/>
      <c r="AA806" s="1684"/>
      <c r="AB806" s="1683"/>
      <c r="AC806" s="1928"/>
      <c r="AD806" s="1928"/>
      <c r="AE806" s="1928"/>
      <c r="AF806" s="1683"/>
      <c r="AG806" s="1684"/>
      <c r="AH806" s="1684"/>
      <c r="AI806" s="1683"/>
      <c r="AJ806" s="1660"/>
      <c r="AK806" s="1660"/>
      <c r="AL806" s="3408"/>
      <c r="AM806" s="3408"/>
    </row>
    <row r="807" spans="1:39" ht="39.950000000000003" customHeight="1" x14ac:dyDescent="0.2">
      <c r="A807" s="5923"/>
      <c r="B807" s="5923"/>
      <c r="C807" s="1683"/>
      <c r="D807" s="1683"/>
      <c r="E807" s="1684"/>
      <c r="F807" s="1684"/>
      <c r="G807" s="1683"/>
      <c r="H807" s="1928"/>
      <c r="I807" s="1928"/>
      <c r="J807" s="1683"/>
      <c r="K807" s="1683"/>
      <c r="L807" s="1684"/>
      <c r="M807" s="1684"/>
      <c r="N807" s="1683"/>
      <c r="O807" s="1928"/>
      <c r="P807" s="1928"/>
      <c r="Q807" s="1683"/>
      <c r="R807" s="1716"/>
      <c r="S807" s="1684"/>
      <c r="T807" s="1684"/>
      <c r="U807" s="1683"/>
      <c r="V807" s="1928"/>
      <c r="W807" s="1928"/>
      <c r="X807" s="1683"/>
      <c r="Y807" s="1683"/>
      <c r="Z807" s="1684"/>
      <c r="AA807" s="1684"/>
      <c r="AB807" s="1683"/>
      <c r="AC807" s="1928"/>
      <c r="AD807" s="1928"/>
      <c r="AE807" s="1928"/>
      <c r="AF807" s="1683"/>
      <c r="AG807" s="1684"/>
      <c r="AH807" s="1684"/>
      <c r="AI807" s="1683"/>
      <c r="AJ807" s="1660"/>
      <c r="AK807" s="1660"/>
      <c r="AL807" s="5929"/>
      <c r="AM807" s="5929"/>
    </row>
    <row r="808" spans="1:39" ht="39.950000000000003" customHeight="1" x14ac:dyDescent="0.2">
      <c r="A808" s="5923"/>
      <c r="B808" s="5923"/>
      <c r="C808" s="1683"/>
      <c r="D808" s="1683"/>
      <c r="E808" s="1684"/>
      <c r="F808" s="1684"/>
      <c r="G808" s="1683"/>
      <c r="H808" s="1928"/>
      <c r="I808" s="1928"/>
      <c r="J808" s="1683"/>
      <c r="K808" s="1683"/>
      <c r="L808" s="1684"/>
      <c r="M808" s="1684"/>
      <c r="N808" s="1683"/>
      <c r="O808" s="1928"/>
      <c r="P808" s="1928"/>
      <c r="Q808" s="1683"/>
      <c r="R808" s="1683"/>
      <c r="S808" s="1684"/>
      <c r="T808" s="1684"/>
      <c r="U808" s="1683"/>
      <c r="V808" s="1928"/>
      <c r="W808" s="1928"/>
      <c r="X808" s="1683"/>
      <c r="Y808" s="1683"/>
      <c r="Z808" s="1684"/>
      <c r="AA808" s="1684"/>
      <c r="AB808" s="1683"/>
      <c r="AC808" s="1928"/>
      <c r="AD808" s="1928"/>
      <c r="AE808" s="1928"/>
      <c r="AJ808" s="1660"/>
      <c r="AK808" s="1660"/>
      <c r="AL808" s="5928"/>
      <c r="AM808" s="5928"/>
    </row>
    <row r="809" spans="1:39" ht="39.950000000000003" customHeight="1" x14ac:dyDescent="0.2">
      <c r="C809" s="1659"/>
      <c r="D809" s="1659"/>
      <c r="E809" s="1659"/>
      <c r="H809" s="1928"/>
      <c r="I809" s="1928"/>
      <c r="L809" s="1697"/>
      <c r="M809" s="1697"/>
      <c r="N809" s="1697"/>
      <c r="O809" s="1928"/>
      <c r="P809" s="1928"/>
      <c r="Q809" s="1659"/>
      <c r="R809" s="1659"/>
      <c r="S809" s="1659"/>
      <c r="V809" s="1928"/>
      <c r="W809" s="1928"/>
      <c r="AC809" s="1928"/>
      <c r="AD809" s="1928"/>
      <c r="AE809" s="1928"/>
      <c r="AJ809" s="1660"/>
      <c r="AK809" s="1660"/>
    </row>
    <row r="810" spans="1:39" ht="39.950000000000003" customHeight="1" x14ac:dyDescent="0.2">
      <c r="H810" s="1928"/>
      <c r="I810" s="1928"/>
      <c r="M810" s="1666"/>
      <c r="N810" s="1666"/>
      <c r="O810" s="1928"/>
      <c r="P810" s="1928"/>
      <c r="Q810" s="1666"/>
      <c r="R810" s="1666"/>
      <c r="V810" s="1928"/>
      <c r="W810" s="1928"/>
      <c r="X810" s="1715"/>
      <c r="Y810" s="1716"/>
      <c r="Z810" s="1716"/>
      <c r="AA810" s="1716"/>
      <c r="AC810" s="1928"/>
      <c r="AD810" s="1928"/>
      <c r="AE810" s="1928"/>
      <c r="AJ810" s="1660"/>
      <c r="AK810" s="1660"/>
    </row>
    <row r="811" spans="1:39" ht="39.950000000000003" customHeight="1" x14ac:dyDescent="0.2">
      <c r="C811" s="1716"/>
      <c r="D811" s="1716"/>
      <c r="F811" s="1659"/>
      <c r="G811" s="1689"/>
      <c r="H811" s="1928"/>
      <c r="I811" s="1928"/>
      <c r="L811" s="1659"/>
      <c r="O811" s="1928"/>
      <c r="P811" s="1928"/>
      <c r="S811" s="1666"/>
      <c r="T811" s="1666"/>
      <c r="U811" s="1715"/>
      <c r="V811" s="1928"/>
      <c r="W811" s="1928"/>
      <c r="X811" s="1659"/>
      <c r="Y811" s="1716"/>
      <c r="Z811" s="1715"/>
      <c r="AB811" s="1716"/>
      <c r="AC811" s="1928"/>
      <c r="AD811" s="1928"/>
      <c r="AE811" s="1928"/>
      <c r="AF811" s="1716"/>
      <c r="AG811" s="1659"/>
      <c r="AJ811" s="1660"/>
      <c r="AK811" s="1660"/>
    </row>
    <row r="812" spans="1:39" ht="39.950000000000003" customHeight="1" x14ac:dyDescent="0.2">
      <c r="H812" s="1928"/>
      <c r="I812" s="1928"/>
      <c r="O812" s="1928"/>
      <c r="P812" s="1928"/>
      <c r="U812" s="1697"/>
      <c r="V812" s="1928"/>
      <c r="W812" s="1928"/>
      <c r="X812" s="1697"/>
      <c r="AC812" s="1928"/>
      <c r="AD812" s="1928"/>
      <c r="AE812" s="1928"/>
      <c r="AJ812" s="1660"/>
      <c r="AK812" s="1660"/>
    </row>
    <row r="813" spans="1:39" ht="39.950000000000003" customHeight="1" x14ac:dyDescent="0.2">
      <c r="E813" s="1716"/>
      <c r="F813" s="1716"/>
      <c r="G813" s="1716"/>
      <c r="H813" s="1697"/>
      <c r="I813" s="1697"/>
      <c r="J813" s="1716"/>
      <c r="K813" s="16"/>
      <c r="L813" s="16"/>
      <c r="M813" s="16"/>
      <c r="O813" s="1697"/>
      <c r="P813" s="1697"/>
      <c r="U813" s="1666"/>
      <c r="V813" s="1697"/>
      <c r="W813" s="1697"/>
      <c r="X813" s="1666"/>
      <c r="Y813" s="1666"/>
      <c r="Z813" s="1666"/>
      <c r="AA813" s="1666"/>
      <c r="AB813" s="1666"/>
      <c r="AC813" s="1697"/>
      <c r="AD813" s="1697"/>
      <c r="AG813" s="1716"/>
      <c r="AH813" s="1716"/>
      <c r="AJ813" s="1697"/>
      <c r="AK813" s="1697"/>
    </row>
    <row r="814" spans="1:39" ht="39.950000000000003" customHeight="1" x14ac:dyDescent="0.2">
      <c r="A814" s="16"/>
      <c r="B814" s="1715"/>
      <c r="C814" s="1927"/>
      <c r="D814" s="1927"/>
      <c r="E814" s="1927"/>
      <c r="F814" s="1927"/>
      <c r="G814" s="1659"/>
      <c r="H814" s="1659"/>
      <c r="I814" s="1694"/>
      <c r="J814" s="1694"/>
      <c r="K814" s="1694"/>
      <c r="L814" s="1694"/>
      <c r="M814" s="1694"/>
    </row>
    <row r="815" spans="1:39" ht="39.950000000000003" customHeight="1" x14ac:dyDescent="0.2"/>
    <row r="816" spans="1:39" ht="39.950000000000003" customHeight="1" x14ac:dyDescent="0.2">
      <c r="A816" s="5876"/>
      <c r="B816" s="5876"/>
      <c r="C816" s="1661"/>
      <c r="D816" s="1661"/>
      <c r="E816" s="1661"/>
      <c r="F816" s="1661"/>
      <c r="G816" s="1661"/>
      <c r="H816" s="1661"/>
      <c r="I816" s="1661"/>
      <c r="J816" s="1661"/>
      <c r="K816" s="1661"/>
      <c r="L816" s="1661"/>
      <c r="M816" s="1661"/>
      <c r="N816" s="1661"/>
      <c r="O816" s="1661"/>
      <c r="P816" s="1661"/>
      <c r="Q816" s="1661"/>
      <c r="R816" s="1661"/>
      <c r="S816" s="1661"/>
      <c r="T816" s="1661"/>
      <c r="U816" s="1661"/>
      <c r="V816" s="1661"/>
      <c r="W816" s="1661"/>
      <c r="X816" s="1661"/>
      <c r="Y816" s="1661"/>
      <c r="Z816" s="1661"/>
      <c r="AA816" s="1661"/>
      <c r="AB816" s="1661"/>
      <c r="AC816" s="1661"/>
      <c r="AD816" s="1661"/>
      <c r="AE816" s="1661"/>
      <c r="AF816" s="1661"/>
      <c r="AG816" s="1661"/>
      <c r="AH816" s="1661"/>
      <c r="AI816" s="1661"/>
      <c r="AJ816" s="1661"/>
      <c r="AK816" s="1661"/>
    </row>
    <row r="817" spans="1:39" ht="39.950000000000003" customHeight="1" x14ac:dyDescent="0.2">
      <c r="A817" s="5929"/>
      <c r="B817" s="5929"/>
      <c r="C817" s="1708"/>
      <c r="D817" s="1708"/>
      <c r="E817" s="1708"/>
      <c r="F817" s="1708"/>
      <c r="G817" s="1708"/>
      <c r="H817" s="1708"/>
      <c r="I817" s="1708"/>
      <c r="J817" s="1708"/>
      <c r="K817" s="1708"/>
      <c r="L817" s="1708"/>
      <c r="M817" s="1708"/>
      <c r="N817" s="1708"/>
      <c r="O817" s="1708"/>
      <c r="P817" s="1708"/>
      <c r="Q817" s="1708"/>
      <c r="R817" s="1708"/>
      <c r="S817" s="1708"/>
      <c r="T817" s="1708"/>
      <c r="U817" s="1708"/>
      <c r="V817" s="1708"/>
      <c r="W817" s="1708"/>
      <c r="X817" s="1708"/>
      <c r="Y817" s="1708"/>
      <c r="Z817" s="1708"/>
      <c r="AA817" s="1708"/>
      <c r="AB817" s="1708"/>
      <c r="AC817" s="1708"/>
      <c r="AD817" s="1708"/>
      <c r="AE817" s="1708"/>
      <c r="AF817" s="1708"/>
      <c r="AG817" s="1708"/>
      <c r="AH817" s="1708"/>
      <c r="AI817" s="1708"/>
      <c r="AJ817" s="1708"/>
      <c r="AK817" s="1708"/>
    </row>
    <row r="818" spans="1:39" ht="39.950000000000003" customHeight="1" x14ac:dyDescent="0.2">
      <c r="A818" s="5926"/>
      <c r="B818" s="5926"/>
      <c r="C818" s="1658"/>
      <c r="D818" s="1658"/>
      <c r="E818" s="1658"/>
      <c r="F818" s="1658"/>
      <c r="G818" s="1658"/>
      <c r="H818" s="1928"/>
      <c r="I818" s="1928"/>
      <c r="J818" s="1658"/>
      <c r="K818" s="1658"/>
      <c r="L818" s="1658"/>
      <c r="M818" s="1658"/>
      <c r="N818" s="1658"/>
      <c r="O818" s="1928"/>
      <c r="P818" s="1928"/>
      <c r="Q818" s="1691"/>
      <c r="R818" s="1659"/>
      <c r="S818" s="1659"/>
      <c r="T818" s="1659"/>
      <c r="U818" s="1659"/>
      <c r="V818" s="1928"/>
      <c r="W818" s="1928"/>
      <c r="X818" s="1928"/>
      <c r="Y818" s="1659"/>
      <c r="Z818" s="1659"/>
      <c r="AA818" s="1659"/>
      <c r="AB818" s="1659"/>
      <c r="AC818" s="1928"/>
      <c r="AD818" s="1928"/>
      <c r="AE818" s="1690"/>
      <c r="AF818" s="1657"/>
      <c r="AG818" s="1657"/>
      <c r="AH818" s="1657"/>
      <c r="AI818" s="1657"/>
      <c r="AJ818" s="1660"/>
      <c r="AK818" s="1660"/>
    </row>
    <row r="819" spans="1:39" ht="39.950000000000003" customHeight="1" x14ac:dyDescent="0.2">
      <c r="A819" s="5926"/>
      <c r="B819" s="5926"/>
      <c r="C819" s="1706"/>
      <c r="D819" s="1706"/>
      <c r="E819" s="1715"/>
      <c r="F819" s="1658"/>
      <c r="G819" s="1658"/>
      <c r="H819" s="1928"/>
      <c r="I819" s="1928"/>
      <c r="J819" s="1665"/>
      <c r="K819" s="1665"/>
      <c r="L819" s="1665"/>
      <c r="M819" s="1665"/>
      <c r="N819" s="1665"/>
      <c r="O819" s="1928"/>
      <c r="P819" s="1928"/>
      <c r="Q819" s="1659"/>
      <c r="R819" s="1659"/>
      <c r="S819" s="1659"/>
      <c r="T819" s="1667"/>
      <c r="U819" s="1667"/>
      <c r="V819" s="1928"/>
      <c r="W819" s="1928"/>
      <c r="X819" s="1928"/>
      <c r="Y819" s="1715"/>
      <c r="Z819" s="1657"/>
      <c r="AA819" s="1657"/>
      <c r="AB819" s="1657"/>
      <c r="AC819" s="1928"/>
      <c r="AD819" s="1928"/>
      <c r="AE819" s="1666"/>
      <c r="AF819" s="1666"/>
      <c r="AG819" s="1667"/>
      <c r="AH819" s="1667"/>
      <c r="AI819" s="1658"/>
      <c r="AJ819" s="1660"/>
      <c r="AK819" s="1660"/>
    </row>
    <row r="820" spans="1:39" ht="39.950000000000003" customHeight="1" x14ac:dyDescent="0.2">
      <c r="A820" s="5923"/>
      <c r="B820" s="5923"/>
      <c r="C820" s="1951"/>
      <c r="D820" s="1715"/>
      <c r="E820" s="1703"/>
      <c r="F820" s="1703"/>
      <c r="G820" s="1703"/>
      <c r="H820" s="1928"/>
      <c r="I820" s="1928"/>
      <c r="J820" s="1703"/>
      <c r="K820" s="1703"/>
      <c r="L820" s="1703"/>
      <c r="M820" s="1667"/>
      <c r="N820" s="1667"/>
      <c r="O820" s="1928"/>
      <c r="P820" s="1928"/>
      <c r="Q820" s="1667"/>
      <c r="R820" s="1667"/>
      <c r="S820" s="1684"/>
      <c r="T820" s="1684"/>
      <c r="U820" s="1683"/>
      <c r="V820" s="1928"/>
      <c r="W820" s="1928"/>
      <c r="X820" s="1928"/>
      <c r="Y820" s="1716"/>
      <c r="Z820" s="1716"/>
      <c r="AA820" s="1716"/>
      <c r="AB820" s="1683"/>
      <c r="AC820" s="1928"/>
      <c r="AD820" s="1928"/>
      <c r="AE820" s="1683"/>
      <c r="AF820" s="1683"/>
      <c r="AG820" s="1684"/>
      <c r="AH820" s="1684"/>
      <c r="AI820" s="1683"/>
      <c r="AJ820" s="1660"/>
      <c r="AK820" s="1660"/>
    </row>
    <row r="821" spans="1:39" ht="39.950000000000003" customHeight="1" x14ac:dyDescent="0.2">
      <c r="A821" s="5926"/>
      <c r="B821" s="5926"/>
      <c r="C821" s="1668"/>
      <c r="D821" s="1716"/>
      <c r="E821" s="1716"/>
      <c r="F821" s="1716"/>
      <c r="G821" s="1716"/>
      <c r="H821" s="1928"/>
      <c r="I821" s="1928"/>
      <c r="J821" s="1658"/>
      <c r="K821" s="1658"/>
      <c r="L821" s="1690"/>
      <c r="M821" s="1716"/>
      <c r="N821" s="1716"/>
      <c r="O821" s="1928"/>
      <c r="P821" s="1928"/>
      <c r="Q821" s="1715"/>
      <c r="R821" s="1683"/>
      <c r="S821" s="1684"/>
      <c r="T821" s="1684"/>
      <c r="U821" s="1683"/>
      <c r="V821" s="1928"/>
      <c r="W821" s="1928"/>
      <c r="X821" s="1928"/>
      <c r="Y821" s="1657"/>
      <c r="Z821" s="1657"/>
      <c r="AA821" s="1657"/>
      <c r="AB821" s="1657"/>
      <c r="AC821" s="1928"/>
      <c r="AD821" s="1928"/>
      <c r="AE821" s="1716"/>
      <c r="AF821" s="1716"/>
      <c r="AG821" s="1684"/>
      <c r="AI821" s="1667"/>
      <c r="AJ821" s="1660"/>
      <c r="AK821" s="1660"/>
    </row>
    <row r="822" spans="1:39" ht="39.950000000000003" customHeight="1" x14ac:dyDescent="0.2">
      <c r="A822" s="5926"/>
      <c r="B822" s="5926"/>
      <c r="C822" s="1658"/>
      <c r="D822" s="1658"/>
      <c r="E822" s="1658"/>
      <c r="F822" s="1684"/>
      <c r="G822" s="1684"/>
      <c r="H822" s="1928"/>
      <c r="I822" s="1928"/>
      <c r="J822" s="1689"/>
      <c r="K822" s="1683"/>
      <c r="L822" s="1684"/>
      <c r="M822" s="1684"/>
      <c r="N822" s="1683"/>
      <c r="O822" s="1928"/>
      <c r="P822" s="1928"/>
      <c r="Q822" s="1683"/>
      <c r="R822" s="1683"/>
      <c r="S822" s="1684"/>
      <c r="T822" s="1684"/>
      <c r="U822" s="1663"/>
      <c r="V822" s="1928"/>
      <c r="W822" s="1928"/>
      <c r="X822" s="1928"/>
      <c r="Y822" s="1658"/>
      <c r="Z822" s="1658"/>
      <c r="AA822" s="1658"/>
      <c r="AB822" s="1683"/>
      <c r="AC822" s="1928"/>
      <c r="AD822" s="1928"/>
      <c r="AE822" s="1683"/>
      <c r="AF822" s="1683"/>
      <c r="AG822" s="1684"/>
      <c r="AH822" s="1684"/>
      <c r="AI822" s="1683"/>
      <c r="AJ822" s="1660"/>
      <c r="AK822" s="1660"/>
    </row>
    <row r="823" spans="1:39" ht="39.950000000000003" customHeight="1" x14ac:dyDescent="0.2">
      <c r="A823" s="5922"/>
      <c r="B823" s="5922"/>
      <c r="C823" s="1683"/>
      <c r="D823" s="1683"/>
      <c r="E823" s="1684"/>
      <c r="F823" s="1684"/>
      <c r="G823" s="1683"/>
      <c r="H823" s="1928"/>
      <c r="I823" s="1928"/>
      <c r="J823" s="1683"/>
      <c r="K823" s="1683"/>
      <c r="L823" s="1684"/>
      <c r="M823" s="1684"/>
      <c r="N823" s="1684"/>
      <c r="O823" s="1928"/>
      <c r="P823" s="1928"/>
      <c r="Q823" s="1683"/>
      <c r="R823" s="1683"/>
      <c r="S823" s="1684"/>
      <c r="T823" s="1684"/>
      <c r="U823" s="1683"/>
      <c r="V823" s="1928"/>
      <c r="W823" s="1928"/>
      <c r="X823" s="1928"/>
      <c r="Y823" s="1683"/>
      <c r="Z823" s="1684"/>
      <c r="AA823" s="1684"/>
      <c r="AB823" s="1683"/>
      <c r="AC823" s="1928"/>
      <c r="AD823" s="1928"/>
      <c r="AE823" s="1683"/>
      <c r="AF823" s="1683"/>
      <c r="AG823" s="1684"/>
      <c r="AH823" s="1684"/>
      <c r="AI823" s="1683"/>
      <c r="AJ823" s="1660"/>
      <c r="AK823" s="1660"/>
    </row>
    <row r="824" spans="1:39" ht="39.950000000000003" customHeight="1" x14ac:dyDescent="0.2">
      <c r="A824" s="5920"/>
      <c r="B824" s="5920"/>
      <c r="C824" s="1658"/>
      <c r="D824" s="1658"/>
      <c r="E824" s="1658"/>
      <c r="F824" s="1658"/>
      <c r="G824" s="1658"/>
      <c r="H824" s="1928"/>
      <c r="I824" s="1928"/>
      <c r="J824" s="1659"/>
      <c r="K824" s="1659"/>
      <c r="L824" s="1659"/>
      <c r="M824" s="1659"/>
      <c r="N824" s="1659"/>
      <c r="O824" s="1928"/>
      <c r="P824" s="1928"/>
      <c r="Q824" s="1683"/>
      <c r="R824" s="1683"/>
      <c r="S824" s="1703"/>
      <c r="T824" s="1703"/>
      <c r="U824" s="1703"/>
      <c r="V824" s="1928"/>
      <c r="W824" s="1928"/>
      <c r="X824" s="1928"/>
      <c r="Y824" s="1683"/>
      <c r="Z824" s="1684"/>
      <c r="AA824" s="1684"/>
      <c r="AB824" s="1683"/>
      <c r="AC824" s="1928"/>
      <c r="AD824" s="1928"/>
      <c r="AE824" s="1683"/>
      <c r="AF824" s="1683"/>
      <c r="AG824" s="1684"/>
      <c r="AH824" s="1684"/>
      <c r="AI824" s="1683"/>
      <c r="AJ824" s="1660"/>
      <c r="AK824" s="1660"/>
    </row>
    <row r="825" spans="1:39" ht="39.950000000000003" customHeight="1" x14ac:dyDescent="0.2">
      <c r="A825" s="5927"/>
      <c r="B825" s="5924"/>
      <c r="C825" s="1683"/>
      <c r="D825" s="1683"/>
      <c r="E825" s="1684"/>
      <c r="F825" s="1684"/>
      <c r="G825" s="1683"/>
      <c r="H825" s="1928"/>
      <c r="I825" s="1928"/>
      <c r="J825" s="1683"/>
      <c r="K825" s="1683"/>
      <c r="L825" s="1684"/>
      <c r="M825" s="1684"/>
      <c r="N825" s="1683"/>
      <c r="O825" s="1928"/>
      <c r="P825" s="1928"/>
      <c r="Q825" s="1683"/>
      <c r="R825" s="1683"/>
      <c r="S825" s="1684"/>
      <c r="T825" s="1684"/>
      <c r="U825" s="1683"/>
      <c r="V825" s="1928"/>
      <c r="W825" s="1928"/>
      <c r="X825" s="1928"/>
      <c r="Y825" s="1683"/>
      <c r="Z825" s="1684"/>
      <c r="AA825" s="1684"/>
      <c r="AB825" s="1683"/>
      <c r="AC825" s="1928"/>
      <c r="AD825" s="1928"/>
      <c r="AE825" s="1683"/>
      <c r="AF825" s="1683"/>
      <c r="AG825" s="1684"/>
      <c r="AH825" s="1684"/>
      <c r="AI825" s="1683"/>
      <c r="AJ825" s="1660"/>
      <c r="AK825" s="1660"/>
    </row>
    <row r="826" spans="1:39" ht="39.950000000000003" customHeight="1" x14ac:dyDescent="0.2">
      <c r="A826" s="5923"/>
      <c r="B826" s="5923"/>
      <c r="C826" s="1927"/>
      <c r="D826" s="1927"/>
      <c r="E826" s="1927"/>
      <c r="F826" s="1927"/>
      <c r="G826" s="1927"/>
      <c r="H826" s="1928"/>
      <c r="I826" s="1928"/>
      <c r="J826" s="1927"/>
      <c r="K826" s="1927"/>
      <c r="L826" s="1927"/>
      <c r="M826" s="1927"/>
      <c r="N826" s="1927"/>
      <c r="O826" s="1928"/>
      <c r="P826" s="1928"/>
      <c r="Q826" s="1927"/>
      <c r="R826" s="1927"/>
      <c r="S826" s="1927"/>
      <c r="T826" s="1927"/>
      <c r="U826" s="1927"/>
      <c r="V826" s="1928"/>
      <c r="W826" s="1928"/>
      <c r="X826" s="1928"/>
      <c r="Y826" s="1927"/>
      <c r="Z826" s="1927"/>
      <c r="AA826" s="1927"/>
      <c r="AB826" s="1690"/>
      <c r="AC826" s="1928"/>
      <c r="AD826" s="1928"/>
      <c r="AE826" s="1690"/>
      <c r="AF826" s="1927"/>
      <c r="AG826" s="1927"/>
      <c r="AH826" s="1927"/>
      <c r="AI826" s="1927"/>
      <c r="AJ826" s="1660"/>
      <c r="AK826" s="1660"/>
    </row>
    <row r="827" spans="1:39" ht="39.950000000000003" customHeight="1" x14ac:dyDescent="0.2">
      <c r="A827" s="5920"/>
      <c r="B827" s="5920"/>
      <c r="C827" s="1683"/>
      <c r="D827" s="1683"/>
      <c r="E827" s="1684"/>
      <c r="F827" s="1684"/>
      <c r="G827" s="1683"/>
      <c r="H827" s="1928"/>
      <c r="I827" s="1928"/>
      <c r="J827" s="1683"/>
      <c r="K827" s="1683"/>
      <c r="L827" s="1684"/>
      <c r="M827" s="1684"/>
      <c r="N827" s="1683"/>
      <c r="O827" s="1928"/>
      <c r="P827" s="1928"/>
      <c r="Q827" s="1683"/>
      <c r="R827" s="1683"/>
      <c r="S827" s="1684"/>
      <c r="T827" s="1684"/>
      <c r="U827" s="1683"/>
      <c r="V827" s="1928"/>
      <c r="W827" s="1928"/>
      <c r="X827" s="1928"/>
      <c r="Y827" s="1683"/>
      <c r="Z827" s="1684"/>
      <c r="AA827" s="1684"/>
      <c r="AB827" s="1683"/>
      <c r="AC827" s="1928"/>
      <c r="AD827" s="1928"/>
      <c r="AE827" s="1683"/>
      <c r="AF827" s="1683"/>
      <c r="AG827" s="1684"/>
      <c r="AH827" s="1684"/>
      <c r="AI827" s="1683"/>
      <c r="AJ827" s="1660"/>
      <c r="AK827" s="1660"/>
    </row>
    <row r="828" spans="1:39" ht="39.950000000000003" customHeight="1" x14ac:dyDescent="0.2">
      <c r="A828" s="5923"/>
      <c r="B828" s="5923"/>
      <c r="C828" s="1683"/>
      <c r="D828" s="1683"/>
      <c r="E828" s="1684"/>
      <c r="F828" s="1684"/>
      <c r="G828" s="1683"/>
      <c r="H828" s="1928"/>
      <c r="I828" s="1928"/>
      <c r="J828" s="1683"/>
      <c r="K828" s="1683"/>
      <c r="L828" s="1684"/>
      <c r="M828" s="1684"/>
      <c r="N828" s="1683"/>
      <c r="O828" s="1928"/>
      <c r="P828" s="1928"/>
      <c r="Q828" s="1683"/>
      <c r="R828" s="1683"/>
      <c r="S828" s="1684"/>
      <c r="T828" s="1684"/>
      <c r="U828" s="1683"/>
      <c r="V828" s="1928"/>
      <c r="W828" s="1928"/>
      <c r="X828" s="1928"/>
      <c r="Y828" s="1683"/>
      <c r="Z828" s="1684"/>
      <c r="AA828" s="1684"/>
      <c r="AB828" s="1683"/>
      <c r="AC828" s="1928"/>
      <c r="AD828" s="1928"/>
      <c r="AE828" s="1683"/>
      <c r="AF828" s="1683"/>
      <c r="AG828" s="1684"/>
      <c r="AH828" s="1684"/>
      <c r="AI828" s="1683"/>
      <c r="AJ828" s="1660"/>
      <c r="AK828" s="1660"/>
    </row>
    <row r="829" spans="1:39" ht="39.950000000000003" customHeight="1" x14ac:dyDescent="0.2">
      <c r="A829" s="5920"/>
      <c r="B829" s="5920"/>
      <c r="C829" s="1683"/>
      <c r="D829" s="1683"/>
      <c r="E829" s="1684"/>
      <c r="F829" s="1684"/>
      <c r="G829" s="1683"/>
      <c r="H829" s="1928"/>
      <c r="I829" s="1928"/>
      <c r="J829" s="1683"/>
      <c r="K829" s="1683"/>
      <c r="L829" s="1684"/>
      <c r="M829" s="1684"/>
      <c r="N829" s="1683"/>
      <c r="O829" s="1928"/>
      <c r="P829" s="1928"/>
      <c r="Q829" s="1683"/>
      <c r="R829" s="1683"/>
      <c r="S829" s="1684"/>
      <c r="T829" s="1684"/>
      <c r="U829" s="1683"/>
      <c r="V829" s="1928"/>
      <c r="W829" s="1928"/>
      <c r="X829" s="1928"/>
      <c r="Y829" s="1683"/>
      <c r="Z829" s="1684"/>
      <c r="AA829" s="1684"/>
      <c r="AB829" s="1683"/>
      <c r="AC829" s="1928"/>
      <c r="AD829" s="1928"/>
      <c r="AE829" s="1683"/>
      <c r="AF829" s="1683"/>
      <c r="AG829" s="1684"/>
      <c r="AH829" s="1684"/>
      <c r="AI829" s="1683"/>
      <c r="AJ829" s="1660"/>
      <c r="AK829" s="1660"/>
    </row>
    <row r="830" spans="1:39" ht="39.950000000000003" customHeight="1" x14ac:dyDescent="0.2">
      <c r="A830" s="5923"/>
      <c r="B830" s="5923"/>
      <c r="C830" s="1683"/>
      <c r="D830" s="1683"/>
      <c r="E830" s="1684"/>
      <c r="F830" s="1684"/>
      <c r="G830" s="1683"/>
      <c r="H830" s="1928"/>
      <c r="I830" s="1928"/>
      <c r="J830" s="1683"/>
      <c r="K830" s="1683"/>
      <c r="L830" s="1684"/>
      <c r="M830" s="1684"/>
      <c r="N830" s="1683"/>
      <c r="O830" s="1928"/>
      <c r="P830" s="1928"/>
      <c r="Q830" s="1683"/>
      <c r="R830" s="1683"/>
      <c r="S830" s="1684"/>
      <c r="T830" s="1684"/>
      <c r="U830" s="1683"/>
      <c r="V830" s="1928"/>
      <c r="W830" s="1928"/>
      <c r="X830" s="1928"/>
      <c r="Y830" s="1683"/>
      <c r="Z830" s="1684"/>
      <c r="AA830" s="1684"/>
      <c r="AB830" s="1683"/>
      <c r="AC830" s="1928"/>
      <c r="AD830" s="1928"/>
      <c r="AE830" s="1683"/>
      <c r="AF830" s="1683"/>
      <c r="AG830" s="1684"/>
      <c r="AH830" s="1684"/>
      <c r="AI830" s="1683"/>
      <c r="AJ830" s="1660"/>
      <c r="AK830" s="1660"/>
    </row>
    <row r="831" spans="1:39" ht="39.950000000000003" customHeight="1" x14ac:dyDescent="0.2">
      <c r="A831" s="5923"/>
      <c r="B831" s="5923"/>
      <c r="C831" s="1683"/>
      <c r="D831" s="1683"/>
      <c r="E831" s="1684"/>
      <c r="F831" s="1684"/>
      <c r="G831" s="1683"/>
      <c r="H831" s="1928"/>
      <c r="I831" s="1928"/>
      <c r="J831" s="1683"/>
      <c r="K831" s="1683"/>
      <c r="L831" s="1684"/>
      <c r="M831" s="1684"/>
      <c r="N831" s="1683"/>
      <c r="O831" s="1928"/>
      <c r="P831" s="1928"/>
      <c r="Q831" s="1683"/>
      <c r="R831" s="1683"/>
      <c r="S831" s="1684"/>
      <c r="T831" s="1684"/>
      <c r="U831" s="1683"/>
      <c r="V831" s="1928"/>
      <c r="W831" s="1928"/>
      <c r="X831" s="1928"/>
      <c r="Y831" s="1683"/>
      <c r="Z831" s="1684"/>
      <c r="AA831" s="1684"/>
      <c r="AB831" s="1683"/>
      <c r="AC831" s="1928"/>
      <c r="AD831" s="1928"/>
      <c r="AE831" s="1683"/>
      <c r="AF831" s="1683"/>
      <c r="AG831" s="1684"/>
      <c r="AH831" s="1684"/>
      <c r="AI831" s="1683"/>
      <c r="AJ831" s="1660"/>
      <c r="AK831" s="1660"/>
    </row>
    <row r="832" spans="1:39" ht="39.950000000000003" customHeight="1" x14ac:dyDescent="0.2">
      <c r="A832" s="5923"/>
      <c r="B832" s="5923"/>
      <c r="C832" s="1683"/>
      <c r="D832" s="1683"/>
      <c r="E832" s="1684"/>
      <c r="F832" s="1684"/>
      <c r="G832" s="1683"/>
      <c r="H832" s="1928"/>
      <c r="I832" s="1928"/>
      <c r="J832" s="1683"/>
      <c r="K832" s="1683"/>
      <c r="L832" s="1684"/>
      <c r="M832" s="1684"/>
      <c r="N832" s="1683"/>
      <c r="O832" s="1928"/>
      <c r="P832" s="1928"/>
      <c r="Q832" s="1683"/>
      <c r="R832" s="1683"/>
      <c r="S832" s="1684"/>
      <c r="T832" s="1684"/>
      <c r="U832" s="1683"/>
      <c r="V832" s="1928"/>
      <c r="W832" s="1928"/>
      <c r="X832" s="1928"/>
      <c r="Y832" s="1683"/>
      <c r="Z832" s="1684"/>
      <c r="AA832" s="1684"/>
      <c r="AB832" s="1683"/>
      <c r="AC832" s="1928"/>
      <c r="AD832" s="1928"/>
      <c r="AE832" s="1683"/>
      <c r="AF832" s="1683"/>
      <c r="AG832" s="1684"/>
      <c r="AH832" s="1684"/>
      <c r="AI832" s="1683"/>
      <c r="AJ832" s="1660"/>
      <c r="AK832" s="1660"/>
      <c r="AL832" s="3408"/>
      <c r="AM832" s="3408"/>
    </row>
    <row r="833" spans="1:45" ht="39.950000000000003" customHeight="1" x14ac:dyDescent="0.2">
      <c r="A833" s="5923"/>
      <c r="B833" s="5923"/>
      <c r="C833" s="1683"/>
      <c r="D833" s="1683"/>
      <c r="E833" s="1684"/>
      <c r="F833" s="1684"/>
      <c r="G833" s="1683"/>
      <c r="H833" s="1928"/>
      <c r="I833" s="1928"/>
      <c r="J833" s="1683"/>
      <c r="K833" s="1683"/>
      <c r="L833" s="1684"/>
      <c r="M833" s="1684"/>
      <c r="N833" s="1683"/>
      <c r="O833" s="1928"/>
      <c r="P833" s="1928"/>
      <c r="Q833" s="1683"/>
      <c r="R833" s="1683"/>
      <c r="S833" s="1684"/>
      <c r="T833" s="1684"/>
      <c r="U833" s="1683"/>
      <c r="V833" s="1928"/>
      <c r="W833" s="1928"/>
      <c r="X833" s="1928"/>
      <c r="Y833" s="1683"/>
      <c r="Z833" s="1684"/>
      <c r="AA833" s="1684"/>
      <c r="AB833" s="1683"/>
      <c r="AC833" s="1928"/>
      <c r="AD833" s="1928"/>
      <c r="AE833" s="1683"/>
      <c r="AF833" s="1683"/>
      <c r="AG833" s="1684"/>
      <c r="AH833" s="1684"/>
      <c r="AI833" s="1683"/>
      <c r="AJ833" s="1660"/>
      <c r="AK833" s="1660"/>
      <c r="AL833" s="5929"/>
      <c r="AM833" s="5929"/>
    </row>
    <row r="834" spans="1:45" ht="39.950000000000003" customHeight="1" x14ac:dyDescent="0.2">
      <c r="A834" s="5923"/>
      <c r="B834" s="5923"/>
      <c r="C834" s="1683"/>
      <c r="D834" s="1683"/>
      <c r="E834" s="1684"/>
      <c r="F834" s="1684"/>
      <c r="G834" s="1683"/>
      <c r="H834" s="1928"/>
      <c r="I834" s="1928"/>
      <c r="J834" s="1683"/>
      <c r="K834" s="1683"/>
      <c r="L834" s="1684"/>
      <c r="M834" s="1684"/>
      <c r="N834" s="1683"/>
      <c r="O834" s="1928"/>
      <c r="P834" s="1928"/>
      <c r="Q834" s="1683"/>
      <c r="R834" s="1683"/>
      <c r="S834" s="1684"/>
      <c r="T834" s="1684"/>
      <c r="U834" s="1683"/>
      <c r="V834" s="1928"/>
      <c r="W834" s="1928"/>
      <c r="X834" s="1928"/>
      <c r="Y834" s="1683"/>
      <c r="Z834" s="1684"/>
      <c r="AA834" s="1684"/>
      <c r="AB834" s="1683"/>
      <c r="AC834" s="1928"/>
      <c r="AD834" s="1928"/>
      <c r="AJ834" s="1660"/>
      <c r="AK834" s="1660"/>
      <c r="AL834" s="5928"/>
      <c r="AM834" s="5928"/>
    </row>
    <row r="835" spans="1:45" ht="39.950000000000003" customHeight="1" x14ac:dyDescent="0.2">
      <c r="C835" s="1694"/>
      <c r="D835" s="1694"/>
      <c r="E835" s="1694"/>
      <c r="H835" s="1928"/>
      <c r="I835" s="1928"/>
      <c r="O835" s="1928"/>
      <c r="P835" s="1928"/>
      <c r="R835" s="1658"/>
      <c r="S835" s="1658"/>
      <c r="T835" s="1658"/>
      <c r="U835" s="1658"/>
      <c r="V835" s="1928"/>
      <c r="W835" s="1928"/>
      <c r="X835" s="1928"/>
      <c r="Y835" s="1716"/>
      <c r="Z835" s="1716"/>
      <c r="AB835" s="1716"/>
      <c r="AC835" s="1928"/>
      <c r="AD835" s="1928"/>
      <c r="AE835" s="1715"/>
      <c r="AJ835" s="1660"/>
      <c r="AK835" s="1660"/>
    </row>
    <row r="836" spans="1:45" ht="39.950000000000003" customHeight="1" x14ac:dyDescent="0.2">
      <c r="H836" s="1928"/>
      <c r="I836" s="1928"/>
      <c r="O836" s="1928"/>
      <c r="P836" s="1928"/>
      <c r="T836" s="1716"/>
      <c r="U836" s="1716"/>
      <c r="V836" s="1928"/>
      <c r="W836" s="1928"/>
      <c r="X836" s="1928"/>
      <c r="Y836" s="1716"/>
      <c r="Z836" s="1716"/>
      <c r="AA836" s="1716"/>
      <c r="AC836" s="1928"/>
      <c r="AD836" s="1928"/>
      <c r="AE836" s="1659"/>
      <c r="AF836" s="1659"/>
      <c r="AG836" s="1659"/>
      <c r="AJ836" s="1660"/>
      <c r="AK836" s="1660"/>
    </row>
    <row r="837" spans="1:45" ht="39.950000000000003" customHeight="1" x14ac:dyDescent="0.2">
      <c r="F837" s="1689"/>
      <c r="G837" s="1694"/>
      <c r="H837" s="1928"/>
      <c r="I837" s="1928"/>
      <c r="O837" s="1928"/>
      <c r="P837" s="1928"/>
      <c r="V837" s="1928"/>
      <c r="W837" s="1928"/>
      <c r="X837" s="1928"/>
      <c r="Z837" s="1716"/>
      <c r="AA837" s="1716"/>
      <c r="AC837" s="1928"/>
      <c r="AD837" s="1928"/>
      <c r="AE837" s="1716"/>
      <c r="AF837" s="1715"/>
      <c r="AH837" s="1659"/>
      <c r="AI837" s="1659"/>
      <c r="AJ837" s="1660"/>
      <c r="AK837" s="1660"/>
    </row>
    <row r="838" spans="1:45" ht="39.950000000000003" customHeight="1" x14ac:dyDescent="0.2">
      <c r="H838" s="1928"/>
      <c r="I838" s="1928"/>
      <c r="O838" s="1928"/>
      <c r="P838" s="1928"/>
      <c r="V838" s="1928"/>
      <c r="W838" s="1928"/>
      <c r="X838" s="1928"/>
      <c r="Y838" s="1658"/>
      <c r="Z838" s="1658"/>
      <c r="AA838" s="1716"/>
      <c r="AB838" s="1716"/>
      <c r="AC838" s="1928"/>
      <c r="AD838" s="1928"/>
      <c r="AE838" s="1657"/>
      <c r="AF838" s="1658"/>
      <c r="AJ838" s="1660"/>
      <c r="AK838" s="1660"/>
    </row>
    <row r="839" spans="1:45" ht="39.950000000000003" customHeight="1" x14ac:dyDescent="0.2">
      <c r="C839" s="1715"/>
      <c r="H839" s="1697"/>
      <c r="I839" s="1697"/>
      <c r="K839" s="16"/>
      <c r="L839" s="16"/>
      <c r="M839" s="16"/>
      <c r="O839" s="1697"/>
      <c r="P839" s="1697"/>
      <c r="V839" s="1697"/>
      <c r="W839" s="1697"/>
      <c r="AA839" s="1659"/>
      <c r="AB839" s="1716"/>
      <c r="AC839" s="1697"/>
      <c r="AD839" s="1697"/>
      <c r="AF839" s="1658"/>
      <c r="AG839" s="1658"/>
      <c r="AH839" s="1658"/>
      <c r="AI839" s="1658"/>
      <c r="AJ839" s="1697"/>
      <c r="AK839" s="1697"/>
    </row>
    <row r="840" spans="1:45" ht="39.950000000000003" customHeight="1" x14ac:dyDescent="0.2">
      <c r="A840" s="16"/>
      <c r="B840" s="1715"/>
      <c r="C840" s="1927"/>
      <c r="D840" s="1927"/>
      <c r="E840" s="1927"/>
      <c r="F840" s="1927"/>
      <c r="K840" s="1659"/>
      <c r="L840" s="1659"/>
      <c r="M840" s="1659"/>
      <c r="N840" s="1659"/>
    </row>
    <row r="841" spans="1:45" ht="39.950000000000003" customHeight="1" x14ac:dyDescent="0.2">
      <c r="AS841" s="1659"/>
    </row>
    <row r="842" spans="1:45" ht="39.950000000000003" customHeight="1" x14ac:dyDescent="0.2">
      <c r="A842" s="5876"/>
      <c r="B842" s="5876"/>
      <c r="C842" s="1661"/>
      <c r="D842" s="1661"/>
      <c r="E842" s="1661"/>
      <c r="F842" s="1661"/>
      <c r="G842" s="1661"/>
      <c r="H842" s="1661"/>
      <c r="I842" s="1661"/>
      <c r="J842" s="1661"/>
      <c r="K842" s="1661"/>
      <c r="L842" s="1661"/>
      <c r="M842" s="1661"/>
      <c r="N842" s="1661"/>
      <c r="O842" s="1661"/>
      <c r="P842" s="1661"/>
      <c r="Q842" s="1661"/>
      <c r="R842" s="1661"/>
      <c r="S842" s="1661"/>
      <c r="T842" s="1661"/>
      <c r="U842" s="1661"/>
      <c r="V842" s="1661"/>
      <c r="W842" s="1661"/>
      <c r="X842" s="1661"/>
      <c r="Y842" s="1661"/>
      <c r="Z842" s="1661"/>
      <c r="AA842" s="1661"/>
      <c r="AB842" s="1661"/>
      <c r="AC842" s="1661"/>
      <c r="AD842" s="1661"/>
      <c r="AE842" s="1661"/>
      <c r="AF842" s="1661"/>
      <c r="AG842" s="1661"/>
      <c r="AH842" s="1661"/>
      <c r="AI842" s="1661"/>
      <c r="AJ842" s="1661"/>
      <c r="AK842" s="1661"/>
    </row>
    <row r="843" spans="1:45" ht="39.950000000000003" customHeight="1" x14ac:dyDescent="0.2">
      <c r="A843" s="5929"/>
      <c r="B843" s="5929"/>
      <c r="C843" s="1708"/>
      <c r="D843" s="1708"/>
      <c r="E843" s="1708"/>
      <c r="F843" s="1708"/>
      <c r="G843" s="1708"/>
      <c r="H843" s="1708"/>
      <c r="I843" s="1708"/>
      <c r="J843" s="1708"/>
      <c r="K843" s="1708"/>
      <c r="L843" s="1708"/>
      <c r="M843" s="1708"/>
      <c r="N843" s="1708"/>
      <c r="O843" s="1708"/>
      <c r="P843" s="1708"/>
      <c r="Q843" s="1708"/>
      <c r="R843" s="1708"/>
      <c r="S843" s="1708"/>
      <c r="T843" s="1708"/>
      <c r="U843" s="1708"/>
      <c r="V843" s="1708"/>
      <c r="W843" s="1708"/>
      <c r="X843" s="1708"/>
      <c r="Y843" s="1708"/>
      <c r="Z843" s="1708"/>
      <c r="AA843" s="1708"/>
      <c r="AB843" s="1708"/>
      <c r="AC843" s="1708"/>
      <c r="AD843" s="1708"/>
      <c r="AE843" s="1708"/>
      <c r="AF843" s="1708"/>
      <c r="AG843" s="1708"/>
      <c r="AH843" s="1708"/>
      <c r="AI843" s="1708"/>
      <c r="AJ843" s="1708"/>
      <c r="AK843" s="1708"/>
    </row>
    <row r="844" spans="1:45" ht="39.950000000000003" customHeight="1" x14ac:dyDescent="0.2">
      <c r="A844" s="5926"/>
      <c r="B844" s="5926"/>
      <c r="C844" s="1953"/>
      <c r="D844" s="1690"/>
      <c r="E844" s="1684"/>
      <c r="F844" s="1667"/>
      <c r="G844" s="1715"/>
      <c r="H844" s="1928"/>
      <c r="I844" s="1928"/>
      <c r="J844" s="1667"/>
      <c r="K844" s="1667"/>
      <c r="L844" s="1667"/>
      <c r="M844" s="1716"/>
      <c r="N844" s="1716"/>
      <c r="O844" s="1928"/>
      <c r="P844" s="1928"/>
      <c r="Q844" s="1658"/>
      <c r="R844" s="1658"/>
      <c r="S844" s="1683"/>
      <c r="T844" s="1683"/>
      <c r="U844" s="1683"/>
      <c r="V844" s="1928"/>
      <c r="W844" s="1928"/>
      <c r="X844" s="1683"/>
      <c r="Y844" s="1683"/>
      <c r="Z844" s="1683"/>
      <c r="AA844" s="1683"/>
      <c r="AB844" s="1683"/>
      <c r="AC844" s="1928"/>
      <c r="AD844" s="1928"/>
      <c r="AE844" s="1657"/>
      <c r="AF844" s="1657"/>
      <c r="AG844" s="1657"/>
      <c r="AH844" s="1657"/>
      <c r="AI844" s="1657"/>
      <c r="AJ844" s="1660"/>
      <c r="AK844" s="1660"/>
    </row>
    <row r="845" spans="1:45" ht="39.950000000000003" customHeight="1" x14ac:dyDescent="0.2">
      <c r="A845" s="5926"/>
      <c r="B845" s="5926"/>
      <c r="C845" s="1694"/>
      <c r="D845" s="1694"/>
      <c r="E845" s="1684"/>
      <c r="F845" s="1657"/>
      <c r="G845" s="1657"/>
      <c r="H845" s="1928"/>
      <c r="I845" s="1928"/>
      <c r="J845" s="1657"/>
      <c r="K845" s="1657"/>
      <c r="L845" s="1664"/>
      <c r="M845" s="1664"/>
      <c r="N845" s="1664"/>
      <c r="O845" s="1928"/>
      <c r="P845" s="1928"/>
      <c r="Q845" s="1664"/>
      <c r="R845" s="1664"/>
      <c r="S845" s="1664"/>
      <c r="T845" s="1664"/>
      <c r="U845" s="1664"/>
      <c r="V845" s="1928"/>
      <c r="W845" s="1928"/>
      <c r="X845" s="1664"/>
      <c r="Y845" s="1664"/>
      <c r="Z845" s="1664"/>
      <c r="AA845" s="1664"/>
      <c r="AB845" s="1664"/>
      <c r="AC845" s="1928"/>
      <c r="AD845" s="1928"/>
      <c r="AE845" s="1657"/>
      <c r="AF845" s="1657"/>
      <c r="AG845" s="1657"/>
      <c r="AH845" s="1657"/>
      <c r="AI845" s="1657"/>
      <c r="AJ845" s="1660"/>
      <c r="AK845" s="1660"/>
    </row>
    <row r="846" spans="1:45" ht="39.950000000000003" customHeight="1" x14ac:dyDescent="0.2">
      <c r="A846" s="5923"/>
      <c r="B846" s="5923"/>
      <c r="C846" s="1683"/>
      <c r="D846" s="1683"/>
      <c r="E846" s="1684"/>
      <c r="F846" s="1715"/>
      <c r="G846" s="1683"/>
      <c r="H846" s="1928"/>
      <c r="I846" s="1928"/>
      <c r="J846" s="1689"/>
      <c r="K846" s="1689"/>
      <c r="L846" s="1689"/>
      <c r="M846" s="1716"/>
      <c r="N846" s="1716"/>
      <c r="O846" s="1928"/>
      <c r="P846" s="1928"/>
      <c r="Q846" s="1716"/>
      <c r="R846" s="1716"/>
      <c r="S846" s="1657"/>
      <c r="T846" s="1657"/>
      <c r="U846" s="1657"/>
      <c r="V846" s="1928"/>
      <c r="W846" s="1928"/>
      <c r="Y846" s="1659"/>
      <c r="Z846" s="1659"/>
      <c r="AA846" s="1659"/>
      <c r="AB846" s="1659"/>
      <c r="AC846" s="1928"/>
      <c r="AD846" s="1928"/>
      <c r="AE846" s="1659"/>
      <c r="AF846" s="1659"/>
      <c r="AG846" s="1659"/>
      <c r="AH846" s="1659"/>
      <c r="AI846" s="1659"/>
      <c r="AJ846" s="1660"/>
      <c r="AK846" s="1660"/>
    </row>
    <row r="847" spans="1:45" ht="39.950000000000003" customHeight="1" x14ac:dyDescent="0.2">
      <c r="A847" s="5926"/>
      <c r="B847" s="5926"/>
      <c r="C847" s="1667"/>
      <c r="D847" s="1690"/>
      <c r="E847" s="1684"/>
      <c r="F847" s="1703"/>
      <c r="G847" s="1703"/>
      <c r="H847" s="1928"/>
      <c r="I847" s="1928"/>
      <c r="J847" s="1693"/>
      <c r="K847" s="1716"/>
      <c r="L847" s="1716"/>
      <c r="M847" s="1689"/>
      <c r="N847" s="1689"/>
      <c r="O847" s="1928"/>
      <c r="P847" s="1928"/>
      <c r="T847" s="1716"/>
      <c r="U847" s="1716"/>
      <c r="V847" s="1928"/>
      <c r="W847" s="1928"/>
      <c r="X847" s="1658"/>
      <c r="Y847" s="1658"/>
      <c r="Z847" s="1658"/>
      <c r="AA847" s="1658"/>
      <c r="AB847" s="1658"/>
      <c r="AC847" s="1928"/>
      <c r="AD847" s="1928"/>
      <c r="AE847" s="1716"/>
      <c r="AF847" s="1716"/>
      <c r="AG847" s="1716"/>
      <c r="AH847" s="1684"/>
      <c r="AI847" s="1684"/>
      <c r="AJ847" s="1660"/>
      <c r="AK847" s="1660"/>
    </row>
    <row r="848" spans="1:45" ht="39.950000000000003" customHeight="1" x14ac:dyDescent="0.2">
      <c r="A848" s="5926"/>
      <c r="B848" s="5926"/>
      <c r="C848" s="1658"/>
      <c r="D848" s="1658"/>
      <c r="E848" s="1684"/>
      <c r="F848" s="1684"/>
      <c r="G848" s="1684"/>
      <c r="H848" s="1928"/>
      <c r="I848" s="1928"/>
      <c r="J848" s="1689"/>
      <c r="K848" s="1683"/>
      <c r="L848" s="1684"/>
      <c r="M848" s="1716"/>
      <c r="N848" s="1716"/>
      <c r="O848" s="1928"/>
      <c r="P848" s="1928"/>
      <c r="Q848" s="1709"/>
      <c r="R848" s="1684"/>
      <c r="S848" s="1684"/>
      <c r="T848" s="1684"/>
      <c r="U848" s="1683"/>
      <c r="V848" s="1928"/>
      <c r="W848" s="1928"/>
      <c r="X848" s="1683"/>
      <c r="Y848" s="1683"/>
      <c r="Z848" s="1684"/>
      <c r="AA848" s="1684"/>
      <c r="AB848" s="1683"/>
      <c r="AC848" s="1928"/>
      <c r="AD848" s="1928"/>
      <c r="AE848" s="1716"/>
      <c r="AF848" s="1716"/>
      <c r="AG848" s="1716"/>
      <c r="AH848" s="1716"/>
      <c r="AI848" s="1716"/>
      <c r="AJ848" s="1660"/>
      <c r="AK848" s="1660"/>
    </row>
    <row r="849" spans="1:39" ht="39.950000000000003" customHeight="1" x14ac:dyDescent="0.2">
      <c r="A849" s="5922"/>
      <c r="B849" s="5922"/>
      <c r="C849" s="1683"/>
      <c r="D849" s="1683"/>
      <c r="E849" s="1684"/>
      <c r="F849" s="1684"/>
      <c r="G849" s="1683"/>
      <c r="H849" s="1928"/>
      <c r="I849" s="1928"/>
      <c r="J849" s="1683"/>
      <c r="K849" s="1683"/>
      <c r="L849" s="1684"/>
      <c r="M849" s="1684"/>
      <c r="N849" s="1683"/>
      <c r="O849" s="1928"/>
      <c r="P849" s="1928"/>
      <c r="Q849" s="1683"/>
      <c r="R849" s="1683"/>
      <c r="S849" s="1684"/>
      <c r="T849" s="1684"/>
      <c r="U849" s="1683"/>
      <c r="V849" s="1928"/>
      <c r="W849" s="1928"/>
      <c r="X849" s="1683"/>
      <c r="Y849" s="1683"/>
      <c r="Z849" s="1684"/>
      <c r="AA849" s="1684"/>
      <c r="AB849" s="1683"/>
      <c r="AC849" s="1928"/>
      <c r="AD849" s="1928"/>
      <c r="AE849" s="1683"/>
      <c r="AF849" s="1683"/>
      <c r="AG849" s="1684"/>
      <c r="AH849" s="1684"/>
      <c r="AI849" s="1683"/>
      <c r="AJ849" s="1660"/>
      <c r="AK849" s="1660"/>
    </row>
    <row r="850" spans="1:39" ht="39.950000000000003" customHeight="1" x14ac:dyDescent="0.2">
      <c r="A850" s="5920"/>
      <c r="B850" s="5920"/>
      <c r="C850" s="1683"/>
      <c r="D850" s="1683"/>
      <c r="E850" s="1684"/>
      <c r="F850" s="1684"/>
      <c r="G850" s="1683"/>
      <c r="H850" s="1928"/>
      <c r="I850" s="1928"/>
      <c r="J850" s="1683"/>
      <c r="K850" s="1683"/>
      <c r="L850" s="1684"/>
      <c r="M850" s="1684"/>
      <c r="N850" s="1683"/>
      <c r="O850" s="1928"/>
      <c r="P850" s="1928"/>
      <c r="Q850" s="1683"/>
      <c r="R850" s="1683"/>
      <c r="S850" s="1683"/>
      <c r="T850" s="1683"/>
      <c r="U850" s="1683"/>
      <c r="V850" s="1928"/>
      <c r="W850" s="1928"/>
      <c r="X850" s="1683"/>
      <c r="Y850" s="1683"/>
      <c r="Z850" s="1684"/>
      <c r="AA850" s="1684"/>
      <c r="AB850" s="1683"/>
      <c r="AC850" s="1928"/>
      <c r="AD850" s="1928"/>
      <c r="AE850" s="1667"/>
      <c r="AF850" s="1667"/>
      <c r="AG850" s="1667"/>
      <c r="AH850" s="1667"/>
      <c r="AI850" s="1667"/>
      <c r="AJ850" s="1660"/>
      <c r="AK850" s="1660"/>
    </row>
    <row r="851" spans="1:39" ht="39.950000000000003" customHeight="1" x14ac:dyDescent="0.2">
      <c r="A851" s="5927"/>
      <c r="B851" s="5924"/>
      <c r="C851" s="1683"/>
      <c r="D851" s="1683"/>
      <c r="E851" s="1684"/>
      <c r="F851" s="1684"/>
      <c r="G851" s="1683"/>
      <c r="H851" s="1928"/>
      <c r="I851" s="1928"/>
      <c r="J851" s="1683"/>
      <c r="K851" s="1683"/>
      <c r="L851" s="1684"/>
      <c r="M851" s="1684"/>
      <c r="N851" s="1683"/>
      <c r="O851" s="1928"/>
      <c r="P851" s="1928"/>
      <c r="Q851" s="1683"/>
      <c r="R851" s="1683"/>
      <c r="S851" s="1684"/>
      <c r="T851" s="1684"/>
      <c r="U851" s="1683"/>
      <c r="V851" s="1928"/>
      <c r="W851" s="1928"/>
      <c r="X851" s="1683"/>
      <c r="Y851" s="1683"/>
      <c r="Z851" s="1684"/>
      <c r="AA851" s="1684"/>
      <c r="AB851" s="1683"/>
      <c r="AC851" s="1928"/>
      <c r="AD851" s="1928"/>
      <c r="AE851" s="1683"/>
      <c r="AF851" s="1683"/>
      <c r="AG851" s="1684"/>
      <c r="AH851" s="1684"/>
      <c r="AI851" s="1683"/>
      <c r="AJ851" s="1660"/>
      <c r="AK851" s="1660"/>
    </row>
    <row r="852" spans="1:39" ht="39.950000000000003" customHeight="1" x14ac:dyDescent="0.2">
      <c r="A852" s="5923"/>
      <c r="B852" s="5923"/>
      <c r="C852" s="1927"/>
      <c r="D852" s="1927"/>
      <c r="E852" s="1684"/>
      <c r="F852" s="1927"/>
      <c r="G852" s="1927"/>
      <c r="H852" s="1928"/>
      <c r="I852" s="1928"/>
      <c r="J852" s="1927"/>
      <c r="K852" s="1927"/>
      <c r="L852" s="1927"/>
      <c r="M852" s="1927"/>
      <c r="N852" s="1927"/>
      <c r="O852" s="1928"/>
      <c r="P852" s="1928"/>
      <c r="Q852" s="1927"/>
      <c r="R852" s="1927"/>
      <c r="S852" s="1927"/>
      <c r="T852" s="1927"/>
      <c r="U852" s="1927"/>
      <c r="V852" s="1928"/>
      <c r="W852" s="1928"/>
      <c r="X852" s="1927"/>
      <c r="Y852" s="1927"/>
      <c r="Z852" s="1927"/>
      <c r="AA852" s="1927"/>
      <c r="AB852" s="1927"/>
      <c r="AC852" s="1928"/>
      <c r="AD852" s="1928"/>
      <c r="AE852" s="1927"/>
      <c r="AF852" s="1927"/>
      <c r="AG852" s="1927"/>
      <c r="AH852" s="1927"/>
      <c r="AI852" s="1927"/>
      <c r="AJ852" s="1660"/>
      <c r="AK852" s="1660"/>
    </row>
    <row r="853" spans="1:39" ht="39.950000000000003" customHeight="1" x14ac:dyDescent="0.2">
      <c r="A853" s="5920"/>
      <c r="B853" s="5920"/>
      <c r="C853" s="1683"/>
      <c r="D853" s="1683"/>
      <c r="E853" s="1684"/>
      <c r="F853" s="1684"/>
      <c r="G853" s="1683"/>
      <c r="H853" s="1928"/>
      <c r="I853" s="1928"/>
      <c r="J853" s="1683"/>
      <c r="K853" s="1683"/>
      <c r="L853" s="1684"/>
      <c r="M853" s="1684"/>
      <c r="N853" s="1683"/>
      <c r="O853" s="1928"/>
      <c r="P853" s="1928"/>
      <c r="Q853" s="1683"/>
      <c r="R853" s="1683"/>
      <c r="S853" s="1684"/>
      <c r="T853" s="1684"/>
      <c r="U853" s="1683"/>
      <c r="V853" s="1928"/>
      <c r="W853" s="1928"/>
      <c r="X853" s="1683"/>
      <c r="Y853" s="1683"/>
      <c r="Z853" s="1684"/>
      <c r="AA853" s="1684"/>
      <c r="AB853" s="1683"/>
      <c r="AC853" s="1928"/>
      <c r="AD853" s="1928"/>
      <c r="AE853" s="1683"/>
      <c r="AF853" s="1683"/>
      <c r="AG853" s="1684"/>
      <c r="AH853" s="1684"/>
      <c r="AI853" s="1683"/>
      <c r="AJ853" s="1660"/>
      <c r="AK853" s="1660"/>
    </row>
    <row r="854" spans="1:39" ht="39.950000000000003" customHeight="1" x14ac:dyDescent="0.2">
      <c r="A854" s="5923"/>
      <c r="B854" s="5923"/>
      <c r="C854" s="1683"/>
      <c r="D854" s="1683"/>
      <c r="E854" s="1684"/>
      <c r="F854" s="1684"/>
      <c r="G854" s="1683"/>
      <c r="H854" s="1928"/>
      <c r="I854" s="1928"/>
      <c r="J854" s="1683"/>
      <c r="K854" s="1683"/>
      <c r="L854" s="1684"/>
      <c r="M854" s="1684"/>
      <c r="N854" s="1683"/>
      <c r="O854" s="1928"/>
      <c r="P854" s="1928"/>
      <c r="Q854" s="1683"/>
      <c r="R854" s="1683"/>
      <c r="S854" s="1684"/>
      <c r="T854" s="1684"/>
      <c r="U854" s="1683"/>
      <c r="V854" s="1928"/>
      <c r="W854" s="1928"/>
      <c r="X854" s="1683"/>
      <c r="Y854" s="1683"/>
      <c r="Z854" s="1684"/>
      <c r="AA854" s="1684"/>
      <c r="AB854" s="1683"/>
      <c r="AC854" s="1928"/>
      <c r="AD854" s="1928"/>
      <c r="AE854" s="1683"/>
      <c r="AF854" s="1683"/>
      <c r="AG854" s="1684"/>
      <c r="AH854" s="1684"/>
      <c r="AI854" s="1683"/>
      <c r="AJ854" s="1660"/>
      <c r="AK854" s="1660"/>
    </row>
    <row r="855" spans="1:39" ht="39.950000000000003" customHeight="1" x14ac:dyDescent="0.2">
      <c r="A855" s="5920"/>
      <c r="B855" s="5920"/>
      <c r="C855" s="1683"/>
      <c r="D855" s="1683"/>
      <c r="E855" s="1684"/>
      <c r="F855" s="1684"/>
      <c r="G855" s="1683"/>
      <c r="H855" s="1928"/>
      <c r="I855" s="1928"/>
      <c r="J855" s="1683"/>
      <c r="K855" s="1683"/>
      <c r="L855" s="1684"/>
      <c r="M855" s="1684"/>
      <c r="N855" s="1683"/>
      <c r="O855" s="1928"/>
      <c r="P855" s="1928"/>
      <c r="Q855" s="1683"/>
      <c r="R855" s="1683"/>
      <c r="S855" s="1684"/>
      <c r="T855" s="1684"/>
      <c r="U855" s="1683"/>
      <c r="V855" s="1928"/>
      <c r="W855" s="1928"/>
      <c r="X855" s="1683"/>
      <c r="Y855" s="1683"/>
      <c r="Z855" s="1684"/>
      <c r="AA855" s="1684"/>
      <c r="AB855" s="1683"/>
      <c r="AC855" s="1928"/>
      <c r="AD855" s="1928"/>
      <c r="AE855" s="1683"/>
      <c r="AF855" s="1683"/>
      <c r="AG855" s="1684"/>
      <c r="AH855" s="1684"/>
      <c r="AI855" s="1683"/>
      <c r="AJ855" s="1660"/>
      <c r="AK855" s="1660"/>
    </row>
    <row r="856" spans="1:39" ht="39.950000000000003" customHeight="1" x14ac:dyDescent="0.2">
      <c r="A856" s="5923"/>
      <c r="B856" s="5923"/>
      <c r="C856" s="1683"/>
      <c r="D856" s="1683"/>
      <c r="E856" s="1684"/>
      <c r="F856" s="1684"/>
      <c r="G856" s="1683"/>
      <c r="H856" s="1928"/>
      <c r="I856" s="1928"/>
      <c r="J856" s="1683"/>
      <c r="K856" s="1683"/>
      <c r="L856" s="1684"/>
      <c r="M856" s="1684"/>
      <c r="N856" s="1683"/>
      <c r="O856" s="1928"/>
      <c r="P856" s="1928"/>
      <c r="Q856" s="1683"/>
      <c r="R856" s="1683"/>
      <c r="S856" s="1684"/>
      <c r="T856" s="1684"/>
      <c r="U856" s="1683"/>
      <c r="V856" s="1928"/>
      <c r="W856" s="1928"/>
      <c r="X856" s="1683"/>
      <c r="Y856" s="1683"/>
      <c r="Z856" s="1684"/>
      <c r="AA856" s="1684"/>
      <c r="AB856" s="1683"/>
      <c r="AC856" s="1928"/>
      <c r="AD856" s="1928"/>
      <c r="AE856" s="1683"/>
      <c r="AF856" s="1683"/>
      <c r="AG856" s="1684"/>
      <c r="AH856" s="1684"/>
      <c r="AI856" s="1683"/>
      <c r="AJ856" s="1660"/>
      <c r="AK856" s="1660"/>
    </row>
    <row r="857" spans="1:39" ht="39.950000000000003" customHeight="1" x14ac:dyDescent="0.2">
      <c r="A857" s="5923"/>
      <c r="B857" s="5923"/>
      <c r="C857" s="1683"/>
      <c r="D857" s="1683"/>
      <c r="E857" s="1684"/>
      <c r="F857" s="1684"/>
      <c r="G857" s="1683"/>
      <c r="H857" s="1928"/>
      <c r="I857" s="1928"/>
      <c r="J857" s="1683"/>
      <c r="K857" s="1683"/>
      <c r="L857" s="1684"/>
      <c r="M857" s="1684"/>
      <c r="N857" s="1683"/>
      <c r="O857" s="1928"/>
      <c r="P857" s="1928"/>
      <c r="Q857" s="1683"/>
      <c r="R857" s="1683"/>
      <c r="S857" s="1684"/>
      <c r="T857" s="1684"/>
      <c r="U857" s="1683"/>
      <c r="V857" s="1928"/>
      <c r="W857" s="1928"/>
      <c r="X857" s="1683"/>
      <c r="Y857" s="1683"/>
      <c r="Z857" s="1684"/>
      <c r="AA857" s="1684"/>
      <c r="AB857" s="1683"/>
      <c r="AC857" s="1928"/>
      <c r="AD857" s="1928"/>
      <c r="AE857" s="1683"/>
      <c r="AF857" s="1683"/>
      <c r="AG857" s="1684"/>
      <c r="AH857" s="1684"/>
      <c r="AI857" s="1683"/>
      <c r="AJ857" s="1660"/>
      <c r="AK857" s="1660"/>
    </row>
    <row r="858" spans="1:39" ht="39.950000000000003" customHeight="1" x14ac:dyDescent="0.2">
      <c r="A858" s="5923"/>
      <c r="B858" s="5923"/>
      <c r="C858" s="1683"/>
      <c r="D858" s="1683"/>
      <c r="E858" s="1684"/>
      <c r="F858" s="1684"/>
      <c r="G858" s="1683"/>
      <c r="H858" s="1928"/>
      <c r="I858" s="1928"/>
      <c r="J858" s="1683"/>
      <c r="K858" s="1683"/>
      <c r="L858" s="1684"/>
      <c r="M858" s="1684"/>
      <c r="N858" s="1683"/>
      <c r="O858" s="1928"/>
      <c r="P858" s="1928"/>
      <c r="Q858" s="1683"/>
      <c r="R858" s="1683"/>
      <c r="S858" s="1684"/>
      <c r="T858" s="1684"/>
      <c r="U858" s="1683"/>
      <c r="V858" s="1928"/>
      <c r="W858" s="1928"/>
      <c r="X858" s="1683"/>
      <c r="Y858" s="1683"/>
      <c r="Z858" s="1684"/>
      <c r="AA858" s="1684"/>
      <c r="AB858" s="1683"/>
      <c r="AC858" s="1928"/>
      <c r="AD858" s="1928"/>
      <c r="AE858" s="1683"/>
      <c r="AF858" s="1683"/>
      <c r="AG858" s="1684"/>
      <c r="AH858" s="1684"/>
      <c r="AI858" s="1683"/>
      <c r="AJ858" s="1660"/>
      <c r="AK858" s="1660"/>
      <c r="AL858" s="3408"/>
      <c r="AM858" s="3408"/>
    </row>
    <row r="859" spans="1:39" ht="39.950000000000003" customHeight="1" x14ac:dyDescent="0.2">
      <c r="A859" s="5923"/>
      <c r="B859" s="5923"/>
      <c r="C859" s="1683"/>
      <c r="D859" s="1683"/>
      <c r="E859" s="1684"/>
      <c r="F859" s="1684"/>
      <c r="G859" s="1683"/>
      <c r="H859" s="1928"/>
      <c r="I859" s="1928"/>
      <c r="J859" s="1683"/>
      <c r="K859" s="1683"/>
      <c r="L859" s="1684"/>
      <c r="M859" s="1684"/>
      <c r="N859" s="1683"/>
      <c r="O859" s="1928"/>
      <c r="P859" s="1928"/>
      <c r="Q859" s="1683"/>
      <c r="R859" s="1683"/>
      <c r="S859" s="1684"/>
      <c r="T859" s="1684"/>
      <c r="U859" s="1683"/>
      <c r="V859" s="1928"/>
      <c r="W859" s="1928"/>
      <c r="X859" s="1683"/>
      <c r="Y859" s="1683"/>
      <c r="Z859" s="1684"/>
      <c r="AA859" s="1684"/>
      <c r="AB859" s="1683"/>
      <c r="AC859" s="1928"/>
      <c r="AD859" s="1928"/>
      <c r="AE859" s="1683"/>
      <c r="AF859" s="1683"/>
      <c r="AG859" s="1684"/>
      <c r="AH859" s="1684"/>
      <c r="AI859" s="1683"/>
      <c r="AJ859" s="1660"/>
      <c r="AK859" s="1660"/>
      <c r="AL859" s="5929"/>
      <c r="AM859" s="5929"/>
    </row>
    <row r="860" spans="1:39" ht="39.950000000000003" customHeight="1" x14ac:dyDescent="0.2">
      <c r="A860" s="5923"/>
      <c r="B860" s="5923"/>
      <c r="C860" s="1683"/>
      <c r="D860" s="1683"/>
      <c r="E860" s="1684"/>
      <c r="F860" s="1684"/>
      <c r="G860" s="1683"/>
      <c r="H860" s="1928"/>
      <c r="I860" s="1928"/>
      <c r="J860" s="1683"/>
      <c r="K860" s="1683"/>
      <c r="L860" s="1684"/>
      <c r="M860" s="1684"/>
      <c r="N860" s="1683"/>
      <c r="O860" s="1928"/>
      <c r="P860" s="1928"/>
      <c r="Q860" s="1683"/>
      <c r="R860" s="1683"/>
      <c r="S860" s="1684"/>
      <c r="T860" s="1684"/>
      <c r="U860" s="1683"/>
      <c r="V860" s="1928"/>
      <c r="W860" s="1928"/>
      <c r="X860" s="1683"/>
      <c r="Y860" s="1683"/>
      <c r="Z860" s="1684"/>
      <c r="AA860" s="1684"/>
      <c r="AB860" s="1683"/>
      <c r="AC860" s="1928"/>
      <c r="AD860" s="1928"/>
      <c r="AJ860" s="1660"/>
      <c r="AK860" s="1660"/>
      <c r="AL860" s="5928"/>
      <c r="AM860" s="5928"/>
    </row>
    <row r="861" spans="1:39" ht="39.950000000000003" customHeight="1" x14ac:dyDescent="0.2">
      <c r="E861" s="1659"/>
      <c r="H861" s="1928"/>
      <c r="I861" s="1928"/>
      <c r="K861" s="1658"/>
      <c r="L861" s="1658"/>
      <c r="M861" s="1658"/>
      <c r="N861" s="1658"/>
      <c r="O861" s="1928"/>
      <c r="P861" s="1928"/>
      <c r="V861" s="1928"/>
      <c r="W861" s="1928"/>
      <c r="AC861" s="1928"/>
      <c r="AD861" s="1928"/>
      <c r="AE861" s="1666"/>
      <c r="AF861" s="1666"/>
      <c r="AG861" s="1666"/>
      <c r="AH861" s="1666"/>
      <c r="AJ861" s="1660"/>
      <c r="AK861" s="1660"/>
    </row>
    <row r="862" spans="1:39" ht="39.950000000000003" customHeight="1" x14ac:dyDescent="0.2">
      <c r="C862" s="1659"/>
      <c r="D862" s="1659"/>
      <c r="E862" s="1659"/>
      <c r="F862" s="1659"/>
      <c r="H862" s="1928"/>
      <c r="I862" s="1928"/>
      <c r="J862" s="1659"/>
      <c r="K862" s="1659"/>
      <c r="L862" s="1659"/>
      <c r="N862" s="1715"/>
      <c r="O862" s="1928"/>
      <c r="P862" s="1928"/>
      <c r="Q862" s="1716"/>
      <c r="R862" s="1716"/>
      <c r="S862" s="1667"/>
      <c r="T862" s="1667"/>
      <c r="U862" s="1667"/>
      <c r="V862" s="1928"/>
      <c r="W862" s="1928"/>
      <c r="AA862" s="1715"/>
      <c r="AC862" s="1928"/>
      <c r="AD862" s="1928"/>
      <c r="AJ862" s="1660"/>
      <c r="AK862" s="1660"/>
    </row>
    <row r="863" spans="1:39" ht="39.950000000000003" customHeight="1" x14ac:dyDescent="0.2">
      <c r="G863" s="1659"/>
      <c r="H863" s="1928"/>
      <c r="I863" s="1928"/>
      <c r="J863" s="1659"/>
      <c r="M863" s="1659"/>
      <c r="N863" s="1659"/>
      <c r="O863" s="1928"/>
      <c r="P863" s="1928"/>
      <c r="Q863" s="1659"/>
      <c r="R863" s="1658"/>
      <c r="S863" s="1715"/>
      <c r="T863" s="1658"/>
      <c r="V863" s="1928"/>
      <c r="W863" s="1928"/>
      <c r="X863" s="1667"/>
      <c r="Y863" s="1667"/>
      <c r="AC863" s="1928"/>
      <c r="AD863" s="1928"/>
      <c r="AI863" s="1666"/>
      <c r="AJ863" s="1660"/>
      <c r="AK863" s="1660"/>
    </row>
    <row r="864" spans="1:39" ht="39.950000000000003" customHeight="1" x14ac:dyDescent="0.2">
      <c r="H864" s="1928"/>
      <c r="I864" s="1928"/>
      <c r="O864" s="1928"/>
      <c r="P864" s="1928"/>
      <c r="Q864" s="1658"/>
      <c r="S864" s="1715"/>
      <c r="V864" s="1928"/>
      <c r="W864" s="1928"/>
      <c r="X864" s="1697"/>
      <c r="AC864" s="1928"/>
      <c r="AD864" s="1928"/>
      <c r="AJ864" s="1660"/>
      <c r="AK864" s="1660"/>
    </row>
    <row r="865" spans="1:37" ht="39.950000000000003" customHeight="1" x14ac:dyDescent="0.2">
      <c r="C865" s="1659"/>
      <c r="D865" s="1659"/>
      <c r="E865" s="1659"/>
      <c r="H865" s="1697"/>
      <c r="I865" s="1697"/>
      <c r="K865" s="1659"/>
      <c r="L865" s="1659"/>
      <c r="M865" s="1659"/>
      <c r="N865" s="1659"/>
      <c r="O865" s="1697"/>
      <c r="P865" s="1697"/>
      <c r="Q865" s="1659"/>
      <c r="R865" s="1659"/>
      <c r="S865" s="1659"/>
      <c r="T865" s="1659"/>
      <c r="U865" s="1659"/>
      <c r="V865" s="1697"/>
      <c r="W865" s="1697"/>
      <c r="X865" s="1715"/>
      <c r="Y865" s="1658"/>
      <c r="Z865" s="1667"/>
      <c r="AA865" s="1667"/>
      <c r="AB865" s="1667"/>
      <c r="AC865" s="1697"/>
      <c r="AD865" s="1697"/>
      <c r="AE865" s="1658"/>
      <c r="AF865" s="1658"/>
      <c r="AG865" s="1658"/>
      <c r="AH865" s="1667"/>
      <c r="AJ865" s="1697"/>
      <c r="AK865" s="1697"/>
    </row>
    <row r="866" spans="1:37" ht="39.950000000000003" customHeight="1" x14ac:dyDescent="0.2">
      <c r="A866" s="16"/>
      <c r="B866" s="1715"/>
      <c r="C866" s="1927"/>
      <c r="D866" s="1927"/>
      <c r="E866" s="1927"/>
      <c r="F866" s="1927"/>
      <c r="G866" s="1658"/>
    </row>
    <row r="867" spans="1:37" ht="39.950000000000003" customHeight="1" x14ac:dyDescent="0.2"/>
    <row r="868" spans="1:37" ht="39.950000000000003" customHeight="1" x14ac:dyDescent="0.2">
      <c r="A868" s="5876"/>
      <c r="B868" s="5876"/>
      <c r="C868" s="1661"/>
      <c r="D868" s="1661"/>
      <c r="E868" s="1661"/>
      <c r="F868" s="1661"/>
      <c r="G868" s="1661"/>
      <c r="H868" s="1661"/>
      <c r="I868" s="1661"/>
      <c r="J868" s="1661"/>
      <c r="K868" s="1661"/>
      <c r="L868" s="1661"/>
      <c r="M868" s="1661"/>
      <c r="N868" s="1661"/>
      <c r="O868" s="1661"/>
      <c r="P868" s="1661"/>
      <c r="Q868" s="1661"/>
      <c r="R868" s="1661"/>
      <c r="S868" s="1661"/>
      <c r="T868" s="1661"/>
      <c r="U868" s="1661"/>
      <c r="V868" s="1661"/>
      <c r="W868" s="1661"/>
      <c r="X868" s="1661"/>
      <c r="Y868" s="1661"/>
      <c r="Z868" s="1661"/>
      <c r="AA868" s="1661"/>
      <c r="AB868" s="1661"/>
      <c r="AC868" s="1661"/>
      <c r="AD868" s="1661"/>
      <c r="AE868" s="1661"/>
      <c r="AF868" s="1661"/>
      <c r="AG868" s="1661"/>
      <c r="AH868" s="1661"/>
      <c r="AI868" s="1661"/>
      <c r="AJ868" s="1661"/>
      <c r="AK868" s="1661"/>
    </row>
    <row r="869" spans="1:37" ht="39.950000000000003" customHeight="1" x14ac:dyDescent="0.2">
      <c r="A869" s="5929"/>
      <c r="B869" s="5929"/>
      <c r="C869" s="1708"/>
      <c r="D869" s="1708"/>
      <c r="E869" s="1708"/>
      <c r="F869" s="1708"/>
      <c r="G869" s="1708"/>
      <c r="H869" s="1708"/>
      <c r="I869" s="1708"/>
      <c r="J869" s="1708"/>
      <c r="K869" s="1708"/>
      <c r="L869" s="1708"/>
      <c r="M869" s="1708"/>
      <c r="N869" s="1708"/>
      <c r="O869" s="1708"/>
      <c r="P869" s="1708"/>
      <c r="Q869" s="1708"/>
      <c r="R869" s="1708"/>
      <c r="S869" s="1708"/>
      <c r="T869" s="1708"/>
      <c r="U869" s="1708"/>
      <c r="V869" s="1708"/>
      <c r="W869" s="1708"/>
      <c r="X869" s="1708"/>
      <c r="Y869" s="1708"/>
      <c r="Z869" s="1708"/>
      <c r="AA869" s="1708"/>
      <c r="AB869" s="1708"/>
      <c r="AC869" s="1708"/>
      <c r="AD869" s="1708"/>
      <c r="AE869" s="1708"/>
      <c r="AF869" s="1708"/>
      <c r="AG869" s="1708"/>
      <c r="AH869" s="1708"/>
      <c r="AI869" s="1708"/>
      <c r="AJ869" s="1708"/>
      <c r="AK869" s="1708"/>
    </row>
    <row r="870" spans="1:37" ht="39.950000000000003" customHeight="1" x14ac:dyDescent="0.2">
      <c r="A870" s="5926"/>
      <c r="B870" s="5926"/>
      <c r="C870" s="1683"/>
      <c r="D870" s="1683"/>
      <c r="E870" s="1684"/>
      <c r="F870" s="1684"/>
      <c r="G870" s="1683"/>
      <c r="H870" s="1928"/>
      <c r="I870" s="1928"/>
      <c r="J870" s="1689"/>
      <c r="K870" s="1683"/>
      <c r="L870" s="1684"/>
      <c r="M870" s="1684"/>
      <c r="N870" s="1683"/>
      <c r="O870" s="1928"/>
      <c r="P870" s="1928"/>
      <c r="Q870" s="1664"/>
      <c r="R870" s="1664"/>
      <c r="S870" s="1664"/>
      <c r="T870" s="1664"/>
      <c r="U870" s="1664"/>
      <c r="V870" s="1928"/>
      <c r="W870" s="1928"/>
      <c r="X870" s="1683"/>
      <c r="Y870" s="1683"/>
      <c r="Z870" s="1684"/>
      <c r="AA870" s="1684"/>
      <c r="AB870" s="1683"/>
      <c r="AC870" s="1928"/>
      <c r="AD870" s="1928"/>
      <c r="AE870" s="1683"/>
      <c r="AF870" s="1683"/>
      <c r="AG870" s="1684"/>
      <c r="AH870" s="1684"/>
      <c r="AI870" s="1683"/>
      <c r="AJ870" s="1660"/>
      <c r="AK870" s="1660"/>
    </row>
    <row r="871" spans="1:37" ht="39.950000000000003" customHeight="1" x14ac:dyDescent="0.2">
      <c r="A871" s="5926"/>
      <c r="B871" s="5926"/>
      <c r="C871" s="1683"/>
      <c r="D871" s="1683"/>
      <c r="E871" s="1684"/>
      <c r="F871" s="1684"/>
      <c r="G871" s="1683"/>
      <c r="H871" s="1928"/>
      <c r="I871" s="1928"/>
      <c r="J871" s="1689"/>
      <c r="K871" s="1683"/>
      <c r="L871" s="1684"/>
      <c r="M871" s="1684"/>
      <c r="N871" s="1683"/>
      <c r="O871" s="1928"/>
      <c r="P871" s="1928"/>
      <c r="Q871" s="1683"/>
      <c r="R871" s="1683"/>
      <c r="S871" s="1684"/>
      <c r="T871" s="1684"/>
      <c r="U871" s="1683"/>
      <c r="V871" s="1928"/>
      <c r="W871" s="1928"/>
      <c r="X871" s="1683"/>
      <c r="Y871" s="1683"/>
      <c r="Z871" s="1684"/>
      <c r="AA871" s="1684"/>
      <c r="AB871" s="1683"/>
      <c r="AC871" s="1928"/>
      <c r="AD871" s="1928"/>
      <c r="AE871" s="1683"/>
      <c r="AF871" s="1683"/>
      <c r="AG871" s="1684"/>
      <c r="AH871" s="1684"/>
      <c r="AI871" s="1683"/>
      <c r="AJ871" s="1660"/>
      <c r="AK871" s="1660"/>
    </row>
    <row r="872" spans="1:37" ht="39.950000000000003" customHeight="1" x14ac:dyDescent="0.2">
      <c r="A872" s="5923"/>
      <c r="B872" s="5923"/>
      <c r="H872" s="1928"/>
      <c r="I872" s="1928"/>
      <c r="K872" s="1683"/>
      <c r="L872" s="1684"/>
      <c r="M872" s="1684"/>
      <c r="N872" s="1683"/>
      <c r="O872" s="1928"/>
      <c r="P872" s="1928"/>
      <c r="Q872" s="1683"/>
      <c r="R872" s="1683"/>
      <c r="S872" s="1684"/>
      <c r="T872" s="1684"/>
      <c r="U872" s="1683"/>
      <c r="V872" s="1928"/>
      <c r="W872" s="1928"/>
      <c r="X872" s="1683"/>
      <c r="Y872" s="1683"/>
      <c r="Z872" s="1684"/>
      <c r="AA872" s="1684"/>
      <c r="AB872" s="1683"/>
      <c r="AC872" s="1928"/>
      <c r="AD872" s="1928"/>
      <c r="AE872" s="1683"/>
      <c r="AF872" s="1683"/>
      <c r="AG872" s="1684"/>
      <c r="AH872" s="1684"/>
      <c r="AI872" s="1683"/>
      <c r="AJ872" s="1660"/>
      <c r="AK872" s="1660"/>
    </row>
    <row r="873" spans="1:37" ht="39.950000000000003" customHeight="1" x14ac:dyDescent="0.2">
      <c r="A873" s="5926"/>
      <c r="B873" s="5926"/>
      <c r="C873" s="1703"/>
      <c r="D873" s="1703"/>
      <c r="E873" s="1703"/>
      <c r="F873" s="1703"/>
      <c r="G873" s="1951"/>
      <c r="H873" s="1928"/>
      <c r="I873" s="1928"/>
      <c r="J873" s="1689"/>
      <c r="K873" s="1683"/>
      <c r="L873" s="1684"/>
      <c r="M873" s="1684"/>
      <c r="N873" s="1683"/>
      <c r="O873" s="1928"/>
      <c r="P873" s="1928"/>
      <c r="Q873" s="1709"/>
      <c r="R873" s="1709"/>
      <c r="S873" s="1709"/>
      <c r="T873" s="1709"/>
      <c r="U873" s="1709"/>
      <c r="V873" s="1928"/>
      <c r="W873" s="1928"/>
      <c r="X873" s="1709"/>
      <c r="Y873" s="1709"/>
      <c r="Z873" s="1709"/>
      <c r="AA873" s="1709"/>
      <c r="AB873" s="1709"/>
      <c r="AC873" s="1928"/>
      <c r="AD873" s="1928"/>
      <c r="AE873" s="1709"/>
      <c r="AF873" s="1709"/>
      <c r="AG873" s="1709"/>
      <c r="AH873" s="1709"/>
      <c r="AI873" s="1709"/>
      <c r="AJ873" s="1660"/>
      <c r="AK873" s="1660"/>
    </row>
    <row r="874" spans="1:37" ht="39.950000000000003" customHeight="1" x14ac:dyDescent="0.2">
      <c r="A874" s="5926"/>
      <c r="B874" s="5926"/>
      <c r="C874" s="1658"/>
      <c r="D874" s="1658"/>
      <c r="E874" s="1658"/>
      <c r="F874" s="1684"/>
      <c r="G874" s="1684"/>
      <c r="H874" s="1928"/>
      <c r="I874" s="1928"/>
      <c r="J874" s="1689"/>
      <c r="K874" s="1683"/>
      <c r="L874" s="1684"/>
      <c r="M874" s="1684"/>
      <c r="N874" s="1683"/>
      <c r="O874" s="1928"/>
      <c r="P874" s="1928"/>
      <c r="Q874" s="1683"/>
      <c r="R874" s="1683"/>
      <c r="S874" s="1684"/>
      <c r="T874" s="1684"/>
      <c r="U874" s="1683"/>
      <c r="V874" s="1928"/>
      <c r="W874" s="1928"/>
      <c r="X874" s="1683"/>
      <c r="Y874" s="1683"/>
      <c r="Z874" s="1684"/>
      <c r="AA874" s="1684"/>
      <c r="AB874" s="1683"/>
      <c r="AC874" s="1928"/>
      <c r="AD874" s="1928"/>
      <c r="AE874" s="1683"/>
      <c r="AF874" s="1683"/>
      <c r="AG874" s="1684"/>
      <c r="AH874" s="1684"/>
      <c r="AI874" s="1683"/>
      <c r="AJ874" s="1660"/>
      <c r="AK874" s="1660"/>
    </row>
    <row r="875" spans="1:37" ht="39.950000000000003" customHeight="1" x14ac:dyDescent="0.2">
      <c r="A875" s="5922"/>
      <c r="B875" s="5922"/>
      <c r="C875" s="1683"/>
      <c r="D875" s="1683"/>
      <c r="E875" s="1684"/>
      <c r="F875" s="1684"/>
      <c r="G875" s="1683"/>
      <c r="H875" s="1928"/>
      <c r="I875" s="1928"/>
      <c r="J875" s="1683"/>
      <c r="K875" s="1683"/>
      <c r="L875" s="1684"/>
      <c r="M875" s="1684"/>
      <c r="N875" s="1683"/>
      <c r="O875" s="1928"/>
      <c r="P875" s="1928"/>
      <c r="Q875" s="1683"/>
      <c r="R875" s="1683"/>
      <c r="S875" s="1684"/>
      <c r="T875" s="1684"/>
      <c r="U875" s="1683"/>
      <c r="V875" s="1928"/>
      <c r="W875" s="1928"/>
      <c r="X875" s="1683"/>
      <c r="Y875" s="1683"/>
      <c r="Z875" s="1684"/>
      <c r="AA875" s="1684"/>
      <c r="AB875" s="1683"/>
      <c r="AC875" s="1928"/>
      <c r="AD875" s="1928"/>
      <c r="AE875" s="1683"/>
      <c r="AF875" s="1683"/>
      <c r="AG875" s="1684"/>
      <c r="AH875" s="1684"/>
      <c r="AI875" s="1683"/>
      <c r="AJ875" s="1660"/>
      <c r="AK875" s="1660"/>
    </row>
    <row r="876" spans="1:37" ht="39.950000000000003" customHeight="1" x14ac:dyDescent="0.2">
      <c r="A876" s="5920"/>
      <c r="B876" s="5920"/>
      <c r="C876" s="1667"/>
      <c r="D876" s="1667"/>
      <c r="E876" s="1667"/>
      <c r="F876" s="1667"/>
      <c r="G876" s="1667"/>
      <c r="H876" s="1928"/>
      <c r="I876" s="1928"/>
      <c r="J876" s="1683"/>
      <c r="K876" s="1683"/>
      <c r="L876" s="1684"/>
      <c r="M876" s="1684"/>
      <c r="N876" s="1683"/>
      <c r="O876" s="1928"/>
      <c r="P876" s="1928"/>
      <c r="Q876" s="1667"/>
      <c r="R876" s="1667"/>
      <c r="S876" s="1667"/>
      <c r="T876" s="1667"/>
      <c r="U876" s="1667"/>
      <c r="V876" s="1928"/>
      <c r="W876" s="1928"/>
      <c r="X876" s="1667"/>
      <c r="Y876" s="1667"/>
      <c r="Z876" s="1667"/>
      <c r="AA876" s="1667"/>
      <c r="AB876" s="1667"/>
      <c r="AC876" s="1928"/>
      <c r="AD876" s="1928"/>
      <c r="AE876" s="1667"/>
      <c r="AF876" s="1667"/>
      <c r="AG876" s="1667"/>
      <c r="AH876" s="1667"/>
      <c r="AI876" s="1667"/>
      <c r="AJ876" s="1660"/>
      <c r="AK876" s="1660"/>
    </row>
    <row r="877" spans="1:37" ht="39.950000000000003" customHeight="1" x14ac:dyDescent="0.2">
      <c r="A877" s="5927"/>
      <c r="B877" s="5924"/>
      <c r="C877" s="1683"/>
      <c r="D877" s="1683"/>
      <c r="E877" s="1684"/>
      <c r="F877" s="1684"/>
      <c r="G877" s="1683"/>
      <c r="H877" s="1928"/>
      <c r="I877" s="1928"/>
      <c r="J877" s="1683"/>
      <c r="K877" s="1683"/>
      <c r="L877" s="1684"/>
      <c r="M877" s="1684"/>
      <c r="N877" s="1683"/>
      <c r="O877" s="1928"/>
      <c r="P877" s="1928"/>
      <c r="Q877" s="1683"/>
      <c r="R877" s="1683"/>
      <c r="S877" s="1684"/>
      <c r="T877" s="1684"/>
      <c r="U877" s="1683"/>
      <c r="V877" s="1928"/>
      <c r="W877" s="1928"/>
      <c r="X877" s="1683"/>
      <c r="Y877" s="1683"/>
      <c r="Z877" s="1684"/>
      <c r="AA877" s="1684"/>
      <c r="AB877" s="1683"/>
      <c r="AC877" s="1928"/>
      <c r="AD877" s="1928"/>
      <c r="AE877" s="1683"/>
      <c r="AF877" s="1683"/>
      <c r="AG877" s="1684"/>
      <c r="AH877" s="1684"/>
      <c r="AI877" s="1683"/>
      <c r="AJ877" s="1660"/>
      <c r="AK877" s="1660"/>
    </row>
    <row r="878" spans="1:37" ht="39.950000000000003" customHeight="1" x14ac:dyDescent="0.2">
      <c r="A878" s="5923"/>
      <c r="B878" s="5923"/>
      <c r="C878" s="1683"/>
      <c r="D878" s="1683"/>
      <c r="E878" s="1684"/>
      <c r="F878" s="1684"/>
      <c r="G878" s="1683"/>
      <c r="H878" s="1928"/>
      <c r="I878" s="1928"/>
      <c r="J878" s="1683"/>
      <c r="K878" s="1683"/>
      <c r="L878" s="1684"/>
      <c r="M878" s="1684"/>
      <c r="N878" s="1683"/>
      <c r="O878" s="1928"/>
      <c r="P878" s="1928"/>
      <c r="Q878" s="1683"/>
      <c r="R878" s="1683"/>
      <c r="S878" s="1684"/>
      <c r="T878" s="1684"/>
      <c r="U878" s="1683"/>
      <c r="V878" s="1928"/>
      <c r="W878" s="1928"/>
      <c r="X878" s="1683"/>
      <c r="Y878" s="1683"/>
      <c r="Z878" s="1684"/>
      <c r="AA878" s="1684"/>
      <c r="AB878" s="1683"/>
      <c r="AC878" s="1928"/>
      <c r="AD878" s="1928"/>
      <c r="AE878" s="1683"/>
      <c r="AF878" s="1683"/>
      <c r="AG878" s="1684"/>
      <c r="AH878" s="1684"/>
      <c r="AI878" s="1683"/>
      <c r="AJ878" s="1660"/>
      <c r="AK878" s="1660"/>
    </row>
    <row r="879" spans="1:37" ht="39.950000000000003" customHeight="1" x14ac:dyDescent="0.2">
      <c r="A879" s="5920"/>
      <c r="B879" s="5920"/>
      <c r="C879" s="1683"/>
      <c r="D879" s="1683"/>
      <c r="E879" s="1684"/>
      <c r="F879" s="1684"/>
      <c r="G879" s="1683"/>
      <c r="H879" s="1928"/>
      <c r="I879" s="1928"/>
      <c r="J879" s="1683"/>
      <c r="K879" s="1683"/>
      <c r="L879" s="1684"/>
      <c r="M879" s="1684"/>
      <c r="N879" s="1683"/>
      <c r="O879" s="1928"/>
      <c r="P879" s="1928"/>
      <c r="Q879" s="1683"/>
      <c r="R879" s="1683"/>
      <c r="S879" s="1684"/>
      <c r="T879" s="1684"/>
      <c r="U879" s="1683"/>
      <c r="V879" s="1928"/>
      <c r="W879" s="1928"/>
      <c r="X879" s="1683"/>
      <c r="Y879" s="1683"/>
      <c r="Z879" s="1684"/>
      <c r="AA879" s="1684"/>
      <c r="AB879" s="1683"/>
      <c r="AC879" s="1928"/>
      <c r="AD879" s="1928"/>
      <c r="AE879" s="1683"/>
      <c r="AF879" s="1683"/>
      <c r="AG879" s="1684"/>
      <c r="AH879" s="1684"/>
      <c r="AI879" s="1683"/>
      <c r="AJ879" s="1660"/>
      <c r="AK879" s="1660"/>
    </row>
    <row r="880" spans="1:37" ht="39.950000000000003" customHeight="1" x14ac:dyDescent="0.2">
      <c r="A880" s="5923"/>
      <c r="B880" s="5923"/>
      <c r="C880" s="1683"/>
      <c r="D880" s="1683"/>
      <c r="E880" s="1684"/>
      <c r="F880" s="1684"/>
      <c r="G880" s="1683"/>
      <c r="H880" s="1928"/>
      <c r="I880" s="1928"/>
      <c r="J880" s="1683"/>
      <c r="K880" s="1683"/>
      <c r="L880" s="1684"/>
      <c r="M880" s="1684"/>
      <c r="N880" s="1683"/>
      <c r="O880" s="1928"/>
      <c r="P880" s="1928"/>
      <c r="Q880" s="1683"/>
      <c r="R880" s="1683"/>
      <c r="S880" s="1684"/>
      <c r="T880" s="1684"/>
      <c r="U880" s="1683"/>
      <c r="V880" s="1928"/>
      <c r="W880" s="1928"/>
      <c r="X880" s="1683"/>
      <c r="Y880" s="1683"/>
      <c r="Z880" s="1684"/>
      <c r="AA880" s="1684"/>
      <c r="AB880" s="1683"/>
      <c r="AC880" s="1928"/>
      <c r="AD880" s="1928"/>
      <c r="AE880" s="1683"/>
      <c r="AF880" s="1683"/>
      <c r="AG880" s="1684"/>
      <c r="AH880" s="1684"/>
      <c r="AI880" s="1683"/>
      <c r="AJ880" s="1660"/>
      <c r="AK880" s="1660"/>
    </row>
    <row r="881" spans="1:39" ht="39.950000000000003" customHeight="1" x14ac:dyDescent="0.2">
      <c r="A881" s="5920"/>
      <c r="B881" s="5920"/>
      <c r="C881" s="1683"/>
      <c r="D881" s="1683"/>
      <c r="E881" s="1684"/>
      <c r="F881" s="1684"/>
      <c r="G881" s="1683"/>
      <c r="H881" s="1928"/>
      <c r="I881" s="1928"/>
      <c r="J881" s="1683"/>
      <c r="K881" s="1683"/>
      <c r="L881" s="1684"/>
      <c r="M881" s="1684"/>
      <c r="N881" s="1683"/>
      <c r="O881" s="1928"/>
      <c r="P881" s="1928"/>
      <c r="Q881" s="1683"/>
      <c r="R881" s="1683"/>
      <c r="S881" s="1684"/>
      <c r="T881" s="1684"/>
      <c r="U881" s="1683"/>
      <c r="V881" s="1928"/>
      <c r="W881" s="1928"/>
      <c r="X881" s="1683"/>
      <c r="Y881" s="1683"/>
      <c r="Z881" s="1684"/>
      <c r="AA881" s="1684"/>
      <c r="AB881" s="1683"/>
      <c r="AC881" s="1928"/>
      <c r="AD881" s="1928"/>
      <c r="AE881" s="1683"/>
      <c r="AF881" s="1683"/>
      <c r="AG881" s="1684"/>
      <c r="AH881" s="1684"/>
      <c r="AI881" s="1683"/>
      <c r="AJ881" s="1660"/>
      <c r="AK881" s="1660"/>
    </row>
    <row r="882" spans="1:39" ht="39.950000000000003" customHeight="1" x14ac:dyDescent="0.2">
      <c r="A882" s="5923"/>
      <c r="B882" s="5923"/>
      <c r="C882" s="1683"/>
      <c r="D882" s="1683"/>
      <c r="E882" s="1684"/>
      <c r="F882" s="1684"/>
      <c r="G882" s="1683"/>
      <c r="H882" s="1928"/>
      <c r="I882" s="1928"/>
      <c r="J882" s="1683"/>
      <c r="K882" s="1683"/>
      <c r="L882" s="1684"/>
      <c r="M882" s="1684"/>
      <c r="N882" s="1683"/>
      <c r="O882" s="1928"/>
      <c r="P882" s="1928"/>
      <c r="Q882" s="1683"/>
      <c r="R882" s="1683"/>
      <c r="S882" s="1684"/>
      <c r="T882" s="1684"/>
      <c r="U882" s="1683"/>
      <c r="V882" s="1928"/>
      <c r="W882" s="1928"/>
      <c r="X882" s="1683"/>
      <c r="Y882" s="1683"/>
      <c r="Z882" s="1684"/>
      <c r="AA882" s="1684"/>
      <c r="AB882" s="1683"/>
      <c r="AC882" s="1928"/>
      <c r="AD882" s="1928"/>
      <c r="AE882" s="1683"/>
      <c r="AF882" s="1683"/>
      <c r="AG882" s="1684"/>
      <c r="AH882" s="1684"/>
      <c r="AI882" s="1683"/>
      <c r="AJ882" s="1660"/>
      <c r="AK882" s="1660"/>
    </row>
    <row r="883" spans="1:39" ht="39.950000000000003" customHeight="1" x14ac:dyDescent="0.2">
      <c r="A883" s="5923"/>
      <c r="B883" s="5923"/>
      <c r="C883" s="1683"/>
      <c r="D883" s="1683"/>
      <c r="E883" s="1684"/>
      <c r="F883" s="1684"/>
      <c r="G883" s="1683"/>
      <c r="H883" s="1928"/>
      <c r="I883" s="1928"/>
      <c r="J883" s="1683"/>
      <c r="K883" s="1683"/>
      <c r="L883" s="1684"/>
      <c r="M883" s="1684"/>
      <c r="N883" s="1683"/>
      <c r="O883" s="1928"/>
      <c r="P883" s="1928"/>
      <c r="Q883" s="1683"/>
      <c r="R883" s="1683"/>
      <c r="S883" s="1684"/>
      <c r="T883" s="1684"/>
      <c r="U883" s="1683"/>
      <c r="V883" s="1928"/>
      <c r="W883" s="1928"/>
      <c r="X883" s="1683"/>
      <c r="Y883" s="1683"/>
      <c r="Z883" s="1684"/>
      <c r="AA883" s="1684"/>
      <c r="AB883" s="1683"/>
      <c r="AC883" s="1928"/>
      <c r="AD883" s="1928"/>
      <c r="AE883" s="1683"/>
      <c r="AF883" s="1683"/>
      <c r="AG883" s="1684"/>
      <c r="AH883" s="1684"/>
      <c r="AI883" s="1683"/>
      <c r="AJ883" s="1660"/>
      <c r="AK883" s="1660"/>
    </row>
    <row r="884" spans="1:39" ht="39.950000000000003" customHeight="1" x14ac:dyDescent="0.2">
      <c r="A884" s="5923"/>
      <c r="B884" s="5923"/>
      <c r="C884" s="1683"/>
      <c r="D884" s="1683"/>
      <c r="E884" s="1684"/>
      <c r="F884" s="1684"/>
      <c r="G884" s="1683"/>
      <c r="H884" s="1928"/>
      <c r="I884" s="1928"/>
      <c r="J884" s="1683"/>
      <c r="K884" s="1683"/>
      <c r="L884" s="1684"/>
      <c r="M884" s="1684"/>
      <c r="N884" s="1683"/>
      <c r="O884" s="1928"/>
      <c r="P884" s="1928"/>
      <c r="Q884" s="1683"/>
      <c r="R884" s="1683"/>
      <c r="S884" s="1684"/>
      <c r="T884" s="1684"/>
      <c r="U884" s="1683"/>
      <c r="V884" s="1928"/>
      <c r="W884" s="1928"/>
      <c r="X884" s="1683"/>
      <c r="Y884" s="1683"/>
      <c r="Z884" s="1684"/>
      <c r="AA884" s="1684"/>
      <c r="AB884" s="1683"/>
      <c r="AC884" s="1928"/>
      <c r="AD884" s="1928"/>
      <c r="AE884" s="1683"/>
      <c r="AF884" s="1683"/>
      <c r="AG884" s="1684"/>
      <c r="AH884" s="1684"/>
      <c r="AI884" s="1683"/>
      <c r="AJ884" s="1660"/>
      <c r="AK884" s="1660"/>
      <c r="AL884" s="3408"/>
      <c r="AM884" s="3408"/>
    </row>
    <row r="885" spans="1:39" ht="39.950000000000003" customHeight="1" x14ac:dyDescent="0.2">
      <c r="A885" s="5923"/>
      <c r="B885" s="5923"/>
      <c r="C885" s="1683"/>
      <c r="D885" s="1683"/>
      <c r="E885" s="1684"/>
      <c r="F885" s="1684"/>
      <c r="G885" s="1683"/>
      <c r="H885" s="1928"/>
      <c r="I885" s="1928"/>
      <c r="J885" s="1683"/>
      <c r="K885" s="1683"/>
      <c r="L885" s="1684"/>
      <c r="M885" s="1684"/>
      <c r="N885" s="1683"/>
      <c r="O885" s="1928"/>
      <c r="P885" s="1928"/>
      <c r="Q885" s="1683"/>
      <c r="R885" s="1683"/>
      <c r="S885" s="1684"/>
      <c r="T885" s="1684"/>
      <c r="U885" s="1683"/>
      <c r="V885" s="1928"/>
      <c r="W885" s="1928"/>
      <c r="X885" s="1683"/>
      <c r="Y885" s="1683"/>
      <c r="Z885" s="1684"/>
      <c r="AA885" s="1684"/>
      <c r="AB885" s="1683"/>
      <c r="AC885" s="1928"/>
      <c r="AD885" s="1928"/>
      <c r="AE885" s="1683"/>
      <c r="AF885" s="1683"/>
      <c r="AG885" s="1684"/>
      <c r="AH885" s="1684"/>
      <c r="AI885" s="1683"/>
      <c r="AJ885" s="1660"/>
      <c r="AK885" s="1660"/>
      <c r="AL885" s="5929"/>
      <c r="AM885" s="5929"/>
    </row>
    <row r="886" spans="1:39" ht="39.950000000000003" customHeight="1" x14ac:dyDescent="0.2">
      <c r="A886" s="5923"/>
      <c r="B886" s="5923"/>
      <c r="C886" s="1683"/>
      <c r="D886" s="1683"/>
      <c r="E886" s="1684"/>
      <c r="F886" s="1684"/>
      <c r="G886" s="1683"/>
      <c r="H886" s="1928"/>
      <c r="I886" s="1928"/>
      <c r="J886" s="1683"/>
      <c r="K886" s="1683"/>
      <c r="L886" s="1684"/>
      <c r="M886" s="1684"/>
      <c r="N886" s="1683"/>
      <c r="O886" s="1928"/>
      <c r="P886" s="1928"/>
      <c r="Q886" s="1683"/>
      <c r="R886" s="1683"/>
      <c r="S886" s="1684"/>
      <c r="T886" s="1684"/>
      <c r="U886" s="1683"/>
      <c r="V886" s="1928"/>
      <c r="W886" s="1928"/>
      <c r="X886" s="1683"/>
      <c r="Y886" s="1683"/>
      <c r="Z886" s="1684"/>
      <c r="AA886" s="1684"/>
      <c r="AB886" s="1683"/>
      <c r="AC886" s="1928"/>
      <c r="AD886" s="1928"/>
      <c r="AJ886" s="1660"/>
      <c r="AK886" s="1660"/>
      <c r="AL886" s="5928"/>
      <c r="AM886" s="5928"/>
    </row>
    <row r="887" spans="1:39" ht="39.950000000000003" customHeight="1" x14ac:dyDescent="0.2">
      <c r="H887" s="1928"/>
      <c r="I887" s="1928"/>
      <c r="L887" s="1697"/>
      <c r="M887" s="1697"/>
      <c r="N887" s="1697"/>
      <c r="O887" s="1928"/>
      <c r="P887" s="1928"/>
      <c r="V887" s="1928"/>
      <c r="W887" s="1928"/>
      <c r="AC887" s="1928"/>
      <c r="AD887" s="1928"/>
      <c r="AJ887" s="1660"/>
      <c r="AK887" s="1660"/>
    </row>
    <row r="888" spans="1:39" ht="39.950000000000003" customHeight="1" x14ac:dyDescent="0.2">
      <c r="H888" s="1928"/>
      <c r="I888" s="1928"/>
      <c r="O888" s="1928"/>
      <c r="P888" s="1928"/>
      <c r="V888" s="1928"/>
      <c r="W888" s="1928"/>
      <c r="X888" s="1715"/>
      <c r="Y888" s="1715"/>
      <c r="AA888" s="1715"/>
      <c r="AC888" s="1928"/>
      <c r="AD888" s="1928"/>
      <c r="AJ888" s="1660"/>
      <c r="AK888" s="1660"/>
    </row>
    <row r="889" spans="1:39" ht="39.950000000000003" customHeight="1" x14ac:dyDescent="0.2">
      <c r="C889" s="1666"/>
      <c r="F889" s="1689"/>
      <c r="G889" s="1689"/>
      <c r="H889" s="1928"/>
      <c r="I889" s="1928"/>
      <c r="O889" s="1928"/>
      <c r="P889" s="1928"/>
      <c r="S889" s="1715"/>
      <c r="T889" s="1715"/>
      <c r="U889" s="1715"/>
      <c r="V889" s="1928"/>
      <c r="W889" s="1928"/>
      <c r="X889" s="1715"/>
      <c r="Y889" s="1715"/>
      <c r="Z889" s="1715"/>
      <c r="AC889" s="1928"/>
      <c r="AD889" s="1928"/>
      <c r="AJ889" s="1660"/>
      <c r="AK889" s="1660"/>
    </row>
    <row r="890" spans="1:39" ht="39.950000000000003" customHeight="1" x14ac:dyDescent="0.2">
      <c r="H890" s="1928"/>
      <c r="I890" s="1928"/>
      <c r="O890" s="1928"/>
      <c r="P890" s="1928"/>
      <c r="S890" s="1697"/>
      <c r="T890" s="1697"/>
      <c r="U890" s="1697"/>
      <c r="V890" s="1928"/>
      <c r="W890" s="1928"/>
      <c r="X890" s="1697"/>
      <c r="AC890" s="1928"/>
      <c r="AD890" s="1928"/>
      <c r="AJ890" s="1660"/>
      <c r="AK890" s="1660"/>
    </row>
    <row r="891" spans="1:39" ht="39.950000000000003" customHeight="1" x14ac:dyDescent="0.2">
      <c r="D891" s="1666"/>
      <c r="E891" s="1666"/>
      <c r="F891" s="1666"/>
      <c r="H891" s="1697"/>
      <c r="I891" s="1697"/>
      <c r="K891" s="16"/>
      <c r="L891" s="16"/>
      <c r="M891" s="16"/>
      <c r="O891" s="1697"/>
      <c r="P891" s="1697"/>
      <c r="V891" s="1697"/>
      <c r="W891" s="1697"/>
      <c r="AC891" s="1697"/>
      <c r="AD891" s="1697"/>
      <c r="AJ891" s="1697"/>
      <c r="AK891" s="1697"/>
    </row>
    <row r="892" spans="1:39" ht="39.950000000000003" customHeight="1" x14ac:dyDescent="0.2">
      <c r="A892" s="16"/>
      <c r="B892" s="1715"/>
    </row>
    <row r="893" spans="1:39" ht="39.950000000000003" customHeight="1" x14ac:dyDescent="0.2">
      <c r="A893" s="1954"/>
      <c r="B893" s="1955"/>
    </row>
    <row r="894" spans="1:39" ht="39.950000000000003" customHeight="1" x14ac:dyDescent="0.2"/>
    <row r="895" spans="1:39" ht="39.950000000000003" customHeight="1" x14ac:dyDescent="0.2"/>
    <row r="896" spans="1:39" ht="39.950000000000003" customHeight="1" x14ac:dyDescent="0.2"/>
    <row r="897" ht="39.950000000000003" customHeight="1" x14ac:dyDescent="0.2"/>
    <row r="898" ht="39.950000000000003" customHeight="1" x14ac:dyDescent="0.2"/>
    <row r="899" ht="39.950000000000003" customHeight="1" x14ac:dyDescent="0.2"/>
    <row r="900" ht="39.950000000000003" customHeight="1" x14ac:dyDescent="0.2"/>
    <row r="901" ht="39.950000000000003" customHeight="1" x14ac:dyDescent="0.2"/>
    <row r="902" ht="39.950000000000003" customHeight="1" x14ac:dyDescent="0.2"/>
    <row r="903" ht="39.950000000000003" customHeight="1" x14ac:dyDescent="0.2"/>
    <row r="904" ht="39.950000000000003" customHeight="1" x14ac:dyDescent="0.2"/>
    <row r="905" ht="39.950000000000003" customHeight="1" x14ac:dyDescent="0.2"/>
    <row r="906" ht="39.950000000000003" customHeight="1" x14ac:dyDescent="0.2"/>
    <row r="907" ht="39.950000000000003" customHeight="1" x14ac:dyDescent="0.2"/>
    <row r="908" ht="39.950000000000003" customHeight="1" x14ac:dyDescent="0.2"/>
    <row r="909" ht="39.950000000000003" customHeight="1" x14ac:dyDescent="0.2"/>
    <row r="910" ht="39.950000000000003" customHeight="1" x14ac:dyDescent="0.2"/>
    <row r="911" ht="39.950000000000003" customHeight="1" x14ac:dyDescent="0.2"/>
    <row r="912" ht="39.950000000000003" customHeight="1" x14ac:dyDescent="0.2"/>
    <row r="913" ht="39.950000000000003" customHeight="1" x14ac:dyDescent="0.2"/>
    <row r="914" ht="39.950000000000003" customHeight="1" x14ac:dyDescent="0.2"/>
    <row r="915" ht="39.950000000000003" customHeight="1" x14ac:dyDescent="0.2"/>
    <row r="916" ht="39.950000000000003" customHeight="1" x14ac:dyDescent="0.2"/>
    <row r="917" ht="39.950000000000003" customHeight="1" x14ac:dyDescent="0.2"/>
    <row r="918" ht="39.950000000000003" customHeight="1" x14ac:dyDescent="0.2"/>
    <row r="919" ht="39.950000000000003" customHeight="1" x14ac:dyDescent="0.2"/>
    <row r="920" ht="39.950000000000003" customHeight="1" x14ac:dyDescent="0.2"/>
    <row r="921" ht="39.950000000000003" customHeight="1" x14ac:dyDescent="0.2"/>
    <row r="922" ht="39.950000000000003" customHeight="1" x14ac:dyDescent="0.2"/>
    <row r="923" ht="39.950000000000003" customHeight="1" x14ac:dyDescent="0.2"/>
    <row r="924" ht="39.950000000000003" customHeight="1" x14ac:dyDescent="0.2"/>
    <row r="925" ht="39.950000000000003" customHeight="1" x14ac:dyDescent="0.2"/>
    <row r="926" ht="39.950000000000003" customHeight="1" x14ac:dyDescent="0.2"/>
    <row r="927" ht="39.950000000000003" customHeight="1" x14ac:dyDescent="0.2"/>
    <row r="928" ht="39.950000000000003" customHeight="1" x14ac:dyDescent="0.2"/>
    <row r="929" ht="39.950000000000003" customHeight="1" x14ac:dyDescent="0.2"/>
    <row r="930" ht="39.950000000000003" customHeight="1" x14ac:dyDescent="0.2"/>
    <row r="931" ht="39.950000000000003" customHeight="1" x14ac:dyDescent="0.2"/>
    <row r="932" ht="39.950000000000003" customHeight="1" x14ac:dyDescent="0.2"/>
    <row r="933" ht="39.950000000000003" customHeight="1" x14ac:dyDescent="0.2"/>
    <row r="934" ht="39.950000000000003" customHeight="1" x14ac:dyDescent="0.2"/>
    <row r="935" ht="39.950000000000003" customHeight="1" x14ac:dyDescent="0.2"/>
    <row r="936" ht="39.950000000000003" customHeight="1" x14ac:dyDescent="0.2"/>
    <row r="937" ht="39.950000000000003" customHeight="1" x14ac:dyDescent="0.2"/>
    <row r="938" ht="39.950000000000003" customHeight="1" x14ac:dyDescent="0.2"/>
    <row r="939" ht="39.950000000000003" customHeight="1" x14ac:dyDescent="0.2"/>
    <row r="940" ht="39.950000000000003" customHeight="1" x14ac:dyDescent="0.2"/>
    <row r="941" ht="39.950000000000003" customHeight="1" x14ac:dyDescent="0.2"/>
    <row r="942" ht="39.950000000000003" customHeight="1" x14ac:dyDescent="0.2"/>
    <row r="943" ht="39.950000000000003" customHeight="1" x14ac:dyDescent="0.2"/>
    <row r="944" ht="39.950000000000003" customHeight="1" x14ac:dyDescent="0.2"/>
    <row r="945" ht="39.950000000000003" customHeight="1" x14ac:dyDescent="0.2"/>
    <row r="946" ht="39.950000000000003" customHeight="1" x14ac:dyDescent="0.2"/>
    <row r="947" ht="39.950000000000003" customHeight="1" x14ac:dyDescent="0.2"/>
    <row r="948" ht="39.950000000000003" customHeight="1" x14ac:dyDescent="0.2"/>
    <row r="949" ht="39.950000000000003" customHeight="1" x14ac:dyDescent="0.2"/>
    <row r="950" ht="39.950000000000003" customHeight="1" x14ac:dyDescent="0.2"/>
    <row r="951" ht="39.950000000000003" customHeight="1" x14ac:dyDescent="0.2"/>
    <row r="952" ht="39.950000000000003" customHeight="1" x14ac:dyDescent="0.2"/>
    <row r="953" ht="39.950000000000003" customHeight="1" x14ac:dyDescent="0.2"/>
    <row r="954" ht="39.950000000000003" customHeight="1" x14ac:dyDescent="0.2"/>
    <row r="955" ht="39.950000000000003" customHeight="1" x14ac:dyDescent="0.2"/>
    <row r="956" ht="39.950000000000003" customHeight="1" x14ac:dyDescent="0.2"/>
    <row r="957" ht="39.950000000000003" customHeight="1" x14ac:dyDescent="0.2"/>
    <row r="958" ht="39.950000000000003" customHeight="1" x14ac:dyDescent="0.2"/>
    <row r="959" ht="39.950000000000003" customHeight="1" x14ac:dyDescent="0.2"/>
    <row r="960" ht="39.950000000000003" customHeight="1" x14ac:dyDescent="0.2"/>
    <row r="961" ht="39.950000000000003" customHeight="1" x14ac:dyDescent="0.2"/>
    <row r="962" ht="39.950000000000003" customHeight="1" x14ac:dyDescent="0.2"/>
    <row r="963" ht="39.950000000000003" customHeight="1" x14ac:dyDescent="0.2"/>
    <row r="964" ht="39.950000000000003" customHeight="1" x14ac:dyDescent="0.2"/>
    <row r="965" ht="39.950000000000003" customHeight="1" x14ac:dyDescent="0.2"/>
    <row r="966" ht="39.950000000000003" customHeight="1" x14ac:dyDescent="0.2"/>
    <row r="967" ht="39.950000000000003" customHeight="1" x14ac:dyDescent="0.2"/>
    <row r="968" ht="39.950000000000003" customHeight="1" x14ac:dyDescent="0.2"/>
    <row r="969" ht="39.950000000000003" customHeight="1" x14ac:dyDescent="0.2"/>
    <row r="970" ht="39.950000000000003" customHeight="1" x14ac:dyDescent="0.2"/>
    <row r="971" ht="39.950000000000003" customHeight="1" x14ac:dyDescent="0.2"/>
    <row r="972" ht="39.950000000000003" customHeight="1" x14ac:dyDescent="0.2"/>
    <row r="973" ht="39.950000000000003" customHeight="1" x14ac:dyDescent="0.2"/>
    <row r="974" ht="39.950000000000003" customHeight="1" x14ac:dyDescent="0.2"/>
    <row r="975" ht="39.950000000000003" customHeight="1" x14ac:dyDescent="0.2"/>
    <row r="976" ht="39.950000000000003" customHeight="1" x14ac:dyDescent="0.2"/>
    <row r="977" ht="39.950000000000003" customHeight="1" x14ac:dyDescent="0.2"/>
    <row r="978" ht="39.950000000000003" customHeight="1" x14ac:dyDescent="0.2"/>
    <row r="979" ht="39.950000000000003" customHeight="1" x14ac:dyDescent="0.2"/>
    <row r="980" ht="39.950000000000003" customHeight="1" x14ac:dyDescent="0.2"/>
    <row r="981" ht="39.950000000000003" customHeight="1" x14ac:dyDescent="0.2"/>
    <row r="982" ht="39.950000000000003" customHeight="1" x14ac:dyDescent="0.2"/>
    <row r="983" ht="39.950000000000003" customHeight="1" x14ac:dyDescent="0.2"/>
    <row r="984" ht="39.950000000000003" customHeight="1" x14ac:dyDescent="0.2"/>
    <row r="985" ht="39.950000000000003" customHeight="1" x14ac:dyDescent="0.2"/>
    <row r="986" ht="39.950000000000003" customHeight="1" x14ac:dyDescent="0.2"/>
    <row r="987" ht="39.950000000000003" customHeight="1" x14ac:dyDescent="0.2"/>
    <row r="988" ht="39.950000000000003" customHeight="1" x14ac:dyDescent="0.2"/>
    <row r="989" ht="39.950000000000003" customHeight="1" x14ac:dyDescent="0.2"/>
    <row r="990" ht="39.950000000000003" customHeight="1" x14ac:dyDescent="0.2"/>
    <row r="991" ht="39.950000000000003" customHeight="1" x14ac:dyDescent="0.2"/>
    <row r="992" ht="39.950000000000003" customHeight="1" x14ac:dyDescent="0.2"/>
    <row r="993" ht="39.950000000000003" customHeight="1" x14ac:dyDescent="0.2"/>
    <row r="994" ht="39.950000000000003" customHeight="1" x14ac:dyDescent="0.2"/>
    <row r="995" ht="39.950000000000003" customHeight="1" x14ac:dyDescent="0.2"/>
    <row r="996" ht="39.950000000000003" customHeight="1" x14ac:dyDescent="0.2"/>
    <row r="997" ht="39.950000000000003" customHeight="1" x14ac:dyDescent="0.2"/>
    <row r="998" ht="39.950000000000003" customHeight="1" x14ac:dyDescent="0.2"/>
    <row r="999" ht="39.950000000000003" customHeight="1" x14ac:dyDescent="0.2"/>
    <row r="1000" ht="39.950000000000003" customHeight="1" x14ac:dyDescent="0.2"/>
    <row r="1001" ht="39.950000000000003" customHeight="1" x14ac:dyDescent="0.2"/>
    <row r="1002" ht="39.950000000000003" customHeight="1" x14ac:dyDescent="0.2"/>
    <row r="1003" ht="39.950000000000003" customHeight="1" x14ac:dyDescent="0.2"/>
    <row r="1004" ht="39.950000000000003" customHeight="1" x14ac:dyDescent="0.2"/>
    <row r="1005" ht="39.950000000000003" customHeight="1" x14ac:dyDescent="0.2"/>
    <row r="1006" ht="39.950000000000003" customHeight="1" x14ac:dyDescent="0.2"/>
    <row r="1007" ht="39.950000000000003" customHeight="1" x14ac:dyDescent="0.2"/>
    <row r="1008" ht="39.950000000000003" customHeight="1" x14ac:dyDescent="0.2"/>
    <row r="1009" ht="39.950000000000003" customHeight="1" x14ac:dyDescent="0.2"/>
    <row r="1010" ht="39.950000000000003" customHeight="1" x14ac:dyDescent="0.2"/>
    <row r="1011" ht="39.950000000000003" customHeight="1" x14ac:dyDescent="0.2"/>
    <row r="1012" ht="39.950000000000003" customHeight="1" x14ac:dyDescent="0.2"/>
    <row r="1013" ht="39.950000000000003" customHeight="1" x14ac:dyDescent="0.2"/>
    <row r="1014" ht="39.950000000000003" customHeight="1" x14ac:dyDescent="0.2"/>
    <row r="1015" ht="39.950000000000003" customHeight="1" x14ac:dyDescent="0.2"/>
    <row r="1016" ht="39.950000000000003" customHeight="1" x14ac:dyDescent="0.2"/>
    <row r="1017" ht="39.950000000000003" customHeight="1" x14ac:dyDescent="0.2"/>
    <row r="1018" ht="39.950000000000003" customHeight="1" x14ac:dyDescent="0.2"/>
    <row r="1019" ht="39.950000000000003" customHeight="1" x14ac:dyDescent="0.2"/>
    <row r="1020" ht="39.950000000000003" customHeight="1" x14ac:dyDescent="0.2"/>
    <row r="1021" ht="39.950000000000003" customHeight="1" x14ac:dyDescent="0.2"/>
    <row r="1022" ht="39.950000000000003" customHeight="1" x14ac:dyDescent="0.2"/>
    <row r="1023" ht="39.950000000000003" customHeight="1" x14ac:dyDescent="0.2"/>
    <row r="1024" ht="39.950000000000003" customHeight="1" x14ac:dyDescent="0.2"/>
    <row r="1025" ht="39.950000000000003" customHeight="1" x14ac:dyDescent="0.2"/>
    <row r="1026" ht="39.950000000000003" customHeight="1" x14ac:dyDescent="0.2"/>
    <row r="1027" ht="39.950000000000003" customHeight="1" x14ac:dyDescent="0.2"/>
    <row r="1028" ht="39.950000000000003" customHeight="1" x14ac:dyDescent="0.2"/>
    <row r="1029" ht="39.950000000000003" customHeight="1" x14ac:dyDescent="0.2"/>
    <row r="1030" ht="39.950000000000003" customHeight="1" x14ac:dyDescent="0.2"/>
    <row r="1031" ht="39.950000000000003" customHeight="1" x14ac:dyDescent="0.2"/>
    <row r="1032" ht="39.950000000000003" customHeight="1" x14ac:dyDescent="0.2"/>
    <row r="1033" ht="39.950000000000003" customHeight="1" x14ac:dyDescent="0.2"/>
    <row r="1034" ht="39.950000000000003" customHeight="1" x14ac:dyDescent="0.2"/>
    <row r="1035" ht="39.950000000000003" customHeight="1" x14ac:dyDescent="0.2"/>
    <row r="1036" ht="39.950000000000003" customHeight="1" x14ac:dyDescent="0.2"/>
    <row r="1037" ht="39.950000000000003" customHeight="1" x14ac:dyDescent="0.2"/>
    <row r="1038" ht="39.950000000000003" customHeight="1" x14ac:dyDescent="0.2"/>
    <row r="1039" ht="39.950000000000003" customHeight="1" x14ac:dyDescent="0.2"/>
    <row r="1040" ht="39.950000000000003" customHeight="1" x14ac:dyDescent="0.2"/>
    <row r="1041" ht="39.950000000000003" customHeight="1" x14ac:dyDescent="0.2"/>
    <row r="1042" ht="39.950000000000003" customHeight="1" x14ac:dyDescent="0.2"/>
    <row r="1043" ht="39.950000000000003" customHeight="1" x14ac:dyDescent="0.2"/>
    <row r="1044" ht="39.950000000000003" customHeight="1" x14ac:dyDescent="0.2"/>
    <row r="1045" ht="39.950000000000003" customHeight="1" x14ac:dyDescent="0.2"/>
    <row r="1046" ht="39.950000000000003" customHeight="1" x14ac:dyDescent="0.2"/>
    <row r="1047" ht="39.950000000000003" customHeight="1" x14ac:dyDescent="0.2"/>
    <row r="1048" ht="39.950000000000003" customHeight="1" x14ac:dyDescent="0.2"/>
    <row r="1049" ht="39.950000000000003" customHeight="1" x14ac:dyDescent="0.2"/>
    <row r="1050" ht="39.950000000000003" customHeight="1" x14ac:dyDescent="0.2"/>
    <row r="1051" ht="39.950000000000003" customHeight="1" x14ac:dyDescent="0.2"/>
    <row r="1052" ht="39.950000000000003" customHeight="1" x14ac:dyDescent="0.2"/>
    <row r="1053" ht="39.950000000000003" customHeight="1" x14ac:dyDescent="0.2"/>
    <row r="1054" ht="39.950000000000003" customHeight="1" x14ac:dyDescent="0.2"/>
    <row r="1055" ht="39.950000000000003" customHeight="1" x14ac:dyDescent="0.2"/>
    <row r="1056" ht="39.950000000000003" customHeight="1" x14ac:dyDescent="0.2"/>
    <row r="1057" ht="39.950000000000003" customHeight="1" x14ac:dyDescent="0.2"/>
    <row r="1058" ht="39.950000000000003" customHeight="1" x14ac:dyDescent="0.2"/>
    <row r="1059" ht="39.950000000000003" customHeight="1" x14ac:dyDescent="0.2"/>
    <row r="1060" ht="39.950000000000003" customHeight="1" x14ac:dyDescent="0.2"/>
    <row r="1061" ht="39.950000000000003" customHeight="1" x14ac:dyDescent="0.2"/>
    <row r="1062" ht="39.950000000000003" customHeight="1" x14ac:dyDescent="0.2"/>
    <row r="1063" ht="39.950000000000003" customHeight="1" x14ac:dyDescent="0.2"/>
    <row r="1064" ht="39.950000000000003" customHeight="1" x14ac:dyDescent="0.2"/>
    <row r="1065" ht="39.950000000000003" customHeight="1" x14ac:dyDescent="0.2"/>
    <row r="1066" ht="39.950000000000003" customHeight="1" x14ac:dyDescent="0.2"/>
    <row r="1067" ht="39.950000000000003" customHeight="1" x14ac:dyDescent="0.2"/>
    <row r="1068" ht="39.950000000000003" customHeight="1" x14ac:dyDescent="0.2"/>
    <row r="1069" ht="39.950000000000003" customHeight="1" x14ac:dyDescent="0.2"/>
    <row r="1070" ht="39.950000000000003" customHeight="1" x14ac:dyDescent="0.2"/>
    <row r="1071" ht="39.950000000000003" customHeight="1" x14ac:dyDescent="0.2"/>
    <row r="1072" ht="39.950000000000003" customHeight="1" x14ac:dyDescent="0.2"/>
    <row r="1073" ht="39.950000000000003" customHeight="1" x14ac:dyDescent="0.2"/>
    <row r="1074" ht="39.950000000000003" customHeight="1" x14ac:dyDescent="0.2"/>
    <row r="1075" ht="39.950000000000003" customHeight="1" x14ac:dyDescent="0.2"/>
    <row r="1076" ht="39.950000000000003" customHeight="1" x14ac:dyDescent="0.2"/>
    <row r="1077" ht="39.950000000000003" customHeight="1" x14ac:dyDescent="0.2"/>
    <row r="1078" ht="39.950000000000003" customHeight="1" x14ac:dyDescent="0.2"/>
    <row r="1079" ht="39.950000000000003" customHeight="1" x14ac:dyDescent="0.2"/>
    <row r="1080" ht="39.950000000000003" customHeight="1" x14ac:dyDescent="0.2"/>
    <row r="1081" ht="39.950000000000003" customHeight="1" x14ac:dyDescent="0.2"/>
    <row r="1082" ht="39.950000000000003" customHeight="1" x14ac:dyDescent="0.2"/>
    <row r="1083" ht="39.950000000000003" customHeight="1" x14ac:dyDescent="0.2"/>
    <row r="1084" ht="39.950000000000003" customHeight="1" x14ac:dyDescent="0.2"/>
    <row r="1085" ht="39.950000000000003" customHeight="1" x14ac:dyDescent="0.2"/>
    <row r="1086" ht="39.950000000000003" customHeight="1" x14ac:dyDescent="0.2"/>
    <row r="1087" ht="39.950000000000003" customHeight="1" x14ac:dyDescent="0.2"/>
    <row r="1088" ht="39.950000000000003" customHeight="1" x14ac:dyDescent="0.2"/>
    <row r="1089" ht="39.950000000000003" customHeight="1" x14ac:dyDescent="0.2"/>
    <row r="1090" ht="39.950000000000003" customHeight="1" x14ac:dyDescent="0.2"/>
    <row r="1091" ht="39.950000000000003" customHeight="1" x14ac:dyDescent="0.2"/>
    <row r="1092" ht="39.950000000000003" customHeight="1" x14ac:dyDescent="0.2"/>
    <row r="1093" ht="39.950000000000003" customHeight="1" x14ac:dyDescent="0.2"/>
    <row r="1094" ht="39.950000000000003" customHeight="1" x14ac:dyDescent="0.2"/>
    <row r="1095" ht="39.950000000000003" customHeight="1" x14ac:dyDescent="0.2"/>
    <row r="1096" ht="39.950000000000003" customHeight="1" x14ac:dyDescent="0.2"/>
    <row r="1097" ht="39.950000000000003" customHeight="1" x14ac:dyDescent="0.2"/>
    <row r="1098" ht="39.950000000000003" customHeight="1" x14ac:dyDescent="0.2"/>
    <row r="1099" ht="39.950000000000003" customHeight="1" x14ac:dyDescent="0.2"/>
    <row r="1100" ht="39.950000000000003" customHeight="1" x14ac:dyDescent="0.2"/>
    <row r="1101" ht="39.950000000000003" customHeight="1" x14ac:dyDescent="0.2"/>
    <row r="1102" ht="39.950000000000003" customHeight="1" x14ac:dyDescent="0.2"/>
    <row r="1103" ht="39.950000000000003" customHeight="1" x14ac:dyDescent="0.2"/>
    <row r="1104" ht="39.950000000000003" customHeight="1" x14ac:dyDescent="0.2"/>
    <row r="1105" ht="39.950000000000003" customHeight="1" x14ac:dyDescent="0.2"/>
    <row r="1106" ht="39.950000000000003" customHeight="1" x14ac:dyDescent="0.2"/>
    <row r="1107" ht="39.950000000000003" customHeight="1" x14ac:dyDescent="0.2"/>
    <row r="1108" ht="39.950000000000003" customHeight="1" x14ac:dyDescent="0.2"/>
    <row r="1109" ht="39.950000000000003" customHeight="1" x14ac:dyDescent="0.2"/>
    <row r="1110" ht="39.950000000000003" customHeight="1" x14ac:dyDescent="0.2"/>
    <row r="1111" ht="39.950000000000003" customHeight="1" x14ac:dyDescent="0.2"/>
    <row r="1112" ht="39.950000000000003" customHeight="1" x14ac:dyDescent="0.2"/>
    <row r="1113" ht="39.950000000000003" customHeight="1" x14ac:dyDescent="0.2"/>
    <row r="1114" ht="39.950000000000003" customHeight="1" x14ac:dyDescent="0.2"/>
    <row r="1115" ht="39.950000000000003" customHeight="1" x14ac:dyDescent="0.2"/>
    <row r="1116" ht="39.950000000000003" customHeight="1" x14ac:dyDescent="0.2"/>
    <row r="1117" ht="39.950000000000003" customHeight="1" x14ac:dyDescent="0.2"/>
    <row r="1118" ht="39.950000000000003" customHeight="1" x14ac:dyDescent="0.2"/>
    <row r="1119" ht="39.950000000000003" customHeight="1" x14ac:dyDescent="0.2"/>
    <row r="1120" ht="39.950000000000003" customHeight="1" x14ac:dyDescent="0.2"/>
    <row r="1121" ht="39.950000000000003" customHeight="1" x14ac:dyDescent="0.2"/>
    <row r="1122" ht="39.950000000000003" customHeight="1" x14ac:dyDescent="0.2"/>
    <row r="1123" ht="39.950000000000003" customHeight="1" x14ac:dyDescent="0.2"/>
    <row r="1124" ht="39.950000000000003" customHeight="1" x14ac:dyDescent="0.2"/>
    <row r="1125" ht="39.950000000000003" customHeight="1" x14ac:dyDescent="0.2"/>
    <row r="1126" ht="39.950000000000003" customHeight="1" x14ac:dyDescent="0.2"/>
    <row r="1127" ht="39.950000000000003" customHeight="1" x14ac:dyDescent="0.2"/>
    <row r="1128" ht="39.950000000000003" customHeight="1" x14ac:dyDescent="0.2"/>
    <row r="1129" ht="39.950000000000003" customHeight="1" x14ac:dyDescent="0.2"/>
    <row r="1130" ht="39.950000000000003" customHeight="1" x14ac:dyDescent="0.2"/>
    <row r="1131" ht="39.950000000000003" customHeight="1" x14ac:dyDescent="0.2"/>
    <row r="1132" ht="39.950000000000003" customHeight="1" x14ac:dyDescent="0.2"/>
    <row r="1133" ht="39.950000000000003" customHeight="1" x14ac:dyDescent="0.2"/>
    <row r="1134" ht="39.950000000000003" customHeight="1" x14ac:dyDescent="0.2"/>
    <row r="1135" ht="39.950000000000003" customHeight="1" x14ac:dyDescent="0.2"/>
    <row r="1136" ht="39.950000000000003" customHeight="1" x14ac:dyDescent="0.2"/>
    <row r="1137" ht="39.950000000000003" customHeight="1" x14ac:dyDescent="0.2"/>
    <row r="1138" ht="39.950000000000003" customHeight="1" x14ac:dyDescent="0.2"/>
    <row r="1139" ht="39.950000000000003" customHeight="1" x14ac:dyDescent="0.2"/>
    <row r="1140" ht="39.950000000000003" customHeight="1" x14ac:dyDescent="0.2"/>
    <row r="1141" ht="39.950000000000003" customHeight="1" x14ac:dyDescent="0.2"/>
    <row r="1142" ht="39.950000000000003" customHeight="1" x14ac:dyDescent="0.2"/>
    <row r="1143" ht="39.950000000000003" customHeight="1" x14ac:dyDescent="0.2"/>
    <row r="1144" ht="39.950000000000003" customHeight="1" x14ac:dyDescent="0.2"/>
    <row r="1145" ht="39.950000000000003" customHeight="1" x14ac:dyDescent="0.2"/>
    <row r="1146" ht="39.950000000000003" customHeight="1" x14ac:dyDescent="0.2"/>
    <row r="1147" ht="39.950000000000003" customHeight="1" x14ac:dyDescent="0.2"/>
    <row r="1148" ht="39.950000000000003" customHeight="1" x14ac:dyDescent="0.2"/>
    <row r="1149" ht="39.950000000000003" customHeight="1" x14ac:dyDescent="0.2"/>
    <row r="1150" ht="39.950000000000003" customHeight="1" x14ac:dyDescent="0.2"/>
    <row r="1151" ht="39.950000000000003" customHeight="1" x14ac:dyDescent="0.2"/>
    <row r="1152" ht="39.950000000000003" customHeight="1" x14ac:dyDescent="0.2"/>
    <row r="1153" ht="39.950000000000003" customHeight="1" x14ac:dyDescent="0.2"/>
    <row r="1154" ht="39.950000000000003" customHeight="1" x14ac:dyDescent="0.2"/>
    <row r="1155" ht="39.950000000000003" customHeight="1" x14ac:dyDescent="0.2"/>
    <row r="1156" ht="39.950000000000003" customHeight="1" x14ac:dyDescent="0.2"/>
    <row r="1157" ht="39.950000000000003" customHeight="1" x14ac:dyDescent="0.2"/>
    <row r="1158" ht="39.950000000000003" customHeight="1" x14ac:dyDescent="0.2"/>
    <row r="1159" ht="39.950000000000003" customHeight="1" x14ac:dyDescent="0.2"/>
    <row r="1160" ht="39.950000000000003" customHeight="1" x14ac:dyDescent="0.2"/>
    <row r="1161" ht="39.950000000000003" customHeight="1" x14ac:dyDescent="0.2"/>
    <row r="1162" ht="39.950000000000003" customHeight="1" x14ac:dyDescent="0.2"/>
    <row r="1163" ht="39.950000000000003" customHeight="1" x14ac:dyDescent="0.2"/>
    <row r="1164" ht="39.950000000000003" customHeight="1" x14ac:dyDescent="0.2"/>
    <row r="1165" ht="39.950000000000003" customHeight="1" x14ac:dyDescent="0.2"/>
    <row r="1166" ht="39.950000000000003" customHeight="1" x14ac:dyDescent="0.2"/>
    <row r="1167" ht="39.950000000000003" customHeight="1" x14ac:dyDescent="0.2"/>
    <row r="1168" ht="39.950000000000003" customHeight="1" x14ac:dyDescent="0.2"/>
    <row r="1169" ht="39.950000000000003" customHeight="1" x14ac:dyDescent="0.2"/>
    <row r="1170" ht="39.950000000000003" customHeight="1" x14ac:dyDescent="0.2"/>
    <row r="1171" ht="39.950000000000003" customHeight="1" x14ac:dyDescent="0.2"/>
    <row r="1172" ht="39.950000000000003" customHeight="1" x14ac:dyDescent="0.2"/>
    <row r="1173" ht="39.950000000000003" customHeight="1" x14ac:dyDescent="0.2"/>
    <row r="1174" ht="39.950000000000003" customHeight="1" x14ac:dyDescent="0.2"/>
    <row r="1175" ht="39.950000000000003" customHeight="1" x14ac:dyDescent="0.2"/>
    <row r="1176" ht="39.950000000000003" customHeight="1" x14ac:dyDescent="0.2"/>
    <row r="1177" ht="39.950000000000003" customHeight="1" x14ac:dyDescent="0.2"/>
    <row r="1178" ht="39.950000000000003" customHeight="1" x14ac:dyDescent="0.2"/>
    <row r="1179" ht="39.950000000000003" customHeight="1" x14ac:dyDescent="0.2"/>
    <row r="1180" ht="39.950000000000003" customHeight="1" x14ac:dyDescent="0.2"/>
    <row r="1181" ht="39.950000000000003" customHeight="1" x14ac:dyDescent="0.2"/>
    <row r="1182" ht="39.950000000000003" customHeight="1" x14ac:dyDescent="0.2"/>
    <row r="1183" ht="39.950000000000003" customHeight="1" x14ac:dyDescent="0.2"/>
    <row r="1184" ht="39.950000000000003" customHeight="1" x14ac:dyDescent="0.2"/>
    <row r="1185" ht="39.950000000000003" customHeight="1" x14ac:dyDescent="0.2"/>
    <row r="1186" ht="39.950000000000003" customHeight="1" x14ac:dyDescent="0.2"/>
    <row r="1187" ht="39.950000000000003" customHeight="1" x14ac:dyDescent="0.2"/>
    <row r="1188" ht="39.950000000000003" customHeight="1" x14ac:dyDescent="0.2"/>
    <row r="1189" ht="39.950000000000003" customHeight="1" x14ac:dyDescent="0.2"/>
    <row r="1190" ht="39.950000000000003" customHeight="1" x14ac:dyDescent="0.2"/>
    <row r="1191" ht="39.950000000000003" customHeight="1" x14ac:dyDescent="0.2"/>
    <row r="1192" ht="39.950000000000003" customHeight="1" x14ac:dyDescent="0.2"/>
    <row r="1193" ht="39.950000000000003" customHeight="1" x14ac:dyDescent="0.2"/>
    <row r="1194" ht="39.950000000000003" customHeight="1" x14ac:dyDescent="0.2"/>
    <row r="1195" ht="39.950000000000003" customHeight="1" x14ac:dyDescent="0.2"/>
    <row r="1196" ht="39.950000000000003" customHeight="1" x14ac:dyDescent="0.2"/>
    <row r="1197" ht="39.950000000000003" customHeight="1" x14ac:dyDescent="0.2"/>
    <row r="1198" ht="39.950000000000003" customHeight="1" x14ac:dyDescent="0.2"/>
    <row r="1199" ht="39.950000000000003" customHeight="1" x14ac:dyDescent="0.2"/>
    <row r="1200" ht="39.950000000000003" customHeight="1" x14ac:dyDescent="0.2"/>
    <row r="1201" ht="39.950000000000003" customHeight="1" x14ac:dyDescent="0.2"/>
    <row r="1202" ht="39.950000000000003" customHeight="1" x14ac:dyDescent="0.2"/>
    <row r="1203" ht="39.950000000000003" customHeight="1" x14ac:dyDescent="0.2"/>
    <row r="1204" ht="39.950000000000003" customHeight="1" x14ac:dyDescent="0.2"/>
    <row r="1205" ht="39.950000000000003" customHeight="1" x14ac:dyDescent="0.2"/>
    <row r="1206" ht="39.950000000000003" customHeight="1" x14ac:dyDescent="0.2"/>
    <row r="1207" ht="39.950000000000003" customHeight="1" x14ac:dyDescent="0.2"/>
    <row r="1208" ht="39.950000000000003" customHeight="1" x14ac:dyDescent="0.2"/>
    <row r="1209" ht="39.950000000000003" customHeight="1" x14ac:dyDescent="0.2"/>
    <row r="1210" ht="39.950000000000003" customHeight="1" x14ac:dyDescent="0.2"/>
    <row r="1211" ht="39.950000000000003" customHeight="1" x14ac:dyDescent="0.2"/>
    <row r="1212" ht="39.950000000000003" customHeight="1" x14ac:dyDescent="0.2"/>
    <row r="1213" ht="39.950000000000003" customHeight="1" x14ac:dyDescent="0.2"/>
    <row r="1214" ht="39.950000000000003" customHeight="1" x14ac:dyDescent="0.2"/>
    <row r="1215" ht="39.950000000000003" customHeight="1" x14ac:dyDescent="0.2"/>
    <row r="1216" ht="39.950000000000003" customHeight="1" x14ac:dyDescent="0.2"/>
    <row r="1217" ht="39.950000000000003" customHeight="1" x14ac:dyDescent="0.2"/>
    <row r="1218" ht="39.950000000000003" customHeight="1" x14ac:dyDescent="0.2"/>
    <row r="1219" ht="39.950000000000003" customHeight="1" x14ac:dyDescent="0.2"/>
    <row r="1220" ht="39.950000000000003" customHeight="1" x14ac:dyDescent="0.2"/>
    <row r="1221" ht="39.950000000000003" customHeight="1" x14ac:dyDescent="0.2"/>
    <row r="1222" ht="39.950000000000003" customHeight="1" x14ac:dyDescent="0.2"/>
    <row r="1223" ht="39.950000000000003" customHeight="1" x14ac:dyDescent="0.2"/>
    <row r="1224" ht="39.950000000000003" customHeight="1" x14ac:dyDescent="0.2"/>
    <row r="1225" ht="39.950000000000003" customHeight="1" x14ac:dyDescent="0.2"/>
    <row r="1226" ht="39.950000000000003" customHeight="1" x14ac:dyDescent="0.2"/>
    <row r="1227" ht="39.950000000000003" customHeight="1" x14ac:dyDescent="0.2"/>
    <row r="1228" ht="39.950000000000003" customHeight="1" x14ac:dyDescent="0.2"/>
    <row r="1229" ht="39.950000000000003" customHeight="1" x14ac:dyDescent="0.2"/>
    <row r="1230" ht="39.950000000000003" customHeight="1" x14ac:dyDescent="0.2"/>
    <row r="1231" ht="39.950000000000003" customHeight="1" x14ac:dyDescent="0.2"/>
    <row r="1232" ht="39.950000000000003" customHeight="1" x14ac:dyDescent="0.2"/>
    <row r="1233" ht="39.950000000000003" customHeight="1" x14ac:dyDescent="0.2"/>
    <row r="1234" ht="39.950000000000003" customHeight="1" x14ac:dyDescent="0.2"/>
    <row r="1235" ht="39.950000000000003" customHeight="1" x14ac:dyDescent="0.2"/>
    <row r="1236" ht="39.950000000000003" customHeight="1" x14ac:dyDescent="0.2"/>
    <row r="1237" ht="39.950000000000003" customHeight="1" x14ac:dyDescent="0.2"/>
    <row r="1238" ht="39.950000000000003" customHeight="1" x14ac:dyDescent="0.2"/>
    <row r="1239" ht="39.950000000000003" customHeight="1" x14ac:dyDescent="0.2"/>
    <row r="1240" ht="39.950000000000003" customHeight="1" x14ac:dyDescent="0.2"/>
    <row r="1241" ht="39.950000000000003" customHeight="1" x14ac:dyDescent="0.2"/>
    <row r="1242" ht="39.950000000000003" customHeight="1" x14ac:dyDescent="0.2"/>
    <row r="1243" ht="39.950000000000003" customHeight="1" x14ac:dyDescent="0.2"/>
    <row r="1244" ht="39.950000000000003" customHeight="1" x14ac:dyDescent="0.2"/>
    <row r="1245" ht="39.950000000000003" customHeight="1" x14ac:dyDescent="0.2"/>
    <row r="1246" ht="39.950000000000003" customHeight="1" x14ac:dyDescent="0.2"/>
    <row r="1247" ht="39.950000000000003" customHeight="1" x14ac:dyDescent="0.2"/>
    <row r="1248" ht="39.950000000000003" customHeight="1" x14ac:dyDescent="0.2"/>
    <row r="1249" ht="39.950000000000003" customHeight="1" x14ac:dyDescent="0.2"/>
    <row r="1250" ht="39.950000000000003" customHeight="1" x14ac:dyDescent="0.2"/>
    <row r="1251" ht="39.950000000000003" customHeight="1" x14ac:dyDescent="0.2"/>
    <row r="1252" ht="39.950000000000003" customHeight="1" x14ac:dyDescent="0.2"/>
    <row r="1253" ht="39.950000000000003" customHeight="1" x14ac:dyDescent="0.2"/>
    <row r="1254" ht="39.950000000000003" customHeight="1" x14ac:dyDescent="0.2"/>
    <row r="1255" ht="39.950000000000003" customHeight="1" x14ac:dyDescent="0.2"/>
    <row r="1256" ht="39.950000000000003" customHeight="1" x14ac:dyDescent="0.2"/>
    <row r="1257" ht="39.950000000000003" customHeight="1" x14ac:dyDescent="0.2"/>
    <row r="1258" ht="39.950000000000003" customHeight="1" x14ac:dyDescent="0.2"/>
    <row r="1259" ht="39.950000000000003" customHeight="1" x14ac:dyDescent="0.2"/>
    <row r="1260" ht="39.950000000000003" customHeight="1" x14ac:dyDescent="0.2"/>
    <row r="1261" ht="39.950000000000003" customHeight="1" x14ac:dyDescent="0.2"/>
    <row r="1262" ht="39.950000000000003" customHeight="1" x14ac:dyDescent="0.2"/>
    <row r="1263" ht="39.950000000000003" customHeight="1" x14ac:dyDescent="0.2"/>
    <row r="1264" ht="39.950000000000003" customHeight="1" x14ac:dyDescent="0.2"/>
    <row r="1265" ht="39.950000000000003" customHeight="1" x14ac:dyDescent="0.2"/>
    <row r="1266" ht="39.950000000000003" customHeight="1" x14ac:dyDescent="0.2"/>
    <row r="1267" ht="39.950000000000003" customHeight="1" x14ac:dyDescent="0.2"/>
    <row r="1268" ht="39.950000000000003" customHeight="1" x14ac:dyDescent="0.2"/>
    <row r="1269" ht="39.950000000000003" customHeight="1" x14ac:dyDescent="0.2"/>
    <row r="1270" ht="39.950000000000003" customHeight="1" x14ac:dyDescent="0.2"/>
    <row r="1271" ht="39.950000000000003" customHeight="1" x14ac:dyDescent="0.2"/>
    <row r="1272" ht="39.950000000000003" customHeight="1" x14ac:dyDescent="0.2"/>
    <row r="1273" ht="39.950000000000003" customHeight="1" x14ac:dyDescent="0.2"/>
    <row r="1274" ht="39.950000000000003" customHeight="1" x14ac:dyDescent="0.2"/>
    <row r="1275" ht="39.950000000000003" customHeight="1" x14ac:dyDescent="0.2"/>
    <row r="1276" ht="39.950000000000003" customHeight="1" x14ac:dyDescent="0.2"/>
    <row r="1277" ht="39.950000000000003" customHeight="1" x14ac:dyDescent="0.2"/>
    <row r="1278" ht="39.950000000000003" customHeight="1" x14ac:dyDescent="0.2"/>
    <row r="1279" ht="39.950000000000003" customHeight="1" x14ac:dyDescent="0.2"/>
    <row r="1280" ht="39.950000000000003" customHeight="1" x14ac:dyDescent="0.2"/>
    <row r="1281" ht="39.950000000000003" customHeight="1" x14ac:dyDescent="0.2"/>
    <row r="1282" ht="39.950000000000003" customHeight="1" x14ac:dyDescent="0.2"/>
    <row r="1283" ht="39.950000000000003" customHeight="1" x14ac:dyDescent="0.2"/>
    <row r="1284" ht="39.950000000000003" customHeight="1" x14ac:dyDescent="0.2"/>
    <row r="1285" ht="39.950000000000003" customHeight="1" x14ac:dyDescent="0.2"/>
    <row r="1286" ht="39.950000000000003" customHeight="1" x14ac:dyDescent="0.2"/>
    <row r="1287" ht="39.950000000000003" customHeight="1" x14ac:dyDescent="0.2"/>
    <row r="1288" ht="39.950000000000003" customHeight="1" x14ac:dyDescent="0.2"/>
    <row r="1289" ht="39.950000000000003" customHeight="1" x14ac:dyDescent="0.2"/>
    <row r="1290" ht="39.950000000000003" customHeight="1" x14ac:dyDescent="0.2"/>
    <row r="1291" ht="39.950000000000003" customHeight="1" x14ac:dyDescent="0.2"/>
    <row r="1292" ht="39.950000000000003" customHeight="1" x14ac:dyDescent="0.2"/>
    <row r="1293" ht="39.950000000000003" customHeight="1" x14ac:dyDescent="0.2"/>
    <row r="1294" ht="39.950000000000003" customHeight="1" x14ac:dyDescent="0.2"/>
    <row r="1295" ht="39.950000000000003" customHeight="1" x14ac:dyDescent="0.2"/>
    <row r="1296" ht="39.950000000000003" customHeight="1" x14ac:dyDescent="0.2"/>
    <row r="1297" ht="39.950000000000003" customHeight="1" x14ac:dyDescent="0.2"/>
    <row r="1298" ht="39.950000000000003" customHeight="1" x14ac:dyDescent="0.2"/>
    <row r="1299" ht="39.950000000000003" customHeight="1" x14ac:dyDescent="0.2"/>
    <row r="1300" ht="39.950000000000003" customHeight="1" x14ac:dyDescent="0.2"/>
    <row r="1301" ht="39.950000000000003" customHeight="1" x14ac:dyDescent="0.2"/>
    <row r="1302" ht="39.950000000000003" customHeight="1" x14ac:dyDescent="0.2"/>
    <row r="1303" ht="39.950000000000003" customHeight="1" x14ac:dyDescent="0.2"/>
    <row r="1304" ht="39.950000000000003" customHeight="1" x14ac:dyDescent="0.2"/>
    <row r="1305" ht="39.950000000000003" customHeight="1" x14ac:dyDescent="0.2"/>
    <row r="1306" ht="39.950000000000003" customHeight="1" x14ac:dyDescent="0.2"/>
    <row r="1307" ht="39.950000000000003" customHeight="1" x14ac:dyDescent="0.2"/>
    <row r="1308" ht="39.950000000000003" customHeight="1" x14ac:dyDescent="0.2"/>
    <row r="1309" ht="39.950000000000003" customHeight="1" x14ac:dyDescent="0.2"/>
    <row r="1310" ht="39.950000000000003" customHeight="1" x14ac:dyDescent="0.2"/>
    <row r="1311" ht="39.950000000000003" customHeight="1" x14ac:dyDescent="0.2"/>
    <row r="1312" ht="39.950000000000003" customHeight="1" x14ac:dyDescent="0.2"/>
    <row r="1313" ht="39.950000000000003" customHeight="1" x14ac:dyDescent="0.2"/>
    <row r="1314" ht="39.950000000000003" customHeight="1" x14ac:dyDescent="0.2"/>
    <row r="1315" ht="39.950000000000003" customHeight="1" x14ac:dyDescent="0.2"/>
    <row r="1316" ht="39.950000000000003" customHeight="1" x14ac:dyDescent="0.2"/>
    <row r="1317" ht="39.950000000000003" customHeight="1" x14ac:dyDescent="0.2"/>
    <row r="1318" ht="39.950000000000003" customHeight="1" x14ac:dyDescent="0.2"/>
    <row r="1319" ht="39.950000000000003" customHeight="1" x14ac:dyDescent="0.2"/>
    <row r="1320" ht="39.950000000000003" customHeight="1" x14ac:dyDescent="0.2"/>
    <row r="1321" ht="39.950000000000003" customHeight="1" x14ac:dyDescent="0.2"/>
    <row r="1322" ht="39.950000000000003" customHeight="1" x14ac:dyDescent="0.2"/>
    <row r="1323" ht="39.950000000000003" customHeight="1" x14ac:dyDescent="0.2"/>
    <row r="1324" ht="39.950000000000003" customHeight="1" x14ac:dyDescent="0.2"/>
    <row r="1325" ht="39.950000000000003" customHeight="1" x14ac:dyDescent="0.2"/>
    <row r="1326" ht="39.950000000000003" customHeight="1" x14ac:dyDescent="0.2"/>
    <row r="1327" ht="39.950000000000003" customHeight="1" x14ac:dyDescent="0.2"/>
    <row r="1328" ht="39.950000000000003" customHeight="1" x14ac:dyDescent="0.2"/>
    <row r="1329" ht="39.950000000000003" customHeight="1" x14ac:dyDescent="0.2"/>
    <row r="1330" ht="39.950000000000003" customHeight="1" x14ac:dyDescent="0.2"/>
    <row r="1331" ht="39.950000000000003" customHeight="1" x14ac:dyDescent="0.2"/>
    <row r="1332" ht="39.950000000000003" customHeight="1" x14ac:dyDescent="0.2"/>
    <row r="1333" ht="39.950000000000003" customHeight="1" x14ac:dyDescent="0.2"/>
    <row r="1334" ht="39.950000000000003" customHeight="1" x14ac:dyDescent="0.2"/>
    <row r="1335" ht="39.950000000000003" customHeight="1" x14ac:dyDescent="0.2"/>
    <row r="1336" ht="39.950000000000003" customHeight="1" x14ac:dyDescent="0.2"/>
    <row r="1337" ht="39.950000000000003" customHeight="1" x14ac:dyDescent="0.2"/>
    <row r="1338" ht="39.950000000000003" customHeight="1" x14ac:dyDescent="0.2"/>
    <row r="1339" ht="39.950000000000003" customHeight="1" x14ac:dyDescent="0.2"/>
    <row r="1340" ht="39.950000000000003" customHeight="1" x14ac:dyDescent="0.2"/>
    <row r="1341" ht="39.950000000000003" customHeight="1" x14ac:dyDescent="0.2"/>
    <row r="1342" ht="39.950000000000003" customHeight="1" x14ac:dyDescent="0.2"/>
    <row r="1343" ht="39.950000000000003" customHeight="1" x14ac:dyDescent="0.2"/>
    <row r="1344" ht="39.950000000000003" customHeight="1" x14ac:dyDescent="0.2"/>
    <row r="1345" ht="39.950000000000003" customHeight="1" x14ac:dyDescent="0.2"/>
    <row r="1346" ht="39.950000000000003" customHeight="1" x14ac:dyDescent="0.2"/>
    <row r="1347" ht="39.950000000000003" customHeight="1" x14ac:dyDescent="0.2"/>
    <row r="1348" ht="39.950000000000003" customHeight="1" x14ac:dyDescent="0.2"/>
    <row r="1349" ht="39.950000000000003" customHeight="1" x14ac:dyDescent="0.2"/>
    <row r="1350" ht="39.950000000000003" customHeight="1" x14ac:dyDescent="0.2"/>
    <row r="1351" ht="39.950000000000003" customHeight="1" x14ac:dyDescent="0.2"/>
    <row r="1352" ht="39.950000000000003" customHeight="1" x14ac:dyDescent="0.2"/>
    <row r="1353" ht="39.950000000000003" customHeight="1" x14ac:dyDescent="0.2"/>
    <row r="1354" ht="39.950000000000003" customHeight="1" x14ac:dyDescent="0.2"/>
    <row r="1355" ht="39.950000000000003" customHeight="1" x14ac:dyDescent="0.2"/>
    <row r="1356" ht="39.950000000000003" customHeight="1" x14ac:dyDescent="0.2"/>
    <row r="1357" ht="39.950000000000003" customHeight="1" x14ac:dyDescent="0.2"/>
    <row r="1358" ht="39.950000000000003" customHeight="1" x14ac:dyDescent="0.2"/>
    <row r="1359" ht="39.950000000000003" customHeight="1" x14ac:dyDescent="0.2"/>
    <row r="1360" ht="39.950000000000003" customHeight="1" x14ac:dyDescent="0.2"/>
    <row r="1361" ht="39.950000000000003" customHeight="1" x14ac:dyDescent="0.2"/>
    <row r="1362" ht="39.950000000000003" customHeight="1" x14ac:dyDescent="0.2"/>
    <row r="1363" ht="39.950000000000003" customHeight="1" x14ac:dyDescent="0.2"/>
    <row r="1364" ht="39.950000000000003" customHeight="1" x14ac:dyDescent="0.2"/>
    <row r="1365" ht="39.950000000000003" customHeight="1" x14ac:dyDescent="0.2"/>
    <row r="1366" ht="39.950000000000003" customHeight="1" x14ac:dyDescent="0.2"/>
    <row r="1367" ht="39.950000000000003" customHeight="1" x14ac:dyDescent="0.2"/>
    <row r="1368" ht="39.950000000000003" customHeight="1" x14ac:dyDescent="0.2"/>
    <row r="1369" ht="39.950000000000003" customHeight="1" x14ac:dyDescent="0.2"/>
    <row r="1370" ht="39.950000000000003" customHeight="1" x14ac:dyDescent="0.2"/>
    <row r="1371" ht="39.950000000000003" customHeight="1" x14ac:dyDescent="0.2"/>
    <row r="1372" ht="39.950000000000003" customHeight="1" x14ac:dyDescent="0.2"/>
    <row r="1373" ht="39.950000000000003" customHeight="1" x14ac:dyDescent="0.2"/>
    <row r="1374" ht="39.950000000000003" customHeight="1" x14ac:dyDescent="0.2"/>
    <row r="1375" ht="39.950000000000003" customHeight="1" x14ac:dyDescent="0.2"/>
    <row r="1376" ht="39.950000000000003" customHeight="1" x14ac:dyDescent="0.2"/>
    <row r="1377" ht="39.950000000000003" customHeight="1" x14ac:dyDescent="0.2"/>
    <row r="1378" ht="39.950000000000003" customHeight="1" x14ac:dyDescent="0.2"/>
    <row r="1379" ht="39.950000000000003" customHeight="1" x14ac:dyDescent="0.2"/>
    <row r="1380" ht="39.950000000000003" customHeight="1" x14ac:dyDescent="0.2"/>
    <row r="1381" ht="39.950000000000003" customHeight="1" x14ac:dyDescent="0.2"/>
    <row r="1382" ht="39.950000000000003" customHeight="1" x14ac:dyDescent="0.2"/>
    <row r="1383" ht="39.950000000000003" customHeight="1" x14ac:dyDescent="0.2"/>
    <row r="1384" ht="39.950000000000003" customHeight="1" x14ac:dyDescent="0.2"/>
    <row r="1385" ht="39.950000000000003" customHeight="1" x14ac:dyDescent="0.2"/>
    <row r="1386" ht="39.950000000000003" customHeight="1" x14ac:dyDescent="0.2"/>
    <row r="1387" ht="39.950000000000003" customHeight="1" x14ac:dyDescent="0.2"/>
    <row r="1388" ht="39.950000000000003" customHeight="1" x14ac:dyDescent="0.2"/>
    <row r="1389" ht="39.950000000000003" customHeight="1" x14ac:dyDescent="0.2"/>
    <row r="1390" ht="39.950000000000003" customHeight="1" x14ac:dyDescent="0.2"/>
    <row r="1391" ht="39.950000000000003" customHeight="1" x14ac:dyDescent="0.2"/>
    <row r="1392" ht="39.950000000000003" customHeight="1" x14ac:dyDescent="0.2"/>
    <row r="1393" ht="39.950000000000003" customHeight="1" x14ac:dyDescent="0.2"/>
    <row r="1394" ht="39.950000000000003" customHeight="1" x14ac:dyDescent="0.2"/>
    <row r="1395" ht="39.950000000000003" customHeight="1" x14ac:dyDescent="0.2"/>
    <row r="1396" ht="39.950000000000003" customHeight="1" x14ac:dyDescent="0.2"/>
    <row r="1397" ht="39.950000000000003" customHeight="1" x14ac:dyDescent="0.2"/>
    <row r="1398" ht="39.950000000000003" customHeight="1" x14ac:dyDescent="0.2"/>
    <row r="1399" ht="39.950000000000003" customHeight="1" x14ac:dyDescent="0.2"/>
    <row r="1400" ht="39.950000000000003" customHeight="1" x14ac:dyDescent="0.2"/>
    <row r="1401" ht="39.950000000000003" customHeight="1" x14ac:dyDescent="0.2"/>
    <row r="1402" ht="39.950000000000003" customHeight="1" x14ac:dyDescent="0.2"/>
    <row r="1403" ht="39.950000000000003" customHeight="1" x14ac:dyDescent="0.2"/>
    <row r="1404" ht="39.950000000000003" customHeight="1" x14ac:dyDescent="0.2"/>
    <row r="1405" ht="39.950000000000003" customHeight="1" x14ac:dyDescent="0.2"/>
    <row r="1406" ht="39.950000000000003" customHeight="1" x14ac:dyDescent="0.2"/>
    <row r="1407" ht="39.950000000000003" customHeight="1" x14ac:dyDescent="0.2"/>
    <row r="1408" ht="39.950000000000003" customHeight="1" x14ac:dyDescent="0.2"/>
    <row r="1409" ht="39.950000000000003" customHeight="1" x14ac:dyDescent="0.2"/>
    <row r="1410" ht="39.950000000000003" customHeight="1" x14ac:dyDescent="0.2"/>
    <row r="1411" ht="39.950000000000003" customHeight="1" x14ac:dyDescent="0.2"/>
    <row r="1412" ht="39.950000000000003" customHeight="1" x14ac:dyDescent="0.2"/>
    <row r="1413" ht="39.950000000000003" customHeight="1" x14ac:dyDescent="0.2"/>
    <row r="1414" ht="39.950000000000003" customHeight="1" x14ac:dyDescent="0.2"/>
    <row r="1415" ht="39.950000000000003" customHeight="1" x14ac:dyDescent="0.2"/>
    <row r="1416" ht="39.950000000000003" customHeight="1" x14ac:dyDescent="0.2"/>
    <row r="1417" ht="39.950000000000003" customHeight="1" x14ac:dyDescent="0.2"/>
    <row r="1418" ht="39.950000000000003" customHeight="1" x14ac:dyDescent="0.2"/>
    <row r="1419" ht="39.950000000000003" customHeight="1" x14ac:dyDescent="0.2"/>
    <row r="1420" ht="39.950000000000003" customHeight="1" x14ac:dyDescent="0.2"/>
    <row r="1421" ht="39.950000000000003" customHeight="1" x14ac:dyDescent="0.2"/>
    <row r="1422" ht="39.950000000000003" customHeight="1" x14ac:dyDescent="0.2"/>
    <row r="1423" ht="39.950000000000003" customHeight="1" x14ac:dyDescent="0.2"/>
    <row r="1424" ht="39.950000000000003" customHeight="1" x14ac:dyDescent="0.2"/>
    <row r="1425" ht="39.950000000000003" customHeight="1" x14ac:dyDescent="0.2"/>
    <row r="1426" ht="39.950000000000003" customHeight="1" x14ac:dyDescent="0.2"/>
    <row r="1427" ht="39.950000000000003" customHeight="1" x14ac:dyDescent="0.2"/>
    <row r="1428" ht="39.950000000000003" customHeight="1" x14ac:dyDescent="0.2"/>
    <row r="1429" ht="39.950000000000003" customHeight="1" x14ac:dyDescent="0.2"/>
    <row r="1430" ht="39.950000000000003" customHeight="1" x14ac:dyDescent="0.2"/>
    <row r="1431" ht="39.950000000000003" customHeight="1" x14ac:dyDescent="0.2"/>
    <row r="1432" ht="39.950000000000003" customHeight="1" x14ac:dyDescent="0.2"/>
    <row r="1433" ht="39.950000000000003" customHeight="1" x14ac:dyDescent="0.2"/>
    <row r="1434" ht="39.950000000000003" customHeight="1" x14ac:dyDescent="0.2"/>
    <row r="1435" ht="39.950000000000003" customHeight="1" x14ac:dyDescent="0.2"/>
    <row r="1436" ht="39.950000000000003" customHeight="1" x14ac:dyDescent="0.2"/>
    <row r="1437" ht="39.950000000000003" customHeight="1" x14ac:dyDescent="0.2"/>
    <row r="1438" ht="39.950000000000003" customHeight="1" x14ac:dyDescent="0.2"/>
    <row r="1439" ht="39.950000000000003" customHeight="1" x14ac:dyDescent="0.2"/>
    <row r="1440" ht="39.950000000000003" customHeight="1" x14ac:dyDescent="0.2"/>
    <row r="1441" ht="39.950000000000003" customHeight="1" x14ac:dyDescent="0.2"/>
    <row r="1442" ht="39.950000000000003" customHeight="1" x14ac:dyDescent="0.2"/>
    <row r="1443" ht="39.950000000000003" customHeight="1" x14ac:dyDescent="0.2"/>
    <row r="1444" ht="39.950000000000003" customHeight="1" x14ac:dyDescent="0.2"/>
    <row r="1445" ht="39.950000000000003" customHeight="1" x14ac:dyDescent="0.2"/>
    <row r="1446" ht="39.950000000000003" customHeight="1" x14ac:dyDescent="0.2"/>
    <row r="1447" ht="39.950000000000003" customHeight="1" x14ac:dyDescent="0.2"/>
    <row r="1448" ht="39.950000000000003" customHeight="1" x14ac:dyDescent="0.2"/>
    <row r="1449" ht="39.950000000000003" customHeight="1" x14ac:dyDescent="0.2"/>
    <row r="1450" ht="39.950000000000003" customHeight="1" x14ac:dyDescent="0.2"/>
    <row r="1451" ht="39.950000000000003" customHeight="1" x14ac:dyDescent="0.2"/>
    <row r="1452" ht="39.950000000000003" customHeight="1" x14ac:dyDescent="0.2"/>
    <row r="1453" ht="39.950000000000003" customHeight="1" x14ac:dyDescent="0.2"/>
    <row r="1454" ht="39.950000000000003" customHeight="1" x14ac:dyDescent="0.2"/>
    <row r="1455" ht="39.950000000000003" customHeight="1" x14ac:dyDescent="0.2"/>
    <row r="1456" ht="39.950000000000003" customHeight="1" x14ac:dyDescent="0.2"/>
    <row r="1457" ht="39.950000000000003" customHeight="1" x14ac:dyDescent="0.2"/>
    <row r="1458" ht="39.950000000000003" customHeight="1" x14ac:dyDescent="0.2"/>
    <row r="1459" ht="39.950000000000003" customHeight="1" x14ac:dyDescent="0.2"/>
    <row r="1460" ht="39.950000000000003" customHeight="1" x14ac:dyDescent="0.2"/>
    <row r="1461" ht="39.950000000000003" customHeight="1" x14ac:dyDescent="0.2"/>
    <row r="1462" ht="39.950000000000003" customHeight="1" x14ac:dyDescent="0.2"/>
    <row r="1463" ht="39.950000000000003" customHeight="1" x14ac:dyDescent="0.2"/>
    <row r="1464" ht="39.950000000000003" customHeight="1" x14ac:dyDescent="0.2"/>
    <row r="1465" ht="39.950000000000003" customHeight="1" x14ac:dyDescent="0.2"/>
    <row r="1466" ht="39.950000000000003" customHeight="1" x14ac:dyDescent="0.2"/>
    <row r="1467" ht="39.950000000000003" customHeight="1" x14ac:dyDescent="0.2"/>
    <row r="1468" ht="39.950000000000003" customHeight="1" x14ac:dyDescent="0.2"/>
    <row r="1469" ht="39.950000000000003" customHeight="1" x14ac:dyDescent="0.2"/>
    <row r="1470" ht="39.950000000000003" customHeight="1" x14ac:dyDescent="0.2"/>
    <row r="1471" ht="39.950000000000003" customHeight="1" x14ac:dyDescent="0.2"/>
    <row r="1472" ht="39.950000000000003" customHeight="1" x14ac:dyDescent="0.2"/>
    <row r="1473" ht="39.950000000000003" customHeight="1" x14ac:dyDescent="0.2"/>
    <row r="1474" ht="39.950000000000003" customHeight="1" x14ac:dyDescent="0.2"/>
    <row r="1475" ht="39.950000000000003" customHeight="1" x14ac:dyDescent="0.2"/>
    <row r="1476" ht="39.950000000000003" customHeight="1" x14ac:dyDescent="0.2"/>
    <row r="1477" ht="39.950000000000003" customHeight="1" x14ac:dyDescent="0.2"/>
    <row r="1478" ht="39.950000000000003" customHeight="1" x14ac:dyDescent="0.2"/>
    <row r="1479" ht="39.950000000000003" customHeight="1" x14ac:dyDescent="0.2"/>
    <row r="1480" ht="39.950000000000003" customHeight="1" x14ac:dyDescent="0.2"/>
    <row r="1481" ht="39.950000000000003" customHeight="1" x14ac:dyDescent="0.2"/>
    <row r="1482" ht="39.950000000000003" customHeight="1" x14ac:dyDescent="0.2"/>
    <row r="1483" ht="39.950000000000003" customHeight="1" x14ac:dyDescent="0.2"/>
    <row r="1484" ht="39.950000000000003" customHeight="1" x14ac:dyDescent="0.2"/>
    <row r="1485" ht="39.950000000000003" customHeight="1" x14ac:dyDescent="0.2"/>
    <row r="1486" ht="39.950000000000003" customHeight="1" x14ac:dyDescent="0.2"/>
    <row r="1487" ht="39.950000000000003" customHeight="1" x14ac:dyDescent="0.2"/>
    <row r="1488" ht="39.950000000000003" customHeight="1" x14ac:dyDescent="0.2"/>
    <row r="1489" ht="39.950000000000003" customHeight="1" x14ac:dyDescent="0.2"/>
    <row r="1490" ht="39.950000000000003" customHeight="1" x14ac:dyDescent="0.2"/>
    <row r="1491" ht="39.950000000000003" customHeight="1" x14ac:dyDescent="0.2"/>
    <row r="1492" ht="39.950000000000003" customHeight="1" x14ac:dyDescent="0.2"/>
    <row r="1493" ht="39.950000000000003" customHeight="1" x14ac:dyDescent="0.2"/>
    <row r="1494" ht="39.950000000000003" customHeight="1" x14ac:dyDescent="0.2"/>
    <row r="1495" ht="39.950000000000003" customHeight="1" x14ac:dyDescent="0.2"/>
    <row r="1496" ht="39.950000000000003" customHeight="1" x14ac:dyDescent="0.2"/>
    <row r="1497" ht="39.950000000000003" customHeight="1" x14ac:dyDescent="0.2"/>
    <row r="1498" ht="39.950000000000003" customHeight="1" x14ac:dyDescent="0.2"/>
    <row r="1499" ht="39.950000000000003" customHeight="1" x14ac:dyDescent="0.2"/>
    <row r="1500" ht="39.950000000000003" customHeight="1" x14ac:dyDescent="0.2"/>
    <row r="1501" ht="39.950000000000003" customHeight="1" x14ac:dyDescent="0.2"/>
    <row r="1502" ht="39.950000000000003" customHeight="1" x14ac:dyDescent="0.2"/>
    <row r="1503" ht="39.950000000000003" customHeight="1" x14ac:dyDescent="0.2"/>
    <row r="1504" ht="39.950000000000003" customHeight="1" x14ac:dyDescent="0.2"/>
    <row r="1505" ht="39.950000000000003" customHeight="1" x14ac:dyDescent="0.2"/>
    <row r="1506" ht="39.950000000000003" customHeight="1" x14ac:dyDescent="0.2"/>
    <row r="1507" ht="39.950000000000003" customHeight="1" x14ac:dyDescent="0.2"/>
    <row r="1508" ht="39.950000000000003" customHeight="1" x14ac:dyDescent="0.2"/>
    <row r="1509" ht="39.950000000000003" customHeight="1" x14ac:dyDescent="0.2"/>
    <row r="1510" ht="39.950000000000003" customHeight="1" x14ac:dyDescent="0.2"/>
    <row r="1511" ht="39.950000000000003" customHeight="1" x14ac:dyDescent="0.2"/>
    <row r="1512" ht="39.950000000000003" customHeight="1" x14ac:dyDescent="0.2"/>
    <row r="1513" ht="39.950000000000003" customHeight="1" x14ac:dyDescent="0.2"/>
    <row r="1514" ht="39.950000000000003" customHeight="1" x14ac:dyDescent="0.2"/>
    <row r="1515" ht="39.950000000000003" customHeight="1" x14ac:dyDescent="0.2"/>
    <row r="1516" ht="39.950000000000003" customHeight="1" x14ac:dyDescent="0.2"/>
    <row r="1517" ht="39.950000000000003" customHeight="1" x14ac:dyDescent="0.2"/>
    <row r="1518" ht="39.950000000000003" customHeight="1" x14ac:dyDescent="0.2"/>
    <row r="1519" ht="39.950000000000003" customHeight="1" x14ac:dyDescent="0.2"/>
    <row r="1520" ht="39.950000000000003" customHeight="1" x14ac:dyDescent="0.2"/>
    <row r="1521" ht="39.950000000000003" customHeight="1" x14ac:dyDescent="0.2"/>
    <row r="1522" ht="39.950000000000003" customHeight="1" x14ac:dyDescent="0.2"/>
    <row r="1523" ht="39.950000000000003" customHeight="1" x14ac:dyDescent="0.2"/>
    <row r="1524" ht="39.950000000000003" customHeight="1" x14ac:dyDescent="0.2"/>
    <row r="1525" ht="39.950000000000003" customHeight="1" x14ac:dyDescent="0.2"/>
    <row r="1526" ht="39.950000000000003" customHeight="1" x14ac:dyDescent="0.2"/>
    <row r="1527" ht="39.950000000000003" customHeight="1" x14ac:dyDescent="0.2"/>
    <row r="1528" ht="39.950000000000003" customHeight="1" x14ac:dyDescent="0.2"/>
    <row r="1529" ht="39.950000000000003" customHeight="1" x14ac:dyDescent="0.2"/>
    <row r="1530" ht="39.950000000000003" customHeight="1" x14ac:dyDescent="0.2"/>
    <row r="1531" ht="39.950000000000003" customHeight="1" x14ac:dyDescent="0.2"/>
    <row r="1532" ht="39.950000000000003" customHeight="1" x14ac:dyDescent="0.2"/>
    <row r="1533" ht="39.950000000000003" customHeight="1" x14ac:dyDescent="0.2"/>
    <row r="1534" ht="39.950000000000003" customHeight="1" x14ac:dyDescent="0.2"/>
    <row r="1535" ht="39.950000000000003" customHeight="1" x14ac:dyDescent="0.2"/>
    <row r="1536" ht="39.950000000000003" customHeight="1" x14ac:dyDescent="0.2"/>
    <row r="1537" ht="39.950000000000003" customHeight="1" x14ac:dyDescent="0.2"/>
    <row r="1538" ht="39.950000000000003" customHeight="1" x14ac:dyDescent="0.2"/>
    <row r="1539" ht="39.950000000000003" customHeight="1" x14ac:dyDescent="0.2"/>
    <row r="1540" ht="39.950000000000003" customHeight="1" x14ac:dyDescent="0.2"/>
    <row r="1541" ht="39.950000000000003" customHeight="1" x14ac:dyDescent="0.2"/>
    <row r="1542" ht="39.950000000000003" customHeight="1" x14ac:dyDescent="0.2"/>
    <row r="1543" ht="39.950000000000003" customHeight="1" x14ac:dyDescent="0.2"/>
    <row r="1544" ht="39.950000000000003" customHeight="1" x14ac:dyDescent="0.2"/>
    <row r="1545" ht="39.950000000000003" customHeight="1" x14ac:dyDescent="0.2"/>
    <row r="1546" ht="39.950000000000003" customHeight="1" x14ac:dyDescent="0.2"/>
    <row r="1547" ht="39.950000000000003" customHeight="1" x14ac:dyDescent="0.2"/>
    <row r="1548" ht="39.950000000000003" customHeight="1" x14ac:dyDescent="0.2"/>
    <row r="1549" ht="39.950000000000003" customHeight="1" x14ac:dyDescent="0.2"/>
    <row r="1550" ht="39.950000000000003" customHeight="1" x14ac:dyDescent="0.2"/>
    <row r="1551" ht="39.950000000000003" customHeight="1" x14ac:dyDescent="0.2"/>
    <row r="1552" ht="39.950000000000003" customHeight="1" x14ac:dyDescent="0.2"/>
    <row r="1553" ht="39.950000000000003" customHeight="1" x14ac:dyDescent="0.2"/>
    <row r="1554" ht="39.950000000000003" customHeight="1" x14ac:dyDescent="0.2"/>
    <row r="1555" ht="39.950000000000003" customHeight="1" x14ac:dyDescent="0.2"/>
    <row r="1556" ht="39.950000000000003" customHeight="1" x14ac:dyDescent="0.2"/>
    <row r="1557" ht="39.950000000000003" customHeight="1" x14ac:dyDescent="0.2"/>
    <row r="1558" ht="39.950000000000003" customHeight="1" x14ac:dyDescent="0.2"/>
    <row r="1559" ht="39.950000000000003" customHeight="1" x14ac:dyDescent="0.2"/>
    <row r="1560" ht="39.950000000000003" customHeight="1" x14ac:dyDescent="0.2"/>
    <row r="1561" ht="39.950000000000003" customHeight="1" x14ac:dyDescent="0.2"/>
    <row r="1562" ht="39.950000000000003" customHeight="1" x14ac:dyDescent="0.2"/>
    <row r="1563" ht="39.950000000000003" customHeight="1" x14ac:dyDescent="0.2"/>
    <row r="1564" ht="39.950000000000003" customHeight="1" x14ac:dyDescent="0.2"/>
    <row r="1565" ht="39.950000000000003" customHeight="1" x14ac:dyDescent="0.2"/>
    <row r="1566" ht="39.950000000000003" customHeight="1" x14ac:dyDescent="0.2"/>
    <row r="1567" ht="39.950000000000003" customHeight="1" x14ac:dyDescent="0.2"/>
    <row r="1568" ht="39.950000000000003" customHeight="1" x14ac:dyDescent="0.2"/>
    <row r="1569" ht="39.950000000000003" customHeight="1" x14ac:dyDescent="0.2"/>
    <row r="1570" ht="39.950000000000003" customHeight="1" x14ac:dyDescent="0.2"/>
    <row r="1571" ht="39.950000000000003" customHeight="1" x14ac:dyDescent="0.2"/>
    <row r="1572" ht="39.950000000000003" customHeight="1" x14ac:dyDescent="0.2"/>
    <row r="1573" ht="39.950000000000003" customHeight="1" x14ac:dyDescent="0.2"/>
    <row r="1574" ht="39.950000000000003" customHeight="1" x14ac:dyDescent="0.2"/>
    <row r="1575" ht="39.950000000000003" customHeight="1" x14ac:dyDescent="0.2"/>
    <row r="1576" ht="39.950000000000003" customHeight="1" x14ac:dyDescent="0.2"/>
    <row r="1577" ht="39.950000000000003" customHeight="1" x14ac:dyDescent="0.2"/>
    <row r="1578" ht="39.950000000000003" customHeight="1" x14ac:dyDescent="0.2"/>
    <row r="1579" ht="39.950000000000003" customHeight="1" x14ac:dyDescent="0.2"/>
    <row r="1580" ht="39.950000000000003" customHeight="1" x14ac:dyDescent="0.2"/>
    <row r="1581" ht="39.950000000000003" customHeight="1" x14ac:dyDescent="0.2"/>
    <row r="1582" ht="39.950000000000003" customHeight="1" x14ac:dyDescent="0.2"/>
    <row r="1583" ht="39.950000000000003" customHeight="1" x14ac:dyDescent="0.2"/>
    <row r="1584" ht="39.950000000000003" customHeight="1" x14ac:dyDescent="0.2"/>
    <row r="1585" ht="39.950000000000003" customHeight="1" x14ac:dyDescent="0.2"/>
    <row r="1586" ht="39.950000000000003" customHeight="1" x14ac:dyDescent="0.2"/>
    <row r="1587" ht="39.950000000000003" customHeight="1" x14ac:dyDescent="0.2"/>
    <row r="1588" ht="39.950000000000003" customHeight="1" x14ac:dyDescent="0.2"/>
    <row r="1589" ht="39.950000000000003" customHeight="1" x14ac:dyDescent="0.2"/>
    <row r="1590" ht="39.950000000000003" customHeight="1" x14ac:dyDescent="0.2"/>
    <row r="1591" ht="39.950000000000003" customHeight="1" x14ac:dyDescent="0.2"/>
    <row r="1592" ht="39.950000000000003" customHeight="1" x14ac:dyDescent="0.2"/>
    <row r="1593" ht="39.950000000000003" customHeight="1" x14ac:dyDescent="0.2"/>
    <row r="1594" ht="39.950000000000003" customHeight="1" x14ac:dyDescent="0.2"/>
    <row r="1595" ht="39.950000000000003" customHeight="1" x14ac:dyDescent="0.2"/>
    <row r="1596" ht="39.950000000000003" customHeight="1" x14ac:dyDescent="0.2"/>
    <row r="1597" ht="39.950000000000003" customHeight="1" x14ac:dyDescent="0.2"/>
    <row r="1598" ht="39.950000000000003" customHeight="1" x14ac:dyDescent="0.2"/>
    <row r="1599" ht="39.950000000000003" customHeight="1" x14ac:dyDescent="0.2"/>
    <row r="1600" ht="39.950000000000003" customHeight="1" x14ac:dyDescent="0.2"/>
    <row r="1601" ht="39.950000000000003" customHeight="1" x14ac:dyDescent="0.2"/>
    <row r="1602" ht="39.950000000000003" customHeight="1" x14ac:dyDescent="0.2"/>
    <row r="1603" ht="39.950000000000003" customHeight="1" x14ac:dyDescent="0.2"/>
    <row r="1604" ht="39.950000000000003" customHeight="1" x14ac:dyDescent="0.2"/>
    <row r="1605" ht="39.950000000000003" customHeight="1" x14ac:dyDescent="0.2"/>
    <row r="1606" ht="39.950000000000003" customHeight="1" x14ac:dyDescent="0.2"/>
    <row r="1607" ht="39.950000000000003" customHeight="1" x14ac:dyDescent="0.2"/>
    <row r="1608" ht="39.950000000000003" customHeight="1" x14ac:dyDescent="0.2"/>
    <row r="1609" ht="39.950000000000003" customHeight="1" x14ac:dyDescent="0.2"/>
    <row r="1610" ht="39.950000000000003" customHeight="1" x14ac:dyDescent="0.2"/>
    <row r="1611" ht="39.950000000000003" customHeight="1" x14ac:dyDescent="0.2"/>
    <row r="1612" ht="39.950000000000003" customHeight="1" x14ac:dyDescent="0.2"/>
    <row r="1613" ht="39.950000000000003" customHeight="1" x14ac:dyDescent="0.2"/>
    <row r="1614" ht="39.950000000000003" customHeight="1" x14ac:dyDescent="0.2"/>
    <row r="1615" ht="39.950000000000003" customHeight="1" x14ac:dyDescent="0.2"/>
    <row r="1616" ht="39.950000000000003" customHeight="1" x14ac:dyDescent="0.2"/>
    <row r="1617" ht="39.950000000000003" customHeight="1" x14ac:dyDescent="0.2"/>
    <row r="1618" ht="39.950000000000003" customHeight="1" x14ac:dyDescent="0.2"/>
    <row r="1619" ht="39.950000000000003" customHeight="1" x14ac:dyDescent="0.2"/>
    <row r="1620" ht="39.950000000000003" customHeight="1" x14ac:dyDescent="0.2"/>
    <row r="1621" ht="39.950000000000003" customHeight="1" x14ac:dyDescent="0.2"/>
    <row r="1622" ht="39.950000000000003" customHeight="1" x14ac:dyDescent="0.2"/>
    <row r="1623" ht="39.950000000000003" customHeight="1" x14ac:dyDescent="0.2"/>
    <row r="1624" ht="39.950000000000003" customHeight="1" x14ac:dyDescent="0.2"/>
    <row r="1625" ht="39.950000000000003" customHeight="1" x14ac:dyDescent="0.2"/>
    <row r="1626" ht="39.950000000000003" customHeight="1" x14ac:dyDescent="0.2"/>
    <row r="1627" ht="39.950000000000003" customHeight="1" x14ac:dyDescent="0.2"/>
    <row r="1628" ht="39.950000000000003" customHeight="1" x14ac:dyDescent="0.2"/>
    <row r="1629" ht="39.950000000000003" customHeight="1" x14ac:dyDescent="0.2"/>
    <row r="1630" ht="39.950000000000003" customHeight="1" x14ac:dyDescent="0.2"/>
    <row r="1631" ht="39.950000000000003" customHeight="1" x14ac:dyDescent="0.2"/>
    <row r="1632" ht="39.950000000000003" customHeight="1" x14ac:dyDescent="0.2"/>
    <row r="1633" ht="39.950000000000003" customHeight="1" x14ac:dyDescent="0.2"/>
    <row r="1634" ht="39.950000000000003" customHeight="1" x14ac:dyDescent="0.2"/>
    <row r="1635" ht="39.950000000000003" customHeight="1" x14ac:dyDescent="0.2"/>
    <row r="1636" ht="39.950000000000003" customHeight="1" x14ac:dyDescent="0.2"/>
    <row r="1637" ht="39.950000000000003" customHeight="1" x14ac:dyDescent="0.2"/>
    <row r="1638" ht="39.950000000000003" customHeight="1" x14ac:dyDescent="0.2"/>
    <row r="1639" ht="39.950000000000003" customHeight="1" x14ac:dyDescent="0.2"/>
    <row r="1640" ht="39.950000000000003" customHeight="1" x14ac:dyDescent="0.2"/>
    <row r="1641" ht="39.950000000000003" customHeight="1" x14ac:dyDescent="0.2"/>
    <row r="1642" ht="39.950000000000003" customHeight="1" x14ac:dyDescent="0.2"/>
    <row r="1643" ht="39.950000000000003" customHeight="1" x14ac:dyDescent="0.2"/>
    <row r="1644" ht="39.950000000000003" customHeight="1" x14ac:dyDescent="0.2"/>
    <row r="1645" ht="39.950000000000003" customHeight="1" x14ac:dyDescent="0.2"/>
    <row r="1646" ht="39.950000000000003" customHeight="1" x14ac:dyDescent="0.2"/>
    <row r="1647" ht="39.950000000000003" customHeight="1" x14ac:dyDescent="0.2"/>
    <row r="1648" ht="39.950000000000003" customHeight="1" x14ac:dyDescent="0.2"/>
    <row r="1649" ht="39.950000000000003" customHeight="1" x14ac:dyDescent="0.2"/>
    <row r="1650" ht="39.950000000000003" customHeight="1" x14ac:dyDescent="0.2"/>
    <row r="1651" ht="39.950000000000003" customHeight="1" x14ac:dyDescent="0.2"/>
    <row r="1652" ht="39.950000000000003" customHeight="1" x14ac:dyDescent="0.2"/>
    <row r="1653" ht="39.950000000000003" customHeight="1" x14ac:dyDescent="0.2"/>
    <row r="1654" ht="39.950000000000003" customHeight="1" x14ac:dyDescent="0.2"/>
    <row r="1655" ht="39.950000000000003" customHeight="1" x14ac:dyDescent="0.2"/>
    <row r="1656" ht="39.950000000000003" customHeight="1" x14ac:dyDescent="0.2"/>
    <row r="1657" ht="39.950000000000003" customHeight="1" x14ac:dyDescent="0.2"/>
    <row r="1658" ht="39.950000000000003" customHeight="1" x14ac:dyDescent="0.2"/>
    <row r="1659" ht="39.950000000000003" customHeight="1" x14ac:dyDescent="0.2"/>
    <row r="1660" ht="39.950000000000003" customHeight="1" x14ac:dyDescent="0.2"/>
    <row r="1661" ht="39.950000000000003" customHeight="1" x14ac:dyDescent="0.2"/>
    <row r="1662" ht="39.950000000000003" customHeight="1" x14ac:dyDescent="0.2"/>
    <row r="1663" ht="39.950000000000003" customHeight="1" x14ac:dyDescent="0.2"/>
    <row r="1664" ht="39.950000000000003" customHeight="1" x14ac:dyDescent="0.2"/>
    <row r="1665" ht="39.950000000000003" customHeight="1" x14ac:dyDescent="0.2"/>
    <row r="1666" ht="39.950000000000003" customHeight="1" x14ac:dyDescent="0.2"/>
    <row r="1667" ht="39.950000000000003" customHeight="1" x14ac:dyDescent="0.2"/>
    <row r="1668" ht="39.950000000000003" customHeight="1" x14ac:dyDescent="0.2"/>
    <row r="1669" ht="39.950000000000003" customHeight="1" x14ac:dyDescent="0.2"/>
    <row r="1670" ht="39.950000000000003" customHeight="1" x14ac:dyDescent="0.2"/>
    <row r="1671" ht="39.950000000000003" customHeight="1" x14ac:dyDescent="0.2"/>
    <row r="1672" ht="39.950000000000003" customHeight="1" x14ac:dyDescent="0.2"/>
    <row r="1673" ht="39.950000000000003" customHeight="1" x14ac:dyDescent="0.2"/>
    <row r="1674" ht="39.950000000000003" customHeight="1" x14ac:dyDescent="0.2"/>
    <row r="1675" ht="39.950000000000003" customHeight="1" x14ac:dyDescent="0.2"/>
    <row r="1676" ht="39.950000000000003" customHeight="1" x14ac:dyDescent="0.2"/>
    <row r="1677" ht="39.950000000000003" customHeight="1" x14ac:dyDescent="0.2"/>
    <row r="1678" ht="39.950000000000003" customHeight="1" x14ac:dyDescent="0.2"/>
    <row r="1679" ht="39.950000000000003" customHeight="1" x14ac:dyDescent="0.2"/>
    <row r="1680" ht="39.950000000000003" customHeight="1" x14ac:dyDescent="0.2"/>
    <row r="1681" ht="39.950000000000003" customHeight="1" x14ac:dyDescent="0.2"/>
    <row r="1682" ht="39.950000000000003" customHeight="1" x14ac:dyDescent="0.2"/>
    <row r="1683" ht="39.950000000000003" customHeight="1" x14ac:dyDescent="0.2"/>
    <row r="1684" ht="39.950000000000003" customHeight="1" x14ac:dyDescent="0.2"/>
    <row r="1685" ht="39.950000000000003" customHeight="1" x14ac:dyDescent="0.2"/>
    <row r="1686" ht="39.950000000000003" customHeight="1" x14ac:dyDescent="0.2"/>
    <row r="1687" ht="39.950000000000003" customHeight="1" x14ac:dyDescent="0.2"/>
    <row r="1688" ht="39.950000000000003" customHeight="1" x14ac:dyDescent="0.2"/>
    <row r="1689" ht="39.950000000000003" customHeight="1" x14ac:dyDescent="0.2"/>
    <row r="1690" ht="39.950000000000003" customHeight="1" x14ac:dyDescent="0.2"/>
    <row r="1691" ht="39.950000000000003" customHeight="1" x14ac:dyDescent="0.2"/>
    <row r="1692" ht="39.950000000000003" customHeight="1" x14ac:dyDescent="0.2"/>
    <row r="1693" ht="39.950000000000003" customHeight="1" x14ac:dyDescent="0.2"/>
    <row r="1694" ht="39.950000000000003" customHeight="1" x14ac:dyDescent="0.2"/>
    <row r="1695" ht="39.950000000000003" customHeight="1" x14ac:dyDescent="0.2"/>
    <row r="1696" ht="39.950000000000003" customHeight="1" x14ac:dyDescent="0.2"/>
    <row r="1697" ht="39.950000000000003" customHeight="1" x14ac:dyDescent="0.2"/>
    <row r="1698" ht="39.950000000000003" customHeight="1" x14ac:dyDescent="0.2"/>
    <row r="1699" ht="39.950000000000003" customHeight="1" x14ac:dyDescent="0.2"/>
    <row r="1700" ht="39.950000000000003" customHeight="1" x14ac:dyDescent="0.2"/>
    <row r="1701" ht="39.950000000000003" customHeight="1" x14ac:dyDescent="0.2"/>
    <row r="1702" ht="39.950000000000003" customHeight="1" x14ac:dyDescent="0.2"/>
    <row r="1703" ht="39.950000000000003" customHeight="1" x14ac:dyDescent="0.2"/>
    <row r="1704" ht="39.950000000000003" customHeight="1" x14ac:dyDescent="0.2"/>
    <row r="1705" ht="39.950000000000003" customHeight="1" x14ac:dyDescent="0.2"/>
    <row r="1706" ht="39.950000000000003" customHeight="1" x14ac:dyDescent="0.2"/>
    <row r="1707" ht="39.950000000000003" customHeight="1" x14ac:dyDescent="0.2"/>
    <row r="1708" ht="39.950000000000003" customHeight="1" x14ac:dyDescent="0.2"/>
    <row r="1709" ht="39.950000000000003" customHeight="1" x14ac:dyDescent="0.2"/>
    <row r="1710" ht="39.950000000000003" customHeight="1" x14ac:dyDescent="0.2"/>
    <row r="1711" ht="39.950000000000003" customHeight="1" x14ac:dyDescent="0.2"/>
    <row r="1712" ht="39.950000000000003" customHeight="1" x14ac:dyDescent="0.2"/>
    <row r="1713" ht="39.950000000000003" customHeight="1" x14ac:dyDescent="0.2"/>
    <row r="1714" ht="39.950000000000003" customHeight="1" x14ac:dyDescent="0.2"/>
    <row r="1715" ht="39.950000000000003" customHeight="1" x14ac:dyDescent="0.2"/>
    <row r="1716" ht="39.950000000000003" customHeight="1" x14ac:dyDescent="0.2"/>
    <row r="1717" ht="39.950000000000003" customHeight="1" x14ac:dyDescent="0.2"/>
    <row r="1718" ht="39.950000000000003" customHeight="1" x14ac:dyDescent="0.2"/>
    <row r="1719" ht="39.950000000000003" customHeight="1" x14ac:dyDescent="0.2"/>
    <row r="1720" ht="39.950000000000003" customHeight="1" x14ac:dyDescent="0.2"/>
    <row r="1721" ht="39.950000000000003" customHeight="1" x14ac:dyDescent="0.2"/>
    <row r="1722" ht="39.950000000000003" customHeight="1" x14ac:dyDescent="0.2"/>
    <row r="1723" ht="39.950000000000003" customHeight="1" x14ac:dyDescent="0.2"/>
    <row r="1724" ht="39.950000000000003" customHeight="1" x14ac:dyDescent="0.2"/>
    <row r="1725" ht="39.950000000000003" customHeight="1" x14ac:dyDescent="0.2"/>
    <row r="1726" ht="39.950000000000003" customHeight="1" x14ac:dyDescent="0.2"/>
    <row r="1727" ht="39.950000000000003" customHeight="1" x14ac:dyDescent="0.2"/>
    <row r="1728" ht="39.950000000000003" customHeight="1" x14ac:dyDescent="0.2"/>
    <row r="1729" ht="39.950000000000003" customHeight="1" x14ac:dyDescent="0.2"/>
    <row r="1730" ht="39.950000000000003" customHeight="1" x14ac:dyDescent="0.2"/>
    <row r="1731" ht="39.950000000000003" customHeight="1" x14ac:dyDescent="0.2"/>
    <row r="1732" ht="39.950000000000003" customHeight="1" x14ac:dyDescent="0.2"/>
    <row r="1733" ht="39.950000000000003" customHeight="1" x14ac:dyDescent="0.2"/>
    <row r="1734" ht="39.950000000000003" customHeight="1" x14ac:dyDescent="0.2"/>
    <row r="1735" ht="39.950000000000003" customHeight="1" x14ac:dyDescent="0.2"/>
    <row r="1736" ht="39.950000000000003" customHeight="1" x14ac:dyDescent="0.2"/>
    <row r="1737" ht="39.950000000000003" customHeight="1" x14ac:dyDescent="0.2"/>
    <row r="1738" ht="39.950000000000003" customHeight="1" x14ac:dyDescent="0.2"/>
    <row r="1739" ht="39.950000000000003" customHeight="1" x14ac:dyDescent="0.2"/>
    <row r="1740" ht="39.950000000000003" customHeight="1" x14ac:dyDescent="0.2"/>
    <row r="1741" ht="39.950000000000003" customHeight="1" x14ac:dyDescent="0.2"/>
    <row r="1742" ht="39.950000000000003" customHeight="1" x14ac:dyDescent="0.2"/>
    <row r="1743" ht="39.950000000000003" customHeight="1" x14ac:dyDescent="0.2"/>
    <row r="1744" ht="39.950000000000003" customHeight="1" x14ac:dyDescent="0.2"/>
    <row r="1745" ht="39.950000000000003" customHeight="1" x14ac:dyDescent="0.2"/>
    <row r="1746" ht="39.950000000000003" customHeight="1" x14ac:dyDescent="0.2"/>
    <row r="1747" ht="39.950000000000003" customHeight="1" x14ac:dyDescent="0.2"/>
    <row r="1748" ht="39.950000000000003" customHeight="1" x14ac:dyDescent="0.2"/>
    <row r="1749" ht="39.950000000000003" customHeight="1" x14ac:dyDescent="0.2"/>
    <row r="1750" ht="39.950000000000003" customHeight="1" x14ac:dyDescent="0.2"/>
    <row r="1751" ht="39.950000000000003" customHeight="1" x14ac:dyDescent="0.2"/>
    <row r="1752" ht="39.950000000000003" customHeight="1" x14ac:dyDescent="0.2"/>
    <row r="1753" ht="39.950000000000003" customHeight="1" x14ac:dyDescent="0.2"/>
    <row r="1754" ht="39.950000000000003" customHeight="1" x14ac:dyDescent="0.2"/>
    <row r="1755" ht="39.950000000000003" customHeight="1" x14ac:dyDescent="0.2"/>
    <row r="1756" ht="39.950000000000003" customHeight="1" x14ac:dyDescent="0.2"/>
    <row r="1757" ht="39.950000000000003" customHeight="1" x14ac:dyDescent="0.2"/>
    <row r="1758" ht="39.950000000000003" customHeight="1" x14ac:dyDescent="0.2"/>
    <row r="1759" ht="39.950000000000003" customHeight="1" x14ac:dyDescent="0.2"/>
    <row r="1760" ht="39.950000000000003" customHeight="1" x14ac:dyDescent="0.2"/>
    <row r="1761" ht="39.950000000000003" customHeight="1" x14ac:dyDescent="0.2"/>
    <row r="1762" ht="39.950000000000003" customHeight="1" x14ac:dyDescent="0.2"/>
    <row r="1763" ht="39.950000000000003" customHeight="1" x14ac:dyDescent="0.2"/>
    <row r="1764" ht="39.950000000000003" customHeight="1" x14ac:dyDescent="0.2"/>
    <row r="1765" ht="39.950000000000003" customHeight="1" x14ac:dyDescent="0.2"/>
    <row r="1766" ht="39.950000000000003" customHeight="1" x14ac:dyDescent="0.2"/>
    <row r="1767" ht="39.950000000000003" customHeight="1" x14ac:dyDescent="0.2"/>
    <row r="1768" ht="39.950000000000003" customHeight="1" x14ac:dyDescent="0.2"/>
    <row r="1769" ht="39.950000000000003" customHeight="1" x14ac:dyDescent="0.2"/>
    <row r="1770" ht="39.950000000000003" customHeight="1" x14ac:dyDescent="0.2"/>
    <row r="1771" ht="39.950000000000003" customHeight="1" x14ac:dyDescent="0.2"/>
    <row r="1772" ht="39.950000000000003" customHeight="1" x14ac:dyDescent="0.2"/>
    <row r="1773" ht="39.950000000000003" customHeight="1" x14ac:dyDescent="0.2"/>
    <row r="1774" ht="39.950000000000003" customHeight="1" x14ac:dyDescent="0.2"/>
    <row r="1775" ht="39.950000000000003" customHeight="1" x14ac:dyDescent="0.2"/>
    <row r="1776" ht="39.950000000000003" customHeight="1" x14ac:dyDescent="0.2"/>
    <row r="1777" ht="39.950000000000003" customHeight="1" x14ac:dyDescent="0.2"/>
    <row r="1778" ht="39.950000000000003" customHeight="1" x14ac:dyDescent="0.2"/>
    <row r="1779" ht="39.950000000000003" customHeight="1" x14ac:dyDescent="0.2"/>
    <row r="1780" ht="39.950000000000003" customHeight="1" x14ac:dyDescent="0.2"/>
    <row r="1781" ht="39.950000000000003" customHeight="1" x14ac:dyDescent="0.2"/>
    <row r="1782" ht="39.950000000000003" customHeight="1" x14ac:dyDescent="0.2"/>
    <row r="1783" ht="39.950000000000003" customHeight="1" x14ac:dyDescent="0.2"/>
    <row r="1784" ht="39.950000000000003" customHeight="1" x14ac:dyDescent="0.2"/>
    <row r="1785" ht="39.950000000000003" customHeight="1" x14ac:dyDescent="0.2"/>
    <row r="1786" ht="39.950000000000003" customHeight="1" x14ac:dyDescent="0.2"/>
    <row r="1787" ht="39.950000000000003" customHeight="1" x14ac:dyDescent="0.2"/>
    <row r="1788" ht="39.950000000000003" customHeight="1" x14ac:dyDescent="0.2"/>
    <row r="1789" ht="39.950000000000003" customHeight="1" x14ac:dyDescent="0.2"/>
    <row r="1790" ht="39.950000000000003" customHeight="1" x14ac:dyDescent="0.2"/>
    <row r="1791" ht="39.950000000000003" customHeight="1" x14ac:dyDescent="0.2"/>
    <row r="1792" ht="39.950000000000003" customHeight="1" x14ac:dyDescent="0.2"/>
    <row r="1793" ht="39.950000000000003" customHeight="1" x14ac:dyDescent="0.2"/>
    <row r="1794" ht="39.950000000000003" customHeight="1" x14ac:dyDescent="0.2"/>
    <row r="1795" ht="39.950000000000003" customHeight="1" x14ac:dyDescent="0.2"/>
    <row r="1796" ht="39.950000000000003" customHeight="1" x14ac:dyDescent="0.2"/>
    <row r="1797" ht="39.950000000000003" customHeight="1" x14ac:dyDescent="0.2"/>
    <row r="1798" ht="39.950000000000003" customHeight="1" x14ac:dyDescent="0.2"/>
    <row r="1799" ht="39.950000000000003" customHeight="1" x14ac:dyDescent="0.2"/>
    <row r="1800" ht="39.950000000000003" customHeight="1" x14ac:dyDescent="0.2"/>
    <row r="1801" ht="39.950000000000003" customHeight="1" x14ac:dyDescent="0.2"/>
    <row r="1802" ht="39.950000000000003" customHeight="1" x14ac:dyDescent="0.2"/>
    <row r="1803" ht="39.950000000000003" customHeight="1" x14ac:dyDescent="0.2"/>
    <row r="1804" ht="39.950000000000003" customHeight="1" x14ac:dyDescent="0.2"/>
    <row r="1805" ht="39.950000000000003" customHeight="1" x14ac:dyDescent="0.2"/>
    <row r="1806" ht="39.950000000000003" customHeight="1" x14ac:dyDescent="0.2"/>
    <row r="1807" ht="39.950000000000003" customHeight="1" x14ac:dyDescent="0.2"/>
    <row r="1808" ht="39.950000000000003" customHeight="1" x14ac:dyDescent="0.2"/>
    <row r="1809" ht="39.950000000000003" customHeight="1" x14ac:dyDescent="0.2"/>
    <row r="1810" ht="39.950000000000003" customHeight="1" x14ac:dyDescent="0.2"/>
    <row r="1811" ht="39.950000000000003" customHeight="1" x14ac:dyDescent="0.2"/>
    <row r="1812" ht="39.950000000000003" customHeight="1" x14ac:dyDescent="0.2"/>
    <row r="1813" ht="39.950000000000003" customHeight="1" x14ac:dyDescent="0.2"/>
    <row r="1814" ht="39.950000000000003" customHeight="1" x14ac:dyDescent="0.2"/>
    <row r="1815" ht="39.950000000000003" customHeight="1" x14ac:dyDescent="0.2"/>
    <row r="1816" ht="39.950000000000003" customHeight="1" x14ac:dyDescent="0.2"/>
    <row r="1817" ht="39.950000000000003" customHeight="1" x14ac:dyDescent="0.2"/>
    <row r="1818" ht="39.950000000000003" customHeight="1" x14ac:dyDescent="0.2"/>
    <row r="1819" ht="39.950000000000003" customHeight="1" x14ac:dyDescent="0.2"/>
    <row r="1820" ht="39.950000000000003" customHeight="1" x14ac:dyDescent="0.2"/>
    <row r="1821" ht="39.950000000000003" customHeight="1" x14ac:dyDescent="0.2"/>
    <row r="1822" ht="39.950000000000003" customHeight="1" x14ac:dyDescent="0.2"/>
    <row r="1823" ht="39.950000000000003" customHeight="1" x14ac:dyDescent="0.2"/>
    <row r="1824" ht="39.950000000000003" customHeight="1" x14ac:dyDescent="0.2"/>
    <row r="1825" ht="39.950000000000003" customHeight="1" x14ac:dyDescent="0.2"/>
    <row r="1826" ht="39.950000000000003" customHeight="1" x14ac:dyDescent="0.2"/>
    <row r="1827" ht="39.950000000000003" customHeight="1" x14ac:dyDescent="0.2"/>
    <row r="1828" ht="39.950000000000003" customHeight="1" x14ac:dyDescent="0.2"/>
    <row r="1829" ht="39.950000000000003" customHeight="1" x14ac:dyDescent="0.2"/>
    <row r="1830" ht="39.950000000000003" customHeight="1" x14ac:dyDescent="0.2"/>
    <row r="1831" ht="39.950000000000003" customHeight="1" x14ac:dyDescent="0.2"/>
    <row r="1832" ht="39.950000000000003" customHeight="1" x14ac:dyDescent="0.2"/>
    <row r="1833" ht="39.950000000000003" customHeight="1" x14ac:dyDescent="0.2"/>
    <row r="1834" ht="39.950000000000003" customHeight="1" x14ac:dyDescent="0.2"/>
    <row r="1835" ht="39.950000000000003" customHeight="1" x14ac:dyDescent="0.2"/>
    <row r="1836" ht="39.950000000000003" customHeight="1" x14ac:dyDescent="0.2"/>
    <row r="1837" ht="39.950000000000003" customHeight="1" x14ac:dyDescent="0.2"/>
    <row r="1838" ht="39.950000000000003" customHeight="1" x14ac:dyDescent="0.2"/>
    <row r="1839" ht="39.950000000000003" customHeight="1" x14ac:dyDescent="0.2"/>
    <row r="1840" ht="39.950000000000003" customHeight="1" x14ac:dyDescent="0.2"/>
    <row r="1841" ht="39.950000000000003" customHeight="1" x14ac:dyDescent="0.2"/>
    <row r="1842" ht="39.950000000000003" customHeight="1" x14ac:dyDescent="0.2"/>
    <row r="1843" ht="39.950000000000003" customHeight="1" x14ac:dyDescent="0.2"/>
    <row r="1844" ht="39.950000000000003" customHeight="1" x14ac:dyDescent="0.2"/>
    <row r="1845" ht="39.950000000000003" customHeight="1" x14ac:dyDescent="0.2"/>
    <row r="1846" ht="39.950000000000003" customHeight="1" x14ac:dyDescent="0.2"/>
    <row r="1847" ht="39.950000000000003" customHeight="1" x14ac:dyDescent="0.2"/>
    <row r="1848" ht="39.950000000000003" customHeight="1" x14ac:dyDescent="0.2"/>
    <row r="1849" ht="39.950000000000003" customHeight="1" x14ac:dyDescent="0.2"/>
    <row r="1850" ht="39.950000000000003" customHeight="1" x14ac:dyDescent="0.2"/>
    <row r="1851" ht="39.950000000000003" customHeight="1" x14ac:dyDescent="0.2"/>
    <row r="1852" ht="39.950000000000003" customHeight="1" x14ac:dyDescent="0.2"/>
    <row r="1853" ht="39.950000000000003" customHeight="1" x14ac:dyDescent="0.2"/>
    <row r="1854" ht="39.950000000000003" customHeight="1" x14ac:dyDescent="0.2"/>
    <row r="1855" ht="39.950000000000003" customHeight="1" x14ac:dyDescent="0.2"/>
    <row r="1856" ht="39.950000000000003" customHeight="1" x14ac:dyDescent="0.2"/>
    <row r="1857" ht="39.950000000000003" customHeight="1" x14ac:dyDescent="0.2"/>
    <row r="1858" ht="39.950000000000003" customHeight="1" x14ac:dyDescent="0.2"/>
    <row r="1859" ht="39.950000000000003" customHeight="1" x14ac:dyDescent="0.2"/>
    <row r="1860" ht="39.950000000000003" customHeight="1" x14ac:dyDescent="0.2"/>
    <row r="1861" ht="39.950000000000003" customHeight="1" x14ac:dyDescent="0.2"/>
    <row r="1862" ht="39.950000000000003" customHeight="1" x14ac:dyDescent="0.2"/>
    <row r="1863" ht="39.950000000000003" customHeight="1" x14ac:dyDescent="0.2"/>
    <row r="1864" ht="39.950000000000003" customHeight="1" x14ac:dyDescent="0.2"/>
    <row r="1865" ht="39.950000000000003" customHeight="1" x14ac:dyDescent="0.2"/>
    <row r="1866" ht="39.950000000000003" customHeight="1" x14ac:dyDescent="0.2"/>
    <row r="1867" ht="39.950000000000003" customHeight="1" x14ac:dyDescent="0.2"/>
    <row r="1868" ht="39.950000000000003" customHeight="1" x14ac:dyDescent="0.2"/>
    <row r="1869" ht="39.950000000000003" customHeight="1" x14ac:dyDescent="0.2"/>
    <row r="1870" ht="39.950000000000003" customHeight="1" x14ac:dyDescent="0.2"/>
    <row r="1871" ht="39.950000000000003" customHeight="1" x14ac:dyDescent="0.2"/>
    <row r="1872" ht="39.950000000000003" customHeight="1" x14ac:dyDescent="0.2"/>
    <row r="1873" ht="39.950000000000003" customHeight="1" x14ac:dyDescent="0.2"/>
    <row r="1874" ht="39.950000000000003" customHeight="1" x14ac:dyDescent="0.2"/>
    <row r="1875" ht="39.950000000000003" customHeight="1" x14ac:dyDescent="0.2"/>
    <row r="1876" ht="39.950000000000003" customHeight="1" x14ac:dyDescent="0.2"/>
    <row r="1877" ht="39.950000000000003" customHeight="1" x14ac:dyDescent="0.2"/>
    <row r="1878" ht="39.950000000000003" customHeight="1" x14ac:dyDescent="0.2"/>
    <row r="1879" ht="39.950000000000003" customHeight="1" x14ac:dyDescent="0.2"/>
    <row r="1880" ht="39.950000000000003" customHeight="1" x14ac:dyDescent="0.2"/>
    <row r="1881" ht="39.950000000000003" customHeight="1" x14ac:dyDescent="0.2"/>
    <row r="1882" ht="39.950000000000003" customHeight="1" x14ac:dyDescent="0.2"/>
    <row r="1883" ht="39.950000000000003" customHeight="1" x14ac:dyDescent="0.2"/>
    <row r="1884" ht="39.950000000000003" customHeight="1" x14ac:dyDescent="0.2"/>
    <row r="1885" ht="39.950000000000003" customHeight="1" x14ac:dyDescent="0.2"/>
    <row r="1886" ht="39.950000000000003" customHeight="1" x14ac:dyDescent="0.2"/>
    <row r="1887" ht="39.950000000000003" customHeight="1" x14ac:dyDescent="0.2"/>
    <row r="1888" ht="39.950000000000003" customHeight="1" x14ac:dyDescent="0.2"/>
    <row r="1889" ht="39.950000000000003" customHeight="1" x14ac:dyDescent="0.2"/>
    <row r="1890" ht="39.950000000000003" customHeight="1" x14ac:dyDescent="0.2"/>
    <row r="1891" ht="39.950000000000003" customHeight="1" x14ac:dyDescent="0.2"/>
    <row r="1892" ht="39.950000000000003" customHeight="1" x14ac:dyDescent="0.2"/>
    <row r="1893" ht="39.950000000000003" customHeight="1" x14ac:dyDescent="0.2"/>
    <row r="1894" ht="39.950000000000003" customHeight="1" x14ac:dyDescent="0.2"/>
    <row r="1895" ht="39.950000000000003" customHeight="1" x14ac:dyDescent="0.2"/>
    <row r="1896" ht="39.950000000000003" customHeight="1" x14ac:dyDescent="0.2"/>
    <row r="1897" ht="39.950000000000003" customHeight="1" x14ac:dyDescent="0.2"/>
    <row r="1898" ht="39.950000000000003" customHeight="1" x14ac:dyDescent="0.2"/>
    <row r="1899" ht="39.950000000000003" customHeight="1" x14ac:dyDescent="0.2"/>
    <row r="1900" ht="39.950000000000003" customHeight="1" x14ac:dyDescent="0.2"/>
    <row r="1901" ht="39.950000000000003" customHeight="1" x14ac:dyDescent="0.2"/>
    <row r="1902" ht="39.950000000000003" customHeight="1" x14ac:dyDescent="0.2"/>
    <row r="1903" ht="39.950000000000003" customHeight="1" x14ac:dyDescent="0.2"/>
    <row r="1904" ht="39.950000000000003" customHeight="1" x14ac:dyDescent="0.2"/>
    <row r="1905" ht="39.950000000000003" customHeight="1" x14ac:dyDescent="0.2"/>
    <row r="1906" ht="39.950000000000003" customHeight="1" x14ac:dyDescent="0.2"/>
    <row r="1907" ht="39.950000000000003" customHeight="1" x14ac:dyDescent="0.2"/>
    <row r="1908" ht="39.950000000000003" customHeight="1" x14ac:dyDescent="0.2"/>
    <row r="1909" ht="39.950000000000003" customHeight="1" x14ac:dyDescent="0.2"/>
    <row r="1910" ht="39.950000000000003" customHeight="1" x14ac:dyDescent="0.2"/>
    <row r="1911" ht="39.950000000000003" customHeight="1" x14ac:dyDescent="0.2"/>
    <row r="1912" ht="39.950000000000003" customHeight="1" x14ac:dyDescent="0.2"/>
    <row r="1913" ht="39.950000000000003" customHeight="1" x14ac:dyDescent="0.2"/>
    <row r="1914" ht="39.950000000000003" customHeight="1" x14ac:dyDescent="0.2"/>
    <row r="1915" ht="39.950000000000003" customHeight="1" x14ac:dyDescent="0.2"/>
    <row r="1916" ht="39.950000000000003" customHeight="1" x14ac:dyDescent="0.2"/>
    <row r="1917" ht="39.950000000000003" customHeight="1" x14ac:dyDescent="0.2"/>
    <row r="1918" ht="39.950000000000003" customHeight="1" x14ac:dyDescent="0.2"/>
    <row r="1919" ht="39.950000000000003" customHeight="1" x14ac:dyDescent="0.2"/>
    <row r="1920" ht="39.950000000000003" customHeight="1" x14ac:dyDescent="0.2"/>
    <row r="1921" ht="39.950000000000003" customHeight="1" x14ac:dyDescent="0.2"/>
    <row r="1922" ht="39.950000000000003" customHeight="1" x14ac:dyDescent="0.2"/>
    <row r="1923" ht="39.950000000000003" customHeight="1" x14ac:dyDescent="0.2"/>
    <row r="1924" ht="39.950000000000003" customHeight="1" x14ac:dyDescent="0.2"/>
    <row r="1925" ht="39.950000000000003" customHeight="1" x14ac:dyDescent="0.2"/>
    <row r="1926" ht="39.950000000000003" customHeight="1" x14ac:dyDescent="0.2"/>
    <row r="1927" ht="39.950000000000003" customHeight="1" x14ac:dyDescent="0.2"/>
    <row r="1928" ht="39.950000000000003" customHeight="1" x14ac:dyDescent="0.2"/>
    <row r="1929" ht="39.950000000000003" customHeight="1" x14ac:dyDescent="0.2"/>
    <row r="1930" ht="39.950000000000003" customHeight="1" x14ac:dyDescent="0.2"/>
    <row r="1931" ht="39.950000000000003" customHeight="1" x14ac:dyDescent="0.2"/>
    <row r="1932" ht="39.950000000000003" customHeight="1" x14ac:dyDescent="0.2"/>
    <row r="1933" ht="39.950000000000003" customHeight="1" x14ac:dyDescent="0.2"/>
    <row r="1934" ht="39.950000000000003" customHeight="1" x14ac:dyDescent="0.2"/>
    <row r="1935" ht="39.950000000000003" customHeight="1" x14ac:dyDescent="0.2"/>
    <row r="1936" ht="39.950000000000003" customHeight="1" x14ac:dyDescent="0.2"/>
    <row r="1937" ht="39.950000000000003" customHeight="1" x14ac:dyDescent="0.2"/>
    <row r="1938" ht="39.950000000000003" customHeight="1" x14ac:dyDescent="0.2"/>
    <row r="1939" ht="39.950000000000003" customHeight="1" x14ac:dyDescent="0.2"/>
    <row r="1940" ht="39.950000000000003" customHeight="1" x14ac:dyDescent="0.2"/>
    <row r="1941" ht="39.950000000000003" customHeight="1" x14ac:dyDescent="0.2"/>
    <row r="1942" ht="39.950000000000003" customHeight="1" x14ac:dyDescent="0.2"/>
    <row r="1943" ht="39.950000000000003" customHeight="1" x14ac:dyDescent="0.2"/>
    <row r="1944" ht="39.950000000000003" customHeight="1" x14ac:dyDescent="0.2"/>
    <row r="1945" ht="39.950000000000003" customHeight="1" x14ac:dyDescent="0.2"/>
    <row r="1946" ht="39.950000000000003" customHeight="1" x14ac:dyDescent="0.2"/>
    <row r="1947" ht="39.950000000000003" customHeight="1" x14ac:dyDescent="0.2"/>
    <row r="1948" ht="39.950000000000003" customHeight="1" x14ac:dyDescent="0.2"/>
    <row r="1949" ht="39.950000000000003" customHeight="1" x14ac:dyDescent="0.2"/>
    <row r="1950" ht="39.950000000000003" customHeight="1" x14ac:dyDescent="0.2"/>
    <row r="1951" ht="39.950000000000003" customHeight="1" x14ac:dyDescent="0.2"/>
    <row r="1952" ht="39.950000000000003" customHeight="1" x14ac:dyDescent="0.2"/>
    <row r="1953" ht="39.950000000000003" customHeight="1" x14ac:dyDescent="0.2"/>
    <row r="1954" ht="39.950000000000003" customHeight="1" x14ac:dyDescent="0.2"/>
    <row r="1955" ht="39.950000000000003" customHeight="1" x14ac:dyDescent="0.2"/>
    <row r="1956" ht="39.950000000000003" customHeight="1" x14ac:dyDescent="0.2"/>
    <row r="1957" ht="39.950000000000003" customHeight="1" x14ac:dyDescent="0.2"/>
    <row r="1958" ht="39.950000000000003" customHeight="1" x14ac:dyDescent="0.2"/>
    <row r="1959" ht="39.950000000000003" customHeight="1" x14ac:dyDescent="0.2"/>
    <row r="1960" ht="39.950000000000003" customHeight="1" x14ac:dyDescent="0.2"/>
    <row r="1961" ht="39.950000000000003" customHeight="1" x14ac:dyDescent="0.2"/>
    <row r="1962" ht="39.950000000000003" customHeight="1" x14ac:dyDescent="0.2"/>
    <row r="1963" ht="39.950000000000003" customHeight="1" x14ac:dyDescent="0.2"/>
    <row r="1964" ht="39.950000000000003" customHeight="1" x14ac:dyDescent="0.2"/>
    <row r="1965" ht="39.950000000000003" customHeight="1" x14ac:dyDescent="0.2"/>
    <row r="1966" ht="39.950000000000003" customHeight="1" x14ac:dyDescent="0.2"/>
    <row r="1967" ht="39.950000000000003" customHeight="1" x14ac:dyDescent="0.2"/>
    <row r="1968" ht="39.950000000000003" customHeight="1" x14ac:dyDescent="0.2"/>
    <row r="1969" ht="39.950000000000003" customHeight="1" x14ac:dyDescent="0.2"/>
    <row r="1970" ht="39.950000000000003" customHeight="1" x14ac:dyDescent="0.2"/>
    <row r="1971" ht="39.950000000000003" customHeight="1" x14ac:dyDescent="0.2"/>
    <row r="1972" ht="39.950000000000003" customHeight="1" x14ac:dyDescent="0.2"/>
    <row r="1973" ht="39.950000000000003" customHeight="1" x14ac:dyDescent="0.2"/>
    <row r="1974" ht="39.950000000000003" customHeight="1" x14ac:dyDescent="0.2"/>
    <row r="1975" ht="39.950000000000003" customHeight="1" x14ac:dyDescent="0.2"/>
    <row r="1976" ht="39.950000000000003" customHeight="1" x14ac:dyDescent="0.2"/>
    <row r="1977" ht="39.950000000000003" customHeight="1" x14ac:dyDescent="0.2"/>
    <row r="1978" ht="39.950000000000003" customHeight="1" x14ac:dyDescent="0.2"/>
    <row r="1979" ht="39.950000000000003" customHeight="1" x14ac:dyDescent="0.2"/>
    <row r="1980" ht="39.950000000000003" customHeight="1" x14ac:dyDescent="0.2"/>
    <row r="1981" ht="39.950000000000003" customHeight="1" x14ac:dyDescent="0.2"/>
    <row r="1982" ht="39.950000000000003" customHeight="1" x14ac:dyDescent="0.2"/>
    <row r="1983" ht="39.950000000000003" customHeight="1" x14ac:dyDescent="0.2"/>
    <row r="1984" ht="39.950000000000003" customHeight="1" x14ac:dyDescent="0.2"/>
    <row r="1985" ht="39.950000000000003" customHeight="1" x14ac:dyDescent="0.2"/>
    <row r="1986" ht="39.950000000000003" customHeight="1" x14ac:dyDescent="0.2"/>
    <row r="1987" ht="39.950000000000003" customHeight="1" x14ac:dyDescent="0.2"/>
    <row r="1988" ht="39.950000000000003" customHeight="1" x14ac:dyDescent="0.2"/>
    <row r="1989" ht="39.950000000000003" customHeight="1" x14ac:dyDescent="0.2"/>
    <row r="1990" ht="39.950000000000003" customHeight="1" x14ac:dyDescent="0.2"/>
    <row r="1991" ht="39.950000000000003" customHeight="1" x14ac:dyDescent="0.2"/>
    <row r="1992" ht="39.950000000000003" customHeight="1" x14ac:dyDescent="0.2"/>
    <row r="1993" ht="39.950000000000003" customHeight="1" x14ac:dyDescent="0.2"/>
    <row r="1994" ht="39.950000000000003" customHeight="1" x14ac:dyDescent="0.2"/>
    <row r="1995" ht="39.950000000000003" customHeight="1" x14ac:dyDescent="0.2"/>
    <row r="1996" ht="39.950000000000003" customHeight="1" x14ac:dyDescent="0.2"/>
    <row r="1997" ht="39.950000000000003" customHeight="1" x14ac:dyDescent="0.2"/>
    <row r="1998" ht="39.950000000000003" customHeight="1" x14ac:dyDescent="0.2"/>
    <row r="1999" ht="39.950000000000003" customHeight="1" x14ac:dyDescent="0.2"/>
    <row r="2000" ht="39.950000000000003" customHeight="1" x14ac:dyDescent="0.2"/>
    <row r="2001" ht="39.950000000000003" customHeight="1" x14ac:dyDescent="0.2"/>
    <row r="2002" ht="39.950000000000003" customHeight="1" x14ac:dyDescent="0.2"/>
    <row r="2003" ht="39.950000000000003" customHeight="1" x14ac:dyDescent="0.2"/>
    <row r="2004" ht="39.950000000000003" customHeight="1" x14ac:dyDescent="0.2"/>
    <row r="2005" ht="39.950000000000003" customHeight="1" x14ac:dyDescent="0.2"/>
    <row r="2006" ht="39.950000000000003" customHeight="1" x14ac:dyDescent="0.2"/>
    <row r="2007" ht="39.950000000000003" customHeight="1" x14ac:dyDescent="0.2"/>
    <row r="2008" ht="39.950000000000003" customHeight="1" x14ac:dyDescent="0.2"/>
    <row r="2009" ht="39.950000000000003" customHeight="1" x14ac:dyDescent="0.2"/>
    <row r="2010" ht="39.950000000000003" customHeight="1" x14ac:dyDescent="0.2"/>
    <row r="2011" ht="39.950000000000003" customHeight="1" x14ac:dyDescent="0.2"/>
    <row r="2012" ht="39.950000000000003" customHeight="1" x14ac:dyDescent="0.2"/>
    <row r="2013" ht="39.950000000000003" customHeight="1" x14ac:dyDescent="0.2"/>
    <row r="2014" ht="39.950000000000003" customHeight="1" x14ac:dyDescent="0.2"/>
    <row r="2015" ht="39.950000000000003" customHeight="1" x14ac:dyDescent="0.2"/>
    <row r="2016" ht="39.950000000000003" customHeight="1" x14ac:dyDescent="0.2"/>
    <row r="2017" ht="39.950000000000003" customHeight="1" x14ac:dyDescent="0.2"/>
    <row r="2018" ht="39.950000000000003" customHeight="1" x14ac:dyDescent="0.2"/>
    <row r="2019" ht="39.950000000000003" customHeight="1" x14ac:dyDescent="0.2"/>
    <row r="2020" ht="39.950000000000003" customHeight="1" x14ac:dyDescent="0.2"/>
    <row r="2021" ht="39.950000000000003" customHeight="1" x14ac:dyDescent="0.2"/>
    <row r="2022" ht="39.950000000000003" customHeight="1" x14ac:dyDescent="0.2"/>
    <row r="2023" ht="39.950000000000003" customHeight="1" x14ac:dyDescent="0.2"/>
    <row r="2024" ht="39.950000000000003" customHeight="1" x14ac:dyDescent="0.2"/>
    <row r="2025" ht="39.950000000000003" customHeight="1" x14ac:dyDescent="0.2"/>
    <row r="2026" ht="39.950000000000003" customHeight="1" x14ac:dyDescent="0.2"/>
    <row r="2027" ht="39.950000000000003" customHeight="1" x14ac:dyDescent="0.2"/>
    <row r="2028" ht="39.950000000000003" customHeight="1" x14ac:dyDescent="0.2"/>
    <row r="2029" ht="39.950000000000003" customHeight="1" x14ac:dyDescent="0.2"/>
    <row r="2030" ht="39.950000000000003" customHeight="1" x14ac:dyDescent="0.2"/>
    <row r="2031" ht="39.950000000000003" customHeight="1" x14ac:dyDescent="0.2"/>
    <row r="2032" ht="39.950000000000003" customHeight="1" x14ac:dyDescent="0.2"/>
    <row r="2033" ht="39.950000000000003" customHeight="1" x14ac:dyDescent="0.2"/>
    <row r="2034" ht="39.950000000000003" customHeight="1" x14ac:dyDescent="0.2"/>
    <row r="2035" ht="39.950000000000003" customHeight="1" x14ac:dyDescent="0.2"/>
    <row r="2036" ht="39.950000000000003" customHeight="1" x14ac:dyDescent="0.2"/>
    <row r="2037" ht="39.950000000000003" customHeight="1" x14ac:dyDescent="0.2"/>
    <row r="2038" ht="39.950000000000003" customHeight="1" x14ac:dyDescent="0.2"/>
    <row r="2039" ht="39.950000000000003" customHeight="1" x14ac:dyDescent="0.2"/>
    <row r="2040" ht="39.950000000000003" customHeight="1" x14ac:dyDescent="0.2"/>
    <row r="2041" ht="39.950000000000003" customHeight="1" x14ac:dyDescent="0.2"/>
    <row r="2042" ht="39.950000000000003" customHeight="1" x14ac:dyDescent="0.2"/>
    <row r="2043" ht="39.950000000000003" customHeight="1" x14ac:dyDescent="0.2"/>
    <row r="2044" ht="39.950000000000003" customHeight="1" x14ac:dyDescent="0.2"/>
    <row r="2045" ht="39.950000000000003" customHeight="1" x14ac:dyDescent="0.2"/>
    <row r="2046" ht="39.950000000000003" customHeight="1" x14ac:dyDescent="0.2"/>
    <row r="2047" ht="39.950000000000003" customHeight="1" x14ac:dyDescent="0.2"/>
    <row r="2048" ht="39.950000000000003" customHeight="1" x14ac:dyDescent="0.2"/>
    <row r="2049" ht="39.950000000000003" customHeight="1" x14ac:dyDescent="0.2"/>
    <row r="2050" ht="39.950000000000003" customHeight="1" x14ac:dyDescent="0.2"/>
    <row r="2051" ht="39.950000000000003" customHeight="1" x14ac:dyDescent="0.2"/>
    <row r="2052" ht="39.950000000000003" customHeight="1" x14ac:dyDescent="0.2"/>
    <row r="2053" ht="39.950000000000003" customHeight="1" x14ac:dyDescent="0.2"/>
    <row r="2054" ht="39.950000000000003" customHeight="1" x14ac:dyDescent="0.2"/>
    <row r="2055" ht="39.950000000000003" customHeight="1" x14ac:dyDescent="0.2"/>
    <row r="2056" ht="39.950000000000003" customHeight="1" x14ac:dyDescent="0.2"/>
    <row r="2057" ht="39.950000000000003" customHeight="1" x14ac:dyDescent="0.2"/>
    <row r="2058" ht="39.950000000000003" customHeight="1" x14ac:dyDescent="0.2"/>
    <row r="2059" ht="39.950000000000003" customHeight="1" x14ac:dyDescent="0.2"/>
    <row r="2060" ht="39.950000000000003" customHeight="1" x14ac:dyDescent="0.2"/>
    <row r="2061" ht="39.950000000000003" customHeight="1" x14ac:dyDescent="0.2"/>
    <row r="2062" ht="39.950000000000003" customHeight="1" x14ac:dyDescent="0.2"/>
    <row r="2063" ht="39.950000000000003" customHeight="1" x14ac:dyDescent="0.2"/>
    <row r="2064" ht="39.950000000000003" customHeight="1" x14ac:dyDescent="0.2"/>
    <row r="2065" ht="39.950000000000003" customHeight="1" x14ac:dyDescent="0.2"/>
    <row r="2066" ht="39.950000000000003" customHeight="1" x14ac:dyDescent="0.2"/>
    <row r="2067" ht="39.950000000000003" customHeight="1" x14ac:dyDescent="0.2"/>
    <row r="2068" ht="39.950000000000003" customHeight="1" x14ac:dyDescent="0.2"/>
    <row r="2069" ht="39.950000000000003" customHeight="1" x14ac:dyDescent="0.2"/>
    <row r="2070" ht="39.950000000000003" customHeight="1" x14ac:dyDescent="0.2"/>
    <row r="2071" ht="39.950000000000003" customHeight="1" x14ac:dyDescent="0.2"/>
    <row r="2072" ht="39.950000000000003" customHeight="1" x14ac:dyDescent="0.2"/>
    <row r="2073" ht="39.950000000000003" customHeight="1" x14ac:dyDescent="0.2"/>
    <row r="2074" ht="39.950000000000003" customHeight="1" x14ac:dyDescent="0.2"/>
    <row r="2075" ht="39.950000000000003" customHeight="1" x14ac:dyDescent="0.2"/>
    <row r="2076" ht="39.950000000000003" customHeight="1" x14ac:dyDescent="0.2"/>
    <row r="2077" ht="39.950000000000003" customHeight="1" x14ac:dyDescent="0.2"/>
    <row r="2078" ht="39.950000000000003" customHeight="1" x14ac:dyDescent="0.2"/>
    <row r="2079" ht="39.950000000000003" customHeight="1" x14ac:dyDescent="0.2"/>
    <row r="2080" ht="39.950000000000003" customHeight="1" x14ac:dyDescent="0.2"/>
    <row r="2081" ht="39.950000000000003" customHeight="1" x14ac:dyDescent="0.2"/>
    <row r="2082" ht="39.950000000000003" customHeight="1" x14ac:dyDescent="0.2"/>
    <row r="2083" ht="39.950000000000003" customHeight="1" x14ac:dyDescent="0.2"/>
    <row r="2084" ht="39.950000000000003" customHeight="1" x14ac:dyDescent="0.2"/>
    <row r="2085" ht="39.950000000000003" customHeight="1" x14ac:dyDescent="0.2"/>
    <row r="2086" ht="39.950000000000003" customHeight="1" x14ac:dyDescent="0.2"/>
    <row r="2087" ht="39.950000000000003" customHeight="1" x14ac:dyDescent="0.2"/>
    <row r="2088" ht="39.950000000000003" customHeight="1" x14ac:dyDescent="0.2"/>
    <row r="2089" ht="39.950000000000003" customHeight="1" x14ac:dyDescent="0.2"/>
    <row r="2090" ht="39.950000000000003" customHeight="1" x14ac:dyDescent="0.2"/>
    <row r="2091" ht="39.950000000000003" customHeight="1" x14ac:dyDescent="0.2"/>
    <row r="2092" ht="39.950000000000003" customHeight="1" x14ac:dyDescent="0.2"/>
    <row r="2093" ht="39.950000000000003" customHeight="1" x14ac:dyDescent="0.2"/>
    <row r="2094" ht="39.950000000000003" customHeight="1" x14ac:dyDescent="0.2"/>
    <row r="2095" ht="39.950000000000003" customHeight="1" x14ac:dyDescent="0.2"/>
    <row r="2096" ht="39.950000000000003" customHeight="1" x14ac:dyDescent="0.2"/>
    <row r="2097" ht="39.950000000000003" customHeight="1" x14ac:dyDescent="0.2"/>
    <row r="2098" ht="39.950000000000003" customHeight="1" x14ac:dyDescent="0.2"/>
    <row r="2099" ht="39.950000000000003" customHeight="1" x14ac:dyDescent="0.2"/>
    <row r="2100" ht="39.950000000000003" customHeight="1" x14ac:dyDescent="0.2"/>
    <row r="2101" ht="39.950000000000003" customHeight="1" x14ac:dyDescent="0.2"/>
    <row r="2102" ht="39.950000000000003" customHeight="1" x14ac:dyDescent="0.2"/>
    <row r="2103" ht="39.950000000000003" customHeight="1" x14ac:dyDescent="0.2"/>
    <row r="2104" ht="39.950000000000003" customHeight="1" x14ac:dyDescent="0.2"/>
    <row r="2105" ht="39.950000000000003" customHeight="1" x14ac:dyDescent="0.2"/>
    <row r="2106" ht="39.950000000000003" customHeight="1" x14ac:dyDescent="0.2"/>
    <row r="2107" ht="39.950000000000003" customHeight="1" x14ac:dyDescent="0.2"/>
    <row r="2108" ht="39.950000000000003" customHeight="1" x14ac:dyDescent="0.2"/>
    <row r="2109" ht="39.950000000000003" customHeight="1" x14ac:dyDescent="0.2"/>
    <row r="2110" ht="39.950000000000003" customHeight="1" x14ac:dyDescent="0.2"/>
    <row r="2111" ht="39.950000000000003" customHeight="1" x14ac:dyDescent="0.2"/>
    <row r="2112" ht="39.950000000000003" customHeight="1" x14ac:dyDescent="0.2"/>
    <row r="2113" ht="39.950000000000003" customHeight="1" x14ac:dyDescent="0.2"/>
    <row r="2114" ht="39.950000000000003" customHeight="1" x14ac:dyDescent="0.2"/>
    <row r="2115" ht="39.950000000000003" customHeight="1" x14ac:dyDescent="0.2"/>
    <row r="2116" ht="39.950000000000003" customHeight="1" x14ac:dyDescent="0.2"/>
    <row r="2117" ht="39.950000000000003" customHeight="1" x14ac:dyDescent="0.2"/>
    <row r="2118" ht="39.950000000000003" customHeight="1" x14ac:dyDescent="0.2"/>
    <row r="2119" ht="39.950000000000003" customHeight="1" x14ac:dyDescent="0.2"/>
    <row r="2120" ht="39.950000000000003" customHeight="1" x14ac:dyDescent="0.2"/>
    <row r="2121" ht="39.950000000000003" customHeight="1" x14ac:dyDescent="0.2"/>
    <row r="2122" ht="39.950000000000003" customHeight="1" x14ac:dyDescent="0.2"/>
    <row r="2123" ht="39.950000000000003" customHeight="1" x14ac:dyDescent="0.2"/>
    <row r="2124" ht="39.950000000000003" customHeight="1" x14ac:dyDescent="0.2"/>
    <row r="2125" ht="39.950000000000003" customHeight="1" x14ac:dyDescent="0.2"/>
    <row r="2126" ht="39.950000000000003" customHeight="1" x14ac:dyDescent="0.2"/>
    <row r="2127" ht="39.950000000000003" customHeight="1" x14ac:dyDescent="0.2"/>
    <row r="2128" ht="39.950000000000003" customHeight="1" x14ac:dyDescent="0.2"/>
    <row r="2129" ht="39.950000000000003" customHeight="1" x14ac:dyDescent="0.2"/>
    <row r="2130" ht="39.950000000000003" customHeight="1" x14ac:dyDescent="0.2"/>
    <row r="2131" ht="39.950000000000003" customHeight="1" x14ac:dyDescent="0.2"/>
    <row r="2132" ht="39.950000000000003" customHeight="1" x14ac:dyDescent="0.2"/>
    <row r="2133" ht="39.950000000000003" customHeight="1" x14ac:dyDescent="0.2"/>
    <row r="2134" ht="39.950000000000003" customHeight="1" x14ac:dyDescent="0.2"/>
    <row r="2135" ht="39.950000000000003" customHeight="1" x14ac:dyDescent="0.2"/>
    <row r="2136" ht="39.950000000000003" customHeight="1" x14ac:dyDescent="0.2"/>
    <row r="2137" ht="39.950000000000003" customHeight="1" x14ac:dyDescent="0.2"/>
    <row r="2138" ht="39.950000000000003" customHeight="1" x14ac:dyDescent="0.2"/>
    <row r="2139" ht="39.950000000000003" customHeight="1" x14ac:dyDescent="0.2"/>
    <row r="2140" ht="39.950000000000003" customHeight="1" x14ac:dyDescent="0.2"/>
    <row r="2141" ht="39.950000000000003" customHeight="1" x14ac:dyDescent="0.2"/>
    <row r="2142" ht="39.950000000000003" customHeight="1" x14ac:dyDescent="0.2"/>
    <row r="2143" ht="39.950000000000003" customHeight="1" x14ac:dyDescent="0.2"/>
    <row r="2144" ht="39.950000000000003" customHeight="1" x14ac:dyDescent="0.2"/>
    <row r="2145" ht="39.950000000000003" customHeight="1" x14ac:dyDescent="0.2"/>
    <row r="2146" ht="39.950000000000003" customHeight="1" x14ac:dyDescent="0.2"/>
    <row r="2147" ht="39.950000000000003" customHeight="1" x14ac:dyDescent="0.2"/>
    <row r="2148" ht="39.950000000000003" customHeight="1" x14ac:dyDescent="0.2"/>
    <row r="2149" ht="39.950000000000003" customHeight="1" x14ac:dyDescent="0.2"/>
    <row r="2150" ht="39.950000000000003" customHeight="1" x14ac:dyDescent="0.2"/>
    <row r="2151" ht="39.950000000000003" customHeight="1" x14ac:dyDescent="0.2"/>
    <row r="2152" ht="39.950000000000003" customHeight="1" x14ac:dyDescent="0.2"/>
    <row r="2153" ht="39.950000000000003" customHeight="1" x14ac:dyDescent="0.2"/>
    <row r="2154" ht="39.950000000000003" customHeight="1" x14ac:dyDescent="0.2"/>
    <row r="2155" ht="39.950000000000003" customHeight="1" x14ac:dyDescent="0.2"/>
    <row r="2156" ht="39.950000000000003" customHeight="1" x14ac:dyDescent="0.2"/>
    <row r="2157" ht="39.950000000000003" customHeight="1" x14ac:dyDescent="0.2"/>
    <row r="2158" ht="39.950000000000003" customHeight="1" x14ac:dyDescent="0.2"/>
    <row r="2159" ht="39.950000000000003" customHeight="1" x14ac:dyDescent="0.2"/>
    <row r="2160" ht="39.950000000000003" customHeight="1" x14ac:dyDescent="0.2"/>
    <row r="2161" ht="39.950000000000003" customHeight="1" x14ac:dyDescent="0.2"/>
    <row r="2162" ht="39.950000000000003" customHeight="1" x14ac:dyDescent="0.2"/>
    <row r="2163" ht="39.950000000000003" customHeight="1" x14ac:dyDescent="0.2"/>
    <row r="2164" ht="39.950000000000003" customHeight="1" x14ac:dyDescent="0.2"/>
    <row r="2165" ht="39.950000000000003" customHeight="1" x14ac:dyDescent="0.2"/>
    <row r="2166" ht="39.950000000000003" customHeight="1" x14ac:dyDescent="0.2"/>
    <row r="2167" ht="39.950000000000003" customHeight="1" x14ac:dyDescent="0.2"/>
    <row r="2168" ht="39.950000000000003" customHeight="1" x14ac:dyDescent="0.2"/>
    <row r="2169" ht="39.950000000000003" customHeight="1" x14ac:dyDescent="0.2"/>
    <row r="2170" ht="39.950000000000003" customHeight="1" x14ac:dyDescent="0.2"/>
    <row r="2171" ht="39.950000000000003" customHeight="1" x14ac:dyDescent="0.2"/>
    <row r="2172" ht="39.950000000000003" customHeight="1" x14ac:dyDescent="0.2"/>
    <row r="2173" ht="39.950000000000003" customHeight="1" x14ac:dyDescent="0.2"/>
    <row r="2174" ht="39.950000000000003" customHeight="1" x14ac:dyDescent="0.2"/>
    <row r="2175" ht="39.950000000000003" customHeight="1" x14ac:dyDescent="0.2"/>
    <row r="2176" ht="39.950000000000003" customHeight="1" x14ac:dyDescent="0.2"/>
    <row r="2177" ht="39.950000000000003" customHeight="1" x14ac:dyDescent="0.2"/>
    <row r="2178" ht="39.950000000000003" customHeight="1" x14ac:dyDescent="0.2"/>
    <row r="2179" ht="39.950000000000003" customHeight="1" x14ac:dyDescent="0.2"/>
    <row r="2180" ht="39.950000000000003" customHeight="1" x14ac:dyDescent="0.2"/>
    <row r="2181" ht="39.950000000000003" customHeight="1" x14ac:dyDescent="0.2"/>
    <row r="2182" ht="39.950000000000003" customHeight="1" x14ac:dyDescent="0.2"/>
    <row r="2183" ht="39.950000000000003" customHeight="1" x14ac:dyDescent="0.2"/>
    <row r="2184" ht="39.950000000000003" customHeight="1" x14ac:dyDescent="0.2"/>
    <row r="2185" ht="39.950000000000003" customHeight="1" x14ac:dyDescent="0.2"/>
    <row r="2186" ht="39.950000000000003" customHeight="1" x14ac:dyDescent="0.2"/>
    <row r="2187" ht="39.950000000000003" customHeight="1" x14ac:dyDescent="0.2"/>
    <row r="2188" ht="39.950000000000003" customHeight="1" x14ac:dyDescent="0.2"/>
    <row r="2189" ht="39.950000000000003" customHeight="1" x14ac:dyDescent="0.2"/>
    <row r="2190" ht="39.950000000000003" customHeight="1" x14ac:dyDescent="0.2"/>
    <row r="2191" ht="39.950000000000003" customHeight="1" x14ac:dyDescent="0.2"/>
    <row r="2192" ht="39.950000000000003" customHeight="1" x14ac:dyDescent="0.2"/>
    <row r="2193" ht="39.950000000000003" customHeight="1" x14ac:dyDescent="0.2"/>
    <row r="2194" ht="39.950000000000003" customHeight="1" x14ac:dyDescent="0.2"/>
    <row r="2195" ht="39.950000000000003" customHeight="1" x14ac:dyDescent="0.2"/>
    <row r="2196" ht="39.950000000000003" customHeight="1" x14ac:dyDescent="0.2"/>
    <row r="2197" ht="39.950000000000003" customHeight="1" x14ac:dyDescent="0.2"/>
    <row r="2198" ht="39.950000000000003" customHeight="1" x14ac:dyDescent="0.2"/>
    <row r="2199" ht="39.950000000000003" customHeight="1" x14ac:dyDescent="0.2"/>
    <row r="2200" ht="39.950000000000003" customHeight="1" x14ac:dyDescent="0.2"/>
    <row r="2201" ht="39.950000000000003" customHeight="1" x14ac:dyDescent="0.2"/>
    <row r="2202" ht="39.950000000000003" customHeight="1" x14ac:dyDescent="0.2"/>
    <row r="2203" ht="39.950000000000003" customHeight="1" x14ac:dyDescent="0.2"/>
    <row r="2204" ht="39.950000000000003" customHeight="1" x14ac:dyDescent="0.2"/>
    <row r="2205" ht="39.950000000000003" customHeight="1" x14ac:dyDescent="0.2"/>
    <row r="2206" ht="39.950000000000003" customHeight="1" x14ac:dyDescent="0.2"/>
    <row r="2207" ht="39.950000000000003" customHeight="1" x14ac:dyDescent="0.2"/>
    <row r="2208" ht="39.950000000000003" customHeight="1" x14ac:dyDescent="0.2"/>
    <row r="2209" ht="39.950000000000003" customHeight="1" x14ac:dyDescent="0.2"/>
    <row r="2210" ht="39.950000000000003" customHeight="1" x14ac:dyDescent="0.2"/>
    <row r="2211" ht="39.950000000000003" customHeight="1" x14ac:dyDescent="0.2"/>
    <row r="2212" ht="39.950000000000003" customHeight="1" x14ac:dyDescent="0.2"/>
    <row r="2213" ht="39.950000000000003" customHeight="1" x14ac:dyDescent="0.2"/>
    <row r="2214" ht="39.950000000000003" customHeight="1" x14ac:dyDescent="0.2"/>
    <row r="2215" ht="39.950000000000003" customHeight="1" x14ac:dyDescent="0.2"/>
    <row r="2216" ht="39.950000000000003" customHeight="1" x14ac:dyDescent="0.2"/>
    <row r="2217" ht="39.950000000000003" customHeight="1" x14ac:dyDescent="0.2"/>
    <row r="2218" ht="39.950000000000003" customHeight="1" x14ac:dyDescent="0.2"/>
    <row r="2219" ht="39.950000000000003" customHeight="1" x14ac:dyDescent="0.2"/>
    <row r="2220" ht="39.950000000000003" customHeight="1" x14ac:dyDescent="0.2"/>
    <row r="2221" ht="39.950000000000003" customHeight="1" x14ac:dyDescent="0.2"/>
    <row r="2222" ht="39.950000000000003" customHeight="1" x14ac:dyDescent="0.2"/>
    <row r="2223" ht="39.950000000000003" customHeight="1" x14ac:dyDescent="0.2"/>
    <row r="2224" ht="39.950000000000003" customHeight="1" x14ac:dyDescent="0.2"/>
    <row r="2225" ht="39.950000000000003" customHeight="1" x14ac:dyDescent="0.2"/>
    <row r="2226" ht="39.950000000000003" customHeight="1" x14ac:dyDescent="0.2"/>
    <row r="2227" ht="39.950000000000003" customHeight="1" x14ac:dyDescent="0.2"/>
    <row r="2228" ht="39.950000000000003" customHeight="1" x14ac:dyDescent="0.2"/>
    <row r="2229" ht="39.950000000000003" customHeight="1" x14ac:dyDescent="0.2"/>
    <row r="2230" ht="39.950000000000003" customHeight="1" x14ac:dyDescent="0.2"/>
    <row r="2231" ht="39.950000000000003" customHeight="1" x14ac:dyDescent="0.2"/>
    <row r="2232" ht="39.950000000000003" customHeight="1" x14ac:dyDescent="0.2"/>
    <row r="2233" ht="39.950000000000003" customHeight="1" x14ac:dyDescent="0.2"/>
    <row r="2234" ht="39.950000000000003" customHeight="1" x14ac:dyDescent="0.2"/>
    <row r="2235" ht="39.950000000000003" customHeight="1" x14ac:dyDescent="0.2"/>
    <row r="2236" ht="39.950000000000003" customHeight="1" x14ac:dyDescent="0.2"/>
    <row r="2237" ht="39.950000000000003" customHeight="1" x14ac:dyDescent="0.2"/>
    <row r="2238" ht="39.950000000000003" customHeight="1" x14ac:dyDescent="0.2"/>
    <row r="2239" ht="39.950000000000003" customHeight="1" x14ac:dyDescent="0.2"/>
    <row r="2240" ht="39.950000000000003" customHeight="1" x14ac:dyDescent="0.2"/>
    <row r="2241" ht="39.950000000000003" customHeight="1" x14ac:dyDescent="0.2"/>
    <row r="2242" ht="39.950000000000003" customHeight="1" x14ac:dyDescent="0.2"/>
    <row r="2243" ht="39.950000000000003" customHeight="1" x14ac:dyDescent="0.2"/>
    <row r="2244" ht="39.950000000000003" customHeight="1" x14ac:dyDescent="0.2"/>
    <row r="2245" ht="39.950000000000003" customHeight="1" x14ac:dyDescent="0.2"/>
    <row r="2246" ht="39.950000000000003" customHeight="1" x14ac:dyDescent="0.2"/>
    <row r="2247" ht="39.950000000000003" customHeight="1" x14ac:dyDescent="0.2"/>
    <row r="2248" ht="39.950000000000003" customHeight="1" x14ac:dyDescent="0.2"/>
    <row r="2249" ht="39.950000000000003" customHeight="1" x14ac:dyDescent="0.2"/>
    <row r="2250" ht="39.950000000000003" customHeight="1" x14ac:dyDescent="0.2"/>
    <row r="2251" ht="39.950000000000003" customHeight="1" x14ac:dyDescent="0.2"/>
    <row r="2252" ht="39.950000000000003" customHeight="1" x14ac:dyDescent="0.2"/>
    <row r="2253" ht="39.950000000000003" customHeight="1" x14ac:dyDescent="0.2"/>
    <row r="2254" ht="39.950000000000003" customHeight="1" x14ac:dyDescent="0.2"/>
    <row r="2255" ht="39.950000000000003" customHeight="1" x14ac:dyDescent="0.2"/>
    <row r="2256" ht="39.950000000000003" customHeight="1" x14ac:dyDescent="0.2"/>
    <row r="2257" ht="39.950000000000003" customHeight="1" x14ac:dyDescent="0.2"/>
    <row r="2258" ht="39.950000000000003" customHeight="1" x14ac:dyDescent="0.2"/>
    <row r="2259" ht="39.950000000000003" customHeight="1" x14ac:dyDescent="0.2"/>
    <row r="2260" ht="39.950000000000003" customHeight="1" x14ac:dyDescent="0.2"/>
    <row r="2261" ht="39.950000000000003" customHeight="1" x14ac:dyDescent="0.2"/>
    <row r="2262" ht="39.950000000000003" customHeight="1" x14ac:dyDescent="0.2"/>
    <row r="2263" ht="39.950000000000003" customHeight="1" x14ac:dyDescent="0.2"/>
    <row r="2264" ht="39.950000000000003" customHeight="1" x14ac:dyDescent="0.2"/>
    <row r="2265" ht="39.950000000000003" customHeight="1" x14ac:dyDescent="0.2"/>
    <row r="2266" ht="39.950000000000003" customHeight="1" x14ac:dyDescent="0.2"/>
    <row r="2267" ht="39.950000000000003" customHeight="1" x14ac:dyDescent="0.2"/>
    <row r="2268" ht="39.950000000000003" customHeight="1" x14ac:dyDescent="0.2"/>
    <row r="2269" ht="39.950000000000003" customHeight="1" x14ac:dyDescent="0.2"/>
    <row r="2270" ht="39.950000000000003" customHeight="1" x14ac:dyDescent="0.2"/>
    <row r="2271" ht="39.950000000000003" customHeight="1" x14ac:dyDescent="0.2"/>
    <row r="2272" ht="39.950000000000003" customHeight="1" x14ac:dyDescent="0.2"/>
    <row r="2273" ht="39.950000000000003" customHeight="1" x14ac:dyDescent="0.2"/>
    <row r="2274" ht="39.950000000000003" customHeight="1" x14ac:dyDescent="0.2"/>
    <row r="2275" ht="39.950000000000003" customHeight="1" x14ac:dyDescent="0.2"/>
    <row r="2276" ht="39.950000000000003" customHeight="1" x14ac:dyDescent="0.2"/>
    <row r="2277" ht="39.950000000000003" customHeight="1" x14ac:dyDescent="0.2"/>
    <row r="2278" ht="39.950000000000003" customHeight="1" x14ac:dyDescent="0.2"/>
    <row r="2279" ht="39.950000000000003" customHeight="1" x14ac:dyDescent="0.2"/>
    <row r="2280" ht="39.950000000000003" customHeight="1" x14ac:dyDescent="0.2"/>
    <row r="2281" ht="39.950000000000003" customHeight="1" x14ac:dyDescent="0.2"/>
    <row r="2282" ht="39.950000000000003" customHeight="1" x14ac:dyDescent="0.2"/>
    <row r="2283" ht="39.950000000000003" customHeight="1" x14ac:dyDescent="0.2"/>
    <row r="2284" ht="39.950000000000003" customHeight="1" x14ac:dyDescent="0.2"/>
    <row r="2285" ht="39.950000000000003" customHeight="1" x14ac:dyDescent="0.2"/>
    <row r="2286" ht="39.950000000000003" customHeight="1" x14ac:dyDescent="0.2"/>
    <row r="2287" ht="39.950000000000003" customHeight="1" x14ac:dyDescent="0.2"/>
    <row r="2288" ht="39.950000000000003" customHeight="1" x14ac:dyDescent="0.2"/>
    <row r="2289" ht="39.950000000000003" customHeight="1" x14ac:dyDescent="0.2"/>
    <row r="2290" ht="39.950000000000003" customHeight="1" x14ac:dyDescent="0.2"/>
    <row r="2291" ht="39.950000000000003" customHeight="1" x14ac:dyDescent="0.2"/>
    <row r="2292" ht="39.950000000000003" customHeight="1" x14ac:dyDescent="0.2"/>
    <row r="2293" ht="39.950000000000003" customHeight="1" x14ac:dyDescent="0.2"/>
    <row r="2294" ht="39.950000000000003" customHeight="1" x14ac:dyDescent="0.2"/>
    <row r="2295" ht="39.950000000000003" customHeight="1" x14ac:dyDescent="0.2"/>
    <row r="2296" ht="39.950000000000003" customHeight="1" x14ac:dyDescent="0.2"/>
    <row r="2297" ht="39.950000000000003" customHeight="1" x14ac:dyDescent="0.2"/>
    <row r="2298" ht="39.950000000000003" customHeight="1" x14ac:dyDescent="0.2"/>
    <row r="2299" ht="39.950000000000003" customHeight="1" x14ac:dyDescent="0.2"/>
    <row r="2300" ht="39.950000000000003" customHeight="1" x14ac:dyDescent="0.2"/>
    <row r="2301" ht="39.950000000000003" customHeight="1" x14ac:dyDescent="0.2"/>
    <row r="2302" ht="39.950000000000003" customHeight="1" x14ac:dyDescent="0.2"/>
    <row r="2303" ht="39.950000000000003" customHeight="1" x14ac:dyDescent="0.2"/>
    <row r="2304" ht="39.950000000000003" customHeight="1" x14ac:dyDescent="0.2"/>
    <row r="2305" ht="39.950000000000003" customHeight="1" x14ac:dyDescent="0.2"/>
    <row r="2306" ht="39.950000000000003" customHeight="1" x14ac:dyDescent="0.2"/>
    <row r="2307" ht="39.950000000000003" customHeight="1" x14ac:dyDescent="0.2"/>
    <row r="2308" ht="39.950000000000003" customHeight="1" x14ac:dyDescent="0.2"/>
    <row r="2309" ht="39.950000000000003" customHeight="1" x14ac:dyDescent="0.2"/>
    <row r="2310" ht="39.950000000000003" customHeight="1" x14ac:dyDescent="0.2"/>
    <row r="2311" ht="39.950000000000003" customHeight="1" x14ac:dyDescent="0.2"/>
    <row r="2312" ht="39.950000000000003" customHeight="1" x14ac:dyDescent="0.2"/>
    <row r="2313" ht="39.950000000000003" customHeight="1" x14ac:dyDescent="0.2"/>
    <row r="2314" ht="39.950000000000003" customHeight="1" x14ac:dyDescent="0.2"/>
    <row r="2315" ht="39.950000000000003" customHeight="1" x14ac:dyDescent="0.2"/>
    <row r="2316" ht="39.950000000000003" customHeight="1" x14ac:dyDescent="0.2"/>
    <row r="2317" ht="39.950000000000003" customHeight="1" x14ac:dyDescent="0.2"/>
    <row r="2318" ht="39.950000000000003" customHeight="1" x14ac:dyDescent="0.2"/>
    <row r="2319" ht="39.950000000000003" customHeight="1" x14ac:dyDescent="0.2"/>
    <row r="2320" ht="39.950000000000003" customHeight="1" x14ac:dyDescent="0.2"/>
    <row r="2321" ht="39.950000000000003" customHeight="1" x14ac:dyDescent="0.2"/>
    <row r="2322" ht="39.950000000000003" customHeight="1" x14ac:dyDescent="0.2"/>
    <row r="2323" ht="39.950000000000003" customHeight="1" x14ac:dyDescent="0.2"/>
    <row r="2324" ht="39.950000000000003" customHeight="1" x14ac:dyDescent="0.2"/>
    <row r="2325" ht="39.950000000000003" customHeight="1" x14ac:dyDescent="0.2"/>
    <row r="2326" ht="39.950000000000003" customHeight="1" x14ac:dyDescent="0.2"/>
    <row r="2327" ht="39.950000000000003" customHeight="1" x14ac:dyDescent="0.2"/>
    <row r="2328" ht="39.950000000000003" customHeight="1" x14ac:dyDescent="0.2"/>
    <row r="2329" ht="39.950000000000003" customHeight="1" x14ac:dyDescent="0.2"/>
    <row r="2330" ht="39.950000000000003" customHeight="1" x14ac:dyDescent="0.2"/>
    <row r="2331" ht="39.950000000000003" customHeight="1" x14ac:dyDescent="0.2"/>
    <row r="2332" ht="39.950000000000003" customHeight="1" x14ac:dyDescent="0.2"/>
    <row r="2333" ht="39.950000000000003" customHeight="1" x14ac:dyDescent="0.2"/>
    <row r="2334" ht="39.950000000000003" customHeight="1" x14ac:dyDescent="0.2"/>
    <row r="2335" ht="39.950000000000003" customHeight="1" x14ac:dyDescent="0.2"/>
    <row r="2336" ht="39.950000000000003" customHeight="1" x14ac:dyDescent="0.2"/>
    <row r="2337" ht="39.950000000000003" customHeight="1" x14ac:dyDescent="0.2"/>
    <row r="2338" ht="39.950000000000003" customHeight="1" x14ac:dyDescent="0.2"/>
    <row r="2339" ht="39.950000000000003" customHeight="1" x14ac:dyDescent="0.2"/>
    <row r="2340" ht="39.950000000000003" customHeight="1" x14ac:dyDescent="0.2"/>
    <row r="2341" ht="39.950000000000003" customHeight="1" x14ac:dyDescent="0.2"/>
    <row r="2342" ht="39.950000000000003" customHeight="1" x14ac:dyDescent="0.2"/>
    <row r="2343" ht="39.950000000000003" customHeight="1" x14ac:dyDescent="0.2"/>
    <row r="2344" ht="39.950000000000003" customHeight="1" x14ac:dyDescent="0.2"/>
    <row r="2345" ht="39.950000000000003" customHeight="1" x14ac:dyDescent="0.2"/>
    <row r="2346" ht="39.950000000000003" customHeight="1" x14ac:dyDescent="0.2"/>
    <row r="2347" ht="39.950000000000003" customHeight="1" x14ac:dyDescent="0.2"/>
    <row r="2348" ht="39.950000000000003" customHeight="1" x14ac:dyDescent="0.2"/>
    <row r="2349" ht="39.950000000000003" customHeight="1" x14ac:dyDescent="0.2"/>
    <row r="2350" ht="39.950000000000003" customHeight="1" x14ac:dyDescent="0.2"/>
    <row r="2351" ht="39.950000000000003" customHeight="1" x14ac:dyDescent="0.2"/>
    <row r="2352" ht="39.950000000000003" customHeight="1" x14ac:dyDescent="0.2"/>
    <row r="2353" ht="39.950000000000003" customHeight="1" x14ac:dyDescent="0.2"/>
    <row r="2354" ht="39.950000000000003" customHeight="1" x14ac:dyDescent="0.2"/>
    <row r="2355" ht="39.950000000000003" customHeight="1" x14ac:dyDescent="0.2"/>
    <row r="2356" ht="39.950000000000003" customHeight="1" x14ac:dyDescent="0.2"/>
    <row r="2357" ht="39.950000000000003" customHeight="1" x14ac:dyDescent="0.2"/>
    <row r="2358" ht="39.950000000000003" customHeight="1" x14ac:dyDescent="0.2"/>
    <row r="2359" ht="39.950000000000003" customHeight="1" x14ac:dyDescent="0.2"/>
    <row r="2360" ht="39.950000000000003" customHeight="1" x14ac:dyDescent="0.2"/>
    <row r="2361" ht="39.950000000000003" customHeight="1" x14ac:dyDescent="0.2"/>
    <row r="2362" ht="39.950000000000003" customHeight="1" x14ac:dyDescent="0.2"/>
    <row r="2363" ht="39.950000000000003" customHeight="1" x14ac:dyDescent="0.2"/>
    <row r="2364" ht="39.950000000000003" customHeight="1" x14ac:dyDescent="0.2"/>
    <row r="2365" ht="39.950000000000003" customHeight="1" x14ac:dyDescent="0.2"/>
    <row r="2366" ht="39.950000000000003" customHeight="1" x14ac:dyDescent="0.2"/>
    <row r="2367" ht="39.950000000000003" customHeight="1" x14ac:dyDescent="0.2"/>
    <row r="2368" ht="39.950000000000003" customHeight="1" x14ac:dyDescent="0.2"/>
    <row r="2369" ht="39.950000000000003" customHeight="1" x14ac:dyDescent="0.2"/>
    <row r="2370" ht="39.950000000000003" customHeight="1" x14ac:dyDescent="0.2"/>
    <row r="2371" ht="39.950000000000003" customHeight="1" x14ac:dyDescent="0.2"/>
    <row r="2372" ht="39.950000000000003" customHeight="1" x14ac:dyDescent="0.2"/>
    <row r="2373" ht="39.950000000000003" customHeight="1" x14ac:dyDescent="0.2"/>
    <row r="2374" ht="39.950000000000003" customHeight="1" x14ac:dyDescent="0.2"/>
    <row r="2375" ht="39.950000000000003" customHeight="1" x14ac:dyDescent="0.2"/>
    <row r="2376" ht="39.950000000000003" customHeight="1" x14ac:dyDescent="0.2"/>
    <row r="2377" ht="39.950000000000003" customHeight="1" x14ac:dyDescent="0.2"/>
    <row r="2378" ht="39.950000000000003" customHeight="1" x14ac:dyDescent="0.2"/>
    <row r="2379" ht="39.950000000000003" customHeight="1" x14ac:dyDescent="0.2"/>
    <row r="2380" ht="39.950000000000003" customHeight="1" x14ac:dyDescent="0.2"/>
    <row r="2381" ht="39.950000000000003" customHeight="1" x14ac:dyDescent="0.2"/>
    <row r="2382" ht="39.950000000000003" customHeight="1" x14ac:dyDescent="0.2"/>
    <row r="2383" ht="39.950000000000003" customHeight="1" x14ac:dyDescent="0.2"/>
    <row r="2384" ht="39.950000000000003" customHeight="1" x14ac:dyDescent="0.2"/>
    <row r="2385" ht="39.950000000000003" customHeight="1" x14ac:dyDescent="0.2"/>
    <row r="2386" ht="39.950000000000003" customHeight="1" x14ac:dyDescent="0.2"/>
    <row r="2387" ht="39.950000000000003" customHeight="1" x14ac:dyDescent="0.2"/>
    <row r="2388" ht="39.950000000000003" customHeight="1" x14ac:dyDescent="0.2"/>
    <row r="2389" ht="39.950000000000003" customHeight="1" x14ac:dyDescent="0.2"/>
    <row r="2390" ht="39.950000000000003" customHeight="1" x14ac:dyDescent="0.2"/>
    <row r="2391" ht="39.950000000000003" customHeight="1" x14ac:dyDescent="0.2"/>
    <row r="2392" ht="39.950000000000003" customHeight="1" x14ac:dyDescent="0.2"/>
    <row r="2393" ht="39.950000000000003" customHeight="1" x14ac:dyDescent="0.2"/>
    <row r="2394" ht="39.950000000000003" customHeight="1" x14ac:dyDescent="0.2"/>
    <row r="2395" ht="39.950000000000003" customHeight="1" x14ac:dyDescent="0.2"/>
    <row r="2396" ht="39.950000000000003" customHeight="1" x14ac:dyDescent="0.2"/>
    <row r="2397" ht="39.950000000000003" customHeight="1" x14ac:dyDescent="0.2"/>
    <row r="2398" ht="39.950000000000003" customHeight="1" x14ac:dyDescent="0.2"/>
    <row r="2399" ht="39.950000000000003" customHeight="1" x14ac:dyDescent="0.2"/>
    <row r="2400" ht="39.950000000000003" customHeight="1" x14ac:dyDescent="0.2"/>
    <row r="2401" ht="39.950000000000003" customHeight="1" x14ac:dyDescent="0.2"/>
    <row r="2402" ht="39.950000000000003" customHeight="1" x14ac:dyDescent="0.2"/>
    <row r="2403" ht="39.950000000000003" customHeight="1" x14ac:dyDescent="0.2"/>
    <row r="2404" ht="39.950000000000003" customHeight="1" x14ac:dyDescent="0.2"/>
    <row r="2405" ht="39.950000000000003" customHeight="1" x14ac:dyDescent="0.2"/>
    <row r="2406" ht="39.950000000000003" customHeight="1" x14ac:dyDescent="0.2"/>
    <row r="2407" ht="39.950000000000003" customHeight="1" x14ac:dyDescent="0.2"/>
    <row r="2408" ht="39.950000000000003" customHeight="1" x14ac:dyDescent="0.2"/>
    <row r="2409" ht="39.950000000000003" customHeight="1" x14ac:dyDescent="0.2"/>
    <row r="2410" ht="39.950000000000003" customHeight="1" x14ac:dyDescent="0.2"/>
    <row r="2411" ht="39.950000000000003" customHeight="1" x14ac:dyDescent="0.2"/>
    <row r="2412" ht="39.950000000000003" customHeight="1" x14ac:dyDescent="0.2"/>
    <row r="2413" ht="39.950000000000003" customHeight="1" x14ac:dyDescent="0.2"/>
    <row r="2414" ht="39.950000000000003" customHeight="1" x14ac:dyDescent="0.2"/>
    <row r="2415" ht="39.950000000000003" customHeight="1" x14ac:dyDescent="0.2"/>
    <row r="2416" ht="39.950000000000003" customHeight="1" x14ac:dyDescent="0.2"/>
    <row r="2417" ht="39.950000000000003" customHeight="1" x14ac:dyDescent="0.2"/>
    <row r="2418" ht="39.950000000000003" customHeight="1" x14ac:dyDescent="0.2"/>
    <row r="2419" ht="39.950000000000003" customHeight="1" x14ac:dyDescent="0.2"/>
    <row r="2420" ht="39.950000000000003" customHeight="1" x14ac:dyDescent="0.2"/>
    <row r="2421" ht="39.950000000000003" customHeight="1" x14ac:dyDescent="0.2"/>
    <row r="2422" ht="39.950000000000003" customHeight="1" x14ac:dyDescent="0.2"/>
    <row r="2423" ht="39.950000000000003" customHeight="1" x14ac:dyDescent="0.2"/>
    <row r="2424" ht="39.950000000000003" customHeight="1" x14ac:dyDescent="0.2"/>
    <row r="2425" ht="39.950000000000003" customHeight="1" x14ac:dyDescent="0.2"/>
    <row r="2426" ht="39.950000000000003" customHeight="1" x14ac:dyDescent="0.2"/>
    <row r="2427" ht="39.950000000000003" customHeight="1" x14ac:dyDescent="0.2"/>
    <row r="2428" ht="39.950000000000003" customHeight="1" x14ac:dyDescent="0.2"/>
    <row r="2429" ht="39.950000000000003" customHeight="1" x14ac:dyDescent="0.2"/>
    <row r="2430" ht="39.950000000000003" customHeight="1" x14ac:dyDescent="0.2"/>
    <row r="2431" ht="39.950000000000003" customHeight="1" x14ac:dyDescent="0.2"/>
    <row r="2432" ht="39.950000000000003" customHeight="1" x14ac:dyDescent="0.2"/>
    <row r="2433" ht="39.950000000000003" customHeight="1" x14ac:dyDescent="0.2"/>
    <row r="2434" ht="39.950000000000003" customHeight="1" x14ac:dyDescent="0.2"/>
    <row r="2435" ht="39.950000000000003" customHeight="1" x14ac:dyDescent="0.2"/>
    <row r="2436" ht="39.950000000000003" customHeight="1" x14ac:dyDescent="0.2"/>
    <row r="2437" ht="39.950000000000003" customHeight="1" x14ac:dyDescent="0.2"/>
    <row r="2438" ht="39.950000000000003" customHeight="1" x14ac:dyDescent="0.2"/>
    <row r="2439" ht="39.950000000000003" customHeight="1" x14ac:dyDescent="0.2"/>
    <row r="2440" ht="39.950000000000003" customHeight="1" x14ac:dyDescent="0.2"/>
    <row r="2441" ht="39.950000000000003" customHeight="1" x14ac:dyDescent="0.2"/>
    <row r="2442" ht="39.950000000000003" customHeight="1" x14ac:dyDescent="0.2"/>
    <row r="2443" ht="39.950000000000003" customHeight="1" x14ac:dyDescent="0.2"/>
    <row r="2444" ht="39.950000000000003" customHeight="1" x14ac:dyDescent="0.2"/>
    <row r="2445" ht="39.950000000000003" customHeight="1" x14ac:dyDescent="0.2"/>
    <row r="2446" ht="39.950000000000003" customHeight="1" x14ac:dyDescent="0.2"/>
    <row r="2447" ht="39.950000000000003" customHeight="1" x14ac:dyDescent="0.2"/>
    <row r="2448" ht="39.950000000000003" customHeight="1" x14ac:dyDescent="0.2"/>
    <row r="2449" ht="39.950000000000003" customHeight="1" x14ac:dyDescent="0.2"/>
    <row r="2450" ht="39.950000000000003" customHeight="1" x14ac:dyDescent="0.2"/>
    <row r="2451" ht="39.950000000000003" customHeight="1" x14ac:dyDescent="0.2"/>
    <row r="2452" ht="39.950000000000003" customHeight="1" x14ac:dyDescent="0.2"/>
    <row r="2453" ht="39.950000000000003" customHeight="1" x14ac:dyDescent="0.2"/>
    <row r="2454" ht="39.950000000000003" customHeight="1" x14ac:dyDescent="0.2"/>
    <row r="2455" ht="39.950000000000003" customHeight="1" x14ac:dyDescent="0.2"/>
    <row r="2456" ht="39.950000000000003" customHeight="1" x14ac:dyDescent="0.2"/>
    <row r="2457" ht="39.950000000000003" customHeight="1" x14ac:dyDescent="0.2"/>
    <row r="2458" ht="39.950000000000003" customHeight="1" x14ac:dyDescent="0.2"/>
    <row r="2459" ht="39.950000000000003" customHeight="1" x14ac:dyDescent="0.2"/>
    <row r="2460" ht="39.950000000000003" customHeight="1" x14ac:dyDescent="0.2"/>
    <row r="2461" ht="39.950000000000003" customHeight="1" x14ac:dyDescent="0.2"/>
    <row r="2462" ht="39.950000000000003" customHeight="1" x14ac:dyDescent="0.2"/>
    <row r="2463" ht="39.950000000000003" customHeight="1" x14ac:dyDescent="0.2"/>
    <row r="2464" ht="39.950000000000003" customHeight="1" x14ac:dyDescent="0.2"/>
    <row r="2465" ht="39.950000000000003" customHeight="1" x14ac:dyDescent="0.2"/>
    <row r="2466" ht="39.950000000000003" customHeight="1" x14ac:dyDescent="0.2"/>
    <row r="2467" ht="39.950000000000003" customHeight="1" x14ac:dyDescent="0.2"/>
    <row r="2468" ht="39.950000000000003" customHeight="1" x14ac:dyDescent="0.2"/>
    <row r="2469" ht="39.950000000000003" customHeight="1" x14ac:dyDescent="0.2"/>
    <row r="2470" ht="39.950000000000003" customHeight="1" x14ac:dyDescent="0.2"/>
    <row r="2471" ht="39.950000000000003" customHeight="1" x14ac:dyDescent="0.2"/>
    <row r="2472" ht="39.950000000000003" customHeight="1" x14ac:dyDescent="0.2"/>
    <row r="2473" ht="39.950000000000003" customHeight="1" x14ac:dyDescent="0.2"/>
    <row r="2474" ht="39.950000000000003" customHeight="1" x14ac:dyDescent="0.2"/>
    <row r="2475" ht="39.950000000000003" customHeight="1" x14ac:dyDescent="0.2"/>
    <row r="2476" ht="39.950000000000003" customHeight="1" x14ac:dyDescent="0.2"/>
    <row r="2477" ht="39.950000000000003" customHeight="1" x14ac:dyDescent="0.2"/>
    <row r="2478" ht="39.950000000000003" customHeight="1" x14ac:dyDescent="0.2"/>
    <row r="2479" ht="39.950000000000003" customHeight="1" x14ac:dyDescent="0.2"/>
    <row r="2480" ht="39.950000000000003" customHeight="1" x14ac:dyDescent="0.2"/>
    <row r="2481" ht="39.950000000000003" customHeight="1" x14ac:dyDescent="0.2"/>
    <row r="2482" ht="39.950000000000003" customHeight="1" x14ac:dyDescent="0.2"/>
    <row r="2483" ht="39.950000000000003" customHeight="1" x14ac:dyDescent="0.2"/>
    <row r="2484" ht="39.950000000000003" customHeight="1" x14ac:dyDescent="0.2"/>
    <row r="2485" ht="39.950000000000003" customHeight="1" x14ac:dyDescent="0.2"/>
    <row r="2486" ht="39.950000000000003" customHeight="1" x14ac:dyDescent="0.2"/>
    <row r="2487" ht="39.950000000000003" customHeight="1" x14ac:dyDescent="0.2"/>
    <row r="2488" ht="39.950000000000003" customHeight="1" x14ac:dyDescent="0.2"/>
    <row r="2489" ht="39.950000000000003" customHeight="1" x14ac:dyDescent="0.2"/>
    <row r="2490" ht="39.950000000000003" customHeight="1" x14ac:dyDescent="0.2"/>
    <row r="2491" ht="39.950000000000003" customHeight="1" x14ac:dyDescent="0.2"/>
    <row r="2492" ht="39.950000000000003" customHeight="1" x14ac:dyDescent="0.2"/>
    <row r="2493" ht="39.950000000000003" customHeight="1" x14ac:dyDescent="0.2"/>
    <row r="2494" ht="39.950000000000003" customHeight="1" x14ac:dyDescent="0.2"/>
    <row r="2495" ht="39.950000000000003" customHeight="1" x14ac:dyDescent="0.2"/>
    <row r="2496" ht="39.950000000000003" customHeight="1" x14ac:dyDescent="0.2"/>
    <row r="2497" ht="39.950000000000003" customHeight="1" x14ac:dyDescent="0.2"/>
    <row r="2498" ht="39.950000000000003" customHeight="1" x14ac:dyDescent="0.2"/>
    <row r="2499" ht="39.950000000000003" customHeight="1" x14ac:dyDescent="0.2"/>
    <row r="2500" ht="39.950000000000003" customHeight="1" x14ac:dyDescent="0.2"/>
    <row r="2501" ht="39.950000000000003" customHeight="1" x14ac:dyDescent="0.2"/>
    <row r="2502" ht="39.950000000000003" customHeight="1" x14ac:dyDescent="0.2"/>
    <row r="2503" ht="39.950000000000003" customHeight="1" x14ac:dyDescent="0.2"/>
    <row r="2504" ht="39.950000000000003" customHeight="1" x14ac:dyDescent="0.2"/>
    <row r="2505" ht="39.950000000000003" customHeight="1" x14ac:dyDescent="0.2"/>
    <row r="2506" ht="39.950000000000003" customHeight="1" x14ac:dyDescent="0.2"/>
    <row r="2507" ht="39.950000000000003" customHeight="1" x14ac:dyDescent="0.2"/>
    <row r="2508" ht="39.950000000000003" customHeight="1" x14ac:dyDescent="0.2"/>
    <row r="2509" ht="39.950000000000003" customHeight="1" x14ac:dyDescent="0.2"/>
    <row r="2510" ht="39.950000000000003" customHeight="1" x14ac:dyDescent="0.2"/>
    <row r="2511" ht="39.950000000000003" customHeight="1" x14ac:dyDescent="0.2"/>
    <row r="2512" ht="39.950000000000003" customHeight="1" x14ac:dyDescent="0.2"/>
    <row r="2513" ht="39.950000000000003" customHeight="1" x14ac:dyDescent="0.2"/>
    <row r="2514" ht="39.950000000000003" customHeight="1" x14ac:dyDescent="0.2"/>
    <row r="2515" ht="39.950000000000003" customHeight="1" x14ac:dyDescent="0.2"/>
    <row r="2516" ht="39.950000000000003" customHeight="1" x14ac:dyDescent="0.2"/>
    <row r="2517" ht="39.950000000000003" customHeight="1" x14ac:dyDescent="0.2"/>
    <row r="2518" ht="39.950000000000003" customHeight="1" x14ac:dyDescent="0.2"/>
    <row r="2519" ht="39.950000000000003" customHeight="1" x14ac:dyDescent="0.2"/>
    <row r="2520" ht="39.950000000000003" customHeight="1" x14ac:dyDescent="0.2"/>
    <row r="2521" ht="39.950000000000003" customHeight="1" x14ac:dyDescent="0.2"/>
    <row r="2522" ht="39.950000000000003" customHeight="1" x14ac:dyDescent="0.2"/>
    <row r="2523" ht="39.950000000000003" customHeight="1" x14ac:dyDescent="0.2"/>
    <row r="2524" ht="39.950000000000003" customHeight="1" x14ac:dyDescent="0.2"/>
    <row r="2525" ht="39.950000000000003" customHeight="1" x14ac:dyDescent="0.2"/>
    <row r="2526" ht="39.950000000000003" customHeight="1" x14ac:dyDescent="0.2"/>
    <row r="2527" ht="39.950000000000003" customHeight="1" x14ac:dyDescent="0.2"/>
    <row r="2528" ht="39.950000000000003" customHeight="1" x14ac:dyDescent="0.2"/>
    <row r="2529" ht="39.950000000000003" customHeight="1" x14ac:dyDescent="0.2"/>
    <row r="2530" ht="39.950000000000003" customHeight="1" x14ac:dyDescent="0.2"/>
    <row r="2531" ht="39.950000000000003" customHeight="1" x14ac:dyDescent="0.2"/>
    <row r="2532" ht="39.950000000000003" customHeight="1" x14ac:dyDescent="0.2"/>
    <row r="2533" ht="39.950000000000003" customHeight="1" x14ac:dyDescent="0.2"/>
    <row r="2534" ht="39.950000000000003" customHeight="1" x14ac:dyDescent="0.2"/>
    <row r="2535" ht="39.950000000000003" customHeight="1" x14ac:dyDescent="0.2"/>
    <row r="2536" ht="39.950000000000003" customHeight="1" x14ac:dyDescent="0.2"/>
    <row r="2537" ht="39.950000000000003" customHeight="1" x14ac:dyDescent="0.2"/>
    <row r="2538" ht="39.950000000000003" customHeight="1" x14ac:dyDescent="0.2"/>
    <row r="2539" ht="39.950000000000003" customHeight="1" x14ac:dyDescent="0.2"/>
    <row r="2540" ht="39.950000000000003" customHeight="1" x14ac:dyDescent="0.2"/>
    <row r="2541" ht="39.950000000000003" customHeight="1" x14ac:dyDescent="0.2"/>
    <row r="2542" ht="39.950000000000003" customHeight="1" x14ac:dyDescent="0.2"/>
    <row r="2543" ht="39.950000000000003" customHeight="1" x14ac:dyDescent="0.2"/>
    <row r="2544" ht="39.950000000000003" customHeight="1" x14ac:dyDescent="0.2"/>
    <row r="2545" ht="39.950000000000003" customHeight="1" x14ac:dyDescent="0.2"/>
    <row r="2546" ht="39.950000000000003" customHeight="1" x14ac:dyDescent="0.2"/>
    <row r="2547" ht="39.950000000000003" customHeight="1" x14ac:dyDescent="0.2"/>
    <row r="2548" ht="39.950000000000003" customHeight="1" x14ac:dyDescent="0.2"/>
    <row r="2549" ht="39.950000000000003" customHeight="1" x14ac:dyDescent="0.2"/>
    <row r="2550" ht="39.950000000000003" customHeight="1" x14ac:dyDescent="0.2"/>
    <row r="2551" ht="39.950000000000003" customHeight="1" x14ac:dyDescent="0.2"/>
    <row r="2552" ht="39.950000000000003" customHeight="1" x14ac:dyDescent="0.2"/>
    <row r="2553" ht="39.950000000000003" customHeight="1" x14ac:dyDescent="0.2"/>
    <row r="2554" ht="39.950000000000003" customHeight="1" x14ac:dyDescent="0.2"/>
    <row r="2555" ht="39.950000000000003" customHeight="1" x14ac:dyDescent="0.2"/>
    <row r="2556" ht="39.950000000000003" customHeight="1" x14ac:dyDescent="0.2"/>
    <row r="2557" ht="39.950000000000003" customHeight="1" x14ac:dyDescent="0.2"/>
    <row r="2558" ht="39.950000000000003" customHeight="1" x14ac:dyDescent="0.2"/>
    <row r="2559" ht="39.950000000000003" customHeight="1" x14ac:dyDescent="0.2"/>
    <row r="2560" ht="39.950000000000003" customHeight="1" x14ac:dyDescent="0.2"/>
    <row r="2561" ht="39.950000000000003" customHeight="1" x14ac:dyDescent="0.2"/>
    <row r="2562" ht="39.950000000000003" customHeight="1" x14ac:dyDescent="0.2"/>
    <row r="2563" ht="39.950000000000003" customHeight="1" x14ac:dyDescent="0.2"/>
    <row r="2564" ht="39.950000000000003" customHeight="1" x14ac:dyDescent="0.2"/>
    <row r="2565" ht="39.950000000000003" customHeight="1" x14ac:dyDescent="0.2"/>
    <row r="2566" ht="39.950000000000003" customHeight="1" x14ac:dyDescent="0.2"/>
    <row r="2567" ht="39.950000000000003" customHeight="1" x14ac:dyDescent="0.2"/>
    <row r="2568" ht="39.950000000000003" customHeight="1" x14ac:dyDescent="0.2"/>
    <row r="2569" ht="39.950000000000003" customHeight="1" x14ac:dyDescent="0.2"/>
    <row r="2570" ht="39.950000000000003" customHeight="1" x14ac:dyDescent="0.2"/>
    <row r="2571" ht="39.950000000000003" customHeight="1" x14ac:dyDescent="0.2"/>
    <row r="2572" ht="39.950000000000003" customHeight="1" x14ac:dyDescent="0.2"/>
    <row r="2573" ht="39.950000000000003" customHeight="1" x14ac:dyDescent="0.2"/>
    <row r="2574" ht="39.950000000000003" customHeight="1" x14ac:dyDescent="0.2"/>
    <row r="2575" ht="39.950000000000003" customHeight="1" x14ac:dyDescent="0.2"/>
    <row r="2576" ht="39.950000000000003" customHeight="1" x14ac:dyDescent="0.2"/>
    <row r="2577" ht="39.950000000000003" customHeight="1" x14ac:dyDescent="0.2"/>
    <row r="2578" ht="39.950000000000003" customHeight="1" x14ac:dyDescent="0.2"/>
    <row r="2579" ht="39.950000000000003" customHeight="1" x14ac:dyDescent="0.2"/>
    <row r="2580" ht="39.950000000000003" customHeight="1" x14ac:dyDescent="0.2"/>
    <row r="2581" ht="39.950000000000003" customHeight="1" x14ac:dyDescent="0.2"/>
    <row r="2582" ht="39.950000000000003" customHeight="1" x14ac:dyDescent="0.2"/>
    <row r="2583" ht="39.950000000000003" customHeight="1" x14ac:dyDescent="0.2"/>
    <row r="2584" ht="39.950000000000003" customHeight="1" x14ac:dyDescent="0.2"/>
    <row r="2585" ht="39.950000000000003" customHeight="1" x14ac:dyDescent="0.2"/>
    <row r="2586" ht="39.950000000000003" customHeight="1" x14ac:dyDescent="0.2"/>
    <row r="2587" ht="39.950000000000003" customHeight="1" x14ac:dyDescent="0.2"/>
    <row r="2588" ht="39.950000000000003" customHeight="1" x14ac:dyDescent="0.2"/>
    <row r="2589" ht="39.950000000000003" customHeight="1" x14ac:dyDescent="0.2"/>
    <row r="2590" ht="39.950000000000003" customHeight="1" x14ac:dyDescent="0.2"/>
    <row r="2591" ht="39.950000000000003" customHeight="1" x14ac:dyDescent="0.2"/>
    <row r="2592" ht="39.950000000000003" customHeight="1" x14ac:dyDescent="0.2"/>
    <row r="2593" ht="39.950000000000003" customHeight="1" x14ac:dyDescent="0.2"/>
    <row r="2594" ht="39.950000000000003" customHeight="1" x14ac:dyDescent="0.2"/>
    <row r="2595" ht="39.950000000000003" customHeight="1" x14ac:dyDescent="0.2"/>
    <row r="2596" ht="39.950000000000003" customHeight="1" x14ac:dyDescent="0.2"/>
    <row r="2597" ht="39.950000000000003" customHeight="1" x14ac:dyDescent="0.2"/>
    <row r="2598" ht="39.950000000000003" customHeight="1" x14ac:dyDescent="0.2"/>
    <row r="2599" ht="39.950000000000003" customHeight="1" x14ac:dyDescent="0.2"/>
    <row r="2600" ht="39.950000000000003" customHeight="1" x14ac:dyDescent="0.2"/>
    <row r="2601" ht="39.950000000000003" customHeight="1" x14ac:dyDescent="0.2"/>
    <row r="2602" ht="39.950000000000003" customHeight="1" x14ac:dyDescent="0.2"/>
    <row r="2603" ht="39.950000000000003" customHeight="1" x14ac:dyDescent="0.2"/>
    <row r="2604" ht="39.950000000000003" customHeight="1" x14ac:dyDescent="0.2"/>
    <row r="2605" ht="39.950000000000003" customHeight="1" x14ac:dyDescent="0.2"/>
    <row r="2606" ht="39.950000000000003" customHeight="1" x14ac:dyDescent="0.2"/>
    <row r="2607" ht="39.950000000000003" customHeight="1" x14ac:dyDescent="0.2"/>
    <row r="2608" ht="39.950000000000003" customHeight="1" x14ac:dyDescent="0.2"/>
    <row r="2609" ht="39.950000000000003" customHeight="1" x14ac:dyDescent="0.2"/>
    <row r="2610" ht="39.950000000000003" customHeight="1" x14ac:dyDescent="0.2"/>
    <row r="2611" ht="39.950000000000003" customHeight="1" x14ac:dyDescent="0.2"/>
    <row r="2612" ht="39.950000000000003" customHeight="1" x14ac:dyDescent="0.2"/>
    <row r="2613" ht="39.950000000000003" customHeight="1" x14ac:dyDescent="0.2"/>
    <row r="2614" ht="39.950000000000003" customHeight="1" x14ac:dyDescent="0.2"/>
    <row r="2615" ht="39.950000000000003" customHeight="1" x14ac:dyDescent="0.2"/>
    <row r="2616" ht="39.950000000000003" customHeight="1" x14ac:dyDescent="0.2"/>
    <row r="2617" ht="39.950000000000003" customHeight="1" x14ac:dyDescent="0.2"/>
    <row r="2618" ht="39.950000000000003" customHeight="1" x14ac:dyDescent="0.2"/>
    <row r="2619" ht="39.950000000000003" customHeight="1" x14ac:dyDescent="0.2"/>
    <row r="2620" ht="39.950000000000003" customHeight="1" x14ac:dyDescent="0.2"/>
    <row r="2621" ht="39.950000000000003" customHeight="1" x14ac:dyDescent="0.2"/>
    <row r="2622" ht="39.950000000000003" customHeight="1" x14ac:dyDescent="0.2"/>
    <row r="2623" ht="39.950000000000003" customHeight="1" x14ac:dyDescent="0.2"/>
    <row r="2624" ht="39.950000000000003" customHeight="1" x14ac:dyDescent="0.2"/>
    <row r="2625" ht="39.950000000000003" customHeight="1" x14ac:dyDescent="0.2"/>
    <row r="2626" ht="39.950000000000003" customHeight="1" x14ac:dyDescent="0.2"/>
    <row r="2627" ht="39.950000000000003" customHeight="1" x14ac:dyDescent="0.2"/>
    <row r="2628" ht="39.950000000000003" customHeight="1" x14ac:dyDescent="0.2"/>
    <row r="2629" ht="39.950000000000003" customHeight="1" x14ac:dyDescent="0.2"/>
    <row r="2630" ht="39.950000000000003" customHeight="1" x14ac:dyDescent="0.2"/>
    <row r="2631" ht="39.950000000000003" customHeight="1" x14ac:dyDescent="0.2"/>
    <row r="2632" ht="39.950000000000003" customHeight="1" x14ac:dyDescent="0.2"/>
    <row r="2633" ht="39.950000000000003" customHeight="1" x14ac:dyDescent="0.2"/>
    <row r="2634" ht="39.950000000000003" customHeight="1" x14ac:dyDescent="0.2"/>
    <row r="2635" ht="39.950000000000003" customHeight="1" x14ac:dyDescent="0.2"/>
    <row r="2636" ht="39.950000000000003" customHeight="1" x14ac:dyDescent="0.2"/>
    <row r="2637" ht="39.950000000000003" customHeight="1" x14ac:dyDescent="0.2"/>
    <row r="2638" ht="39.950000000000003" customHeight="1" x14ac:dyDescent="0.2"/>
    <row r="2639" ht="39.950000000000003" customHeight="1" x14ac:dyDescent="0.2"/>
    <row r="2640" ht="39.950000000000003" customHeight="1" x14ac:dyDescent="0.2"/>
    <row r="2641" ht="39.950000000000003" customHeight="1" x14ac:dyDescent="0.2"/>
    <row r="2642" ht="39.950000000000003" customHeight="1" x14ac:dyDescent="0.2"/>
    <row r="2643" ht="39.950000000000003" customHeight="1" x14ac:dyDescent="0.2"/>
    <row r="2644" ht="39.950000000000003" customHeight="1" x14ac:dyDescent="0.2"/>
    <row r="2645" ht="39.950000000000003" customHeight="1" x14ac:dyDescent="0.2"/>
    <row r="2646" ht="39.950000000000003" customHeight="1" x14ac:dyDescent="0.2"/>
    <row r="2647" ht="39.950000000000003" customHeight="1" x14ac:dyDescent="0.2"/>
    <row r="2648" ht="39.950000000000003" customHeight="1" x14ac:dyDescent="0.2"/>
    <row r="2649" ht="39.950000000000003" customHeight="1" x14ac:dyDescent="0.2"/>
    <row r="2650" ht="39.950000000000003" customHeight="1" x14ac:dyDescent="0.2"/>
    <row r="2651" ht="39.950000000000003" customHeight="1" x14ac:dyDescent="0.2"/>
    <row r="2652" ht="39.950000000000003" customHeight="1" x14ac:dyDescent="0.2"/>
    <row r="2653" ht="39.950000000000003" customHeight="1" x14ac:dyDescent="0.2"/>
    <row r="2654" ht="39.950000000000003" customHeight="1" x14ac:dyDescent="0.2"/>
    <row r="2655" ht="39.950000000000003" customHeight="1" x14ac:dyDescent="0.2"/>
    <row r="2656" ht="39.950000000000003" customHeight="1" x14ac:dyDescent="0.2"/>
    <row r="2657" ht="39.950000000000003" customHeight="1" x14ac:dyDescent="0.2"/>
    <row r="2658" ht="39.950000000000003" customHeight="1" x14ac:dyDescent="0.2"/>
    <row r="2659" ht="39.950000000000003" customHeight="1" x14ac:dyDescent="0.2"/>
    <row r="2660" ht="39.950000000000003" customHeight="1" x14ac:dyDescent="0.2"/>
    <row r="2661" ht="39.950000000000003" customHeight="1" x14ac:dyDescent="0.2"/>
    <row r="2662" ht="39.950000000000003" customHeight="1" x14ac:dyDescent="0.2"/>
    <row r="2663" ht="39.950000000000003" customHeight="1" x14ac:dyDescent="0.2"/>
    <row r="2664" ht="39.950000000000003" customHeight="1" x14ac:dyDescent="0.2"/>
    <row r="2665" ht="39.950000000000003" customHeight="1" x14ac:dyDescent="0.2"/>
    <row r="2666" ht="39.950000000000003" customHeight="1" x14ac:dyDescent="0.2"/>
    <row r="2667" ht="39.950000000000003" customHeight="1" x14ac:dyDescent="0.2"/>
    <row r="2668" ht="39.950000000000003" customHeight="1" x14ac:dyDescent="0.2"/>
    <row r="2669" ht="39.950000000000003" customHeight="1" x14ac:dyDescent="0.2"/>
    <row r="2670" ht="39.950000000000003" customHeight="1" x14ac:dyDescent="0.2"/>
    <row r="2671" ht="39.950000000000003" customHeight="1" x14ac:dyDescent="0.2"/>
    <row r="2672" ht="39.950000000000003" customHeight="1" x14ac:dyDescent="0.2"/>
    <row r="2673" ht="39.950000000000003" customHeight="1" x14ac:dyDescent="0.2"/>
    <row r="2674" ht="39.950000000000003" customHeight="1" x14ac:dyDescent="0.2"/>
    <row r="2675" ht="39.950000000000003" customHeight="1" x14ac:dyDescent="0.2"/>
    <row r="2676" ht="39.950000000000003" customHeight="1" x14ac:dyDescent="0.2"/>
    <row r="2677" ht="39.950000000000003" customHeight="1" x14ac:dyDescent="0.2"/>
    <row r="2678" ht="39.950000000000003" customHeight="1" x14ac:dyDescent="0.2"/>
    <row r="2679" ht="39.950000000000003" customHeight="1" x14ac:dyDescent="0.2"/>
    <row r="2680" ht="39.950000000000003" customHeight="1" x14ac:dyDescent="0.2"/>
    <row r="2681" ht="39.950000000000003" customHeight="1" x14ac:dyDescent="0.2"/>
    <row r="2682" ht="39.950000000000003" customHeight="1" x14ac:dyDescent="0.2"/>
    <row r="2683" ht="39.950000000000003" customHeight="1" x14ac:dyDescent="0.2"/>
    <row r="2684" ht="39.950000000000003" customHeight="1" x14ac:dyDescent="0.2"/>
    <row r="2685" ht="39.950000000000003" customHeight="1" x14ac:dyDescent="0.2"/>
    <row r="2686" ht="39.950000000000003" customHeight="1" x14ac:dyDescent="0.2"/>
    <row r="2687" ht="39.950000000000003" customHeight="1" x14ac:dyDescent="0.2"/>
    <row r="2688" ht="39.950000000000003" customHeight="1" x14ac:dyDescent="0.2"/>
    <row r="2689" ht="39.950000000000003" customHeight="1" x14ac:dyDescent="0.2"/>
    <row r="2690" ht="39.950000000000003" customHeight="1" x14ac:dyDescent="0.2"/>
    <row r="2691" ht="39.950000000000003" customHeight="1" x14ac:dyDescent="0.2"/>
    <row r="2692" ht="39.950000000000003" customHeight="1" x14ac:dyDescent="0.2"/>
    <row r="2693" ht="39.950000000000003" customHeight="1" x14ac:dyDescent="0.2"/>
    <row r="2694" ht="39.950000000000003" customHeight="1" x14ac:dyDescent="0.2"/>
    <row r="2695" ht="39.950000000000003" customHeight="1" x14ac:dyDescent="0.2"/>
    <row r="2696" ht="39.950000000000003" customHeight="1" x14ac:dyDescent="0.2"/>
    <row r="2697" ht="39.950000000000003" customHeight="1" x14ac:dyDescent="0.2"/>
    <row r="2698" ht="39.950000000000003" customHeight="1" x14ac:dyDescent="0.2"/>
    <row r="2699" ht="39.950000000000003" customHeight="1" x14ac:dyDescent="0.2"/>
    <row r="2700" ht="39.950000000000003" customHeight="1" x14ac:dyDescent="0.2"/>
    <row r="2701" ht="39.950000000000003" customHeight="1" x14ac:dyDescent="0.2"/>
    <row r="2702" ht="39.950000000000003" customHeight="1" x14ac:dyDescent="0.2"/>
    <row r="2703" ht="39.950000000000003" customHeight="1" x14ac:dyDescent="0.2"/>
    <row r="2704" ht="39.950000000000003" customHeight="1" x14ac:dyDescent="0.2"/>
    <row r="2705" ht="39.950000000000003" customHeight="1" x14ac:dyDescent="0.2"/>
    <row r="2706" ht="39.950000000000003" customHeight="1" x14ac:dyDescent="0.2"/>
    <row r="2707" ht="39.950000000000003" customHeight="1" x14ac:dyDescent="0.2"/>
    <row r="2708" ht="39.950000000000003" customHeight="1" x14ac:dyDescent="0.2"/>
    <row r="2709" ht="39.950000000000003" customHeight="1" x14ac:dyDescent="0.2"/>
    <row r="2710" ht="39.950000000000003" customHeight="1" x14ac:dyDescent="0.2"/>
    <row r="2711" ht="39.950000000000003" customHeight="1" x14ac:dyDescent="0.2"/>
    <row r="2712" ht="39.950000000000003" customHeight="1" x14ac:dyDescent="0.2"/>
    <row r="2713" ht="39.950000000000003" customHeight="1" x14ac:dyDescent="0.2"/>
    <row r="2714" ht="39.950000000000003" customHeight="1" x14ac:dyDescent="0.2"/>
    <row r="2715" ht="39.950000000000003" customHeight="1" x14ac:dyDescent="0.2"/>
    <row r="2716" ht="39.950000000000003" customHeight="1" x14ac:dyDescent="0.2"/>
    <row r="2717" ht="39.950000000000003" customHeight="1" x14ac:dyDescent="0.2"/>
    <row r="2718" ht="39.950000000000003" customHeight="1" x14ac:dyDescent="0.2"/>
    <row r="2719" ht="39.950000000000003" customHeight="1" x14ac:dyDescent="0.2"/>
    <row r="2720" ht="39.950000000000003" customHeight="1" x14ac:dyDescent="0.2"/>
    <row r="2721" ht="39.950000000000003" customHeight="1" x14ac:dyDescent="0.2"/>
    <row r="2722" ht="39.950000000000003" customHeight="1" x14ac:dyDescent="0.2"/>
    <row r="2723" ht="39.950000000000003" customHeight="1" x14ac:dyDescent="0.2"/>
    <row r="2724" ht="39.950000000000003" customHeight="1" x14ac:dyDescent="0.2"/>
    <row r="2725" ht="39.950000000000003" customHeight="1" x14ac:dyDescent="0.2"/>
    <row r="2726" ht="39.950000000000003" customHeight="1" x14ac:dyDescent="0.2"/>
    <row r="2727" ht="39.950000000000003" customHeight="1" x14ac:dyDescent="0.2"/>
    <row r="2728" ht="39.950000000000003" customHeight="1" x14ac:dyDescent="0.2"/>
    <row r="2729" ht="39.950000000000003" customHeight="1" x14ac:dyDescent="0.2"/>
    <row r="2730" ht="39.950000000000003" customHeight="1" x14ac:dyDescent="0.2"/>
    <row r="2731" ht="39.950000000000003" customHeight="1" x14ac:dyDescent="0.2"/>
    <row r="2732" ht="39.950000000000003" customHeight="1" x14ac:dyDescent="0.2"/>
    <row r="2733" ht="39.950000000000003" customHeight="1" x14ac:dyDescent="0.2"/>
    <row r="2734" ht="39.950000000000003" customHeight="1" x14ac:dyDescent="0.2"/>
    <row r="2735" ht="39.950000000000003" customHeight="1" x14ac:dyDescent="0.2"/>
    <row r="2736" ht="39.950000000000003" customHeight="1" x14ac:dyDescent="0.2"/>
    <row r="2737" ht="39.950000000000003" customHeight="1" x14ac:dyDescent="0.2"/>
    <row r="2738" ht="39.950000000000003" customHeight="1" x14ac:dyDescent="0.2"/>
    <row r="2739" ht="39.950000000000003" customHeight="1" x14ac:dyDescent="0.2"/>
    <row r="2740" ht="39.950000000000003" customHeight="1" x14ac:dyDescent="0.2"/>
    <row r="2741" ht="39.950000000000003" customHeight="1" x14ac:dyDescent="0.2"/>
    <row r="2742" ht="39.950000000000003" customHeight="1" x14ac:dyDescent="0.2"/>
    <row r="2743" ht="39.950000000000003" customHeight="1" x14ac:dyDescent="0.2"/>
    <row r="2744" ht="39.950000000000003" customHeight="1" x14ac:dyDescent="0.2"/>
    <row r="2745" ht="39.950000000000003" customHeight="1" x14ac:dyDescent="0.2"/>
    <row r="2746" ht="39.950000000000003" customHeight="1" x14ac:dyDescent="0.2"/>
    <row r="2747" ht="39.950000000000003" customHeight="1" x14ac:dyDescent="0.2"/>
    <row r="2748" ht="39.950000000000003" customHeight="1" x14ac:dyDescent="0.2"/>
    <row r="2749" ht="39.950000000000003" customHeight="1" x14ac:dyDescent="0.2"/>
    <row r="2750" ht="39.950000000000003" customHeight="1" x14ac:dyDescent="0.2"/>
    <row r="2751" ht="39.950000000000003" customHeight="1" x14ac:dyDescent="0.2"/>
    <row r="2752" ht="39.950000000000003" customHeight="1" x14ac:dyDescent="0.2"/>
    <row r="2753" ht="39.950000000000003" customHeight="1" x14ac:dyDescent="0.2"/>
    <row r="2754" ht="39.950000000000003" customHeight="1" x14ac:dyDescent="0.2"/>
    <row r="2755" ht="39.950000000000003" customHeight="1" x14ac:dyDescent="0.2"/>
    <row r="2756" ht="39.950000000000003" customHeight="1" x14ac:dyDescent="0.2"/>
    <row r="2757" ht="39.950000000000003" customHeight="1" x14ac:dyDescent="0.2"/>
    <row r="2758" ht="39.950000000000003" customHeight="1" x14ac:dyDescent="0.2"/>
    <row r="2759" ht="39.950000000000003" customHeight="1" x14ac:dyDescent="0.2"/>
    <row r="2760" ht="39.950000000000003" customHeight="1" x14ac:dyDescent="0.2"/>
    <row r="2761" ht="39.950000000000003" customHeight="1" x14ac:dyDescent="0.2"/>
    <row r="2762" ht="39.950000000000003" customHeight="1" x14ac:dyDescent="0.2"/>
    <row r="2763" ht="39.950000000000003" customHeight="1" x14ac:dyDescent="0.2"/>
    <row r="2764" ht="39.950000000000003" customHeight="1" x14ac:dyDescent="0.2"/>
    <row r="2765" ht="39.950000000000003" customHeight="1" x14ac:dyDescent="0.2"/>
    <row r="2766" ht="39.950000000000003" customHeight="1" x14ac:dyDescent="0.2"/>
    <row r="2767" ht="39.950000000000003" customHeight="1" x14ac:dyDescent="0.2"/>
    <row r="2768" ht="39.950000000000003" customHeight="1" x14ac:dyDescent="0.2"/>
    <row r="2769" ht="39.950000000000003" customHeight="1" x14ac:dyDescent="0.2"/>
    <row r="2770" ht="39.950000000000003" customHeight="1" x14ac:dyDescent="0.2"/>
    <row r="2771" ht="39.950000000000003" customHeight="1" x14ac:dyDescent="0.2"/>
    <row r="2772" ht="39.950000000000003" customHeight="1" x14ac:dyDescent="0.2"/>
    <row r="2773" ht="39.950000000000003" customHeight="1" x14ac:dyDescent="0.2"/>
    <row r="2774" ht="39.950000000000003" customHeight="1" x14ac:dyDescent="0.2"/>
    <row r="2775" ht="39.950000000000003" customHeight="1" x14ac:dyDescent="0.2"/>
    <row r="2776" ht="39.950000000000003" customHeight="1" x14ac:dyDescent="0.2"/>
    <row r="2777" ht="39.950000000000003" customHeight="1" x14ac:dyDescent="0.2"/>
    <row r="2778" ht="39.950000000000003" customHeight="1" x14ac:dyDescent="0.2"/>
    <row r="2779" ht="39.950000000000003" customHeight="1" x14ac:dyDescent="0.2"/>
    <row r="2780" ht="39.950000000000003" customHeight="1" x14ac:dyDescent="0.2"/>
    <row r="2781" ht="39.950000000000003" customHeight="1" x14ac:dyDescent="0.2"/>
    <row r="2782" ht="39.950000000000003" customHeight="1" x14ac:dyDescent="0.2"/>
    <row r="2783" ht="39.950000000000003" customHeight="1" x14ac:dyDescent="0.2"/>
    <row r="2784" ht="39.950000000000003" customHeight="1" x14ac:dyDescent="0.2"/>
    <row r="2785" ht="39.950000000000003" customHeight="1" x14ac:dyDescent="0.2"/>
    <row r="2786" ht="39.950000000000003" customHeight="1" x14ac:dyDescent="0.2"/>
    <row r="2787" ht="39.950000000000003" customHeight="1" x14ac:dyDescent="0.2"/>
    <row r="2788" ht="39.950000000000003" customHeight="1" x14ac:dyDescent="0.2"/>
    <row r="2789" ht="39.950000000000003" customHeight="1" x14ac:dyDescent="0.2"/>
    <row r="2790" ht="39.950000000000003" customHeight="1" x14ac:dyDescent="0.2"/>
    <row r="2791" ht="39.950000000000003" customHeight="1" x14ac:dyDescent="0.2"/>
    <row r="2792" ht="39.950000000000003" customHeight="1" x14ac:dyDescent="0.2"/>
    <row r="2793" ht="39.950000000000003" customHeight="1" x14ac:dyDescent="0.2"/>
    <row r="2794" ht="39.950000000000003" customHeight="1" x14ac:dyDescent="0.2"/>
    <row r="2795" ht="39.950000000000003" customHeight="1" x14ac:dyDescent="0.2"/>
    <row r="2796" ht="39.950000000000003" customHeight="1" x14ac:dyDescent="0.2"/>
    <row r="2797" ht="39.950000000000003" customHeight="1" x14ac:dyDescent="0.2"/>
    <row r="2798" ht="39.950000000000003" customHeight="1" x14ac:dyDescent="0.2"/>
    <row r="2799" ht="39.950000000000003" customHeight="1" x14ac:dyDescent="0.2"/>
    <row r="2800" ht="39.950000000000003" customHeight="1" x14ac:dyDescent="0.2"/>
    <row r="2801" ht="39.950000000000003" customHeight="1" x14ac:dyDescent="0.2"/>
    <row r="2802" ht="39.950000000000003" customHeight="1" x14ac:dyDescent="0.2"/>
    <row r="2803" ht="39.950000000000003" customHeight="1" x14ac:dyDescent="0.2"/>
    <row r="2804" ht="39.950000000000003" customHeight="1" x14ac:dyDescent="0.2"/>
    <row r="2805" ht="39.950000000000003" customHeight="1" x14ac:dyDescent="0.2"/>
    <row r="2806" ht="39.950000000000003" customHeight="1" x14ac:dyDescent="0.2"/>
    <row r="2807" ht="39.950000000000003" customHeight="1" x14ac:dyDescent="0.2"/>
    <row r="2808" ht="39.950000000000003" customHeight="1" x14ac:dyDescent="0.2"/>
    <row r="2809" ht="39.950000000000003" customHeight="1" x14ac:dyDescent="0.2"/>
    <row r="2810" ht="39.950000000000003" customHeight="1" x14ac:dyDescent="0.2"/>
    <row r="2811" ht="39.950000000000003" customHeight="1" x14ac:dyDescent="0.2"/>
    <row r="2812" ht="39.950000000000003" customHeight="1" x14ac:dyDescent="0.2"/>
    <row r="2813" ht="39.950000000000003" customHeight="1" x14ac:dyDescent="0.2"/>
    <row r="2814" ht="39.950000000000003" customHeight="1" x14ac:dyDescent="0.2"/>
    <row r="2815" ht="39.950000000000003" customHeight="1" x14ac:dyDescent="0.2"/>
    <row r="2816" ht="39.950000000000003" customHeight="1" x14ac:dyDescent="0.2"/>
    <row r="2817" ht="39.950000000000003" customHeight="1" x14ac:dyDescent="0.2"/>
    <row r="2818" ht="39.950000000000003" customHeight="1" x14ac:dyDescent="0.2"/>
    <row r="2819" ht="39.950000000000003" customHeight="1" x14ac:dyDescent="0.2"/>
    <row r="2820" ht="39.950000000000003" customHeight="1" x14ac:dyDescent="0.2"/>
    <row r="2821" ht="39.950000000000003" customHeight="1" x14ac:dyDescent="0.2"/>
    <row r="2822" ht="39.950000000000003" customHeight="1" x14ac:dyDescent="0.2"/>
    <row r="2823" ht="39.950000000000003" customHeight="1" x14ac:dyDescent="0.2"/>
    <row r="2824" ht="39.950000000000003" customHeight="1" x14ac:dyDescent="0.2"/>
    <row r="2825" ht="39.950000000000003" customHeight="1" x14ac:dyDescent="0.2"/>
    <row r="2826" ht="39.950000000000003" customHeight="1" x14ac:dyDescent="0.2"/>
    <row r="2827" ht="39.950000000000003" customHeight="1" x14ac:dyDescent="0.2"/>
    <row r="2828" ht="39.950000000000003" customHeight="1" x14ac:dyDescent="0.2"/>
    <row r="2829" ht="39.950000000000003" customHeight="1" x14ac:dyDescent="0.2"/>
    <row r="2830" ht="39.950000000000003" customHeight="1" x14ac:dyDescent="0.2"/>
    <row r="2831" ht="39.950000000000003" customHeight="1" x14ac:dyDescent="0.2"/>
    <row r="2832" ht="39.950000000000003" customHeight="1" x14ac:dyDescent="0.2"/>
    <row r="2833" ht="39.950000000000003" customHeight="1" x14ac:dyDescent="0.2"/>
    <row r="2834" ht="39.950000000000003" customHeight="1" x14ac:dyDescent="0.2"/>
    <row r="2835" ht="39.950000000000003" customHeight="1" x14ac:dyDescent="0.2"/>
    <row r="2836" ht="39.950000000000003" customHeight="1" x14ac:dyDescent="0.2"/>
    <row r="2837" ht="39.950000000000003" customHeight="1" x14ac:dyDescent="0.2"/>
    <row r="2838" ht="39.950000000000003" customHeight="1" x14ac:dyDescent="0.2"/>
    <row r="2839" ht="39.950000000000003" customHeight="1" x14ac:dyDescent="0.2"/>
    <row r="2840" ht="39.950000000000003" customHeight="1" x14ac:dyDescent="0.2"/>
    <row r="2841" ht="39.950000000000003" customHeight="1" x14ac:dyDescent="0.2"/>
    <row r="2842" ht="39.950000000000003" customHeight="1" x14ac:dyDescent="0.2"/>
    <row r="2843" ht="39.950000000000003" customHeight="1" x14ac:dyDescent="0.2"/>
    <row r="2844" ht="39.950000000000003" customHeight="1" x14ac:dyDescent="0.2"/>
    <row r="2845" ht="39.950000000000003" customHeight="1" x14ac:dyDescent="0.2"/>
    <row r="2846" ht="39.950000000000003" customHeight="1" x14ac:dyDescent="0.2"/>
    <row r="2847" ht="39.950000000000003" customHeight="1" x14ac:dyDescent="0.2"/>
    <row r="2848" ht="39.950000000000003" customHeight="1" x14ac:dyDescent="0.2"/>
    <row r="2849" ht="39.950000000000003" customHeight="1" x14ac:dyDescent="0.2"/>
    <row r="2850" ht="39.950000000000003" customHeight="1" x14ac:dyDescent="0.2"/>
    <row r="2851" ht="39.950000000000003" customHeight="1" x14ac:dyDescent="0.2"/>
    <row r="2852" ht="39.950000000000003" customHeight="1" x14ac:dyDescent="0.2"/>
    <row r="2853" ht="39.950000000000003" customHeight="1" x14ac:dyDescent="0.2"/>
    <row r="2854" ht="39.950000000000003" customHeight="1" x14ac:dyDescent="0.2"/>
    <row r="2855" ht="39.950000000000003" customHeight="1" x14ac:dyDescent="0.2"/>
    <row r="2856" ht="39.950000000000003" customHeight="1" x14ac:dyDescent="0.2"/>
    <row r="2857" ht="39.950000000000003" customHeight="1" x14ac:dyDescent="0.2"/>
    <row r="2858" ht="39.950000000000003" customHeight="1" x14ac:dyDescent="0.2"/>
    <row r="2859" ht="39.950000000000003" customHeight="1" x14ac:dyDescent="0.2"/>
    <row r="2860" ht="39.950000000000003" customHeight="1" x14ac:dyDescent="0.2"/>
    <row r="2861" ht="39.950000000000003" customHeight="1" x14ac:dyDescent="0.2"/>
    <row r="2862" ht="39.950000000000003" customHeight="1" x14ac:dyDescent="0.2"/>
    <row r="2863" ht="39.950000000000003" customHeight="1" x14ac:dyDescent="0.2"/>
    <row r="2864" ht="39.950000000000003" customHeight="1" x14ac:dyDescent="0.2"/>
    <row r="2865" ht="39.950000000000003" customHeight="1" x14ac:dyDescent="0.2"/>
    <row r="2866" ht="39.950000000000003" customHeight="1" x14ac:dyDescent="0.2"/>
    <row r="2867" ht="39.950000000000003" customHeight="1" x14ac:dyDescent="0.2"/>
    <row r="2868" ht="39.950000000000003" customHeight="1" x14ac:dyDescent="0.2"/>
    <row r="2869" ht="39.950000000000003" customHeight="1" x14ac:dyDescent="0.2"/>
    <row r="2870" ht="39.950000000000003" customHeight="1" x14ac:dyDescent="0.2"/>
    <row r="2871" ht="39.950000000000003" customHeight="1" x14ac:dyDescent="0.2"/>
    <row r="2872" ht="39.950000000000003" customHeight="1" x14ac:dyDescent="0.2"/>
    <row r="2873" ht="39.950000000000003" customHeight="1" x14ac:dyDescent="0.2"/>
    <row r="2874" ht="39.950000000000003" customHeight="1" x14ac:dyDescent="0.2"/>
    <row r="2875" ht="39.950000000000003" customHeight="1" x14ac:dyDescent="0.2"/>
    <row r="2876" ht="39.950000000000003" customHeight="1" x14ac:dyDescent="0.2"/>
    <row r="2877" ht="39.950000000000003" customHeight="1" x14ac:dyDescent="0.2"/>
    <row r="2878" ht="39.950000000000003" customHeight="1" x14ac:dyDescent="0.2"/>
    <row r="2879" ht="39.950000000000003" customHeight="1" x14ac:dyDescent="0.2"/>
    <row r="2880" ht="39.950000000000003" customHeight="1" x14ac:dyDescent="0.2"/>
    <row r="2881" ht="39.950000000000003" customHeight="1" x14ac:dyDescent="0.2"/>
    <row r="2882" ht="39.950000000000003" customHeight="1" x14ac:dyDescent="0.2"/>
    <row r="2883" ht="39.950000000000003" customHeight="1" x14ac:dyDescent="0.2"/>
    <row r="2884" ht="39.950000000000003" customHeight="1" x14ac:dyDescent="0.2"/>
    <row r="2885" ht="39.950000000000003" customHeight="1" x14ac:dyDescent="0.2"/>
    <row r="2886" ht="39.950000000000003" customHeight="1" x14ac:dyDescent="0.2"/>
    <row r="2887" ht="39.950000000000003" customHeight="1" x14ac:dyDescent="0.2"/>
    <row r="2888" ht="39.950000000000003" customHeight="1" x14ac:dyDescent="0.2"/>
    <row r="2889" ht="39.950000000000003" customHeight="1" x14ac:dyDescent="0.2"/>
    <row r="2890" ht="39.950000000000003" customHeight="1" x14ac:dyDescent="0.2"/>
    <row r="2891" ht="39.950000000000003" customHeight="1" x14ac:dyDescent="0.2"/>
    <row r="2892" ht="39.950000000000003" customHeight="1" x14ac:dyDescent="0.2"/>
    <row r="2893" ht="39.950000000000003" customHeight="1" x14ac:dyDescent="0.2"/>
    <row r="2894" ht="39.950000000000003" customHeight="1" x14ac:dyDescent="0.2"/>
    <row r="2895" ht="39.950000000000003" customHeight="1" x14ac:dyDescent="0.2"/>
    <row r="2896" ht="39.950000000000003" customHeight="1" x14ac:dyDescent="0.2"/>
    <row r="2897" ht="39.950000000000003" customHeight="1" x14ac:dyDescent="0.2"/>
    <row r="2898" ht="39.950000000000003" customHeight="1" x14ac:dyDescent="0.2"/>
    <row r="2899" ht="39.950000000000003" customHeight="1" x14ac:dyDescent="0.2"/>
    <row r="2900" ht="39.950000000000003" customHeight="1" x14ac:dyDescent="0.2"/>
    <row r="2901" ht="39.950000000000003" customHeight="1" x14ac:dyDescent="0.2"/>
    <row r="2902" ht="39.950000000000003" customHeight="1" x14ac:dyDescent="0.2"/>
    <row r="2903" ht="39.950000000000003" customHeight="1" x14ac:dyDescent="0.2"/>
  </sheetData>
  <mergeCells count="1362">
    <mergeCell ref="AE242:AI242"/>
    <mergeCell ref="X242:Y242"/>
    <mergeCell ref="AA242:AB242"/>
    <mergeCell ref="X240:Y240"/>
    <mergeCell ref="X241:Y241"/>
    <mergeCell ref="AA240:AB240"/>
    <mergeCell ref="AA241:AB241"/>
    <mergeCell ref="C235:G235"/>
    <mergeCell ref="C238:G238"/>
    <mergeCell ref="AH201:AI201"/>
    <mergeCell ref="T230:U230"/>
    <mergeCell ref="X230:Y230"/>
    <mergeCell ref="AE225:AK225"/>
    <mergeCell ref="C228:F228"/>
    <mergeCell ref="J235:N235"/>
    <mergeCell ref="J238:N238"/>
    <mergeCell ref="Q235:U235"/>
    <mergeCell ref="Q238:U238"/>
    <mergeCell ref="AE235:AI235"/>
    <mergeCell ref="AE238:AI238"/>
    <mergeCell ref="X235:Y235"/>
    <mergeCell ref="AA235:AB235"/>
    <mergeCell ref="X238:Y238"/>
    <mergeCell ref="AA238:AB238"/>
    <mergeCell ref="C236:G236"/>
    <mergeCell ref="J236:N236"/>
    <mergeCell ref="Q236:U236"/>
    <mergeCell ref="AE236:AI236"/>
    <mergeCell ref="AE237:AI237"/>
    <mergeCell ref="Q237:U237"/>
    <mergeCell ref="X236:Y236"/>
    <mergeCell ref="J229:N229"/>
    <mergeCell ref="Q229:U229"/>
    <mergeCell ref="AE229:AI229"/>
    <mergeCell ref="Q197:W197"/>
    <mergeCell ref="X197:AD197"/>
    <mergeCell ref="AE197:AK197"/>
    <mergeCell ref="AE154:AI154"/>
    <mergeCell ref="AE202:AF202"/>
    <mergeCell ref="AH202:AI202"/>
    <mergeCell ref="X202:AB202"/>
    <mergeCell ref="M232:N232"/>
    <mergeCell ref="T232:U232"/>
    <mergeCell ref="D200:G200"/>
    <mergeCell ref="AE207:AF207"/>
    <mergeCell ref="AH207:AI207"/>
    <mergeCell ref="AH210:AI210"/>
    <mergeCell ref="AE210:AF210"/>
    <mergeCell ref="AE212:AF212"/>
    <mergeCell ref="AH212:AI212"/>
    <mergeCell ref="AE214:AF214"/>
    <mergeCell ref="AH214:AI214"/>
    <mergeCell ref="AE208:AF208"/>
    <mergeCell ref="AE209:AF209"/>
    <mergeCell ref="AH208:AI208"/>
    <mergeCell ref="AH209:AI209"/>
    <mergeCell ref="C202:E202"/>
    <mergeCell ref="J213:N213"/>
    <mergeCell ref="J214:N214"/>
    <mergeCell ref="J200:K200"/>
    <mergeCell ref="L200:N200"/>
    <mergeCell ref="C201:D201"/>
    <mergeCell ref="F201:G201"/>
    <mergeCell ref="J201:N201"/>
    <mergeCell ref="X201:AB201"/>
    <mergeCell ref="AE201:AF201"/>
    <mergeCell ref="Q211:U211"/>
    <mergeCell ref="Q212:U212"/>
    <mergeCell ref="Q213:U213"/>
    <mergeCell ref="Q214:U214"/>
    <mergeCell ref="Q216:U216"/>
    <mergeCell ref="X205:AB205"/>
    <mergeCell ref="X207:AB207"/>
    <mergeCell ref="X210:AB210"/>
    <mergeCell ref="X211:AB211"/>
    <mergeCell ref="X212:AB212"/>
    <mergeCell ref="X213:AB213"/>
    <mergeCell ref="X214:AB214"/>
    <mergeCell ref="X216:AB216"/>
    <mergeCell ref="C205:G205"/>
    <mergeCell ref="C207:G207"/>
    <mergeCell ref="C210:G210"/>
    <mergeCell ref="C211:G211"/>
    <mergeCell ref="C212:G212"/>
    <mergeCell ref="C213:G213"/>
    <mergeCell ref="C214:G214"/>
    <mergeCell ref="J207:N207"/>
    <mergeCell ref="J211:N211"/>
    <mergeCell ref="J212:N212"/>
    <mergeCell ref="AE117:AI117"/>
    <mergeCell ref="J208:N208"/>
    <mergeCell ref="J209:N209"/>
    <mergeCell ref="Q208:U208"/>
    <mergeCell ref="Q209:U209"/>
    <mergeCell ref="X208:AB208"/>
    <mergeCell ref="X209:AB209"/>
    <mergeCell ref="AE121:AI121"/>
    <mergeCell ref="AG90:AJ90"/>
    <mergeCell ref="AH92:AJ92"/>
    <mergeCell ref="AE100:AJ100"/>
    <mergeCell ref="AE101:AJ101"/>
    <mergeCell ref="AE102:AJ102"/>
    <mergeCell ref="AE90:AF90"/>
    <mergeCell ref="AE92:AG92"/>
    <mergeCell ref="J141:P141"/>
    <mergeCell ref="Q141:W141"/>
    <mergeCell ref="Q127:U127"/>
    <mergeCell ref="X127:AB127"/>
    <mergeCell ref="J130:N130"/>
    <mergeCell ref="Q117:R117"/>
    <mergeCell ref="J157:N157"/>
    <mergeCell ref="Q156:U156"/>
    <mergeCell ref="X156:AB156"/>
    <mergeCell ref="Q147:R147"/>
    <mergeCell ref="K204:M204"/>
    <mergeCell ref="R201:U201"/>
    <mergeCell ref="Q154:U154"/>
    <mergeCell ref="X149:AB149"/>
    <mergeCell ref="X151:AB151"/>
    <mergeCell ref="X154:AB154"/>
    <mergeCell ref="AF172:AH172"/>
    <mergeCell ref="A886:B886"/>
    <mergeCell ref="AL886:AM886"/>
    <mergeCell ref="C4:C20"/>
    <mergeCell ref="U60:U76"/>
    <mergeCell ref="X60:X76"/>
    <mergeCell ref="R88:R104"/>
    <mergeCell ref="AA88:AA104"/>
    <mergeCell ref="C116:C132"/>
    <mergeCell ref="AG200:AG216"/>
    <mergeCell ref="Z228:Z244"/>
    <mergeCell ref="A882:B882"/>
    <mergeCell ref="A883:B883"/>
    <mergeCell ref="A884:B884"/>
    <mergeCell ref="AL884:AM884"/>
    <mergeCell ref="A885:B885"/>
    <mergeCell ref="AL885:AM885"/>
    <mergeCell ref="A876:B876"/>
    <mergeCell ref="C39:G39"/>
    <mergeCell ref="C40:G40"/>
    <mergeCell ref="A750:B750"/>
    <mergeCell ref="A751:B751"/>
    <mergeCell ref="AH95:AJ95"/>
    <mergeCell ref="AE122:AI122"/>
    <mergeCell ref="AE88:AJ88"/>
    <mergeCell ref="AH89:AJ89"/>
    <mergeCell ref="C216:G216"/>
    <mergeCell ref="J205:N205"/>
    <mergeCell ref="T120:U120"/>
    <mergeCell ref="J210:N210"/>
    <mergeCell ref="A881:B881"/>
    <mergeCell ref="A870:B870"/>
    <mergeCell ref="A871:B871"/>
    <mergeCell ref="AE116:AF116"/>
    <mergeCell ref="J216:N216"/>
    <mergeCell ref="AG116:AI116"/>
    <mergeCell ref="AE113:AK113"/>
    <mergeCell ref="A872:B872"/>
    <mergeCell ref="A873:B873"/>
    <mergeCell ref="A874:B874"/>
    <mergeCell ref="A875:B875"/>
    <mergeCell ref="AL859:AM859"/>
    <mergeCell ref="A878:B878"/>
    <mergeCell ref="A879:B879"/>
    <mergeCell ref="A880:B880"/>
    <mergeCell ref="AL858:AM858"/>
    <mergeCell ref="A859:B859"/>
    <mergeCell ref="A858:B858"/>
    <mergeCell ref="A877:B877"/>
    <mergeCell ref="X122:AB122"/>
    <mergeCell ref="J123:N123"/>
    <mergeCell ref="J128:N128"/>
    <mergeCell ref="J129:N129"/>
    <mergeCell ref="AE126:AI126"/>
    <mergeCell ref="X123:Y123"/>
    <mergeCell ref="Z123:AB123"/>
    <mergeCell ref="A846:B846"/>
    <mergeCell ref="A847:B847"/>
    <mergeCell ref="A832:B832"/>
    <mergeCell ref="AL832:AM832"/>
    <mergeCell ref="A833:B833"/>
    <mergeCell ref="AL833:AM833"/>
    <mergeCell ref="A834:B834"/>
    <mergeCell ref="A844:B844"/>
    <mergeCell ref="A845:B845"/>
    <mergeCell ref="A790:B790"/>
    <mergeCell ref="A791:B791"/>
    <mergeCell ref="AL808:AM808"/>
    <mergeCell ref="A816:B816"/>
    <mergeCell ref="A817:B817"/>
    <mergeCell ref="A818:B818"/>
    <mergeCell ref="A819:B819"/>
    <mergeCell ref="A860:B860"/>
    <mergeCell ref="AL860:AM860"/>
    <mergeCell ref="A798:B798"/>
    <mergeCell ref="A799:B799"/>
    <mergeCell ref="A800:B800"/>
    <mergeCell ref="A801:B801"/>
    <mergeCell ref="A802:B802"/>
    <mergeCell ref="A803:B803"/>
    <mergeCell ref="A792:B792"/>
    <mergeCell ref="A793:B793"/>
    <mergeCell ref="A794:B794"/>
    <mergeCell ref="A795:B795"/>
    <mergeCell ref="A796:B796"/>
    <mergeCell ref="A797:B797"/>
    <mergeCell ref="A804:B804"/>
    <mergeCell ref="A805:B805"/>
    <mergeCell ref="A868:B868"/>
    <mergeCell ref="A869:B869"/>
    <mergeCell ref="A829:B829"/>
    <mergeCell ref="A830:B830"/>
    <mergeCell ref="A831:B831"/>
    <mergeCell ref="A820:B820"/>
    <mergeCell ref="A821:B821"/>
    <mergeCell ref="A822:B822"/>
    <mergeCell ref="A823:B823"/>
    <mergeCell ref="A824:B824"/>
    <mergeCell ref="A825:B825"/>
    <mergeCell ref="A826:B826"/>
    <mergeCell ref="A827:B827"/>
    <mergeCell ref="A828:B828"/>
    <mergeCell ref="A808:B808"/>
    <mergeCell ref="AL806:AM806"/>
    <mergeCell ref="A807:B807"/>
    <mergeCell ref="AL807:AM807"/>
    <mergeCell ref="A806:B806"/>
    <mergeCell ref="A854:B854"/>
    <mergeCell ref="A855:B855"/>
    <mergeCell ref="A856:B856"/>
    <mergeCell ref="A857:B857"/>
    <mergeCell ref="A848:B848"/>
    <mergeCell ref="A849:B849"/>
    <mergeCell ref="A850:B850"/>
    <mergeCell ref="A851:B851"/>
    <mergeCell ref="A852:B852"/>
    <mergeCell ref="AL834:AM834"/>
    <mergeCell ref="A853:B853"/>
    <mergeCell ref="A842:B842"/>
    <mergeCell ref="A843:B843"/>
    <mergeCell ref="A781:B781"/>
    <mergeCell ref="AL781:AM781"/>
    <mergeCell ref="A782:B782"/>
    <mergeCell ref="AL782:AM782"/>
    <mergeCell ref="A764:B764"/>
    <mergeCell ref="A765:B765"/>
    <mergeCell ref="A766:B766"/>
    <mergeCell ref="A767:B767"/>
    <mergeCell ref="A768:B768"/>
    <mergeCell ref="A769:B769"/>
    <mergeCell ref="A753:B753"/>
    <mergeCell ref="A754:B754"/>
    <mergeCell ref="AL754:AM754"/>
    <mergeCell ref="A755:B755"/>
    <mergeCell ref="AL755:AM755"/>
    <mergeCell ref="A756:B756"/>
    <mergeCell ref="AL756:AM756"/>
    <mergeCell ref="A776:B776"/>
    <mergeCell ref="A777:B777"/>
    <mergeCell ref="A778:B778"/>
    <mergeCell ref="A779:B779"/>
    <mergeCell ref="A780:B780"/>
    <mergeCell ref="AL780:AM780"/>
    <mergeCell ref="A770:B770"/>
    <mergeCell ref="A771:B771"/>
    <mergeCell ref="A772:B772"/>
    <mergeCell ref="A774:B774"/>
    <mergeCell ref="A775:B775"/>
    <mergeCell ref="A773:B773"/>
    <mergeCell ref="A704:B704"/>
    <mergeCell ref="AL704:AM704"/>
    <mergeCell ref="A712:B712"/>
    <mergeCell ref="A713:B713"/>
    <mergeCell ref="A724:B724"/>
    <mergeCell ref="A725:B725"/>
    <mergeCell ref="A744:B744"/>
    <mergeCell ref="A745:B745"/>
    <mergeCell ref="A746:B746"/>
    <mergeCell ref="A730:B730"/>
    <mergeCell ref="AL730:AM730"/>
    <mergeCell ref="A714:B714"/>
    <mergeCell ref="A715:B715"/>
    <mergeCell ref="A716:B716"/>
    <mergeCell ref="A747:B747"/>
    <mergeCell ref="A748:B748"/>
    <mergeCell ref="A752:B752"/>
    <mergeCell ref="A749:B749"/>
    <mergeCell ref="AR735:AS735"/>
    <mergeCell ref="A738:B738"/>
    <mergeCell ref="A739:B739"/>
    <mergeCell ref="A740:B740"/>
    <mergeCell ref="AO740:AQ740"/>
    <mergeCell ref="A741:B741"/>
    <mergeCell ref="A742:B742"/>
    <mergeCell ref="A743:B743"/>
    <mergeCell ref="A726:B726"/>
    <mergeCell ref="A727:B727"/>
    <mergeCell ref="A728:B728"/>
    <mergeCell ref="AL728:AM728"/>
    <mergeCell ref="A729:B729"/>
    <mergeCell ref="AL729:AM729"/>
    <mergeCell ref="A717:B717"/>
    <mergeCell ref="A718:B718"/>
    <mergeCell ref="A719:B719"/>
    <mergeCell ref="A720:B720"/>
    <mergeCell ref="A721:B721"/>
    <mergeCell ref="A722:B722"/>
    <mergeCell ref="A723:B723"/>
    <mergeCell ref="A691:B691"/>
    <mergeCell ref="A703:B703"/>
    <mergeCell ref="A676:B676"/>
    <mergeCell ref="AL676:AM676"/>
    <mergeCell ref="A677:B677"/>
    <mergeCell ref="A692:B692"/>
    <mergeCell ref="A693:B693"/>
    <mergeCell ref="A694:B694"/>
    <mergeCell ref="A695:B695"/>
    <mergeCell ref="A696:B696"/>
    <mergeCell ref="A697:B697"/>
    <mergeCell ref="A701:B701"/>
    <mergeCell ref="A702:B702"/>
    <mergeCell ref="AL702:AM702"/>
    <mergeCell ref="A661:B661"/>
    <mergeCell ref="A662:B662"/>
    <mergeCell ref="A663:B663"/>
    <mergeCell ref="A698:B698"/>
    <mergeCell ref="A699:B699"/>
    <mergeCell ref="A700:B700"/>
    <mergeCell ref="A686:B686"/>
    <mergeCell ref="A687:B687"/>
    <mergeCell ref="A688:B688"/>
    <mergeCell ref="A689:B689"/>
    <mergeCell ref="A690:B690"/>
    <mergeCell ref="AL703:AM703"/>
    <mergeCell ref="A647:B647"/>
    <mergeCell ref="A648:B648"/>
    <mergeCell ref="A649:B649"/>
    <mergeCell ref="A650:B650"/>
    <mergeCell ref="AL650:AM650"/>
    <mergeCell ref="A651:B651"/>
    <mergeCell ref="AL651:AM651"/>
    <mergeCell ref="A652:B652"/>
    <mergeCell ref="AL652:AM652"/>
    <mergeCell ref="A660:B660"/>
    <mergeCell ref="AL677:AM677"/>
    <mergeCell ref="A678:B678"/>
    <mergeCell ref="AL678:AM678"/>
    <mergeCell ref="A670:B670"/>
    <mergeCell ref="A671:B671"/>
    <mergeCell ref="A672:B672"/>
    <mergeCell ref="A673:B673"/>
    <mergeCell ref="A674:B674"/>
    <mergeCell ref="A675:B675"/>
    <mergeCell ref="A664:B664"/>
    <mergeCell ref="A665:B665"/>
    <mergeCell ref="A666:B666"/>
    <mergeCell ref="A667:B667"/>
    <mergeCell ref="A668:B668"/>
    <mergeCell ref="A669:B669"/>
    <mergeCell ref="A641:B641"/>
    <mergeCell ref="A642:B642"/>
    <mergeCell ref="A643:B643"/>
    <mergeCell ref="A644:B644"/>
    <mergeCell ref="A645:B645"/>
    <mergeCell ref="A646:B646"/>
    <mergeCell ref="A626:B626"/>
    <mergeCell ref="AL626:AM626"/>
    <mergeCell ref="A634:B634"/>
    <mergeCell ref="A635:B635"/>
    <mergeCell ref="A636:B636"/>
    <mergeCell ref="A637:B637"/>
    <mergeCell ref="A638:B638"/>
    <mergeCell ref="A639:B639"/>
    <mergeCell ref="A640:B640"/>
    <mergeCell ref="AL624:AM624"/>
    <mergeCell ref="A625:B625"/>
    <mergeCell ref="AL625:AM625"/>
    <mergeCell ref="A621:B621"/>
    <mergeCell ref="A622:B622"/>
    <mergeCell ref="A623:B623"/>
    <mergeCell ref="A624:B624"/>
    <mergeCell ref="A588:B588"/>
    <mergeCell ref="A589:B589"/>
    <mergeCell ref="A590:B590"/>
    <mergeCell ref="A591:B591"/>
    <mergeCell ref="A592:B592"/>
    <mergeCell ref="A593:B593"/>
    <mergeCell ref="A616:B616"/>
    <mergeCell ref="A617:B617"/>
    <mergeCell ref="A618:B618"/>
    <mergeCell ref="A600:B600"/>
    <mergeCell ref="A608:B608"/>
    <mergeCell ref="A609:B609"/>
    <mergeCell ref="A610:B610"/>
    <mergeCell ref="A611:B611"/>
    <mergeCell ref="A612:B612"/>
    <mergeCell ref="A582:B582"/>
    <mergeCell ref="A583:B583"/>
    <mergeCell ref="A584:B584"/>
    <mergeCell ref="A613:B613"/>
    <mergeCell ref="A614:B614"/>
    <mergeCell ref="A615:B615"/>
    <mergeCell ref="A594:B594"/>
    <mergeCell ref="A595:B595"/>
    <mergeCell ref="A596:B596"/>
    <mergeCell ref="A597:B597"/>
    <mergeCell ref="A598:B598"/>
    <mergeCell ref="A599:B599"/>
    <mergeCell ref="A585:B585"/>
    <mergeCell ref="A586:B586"/>
    <mergeCell ref="A587:B587"/>
    <mergeCell ref="A619:B619"/>
    <mergeCell ref="A620:B620"/>
    <mergeCell ref="A571:B571"/>
    <mergeCell ref="A572:B572"/>
    <mergeCell ref="A573:B573"/>
    <mergeCell ref="A574:B574"/>
    <mergeCell ref="A538:B538"/>
    <mergeCell ref="A539:B539"/>
    <mergeCell ref="A540:B540"/>
    <mergeCell ref="A541:B541"/>
    <mergeCell ref="A542:B542"/>
    <mergeCell ref="A543:B543"/>
    <mergeCell ref="A566:B566"/>
    <mergeCell ref="A567:B567"/>
    <mergeCell ref="A568:B568"/>
    <mergeCell ref="A557:B557"/>
    <mergeCell ref="A558:B558"/>
    <mergeCell ref="A559:B559"/>
    <mergeCell ref="A560:B560"/>
    <mergeCell ref="A561:B561"/>
    <mergeCell ref="A562:B562"/>
    <mergeCell ref="A532:B532"/>
    <mergeCell ref="A533:B533"/>
    <mergeCell ref="A534:B534"/>
    <mergeCell ref="A563:B563"/>
    <mergeCell ref="A564:B564"/>
    <mergeCell ref="A565:B565"/>
    <mergeCell ref="A544:B544"/>
    <mergeCell ref="A545:B545"/>
    <mergeCell ref="A546:B546"/>
    <mergeCell ref="A547:B547"/>
    <mergeCell ref="A548:B548"/>
    <mergeCell ref="A556:B556"/>
    <mergeCell ref="A535:B535"/>
    <mergeCell ref="A536:B536"/>
    <mergeCell ref="A537:B537"/>
    <mergeCell ref="A569:B569"/>
    <mergeCell ref="A570:B570"/>
    <mergeCell ref="A521:B521"/>
    <mergeCell ref="A522:B522"/>
    <mergeCell ref="A530:B530"/>
    <mergeCell ref="A531:B531"/>
    <mergeCell ref="A488:B488"/>
    <mergeCell ref="A489:B489"/>
    <mergeCell ref="A490:B490"/>
    <mergeCell ref="A491:B491"/>
    <mergeCell ref="A492:B492"/>
    <mergeCell ref="A493:B493"/>
    <mergeCell ref="A516:B516"/>
    <mergeCell ref="A517:B517"/>
    <mergeCell ref="A518:B518"/>
    <mergeCell ref="A507:B507"/>
    <mergeCell ref="A508:B508"/>
    <mergeCell ref="A509:B509"/>
    <mergeCell ref="A510:B510"/>
    <mergeCell ref="A511:B511"/>
    <mergeCell ref="A512:B512"/>
    <mergeCell ref="A482:B482"/>
    <mergeCell ref="A483:B483"/>
    <mergeCell ref="A484:B484"/>
    <mergeCell ref="A513:B513"/>
    <mergeCell ref="A514:B514"/>
    <mergeCell ref="A515:B515"/>
    <mergeCell ref="A494:B494"/>
    <mergeCell ref="A495:B495"/>
    <mergeCell ref="A496:B496"/>
    <mergeCell ref="A504:B504"/>
    <mergeCell ref="A505:B505"/>
    <mergeCell ref="A506:B506"/>
    <mergeCell ref="A485:B485"/>
    <mergeCell ref="A486:B486"/>
    <mergeCell ref="A487:B487"/>
    <mergeCell ref="A519:B519"/>
    <mergeCell ref="A520:B520"/>
    <mergeCell ref="A478:B478"/>
    <mergeCell ref="A479:B479"/>
    <mergeCell ref="A480:B480"/>
    <mergeCell ref="A481:B481"/>
    <mergeCell ref="A435:B435"/>
    <mergeCell ref="A436:B436"/>
    <mergeCell ref="A437:B437"/>
    <mergeCell ref="A438:B438"/>
    <mergeCell ref="A439:B439"/>
    <mergeCell ref="A440:B440"/>
    <mergeCell ref="A464:B464"/>
    <mergeCell ref="A465:B465"/>
    <mergeCell ref="A466:B466"/>
    <mergeCell ref="A455:B455"/>
    <mergeCell ref="A456:B456"/>
    <mergeCell ref="A457:B457"/>
    <mergeCell ref="A458:B458"/>
    <mergeCell ref="A459:B459"/>
    <mergeCell ref="A460:B460"/>
    <mergeCell ref="A429:B429"/>
    <mergeCell ref="A430:B430"/>
    <mergeCell ref="A431:B431"/>
    <mergeCell ref="A461:B461"/>
    <mergeCell ref="A462:B462"/>
    <mergeCell ref="A463:B463"/>
    <mergeCell ref="A441:B441"/>
    <mergeCell ref="A450:B450"/>
    <mergeCell ref="A451:B451"/>
    <mergeCell ref="A452:B452"/>
    <mergeCell ref="A453:B453"/>
    <mergeCell ref="A454:B454"/>
    <mergeCell ref="A432:B432"/>
    <mergeCell ref="A433:B433"/>
    <mergeCell ref="A434:B434"/>
    <mergeCell ref="A467:B467"/>
    <mergeCell ref="A468:B468"/>
    <mergeCell ref="A425:B425"/>
    <mergeCell ref="A426:B426"/>
    <mergeCell ref="A427:B427"/>
    <mergeCell ref="A428:B428"/>
    <mergeCell ref="A383:B383"/>
    <mergeCell ref="A384:B384"/>
    <mergeCell ref="A385:B385"/>
    <mergeCell ref="A386:B386"/>
    <mergeCell ref="A387:B387"/>
    <mergeCell ref="A396:B396"/>
    <mergeCell ref="A412:B412"/>
    <mergeCell ref="A413:B413"/>
    <mergeCell ref="A414:B414"/>
    <mergeCell ref="A403:B403"/>
    <mergeCell ref="A404:B404"/>
    <mergeCell ref="A405:B405"/>
    <mergeCell ref="A406:B406"/>
    <mergeCell ref="A407:B407"/>
    <mergeCell ref="A408:B408"/>
    <mergeCell ref="A377:B377"/>
    <mergeCell ref="A378:B378"/>
    <mergeCell ref="A379:B379"/>
    <mergeCell ref="A409:B409"/>
    <mergeCell ref="A410:B410"/>
    <mergeCell ref="A411:B411"/>
    <mergeCell ref="A397:B397"/>
    <mergeCell ref="A398:B398"/>
    <mergeCell ref="A399:B399"/>
    <mergeCell ref="A400:B400"/>
    <mergeCell ref="A401:B401"/>
    <mergeCell ref="A402:B402"/>
    <mergeCell ref="A380:B380"/>
    <mergeCell ref="A381:B381"/>
    <mergeCell ref="A382:B382"/>
    <mergeCell ref="A423:B423"/>
    <mergeCell ref="A424:B424"/>
    <mergeCell ref="A371:B371"/>
    <mergeCell ref="A372:B372"/>
    <mergeCell ref="A373:B373"/>
    <mergeCell ref="A374:B374"/>
    <mergeCell ref="A375:B375"/>
    <mergeCell ref="A376:B376"/>
    <mergeCell ref="A336:B336"/>
    <mergeCell ref="A346:B346"/>
    <mergeCell ref="A347:B347"/>
    <mergeCell ref="A348:B348"/>
    <mergeCell ref="A349:B349"/>
    <mergeCell ref="A350:B350"/>
    <mergeCell ref="A361:B361"/>
    <mergeCell ref="A362:B362"/>
    <mergeCell ref="A351:B351"/>
    <mergeCell ref="A352:B352"/>
    <mergeCell ref="A353:B353"/>
    <mergeCell ref="A354:B354"/>
    <mergeCell ref="A355:B355"/>
    <mergeCell ref="A356:B356"/>
    <mergeCell ref="A357:B357"/>
    <mergeCell ref="A358:B358"/>
    <mergeCell ref="A359:B359"/>
    <mergeCell ref="A360:B360"/>
    <mergeCell ref="A335:B335"/>
    <mergeCell ref="A330:B330"/>
    <mergeCell ref="A324:B324"/>
    <mergeCell ref="A325:B325"/>
    <mergeCell ref="A326:B326"/>
    <mergeCell ref="A327:B327"/>
    <mergeCell ref="A328:B328"/>
    <mergeCell ref="A329:B329"/>
    <mergeCell ref="A318:B318"/>
    <mergeCell ref="A319:B319"/>
    <mergeCell ref="A320:B320"/>
    <mergeCell ref="A321:B321"/>
    <mergeCell ref="A322:B322"/>
    <mergeCell ref="A323:B323"/>
    <mergeCell ref="A331:B331"/>
    <mergeCell ref="A332:B332"/>
    <mergeCell ref="A333:B333"/>
    <mergeCell ref="A334:B334"/>
    <mergeCell ref="A303:B303"/>
    <mergeCell ref="A304:B304"/>
    <mergeCell ref="A293:B293"/>
    <mergeCell ref="A294:B294"/>
    <mergeCell ref="A295:B295"/>
    <mergeCell ref="A296:B296"/>
    <mergeCell ref="A297:B297"/>
    <mergeCell ref="A298:B298"/>
    <mergeCell ref="A305:B307"/>
    <mergeCell ref="A315:B315"/>
    <mergeCell ref="A317:B317"/>
    <mergeCell ref="A287:B287"/>
    <mergeCell ref="A288:B288"/>
    <mergeCell ref="A289:B289"/>
    <mergeCell ref="A290:B290"/>
    <mergeCell ref="A291:B291"/>
    <mergeCell ref="A292:B292"/>
    <mergeCell ref="A282:B282"/>
    <mergeCell ref="A283:B283"/>
    <mergeCell ref="A284:B284"/>
    <mergeCell ref="K284:K300"/>
    <mergeCell ref="A285:B285"/>
    <mergeCell ref="A286:B286"/>
    <mergeCell ref="L284:L300"/>
    <mergeCell ref="R284:R300"/>
    <mergeCell ref="A299:B299"/>
    <mergeCell ref="A300:B300"/>
    <mergeCell ref="J284:J300"/>
    <mergeCell ref="M284:M300"/>
    <mergeCell ref="N284:N300"/>
    <mergeCell ref="Q284:Q300"/>
    <mergeCell ref="A277:B279"/>
    <mergeCell ref="A281:B281"/>
    <mergeCell ref="C281:I281"/>
    <mergeCell ref="J281:P281"/>
    <mergeCell ref="Q281:W281"/>
    <mergeCell ref="C287:G287"/>
    <mergeCell ref="C285:G285"/>
    <mergeCell ref="S285:U285"/>
    <mergeCell ref="C291:G291"/>
    <mergeCell ref="C292:G292"/>
    <mergeCell ref="C293:G293"/>
    <mergeCell ref="C294:G294"/>
    <mergeCell ref="C289:G289"/>
    <mergeCell ref="C299:G299"/>
    <mergeCell ref="C300:G300"/>
    <mergeCell ref="C295:G295"/>
    <mergeCell ref="A260:B260"/>
    <mergeCell ref="A261:B261"/>
    <mergeCell ref="A271:B271"/>
    <mergeCell ref="A272:B272"/>
    <mergeCell ref="C253:I253"/>
    <mergeCell ref="J253:P253"/>
    <mergeCell ref="Q253:W253"/>
    <mergeCell ref="X253:AD253"/>
    <mergeCell ref="X281:AD281"/>
    <mergeCell ref="AE281:AK281"/>
    <mergeCell ref="A275:B275"/>
    <mergeCell ref="A276:B276"/>
    <mergeCell ref="A262:B262"/>
    <mergeCell ref="A263:B263"/>
    <mergeCell ref="A264:B264"/>
    <mergeCell ref="A265:B265"/>
    <mergeCell ref="A266:B266"/>
    <mergeCell ref="A267:B267"/>
    <mergeCell ref="X257:AB257"/>
    <mergeCell ref="AE257:AI257"/>
    <mergeCell ref="X261:AB261"/>
    <mergeCell ref="AE261:AI261"/>
    <mergeCell ref="Q261:U261"/>
    <mergeCell ref="Q267:U267"/>
    <mergeCell ref="X267:AB267"/>
    <mergeCell ref="AE267:AI267"/>
    <mergeCell ref="Q272:U272"/>
    <mergeCell ref="X272:AB272"/>
    <mergeCell ref="AE272:AI272"/>
    <mergeCell ref="M264:N264"/>
    <mergeCell ref="M263:N263"/>
    <mergeCell ref="J266:K266"/>
    <mergeCell ref="A234:B234"/>
    <mergeCell ref="A235:B235"/>
    <mergeCell ref="A236:B236"/>
    <mergeCell ref="A237:B237"/>
    <mergeCell ref="A238:B238"/>
    <mergeCell ref="A239:B239"/>
    <mergeCell ref="A268:B268"/>
    <mergeCell ref="A269:B269"/>
    <mergeCell ref="A270:B270"/>
    <mergeCell ref="A249:B251"/>
    <mergeCell ref="A253:B253"/>
    <mergeCell ref="A240:B240"/>
    <mergeCell ref="A241:B241"/>
    <mergeCell ref="A242:B242"/>
    <mergeCell ref="A243:B243"/>
    <mergeCell ref="A244:B244"/>
    <mergeCell ref="A226:B226"/>
    <mergeCell ref="A227:B227"/>
    <mergeCell ref="A228:B228"/>
    <mergeCell ref="A229:B229"/>
    <mergeCell ref="A230:B230"/>
    <mergeCell ref="A231:B231"/>
    <mergeCell ref="A232:B232"/>
    <mergeCell ref="A233:B233"/>
    <mergeCell ref="A247:B247"/>
    <mergeCell ref="A248:B248"/>
    <mergeCell ref="A254:B254"/>
    <mergeCell ref="A255:B255"/>
    <mergeCell ref="A256:B256"/>
    <mergeCell ref="A257:B257"/>
    <mergeCell ref="A258:B258"/>
    <mergeCell ref="A259:B259"/>
    <mergeCell ref="A187:B187"/>
    <mergeCell ref="A188:B188"/>
    <mergeCell ref="A191:B191"/>
    <mergeCell ref="A192:B192"/>
    <mergeCell ref="A193:B195"/>
    <mergeCell ref="A196:B196"/>
    <mergeCell ref="C197:I197"/>
    <mergeCell ref="J197:P197"/>
    <mergeCell ref="A224:B224"/>
    <mergeCell ref="A225:B225"/>
    <mergeCell ref="C225:I225"/>
    <mergeCell ref="J225:P225"/>
    <mergeCell ref="Q225:W225"/>
    <mergeCell ref="X225:AD225"/>
    <mergeCell ref="A216:B216"/>
    <mergeCell ref="A219:B219"/>
    <mergeCell ref="A220:B220"/>
    <mergeCell ref="A221:B223"/>
    <mergeCell ref="A215:B215"/>
    <mergeCell ref="A210:B210"/>
    <mergeCell ref="A211:B211"/>
    <mergeCell ref="A212:B212"/>
    <mergeCell ref="A207:B207"/>
    <mergeCell ref="A208:B208"/>
    <mergeCell ref="A209:B209"/>
    <mergeCell ref="X188:AB188"/>
    <mergeCell ref="C208:G208"/>
    <mergeCell ref="C209:G209"/>
    <mergeCell ref="C188:G188"/>
    <mergeCell ref="Q205:U205"/>
    <mergeCell ref="Q207:U207"/>
    <mergeCell ref="Q210:U210"/>
    <mergeCell ref="A184:B184"/>
    <mergeCell ref="A185:B185"/>
    <mergeCell ref="A186:B186"/>
    <mergeCell ref="A182:B182"/>
    <mergeCell ref="A183:B183"/>
    <mergeCell ref="A213:B213"/>
    <mergeCell ref="A197:B197"/>
    <mergeCell ref="A214:B214"/>
    <mergeCell ref="A149:B149"/>
    <mergeCell ref="A150:B150"/>
    <mergeCell ref="A180:B180"/>
    <mergeCell ref="A181:B181"/>
    <mergeCell ref="A179:B179"/>
    <mergeCell ref="A170:B170"/>
    <mergeCell ref="A171:B171"/>
    <mergeCell ref="A172:B172"/>
    <mergeCell ref="A173:B173"/>
    <mergeCell ref="A174:B174"/>
    <mergeCell ref="A175:B175"/>
    <mergeCell ref="A176:B176"/>
    <mergeCell ref="A177:B177"/>
    <mergeCell ref="A178:B178"/>
    <mergeCell ref="A169:B169"/>
    <mergeCell ref="A198:B198"/>
    <mergeCell ref="A199:B199"/>
    <mergeCell ref="A200:B200"/>
    <mergeCell ref="A201:B201"/>
    <mergeCell ref="A202:B202"/>
    <mergeCell ref="A203:B203"/>
    <mergeCell ref="A204:B204"/>
    <mergeCell ref="A205:B205"/>
    <mergeCell ref="A206:B206"/>
    <mergeCell ref="A147:B147"/>
    <mergeCell ref="A148:B148"/>
    <mergeCell ref="A146:B146"/>
    <mergeCell ref="AE169:AK169"/>
    <mergeCell ref="A163:B163"/>
    <mergeCell ref="A164:B164"/>
    <mergeCell ref="A165:B167"/>
    <mergeCell ref="A168:B168"/>
    <mergeCell ref="A158:B158"/>
    <mergeCell ref="A159:B159"/>
    <mergeCell ref="A160:B160"/>
    <mergeCell ref="A156:B156"/>
    <mergeCell ref="A157:B157"/>
    <mergeCell ref="C169:I169"/>
    <mergeCell ref="J169:P169"/>
    <mergeCell ref="Q169:W169"/>
    <mergeCell ref="X169:AD169"/>
    <mergeCell ref="A154:B154"/>
    <mergeCell ref="A155:B155"/>
    <mergeCell ref="A152:B152"/>
    <mergeCell ref="A153:B153"/>
    <mergeCell ref="A151:B151"/>
    <mergeCell ref="C152:G152"/>
    <mergeCell ref="C153:G153"/>
    <mergeCell ref="J152:N152"/>
    <mergeCell ref="J153:N153"/>
    <mergeCell ref="C151:G151"/>
    <mergeCell ref="J151:N151"/>
    <mergeCell ref="C154:G154"/>
    <mergeCell ref="C149:G149"/>
    <mergeCell ref="J149:N149"/>
    <mergeCell ref="J154:N154"/>
    <mergeCell ref="C102:G102"/>
    <mergeCell ref="Q128:U128"/>
    <mergeCell ref="AB88:AB104"/>
    <mergeCell ref="D125:G125"/>
    <mergeCell ref="J124:N124"/>
    <mergeCell ref="J125:N125"/>
    <mergeCell ref="Q123:U123"/>
    <mergeCell ref="Q124:U124"/>
    <mergeCell ref="Q125:U125"/>
    <mergeCell ref="J102:N102"/>
    <mergeCell ref="S102:U102"/>
    <mergeCell ref="X102:Z102"/>
    <mergeCell ref="C100:G100"/>
    <mergeCell ref="C96:G96"/>
    <mergeCell ref="C113:I113"/>
    <mergeCell ref="E118:G118"/>
    <mergeCell ref="K117:N117"/>
    <mergeCell ref="X125:AB125"/>
    <mergeCell ref="X94:Z94"/>
    <mergeCell ref="X113:AD113"/>
    <mergeCell ref="J127:N127"/>
    <mergeCell ref="AA116:AB116"/>
    <mergeCell ref="X118:Z118"/>
    <mergeCell ref="AA118:AB118"/>
    <mergeCell ref="S96:U96"/>
    <mergeCell ref="S97:U97"/>
    <mergeCell ref="X96:Z96"/>
    <mergeCell ref="X97:Z97"/>
    <mergeCell ref="D116:G116"/>
    <mergeCell ref="X128:Z128"/>
    <mergeCell ref="AA128:AB128"/>
    <mergeCell ref="X117:Y117"/>
    <mergeCell ref="A142:B142"/>
    <mergeCell ref="A143:B143"/>
    <mergeCell ref="A144:B144"/>
    <mergeCell ref="A145:B145"/>
    <mergeCell ref="A98:B98"/>
    <mergeCell ref="A96:B96"/>
    <mergeCell ref="A93:B93"/>
    <mergeCell ref="A94:B94"/>
    <mergeCell ref="A95:B95"/>
    <mergeCell ref="A120:B120"/>
    <mergeCell ref="A118:B118"/>
    <mergeCell ref="A119:B119"/>
    <mergeCell ref="A117:B117"/>
    <mergeCell ref="A114:B114"/>
    <mergeCell ref="A115:B115"/>
    <mergeCell ref="A116:B116"/>
    <mergeCell ref="A129:B129"/>
    <mergeCell ref="A127:B127"/>
    <mergeCell ref="A128:B128"/>
    <mergeCell ref="A126:B126"/>
    <mergeCell ref="A125:B125"/>
    <mergeCell ref="A124:B124"/>
    <mergeCell ref="A101:B101"/>
    <mergeCell ref="A137:B139"/>
    <mergeCell ref="A140:B140"/>
    <mergeCell ref="A141:B141"/>
    <mergeCell ref="A130:B130"/>
    <mergeCell ref="A131:B131"/>
    <mergeCell ref="A132:B132"/>
    <mergeCell ref="A135:B135"/>
    <mergeCell ref="A136:B136"/>
    <mergeCell ref="A87:B87"/>
    <mergeCell ref="A121:B121"/>
    <mergeCell ref="A122:B122"/>
    <mergeCell ref="A123:B123"/>
    <mergeCell ref="A88:B88"/>
    <mergeCell ref="A90:B90"/>
    <mergeCell ref="A81:B83"/>
    <mergeCell ref="A85:B85"/>
    <mergeCell ref="A109:B111"/>
    <mergeCell ref="A112:B112"/>
    <mergeCell ref="A113:B113"/>
    <mergeCell ref="A86:B86"/>
    <mergeCell ref="A102:B102"/>
    <mergeCell ref="A103:B103"/>
    <mergeCell ref="A104:B104"/>
    <mergeCell ref="A107:B107"/>
    <mergeCell ref="A108:B108"/>
    <mergeCell ref="A91:B91"/>
    <mergeCell ref="A92:B92"/>
    <mergeCell ref="A89:B89"/>
    <mergeCell ref="A69:B69"/>
    <mergeCell ref="A70:B70"/>
    <mergeCell ref="A68:B68"/>
    <mergeCell ref="A67:B67"/>
    <mergeCell ref="A65:B65"/>
    <mergeCell ref="A66:B66"/>
    <mergeCell ref="A64:B64"/>
    <mergeCell ref="A63:B63"/>
    <mergeCell ref="J72:N72"/>
    <mergeCell ref="C68:G68"/>
    <mergeCell ref="C69:G69"/>
    <mergeCell ref="J68:N68"/>
    <mergeCell ref="J69:N69"/>
    <mergeCell ref="J64:N64"/>
    <mergeCell ref="C97:G97"/>
    <mergeCell ref="A99:B99"/>
    <mergeCell ref="A100:B100"/>
    <mergeCell ref="J88:K88"/>
    <mergeCell ref="J91:L91"/>
    <mergeCell ref="J90:N90"/>
    <mergeCell ref="J73:N73"/>
    <mergeCell ref="C63:G63"/>
    <mergeCell ref="J63:N63"/>
    <mergeCell ref="A97:B97"/>
    <mergeCell ref="A80:B80"/>
    <mergeCell ref="A71:B71"/>
    <mergeCell ref="A72:B72"/>
    <mergeCell ref="A73:B73"/>
    <mergeCell ref="A74:B74"/>
    <mergeCell ref="A75:B75"/>
    <mergeCell ref="A76:B76"/>
    <mergeCell ref="A79:B79"/>
    <mergeCell ref="A19:B19"/>
    <mergeCell ref="A20:B20"/>
    <mergeCell ref="A40:B40"/>
    <mergeCell ref="A41:B41"/>
    <mergeCell ref="A30:B30"/>
    <mergeCell ref="A31:B31"/>
    <mergeCell ref="A32:B32"/>
    <mergeCell ref="A25:B27"/>
    <mergeCell ref="A29:B29"/>
    <mergeCell ref="A46:B46"/>
    <mergeCell ref="C60:F60"/>
    <mergeCell ref="C61:D61"/>
    <mergeCell ref="J61:N61"/>
    <mergeCell ref="A62:B62"/>
    <mergeCell ref="A59:B59"/>
    <mergeCell ref="A58:B58"/>
    <mergeCell ref="J62:N62"/>
    <mergeCell ref="E61:G61"/>
    <mergeCell ref="J60:N60"/>
    <mergeCell ref="A60:B60"/>
    <mergeCell ref="A61:B61"/>
    <mergeCell ref="A57:B57"/>
    <mergeCell ref="C57:I57"/>
    <mergeCell ref="J57:P57"/>
    <mergeCell ref="A53:B55"/>
    <mergeCell ref="A51:B51"/>
    <mergeCell ref="A52:B52"/>
    <mergeCell ref="A47:B47"/>
    <mergeCell ref="A48:B48"/>
    <mergeCell ref="C36:G36"/>
    <mergeCell ref="C34:G34"/>
    <mergeCell ref="A45:B45"/>
    <mergeCell ref="J36:L36"/>
    <mergeCell ref="A36:B36"/>
    <mergeCell ref="C37:G37"/>
    <mergeCell ref="A42:B42"/>
    <mergeCell ref="A43:B43"/>
    <mergeCell ref="A44:B44"/>
    <mergeCell ref="C41:G41"/>
    <mergeCell ref="J41:N41"/>
    <mergeCell ref="A39:B39"/>
    <mergeCell ref="A37:B37"/>
    <mergeCell ref="A38:B38"/>
    <mergeCell ref="C29:I29"/>
    <mergeCell ref="J29:P29"/>
    <mergeCell ref="A34:B34"/>
    <mergeCell ref="A33:B33"/>
    <mergeCell ref="C33:G33"/>
    <mergeCell ref="J33:N33"/>
    <mergeCell ref="A35:B35"/>
    <mergeCell ref="C35:G35"/>
    <mergeCell ref="J39:N39"/>
    <mergeCell ref="J35:N35"/>
    <mergeCell ref="A1:B1"/>
    <mergeCell ref="C1:I1"/>
    <mergeCell ref="Q4:U4"/>
    <mergeCell ref="AE4:AI4"/>
    <mergeCell ref="X7:AB7"/>
    <mergeCell ref="X5:AB5"/>
    <mergeCell ref="AE5:AI5"/>
    <mergeCell ref="Q29:W29"/>
    <mergeCell ref="X29:AD29"/>
    <mergeCell ref="AH6:AI6"/>
    <mergeCell ref="Q8:S8"/>
    <mergeCell ref="AA6:AB6"/>
    <mergeCell ref="X6:Z6"/>
    <mergeCell ref="D8:F8"/>
    <mergeCell ref="AE7:AF7"/>
    <mergeCell ref="AE6:AF6"/>
    <mergeCell ref="AG7:AI7"/>
    <mergeCell ref="AE29:AK29"/>
    <mergeCell ref="Q7:R7"/>
    <mergeCell ref="X13:AB13"/>
    <mergeCell ref="A7:B7"/>
    <mergeCell ref="A6:B6"/>
    <mergeCell ref="A5:B5"/>
    <mergeCell ref="A2:B2"/>
    <mergeCell ref="D13:G13"/>
    <mergeCell ref="A12:B12"/>
    <mergeCell ref="A11:B11"/>
    <mergeCell ref="A9:B9"/>
    <mergeCell ref="A10:B10"/>
    <mergeCell ref="A8:B8"/>
    <mergeCell ref="A15:B15"/>
    <mergeCell ref="A13:B13"/>
    <mergeCell ref="A4:B4"/>
    <mergeCell ref="D4:G4"/>
    <mergeCell ref="X12:AB12"/>
    <mergeCell ref="X11:AB11"/>
    <mergeCell ref="J11:N11"/>
    <mergeCell ref="J6:M6"/>
    <mergeCell ref="J10:N10"/>
    <mergeCell ref="T8:U8"/>
    <mergeCell ref="Y8:AB8"/>
    <mergeCell ref="Q12:U12"/>
    <mergeCell ref="Q5:R5"/>
    <mergeCell ref="D6:F6"/>
    <mergeCell ref="X9:AB9"/>
    <mergeCell ref="Q11:U11"/>
    <mergeCell ref="J8:N8"/>
    <mergeCell ref="J5:N5"/>
    <mergeCell ref="D5:G5"/>
    <mergeCell ref="D7:G7"/>
    <mergeCell ref="J7:N7"/>
    <mergeCell ref="D12:G12"/>
    <mergeCell ref="AE33:AG33"/>
    <mergeCell ref="A14:B14"/>
    <mergeCell ref="D10:G10"/>
    <mergeCell ref="A23:B23"/>
    <mergeCell ref="A24:B24"/>
    <mergeCell ref="A16:B16"/>
    <mergeCell ref="A17:B17"/>
    <mergeCell ref="A18:B18"/>
    <mergeCell ref="C32:G32"/>
    <mergeCell ref="J32:N32"/>
    <mergeCell ref="J34:K34"/>
    <mergeCell ref="J1:P1"/>
    <mergeCell ref="Q1:W1"/>
    <mergeCell ref="X1:AD1"/>
    <mergeCell ref="X4:AB4"/>
    <mergeCell ref="S5:U5"/>
    <mergeCell ref="S7:U7"/>
    <mergeCell ref="AE1:AK1"/>
    <mergeCell ref="Q32:U32"/>
    <mergeCell ref="AA32:AB32"/>
    <mergeCell ref="Q13:U13"/>
    <mergeCell ref="AE9:AI9"/>
    <mergeCell ref="AE13:AI13"/>
    <mergeCell ref="AE12:AI12"/>
    <mergeCell ref="AE11:AI11"/>
    <mergeCell ref="AE8:AF8"/>
    <mergeCell ref="AG8:AI8"/>
    <mergeCell ref="AE32:AI32"/>
    <mergeCell ref="J4:N4"/>
    <mergeCell ref="J12:N12"/>
    <mergeCell ref="J13:N13"/>
    <mergeCell ref="A3:B3"/>
    <mergeCell ref="C101:G101"/>
    <mergeCell ref="AE69:AI69"/>
    <mergeCell ref="AE73:AI73"/>
    <mergeCell ref="S90:U90"/>
    <mergeCell ref="X39:AB39"/>
    <mergeCell ref="AH33:AI33"/>
    <mergeCell ref="Q64:T64"/>
    <mergeCell ref="Y64:AB64"/>
    <mergeCell ref="AE64:AI64"/>
    <mergeCell ref="X35:AB35"/>
    <mergeCell ref="AE39:AI39"/>
    <mergeCell ref="Q57:W57"/>
    <mergeCell ref="Q61:T61"/>
    <mergeCell ref="Q63:T63"/>
    <mergeCell ref="AE35:AI35"/>
    <mergeCell ref="Q35:U35"/>
    <mergeCell ref="Q33:U33"/>
    <mergeCell ref="Q34:R34"/>
    <mergeCell ref="Q40:U40"/>
    <mergeCell ref="Q39:U39"/>
    <mergeCell ref="Q62:R62"/>
    <mergeCell ref="Y61:AB61"/>
    <mergeCell ref="AE62:AH62"/>
    <mergeCell ref="S34:U34"/>
    <mergeCell ref="X34:Z34"/>
    <mergeCell ref="AE57:AK57"/>
    <mergeCell ref="Q41:U41"/>
    <mergeCell ref="AE41:AI41"/>
    <mergeCell ref="AE40:AI40"/>
    <mergeCell ref="Z60:AB60"/>
    <mergeCell ref="X33:AB33"/>
    <mergeCell ref="AE42:AI42"/>
    <mergeCell ref="Q69:T69"/>
    <mergeCell ref="Y68:AB68"/>
    <mergeCell ref="S92:U92"/>
    <mergeCell ref="X88:Z88"/>
    <mergeCell ref="S88:U88"/>
    <mergeCell ref="X90:Z90"/>
    <mergeCell ref="L92:N92"/>
    <mergeCell ref="Q73:T73"/>
    <mergeCell ref="Y73:AB73"/>
    <mergeCell ref="X41:AB41"/>
    <mergeCell ref="J92:K92"/>
    <mergeCell ref="AE72:AI72"/>
    <mergeCell ref="Y72:AB72"/>
    <mergeCell ref="Q72:T72"/>
    <mergeCell ref="AE74:AI74"/>
    <mergeCell ref="AE89:AG89"/>
    <mergeCell ref="AE68:AI68"/>
    <mergeCell ref="X85:AD85"/>
    <mergeCell ref="AE85:AK85"/>
    <mergeCell ref="J85:P85"/>
    <mergeCell ref="Q85:W85"/>
    <mergeCell ref="Q88:Q104"/>
    <mergeCell ref="AE96:AI96"/>
    <mergeCell ref="AE97:AI97"/>
    <mergeCell ref="X42:AB42"/>
    <mergeCell ref="E144:G144"/>
    <mergeCell ref="Q68:T68"/>
    <mergeCell ref="J40:N40"/>
    <mergeCell ref="Y69:AB69"/>
    <mergeCell ref="X40:AB40"/>
    <mergeCell ref="X57:AD57"/>
    <mergeCell ref="J94:N94"/>
    <mergeCell ref="S94:U94"/>
    <mergeCell ref="S101:U101"/>
    <mergeCell ref="X101:Z101"/>
    <mergeCell ref="J96:N96"/>
    <mergeCell ref="J97:N97"/>
    <mergeCell ref="J100:N100"/>
    <mergeCell ref="X100:Z100"/>
    <mergeCell ref="S100:U100"/>
    <mergeCell ref="J101:N101"/>
    <mergeCell ref="J113:P113"/>
    <mergeCell ref="X124:AB124"/>
    <mergeCell ref="J120:L120"/>
    <mergeCell ref="J118:N118"/>
    <mergeCell ref="J119:N119"/>
    <mergeCell ref="Q118:S118"/>
    <mergeCell ref="X92:Z92"/>
    <mergeCell ref="X120:Z120"/>
    <mergeCell ref="Z63:AB63"/>
    <mergeCell ref="Q113:W113"/>
    <mergeCell ref="Z117:AB117"/>
    <mergeCell ref="AA120:AB120"/>
    <mergeCell ref="C85:I85"/>
    <mergeCell ref="C90:G90"/>
    <mergeCell ref="C92:G92"/>
    <mergeCell ref="Q60:S60"/>
    <mergeCell ref="C150:G150"/>
    <mergeCell ref="D123:H123"/>
    <mergeCell ref="D117:H117"/>
    <mergeCell ref="D128:H128"/>
    <mergeCell ref="D129:H129"/>
    <mergeCell ref="D130:H130"/>
    <mergeCell ref="J126:N126"/>
    <mergeCell ref="Q126:U126"/>
    <mergeCell ref="X126:AB126"/>
    <mergeCell ref="X121:AB121"/>
    <mergeCell ref="Q121:U121"/>
    <mergeCell ref="J121:N121"/>
    <mergeCell ref="J122:N122"/>
    <mergeCell ref="Q122:U122"/>
    <mergeCell ref="AE132:AI132"/>
    <mergeCell ref="AE127:AI127"/>
    <mergeCell ref="Q149:U149"/>
    <mergeCell ref="Q129:U129"/>
    <mergeCell ref="X129:AB129"/>
    <mergeCell ref="D124:G124"/>
    <mergeCell ref="E120:F120"/>
    <mergeCell ref="F119:H119"/>
    <mergeCell ref="C145:E145"/>
    <mergeCell ref="AE118:AI118"/>
    <mergeCell ref="AE123:AI123"/>
    <mergeCell ref="AE124:AI124"/>
    <mergeCell ref="AE125:AI125"/>
    <mergeCell ref="Q148:U148"/>
    <mergeCell ref="L148:N148"/>
    <mergeCell ref="C141:I141"/>
    <mergeCell ref="X141:AD141"/>
    <mergeCell ref="J150:N150"/>
    <mergeCell ref="Q150:U150"/>
    <mergeCell ref="X150:AB150"/>
    <mergeCell ref="AE150:AI150"/>
    <mergeCell ref="AE128:AI128"/>
    <mergeCell ref="AE129:AI129"/>
    <mergeCell ref="Q130:U130"/>
    <mergeCell ref="X130:AB130"/>
    <mergeCell ref="AE130:AI130"/>
    <mergeCell ref="Q152:U152"/>
    <mergeCell ref="Q153:U153"/>
    <mergeCell ref="X152:AB152"/>
    <mergeCell ref="X153:AB153"/>
    <mergeCell ref="AE152:AI152"/>
    <mergeCell ref="AE153:AI153"/>
    <mergeCell ref="X132:AB132"/>
    <mergeCell ref="AE141:AK141"/>
    <mergeCell ref="J132:N132"/>
    <mergeCell ref="Q132:U132"/>
    <mergeCell ref="J145:N145"/>
    <mergeCell ref="K144:N144"/>
    <mergeCell ref="AG151:AI151"/>
    <mergeCell ref="AF144:AI144"/>
    <mergeCell ref="Q151:U151"/>
    <mergeCell ref="Q144:U144"/>
    <mergeCell ref="AE149:AI149"/>
    <mergeCell ref="AE148:AG148"/>
    <mergeCell ref="J188:N188"/>
    <mergeCell ref="J178:N178"/>
    <mergeCell ref="C160:G160"/>
    <mergeCell ref="J160:N160"/>
    <mergeCell ref="Q160:U160"/>
    <mergeCell ref="X160:AB160"/>
    <mergeCell ref="AE160:AI160"/>
    <mergeCell ref="C155:G155"/>
    <mergeCell ref="J155:N155"/>
    <mergeCell ref="Q155:U155"/>
    <mergeCell ref="X155:AB155"/>
    <mergeCell ref="AE155:AI155"/>
    <mergeCell ref="C158:G158"/>
    <mergeCell ref="J158:N158"/>
    <mergeCell ref="Q158:U158"/>
    <mergeCell ref="C156:G156"/>
    <mergeCell ref="C157:G157"/>
    <mergeCell ref="J156:N156"/>
    <mergeCell ref="X158:AB158"/>
    <mergeCell ref="AE157:AI157"/>
    <mergeCell ref="AE158:AI158"/>
    <mergeCell ref="AE156:AI156"/>
    <mergeCell ref="Q157:U157"/>
    <mergeCell ref="X157:AB157"/>
    <mergeCell ref="AF174:AI174"/>
    <mergeCell ref="AF176:AI176"/>
    <mergeCell ref="Q185:U185"/>
    <mergeCell ref="Q186:U186"/>
    <mergeCell ref="Q188:U188"/>
    <mergeCell ref="C172:D172"/>
    <mergeCell ref="C182:G182"/>
    <mergeCell ref="C183:G183"/>
    <mergeCell ref="C184:G184"/>
    <mergeCell ref="C185:G185"/>
    <mergeCell ref="C186:G186"/>
    <mergeCell ref="C177:G177"/>
    <mergeCell ref="C178:G178"/>
    <mergeCell ref="C179:G179"/>
    <mergeCell ref="C180:G180"/>
    <mergeCell ref="C181:G181"/>
    <mergeCell ref="J177:N177"/>
    <mergeCell ref="J179:N179"/>
    <mergeCell ref="J180:N180"/>
    <mergeCell ref="J181:N181"/>
    <mergeCell ref="J182:N182"/>
    <mergeCell ref="J183:N183"/>
    <mergeCell ref="J184:N184"/>
    <mergeCell ref="J185:N185"/>
    <mergeCell ref="J186:N186"/>
    <mergeCell ref="R172:U172"/>
    <mergeCell ref="AE177:AI177"/>
    <mergeCell ref="AE179:AI179"/>
    <mergeCell ref="AE180:AI180"/>
    <mergeCell ref="AE181:AI181"/>
    <mergeCell ref="AE182:AI182"/>
    <mergeCell ref="AE183:AI183"/>
    <mergeCell ref="AE184:AI184"/>
    <mergeCell ref="AE185:AI185"/>
    <mergeCell ref="AE186:AI186"/>
    <mergeCell ref="AE188:AI188"/>
    <mergeCell ref="Q177:U177"/>
    <mergeCell ref="Q179:U179"/>
    <mergeCell ref="Q180:U180"/>
    <mergeCell ref="Q181:U181"/>
    <mergeCell ref="Q182:U182"/>
    <mergeCell ref="Q183:U183"/>
    <mergeCell ref="Q184:U184"/>
    <mergeCell ref="X177:AB177"/>
    <mergeCell ref="X179:AB179"/>
    <mergeCell ref="X180:AB180"/>
    <mergeCell ref="X181:AB181"/>
    <mergeCell ref="X182:AB182"/>
    <mergeCell ref="X183:AB183"/>
    <mergeCell ref="X184:AB184"/>
    <mergeCell ref="X185:AB185"/>
    <mergeCell ref="X186:AB186"/>
    <mergeCell ref="Q178:U178"/>
    <mergeCell ref="X178:AB178"/>
    <mergeCell ref="AE178:AI178"/>
    <mergeCell ref="AA228:AB228"/>
    <mergeCell ref="X256:AB256"/>
    <mergeCell ref="AE256:AI256"/>
    <mergeCell ref="C284:G284"/>
    <mergeCell ref="X284:AB284"/>
    <mergeCell ref="AE284:AI284"/>
    <mergeCell ref="S284:U284"/>
    <mergeCell ref="C231:G231"/>
    <mergeCell ref="J231:N231"/>
    <mergeCell ref="Q231:U231"/>
    <mergeCell ref="AE231:AI231"/>
    <mergeCell ref="C259:G259"/>
    <mergeCell ref="Q259:U259"/>
    <mergeCell ref="X259:AB259"/>
    <mergeCell ref="AE259:AI259"/>
    <mergeCell ref="Q228:U228"/>
    <mergeCell ref="AE228:AI228"/>
    <mergeCell ref="X228:Y228"/>
    <mergeCell ref="AE253:AK253"/>
    <mergeCell ref="L256:L272"/>
    <mergeCell ref="X229:Y229"/>
    <mergeCell ref="AA229:AB229"/>
    <mergeCell ref="C230:G230"/>
    <mergeCell ref="J230:N230"/>
    <mergeCell ref="AE240:AI240"/>
    <mergeCell ref="AE241:AI241"/>
    <mergeCell ref="AA236:AB236"/>
    <mergeCell ref="AA237:AB237"/>
    <mergeCell ref="X237:Y237"/>
    <mergeCell ref="Q230:S230"/>
    <mergeCell ref="R232:S232"/>
    <mergeCell ref="C229:G229"/>
    <mergeCell ref="J265:K265"/>
    <mergeCell ref="J264:K264"/>
    <mergeCell ref="J263:K263"/>
    <mergeCell ref="X289:AB289"/>
    <mergeCell ref="AE289:AI289"/>
    <mergeCell ref="S289:U289"/>
    <mergeCell ref="Q271:U271"/>
    <mergeCell ref="X271:AB271"/>
    <mergeCell ref="AE271:AI271"/>
    <mergeCell ref="X285:AB285"/>
    <mergeCell ref="AE285:AI285"/>
    <mergeCell ref="C263:G263"/>
    <mergeCell ref="C264:G264"/>
    <mergeCell ref="C265:G265"/>
    <mergeCell ref="C266:G266"/>
    <mergeCell ref="Q263:U263"/>
    <mergeCell ref="Q264:U264"/>
    <mergeCell ref="Q265:U265"/>
    <mergeCell ref="Q266:U266"/>
    <mergeCell ref="X263:AB263"/>
    <mergeCell ref="X264:AB264"/>
    <mergeCell ref="X265:AB265"/>
    <mergeCell ref="X266:AB266"/>
    <mergeCell ref="AE263:AI263"/>
    <mergeCell ref="AE264:AI264"/>
    <mergeCell ref="AE265:AI265"/>
    <mergeCell ref="AE266:AI266"/>
    <mergeCell ref="X287:AB287"/>
    <mergeCell ref="AE287:AI287"/>
    <mergeCell ref="X299:AB299"/>
    <mergeCell ref="AE299:AI299"/>
    <mergeCell ref="S299:U299"/>
    <mergeCell ref="X291:AB291"/>
    <mergeCell ref="X292:AB292"/>
    <mergeCell ref="X293:AB293"/>
    <mergeCell ref="X294:AB294"/>
    <mergeCell ref="AE291:AI291"/>
    <mergeCell ref="AE292:AI292"/>
    <mergeCell ref="AE293:AI293"/>
    <mergeCell ref="AE294:AI294"/>
    <mergeCell ref="S294:U294"/>
    <mergeCell ref="S293:U293"/>
    <mergeCell ref="S292:U292"/>
    <mergeCell ref="S291:U291"/>
    <mergeCell ref="M266:N266"/>
    <mergeCell ref="M265:N265"/>
  </mergeCells>
  <printOptions horizontalCentered="1" verticalCentered="1" gridLines="1"/>
  <pageMargins left="0.15748031496062992" right="0.19685039370078741" top="0.78740157480314965" bottom="0.62992125984251968" header="0.15748031496062992" footer="0.19685039370078741"/>
  <pageSetup paperSize="9" scale="10" orientation="landscape" horizontalDpi="4294967293" verticalDpi="4294967293" r:id="rId1"/>
  <headerFooter alignWithMargins="0"/>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BB2903"/>
  <sheetViews>
    <sheetView topLeftCell="A110" zoomScale="55" zoomScaleNormal="55" zoomScaleSheetLayoutView="100" workbookViewId="0">
      <selection activeCell="R129" sqref="R129"/>
    </sheetView>
  </sheetViews>
  <sheetFormatPr baseColWidth="10" defaultColWidth="11.7109375" defaultRowHeight="20.100000000000001" customHeight="1" x14ac:dyDescent="0.2"/>
  <cols>
    <col min="1" max="1" width="4" style="1784" customWidth="1"/>
    <col min="2" max="2" width="8" style="1784" customWidth="1"/>
    <col min="3" max="37" width="7.7109375" style="1784" customWidth="1"/>
    <col min="38" max="39" width="11.7109375" style="1784"/>
    <col min="40" max="40" width="8.28515625" style="2298" customWidth="1"/>
    <col min="41" max="53" width="8.28515625" style="1937" customWidth="1"/>
    <col min="54" max="54" width="8.28515625" style="2299" customWidth="1"/>
    <col min="55" max="16384" width="11.7109375" style="1784"/>
  </cols>
  <sheetData>
    <row r="1" spans="1:46" ht="39.950000000000003" customHeight="1" thickBot="1" x14ac:dyDescent="0.25">
      <c r="A1" s="5764"/>
      <c r="B1" s="5765"/>
      <c r="C1" s="5464" t="s">
        <v>8403</v>
      </c>
      <c r="D1" s="5465"/>
      <c r="E1" s="5465"/>
      <c r="F1" s="5465"/>
      <c r="G1" s="5465"/>
      <c r="H1" s="5465"/>
      <c r="I1" s="5466"/>
      <c r="J1" s="6408" t="s">
        <v>8656</v>
      </c>
      <c r="K1" s="6409"/>
      <c r="L1" s="6409"/>
      <c r="M1" s="6409"/>
      <c r="N1" s="6409"/>
      <c r="O1" s="6409"/>
      <c r="P1" s="6410"/>
      <c r="Q1" s="5464" t="s">
        <v>8405</v>
      </c>
      <c r="R1" s="5465"/>
      <c r="S1" s="5465"/>
      <c r="T1" s="5465"/>
      <c r="U1" s="5465"/>
      <c r="V1" s="5465"/>
      <c r="W1" s="5466"/>
      <c r="X1" s="6408" t="s">
        <v>8657</v>
      </c>
      <c r="Y1" s="6409"/>
      <c r="Z1" s="6409"/>
      <c r="AA1" s="6409"/>
      <c r="AB1" s="6409"/>
      <c r="AC1" s="6409"/>
      <c r="AD1" s="6410"/>
      <c r="AE1" s="6408" t="s">
        <v>8667</v>
      </c>
      <c r="AF1" s="6409"/>
      <c r="AG1" s="6409"/>
      <c r="AH1" s="6409"/>
      <c r="AI1" s="6409"/>
      <c r="AJ1" s="6409"/>
      <c r="AK1" s="6410"/>
    </row>
    <row r="2" spans="1:46" ht="39.950000000000003" customHeight="1" x14ac:dyDescent="0.2">
      <c r="A2" s="5747" t="s">
        <v>1390</v>
      </c>
      <c r="B2" s="5748"/>
      <c r="C2" s="1719">
        <v>12</v>
      </c>
      <c r="D2" s="1747">
        <v>1</v>
      </c>
      <c r="E2" s="1675">
        <v>1</v>
      </c>
      <c r="F2" s="1675">
        <v>1</v>
      </c>
      <c r="G2" s="1676">
        <v>1</v>
      </c>
      <c r="H2" s="1743">
        <v>1</v>
      </c>
      <c r="I2" s="1744">
        <v>1</v>
      </c>
      <c r="J2" s="1674">
        <v>1</v>
      </c>
      <c r="K2" s="1675">
        <v>1</v>
      </c>
      <c r="L2" s="1675">
        <v>1</v>
      </c>
      <c r="M2" s="1675">
        <v>1</v>
      </c>
      <c r="N2" s="1676">
        <v>1</v>
      </c>
      <c r="O2" s="1743">
        <v>1</v>
      </c>
      <c r="P2" s="1744">
        <v>1</v>
      </c>
      <c r="Q2" s="1674">
        <v>1</v>
      </c>
      <c r="R2" s="1675">
        <v>1</v>
      </c>
      <c r="S2" s="1675">
        <v>1</v>
      </c>
      <c r="T2" s="1675">
        <v>1</v>
      </c>
      <c r="U2" s="1676">
        <v>1</v>
      </c>
      <c r="V2" s="1743">
        <v>1</v>
      </c>
      <c r="W2" s="1744">
        <v>1</v>
      </c>
      <c r="X2" s="1674">
        <v>1</v>
      </c>
      <c r="Y2" s="1675">
        <v>1</v>
      </c>
      <c r="Z2" s="1675">
        <v>1</v>
      </c>
      <c r="AA2" s="1675">
        <v>1</v>
      </c>
      <c r="AB2" s="1676">
        <v>1</v>
      </c>
      <c r="AC2" s="1743">
        <v>1</v>
      </c>
      <c r="AD2" s="1747">
        <v>1</v>
      </c>
      <c r="AE2" s="1675">
        <v>1</v>
      </c>
      <c r="AF2" s="1675">
        <v>1</v>
      </c>
      <c r="AG2" s="1675">
        <v>1</v>
      </c>
      <c r="AH2" s="1675">
        <v>1</v>
      </c>
      <c r="AI2" s="1676">
        <v>2</v>
      </c>
      <c r="AJ2" s="1743">
        <v>2</v>
      </c>
      <c r="AK2" s="1744">
        <v>2</v>
      </c>
    </row>
    <row r="3" spans="1:46" ht="39.950000000000003" customHeight="1" thickBot="1" x14ac:dyDescent="0.25">
      <c r="A3" s="5749" t="s">
        <v>1391</v>
      </c>
      <c r="B3" s="5750"/>
      <c r="C3" s="1677">
        <v>31</v>
      </c>
      <c r="D3" s="2076">
        <v>1</v>
      </c>
      <c r="E3" s="1757">
        <v>2</v>
      </c>
      <c r="F3" s="1757">
        <v>3</v>
      </c>
      <c r="G3" s="1758">
        <v>4</v>
      </c>
      <c r="H3" s="1745">
        <v>5</v>
      </c>
      <c r="I3" s="1746">
        <v>6</v>
      </c>
      <c r="J3" s="1772">
        <v>7</v>
      </c>
      <c r="K3" s="1757">
        <v>8</v>
      </c>
      <c r="L3" s="1757">
        <v>9</v>
      </c>
      <c r="M3" s="1757">
        <v>10</v>
      </c>
      <c r="N3" s="1758">
        <v>11</v>
      </c>
      <c r="O3" s="1745">
        <v>12</v>
      </c>
      <c r="P3" s="1746">
        <v>13</v>
      </c>
      <c r="Q3" s="1772">
        <v>14</v>
      </c>
      <c r="R3" s="1757">
        <v>15</v>
      </c>
      <c r="S3" s="1757">
        <v>16</v>
      </c>
      <c r="T3" s="1757">
        <v>17</v>
      </c>
      <c r="U3" s="1758">
        <v>18</v>
      </c>
      <c r="V3" s="1745">
        <v>19</v>
      </c>
      <c r="W3" s="1746">
        <v>20</v>
      </c>
      <c r="X3" s="1772">
        <v>21</v>
      </c>
      <c r="Y3" s="1757">
        <v>22</v>
      </c>
      <c r="Z3" s="1757">
        <v>23</v>
      </c>
      <c r="AA3" s="1757">
        <v>24</v>
      </c>
      <c r="AB3" s="1758">
        <v>25</v>
      </c>
      <c r="AC3" s="2051">
        <v>26</v>
      </c>
      <c r="AD3" s="2076">
        <v>27</v>
      </c>
      <c r="AE3" s="1757">
        <v>28</v>
      </c>
      <c r="AF3" s="1757">
        <v>29</v>
      </c>
      <c r="AG3" s="1757">
        <v>30</v>
      </c>
      <c r="AH3" s="1757">
        <v>31</v>
      </c>
      <c r="AI3" s="1758">
        <v>1</v>
      </c>
      <c r="AJ3" s="1745">
        <v>2</v>
      </c>
      <c r="AK3" s="1746">
        <v>3</v>
      </c>
    </row>
    <row r="4" spans="1:46" ht="39.950000000000003" customHeight="1" x14ac:dyDescent="0.2">
      <c r="A4" s="5745" t="s">
        <v>4459</v>
      </c>
      <c r="B4" s="5746"/>
      <c r="C4" s="5512" t="s">
        <v>8474</v>
      </c>
      <c r="D4" s="6264" t="s">
        <v>4442</v>
      </c>
      <c r="E4" s="5499" t="s">
        <v>8650</v>
      </c>
      <c r="F4" s="5500"/>
      <c r="G4" s="6411"/>
      <c r="H4" s="1792"/>
      <c r="I4" s="1788"/>
      <c r="J4" s="6407" t="s">
        <v>8650</v>
      </c>
      <c r="K4" s="5351"/>
      <c r="L4" s="5351"/>
      <c r="M4" s="5351"/>
      <c r="N4" s="5352"/>
      <c r="O4" s="1792"/>
      <c r="P4" s="1887"/>
      <c r="Q4" s="6405"/>
      <c r="R4" s="6406"/>
      <c r="S4" s="6241" t="s">
        <v>4453</v>
      </c>
      <c r="T4" s="6242"/>
      <c r="U4" s="6242"/>
      <c r="V4" s="1792"/>
      <c r="W4" s="1887"/>
      <c r="X4" s="6306" t="s">
        <v>1207</v>
      </c>
      <c r="Y4" s="6307"/>
      <c r="Z4" s="6307"/>
      <c r="AA4" s="6403" t="s">
        <v>8665</v>
      </c>
      <c r="AB4" s="6404"/>
      <c r="AC4" s="2150"/>
      <c r="AD4" s="2151"/>
      <c r="AE4" s="6396" t="s">
        <v>8669</v>
      </c>
      <c r="AF4" s="6397"/>
      <c r="AG4" s="2306" t="s">
        <v>8672</v>
      </c>
      <c r="AH4" s="6401"/>
      <c r="AI4" s="6402"/>
      <c r="AJ4" s="1762"/>
      <c r="AK4" s="1750"/>
      <c r="AT4" s="1658"/>
    </row>
    <row r="5" spans="1:46" ht="39.950000000000003" customHeight="1" x14ac:dyDescent="0.2">
      <c r="A5" s="5721" t="s">
        <v>8234</v>
      </c>
      <c r="B5" s="5722"/>
      <c r="C5" s="5513"/>
      <c r="D5" s="6265"/>
      <c r="E5" s="5499" t="s">
        <v>8649</v>
      </c>
      <c r="F5" s="5500"/>
      <c r="G5" s="6411"/>
      <c r="H5" s="1798"/>
      <c r="I5" s="1797"/>
      <c r="J5" s="6412" t="s">
        <v>8649</v>
      </c>
      <c r="K5" s="5500"/>
      <c r="L5" s="5500"/>
      <c r="M5" s="5500"/>
      <c r="N5" s="6411"/>
      <c r="O5" s="1798"/>
      <c r="P5" s="1890"/>
      <c r="Q5" s="6451"/>
      <c r="R5" s="6452"/>
      <c r="S5" s="6105"/>
      <c r="T5" s="6453"/>
      <c r="U5" s="6104"/>
      <c r="V5" s="1798"/>
      <c r="W5" s="1890"/>
      <c r="X5" s="6088" t="s">
        <v>8647</v>
      </c>
      <c r="Y5" s="6088"/>
      <c r="Z5" s="6088"/>
      <c r="AA5" s="6088"/>
      <c r="AB5" s="6088"/>
      <c r="AC5" s="1796"/>
      <c r="AD5" s="1890"/>
      <c r="AE5" s="6114"/>
      <c r="AF5" s="6115"/>
      <c r="AG5" s="6115"/>
      <c r="AH5" s="6115"/>
      <c r="AI5" s="6116"/>
      <c r="AJ5" s="1760"/>
      <c r="AK5" s="1752"/>
    </row>
    <row r="6" spans="1:46" ht="39.950000000000003" customHeight="1" x14ac:dyDescent="0.2">
      <c r="A6" s="5719" t="s">
        <v>8235</v>
      </c>
      <c r="B6" s="5720"/>
      <c r="C6" s="5513"/>
      <c r="D6" s="6265"/>
      <c r="E6" s="5715" t="s">
        <v>8652</v>
      </c>
      <c r="F6" s="5597"/>
      <c r="G6" s="5599"/>
      <c r="H6" s="1798"/>
      <c r="I6" s="1797"/>
      <c r="J6" s="5596" t="s">
        <v>8652</v>
      </c>
      <c r="K6" s="5597"/>
      <c r="L6" s="5597"/>
      <c r="M6" s="5597"/>
      <c r="N6" s="2297" t="s">
        <v>4453</v>
      </c>
      <c r="O6" s="1798"/>
      <c r="P6" s="1890"/>
      <c r="Q6" s="2303" t="s">
        <v>4453</v>
      </c>
      <c r="R6" s="5715" t="s">
        <v>8670</v>
      </c>
      <c r="S6" s="5597"/>
      <c r="T6" s="5597"/>
      <c r="U6" s="5599"/>
      <c r="V6" s="1798"/>
      <c r="W6" s="1890"/>
      <c r="X6" s="5597" t="s">
        <v>8671</v>
      </c>
      <c r="Y6" s="5597"/>
      <c r="Z6" s="5597"/>
      <c r="AA6" s="5597"/>
      <c r="AB6" s="5597"/>
      <c r="AC6" s="1796"/>
      <c r="AD6" s="1890"/>
      <c r="AE6" s="6398"/>
      <c r="AF6" s="6399"/>
      <c r="AG6" s="6400"/>
      <c r="AH6" s="6170" t="s">
        <v>8661</v>
      </c>
      <c r="AI6" s="6189"/>
      <c r="AJ6" s="1760"/>
      <c r="AK6" s="1752"/>
    </row>
    <row r="7" spans="1:46" ht="39.950000000000003" customHeight="1" x14ac:dyDescent="0.2">
      <c r="A7" s="5719" t="s">
        <v>8236</v>
      </c>
      <c r="B7" s="5720"/>
      <c r="C7" s="5513"/>
      <c r="D7" s="6265"/>
      <c r="E7" s="2287"/>
      <c r="F7" s="2287"/>
      <c r="G7" s="2293"/>
      <c r="H7" s="1798"/>
      <c r="I7" s="1797"/>
      <c r="J7" s="6090" t="s">
        <v>8646</v>
      </c>
      <c r="K7" s="6091"/>
      <c r="L7" s="6091"/>
      <c r="M7" s="6091"/>
      <c r="N7" s="6092"/>
      <c r="O7" s="1798"/>
      <c r="P7" s="1890"/>
      <c r="Q7" s="6090" t="s">
        <v>8646</v>
      </c>
      <c r="R7" s="6091"/>
      <c r="S7" s="6091"/>
      <c r="T7" s="6091"/>
      <c r="U7" s="6092"/>
      <c r="V7" s="1798"/>
      <c r="W7" s="1890"/>
      <c r="X7" s="6091" t="s">
        <v>8646</v>
      </c>
      <c r="Y7" s="6091"/>
      <c r="Z7" s="6091"/>
      <c r="AA7" s="6091"/>
      <c r="AB7" s="6091"/>
      <c r="AC7" s="1796"/>
      <c r="AD7" s="1890"/>
      <c r="AE7" s="6090" t="s">
        <v>8646</v>
      </c>
      <c r="AF7" s="6091"/>
      <c r="AG7" s="6091"/>
      <c r="AH7" s="6091"/>
      <c r="AI7" s="6092"/>
      <c r="AJ7" s="1760"/>
      <c r="AK7" s="1752"/>
    </row>
    <row r="8" spans="1:46" ht="39.950000000000003" customHeight="1" x14ac:dyDescent="0.2">
      <c r="A8" s="5719" t="s">
        <v>8237</v>
      </c>
      <c r="B8" s="5720"/>
      <c r="C8" s="5513"/>
      <c r="D8" s="6265"/>
      <c r="E8" s="5562" t="s">
        <v>8651</v>
      </c>
      <c r="F8" s="5861"/>
      <c r="G8" s="5563"/>
      <c r="H8" s="1798"/>
      <c r="I8" s="1797"/>
      <c r="J8" s="5860" t="s">
        <v>8651</v>
      </c>
      <c r="K8" s="5861"/>
      <c r="L8" s="5861"/>
      <c r="M8" s="5861"/>
      <c r="N8" s="5563"/>
      <c r="O8" s="1798"/>
      <c r="P8" s="1890"/>
      <c r="Q8" s="5596" t="s">
        <v>8653</v>
      </c>
      <c r="R8" s="5597"/>
      <c r="S8" s="5597"/>
      <c r="T8" s="6168" t="s">
        <v>4453</v>
      </c>
      <c r="U8" s="6169"/>
      <c r="V8" s="1798"/>
      <c r="W8" s="1890"/>
      <c r="X8" s="6168" t="s">
        <v>4453</v>
      </c>
      <c r="Y8" s="6169"/>
      <c r="Z8" s="6026" t="s">
        <v>8654</v>
      </c>
      <c r="AA8" s="5580"/>
      <c r="AB8" s="5581"/>
      <c r="AC8" s="1796"/>
      <c r="AD8" s="1890"/>
      <c r="AE8" s="6280" t="s">
        <v>8655</v>
      </c>
      <c r="AF8" s="6384"/>
      <c r="AG8" s="6384"/>
      <c r="AH8" s="6384"/>
      <c r="AI8" s="6281"/>
      <c r="AJ8" s="1760"/>
      <c r="AK8" s="1752"/>
      <c r="AM8" s="1667"/>
      <c r="AN8" s="2300"/>
    </row>
    <row r="9" spans="1:46" ht="39.950000000000003" customHeight="1" x14ac:dyDescent="0.2">
      <c r="A9" s="5732" t="s">
        <v>8238</v>
      </c>
      <c r="B9" s="5733"/>
      <c r="C9" s="5513"/>
      <c r="D9" s="6265"/>
      <c r="E9" s="6388"/>
      <c r="F9" s="6389"/>
      <c r="G9" s="6390"/>
      <c r="H9" s="1798"/>
      <c r="I9" s="1797"/>
      <c r="J9" s="6074" t="s">
        <v>8584</v>
      </c>
      <c r="K9" s="6075"/>
      <c r="L9" s="6075"/>
      <c r="M9" s="6075"/>
      <c r="N9" s="6076"/>
      <c r="O9" s="1798"/>
      <c r="P9" s="1890"/>
      <c r="Q9" s="6074" t="s">
        <v>8584</v>
      </c>
      <c r="R9" s="6075"/>
      <c r="S9" s="6075"/>
      <c r="T9" s="6075"/>
      <c r="U9" s="6076"/>
      <c r="V9" s="1798"/>
      <c r="W9" s="1890"/>
      <c r="X9" s="6075" t="s">
        <v>8584</v>
      </c>
      <c r="Y9" s="6075"/>
      <c r="Z9" s="6075"/>
      <c r="AA9" s="6075"/>
      <c r="AB9" s="6075"/>
      <c r="AC9" s="1796"/>
      <c r="AD9" s="1890"/>
      <c r="AE9" s="6074" t="s">
        <v>8584</v>
      </c>
      <c r="AF9" s="6075"/>
      <c r="AG9" s="6075"/>
      <c r="AH9" s="6075"/>
      <c r="AI9" s="6076"/>
      <c r="AJ9" s="1760"/>
      <c r="AK9" s="1752"/>
    </row>
    <row r="10" spans="1:46" ht="39.950000000000003" customHeight="1" x14ac:dyDescent="0.2">
      <c r="A10" s="5732" t="s">
        <v>8239</v>
      </c>
      <c r="B10" s="5733"/>
      <c r="C10" s="5513"/>
      <c r="D10" s="6265"/>
      <c r="E10" s="1807"/>
      <c r="F10" s="1807"/>
      <c r="G10" s="2175"/>
      <c r="H10" s="1798"/>
      <c r="I10" s="1797"/>
      <c r="J10" s="1815"/>
      <c r="K10" s="1807"/>
      <c r="L10" s="1807"/>
      <c r="M10" s="1807"/>
      <c r="N10" s="1807"/>
      <c r="O10" s="1798"/>
      <c r="P10" s="1890"/>
      <c r="Q10" s="1815"/>
      <c r="R10" s="1807"/>
      <c r="S10" s="1807"/>
      <c r="T10" s="1807"/>
      <c r="U10" s="1807"/>
      <c r="V10" s="1798"/>
      <c r="W10" s="1890"/>
      <c r="X10" s="2175"/>
      <c r="Y10" s="1807"/>
      <c r="Z10" s="1807"/>
      <c r="AA10" s="1807"/>
      <c r="AB10" s="2294"/>
      <c r="AC10" s="1796"/>
      <c r="AD10" s="1890"/>
      <c r="AE10" s="1815"/>
      <c r="AF10" s="1807"/>
      <c r="AG10" s="1807"/>
      <c r="AH10" s="1807"/>
      <c r="AI10" s="1807"/>
      <c r="AJ10" s="1760"/>
      <c r="AK10" s="1752"/>
      <c r="AM10" s="1667"/>
      <c r="AN10" s="2300"/>
      <c r="AS10" s="1658"/>
    </row>
    <row r="11" spans="1:46" ht="39.950000000000003" customHeight="1" x14ac:dyDescent="0.2">
      <c r="A11" s="5732" t="s">
        <v>8240</v>
      </c>
      <c r="B11" s="5733"/>
      <c r="C11" s="5513"/>
      <c r="D11" s="6265"/>
      <c r="E11" s="6388"/>
      <c r="F11" s="6389"/>
      <c r="G11" s="6390"/>
      <c r="H11" s="1798"/>
      <c r="I11" s="1797"/>
      <c r="J11" s="6074" t="s">
        <v>8584</v>
      </c>
      <c r="K11" s="6075"/>
      <c r="L11" s="6075"/>
      <c r="M11" s="6075"/>
      <c r="N11" s="6076"/>
      <c r="O11" s="1798"/>
      <c r="P11" s="1890"/>
      <c r="Q11" s="6074" t="s">
        <v>8584</v>
      </c>
      <c r="R11" s="6075"/>
      <c r="S11" s="6075"/>
      <c r="T11" s="6075"/>
      <c r="U11" s="6076"/>
      <c r="V11" s="1798"/>
      <c r="W11" s="1890"/>
      <c r="X11" s="6075" t="s">
        <v>8584</v>
      </c>
      <c r="Y11" s="6075"/>
      <c r="Z11" s="6075"/>
      <c r="AA11" s="6075"/>
      <c r="AB11" s="6075"/>
      <c r="AC11" s="1796"/>
      <c r="AD11" s="1890"/>
      <c r="AE11" s="6074" t="s">
        <v>8584</v>
      </c>
      <c r="AF11" s="6075"/>
      <c r="AG11" s="6075"/>
      <c r="AH11" s="6075"/>
      <c r="AI11" s="6076"/>
      <c r="AJ11" s="1760"/>
      <c r="AK11" s="1752"/>
    </row>
    <row r="12" spans="1:46" ht="39.950000000000003" customHeight="1" x14ac:dyDescent="0.2">
      <c r="A12" s="5809" t="s">
        <v>8241</v>
      </c>
      <c r="B12" s="5810"/>
      <c r="C12" s="5513"/>
      <c r="D12" s="6265"/>
      <c r="E12" s="6081"/>
      <c r="F12" s="5771"/>
      <c r="G12" s="6077"/>
      <c r="H12" s="1818"/>
      <c r="I12" s="1817"/>
      <c r="J12" s="5770" t="s">
        <v>8544</v>
      </c>
      <c r="K12" s="5771"/>
      <c r="L12" s="5771"/>
      <c r="M12" s="5771"/>
      <c r="N12" s="6077"/>
      <c r="O12" s="1818"/>
      <c r="P12" s="1896"/>
      <c r="Q12" s="5770" t="s">
        <v>8544</v>
      </c>
      <c r="R12" s="5771"/>
      <c r="S12" s="5771"/>
      <c r="T12" s="5771"/>
      <c r="U12" s="6077"/>
      <c r="V12" s="1818"/>
      <c r="W12" s="1896"/>
      <c r="X12" s="5771" t="s">
        <v>8544</v>
      </c>
      <c r="Y12" s="5771"/>
      <c r="Z12" s="5771"/>
      <c r="AA12" s="5771"/>
      <c r="AB12" s="5771"/>
      <c r="AC12" s="1816"/>
      <c r="AD12" s="1896"/>
      <c r="AE12" s="5770" t="s">
        <v>8544</v>
      </c>
      <c r="AF12" s="5771"/>
      <c r="AG12" s="5771"/>
      <c r="AH12" s="5771"/>
      <c r="AI12" s="6077"/>
      <c r="AJ12" s="1760"/>
      <c r="AK12" s="1752"/>
    </row>
    <row r="13" spans="1:46" ht="39.950000000000003" customHeight="1" x14ac:dyDescent="0.2">
      <c r="A13" s="5809" t="s">
        <v>8242</v>
      </c>
      <c r="B13" s="5810"/>
      <c r="C13" s="5513"/>
      <c r="D13" s="6265"/>
      <c r="E13" s="6081"/>
      <c r="F13" s="5771"/>
      <c r="G13" s="6077"/>
      <c r="H13" s="1798"/>
      <c r="I13" s="1797"/>
      <c r="J13" s="5770" t="s">
        <v>8544</v>
      </c>
      <c r="K13" s="5771"/>
      <c r="L13" s="5771"/>
      <c r="M13" s="5771"/>
      <c r="N13" s="6077"/>
      <c r="O13" s="1798"/>
      <c r="P13" s="1890"/>
      <c r="Q13" s="5770" t="s">
        <v>8544</v>
      </c>
      <c r="R13" s="5771"/>
      <c r="S13" s="5771"/>
      <c r="T13" s="5771"/>
      <c r="U13" s="6077"/>
      <c r="V13" s="1798"/>
      <c r="W13" s="1890"/>
      <c r="X13" s="5771" t="s">
        <v>8544</v>
      </c>
      <c r="Y13" s="5771"/>
      <c r="Z13" s="5771"/>
      <c r="AA13" s="5771"/>
      <c r="AB13" s="5771"/>
      <c r="AC13" s="1796"/>
      <c r="AD13" s="1890"/>
      <c r="AE13" s="5770" t="s">
        <v>8544</v>
      </c>
      <c r="AF13" s="5771"/>
      <c r="AG13" s="5771"/>
      <c r="AH13" s="5771"/>
      <c r="AI13" s="6077"/>
      <c r="AJ13" s="1760"/>
      <c r="AK13" s="1752"/>
    </row>
    <row r="14" spans="1:46" ht="39.950000000000003" customHeight="1" x14ac:dyDescent="0.2">
      <c r="A14" s="5732" t="s">
        <v>8243</v>
      </c>
      <c r="B14" s="5733"/>
      <c r="C14" s="5513"/>
      <c r="D14" s="6265"/>
      <c r="E14" s="6388"/>
      <c r="F14" s="6389"/>
      <c r="G14" s="6390"/>
      <c r="H14" s="1798"/>
      <c r="I14" s="1797"/>
      <c r="J14" s="6074" t="s">
        <v>8584</v>
      </c>
      <c r="K14" s="6075"/>
      <c r="L14" s="6075"/>
      <c r="M14" s="6075"/>
      <c r="N14" s="6076"/>
      <c r="O14" s="1798"/>
      <c r="P14" s="1890"/>
      <c r="Q14" s="6074" t="s">
        <v>8584</v>
      </c>
      <c r="R14" s="6075"/>
      <c r="S14" s="6075"/>
      <c r="T14" s="6075"/>
      <c r="U14" s="6076"/>
      <c r="V14" s="1798"/>
      <c r="W14" s="1890"/>
      <c r="X14" s="6075" t="s">
        <v>8584</v>
      </c>
      <c r="Y14" s="6075"/>
      <c r="Z14" s="6075"/>
      <c r="AA14" s="6075"/>
      <c r="AB14" s="6075"/>
      <c r="AC14" s="1796"/>
      <c r="AD14" s="1890"/>
      <c r="AE14" s="6074" t="s">
        <v>8584</v>
      </c>
      <c r="AF14" s="6075"/>
      <c r="AG14" s="6075"/>
      <c r="AH14" s="6075"/>
      <c r="AI14" s="6076"/>
      <c r="AJ14" s="1760"/>
      <c r="AK14" s="1752"/>
    </row>
    <row r="15" spans="1:46" ht="39.950000000000003" customHeight="1" x14ac:dyDescent="0.2">
      <c r="A15" s="5732" t="s">
        <v>8244</v>
      </c>
      <c r="B15" s="5733"/>
      <c r="C15" s="5513"/>
      <c r="D15" s="6265"/>
      <c r="E15" s="2287"/>
      <c r="F15" s="2287"/>
      <c r="G15" s="2293"/>
      <c r="H15" s="1798"/>
      <c r="I15" s="1797"/>
      <c r="J15" s="6118" t="s">
        <v>1386</v>
      </c>
      <c r="K15" s="6119"/>
      <c r="L15" s="6119"/>
      <c r="M15" s="6119"/>
      <c r="N15" s="6120"/>
      <c r="O15" s="1798"/>
      <c r="P15" s="1890"/>
      <c r="Q15" s="6118" t="s">
        <v>1386</v>
      </c>
      <c r="R15" s="6119"/>
      <c r="S15" s="6119"/>
      <c r="T15" s="6119"/>
      <c r="U15" s="6120"/>
      <c r="V15" s="1798"/>
      <c r="W15" s="1890"/>
      <c r="X15" s="6119" t="s">
        <v>1386</v>
      </c>
      <c r="Y15" s="6119"/>
      <c r="Z15" s="6119"/>
      <c r="AA15" s="6119"/>
      <c r="AB15" s="6119"/>
      <c r="AC15" s="1796"/>
      <c r="AD15" s="1890"/>
      <c r="AE15" s="6119" t="s">
        <v>1386</v>
      </c>
      <c r="AF15" s="6119"/>
      <c r="AG15" s="6119"/>
      <c r="AH15" s="6119"/>
      <c r="AI15" s="6119"/>
      <c r="AJ15" s="1760"/>
      <c r="AK15" s="1752"/>
    </row>
    <row r="16" spans="1:46" ht="39.950000000000003" customHeight="1" x14ac:dyDescent="0.2">
      <c r="A16" s="5738" t="s">
        <v>8245</v>
      </c>
      <c r="B16" s="5739"/>
      <c r="C16" s="5513"/>
      <c r="D16" s="6265"/>
      <c r="E16" s="50"/>
      <c r="F16" s="37"/>
      <c r="G16" s="46"/>
      <c r="H16" s="1798"/>
      <c r="I16" s="1797"/>
      <c r="J16" s="1739"/>
      <c r="K16" s="31"/>
      <c r="L16" s="44"/>
      <c r="M16" s="44"/>
      <c r="N16" s="1799"/>
      <c r="O16" s="1798"/>
      <c r="P16" s="1890"/>
      <c r="Q16" s="1739"/>
      <c r="R16" s="31"/>
      <c r="S16" s="44"/>
      <c r="T16" s="44"/>
      <c r="U16" s="1799"/>
      <c r="V16" s="1798"/>
      <c r="W16" s="1890"/>
      <c r="X16" s="2295"/>
      <c r="Y16" s="31"/>
      <c r="Z16" s="44"/>
      <c r="AA16" s="44"/>
      <c r="AB16" s="1972"/>
      <c r="AC16" s="1796"/>
      <c r="AD16" s="1890"/>
      <c r="AE16" s="1739"/>
      <c r="AF16" s="31"/>
      <c r="AG16" s="44"/>
      <c r="AH16" s="44"/>
      <c r="AI16" s="1799"/>
      <c r="AJ16" s="1760"/>
      <c r="AK16" s="1752"/>
    </row>
    <row r="17" spans="1:50" ht="39.950000000000003" customHeight="1" x14ac:dyDescent="0.2">
      <c r="A17" s="5758" t="s">
        <v>8246</v>
      </c>
      <c r="B17" s="5739"/>
      <c r="C17" s="5513"/>
      <c r="D17" s="6265"/>
      <c r="E17" s="50"/>
      <c r="F17" s="37"/>
      <c r="G17" s="46"/>
      <c r="H17" s="1798"/>
      <c r="I17" s="1797"/>
      <c r="J17" s="1825"/>
      <c r="K17" s="1823"/>
      <c r="L17" s="1823"/>
      <c r="M17" s="1823"/>
      <c r="N17" s="72"/>
      <c r="O17" s="1798"/>
      <c r="P17" s="1890"/>
      <c r="Q17" s="1825"/>
      <c r="R17" s="1823"/>
      <c r="S17" s="1823"/>
      <c r="T17" s="1823"/>
      <c r="U17" s="72"/>
      <c r="V17" s="1798"/>
      <c r="W17" s="1890"/>
      <c r="X17" s="2012"/>
      <c r="Y17" s="1823"/>
      <c r="Z17" s="1823"/>
      <c r="AA17" s="1823"/>
      <c r="AB17" s="1994"/>
      <c r="AC17" s="1796"/>
      <c r="AD17" s="1890"/>
      <c r="AE17" s="1825"/>
      <c r="AF17" s="1823"/>
      <c r="AG17" s="1823"/>
      <c r="AH17" s="1823"/>
      <c r="AI17" s="72"/>
      <c r="AJ17" s="1760"/>
      <c r="AK17" s="1752"/>
    </row>
    <row r="18" spans="1:50" ht="39.950000000000003" customHeight="1" x14ac:dyDescent="0.2">
      <c r="A18" s="5736" t="s">
        <v>8247</v>
      </c>
      <c r="B18" s="5737"/>
      <c r="C18" s="5513"/>
      <c r="D18" s="6265"/>
      <c r="E18" s="50"/>
      <c r="F18" s="80"/>
      <c r="G18" s="80"/>
      <c r="H18" s="1798"/>
      <c r="I18" s="1797"/>
      <c r="J18" s="1734"/>
      <c r="K18" s="80"/>
      <c r="L18" s="44"/>
      <c r="M18" s="44"/>
      <c r="N18" s="80"/>
      <c r="O18" s="1798"/>
      <c r="P18" s="1890"/>
      <c r="Q18" s="1734"/>
      <c r="R18" s="80"/>
      <c r="S18" s="44"/>
      <c r="T18" s="44"/>
      <c r="U18" s="80"/>
      <c r="V18" s="1798"/>
      <c r="W18" s="1890"/>
      <c r="X18" s="1270"/>
      <c r="Y18" s="80"/>
      <c r="Z18" s="44"/>
      <c r="AA18" s="44"/>
      <c r="AB18" s="1255"/>
      <c r="AC18" s="1796"/>
      <c r="AD18" s="1890"/>
      <c r="AE18" s="1734"/>
      <c r="AF18" s="80"/>
      <c r="AG18" s="44"/>
      <c r="AH18" s="44"/>
      <c r="AI18" s="80"/>
      <c r="AJ18" s="1760"/>
      <c r="AK18" s="1752"/>
    </row>
    <row r="19" spans="1:50" ht="39.950000000000003" customHeight="1" x14ac:dyDescent="0.2">
      <c r="A19" s="5738" t="s">
        <v>8248</v>
      </c>
      <c r="B19" s="5739"/>
      <c r="C19" s="5513"/>
      <c r="D19" s="6265"/>
      <c r="E19" s="6388"/>
      <c r="F19" s="6389"/>
      <c r="G19" s="6390"/>
      <c r="H19" s="1798"/>
      <c r="I19" s="1797"/>
      <c r="J19" s="6060" t="s">
        <v>8648</v>
      </c>
      <c r="K19" s="3402"/>
      <c r="L19" s="3402"/>
      <c r="M19" s="3402"/>
      <c r="N19" s="3403"/>
      <c r="O19" s="1798"/>
      <c r="P19" s="1890"/>
      <c r="Q19" s="6060" t="s">
        <v>8648</v>
      </c>
      <c r="R19" s="3402"/>
      <c r="S19" s="3402"/>
      <c r="T19" s="3402"/>
      <c r="U19" s="3403"/>
      <c r="V19" s="1798"/>
      <c r="W19" s="1890"/>
      <c r="X19" s="3402" t="s">
        <v>8648</v>
      </c>
      <c r="Y19" s="3402"/>
      <c r="Z19" s="3402"/>
      <c r="AA19" s="3402"/>
      <c r="AB19" s="3402"/>
      <c r="AC19" s="1796"/>
      <c r="AD19" s="1890"/>
      <c r="AE19" s="6060" t="s">
        <v>8648</v>
      </c>
      <c r="AF19" s="3402"/>
      <c r="AG19" s="3402"/>
      <c r="AH19" s="3402"/>
      <c r="AI19" s="3403"/>
      <c r="AJ19" s="1760"/>
      <c r="AK19" s="1752"/>
    </row>
    <row r="20" spans="1:50" ht="39.950000000000003" customHeight="1" thickBot="1" x14ac:dyDescent="0.25">
      <c r="A20" s="5736" t="s">
        <v>8249</v>
      </c>
      <c r="B20" s="5737"/>
      <c r="C20" s="5514"/>
      <c r="D20" s="6266"/>
      <c r="E20" s="2287"/>
      <c r="F20" s="2287"/>
      <c r="G20" s="2293"/>
      <c r="H20" s="1828"/>
      <c r="I20" s="1827"/>
      <c r="J20" s="6353" t="s">
        <v>1386</v>
      </c>
      <c r="K20" s="6354"/>
      <c r="L20" s="6354"/>
      <c r="M20" s="6354"/>
      <c r="N20" s="6355"/>
      <c r="O20" s="1828"/>
      <c r="P20" s="1902"/>
      <c r="Q20" s="6353" t="s">
        <v>1386</v>
      </c>
      <c r="R20" s="6354"/>
      <c r="S20" s="6354"/>
      <c r="T20" s="6354"/>
      <c r="U20" s="6355"/>
      <c r="V20" s="1828"/>
      <c r="W20" s="1902"/>
      <c r="X20" s="6119" t="s">
        <v>1386</v>
      </c>
      <c r="Y20" s="6119"/>
      <c r="Z20" s="6119"/>
      <c r="AA20" s="6119"/>
      <c r="AB20" s="6119"/>
      <c r="AC20" s="1826"/>
      <c r="AD20" s="1902"/>
      <c r="AE20" s="6119" t="s">
        <v>1386</v>
      </c>
      <c r="AF20" s="6119"/>
      <c r="AG20" s="6119"/>
      <c r="AH20" s="6119"/>
      <c r="AI20" s="6119"/>
      <c r="AJ20" s="1763"/>
      <c r="AK20" s="1754"/>
    </row>
    <row r="21" spans="1:50" ht="39.75" customHeight="1" thickBot="1" x14ac:dyDescent="0.25">
      <c r="A21" s="1779">
        <v>1</v>
      </c>
      <c r="B21" s="1779" t="s">
        <v>5497</v>
      </c>
      <c r="C21" s="1876"/>
      <c r="D21" s="2085"/>
      <c r="E21" s="1834"/>
      <c r="F21" s="1834"/>
      <c r="G21" s="1829"/>
      <c r="H21" s="1830"/>
      <c r="I21" s="1831"/>
      <c r="J21" s="1832"/>
      <c r="K21" s="1833"/>
      <c r="L21" s="1833"/>
      <c r="M21" s="1834"/>
      <c r="N21" s="1835"/>
      <c r="O21" s="1836"/>
      <c r="P21" s="1837"/>
      <c r="Q21" s="1838"/>
      <c r="R21" s="1834"/>
      <c r="S21" s="2063"/>
      <c r="T21" s="2063"/>
      <c r="U21" s="2230"/>
      <c r="V21" s="1839"/>
      <c r="W21" s="1840"/>
      <c r="X21" s="2242"/>
      <c r="Y21" s="84"/>
      <c r="Z21" s="84"/>
      <c r="AA21" s="1879"/>
      <c r="AB21" s="2243"/>
      <c r="AC21" s="1836"/>
      <c r="AD21" s="1837"/>
      <c r="AE21" s="1881"/>
      <c r="AF21" s="1882"/>
      <c r="AG21" s="1882"/>
      <c r="AH21" s="1882"/>
      <c r="AI21" s="1880"/>
      <c r="AJ21" s="1839"/>
      <c r="AK21" s="1845"/>
    </row>
    <row r="22" spans="1:50" ht="39.950000000000003" customHeight="1" thickBot="1" x14ac:dyDescent="0.25">
      <c r="A22" s="1717">
        <v>2</v>
      </c>
      <c r="B22" s="1718" t="s">
        <v>5497</v>
      </c>
      <c r="C22" s="1883"/>
      <c r="D22" s="2083"/>
      <c r="E22" s="1799"/>
      <c r="F22" s="1799"/>
      <c r="G22" s="2018"/>
      <c r="H22" s="1847"/>
      <c r="I22" s="1848"/>
      <c r="J22" s="2153"/>
      <c r="K22" s="1915"/>
      <c r="L22" s="1842"/>
      <c r="M22" s="1842"/>
      <c r="N22" s="1849"/>
      <c r="O22" s="1847"/>
      <c r="P22" s="1848"/>
      <c r="Q22" s="1801"/>
      <c r="R22" s="1799"/>
      <c r="S22" s="1799"/>
      <c r="T22" s="1799"/>
      <c r="U22" s="1800"/>
      <c r="V22" s="1847"/>
      <c r="W22" s="1848"/>
      <c r="X22" s="1801"/>
      <c r="Y22" s="1799"/>
      <c r="Z22" s="1843"/>
      <c r="AA22" s="1843"/>
      <c r="AB22" s="1844"/>
      <c r="AC22" s="1774"/>
      <c r="AD22" s="1850"/>
      <c r="AE22" s="1801"/>
      <c r="AF22" s="1116"/>
      <c r="AG22" s="1116"/>
      <c r="AH22" s="1116"/>
      <c r="AI22" s="2237"/>
      <c r="AJ22" s="1847"/>
      <c r="AK22" s="1851"/>
    </row>
    <row r="23" spans="1:50" ht="39.950000000000003" customHeight="1" thickBot="1" x14ac:dyDescent="0.25">
      <c r="A23" s="5734" t="s">
        <v>5498</v>
      </c>
      <c r="B23" s="5735"/>
      <c r="C23" s="1883"/>
      <c r="D23" s="2083"/>
      <c r="E23" s="1799"/>
      <c r="F23" s="1799"/>
      <c r="G23" s="1844"/>
      <c r="H23" s="1847"/>
      <c r="I23" s="1848"/>
      <c r="J23" s="2220"/>
      <c r="K23" s="1799"/>
      <c r="L23" s="1821"/>
      <c r="M23" s="1843"/>
      <c r="N23" s="1822"/>
      <c r="O23" s="1847"/>
      <c r="P23" s="1848"/>
      <c r="Q23" s="1852"/>
      <c r="R23" s="1799"/>
      <c r="S23" s="1799"/>
      <c r="T23" s="1853"/>
      <c r="U23" s="1800"/>
      <c r="V23" s="1847"/>
      <c r="W23" s="1848"/>
      <c r="X23" s="2060"/>
      <c r="Y23" s="2061"/>
      <c r="Z23" s="1843"/>
      <c r="AA23" s="1843"/>
      <c r="AB23" s="1800"/>
      <c r="AC23" s="1847"/>
      <c r="AD23" s="1848"/>
      <c r="AE23" s="1801"/>
      <c r="AF23" s="1799"/>
      <c r="AG23" s="1799"/>
      <c r="AH23" s="1799"/>
      <c r="AI23" s="1844"/>
      <c r="AJ23" s="1774"/>
      <c r="AK23" s="1851"/>
    </row>
    <row r="24" spans="1:50" ht="39.950000000000003" customHeight="1" thickBot="1" x14ac:dyDescent="0.25">
      <c r="A24" s="5785" t="s">
        <v>8250</v>
      </c>
      <c r="B24" s="5786"/>
      <c r="C24" s="1885"/>
      <c r="D24" s="2084"/>
      <c r="E24" s="1855"/>
      <c r="F24" s="1740"/>
      <c r="G24" s="1741"/>
      <c r="H24" s="1856"/>
      <c r="I24" s="1857"/>
      <c r="J24" s="1854"/>
      <c r="K24" s="2221"/>
      <c r="L24" s="1862"/>
      <c r="M24" s="1855"/>
      <c r="N24" s="1858"/>
      <c r="O24" s="1859"/>
      <c r="P24" s="1860"/>
      <c r="Q24" s="1861"/>
      <c r="R24" s="1862"/>
      <c r="S24" s="1863"/>
      <c r="T24" s="1863"/>
      <c r="U24" s="1864"/>
      <c r="V24" s="1865"/>
      <c r="W24" s="1866"/>
      <c r="X24" s="1867"/>
      <c r="Y24" s="1863"/>
      <c r="Z24" s="2240"/>
      <c r="AA24" s="2240"/>
      <c r="AB24" s="2241"/>
      <c r="AC24" s="1856"/>
      <c r="AD24" s="1857"/>
      <c r="AE24" s="1854"/>
      <c r="AF24" s="1855"/>
      <c r="AG24" s="1862"/>
      <c r="AH24" s="1862"/>
      <c r="AI24" s="1864"/>
      <c r="AJ24" s="1856"/>
      <c r="AK24" s="1868"/>
    </row>
    <row r="25" spans="1:50" ht="39.950000000000003" customHeight="1" x14ac:dyDescent="0.2">
      <c r="A25" s="5832" t="s">
        <v>5500</v>
      </c>
      <c r="B25" s="5833"/>
      <c r="C25" s="2285"/>
      <c r="D25" s="2248"/>
      <c r="E25" s="1870"/>
      <c r="F25" s="1870"/>
      <c r="G25" s="1871"/>
      <c r="H25" s="1872"/>
      <c r="I25" s="1845"/>
      <c r="J25" s="1873"/>
      <c r="K25" s="1874"/>
      <c r="L25" s="1875"/>
      <c r="M25" s="1874"/>
      <c r="N25" s="1795"/>
      <c r="O25" s="1876"/>
      <c r="P25" s="1877"/>
      <c r="Q25" s="1878"/>
      <c r="R25" s="1879"/>
      <c r="S25" s="1766"/>
      <c r="T25" s="1766"/>
      <c r="U25" s="1880"/>
      <c r="V25" s="1872"/>
      <c r="W25" s="1845"/>
      <c r="X25" s="1881"/>
      <c r="Y25" s="1882"/>
      <c r="Z25" s="1882"/>
      <c r="AA25" s="1882"/>
      <c r="AB25" s="1880"/>
      <c r="AC25" s="1872"/>
      <c r="AD25" s="1845"/>
      <c r="AE25" s="1881"/>
      <c r="AF25" s="1882"/>
      <c r="AG25" s="1882"/>
      <c r="AH25" s="1882"/>
      <c r="AI25" s="1880"/>
      <c r="AJ25" s="1872"/>
      <c r="AK25" s="1845"/>
    </row>
    <row r="26" spans="1:50" ht="39.950000000000003" customHeight="1" x14ac:dyDescent="0.2">
      <c r="A26" s="5834"/>
      <c r="B26" s="5835"/>
      <c r="C26" s="1883"/>
      <c r="D26" s="2083"/>
      <c r="E26" s="1799"/>
      <c r="F26" s="1799"/>
      <c r="G26" s="1800"/>
      <c r="H26" s="1883"/>
      <c r="I26" s="1851"/>
      <c r="J26" s="1801"/>
      <c r="K26" s="1821"/>
      <c r="L26" s="1799"/>
      <c r="M26" s="1799"/>
      <c r="N26" s="1800"/>
      <c r="O26" s="1883"/>
      <c r="P26" s="1851"/>
      <c r="Q26" s="1801"/>
      <c r="R26" s="1799"/>
      <c r="S26" s="1799"/>
      <c r="T26" s="1799"/>
      <c r="U26" s="1800"/>
      <c r="V26" s="1883"/>
      <c r="W26" s="1851"/>
      <c r="X26" s="1801"/>
      <c r="Y26" s="1799"/>
      <c r="Z26" s="1799"/>
      <c r="AA26" s="1799"/>
      <c r="AB26" s="1800"/>
      <c r="AC26" s="1883"/>
      <c r="AD26" s="1851"/>
      <c r="AE26" s="1801"/>
      <c r="AF26" s="1799"/>
      <c r="AG26" s="1799"/>
      <c r="AH26" s="1799"/>
      <c r="AI26" s="1800"/>
      <c r="AJ26" s="1883"/>
      <c r="AK26" s="1851"/>
    </row>
    <row r="27" spans="1:50" ht="39.950000000000003" customHeight="1" thickBot="1" x14ac:dyDescent="0.25">
      <c r="A27" s="5836"/>
      <c r="B27" s="5837"/>
      <c r="C27" s="1885"/>
      <c r="D27" s="2084"/>
      <c r="E27" s="1855"/>
      <c r="F27" s="1855"/>
      <c r="G27" s="1884"/>
      <c r="H27" s="1885"/>
      <c r="I27" s="1868"/>
      <c r="J27" s="1854"/>
      <c r="K27" s="1855"/>
      <c r="L27" s="1855"/>
      <c r="M27" s="1855"/>
      <c r="N27" s="1884"/>
      <c r="O27" s="1885"/>
      <c r="P27" s="1868"/>
      <c r="Q27" s="1854"/>
      <c r="R27" s="1855"/>
      <c r="S27" s="1855"/>
      <c r="T27" s="1855"/>
      <c r="U27" s="1884"/>
      <c r="V27" s="1885"/>
      <c r="W27" s="1868"/>
      <c r="X27" s="1854"/>
      <c r="Y27" s="1855"/>
      <c r="Z27" s="1855"/>
      <c r="AA27" s="1855"/>
      <c r="AB27" s="1884"/>
      <c r="AC27" s="1885"/>
      <c r="AD27" s="1868"/>
      <c r="AE27" s="1854"/>
      <c r="AF27" s="1855"/>
      <c r="AG27" s="1855"/>
      <c r="AH27" s="1855"/>
      <c r="AI27" s="1884"/>
      <c r="AJ27" s="1885"/>
      <c r="AK27" s="1868"/>
    </row>
    <row r="28" spans="1:50" ht="39.950000000000003" customHeight="1" thickBot="1" x14ac:dyDescent="0.25">
      <c r="C28" s="1668"/>
      <c r="D28" s="1668"/>
    </row>
    <row r="29" spans="1:50" ht="39.950000000000003" customHeight="1" thickBot="1" x14ac:dyDescent="0.25">
      <c r="A29" s="5764"/>
      <c r="B29" s="5765"/>
      <c r="C29" s="6408" t="s">
        <v>8668</v>
      </c>
      <c r="D29" s="6409"/>
      <c r="E29" s="6409"/>
      <c r="F29" s="6409"/>
      <c r="G29" s="6409"/>
      <c r="H29" s="6409"/>
      <c r="I29" s="6410"/>
      <c r="J29" s="5464" t="s">
        <v>8409</v>
      </c>
      <c r="K29" s="5465"/>
      <c r="L29" s="5465"/>
      <c r="M29" s="5465"/>
      <c r="N29" s="5465"/>
      <c r="O29" s="5465"/>
      <c r="P29" s="5466"/>
      <c r="Q29" s="5464" t="s">
        <v>8410</v>
      </c>
      <c r="R29" s="5465"/>
      <c r="S29" s="5465"/>
      <c r="T29" s="5465"/>
      <c r="U29" s="5465"/>
      <c r="V29" s="5465"/>
      <c r="W29" s="5466"/>
      <c r="X29" s="5464" t="s">
        <v>8411</v>
      </c>
      <c r="Y29" s="5465"/>
      <c r="Z29" s="5465"/>
      <c r="AA29" s="5465"/>
      <c r="AB29" s="5465"/>
      <c r="AC29" s="5465"/>
      <c r="AD29" s="5466"/>
      <c r="AE29" s="5464" t="s">
        <v>8412</v>
      </c>
      <c r="AF29" s="5465"/>
      <c r="AG29" s="5465"/>
      <c r="AH29" s="5465"/>
      <c r="AI29" s="5465"/>
      <c r="AJ29" s="5465"/>
      <c r="AK29" s="5466"/>
    </row>
    <row r="30" spans="1:50" ht="39.950000000000003" customHeight="1" x14ac:dyDescent="0.2">
      <c r="A30" s="5747" t="s">
        <v>1390</v>
      </c>
      <c r="B30" s="5748"/>
      <c r="C30" s="1719">
        <v>2</v>
      </c>
      <c r="D30" s="1675">
        <v>2</v>
      </c>
      <c r="E30" s="1675">
        <v>2</v>
      </c>
      <c r="F30" s="1675">
        <v>2</v>
      </c>
      <c r="G30" s="1676">
        <v>2</v>
      </c>
      <c r="H30" s="1743">
        <v>2</v>
      </c>
      <c r="I30" s="1744">
        <v>2</v>
      </c>
      <c r="J30" s="1674">
        <v>2</v>
      </c>
      <c r="K30" s="1675">
        <v>2</v>
      </c>
      <c r="L30" s="1675">
        <v>2</v>
      </c>
      <c r="M30" s="1675">
        <v>2</v>
      </c>
      <c r="N30" s="1676">
        <v>2</v>
      </c>
      <c r="O30" s="1743">
        <v>2</v>
      </c>
      <c r="P30" s="1744">
        <v>2</v>
      </c>
      <c r="Q30" s="1674">
        <v>2</v>
      </c>
      <c r="R30" s="1675">
        <v>2</v>
      </c>
      <c r="S30" s="1675">
        <v>2</v>
      </c>
      <c r="T30" s="1675">
        <v>2</v>
      </c>
      <c r="U30" s="1676">
        <v>2</v>
      </c>
      <c r="V30" s="1743">
        <v>2</v>
      </c>
      <c r="W30" s="1744">
        <v>2</v>
      </c>
      <c r="X30" s="1674">
        <v>2</v>
      </c>
      <c r="Y30" s="1675">
        <v>2</v>
      </c>
      <c r="Z30" s="1675">
        <v>2</v>
      </c>
      <c r="AA30" s="1675">
        <v>2</v>
      </c>
      <c r="AB30" s="1676">
        <v>3</v>
      </c>
      <c r="AC30" s="1743">
        <v>3</v>
      </c>
      <c r="AD30" s="1747">
        <v>3</v>
      </c>
      <c r="AE30" s="1675">
        <v>3</v>
      </c>
      <c r="AF30" s="1675">
        <v>3</v>
      </c>
      <c r="AG30" s="1675">
        <v>3</v>
      </c>
      <c r="AH30" s="1675">
        <v>3</v>
      </c>
      <c r="AI30" s="1676">
        <v>3</v>
      </c>
      <c r="AJ30" s="1743">
        <v>3</v>
      </c>
      <c r="AK30" s="1744">
        <v>3</v>
      </c>
    </row>
    <row r="31" spans="1:50" ht="39.950000000000003" customHeight="1" thickBot="1" x14ac:dyDescent="0.25">
      <c r="A31" s="5749" t="s">
        <v>1391</v>
      </c>
      <c r="B31" s="5750"/>
      <c r="C31" s="1772">
        <v>4</v>
      </c>
      <c r="D31" s="1757">
        <v>5</v>
      </c>
      <c r="E31" s="1757">
        <v>6</v>
      </c>
      <c r="F31" s="1757">
        <v>7</v>
      </c>
      <c r="G31" s="1758">
        <v>8</v>
      </c>
      <c r="H31" s="1745">
        <v>9</v>
      </c>
      <c r="I31" s="1746">
        <v>10</v>
      </c>
      <c r="J31" s="1772">
        <v>11</v>
      </c>
      <c r="K31" s="1757">
        <v>12</v>
      </c>
      <c r="L31" s="1757">
        <v>13</v>
      </c>
      <c r="M31" s="1757">
        <v>14</v>
      </c>
      <c r="N31" s="1758">
        <v>15</v>
      </c>
      <c r="O31" s="2051">
        <v>16</v>
      </c>
      <c r="P31" s="1746">
        <v>17</v>
      </c>
      <c r="Q31" s="1772">
        <v>18</v>
      </c>
      <c r="R31" s="1757">
        <v>19</v>
      </c>
      <c r="S31" s="1672">
        <v>20</v>
      </c>
      <c r="T31" s="1757">
        <v>21</v>
      </c>
      <c r="U31" s="1758">
        <v>22</v>
      </c>
      <c r="V31" s="1745">
        <v>23</v>
      </c>
      <c r="W31" s="1746">
        <v>24</v>
      </c>
      <c r="X31" s="1772">
        <v>25</v>
      </c>
      <c r="Y31" s="1757">
        <v>26</v>
      </c>
      <c r="Z31" s="1757">
        <v>27</v>
      </c>
      <c r="AA31" s="1757">
        <v>28</v>
      </c>
      <c r="AB31" s="1758">
        <v>1</v>
      </c>
      <c r="AC31" s="2051">
        <v>2</v>
      </c>
      <c r="AD31" s="2076">
        <v>3</v>
      </c>
      <c r="AE31" s="1757">
        <v>4</v>
      </c>
      <c r="AF31" s="1757">
        <v>5</v>
      </c>
      <c r="AG31" s="1757">
        <v>6</v>
      </c>
      <c r="AH31" s="1757">
        <v>7</v>
      </c>
      <c r="AI31" s="1758">
        <v>8</v>
      </c>
      <c r="AJ31" s="2051">
        <v>9</v>
      </c>
      <c r="AK31" s="2052">
        <v>10</v>
      </c>
      <c r="AX31" s="1657"/>
    </row>
    <row r="32" spans="1:50" ht="39.950000000000003" customHeight="1" x14ac:dyDescent="0.2">
      <c r="A32" s="5745" t="s">
        <v>4459</v>
      </c>
      <c r="B32" s="5919"/>
      <c r="C32" s="6095" t="s">
        <v>8645</v>
      </c>
      <c r="D32" s="6096"/>
      <c r="E32" s="6096"/>
      <c r="F32" s="6097"/>
      <c r="G32" s="2194"/>
      <c r="H32" s="1787"/>
      <c r="I32" s="1887"/>
      <c r="J32" s="6413" t="s">
        <v>8679</v>
      </c>
      <c r="K32" s="6414"/>
      <c r="L32" s="6414"/>
      <c r="M32" s="6414"/>
      <c r="N32" s="6415"/>
      <c r="O32" s="2305"/>
      <c r="P32" s="1887"/>
      <c r="Q32" s="6416" t="s">
        <v>8677</v>
      </c>
      <c r="R32" s="6416"/>
      <c r="S32" s="2229"/>
      <c r="T32" s="2058"/>
      <c r="U32" s="2063"/>
      <c r="V32" s="1792"/>
      <c r="W32" s="1887"/>
      <c r="AC32" s="2305"/>
      <c r="AD32" s="2151"/>
      <c r="AF32" s="2194"/>
      <c r="AG32" s="2194"/>
      <c r="AH32" s="1907"/>
      <c r="AI32" s="2312" t="s">
        <v>8681</v>
      </c>
      <c r="AJ32" s="2311"/>
      <c r="AK32" s="2095"/>
    </row>
    <row r="33" spans="1:37" ht="39.950000000000003" customHeight="1" x14ac:dyDescent="0.2">
      <c r="A33" s="5721" t="s">
        <v>8234</v>
      </c>
      <c r="B33" s="5908"/>
      <c r="C33" s="6170" t="s">
        <v>8663</v>
      </c>
      <c r="D33" s="6189"/>
      <c r="E33" s="6189"/>
      <c r="F33" s="6189"/>
      <c r="G33" s="6171"/>
      <c r="H33" s="1796"/>
      <c r="I33" s="1890"/>
      <c r="J33" s="6274" t="s">
        <v>8664</v>
      </c>
      <c r="K33" s="6189"/>
      <c r="L33" s="6189"/>
      <c r="M33" s="6189"/>
      <c r="N33" s="6171"/>
      <c r="O33" s="1798"/>
      <c r="P33" s="1890"/>
      <c r="Q33" s="6274" t="s">
        <v>8664</v>
      </c>
      <c r="R33" s="6189"/>
      <c r="S33" s="6189"/>
      <c r="T33" s="6189"/>
      <c r="U33" s="6171"/>
      <c r="V33" s="1798"/>
      <c r="W33" s="1890"/>
      <c r="X33" s="6391"/>
      <c r="Y33" s="6392"/>
      <c r="Z33" s="6393" t="s">
        <v>8684</v>
      </c>
      <c r="AA33" s="6394"/>
      <c r="AB33" s="6395"/>
      <c r="AC33" s="1798"/>
      <c r="AD33" s="1890"/>
      <c r="AE33" s="5451" t="s">
        <v>8686</v>
      </c>
      <c r="AF33" s="3520"/>
      <c r="AG33" s="3521"/>
      <c r="AH33" s="1116"/>
      <c r="AI33" s="1116"/>
      <c r="AJ33" s="1760"/>
      <c r="AK33" s="1752"/>
    </row>
    <row r="34" spans="1:37" ht="39.950000000000003" customHeight="1" x14ac:dyDescent="0.2">
      <c r="A34" s="5719" t="s">
        <v>8235</v>
      </c>
      <c r="B34" s="5853"/>
      <c r="C34" s="6391"/>
      <c r="D34" s="6422"/>
      <c r="E34" s="6418" t="s">
        <v>8678</v>
      </c>
      <c r="F34" s="6419"/>
      <c r="G34" s="6420"/>
      <c r="H34" s="1796"/>
      <c r="I34" s="1890"/>
      <c r="J34" s="6423" t="s">
        <v>8678</v>
      </c>
      <c r="K34" s="6419"/>
      <c r="L34" s="6419"/>
      <c r="M34" s="6424"/>
      <c r="O34" s="2079"/>
      <c r="P34" s="1890"/>
      <c r="V34" s="2079"/>
      <c r="W34" s="1890"/>
      <c r="X34" s="6274" t="s">
        <v>8659</v>
      </c>
      <c r="Y34" s="6189"/>
      <c r="Z34" s="6171"/>
      <c r="AB34" s="2310"/>
      <c r="AC34" s="1798"/>
      <c r="AD34" s="1890"/>
      <c r="AE34" s="5479" t="s">
        <v>8687</v>
      </c>
      <c r="AF34" s="5480"/>
      <c r="AG34" s="5480"/>
      <c r="AH34" s="5480"/>
      <c r="AI34" s="5480"/>
      <c r="AJ34" s="1760"/>
      <c r="AK34" s="1752"/>
    </row>
    <row r="35" spans="1:37" ht="39.950000000000003" customHeight="1" x14ac:dyDescent="0.2">
      <c r="A35" s="5719" t="s">
        <v>8236</v>
      </c>
      <c r="B35" s="5853"/>
      <c r="C35" s="6090" t="s">
        <v>8646</v>
      </c>
      <c r="D35" s="6091"/>
      <c r="E35" s="6091"/>
      <c r="F35" s="6091"/>
      <c r="G35" s="6092"/>
      <c r="H35" s="1796"/>
      <c r="I35" s="1890"/>
      <c r="J35" s="6090" t="s">
        <v>8646</v>
      </c>
      <c r="K35" s="6091"/>
      <c r="L35" s="6091"/>
      <c r="M35" s="6091"/>
      <c r="N35" s="6092"/>
      <c r="O35" s="1798"/>
      <c r="P35" s="1890"/>
      <c r="Q35" s="6090" t="s">
        <v>8646</v>
      </c>
      <c r="R35" s="6091"/>
      <c r="S35" s="6091"/>
      <c r="T35" s="6091"/>
      <c r="U35" s="6092"/>
      <c r="V35" s="1798"/>
      <c r="W35" s="1890"/>
      <c r="X35" s="6090" t="s">
        <v>8646</v>
      </c>
      <c r="Y35" s="6091"/>
      <c r="Z35" s="6091"/>
      <c r="AA35" s="6091"/>
      <c r="AB35" s="6092"/>
      <c r="AC35" s="1798"/>
      <c r="AD35" s="1890"/>
      <c r="AE35" s="6090" t="s">
        <v>8646</v>
      </c>
      <c r="AF35" s="6091"/>
      <c r="AG35" s="6091"/>
      <c r="AH35" s="6091"/>
      <c r="AI35" s="6092"/>
      <c r="AJ35" s="1760"/>
      <c r="AK35" s="1752"/>
    </row>
    <row r="36" spans="1:37" ht="39.950000000000003" customHeight="1" x14ac:dyDescent="0.2">
      <c r="A36" s="5719" t="s">
        <v>8237</v>
      </c>
      <c r="B36" s="5853"/>
      <c r="C36" s="6421" t="s">
        <v>8655</v>
      </c>
      <c r="D36" s="3817"/>
      <c r="E36" s="3817"/>
      <c r="F36" s="6170" t="s">
        <v>8662</v>
      </c>
      <c r="G36" s="6417"/>
      <c r="H36" s="1796"/>
      <c r="I36" s="1890"/>
      <c r="J36" s="6274" t="s">
        <v>8662</v>
      </c>
      <c r="K36" s="6189"/>
      <c r="L36" s="6189"/>
      <c r="M36" s="6170"/>
      <c r="N36" s="6171"/>
      <c r="O36" s="1798"/>
      <c r="P36" s="1890"/>
      <c r="Q36" s="6274" t="s">
        <v>8660</v>
      </c>
      <c r="R36" s="6189"/>
      <c r="S36" s="6171"/>
      <c r="T36" s="6113" t="s">
        <v>8658</v>
      </c>
      <c r="U36" s="6113"/>
      <c r="V36" s="2079"/>
      <c r="W36" s="1890"/>
      <c r="X36" s="2169"/>
      <c r="Y36" s="6383" t="s">
        <v>8674</v>
      </c>
      <c r="Z36" s="6383"/>
      <c r="AA36" s="6383"/>
      <c r="AB36" s="1972"/>
      <c r="AC36" s="2079"/>
      <c r="AD36" s="1890"/>
      <c r="AE36" s="6382" t="s">
        <v>8673</v>
      </c>
      <c r="AF36" s="6382"/>
      <c r="AG36" s="3519" t="s">
        <v>8676</v>
      </c>
      <c r="AH36" s="3520"/>
      <c r="AI36" s="3520"/>
      <c r="AJ36" s="1760"/>
      <c r="AK36" s="1752"/>
    </row>
    <row r="37" spans="1:37" ht="39.950000000000003" customHeight="1" x14ac:dyDescent="0.2">
      <c r="A37" s="5732" t="s">
        <v>8238</v>
      </c>
      <c r="B37" s="5854"/>
      <c r="C37" s="6075" t="s">
        <v>8584</v>
      </c>
      <c r="D37" s="6075"/>
      <c r="E37" s="6075"/>
      <c r="F37" s="6075"/>
      <c r="G37" s="6076"/>
      <c r="H37" s="1796"/>
      <c r="I37" s="1890"/>
      <c r="J37" s="6074" t="s">
        <v>8584</v>
      </c>
      <c r="K37" s="6075"/>
      <c r="L37" s="6075"/>
      <c r="M37" s="6075"/>
      <c r="N37" s="6076"/>
      <c r="O37" s="1798"/>
      <c r="P37" s="1890"/>
      <c r="Q37" s="6074" t="s">
        <v>8584</v>
      </c>
      <c r="R37" s="6075"/>
      <c r="S37" s="6075"/>
      <c r="T37" s="6075"/>
      <c r="U37" s="6076"/>
      <c r="V37" s="1798"/>
      <c r="W37" s="1890"/>
      <c r="X37" s="6119" t="s">
        <v>1386</v>
      </c>
      <c r="Y37" s="6119"/>
      <c r="Z37" s="6119"/>
      <c r="AA37" s="6119"/>
      <c r="AB37" s="6119"/>
      <c r="AC37" s="1798"/>
      <c r="AD37" s="1890"/>
      <c r="AE37" s="6119" t="s">
        <v>1386</v>
      </c>
      <c r="AF37" s="6119"/>
      <c r="AG37" s="6119"/>
      <c r="AH37" s="6119"/>
      <c r="AI37" s="6119"/>
      <c r="AJ37" s="1760"/>
      <c r="AK37" s="1752"/>
    </row>
    <row r="38" spans="1:37" ht="39.950000000000003" customHeight="1" x14ac:dyDescent="0.2">
      <c r="A38" s="5732" t="s">
        <v>8239</v>
      </c>
      <c r="B38" s="5854"/>
      <c r="C38" s="2175"/>
      <c r="D38" s="1807"/>
      <c r="E38" s="1807"/>
      <c r="F38" s="1807"/>
      <c r="G38" s="1807"/>
      <c r="H38" s="1796"/>
      <c r="I38" s="1890"/>
      <c r="J38" s="1815"/>
      <c r="K38" s="1807"/>
      <c r="L38" s="1807"/>
      <c r="M38" s="1807"/>
      <c r="N38" s="1807"/>
      <c r="O38" s="1798"/>
      <c r="P38" s="1890"/>
      <c r="Q38" s="2231"/>
      <c r="R38" s="1888"/>
      <c r="S38" s="1888"/>
      <c r="T38" s="1888"/>
      <c r="U38" s="1888"/>
      <c r="V38" s="1798"/>
      <c r="W38" s="1890"/>
      <c r="X38" s="1825"/>
      <c r="Y38" s="1823"/>
      <c r="Z38" s="1897"/>
      <c r="AA38" s="1897"/>
      <c r="AB38" s="1897"/>
      <c r="AC38" s="1798"/>
      <c r="AD38" s="1890"/>
      <c r="AE38" s="1815"/>
      <c r="AF38" s="1807"/>
      <c r="AG38" s="1807"/>
      <c r="AH38" s="1807"/>
      <c r="AI38" s="1807"/>
      <c r="AJ38" s="1760"/>
      <c r="AK38" s="1752"/>
    </row>
    <row r="39" spans="1:37" ht="39.950000000000003" customHeight="1" x14ac:dyDescent="0.2">
      <c r="A39" s="5732" t="s">
        <v>8240</v>
      </c>
      <c r="B39" s="5854"/>
      <c r="C39" s="6075" t="s">
        <v>8584</v>
      </c>
      <c r="D39" s="6075"/>
      <c r="E39" s="6075"/>
      <c r="F39" s="6075"/>
      <c r="G39" s="6076"/>
      <c r="H39" s="1796"/>
      <c r="I39" s="1890"/>
      <c r="J39" s="6074" t="s">
        <v>8584</v>
      </c>
      <c r="K39" s="6075"/>
      <c r="L39" s="6075"/>
      <c r="M39" s="6075"/>
      <c r="N39" s="6076"/>
      <c r="O39" s="1798"/>
      <c r="P39" s="1890"/>
      <c r="Q39" s="6074" t="s">
        <v>8584</v>
      </c>
      <c r="R39" s="6075"/>
      <c r="S39" s="6075"/>
      <c r="T39" s="6075"/>
      <c r="U39" s="6076"/>
      <c r="V39" s="1798"/>
      <c r="W39" s="1890"/>
      <c r="X39" s="6119" t="s">
        <v>1386</v>
      </c>
      <c r="Y39" s="6119"/>
      <c r="Z39" s="6119"/>
      <c r="AA39" s="6119"/>
      <c r="AB39" s="6119"/>
      <c r="AC39" s="1798"/>
      <c r="AD39" s="1890"/>
      <c r="AE39" s="6119" t="s">
        <v>1386</v>
      </c>
      <c r="AF39" s="6119"/>
      <c r="AG39" s="6119"/>
      <c r="AH39" s="6119"/>
      <c r="AI39" s="6119"/>
      <c r="AJ39" s="1760"/>
      <c r="AK39" s="1752"/>
    </row>
    <row r="40" spans="1:37" ht="39.950000000000003" customHeight="1" x14ac:dyDescent="0.2">
      <c r="A40" s="5809" t="s">
        <v>8241</v>
      </c>
      <c r="B40" s="5869"/>
      <c r="C40" s="5771" t="s">
        <v>8544</v>
      </c>
      <c r="D40" s="5771"/>
      <c r="E40" s="5771"/>
      <c r="F40" s="5771"/>
      <c r="G40" s="6077"/>
      <c r="H40" s="1816"/>
      <c r="I40" s="1896"/>
      <c r="J40" s="5770" t="s">
        <v>8544</v>
      </c>
      <c r="K40" s="5771"/>
      <c r="L40" s="5771"/>
      <c r="M40" s="5771"/>
      <c r="N40" s="6077"/>
      <c r="O40" s="1818"/>
      <c r="P40" s="1896"/>
      <c r="Q40" s="5770" t="s">
        <v>8544</v>
      </c>
      <c r="R40" s="5771"/>
      <c r="S40" s="5771"/>
      <c r="T40" s="5771"/>
      <c r="U40" s="6077"/>
      <c r="V40" s="1818"/>
      <c r="W40" s="1896"/>
      <c r="X40" s="5770" t="s">
        <v>8544</v>
      </c>
      <c r="Y40" s="5771"/>
      <c r="Z40" s="5771"/>
      <c r="AA40" s="5771"/>
      <c r="AB40" s="6077"/>
      <c r="AC40" s="1818"/>
      <c r="AD40" s="1896"/>
      <c r="AE40" s="5770" t="s">
        <v>8544</v>
      </c>
      <c r="AF40" s="5771"/>
      <c r="AG40" s="5771"/>
      <c r="AH40" s="5771"/>
      <c r="AI40" s="6077"/>
      <c r="AJ40" s="1760"/>
      <c r="AK40" s="1752"/>
    </row>
    <row r="41" spans="1:37" ht="39.950000000000003" customHeight="1" x14ac:dyDescent="0.2">
      <c r="A41" s="5809" t="s">
        <v>8242</v>
      </c>
      <c r="B41" s="5869"/>
      <c r="C41" s="5771" t="s">
        <v>8544</v>
      </c>
      <c r="D41" s="5771"/>
      <c r="E41" s="5771"/>
      <c r="F41" s="5771"/>
      <c r="G41" s="6077"/>
      <c r="H41" s="1796"/>
      <c r="I41" s="1890"/>
      <c r="J41" s="5770" t="s">
        <v>8544</v>
      </c>
      <c r="K41" s="5771"/>
      <c r="L41" s="5771"/>
      <c r="M41" s="5771"/>
      <c r="N41" s="6077"/>
      <c r="O41" s="1798"/>
      <c r="P41" s="1890"/>
      <c r="Q41" s="5770" t="s">
        <v>8544</v>
      </c>
      <c r="R41" s="5771"/>
      <c r="S41" s="5771"/>
      <c r="T41" s="5771"/>
      <c r="U41" s="6077"/>
      <c r="V41" s="1798"/>
      <c r="W41" s="1890"/>
      <c r="X41" s="5770" t="s">
        <v>8544</v>
      </c>
      <c r="Y41" s="5771"/>
      <c r="Z41" s="5771"/>
      <c r="AA41" s="5771"/>
      <c r="AB41" s="6077"/>
      <c r="AC41" s="1798"/>
      <c r="AD41" s="1890"/>
      <c r="AE41" s="5770" t="s">
        <v>8544</v>
      </c>
      <c r="AF41" s="5771"/>
      <c r="AG41" s="5771"/>
      <c r="AH41" s="5771"/>
      <c r="AI41" s="6077"/>
      <c r="AJ41" s="1760"/>
      <c r="AK41" s="1752"/>
    </row>
    <row r="42" spans="1:37" ht="39.950000000000003" customHeight="1" x14ac:dyDescent="0.2">
      <c r="A42" s="5732" t="s">
        <v>8243</v>
      </c>
      <c r="B42" s="5854"/>
      <c r="C42" s="6075" t="s">
        <v>8584</v>
      </c>
      <c r="D42" s="6075"/>
      <c r="E42" s="6075"/>
      <c r="F42" s="6075"/>
      <c r="G42" s="6076"/>
      <c r="H42" s="1796"/>
      <c r="I42" s="1890"/>
      <c r="J42" s="6119" t="s">
        <v>1386</v>
      </c>
      <c r="K42" s="6119"/>
      <c r="L42" s="6119"/>
      <c r="M42" s="6119"/>
      <c r="N42" s="6119"/>
      <c r="O42" s="1798"/>
      <c r="P42" s="1890"/>
      <c r="Q42" s="6119" t="s">
        <v>1386</v>
      </c>
      <c r="R42" s="6119"/>
      <c r="S42" s="6119"/>
      <c r="T42" s="6119"/>
      <c r="U42" s="6119"/>
      <c r="V42" s="1798"/>
      <c r="W42" s="1890"/>
      <c r="X42" s="6119" t="s">
        <v>1386</v>
      </c>
      <c r="Y42" s="6119"/>
      <c r="Z42" s="6119"/>
      <c r="AA42" s="6119"/>
      <c r="AB42" s="6119"/>
      <c r="AC42" s="1798"/>
      <c r="AD42" s="1890"/>
      <c r="AE42" s="6119" t="s">
        <v>1386</v>
      </c>
      <c r="AF42" s="6119"/>
      <c r="AG42" s="6119"/>
      <c r="AH42" s="6119"/>
      <c r="AI42" s="6119"/>
      <c r="AJ42" s="1760"/>
      <c r="AK42" s="1752"/>
    </row>
    <row r="43" spans="1:37" ht="39.950000000000003" customHeight="1" x14ac:dyDescent="0.2">
      <c r="A43" s="5732" t="s">
        <v>8244</v>
      </c>
      <c r="B43" s="5854"/>
      <c r="C43" s="6119" t="s">
        <v>1386</v>
      </c>
      <c r="D43" s="6119"/>
      <c r="E43" s="6119"/>
      <c r="F43" s="6119"/>
      <c r="G43" s="6119"/>
      <c r="H43" s="1796"/>
      <c r="I43" s="1890"/>
      <c r="J43" s="6119" t="s">
        <v>1386</v>
      </c>
      <c r="K43" s="6119"/>
      <c r="L43" s="6119"/>
      <c r="M43" s="6119"/>
      <c r="N43" s="6119"/>
      <c r="O43" s="1798"/>
      <c r="P43" s="1890"/>
      <c r="Q43" s="6119" t="s">
        <v>1386</v>
      </c>
      <c r="R43" s="6119"/>
      <c r="S43" s="6119"/>
      <c r="T43" s="6119"/>
      <c r="U43" s="6119"/>
      <c r="V43" s="1798"/>
      <c r="W43" s="1890"/>
      <c r="X43" s="1825"/>
      <c r="Y43" s="1823"/>
      <c r="Z43" s="1823"/>
      <c r="AA43" s="1823"/>
      <c r="AB43" s="1823"/>
      <c r="AC43" s="1798"/>
      <c r="AD43" s="1890"/>
      <c r="AE43" s="1825"/>
      <c r="AF43" s="1823"/>
      <c r="AG43" s="1823"/>
      <c r="AH43" s="1823"/>
      <c r="AI43" s="1823"/>
      <c r="AJ43" s="1760"/>
      <c r="AK43" s="1752"/>
    </row>
    <row r="44" spans="1:37" ht="39.950000000000003" customHeight="1" x14ac:dyDescent="0.2">
      <c r="A44" s="5738" t="s">
        <v>8245</v>
      </c>
      <c r="B44" s="5867"/>
      <c r="C44" s="6119" t="s">
        <v>1386</v>
      </c>
      <c r="D44" s="6119"/>
      <c r="E44" s="6119"/>
      <c r="F44" s="6119"/>
      <c r="G44" s="6119"/>
      <c r="H44" s="1796"/>
      <c r="I44" s="1890"/>
      <c r="J44" s="6119" t="s">
        <v>1386</v>
      </c>
      <c r="K44" s="6119"/>
      <c r="L44" s="6119"/>
      <c r="M44" s="6119"/>
      <c r="N44" s="6119"/>
      <c r="O44" s="1798"/>
      <c r="P44" s="1890"/>
      <c r="Q44" s="6119" t="s">
        <v>1386</v>
      </c>
      <c r="R44" s="6119"/>
      <c r="S44" s="6119"/>
      <c r="T44" s="6119"/>
      <c r="U44" s="6119"/>
      <c r="V44" s="1798"/>
      <c r="W44" s="1890"/>
      <c r="X44" s="6060" t="s">
        <v>8680</v>
      </c>
      <c r="Y44" s="3402"/>
      <c r="Z44" s="3402"/>
      <c r="AA44" s="3402"/>
      <c r="AB44" s="3403"/>
      <c r="AC44" s="1798"/>
      <c r="AD44" s="1890"/>
      <c r="AE44" s="6060" t="s">
        <v>8680</v>
      </c>
      <c r="AF44" s="3402"/>
      <c r="AG44" s="3402"/>
      <c r="AH44" s="3402"/>
      <c r="AI44" s="3403"/>
      <c r="AJ44" s="1760"/>
      <c r="AK44" s="1752"/>
    </row>
    <row r="45" spans="1:37" ht="39.950000000000003" customHeight="1" x14ac:dyDescent="0.2">
      <c r="A45" s="5758" t="s">
        <v>8246</v>
      </c>
      <c r="B45" s="5867"/>
      <c r="C45" s="2012"/>
      <c r="D45" s="1823"/>
      <c r="E45" s="1823"/>
      <c r="F45" s="1823"/>
      <c r="G45" s="1723"/>
      <c r="H45" s="1796"/>
      <c r="I45" s="1890"/>
      <c r="J45" s="1825"/>
      <c r="K45" s="1823"/>
      <c r="L45" s="1823"/>
      <c r="M45" s="1823"/>
      <c r="N45" s="72"/>
      <c r="O45" s="1798"/>
      <c r="P45" s="1890"/>
      <c r="Q45" s="2222"/>
      <c r="R45" s="1821"/>
      <c r="S45" s="1821"/>
      <c r="T45" s="1821"/>
      <c r="U45" s="2304"/>
      <c r="V45" s="1798"/>
      <c r="W45" s="1890"/>
      <c r="X45" s="1820"/>
      <c r="Y45" s="47"/>
      <c r="Z45" s="72"/>
      <c r="AA45" s="1823"/>
      <c r="AB45" s="1823"/>
      <c r="AC45" s="1798"/>
      <c r="AD45" s="1890"/>
      <c r="AE45" s="1825"/>
      <c r="AF45" s="1823"/>
      <c r="AG45" s="1823"/>
      <c r="AH45" s="1823"/>
      <c r="AI45" s="72"/>
      <c r="AJ45" s="1760"/>
      <c r="AK45" s="1752"/>
    </row>
    <row r="46" spans="1:37" ht="39.950000000000003" customHeight="1" x14ac:dyDescent="0.2">
      <c r="A46" s="5736" t="s">
        <v>8247</v>
      </c>
      <c r="B46" s="5868"/>
      <c r="C46" s="1270"/>
      <c r="D46" s="80"/>
      <c r="E46" s="44"/>
      <c r="F46" s="44"/>
      <c r="G46" s="1735"/>
      <c r="H46" s="1796"/>
      <c r="I46" s="1890"/>
      <c r="J46" s="1734"/>
      <c r="K46" s="80"/>
      <c r="L46" s="44"/>
      <c r="M46" s="44"/>
      <c r="N46" s="80"/>
      <c r="O46" s="1798"/>
      <c r="P46" s="1890"/>
      <c r="Q46" s="2159"/>
      <c r="R46" s="72"/>
      <c r="S46" s="72"/>
      <c r="T46" s="72"/>
      <c r="U46" s="126"/>
      <c r="V46" s="1798"/>
      <c r="W46" s="1890"/>
      <c r="X46" s="1820"/>
      <c r="Y46" s="77"/>
      <c r="Z46" s="77"/>
      <c r="AA46" s="77"/>
      <c r="AB46" s="77"/>
      <c r="AC46" s="1798"/>
      <c r="AD46" s="1890"/>
      <c r="AE46" s="1734"/>
      <c r="AF46" s="80"/>
      <c r="AG46" s="44"/>
      <c r="AH46" s="44"/>
      <c r="AI46" s="80"/>
      <c r="AJ46" s="1760"/>
      <c r="AK46" s="1752"/>
    </row>
    <row r="47" spans="1:37" ht="39.950000000000003" customHeight="1" thickBot="1" x14ac:dyDescent="0.25">
      <c r="A47" s="5738" t="s">
        <v>8248</v>
      </c>
      <c r="B47" s="5867"/>
      <c r="C47" s="3402" t="s">
        <v>8648</v>
      </c>
      <c r="D47" s="3402"/>
      <c r="E47" s="3402"/>
      <c r="F47" s="3402"/>
      <c r="G47" s="3403"/>
      <c r="H47" s="1796"/>
      <c r="I47" s="1890"/>
      <c r="J47" s="6060" t="s">
        <v>8648</v>
      </c>
      <c r="K47" s="3402"/>
      <c r="L47" s="3402"/>
      <c r="M47" s="3402"/>
      <c r="N47" s="3403"/>
      <c r="O47" s="1798"/>
      <c r="P47" s="1890"/>
      <c r="Q47" s="6353" t="s">
        <v>1386</v>
      </c>
      <c r="R47" s="6354"/>
      <c r="S47" s="6354"/>
      <c r="T47" s="6354"/>
      <c r="U47" s="6355"/>
      <c r="V47" s="1798"/>
      <c r="W47" s="1890"/>
      <c r="X47" s="6353" t="s">
        <v>1386</v>
      </c>
      <c r="Y47" s="6354"/>
      <c r="Z47" s="6354"/>
      <c r="AA47" s="6354"/>
      <c r="AB47" s="6355"/>
      <c r="AC47" s="1798"/>
      <c r="AD47" s="1890"/>
      <c r="AE47" s="6353" t="s">
        <v>1386</v>
      </c>
      <c r="AF47" s="6354"/>
      <c r="AG47" s="6354"/>
      <c r="AH47" s="6354"/>
      <c r="AI47" s="6355"/>
      <c r="AJ47" s="1760"/>
      <c r="AK47" s="1752"/>
    </row>
    <row r="48" spans="1:37" ht="39.950000000000003" customHeight="1" thickBot="1" x14ac:dyDescent="0.25">
      <c r="A48" s="5814" t="s">
        <v>8249</v>
      </c>
      <c r="B48" s="5918"/>
      <c r="C48" s="6119" t="s">
        <v>1386</v>
      </c>
      <c r="D48" s="6119"/>
      <c r="E48" s="6119"/>
      <c r="F48" s="6119"/>
      <c r="G48" s="6119"/>
      <c r="H48" s="1826"/>
      <c r="I48" s="1902"/>
      <c r="J48" s="6119" t="s">
        <v>1386</v>
      </c>
      <c r="K48" s="6119"/>
      <c r="L48" s="6119"/>
      <c r="M48" s="6119"/>
      <c r="N48" s="6119"/>
      <c r="O48" s="1828"/>
      <c r="P48" s="1902"/>
      <c r="Q48" s="6119" t="s">
        <v>1386</v>
      </c>
      <c r="R48" s="6119"/>
      <c r="S48" s="6119"/>
      <c r="T48" s="6119"/>
      <c r="U48" s="6119"/>
      <c r="V48" s="1828"/>
      <c r="W48" s="1902"/>
      <c r="X48" s="6353" t="s">
        <v>1386</v>
      </c>
      <c r="Y48" s="6354"/>
      <c r="Z48" s="6354"/>
      <c r="AA48" s="6354"/>
      <c r="AB48" s="6355"/>
      <c r="AC48" s="1828"/>
      <c r="AD48" s="1902"/>
      <c r="AE48" s="6353" t="s">
        <v>1386</v>
      </c>
      <c r="AF48" s="6354"/>
      <c r="AG48" s="6354"/>
      <c r="AH48" s="6354"/>
      <c r="AI48" s="6355"/>
      <c r="AJ48" s="1763"/>
      <c r="AK48" s="1754"/>
    </row>
    <row r="49" spans="1:41" ht="39.950000000000003" customHeight="1" thickBot="1" x14ac:dyDescent="0.25">
      <c r="A49" s="1779">
        <v>1</v>
      </c>
      <c r="B49" s="1779" t="s">
        <v>5497</v>
      </c>
      <c r="C49" s="1838"/>
      <c r="D49" s="1834"/>
      <c r="E49" s="1834"/>
      <c r="F49" s="1834"/>
      <c r="G49" s="1829"/>
      <c r="H49" s="1830"/>
      <c r="I49" s="1831"/>
      <c r="J49" s="1832"/>
      <c r="K49" s="1833"/>
      <c r="L49" s="1833"/>
      <c r="M49" s="1834"/>
      <c r="N49" s="1835"/>
      <c r="O49" s="1836"/>
      <c r="P49" s="1837"/>
      <c r="Q49" s="1838"/>
      <c r="R49" s="1834"/>
      <c r="S49" s="2063"/>
      <c r="T49" s="2063"/>
      <c r="U49" s="2230"/>
      <c r="V49" s="1839"/>
      <c r="W49" s="1840"/>
      <c r="X49" s="2242"/>
      <c r="Y49" s="84"/>
      <c r="Z49" s="84"/>
      <c r="AA49" s="1879"/>
      <c r="AB49" s="2243"/>
      <c r="AC49" s="1836"/>
      <c r="AD49" s="1837"/>
      <c r="AE49" s="1881"/>
      <c r="AF49" s="1882"/>
      <c r="AG49" s="1882"/>
      <c r="AH49" s="1882"/>
      <c r="AI49" s="1880"/>
      <c r="AJ49" s="1839"/>
      <c r="AK49" s="1845"/>
    </row>
    <row r="50" spans="1:41" ht="39.950000000000003" customHeight="1" thickBot="1" x14ac:dyDescent="0.25">
      <c r="A50" s="1717">
        <v>2</v>
      </c>
      <c r="B50" s="1718" t="s">
        <v>5497</v>
      </c>
      <c r="C50" s="1801"/>
      <c r="D50" s="1799"/>
      <c r="E50" s="1799"/>
      <c r="F50" s="1799"/>
      <c r="G50" s="2018"/>
      <c r="H50" s="1847"/>
      <c r="I50" s="1848"/>
      <c r="J50" s="2153"/>
      <c r="K50" s="1915"/>
      <c r="L50" s="1842"/>
      <c r="M50" s="1842"/>
      <c r="N50" s="1849"/>
      <c r="O50" s="1847"/>
      <c r="P50" s="1848"/>
      <c r="Q50" s="1801"/>
      <c r="R50" s="1799"/>
      <c r="S50" s="1799"/>
      <c r="T50" s="1799"/>
      <c r="U50" s="1800"/>
      <c r="V50" s="1847"/>
      <c r="W50" s="1848"/>
      <c r="X50" s="1801"/>
      <c r="Y50" s="1799"/>
      <c r="Z50" s="1843"/>
      <c r="AA50" s="1843"/>
      <c r="AB50" s="1844"/>
      <c r="AC50" s="1774"/>
      <c r="AD50" s="1850"/>
      <c r="AE50" s="1801"/>
      <c r="AF50" s="1116"/>
      <c r="AG50" s="1116"/>
      <c r="AH50" s="1116"/>
      <c r="AI50" s="2237"/>
      <c r="AJ50" s="1847"/>
      <c r="AK50" s="1851"/>
    </row>
    <row r="51" spans="1:41" ht="39.950000000000003" customHeight="1" thickBot="1" x14ac:dyDescent="0.25">
      <c r="A51" s="5734" t="s">
        <v>5498</v>
      </c>
      <c r="B51" s="5735"/>
      <c r="C51" s="1801"/>
      <c r="D51" s="1799"/>
      <c r="E51" s="1799"/>
      <c r="F51" s="1799"/>
      <c r="G51" s="1844"/>
      <c r="H51" s="1847"/>
      <c r="I51" s="1848"/>
      <c r="J51" s="2220"/>
      <c r="K51" s="1799"/>
      <c r="L51" s="1821"/>
      <c r="M51" s="1843"/>
      <c r="N51" s="1822"/>
      <c r="O51" s="1847"/>
      <c r="P51" s="1848"/>
      <c r="Q51" s="1852"/>
      <c r="R51" s="1799"/>
      <c r="S51" s="1799"/>
      <c r="T51" s="1853"/>
      <c r="U51" s="1800"/>
      <c r="V51" s="1847"/>
      <c r="W51" s="1848"/>
      <c r="X51" s="2060"/>
      <c r="Y51" s="2061"/>
      <c r="Z51" s="1843"/>
      <c r="AA51" s="1843"/>
      <c r="AB51" s="1800"/>
      <c r="AC51" s="1847"/>
      <c r="AD51" s="1848"/>
      <c r="AE51" s="1801"/>
      <c r="AF51" s="1799"/>
      <c r="AG51" s="1799"/>
      <c r="AH51" s="1799"/>
      <c r="AI51" s="1844"/>
      <c r="AJ51" s="1774"/>
      <c r="AK51" s="1851"/>
    </row>
    <row r="52" spans="1:41" ht="39.950000000000003" customHeight="1" thickBot="1" x14ac:dyDescent="0.25">
      <c r="A52" s="5785" t="s">
        <v>8250</v>
      </c>
      <c r="B52" s="5786"/>
      <c r="C52" s="1854"/>
      <c r="D52" s="1855"/>
      <c r="E52" s="1855"/>
      <c r="F52" s="1740"/>
      <c r="G52" s="1741"/>
      <c r="H52" s="1856"/>
      <c r="I52" s="1857"/>
      <c r="J52" s="1854"/>
      <c r="K52" s="2221"/>
      <c r="L52" s="1862"/>
      <c r="M52" s="1855"/>
      <c r="N52" s="1858"/>
      <c r="O52" s="1859"/>
      <c r="P52" s="1860"/>
      <c r="Q52" s="1861"/>
      <c r="R52" s="1862"/>
      <c r="S52" s="1863"/>
      <c r="T52" s="1863"/>
      <c r="U52" s="1864"/>
      <c r="V52" s="1865"/>
      <c r="W52" s="1866"/>
      <c r="X52" s="1867"/>
      <c r="Y52" s="1863"/>
      <c r="Z52" s="2240"/>
      <c r="AA52" s="2240"/>
      <c r="AB52" s="2241"/>
      <c r="AC52" s="1856"/>
      <c r="AD52" s="1857"/>
      <c r="AE52" s="1854"/>
      <c r="AF52" s="1855"/>
      <c r="AG52" s="1862"/>
      <c r="AH52" s="1862"/>
      <c r="AI52" s="1864"/>
      <c r="AJ52" s="1856"/>
      <c r="AK52" s="1868"/>
    </row>
    <row r="53" spans="1:41" ht="39.950000000000003" customHeight="1" x14ac:dyDescent="0.2">
      <c r="A53" s="5832" t="s">
        <v>5500</v>
      </c>
      <c r="B53" s="5833"/>
      <c r="C53" s="1869"/>
      <c r="D53" s="1870"/>
      <c r="E53" s="1870"/>
      <c r="F53" s="1870"/>
      <c r="G53" s="1871"/>
      <c r="H53" s="1872"/>
      <c r="I53" s="1845"/>
      <c r="J53" s="1873"/>
      <c r="K53" s="1874"/>
      <c r="L53" s="1875"/>
      <c r="M53" s="1874"/>
      <c r="N53" s="1795"/>
      <c r="O53" s="1876"/>
      <c r="P53" s="1877"/>
      <c r="Q53" s="1878"/>
      <c r="R53" s="1879"/>
      <c r="S53" s="1766"/>
      <c r="T53" s="1766"/>
      <c r="U53" s="1880"/>
      <c r="V53" s="1872"/>
      <c r="W53" s="1845"/>
      <c r="X53" s="1881"/>
      <c r="Y53" s="1882"/>
      <c r="Z53" s="1882"/>
      <c r="AA53" s="1882"/>
      <c r="AB53" s="1880"/>
      <c r="AC53" s="1872"/>
      <c r="AD53" s="1845"/>
      <c r="AE53" s="1881"/>
      <c r="AF53" s="1882"/>
      <c r="AG53" s="1882"/>
      <c r="AH53" s="1882"/>
      <c r="AI53" s="1880"/>
      <c r="AJ53" s="1872"/>
      <c r="AK53" s="1845"/>
    </row>
    <row r="54" spans="1:41" ht="39.950000000000003" customHeight="1" x14ac:dyDescent="0.2">
      <c r="A54" s="5834"/>
      <c r="B54" s="5835"/>
      <c r="C54" s="1801"/>
      <c r="D54" s="1799"/>
      <c r="E54" s="1799"/>
      <c r="F54" s="1799"/>
      <c r="G54" s="1800"/>
      <c r="H54" s="1883"/>
      <c r="I54" s="1851"/>
      <c r="J54" s="1801"/>
      <c r="K54" s="1821"/>
      <c r="L54" s="1799"/>
      <c r="M54" s="1799"/>
      <c r="N54" s="1800"/>
      <c r="O54" s="1883"/>
      <c r="P54" s="1851"/>
      <c r="Q54" s="1801"/>
      <c r="R54" s="1799"/>
      <c r="S54" s="1799"/>
      <c r="T54" s="1799"/>
      <c r="U54" s="1800"/>
      <c r="V54" s="1883"/>
      <c r="W54" s="1851"/>
      <c r="X54" s="1801"/>
      <c r="Y54" s="1799"/>
      <c r="Z54" s="1799"/>
      <c r="AA54" s="1799"/>
      <c r="AB54" s="1800"/>
      <c r="AC54" s="1883"/>
      <c r="AD54" s="1851"/>
      <c r="AE54" s="1801"/>
      <c r="AF54" s="1799"/>
      <c r="AG54" s="1799"/>
      <c r="AH54" s="1799"/>
      <c r="AI54" s="1800"/>
      <c r="AJ54" s="1883"/>
      <c r="AK54" s="1851"/>
    </row>
    <row r="55" spans="1:41" ht="39.950000000000003" customHeight="1" thickBot="1" x14ac:dyDescent="0.25">
      <c r="A55" s="5836"/>
      <c r="B55" s="5837"/>
      <c r="C55" s="1854"/>
      <c r="D55" s="1855"/>
      <c r="E55" s="1855"/>
      <c r="F55" s="1855"/>
      <c r="G55" s="1884"/>
      <c r="H55" s="1885"/>
      <c r="I55" s="1868"/>
      <c r="J55" s="1854"/>
      <c r="K55" s="1855"/>
      <c r="L55" s="1855"/>
      <c r="M55" s="1855"/>
      <c r="N55" s="1884"/>
      <c r="O55" s="1885"/>
      <c r="P55" s="1868"/>
      <c r="Q55" s="1854"/>
      <c r="R55" s="1855"/>
      <c r="S55" s="1855"/>
      <c r="T55" s="1855"/>
      <c r="U55" s="1884"/>
      <c r="V55" s="1885"/>
      <c r="W55" s="1868"/>
      <c r="X55" s="1854"/>
      <c r="Y55" s="1855"/>
      <c r="Z55" s="1855"/>
      <c r="AA55" s="1855"/>
      <c r="AB55" s="1884"/>
      <c r="AC55" s="1885"/>
      <c r="AD55" s="1868"/>
      <c r="AE55" s="1854"/>
      <c r="AF55" s="1855"/>
      <c r="AG55" s="1855"/>
      <c r="AH55" s="1855"/>
      <c r="AI55" s="1884"/>
      <c r="AJ55" s="1885"/>
      <c r="AK55" s="1868"/>
    </row>
    <row r="56" spans="1:41" ht="39.950000000000003" customHeight="1" thickBot="1" x14ac:dyDescent="0.25">
      <c r="S56" s="1697"/>
      <c r="T56" s="1697"/>
      <c r="U56" s="1697"/>
      <c r="V56" s="1697"/>
      <c r="W56" s="1697"/>
      <c r="X56" s="1697"/>
    </row>
    <row r="57" spans="1:41" ht="39.950000000000003" customHeight="1" thickBot="1" x14ac:dyDescent="0.25">
      <c r="A57" s="5764"/>
      <c r="B57" s="5765"/>
      <c r="C57" s="5464" t="s">
        <v>8413</v>
      </c>
      <c r="D57" s="5465"/>
      <c r="E57" s="5465"/>
      <c r="F57" s="5465"/>
      <c r="G57" s="5465"/>
      <c r="H57" s="5465"/>
      <c r="I57" s="5466"/>
      <c r="J57" s="5465" t="s">
        <v>8414</v>
      </c>
      <c r="K57" s="5465"/>
      <c r="L57" s="5465"/>
      <c r="M57" s="5465"/>
      <c r="N57" s="5465"/>
      <c r="O57" s="5465"/>
      <c r="P57" s="5466"/>
      <c r="Q57" s="5464" t="s">
        <v>8415</v>
      </c>
      <c r="R57" s="5465"/>
      <c r="S57" s="5465"/>
      <c r="T57" s="5465"/>
      <c r="U57" s="5465"/>
      <c r="V57" s="5465"/>
      <c r="W57" s="5466"/>
      <c r="X57" s="5464" t="s">
        <v>8416</v>
      </c>
      <c r="Y57" s="5465"/>
      <c r="Z57" s="5465"/>
      <c r="AA57" s="5465"/>
      <c r="AB57" s="5465"/>
      <c r="AC57" s="5465"/>
      <c r="AD57" s="5466"/>
      <c r="AE57" s="5464" t="s">
        <v>8417</v>
      </c>
      <c r="AF57" s="5465"/>
      <c r="AG57" s="5465"/>
      <c r="AH57" s="5465"/>
      <c r="AI57" s="5465"/>
      <c r="AJ57" s="5465"/>
      <c r="AK57" s="5466"/>
    </row>
    <row r="58" spans="1:41" ht="39.950000000000003" customHeight="1" x14ac:dyDescent="0.2">
      <c r="A58" s="5747" t="s">
        <v>1390</v>
      </c>
      <c r="B58" s="5748"/>
      <c r="C58" s="1674">
        <v>3</v>
      </c>
      <c r="D58" s="1675">
        <v>3</v>
      </c>
      <c r="E58" s="1675">
        <v>3</v>
      </c>
      <c r="F58" s="1675">
        <v>3</v>
      </c>
      <c r="G58" s="1676">
        <v>3</v>
      </c>
      <c r="H58" s="1743">
        <v>3</v>
      </c>
      <c r="I58" s="1744">
        <v>3</v>
      </c>
      <c r="J58" s="1674">
        <v>3</v>
      </c>
      <c r="K58" s="1675">
        <v>3</v>
      </c>
      <c r="L58" s="1675">
        <v>3</v>
      </c>
      <c r="M58" s="1675">
        <v>3</v>
      </c>
      <c r="N58" s="1676">
        <v>3</v>
      </c>
      <c r="O58" s="1743">
        <v>3</v>
      </c>
      <c r="P58" s="1744">
        <v>3</v>
      </c>
      <c r="Q58" s="1674">
        <v>3</v>
      </c>
      <c r="R58" s="1675">
        <v>3</v>
      </c>
      <c r="S58" s="1675">
        <v>3</v>
      </c>
      <c r="T58" s="1675">
        <v>3</v>
      </c>
      <c r="U58" s="1676">
        <v>3</v>
      </c>
      <c r="V58" s="1743">
        <v>3</v>
      </c>
      <c r="W58" s="1744">
        <v>3</v>
      </c>
      <c r="X58" s="1674">
        <v>4</v>
      </c>
      <c r="Y58" s="1675">
        <v>4</v>
      </c>
      <c r="Z58" s="1675">
        <v>4</v>
      </c>
      <c r="AA58" s="1675">
        <v>4</v>
      </c>
      <c r="AB58" s="1676">
        <v>4</v>
      </c>
      <c r="AC58" s="1743">
        <v>4</v>
      </c>
      <c r="AD58" s="1744">
        <v>4</v>
      </c>
      <c r="AE58" s="1674">
        <v>4</v>
      </c>
      <c r="AF58" s="1675">
        <v>4</v>
      </c>
      <c r="AG58" s="1675">
        <v>4</v>
      </c>
      <c r="AH58" s="1675">
        <v>4</v>
      </c>
      <c r="AI58" s="1676">
        <v>4</v>
      </c>
      <c r="AJ58" s="1743">
        <v>4</v>
      </c>
      <c r="AK58" s="1744">
        <v>4</v>
      </c>
    </row>
    <row r="59" spans="1:41" ht="39.950000000000003" customHeight="1" thickBot="1" x14ac:dyDescent="0.25">
      <c r="A59" s="5749" t="s">
        <v>1391</v>
      </c>
      <c r="B59" s="5750"/>
      <c r="C59" s="1671">
        <v>11</v>
      </c>
      <c r="D59" s="1757">
        <v>12</v>
      </c>
      <c r="E59" s="1757">
        <v>13</v>
      </c>
      <c r="F59" s="1757">
        <v>14</v>
      </c>
      <c r="G59" s="1673">
        <v>15</v>
      </c>
      <c r="H59" s="1745">
        <v>16</v>
      </c>
      <c r="I59" s="1746">
        <v>17</v>
      </c>
      <c r="J59" s="1772">
        <v>18</v>
      </c>
      <c r="K59" s="1757">
        <v>19</v>
      </c>
      <c r="L59" s="1757">
        <v>20</v>
      </c>
      <c r="M59" s="1757">
        <v>21</v>
      </c>
      <c r="N59" s="1758">
        <v>22</v>
      </c>
      <c r="O59" s="1745">
        <v>23</v>
      </c>
      <c r="P59" s="1746">
        <v>24</v>
      </c>
      <c r="Q59" s="1671">
        <v>25</v>
      </c>
      <c r="R59" s="1672">
        <v>26</v>
      </c>
      <c r="S59" s="1672">
        <v>27</v>
      </c>
      <c r="T59" s="1757">
        <v>28</v>
      </c>
      <c r="U59" s="1758">
        <v>29</v>
      </c>
      <c r="V59" s="1745">
        <v>30</v>
      </c>
      <c r="W59" s="1746">
        <v>31</v>
      </c>
      <c r="X59" s="1671">
        <v>1</v>
      </c>
      <c r="Y59" s="1672">
        <v>2</v>
      </c>
      <c r="Z59" s="1672">
        <v>3</v>
      </c>
      <c r="AA59" s="1672">
        <v>4</v>
      </c>
      <c r="AB59" s="1673">
        <v>5</v>
      </c>
      <c r="AC59" s="1745">
        <v>6</v>
      </c>
      <c r="AD59" s="1746">
        <v>7</v>
      </c>
      <c r="AE59" s="1772">
        <v>8</v>
      </c>
      <c r="AF59" s="1757">
        <v>9</v>
      </c>
      <c r="AG59" s="1757">
        <v>10</v>
      </c>
      <c r="AH59" s="1757">
        <v>11</v>
      </c>
      <c r="AI59" s="1758">
        <v>12</v>
      </c>
      <c r="AJ59" s="2051">
        <v>13</v>
      </c>
      <c r="AK59" s="2052">
        <v>14</v>
      </c>
    </row>
    <row r="60" spans="1:41" ht="39.950000000000003" customHeight="1" x14ac:dyDescent="0.2">
      <c r="A60" s="5745" t="s">
        <v>4459</v>
      </c>
      <c r="B60" s="5919"/>
      <c r="C60" s="6365" t="s">
        <v>8683</v>
      </c>
      <c r="D60" s="6366"/>
      <c r="E60" s="6385" t="s">
        <v>8682</v>
      </c>
      <c r="F60" s="6386"/>
      <c r="G60" s="6387"/>
      <c r="H60" s="1792"/>
      <c r="I60" s="1887"/>
      <c r="J60" s="2314"/>
      <c r="K60" s="6385" t="s">
        <v>8693</v>
      </c>
      <c r="L60" s="6386"/>
      <c r="M60" s="6387"/>
      <c r="N60" s="2319"/>
      <c r="O60" s="1792"/>
      <c r="P60" s="1887"/>
      <c r="Q60" s="5910" t="s">
        <v>8694</v>
      </c>
      <c r="R60" s="5911"/>
      <c r="S60" s="5911"/>
      <c r="T60" s="5911"/>
      <c r="U60" s="5912"/>
      <c r="V60" s="1792"/>
      <c r="W60" s="1887"/>
      <c r="X60" s="5910" t="s">
        <v>8694</v>
      </c>
      <c r="Y60" s="5911"/>
      <c r="Z60" s="5911"/>
      <c r="AA60" s="5911"/>
      <c r="AB60" s="5912"/>
      <c r="AC60" s="1792"/>
      <c r="AD60" s="1887"/>
      <c r="AE60" s="6309"/>
      <c r="AF60" s="6311"/>
      <c r="AH60" s="1882"/>
      <c r="AJ60" s="2311"/>
      <c r="AK60" s="2095"/>
    </row>
    <row r="61" spans="1:41" ht="39.950000000000003" customHeight="1" x14ac:dyDescent="0.2">
      <c r="A61" s="5721" t="s">
        <v>8234</v>
      </c>
      <c r="B61" s="5908"/>
      <c r="C61" s="2039"/>
      <c r="D61" s="6026" t="s">
        <v>8689</v>
      </c>
      <c r="E61" s="5580"/>
      <c r="F61" s="5580"/>
      <c r="G61" s="6027"/>
      <c r="H61" s="1798"/>
      <c r="I61" s="1890"/>
      <c r="J61" s="6335"/>
      <c r="K61" s="6336"/>
      <c r="L61" s="6026" t="s">
        <v>8690</v>
      </c>
      <c r="M61" s="5580"/>
      <c r="N61" s="6027"/>
      <c r="O61" s="1798"/>
      <c r="P61" s="1890"/>
      <c r="Q61" s="2039"/>
      <c r="R61" s="1823"/>
      <c r="S61" s="1799"/>
      <c r="T61" s="1799"/>
      <c r="U61" s="2129"/>
      <c r="V61" s="1798"/>
      <c r="W61" s="1890"/>
      <c r="X61" s="6318" t="s">
        <v>8697</v>
      </c>
      <c r="Y61" s="6168"/>
      <c r="Z61" s="6168"/>
      <c r="AA61" s="6168"/>
      <c r="AB61" s="6169"/>
      <c r="AC61" s="1798"/>
      <c r="AD61" s="1890"/>
      <c r="AE61" s="6318" t="s">
        <v>8697</v>
      </c>
      <c r="AF61" s="6168"/>
      <c r="AG61" s="6168"/>
      <c r="AH61" s="6168"/>
      <c r="AI61" s="6169"/>
      <c r="AJ61" s="1760"/>
      <c r="AK61" s="1752"/>
      <c r="AO61" s="1658"/>
    </row>
    <row r="62" spans="1:41" ht="39.950000000000003" customHeight="1" x14ac:dyDescent="0.2">
      <c r="A62" s="5719" t="s">
        <v>8235</v>
      </c>
      <c r="B62" s="5853"/>
      <c r="C62" s="5451" t="s">
        <v>8675</v>
      </c>
      <c r="D62" s="3520"/>
      <c r="E62" s="3520"/>
      <c r="F62" s="3520"/>
      <c r="G62" s="3520"/>
      <c r="H62" s="1798"/>
      <c r="I62" s="1890"/>
      <c r="J62" s="6391" t="s">
        <v>8692</v>
      </c>
      <c r="K62" s="6422"/>
      <c r="L62" s="6392"/>
      <c r="M62" s="1799"/>
      <c r="O62" s="1798"/>
      <c r="P62" s="1890"/>
      <c r="R62" s="1799"/>
      <c r="S62" s="1799"/>
      <c r="T62" s="1799"/>
      <c r="V62" s="1798"/>
      <c r="W62" s="1890"/>
      <c r="X62" s="2129"/>
      <c r="Y62" s="2129"/>
      <c r="Z62" s="2129"/>
      <c r="AA62" s="2129"/>
      <c r="AC62" s="1798"/>
      <c r="AD62" s="1890"/>
      <c r="AE62" s="2235"/>
      <c r="AF62" s="1381"/>
      <c r="AG62" s="1381"/>
      <c r="AH62" s="1381"/>
      <c r="AI62" s="1381"/>
      <c r="AJ62" s="1760"/>
      <c r="AK62" s="1752"/>
    </row>
    <row r="63" spans="1:41" ht="39.950000000000003" customHeight="1" x14ac:dyDescent="0.2">
      <c r="A63" s="5719" t="s">
        <v>8236</v>
      </c>
      <c r="B63" s="5853"/>
      <c r="C63" s="6090" t="s">
        <v>8646</v>
      </c>
      <c r="D63" s="6091"/>
      <c r="E63" s="6091"/>
      <c r="F63" s="6091"/>
      <c r="G63" s="6092"/>
      <c r="H63" s="1798"/>
      <c r="I63" s="1890"/>
      <c r="J63" s="6090" t="s">
        <v>8646</v>
      </c>
      <c r="K63" s="6091"/>
      <c r="L63" s="6091"/>
      <c r="M63" s="6091"/>
      <c r="N63" s="6092"/>
      <c r="O63" s="1798"/>
      <c r="P63" s="1890"/>
      <c r="Q63" s="6090" t="s">
        <v>8646</v>
      </c>
      <c r="R63" s="6091"/>
      <c r="S63" s="6091"/>
      <c r="T63" s="6091"/>
      <c r="U63" s="6092"/>
      <c r="V63" s="1798"/>
      <c r="W63" s="1890"/>
      <c r="X63" s="6090" t="s">
        <v>8646</v>
      </c>
      <c r="Y63" s="6091"/>
      <c r="Z63" s="6091"/>
      <c r="AA63" s="6091"/>
      <c r="AB63" s="6092"/>
      <c r="AC63" s="1798"/>
      <c r="AD63" s="1890"/>
      <c r="AE63" s="6090" t="s">
        <v>8646</v>
      </c>
      <c r="AF63" s="6091"/>
      <c r="AG63" s="6091"/>
      <c r="AH63" s="6091"/>
      <c r="AI63" s="6092"/>
      <c r="AJ63" s="1760"/>
      <c r="AK63" s="1752"/>
    </row>
    <row r="64" spans="1:41" ht="39.950000000000003" customHeight="1" x14ac:dyDescent="0.2">
      <c r="A64" s="5719" t="s">
        <v>8237</v>
      </c>
      <c r="B64" s="5853"/>
      <c r="C64" s="6274" t="s">
        <v>8688</v>
      </c>
      <c r="D64" s="6189"/>
      <c r="E64" s="3519" t="s">
        <v>8658</v>
      </c>
      <c r="F64" s="3520"/>
      <c r="G64" s="3521"/>
      <c r="H64" s="1798"/>
      <c r="I64" s="1890"/>
      <c r="J64" s="5451" t="s">
        <v>8666</v>
      </c>
      <c r="K64" s="3521"/>
      <c r="L64" s="2313"/>
      <c r="M64" s="2313"/>
      <c r="N64" s="2313"/>
      <c r="O64" s="1798"/>
      <c r="P64" s="1890"/>
      <c r="Q64" s="6274" t="s">
        <v>8661</v>
      </c>
      <c r="R64" s="6189"/>
      <c r="S64" s="6189"/>
      <c r="T64" s="6189"/>
      <c r="U64" s="6171"/>
      <c r="V64" s="1798"/>
      <c r="W64" s="1890"/>
      <c r="X64" s="5579" t="s">
        <v>8691</v>
      </c>
      <c r="Y64" s="5580"/>
      <c r="Z64" s="5580"/>
      <c r="AA64" s="5580"/>
      <c r="AB64" s="6027"/>
      <c r="AC64" s="1798"/>
      <c r="AD64" s="1890"/>
      <c r="AE64" s="2246"/>
      <c r="AF64" s="2065"/>
      <c r="AG64" s="1799"/>
      <c r="AH64" s="1799"/>
      <c r="AI64" s="2056"/>
      <c r="AJ64" s="1760"/>
      <c r="AK64" s="1752"/>
    </row>
    <row r="65" spans="1:37" ht="39.950000000000003" customHeight="1" x14ac:dyDescent="0.2">
      <c r="A65" s="5732" t="s">
        <v>8238</v>
      </c>
      <c r="B65" s="5854"/>
      <c r="C65" s="6118" t="s">
        <v>1386</v>
      </c>
      <c r="D65" s="6119"/>
      <c r="E65" s="6119"/>
      <c r="F65" s="6119"/>
      <c r="G65" s="6120"/>
      <c r="H65" s="1798"/>
      <c r="I65" s="1890"/>
      <c r="J65" s="6118" t="s">
        <v>1386</v>
      </c>
      <c r="K65" s="6119"/>
      <c r="L65" s="6119"/>
      <c r="M65" s="6119"/>
      <c r="N65" s="6120"/>
      <c r="O65" s="1798"/>
      <c r="P65" s="1890"/>
      <c r="Q65" s="6118" t="s">
        <v>1386</v>
      </c>
      <c r="R65" s="6119"/>
      <c r="S65" s="6119"/>
      <c r="T65" s="6119"/>
      <c r="U65" s="6120"/>
      <c r="V65" s="1798"/>
      <c r="W65" s="1890"/>
      <c r="X65" s="6118" t="s">
        <v>1386</v>
      </c>
      <c r="Y65" s="6119"/>
      <c r="Z65" s="6119"/>
      <c r="AA65" s="6119"/>
      <c r="AB65" s="6120"/>
      <c r="AC65" s="1798"/>
      <c r="AD65" s="1890"/>
      <c r="AE65" s="6118" t="s">
        <v>1386</v>
      </c>
      <c r="AF65" s="6119"/>
      <c r="AG65" s="6119"/>
      <c r="AH65" s="6119"/>
      <c r="AI65" s="6120"/>
      <c r="AJ65" s="1760"/>
      <c r="AK65" s="1752"/>
    </row>
    <row r="66" spans="1:37" ht="39.950000000000003" customHeight="1" x14ac:dyDescent="0.2">
      <c r="A66" s="5732" t="s">
        <v>8239</v>
      </c>
      <c r="B66" s="5854"/>
      <c r="C66" s="2231"/>
      <c r="D66" s="1888"/>
      <c r="E66" s="1888"/>
      <c r="F66" s="1888"/>
      <c r="G66" s="1888"/>
      <c r="H66" s="1798"/>
      <c r="I66" s="1890"/>
      <c r="J66" s="2231"/>
      <c r="K66" s="1888"/>
      <c r="L66" s="1888"/>
      <c r="M66" s="1888"/>
      <c r="N66" s="1888"/>
      <c r="O66" s="1798"/>
      <c r="P66" s="1890"/>
      <c r="Q66" s="2231"/>
      <c r="R66" s="1888"/>
      <c r="S66" s="1888"/>
      <c r="T66" s="1888"/>
      <c r="U66" s="1888"/>
      <c r="V66" s="1798"/>
      <c r="W66" s="1890"/>
      <c r="X66" s="2231"/>
      <c r="Y66" s="1888"/>
      <c r="Z66" s="1888"/>
      <c r="AA66" s="1888"/>
      <c r="AB66" s="1888"/>
      <c r="AC66" s="1798"/>
      <c r="AD66" s="1890"/>
      <c r="AE66" s="2231"/>
      <c r="AF66" s="1888"/>
      <c r="AG66" s="1888"/>
      <c r="AH66" s="1888"/>
      <c r="AI66" s="1888"/>
      <c r="AJ66" s="1760"/>
      <c r="AK66" s="1752"/>
    </row>
    <row r="67" spans="1:37" ht="39.950000000000003" customHeight="1" x14ac:dyDescent="0.2">
      <c r="A67" s="5732" t="s">
        <v>8240</v>
      </c>
      <c r="B67" s="5854"/>
      <c r="C67" s="6118" t="s">
        <v>1386</v>
      </c>
      <c r="D67" s="6119"/>
      <c r="E67" s="6119"/>
      <c r="F67" s="6119"/>
      <c r="G67" s="6120"/>
      <c r="H67" s="1798"/>
      <c r="I67" s="1890"/>
      <c r="J67" s="6118" t="s">
        <v>1386</v>
      </c>
      <c r="K67" s="6119"/>
      <c r="L67" s="6119"/>
      <c r="M67" s="6119"/>
      <c r="N67" s="6120"/>
      <c r="O67" s="1798"/>
      <c r="P67" s="1890"/>
      <c r="Q67" s="6118" t="s">
        <v>1386</v>
      </c>
      <c r="R67" s="6119"/>
      <c r="S67" s="6119"/>
      <c r="T67" s="6119"/>
      <c r="U67" s="6120"/>
      <c r="V67" s="1798"/>
      <c r="W67" s="1890"/>
      <c r="X67" s="6118" t="s">
        <v>1386</v>
      </c>
      <c r="Y67" s="6119"/>
      <c r="Z67" s="6119"/>
      <c r="AA67" s="6119"/>
      <c r="AB67" s="6120"/>
      <c r="AC67" s="1798"/>
      <c r="AD67" s="1890"/>
      <c r="AE67" s="6118" t="s">
        <v>1386</v>
      </c>
      <c r="AF67" s="6119"/>
      <c r="AG67" s="6119"/>
      <c r="AH67" s="6119"/>
      <c r="AI67" s="6120"/>
      <c r="AJ67" s="1760"/>
      <c r="AK67" s="1752"/>
    </row>
    <row r="68" spans="1:37" ht="39.950000000000003" customHeight="1" x14ac:dyDescent="0.2">
      <c r="A68" s="5809" t="s">
        <v>8241</v>
      </c>
      <c r="B68" s="5869"/>
      <c r="C68" s="5770" t="s">
        <v>8544</v>
      </c>
      <c r="D68" s="5771"/>
      <c r="E68" s="5771"/>
      <c r="F68" s="5771"/>
      <c r="G68" s="6077"/>
      <c r="H68" s="1818"/>
      <c r="I68" s="1896"/>
      <c r="J68" s="5770" t="s">
        <v>8544</v>
      </c>
      <c r="K68" s="5771"/>
      <c r="L68" s="5771"/>
      <c r="M68" s="5771"/>
      <c r="N68" s="6077"/>
      <c r="O68" s="1818"/>
      <c r="P68" s="1896"/>
      <c r="Q68" s="5770" t="s">
        <v>8544</v>
      </c>
      <c r="R68" s="5771"/>
      <c r="S68" s="5771"/>
      <c r="T68" s="5771"/>
      <c r="U68" s="6077"/>
      <c r="V68" s="1818"/>
      <c r="W68" s="1896"/>
      <c r="X68" s="5770" t="s">
        <v>8544</v>
      </c>
      <c r="Y68" s="5771"/>
      <c r="Z68" s="5771"/>
      <c r="AA68" s="5771"/>
      <c r="AB68" s="6077"/>
      <c r="AC68" s="1818"/>
      <c r="AD68" s="1896"/>
      <c r="AE68" s="5770" t="s">
        <v>8544</v>
      </c>
      <c r="AF68" s="5771"/>
      <c r="AG68" s="5771"/>
      <c r="AH68" s="5771"/>
      <c r="AI68" s="6077"/>
      <c r="AJ68" s="1760"/>
      <c r="AK68" s="1752"/>
    </row>
    <row r="69" spans="1:37" ht="39.950000000000003" customHeight="1" x14ac:dyDescent="0.2">
      <c r="A69" s="5809" t="s">
        <v>8242</v>
      </c>
      <c r="B69" s="5869"/>
      <c r="C69" s="5770" t="s">
        <v>8544</v>
      </c>
      <c r="D69" s="5771"/>
      <c r="E69" s="5771"/>
      <c r="F69" s="5771"/>
      <c r="G69" s="6077"/>
      <c r="H69" s="1798"/>
      <c r="I69" s="1890"/>
      <c r="J69" s="5770" t="s">
        <v>8544</v>
      </c>
      <c r="K69" s="5771"/>
      <c r="L69" s="5771"/>
      <c r="M69" s="5771"/>
      <c r="N69" s="6077"/>
      <c r="O69" s="1798"/>
      <c r="P69" s="1890"/>
      <c r="Q69" s="5770" t="s">
        <v>8544</v>
      </c>
      <c r="R69" s="5771"/>
      <c r="S69" s="5771"/>
      <c r="T69" s="5771"/>
      <c r="U69" s="6077"/>
      <c r="V69" s="1798"/>
      <c r="W69" s="1890"/>
      <c r="X69" s="5770" t="s">
        <v>8544</v>
      </c>
      <c r="Y69" s="5771"/>
      <c r="Z69" s="5771"/>
      <c r="AA69" s="5771"/>
      <c r="AB69" s="6077"/>
      <c r="AC69" s="1798"/>
      <c r="AD69" s="1890"/>
      <c r="AE69" s="5770" t="s">
        <v>8544</v>
      </c>
      <c r="AF69" s="5771"/>
      <c r="AG69" s="5771"/>
      <c r="AH69" s="5771"/>
      <c r="AI69" s="6077"/>
      <c r="AJ69" s="1760"/>
      <c r="AK69" s="1752"/>
    </row>
    <row r="70" spans="1:37" ht="39.950000000000003" customHeight="1" x14ac:dyDescent="0.2">
      <c r="A70" s="5732" t="s">
        <v>8243</v>
      </c>
      <c r="B70" s="5854"/>
      <c r="C70" s="6118" t="s">
        <v>1386</v>
      </c>
      <c r="D70" s="6119"/>
      <c r="E70" s="6119"/>
      <c r="F70" s="6119"/>
      <c r="G70" s="6120"/>
      <c r="H70" s="1798"/>
      <c r="I70" s="1890"/>
      <c r="J70" s="6119" t="s">
        <v>1386</v>
      </c>
      <c r="K70" s="6119"/>
      <c r="L70" s="6119"/>
      <c r="M70" s="6119"/>
      <c r="N70" s="6120"/>
      <c r="O70" s="1798"/>
      <c r="P70" s="1890"/>
      <c r="Q70" s="6119" t="s">
        <v>1386</v>
      </c>
      <c r="R70" s="6119"/>
      <c r="S70" s="6119"/>
      <c r="T70" s="6119"/>
      <c r="U70" s="6120"/>
      <c r="V70" s="1798"/>
      <c r="W70" s="1890"/>
      <c r="X70" s="6119" t="s">
        <v>1386</v>
      </c>
      <c r="Y70" s="6119"/>
      <c r="Z70" s="6119"/>
      <c r="AA70" s="6119"/>
      <c r="AB70" s="6120"/>
      <c r="AC70" s="1798"/>
      <c r="AD70" s="1890"/>
      <c r="AE70" s="6119" t="s">
        <v>1386</v>
      </c>
      <c r="AF70" s="6119"/>
      <c r="AG70" s="6119"/>
      <c r="AH70" s="6119"/>
      <c r="AI70" s="6120"/>
      <c r="AJ70" s="1760"/>
      <c r="AK70" s="1752"/>
    </row>
    <row r="71" spans="1:37" ht="39.950000000000003" customHeight="1" x14ac:dyDescent="0.2">
      <c r="A71" s="5732" t="s">
        <v>8244</v>
      </c>
      <c r="B71" s="5854"/>
      <c r="C71" s="2039"/>
      <c r="D71" s="1823"/>
      <c r="E71" s="1823"/>
      <c r="F71" s="1823"/>
      <c r="G71" s="2012"/>
      <c r="H71" s="1798"/>
      <c r="I71" s="1890"/>
      <c r="J71" s="6060" t="s">
        <v>8685</v>
      </c>
      <c r="K71" s="3402"/>
      <c r="L71" s="3402"/>
      <c r="M71" s="3402"/>
      <c r="N71" s="3403"/>
      <c r="O71" s="1798"/>
      <c r="P71" s="1890"/>
      <c r="Q71" s="6060" t="s">
        <v>8685</v>
      </c>
      <c r="R71" s="3402"/>
      <c r="S71" s="3402"/>
      <c r="T71" s="3402"/>
      <c r="U71" s="3403"/>
      <c r="V71" s="1798"/>
      <c r="W71" s="1890"/>
      <c r="X71" s="6060" t="s">
        <v>8685</v>
      </c>
      <c r="Y71" s="3402"/>
      <c r="Z71" s="3402"/>
      <c r="AA71" s="3402"/>
      <c r="AB71" s="3403"/>
      <c r="AC71" s="1798"/>
      <c r="AD71" s="1890"/>
      <c r="AE71" s="6060" t="s">
        <v>8685</v>
      </c>
      <c r="AF71" s="3402"/>
      <c r="AG71" s="3402"/>
      <c r="AH71" s="3402"/>
      <c r="AI71" s="3403"/>
      <c r="AJ71" s="1760"/>
      <c r="AK71" s="1752"/>
    </row>
    <row r="72" spans="1:37" ht="39.950000000000003" customHeight="1" x14ac:dyDescent="0.2">
      <c r="A72" s="5738" t="s">
        <v>8245</v>
      </c>
      <c r="B72" s="5867"/>
      <c r="C72" s="6060" t="s">
        <v>8680</v>
      </c>
      <c r="D72" s="3402"/>
      <c r="E72" s="3402"/>
      <c r="F72" s="3402"/>
      <c r="G72" s="3403"/>
      <c r="H72" s="1798"/>
      <c r="I72" s="1890"/>
      <c r="J72" s="6060" t="s">
        <v>8680</v>
      </c>
      <c r="K72" s="3402"/>
      <c r="L72" s="3402"/>
      <c r="M72" s="3402"/>
      <c r="N72" s="3403"/>
      <c r="O72" s="1798"/>
      <c r="P72" s="1890"/>
      <c r="Q72" s="6060" t="s">
        <v>8680</v>
      </c>
      <c r="R72" s="3402"/>
      <c r="S72" s="3402"/>
      <c r="T72" s="3402"/>
      <c r="U72" s="3403"/>
      <c r="V72" s="1798"/>
      <c r="W72" s="1890"/>
      <c r="X72" s="6060" t="s">
        <v>8680</v>
      </c>
      <c r="Y72" s="3402"/>
      <c r="Z72" s="3402"/>
      <c r="AA72" s="3402"/>
      <c r="AB72" s="3403"/>
      <c r="AC72" s="1798"/>
      <c r="AD72" s="1890"/>
      <c r="AE72" s="6060" t="s">
        <v>8680</v>
      </c>
      <c r="AF72" s="3402"/>
      <c r="AG72" s="3402"/>
      <c r="AH72" s="3402"/>
      <c r="AI72" s="3403"/>
      <c r="AJ72" s="1760"/>
      <c r="AK72" s="1752"/>
    </row>
    <row r="73" spans="1:37" ht="39.950000000000003" customHeight="1" x14ac:dyDescent="0.2">
      <c r="A73" s="5758" t="s">
        <v>8246</v>
      </c>
      <c r="B73" s="5867"/>
      <c r="C73" s="1729"/>
      <c r="D73" s="37"/>
      <c r="E73" s="50"/>
      <c r="F73" s="37"/>
      <c r="G73" s="46"/>
      <c r="H73" s="1798"/>
      <c r="I73" s="1890"/>
      <c r="J73" s="2222"/>
      <c r="K73" s="33"/>
      <c r="L73" s="33"/>
      <c r="M73" s="44"/>
      <c r="N73" s="718"/>
      <c r="O73" s="1798"/>
      <c r="P73" s="1890"/>
      <c r="Q73" s="2222"/>
      <c r="R73" s="1821"/>
      <c r="S73" s="1821"/>
      <c r="T73" s="1821"/>
      <c r="U73" s="2304"/>
      <c r="V73" s="1798"/>
      <c r="W73" s="1890"/>
      <c r="X73" s="1820"/>
      <c r="Y73" s="47"/>
      <c r="Z73" s="72"/>
      <c r="AA73" s="1823"/>
      <c r="AB73" s="1823"/>
      <c r="AC73" s="1798"/>
      <c r="AD73" s="1890"/>
      <c r="AE73" s="1825"/>
      <c r="AF73" s="1823"/>
      <c r="AG73" s="1823"/>
      <c r="AH73" s="1823"/>
      <c r="AI73" s="72"/>
      <c r="AJ73" s="1760"/>
      <c r="AK73" s="1752"/>
    </row>
    <row r="74" spans="1:37" ht="39.950000000000003" customHeight="1" x14ac:dyDescent="0.2">
      <c r="A74" s="5736" t="s">
        <v>8247</v>
      </c>
      <c r="B74" s="5868"/>
      <c r="C74" s="1734"/>
      <c r="D74" s="80"/>
      <c r="E74" s="50"/>
      <c r="F74" s="80"/>
      <c r="G74" s="80"/>
      <c r="H74" s="1798"/>
      <c r="I74" s="1890"/>
      <c r="J74" s="2159"/>
      <c r="K74" s="72"/>
      <c r="L74" s="72"/>
      <c r="M74" s="44"/>
      <c r="N74" s="718"/>
      <c r="O74" s="1798"/>
      <c r="P74" s="1890"/>
      <c r="Q74" s="2159"/>
      <c r="R74" s="72"/>
      <c r="S74" s="72"/>
      <c r="T74" s="72"/>
      <c r="U74" s="126"/>
      <c r="V74" s="1798"/>
      <c r="W74" s="1890"/>
      <c r="X74" s="1820"/>
      <c r="Y74" s="77"/>
      <c r="Z74" s="77"/>
      <c r="AA74" s="77"/>
      <c r="AB74" s="77"/>
      <c r="AC74" s="1798"/>
      <c r="AD74" s="1890"/>
      <c r="AE74" s="1734"/>
      <c r="AF74" s="80"/>
      <c r="AG74" s="44"/>
      <c r="AH74" s="44"/>
      <c r="AI74" s="80"/>
      <c r="AJ74" s="1760"/>
      <c r="AK74" s="1752"/>
    </row>
    <row r="75" spans="1:37" ht="39.950000000000003" customHeight="1" x14ac:dyDescent="0.2">
      <c r="A75" s="5738" t="s">
        <v>8248</v>
      </c>
      <c r="B75" s="5867"/>
      <c r="C75" s="6118" t="s">
        <v>1386</v>
      </c>
      <c r="D75" s="6119"/>
      <c r="E75" s="6119"/>
      <c r="F75" s="6119"/>
      <c r="G75" s="6120"/>
      <c r="H75" s="1798"/>
      <c r="I75" s="1890"/>
      <c r="J75" s="6118" t="s">
        <v>1386</v>
      </c>
      <c r="K75" s="6119"/>
      <c r="L75" s="6119"/>
      <c r="M75" s="6119"/>
      <c r="N75" s="6120"/>
      <c r="O75" s="1798"/>
      <c r="P75" s="1890"/>
      <c r="Q75" s="6118" t="s">
        <v>1386</v>
      </c>
      <c r="R75" s="6119"/>
      <c r="S75" s="6119"/>
      <c r="T75" s="6119"/>
      <c r="U75" s="6120"/>
      <c r="V75" s="1798"/>
      <c r="W75" s="1890"/>
      <c r="X75" s="6060" t="s">
        <v>8648</v>
      </c>
      <c r="Y75" s="3402"/>
      <c r="Z75" s="3402"/>
      <c r="AA75" s="3402"/>
      <c r="AB75" s="3403"/>
      <c r="AC75" s="1798"/>
      <c r="AD75" s="1890"/>
      <c r="AE75" s="6060" t="s">
        <v>8648</v>
      </c>
      <c r="AF75" s="3402"/>
      <c r="AG75" s="3402"/>
      <c r="AH75" s="3402"/>
      <c r="AI75" s="3403"/>
      <c r="AJ75" s="1760"/>
      <c r="AK75" s="1752"/>
    </row>
    <row r="76" spans="1:37" ht="39.950000000000003" customHeight="1" thickBot="1" x14ac:dyDescent="0.25">
      <c r="A76" s="5814" t="s">
        <v>8249</v>
      </c>
      <c r="B76" s="5918"/>
      <c r="C76" s="6118" t="s">
        <v>1386</v>
      </c>
      <c r="D76" s="6119"/>
      <c r="E76" s="6119"/>
      <c r="F76" s="6119"/>
      <c r="G76" s="6120"/>
      <c r="H76" s="1828"/>
      <c r="I76" s="1902"/>
      <c r="J76" s="6118" t="s">
        <v>1386</v>
      </c>
      <c r="K76" s="6119"/>
      <c r="L76" s="6119"/>
      <c r="M76" s="6119"/>
      <c r="N76" s="6120"/>
      <c r="O76" s="1828"/>
      <c r="P76" s="1902"/>
      <c r="Q76" s="6118" t="s">
        <v>1386</v>
      </c>
      <c r="R76" s="6119"/>
      <c r="S76" s="6119"/>
      <c r="T76" s="6119"/>
      <c r="U76" s="6120"/>
      <c r="V76" s="1828"/>
      <c r="W76" s="1902"/>
      <c r="X76" s="6118" t="s">
        <v>1386</v>
      </c>
      <c r="Y76" s="6119"/>
      <c r="Z76" s="6119"/>
      <c r="AA76" s="6119"/>
      <c r="AB76" s="6120"/>
      <c r="AC76" s="1828"/>
      <c r="AD76" s="1902"/>
      <c r="AE76" s="6060" t="s">
        <v>8698</v>
      </c>
      <c r="AF76" s="3402"/>
      <c r="AG76" s="3402"/>
      <c r="AH76" s="3402"/>
      <c r="AI76" s="3403"/>
      <c r="AJ76" s="1763"/>
      <c r="AK76" s="1754"/>
    </row>
    <row r="77" spans="1:37" ht="39.950000000000003" customHeight="1" thickBot="1" x14ac:dyDescent="0.25">
      <c r="A77" s="1779">
        <v>1</v>
      </c>
      <c r="B77" s="1779" t="s">
        <v>5497</v>
      </c>
      <c r="C77" s="1838"/>
      <c r="D77" s="1834"/>
      <c r="E77" s="1834"/>
      <c r="F77" s="1834"/>
      <c r="G77" s="1829"/>
      <c r="H77" s="1830"/>
      <c r="I77" s="1831"/>
      <c r="J77" s="1832"/>
      <c r="K77" s="1833"/>
      <c r="L77" s="1833"/>
      <c r="M77" s="1834"/>
      <c r="N77" s="1835"/>
      <c r="O77" s="1836"/>
      <c r="P77" s="1837"/>
      <c r="Q77" s="1838"/>
      <c r="R77" s="1834"/>
      <c r="S77" s="2063"/>
      <c r="T77" s="2063"/>
      <c r="U77" s="2230"/>
      <c r="V77" s="1839"/>
      <c r="W77" s="1840"/>
      <c r="X77" s="2242"/>
      <c r="Y77" s="84"/>
      <c r="Z77" s="84"/>
      <c r="AA77" s="1879"/>
      <c r="AB77" s="2243"/>
      <c r="AC77" s="2307"/>
      <c r="AD77" s="2308"/>
      <c r="AE77" s="1881"/>
      <c r="AF77" s="1882"/>
      <c r="AG77" s="1882"/>
      <c r="AH77" s="1882"/>
      <c r="AI77" s="1880"/>
      <c r="AJ77" s="2309"/>
      <c r="AK77" s="1981"/>
    </row>
    <row r="78" spans="1:37" ht="39.950000000000003" customHeight="1" thickBot="1" x14ac:dyDescent="0.25">
      <c r="A78" s="1717">
        <v>2</v>
      </c>
      <c r="B78" s="1718" t="s">
        <v>5497</v>
      </c>
      <c r="C78" s="1801"/>
      <c r="D78" s="1799"/>
      <c r="E78" s="1799"/>
      <c r="F78" s="1799"/>
      <c r="G78" s="2018"/>
      <c r="H78" s="1847"/>
      <c r="I78" s="1848"/>
      <c r="J78" s="2153"/>
      <c r="K78" s="1915"/>
      <c r="L78" s="1842"/>
      <c r="M78" s="1842"/>
      <c r="N78" s="1849"/>
      <c r="O78" s="1847"/>
      <c r="P78" s="1848"/>
      <c r="Q78" s="1801"/>
      <c r="R78" s="1799"/>
      <c r="S78" s="1799"/>
      <c r="T78" s="1799"/>
      <c r="U78" s="1800"/>
      <c r="V78" s="1847"/>
      <c r="W78" s="1848"/>
      <c r="X78" s="1801"/>
      <c r="Y78" s="1799"/>
      <c r="Z78" s="1843"/>
      <c r="AA78" s="1843"/>
      <c r="AB78" s="1844"/>
      <c r="AC78" s="1774"/>
      <c r="AD78" s="1850"/>
      <c r="AE78" s="1801"/>
      <c r="AF78" s="1116"/>
      <c r="AG78" s="1116"/>
      <c r="AH78" s="1116"/>
      <c r="AI78" s="2237"/>
      <c r="AJ78" s="1847"/>
      <c r="AK78" s="1851"/>
    </row>
    <row r="79" spans="1:37" ht="39.950000000000003" customHeight="1" thickBot="1" x14ac:dyDescent="0.25">
      <c r="A79" s="5734" t="s">
        <v>5498</v>
      </c>
      <c r="B79" s="5735"/>
      <c r="C79" s="1801"/>
      <c r="D79" s="1799"/>
      <c r="E79" s="1799"/>
      <c r="F79" s="1799"/>
      <c r="G79" s="1844"/>
      <c r="H79" s="1847"/>
      <c r="I79" s="1848"/>
      <c r="J79" s="2220"/>
      <c r="K79" s="1799"/>
      <c r="L79" s="1821"/>
      <c r="M79" s="1843"/>
      <c r="N79" s="1822"/>
      <c r="O79" s="1847"/>
      <c r="P79" s="1848"/>
      <c r="Q79" s="1852"/>
      <c r="R79" s="1799"/>
      <c r="S79" s="1799"/>
      <c r="T79" s="1853"/>
      <c r="U79" s="1800"/>
      <c r="V79" s="1847"/>
      <c r="W79" s="1848"/>
      <c r="X79" s="2060"/>
      <c r="Y79" s="2061"/>
      <c r="Z79" s="1843"/>
      <c r="AA79" s="1843"/>
      <c r="AB79" s="1800"/>
      <c r="AC79" s="1847"/>
      <c r="AD79" s="1848"/>
      <c r="AE79" s="1801"/>
      <c r="AF79" s="1799"/>
      <c r="AG79" s="1799"/>
      <c r="AH79" s="1799"/>
      <c r="AI79" s="1844"/>
      <c r="AJ79" s="1774"/>
      <c r="AK79" s="1851"/>
    </row>
    <row r="80" spans="1:37" ht="39.950000000000003" customHeight="1" thickBot="1" x14ac:dyDescent="0.25">
      <c r="A80" s="5785" t="s">
        <v>8250</v>
      </c>
      <c r="B80" s="5786"/>
      <c r="C80" s="1854"/>
      <c r="D80" s="1855"/>
      <c r="E80" s="1855"/>
      <c r="F80" s="1740"/>
      <c r="G80" s="1741"/>
      <c r="H80" s="1856"/>
      <c r="I80" s="1857"/>
      <c r="J80" s="1854"/>
      <c r="K80" s="2221"/>
      <c r="L80" s="1862"/>
      <c r="M80" s="1855"/>
      <c r="N80" s="1858"/>
      <c r="O80" s="1859"/>
      <c r="P80" s="1860"/>
      <c r="Q80" s="1861"/>
      <c r="R80" s="1862"/>
      <c r="S80" s="1863"/>
      <c r="T80" s="1863"/>
      <c r="U80" s="1864"/>
      <c r="V80" s="1865"/>
      <c r="W80" s="1866"/>
      <c r="X80" s="1867"/>
      <c r="Y80" s="1863"/>
      <c r="Z80" s="2240"/>
      <c r="AA80" s="2240"/>
      <c r="AB80" s="2241"/>
      <c r="AC80" s="1856"/>
      <c r="AD80" s="1857"/>
      <c r="AE80" s="1854"/>
      <c r="AF80" s="1855"/>
      <c r="AG80" s="1862"/>
      <c r="AH80" s="1862"/>
      <c r="AI80" s="1864"/>
      <c r="AJ80" s="1856"/>
      <c r="AK80" s="1868"/>
    </row>
    <row r="81" spans="1:44" ht="39.950000000000003" customHeight="1" x14ac:dyDescent="0.2">
      <c r="A81" s="5832" t="s">
        <v>5500</v>
      </c>
      <c r="B81" s="5833"/>
      <c r="C81" s="1869"/>
      <c r="D81" s="1870"/>
      <c r="E81" s="1870"/>
      <c r="F81" s="1870"/>
      <c r="G81" s="1871"/>
      <c r="H81" s="1872"/>
      <c r="I81" s="1845"/>
      <c r="J81" s="1873"/>
      <c r="K81" s="1874"/>
      <c r="L81" s="1875"/>
      <c r="M81" s="1874"/>
      <c r="N81" s="1795"/>
      <c r="O81" s="1876"/>
      <c r="P81" s="1877"/>
      <c r="Q81" s="1878"/>
      <c r="R81" s="1879"/>
      <c r="S81" s="1766"/>
      <c r="T81" s="1766"/>
      <c r="U81" s="1880"/>
      <c r="V81" s="1872"/>
      <c r="W81" s="1845"/>
      <c r="X81" s="1881"/>
      <c r="Y81" s="1882"/>
      <c r="Z81" s="1882"/>
      <c r="AA81" s="1882"/>
      <c r="AB81" s="1880"/>
      <c r="AC81" s="1872"/>
      <c r="AD81" s="1845"/>
      <c r="AE81" s="1881"/>
      <c r="AF81" s="1882"/>
      <c r="AG81" s="1882"/>
      <c r="AH81" s="1882"/>
      <c r="AI81" s="1880"/>
      <c r="AJ81" s="1872"/>
      <c r="AK81" s="1845"/>
    </row>
    <row r="82" spans="1:44" ht="39.950000000000003" customHeight="1" x14ac:dyDescent="0.2">
      <c r="A82" s="5834"/>
      <c r="B82" s="5835"/>
      <c r="C82" s="1801"/>
      <c r="D82" s="1799"/>
      <c r="E82" s="1799"/>
      <c r="F82" s="1799"/>
      <c r="G82" s="1800"/>
      <c r="H82" s="1883"/>
      <c r="I82" s="1851"/>
      <c r="J82" s="1801"/>
      <c r="K82" s="1821"/>
      <c r="L82" s="1799"/>
      <c r="M82" s="1799"/>
      <c r="N82" s="1800"/>
      <c r="O82" s="1883"/>
      <c r="P82" s="1851"/>
      <c r="Q82" s="1801"/>
      <c r="R82" s="1799"/>
      <c r="S82" s="1799"/>
      <c r="T82" s="1799"/>
      <c r="U82" s="1800"/>
      <c r="V82" s="1883"/>
      <c r="W82" s="1851"/>
      <c r="X82" s="1801"/>
      <c r="Y82" s="1799"/>
      <c r="Z82" s="1799"/>
      <c r="AA82" s="1799"/>
      <c r="AB82" s="1800"/>
      <c r="AC82" s="1883"/>
      <c r="AD82" s="1851"/>
      <c r="AE82" s="1801"/>
      <c r="AF82" s="1799"/>
      <c r="AG82" s="1799"/>
      <c r="AH82" s="1799"/>
      <c r="AI82" s="1800"/>
      <c r="AJ82" s="1883"/>
      <c r="AK82" s="1851"/>
      <c r="AR82" s="1658"/>
    </row>
    <row r="83" spans="1:44" ht="39.950000000000003" customHeight="1" thickBot="1" x14ac:dyDescent="0.25">
      <c r="A83" s="5836"/>
      <c r="B83" s="5837"/>
      <c r="C83" s="1854"/>
      <c r="D83" s="1855"/>
      <c r="E83" s="1855"/>
      <c r="F83" s="1855"/>
      <c r="G83" s="1884"/>
      <c r="H83" s="1885"/>
      <c r="I83" s="1868"/>
      <c r="J83" s="1854"/>
      <c r="K83" s="1855"/>
      <c r="L83" s="1855"/>
      <c r="M83" s="1855"/>
      <c r="N83" s="1884"/>
      <c r="O83" s="1885"/>
      <c r="P83" s="1868"/>
      <c r="Q83" s="1854"/>
      <c r="R83" s="1855"/>
      <c r="S83" s="1855"/>
      <c r="T83" s="1855"/>
      <c r="U83" s="1884"/>
      <c r="V83" s="1885"/>
      <c r="W83" s="1868"/>
      <c r="X83" s="1854"/>
      <c r="Y83" s="1855"/>
      <c r="Z83" s="1855"/>
      <c r="AA83" s="1855"/>
      <c r="AB83" s="1884"/>
      <c r="AC83" s="1885"/>
      <c r="AD83" s="1868"/>
      <c r="AE83" s="1854"/>
      <c r="AF83" s="1855"/>
      <c r="AG83" s="1855"/>
      <c r="AH83" s="1855"/>
      <c r="AI83" s="1884"/>
      <c r="AJ83" s="1885"/>
      <c r="AK83" s="1868"/>
    </row>
    <row r="84" spans="1:44" ht="39.950000000000003" customHeight="1" thickBot="1" x14ac:dyDescent="0.25">
      <c r="C84" s="1716"/>
      <c r="D84" s="1716"/>
      <c r="E84" s="1716"/>
      <c r="F84" s="1682"/>
      <c r="G84" s="1682"/>
      <c r="H84" s="1682"/>
      <c r="I84" s="1682"/>
      <c r="J84" s="1658"/>
      <c r="K84" s="1658"/>
      <c r="L84" s="1658"/>
      <c r="M84" s="1697"/>
      <c r="N84" s="1697"/>
      <c r="Q84" s="1715"/>
      <c r="Y84" s="1716"/>
      <c r="Z84" s="1716"/>
      <c r="AA84" s="1716"/>
      <c r="AB84" s="1659"/>
      <c r="AC84" s="1659"/>
      <c r="AD84" s="1659"/>
      <c r="AE84" s="1659"/>
      <c r="AF84" s="1659"/>
      <c r="AG84" s="1659"/>
      <c r="AH84" s="1659"/>
      <c r="AI84" s="1659"/>
      <c r="AJ84" s="1659"/>
      <c r="AK84" s="1659"/>
    </row>
    <row r="85" spans="1:44" ht="39.950000000000003" customHeight="1" thickBot="1" x14ac:dyDescent="0.25">
      <c r="A85" s="5764"/>
      <c r="B85" s="5765"/>
      <c r="C85" s="5464" t="s">
        <v>8418</v>
      </c>
      <c r="D85" s="5465"/>
      <c r="E85" s="5465"/>
      <c r="F85" s="5465"/>
      <c r="G85" s="5465"/>
      <c r="H85" s="5465"/>
      <c r="I85" s="5466"/>
      <c r="J85" s="5464" t="s">
        <v>8605</v>
      </c>
      <c r="K85" s="5465"/>
      <c r="L85" s="5465"/>
      <c r="M85" s="5465"/>
      <c r="N85" s="5465"/>
      <c r="O85" s="5465"/>
      <c r="P85" s="5466"/>
      <c r="Q85" s="5464" t="s">
        <v>8419</v>
      </c>
      <c r="R85" s="5465"/>
      <c r="S85" s="5465"/>
      <c r="T85" s="5465"/>
      <c r="U85" s="5465"/>
      <c r="V85" s="5465"/>
      <c r="W85" s="5466"/>
      <c r="X85" s="5464" t="s">
        <v>8420</v>
      </c>
      <c r="Y85" s="5465"/>
      <c r="Z85" s="5465"/>
      <c r="AA85" s="5465"/>
      <c r="AB85" s="5465"/>
      <c r="AC85" s="5465"/>
      <c r="AD85" s="5466"/>
      <c r="AE85" s="5464" t="s">
        <v>8700</v>
      </c>
      <c r="AF85" s="5465"/>
      <c r="AG85" s="5465"/>
      <c r="AH85" s="5465"/>
      <c r="AI85" s="5465"/>
      <c r="AJ85" s="5465"/>
      <c r="AK85" s="5466"/>
    </row>
    <row r="86" spans="1:44" ht="39.950000000000003" customHeight="1" x14ac:dyDescent="0.2">
      <c r="A86" s="5747" t="s">
        <v>1390</v>
      </c>
      <c r="B86" s="5748"/>
      <c r="C86" s="1719">
        <v>4</v>
      </c>
      <c r="D86" s="1675">
        <v>4</v>
      </c>
      <c r="E86" s="1675">
        <v>4</v>
      </c>
      <c r="F86" s="1675">
        <v>4</v>
      </c>
      <c r="G86" s="1744">
        <v>4</v>
      </c>
      <c r="H86" s="1743">
        <v>4</v>
      </c>
      <c r="I86" s="1744">
        <v>4</v>
      </c>
      <c r="J86" s="1743">
        <v>4</v>
      </c>
      <c r="K86" s="1675">
        <v>4</v>
      </c>
      <c r="L86" s="1675">
        <v>4</v>
      </c>
      <c r="M86" s="1675">
        <v>4</v>
      </c>
      <c r="N86" s="1676">
        <v>4</v>
      </c>
      <c r="O86" s="1743">
        <v>4</v>
      </c>
      <c r="P86" s="1744"/>
      <c r="Q86" s="1674">
        <v>4</v>
      </c>
      <c r="R86" s="1675">
        <v>4</v>
      </c>
      <c r="S86" s="1747">
        <v>5</v>
      </c>
      <c r="T86" s="1675">
        <v>5</v>
      </c>
      <c r="U86" s="1676">
        <v>5</v>
      </c>
      <c r="V86" s="1743">
        <v>5</v>
      </c>
      <c r="W86" s="1744">
        <v>5</v>
      </c>
      <c r="X86" s="1674">
        <v>5</v>
      </c>
      <c r="Y86" s="1675">
        <v>5</v>
      </c>
      <c r="Z86" s="1675">
        <v>5</v>
      </c>
      <c r="AA86" s="1675">
        <v>5</v>
      </c>
      <c r="AB86" s="1676">
        <v>5</v>
      </c>
      <c r="AC86" s="1743">
        <v>5</v>
      </c>
      <c r="AD86" s="1747">
        <v>5</v>
      </c>
      <c r="AE86" s="1675">
        <v>5</v>
      </c>
      <c r="AF86" s="1675">
        <v>5</v>
      </c>
      <c r="AG86" s="1675">
        <v>5</v>
      </c>
      <c r="AH86" s="1675">
        <v>5</v>
      </c>
      <c r="AI86" s="1676">
        <v>5</v>
      </c>
      <c r="AJ86" s="1743">
        <v>5</v>
      </c>
      <c r="AK86" s="1744">
        <v>5</v>
      </c>
    </row>
    <row r="87" spans="1:44" ht="39.950000000000003" customHeight="1" thickBot="1" x14ac:dyDescent="0.25">
      <c r="A87" s="5749" t="s">
        <v>1391</v>
      </c>
      <c r="B87" s="5750"/>
      <c r="C87" s="1677">
        <v>15</v>
      </c>
      <c r="D87" s="1757">
        <v>16</v>
      </c>
      <c r="E87" s="1757">
        <v>17</v>
      </c>
      <c r="F87" s="1757">
        <v>18</v>
      </c>
      <c r="G87" s="1746">
        <v>19</v>
      </c>
      <c r="H87" s="1745">
        <v>20</v>
      </c>
      <c r="I87" s="1746">
        <v>21</v>
      </c>
      <c r="J87" s="1745">
        <v>22</v>
      </c>
      <c r="K87" s="1672">
        <v>23</v>
      </c>
      <c r="L87" s="1672">
        <v>24</v>
      </c>
      <c r="M87" s="1672">
        <v>25</v>
      </c>
      <c r="N87" s="1673">
        <v>26</v>
      </c>
      <c r="O87" s="1745">
        <v>27</v>
      </c>
      <c r="P87" s="1746">
        <v>28</v>
      </c>
      <c r="Q87" s="1671">
        <v>29</v>
      </c>
      <c r="R87" s="1672">
        <v>30</v>
      </c>
      <c r="S87" s="1748">
        <v>1</v>
      </c>
      <c r="T87" s="1757">
        <v>2</v>
      </c>
      <c r="U87" s="1758">
        <v>3</v>
      </c>
      <c r="V87" s="1745">
        <v>4</v>
      </c>
      <c r="W87" s="1746">
        <v>5</v>
      </c>
      <c r="X87" s="1772">
        <v>6</v>
      </c>
      <c r="Y87" s="1757">
        <v>7</v>
      </c>
      <c r="Z87" s="1757">
        <v>8</v>
      </c>
      <c r="AA87" s="1757">
        <v>9</v>
      </c>
      <c r="AB87" s="1758">
        <v>10</v>
      </c>
      <c r="AC87" s="1745">
        <v>11</v>
      </c>
      <c r="AD87" s="1748">
        <v>12</v>
      </c>
      <c r="AE87" s="1757">
        <v>13</v>
      </c>
      <c r="AF87" s="1757">
        <v>14</v>
      </c>
      <c r="AG87" s="1757">
        <v>15</v>
      </c>
      <c r="AH87" s="1757">
        <v>16</v>
      </c>
      <c r="AI87" s="1758">
        <v>17</v>
      </c>
      <c r="AJ87" s="2051">
        <v>18</v>
      </c>
      <c r="AK87" s="2052">
        <v>19</v>
      </c>
    </row>
    <row r="88" spans="1:44" ht="39.950000000000003" customHeight="1" x14ac:dyDescent="0.2">
      <c r="A88" s="5745" t="s">
        <v>4459</v>
      </c>
      <c r="B88" s="5919"/>
      <c r="C88" s="6425" t="s">
        <v>8696</v>
      </c>
      <c r="D88" s="5914"/>
      <c r="E88" s="5914"/>
      <c r="F88" s="6426"/>
      <c r="G88" s="6012" t="s">
        <v>3577</v>
      </c>
      <c r="H88" s="1787"/>
      <c r="I88" s="1788"/>
      <c r="J88" s="6449" t="s">
        <v>3578</v>
      </c>
      <c r="K88" s="5913" t="s">
        <v>8696</v>
      </c>
      <c r="L88" s="5914"/>
      <c r="M88" s="5914"/>
      <c r="N88" s="5914"/>
      <c r="O88" s="1787"/>
      <c r="P88" s="1887"/>
      <c r="Q88" s="2337" t="s">
        <v>5263</v>
      </c>
      <c r="R88" s="1785"/>
      <c r="S88" s="5515" t="s">
        <v>8447</v>
      </c>
      <c r="T88" s="2058"/>
      <c r="U88" s="2339" t="s">
        <v>1207</v>
      </c>
      <c r="V88" s="1787"/>
      <c r="W88" s="1887"/>
      <c r="X88" s="6360" t="s">
        <v>8703</v>
      </c>
      <c r="Y88" s="6295"/>
      <c r="Z88" s="6296"/>
      <c r="AA88" s="6374" t="s">
        <v>8704</v>
      </c>
      <c r="AB88" s="6375"/>
      <c r="AC88" s="1787"/>
      <c r="AD88" s="1887"/>
      <c r="AE88" s="2341"/>
      <c r="AF88" s="6458" t="s">
        <v>8705</v>
      </c>
      <c r="AG88" s="6459"/>
      <c r="AH88" s="6460" t="s">
        <v>8689</v>
      </c>
      <c r="AI88" s="6461"/>
      <c r="AJ88" s="2311"/>
      <c r="AK88" s="2095"/>
    </row>
    <row r="89" spans="1:44" ht="39.950000000000003" customHeight="1" x14ac:dyDescent="0.2">
      <c r="A89" s="5721" t="s">
        <v>8234</v>
      </c>
      <c r="B89" s="5908"/>
      <c r="C89" s="6427" t="s">
        <v>8695</v>
      </c>
      <c r="D89" s="6428"/>
      <c r="E89" s="6429"/>
      <c r="F89" s="2336"/>
      <c r="G89" s="6013"/>
      <c r="H89" s="1796"/>
      <c r="I89" s="1797"/>
      <c r="J89" s="6259"/>
      <c r="K89" s="6149" t="s">
        <v>8699</v>
      </c>
      <c r="L89" s="5979"/>
      <c r="M89" s="5979"/>
      <c r="N89" s="5980"/>
      <c r="O89" s="1796"/>
      <c r="P89" s="1890"/>
      <c r="Q89" s="6312"/>
      <c r="R89" s="6376"/>
      <c r="S89" s="5516"/>
      <c r="T89" s="6371"/>
      <c r="U89" s="6372"/>
      <c r="V89" s="1796"/>
      <c r="W89" s="1890"/>
      <c r="X89" s="5983" t="s">
        <v>8699</v>
      </c>
      <c r="Y89" s="5979"/>
      <c r="Z89" s="5979"/>
      <c r="AA89" s="6091" t="s">
        <v>1386</v>
      </c>
      <c r="AB89" s="6373"/>
      <c r="AC89" s="1796"/>
      <c r="AD89" s="1890"/>
      <c r="AE89" s="5983" t="s">
        <v>8699</v>
      </c>
      <c r="AF89" s="5979"/>
      <c r="AG89" s="5979"/>
      <c r="AH89" s="5979"/>
      <c r="AI89" s="6150"/>
      <c r="AJ89" s="1760"/>
      <c r="AK89" s="1752"/>
    </row>
    <row r="90" spans="1:44" ht="39.950000000000003" customHeight="1" x14ac:dyDescent="0.2">
      <c r="A90" s="5719" t="s">
        <v>8235</v>
      </c>
      <c r="B90" s="5853"/>
      <c r="C90" s="2316"/>
      <c r="D90" s="1843"/>
      <c r="E90" s="1843"/>
      <c r="F90" s="1843"/>
      <c r="G90" s="6013"/>
      <c r="H90" s="1796"/>
      <c r="I90" s="1797"/>
      <c r="J90" s="5851"/>
      <c r="K90" s="1842"/>
      <c r="L90" s="1842"/>
      <c r="M90" s="1842"/>
      <c r="N90" s="2320"/>
      <c r="O90" s="1796"/>
      <c r="P90" s="1890"/>
      <c r="Q90" s="2004"/>
      <c r="R90" s="1823"/>
      <c r="S90" s="5516"/>
      <c r="T90" s="1823"/>
      <c r="U90" s="2322"/>
      <c r="V90" s="1796"/>
      <c r="W90" s="1890"/>
      <c r="X90" s="6377" t="s">
        <v>8706</v>
      </c>
      <c r="Y90" s="6378"/>
      <c r="Z90" s="6379"/>
      <c r="AA90" s="2344" t="s">
        <v>8707</v>
      </c>
      <c r="AB90" s="2181" t="s">
        <v>8710</v>
      </c>
      <c r="AC90" s="1796"/>
      <c r="AD90" s="1890"/>
      <c r="AE90" s="6351" t="s">
        <v>8709</v>
      </c>
      <c r="AF90" s="6352"/>
      <c r="AG90" s="6118" t="s">
        <v>1386</v>
      </c>
      <c r="AH90" s="6119"/>
      <c r="AI90" s="6120"/>
      <c r="AJ90" s="1760"/>
      <c r="AK90" s="1752"/>
    </row>
    <row r="91" spans="1:44" ht="39.950000000000003" customHeight="1" x14ac:dyDescent="0.2">
      <c r="A91" s="5719" t="s">
        <v>8236</v>
      </c>
      <c r="B91" s="5853"/>
      <c r="C91" s="6090" t="s">
        <v>8646</v>
      </c>
      <c r="D91" s="6091"/>
      <c r="E91" s="6091"/>
      <c r="F91" s="6092"/>
      <c r="G91" s="6013"/>
      <c r="H91" s="1796"/>
      <c r="I91" s="1797"/>
      <c r="J91" s="5851"/>
      <c r="K91" s="6090" t="s">
        <v>8646</v>
      </c>
      <c r="L91" s="6091"/>
      <c r="M91" s="6091"/>
      <c r="N91" s="6373"/>
      <c r="O91" s="1796"/>
      <c r="P91" s="1890"/>
      <c r="Q91" s="6090" t="s">
        <v>8646</v>
      </c>
      <c r="R91" s="6092"/>
      <c r="S91" s="5516"/>
      <c r="T91" s="6090" t="s">
        <v>8646</v>
      </c>
      <c r="U91" s="6373"/>
      <c r="V91" s="1796"/>
      <c r="W91" s="1890"/>
      <c r="X91" s="6090" t="s">
        <v>8646</v>
      </c>
      <c r="Y91" s="6091"/>
      <c r="Z91" s="6091"/>
      <c r="AA91" s="6091"/>
      <c r="AB91" s="6092"/>
      <c r="AC91" s="1796"/>
      <c r="AD91" s="1890"/>
      <c r="AE91" s="6090" t="s">
        <v>8646</v>
      </c>
      <c r="AF91" s="6091"/>
      <c r="AG91" s="6091"/>
      <c r="AH91" s="6091"/>
      <c r="AI91" s="6092"/>
      <c r="AJ91" s="1760"/>
      <c r="AK91" s="1752"/>
    </row>
    <row r="92" spans="1:44" ht="39.950000000000003" customHeight="1" x14ac:dyDescent="0.2">
      <c r="A92" s="5719" t="s">
        <v>8237</v>
      </c>
      <c r="B92" s="5853"/>
      <c r="C92" s="2316"/>
      <c r="D92" s="1116"/>
      <c r="E92" s="1116"/>
      <c r="F92" s="1116"/>
      <c r="G92" s="6013"/>
      <c r="H92" s="1796"/>
      <c r="I92" s="1797"/>
      <c r="J92" s="5851"/>
      <c r="K92" s="1116"/>
      <c r="L92" s="1116"/>
      <c r="M92" s="1116"/>
      <c r="N92" s="720"/>
      <c r="O92" s="1796"/>
      <c r="P92" s="1890"/>
      <c r="Q92" s="5451" t="s">
        <v>8701</v>
      </c>
      <c r="R92" s="3521"/>
      <c r="S92" s="5533"/>
      <c r="T92" s="3519" t="s">
        <v>8701</v>
      </c>
      <c r="U92" s="5450"/>
      <c r="V92" s="1796"/>
      <c r="W92" s="1890"/>
      <c r="X92" s="5451" t="s">
        <v>8701</v>
      </c>
      <c r="Y92" s="3520"/>
      <c r="Z92" s="3520"/>
      <c r="AA92" s="3521"/>
      <c r="AB92" s="2340"/>
      <c r="AC92" s="1796"/>
      <c r="AD92" s="1890"/>
      <c r="AE92" s="6348" t="s">
        <v>8708</v>
      </c>
      <c r="AF92" s="6349"/>
      <c r="AG92" s="6350"/>
      <c r="AH92" s="1799"/>
      <c r="AJ92" s="1760"/>
      <c r="AK92" s="1752"/>
      <c r="AN92" s="2301"/>
    </row>
    <row r="93" spans="1:44" ht="39.950000000000003" customHeight="1" thickBot="1" x14ac:dyDescent="0.25">
      <c r="A93" s="5732" t="s">
        <v>8238</v>
      </c>
      <c r="B93" s="5854"/>
      <c r="C93" s="6353" t="s">
        <v>1386</v>
      </c>
      <c r="D93" s="6354"/>
      <c r="E93" s="6354"/>
      <c r="F93" s="6355"/>
      <c r="G93" s="6013"/>
      <c r="H93" s="1796"/>
      <c r="I93" s="1797"/>
      <c r="J93" s="5851"/>
      <c r="K93" s="6353" t="s">
        <v>1386</v>
      </c>
      <c r="L93" s="6354"/>
      <c r="M93" s="6354"/>
      <c r="N93" s="6355"/>
      <c r="O93" s="1796"/>
      <c r="P93" s="1890"/>
      <c r="Q93" s="6361"/>
      <c r="R93" s="6362"/>
      <c r="S93" s="5533"/>
      <c r="T93" s="6126"/>
      <c r="U93" s="6317"/>
      <c r="V93" s="1796"/>
      <c r="W93" s="1890"/>
      <c r="X93" s="6074" t="s">
        <v>8584</v>
      </c>
      <c r="Y93" s="6075"/>
      <c r="Z93" s="6075"/>
      <c r="AA93" s="6075"/>
      <c r="AB93" s="6317"/>
      <c r="AC93" s="1796"/>
      <c r="AD93" s="1890"/>
      <c r="AE93" s="6074" t="s">
        <v>8584</v>
      </c>
      <c r="AF93" s="6075"/>
      <c r="AG93" s="6075"/>
      <c r="AH93" s="6075"/>
      <c r="AI93" s="6076"/>
      <c r="AJ93" s="1760"/>
      <c r="AK93" s="1752"/>
    </row>
    <row r="94" spans="1:44" ht="39.950000000000003" customHeight="1" x14ac:dyDescent="0.2">
      <c r="A94" s="5732" t="s">
        <v>8239</v>
      </c>
      <c r="B94" s="5854"/>
      <c r="C94" s="2317"/>
      <c r="D94" s="1807"/>
      <c r="E94" s="1807"/>
      <c r="F94" s="1807"/>
      <c r="G94" s="6013"/>
      <c r="H94" s="1796"/>
      <c r="I94" s="1797"/>
      <c r="J94" s="5851"/>
      <c r="K94" s="2317"/>
      <c r="L94" s="1807"/>
      <c r="M94" s="1807"/>
      <c r="N94" s="1807"/>
      <c r="O94" s="1796"/>
      <c r="P94" s="1890"/>
      <c r="Q94" s="2231"/>
      <c r="R94" s="1888"/>
      <c r="S94" s="5533"/>
      <c r="T94" s="1888"/>
      <c r="U94" s="2323"/>
      <c r="V94" s="1796"/>
      <c r="W94" s="1890"/>
      <c r="X94" s="2012"/>
      <c r="Y94" s="1823"/>
      <c r="Z94" s="1897"/>
      <c r="AA94" s="1897"/>
      <c r="AB94" s="2327"/>
      <c r="AC94" s="1796"/>
      <c r="AD94" s="1890"/>
      <c r="AE94" s="1825"/>
      <c r="AF94" s="1823"/>
      <c r="AG94" s="1897"/>
      <c r="AH94" s="1897"/>
      <c r="AI94" s="1897"/>
      <c r="AJ94" s="1760"/>
      <c r="AK94" s="1752"/>
    </row>
    <row r="95" spans="1:44" ht="39.950000000000003" customHeight="1" thickBot="1" x14ac:dyDescent="0.25">
      <c r="A95" s="5732" t="s">
        <v>8240</v>
      </c>
      <c r="B95" s="5854"/>
      <c r="C95" s="6353" t="s">
        <v>1386</v>
      </c>
      <c r="D95" s="6354"/>
      <c r="E95" s="6354"/>
      <c r="F95" s="6355"/>
      <c r="G95" s="6013"/>
      <c r="H95" s="1796"/>
      <c r="I95" s="1797"/>
      <c r="J95" s="5851"/>
      <c r="K95" s="6353" t="s">
        <v>1386</v>
      </c>
      <c r="L95" s="6354"/>
      <c r="M95" s="6354"/>
      <c r="N95" s="6355"/>
      <c r="O95" s="1796"/>
      <c r="P95" s="1890"/>
      <c r="Q95" s="6361"/>
      <c r="R95" s="6362"/>
      <c r="S95" s="5533"/>
      <c r="T95" s="6363"/>
      <c r="U95" s="6364"/>
      <c r="V95" s="1796"/>
      <c r="W95" s="1890"/>
      <c r="X95" s="6119" t="s">
        <v>1386</v>
      </c>
      <c r="Y95" s="6119"/>
      <c r="Z95" s="6119"/>
      <c r="AA95" s="6119"/>
      <c r="AB95" s="6119"/>
      <c r="AC95" s="1796"/>
      <c r="AD95" s="1890"/>
      <c r="AE95" s="2342"/>
      <c r="AF95" s="6075" t="s">
        <v>8584</v>
      </c>
      <c r="AG95" s="6075"/>
      <c r="AH95" s="6075"/>
      <c r="AI95" s="6075"/>
      <c r="AJ95" s="1760"/>
      <c r="AK95" s="1752"/>
    </row>
    <row r="96" spans="1:44" ht="39.950000000000003" customHeight="1" x14ac:dyDescent="0.2">
      <c r="A96" s="5809" t="s">
        <v>8241</v>
      </c>
      <c r="B96" s="5869"/>
      <c r="C96" s="5770" t="s">
        <v>8544</v>
      </c>
      <c r="D96" s="5771"/>
      <c r="E96" s="5771"/>
      <c r="F96" s="5771"/>
      <c r="G96" s="6013"/>
      <c r="H96" s="1816"/>
      <c r="I96" s="1817"/>
      <c r="J96" s="5851"/>
      <c r="K96" s="5770" t="s">
        <v>8544</v>
      </c>
      <c r="L96" s="5771"/>
      <c r="M96" s="5771"/>
      <c r="N96" s="5771"/>
      <c r="O96" s="1816"/>
      <c r="P96" s="1896"/>
      <c r="Q96" s="5770"/>
      <c r="R96" s="6077"/>
      <c r="S96" s="5533"/>
      <c r="T96" s="6081"/>
      <c r="U96" s="5771"/>
      <c r="V96" s="1816"/>
      <c r="W96" s="1896"/>
      <c r="X96" s="5771" t="s">
        <v>8544</v>
      </c>
      <c r="Y96" s="5771"/>
      <c r="Z96" s="5771"/>
      <c r="AA96" s="5771"/>
      <c r="AB96" s="5771"/>
      <c r="AC96" s="1816"/>
      <c r="AD96" s="1896"/>
      <c r="AE96" s="5770" t="s">
        <v>8544</v>
      </c>
      <c r="AF96" s="5771"/>
      <c r="AG96" s="5771"/>
      <c r="AH96" s="5771"/>
      <c r="AI96" s="6077"/>
      <c r="AJ96" s="1760"/>
      <c r="AK96" s="1752"/>
    </row>
    <row r="97" spans="1:39" ht="39.950000000000003" customHeight="1" x14ac:dyDescent="0.2">
      <c r="A97" s="5809" t="s">
        <v>8242</v>
      </c>
      <c r="B97" s="5869"/>
      <c r="C97" s="5770" t="s">
        <v>8544</v>
      </c>
      <c r="D97" s="5771"/>
      <c r="E97" s="5771"/>
      <c r="F97" s="5771"/>
      <c r="G97" s="6013"/>
      <c r="H97" s="1796"/>
      <c r="I97" s="1797"/>
      <c r="J97" s="5851"/>
      <c r="K97" s="5770" t="s">
        <v>8544</v>
      </c>
      <c r="L97" s="5771"/>
      <c r="M97" s="5771"/>
      <c r="N97" s="5771"/>
      <c r="O97" s="1796"/>
      <c r="P97" s="1890"/>
      <c r="Q97" s="5770"/>
      <c r="R97" s="6077"/>
      <c r="S97" s="5533"/>
      <c r="T97" s="6081"/>
      <c r="U97" s="5771"/>
      <c r="V97" s="1796"/>
      <c r="W97" s="1890"/>
      <c r="X97" s="6119" t="s">
        <v>1386</v>
      </c>
      <c r="Y97" s="6119"/>
      <c r="Z97" s="6119"/>
      <c r="AA97" s="6119"/>
      <c r="AB97" s="6119"/>
      <c r="AC97" s="1796"/>
      <c r="AD97" s="1890"/>
      <c r="AE97" s="6118" t="s">
        <v>1386</v>
      </c>
      <c r="AF97" s="6119"/>
      <c r="AG97" s="6119"/>
      <c r="AH97" s="6119"/>
      <c r="AI97" s="6120"/>
      <c r="AJ97" s="1760"/>
      <c r="AK97" s="1752"/>
    </row>
    <row r="98" spans="1:39" ht="39.950000000000003" customHeight="1" thickBot="1" x14ac:dyDescent="0.25">
      <c r="A98" s="5732" t="s">
        <v>8243</v>
      </c>
      <c r="B98" s="5854"/>
      <c r="C98" s="6353" t="s">
        <v>1386</v>
      </c>
      <c r="D98" s="6354"/>
      <c r="E98" s="6354"/>
      <c r="F98" s="6355"/>
      <c r="G98" s="6013"/>
      <c r="H98" s="1796"/>
      <c r="I98" s="1797"/>
      <c r="J98" s="5851"/>
      <c r="K98" s="6353" t="s">
        <v>1386</v>
      </c>
      <c r="L98" s="6354"/>
      <c r="M98" s="6354"/>
      <c r="N98" s="6355"/>
      <c r="O98" s="1796"/>
      <c r="P98" s="1890"/>
      <c r="Q98" s="6074"/>
      <c r="R98" s="6076"/>
      <c r="S98" s="5533"/>
      <c r="T98" s="6126"/>
      <c r="U98" s="6317"/>
      <c r="V98" s="1796"/>
      <c r="W98" s="1890"/>
      <c r="X98" s="6074" t="s">
        <v>8584</v>
      </c>
      <c r="Y98" s="6075"/>
      <c r="Z98" s="6075"/>
      <c r="AA98" s="6075"/>
      <c r="AB98" s="6317"/>
      <c r="AC98" s="1796"/>
      <c r="AD98" s="1890"/>
      <c r="AE98" s="6074" t="s">
        <v>8584</v>
      </c>
      <c r="AF98" s="6075"/>
      <c r="AG98" s="6075"/>
      <c r="AH98" s="6075"/>
      <c r="AI98" s="6076"/>
      <c r="AJ98" s="1760"/>
      <c r="AK98" s="1752"/>
    </row>
    <row r="99" spans="1:39" ht="39.950000000000003" customHeight="1" x14ac:dyDescent="0.2">
      <c r="A99" s="5732" t="s">
        <v>8244</v>
      </c>
      <c r="B99" s="5854"/>
      <c r="C99" s="3402" t="s">
        <v>8685</v>
      </c>
      <c r="D99" s="3402"/>
      <c r="E99" s="3402"/>
      <c r="F99" s="3402"/>
      <c r="G99" s="6013"/>
      <c r="H99" s="1796"/>
      <c r="I99" s="1797"/>
      <c r="J99" s="5851"/>
      <c r="K99" s="3402" t="s">
        <v>8685</v>
      </c>
      <c r="L99" s="3402"/>
      <c r="M99" s="3402"/>
      <c r="N99" s="3402"/>
      <c r="O99" s="1796"/>
      <c r="P99" s="1890"/>
      <c r="Q99" s="6060"/>
      <c r="R99" s="3403"/>
      <c r="S99" s="5533"/>
      <c r="T99" s="3401"/>
      <c r="U99" s="3402"/>
      <c r="V99" s="1796"/>
      <c r="W99" s="1890"/>
      <c r="X99" s="3402" t="s">
        <v>8685</v>
      </c>
      <c r="Y99" s="3402"/>
      <c r="Z99" s="3402"/>
      <c r="AA99" s="3402"/>
      <c r="AB99" s="3402"/>
      <c r="AC99" s="1796"/>
      <c r="AD99" s="1890"/>
      <c r="AE99" s="6060" t="s">
        <v>8685</v>
      </c>
      <c r="AF99" s="3402"/>
      <c r="AG99" s="3402"/>
      <c r="AH99" s="3402"/>
      <c r="AI99" s="3403"/>
      <c r="AJ99" s="1760"/>
      <c r="AK99" s="1752"/>
    </row>
    <row r="100" spans="1:39" ht="39.950000000000003" customHeight="1" x14ac:dyDescent="0.2">
      <c r="A100" s="5738" t="s">
        <v>8245</v>
      </c>
      <c r="B100" s="5867"/>
      <c r="C100" s="3402" t="s">
        <v>8680</v>
      </c>
      <c r="D100" s="3402"/>
      <c r="E100" s="3402"/>
      <c r="F100" s="3402"/>
      <c r="G100" s="6013"/>
      <c r="H100" s="1796"/>
      <c r="I100" s="1797"/>
      <c r="J100" s="5851"/>
      <c r="K100" s="3402" t="s">
        <v>8680</v>
      </c>
      <c r="L100" s="3402"/>
      <c r="M100" s="3402"/>
      <c r="N100" s="3402"/>
      <c r="O100" s="1796"/>
      <c r="P100" s="1890"/>
      <c r="Q100" s="6060"/>
      <c r="R100" s="3403"/>
      <c r="S100" s="5533"/>
      <c r="T100" s="3401"/>
      <c r="U100" s="3402"/>
      <c r="V100" s="1796"/>
      <c r="W100" s="1890"/>
      <c r="X100" s="3402" t="s">
        <v>8680</v>
      </c>
      <c r="Y100" s="3402"/>
      <c r="Z100" s="3402"/>
      <c r="AA100" s="3402"/>
      <c r="AB100" s="3402"/>
      <c r="AC100" s="1796"/>
      <c r="AD100" s="1890"/>
      <c r="AE100" s="6060" t="s">
        <v>8680</v>
      </c>
      <c r="AF100" s="3402"/>
      <c r="AG100" s="3402"/>
      <c r="AH100" s="3402"/>
      <c r="AI100" s="3403"/>
      <c r="AJ100" s="1760"/>
      <c r="AK100" s="1752"/>
    </row>
    <row r="101" spans="1:39" ht="39.950000000000003" customHeight="1" x14ac:dyDescent="0.2">
      <c r="A101" s="5758" t="s">
        <v>8246</v>
      </c>
      <c r="B101" s="5867"/>
      <c r="C101" s="2012"/>
      <c r="D101" s="1823"/>
      <c r="E101" s="1823"/>
      <c r="F101" s="1823"/>
      <c r="G101" s="6013"/>
      <c r="H101" s="1796"/>
      <c r="I101" s="1797"/>
      <c r="J101" s="5851"/>
      <c r="K101" s="2012"/>
      <c r="L101" s="1823"/>
      <c r="M101" s="1823"/>
      <c r="N101" s="1823"/>
      <c r="O101" s="1796"/>
      <c r="P101" s="1890"/>
      <c r="Q101" s="2222"/>
      <c r="R101" s="1821"/>
      <c r="S101" s="5533"/>
      <c r="T101" s="1821"/>
      <c r="U101" s="2321"/>
      <c r="V101" s="1796"/>
      <c r="W101" s="1890"/>
      <c r="X101" s="2012"/>
      <c r="Y101" s="1823"/>
      <c r="Z101" s="1823"/>
      <c r="AA101" s="1823"/>
      <c r="AB101" s="1994"/>
      <c r="AC101" s="1796"/>
      <c r="AD101" s="1890"/>
      <c r="AE101" s="2012"/>
      <c r="AF101" s="1823"/>
      <c r="AG101" s="1823"/>
      <c r="AH101" s="1823"/>
      <c r="AI101" s="72"/>
      <c r="AJ101" s="1760"/>
      <c r="AK101" s="1752"/>
      <c r="AM101" s="1657"/>
    </row>
    <row r="102" spans="1:39" ht="39.950000000000003" customHeight="1" x14ac:dyDescent="0.2">
      <c r="A102" s="5736" t="s">
        <v>8247</v>
      </c>
      <c r="B102" s="5868"/>
      <c r="C102" s="1270"/>
      <c r="D102" s="80"/>
      <c r="E102" s="44"/>
      <c r="F102" s="44"/>
      <c r="G102" s="6013"/>
      <c r="H102" s="1796"/>
      <c r="I102" s="1797"/>
      <c r="J102" s="5851"/>
      <c r="K102" s="1270"/>
      <c r="L102" s="80"/>
      <c r="M102" s="44"/>
      <c r="N102" s="44"/>
      <c r="O102" s="1796"/>
      <c r="P102" s="1890"/>
      <c r="Q102" s="2159"/>
      <c r="R102" s="72"/>
      <c r="S102" s="5533"/>
      <c r="T102" s="72"/>
      <c r="U102" s="720"/>
      <c r="V102" s="1796"/>
      <c r="W102" s="1890"/>
      <c r="X102" s="1270"/>
      <c r="Y102" s="80"/>
      <c r="Z102" s="44"/>
      <c r="AA102" s="44"/>
      <c r="AB102" s="1255"/>
      <c r="AC102" s="1796"/>
      <c r="AD102" s="1890"/>
      <c r="AE102" s="1270"/>
      <c r="AF102" s="80"/>
      <c r="AG102" s="44"/>
      <c r="AH102" s="44"/>
      <c r="AI102" s="80"/>
      <c r="AJ102" s="1760"/>
      <c r="AK102" s="1752"/>
    </row>
    <row r="103" spans="1:39" ht="39.950000000000003" customHeight="1" x14ac:dyDescent="0.2">
      <c r="A103" s="5738" t="s">
        <v>8248</v>
      </c>
      <c r="B103" s="5867"/>
      <c r="C103" s="3402" t="s">
        <v>8648</v>
      </c>
      <c r="D103" s="3402"/>
      <c r="E103" s="3402"/>
      <c r="F103" s="3402"/>
      <c r="G103" s="6013"/>
      <c r="H103" s="1796"/>
      <c r="I103" s="1797"/>
      <c r="J103" s="5851"/>
      <c r="K103" s="3402" t="s">
        <v>8648</v>
      </c>
      <c r="L103" s="3402"/>
      <c r="M103" s="3402"/>
      <c r="N103" s="3402"/>
      <c r="O103" s="1796"/>
      <c r="P103" s="1890"/>
      <c r="Q103" s="6060"/>
      <c r="R103" s="3403"/>
      <c r="S103" s="5533"/>
      <c r="T103" s="3401"/>
      <c r="U103" s="3402"/>
      <c r="V103" s="1796"/>
      <c r="W103" s="1890"/>
      <c r="X103" s="3402" t="s">
        <v>8648</v>
      </c>
      <c r="Y103" s="3402"/>
      <c r="Z103" s="3402"/>
      <c r="AA103" s="3402"/>
      <c r="AB103" s="3402"/>
      <c r="AC103" s="1796"/>
      <c r="AD103" s="1890"/>
      <c r="AE103" s="6060" t="s">
        <v>8648</v>
      </c>
      <c r="AF103" s="3402"/>
      <c r="AG103" s="3402"/>
      <c r="AH103" s="3402"/>
      <c r="AI103" s="3403"/>
      <c r="AJ103" s="1760"/>
      <c r="AK103" s="1752"/>
    </row>
    <row r="104" spans="1:39" ht="39.950000000000003" customHeight="1" thickBot="1" x14ac:dyDescent="0.25">
      <c r="A104" s="5814" t="s">
        <v>8249</v>
      </c>
      <c r="B104" s="5918"/>
      <c r="C104" s="3402" t="s">
        <v>8698</v>
      </c>
      <c r="D104" s="3402"/>
      <c r="E104" s="3402"/>
      <c r="F104" s="3402"/>
      <c r="G104" s="6014"/>
      <c r="H104" s="1826"/>
      <c r="I104" s="1827"/>
      <c r="J104" s="5852"/>
      <c r="K104" s="3402" t="s">
        <v>8698</v>
      </c>
      <c r="L104" s="3402"/>
      <c r="M104" s="3402"/>
      <c r="N104" s="3402"/>
      <c r="O104" s="1826"/>
      <c r="P104" s="1902"/>
      <c r="Q104" s="6060"/>
      <c r="R104" s="3403"/>
      <c r="S104" s="6450"/>
      <c r="T104" s="6367"/>
      <c r="U104" s="6304"/>
      <c r="V104" s="1826"/>
      <c r="W104" s="1902"/>
      <c r="X104" s="6316" t="s">
        <v>8698</v>
      </c>
      <c r="Y104" s="6304"/>
      <c r="Z104" s="6304"/>
      <c r="AA104" s="6304"/>
      <c r="AB104" s="6304"/>
      <c r="AC104" s="1826"/>
      <c r="AD104" s="1902"/>
      <c r="AE104" s="6316" t="s">
        <v>8698</v>
      </c>
      <c r="AF104" s="6304"/>
      <c r="AG104" s="6304"/>
      <c r="AH104" s="6304"/>
      <c r="AI104" s="6326"/>
      <c r="AJ104" s="1763"/>
      <c r="AK104" s="1754"/>
    </row>
    <row r="105" spans="1:39" ht="39.950000000000003" customHeight="1" thickBot="1" x14ac:dyDescent="0.25">
      <c r="A105" s="1779">
        <v>1</v>
      </c>
      <c r="B105" s="1779" t="s">
        <v>5497</v>
      </c>
      <c r="C105" s="1838"/>
      <c r="D105" s="1834"/>
      <c r="E105" s="1834"/>
      <c r="F105" s="1834"/>
      <c r="G105" s="1919"/>
      <c r="H105" s="1830"/>
      <c r="I105" s="1831"/>
      <c r="J105" s="2124"/>
      <c r="K105" s="1833"/>
      <c r="L105" s="1833"/>
      <c r="M105" s="1834"/>
      <c r="N105" s="1835"/>
      <c r="O105" s="1836"/>
      <c r="P105" s="1837"/>
      <c r="Q105" s="1838"/>
      <c r="R105" s="1834"/>
      <c r="S105" s="2101"/>
      <c r="T105" s="2063"/>
      <c r="U105" s="2230"/>
      <c r="V105" s="1839"/>
      <c r="W105" s="1840"/>
      <c r="X105" s="2242"/>
      <c r="Y105" s="84"/>
      <c r="Z105" s="84"/>
      <c r="AA105" s="1879"/>
      <c r="AB105" s="2330"/>
      <c r="AC105" s="2353"/>
      <c r="AD105" s="2349"/>
      <c r="AE105" s="2275"/>
      <c r="AF105" s="1882"/>
      <c r="AG105" s="1882"/>
      <c r="AH105" s="1882"/>
      <c r="AI105" s="1880"/>
      <c r="AJ105" s="1839"/>
      <c r="AK105" s="1845"/>
    </row>
    <row r="106" spans="1:39" ht="39.950000000000003" customHeight="1" thickBot="1" x14ac:dyDescent="0.25">
      <c r="A106" s="1717">
        <v>2</v>
      </c>
      <c r="B106" s="1718" t="s">
        <v>5497</v>
      </c>
      <c r="C106" s="1801"/>
      <c r="D106" s="1799"/>
      <c r="E106" s="1799"/>
      <c r="F106" s="1799"/>
      <c r="G106" s="2250"/>
      <c r="H106" s="1847"/>
      <c r="I106" s="1848"/>
      <c r="J106" s="2253"/>
      <c r="K106" s="1915"/>
      <c r="L106" s="1842"/>
      <c r="M106" s="1842"/>
      <c r="N106" s="1849"/>
      <c r="O106" s="1847"/>
      <c r="P106" s="1848"/>
      <c r="Q106" s="1801"/>
      <c r="R106" s="1799"/>
      <c r="S106" s="2083"/>
      <c r="T106" s="1799"/>
      <c r="U106" s="1800"/>
      <c r="V106" s="1847"/>
      <c r="W106" s="1848"/>
      <c r="X106" s="1801"/>
      <c r="Y106" s="1799"/>
      <c r="Z106" s="1843"/>
      <c r="AA106" s="1843"/>
      <c r="AB106" s="2331"/>
      <c r="AC106" s="1920"/>
      <c r="AD106" s="1909"/>
      <c r="AE106" s="2129"/>
      <c r="AF106" s="1116"/>
      <c r="AG106" s="1116"/>
      <c r="AH106" s="1116"/>
      <c r="AI106" s="2237"/>
      <c r="AJ106" s="1847"/>
      <c r="AK106" s="1851"/>
    </row>
    <row r="107" spans="1:39" ht="39.950000000000003" customHeight="1" thickBot="1" x14ac:dyDescent="0.25">
      <c r="A107" s="5734" t="s">
        <v>5498</v>
      </c>
      <c r="B107" s="5735"/>
      <c r="C107" s="1801"/>
      <c r="D107" s="1799"/>
      <c r="E107" s="1799"/>
      <c r="F107" s="1799"/>
      <c r="G107" s="1909"/>
      <c r="H107" s="1847"/>
      <c r="I107" s="1848"/>
      <c r="J107" s="2254"/>
      <c r="K107" s="1799"/>
      <c r="L107" s="1821"/>
      <c r="M107" s="1843"/>
      <c r="N107" s="1822"/>
      <c r="O107" s="1847"/>
      <c r="P107" s="1848"/>
      <c r="Q107" s="1852"/>
      <c r="R107" s="1799"/>
      <c r="S107" s="2083"/>
      <c r="T107" s="1853"/>
      <c r="U107" s="1800"/>
      <c r="V107" s="1847"/>
      <c r="W107" s="1848"/>
      <c r="X107" s="2060"/>
      <c r="Y107" s="2061"/>
      <c r="Z107" s="1843"/>
      <c r="AA107" s="1843"/>
      <c r="AB107" s="1972"/>
      <c r="AC107" s="1883"/>
      <c r="AD107" s="1851"/>
      <c r="AE107" s="2129"/>
      <c r="AF107" s="1799"/>
      <c r="AG107" s="1799"/>
      <c r="AH107" s="1799"/>
      <c r="AI107" s="1844"/>
      <c r="AJ107" s="1774"/>
      <c r="AK107" s="1851"/>
    </row>
    <row r="108" spans="1:39" ht="39.950000000000003" customHeight="1" thickBot="1" x14ac:dyDescent="0.25">
      <c r="A108" s="5785" t="s">
        <v>8250</v>
      </c>
      <c r="B108" s="5786"/>
      <c r="C108" s="1854"/>
      <c r="D108" s="1855"/>
      <c r="E108" s="1855"/>
      <c r="F108" s="1740"/>
      <c r="G108" s="2251"/>
      <c r="H108" s="1856"/>
      <c r="I108" s="1857"/>
      <c r="J108" s="1885"/>
      <c r="K108" s="2221"/>
      <c r="L108" s="1862"/>
      <c r="M108" s="1855"/>
      <c r="N108" s="1858"/>
      <c r="O108" s="1859"/>
      <c r="P108" s="1860"/>
      <c r="Q108" s="1861"/>
      <c r="R108" s="1862"/>
      <c r="S108" s="2256"/>
      <c r="T108" s="1863"/>
      <c r="U108" s="1864"/>
      <c r="V108" s="1865"/>
      <c r="W108" s="1866"/>
      <c r="X108" s="1867"/>
      <c r="Y108" s="1863"/>
      <c r="Z108" s="2240"/>
      <c r="AA108" s="2240"/>
      <c r="AB108" s="2332"/>
      <c r="AC108" s="1885"/>
      <c r="AD108" s="1868"/>
      <c r="AE108" s="2335"/>
      <c r="AF108" s="1855"/>
      <c r="AG108" s="1862"/>
      <c r="AH108" s="1862"/>
      <c r="AI108" s="1864"/>
      <c r="AJ108" s="1856"/>
      <c r="AK108" s="1868"/>
    </row>
    <row r="109" spans="1:39" ht="39.950000000000003" customHeight="1" x14ac:dyDescent="0.2">
      <c r="A109" s="5832" t="s">
        <v>5500</v>
      </c>
      <c r="B109" s="5833"/>
      <c r="C109" s="1869"/>
      <c r="D109" s="1870"/>
      <c r="E109" s="1870"/>
      <c r="F109" s="1870"/>
      <c r="G109" s="2252"/>
      <c r="H109" s="1872"/>
      <c r="I109" s="1845"/>
      <c r="J109" s="2255"/>
      <c r="K109" s="1874"/>
      <c r="L109" s="1875"/>
      <c r="M109" s="1874"/>
      <c r="N109" s="1795"/>
      <c r="O109" s="1876"/>
      <c r="P109" s="1877"/>
      <c r="Q109" s="1878"/>
      <c r="R109" s="1879"/>
      <c r="S109" s="2257"/>
      <c r="T109" s="1766"/>
      <c r="U109" s="1880"/>
      <c r="V109" s="1872"/>
      <c r="W109" s="1845"/>
      <c r="X109" s="1881"/>
      <c r="Y109" s="1882"/>
      <c r="Z109" s="1882"/>
      <c r="AA109" s="1882"/>
      <c r="AB109" s="2333"/>
      <c r="AC109" s="1872"/>
      <c r="AD109" s="1845"/>
      <c r="AE109" s="2275"/>
      <c r="AF109" s="1882"/>
      <c r="AG109" s="1882"/>
      <c r="AH109" s="1882"/>
      <c r="AI109" s="1880"/>
      <c r="AJ109" s="1872"/>
      <c r="AK109" s="1845"/>
    </row>
    <row r="110" spans="1:39" ht="39.950000000000003" customHeight="1" x14ac:dyDescent="0.2">
      <c r="A110" s="5834"/>
      <c r="B110" s="5835"/>
      <c r="C110" s="1801"/>
      <c r="D110" s="1799"/>
      <c r="E110" s="1799"/>
      <c r="F110" s="1799"/>
      <c r="G110" s="1851"/>
      <c r="H110" s="1883"/>
      <c r="I110" s="1851"/>
      <c r="J110" s="1883"/>
      <c r="K110" s="1821"/>
      <c r="L110" s="1799"/>
      <c r="M110" s="1799"/>
      <c r="N110" s="1800"/>
      <c r="O110" s="1883"/>
      <c r="P110" s="1851"/>
      <c r="Q110" s="1801"/>
      <c r="R110" s="1799"/>
      <c r="S110" s="2083"/>
      <c r="T110" s="1799"/>
      <c r="U110" s="1800"/>
      <c r="V110" s="1883"/>
      <c r="W110" s="1851"/>
      <c r="X110" s="1801"/>
      <c r="Y110" s="1799"/>
      <c r="Z110" s="1799"/>
      <c r="AA110" s="1799"/>
      <c r="AB110" s="1972"/>
      <c r="AC110" s="1883"/>
      <c r="AD110" s="1851"/>
      <c r="AE110" s="2129"/>
      <c r="AF110" s="1799"/>
      <c r="AG110" s="1799"/>
      <c r="AH110" s="1799"/>
      <c r="AI110" s="1800"/>
      <c r="AJ110" s="1883"/>
      <c r="AK110" s="1851"/>
    </row>
    <row r="111" spans="1:39" ht="39.950000000000003" customHeight="1" thickBot="1" x14ac:dyDescent="0.25">
      <c r="A111" s="5836"/>
      <c r="B111" s="5837"/>
      <c r="C111" s="1854"/>
      <c r="D111" s="1855"/>
      <c r="E111" s="1855"/>
      <c r="F111" s="1855"/>
      <c r="G111" s="1868"/>
      <c r="H111" s="1885"/>
      <c r="I111" s="1868"/>
      <c r="J111" s="1885"/>
      <c r="K111" s="1855"/>
      <c r="L111" s="1855"/>
      <c r="M111" s="1855"/>
      <c r="N111" s="1884"/>
      <c r="O111" s="1885"/>
      <c r="P111" s="1868"/>
      <c r="Q111" s="1854"/>
      <c r="R111" s="1855"/>
      <c r="S111" s="2084"/>
      <c r="T111" s="1855"/>
      <c r="U111" s="1884"/>
      <c r="V111" s="1885"/>
      <c r="W111" s="1868"/>
      <c r="X111" s="1854"/>
      <c r="Y111" s="1855"/>
      <c r="Z111" s="1855"/>
      <c r="AA111" s="1855"/>
      <c r="AB111" s="2334"/>
      <c r="AC111" s="1885"/>
      <c r="AD111" s="1868"/>
      <c r="AE111" s="2335"/>
      <c r="AF111" s="1855"/>
      <c r="AG111" s="1855"/>
      <c r="AH111" s="1855"/>
      <c r="AI111" s="1884"/>
      <c r="AJ111" s="1885"/>
      <c r="AK111" s="1868"/>
    </row>
    <row r="112" spans="1:39" ht="39.950000000000003" customHeight="1" thickBot="1" x14ac:dyDescent="0.25">
      <c r="A112" s="5491"/>
      <c r="B112" s="5491"/>
      <c r="C112" s="1927"/>
      <c r="D112" s="1927"/>
      <c r="E112" s="1666"/>
      <c r="F112" s="1666"/>
      <c r="G112" s="1684"/>
      <c r="H112" s="1928"/>
      <c r="I112" s="1928"/>
      <c r="J112" s="1684"/>
      <c r="K112" s="1927"/>
      <c r="L112" s="1927"/>
      <c r="M112" s="1927"/>
      <c r="N112" s="1927"/>
      <c r="O112" s="1928"/>
      <c r="P112" s="1928"/>
      <c r="Q112" s="1927"/>
      <c r="U112" s="1697"/>
      <c r="V112" s="1697"/>
      <c r="W112" s="1697"/>
      <c r="X112" s="1927"/>
      <c r="Y112" s="1927"/>
      <c r="Z112" s="1927"/>
      <c r="AA112" s="1927"/>
      <c r="AB112" s="1927"/>
      <c r="AC112" s="1928"/>
      <c r="AD112" s="1928"/>
      <c r="AE112" s="1927"/>
      <c r="AF112" s="1927"/>
      <c r="AG112" s="1927"/>
      <c r="AH112" s="1927"/>
      <c r="AI112" s="1927"/>
      <c r="AJ112" s="1660"/>
      <c r="AK112" s="1660"/>
    </row>
    <row r="113" spans="1:37" ht="39.950000000000003" customHeight="1" thickBot="1" x14ac:dyDescent="0.25">
      <c r="A113" s="5764"/>
      <c r="B113" s="5765"/>
      <c r="C113" s="5464" t="s">
        <v>8702</v>
      </c>
      <c r="D113" s="5465"/>
      <c r="E113" s="5465"/>
      <c r="F113" s="5465"/>
      <c r="G113" s="5465"/>
      <c r="H113" s="5465"/>
      <c r="I113" s="5466"/>
      <c r="J113" s="5464" t="s">
        <v>8606</v>
      </c>
      <c r="K113" s="5465"/>
      <c r="L113" s="5465"/>
      <c r="M113" s="5465"/>
      <c r="N113" s="5465"/>
      <c r="O113" s="5465"/>
      <c r="P113" s="5466"/>
      <c r="Q113" s="5464" t="s">
        <v>8717</v>
      </c>
      <c r="R113" s="5465"/>
      <c r="S113" s="5465"/>
      <c r="T113" s="5465"/>
      <c r="U113" s="5465"/>
      <c r="V113" s="5465"/>
      <c r="W113" s="5466"/>
      <c r="X113" s="5464" t="s">
        <v>8607</v>
      </c>
      <c r="Y113" s="5465"/>
      <c r="Z113" s="5465"/>
      <c r="AA113" s="5465"/>
      <c r="AB113" s="5465"/>
      <c r="AC113" s="5465"/>
      <c r="AD113" s="5466"/>
      <c r="AE113" s="5464" t="s">
        <v>8718</v>
      </c>
      <c r="AF113" s="5465"/>
      <c r="AG113" s="5465"/>
      <c r="AH113" s="5465"/>
      <c r="AI113" s="5465"/>
      <c r="AJ113" s="5465"/>
      <c r="AK113" s="5466"/>
    </row>
    <row r="114" spans="1:37" ht="39.950000000000003" customHeight="1" x14ac:dyDescent="0.2">
      <c r="A114" s="5747" t="s">
        <v>1390</v>
      </c>
      <c r="B114" s="5748"/>
      <c r="C114" s="1719">
        <v>5</v>
      </c>
      <c r="D114" s="1675">
        <v>5</v>
      </c>
      <c r="E114" s="1675">
        <v>5</v>
      </c>
      <c r="F114" s="1675">
        <v>5</v>
      </c>
      <c r="G114" s="1676">
        <v>5</v>
      </c>
      <c r="H114" s="1743">
        <v>5</v>
      </c>
      <c r="I114" s="1744">
        <v>5</v>
      </c>
      <c r="J114" s="1674">
        <v>5</v>
      </c>
      <c r="K114" s="1675">
        <v>5</v>
      </c>
      <c r="L114" s="1675">
        <v>5</v>
      </c>
      <c r="M114" s="1747">
        <v>5</v>
      </c>
      <c r="N114" s="1744">
        <v>5</v>
      </c>
      <c r="O114" s="1743">
        <v>6</v>
      </c>
      <c r="P114" s="1744">
        <v>6</v>
      </c>
      <c r="Q114" s="1674">
        <v>6</v>
      </c>
      <c r="R114" s="1675">
        <v>6</v>
      </c>
      <c r="S114" s="1675">
        <v>6</v>
      </c>
      <c r="T114" s="1675">
        <v>6</v>
      </c>
      <c r="U114" s="1676">
        <v>6</v>
      </c>
      <c r="V114" s="1743">
        <v>6</v>
      </c>
      <c r="W114" s="1744">
        <v>6</v>
      </c>
      <c r="X114" s="1743">
        <v>6</v>
      </c>
      <c r="Y114" s="1675">
        <v>6</v>
      </c>
      <c r="Z114" s="1675">
        <v>6</v>
      </c>
      <c r="AA114" s="1675">
        <v>6</v>
      </c>
      <c r="AB114" s="1676">
        <v>6</v>
      </c>
      <c r="AC114" s="1743">
        <v>6</v>
      </c>
      <c r="AD114" s="1747">
        <v>6</v>
      </c>
      <c r="AE114" s="1675">
        <v>6</v>
      </c>
      <c r="AF114" s="1675">
        <v>6</v>
      </c>
      <c r="AG114" s="1675">
        <v>6</v>
      </c>
      <c r="AH114" s="1675">
        <v>6</v>
      </c>
      <c r="AI114" s="1676">
        <v>6</v>
      </c>
      <c r="AJ114" s="1743">
        <v>6</v>
      </c>
      <c r="AK114" s="1744">
        <v>6</v>
      </c>
    </row>
    <row r="115" spans="1:37" ht="39.950000000000003" customHeight="1" thickBot="1" x14ac:dyDescent="0.25">
      <c r="A115" s="5749" t="s">
        <v>1391</v>
      </c>
      <c r="B115" s="5750"/>
      <c r="C115" s="1677">
        <v>20</v>
      </c>
      <c r="D115" s="1757">
        <v>21</v>
      </c>
      <c r="E115" s="1757">
        <v>22</v>
      </c>
      <c r="F115" s="1757">
        <v>23</v>
      </c>
      <c r="G115" s="1673">
        <v>24</v>
      </c>
      <c r="H115" s="1745">
        <v>25</v>
      </c>
      <c r="I115" s="1746">
        <v>26</v>
      </c>
      <c r="J115" s="1772">
        <v>27</v>
      </c>
      <c r="K115" s="1757">
        <v>28</v>
      </c>
      <c r="L115" s="1757">
        <v>29</v>
      </c>
      <c r="M115" s="1748">
        <v>30</v>
      </c>
      <c r="N115" s="1746">
        <v>31</v>
      </c>
      <c r="O115" s="1745">
        <v>1</v>
      </c>
      <c r="P115" s="1746">
        <v>2</v>
      </c>
      <c r="Q115" s="1772">
        <v>3</v>
      </c>
      <c r="R115" s="1672">
        <v>4</v>
      </c>
      <c r="S115" s="1672">
        <v>5</v>
      </c>
      <c r="T115" s="1757">
        <v>6</v>
      </c>
      <c r="U115" s="1758">
        <v>7</v>
      </c>
      <c r="V115" s="1745">
        <v>8</v>
      </c>
      <c r="W115" s="1746">
        <v>9</v>
      </c>
      <c r="X115" s="1745">
        <v>10</v>
      </c>
      <c r="Y115" s="1672">
        <v>11</v>
      </c>
      <c r="Z115" s="1672">
        <v>12</v>
      </c>
      <c r="AA115" s="1672">
        <v>13</v>
      </c>
      <c r="AB115" s="1673">
        <v>14</v>
      </c>
      <c r="AC115" s="1745">
        <v>15</v>
      </c>
      <c r="AD115" s="1748">
        <v>16</v>
      </c>
      <c r="AE115" s="1672">
        <v>17</v>
      </c>
      <c r="AF115" s="1672">
        <v>18</v>
      </c>
      <c r="AG115" s="1672">
        <v>19</v>
      </c>
      <c r="AH115" s="1672">
        <v>20</v>
      </c>
      <c r="AI115" s="1673">
        <v>21</v>
      </c>
      <c r="AJ115" s="1745">
        <v>22</v>
      </c>
      <c r="AK115" s="1746">
        <v>23</v>
      </c>
    </row>
    <row r="116" spans="1:37" ht="39.950000000000003" customHeight="1" x14ac:dyDescent="0.2">
      <c r="A116" s="5745" t="s">
        <v>4459</v>
      </c>
      <c r="B116" s="5919"/>
      <c r="C116" s="6430" t="s">
        <v>8689</v>
      </c>
      <c r="D116" s="6431"/>
      <c r="E116" s="5974" t="s">
        <v>8712</v>
      </c>
      <c r="F116" s="5510"/>
      <c r="G116" s="5511"/>
      <c r="H116" s="1787"/>
      <c r="I116" s="1887"/>
      <c r="J116" s="6207"/>
      <c r="K116" s="6209"/>
      <c r="L116" s="2355"/>
      <c r="M116" s="5515" t="s">
        <v>4475</v>
      </c>
      <c r="N116" s="6012" t="s">
        <v>4428</v>
      </c>
      <c r="O116" s="1787"/>
      <c r="P116" s="1887"/>
      <c r="Q116" s="6468" t="s">
        <v>8715</v>
      </c>
      <c r="R116" s="5510"/>
      <c r="S116" s="6252"/>
      <c r="T116" s="2058"/>
      <c r="U116" s="2063"/>
      <c r="V116" s="1792"/>
      <c r="W116" s="1788"/>
      <c r="X116" s="5850" t="s">
        <v>3579</v>
      </c>
      <c r="Y116" s="6462" t="s">
        <v>8727</v>
      </c>
      <c r="Z116" s="6463"/>
      <c r="AA116" s="6344" t="s">
        <v>4453</v>
      </c>
      <c r="AB116" s="6345"/>
      <c r="AC116" s="1787"/>
      <c r="AD116" s="1887"/>
      <c r="AE116" s="2329"/>
      <c r="AF116" s="2363"/>
      <c r="AG116" s="1790"/>
      <c r="AH116" s="2245"/>
      <c r="AI116" s="2194"/>
      <c r="AJ116" s="1749"/>
      <c r="AK116" s="1750"/>
    </row>
    <row r="117" spans="1:37" ht="39.950000000000003" customHeight="1" x14ac:dyDescent="0.2">
      <c r="A117" s="5721" t="s">
        <v>8234</v>
      </c>
      <c r="B117" s="5908"/>
      <c r="C117" s="5983" t="s">
        <v>8699</v>
      </c>
      <c r="D117" s="5979"/>
      <c r="E117" s="5979"/>
      <c r="F117" s="5979"/>
      <c r="G117" s="5980"/>
      <c r="H117" s="1796"/>
      <c r="I117" s="1890"/>
      <c r="J117" s="5979" t="s">
        <v>8699</v>
      </c>
      <c r="K117" s="5979"/>
      <c r="L117" s="6150"/>
      <c r="M117" s="5516"/>
      <c r="N117" s="6013"/>
      <c r="O117" s="1796"/>
      <c r="P117" s="1890"/>
      <c r="Q117" s="5983" t="s">
        <v>8699</v>
      </c>
      <c r="R117" s="5979"/>
      <c r="S117" s="5979"/>
      <c r="T117" s="5979"/>
      <c r="U117" s="6150"/>
      <c r="V117" s="1798"/>
      <c r="W117" s="1797"/>
      <c r="X117" s="5851"/>
      <c r="Y117" s="6149" t="s">
        <v>8699</v>
      </c>
      <c r="Z117" s="5979"/>
      <c r="AA117" s="6150"/>
      <c r="AB117" s="2359"/>
      <c r="AC117" s="1796"/>
      <c r="AD117" s="1890"/>
      <c r="AE117" s="5527" t="s">
        <v>8728</v>
      </c>
      <c r="AF117" s="5529"/>
      <c r="AG117" s="1799"/>
      <c r="AH117" s="1799"/>
      <c r="AJ117" s="1751"/>
      <c r="AK117" s="1752"/>
    </row>
    <row r="118" spans="1:37" ht="39.950000000000003" customHeight="1" x14ac:dyDescent="0.2">
      <c r="A118" s="5719" t="s">
        <v>8235</v>
      </c>
      <c r="B118" s="5853"/>
      <c r="C118" s="2004"/>
      <c r="D118" s="1843"/>
      <c r="E118" s="1843"/>
      <c r="F118" s="1843"/>
      <c r="G118" s="2163"/>
      <c r="H118" s="1796"/>
      <c r="I118" s="1890"/>
      <c r="J118" s="2320"/>
      <c r="K118" s="1842"/>
      <c r="L118" s="1842"/>
      <c r="M118" s="5516"/>
      <c r="N118" s="6013"/>
      <c r="O118" s="1796"/>
      <c r="P118" s="1890"/>
      <c r="Q118" s="2004"/>
      <c r="R118" s="1823"/>
      <c r="S118" s="1823"/>
      <c r="T118" s="6455" t="s">
        <v>8721</v>
      </c>
      <c r="U118" s="6456"/>
      <c r="V118" s="1798"/>
      <c r="W118" s="1797"/>
      <c r="X118" s="5851"/>
      <c r="Y118" s="2362"/>
      <c r="Z118" s="6368" t="s">
        <v>8723</v>
      </c>
      <c r="AA118" s="6369"/>
      <c r="AB118" s="6370"/>
      <c r="AC118" s="1796"/>
      <c r="AD118" s="1890"/>
      <c r="AE118" s="6380" t="s">
        <v>8723</v>
      </c>
      <c r="AF118" s="6369"/>
      <c r="AG118" s="6381"/>
      <c r="AH118" s="6167" t="s">
        <v>1386</v>
      </c>
      <c r="AI118" s="6168"/>
      <c r="AJ118" s="1751"/>
      <c r="AK118" s="1752"/>
    </row>
    <row r="119" spans="1:37" ht="39.950000000000003" customHeight="1" x14ac:dyDescent="0.2">
      <c r="A119" s="5719" t="s">
        <v>8236</v>
      </c>
      <c r="B119" s="5853"/>
      <c r="C119" s="6090" t="s">
        <v>8646</v>
      </c>
      <c r="D119" s="6091"/>
      <c r="E119" s="6091"/>
      <c r="F119" s="6091"/>
      <c r="G119" s="6092"/>
      <c r="H119" s="1796"/>
      <c r="I119" s="1890"/>
      <c r="J119" s="6090" t="s">
        <v>8646</v>
      </c>
      <c r="K119" s="6091"/>
      <c r="L119" s="6092"/>
      <c r="M119" s="5516"/>
      <c r="N119" s="6013"/>
      <c r="O119" s="1796"/>
      <c r="P119" s="1890"/>
      <c r="Q119" s="6090" t="s">
        <v>8646</v>
      </c>
      <c r="R119" s="6091"/>
      <c r="S119" s="6091"/>
      <c r="T119" s="6091"/>
      <c r="U119" s="6092"/>
      <c r="V119" s="1798"/>
      <c r="W119" s="1797"/>
      <c r="X119" s="5851"/>
      <c r="Y119" s="6090" t="s">
        <v>8646</v>
      </c>
      <c r="Z119" s="6091"/>
      <c r="AA119" s="6091"/>
      <c r="AB119" s="6373"/>
      <c r="AC119" s="1796"/>
      <c r="AD119" s="1890"/>
      <c r="AE119" s="6090" t="s">
        <v>8646</v>
      </c>
      <c r="AF119" s="6091"/>
      <c r="AG119" s="6091"/>
      <c r="AH119" s="6091"/>
      <c r="AI119" s="6091"/>
      <c r="AJ119" s="1751"/>
      <c r="AK119" s="1752"/>
    </row>
    <row r="120" spans="1:37" ht="39.950000000000003" customHeight="1" x14ac:dyDescent="0.2">
      <c r="A120" s="5719" t="s">
        <v>8237</v>
      </c>
      <c r="B120" s="5853"/>
      <c r="C120" s="2004"/>
      <c r="D120" s="1116"/>
      <c r="E120" s="1116"/>
      <c r="F120" s="1799"/>
      <c r="H120" s="1796"/>
      <c r="I120" s="1890"/>
      <c r="K120" s="1799"/>
      <c r="M120" s="5516"/>
      <c r="N120" s="6013"/>
      <c r="O120" s="1796"/>
      <c r="P120" s="1890"/>
      <c r="Q120" s="1801"/>
      <c r="R120" s="5538" t="s">
        <v>8711</v>
      </c>
      <c r="S120" s="5528"/>
      <c r="T120" s="5529"/>
      <c r="V120" s="1798"/>
      <c r="W120" s="1797"/>
      <c r="X120" s="5851"/>
      <c r="Y120" s="5538" t="s">
        <v>8726</v>
      </c>
      <c r="Z120" s="5529"/>
      <c r="AA120" s="5538" t="s">
        <v>8725</v>
      </c>
      <c r="AB120" s="5539"/>
      <c r="AC120" s="1796"/>
      <c r="AD120" s="1890"/>
      <c r="AE120" s="6469" t="s">
        <v>8724</v>
      </c>
      <c r="AF120" s="6470"/>
      <c r="AG120" s="6470"/>
      <c r="AH120" s="6470"/>
      <c r="AI120" s="6470"/>
      <c r="AJ120" s="1751"/>
      <c r="AK120" s="1752"/>
    </row>
    <row r="121" spans="1:37" ht="39.950000000000003" customHeight="1" x14ac:dyDescent="0.2">
      <c r="A121" s="5732" t="s">
        <v>8238</v>
      </c>
      <c r="B121" s="5854"/>
      <c r="C121" s="6074" t="s">
        <v>8584</v>
      </c>
      <c r="D121" s="6075"/>
      <c r="E121" s="6075"/>
      <c r="F121" s="6075"/>
      <c r="G121" s="6317"/>
      <c r="H121" s="1796"/>
      <c r="I121" s="1890"/>
      <c r="J121" s="6074" t="s">
        <v>8584</v>
      </c>
      <c r="K121" s="6075"/>
      <c r="L121" s="6076"/>
      <c r="M121" s="5516"/>
      <c r="N121" s="6013"/>
      <c r="O121" s="1796"/>
      <c r="P121" s="1890"/>
      <c r="Q121" s="6074" t="s">
        <v>8584</v>
      </c>
      <c r="R121" s="6075"/>
      <c r="S121" s="6075"/>
      <c r="T121" s="6075"/>
      <c r="U121" s="6076"/>
      <c r="V121" s="1798"/>
      <c r="W121" s="1797"/>
      <c r="X121" s="6259"/>
      <c r="Y121" s="6126" t="s">
        <v>8584</v>
      </c>
      <c r="Z121" s="6075"/>
      <c r="AA121" s="6075"/>
      <c r="AB121" s="6317"/>
      <c r="AC121" s="1796"/>
      <c r="AD121" s="1890"/>
      <c r="AE121" s="6074" t="s">
        <v>8584</v>
      </c>
      <c r="AF121" s="6075"/>
      <c r="AG121" s="6075"/>
      <c r="AH121" s="6075"/>
      <c r="AI121" s="6075"/>
      <c r="AJ121" s="1751"/>
      <c r="AK121" s="1752"/>
    </row>
    <row r="122" spans="1:37" ht="39.950000000000003" customHeight="1" x14ac:dyDescent="0.2">
      <c r="A122" s="5732" t="s">
        <v>8239</v>
      </c>
      <c r="B122" s="5854"/>
      <c r="C122" s="2206"/>
      <c r="D122" s="1381"/>
      <c r="E122" s="1381"/>
      <c r="F122" s="1381"/>
      <c r="G122" s="2037"/>
      <c r="H122" s="1796"/>
      <c r="I122" s="1890"/>
      <c r="J122" s="6358" t="s">
        <v>8713</v>
      </c>
      <c r="K122" s="6359"/>
      <c r="L122" s="6454"/>
      <c r="M122" s="5516"/>
      <c r="N122" s="6013"/>
      <c r="O122" s="1796"/>
      <c r="P122" s="1890"/>
      <c r="Q122" s="6358" t="s">
        <v>8713</v>
      </c>
      <c r="R122" s="6359"/>
      <c r="S122" s="6359"/>
      <c r="T122" s="6359"/>
      <c r="U122" s="6454"/>
      <c r="V122" s="1798"/>
      <c r="W122" s="1797"/>
      <c r="X122" s="6259"/>
      <c r="Y122" s="6464" t="s">
        <v>8713</v>
      </c>
      <c r="Z122" s="6359"/>
      <c r="AA122" s="6359"/>
      <c r="AB122" s="6435"/>
      <c r="AC122" s="1796"/>
      <c r="AD122" s="1890"/>
      <c r="AE122" s="6358" t="s">
        <v>8713</v>
      </c>
      <c r="AF122" s="6359"/>
      <c r="AG122" s="6359"/>
      <c r="AH122" s="6359"/>
      <c r="AI122" s="6359"/>
      <c r="AJ122" s="1751"/>
      <c r="AK122" s="1752"/>
    </row>
    <row r="123" spans="1:37" ht="39.950000000000003" customHeight="1" x14ac:dyDescent="0.2">
      <c r="A123" s="5732" t="s">
        <v>8240</v>
      </c>
      <c r="B123" s="5854"/>
      <c r="C123" s="6074" t="s">
        <v>8584</v>
      </c>
      <c r="D123" s="6075"/>
      <c r="E123" s="6075"/>
      <c r="F123" s="6075"/>
      <c r="G123" s="6317"/>
      <c r="H123" s="1796"/>
      <c r="I123" s="1890"/>
      <c r="J123" s="6074" t="s">
        <v>8584</v>
      </c>
      <c r="K123" s="6075"/>
      <c r="L123" s="6076"/>
      <c r="M123" s="5516"/>
      <c r="N123" s="6013"/>
      <c r="O123" s="1796"/>
      <c r="P123" s="1890"/>
      <c r="Q123" s="6074" t="s">
        <v>8584</v>
      </c>
      <c r="R123" s="6075"/>
      <c r="S123" s="6075"/>
      <c r="T123" s="6075"/>
      <c r="U123" s="6076"/>
      <c r="V123" s="1798"/>
      <c r="W123" s="1797"/>
      <c r="X123" s="6259"/>
      <c r="Y123" s="6126" t="s">
        <v>8584</v>
      </c>
      <c r="Z123" s="6075"/>
      <c r="AA123" s="6075"/>
      <c r="AB123" s="6317"/>
      <c r="AC123" s="1796"/>
      <c r="AD123" s="1890"/>
      <c r="AE123" s="6074" t="s">
        <v>8584</v>
      </c>
      <c r="AF123" s="6075"/>
      <c r="AG123" s="6075"/>
      <c r="AH123" s="6075"/>
      <c r="AI123" s="6075"/>
      <c r="AJ123" s="1751"/>
      <c r="AK123" s="1752"/>
    </row>
    <row r="124" spans="1:37" ht="39.950000000000003" customHeight="1" x14ac:dyDescent="0.2">
      <c r="A124" s="5809" t="s">
        <v>8241</v>
      </c>
      <c r="B124" s="5869"/>
      <c r="C124" s="5770" t="s">
        <v>8544</v>
      </c>
      <c r="D124" s="5771"/>
      <c r="E124" s="5771"/>
      <c r="F124" s="5771"/>
      <c r="G124" s="6077"/>
      <c r="H124" s="1816"/>
      <c r="I124" s="1896"/>
      <c r="J124" s="5770" t="s">
        <v>8544</v>
      </c>
      <c r="K124" s="5771"/>
      <c r="L124" s="6077"/>
      <c r="M124" s="5516"/>
      <c r="N124" s="6013"/>
      <c r="O124" s="1816"/>
      <c r="P124" s="1896"/>
      <c r="Q124" s="5770" t="s">
        <v>8544</v>
      </c>
      <c r="R124" s="5771"/>
      <c r="S124" s="5771"/>
      <c r="T124" s="5771"/>
      <c r="U124" s="6077"/>
      <c r="V124" s="1818"/>
      <c r="W124" s="1817"/>
      <c r="X124" s="6259"/>
      <c r="Y124" s="6081" t="s">
        <v>8544</v>
      </c>
      <c r="Z124" s="5771"/>
      <c r="AA124" s="5771"/>
      <c r="AB124" s="5772"/>
      <c r="AC124" s="1816"/>
      <c r="AD124" s="1896"/>
      <c r="AE124" s="5770" t="s">
        <v>8544</v>
      </c>
      <c r="AF124" s="5771"/>
      <c r="AG124" s="5771"/>
      <c r="AH124" s="5771"/>
      <c r="AI124" s="5771"/>
      <c r="AJ124" s="1751"/>
      <c r="AK124" s="1752"/>
    </row>
    <row r="125" spans="1:37" ht="39.950000000000003" customHeight="1" x14ac:dyDescent="0.2">
      <c r="A125" s="5809" t="s">
        <v>8242</v>
      </c>
      <c r="B125" s="5869"/>
      <c r="C125" s="6118" t="s">
        <v>1386</v>
      </c>
      <c r="D125" s="6119"/>
      <c r="E125" s="6119"/>
      <c r="F125" s="6119"/>
      <c r="G125" s="6119"/>
      <c r="H125" s="1796"/>
      <c r="I125" s="1890"/>
      <c r="J125" s="6465"/>
      <c r="K125" s="6466"/>
      <c r="L125" s="6467"/>
      <c r="M125" s="5516"/>
      <c r="N125" s="6013"/>
      <c r="O125" s="1796"/>
      <c r="P125" s="1890"/>
      <c r="Q125" s="6118" t="s">
        <v>1386</v>
      </c>
      <c r="R125" s="6119"/>
      <c r="S125" s="6119"/>
      <c r="T125" s="6119"/>
      <c r="U125" s="6120"/>
      <c r="V125" s="1798"/>
      <c r="W125" s="1797"/>
      <c r="X125" s="6259"/>
      <c r="Y125" s="6081" t="s">
        <v>8747</v>
      </c>
      <c r="Z125" s="5771"/>
      <c r="AA125" s="5771"/>
      <c r="AB125" s="5772"/>
      <c r="AC125" s="1796"/>
      <c r="AD125" s="1890"/>
      <c r="AE125" s="5770" t="s">
        <v>8748</v>
      </c>
      <c r="AF125" s="5771"/>
      <c r="AG125" s="5771"/>
      <c r="AH125" s="5771"/>
      <c r="AI125" s="5771"/>
      <c r="AJ125" s="1751"/>
      <c r="AK125" s="1752"/>
    </row>
    <row r="126" spans="1:37" ht="39.950000000000003" customHeight="1" x14ac:dyDescent="0.2">
      <c r="A126" s="5732" t="s">
        <v>8243</v>
      </c>
      <c r="B126" s="5854"/>
      <c r="C126" s="6074" t="s">
        <v>8584</v>
      </c>
      <c r="D126" s="6075"/>
      <c r="E126" s="6075"/>
      <c r="F126" s="6075"/>
      <c r="G126" s="6317"/>
      <c r="H126" s="1796"/>
      <c r="I126" s="1890"/>
      <c r="J126" s="6074" t="s">
        <v>8584</v>
      </c>
      <c r="K126" s="6075"/>
      <c r="L126" s="6076"/>
      <c r="M126" s="5516"/>
      <c r="N126" s="6013"/>
      <c r="O126" s="1796"/>
      <c r="P126" s="1890"/>
      <c r="Q126" s="6074" t="s">
        <v>8584</v>
      </c>
      <c r="R126" s="6075"/>
      <c r="S126" s="6075"/>
      <c r="T126" s="6075"/>
      <c r="U126" s="6076"/>
      <c r="V126" s="1798"/>
      <c r="W126" s="1797"/>
      <c r="X126" s="6259"/>
      <c r="Y126" s="6126" t="s">
        <v>8584</v>
      </c>
      <c r="Z126" s="6075"/>
      <c r="AA126" s="6075"/>
      <c r="AB126" s="6317"/>
      <c r="AC126" s="1796"/>
      <c r="AD126" s="1890"/>
      <c r="AE126" s="6074" t="s">
        <v>8584</v>
      </c>
      <c r="AF126" s="6075"/>
      <c r="AG126" s="6075"/>
      <c r="AH126" s="6075"/>
      <c r="AI126" s="6075"/>
      <c r="AJ126" s="1751"/>
      <c r="AK126" s="1752"/>
    </row>
    <row r="127" spans="1:37" ht="39.950000000000003" customHeight="1" x14ac:dyDescent="0.2">
      <c r="A127" s="5732" t="s">
        <v>8244</v>
      </c>
      <c r="B127" s="5854"/>
      <c r="C127" s="6060" t="s">
        <v>8685</v>
      </c>
      <c r="D127" s="3402"/>
      <c r="E127" s="3402"/>
      <c r="F127" s="3402"/>
      <c r="G127" s="3403"/>
      <c r="H127" s="1796"/>
      <c r="I127" s="1890"/>
      <c r="J127" s="3402" t="s">
        <v>8685</v>
      </c>
      <c r="K127" s="3402"/>
      <c r="L127" s="3403"/>
      <c r="M127" s="5516"/>
      <c r="N127" s="6013"/>
      <c r="O127" s="1796"/>
      <c r="P127" s="1890"/>
      <c r="Q127" s="6060" t="s">
        <v>8685</v>
      </c>
      <c r="R127" s="3402"/>
      <c r="S127" s="3402"/>
      <c r="T127" s="3402"/>
      <c r="U127" s="3403"/>
      <c r="V127" s="1798"/>
      <c r="W127" s="1797"/>
      <c r="X127" s="5851"/>
      <c r="Y127" s="3402" t="s">
        <v>8685</v>
      </c>
      <c r="Z127" s="3402"/>
      <c r="AA127" s="3402"/>
      <c r="AB127" s="3402"/>
      <c r="AC127" s="1796"/>
      <c r="AD127" s="1890"/>
      <c r="AE127" s="3402" t="s">
        <v>8685</v>
      </c>
      <c r="AF127" s="3402"/>
      <c r="AG127" s="3402"/>
      <c r="AH127" s="3402"/>
      <c r="AI127" s="3402"/>
      <c r="AJ127" s="1751"/>
      <c r="AK127" s="1752"/>
    </row>
    <row r="128" spans="1:37" ht="39.950000000000003" customHeight="1" x14ac:dyDescent="0.2">
      <c r="A128" s="5738" t="s">
        <v>8245</v>
      </c>
      <c r="B128" s="5867"/>
      <c r="C128" s="6060" t="s">
        <v>8680</v>
      </c>
      <c r="D128" s="3402"/>
      <c r="E128" s="3402"/>
      <c r="F128" s="3402"/>
      <c r="G128" s="3403"/>
      <c r="H128" s="1796"/>
      <c r="I128" s="1890"/>
      <c r="J128" s="3402" t="s">
        <v>8680</v>
      </c>
      <c r="K128" s="3402"/>
      <c r="L128" s="3403"/>
      <c r="M128" s="5516"/>
      <c r="N128" s="6013"/>
      <c r="O128" s="1796"/>
      <c r="P128" s="1890"/>
      <c r="Q128" s="6060" t="s">
        <v>8680</v>
      </c>
      <c r="R128" s="3402"/>
      <c r="S128" s="3402"/>
      <c r="T128" s="3402"/>
      <c r="U128" s="3403"/>
      <c r="V128" s="1798"/>
      <c r="W128" s="1797"/>
      <c r="X128" s="5851"/>
      <c r="Y128" s="3402" t="s">
        <v>8680</v>
      </c>
      <c r="Z128" s="3402"/>
      <c r="AA128" s="3402"/>
      <c r="AB128" s="3402"/>
      <c r="AC128" s="1796"/>
      <c r="AD128" s="1890"/>
      <c r="AE128" s="3402" t="s">
        <v>8680</v>
      </c>
      <c r="AF128" s="3402"/>
      <c r="AG128" s="3402"/>
      <c r="AH128" s="3402"/>
      <c r="AI128" s="3402"/>
      <c r="AJ128" s="1751"/>
      <c r="AK128" s="1752"/>
    </row>
    <row r="129" spans="1:37" ht="39.950000000000003" customHeight="1" x14ac:dyDescent="0.2">
      <c r="A129" s="5758" t="s">
        <v>8246</v>
      </c>
      <c r="B129" s="5867"/>
      <c r="C129" s="1825"/>
      <c r="D129" s="1823"/>
      <c r="E129" s="1823"/>
      <c r="F129" s="1823"/>
      <c r="G129" s="72"/>
      <c r="H129" s="1796"/>
      <c r="I129" s="1890"/>
      <c r="J129" s="2012"/>
      <c r="K129" s="33"/>
      <c r="L129" s="33"/>
      <c r="M129" s="5516"/>
      <c r="N129" s="6013"/>
      <c r="O129" s="1796"/>
      <c r="P129" s="1890"/>
      <c r="Q129" s="1825"/>
      <c r="R129" s="1823"/>
      <c r="S129" s="1823"/>
      <c r="T129" s="1823"/>
      <c r="U129" s="72"/>
      <c r="V129" s="1798"/>
      <c r="W129" s="1797"/>
      <c r="X129" s="5851"/>
      <c r="Y129" s="2012"/>
      <c r="Z129" s="1823"/>
      <c r="AA129" s="1823"/>
      <c r="AB129" s="1991"/>
      <c r="AC129" s="1796"/>
      <c r="AD129" s="1890"/>
      <c r="AE129" s="2012"/>
      <c r="AF129" s="1823"/>
      <c r="AG129" s="1823"/>
      <c r="AH129" s="1823"/>
      <c r="AI129" s="1994"/>
      <c r="AJ129" s="1751"/>
      <c r="AK129" s="1752"/>
    </row>
    <row r="130" spans="1:37" ht="39.950000000000003" customHeight="1" x14ac:dyDescent="0.2">
      <c r="A130" s="5736" t="s">
        <v>8247</v>
      </c>
      <c r="B130" s="5868"/>
      <c r="C130" s="1734"/>
      <c r="D130" s="80"/>
      <c r="E130" s="44"/>
      <c r="F130" s="44"/>
      <c r="G130" s="80"/>
      <c r="H130" s="1796"/>
      <c r="I130" s="1890"/>
      <c r="J130" s="1270"/>
      <c r="K130" s="72"/>
      <c r="L130" s="72"/>
      <c r="M130" s="5516"/>
      <c r="N130" s="6013"/>
      <c r="O130" s="1796"/>
      <c r="P130" s="1890"/>
      <c r="Q130" s="1734"/>
      <c r="R130" s="80"/>
      <c r="S130" s="44"/>
      <c r="T130" s="44"/>
      <c r="U130" s="80"/>
      <c r="V130" s="1798"/>
      <c r="W130" s="1797"/>
      <c r="X130" s="5851"/>
      <c r="Y130" s="1270"/>
      <c r="Z130" s="80"/>
      <c r="AA130" s="44"/>
      <c r="AB130" s="2328"/>
      <c r="AC130" s="1796"/>
      <c r="AD130" s="1890"/>
      <c r="AE130" s="1270"/>
      <c r="AF130" s="80"/>
      <c r="AG130" s="44"/>
      <c r="AH130" s="44"/>
      <c r="AI130" s="1255"/>
      <c r="AJ130" s="1751"/>
      <c r="AK130" s="1752"/>
    </row>
    <row r="131" spans="1:37" ht="39.950000000000003" customHeight="1" x14ac:dyDescent="0.2">
      <c r="A131" s="5738" t="s">
        <v>8248</v>
      </c>
      <c r="B131" s="5867"/>
      <c r="C131" s="2354"/>
      <c r="D131" s="6119" t="s">
        <v>1386</v>
      </c>
      <c r="E131" s="6119"/>
      <c r="F131" s="6119"/>
      <c r="G131" s="6457"/>
      <c r="H131" s="1796"/>
      <c r="I131" s="1890"/>
      <c r="J131" s="3402" t="s">
        <v>8648</v>
      </c>
      <c r="K131" s="3402"/>
      <c r="L131" s="3403"/>
      <c r="M131" s="5516"/>
      <c r="N131" s="6013"/>
      <c r="O131" s="1796"/>
      <c r="P131" s="1890"/>
      <c r="Q131" s="6060" t="s">
        <v>8648</v>
      </c>
      <c r="R131" s="3402"/>
      <c r="S131" s="3402"/>
      <c r="T131" s="3402"/>
      <c r="U131" s="3403"/>
      <c r="V131" s="1798"/>
      <c r="W131" s="1797"/>
      <c r="X131" s="5851"/>
      <c r="Y131" s="3402" t="s">
        <v>8648</v>
      </c>
      <c r="Z131" s="3402"/>
      <c r="AA131" s="3402"/>
      <c r="AB131" s="3402"/>
      <c r="AC131" s="1796"/>
      <c r="AD131" s="1890"/>
      <c r="AE131" s="6168" t="s">
        <v>8722</v>
      </c>
      <c r="AF131" s="6168"/>
      <c r="AG131" s="6168"/>
      <c r="AH131" s="6168"/>
      <c r="AI131" s="6168"/>
      <c r="AJ131" s="1751"/>
      <c r="AK131" s="1752"/>
    </row>
    <row r="132" spans="1:37" ht="39.950000000000003" customHeight="1" thickBot="1" x14ac:dyDescent="0.25">
      <c r="A132" s="5814" t="s">
        <v>8249</v>
      </c>
      <c r="B132" s="5918"/>
      <c r="C132" s="6316" t="s">
        <v>8698</v>
      </c>
      <c r="D132" s="6304"/>
      <c r="E132" s="6304"/>
      <c r="F132" s="6304"/>
      <c r="G132" s="6326"/>
      <c r="H132" s="1826"/>
      <c r="I132" s="1902"/>
      <c r="J132" s="6304" t="s">
        <v>8698</v>
      </c>
      <c r="K132" s="6304"/>
      <c r="L132" s="6326"/>
      <c r="M132" s="5517"/>
      <c r="N132" s="6014"/>
      <c r="O132" s="1826"/>
      <c r="P132" s="1902"/>
      <c r="Q132" s="2360" t="s">
        <v>8698</v>
      </c>
      <c r="R132" s="2361"/>
      <c r="S132" s="6339" t="s">
        <v>8719</v>
      </c>
      <c r="T132" s="6339"/>
      <c r="U132" s="6340"/>
      <c r="V132" s="1828"/>
      <c r="W132" s="1827"/>
      <c r="X132" s="5852"/>
      <c r="Y132" s="6341" t="s">
        <v>8719</v>
      </c>
      <c r="Z132" s="6342"/>
      <c r="AA132" s="6342"/>
      <c r="AB132" s="6343"/>
      <c r="AC132" s="1826"/>
      <c r="AD132" s="1902"/>
      <c r="AE132" s="6356" t="s">
        <v>8719</v>
      </c>
      <c r="AF132" s="6339"/>
      <c r="AG132" s="6339"/>
      <c r="AH132" s="6339"/>
      <c r="AI132" s="6357"/>
      <c r="AJ132" s="1753"/>
      <c r="AK132" s="1754"/>
    </row>
    <row r="133" spans="1:37" ht="39.950000000000003" customHeight="1" thickBot="1" x14ac:dyDescent="0.25">
      <c r="A133" s="1779">
        <v>1</v>
      </c>
      <c r="B133" s="1779" t="s">
        <v>5497</v>
      </c>
      <c r="C133" s="1878"/>
      <c r="D133" s="1879"/>
      <c r="E133" s="1879"/>
      <c r="F133" s="1879"/>
      <c r="G133" s="2345"/>
      <c r="H133" s="2346"/>
      <c r="I133" s="2347"/>
      <c r="J133" s="2348"/>
      <c r="K133" s="2008"/>
      <c r="L133" s="2008"/>
      <c r="M133" s="2261"/>
      <c r="N133" s="2349"/>
      <c r="O133" s="2307"/>
      <c r="P133" s="2308"/>
      <c r="Q133" s="1878"/>
      <c r="R133" s="1879"/>
      <c r="S133" s="2350"/>
      <c r="T133" s="2350"/>
      <c r="U133" s="2351"/>
      <c r="V133" s="2309"/>
      <c r="W133" s="2352"/>
      <c r="X133" s="2259"/>
      <c r="Y133" s="84"/>
      <c r="Z133" s="84"/>
      <c r="AA133" s="1879"/>
      <c r="AB133" s="2243"/>
      <c r="AC133" s="2307"/>
      <c r="AD133" s="2308"/>
      <c r="AE133" s="1881"/>
      <c r="AF133" s="1882"/>
      <c r="AG133" s="1882"/>
      <c r="AH133" s="1882"/>
      <c r="AI133" s="1880"/>
      <c r="AJ133" s="1839"/>
      <c r="AK133" s="1845"/>
    </row>
    <row r="134" spans="1:37" ht="39.950000000000003" customHeight="1" thickBot="1" x14ac:dyDescent="0.25">
      <c r="A134" s="1717">
        <v>2</v>
      </c>
      <c r="B134" s="1718" t="s">
        <v>5497</v>
      </c>
      <c r="C134" s="1801"/>
      <c r="D134" s="1799"/>
      <c r="E134" s="1799"/>
      <c r="F134" s="1799"/>
      <c r="G134" s="2018"/>
      <c r="H134" s="1847"/>
      <c r="I134" s="1848"/>
      <c r="J134" s="2153"/>
      <c r="K134" s="1915"/>
      <c r="L134" s="1842"/>
      <c r="M134" s="2109"/>
      <c r="N134" s="1983"/>
      <c r="O134" s="1847"/>
      <c r="P134" s="1848"/>
      <c r="Q134" s="1801"/>
      <c r="R134" s="1799"/>
      <c r="S134" s="1799"/>
      <c r="T134" s="1799"/>
      <c r="U134" s="1800"/>
      <c r="V134" s="1847"/>
      <c r="W134" s="1848"/>
      <c r="X134" s="1883"/>
      <c r="Y134" s="1799"/>
      <c r="Z134" s="1843"/>
      <c r="AA134" s="1843"/>
      <c r="AB134" s="1844"/>
      <c r="AC134" s="1774"/>
      <c r="AD134" s="1850"/>
      <c r="AE134" s="1801"/>
      <c r="AF134" s="1116"/>
      <c r="AG134" s="1116"/>
      <c r="AH134" s="1116"/>
      <c r="AI134" s="2237"/>
      <c r="AJ134" s="1847"/>
      <c r="AK134" s="1851"/>
    </row>
    <row r="135" spans="1:37" ht="39.950000000000003" customHeight="1" thickBot="1" x14ac:dyDescent="0.25">
      <c r="A135" s="5734" t="s">
        <v>5498</v>
      </c>
      <c r="B135" s="5735"/>
      <c r="C135" s="1801"/>
      <c r="D135" s="1799"/>
      <c r="E135" s="1799"/>
      <c r="F135" s="1799"/>
      <c r="G135" s="1844"/>
      <c r="H135" s="1847"/>
      <c r="I135" s="1848"/>
      <c r="J135" s="2220"/>
      <c r="K135" s="1799"/>
      <c r="L135" s="1821"/>
      <c r="M135" s="2086"/>
      <c r="N135" s="2089"/>
      <c r="O135" s="1847"/>
      <c r="P135" s="1848"/>
      <c r="Q135" s="1852"/>
      <c r="R135" s="1799"/>
      <c r="S135" s="1799"/>
      <c r="T135" s="1853"/>
      <c r="U135" s="1800"/>
      <c r="V135" s="1847"/>
      <c r="W135" s="1848"/>
      <c r="X135" s="2103"/>
      <c r="Y135" s="2061"/>
      <c r="Z135" s="1843"/>
      <c r="AA135" s="1843"/>
      <c r="AB135" s="1800"/>
      <c r="AC135" s="1847"/>
      <c r="AD135" s="1848"/>
      <c r="AE135" s="1801"/>
      <c r="AF135" s="1799"/>
      <c r="AG135" s="1799"/>
      <c r="AH135" s="1799"/>
      <c r="AI135" s="1844"/>
      <c r="AJ135" s="1774"/>
      <c r="AK135" s="1851"/>
    </row>
    <row r="136" spans="1:37" ht="39.950000000000003" customHeight="1" thickBot="1" x14ac:dyDescent="0.25">
      <c r="A136" s="5785" t="s">
        <v>8250</v>
      </c>
      <c r="B136" s="5786"/>
      <c r="C136" s="1854"/>
      <c r="D136" s="1855"/>
      <c r="E136" s="1855"/>
      <c r="F136" s="1740"/>
      <c r="G136" s="1741"/>
      <c r="H136" s="1856"/>
      <c r="I136" s="1857"/>
      <c r="J136" s="1854"/>
      <c r="K136" s="2221"/>
      <c r="L136" s="1862"/>
      <c r="M136" s="2084"/>
      <c r="N136" s="1922"/>
      <c r="O136" s="1859"/>
      <c r="P136" s="1860"/>
      <c r="Q136" s="1861"/>
      <c r="R136" s="1862"/>
      <c r="S136" s="1863"/>
      <c r="T136" s="1863"/>
      <c r="U136" s="1864"/>
      <c r="V136" s="1865"/>
      <c r="W136" s="1866"/>
      <c r="X136" s="1923"/>
      <c r="Y136" s="1863"/>
      <c r="Z136" s="2240"/>
      <c r="AA136" s="2240"/>
      <c r="AB136" s="2241"/>
      <c r="AC136" s="1856"/>
      <c r="AD136" s="1857"/>
      <c r="AE136" s="1854"/>
      <c r="AF136" s="1855"/>
      <c r="AG136" s="1862"/>
      <c r="AH136" s="1862"/>
      <c r="AI136" s="1864"/>
      <c r="AJ136" s="1856"/>
      <c r="AK136" s="1868"/>
    </row>
    <row r="137" spans="1:37" ht="39.950000000000003" customHeight="1" x14ac:dyDescent="0.2">
      <c r="A137" s="5832" t="s">
        <v>5500</v>
      </c>
      <c r="B137" s="5833"/>
      <c r="C137" s="1869"/>
      <c r="D137" s="1870"/>
      <c r="E137" s="1870"/>
      <c r="F137" s="1870"/>
      <c r="G137" s="1871"/>
      <c r="H137" s="1872"/>
      <c r="I137" s="1845"/>
      <c r="J137" s="1873"/>
      <c r="K137" s="1874"/>
      <c r="L137" s="1875"/>
      <c r="M137" s="2258"/>
      <c r="N137" s="1845"/>
      <c r="O137" s="1876"/>
      <c r="P137" s="1877"/>
      <c r="Q137" s="1878"/>
      <c r="R137" s="1879"/>
      <c r="S137" s="1766"/>
      <c r="T137" s="1766"/>
      <c r="U137" s="1880"/>
      <c r="V137" s="1872"/>
      <c r="W137" s="1845"/>
      <c r="X137" s="1980"/>
      <c r="Y137" s="1882"/>
      <c r="Z137" s="1882"/>
      <c r="AA137" s="1882"/>
      <c r="AB137" s="1880"/>
      <c r="AC137" s="1872"/>
      <c r="AD137" s="1845"/>
      <c r="AE137" s="1881"/>
      <c r="AF137" s="1882"/>
      <c r="AG137" s="1882"/>
      <c r="AH137" s="1882"/>
      <c r="AI137" s="1880"/>
      <c r="AJ137" s="1872"/>
      <c r="AK137" s="1845"/>
    </row>
    <row r="138" spans="1:37" ht="39.950000000000003" customHeight="1" x14ac:dyDescent="0.2">
      <c r="A138" s="5834"/>
      <c r="B138" s="5835"/>
      <c r="C138" s="1801"/>
      <c r="D138" s="1799"/>
      <c r="E138" s="1799"/>
      <c r="F138" s="1799"/>
      <c r="G138" s="1800"/>
      <c r="H138" s="1883"/>
      <c r="I138" s="1851"/>
      <c r="J138" s="1801"/>
      <c r="K138" s="1821"/>
      <c r="L138" s="1799"/>
      <c r="M138" s="2083"/>
      <c r="N138" s="1851"/>
      <c r="O138" s="1883"/>
      <c r="P138" s="1851"/>
      <c r="Q138" s="1801"/>
      <c r="R138" s="1799"/>
      <c r="S138" s="1799"/>
      <c r="T138" s="1799"/>
      <c r="U138" s="1800"/>
      <c r="V138" s="1883"/>
      <c r="W138" s="1851"/>
      <c r="X138" s="1883"/>
      <c r="Y138" s="1799"/>
      <c r="Z138" s="1799"/>
      <c r="AA138" s="1799"/>
      <c r="AB138" s="1800"/>
      <c r="AC138" s="1883"/>
      <c r="AD138" s="1851"/>
      <c r="AE138" s="1801"/>
      <c r="AF138" s="1799"/>
      <c r="AG138" s="1799"/>
      <c r="AH138" s="1799"/>
      <c r="AI138" s="1800"/>
      <c r="AJ138" s="1883"/>
      <c r="AK138" s="1851"/>
    </row>
    <row r="139" spans="1:37" ht="39.950000000000003" customHeight="1" thickBot="1" x14ac:dyDescent="0.25">
      <c r="A139" s="5836"/>
      <c r="B139" s="5837"/>
      <c r="C139" s="1854"/>
      <c r="D139" s="1855"/>
      <c r="E139" s="1855"/>
      <c r="F139" s="1855"/>
      <c r="G139" s="1884"/>
      <c r="H139" s="1885"/>
      <c r="I139" s="1868"/>
      <c r="J139" s="1854"/>
      <c r="K139" s="1855"/>
      <c r="L139" s="1855"/>
      <c r="M139" s="2084"/>
      <c r="N139" s="1868"/>
      <c r="O139" s="1885"/>
      <c r="P139" s="1868"/>
      <c r="Q139" s="1854"/>
      <c r="R139" s="1855"/>
      <c r="S139" s="1855"/>
      <c r="T139" s="1855"/>
      <c r="U139" s="1884"/>
      <c r="V139" s="1885"/>
      <c r="W139" s="1868"/>
      <c r="X139" s="1885"/>
      <c r="Y139" s="1855"/>
      <c r="Z139" s="1855"/>
      <c r="AA139" s="1855"/>
      <c r="AB139" s="1884"/>
      <c r="AC139" s="1885"/>
      <c r="AD139" s="1868"/>
      <c r="AE139" s="1854"/>
      <c r="AF139" s="1855"/>
      <c r="AG139" s="1855"/>
      <c r="AH139" s="1855"/>
      <c r="AI139" s="1884"/>
      <c r="AJ139" s="1885"/>
      <c r="AK139" s="1868"/>
    </row>
    <row r="140" spans="1:37" ht="39.950000000000003" customHeight="1" thickBot="1" x14ac:dyDescent="0.25">
      <c r="A140" s="5920"/>
      <c r="B140" s="5920"/>
      <c r="C140" s="1657"/>
      <c r="D140" s="1657"/>
      <c r="E140" s="1657"/>
      <c r="F140" s="1657"/>
      <c r="G140" s="1657"/>
      <c r="H140" s="1928"/>
      <c r="I140" s="1928"/>
      <c r="J140" s="1657"/>
      <c r="K140" s="1657"/>
      <c r="L140" s="1657"/>
      <c r="M140" s="1684"/>
      <c r="N140" s="1684"/>
      <c r="O140" s="1928"/>
      <c r="P140" s="1928"/>
      <c r="Q140" s="1657"/>
      <c r="R140" s="1657"/>
      <c r="S140" s="1657"/>
      <c r="T140" s="1657"/>
      <c r="U140" s="1657"/>
      <c r="V140" s="1928"/>
      <c r="W140" s="1928"/>
      <c r="X140" s="1929"/>
      <c r="Y140" s="1657"/>
      <c r="Z140" s="1657"/>
      <c r="AA140" s="1657"/>
      <c r="AB140" s="1657"/>
      <c r="AC140" s="1928"/>
      <c r="AD140" s="1928"/>
      <c r="AE140" s="1682"/>
      <c r="AF140" s="1682"/>
      <c r="AG140" s="1682"/>
      <c r="AH140" s="1682"/>
      <c r="AI140" s="1682"/>
      <c r="AJ140" s="1660"/>
      <c r="AK140" s="1660"/>
    </row>
    <row r="141" spans="1:37" ht="39.950000000000003" customHeight="1" thickBot="1" x14ac:dyDescent="0.25">
      <c r="A141" s="5764"/>
      <c r="B141" s="5765"/>
      <c r="C141" s="5464" t="s">
        <v>8423</v>
      </c>
      <c r="D141" s="5465"/>
      <c r="E141" s="5465"/>
      <c r="F141" s="5465"/>
      <c r="G141" s="5465"/>
      <c r="H141" s="5465"/>
      <c r="I141" s="5466"/>
      <c r="J141" s="5464" t="s">
        <v>8424</v>
      </c>
      <c r="K141" s="5465"/>
      <c r="L141" s="5465"/>
      <c r="M141" s="5465"/>
      <c r="N141" s="5465"/>
      <c r="O141" s="5465"/>
      <c r="P141" s="5466"/>
      <c r="Q141" s="5464" t="s">
        <v>8425</v>
      </c>
      <c r="R141" s="5465"/>
      <c r="S141" s="5465"/>
      <c r="T141" s="5465"/>
      <c r="U141" s="5465"/>
      <c r="V141" s="5465"/>
      <c r="W141" s="5466"/>
      <c r="X141" s="5464" t="s">
        <v>8426</v>
      </c>
      <c r="Y141" s="5465"/>
      <c r="Z141" s="5465"/>
      <c r="AA141" s="5465"/>
      <c r="AB141" s="5465"/>
      <c r="AC141" s="5465"/>
      <c r="AD141" s="5466"/>
      <c r="AE141" s="5464" t="s">
        <v>8720</v>
      </c>
      <c r="AF141" s="5465"/>
      <c r="AG141" s="5465"/>
      <c r="AH141" s="5465"/>
      <c r="AI141" s="5465"/>
      <c r="AJ141" s="5465"/>
      <c r="AK141" s="5466"/>
    </row>
    <row r="142" spans="1:37" ht="39.950000000000003" customHeight="1" x14ac:dyDescent="0.2">
      <c r="A142" s="5747" t="s">
        <v>1390</v>
      </c>
      <c r="B142" s="5748"/>
      <c r="C142" s="1719">
        <v>6</v>
      </c>
      <c r="D142" s="1675">
        <v>6</v>
      </c>
      <c r="E142" s="1675">
        <v>6</v>
      </c>
      <c r="F142" s="1675">
        <v>6</v>
      </c>
      <c r="G142" s="1676">
        <v>6</v>
      </c>
      <c r="H142" s="1743">
        <v>6</v>
      </c>
      <c r="I142" s="1744">
        <v>6</v>
      </c>
      <c r="J142" s="1674">
        <v>7</v>
      </c>
      <c r="K142" s="1675">
        <v>7</v>
      </c>
      <c r="L142" s="1675">
        <v>7</v>
      </c>
      <c r="M142" s="1675">
        <v>7</v>
      </c>
      <c r="N142" s="1676">
        <v>7</v>
      </c>
      <c r="O142" s="1743">
        <v>7</v>
      </c>
      <c r="P142" s="1744">
        <v>7</v>
      </c>
      <c r="Q142" s="1674">
        <v>7</v>
      </c>
      <c r="R142" s="1675">
        <v>7</v>
      </c>
      <c r="S142" s="1675">
        <v>7</v>
      </c>
      <c r="T142" s="1675">
        <v>7</v>
      </c>
      <c r="U142" s="1676">
        <v>7</v>
      </c>
      <c r="V142" s="1743">
        <v>7</v>
      </c>
      <c r="W142" s="1744">
        <v>7</v>
      </c>
      <c r="X142" s="1674">
        <v>7</v>
      </c>
      <c r="Y142" s="1675">
        <v>7</v>
      </c>
      <c r="Z142" s="1675">
        <v>7</v>
      </c>
      <c r="AA142" s="1675">
        <v>7</v>
      </c>
      <c r="AB142" s="1676">
        <v>7</v>
      </c>
      <c r="AC142" s="1743">
        <v>7</v>
      </c>
      <c r="AD142" s="1747">
        <v>7</v>
      </c>
      <c r="AE142" s="1675">
        <v>7</v>
      </c>
      <c r="AF142" s="1675">
        <v>7</v>
      </c>
      <c r="AG142" s="1675">
        <v>7</v>
      </c>
      <c r="AH142" s="1675">
        <v>7</v>
      </c>
      <c r="AI142" s="1676">
        <v>7</v>
      </c>
      <c r="AJ142" s="1743">
        <v>7</v>
      </c>
      <c r="AK142" s="1744">
        <v>7</v>
      </c>
    </row>
    <row r="143" spans="1:37" ht="39.950000000000003" customHeight="1" thickBot="1" x14ac:dyDescent="0.25">
      <c r="A143" s="5749" t="s">
        <v>1391</v>
      </c>
      <c r="B143" s="5750"/>
      <c r="C143" s="1677">
        <v>24</v>
      </c>
      <c r="D143" s="1757">
        <v>25</v>
      </c>
      <c r="E143" s="1757">
        <v>26</v>
      </c>
      <c r="F143" s="1757">
        <v>27</v>
      </c>
      <c r="G143" s="1673">
        <v>28</v>
      </c>
      <c r="H143" s="1745">
        <v>29</v>
      </c>
      <c r="I143" s="1746">
        <v>30</v>
      </c>
      <c r="J143" s="1671">
        <v>1</v>
      </c>
      <c r="K143" s="1672">
        <v>2</v>
      </c>
      <c r="L143" s="1672">
        <v>3</v>
      </c>
      <c r="M143" s="1672">
        <v>4</v>
      </c>
      <c r="N143" s="1673">
        <v>5</v>
      </c>
      <c r="O143" s="1745">
        <v>6</v>
      </c>
      <c r="P143" s="1746">
        <v>7</v>
      </c>
      <c r="Q143" s="1671">
        <v>8</v>
      </c>
      <c r="R143" s="1672">
        <v>9</v>
      </c>
      <c r="S143" s="1672">
        <v>10</v>
      </c>
      <c r="T143" s="1757">
        <v>11</v>
      </c>
      <c r="U143" s="1758">
        <v>12</v>
      </c>
      <c r="V143" s="1745">
        <v>13</v>
      </c>
      <c r="W143" s="1746">
        <v>14</v>
      </c>
      <c r="X143" s="1671">
        <v>15</v>
      </c>
      <c r="Y143" s="1672">
        <v>16</v>
      </c>
      <c r="Z143" s="1672">
        <v>17</v>
      </c>
      <c r="AA143" s="1672">
        <v>18</v>
      </c>
      <c r="AB143" s="1673">
        <v>19</v>
      </c>
      <c r="AC143" s="1745">
        <v>20</v>
      </c>
      <c r="AD143" s="1748">
        <v>21</v>
      </c>
      <c r="AE143" s="1672">
        <v>22</v>
      </c>
      <c r="AF143" s="1672">
        <v>23</v>
      </c>
      <c r="AG143" s="1672">
        <v>24</v>
      </c>
      <c r="AH143" s="1672">
        <v>25</v>
      </c>
      <c r="AI143" s="1673">
        <v>26</v>
      </c>
      <c r="AJ143" s="1745">
        <v>27</v>
      </c>
      <c r="AK143" s="1746">
        <v>28</v>
      </c>
    </row>
    <row r="144" spans="1:37" ht="39.950000000000003" customHeight="1" x14ac:dyDescent="0.2">
      <c r="A144" s="5745" t="s">
        <v>4459</v>
      </c>
      <c r="B144" s="5919"/>
      <c r="C144" s="2356"/>
      <c r="D144" s="84"/>
      <c r="E144" s="85"/>
      <c r="F144" s="2067"/>
      <c r="G144" s="2218"/>
      <c r="H144" s="1787"/>
      <c r="I144" s="1887"/>
      <c r="J144" s="2290"/>
      <c r="K144" s="1790"/>
      <c r="L144" s="1790"/>
      <c r="M144" s="1790"/>
      <c r="N144" s="1990"/>
      <c r="O144" s="1787"/>
      <c r="P144" s="1887"/>
      <c r="Q144" s="2228"/>
      <c r="R144" s="2366" t="s">
        <v>8731</v>
      </c>
      <c r="S144" s="2367" t="s">
        <v>8732</v>
      </c>
      <c r="T144" s="2058"/>
      <c r="U144" s="2357"/>
      <c r="V144" s="1787"/>
      <c r="W144" s="1887"/>
      <c r="X144" s="2228"/>
      <c r="Y144" s="1785"/>
      <c r="Z144" s="2229"/>
      <c r="AA144" s="2059"/>
      <c r="AB144" s="2326"/>
      <c r="AC144" s="1787"/>
      <c r="AD144" s="1887"/>
      <c r="AE144" s="2247"/>
      <c r="AF144" s="1785"/>
      <c r="AG144" s="1790"/>
      <c r="AH144" s="2245"/>
      <c r="AI144" s="1795"/>
      <c r="AJ144" s="1762"/>
      <c r="AK144" s="1750"/>
    </row>
    <row r="145" spans="1:37" ht="39.950000000000003" customHeight="1" x14ac:dyDescent="0.2">
      <c r="A145" s="5721" t="s">
        <v>8234</v>
      </c>
      <c r="B145" s="5908"/>
      <c r="D145" s="1799"/>
      <c r="E145" s="1799"/>
      <c r="F145" s="1823"/>
      <c r="G145" s="2155"/>
      <c r="H145" s="1796"/>
      <c r="I145" s="1890"/>
      <c r="J145" s="2033"/>
      <c r="K145" s="1823"/>
      <c r="L145" s="1823"/>
      <c r="M145" s="1823"/>
      <c r="N145" s="2033"/>
      <c r="O145" s="1796"/>
      <c r="P145" s="1890"/>
      <c r="Q145" s="2039"/>
      <c r="R145" s="1823"/>
      <c r="S145" s="1799"/>
      <c r="T145" s="1799"/>
      <c r="U145" s="2358"/>
      <c r="V145" s="1796"/>
      <c r="W145" s="1890" t="s">
        <v>8735</v>
      </c>
      <c r="X145" s="6432" t="s">
        <v>8734</v>
      </c>
      <c r="Y145" s="6433"/>
      <c r="Z145" s="6434"/>
      <c r="AA145" s="1715"/>
      <c r="AB145" s="2368" t="s">
        <v>8733</v>
      </c>
      <c r="AC145" s="1796"/>
      <c r="AD145" s="1890"/>
      <c r="AE145" s="2055"/>
      <c r="AF145" s="1116"/>
      <c r="AG145" s="1116"/>
      <c r="AH145" s="1116"/>
      <c r="AI145" s="2237"/>
      <c r="AJ145" s="1760"/>
      <c r="AK145" s="1752"/>
    </row>
    <row r="146" spans="1:37" ht="39.950000000000003" customHeight="1" x14ac:dyDescent="0.2">
      <c r="A146" s="5719" t="s">
        <v>8235</v>
      </c>
      <c r="B146" s="5853"/>
      <c r="C146" s="6318" t="s">
        <v>1386</v>
      </c>
      <c r="D146" s="6168"/>
      <c r="E146" s="6168"/>
      <c r="F146" s="6168"/>
      <c r="G146" s="6315"/>
      <c r="H146" s="1796"/>
      <c r="I146" s="1890"/>
      <c r="J146" s="6318" t="s">
        <v>1386</v>
      </c>
      <c r="K146" s="6168"/>
      <c r="L146" s="6168"/>
      <c r="M146" s="6168"/>
      <c r="N146" s="6315"/>
      <c r="O146" s="1796"/>
      <c r="P146" s="1890"/>
      <c r="Q146" s="6318" t="s">
        <v>1386</v>
      </c>
      <c r="R146" s="6168"/>
      <c r="S146" s="6168"/>
      <c r="T146" s="6168"/>
      <c r="U146" s="6315"/>
      <c r="V146" s="1796"/>
      <c r="W146" s="1890"/>
      <c r="X146" s="2235"/>
      <c r="Y146" s="2064"/>
      <c r="Z146" s="2064"/>
      <c r="AA146" s="2064"/>
      <c r="AB146" s="2324"/>
      <c r="AC146" s="1796"/>
      <c r="AD146" s="1890"/>
      <c r="AE146" s="2235"/>
      <c r="AF146" s="1381"/>
      <c r="AG146" s="1381"/>
      <c r="AH146" s="1381"/>
      <c r="AI146" s="1916"/>
      <c r="AJ146" s="1760"/>
      <c r="AK146" s="1752"/>
    </row>
    <row r="147" spans="1:37" ht="39.950000000000003" customHeight="1" x14ac:dyDescent="0.2">
      <c r="A147" s="5719" t="s">
        <v>8236</v>
      </c>
      <c r="B147" s="5853"/>
      <c r="C147" s="6090" t="s">
        <v>8646</v>
      </c>
      <c r="D147" s="6091"/>
      <c r="E147" s="6091"/>
      <c r="F147" s="6091"/>
      <c r="G147" s="6373"/>
      <c r="H147" s="1796"/>
      <c r="I147" s="1890"/>
      <c r="J147" s="6091" t="s">
        <v>8646</v>
      </c>
      <c r="K147" s="6091"/>
      <c r="L147" s="6091"/>
      <c r="M147" s="6091"/>
      <c r="N147" s="6091"/>
      <c r="O147" s="1796"/>
      <c r="P147" s="1890"/>
      <c r="Q147" s="6090" t="s">
        <v>8646</v>
      </c>
      <c r="R147" s="6091"/>
      <c r="S147" s="6091"/>
      <c r="T147" s="6091"/>
      <c r="U147" s="6091"/>
      <c r="V147" s="1796"/>
      <c r="W147" s="1890"/>
      <c r="X147" s="6090" t="s">
        <v>8646</v>
      </c>
      <c r="Y147" s="6091"/>
      <c r="Z147" s="6091"/>
      <c r="AA147" s="6091"/>
      <c r="AB147" s="6091"/>
      <c r="AC147" s="1796"/>
      <c r="AD147" s="1890"/>
      <c r="AE147" s="6090" t="s">
        <v>8646</v>
      </c>
      <c r="AF147" s="6091"/>
      <c r="AG147" s="6091"/>
      <c r="AH147" s="6091"/>
      <c r="AI147" s="6091"/>
      <c r="AJ147" s="1760"/>
      <c r="AK147" s="1752"/>
    </row>
    <row r="148" spans="1:37" ht="39.950000000000003" customHeight="1" x14ac:dyDescent="0.2">
      <c r="A148" s="5719" t="s">
        <v>8237</v>
      </c>
      <c r="B148" s="5853"/>
      <c r="C148" s="5451" t="s">
        <v>8716</v>
      </c>
      <c r="D148" s="3520"/>
      <c r="E148" s="3520"/>
      <c r="F148" s="3520"/>
      <c r="G148" s="5450"/>
      <c r="H148" s="1796"/>
      <c r="I148" s="1890"/>
      <c r="J148" s="2359"/>
      <c r="K148" s="3519" t="s">
        <v>8729</v>
      </c>
      <c r="L148" s="3521"/>
      <c r="M148" s="5538" t="s">
        <v>8730</v>
      </c>
      <c r="N148" s="5539"/>
      <c r="O148" s="1796"/>
      <c r="P148" s="1890"/>
      <c r="Q148" s="2365"/>
      <c r="R148" s="2065"/>
      <c r="S148" s="1799"/>
      <c r="T148" s="1799"/>
      <c r="U148" s="1114"/>
      <c r="V148" s="1796"/>
      <c r="W148" s="1890"/>
      <c r="X148" s="2246"/>
      <c r="Y148" s="2065"/>
      <c r="Z148" s="1799"/>
      <c r="AA148" s="1799"/>
      <c r="AB148" s="1114"/>
      <c r="AC148" s="1796"/>
      <c r="AD148" s="1890"/>
      <c r="AE148" s="2246"/>
      <c r="AF148" s="2065"/>
      <c r="AG148" s="1799"/>
      <c r="AH148" s="1799"/>
      <c r="AI148" s="1771"/>
      <c r="AJ148" s="1760"/>
      <c r="AK148" s="1752"/>
    </row>
    <row r="149" spans="1:37" ht="39.950000000000003" customHeight="1" x14ac:dyDescent="0.2">
      <c r="A149" s="5732" t="s">
        <v>8238</v>
      </c>
      <c r="B149" s="5854"/>
      <c r="C149" s="6074" t="s">
        <v>8584</v>
      </c>
      <c r="D149" s="6075"/>
      <c r="E149" s="6075"/>
      <c r="F149" s="6075"/>
      <c r="G149" s="6317"/>
      <c r="H149" s="1796"/>
      <c r="I149" s="1890"/>
      <c r="J149" s="6075" t="s">
        <v>8584</v>
      </c>
      <c r="K149" s="6075"/>
      <c r="L149" s="6075"/>
      <c r="M149" s="6075"/>
      <c r="N149" s="6075"/>
      <c r="O149" s="1796"/>
      <c r="P149" s="1890"/>
      <c r="Q149" s="6074" t="s">
        <v>8584</v>
      </c>
      <c r="R149" s="6075"/>
      <c r="S149" s="6075"/>
      <c r="T149" s="6075"/>
      <c r="U149" s="6075"/>
      <c r="V149" s="1796"/>
      <c r="W149" s="1890"/>
      <c r="X149" s="6074" t="s">
        <v>8584</v>
      </c>
      <c r="Y149" s="6075"/>
      <c r="Z149" s="6075"/>
      <c r="AA149" s="6075"/>
      <c r="AB149" s="6075"/>
      <c r="AC149" s="1796"/>
      <c r="AD149" s="1890"/>
      <c r="AE149" s="1815"/>
      <c r="AF149" s="1381"/>
      <c r="AG149" s="1381"/>
      <c r="AH149" s="77"/>
      <c r="AI149" s="1728"/>
      <c r="AJ149" s="1760"/>
      <c r="AK149" s="1752"/>
    </row>
    <row r="150" spans="1:37" ht="39.950000000000003" customHeight="1" x14ac:dyDescent="0.2">
      <c r="A150" s="5732" t="s">
        <v>8239</v>
      </c>
      <c r="B150" s="5854"/>
      <c r="C150" s="6358" t="s">
        <v>8713</v>
      </c>
      <c r="D150" s="6359"/>
      <c r="E150" s="6359"/>
      <c r="F150" s="6359"/>
      <c r="G150" s="6435"/>
      <c r="H150" s="1796"/>
      <c r="I150" s="1890"/>
      <c r="K150" s="1799"/>
      <c r="L150" s="1799"/>
      <c r="M150" s="1381"/>
      <c r="N150" s="2036"/>
      <c r="O150" s="1796"/>
      <c r="P150" s="1890"/>
      <c r="R150" s="1799"/>
      <c r="S150" s="1799"/>
      <c r="T150" s="1799"/>
      <c r="V150" s="1796"/>
      <c r="W150" s="1890"/>
      <c r="Y150" s="1799"/>
      <c r="Z150" s="1799"/>
      <c r="AA150" s="1799"/>
      <c r="AC150" s="1796"/>
      <c r="AD150" s="1890"/>
      <c r="AE150" s="1815"/>
      <c r="AF150" s="1807"/>
      <c r="AG150" s="1807"/>
      <c r="AH150" s="1807"/>
      <c r="AI150" s="1808"/>
      <c r="AJ150" s="1760"/>
      <c r="AK150" s="1752"/>
    </row>
    <row r="151" spans="1:37" ht="39.950000000000003" customHeight="1" x14ac:dyDescent="0.2">
      <c r="A151" s="5732" t="s">
        <v>8240</v>
      </c>
      <c r="B151" s="5854"/>
      <c r="C151" s="6074" t="s">
        <v>8584</v>
      </c>
      <c r="D151" s="6075"/>
      <c r="E151" s="6075"/>
      <c r="F151" s="6075"/>
      <c r="G151" s="6317"/>
      <c r="H151" s="1796"/>
      <c r="I151" s="1890"/>
      <c r="J151" s="6075" t="s">
        <v>8584</v>
      </c>
      <c r="K151" s="6075"/>
      <c r="L151" s="6075"/>
      <c r="M151" s="6075"/>
      <c r="N151" s="6075"/>
      <c r="O151" s="1796"/>
      <c r="P151" s="1890"/>
      <c r="Q151" s="6074" t="s">
        <v>8584</v>
      </c>
      <c r="R151" s="6075"/>
      <c r="S151" s="6075"/>
      <c r="T151" s="6075"/>
      <c r="U151" s="6075"/>
      <c r="V151" s="1796"/>
      <c r="W151" s="1890"/>
      <c r="X151" s="6074" t="s">
        <v>8584</v>
      </c>
      <c r="Y151" s="6075"/>
      <c r="Z151" s="6075"/>
      <c r="AA151" s="6075"/>
      <c r="AB151" s="6075"/>
      <c r="AC151" s="1796"/>
      <c r="AD151" s="1890"/>
      <c r="AE151" s="1809"/>
      <c r="AF151" s="1810"/>
      <c r="AG151" s="2056"/>
      <c r="AH151" s="1810"/>
      <c r="AI151" s="1811"/>
      <c r="AJ151" s="1760"/>
      <c r="AK151" s="1752"/>
    </row>
    <row r="152" spans="1:37" ht="39.950000000000003" customHeight="1" x14ac:dyDescent="0.2">
      <c r="A152" s="5809" t="s">
        <v>8241</v>
      </c>
      <c r="B152" s="5869"/>
      <c r="C152" s="5770" t="s">
        <v>8544</v>
      </c>
      <c r="D152" s="5771"/>
      <c r="E152" s="5771"/>
      <c r="F152" s="5771"/>
      <c r="G152" s="6077"/>
      <c r="H152" s="1816"/>
      <c r="I152" s="1896"/>
      <c r="J152" s="5771" t="s">
        <v>8544</v>
      </c>
      <c r="K152" s="5771"/>
      <c r="L152" s="5771"/>
      <c r="M152" s="5771"/>
      <c r="N152" s="5771"/>
      <c r="O152" s="1816"/>
      <c r="P152" s="1896"/>
      <c r="Q152" s="5770" t="s">
        <v>8544</v>
      </c>
      <c r="R152" s="5771"/>
      <c r="S152" s="5771"/>
      <c r="T152" s="5771"/>
      <c r="U152" s="5771"/>
      <c r="V152" s="1816"/>
      <c r="W152" s="1896"/>
      <c r="X152" s="5770" t="s">
        <v>8544</v>
      </c>
      <c r="Y152" s="5771"/>
      <c r="Z152" s="5771"/>
      <c r="AA152" s="5771"/>
      <c r="AB152" s="5771"/>
      <c r="AC152" s="1816"/>
      <c r="AD152" s="1896"/>
      <c r="AE152" s="2062"/>
      <c r="AF152" s="2016"/>
      <c r="AG152" s="2016"/>
      <c r="AH152" s="2016"/>
      <c r="AI152" s="2239"/>
      <c r="AJ152" s="1760"/>
      <c r="AK152" s="1752"/>
    </row>
    <row r="153" spans="1:37" ht="39.950000000000003" customHeight="1" x14ac:dyDescent="0.2">
      <c r="A153" s="5809" t="s">
        <v>8242</v>
      </c>
      <c r="B153" s="5869"/>
      <c r="C153" s="5770" t="s">
        <v>8748</v>
      </c>
      <c r="D153" s="5771"/>
      <c r="E153" s="5771"/>
      <c r="F153" s="5771"/>
      <c r="G153" s="6077"/>
      <c r="H153" s="1796"/>
      <c r="I153" s="1890"/>
      <c r="J153" s="5771" t="s">
        <v>8748</v>
      </c>
      <c r="K153" s="5771"/>
      <c r="L153" s="5771"/>
      <c r="M153" s="5771"/>
      <c r="N153" s="5771"/>
      <c r="O153" s="1796"/>
      <c r="P153" s="1890"/>
      <c r="Q153" s="5770" t="s">
        <v>8748</v>
      </c>
      <c r="R153" s="5771"/>
      <c r="S153" s="5771"/>
      <c r="T153" s="5771"/>
      <c r="U153" s="5771"/>
      <c r="V153" s="1796"/>
      <c r="W153" s="1890"/>
      <c r="X153" s="5770" t="s">
        <v>8748</v>
      </c>
      <c r="Y153" s="5771"/>
      <c r="Z153" s="5771"/>
      <c r="AA153" s="5771"/>
      <c r="AB153" s="5771"/>
      <c r="AC153" s="1796"/>
      <c r="AD153" s="1890"/>
      <c r="AE153" s="1809"/>
      <c r="AF153" s="1810"/>
      <c r="AG153" s="1810"/>
      <c r="AH153" s="1810"/>
      <c r="AI153" s="1811"/>
      <c r="AJ153" s="1760"/>
      <c r="AK153" s="1752"/>
    </row>
    <row r="154" spans="1:37" ht="39.950000000000003" customHeight="1" x14ac:dyDescent="0.2">
      <c r="A154" s="5732" t="s">
        <v>8243</v>
      </c>
      <c r="B154" s="5854"/>
      <c r="C154" s="6074" t="s">
        <v>8584</v>
      </c>
      <c r="D154" s="6075"/>
      <c r="E154" s="6075"/>
      <c r="F154" s="6075"/>
      <c r="G154" s="6317"/>
      <c r="H154" s="1796"/>
      <c r="I154" s="1890"/>
      <c r="J154" s="6075" t="s">
        <v>8584</v>
      </c>
      <c r="K154" s="6075"/>
      <c r="L154" s="6075"/>
      <c r="M154" s="6075"/>
      <c r="N154" s="6075"/>
      <c r="O154" s="1796"/>
      <c r="P154" s="1890"/>
      <c r="Q154" s="6074" t="s">
        <v>8584</v>
      </c>
      <c r="R154" s="6075"/>
      <c r="S154" s="6075"/>
      <c r="T154" s="6075"/>
      <c r="U154" s="6075"/>
      <c r="V154" s="1796"/>
      <c r="W154" s="1890"/>
      <c r="X154" s="6074" t="s">
        <v>8584</v>
      </c>
      <c r="Y154" s="6075"/>
      <c r="Z154" s="6075"/>
      <c r="AA154" s="6075"/>
      <c r="AB154" s="6075"/>
      <c r="AC154" s="1796"/>
      <c r="AD154" s="1890"/>
      <c r="AE154" s="1825"/>
      <c r="AF154" s="1823"/>
      <c r="AG154" s="1823"/>
      <c r="AH154" s="1823"/>
      <c r="AI154" s="1824"/>
      <c r="AJ154" s="1760"/>
      <c r="AK154" s="1752"/>
    </row>
    <row r="155" spans="1:37" ht="39.950000000000003" customHeight="1" x14ac:dyDescent="0.2">
      <c r="A155" s="5732" t="s">
        <v>8244</v>
      </c>
      <c r="B155" s="5854"/>
      <c r="C155" s="3402" t="s">
        <v>8685</v>
      </c>
      <c r="D155" s="3402"/>
      <c r="E155" s="3402"/>
      <c r="F155" s="3402"/>
      <c r="G155" s="3403"/>
      <c r="H155" s="1796"/>
      <c r="I155" s="1890"/>
      <c r="J155" s="3402" t="s">
        <v>8685</v>
      </c>
      <c r="K155" s="3402"/>
      <c r="L155" s="3402"/>
      <c r="M155" s="3402"/>
      <c r="N155" s="3402"/>
      <c r="O155" s="1796"/>
      <c r="P155" s="1890"/>
      <c r="Q155" s="6060" t="s">
        <v>8685</v>
      </c>
      <c r="R155" s="3402"/>
      <c r="S155" s="3402"/>
      <c r="T155" s="3402"/>
      <c r="U155" s="3402"/>
      <c r="V155" s="1796"/>
      <c r="W155" s="1890"/>
      <c r="X155" s="6060" t="s">
        <v>8685</v>
      </c>
      <c r="Y155" s="3402"/>
      <c r="Z155" s="3402"/>
      <c r="AA155" s="3402"/>
      <c r="AB155" s="3402"/>
      <c r="AC155" s="1796"/>
      <c r="AD155" s="1890"/>
      <c r="AE155" s="1825"/>
      <c r="AF155" s="1823"/>
      <c r="AG155" s="1823"/>
      <c r="AH155" s="1823"/>
      <c r="AI155" s="1824"/>
      <c r="AJ155" s="1760"/>
      <c r="AK155" s="1752"/>
    </row>
    <row r="156" spans="1:37" ht="39.950000000000003" customHeight="1" x14ac:dyDescent="0.2">
      <c r="A156" s="5738" t="s">
        <v>8245</v>
      </c>
      <c r="B156" s="5867"/>
      <c r="C156" s="3402" t="s">
        <v>8680</v>
      </c>
      <c r="D156" s="3402"/>
      <c r="E156" s="3402"/>
      <c r="F156" s="3402"/>
      <c r="G156" s="3403"/>
      <c r="H156" s="1796"/>
      <c r="I156" s="1890"/>
      <c r="J156" s="3402" t="s">
        <v>8680</v>
      </c>
      <c r="K156" s="3402"/>
      <c r="L156" s="3402"/>
      <c r="M156" s="3402"/>
      <c r="N156" s="3402"/>
      <c r="O156" s="1796"/>
      <c r="P156" s="1890"/>
      <c r="Q156" s="6060" t="s">
        <v>8680</v>
      </c>
      <c r="R156" s="3402"/>
      <c r="S156" s="3402"/>
      <c r="T156" s="3402"/>
      <c r="U156" s="3402"/>
      <c r="V156" s="1796"/>
      <c r="W156" s="1890"/>
      <c r="X156" s="6060" t="s">
        <v>8680</v>
      </c>
      <c r="Y156" s="3402"/>
      <c r="Z156" s="3402"/>
      <c r="AA156" s="3402"/>
      <c r="AB156" s="3402"/>
      <c r="AC156" s="1796"/>
      <c r="AD156" s="1890"/>
      <c r="AE156" s="1739"/>
      <c r="AF156" s="31"/>
      <c r="AG156" s="44"/>
      <c r="AH156" s="44"/>
      <c r="AI156" s="1800"/>
      <c r="AJ156" s="1760"/>
      <c r="AK156" s="1752"/>
    </row>
    <row r="157" spans="1:37" ht="39.950000000000003" customHeight="1" x14ac:dyDescent="0.2">
      <c r="A157" s="5758" t="s">
        <v>8246</v>
      </c>
      <c r="B157" s="5867"/>
      <c r="C157" s="2012"/>
      <c r="D157" s="1823"/>
      <c r="E157" s="1823"/>
      <c r="F157" s="1823"/>
      <c r="G157" s="72"/>
      <c r="H157" s="1796"/>
      <c r="I157" s="1890"/>
      <c r="J157" s="2012"/>
      <c r="K157" s="1823"/>
      <c r="L157" s="1823"/>
      <c r="M157" s="1823"/>
      <c r="N157" s="1994"/>
      <c r="O157" s="1796"/>
      <c r="P157" s="1890"/>
      <c r="Q157" s="1825"/>
      <c r="R157" s="1823"/>
      <c r="S157" s="1823"/>
      <c r="T157" s="1823"/>
      <c r="U157" s="1994"/>
      <c r="V157" s="1796"/>
      <c r="W157" s="1890"/>
      <c r="X157" s="1825"/>
      <c r="Y157" s="1823"/>
      <c r="Z157" s="1823"/>
      <c r="AA157" s="1823"/>
      <c r="AB157" s="1994"/>
      <c r="AC157" s="1796"/>
      <c r="AD157" s="1890"/>
      <c r="AE157" s="1825"/>
      <c r="AF157" s="1823"/>
      <c r="AG157" s="1823"/>
      <c r="AH157" s="1823"/>
      <c r="AI157" s="1723"/>
      <c r="AJ157" s="1760"/>
      <c r="AK157" s="1752"/>
    </row>
    <row r="158" spans="1:37" ht="39.950000000000003" customHeight="1" x14ac:dyDescent="0.2">
      <c r="A158" s="5736" t="s">
        <v>8247</v>
      </c>
      <c r="B158" s="5868"/>
      <c r="C158" s="1270"/>
      <c r="D158" s="80"/>
      <c r="E158" s="44"/>
      <c r="F158" s="44"/>
      <c r="G158" s="80"/>
      <c r="H158" s="1796"/>
      <c r="I158" s="1890"/>
      <c r="J158" s="1270"/>
      <c r="K158" s="80"/>
      <c r="L158" s="44"/>
      <c r="M158" s="44"/>
      <c r="N158" s="1255"/>
      <c r="O158" s="1796"/>
      <c r="P158" s="1890"/>
      <c r="Q158" s="1734"/>
      <c r="R158" s="80"/>
      <c r="S158" s="44"/>
      <c r="T158" s="44"/>
      <c r="U158" s="1255"/>
      <c r="V158" s="1796"/>
      <c r="W158" s="1890"/>
      <c r="X158" s="1734"/>
      <c r="Y158" s="80"/>
      <c r="Z158" s="44"/>
      <c r="AA158" s="44"/>
      <c r="AB158" s="1255"/>
      <c r="AC158" s="1796"/>
      <c r="AD158" s="1890"/>
      <c r="AE158" s="1734"/>
      <c r="AF158" s="80"/>
      <c r="AG158" s="44"/>
      <c r="AH158" s="44"/>
      <c r="AI158" s="1735"/>
      <c r="AJ158" s="1760"/>
      <c r="AK158" s="1752"/>
    </row>
    <row r="159" spans="1:37" ht="39.950000000000003" customHeight="1" x14ac:dyDescent="0.2">
      <c r="A159" s="5738" t="s">
        <v>8248</v>
      </c>
      <c r="B159" s="5867"/>
      <c r="C159" s="6168" t="s">
        <v>8722</v>
      </c>
      <c r="D159" s="6168"/>
      <c r="E159" s="6168"/>
      <c r="F159" s="6168"/>
      <c r="G159" s="6169"/>
      <c r="H159" s="1796"/>
      <c r="I159" s="1890"/>
      <c r="J159" s="6168" t="s">
        <v>8722</v>
      </c>
      <c r="K159" s="6168"/>
      <c r="L159" s="6168"/>
      <c r="M159" s="6168"/>
      <c r="N159" s="6169"/>
      <c r="O159" s="1796"/>
      <c r="P159" s="1890"/>
      <c r="Q159" s="6168" t="s">
        <v>8722</v>
      </c>
      <c r="R159" s="6168"/>
      <c r="S159" s="6168"/>
      <c r="T159" s="6168"/>
      <c r="U159" s="6169"/>
      <c r="V159" s="1796"/>
      <c r="W159" s="1890"/>
      <c r="X159" s="6060" t="s">
        <v>8648</v>
      </c>
      <c r="Y159" s="3402"/>
      <c r="Z159" s="3402"/>
      <c r="AA159" s="3402"/>
      <c r="AB159" s="3402"/>
      <c r="AC159" s="1796"/>
      <c r="AD159" s="1890"/>
      <c r="AE159" s="1731"/>
      <c r="AF159" s="1821"/>
      <c r="AG159" s="44"/>
      <c r="AH159" s="44"/>
      <c r="AI159" s="1822"/>
      <c r="AJ159" s="1760"/>
      <c r="AK159" s="1752"/>
    </row>
    <row r="160" spans="1:37" ht="39.950000000000003" customHeight="1" thickBot="1" x14ac:dyDescent="0.25">
      <c r="A160" s="5814" t="s">
        <v>8249</v>
      </c>
      <c r="B160" s="5918"/>
      <c r="C160" s="2364" t="s">
        <v>8698</v>
      </c>
      <c r="D160" s="6304" t="s">
        <v>8698</v>
      </c>
      <c r="E160" s="6304"/>
      <c r="F160" s="6304"/>
      <c r="G160" s="6305"/>
      <c r="H160" s="1826"/>
      <c r="I160" s="1902"/>
      <c r="J160" s="6318" t="s">
        <v>1386</v>
      </c>
      <c r="K160" s="6168"/>
      <c r="L160" s="6168"/>
      <c r="M160" s="6168"/>
      <c r="N160" s="6315"/>
      <c r="O160" s="1826"/>
      <c r="P160" s="1902"/>
      <c r="Q160" s="6318" t="s">
        <v>1386</v>
      </c>
      <c r="R160" s="6168"/>
      <c r="S160" s="6168"/>
      <c r="T160" s="6168"/>
      <c r="U160" s="6315"/>
      <c r="V160" s="1826"/>
      <c r="W160" s="1902"/>
      <c r="X160" s="6318" t="s">
        <v>1386</v>
      </c>
      <c r="Y160" s="6168"/>
      <c r="Z160" s="6168"/>
      <c r="AA160" s="6168"/>
      <c r="AB160" s="6315"/>
      <c r="AC160" s="1826"/>
      <c r="AD160" s="1902"/>
      <c r="AE160" s="2071"/>
      <c r="AF160" s="2072"/>
      <c r="AG160" s="2072"/>
      <c r="AH160" s="2072"/>
      <c r="AI160" s="2244"/>
      <c r="AJ160" s="1763"/>
      <c r="AK160" s="1754"/>
    </row>
    <row r="161" spans="1:37" ht="39.950000000000003" customHeight="1" thickBot="1" x14ac:dyDescent="0.25">
      <c r="A161" s="1779">
        <v>1</v>
      </c>
      <c r="B161" s="1779" t="s">
        <v>5497</v>
      </c>
      <c r="C161" s="1838"/>
      <c r="D161" s="1834"/>
      <c r="E161" s="1834"/>
      <c r="F161" s="1834"/>
      <c r="G161" s="1829"/>
      <c r="H161" s="1830"/>
      <c r="I161" s="1831"/>
      <c r="J161" s="1832"/>
      <c r="K161" s="1833"/>
      <c r="L161" s="1833"/>
      <c r="M161" s="1834"/>
      <c r="N161" s="1835"/>
      <c r="O161" s="1836"/>
      <c r="P161" s="1837"/>
      <c r="Q161" s="1838"/>
      <c r="R161" s="1834"/>
      <c r="S161" s="2063"/>
      <c r="T161" s="2063"/>
      <c r="U161" s="2230"/>
      <c r="V161" s="1839"/>
      <c r="W161" s="1840"/>
      <c r="X161" s="2242"/>
      <c r="Y161" s="84"/>
      <c r="Z161" s="84"/>
      <c r="AA161" s="1879"/>
      <c r="AB161" s="2243"/>
      <c r="AC161" s="1836"/>
      <c r="AD161" s="1837"/>
      <c r="AE161" s="1881"/>
      <c r="AF161" s="1882"/>
      <c r="AG161" s="1882"/>
      <c r="AH161" s="1882"/>
      <c r="AI161" s="1880"/>
      <c r="AJ161" s="1839"/>
      <c r="AK161" s="1845"/>
    </row>
    <row r="162" spans="1:37" ht="39.950000000000003" customHeight="1" thickBot="1" x14ac:dyDescent="0.25">
      <c r="A162" s="1717">
        <v>2</v>
      </c>
      <c r="B162" s="1718" t="s">
        <v>5497</v>
      </c>
      <c r="C162" s="1801"/>
      <c r="D162" s="1799"/>
      <c r="E162" s="1799"/>
      <c r="F162" s="1799"/>
      <c r="G162" s="2018"/>
      <c r="H162" s="1847"/>
      <c r="I162" s="1848"/>
      <c r="J162" s="2153"/>
      <c r="K162" s="1915"/>
      <c r="L162" s="1842"/>
      <c r="M162" s="1842"/>
      <c r="N162" s="1849"/>
      <c r="O162" s="1847"/>
      <c r="P162" s="1848"/>
      <c r="Q162" s="1801"/>
      <c r="R162" s="1799"/>
      <c r="S162" s="1799"/>
      <c r="T162" s="1799"/>
      <c r="U162" s="1800"/>
      <c r="V162" s="1847"/>
      <c r="W162" s="1848"/>
      <c r="X162" s="1801"/>
      <c r="Y162" s="1799"/>
      <c r="Z162" s="1843"/>
      <c r="AA162" s="1843"/>
      <c r="AB162" s="1844"/>
      <c r="AC162" s="1774"/>
      <c r="AD162" s="1850"/>
      <c r="AE162" s="1801"/>
      <c r="AF162" s="1116"/>
      <c r="AG162" s="1116"/>
      <c r="AH162" s="1116"/>
      <c r="AI162" s="2237"/>
      <c r="AJ162" s="1847"/>
      <c r="AK162" s="1851"/>
    </row>
    <row r="163" spans="1:37" ht="39.950000000000003" customHeight="1" thickBot="1" x14ac:dyDescent="0.25">
      <c r="A163" s="5734" t="s">
        <v>5498</v>
      </c>
      <c r="B163" s="5735"/>
      <c r="C163" s="1801"/>
      <c r="D163" s="1799"/>
      <c r="E163" s="1799"/>
      <c r="F163" s="1799"/>
      <c r="G163" s="1844"/>
      <c r="H163" s="1847"/>
      <c r="I163" s="1848"/>
      <c r="J163" s="2220"/>
      <c r="K163" s="1799"/>
      <c r="L163" s="1821"/>
      <c r="M163" s="1843"/>
      <c r="N163" s="1822"/>
      <c r="O163" s="1847"/>
      <c r="P163" s="1848"/>
      <c r="Q163" s="1852"/>
      <c r="R163" s="1799"/>
      <c r="S163" s="1799"/>
      <c r="T163" s="1853"/>
      <c r="U163" s="1800"/>
      <c r="V163" s="1847"/>
      <c r="W163" s="1848"/>
      <c r="X163" s="2060"/>
      <c r="Y163" s="2061"/>
      <c r="Z163" s="1843"/>
      <c r="AA163" s="1843"/>
      <c r="AB163" s="1800"/>
      <c r="AC163" s="1847"/>
      <c r="AD163" s="1848"/>
      <c r="AE163" s="1801"/>
      <c r="AF163" s="1799"/>
      <c r="AG163" s="1799"/>
      <c r="AH163" s="1799"/>
      <c r="AI163" s="1844"/>
      <c r="AJ163" s="1774"/>
      <c r="AK163" s="1851"/>
    </row>
    <row r="164" spans="1:37" ht="39.950000000000003" customHeight="1" thickBot="1" x14ac:dyDescent="0.25">
      <c r="A164" s="5785" t="s">
        <v>8250</v>
      </c>
      <c r="B164" s="5786"/>
      <c r="C164" s="1854"/>
      <c r="D164" s="1855"/>
      <c r="E164" s="1855"/>
      <c r="F164" s="1740"/>
      <c r="G164" s="1741"/>
      <c r="H164" s="1856"/>
      <c r="I164" s="1857"/>
      <c r="J164" s="1854"/>
      <c r="K164" s="2221"/>
      <c r="L164" s="1862"/>
      <c r="M164" s="1855"/>
      <c r="N164" s="1858"/>
      <c r="O164" s="1859"/>
      <c r="P164" s="1860"/>
      <c r="Q164" s="1861"/>
      <c r="R164" s="1862"/>
      <c r="S164" s="1863"/>
      <c r="T164" s="1863"/>
      <c r="U164" s="1864"/>
      <c r="V164" s="1865"/>
      <c r="W164" s="1866"/>
      <c r="X164" s="1867"/>
      <c r="Y164" s="1863"/>
      <c r="Z164" s="2240"/>
      <c r="AA164" s="2240"/>
      <c r="AB164" s="2241"/>
      <c r="AC164" s="1856"/>
      <c r="AD164" s="1857"/>
      <c r="AE164" s="1854"/>
      <c r="AF164" s="1855"/>
      <c r="AG164" s="1862"/>
      <c r="AH164" s="1862"/>
      <c r="AI164" s="1864"/>
      <c r="AJ164" s="1856"/>
      <c r="AK164" s="1868"/>
    </row>
    <row r="165" spans="1:37" ht="39.950000000000003" customHeight="1" x14ac:dyDescent="0.2">
      <c r="A165" s="5832" t="s">
        <v>5500</v>
      </c>
      <c r="B165" s="5833"/>
      <c r="C165" s="1869"/>
      <c r="D165" s="1870"/>
      <c r="E165" s="1870"/>
      <c r="F165" s="1870"/>
      <c r="G165" s="1871"/>
      <c r="H165" s="1872"/>
      <c r="I165" s="1845"/>
      <c r="J165" s="1873"/>
      <c r="K165" s="1874"/>
      <c r="L165" s="1875"/>
      <c r="M165" s="1874"/>
      <c r="N165" s="1795"/>
      <c r="O165" s="1876"/>
      <c r="P165" s="1877"/>
      <c r="Q165" s="1878"/>
      <c r="R165" s="1879"/>
      <c r="S165" s="1766"/>
      <c r="T165" s="1766"/>
      <c r="U165" s="1880"/>
      <c r="V165" s="1872"/>
      <c r="W165" s="1845"/>
      <c r="X165" s="1881"/>
      <c r="Y165" s="1882"/>
      <c r="Z165" s="1882"/>
      <c r="AA165" s="1882"/>
      <c r="AB165" s="1880"/>
      <c r="AC165" s="1872"/>
      <c r="AD165" s="1845"/>
      <c r="AE165" s="1881"/>
      <c r="AF165" s="1882"/>
      <c r="AG165" s="1882"/>
      <c r="AH165" s="1882"/>
      <c r="AI165" s="1880"/>
      <c r="AJ165" s="1872"/>
      <c r="AK165" s="1845"/>
    </row>
    <row r="166" spans="1:37" ht="39.950000000000003" customHeight="1" x14ac:dyDescent="0.2">
      <c r="A166" s="5834"/>
      <c r="B166" s="5835"/>
      <c r="C166" s="1801"/>
      <c r="D166" s="1799"/>
      <c r="E166" s="1799"/>
      <c r="F166" s="1799"/>
      <c r="G166" s="1800"/>
      <c r="H166" s="1883"/>
      <c r="I166" s="1851"/>
      <c r="J166" s="1801"/>
      <c r="K166" s="1821"/>
      <c r="L166" s="1799"/>
      <c r="M166" s="1799"/>
      <c r="N166" s="1800"/>
      <c r="O166" s="1883"/>
      <c r="P166" s="1851"/>
      <c r="Q166" s="1801"/>
      <c r="R166" s="1799"/>
      <c r="S166" s="1799"/>
      <c r="T166" s="1799"/>
      <c r="U166" s="1800"/>
      <c r="V166" s="1883"/>
      <c r="W166" s="1851"/>
      <c r="X166" s="1801"/>
      <c r="Y166" s="1799"/>
      <c r="Z166" s="1799"/>
      <c r="AA166" s="1799"/>
      <c r="AB166" s="1800"/>
      <c r="AC166" s="1883"/>
      <c r="AD166" s="1851"/>
      <c r="AE166" s="1801"/>
      <c r="AF166" s="1799"/>
      <c r="AG166" s="1799"/>
      <c r="AH166" s="1799"/>
      <c r="AI166" s="1800"/>
      <c r="AJ166" s="1883"/>
      <c r="AK166" s="1851"/>
    </row>
    <row r="167" spans="1:37" ht="39.950000000000003" customHeight="1" thickBot="1" x14ac:dyDescent="0.25">
      <c r="A167" s="5836"/>
      <c r="B167" s="5837"/>
      <c r="C167" s="1854"/>
      <c r="D167" s="1855"/>
      <c r="E167" s="1855"/>
      <c r="F167" s="1855"/>
      <c r="G167" s="1884"/>
      <c r="H167" s="1885"/>
      <c r="I167" s="1868"/>
      <c r="J167" s="1854"/>
      <c r="K167" s="1855"/>
      <c r="L167" s="1855"/>
      <c r="M167" s="1855"/>
      <c r="N167" s="1884"/>
      <c r="O167" s="1885"/>
      <c r="P167" s="1868"/>
      <c r="Q167" s="1854"/>
      <c r="R167" s="1855"/>
      <c r="S167" s="1855"/>
      <c r="T167" s="1855"/>
      <c r="U167" s="1884"/>
      <c r="V167" s="1885"/>
      <c r="W167" s="1868"/>
      <c r="X167" s="1854"/>
      <c r="Y167" s="1855"/>
      <c r="Z167" s="1855"/>
      <c r="AA167" s="1855"/>
      <c r="AB167" s="1884"/>
      <c r="AC167" s="1885"/>
      <c r="AD167" s="1868"/>
      <c r="AE167" s="1854"/>
      <c r="AF167" s="1855"/>
      <c r="AG167" s="1855"/>
      <c r="AH167" s="1855"/>
      <c r="AI167" s="1884"/>
      <c r="AJ167" s="1885"/>
      <c r="AK167" s="1868"/>
    </row>
    <row r="168" spans="1:37" ht="39.950000000000003" customHeight="1" thickBot="1" x14ac:dyDescent="0.25">
      <c r="A168" s="5491"/>
      <c r="B168" s="5491"/>
      <c r="C168" s="1682"/>
      <c r="D168" s="1682"/>
      <c r="E168" s="1682"/>
      <c r="F168" s="1682"/>
      <c r="G168" s="1682"/>
      <c r="H168" s="1928"/>
      <c r="I168" s="1928"/>
      <c r="J168" s="1682"/>
      <c r="K168" s="1682"/>
      <c r="L168" s="1682"/>
      <c r="M168" s="1682"/>
      <c r="N168" s="1682"/>
      <c r="O168" s="1928"/>
      <c r="P168" s="1928"/>
      <c r="Q168" s="1682"/>
      <c r="R168" s="1682"/>
      <c r="S168" s="1682"/>
      <c r="T168" s="1682"/>
      <c r="U168" s="1682"/>
      <c r="V168" s="1928"/>
      <c r="W168" s="1928"/>
      <c r="X168" s="1682"/>
      <c r="Y168" s="1682"/>
      <c r="Z168" s="1682"/>
      <c r="AA168" s="1682"/>
      <c r="AB168" s="1682"/>
      <c r="AC168" s="1928"/>
      <c r="AD168" s="1928"/>
      <c r="AE168" s="1682"/>
      <c r="AF168" s="1682"/>
      <c r="AG168" s="1682"/>
      <c r="AH168" s="1682"/>
      <c r="AI168" s="1682"/>
      <c r="AJ168" s="1660"/>
      <c r="AK168" s="1660"/>
    </row>
    <row r="169" spans="1:37" ht="39.950000000000003" customHeight="1" thickBot="1" x14ac:dyDescent="0.25">
      <c r="A169" s="5764"/>
      <c r="B169" s="5765"/>
      <c r="C169" s="5464" t="s">
        <v>8608</v>
      </c>
      <c r="D169" s="5465"/>
      <c r="E169" s="5465"/>
      <c r="F169" s="5465"/>
      <c r="G169" s="5465"/>
      <c r="H169" s="5465"/>
      <c r="I169" s="5466"/>
      <c r="J169" s="5464" t="s">
        <v>8609</v>
      </c>
      <c r="K169" s="5465"/>
      <c r="L169" s="5465"/>
      <c r="M169" s="5465"/>
      <c r="N169" s="5465"/>
      <c r="O169" s="5465"/>
      <c r="P169" s="5466"/>
      <c r="Q169" s="5464" t="s">
        <v>8427</v>
      </c>
      <c r="R169" s="5465"/>
      <c r="S169" s="5465"/>
      <c r="T169" s="5465"/>
      <c r="U169" s="5465"/>
      <c r="V169" s="5465"/>
      <c r="W169" s="5466"/>
      <c r="X169" s="5464" t="s">
        <v>8755</v>
      </c>
      <c r="Y169" s="5465"/>
      <c r="Z169" s="5465"/>
      <c r="AA169" s="5465"/>
      <c r="AB169" s="5465"/>
      <c r="AC169" s="5465"/>
      <c r="AD169" s="5466"/>
      <c r="AE169" s="5464" t="s">
        <v>8756</v>
      </c>
      <c r="AF169" s="5465"/>
      <c r="AG169" s="5465"/>
      <c r="AH169" s="5465"/>
      <c r="AI169" s="5465"/>
      <c r="AJ169" s="5465"/>
      <c r="AK169" s="5466"/>
    </row>
    <row r="170" spans="1:37" ht="39.950000000000003" customHeight="1" x14ac:dyDescent="0.2">
      <c r="A170" s="5747" t="s">
        <v>1390</v>
      </c>
      <c r="B170" s="5748"/>
      <c r="C170" s="1719">
        <v>7</v>
      </c>
      <c r="D170" s="1675">
        <v>7</v>
      </c>
      <c r="E170" s="1675">
        <v>7</v>
      </c>
      <c r="F170" s="1675">
        <v>8</v>
      </c>
      <c r="G170" s="1676">
        <v>8</v>
      </c>
      <c r="H170" s="1743">
        <v>8</v>
      </c>
      <c r="I170" s="1744">
        <v>8</v>
      </c>
      <c r="J170" s="1674">
        <v>8</v>
      </c>
      <c r="K170" s="1675">
        <v>8</v>
      </c>
      <c r="L170" s="1675">
        <v>8</v>
      </c>
      <c r="M170" s="1675">
        <v>8</v>
      </c>
      <c r="N170" s="1676">
        <v>8</v>
      </c>
      <c r="O170" s="1743">
        <v>8</v>
      </c>
      <c r="P170" s="1744">
        <v>8</v>
      </c>
      <c r="Q170" s="1674">
        <v>8</v>
      </c>
      <c r="R170" s="1675">
        <v>8</v>
      </c>
      <c r="S170" s="1675">
        <v>8</v>
      </c>
      <c r="T170" s="1675">
        <v>8</v>
      </c>
      <c r="U170" s="1676">
        <v>8</v>
      </c>
      <c r="V170" s="1743">
        <v>8</v>
      </c>
      <c r="W170" s="1744">
        <v>8</v>
      </c>
      <c r="X170" s="1674">
        <v>8</v>
      </c>
      <c r="Y170" s="1675">
        <v>8</v>
      </c>
      <c r="Z170" s="1675">
        <v>8</v>
      </c>
      <c r="AA170" s="1675">
        <v>8</v>
      </c>
      <c r="AB170" s="1676">
        <v>8</v>
      </c>
      <c r="AC170" s="1743">
        <v>8</v>
      </c>
      <c r="AD170" s="1747">
        <v>8</v>
      </c>
      <c r="AE170" s="1675">
        <v>8</v>
      </c>
      <c r="AF170" s="1675">
        <v>8</v>
      </c>
      <c r="AG170" s="1675">
        <v>8</v>
      </c>
      <c r="AH170" s="1675">
        <v>8</v>
      </c>
      <c r="AI170" s="1676">
        <v>8</v>
      </c>
      <c r="AJ170" s="1743">
        <v>8</v>
      </c>
      <c r="AK170" s="1744">
        <v>9</v>
      </c>
    </row>
    <row r="171" spans="1:37" ht="39.950000000000003" customHeight="1" thickBot="1" x14ac:dyDescent="0.25">
      <c r="A171" s="5749" t="s">
        <v>1391</v>
      </c>
      <c r="B171" s="5750"/>
      <c r="C171" s="1772">
        <v>29</v>
      </c>
      <c r="D171" s="1757">
        <v>30</v>
      </c>
      <c r="E171" s="1757">
        <v>31</v>
      </c>
      <c r="F171" s="1757">
        <v>1</v>
      </c>
      <c r="G171" s="1758">
        <v>2</v>
      </c>
      <c r="H171" s="1745">
        <v>3</v>
      </c>
      <c r="I171" s="1746">
        <v>4</v>
      </c>
      <c r="J171" s="1772">
        <v>5</v>
      </c>
      <c r="K171" s="1757">
        <v>6</v>
      </c>
      <c r="L171" s="1757">
        <v>7</v>
      </c>
      <c r="M171" s="1757">
        <v>8</v>
      </c>
      <c r="N171" s="1758">
        <v>9</v>
      </c>
      <c r="O171" s="1745">
        <v>10</v>
      </c>
      <c r="P171" s="1746">
        <v>11</v>
      </c>
      <c r="Q171" s="1671">
        <v>12</v>
      </c>
      <c r="R171" s="1672">
        <v>13</v>
      </c>
      <c r="S171" s="1672">
        <v>14</v>
      </c>
      <c r="T171" s="1757">
        <v>15</v>
      </c>
      <c r="U171" s="1758">
        <v>16</v>
      </c>
      <c r="V171" s="1745">
        <v>17</v>
      </c>
      <c r="W171" s="1746">
        <v>18</v>
      </c>
      <c r="X171" s="1671">
        <v>19</v>
      </c>
      <c r="Y171" s="1672">
        <v>20</v>
      </c>
      <c r="Z171" s="1672">
        <v>21</v>
      </c>
      <c r="AA171" s="1672">
        <v>22</v>
      </c>
      <c r="AB171" s="1673">
        <v>23</v>
      </c>
      <c r="AC171" s="1745">
        <v>24</v>
      </c>
      <c r="AD171" s="1748">
        <v>25</v>
      </c>
      <c r="AE171" s="1672">
        <v>26</v>
      </c>
      <c r="AF171" s="1672">
        <v>27</v>
      </c>
      <c r="AG171" s="1672">
        <v>28</v>
      </c>
      <c r="AH171" s="1672">
        <v>29</v>
      </c>
      <c r="AI171" s="1673">
        <v>30</v>
      </c>
      <c r="AJ171" s="1745">
        <v>31</v>
      </c>
      <c r="AK171" s="1746">
        <v>1</v>
      </c>
    </row>
    <row r="172" spans="1:37" ht="39.950000000000003" customHeight="1" x14ac:dyDescent="0.2">
      <c r="A172" s="5745" t="s">
        <v>4459</v>
      </c>
      <c r="B172" s="5919"/>
      <c r="C172" s="6439" t="s">
        <v>8742</v>
      </c>
      <c r="D172" s="6440"/>
      <c r="E172" s="6440"/>
      <c r="F172" s="6441"/>
      <c r="H172" s="1787"/>
      <c r="I172" s="1887"/>
      <c r="J172" s="6444" t="s">
        <v>5435</v>
      </c>
      <c r="K172" s="6445"/>
      <c r="L172" s="6445"/>
      <c r="M172" s="6446"/>
      <c r="O172" s="1787"/>
      <c r="P172" s="1887"/>
      <c r="Q172" s="2373"/>
      <c r="R172" s="1785"/>
      <c r="S172" s="2229"/>
      <c r="T172" s="2058"/>
      <c r="U172" s="2230"/>
      <c r="V172" s="1787"/>
      <c r="W172" s="1887"/>
      <c r="X172" s="2373"/>
      <c r="Y172" s="1785"/>
      <c r="Z172" s="2229"/>
      <c r="AA172" s="2059"/>
      <c r="AB172" s="2234"/>
      <c r="AC172" s="1787"/>
      <c r="AD172" s="1887"/>
      <c r="AE172" s="2329"/>
      <c r="AF172" s="1785"/>
      <c r="AG172" s="1790"/>
      <c r="AH172" s="2245"/>
      <c r="AI172" s="1795"/>
      <c r="AJ172" s="1762"/>
      <c r="AK172" s="1750"/>
    </row>
    <row r="173" spans="1:37" ht="39.950000000000003" customHeight="1" x14ac:dyDescent="0.2">
      <c r="A173" s="5721" t="s">
        <v>8234</v>
      </c>
      <c r="B173" s="5908"/>
      <c r="C173" s="6471" t="s">
        <v>8741</v>
      </c>
      <c r="D173" s="6472"/>
      <c r="E173" s="6472"/>
      <c r="F173" s="6472"/>
      <c r="G173" s="6473"/>
      <c r="H173" s="1796"/>
      <c r="I173" s="1890"/>
      <c r="J173" s="6471" t="s">
        <v>8741</v>
      </c>
      <c r="K173" s="6472"/>
      <c r="L173" s="6472"/>
      <c r="M173" s="6472"/>
      <c r="N173" s="6473"/>
      <c r="O173" s="1796"/>
      <c r="P173" s="1890"/>
      <c r="Q173" s="6471" t="s">
        <v>8741</v>
      </c>
      <c r="R173" s="6472"/>
      <c r="S173" s="6472"/>
      <c r="T173" s="6472"/>
      <c r="U173" s="6473"/>
      <c r="V173" s="1796"/>
      <c r="W173" s="1890"/>
      <c r="X173" s="6337" t="s">
        <v>8741</v>
      </c>
      <c r="Y173" s="6338"/>
      <c r="Z173" s="1813"/>
      <c r="AA173" s="1813"/>
      <c r="AB173" s="2388"/>
      <c r="AC173" s="1796"/>
      <c r="AD173" s="1890"/>
      <c r="AE173" s="2164"/>
      <c r="AF173" s="1116"/>
      <c r="AG173" s="1116"/>
      <c r="AH173" s="1116"/>
      <c r="AI173" s="2237"/>
      <c r="AJ173" s="1760"/>
      <c r="AK173" s="1752"/>
    </row>
    <row r="174" spans="1:37" ht="39.950000000000003" customHeight="1" x14ac:dyDescent="0.2">
      <c r="A174" s="5719" t="s">
        <v>8235</v>
      </c>
      <c r="B174" s="5853"/>
      <c r="C174" s="6436" t="s">
        <v>8738</v>
      </c>
      <c r="D174" s="6437"/>
      <c r="E174" s="6437"/>
      <c r="F174" s="6437"/>
      <c r="G174" s="6438"/>
      <c r="H174" s="1796"/>
      <c r="I174" s="1890"/>
      <c r="J174" s="2370" t="s">
        <v>8739</v>
      </c>
      <c r="K174" s="2369"/>
      <c r="L174" s="2369"/>
      <c r="M174" s="2369"/>
      <c r="N174" s="2372"/>
      <c r="O174" s="1796"/>
      <c r="P174" s="1890"/>
      <c r="Q174" s="2316"/>
      <c r="R174" s="1823"/>
      <c r="S174" s="1823"/>
      <c r="T174" s="1823"/>
      <c r="U174" s="2232"/>
      <c r="V174" s="1796"/>
      <c r="W174" s="1890"/>
      <c r="X174" s="2324"/>
      <c r="Y174" s="2064"/>
      <c r="Z174" s="5723" t="s">
        <v>8754</v>
      </c>
      <c r="AA174" s="5724"/>
      <c r="AB174" s="5725"/>
      <c r="AC174" s="1796"/>
      <c r="AD174" s="1890"/>
      <c r="AE174" s="2324"/>
      <c r="AF174" s="1381"/>
      <c r="AG174" s="1381"/>
      <c r="AH174" s="1381"/>
      <c r="AI174" s="1916"/>
      <c r="AJ174" s="1760"/>
      <c r="AK174" s="1752"/>
    </row>
    <row r="175" spans="1:37" ht="39.950000000000003" customHeight="1" x14ac:dyDescent="0.2">
      <c r="A175" s="5719" t="s">
        <v>8236</v>
      </c>
      <c r="B175" s="5853"/>
      <c r="C175" s="2377"/>
      <c r="D175" s="2378"/>
      <c r="E175" s="2378"/>
      <c r="F175" s="6346" t="s">
        <v>8743</v>
      </c>
      <c r="G175" s="6347"/>
      <c r="H175" s="1796"/>
      <c r="I175" s="1890"/>
      <c r="J175" s="5909" t="s">
        <v>8744</v>
      </c>
      <c r="K175" s="6442"/>
      <c r="L175" s="6442"/>
      <c r="M175" s="6442"/>
      <c r="N175" s="6443"/>
      <c r="O175" s="1796"/>
      <c r="P175" s="1890"/>
      <c r="Q175" s="2374"/>
      <c r="R175" s="2061"/>
      <c r="S175" s="1116"/>
      <c r="T175" s="1116"/>
      <c r="U175" s="2005"/>
      <c r="V175" s="1796"/>
      <c r="W175" s="1890"/>
      <c r="X175" s="2164"/>
      <c r="Y175" s="1116"/>
      <c r="Z175" s="1116"/>
      <c r="AA175" s="1116"/>
      <c r="AB175" s="2237"/>
      <c r="AC175" s="1796"/>
      <c r="AD175" s="1890"/>
      <c r="AE175" s="2379"/>
      <c r="AF175" s="1381"/>
      <c r="AG175" s="1805"/>
      <c r="AH175" s="1805"/>
      <c r="AI175" s="1806"/>
      <c r="AJ175" s="1760"/>
      <c r="AK175" s="1752"/>
    </row>
    <row r="176" spans="1:37" ht="39.950000000000003" customHeight="1" x14ac:dyDescent="0.2">
      <c r="A176" s="5719" t="s">
        <v>8237</v>
      </c>
      <c r="B176" s="5853"/>
      <c r="C176" s="2380" t="s">
        <v>8736</v>
      </c>
      <c r="D176" s="2381" t="s">
        <v>8740</v>
      </c>
      <c r="E176" s="2382" t="s">
        <v>8737</v>
      </c>
      <c r="F176" s="1116"/>
      <c r="G176" s="2005"/>
      <c r="H176" s="1796"/>
      <c r="I176" s="1890"/>
      <c r="J176" s="2313"/>
      <c r="K176" s="1381"/>
      <c r="L176" s="1381"/>
      <c r="M176" s="1116"/>
      <c r="N176" s="720"/>
      <c r="O176" s="1796"/>
      <c r="P176" s="1890"/>
      <c r="Q176" s="2036"/>
      <c r="R176" s="1381"/>
      <c r="S176" s="1381"/>
      <c r="T176" s="1843"/>
      <c r="U176" s="2163"/>
      <c r="V176" s="1796"/>
      <c r="W176" s="1890"/>
      <c r="X176" s="2376"/>
      <c r="Y176" s="1381"/>
      <c r="Z176" s="1381"/>
      <c r="AA176" s="1381"/>
      <c r="AB176" s="1916"/>
      <c r="AC176" s="1796"/>
      <c r="AD176" s="1890"/>
      <c r="AF176" s="1799"/>
      <c r="AG176" s="1799"/>
      <c r="AH176" s="1799"/>
      <c r="AI176" s="1771"/>
      <c r="AJ176" s="1760"/>
      <c r="AK176" s="1752"/>
    </row>
    <row r="177" spans="1:37" ht="39.950000000000003" customHeight="1" x14ac:dyDescent="0.2">
      <c r="A177" s="5732" t="s">
        <v>8238</v>
      </c>
      <c r="B177" s="5854"/>
      <c r="C177" s="6074" t="s">
        <v>8584</v>
      </c>
      <c r="D177" s="6075"/>
      <c r="E177" s="6075"/>
      <c r="F177" s="6075"/>
      <c r="G177" s="6317"/>
      <c r="H177" s="1796"/>
      <c r="I177" s="1890"/>
      <c r="J177" s="6074" t="s">
        <v>8584</v>
      </c>
      <c r="K177" s="6075"/>
      <c r="L177" s="6075"/>
      <c r="M177" s="6075"/>
      <c r="N177" s="6317"/>
      <c r="O177" s="1796"/>
      <c r="P177" s="1890"/>
      <c r="Q177" s="6074" t="s">
        <v>8584</v>
      </c>
      <c r="R177" s="6075"/>
      <c r="S177" s="6075"/>
      <c r="T177" s="6075"/>
      <c r="U177" s="6317"/>
      <c r="V177" s="1796"/>
      <c r="W177" s="1890"/>
      <c r="X177" s="6318" t="s">
        <v>1386</v>
      </c>
      <c r="Y177" s="6168"/>
      <c r="Z177" s="6168"/>
      <c r="AA177" s="6168"/>
      <c r="AB177" s="6315"/>
      <c r="AC177" s="1796"/>
      <c r="AD177" s="1890"/>
      <c r="AE177" s="6318" t="s">
        <v>1386</v>
      </c>
      <c r="AF177" s="6168"/>
      <c r="AG177" s="6168"/>
      <c r="AH177" s="6168"/>
      <c r="AI177" s="6315"/>
      <c r="AJ177" s="1760"/>
      <c r="AK177" s="1752"/>
    </row>
    <row r="178" spans="1:37" ht="39.950000000000003" customHeight="1" x14ac:dyDescent="0.2">
      <c r="A178" s="5732" t="s">
        <v>8239</v>
      </c>
      <c r="B178" s="5854"/>
      <c r="D178" s="1799"/>
      <c r="E178" s="1799"/>
      <c r="F178" s="1799"/>
      <c r="H178" s="1796"/>
      <c r="I178" s="1890"/>
      <c r="J178" s="2317"/>
      <c r="K178" s="1807"/>
      <c r="L178" s="1807"/>
      <c r="M178" s="1807"/>
      <c r="N178" s="2317"/>
      <c r="O178" s="1796"/>
      <c r="P178" s="1890"/>
      <c r="Q178" s="2375"/>
      <c r="R178" s="1888"/>
      <c r="S178" s="1888"/>
      <c r="T178" s="1888"/>
      <c r="U178" s="1913"/>
      <c r="V178" s="1796"/>
      <c r="W178" s="1890"/>
      <c r="X178" s="2012"/>
      <c r="Y178" s="1823"/>
      <c r="Z178" s="1897"/>
      <c r="AA178" s="1897"/>
      <c r="AB178" s="2238"/>
      <c r="AC178" s="1796"/>
      <c r="AD178" s="1890"/>
      <c r="AE178" s="2175"/>
      <c r="AF178" s="1807"/>
      <c r="AG178" s="1807"/>
      <c r="AH178" s="1807"/>
      <c r="AI178" s="1808"/>
      <c r="AJ178" s="1760"/>
      <c r="AK178" s="1752"/>
    </row>
    <row r="179" spans="1:37" ht="39.950000000000003" customHeight="1" x14ac:dyDescent="0.2">
      <c r="A179" s="5732" t="s">
        <v>8240</v>
      </c>
      <c r="B179" s="5854"/>
      <c r="C179" s="6074" t="s">
        <v>8584</v>
      </c>
      <c r="D179" s="6075"/>
      <c r="E179" s="6075"/>
      <c r="F179" s="6075"/>
      <c r="G179" s="6317"/>
      <c r="H179" s="1796"/>
      <c r="I179" s="1890"/>
      <c r="J179" s="6074" t="s">
        <v>8584</v>
      </c>
      <c r="K179" s="6075"/>
      <c r="L179" s="6075"/>
      <c r="M179" s="6075"/>
      <c r="N179" s="6317"/>
      <c r="O179" s="1796"/>
      <c r="P179" s="1890"/>
      <c r="Q179" s="6074" t="s">
        <v>8584</v>
      </c>
      <c r="R179" s="6075"/>
      <c r="S179" s="6075"/>
      <c r="T179" s="6075"/>
      <c r="U179" s="6317"/>
      <c r="V179" s="1796"/>
      <c r="W179" s="1890"/>
      <c r="X179" s="6318" t="s">
        <v>1386</v>
      </c>
      <c r="Y179" s="6168"/>
      <c r="Z179" s="6168"/>
      <c r="AA179" s="6168"/>
      <c r="AB179" s="6315"/>
      <c r="AC179" s="1796"/>
      <c r="AD179" s="1890"/>
      <c r="AE179" s="6074" t="s">
        <v>8584</v>
      </c>
      <c r="AF179" s="6075"/>
      <c r="AG179" s="6075"/>
      <c r="AH179" s="6075"/>
      <c r="AI179" s="6317"/>
      <c r="AJ179" s="1760"/>
      <c r="AK179" s="1752"/>
    </row>
    <row r="180" spans="1:37" ht="39.950000000000003" customHeight="1" x14ac:dyDescent="0.2">
      <c r="A180" s="5809" t="s">
        <v>8241</v>
      </c>
      <c r="B180" s="5869"/>
      <c r="C180" s="5770" t="s">
        <v>8544</v>
      </c>
      <c r="D180" s="5771"/>
      <c r="E180" s="5771"/>
      <c r="F180" s="5771"/>
      <c r="G180" s="5772"/>
      <c r="H180" s="1816"/>
      <c r="I180" s="1896"/>
      <c r="J180" s="6318" t="s">
        <v>1386</v>
      </c>
      <c r="K180" s="6168"/>
      <c r="L180" s="6168"/>
      <c r="M180" s="6168"/>
      <c r="N180" s="6315"/>
      <c r="O180" s="1816"/>
      <c r="P180" s="1896"/>
      <c r="Q180" s="6318" t="s">
        <v>1386</v>
      </c>
      <c r="R180" s="6168"/>
      <c r="S180" s="6168"/>
      <c r="T180" s="6168"/>
      <c r="U180" s="6315"/>
      <c r="V180" s="1816"/>
      <c r="W180" s="1896"/>
      <c r="X180" s="6318" t="s">
        <v>1386</v>
      </c>
      <c r="Y180" s="6168"/>
      <c r="Z180" s="6168"/>
      <c r="AA180" s="6168"/>
      <c r="AB180" s="6315"/>
      <c r="AC180" s="1816"/>
      <c r="AD180" s="1896"/>
      <c r="AE180" s="6318" t="s">
        <v>1386</v>
      </c>
      <c r="AF180" s="6168"/>
      <c r="AG180" s="6168"/>
      <c r="AH180" s="6168"/>
      <c r="AI180" s="6315"/>
      <c r="AJ180" s="1760"/>
      <c r="AK180" s="1752"/>
    </row>
    <row r="181" spans="1:37" ht="39.950000000000003" customHeight="1" x14ac:dyDescent="0.2">
      <c r="A181" s="5809" t="s">
        <v>8242</v>
      </c>
      <c r="B181" s="5869"/>
      <c r="C181" s="5770" t="s">
        <v>8748</v>
      </c>
      <c r="D181" s="5771"/>
      <c r="E181" s="5771"/>
      <c r="F181" s="5771"/>
      <c r="G181" s="5772"/>
      <c r="H181" s="1796"/>
      <c r="I181" s="1890"/>
      <c r="J181" s="5770" t="s">
        <v>8748</v>
      </c>
      <c r="K181" s="5771"/>
      <c r="L181" s="5771"/>
      <c r="M181" s="5771"/>
      <c r="N181" s="5772"/>
      <c r="O181" s="1796"/>
      <c r="P181" s="1890"/>
      <c r="Q181" s="5770" t="s">
        <v>8748</v>
      </c>
      <c r="R181" s="5771"/>
      <c r="S181" s="5771"/>
      <c r="T181" s="5771"/>
      <c r="U181" s="5772"/>
      <c r="V181" s="1796"/>
      <c r="W181" s="1890"/>
      <c r="X181" s="6318" t="s">
        <v>1386</v>
      </c>
      <c r="Y181" s="6168"/>
      <c r="Z181" s="6168"/>
      <c r="AA181" s="6168"/>
      <c r="AB181" s="6315"/>
      <c r="AC181" s="1796"/>
      <c r="AD181" s="1890"/>
      <c r="AE181" s="6318" t="s">
        <v>1386</v>
      </c>
      <c r="AF181" s="6168"/>
      <c r="AG181" s="6168"/>
      <c r="AH181" s="6168"/>
      <c r="AI181" s="6315"/>
      <c r="AJ181" s="1760"/>
      <c r="AK181" s="1752"/>
    </row>
    <row r="182" spans="1:37" ht="39.950000000000003" customHeight="1" x14ac:dyDescent="0.2">
      <c r="A182" s="5732" t="s">
        <v>8243</v>
      </c>
      <c r="B182" s="5854"/>
      <c r="C182" s="6074" t="s">
        <v>8584</v>
      </c>
      <c r="D182" s="6075"/>
      <c r="E182" s="6075"/>
      <c r="F182" s="6075"/>
      <c r="G182" s="6317"/>
      <c r="H182" s="1796"/>
      <c r="I182" s="1890"/>
      <c r="J182" s="6074" t="s">
        <v>8584</v>
      </c>
      <c r="K182" s="6075"/>
      <c r="L182" s="6075"/>
      <c r="M182" s="6075"/>
      <c r="N182" s="6317"/>
      <c r="O182" s="1796"/>
      <c r="P182" s="1890"/>
      <c r="Q182" s="6318" t="s">
        <v>1386</v>
      </c>
      <c r="R182" s="6168"/>
      <c r="S182" s="6168"/>
      <c r="T182" s="6168"/>
      <c r="U182" s="6315"/>
      <c r="V182" s="1796"/>
      <c r="W182" s="1890"/>
      <c r="X182" s="6074" t="s">
        <v>8746</v>
      </c>
      <c r="Y182" s="6075"/>
      <c r="Z182" s="6075"/>
      <c r="AA182" s="6075"/>
      <c r="AB182" s="6317"/>
      <c r="AC182" s="1796"/>
      <c r="AD182" s="1890"/>
      <c r="AE182" s="6074" t="s">
        <v>8746</v>
      </c>
      <c r="AF182" s="6075"/>
      <c r="AG182" s="6075"/>
      <c r="AH182" s="6075"/>
      <c r="AI182" s="6317"/>
      <c r="AJ182" s="1760"/>
      <c r="AK182" s="1752"/>
    </row>
    <row r="183" spans="1:37" ht="39.950000000000003" customHeight="1" x14ac:dyDescent="0.2">
      <c r="A183" s="5732" t="s">
        <v>8244</v>
      </c>
      <c r="B183" s="5854"/>
      <c r="C183" s="6318" t="s">
        <v>1386</v>
      </c>
      <c r="D183" s="6168"/>
      <c r="E183" s="6168"/>
      <c r="F183" s="6168"/>
      <c r="G183" s="6315"/>
      <c r="H183" s="1796"/>
      <c r="I183" s="1890"/>
      <c r="J183" s="6318" t="s">
        <v>1386</v>
      </c>
      <c r="K183" s="6168"/>
      <c r="L183" s="6168"/>
      <c r="M183" s="6168"/>
      <c r="N183" s="6315"/>
      <c r="O183" s="1796"/>
      <c r="P183" s="1890"/>
      <c r="Q183" s="6318" t="s">
        <v>1386</v>
      </c>
      <c r="R183" s="6168"/>
      <c r="S183" s="6168"/>
      <c r="T183" s="6168"/>
      <c r="U183" s="6315"/>
      <c r="V183" s="1796"/>
      <c r="W183" s="1890"/>
      <c r="X183" s="6318" t="s">
        <v>1386</v>
      </c>
      <c r="Y183" s="6168"/>
      <c r="Z183" s="6168"/>
      <c r="AA183" s="6168"/>
      <c r="AB183" s="6315"/>
      <c r="AC183" s="1796"/>
      <c r="AD183" s="1890"/>
      <c r="AE183" s="6318" t="s">
        <v>1386</v>
      </c>
      <c r="AF183" s="6168"/>
      <c r="AG183" s="6168"/>
      <c r="AH183" s="6168"/>
      <c r="AI183" s="6315"/>
      <c r="AJ183" s="1760"/>
      <c r="AK183" s="1752"/>
    </row>
    <row r="184" spans="1:37" ht="39.950000000000003" customHeight="1" x14ac:dyDescent="0.2">
      <c r="A184" s="5738" t="s">
        <v>8245</v>
      </c>
      <c r="B184" s="5867"/>
      <c r="C184" s="6060" t="s">
        <v>8680</v>
      </c>
      <c r="D184" s="3402"/>
      <c r="E184" s="3402"/>
      <c r="F184" s="3402"/>
      <c r="G184" s="6061"/>
      <c r="H184" s="1796"/>
      <c r="I184" s="1890"/>
      <c r="J184" s="6060" t="s">
        <v>8680</v>
      </c>
      <c r="K184" s="3402"/>
      <c r="L184" s="3402"/>
      <c r="M184" s="3402"/>
      <c r="N184" s="6061"/>
      <c r="O184" s="1796"/>
      <c r="P184" s="1890"/>
      <c r="Q184" s="6060" t="s">
        <v>8680</v>
      </c>
      <c r="R184" s="3402"/>
      <c r="S184" s="3402"/>
      <c r="T184" s="3402"/>
      <c r="U184" s="6061"/>
      <c r="V184" s="1796"/>
      <c r="W184" s="1890"/>
      <c r="X184" s="6060" t="s">
        <v>8680</v>
      </c>
      <c r="Y184" s="3402"/>
      <c r="Z184" s="3402"/>
      <c r="AA184" s="3402"/>
      <c r="AB184" s="6061"/>
      <c r="AC184" s="1796"/>
      <c r="AD184" s="1890"/>
      <c r="AE184" s="6060" t="s">
        <v>8680</v>
      </c>
      <c r="AF184" s="3402"/>
      <c r="AG184" s="3402"/>
      <c r="AH184" s="3402"/>
      <c r="AI184" s="6061"/>
      <c r="AJ184" s="1760"/>
      <c r="AK184" s="1752"/>
    </row>
    <row r="185" spans="1:37" ht="39.950000000000003" customHeight="1" x14ac:dyDescent="0.2">
      <c r="A185" s="5758" t="s">
        <v>8246</v>
      </c>
      <c r="B185" s="5867"/>
      <c r="C185" s="2012"/>
      <c r="D185" s="1823"/>
      <c r="E185" s="1823"/>
      <c r="F185" s="1823"/>
      <c r="G185" s="1994"/>
      <c r="H185" s="1796"/>
      <c r="I185" s="1890"/>
      <c r="J185" s="2371"/>
      <c r="K185" s="33"/>
      <c r="L185" s="33"/>
      <c r="M185" s="44"/>
      <c r="N185" s="2371"/>
      <c r="O185" s="1796"/>
      <c r="P185" s="1890"/>
      <c r="Q185" s="6060" t="s">
        <v>8758</v>
      </c>
      <c r="R185" s="3402"/>
      <c r="S185" s="3402"/>
      <c r="T185" s="3402"/>
      <c r="U185" s="6061"/>
      <c r="V185" s="1796"/>
      <c r="W185" s="1890"/>
      <c r="X185" s="6060" t="s">
        <v>8758</v>
      </c>
      <c r="Y185" s="3402"/>
      <c r="Z185" s="3402"/>
      <c r="AA185" s="3402"/>
      <c r="AB185" s="6061"/>
      <c r="AC185" s="1796"/>
      <c r="AD185" s="1890"/>
      <c r="AE185" s="6060" t="s">
        <v>8760</v>
      </c>
      <c r="AF185" s="3402"/>
      <c r="AG185" s="3402"/>
      <c r="AH185" s="3402"/>
      <c r="AI185" s="6061"/>
      <c r="AJ185" s="1760"/>
      <c r="AK185" s="1752"/>
    </row>
    <row r="186" spans="1:37" ht="39.950000000000003" customHeight="1" x14ac:dyDescent="0.2">
      <c r="A186" s="5736" t="s">
        <v>8247</v>
      </c>
      <c r="B186" s="5868"/>
      <c r="C186" s="1270"/>
      <c r="D186" s="80"/>
      <c r="E186" s="44"/>
      <c r="F186" s="44"/>
      <c r="G186" s="1255"/>
      <c r="H186" s="1796"/>
      <c r="I186" s="1890"/>
      <c r="J186" s="720"/>
      <c r="K186" s="72"/>
      <c r="L186" s="72"/>
      <c r="M186" s="44"/>
      <c r="N186" s="2371"/>
      <c r="O186" s="1796"/>
      <c r="P186" s="1890"/>
      <c r="Q186" s="6060" t="s">
        <v>8759</v>
      </c>
      <c r="R186" s="3402"/>
      <c r="S186" s="3402"/>
      <c r="T186" s="3402"/>
      <c r="U186" s="6061"/>
      <c r="V186" s="1796"/>
      <c r="W186" s="1890"/>
      <c r="X186" s="6060" t="s">
        <v>8759</v>
      </c>
      <c r="Y186" s="3402"/>
      <c r="Z186" s="3402"/>
      <c r="AA186" s="3402"/>
      <c r="AB186" s="6061"/>
      <c r="AC186" s="1796"/>
      <c r="AD186" s="1890"/>
      <c r="AE186" s="6060" t="s">
        <v>8761</v>
      </c>
      <c r="AF186" s="3402"/>
      <c r="AG186" s="3402"/>
      <c r="AH186" s="3402"/>
      <c r="AI186" s="6061"/>
      <c r="AJ186" s="1760"/>
      <c r="AK186" s="1752"/>
    </row>
    <row r="187" spans="1:37" ht="39.950000000000003" customHeight="1" x14ac:dyDescent="0.2">
      <c r="A187" s="5738" t="s">
        <v>8248</v>
      </c>
      <c r="B187" s="5867"/>
      <c r="C187" s="6060" t="s">
        <v>8648</v>
      </c>
      <c r="D187" s="3402"/>
      <c r="E187" s="3402"/>
      <c r="F187" s="3402"/>
      <c r="G187" s="6061"/>
      <c r="H187" s="1796"/>
      <c r="I187" s="1890"/>
      <c r="J187" s="6060" t="s">
        <v>8648</v>
      </c>
      <c r="K187" s="3402"/>
      <c r="L187" s="3402"/>
      <c r="M187" s="3402"/>
      <c r="N187" s="6061"/>
      <c r="O187" s="1796"/>
      <c r="P187" s="1890"/>
      <c r="Q187" s="6060" t="s">
        <v>8648</v>
      </c>
      <c r="R187" s="3402"/>
      <c r="S187" s="3402"/>
      <c r="T187" s="3402"/>
      <c r="U187" s="6061"/>
      <c r="V187" s="1796"/>
      <c r="W187" s="1890"/>
      <c r="X187" s="6060" t="s">
        <v>8648</v>
      </c>
      <c r="Y187" s="3402"/>
      <c r="Z187" s="3402"/>
      <c r="AA187" s="3402"/>
      <c r="AB187" s="6061"/>
      <c r="AC187" s="1796"/>
      <c r="AD187" s="1890"/>
      <c r="AE187" s="6060" t="s">
        <v>8648</v>
      </c>
      <c r="AF187" s="3402"/>
      <c r="AG187" s="3402"/>
      <c r="AH187" s="3402"/>
      <c r="AI187" s="6061"/>
      <c r="AJ187" s="1760"/>
      <c r="AK187" s="1752"/>
    </row>
    <row r="188" spans="1:37" ht="39.950000000000003" customHeight="1" thickBot="1" x14ac:dyDescent="0.25">
      <c r="A188" s="5814" t="s">
        <v>8249</v>
      </c>
      <c r="B188" s="5918"/>
      <c r="C188" s="6316" t="s">
        <v>8698</v>
      </c>
      <c r="D188" s="6304"/>
      <c r="E188" s="6304"/>
      <c r="F188" s="6304"/>
      <c r="G188" s="6305"/>
      <c r="H188" s="1826"/>
      <c r="I188" s="1902"/>
      <c r="J188" s="6316" t="s">
        <v>8698</v>
      </c>
      <c r="K188" s="6304"/>
      <c r="L188" s="6304"/>
      <c r="M188" s="6304"/>
      <c r="N188" s="6305"/>
      <c r="O188" s="1826"/>
      <c r="P188" s="1902"/>
      <c r="Q188" s="6316" t="s">
        <v>8698</v>
      </c>
      <c r="R188" s="6304"/>
      <c r="S188" s="6304"/>
      <c r="T188" s="6304"/>
      <c r="U188" s="6305"/>
      <c r="V188" s="1826"/>
      <c r="W188" s="1902"/>
      <c r="X188" s="6316" t="s">
        <v>8698</v>
      </c>
      <c r="Y188" s="6304"/>
      <c r="Z188" s="6304"/>
      <c r="AA188" s="6304"/>
      <c r="AB188" s="6305"/>
      <c r="AC188" s="1826"/>
      <c r="AD188" s="1902"/>
      <c r="AE188" s="6316" t="s">
        <v>8698</v>
      </c>
      <c r="AF188" s="6304"/>
      <c r="AG188" s="6304"/>
      <c r="AH188" s="6304"/>
      <c r="AI188" s="6305"/>
      <c r="AJ188" s="1763"/>
      <c r="AK188" s="1754"/>
    </row>
    <row r="189" spans="1:37" ht="39.950000000000003" customHeight="1" thickBot="1" x14ac:dyDescent="0.25">
      <c r="A189" s="1779">
        <v>1</v>
      </c>
      <c r="B189" s="1779" t="s">
        <v>5497</v>
      </c>
      <c r="C189" s="1838"/>
      <c r="D189" s="1834"/>
      <c r="E189" s="1834"/>
      <c r="F189" s="1834"/>
      <c r="G189" s="1829"/>
      <c r="H189" s="1830"/>
      <c r="I189" s="1831"/>
      <c r="J189" s="1832"/>
      <c r="K189" s="1833"/>
      <c r="L189" s="1833"/>
      <c r="M189" s="1834"/>
      <c r="N189" s="1835"/>
      <c r="O189" s="1836"/>
      <c r="P189" s="1837"/>
      <c r="Q189" s="1838"/>
      <c r="R189" s="1834"/>
      <c r="S189" s="2063"/>
      <c r="T189" s="2063"/>
      <c r="U189" s="2230"/>
      <c r="V189" s="1839"/>
      <c r="W189" s="1840"/>
      <c r="X189" s="2242"/>
      <c r="Y189" s="84"/>
      <c r="Z189" s="84"/>
      <c r="AA189" s="1879"/>
      <c r="AB189" s="2243"/>
      <c r="AC189" s="1836"/>
      <c r="AD189" s="1837"/>
      <c r="AE189" s="1881"/>
      <c r="AF189" s="1882"/>
      <c r="AG189" s="1882"/>
      <c r="AH189" s="1882"/>
      <c r="AI189" s="1880"/>
      <c r="AJ189" s="1839"/>
      <c r="AK189" s="1845"/>
    </row>
    <row r="190" spans="1:37" ht="39.950000000000003" customHeight="1" thickBot="1" x14ac:dyDescent="0.25">
      <c r="A190" s="1717">
        <v>2</v>
      </c>
      <c r="B190" s="1718" t="s">
        <v>5497</v>
      </c>
      <c r="C190" s="1801"/>
      <c r="D190" s="1799"/>
      <c r="E190" s="1799"/>
      <c r="F190" s="1799"/>
      <c r="G190" s="2018"/>
      <c r="H190" s="1847"/>
      <c r="I190" s="1848"/>
      <c r="J190" s="2153"/>
      <c r="K190" s="1915"/>
      <c r="L190" s="1842"/>
      <c r="M190" s="1842"/>
      <c r="N190" s="1849"/>
      <c r="O190" s="1847"/>
      <c r="P190" s="1848"/>
      <c r="Q190" s="1801"/>
      <c r="R190" s="1799"/>
      <c r="S190" s="1799"/>
      <c r="T190" s="1799"/>
      <c r="U190" s="1800"/>
      <c r="V190" s="1847"/>
      <c r="W190" s="1848"/>
      <c r="X190" s="1801"/>
      <c r="Y190" s="1799"/>
      <c r="Z190" s="1843"/>
      <c r="AA190" s="1843"/>
      <c r="AB190" s="1844"/>
      <c r="AC190" s="1774"/>
      <c r="AD190" s="1850"/>
      <c r="AE190" s="1801"/>
      <c r="AF190" s="1116"/>
      <c r="AG190" s="1116"/>
      <c r="AH190" s="1116"/>
      <c r="AI190" s="2237"/>
      <c r="AJ190" s="1847"/>
      <c r="AK190" s="1851"/>
    </row>
    <row r="191" spans="1:37" ht="39.950000000000003" customHeight="1" thickBot="1" x14ac:dyDescent="0.25">
      <c r="A191" s="5734" t="s">
        <v>5498</v>
      </c>
      <c r="B191" s="5735"/>
      <c r="C191" s="1801"/>
      <c r="D191" s="1799"/>
      <c r="E191" s="1799"/>
      <c r="F191" s="1799"/>
      <c r="G191" s="1844"/>
      <c r="H191" s="1847"/>
      <c r="I191" s="1848"/>
      <c r="J191" s="2220"/>
      <c r="K191" s="1799"/>
      <c r="L191" s="1821"/>
      <c r="M191" s="1843"/>
      <c r="N191" s="1822"/>
      <c r="O191" s="1847"/>
      <c r="P191" s="1848"/>
      <c r="Q191" s="1852"/>
      <c r="R191" s="1799"/>
      <c r="S191" s="1799"/>
      <c r="T191" s="1853"/>
      <c r="U191" s="1800"/>
      <c r="V191" s="1847"/>
      <c r="W191" s="1848"/>
      <c r="X191" s="2060"/>
      <c r="Y191" s="2061"/>
      <c r="Z191" s="1843"/>
      <c r="AA191" s="1843"/>
      <c r="AB191" s="1800"/>
      <c r="AC191" s="1847"/>
      <c r="AD191" s="1848"/>
      <c r="AE191" s="1801"/>
      <c r="AF191" s="1799"/>
      <c r="AG191" s="1799"/>
      <c r="AH191" s="1799"/>
      <c r="AI191" s="1844"/>
      <c r="AJ191" s="1774"/>
      <c r="AK191" s="1851"/>
    </row>
    <row r="192" spans="1:37" ht="39.950000000000003" customHeight="1" thickBot="1" x14ac:dyDescent="0.25">
      <c r="A192" s="5785" t="s">
        <v>8250</v>
      </c>
      <c r="B192" s="5786"/>
      <c r="C192" s="1854"/>
      <c r="D192" s="1855"/>
      <c r="E192" s="1855"/>
      <c r="F192" s="1740"/>
      <c r="G192" s="1741"/>
      <c r="H192" s="1856"/>
      <c r="I192" s="1857"/>
      <c r="J192" s="1854"/>
      <c r="K192" s="2221"/>
      <c r="L192" s="1862"/>
      <c r="M192" s="1855"/>
      <c r="N192" s="1858"/>
      <c r="O192" s="1859"/>
      <c r="P192" s="1860"/>
      <c r="Q192" s="1861"/>
      <c r="R192" s="1862"/>
      <c r="S192" s="1863"/>
      <c r="T192" s="1863"/>
      <c r="U192" s="1864"/>
      <c r="V192" s="1865"/>
      <c r="W192" s="1866"/>
      <c r="X192" s="1867"/>
      <c r="Y192" s="1863"/>
      <c r="Z192" s="2240"/>
      <c r="AA192" s="2240"/>
      <c r="AB192" s="2241"/>
      <c r="AC192" s="1856"/>
      <c r="AD192" s="1857"/>
      <c r="AE192" s="1854"/>
      <c r="AF192" s="1855"/>
      <c r="AG192" s="1862"/>
      <c r="AH192" s="1862"/>
      <c r="AI192" s="1864"/>
      <c r="AJ192" s="1856"/>
      <c r="AK192" s="1868"/>
    </row>
    <row r="193" spans="1:37" ht="39.950000000000003" customHeight="1" x14ac:dyDescent="0.2">
      <c r="A193" s="5832" t="s">
        <v>5500</v>
      </c>
      <c r="B193" s="5833"/>
      <c r="C193" s="1869"/>
      <c r="D193" s="1870"/>
      <c r="E193" s="1870"/>
      <c r="F193" s="1870"/>
      <c r="G193" s="1871"/>
      <c r="H193" s="1872"/>
      <c r="I193" s="1845"/>
      <c r="J193" s="1873"/>
      <c r="K193" s="1874"/>
      <c r="L193" s="1875"/>
      <c r="M193" s="1874"/>
      <c r="N193" s="1795"/>
      <c r="O193" s="1876"/>
      <c r="P193" s="1877"/>
      <c r="Q193" s="1878"/>
      <c r="R193" s="1879"/>
      <c r="S193" s="1766"/>
      <c r="T193" s="1766"/>
      <c r="U193" s="1880"/>
      <c r="V193" s="1872"/>
      <c r="W193" s="1845"/>
      <c r="X193" s="1881"/>
      <c r="Y193" s="1882"/>
      <c r="Z193" s="1882"/>
      <c r="AA193" s="1882"/>
      <c r="AB193" s="1880"/>
      <c r="AC193" s="1872"/>
      <c r="AD193" s="1845"/>
      <c r="AE193" s="1881"/>
      <c r="AF193" s="1882"/>
      <c r="AG193" s="1882"/>
      <c r="AH193" s="1882"/>
      <c r="AI193" s="1880"/>
      <c r="AJ193" s="1872"/>
      <c r="AK193" s="1845"/>
    </row>
    <row r="194" spans="1:37" ht="39.950000000000003" customHeight="1" x14ac:dyDescent="0.2">
      <c r="A194" s="5834"/>
      <c r="B194" s="5835"/>
      <c r="C194" s="1801"/>
      <c r="D194" s="1799"/>
      <c r="E194" s="1799"/>
      <c r="F194" s="1799"/>
      <c r="G194" s="1800"/>
      <c r="H194" s="1883"/>
      <c r="I194" s="1851"/>
      <c r="J194" s="1801"/>
      <c r="K194" s="1821"/>
      <c r="L194" s="1799"/>
      <c r="M194" s="1799"/>
      <c r="N194" s="1800"/>
      <c r="O194" s="1883"/>
      <c r="P194" s="1851"/>
      <c r="Q194" s="1801"/>
      <c r="R194" s="1799"/>
      <c r="S194" s="1799"/>
      <c r="T194" s="1799"/>
      <c r="U194" s="1800"/>
      <c r="V194" s="1883"/>
      <c r="W194" s="1851"/>
      <c r="X194" s="1801"/>
      <c r="Y194" s="1799"/>
      <c r="Z194" s="1799"/>
      <c r="AA194" s="1799"/>
      <c r="AB194" s="1800"/>
      <c r="AC194" s="1883"/>
      <c r="AD194" s="1851"/>
      <c r="AE194" s="1801"/>
      <c r="AF194" s="1799"/>
      <c r="AG194" s="1799"/>
      <c r="AH194" s="1799"/>
      <c r="AI194" s="1800"/>
      <c r="AJ194" s="1883"/>
      <c r="AK194" s="1851"/>
    </row>
    <row r="195" spans="1:37" ht="39.950000000000003" customHeight="1" thickBot="1" x14ac:dyDescent="0.25">
      <c r="A195" s="5836"/>
      <c r="B195" s="5837"/>
      <c r="C195" s="1854"/>
      <c r="D195" s="1855"/>
      <c r="E195" s="1855"/>
      <c r="F195" s="1855"/>
      <c r="G195" s="1884"/>
      <c r="H195" s="1885"/>
      <c r="I195" s="1868"/>
      <c r="J195" s="1854"/>
      <c r="K195" s="1855"/>
      <c r="L195" s="1855"/>
      <c r="M195" s="1855"/>
      <c r="N195" s="1884"/>
      <c r="O195" s="1885"/>
      <c r="P195" s="1868"/>
      <c r="Q195" s="1854"/>
      <c r="R195" s="1855"/>
      <c r="S195" s="1855"/>
      <c r="T195" s="1855"/>
      <c r="U195" s="1884"/>
      <c r="V195" s="1885"/>
      <c r="W195" s="1868"/>
      <c r="X195" s="1854"/>
      <c r="Y195" s="1855"/>
      <c r="Z195" s="1855"/>
      <c r="AA195" s="1855"/>
      <c r="AB195" s="1884"/>
      <c r="AC195" s="1885"/>
      <c r="AD195" s="1868"/>
      <c r="AE195" s="1854"/>
      <c r="AF195" s="1855"/>
      <c r="AG195" s="1855"/>
      <c r="AH195" s="1855"/>
      <c r="AI195" s="1884"/>
      <c r="AJ195" s="1885"/>
      <c r="AK195" s="1868"/>
    </row>
    <row r="196" spans="1:37" ht="39.950000000000003" customHeight="1" thickBot="1" x14ac:dyDescent="0.25">
      <c r="A196" s="5491"/>
      <c r="B196" s="5491"/>
      <c r="C196" s="1700"/>
      <c r="D196" s="1700"/>
      <c r="E196" s="1700"/>
      <c r="F196" s="1700"/>
      <c r="G196" s="1668"/>
      <c r="H196" s="1928"/>
      <c r="I196" s="1928"/>
      <c r="J196" s="1668"/>
      <c r="K196" s="1657"/>
      <c r="L196" s="1657"/>
      <c r="M196" s="1657"/>
      <c r="N196" s="1657"/>
      <c r="O196" s="1928"/>
      <c r="P196" s="1928"/>
      <c r="Q196" s="1666"/>
      <c r="R196" s="1668"/>
      <c r="S196" s="1668"/>
      <c r="T196" s="1668"/>
      <c r="U196" s="1668"/>
      <c r="V196" s="1928"/>
      <c r="W196" s="1928"/>
      <c r="X196" s="1929"/>
      <c r="Y196" s="1668"/>
      <c r="Z196" s="1668"/>
      <c r="AA196" s="1668"/>
      <c r="AB196" s="1668"/>
      <c r="AC196" s="1928"/>
      <c r="AD196" s="1928"/>
      <c r="AE196" s="1696"/>
      <c r="AG196" s="1684"/>
      <c r="AH196" s="1684"/>
      <c r="AI196" s="1715"/>
      <c r="AJ196" s="1660"/>
      <c r="AK196" s="1660"/>
    </row>
    <row r="197" spans="1:37" ht="39.950000000000003" customHeight="1" thickBot="1" x14ac:dyDescent="0.25">
      <c r="A197" s="5764"/>
      <c r="B197" s="5765"/>
      <c r="C197" s="5464" t="s">
        <v>8757</v>
      </c>
      <c r="D197" s="5465"/>
      <c r="E197" s="5465"/>
      <c r="F197" s="5465"/>
      <c r="G197" s="5465"/>
      <c r="H197" s="5465"/>
      <c r="I197" s="5466"/>
      <c r="J197" s="5464" t="s">
        <v>8431</v>
      </c>
      <c r="K197" s="5465"/>
      <c r="L197" s="5465"/>
      <c r="M197" s="5465"/>
      <c r="N197" s="5465"/>
      <c r="O197" s="5465"/>
      <c r="P197" s="5466"/>
      <c r="Q197" s="5464" t="s">
        <v>8432</v>
      </c>
      <c r="R197" s="5465"/>
      <c r="S197" s="5465"/>
      <c r="T197" s="5465"/>
      <c r="U197" s="5465"/>
      <c r="V197" s="5465"/>
      <c r="W197" s="5466"/>
      <c r="X197" s="5464" t="s">
        <v>8433</v>
      </c>
      <c r="Y197" s="5465"/>
      <c r="Z197" s="5465"/>
      <c r="AA197" s="5465"/>
      <c r="AB197" s="5465"/>
      <c r="AC197" s="5465"/>
      <c r="AD197" s="5466"/>
      <c r="AE197" s="5464" t="s">
        <v>8434</v>
      </c>
      <c r="AF197" s="5465"/>
      <c r="AG197" s="5465"/>
      <c r="AH197" s="5465"/>
      <c r="AI197" s="5465"/>
      <c r="AJ197" s="5465"/>
      <c r="AK197" s="5466"/>
    </row>
    <row r="198" spans="1:37" ht="39.950000000000003" customHeight="1" x14ac:dyDescent="0.2">
      <c r="A198" s="5747" t="s">
        <v>1390</v>
      </c>
      <c r="B198" s="5748"/>
      <c r="C198" s="1719">
        <v>9</v>
      </c>
      <c r="D198" s="1675">
        <v>9</v>
      </c>
      <c r="E198" s="1675">
        <v>9</v>
      </c>
      <c r="F198" s="1675">
        <v>9</v>
      </c>
      <c r="G198" s="1676">
        <v>9</v>
      </c>
      <c r="H198" s="1743">
        <v>9</v>
      </c>
      <c r="I198" s="1744">
        <v>9</v>
      </c>
      <c r="J198" s="1674">
        <v>9</v>
      </c>
      <c r="K198" s="1675">
        <v>9</v>
      </c>
      <c r="L198" s="1675">
        <v>9</v>
      </c>
      <c r="M198" s="1675">
        <v>9</v>
      </c>
      <c r="N198" s="1676">
        <v>9</v>
      </c>
      <c r="O198" s="1743">
        <v>9</v>
      </c>
      <c r="P198" s="1744">
        <v>9</v>
      </c>
      <c r="Q198" s="1674">
        <v>9</v>
      </c>
      <c r="R198" s="1675">
        <v>9</v>
      </c>
      <c r="S198" s="1675">
        <v>9</v>
      </c>
      <c r="T198" s="1675">
        <v>9</v>
      </c>
      <c r="U198" s="1676">
        <v>9</v>
      </c>
      <c r="V198" s="1743">
        <v>9</v>
      </c>
      <c r="W198" s="1744">
        <v>9</v>
      </c>
      <c r="X198" s="1674">
        <v>9</v>
      </c>
      <c r="Y198" s="1675">
        <v>9</v>
      </c>
      <c r="Z198" s="1675">
        <v>9</v>
      </c>
      <c r="AA198" s="1675">
        <v>9</v>
      </c>
      <c r="AB198" s="1676">
        <v>9</v>
      </c>
      <c r="AC198" s="1743">
        <v>9</v>
      </c>
      <c r="AD198" s="1747">
        <v>9</v>
      </c>
      <c r="AE198" s="1675">
        <v>9</v>
      </c>
      <c r="AF198" s="1675">
        <v>10</v>
      </c>
      <c r="AG198" s="1675">
        <v>10</v>
      </c>
      <c r="AH198" s="1747">
        <v>10</v>
      </c>
      <c r="AI198" s="1676">
        <v>10</v>
      </c>
      <c r="AJ198" s="1743">
        <v>10</v>
      </c>
      <c r="AK198" s="1744">
        <v>10</v>
      </c>
    </row>
    <row r="199" spans="1:37" ht="39.950000000000003" customHeight="1" thickBot="1" x14ac:dyDescent="0.25">
      <c r="A199" s="5749" t="s">
        <v>1391</v>
      </c>
      <c r="B199" s="5750"/>
      <c r="C199" s="1677">
        <v>2</v>
      </c>
      <c r="D199" s="1757">
        <v>3</v>
      </c>
      <c r="E199" s="1757">
        <v>4</v>
      </c>
      <c r="F199" s="1757">
        <v>5</v>
      </c>
      <c r="G199" s="1673">
        <v>6</v>
      </c>
      <c r="H199" s="1745">
        <v>7</v>
      </c>
      <c r="I199" s="1746">
        <v>8</v>
      </c>
      <c r="J199" s="1671">
        <v>9</v>
      </c>
      <c r="K199" s="1672">
        <v>10</v>
      </c>
      <c r="L199" s="1672">
        <v>11</v>
      </c>
      <c r="M199" s="1672">
        <v>12</v>
      </c>
      <c r="N199" s="1673">
        <v>13</v>
      </c>
      <c r="O199" s="1745">
        <v>14</v>
      </c>
      <c r="P199" s="1746">
        <v>15</v>
      </c>
      <c r="Q199" s="1671">
        <v>16</v>
      </c>
      <c r="R199" s="1672">
        <v>17</v>
      </c>
      <c r="S199" s="1672">
        <v>18</v>
      </c>
      <c r="T199" s="1757">
        <v>19</v>
      </c>
      <c r="U199" s="1758">
        <v>20</v>
      </c>
      <c r="V199" s="1745">
        <v>21</v>
      </c>
      <c r="W199" s="1746">
        <v>22</v>
      </c>
      <c r="X199" s="1671">
        <v>23</v>
      </c>
      <c r="Y199" s="1672">
        <v>24</v>
      </c>
      <c r="Z199" s="1672">
        <v>25</v>
      </c>
      <c r="AA199" s="1672">
        <v>26</v>
      </c>
      <c r="AB199" s="1673">
        <v>27</v>
      </c>
      <c r="AC199" s="1745">
        <v>28</v>
      </c>
      <c r="AD199" s="1748">
        <v>29</v>
      </c>
      <c r="AE199" s="1672">
        <v>30</v>
      </c>
      <c r="AF199" s="1672">
        <v>1</v>
      </c>
      <c r="AG199" s="1672">
        <v>2</v>
      </c>
      <c r="AH199" s="1748">
        <v>3</v>
      </c>
      <c r="AI199" s="1673">
        <v>4</v>
      </c>
      <c r="AJ199" s="1745">
        <v>5</v>
      </c>
      <c r="AK199" s="1746">
        <v>6</v>
      </c>
    </row>
    <row r="200" spans="1:37" ht="39.950000000000003" customHeight="1" x14ac:dyDescent="0.2">
      <c r="A200" s="5745" t="s">
        <v>4459</v>
      </c>
      <c r="B200" s="5919"/>
      <c r="C200" s="2356"/>
      <c r="D200" s="84"/>
      <c r="E200" s="85"/>
      <c r="F200" s="2067"/>
      <c r="G200" s="2218"/>
      <c r="H200" s="1787"/>
      <c r="I200" s="1887"/>
      <c r="J200" s="2290"/>
      <c r="K200" s="1790"/>
      <c r="L200" s="1790"/>
      <c r="M200" s="1790"/>
      <c r="N200" s="1886"/>
      <c r="O200" s="1787"/>
      <c r="P200" s="1887"/>
      <c r="Q200" s="2373"/>
      <c r="R200" s="1785"/>
      <c r="S200" s="2229"/>
      <c r="T200" s="2058"/>
      <c r="U200" s="2230"/>
      <c r="V200" s="1787"/>
      <c r="W200" s="1887"/>
      <c r="X200" s="2373"/>
      <c r="Y200" s="1785"/>
      <c r="Z200" s="2229"/>
      <c r="AA200" s="2059"/>
      <c r="AB200" s="2234"/>
      <c r="AC200" s="1792"/>
      <c r="AD200" s="1788"/>
      <c r="AE200" s="6207" t="s">
        <v>8768</v>
      </c>
      <c r="AF200" s="6208"/>
      <c r="AG200" s="6209"/>
      <c r="AH200" s="5515" t="s">
        <v>3580</v>
      </c>
      <c r="AI200" s="1795"/>
      <c r="AJ200" s="1762"/>
      <c r="AK200" s="1750"/>
    </row>
    <row r="201" spans="1:37" ht="39.950000000000003" customHeight="1" x14ac:dyDescent="0.2">
      <c r="A201" s="5721" t="s">
        <v>8234</v>
      </c>
      <c r="B201" s="5908"/>
      <c r="C201" s="2033"/>
      <c r="D201" s="1823"/>
      <c r="E201" s="1823"/>
      <c r="F201" s="1823"/>
      <c r="G201" s="2155"/>
      <c r="H201" s="1796"/>
      <c r="I201" s="1890"/>
      <c r="J201" s="5579" t="s">
        <v>8762</v>
      </c>
      <c r="K201" s="5580"/>
      <c r="L201" s="5580"/>
      <c r="M201" s="5580"/>
      <c r="N201" s="5581"/>
      <c r="O201" s="1796"/>
      <c r="P201" s="1890"/>
      <c r="Q201" s="6335"/>
      <c r="R201" s="6336"/>
      <c r="S201" s="1799"/>
      <c r="T201" s="1799"/>
      <c r="U201" s="1959"/>
      <c r="V201" s="1796"/>
      <c r="W201" s="1890"/>
      <c r="X201" s="2129"/>
      <c r="Y201" s="1799"/>
      <c r="Z201" s="1799"/>
      <c r="AA201" s="1799"/>
      <c r="AB201" s="1800"/>
      <c r="AC201" s="1798"/>
      <c r="AD201" s="1797"/>
      <c r="AE201" s="2055"/>
      <c r="AF201" s="1116"/>
      <c r="AG201" s="1116"/>
      <c r="AH201" s="5516"/>
      <c r="AI201" s="2237"/>
      <c r="AJ201" s="1760"/>
      <c r="AK201" s="1752"/>
    </row>
    <row r="202" spans="1:37" ht="39.950000000000003" customHeight="1" x14ac:dyDescent="0.2">
      <c r="A202" s="5719" t="s">
        <v>8235</v>
      </c>
      <c r="B202" s="5853"/>
      <c r="C202" s="2316"/>
      <c r="D202" s="1843"/>
      <c r="E202" s="1843"/>
      <c r="F202" s="1843"/>
      <c r="G202" s="2163"/>
      <c r="H202" s="1796"/>
      <c r="I202" s="1890"/>
      <c r="J202" s="2320"/>
      <c r="K202" s="1842"/>
      <c r="L202" s="1842"/>
      <c r="M202" s="1842"/>
      <c r="N202" s="2224"/>
      <c r="O202" s="1796"/>
      <c r="P202" s="1890"/>
      <c r="Q202" s="2316"/>
      <c r="R202" s="1823"/>
      <c r="S202" s="1823"/>
      <c r="T202" s="1823"/>
      <c r="U202" s="2232"/>
      <c r="V202" s="1796"/>
      <c r="W202" s="1890"/>
      <c r="X202" s="2324"/>
      <c r="Y202" s="2064"/>
      <c r="Z202" s="2064"/>
      <c r="AA202" s="2064"/>
      <c r="AB202" s="2236"/>
      <c r="AC202" s="1798"/>
      <c r="AD202" s="1797"/>
      <c r="AE202" s="2235"/>
      <c r="AF202" s="1381"/>
      <c r="AG202" s="1381"/>
      <c r="AH202" s="5516"/>
      <c r="AI202" s="1916"/>
      <c r="AJ202" s="1760"/>
      <c r="AK202" s="1752"/>
    </row>
    <row r="203" spans="1:37" ht="39.950000000000003" customHeight="1" x14ac:dyDescent="0.2">
      <c r="A203" s="5719" t="s">
        <v>8236</v>
      </c>
      <c r="B203" s="5853"/>
      <c r="C203" s="2374"/>
      <c r="D203" s="2061"/>
      <c r="E203" s="2061"/>
      <c r="F203" s="2061"/>
      <c r="G203" s="2211"/>
      <c r="H203" s="1796"/>
      <c r="I203" s="1890"/>
      <c r="J203" s="2387"/>
      <c r="K203" s="2061"/>
      <c r="L203" s="2061"/>
      <c r="M203" s="2061"/>
      <c r="N203" s="2211"/>
      <c r="O203" s="1796"/>
      <c r="P203" s="1890"/>
      <c r="Q203" s="2374"/>
      <c r="R203" s="2061"/>
      <c r="S203" s="1116"/>
      <c r="T203" s="1116"/>
      <c r="U203" s="2005"/>
      <c r="V203" s="1796"/>
      <c r="W203" s="1890"/>
      <c r="X203" s="2164"/>
      <c r="Y203" s="1116"/>
      <c r="Z203" s="1116"/>
      <c r="AA203" s="1116"/>
      <c r="AB203" s="2237"/>
      <c r="AC203" s="1798"/>
      <c r="AD203" s="1797"/>
      <c r="AE203" s="1804"/>
      <c r="AF203" s="1381"/>
      <c r="AG203" s="1805"/>
      <c r="AH203" s="5516"/>
      <c r="AI203" s="1806"/>
      <c r="AJ203" s="1760"/>
      <c r="AK203" s="1752"/>
    </row>
    <row r="204" spans="1:37" ht="39.950000000000003" customHeight="1" x14ac:dyDescent="0.2">
      <c r="A204" s="5719" t="s">
        <v>8237</v>
      </c>
      <c r="B204" s="5853"/>
      <c r="D204" s="1799"/>
      <c r="E204" s="1799"/>
      <c r="F204" s="2359" t="s">
        <v>8745</v>
      </c>
      <c r="G204" s="2359"/>
      <c r="H204" s="1796"/>
      <c r="I204" s="1890"/>
      <c r="J204" s="2391"/>
      <c r="K204" s="3519" t="s">
        <v>8763</v>
      </c>
      <c r="L204" s="3520"/>
      <c r="M204" s="3521"/>
      <c r="N204" s="2156"/>
      <c r="O204" s="1796"/>
      <c r="P204" s="1890"/>
      <c r="Q204" s="2036"/>
      <c r="R204" s="1381"/>
      <c r="S204" s="1381"/>
      <c r="T204" s="1843"/>
      <c r="U204" s="2163"/>
      <c r="V204" s="1796"/>
      <c r="W204" s="1890"/>
      <c r="X204" s="2376"/>
      <c r="Y204" s="1381"/>
      <c r="Z204" s="1381"/>
      <c r="AA204" s="1381"/>
      <c r="AB204" s="1916"/>
      <c r="AC204" s="1798"/>
      <c r="AD204" s="1797"/>
      <c r="AE204" s="2246"/>
      <c r="AF204" s="2065"/>
      <c r="AG204" s="1799"/>
      <c r="AH204" s="5516"/>
      <c r="AI204" s="1771"/>
      <c r="AJ204" s="1760"/>
      <c r="AK204" s="1752"/>
    </row>
    <row r="205" spans="1:37" ht="39.950000000000003" customHeight="1" x14ac:dyDescent="0.2">
      <c r="A205" s="5732" t="s">
        <v>8238</v>
      </c>
      <c r="B205" s="5854"/>
      <c r="C205" s="6168" t="s">
        <v>1386</v>
      </c>
      <c r="D205" s="6168"/>
      <c r="E205" s="6168"/>
      <c r="F205" s="6168"/>
      <c r="G205" s="6315"/>
      <c r="H205" s="1796"/>
      <c r="I205" s="1890"/>
      <c r="J205" s="6168" t="s">
        <v>1386</v>
      </c>
      <c r="K205" s="6168"/>
      <c r="L205" s="6168"/>
      <c r="M205" s="6168"/>
      <c r="N205" s="6315"/>
      <c r="O205" s="1796"/>
      <c r="P205" s="1890"/>
      <c r="Q205" s="6168" t="s">
        <v>1386</v>
      </c>
      <c r="R205" s="6168"/>
      <c r="S205" s="6168"/>
      <c r="T205" s="6168"/>
      <c r="U205" s="6315"/>
      <c r="V205" s="1796"/>
      <c r="W205" s="1890"/>
      <c r="X205" s="6318" t="s">
        <v>1386</v>
      </c>
      <c r="Y205" s="6168"/>
      <c r="Z205" s="6168"/>
      <c r="AA205" s="6168"/>
      <c r="AB205" s="6315"/>
      <c r="AC205" s="1798"/>
      <c r="AD205" s="1797"/>
      <c r="AE205" s="6318" t="s">
        <v>1386</v>
      </c>
      <c r="AF205" s="6168"/>
      <c r="AG205" s="6169"/>
      <c r="AH205" s="5516"/>
      <c r="AI205" s="1728"/>
      <c r="AJ205" s="1760"/>
      <c r="AK205" s="1752"/>
    </row>
    <row r="206" spans="1:37" ht="39.950000000000003" customHeight="1" x14ac:dyDescent="0.2">
      <c r="A206" s="5732" t="s">
        <v>8239</v>
      </c>
      <c r="B206" s="5854"/>
      <c r="C206" s="2175"/>
      <c r="D206" s="1807"/>
      <c r="E206" s="1807"/>
      <c r="F206" s="1807"/>
      <c r="G206" s="1808"/>
      <c r="H206" s="1796"/>
      <c r="I206" s="1890"/>
      <c r="J206" s="2175"/>
      <c r="K206" s="1807"/>
      <c r="L206" s="1807"/>
      <c r="M206" s="1807"/>
      <c r="N206" s="1808"/>
      <c r="O206" s="1796"/>
      <c r="P206" s="1890"/>
      <c r="Q206" s="2175"/>
      <c r="R206" s="1807"/>
      <c r="S206" s="1807"/>
      <c r="T206" s="1807"/>
      <c r="U206" s="1808"/>
      <c r="V206" s="1796"/>
      <c r="W206" s="1890"/>
      <c r="X206" s="2175"/>
      <c r="Y206" s="1807"/>
      <c r="Z206" s="1807"/>
      <c r="AA206" s="1807"/>
      <c r="AB206" s="1808"/>
      <c r="AC206" s="1798"/>
      <c r="AD206" s="1797"/>
      <c r="AE206" s="1815"/>
      <c r="AF206" s="1807"/>
      <c r="AG206" s="1807"/>
      <c r="AH206" s="5516"/>
      <c r="AI206" s="1808"/>
      <c r="AJ206" s="1760"/>
      <c r="AK206" s="1752"/>
    </row>
    <row r="207" spans="1:37" ht="39.950000000000003" customHeight="1" x14ac:dyDescent="0.2">
      <c r="A207" s="5732" t="s">
        <v>8240</v>
      </c>
      <c r="B207" s="5854"/>
      <c r="C207" s="6075" t="s">
        <v>8584</v>
      </c>
      <c r="D207" s="6075"/>
      <c r="E207" s="6075"/>
      <c r="F207" s="6075"/>
      <c r="G207" s="6317"/>
      <c r="H207" s="1796"/>
      <c r="I207" s="1890"/>
      <c r="J207" s="6075" t="s">
        <v>8584</v>
      </c>
      <c r="K207" s="6075"/>
      <c r="L207" s="6075"/>
      <c r="M207" s="6075"/>
      <c r="N207" s="6317"/>
      <c r="O207" s="1796"/>
      <c r="P207" s="1890"/>
      <c r="Q207" s="6075" t="s">
        <v>8584</v>
      </c>
      <c r="R207" s="6075"/>
      <c r="S207" s="6075"/>
      <c r="T207" s="6075"/>
      <c r="U207" s="6317"/>
      <c r="V207" s="1796"/>
      <c r="W207" s="1890"/>
      <c r="X207" s="6074" t="s">
        <v>8584</v>
      </c>
      <c r="Y207" s="6075"/>
      <c r="Z207" s="6075"/>
      <c r="AA207" s="6075"/>
      <c r="AB207" s="6317"/>
      <c r="AC207" s="1798"/>
      <c r="AD207" s="1797"/>
      <c r="AE207" s="6074" t="s">
        <v>8584</v>
      </c>
      <c r="AF207" s="6075"/>
      <c r="AG207" s="6076"/>
      <c r="AH207" s="5516"/>
      <c r="AI207" s="1811"/>
      <c r="AJ207" s="1760"/>
      <c r="AK207" s="1752"/>
    </row>
    <row r="208" spans="1:37" ht="39.950000000000003" customHeight="1" x14ac:dyDescent="0.2">
      <c r="A208" s="5809" t="s">
        <v>8241</v>
      </c>
      <c r="B208" s="5869"/>
      <c r="C208" s="6168" t="s">
        <v>1386</v>
      </c>
      <c r="D208" s="6168"/>
      <c r="E208" s="6168"/>
      <c r="F208" s="6168"/>
      <c r="G208" s="6315"/>
      <c r="H208" s="1816"/>
      <c r="I208" s="1896"/>
      <c r="J208" s="6168" t="s">
        <v>1386</v>
      </c>
      <c r="K208" s="6168"/>
      <c r="L208" s="6168"/>
      <c r="M208" s="6168"/>
      <c r="N208" s="6315"/>
      <c r="O208" s="1816"/>
      <c r="P208" s="1896"/>
      <c r="Q208" s="6168" t="s">
        <v>1386</v>
      </c>
      <c r="R208" s="6168"/>
      <c r="S208" s="6168"/>
      <c r="T208" s="6168"/>
      <c r="U208" s="6315"/>
      <c r="V208" s="1816"/>
      <c r="W208" s="1896"/>
      <c r="X208" s="6168" t="s">
        <v>1386</v>
      </c>
      <c r="Y208" s="6168"/>
      <c r="Z208" s="6168"/>
      <c r="AA208" s="6168"/>
      <c r="AB208" s="6315"/>
      <c r="AC208" s="1818"/>
      <c r="AD208" s="1817"/>
      <c r="AE208" s="6318" t="s">
        <v>1386</v>
      </c>
      <c r="AF208" s="6168"/>
      <c r="AG208" s="6169"/>
      <c r="AH208" s="5516"/>
      <c r="AI208" s="2239"/>
      <c r="AJ208" s="1760"/>
      <c r="AK208" s="1752"/>
    </row>
    <row r="209" spans="1:37" ht="39.950000000000003" customHeight="1" x14ac:dyDescent="0.2">
      <c r="A209" s="5809" t="s">
        <v>8242</v>
      </c>
      <c r="B209" s="5869"/>
      <c r="C209" s="6168" t="s">
        <v>1386</v>
      </c>
      <c r="D209" s="6168"/>
      <c r="E209" s="6168"/>
      <c r="F209" s="6168"/>
      <c r="G209" s="6315"/>
      <c r="H209" s="1796"/>
      <c r="I209" s="1890"/>
      <c r="J209" s="6168" t="s">
        <v>1386</v>
      </c>
      <c r="K209" s="6168"/>
      <c r="L209" s="6168"/>
      <c r="M209" s="6168"/>
      <c r="N209" s="6315"/>
      <c r="O209" s="1796"/>
      <c r="P209" s="1890"/>
      <c r="Q209" s="6168" t="s">
        <v>1386</v>
      </c>
      <c r="R209" s="6168"/>
      <c r="S209" s="6168"/>
      <c r="T209" s="6168"/>
      <c r="U209" s="6315"/>
      <c r="V209" s="1796"/>
      <c r="W209" s="1890"/>
      <c r="X209" s="6168" t="s">
        <v>1386</v>
      </c>
      <c r="Y209" s="6168"/>
      <c r="Z209" s="6168"/>
      <c r="AA209" s="6168"/>
      <c r="AB209" s="6315"/>
      <c r="AC209" s="1798"/>
      <c r="AD209" s="1797"/>
      <c r="AE209" s="6318" t="s">
        <v>1386</v>
      </c>
      <c r="AF209" s="6168"/>
      <c r="AG209" s="6169"/>
      <c r="AH209" s="5516"/>
      <c r="AI209" s="1811"/>
      <c r="AJ209" s="1760"/>
      <c r="AK209" s="1752"/>
    </row>
    <row r="210" spans="1:37" ht="39.950000000000003" customHeight="1" x14ac:dyDescent="0.2">
      <c r="A210" s="5732" t="s">
        <v>8243</v>
      </c>
      <c r="B210" s="5854"/>
      <c r="C210" s="6075" t="s">
        <v>8746</v>
      </c>
      <c r="D210" s="6075"/>
      <c r="E210" s="6075"/>
      <c r="F210" s="6075"/>
      <c r="G210" s="6317"/>
      <c r="H210" s="1796"/>
      <c r="I210" s="1890"/>
      <c r="J210" s="6075" t="s">
        <v>8746</v>
      </c>
      <c r="K210" s="6075"/>
      <c r="L210" s="6075"/>
      <c r="M210" s="6075"/>
      <c r="N210" s="6317"/>
      <c r="O210" s="1796"/>
      <c r="P210" s="1890"/>
      <c r="Q210" s="6075" t="s">
        <v>8746</v>
      </c>
      <c r="R210" s="6075"/>
      <c r="S210" s="6075"/>
      <c r="T210" s="6075"/>
      <c r="U210" s="6317"/>
      <c r="V210" s="1796"/>
      <c r="W210" s="1890"/>
      <c r="X210" s="2390" t="s">
        <v>8746</v>
      </c>
      <c r="Y210" s="2338"/>
      <c r="Z210" s="2338"/>
      <c r="AA210" s="2338"/>
      <c r="AB210" s="2389"/>
      <c r="AC210" s="1798"/>
      <c r="AD210" s="1797"/>
      <c r="AE210" s="5505" t="s">
        <v>8746</v>
      </c>
      <c r="AF210" s="5503"/>
      <c r="AG210" s="5989"/>
      <c r="AH210" s="5516"/>
      <c r="AI210" s="1824"/>
      <c r="AJ210" s="1760"/>
      <c r="AK210" s="1752"/>
    </row>
    <row r="211" spans="1:37" ht="39.950000000000003" customHeight="1" x14ac:dyDescent="0.2">
      <c r="A211" s="5732" t="s">
        <v>8244</v>
      </c>
      <c r="B211" s="5854"/>
      <c r="C211" s="6168" t="s">
        <v>1386</v>
      </c>
      <c r="D211" s="6168"/>
      <c r="E211" s="6168"/>
      <c r="F211" s="6168"/>
      <c r="G211" s="6315"/>
      <c r="H211" s="1796"/>
      <c r="I211" s="1890"/>
      <c r="J211" s="6168" t="s">
        <v>1386</v>
      </c>
      <c r="K211" s="6168"/>
      <c r="L211" s="6168"/>
      <c r="M211" s="6168"/>
      <c r="N211" s="6315"/>
      <c r="O211" s="1796"/>
      <c r="P211" s="1890"/>
      <c r="Q211" s="6168" t="s">
        <v>1386</v>
      </c>
      <c r="R211" s="6168"/>
      <c r="S211" s="6168"/>
      <c r="T211" s="6168"/>
      <c r="U211" s="6315"/>
      <c r="V211" s="1796"/>
      <c r="W211" s="1890"/>
      <c r="X211" s="6318" t="s">
        <v>1386</v>
      </c>
      <c r="Y211" s="6168"/>
      <c r="Z211" s="6168"/>
      <c r="AA211" s="6168"/>
      <c r="AB211" s="6315"/>
      <c r="AC211" s="1798"/>
      <c r="AD211" s="1797"/>
      <c r="AE211" s="6318" t="s">
        <v>1386</v>
      </c>
      <c r="AF211" s="6168"/>
      <c r="AG211" s="6169"/>
      <c r="AH211" s="5516"/>
      <c r="AI211" s="1824"/>
      <c r="AJ211" s="1760"/>
      <c r="AK211" s="1752"/>
    </row>
    <row r="212" spans="1:37" ht="39.950000000000003" customHeight="1" x14ac:dyDescent="0.2">
      <c r="A212" s="5738" t="s">
        <v>8245</v>
      </c>
      <c r="B212" s="5867"/>
      <c r="C212" s="6060" t="s">
        <v>8680</v>
      </c>
      <c r="D212" s="3402"/>
      <c r="E212" s="3402"/>
      <c r="F212" s="3402"/>
      <c r="G212" s="6061"/>
      <c r="H212" s="1796"/>
      <c r="I212" s="1890"/>
      <c r="J212" s="6168" t="s">
        <v>1386</v>
      </c>
      <c r="K212" s="6168"/>
      <c r="L212" s="6168"/>
      <c r="M212" s="6168"/>
      <c r="N212" s="6315"/>
      <c r="O212" s="1796"/>
      <c r="P212" s="1890"/>
      <c r="Q212" s="6060" t="s">
        <v>8680</v>
      </c>
      <c r="R212" s="3402"/>
      <c r="S212" s="3402"/>
      <c r="T212" s="3402"/>
      <c r="U212" s="6061"/>
      <c r="V212" s="1796"/>
      <c r="W212" s="1890"/>
      <c r="X212" s="6060" t="s">
        <v>8680</v>
      </c>
      <c r="Y212" s="3402"/>
      <c r="Z212" s="3402"/>
      <c r="AA212" s="3402"/>
      <c r="AB212" s="6061"/>
      <c r="AC212" s="1798"/>
      <c r="AD212" s="1797"/>
      <c r="AE212" s="6060" t="s">
        <v>8680</v>
      </c>
      <c r="AF212" s="3402"/>
      <c r="AG212" s="3403"/>
      <c r="AH212" s="5516"/>
      <c r="AI212" s="1800"/>
      <c r="AJ212" s="1760"/>
      <c r="AK212" s="1752"/>
    </row>
    <row r="213" spans="1:37" ht="39.950000000000003" customHeight="1" x14ac:dyDescent="0.2">
      <c r="A213" s="5758" t="s">
        <v>8246</v>
      </c>
      <c r="B213" s="5867"/>
      <c r="C213" s="6060" t="s">
        <v>8760</v>
      </c>
      <c r="D213" s="3402"/>
      <c r="E213" s="3402"/>
      <c r="F213" s="3402"/>
      <c r="G213" s="6061"/>
      <c r="H213" s="1796"/>
      <c r="I213" s="1890"/>
      <c r="J213" s="6060" t="s">
        <v>8760</v>
      </c>
      <c r="K213" s="3402"/>
      <c r="L213" s="3402"/>
      <c r="M213" s="3402"/>
      <c r="N213" s="6061"/>
      <c r="O213" s="1796"/>
      <c r="P213" s="1890"/>
      <c r="Q213" s="6060" t="s">
        <v>8760</v>
      </c>
      <c r="R213" s="3402"/>
      <c r="S213" s="3402"/>
      <c r="T213" s="3402"/>
      <c r="U213" s="6061"/>
      <c r="V213" s="1796"/>
      <c r="W213" s="1890"/>
      <c r="X213" s="6060" t="s">
        <v>8760</v>
      </c>
      <c r="Y213" s="3402"/>
      <c r="Z213" s="3402"/>
      <c r="AA213" s="3402"/>
      <c r="AB213" s="6061"/>
      <c r="AC213" s="1798"/>
      <c r="AD213" s="1797"/>
      <c r="AE213" s="6060" t="s">
        <v>8760</v>
      </c>
      <c r="AF213" s="3402"/>
      <c r="AG213" s="3403"/>
      <c r="AH213" s="5516"/>
      <c r="AI213" s="1723"/>
      <c r="AJ213" s="1760"/>
      <c r="AK213" s="1752"/>
    </row>
    <row r="214" spans="1:37" ht="39.950000000000003" customHeight="1" x14ac:dyDescent="0.2">
      <c r="A214" s="5736" t="s">
        <v>8247</v>
      </c>
      <c r="B214" s="5868"/>
      <c r="C214" s="6060" t="s">
        <v>8761</v>
      </c>
      <c r="D214" s="3402"/>
      <c r="E214" s="3402"/>
      <c r="F214" s="3402"/>
      <c r="G214" s="6061"/>
      <c r="H214" s="1796"/>
      <c r="I214" s="1890"/>
      <c r="J214" s="6060" t="s">
        <v>8761</v>
      </c>
      <c r="K214" s="3402"/>
      <c r="L214" s="3402"/>
      <c r="M214" s="3402"/>
      <c r="N214" s="6061"/>
      <c r="O214" s="1796"/>
      <c r="P214" s="1890"/>
      <c r="Q214" s="6060" t="s">
        <v>8761</v>
      </c>
      <c r="R214" s="3402"/>
      <c r="S214" s="3402"/>
      <c r="T214" s="3402"/>
      <c r="U214" s="6061"/>
      <c r="V214" s="1796"/>
      <c r="W214" s="1890"/>
      <c r="X214" s="6060" t="s">
        <v>8761</v>
      </c>
      <c r="Y214" s="3402"/>
      <c r="Z214" s="3402"/>
      <c r="AA214" s="3402"/>
      <c r="AB214" s="6061"/>
      <c r="AC214" s="1798"/>
      <c r="AD214" s="1797"/>
      <c r="AE214" s="6060" t="s">
        <v>8761</v>
      </c>
      <c r="AF214" s="3402"/>
      <c r="AG214" s="3403"/>
      <c r="AH214" s="5516"/>
      <c r="AI214" s="1735"/>
      <c r="AJ214" s="1760"/>
      <c r="AK214" s="1752"/>
    </row>
    <row r="215" spans="1:37" ht="39.950000000000003" customHeight="1" x14ac:dyDescent="0.2">
      <c r="A215" s="5738" t="s">
        <v>8248</v>
      </c>
      <c r="B215" s="5867"/>
      <c r="C215" s="3402" t="s">
        <v>8648</v>
      </c>
      <c r="D215" s="3402"/>
      <c r="E215" s="3402"/>
      <c r="F215" s="3402"/>
      <c r="G215" s="6061"/>
      <c r="H215" s="1796"/>
      <c r="I215" s="1890"/>
      <c r="J215" s="3402" t="s">
        <v>8648</v>
      </c>
      <c r="K215" s="3402"/>
      <c r="L215" s="3402"/>
      <c r="M215" s="3402"/>
      <c r="N215" s="6061"/>
      <c r="O215" s="1796"/>
      <c r="P215" s="1890"/>
      <c r="Q215" s="3402" t="s">
        <v>8648</v>
      </c>
      <c r="R215" s="3402"/>
      <c r="S215" s="3402"/>
      <c r="T215" s="3402"/>
      <c r="U215" s="6061"/>
      <c r="V215" s="1796"/>
      <c r="W215" s="1890"/>
      <c r="X215" s="6060" t="s">
        <v>8648</v>
      </c>
      <c r="Y215" s="3402"/>
      <c r="Z215" s="3402"/>
      <c r="AA215" s="3402"/>
      <c r="AB215" s="6061"/>
      <c r="AC215" s="1798"/>
      <c r="AD215" s="1797"/>
      <c r="AE215" s="6318" t="s">
        <v>1386</v>
      </c>
      <c r="AF215" s="6168"/>
      <c r="AG215" s="6169"/>
      <c r="AH215" s="5516"/>
      <c r="AI215" s="1822"/>
      <c r="AJ215" s="1760"/>
      <c r="AK215" s="1752"/>
    </row>
    <row r="216" spans="1:37" ht="39.950000000000003" customHeight="1" thickBot="1" x14ac:dyDescent="0.25">
      <c r="A216" s="5814" t="s">
        <v>8249</v>
      </c>
      <c r="B216" s="5918"/>
      <c r="C216" s="6304" t="s">
        <v>8698</v>
      </c>
      <c r="D216" s="6304"/>
      <c r="E216" s="6304"/>
      <c r="F216" s="6304"/>
      <c r="G216" s="6305"/>
      <c r="H216" s="1826"/>
      <c r="I216" s="1902"/>
      <c r="J216" s="6304" t="s">
        <v>8698</v>
      </c>
      <c r="K216" s="6304"/>
      <c r="L216" s="6304"/>
      <c r="M216" s="6304"/>
      <c r="N216" s="6305"/>
      <c r="O216" s="1826"/>
      <c r="P216" s="1902"/>
      <c r="Q216" s="6304" t="s">
        <v>8698</v>
      </c>
      <c r="R216" s="6304"/>
      <c r="S216" s="6304"/>
      <c r="T216" s="6304"/>
      <c r="U216" s="6305"/>
      <c r="V216" s="1826"/>
      <c r="W216" s="1902"/>
      <c r="X216" s="6316" t="s">
        <v>8698</v>
      </c>
      <c r="Y216" s="6304"/>
      <c r="Z216" s="6304"/>
      <c r="AA216" s="6304"/>
      <c r="AB216" s="6305"/>
      <c r="AC216" s="1828"/>
      <c r="AD216" s="1827"/>
      <c r="AE216" s="6316" t="s">
        <v>8698</v>
      </c>
      <c r="AF216" s="6304"/>
      <c r="AG216" s="6326"/>
      <c r="AH216" s="5517"/>
      <c r="AI216" s="2244"/>
      <c r="AJ216" s="1763"/>
      <c r="AK216" s="1754"/>
    </row>
    <row r="217" spans="1:37" ht="39.950000000000003" customHeight="1" thickBot="1" x14ac:dyDescent="0.25">
      <c r="A217" s="1779">
        <v>1</v>
      </c>
      <c r="B217" s="1779" t="s">
        <v>5497</v>
      </c>
      <c r="C217" s="1838"/>
      <c r="D217" s="1834"/>
      <c r="E217" s="1834"/>
      <c r="F217" s="1834"/>
      <c r="G217" s="1829"/>
      <c r="H217" s="1830"/>
      <c r="I217" s="1831"/>
      <c r="J217" s="1832"/>
      <c r="K217" s="1833"/>
      <c r="L217" s="1833"/>
      <c r="M217" s="1834"/>
      <c r="N217" s="1835"/>
      <c r="O217" s="1836"/>
      <c r="P217" s="1837"/>
      <c r="Q217" s="1838"/>
      <c r="R217" s="1834"/>
      <c r="S217" s="2063"/>
      <c r="T217" s="2063"/>
      <c r="U217" s="2230"/>
      <c r="V217" s="1839"/>
      <c r="W217" s="1840"/>
      <c r="X217" s="2242"/>
      <c r="Y217" s="84"/>
      <c r="Z217" s="84"/>
      <c r="AA217" s="1879"/>
      <c r="AB217" s="2243"/>
      <c r="AC217" s="1836"/>
      <c r="AD217" s="1837"/>
      <c r="AE217" s="1881"/>
      <c r="AF217" s="1882"/>
      <c r="AG217" s="1882"/>
      <c r="AH217" s="2249"/>
      <c r="AI217" s="1880"/>
      <c r="AJ217" s="1839"/>
      <c r="AK217" s="1845"/>
    </row>
    <row r="218" spans="1:37" ht="39.950000000000003" customHeight="1" thickBot="1" x14ac:dyDescent="0.25">
      <c r="A218" s="1717">
        <v>2</v>
      </c>
      <c r="B218" s="1718" t="s">
        <v>5497</v>
      </c>
      <c r="C218" s="1801"/>
      <c r="D218" s="1799"/>
      <c r="E218" s="1799"/>
      <c r="F218" s="1799"/>
      <c r="G218" s="2018"/>
      <c r="H218" s="1847"/>
      <c r="I218" s="1848"/>
      <c r="J218" s="2153"/>
      <c r="K218" s="1915"/>
      <c r="L218" s="1842"/>
      <c r="M218" s="1842"/>
      <c r="N218" s="1849"/>
      <c r="O218" s="1847"/>
      <c r="P218" s="1848"/>
      <c r="Q218" s="1801"/>
      <c r="R218" s="1799"/>
      <c r="S218" s="1799"/>
      <c r="T218" s="1799"/>
      <c r="U218" s="1800"/>
      <c r="V218" s="1847"/>
      <c r="W218" s="1848"/>
      <c r="X218" s="1801"/>
      <c r="Y218" s="1799"/>
      <c r="Z218" s="1843"/>
      <c r="AA218" s="1843"/>
      <c r="AB218" s="1844"/>
      <c r="AC218" s="1774"/>
      <c r="AD218" s="1850"/>
      <c r="AE218" s="1801"/>
      <c r="AF218" s="1116"/>
      <c r="AG218" s="1116"/>
      <c r="AH218" s="2106"/>
      <c r="AI218" s="2237"/>
      <c r="AJ218" s="1847"/>
      <c r="AK218" s="1851"/>
    </row>
    <row r="219" spans="1:37" ht="39.950000000000003" customHeight="1" thickBot="1" x14ac:dyDescent="0.25">
      <c r="A219" s="5734" t="s">
        <v>5498</v>
      </c>
      <c r="B219" s="5735"/>
      <c r="C219" s="1801"/>
      <c r="D219" s="1799"/>
      <c r="E219" s="1799"/>
      <c r="F219" s="1799"/>
      <c r="G219" s="1844"/>
      <c r="H219" s="1847"/>
      <c r="I219" s="1848"/>
      <c r="J219" s="2220"/>
      <c r="K219" s="1799"/>
      <c r="L219" s="1821"/>
      <c r="M219" s="1843"/>
      <c r="N219" s="1822"/>
      <c r="O219" s="1847"/>
      <c r="P219" s="1848"/>
      <c r="Q219" s="1852"/>
      <c r="R219" s="1799"/>
      <c r="S219" s="1799"/>
      <c r="T219" s="1853"/>
      <c r="U219" s="1800"/>
      <c r="V219" s="1847"/>
      <c r="W219" s="1848"/>
      <c r="X219" s="2060"/>
      <c r="Y219" s="2061"/>
      <c r="Z219" s="1843"/>
      <c r="AA219" s="1843"/>
      <c r="AB219" s="1800"/>
      <c r="AC219" s="1847"/>
      <c r="AD219" s="1848"/>
      <c r="AE219" s="1801"/>
      <c r="AF219" s="1799"/>
      <c r="AG219" s="1799"/>
      <c r="AH219" s="2083"/>
      <c r="AI219" s="1844"/>
      <c r="AJ219" s="1774"/>
      <c r="AK219" s="1851"/>
    </row>
    <row r="220" spans="1:37" ht="39.950000000000003" customHeight="1" thickBot="1" x14ac:dyDescent="0.25">
      <c r="A220" s="5785" t="s">
        <v>8250</v>
      </c>
      <c r="B220" s="5786"/>
      <c r="C220" s="1854"/>
      <c r="D220" s="1855"/>
      <c r="E220" s="1855"/>
      <c r="F220" s="1740"/>
      <c r="G220" s="1741"/>
      <c r="H220" s="1856"/>
      <c r="I220" s="1857"/>
      <c r="J220" s="1854"/>
      <c r="K220" s="2221"/>
      <c r="L220" s="1862"/>
      <c r="M220" s="1855"/>
      <c r="N220" s="1858"/>
      <c r="O220" s="1859"/>
      <c r="P220" s="1860"/>
      <c r="Q220" s="1861"/>
      <c r="R220" s="1862"/>
      <c r="S220" s="1863"/>
      <c r="T220" s="1863"/>
      <c r="U220" s="1864"/>
      <c r="V220" s="1865"/>
      <c r="W220" s="1866"/>
      <c r="X220" s="1867"/>
      <c r="Y220" s="1863"/>
      <c r="Z220" s="2240"/>
      <c r="AA220" s="2240"/>
      <c r="AB220" s="2241"/>
      <c r="AC220" s="1856"/>
      <c r="AD220" s="1857"/>
      <c r="AE220" s="1854"/>
      <c r="AF220" s="1855"/>
      <c r="AG220" s="1862"/>
      <c r="AH220" s="2260"/>
      <c r="AI220" s="1864"/>
      <c r="AJ220" s="1856"/>
      <c r="AK220" s="1868"/>
    </row>
    <row r="221" spans="1:37" ht="39.950000000000003" customHeight="1" x14ac:dyDescent="0.2">
      <c r="A221" s="5832" t="s">
        <v>5500</v>
      </c>
      <c r="B221" s="5833"/>
      <c r="C221" s="1869"/>
      <c r="D221" s="1870"/>
      <c r="E221" s="1870"/>
      <c r="F221" s="1870"/>
      <c r="G221" s="1871"/>
      <c r="H221" s="1872"/>
      <c r="I221" s="1845"/>
      <c r="J221" s="1873"/>
      <c r="K221" s="1874"/>
      <c r="L221" s="1875"/>
      <c r="M221" s="1874"/>
      <c r="N221" s="1795"/>
      <c r="O221" s="1876"/>
      <c r="P221" s="1877"/>
      <c r="Q221" s="1878"/>
      <c r="R221" s="1879"/>
      <c r="S221" s="1766"/>
      <c r="T221" s="1766"/>
      <c r="U221" s="1880"/>
      <c r="V221" s="1872"/>
      <c r="W221" s="1845"/>
      <c r="X221" s="1881"/>
      <c r="Y221" s="1882"/>
      <c r="Z221" s="1882"/>
      <c r="AA221" s="1882"/>
      <c r="AB221" s="1880"/>
      <c r="AC221" s="1872"/>
      <c r="AD221" s="1845"/>
      <c r="AE221" s="1881"/>
      <c r="AF221" s="1882"/>
      <c r="AG221" s="1882"/>
      <c r="AH221" s="2249"/>
      <c r="AI221" s="1880"/>
      <c r="AJ221" s="1872"/>
      <c r="AK221" s="1845"/>
    </row>
    <row r="222" spans="1:37" ht="39.950000000000003" customHeight="1" x14ac:dyDescent="0.2">
      <c r="A222" s="5834"/>
      <c r="B222" s="5835"/>
      <c r="C222" s="1801"/>
      <c r="D222" s="1799"/>
      <c r="E222" s="1799"/>
      <c r="F222" s="1799"/>
      <c r="G222" s="1800"/>
      <c r="H222" s="1883"/>
      <c r="I222" s="1851"/>
      <c r="J222" s="1801"/>
      <c r="K222" s="1821"/>
      <c r="L222" s="1799"/>
      <c r="M222" s="1799"/>
      <c r="N222" s="1800"/>
      <c r="O222" s="1883"/>
      <c r="P222" s="1851"/>
      <c r="Q222" s="1801"/>
      <c r="R222" s="1799"/>
      <c r="S222" s="1799"/>
      <c r="T222" s="1799"/>
      <c r="U222" s="1800"/>
      <c r="V222" s="1883"/>
      <c r="W222" s="1851"/>
      <c r="X222" s="1801"/>
      <c r="Y222" s="1799"/>
      <c r="Z222" s="1799"/>
      <c r="AA222" s="1799"/>
      <c r="AB222" s="1800"/>
      <c r="AC222" s="1883"/>
      <c r="AD222" s="1851"/>
      <c r="AE222" s="1801"/>
      <c r="AF222" s="1799"/>
      <c r="AG222" s="1799"/>
      <c r="AH222" s="2083"/>
      <c r="AI222" s="1800"/>
      <c r="AJ222" s="1883"/>
      <c r="AK222" s="1851"/>
    </row>
    <row r="223" spans="1:37" ht="39.950000000000003" customHeight="1" thickBot="1" x14ac:dyDescent="0.25">
      <c r="A223" s="5836"/>
      <c r="B223" s="5837"/>
      <c r="C223" s="1854"/>
      <c r="D223" s="1855"/>
      <c r="E223" s="1855"/>
      <c r="F223" s="1855"/>
      <c r="G223" s="1884"/>
      <c r="H223" s="1885"/>
      <c r="I223" s="1868"/>
      <c r="J223" s="1854"/>
      <c r="K223" s="1855"/>
      <c r="L223" s="1855"/>
      <c r="M223" s="1855"/>
      <c r="N223" s="1884"/>
      <c r="O223" s="1885"/>
      <c r="P223" s="1868"/>
      <c r="Q223" s="1854"/>
      <c r="R223" s="1855"/>
      <c r="S223" s="1855"/>
      <c r="T223" s="1855"/>
      <c r="U223" s="1884"/>
      <c r="V223" s="1885"/>
      <c r="W223" s="1868"/>
      <c r="X223" s="1854"/>
      <c r="Y223" s="1855"/>
      <c r="Z223" s="1855"/>
      <c r="AA223" s="1855"/>
      <c r="AB223" s="1884"/>
      <c r="AC223" s="1885"/>
      <c r="AD223" s="1868"/>
      <c r="AE223" s="1854"/>
      <c r="AF223" s="1855"/>
      <c r="AG223" s="1855"/>
      <c r="AH223" s="2084"/>
      <c r="AI223" s="1884"/>
      <c r="AJ223" s="1885"/>
      <c r="AK223" s="1868"/>
    </row>
    <row r="224" spans="1:37" ht="39.950000000000003" customHeight="1" thickBot="1" x14ac:dyDescent="0.25">
      <c r="A224" s="5491"/>
      <c r="B224" s="5491"/>
      <c r="C224" s="1697"/>
      <c r="D224" s="1697"/>
      <c r="E224" s="1685"/>
      <c r="F224" s="1663"/>
      <c r="G224" s="1663"/>
      <c r="H224" s="1928"/>
      <c r="I224" s="1928"/>
      <c r="J224" s="1698"/>
      <c r="K224" s="1698"/>
      <c r="L224" s="1698"/>
      <c r="M224" s="1684"/>
      <c r="O224" s="1928"/>
      <c r="P224" s="1928"/>
      <c r="Q224" s="1668"/>
      <c r="R224" s="1715"/>
      <c r="V224" s="1928"/>
      <c r="W224" s="1928"/>
      <c r="X224" s="1929"/>
      <c r="Y224" s="1668"/>
      <c r="Z224" s="1668"/>
      <c r="AA224" s="1668"/>
      <c r="AB224" s="1668"/>
      <c r="AC224" s="1928"/>
      <c r="AD224" s="1928"/>
      <c r="AF224" s="1930"/>
      <c r="AG224" s="1930"/>
      <c r="AH224" s="1702"/>
      <c r="AI224" s="1684"/>
      <c r="AJ224" s="1660"/>
      <c r="AK224" s="1660"/>
    </row>
    <row r="225" spans="1:37" ht="39.950000000000003" customHeight="1" thickBot="1" x14ac:dyDescent="0.25">
      <c r="A225" s="5764"/>
      <c r="B225" s="5765"/>
      <c r="C225" s="5464" t="s">
        <v>8435</v>
      </c>
      <c r="D225" s="5465"/>
      <c r="E225" s="5465"/>
      <c r="F225" s="5465"/>
      <c r="G225" s="5465"/>
      <c r="H225" s="5465"/>
      <c r="I225" s="5466"/>
      <c r="J225" s="5464" t="s">
        <v>8436</v>
      </c>
      <c r="K225" s="5465"/>
      <c r="L225" s="5465"/>
      <c r="M225" s="5465"/>
      <c r="N225" s="5465"/>
      <c r="O225" s="5465"/>
      <c r="P225" s="5466"/>
      <c r="Q225" s="5464" t="s">
        <v>8437</v>
      </c>
      <c r="R225" s="5465"/>
      <c r="S225" s="5465"/>
      <c r="T225" s="5465"/>
      <c r="U225" s="5465"/>
      <c r="V225" s="5465"/>
      <c r="W225" s="5466"/>
      <c r="X225" s="5464" t="s">
        <v>8438</v>
      </c>
      <c r="Y225" s="5465"/>
      <c r="Z225" s="5465"/>
      <c r="AA225" s="5465"/>
      <c r="AB225" s="5465"/>
      <c r="AC225" s="5465"/>
      <c r="AD225" s="5466"/>
      <c r="AE225" s="5464" t="s">
        <v>8439</v>
      </c>
      <c r="AF225" s="5465"/>
      <c r="AG225" s="5465"/>
      <c r="AH225" s="5465"/>
      <c r="AI225" s="5465"/>
      <c r="AJ225" s="5465"/>
      <c r="AK225" s="5466"/>
    </row>
    <row r="226" spans="1:37" ht="39.950000000000003" customHeight="1" x14ac:dyDescent="0.2">
      <c r="A226" s="5747" t="s">
        <v>1390</v>
      </c>
      <c r="B226" s="5748"/>
      <c r="C226" s="1674">
        <v>10</v>
      </c>
      <c r="D226" s="1675">
        <v>10</v>
      </c>
      <c r="E226" s="1675">
        <v>10</v>
      </c>
      <c r="F226" s="1675">
        <v>10</v>
      </c>
      <c r="G226" s="1676">
        <v>10</v>
      </c>
      <c r="H226" s="1743">
        <v>10</v>
      </c>
      <c r="I226" s="1744">
        <v>10</v>
      </c>
      <c r="J226" s="1674">
        <v>10</v>
      </c>
      <c r="K226" s="1675">
        <v>10</v>
      </c>
      <c r="L226" s="1675">
        <v>10</v>
      </c>
      <c r="M226" s="1675">
        <v>10</v>
      </c>
      <c r="N226" s="1676">
        <v>10</v>
      </c>
      <c r="O226" s="1743">
        <v>10</v>
      </c>
      <c r="P226" s="1744">
        <v>10</v>
      </c>
      <c r="Q226" s="1674">
        <v>10</v>
      </c>
      <c r="R226" s="1675">
        <v>10</v>
      </c>
      <c r="S226" s="1675">
        <v>10</v>
      </c>
      <c r="T226" s="1675">
        <v>10</v>
      </c>
      <c r="U226" s="1676">
        <v>10</v>
      </c>
      <c r="V226" s="1743">
        <v>10</v>
      </c>
      <c r="W226" s="1744">
        <v>10</v>
      </c>
      <c r="X226" s="1674">
        <v>10</v>
      </c>
      <c r="Y226" s="1675">
        <v>10</v>
      </c>
      <c r="Z226" s="1675">
        <v>10</v>
      </c>
      <c r="AA226" s="1747">
        <v>10</v>
      </c>
      <c r="AB226" s="1676">
        <v>11</v>
      </c>
      <c r="AC226" s="1743">
        <v>11</v>
      </c>
      <c r="AD226" s="1747">
        <v>11</v>
      </c>
      <c r="AE226" s="1675">
        <v>11</v>
      </c>
      <c r="AF226" s="1675">
        <v>11</v>
      </c>
      <c r="AG226" s="1675">
        <v>11</v>
      </c>
      <c r="AH226" s="1675">
        <v>11</v>
      </c>
      <c r="AI226" s="1676">
        <v>11</v>
      </c>
      <c r="AJ226" s="1743">
        <v>11</v>
      </c>
      <c r="AK226" s="1744">
        <v>11</v>
      </c>
    </row>
    <row r="227" spans="1:37" ht="39.950000000000003" customHeight="1" thickBot="1" x14ac:dyDescent="0.25">
      <c r="A227" s="5749" t="s">
        <v>1391</v>
      </c>
      <c r="B227" s="5750"/>
      <c r="C227" s="1772">
        <v>7</v>
      </c>
      <c r="D227" s="1757">
        <v>8</v>
      </c>
      <c r="E227" s="1757">
        <v>9</v>
      </c>
      <c r="F227" s="1757">
        <v>10</v>
      </c>
      <c r="G227" s="1758">
        <v>11</v>
      </c>
      <c r="H227" s="2051">
        <v>12</v>
      </c>
      <c r="I227" s="2052">
        <v>13</v>
      </c>
      <c r="J227" s="1772">
        <v>14</v>
      </c>
      <c r="K227" s="1757">
        <v>15</v>
      </c>
      <c r="L227" s="1757">
        <v>16</v>
      </c>
      <c r="M227" s="1757">
        <v>17</v>
      </c>
      <c r="N227" s="1758">
        <v>18</v>
      </c>
      <c r="O227" s="2051">
        <v>19</v>
      </c>
      <c r="P227" s="2052">
        <v>20</v>
      </c>
      <c r="Q227" s="1772">
        <v>21</v>
      </c>
      <c r="R227" s="1757">
        <v>22</v>
      </c>
      <c r="S227" s="1757">
        <v>23</v>
      </c>
      <c r="T227" s="1757">
        <v>24</v>
      </c>
      <c r="U227" s="1758">
        <v>25</v>
      </c>
      <c r="V227" s="2051">
        <v>26</v>
      </c>
      <c r="W227" s="2052">
        <v>27</v>
      </c>
      <c r="X227" s="1772">
        <v>28</v>
      </c>
      <c r="Y227" s="1757">
        <v>29</v>
      </c>
      <c r="Z227" s="1757">
        <v>30</v>
      </c>
      <c r="AA227" s="2076">
        <v>31</v>
      </c>
      <c r="AB227" s="1758">
        <v>1</v>
      </c>
      <c r="AC227" s="2051">
        <v>2</v>
      </c>
      <c r="AD227" s="2076">
        <v>3</v>
      </c>
      <c r="AE227" s="1757">
        <v>4</v>
      </c>
      <c r="AF227" s="1757">
        <v>5</v>
      </c>
      <c r="AG227" s="1757">
        <v>6</v>
      </c>
      <c r="AH227" s="1757">
        <v>7</v>
      </c>
      <c r="AI227" s="1758">
        <v>8</v>
      </c>
      <c r="AJ227" s="2051">
        <v>9</v>
      </c>
      <c r="AK227" s="2052">
        <v>10</v>
      </c>
    </row>
    <row r="228" spans="1:37" ht="39.950000000000003" customHeight="1" x14ac:dyDescent="0.2">
      <c r="A228" s="5745" t="s">
        <v>4459</v>
      </c>
      <c r="B228" s="5919"/>
      <c r="C228" s="6332" t="s">
        <v>8769</v>
      </c>
      <c r="D228" s="6333"/>
      <c r="E228" s="6334"/>
      <c r="F228" s="2068"/>
      <c r="G228" s="2112"/>
      <c r="H228" s="2150"/>
      <c r="I228" s="2151"/>
      <c r="J228" s="2400" t="s">
        <v>8771</v>
      </c>
      <c r="K228" s="2401" t="s">
        <v>8772</v>
      </c>
      <c r="L228" s="2068"/>
      <c r="M228" s="2068"/>
      <c r="N228" s="2397"/>
      <c r="O228" s="2150"/>
      <c r="P228" s="2151"/>
      <c r="Q228" s="2397"/>
      <c r="R228" s="2068"/>
      <c r="S228" s="2068"/>
      <c r="T228" s="2068"/>
      <c r="U228" s="2397"/>
      <c r="V228" s="2150"/>
      <c r="W228" s="2151"/>
      <c r="X228" s="2395"/>
      <c r="Y228" s="2068"/>
      <c r="Z228" s="2398"/>
      <c r="AA228" s="6265" t="s">
        <v>3581</v>
      </c>
      <c r="AB228" s="2392"/>
      <c r="AC228" s="2150"/>
      <c r="AD228" s="2151"/>
      <c r="AE228" s="6306" t="s">
        <v>8781</v>
      </c>
      <c r="AF228" s="6307"/>
      <c r="AG228" s="6308"/>
      <c r="AH228" s="1882"/>
      <c r="AI228" s="1795"/>
      <c r="AJ228" s="2399"/>
      <c r="AK228" s="2095"/>
    </row>
    <row r="229" spans="1:37" ht="39.950000000000003" customHeight="1" x14ac:dyDescent="0.2">
      <c r="A229" s="5721" t="s">
        <v>8234</v>
      </c>
      <c r="B229" s="5908"/>
      <c r="C229" s="5451" t="s">
        <v>8770</v>
      </c>
      <c r="D229" s="3520"/>
      <c r="E229" s="3520"/>
      <c r="F229" s="3521"/>
      <c r="H229" s="1796"/>
      <c r="I229" s="1890"/>
      <c r="J229" s="5451" t="s">
        <v>8773</v>
      </c>
      <c r="K229" s="3521"/>
      <c r="L229" s="1799"/>
      <c r="M229" s="1799"/>
      <c r="O229" s="1796"/>
      <c r="P229" s="1890"/>
      <c r="R229" s="5993" t="s">
        <v>8774</v>
      </c>
      <c r="S229" s="5994"/>
      <c r="T229" s="5994"/>
      <c r="U229" s="5995"/>
      <c r="V229" s="1796"/>
      <c r="W229" s="1890"/>
      <c r="X229" s="6323" t="s">
        <v>8774</v>
      </c>
      <c r="Y229" s="5994"/>
      <c r="Z229" s="5996"/>
      <c r="AA229" s="6265"/>
      <c r="AB229" s="1800"/>
      <c r="AC229" s="1796"/>
      <c r="AD229" s="1890"/>
      <c r="AE229" s="2004"/>
      <c r="AF229" s="1116"/>
      <c r="AH229" s="1799"/>
      <c r="AJ229" s="1751"/>
      <c r="AK229" s="1752"/>
    </row>
    <row r="230" spans="1:37" ht="39.950000000000003" customHeight="1" thickBot="1" x14ac:dyDescent="0.25">
      <c r="A230" s="5719" t="s">
        <v>8235</v>
      </c>
      <c r="B230" s="5853"/>
      <c r="D230" s="1799"/>
      <c r="E230" s="3520" t="s">
        <v>8764</v>
      </c>
      <c r="F230" s="3520"/>
      <c r="G230" s="3521"/>
      <c r="H230" s="1796"/>
      <c r="I230" s="1890"/>
      <c r="J230" s="2393"/>
      <c r="K230" s="3519" t="s">
        <v>8767</v>
      </c>
      <c r="L230" s="3520"/>
      <c r="M230" s="3520"/>
      <c r="N230" s="3520"/>
      <c r="O230" s="1796"/>
      <c r="P230" s="1890"/>
      <c r="Q230" s="5538" t="s">
        <v>8765</v>
      </c>
      <c r="R230" s="5528"/>
      <c r="S230" s="1823"/>
      <c r="T230" s="1823"/>
      <c r="U230" s="2322"/>
      <c r="V230" s="1796"/>
      <c r="W230" s="1890"/>
      <c r="X230" s="2235"/>
      <c r="Y230" s="2064"/>
      <c r="Z230" s="2064"/>
      <c r="AA230" s="6265"/>
      <c r="AB230" s="2236"/>
      <c r="AC230" s="1796"/>
      <c r="AD230" s="1890"/>
      <c r="AE230" s="2324"/>
      <c r="AF230" s="1381"/>
      <c r="AG230" s="1381"/>
      <c r="AH230" s="1381"/>
      <c r="AI230" s="2396"/>
      <c r="AJ230" s="1751"/>
      <c r="AK230" s="1752"/>
    </row>
    <row r="231" spans="1:37" ht="39.950000000000003" customHeight="1" x14ac:dyDescent="0.2">
      <c r="A231" s="5719" t="s">
        <v>8236</v>
      </c>
      <c r="B231" s="5853"/>
      <c r="C231" s="6310">
        <v>254102</v>
      </c>
      <c r="D231" s="6310"/>
      <c r="E231" s="6310"/>
      <c r="F231" s="6310"/>
      <c r="G231" s="6476"/>
      <c r="H231" s="1787"/>
      <c r="I231" s="1887"/>
      <c r="J231" s="6310">
        <v>254102</v>
      </c>
      <c r="K231" s="6310"/>
      <c r="L231" s="6310"/>
      <c r="M231" s="6310"/>
      <c r="N231" s="6310"/>
      <c r="O231" s="1787"/>
      <c r="P231" s="1887"/>
      <c r="Q231" s="6310">
        <v>254102</v>
      </c>
      <c r="R231" s="6310"/>
      <c r="S231" s="6310"/>
      <c r="T231" s="6310"/>
      <c r="U231" s="6310"/>
      <c r="V231" s="1787"/>
      <c r="W231" s="1887"/>
      <c r="X231" s="6309">
        <v>254102</v>
      </c>
      <c r="Y231" s="6310"/>
      <c r="Z231" s="6311"/>
      <c r="AA231" s="6265"/>
      <c r="AB231" s="2237"/>
      <c r="AC231" s="1796"/>
      <c r="AD231" s="1890"/>
      <c r="AE231" s="6312">
        <v>254102</v>
      </c>
      <c r="AF231" s="6313"/>
      <c r="AG231" s="6313"/>
      <c r="AH231" s="6313"/>
      <c r="AI231" s="6314"/>
      <c r="AJ231" s="1751"/>
      <c r="AK231" s="1752"/>
    </row>
    <row r="232" spans="1:37" ht="39.950000000000003" customHeight="1" x14ac:dyDescent="0.2">
      <c r="A232" s="5719" t="s">
        <v>8237</v>
      </c>
      <c r="B232" s="5853"/>
      <c r="D232" s="1799"/>
      <c r="E232" s="3520" t="s">
        <v>8766</v>
      </c>
      <c r="F232" s="3520"/>
      <c r="G232" s="3521"/>
      <c r="H232" s="1796"/>
      <c r="I232" s="1890"/>
      <c r="J232" s="6168" t="s">
        <v>1386</v>
      </c>
      <c r="K232" s="6168"/>
      <c r="L232" s="6168"/>
      <c r="M232" s="6168"/>
      <c r="N232" s="6168"/>
      <c r="O232" s="1796"/>
      <c r="P232" s="1890"/>
      <c r="Q232" s="2036"/>
      <c r="R232" s="1381"/>
      <c r="S232" s="1381"/>
      <c r="T232" s="1843"/>
      <c r="U232" s="2394"/>
      <c r="V232" s="1796"/>
      <c r="W232" s="1890"/>
      <c r="X232" s="1891"/>
      <c r="Y232" s="1381"/>
      <c r="Z232" s="1381"/>
      <c r="AA232" s="6265"/>
      <c r="AB232" s="1916"/>
      <c r="AC232" s="1796"/>
      <c r="AD232" s="1890"/>
      <c r="AE232" s="6327" t="s">
        <v>8776</v>
      </c>
      <c r="AF232" s="6328"/>
      <c r="AG232" s="6324" t="s">
        <v>8782</v>
      </c>
      <c r="AH232" s="6325"/>
      <c r="AI232" s="6325"/>
      <c r="AJ232" s="1751"/>
      <c r="AK232" s="1752"/>
    </row>
    <row r="233" spans="1:37" ht="39.950000000000003" customHeight="1" x14ac:dyDescent="0.2">
      <c r="A233" s="5732" t="s">
        <v>8238</v>
      </c>
      <c r="B233" s="5854"/>
      <c r="C233" s="6168" t="s">
        <v>1386</v>
      </c>
      <c r="D233" s="6168"/>
      <c r="E233" s="6168"/>
      <c r="F233" s="6168"/>
      <c r="G233" s="6315"/>
      <c r="H233" s="1796"/>
      <c r="I233" s="1890"/>
      <c r="J233" s="6168" t="s">
        <v>1386</v>
      </c>
      <c r="K233" s="6168"/>
      <c r="L233" s="6168"/>
      <c r="M233" s="6168"/>
      <c r="N233" s="6168"/>
      <c r="O233" s="1796"/>
      <c r="P233" s="1890"/>
      <c r="Q233" s="6168" t="s">
        <v>1386</v>
      </c>
      <c r="R233" s="6168"/>
      <c r="S233" s="6168"/>
      <c r="T233" s="6168"/>
      <c r="U233" s="6168"/>
      <c r="V233" s="1796"/>
      <c r="W233" s="1890"/>
      <c r="X233" s="6318" t="s">
        <v>1386</v>
      </c>
      <c r="Y233" s="6168"/>
      <c r="Z233" s="6169"/>
      <c r="AA233" s="6265"/>
      <c r="AB233" s="1814"/>
      <c r="AC233" s="1796"/>
      <c r="AD233" s="1890"/>
      <c r="AE233" s="6168" t="s">
        <v>1386</v>
      </c>
      <c r="AF233" s="6168"/>
      <c r="AG233" s="6168"/>
      <c r="AH233" s="6168"/>
      <c r="AI233" s="6168"/>
      <c r="AJ233" s="1751"/>
      <c r="AK233" s="1752"/>
    </row>
    <row r="234" spans="1:37" ht="39.950000000000003" customHeight="1" x14ac:dyDescent="0.2">
      <c r="A234" s="5732" t="s">
        <v>8239</v>
      </c>
      <c r="B234" s="5854"/>
      <c r="C234" s="2175"/>
      <c r="D234" s="1807"/>
      <c r="E234" s="1807"/>
      <c r="F234" s="1807"/>
      <c r="G234" s="1808"/>
      <c r="H234" s="1796"/>
      <c r="I234" s="1890"/>
      <c r="J234" s="2175"/>
      <c r="K234" s="1807"/>
      <c r="L234" s="1807"/>
      <c r="M234" s="1807"/>
      <c r="N234" s="2294"/>
      <c r="O234" s="1796"/>
      <c r="P234" s="1890"/>
      <c r="Q234" s="2175"/>
      <c r="R234" s="1807"/>
      <c r="S234" s="1807"/>
      <c r="T234" s="1807"/>
      <c r="U234" s="2294"/>
      <c r="V234" s="1796"/>
      <c r="W234" s="1890"/>
      <c r="X234" s="1825"/>
      <c r="Y234" s="1823"/>
      <c r="Z234" s="1897"/>
      <c r="AA234" s="6265"/>
      <c r="AB234" s="2238"/>
      <c r="AC234" s="1796"/>
      <c r="AD234" s="1890"/>
      <c r="AE234" s="2175"/>
      <c r="AF234" s="1807"/>
      <c r="AG234" s="1807"/>
      <c r="AH234" s="1807"/>
      <c r="AI234" s="2294"/>
      <c r="AJ234" s="1751"/>
      <c r="AK234" s="1752"/>
    </row>
    <row r="235" spans="1:37" ht="39.950000000000003" customHeight="1" x14ac:dyDescent="0.2">
      <c r="A235" s="5732" t="s">
        <v>8240</v>
      </c>
      <c r="B235" s="5854"/>
      <c r="C235" s="6075" t="s">
        <v>8584</v>
      </c>
      <c r="D235" s="6075"/>
      <c r="E235" s="6075"/>
      <c r="F235" s="6075"/>
      <c r="G235" s="6317"/>
      <c r="H235" s="1796"/>
      <c r="I235" s="1890"/>
      <c r="J235" s="6075" t="s">
        <v>8584</v>
      </c>
      <c r="K235" s="6075"/>
      <c r="L235" s="6075"/>
      <c r="M235" s="6075"/>
      <c r="N235" s="6075"/>
      <c r="O235" s="1796"/>
      <c r="P235" s="1890"/>
      <c r="Q235" s="6074" t="s">
        <v>8584</v>
      </c>
      <c r="R235" s="6075"/>
      <c r="S235" s="6075"/>
      <c r="T235" s="6075"/>
      <c r="U235" s="6317"/>
      <c r="V235" s="1796"/>
      <c r="W235" s="1890"/>
      <c r="X235" s="6074" t="s">
        <v>8584</v>
      </c>
      <c r="Y235" s="6075"/>
      <c r="Z235" s="6076"/>
      <c r="AA235" s="6265"/>
      <c r="AB235" s="1811"/>
      <c r="AC235" s="1796"/>
      <c r="AD235" s="1890"/>
      <c r="AE235" s="6074" t="s">
        <v>8584</v>
      </c>
      <c r="AF235" s="6075"/>
      <c r="AG235" s="6075"/>
      <c r="AH235" s="6075"/>
      <c r="AI235" s="6317"/>
      <c r="AJ235" s="1751"/>
      <c r="AK235" s="1752"/>
    </row>
    <row r="236" spans="1:37" ht="39.950000000000003" customHeight="1" x14ac:dyDescent="0.2">
      <c r="A236" s="5809" t="s">
        <v>8241</v>
      </c>
      <c r="B236" s="5869"/>
      <c r="C236" s="6168" t="s">
        <v>1386</v>
      </c>
      <c r="D236" s="6168"/>
      <c r="E236" s="6168"/>
      <c r="F236" s="6168"/>
      <c r="G236" s="6168"/>
      <c r="H236" s="1816"/>
      <c r="I236" s="1896"/>
      <c r="J236" s="6168" t="s">
        <v>1386</v>
      </c>
      <c r="K236" s="6168"/>
      <c r="L236" s="6168"/>
      <c r="M236" s="6168"/>
      <c r="N236" s="6168"/>
      <c r="O236" s="1816"/>
      <c r="P236" s="1896"/>
      <c r="Q236" s="6318" t="s">
        <v>8777</v>
      </c>
      <c r="R236" s="6168"/>
      <c r="S236" s="6168"/>
      <c r="T236" s="6168"/>
      <c r="U236" s="6315"/>
      <c r="V236" s="1816"/>
      <c r="W236" s="1896"/>
      <c r="X236" s="6318" t="s">
        <v>8777</v>
      </c>
      <c r="Y236" s="6168"/>
      <c r="Z236" s="6169"/>
      <c r="AA236" s="6265"/>
      <c r="AB236" s="2239"/>
      <c r="AC236" s="1816"/>
      <c r="AD236" s="1896"/>
      <c r="AE236" s="6318" t="s">
        <v>8777</v>
      </c>
      <c r="AF236" s="6168"/>
      <c r="AG236" s="6168"/>
      <c r="AH236" s="6168"/>
      <c r="AI236" s="6315"/>
      <c r="AJ236" s="1751"/>
      <c r="AK236" s="1752"/>
    </row>
    <row r="237" spans="1:37" ht="39.950000000000003" customHeight="1" x14ac:dyDescent="0.2">
      <c r="A237" s="5809" t="s">
        <v>8242</v>
      </c>
      <c r="B237" s="5869"/>
      <c r="C237" s="6168" t="s">
        <v>1386</v>
      </c>
      <c r="D237" s="6168"/>
      <c r="E237" s="6168"/>
      <c r="F237" s="6168"/>
      <c r="G237" s="6168"/>
      <c r="H237" s="1796"/>
      <c r="I237" s="1890"/>
      <c r="J237" s="5771" t="s">
        <v>8544</v>
      </c>
      <c r="K237" s="5771"/>
      <c r="L237" s="5771"/>
      <c r="M237" s="5771"/>
      <c r="N237" s="5771"/>
      <c r="O237" s="1796"/>
      <c r="P237" s="1890"/>
      <c r="Q237" s="5770" t="s">
        <v>8544</v>
      </c>
      <c r="R237" s="5771"/>
      <c r="S237" s="5771"/>
      <c r="T237" s="5771"/>
      <c r="U237" s="5772"/>
      <c r="V237" s="1796"/>
      <c r="W237" s="1890"/>
      <c r="X237" s="5770" t="s">
        <v>8544</v>
      </c>
      <c r="Y237" s="5771"/>
      <c r="Z237" s="6077"/>
      <c r="AA237" s="6265"/>
      <c r="AB237" s="1811"/>
      <c r="AC237" s="1796"/>
      <c r="AD237" s="1890"/>
      <c r="AE237" s="5771" t="s">
        <v>8544</v>
      </c>
      <c r="AF237" s="5771"/>
      <c r="AG237" s="5771"/>
      <c r="AH237" s="5771"/>
      <c r="AI237" s="5771"/>
      <c r="AJ237" s="1751"/>
      <c r="AK237" s="1752"/>
    </row>
    <row r="238" spans="1:37" ht="39.950000000000003" customHeight="1" x14ac:dyDescent="0.2">
      <c r="A238" s="5732" t="s">
        <v>8243</v>
      </c>
      <c r="B238" s="5854"/>
      <c r="C238" s="2338" t="s">
        <v>8746</v>
      </c>
      <c r="D238" s="2338"/>
      <c r="E238" s="2338"/>
      <c r="F238" s="2338"/>
      <c r="G238" s="2389"/>
      <c r="H238" s="1796"/>
      <c r="I238" s="1890"/>
      <c r="J238" s="2338" t="s">
        <v>8746</v>
      </c>
      <c r="K238" s="2338"/>
      <c r="L238" s="2338"/>
      <c r="M238" s="2338"/>
      <c r="N238" s="2338"/>
      <c r="O238" s="1796"/>
      <c r="P238" s="1890"/>
      <c r="Q238" s="6074" t="s">
        <v>8746</v>
      </c>
      <c r="R238" s="6075"/>
      <c r="S238" s="6075"/>
      <c r="T238" s="6075"/>
      <c r="U238" s="6317"/>
      <c r="V238" s="1796"/>
      <c r="W238" s="1890"/>
      <c r="X238" s="5505" t="s">
        <v>8746</v>
      </c>
      <c r="Y238" s="5503"/>
      <c r="Z238" s="5989"/>
      <c r="AA238" s="6265"/>
      <c r="AB238" s="1824"/>
      <c r="AC238" s="1796"/>
      <c r="AD238" s="1890"/>
      <c r="AE238" s="6075" t="s">
        <v>8746</v>
      </c>
      <c r="AF238" s="6075"/>
      <c r="AG238" s="6075"/>
      <c r="AH238" s="6075"/>
      <c r="AI238" s="6075"/>
      <c r="AJ238" s="1751"/>
      <c r="AK238" s="1752"/>
    </row>
    <row r="239" spans="1:37" ht="39.950000000000003" customHeight="1" x14ac:dyDescent="0.2">
      <c r="A239" s="5732" t="s">
        <v>8244</v>
      </c>
      <c r="B239" s="5854"/>
      <c r="C239" s="6168" t="s">
        <v>1386</v>
      </c>
      <c r="D239" s="6168"/>
      <c r="E239" s="6168"/>
      <c r="F239" s="6168"/>
      <c r="G239" s="6315"/>
      <c r="H239" s="1796"/>
      <c r="I239" s="1890"/>
      <c r="J239" s="6168" t="s">
        <v>1386</v>
      </c>
      <c r="K239" s="6168"/>
      <c r="L239" s="6168"/>
      <c r="M239" s="6168"/>
      <c r="N239" s="6168"/>
      <c r="O239" s="1796"/>
      <c r="P239" s="1890"/>
      <c r="Q239" s="6318" t="s">
        <v>1386</v>
      </c>
      <c r="R239" s="6168"/>
      <c r="S239" s="6168"/>
      <c r="T239" s="6168"/>
      <c r="U239" s="6315"/>
      <c r="V239" s="1796"/>
      <c r="W239" s="1890"/>
      <c r="X239" s="6318" t="s">
        <v>1386</v>
      </c>
      <c r="Y239" s="6168"/>
      <c r="Z239" s="6169"/>
      <c r="AA239" s="6265"/>
      <c r="AB239" s="1824"/>
      <c r="AC239" s="1796"/>
      <c r="AD239" s="1890"/>
      <c r="AE239" s="6168" t="s">
        <v>1386</v>
      </c>
      <c r="AF239" s="6168"/>
      <c r="AG239" s="6168"/>
      <c r="AH239" s="6168"/>
      <c r="AI239" s="6168"/>
      <c r="AJ239" s="1751"/>
      <c r="AK239" s="1752"/>
    </row>
    <row r="240" spans="1:37" ht="39.950000000000003" customHeight="1" x14ac:dyDescent="0.2">
      <c r="A240" s="5738" t="s">
        <v>8245</v>
      </c>
      <c r="B240" s="5867"/>
      <c r="C240" s="3402" t="s">
        <v>8680</v>
      </c>
      <c r="D240" s="3402"/>
      <c r="E240" s="3402"/>
      <c r="F240" s="3402"/>
      <c r="G240" s="6061"/>
      <c r="H240" s="1796"/>
      <c r="I240" s="1890"/>
      <c r="J240" s="3402" t="s">
        <v>8680</v>
      </c>
      <c r="K240" s="3402"/>
      <c r="L240" s="3402"/>
      <c r="M240" s="3402"/>
      <c r="N240" s="3402"/>
      <c r="O240" s="1796"/>
      <c r="P240" s="1890"/>
      <c r="Q240" s="6060" t="s">
        <v>8680</v>
      </c>
      <c r="R240" s="3402"/>
      <c r="S240" s="3402"/>
      <c r="T240" s="3402"/>
      <c r="U240" s="6061"/>
      <c r="V240" s="1796"/>
      <c r="W240" s="1890"/>
      <c r="X240" s="6060" t="s">
        <v>8680</v>
      </c>
      <c r="Y240" s="3402"/>
      <c r="Z240" s="3403"/>
      <c r="AA240" s="6265"/>
      <c r="AB240" s="1730"/>
      <c r="AC240" s="1796"/>
      <c r="AD240" s="1890"/>
      <c r="AE240" s="3402" t="s">
        <v>8680</v>
      </c>
      <c r="AF240" s="3402"/>
      <c r="AG240" s="3402"/>
      <c r="AH240" s="3402"/>
      <c r="AI240" s="3402"/>
      <c r="AJ240" s="1751"/>
      <c r="AK240" s="1752"/>
    </row>
    <row r="241" spans="1:52" ht="39.950000000000003" customHeight="1" x14ac:dyDescent="0.2">
      <c r="A241" s="5758" t="s">
        <v>8246</v>
      </c>
      <c r="B241" s="5867"/>
      <c r="C241" s="3402" t="s">
        <v>8760</v>
      </c>
      <c r="D241" s="3402"/>
      <c r="E241" s="3402"/>
      <c r="F241" s="3402"/>
      <c r="G241" s="6061"/>
      <c r="H241" s="1796"/>
      <c r="I241" s="1890"/>
      <c r="J241" s="3402" t="s">
        <v>8760</v>
      </c>
      <c r="K241" s="3402"/>
      <c r="L241" s="3402"/>
      <c r="M241" s="3402"/>
      <c r="N241" s="3402"/>
      <c r="O241" s="1796"/>
      <c r="P241" s="1890"/>
      <c r="Q241" s="6060" t="s">
        <v>8760</v>
      </c>
      <c r="R241" s="3402"/>
      <c r="S241" s="3402"/>
      <c r="T241" s="3402"/>
      <c r="U241" s="6061"/>
      <c r="V241" s="1796"/>
      <c r="W241" s="1890"/>
      <c r="X241" s="6060" t="s">
        <v>8760</v>
      </c>
      <c r="Y241" s="3402"/>
      <c r="Z241" s="3403"/>
      <c r="AA241" s="6265"/>
      <c r="AB241" s="1824"/>
      <c r="AC241" s="1796"/>
      <c r="AD241" s="1890"/>
      <c r="AE241" s="3402" t="s">
        <v>8760</v>
      </c>
      <c r="AF241" s="3402"/>
      <c r="AG241" s="3402"/>
      <c r="AH241" s="3402"/>
      <c r="AI241" s="3402"/>
      <c r="AJ241" s="1751"/>
      <c r="AK241" s="1752"/>
    </row>
    <row r="242" spans="1:52" ht="39.950000000000003" customHeight="1" x14ac:dyDescent="0.2">
      <c r="A242" s="5736" t="s">
        <v>8247</v>
      </c>
      <c r="B242" s="5868"/>
      <c r="C242" s="3402" t="s">
        <v>8761</v>
      </c>
      <c r="D242" s="3402"/>
      <c r="E242" s="3402"/>
      <c r="F242" s="3402"/>
      <c r="G242" s="6061"/>
      <c r="H242" s="1796"/>
      <c r="I242" s="1890"/>
      <c r="J242" s="3402" t="s">
        <v>8761</v>
      </c>
      <c r="K242" s="3402"/>
      <c r="L242" s="3402"/>
      <c r="M242" s="3402"/>
      <c r="N242" s="3402"/>
      <c r="O242" s="1796"/>
      <c r="P242" s="1890"/>
      <c r="Q242" s="6060" t="s">
        <v>8761</v>
      </c>
      <c r="R242" s="3402"/>
      <c r="S242" s="3402"/>
      <c r="T242" s="3402"/>
      <c r="U242" s="6061"/>
      <c r="V242" s="1796"/>
      <c r="W242" s="1890"/>
      <c r="X242" s="6060" t="s">
        <v>8761</v>
      </c>
      <c r="Y242" s="3402"/>
      <c r="Z242" s="3403"/>
      <c r="AA242" s="6265"/>
      <c r="AB242" s="1728"/>
      <c r="AC242" s="1796"/>
      <c r="AD242" s="1890"/>
      <c r="AE242" s="3402" t="s">
        <v>8761</v>
      </c>
      <c r="AF242" s="3402"/>
      <c r="AG242" s="3402"/>
      <c r="AH242" s="3402"/>
      <c r="AI242" s="3402"/>
      <c r="AJ242" s="1751"/>
      <c r="AK242" s="1752"/>
    </row>
    <row r="243" spans="1:52" ht="39.950000000000003" customHeight="1" x14ac:dyDescent="0.2">
      <c r="A243" s="5738" t="s">
        <v>8248</v>
      </c>
      <c r="B243" s="5867"/>
      <c r="C243" s="6168" t="s">
        <v>1386</v>
      </c>
      <c r="D243" s="6168"/>
      <c r="E243" s="6168"/>
      <c r="F243" s="6168"/>
      <c r="G243" s="6315"/>
      <c r="H243" s="1796"/>
      <c r="I243" s="1890"/>
      <c r="J243" s="6168" t="s">
        <v>1386</v>
      </c>
      <c r="K243" s="6168"/>
      <c r="L243" s="6168"/>
      <c r="M243" s="6168"/>
      <c r="N243" s="6315"/>
      <c r="O243" s="1796"/>
      <c r="P243" s="1890"/>
      <c r="Q243" s="6168" t="s">
        <v>1386</v>
      </c>
      <c r="R243" s="6168"/>
      <c r="S243" s="6168"/>
      <c r="T243" s="6168"/>
      <c r="U243" s="6315"/>
      <c r="V243" s="1796"/>
      <c r="W243" s="1890"/>
      <c r="X243" s="6318" t="s">
        <v>1386</v>
      </c>
      <c r="Y243" s="6168"/>
      <c r="Z243" s="6169"/>
      <c r="AA243" s="6265"/>
      <c r="AB243" s="1822"/>
      <c r="AC243" s="1796"/>
      <c r="AD243" s="1890"/>
      <c r="AE243" s="6168" t="s">
        <v>1386</v>
      </c>
      <c r="AF243" s="6168"/>
      <c r="AG243" s="6168"/>
      <c r="AH243" s="6168"/>
      <c r="AI243" s="6168"/>
      <c r="AJ243" s="1751"/>
      <c r="AK243" s="1752"/>
    </row>
    <row r="244" spans="1:52" ht="39.950000000000003" customHeight="1" thickBot="1" x14ac:dyDescent="0.25">
      <c r="A244" s="5814" t="s">
        <v>8249</v>
      </c>
      <c r="B244" s="5918"/>
      <c r="C244" s="6304" t="s">
        <v>8698</v>
      </c>
      <c r="D244" s="6304"/>
      <c r="E244" s="6304"/>
      <c r="F244" s="6304"/>
      <c r="G244" s="6305"/>
      <c r="H244" s="1826"/>
      <c r="I244" s="1902"/>
      <c r="J244" s="6304" t="s">
        <v>8698</v>
      </c>
      <c r="K244" s="6304"/>
      <c r="L244" s="6304"/>
      <c r="M244" s="6304"/>
      <c r="N244" s="6304"/>
      <c r="O244" s="1826"/>
      <c r="P244" s="1902"/>
      <c r="Q244" s="6316" t="s">
        <v>8698</v>
      </c>
      <c r="R244" s="6304"/>
      <c r="S244" s="6304"/>
      <c r="T244" s="6304"/>
      <c r="U244" s="6305"/>
      <c r="V244" s="1826"/>
      <c r="W244" s="1902"/>
      <c r="X244" s="6316" t="s">
        <v>8698</v>
      </c>
      <c r="Y244" s="6304"/>
      <c r="Z244" s="6326"/>
      <c r="AA244" s="6266"/>
      <c r="AB244" s="2244"/>
      <c r="AC244" s="1826"/>
      <c r="AD244" s="1902"/>
      <c r="AE244" s="6304" t="s">
        <v>8698</v>
      </c>
      <c r="AF244" s="6304"/>
      <c r="AG244" s="6304"/>
      <c r="AH244" s="6304"/>
      <c r="AI244" s="6304"/>
      <c r="AJ244" s="1753"/>
      <c r="AK244" s="1754"/>
    </row>
    <row r="245" spans="1:52" ht="39.950000000000003" customHeight="1" thickBot="1" x14ac:dyDescent="0.25">
      <c r="A245" s="1779">
        <v>1</v>
      </c>
      <c r="B245" s="1779" t="s">
        <v>5497</v>
      </c>
      <c r="C245" s="1838"/>
      <c r="D245" s="1834"/>
      <c r="E245" s="1834"/>
      <c r="F245" s="1834"/>
      <c r="G245" s="1829"/>
      <c r="H245" s="1830"/>
      <c r="I245" s="1831"/>
      <c r="J245" s="1832"/>
      <c r="K245" s="1833"/>
      <c r="L245" s="1833"/>
      <c r="M245" s="1834"/>
      <c r="N245" s="1835"/>
      <c r="O245" s="1836"/>
      <c r="P245" s="1837"/>
      <c r="Q245" s="1838"/>
      <c r="R245" s="1834"/>
      <c r="S245" s="2063"/>
      <c r="T245" s="2063"/>
      <c r="U245" s="2230"/>
      <c r="V245" s="1839"/>
      <c r="W245" s="1840"/>
      <c r="X245" s="2242"/>
      <c r="Y245" s="84"/>
      <c r="Z245" s="84"/>
      <c r="AA245" s="2261"/>
      <c r="AB245" s="2243"/>
      <c r="AC245" s="1836"/>
      <c r="AD245" s="1837"/>
      <c r="AE245" s="1881"/>
      <c r="AF245" s="1882"/>
      <c r="AG245" s="1882"/>
      <c r="AH245" s="1882"/>
      <c r="AI245" s="1880"/>
      <c r="AJ245" s="1839"/>
      <c r="AK245" s="1845"/>
    </row>
    <row r="246" spans="1:52" ht="39.950000000000003" customHeight="1" thickBot="1" x14ac:dyDescent="0.25">
      <c r="A246" s="1717">
        <v>2</v>
      </c>
      <c r="B246" s="1718" t="s">
        <v>5497</v>
      </c>
      <c r="C246" s="1801"/>
      <c r="D246" s="1799"/>
      <c r="E246" s="1799"/>
      <c r="F246" s="1799"/>
      <c r="G246" s="2018"/>
      <c r="H246" s="1847"/>
      <c r="I246" s="1848"/>
      <c r="J246" s="2153"/>
      <c r="K246" s="1915"/>
      <c r="L246" s="1842"/>
      <c r="M246" s="1842"/>
      <c r="N246" s="1849"/>
      <c r="O246" s="1847"/>
      <c r="P246" s="1848"/>
      <c r="Q246" s="1801"/>
      <c r="R246" s="1799"/>
      <c r="S246" s="1799"/>
      <c r="T246" s="1799"/>
      <c r="U246" s="1800"/>
      <c r="V246" s="1847"/>
      <c r="W246" s="1848"/>
      <c r="X246" s="1801"/>
      <c r="Y246" s="1799"/>
      <c r="Z246" s="1843"/>
      <c r="AA246" s="2086"/>
      <c r="AB246" s="1844"/>
      <c r="AC246" s="1774"/>
      <c r="AD246" s="1850"/>
      <c r="AE246" s="1801"/>
      <c r="AF246" s="1116"/>
      <c r="AG246" s="1116"/>
      <c r="AH246" s="1116"/>
      <c r="AI246" s="2237"/>
      <c r="AJ246" s="1847"/>
      <c r="AK246" s="1851"/>
    </row>
    <row r="247" spans="1:52" ht="39.950000000000003" customHeight="1" thickBot="1" x14ac:dyDescent="0.25">
      <c r="A247" s="5734" t="s">
        <v>5498</v>
      </c>
      <c r="B247" s="5735"/>
      <c r="C247" s="1801"/>
      <c r="D247" s="1799"/>
      <c r="E247" s="1799"/>
      <c r="F247" s="1799"/>
      <c r="G247" s="1844"/>
      <c r="H247" s="1847"/>
      <c r="I247" s="1848"/>
      <c r="J247" s="2220"/>
      <c r="K247" s="1799"/>
      <c r="L247" s="1821"/>
      <c r="M247" s="1843"/>
      <c r="N247" s="1822"/>
      <c r="O247" s="1847"/>
      <c r="P247" s="1848"/>
      <c r="Q247" s="1852"/>
      <c r="R247" s="1799"/>
      <c r="S247" s="1799"/>
      <c r="T247" s="1853"/>
      <c r="U247" s="1800"/>
      <c r="V247" s="1847"/>
      <c r="W247" s="1848"/>
      <c r="X247" s="2060"/>
      <c r="Y247" s="2061"/>
      <c r="Z247" s="1843"/>
      <c r="AA247" s="2086"/>
      <c r="AB247" s="1800"/>
      <c r="AC247" s="1847"/>
      <c r="AD247" s="1848"/>
      <c r="AE247" s="1801"/>
      <c r="AF247" s="1799"/>
      <c r="AG247" s="1799"/>
      <c r="AH247" s="1799"/>
      <c r="AI247" s="1844"/>
      <c r="AJ247" s="1774"/>
      <c r="AK247" s="1851"/>
      <c r="AV247" s="6149" t="s">
        <v>8699</v>
      </c>
      <c r="AW247" s="5979"/>
      <c r="AX247" s="5979"/>
    </row>
    <row r="248" spans="1:52" ht="39.950000000000003" customHeight="1" thickBot="1" x14ac:dyDescent="0.25">
      <c r="A248" s="5785" t="s">
        <v>8250</v>
      </c>
      <c r="B248" s="5786"/>
      <c r="C248" s="1854"/>
      <c r="D248" s="1855"/>
      <c r="E248" s="1855"/>
      <c r="F248" s="1740"/>
      <c r="G248" s="1741"/>
      <c r="H248" s="1856"/>
      <c r="I248" s="1857"/>
      <c r="J248" s="1854"/>
      <c r="K248" s="2221"/>
      <c r="L248" s="1862"/>
      <c r="M248" s="1855"/>
      <c r="N248" s="1858"/>
      <c r="O248" s="1859"/>
      <c r="P248" s="1860"/>
      <c r="Q248" s="1861"/>
      <c r="R248" s="1862"/>
      <c r="S248" s="1863"/>
      <c r="T248" s="1863"/>
      <c r="U248" s="1864"/>
      <c r="V248" s="1865"/>
      <c r="W248" s="1866"/>
      <c r="X248" s="1867"/>
      <c r="Y248" s="1863"/>
      <c r="Z248" s="2240"/>
      <c r="AA248" s="2262"/>
      <c r="AB248" s="2241"/>
      <c r="AC248" s="1856"/>
      <c r="AD248" s="1857"/>
      <c r="AE248" s="1854"/>
      <c r="AF248" s="1855"/>
      <c r="AG248" s="1862"/>
      <c r="AH248" s="1862"/>
      <c r="AI248" s="1864"/>
      <c r="AJ248" s="1856"/>
      <c r="AK248" s="1868"/>
      <c r="AV248" s="6149" t="s">
        <v>8699</v>
      </c>
      <c r="AW248" s="5979"/>
      <c r="AX248" s="5979"/>
      <c r="AY248" s="5979"/>
      <c r="AZ248" s="5980"/>
    </row>
    <row r="249" spans="1:52" ht="39.950000000000003" customHeight="1" x14ac:dyDescent="0.2">
      <c r="A249" s="5832" t="s">
        <v>5500</v>
      </c>
      <c r="B249" s="5833"/>
      <c r="C249" s="1869"/>
      <c r="D249" s="1870"/>
      <c r="E249" s="1870"/>
      <c r="F249" s="1870"/>
      <c r="G249" s="1871"/>
      <c r="H249" s="1872"/>
      <c r="I249" s="1845"/>
      <c r="J249" s="1873"/>
      <c r="K249" s="1874"/>
      <c r="L249" s="1875"/>
      <c r="M249" s="1874"/>
      <c r="N249" s="1795"/>
      <c r="O249" s="1876"/>
      <c r="P249" s="1877"/>
      <c r="Q249" s="1878"/>
      <c r="R249" s="1879"/>
      <c r="S249" s="1766"/>
      <c r="T249" s="1766"/>
      <c r="U249" s="1880"/>
      <c r="V249" s="1872"/>
      <c r="W249" s="1845"/>
      <c r="X249" s="1881"/>
      <c r="Y249" s="1882"/>
      <c r="Z249" s="1882"/>
      <c r="AA249" s="2249"/>
      <c r="AB249" s="1880"/>
      <c r="AC249" s="1872"/>
      <c r="AD249" s="1845"/>
      <c r="AE249" s="1881"/>
      <c r="AF249" s="1882"/>
      <c r="AG249" s="1882"/>
      <c r="AH249" s="1882"/>
      <c r="AI249" s="1880"/>
      <c r="AJ249" s="1872"/>
      <c r="AK249" s="1845"/>
    </row>
    <row r="250" spans="1:52" ht="39.950000000000003" customHeight="1" x14ac:dyDescent="0.2">
      <c r="A250" s="5834"/>
      <c r="B250" s="5835"/>
      <c r="C250" s="1801"/>
      <c r="D250" s="1799"/>
      <c r="E250" s="1799"/>
      <c r="F250" s="1799"/>
      <c r="G250" s="1800"/>
      <c r="H250" s="1883"/>
      <c r="I250" s="1851"/>
      <c r="J250" s="1801"/>
      <c r="K250" s="1821"/>
      <c r="L250" s="1799"/>
      <c r="M250" s="1799"/>
      <c r="N250" s="1800"/>
      <c r="O250" s="1883"/>
      <c r="P250" s="1851"/>
      <c r="Q250" s="1801"/>
      <c r="R250" s="1799"/>
      <c r="S250" s="1799"/>
      <c r="T250" s="1799"/>
      <c r="U250" s="1800"/>
      <c r="V250" s="1883"/>
      <c r="W250" s="1851"/>
      <c r="X250" s="1801"/>
      <c r="Y250" s="1799"/>
      <c r="Z250" s="1799"/>
      <c r="AA250" s="2083"/>
      <c r="AB250" s="1800"/>
      <c r="AC250" s="1883"/>
      <c r="AD250" s="1851"/>
      <c r="AE250" s="1801"/>
      <c r="AF250" s="1799"/>
      <c r="AG250" s="1799"/>
      <c r="AH250" s="1799"/>
      <c r="AI250" s="1800"/>
      <c r="AJ250" s="1883"/>
      <c r="AK250" s="1851"/>
    </row>
    <row r="251" spans="1:52" ht="39.950000000000003" customHeight="1" thickBot="1" x14ac:dyDescent="0.25">
      <c r="A251" s="5836"/>
      <c r="B251" s="5837"/>
      <c r="C251" s="1854"/>
      <c r="D251" s="1855"/>
      <c r="E251" s="1855"/>
      <c r="F251" s="1855"/>
      <c r="G251" s="1884"/>
      <c r="H251" s="1885"/>
      <c r="I251" s="1868"/>
      <c r="J251" s="1854"/>
      <c r="K251" s="1855"/>
      <c r="L251" s="1855"/>
      <c r="M251" s="1855"/>
      <c r="N251" s="1884"/>
      <c r="O251" s="1885"/>
      <c r="P251" s="1868"/>
      <c r="Q251" s="1854"/>
      <c r="R251" s="1855"/>
      <c r="S251" s="1855"/>
      <c r="T251" s="1855"/>
      <c r="U251" s="1884"/>
      <c r="V251" s="1885"/>
      <c r="W251" s="1868"/>
      <c r="X251" s="1854"/>
      <c r="Y251" s="1855"/>
      <c r="Z251" s="1855"/>
      <c r="AA251" s="2084"/>
      <c r="AB251" s="1884"/>
      <c r="AC251" s="1885"/>
      <c r="AD251" s="1868"/>
      <c r="AE251" s="1854"/>
      <c r="AF251" s="1855"/>
      <c r="AG251" s="1855"/>
      <c r="AH251" s="1855"/>
      <c r="AI251" s="1884"/>
      <c r="AJ251" s="1885"/>
      <c r="AK251" s="1868"/>
    </row>
    <row r="252" spans="1:52" ht="39.950000000000003" customHeight="1" thickBot="1" x14ac:dyDescent="0.25">
      <c r="AP252" s="2403" t="s">
        <v>8544</v>
      </c>
      <c r="AQ252" s="2343"/>
      <c r="AR252" s="2343"/>
      <c r="AS252" s="2343"/>
      <c r="AT252" s="2318"/>
      <c r="AU252" s="2338" t="s">
        <v>8584</v>
      </c>
      <c r="AV252" s="2338"/>
      <c r="AW252" s="2338"/>
      <c r="AX252" s="2338"/>
      <c r="AY252" s="2338"/>
    </row>
    <row r="253" spans="1:52" ht="39.950000000000003" customHeight="1" thickBot="1" x14ac:dyDescent="0.25">
      <c r="A253" s="5764"/>
      <c r="B253" s="5765"/>
      <c r="C253" s="5464" t="s">
        <v>8440</v>
      </c>
      <c r="D253" s="5465"/>
      <c r="E253" s="5465"/>
      <c r="F253" s="5465"/>
      <c r="G253" s="5465"/>
      <c r="H253" s="5465"/>
      <c r="I253" s="5466"/>
      <c r="J253" s="5464" t="s">
        <v>8441</v>
      </c>
      <c r="K253" s="5465"/>
      <c r="L253" s="5465"/>
      <c r="M253" s="5465"/>
      <c r="N253" s="5465"/>
      <c r="O253" s="5465"/>
      <c r="P253" s="5466"/>
      <c r="Q253" s="5464" t="s">
        <v>8442</v>
      </c>
      <c r="R253" s="5465"/>
      <c r="S253" s="5465"/>
      <c r="T253" s="5465"/>
      <c r="U253" s="5465"/>
      <c r="V253" s="5465"/>
      <c r="W253" s="5466"/>
      <c r="X253" s="5464" t="s">
        <v>8443</v>
      </c>
      <c r="Y253" s="5465"/>
      <c r="Z253" s="5465"/>
      <c r="AA253" s="5465"/>
      <c r="AB253" s="5465"/>
      <c r="AC253" s="5465"/>
      <c r="AD253" s="5466"/>
      <c r="AE253" s="5464" t="s">
        <v>8444</v>
      </c>
      <c r="AF253" s="5465"/>
      <c r="AG253" s="5465"/>
      <c r="AH253" s="5465"/>
      <c r="AI253" s="5465"/>
      <c r="AJ253" s="5465"/>
      <c r="AK253" s="5466"/>
      <c r="AP253" s="6081" t="s">
        <v>8544</v>
      </c>
      <c r="AQ253" s="5771"/>
      <c r="AR253" s="5771"/>
      <c r="AS253" s="5771"/>
      <c r="AT253" s="2318"/>
      <c r="AU253" s="2325" t="s">
        <v>8685</v>
      </c>
      <c r="AV253" s="2325"/>
      <c r="AW253" s="2325"/>
      <c r="AX253" s="2325"/>
    </row>
    <row r="254" spans="1:52" ht="39.950000000000003" customHeight="1" x14ac:dyDescent="0.2">
      <c r="A254" s="5747" t="s">
        <v>1390</v>
      </c>
      <c r="B254" s="5748"/>
      <c r="C254" s="1674">
        <v>11</v>
      </c>
      <c r="D254" s="1675">
        <v>11</v>
      </c>
      <c r="E254" s="1675">
        <v>11</v>
      </c>
      <c r="F254" s="1675">
        <v>11</v>
      </c>
      <c r="G254" s="1676">
        <v>11</v>
      </c>
      <c r="H254" s="1743">
        <v>11</v>
      </c>
      <c r="I254" s="1744">
        <v>11</v>
      </c>
      <c r="J254" s="1674">
        <v>11</v>
      </c>
      <c r="K254" s="1675">
        <v>11</v>
      </c>
      <c r="L254" s="1747">
        <v>11</v>
      </c>
      <c r="M254" s="1675">
        <v>11</v>
      </c>
      <c r="N254" s="1676">
        <v>11</v>
      </c>
      <c r="O254" s="1743">
        <v>11</v>
      </c>
      <c r="P254" s="1744">
        <v>11</v>
      </c>
      <c r="Q254" s="1674">
        <v>11</v>
      </c>
      <c r="R254" s="1675">
        <v>11</v>
      </c>
      <c r="S254" s="1675">
        <v>11</v>
      </c>
      <c r="T254" s="1675">
        <v>11</v>
      </c>
      <c r="U254" s="1676">
        <v>11</v>
      </c>
      <c r="V254" s="1743">
        <v>11</v>
      </c>
      <c r="W254" s="1744">
        <v>12</v>
      </c>
      <c r="X254" s="1674">
        <v>12</v>
      </c>
      <c r="Y254" s="1675">
        <v>12</v>
      </c>
      <c r="Z254" s="1675">
        <v>12</v>
      </c>
      <c r="AA254" s="1675">
        <v>12</v>
      </c>
      <c r="AB254" s="1676">
        <v>12</v>
      </c>
      <c r="AC254" s="1743">
        <v>12</v>
      </c>
      <c r="AD254" s="1747">
        <v>12</v>
      </c>
      <c r="AE254" s="1675">
        <v>12</v>
      </c>
      <c r="AF254" s="1675">
        <v>12</v>
      </c>
      <c r="AG254" s="1675">
        <v>12</v>
      </c>
      <c r="AH254" s="1675">
        <v>12</v>
      </c>
      <c r="AI254" s="1676">
        <v>12</v>
      </c>
      <c r="AJ254" s="1743">
        <v>12</v>
      </c>
      <c r="AK254" s="1744">
        <v>12</v>
      </c>
      <c r="AP254" s="3401" t="s">
        <v>8685</v>
      </c>
      <c r="AQ254" s="3402"/>
      <c r="AR254" s="3402"/>
      <c r="AS254" s="3402"/>
      <c r="AT254" s="2315"/>
      <c r="AU254" s="2325" t="s">
        <v>8680</v>
      </c>
      <c r="AV254" s="2325"/>
      <c r="AW254" s="2325"/>
      <c r="AX254" s="2325"/>
    </row>
    <row r="255" spans="1:52" ht="39.950000000000003" customHeight="1" thickBot="1" x14ac:dyDescent="0.25">
      <c r="A255" s="5749" t="s">
        <v>1391</v>
      </c>
      <c r="B255" s="5750"/>
      <c r="C255" s="1772">
        <v>11</v>
      </c>
      <c r="D255" s="1757">
        <v>12</v>
      </c>
      <c r="E255" s="1757">
        <v>13</v>
      </c>
      <c r="F255" s="1757">
        <v>14</v>
      </c>
      <c r="G255" s="1758">
        <v>15</v>
      </c>
      <c r="H255" s="2051">
        <v>16</v>
      </c>
      <c r="I255" s="2052">
        <v>17</v>
      </c>
      <c r="J255" s="1772">
        <v>18</v>
      </c>
      <c r="K255" s="1757">
        <v>19</v>
      </c>
      <c r="L255" s="2076">
        <v>20</v>
      </c>
      <c r="M255" s="1757">
        <v>21</v>
      </c>
      <c r="N255" s="1758">
        <v>22</v>
      </c>
      <c r="O255" s="2051">
        <v>23</v>
      </c>
      <c r="P255" s="2052">
        <v>24</v>
      </c>
      <c r="Q255" s="1772">
        <v>25</v>
      </c>
      <c r="R255" s="1757">
        <v>26</v>
      </c>
      <c r="S255" s="1757">
        <v>27</v>
      </c>
      <c r="T255" s="1757">
        <v>28</v>
      </c>
      <c r="U255" s="1758">
        <v>29</v>
      </c>
      <c r="V255" s="2051">
        <v>30</v>
      </c>
      <c r="W255" s="2052">
        <v>1</v>
      </c>
      <c r="X255" s="1772">
        <v>2</v>
      </c>
      <c r="Y255" s="1757">
        <v>3</v>
      </c>
      <c r="Z255" s="1757">
        <v>4</v>
      </c>
      <c r="AA255" s="1757">
        <v>5</v>
      </c>
      <c r="AB255" s="1758">
        <v>6</v>
      </c>
      <c r="AC255" s="2051">
        <v>7</v>
      </c>
      <c r="AD255" s="2076">
        <v>8</v>
      </c>
      <c r="AE255" s="1757">
        <v>9</v>
      </c>
      <c r="AF255" s="1757">
        <v>10</v>
      </c>
      <c r="AG255" s="1757">
        <v>11</v>
      </c>
      <c r="AH255" s="1757">
        <v>12</v>
      </c>
      <c r="AI255" s="1758">
        <v>13</v>
      </c>
      <c r="AJ255" s="2051">
        <v>14</v>
      </c>
      <c r="AK255" s="2052">
        <v>15</v>
      </c>
      <c r="AP255" s="1823"/>
      <c r="AQ255" s="1823"/>
      <c r="AR255" s="1823"/>
      <c r="AS255" s="1823"/>
      <c r="AT255" s="1823"/>
      <c r="AU255" s="2012"/>
      <c r="AV255" s="1823"/>
      <c r="AW255" s="1823"/>
      <c r="AX255" s="1823"/>
    </row>
    <row r="256" spans="1:52" ht="39.950000000000003" customHeight="1" x14ac:dyDescent="0.2">
      <c r="A256" s="5745" t="s">
        <v>4459</v>
      </c>
      <c r="B256" s="5919"/>
      <c r="D256" s="1907"/>
      <c r="F256" s="1882"/>
      <c r="H256" s="1787"/>
      <c r="I256" s="1887"/>
      <c r="K256" s="1882"/>
      <c r="L256" s="5533" t="s">
        <v>8610</v>
      </c>
      <c r="M256" s="1882"/>
      <c r="O256" s="1787"/>
      <c r="P256" s="1887"/>
      <c r="Q256" s="2408"/>
      <c r="R256" s="2194"/>
      <c r="S256" s="1907"/>
      <c r="T256" s="1907"/>
      <c r="U256" s="2407"/>
      <c r="V256" s="2150"/>
      <c r="W256" s="2151"/>
      <c r="X256" s="6095" t="s">
        <v>8784</v>
      </c>
      <c r="Y256" s="6096"/>
      <c r="Z256" s="6097"/>
      <c r="AA256" s="2409" t="s">
        <v>8788</v>
      </c>
      <c r="AB256" s="2404"/>
      <c r="AC256" s="1787"/>
      <c r="AD256" s="1887"/>
      <c r="AE256" s="6329" t="s">
        <v>8789</v>
      </c>
      <c r="AF256" s="6330"/>
      <c r="AG256" s="6330"/>
      <c r="AH256" s="6330"/>
      <c r="AI256" s="6331"/>
      <c r="AJ256" s="2311"/>
      <c r="AK256" s="2095"/>
      <c r="AP256" s="3401" t="s">
        <v>8680</v>
      </c>
      <c r="AQ256" s="3402"/>
      <c r="AR256" s="3402"/>
      <c r="AS256" s="3402"/>
      <c r="AT256" s="2315"/>
      <c r="AU256" s="1270"/>
      <c r="AV256" s="80"/>
      <c r="AW256" s="44"/>
      <c r="AX256" s="44"/>
    </row>
    <row r="257" spans="1:50" ht="39.950000000000003" customHeight="1" x14ac:dyDescent="0.2">
      <c r="A257" s="5721" t="s">
        <v>8234</v>
      </c>
      <c r="B257" s="5908"/>
      <c r="C257" s="2033"/>
      <c r="D257" s="1823"/>
      <c r="E257" s="1823"/>
      <c r="F257" s="1823"/>
      <c r="G257" s="2155"/>
      <c r="H257" s="1796"/>
      <c r="I257" s="1890"/>
      <c r="J257" s="2033"/>
      <c r="K257" s="1823"/>
      <c r="L257" s="5516"/>
      <c r="M257" s="1823"/>
      <c r="N257" s="2033"/>
      <c r="O257" s="1796"/>
      <c r="P257" s="1890"/>
      <c r="Q257" s="6477" t="s">
        <v>8783</v>
      </c>
      <c r="R257" s="6478"/>
      <c r="S257" s="6478"/>
      <c r="T257" s="6478"/>
      <c r="U257" s="6479"/>
      <c r="V257" s="1796"/>
      <c r="W257" s="1890"/>
      <c r="X257" s="6483"/>
      <c r="Y257" s="6484"/>
      <c r="Z257" s="6456"/>
      <c r="AA257" s="1799"/>
      <c r="AB257" s="1972"/>
      <c r="AC257" s="1796"/>
      <c r="AD257" s="1890"/>
      <c r="AE257" s="2036"/>
      <c r="AF257" s="1381"/>
      <c r="AG257" s="1381"/>
      <c r="AH257" s="1116"/>
      <c r="AI257" s="2237"/>
      <c r="AJ257" s="1760"/>
      <c r="AK257" s="1752"/>
      <c r="AP257" s="1823"/>
      <c r="AQ257" s="1823"/>
      <c r="AR257" s="1823"/>
      <c r="AS257" s="1823"/>
      <c r="AT257" s="72"/>
      <c r="AU257" s="2325" t="s">
        <v>8648</v>
      </c>
      <c r="AV257" s="2325"/>
      <c r="AW257" s="2325"/>
      <c r="AX257" s="2325"/>
    </row>
    <row r="258" spans="1:50" ht="39.950000000000003" customHeight="1" x14ac:dyDescent="0.2">
      <c r="A258" s="5719" t="s">
        <v>8235</v>
      </c>
      <c r="B258" s="5853"/>
      <c r="C258" s="2316"/>
      <c r="D258" s="1843"/>
      <c r="E258" s="1843"/>
      <c r="F258" s="1843"/>
      <c r="G258" s="2163"/>
      <c r="H258" s="1796"/>
      <c r="I258" s="1890"/>
      <c r="J258" s="2320"/>
      <c r="K258" s="1842"/>
      <c r="L258" s="5516"/>
      <c r="M258" s="1842"/>
      <c r="N258" s="2320"/>
      <c r="O258" s="1796"/>
      <c r="P258" s="1890"/>
      <c r="Q258" s="3520" t="s">
        <v>8780</v>
      </c>
      <c r="R258" s="3520"/>
      <c r="S258" s="3521"/>
      <c r="T258" s="1823"/>
      <c r="U258" s="2405"/>
      <c r="V258" s="1796"/>
      <c r="W258" s="1890"/>
      <c r="X258" s="5451" t="s">
        <v>8786</v>
      </c>
      <c r="Y258" s="3521"/>
      <c r="Z258" s="2406" t="s">
        <v>8787</v>
      </c>
      <c r="AA258" s="2064"/>
      <c r="AB258" s="2324"/>
      <c r="AC258" s="1796"/>
      <c r="AD258" s="1890"/>
      <c r="AE258" s="2324"/>
      <c r="AF258" s="2064"/>
      <c r="AG258" s="2064"/>
      <c r="AH258" s="2064"/>
      <c r="AI258" s="1916"/>
      <c r="AJ258" s="1760"/>
      <c r="AK258" s="1752"/>
      <c r="AP258" s="80"/>
      <c r="AQ258" s="80"/>
      <c r="AR258" s="44"/>
      <c r="AS258" s="44"/>
      <c r="AT258" s="80"/>
      <c r="AU258" s="2325" t="s">
        <v>8698</v>
      </c>
      <c r="AV258" s="2325"/>
      <c r="AW258" s="2325"/>
      <c r="AX258" s="2325"/>
    </row>
    <row r="259" spans="1:50" ht="39.950000000000003" customHeight="1" x14ac:dyDescent="0.2">
      <c r="A259" s="5719" t="s">
        <v>8236</v>
      </c>
      <c r="B259" s="5853"/>
      <c r="C259" s="6312">
        <v>254102</v>
      </c>
      <c r="D259" s="6313"/>
      <c r="E259" s="6313"/>
      <c r="F259" s="6313"/>
      <c r="G259" s="6314"/>
      <c r="H259" s="1796"/>
      <c r="I259" s="1890"/>
      <c r="J259" s="2387"/>
      <c r="K259" s="2061"/>
      <c r="L259" s="5516"/>
      <c r="M259" s="2061"/>
      <c r="N259" s="2374"/>
      <c r="O259" s="1796"/>
      <c r="P259" s="1890"/>
      <c r="Q259" s="2374"/>
      <c r="R259" s="2061"/>
      <c r="S259" s="1116"/>
      <c r="T259" s="1116"/>
      <c r="U259" s="2316"/>
      <c r="V259" s="1796"/>
      <c r="W259" s="1890"/>
      <c r="X259" s="2164"/>
      <c r="Y259" s="1116"/>
      <c r="Z259" s="1116"/>
      <c r="AA259" s="1116"/>
      <c r="AB259" s="1234"/>
      <c r="AC259" s="1796"/>
      <c r="AD259" s="1890"/>
      <c r="AE259" s="2379"/>
      <c r="AF259" s="1381"/>
      <c r="AG259" s="1805"/>
      <c r="AH259" s="1805"/>
      <c r="AI259" s="1806"/>
      <c r="AJ259" s="1760"/>
      <c r="AK259" s="1752"/>
      <c r="AP259" s="3401" t="s">
        <v>8648</v>
      </c>
      <c r="AQ259" s="3402"/>
      <c r="AR259" s="3402"/>
      <c r="AS259" s="3402"/>
      <c r="AT259" s="2315"/>
    </row>
    <row r="260" spans="1:50" ht="39.950000000000003" customHeight="1" x14ac:dyDescent="0.2">
      <c r="A260" s="5719" t="s">
        <v>8237</v>
      </c>
      <c r="B260" s="5853"/>
      <c r="C260" s="6325" t="s">
        <v>8782</v>
      </c>
      <c r="D260" s="6325"/>
      <c r="E260" s="6325"/>
      <c r="F260" s="2067"/>
      <c r="G260" s="2402"/>
      <c r="H260" s="1796"/>
      <c r="I260" s="1890"/>
      <c r="J260" s="2316"/>
      <c r="K260" s="1116"/>
      <c r="L260" s="5516"/>
      <c r="M260" s="1116"/>
      <c r="N260" s="720"/>
      <c r="O260" s="1796"/>
      <c r="P260" s="1890"/>
      <c r="Q260" s="3520" t="s">
        <v>8778</v>
      </c>
      <c r="R260" s="3520"/>
      <c r="S260" s="3521"/>
      <c r="T260" s="3519" t="s">
        <v>8779</v>
      </c>
      <c r="U260" s="3520"/>
      <c r="V260" s="1796"/>
      <c r="W260" s="1890"/>
      <c r="X260" s="6480" t="s">
        <v>8785</v>
      </c>
      <c r="Y260" s="6481"/>
      <c r="Z260" s="6481"/>
      <c r="AA260" s="6482"/>
      <c r="AB260" s="2396"/>
      <c r="AC260" s="1796"/>
      <c r="AD260" s="1890"/>
      <c r="AE260" s="5860" t="s">
        <v>8790</v>
      </c>
      <c r="AF260" s="5861"/>
      <c r="AG260" s="5861"/>
      <c r="AH260" s="5861"/>
      <c r="AI260" s="5862"/>
      <c r="AJ260" s="1760"/>
      <c r="AK260" s="1752"/>
    </row>
    <row r="261" spans="1:50" ht="39.950000000000003" customHeight="1" x14ac:dyDescent="0.2">
      <c r="A261" s="5732" t="s">
        <v>8238</v>
      </c>
      <c r="B261" s="5854"/>
      <c r="C261" s="6168" t="s">
        <v>1386</v>
      </c>
      <c r="D261" s="6168"/>
      <c r="E261" s="6168"/>
      <c r="F261" s="6168"/>
      <c r="G261" s="6315"/>
      <c r="H261" s="1796"/>
      <c r="I261" s="1890"/>
      <c r="J261" s="6168" t="s">
        <v>1386</v>
      </c>
      <c r="K261" s="6169"/>
      <c r="L261" s="5516"/>
      <c r="M261" s="6168" t="s">
        <v>1386</v>
      </c>
      <c r="N261" s="6168"/>
      <c r="O261" s="1796"/>
      <c r="P261" s="1890"/>
      <c r="Q261" s="6168" t="s">
        <v>1386</v>
      </c>
      <c r="R261" s="6168"/>
      <c r="S261" s="6168"/>
      <c r="T261" s="6168"/>
      <c r="U261" s="6168"/>
      <c r="V261" s="1796"/>
      <c r="W261" s="1890"/>
      <c r="X261" s="6168" t="s">
        <v>1386</v>
      </c>
      <c r="Y261" s="6168"/>
      <c r="Z261" s="6168"/>
      <c r="AA261" s="6168"/>
      <c r="AB261" s="6168"/>
      <c r="AC261" s="1796"/>
      <c r="AD261" s="1890"/>
      <c r="AE261" s="6168" t="s">
        <v>1386</v>
      </c>
      <c r="AF261" s="6168"/>
      <c r="AG261" s="6168"/>
      <c r="AH261" s="6168"/>
      <c r="AI261" s="6315"/>
      <c r="AJ261" s="1760"/>
      <c r="AK261" s="1752"/>
    </row>
    <row r="262" spans="1:50" ht="39.950000000000003" customHeight="1" x14ac:dyDescent="0.2">
      <c r="A262" s="5732" t="s">
        <v>8239</v>
      </c>
      <c r="B262" s="5854"/>
      <c r="C262" s="6474" t="s">
        <v>8775</v>
      </c>
      <c r="D262" s="6447"/>
      <c r="E262" s="6447"/>
      <c r="F262" s="6447"/>
      <c r="G262" s="6448"/>
      <c r="H262" s="1796"/>
      <c r="I262" s="1890"/>
      <c r="J262" s="6447" t="s">
        <v>8775</v>
      </c>
      <c r="K262" s="6475"/>
      <c r="L262" s="5516"/>
      <c r="M262" s="6474" t="s">
        <v>8775</v>
      </c>
      <c r="N262" s="6447"/>
      <c r="O262" s="1796"/>
      <c r="P262" s="1890"/>
      <c r="Q262" s="6447" t="s">
        <v>8775</v>
      </c>
      <c r="R262" s="6447"/>
      <c r="S262" s="6447"/>
      <c r="T262" s="6447"/>
      <c r="U262" s="6447"/>
      <c r="V262" s="1796"/>
      <c r="W262" s="1890"/>
      <c r="X262" s="6447" t="s">
        <v>8775</v>
      </c>
      <c r="Y262" s="6447"/>
      <c r="Z262" s="6447"/>
      <c r="AA262" s="6447"/>
      <c r="AB262" s="6447"/>
      <c r="AC262" s="1796"/>
      <c r="AD262" s="1890"/>
      <c r="AE262" s="6447" t="s">
        <v>8775</v>
      </c>
      <c r="AF262" s="6447"/>
      <c r="AG262" s="6447"/>
      <c r="AH262" s="6447"/>
      <c r="AI262" s="6448"/>
      <c r="AJ262" s="1760"/>
      <c r="AK262" s="1752"/>
    </row>
    <row r="263" spans="1:50" ht="39.950000000000003" customHeight="1" x14ac:dyDescent="0.2">
      <c r="A263" s="5732" t="s">
        <v>8240</v>
      </c>
      <c r="B263" s="5854"/>
      <c r="C263" s="6074" t="s">
        <v>8584</v>
      </c>
      <c r="D263" s="6075"/>
      <c r="E263" s="6075"/>
      <c r="F263" s="6075"/>
      <c r="G263" s="6317"/>
      <c r="H263" s="1796"/>
      <c r="I263" s="1890"/>
      <c r="J263" s="6168" t="s">
        <v>1386</v>
      </c>
      <c r="K263" s="6169"/>
      <c r="L263" s="5516"/>
      <c r="M263" s="6167" t="s">
        <v>1386</v>
      </c>
      <c r="N263" s="6168"/>
      <c r="O263" s="1796"/>
      <c r="P263" s="1890"/>
      <c r="Q263" s="6168" t="s">
        <v>1386</v>
      </c>
      <c r="R263" s="6168"/>
      <c r="S263" s="6168"/>
      <c r="T263" s="6168"/>
      <c r="U263" s="6168"/>
      <c r="V263" s="1796"/>
      <c r="W263" s="1890"/>
      <c r="X263" s="6168" t="s">
        <v>1386</v>
      </c>
      <c r="Y263" s="6168"/>
      <c r="Z263" s="6168"/>
      <c r="AA263" s="6168"/>
      <c r="AB263" s="6168"/>
      <c r="AC263" s="1796"/>
      <c r="AD263" s="1890"/>
      <c r="AE263" s="6168" t="s">
        <v>1386</v>
      </c>
      <c r="AF263" s="6168"/>
      <c r="AG263" s="6168"/>
      <c r="AH263" s="6168"/>
      <c r="AI263" s="6168"/>
      <c r="AJ263" s="1760"/>
      <c r="AK263" s="1752"/>
    </row>
    <row r="264" spans="1:50" ht="39.950000000000003" customHeight="1" x14ac:dyDescent="0.2">
      <c r="A264" s="5809" t="s">
        <v>8241</v>
      </c>
      <c r="B264" s="5869"/>
      <c r="C264" s="5770" t="s">
        <v>8714</v>
      </c>
      <c r="D264" s="5771"/>
      <c r="E264" s="5771"/>
      <c r="F264" s="5771"/>
      <c r="G264" s="5772"/>
      <c r="H264" s="1816"/>
      <c r="I264" s="1896"/>
      <c r="J264" s="5770" t="s">
        <v>8714</v>
      </c>
      <c r="K264" s="6077"/>
      <c r="L264" s="5516"/>
      <c r="M264" s="6081" t="s">
        <v>8714</v>
      </c>
      <c r="N264" s="5771"/>
      <c r="O264" s="1816"/>
      <c r="P264" s="1896"/>
      <c r="Q264" s="5771" t="s">
        <v>8714</v>
      </c>
      <c r="R264" s="5771"/>
      <c r="S264" s="5771"/>
      <c r="T264" s="5771"/>
      <c r="U264" s="5771"/>
      <c r="V264" s="1816"/>
      <c r="W264" s="1896"/>
      <c r="X264" s="5771" t="s">
        <v>8714</v>
      </c>
      <c r="Y264" s="5771"/>
      <c r="Z264" s="5771"/>
      <c r="AA264" s="5771"/>
      <c r="AB264" s="5771"/>
      <c r="AC264" s="1816"/>
      <c r="AD264" s="1896"/>
      <c r="AE264" s="5771" t="s">
        <v>8714</v>
      </c>
      <c r="AF264" s="5771"/>
      <c r="AG264" s="5771"/>
      <c r="AH264" s="5771"/>
      <c r="AI264" s="5771"/>
      <c r="AJ264" s="1760"/>
      <c r="AK264" s="1752"/>
    </row>
    <row r="265" spans="1:50" ht="39.950000000000003" customHeight="1" x14ac:dyDescent="0.2">
      <c r="A265" s="5809" t="s">
        <v>8242</v>
      </c>
      <c r="B265" s="5869"/>
      <c r="C265" s="5770" t="s">
        <v>8544</v>
      </c>
      <c r="D265" s="5771"/>
      <c r="E265" s="5771"/>
      <c r="F265" s="5771"/>
      <c r="G265" s="5772"/>
      <c r="H265" s="1796"/>
      <c r="I265" s="1890"/>
      <c r="J265" s="5770" t="s">
        <v>8544</v>
      </c>
      <c r="K265" s="6077"/>
      <c r="L265" s="5516"/>
      <c r="M265" s="6081" t="s">
        <v>8544</v>
      </c>
      <c r="N265" s="5771"/>
      <c r="O265" s="1796"/>
      <c r="P265" s="1890"/>
      <c r="Q265" s="5771" t="s">
        <v>8544</v>
      </c>
      <c r="R265" s="5771"/>
      <c r="S265" s="5771"/>
      <c r="T265" s="5771"/>
      <c r="U265" s="5771"/>
      <c r="V265" s="1796"/>
      <c r="W265" s="1890"/>
      <c r="X265" s="5771" t="s">
        <v>8544</v>
      </c>
      <c r="Y265" s="5771"/>
      <c r="Z265" s="5771"/>
      <c r="AA265" s="5771"/>
      <c r="AB265" s="5771"/>
      <c r="AC265" s="1796"/>
      <c r="AD265" s="1890"/>
      <c r="AE265" s="5771" t="s">
        <v>8544</v>
      </c>
      <c r="AF265" s="5771"/>
      <c r="AG265" s="5771"/>
      <c r="AH265" s="5771"/>
      <c r="AI265" s="5771"/>
      <c r="AJ265" s="1760"/>
      <c r="AK265" s="1752"/>
    </row>
    <row r="266" spans="1:50" ht="39.950000000000003" customHeight="1" x14ac:dyDescent="0.2">
      <c r="A266" s="5732" t="s">
        <v>8243</v>
      </c>
      <c r="B266" s="5854"/>
      <c r="C266" s="6074" t="s">
        <v>8746</v>
      </c>
      <c r="D266" s="6075"/>
      <c r="E266" s="6075"/>
      <c r="F266" s="6075"/>
      <c r="G266" s="6317"/>
      <c r="H266" s="1796"/>
      <c r="I266" s="1890"/>
      <c r="J266" s="6488" t="s">
        <v>8746</v>
      </c>
      <c r="K266" s="6489"/>
      <c r="L266" s="5516"/>
      <c r="M266" s="6487" t="s">
        <v>8746</v>
      </c>
      <c r="N266" s="6488"/>
      <c r="O266" s="1796"/>
      <c r="P266" s="1890"/>
      <c r="Q266" s="6075" t="s">
        <v>8746</v>
      </c>
      <c r="R266" s="6075"/>
      <c r="S266" s="6075"/>
      <c r="T266" s="6075"/>
      <c r="U266" s="6075"/>
      <c r="V266" s="1796"/>
      <c r="W266" s="1890"/>
      <c r="X266" s="6075" t="s">
        <v>8746</v>
      </c>
      <c r="Y266" s="6075"/>
      <c r="Z266" s="6075"/>
      <c r="AA266" s="6075"/>
      <c r="AB266" s="6075"/>
      <c r="AC266" s="1796"/>
      <c r="AD266" s="1890"/>
      <c r="AE266" s="6075" t="s">
        <v>8746</v>
      </c>
      <c r="AF266" s="6075"/>
      <c r="AG266" s="6075"/>
      <c r="AH266" s="6075"/>
      <c r="AI266" s="6075"/>
      <c r="AJ266" s="1760"/>
      <c r="AK266" s="1752"/>
    </row>
    <row r="267" spans="1:50" ht="39.950000000000003" customHeight="1" x14ac:dyDescent="0.2">
      <c r="A267" s="5732" t="s">
        <v>8244</v>
      </c>
      <c r="B267" s="5854"/>
      <c r="C267" s="6318" t="s">
        <v>1386</v>
      </c>
      <c r="D267" s="6168"/>
      <c r="E267" s="6168"/>
      <c r="F267" s="6168"/>
      <c r="G267" s="6315"/>
      <c r="H267" s="1796"/>
      <c r="I267" s="1890"/>
      <c r="J267" s="6168" t="s">
        <v>1386</v>
      </c>
      <c r="K267" s="6169"/>
      <c r="L267" s="5516"/>
      <c r="M267" s="6167" t="s">
        <v>1386</v>
      </c>
      <c r="N267" s="6168"/>
      <c r="O267" s="1796"/>
      <c r="P267" s="1890"/>
      <c r="Q267" s="6168" t="s">
        <v>1386</v>
      </c>
      <c r="R267" s="6168"/>
      <c r="S267" s="6168"/>
      <c r="T267" s="6168"/>
      <c r="U267" s="6168"/>
      <c r="V267" s="1796"/>
      <c r="W267" s="1890"/>
      <c r="X267" s="6168" t="s">
        <v>1386</v>
      </c>
      <c r="Y267" s="6168"/>
      <c r="Z267" s="6168"/>
      <c r="AA267" s="6168"/>
      <c r="AB267" s="6168"/>
      <c r="AC267" s="1796"/>
      <c r="AD267" s="1890"/>
      <c r="AE267" s="6168" t="s">
        <v>1386</v>
      </c>
      <c r="AF267" s="6168"/>
      <c r="AG267" s="6168"/>
      <c r="AH267" s="6168"/>
      <c r="AI267" s="6168"/>
      <c r="AJ267" s="1760"/>
      <c r="AK267" s="1752"/>
    </row>
    <row r="268" spans="1:50" ht="39.950000000000003" customHeight="1" x14ac:dyDescent="0.2">
      <c r="A268" s="5738" t="s">
        <v>8245</v>
      </c>
      <c r="B268" s="5867"/>
      <c r="C268" s="6060" t="s">
        <v>8680</v>
      </c>
      <c r="D268" s="3402"/>
      <c r="E268" s="3402"/>
      <c r="F268" s="3402"/>
      <c r="G268" s="6061"/>
      <c r="H268" s="1796"/>
      <c r="I268" s="1890"/>
      <c r="J268" s="6321" t="s">
        <v>8680</v>
      </c>
      <c r="K268" s="6322"/>
      <c r="L268" s="5516"/>
      <c r="M268" s="6486" t="s">
        <v>8680</v>
      </c>
      <c r="N268" s="6321"/>
      <c r="O268" s="1796"/>
      <c r="P268" s="1890"/>
      <c r="Q268" s="3402" t="s">
        <v>8680</v>
      </c>
      <c r="R268" s="3402"/>
      <c r="S268" s="3402"/>
      <c r="T268" s="3402"/>
      <c r="U268" s="3402"/>
      <c r="V268" s="1796"/>
      <c r="W268" s="1890"/>
      <c r="X268" s="3402" t="s">
        <v>8680</v>
      </c>
      <c r="Y268" s="3402"/>
      <c r="Z268" s="3402"/>
      <c r="AA268" s="3402"/>
      <c r="AB268" s="3402"/>
      <c r="AC268" s="1796"/>
      <c r="AD268" s="1890"/>
      <c r="AE268" s="6168" t="s">
        <v>1386</v>
      </c>
      <c r="AF268" s="6168"/>
      <c r="AG268" s="6168"/>
      <c r="AH268" s="6168"/>
      <c r="AI268" s="6168"/>
      <c r="AJ268" s="1760"/>
      <c r="AK268" s="1752"/>
    </row>
    <row r="269" spans="1:50" ht="39.950000000000003" customHeight="1" x14ac:dyDescent="0.2">
      <c r="A269" s="5758" t="s">
        <v>8246</v>
      </c>
      <c r="B269" s="5867"/>
      <c r="C269" s="6060" t="s">
        <v>8760</v>
      </c>
      <c r="D269" s="3402"/>
      <c r="E269" s="3402"/>
      <c r="F269" s="3402"/>
      <c r="G269" s="6061"/>
      <c r="H269" s="1796"/>
      <c r="I269" s="1890"/>
      <c r="J269" s="6321" t="s">
        <v>8760</v>
      </c>
      <c r="K269" s="6322"/>
      <c r="L269" s="5516"/>
      <c r="M269" s="6486" t="s">
        <v>8760</v>
      </c>
      <c r="N269" s="6321"/>
      <c r="O269" s="1796"/>
      <c r="P269" s="1890"/>
      <c r="Q269" s="3402" t="s">
        <v>8760</v>
      </c>
      <c r="R269" s="3402"/>
      <c r="S269" s="3402"/>
      <c r="T269" s="3402"/>
      <c r="U269" s="3402"/>
      <c r="V269" s="1796"/>
      <c r="W269" s="1890"/>
      <c r="X269" s="3402" t="s">
        <v>8760</v>
      </c>
      <c r="Y269" s="3402"/>
      <c r="Z269" s="3402"/>
      <c r="AA269" s="3402"/>
      <c r="AB269" s="3402"/>
      <c r="AC269" s="1796"/>
      <c r="AD269" s="1890"/>
      <c r="AE269" s="3402" t="s">
        <v>8760</v>
      </c>
      <c r="AF269" s="3402"/>
      <c r="AG269" s="3402"/>
      <c r="AH269" s="3402"/>
      <c r="AI269" s="3402"/>
      <c r="AJ269" s="1760"/>
      <c r="AK269" s="1752"/>
    </row>
    <row r="270" spans="1:50" ht="39.950000000000003" customHeight="1" x14ac:dyDescent="0.2">
      <c r="A270" s="5736" t="s">
        <v>8247</v>
      </c>
      <c r="B270" s="5868"/>
      <c r="C270" s="6060" t="s">
        <v>8761</v>
      </c>
      <c r="D270" s="3402"/>
      <c r="E270" s="3402"/>
      <c r="F270" s="3402"/>
      <c r="G270" s="6061"/>
      <c r="H270" s="1796"/>
      <c r="I270" s="1890"/>
      <c r="J270" s="6321" t="s">
        <v>8761</v>
      </c>
      <c r="K270" s="6322"/>
      <c r="L270" s="5516"/>
      <c r="M270" s="6486" t="s">
        <v>8761</v>
      </c>
      <c r="N270" s="6321"/>
      <c r="O270" s="1796"/>
      <c r="P270" s="1890"/>
      <c r="Q270" s="3402" t="s">
        <v>8761</v>
      </c>
      <c r="R270" s="3402"/>
      <c r="S270" s="3402"/>
      <c r="T270" s="3402"/>
      <c r="U270" s="3402"/>
      <c r="V270" s="1796"/>
      <c r="W270" s="1890"/>
      <c r="X270" s="3402" t="s">
        <v>8761</v>
      </c>
      <c r="Y270" s="3402"/>
      <c r="Z270" s="3402"/>
      <c r="AA270" s="3402"/>
      <c r="AB270" s="3402"/>
      <c r="AC270" s="1796"/>
      <c r="AD270" s="1890"/>
      <c r="AE270" s="6168" t="s">
        <v>1386</v>
      </c>
      <c r="AF270" s="6168"/>
      <c r="AG270" s="6168"/>
      <c r="AH270" s="6168"/>
      <c r="AI270" s="6168"/>
      <c r="AJ270" s="1760"/>
      <c r="AK270" s="1752"/>
    </row>
    <row r="271" spans="1:50" ht="39.950000000000003" customHeight="1" x14ac:dyDescent="0.2">
      <c r="A271" s="5738" t="s">
        <v>8248</v>
      </c>
      <c r="B271" s="5867"/>
      <c r="C271" s="6318" t="s">
        <v>1386</v>
      </c>
      <c r="D271" s="6168"/>
      <c r="E271" s="6168"/>
      <c r="F271" s="6168"/>
      <c r="G271" s="6315"/>
      <c r="H271" s="1796"/>
      <c r="I271" s="1890"/>
      <c r="J271" s="6319" t="s">
        <v>1386</v>
      </c>
      <c r="K271" s="6320"/>
      <c r="L271" s="5516"/>
      <c r="M271" s="6485" t="s">
        <v>1386</v>
      </c>
      <c r="N271" s="6319"/>
      <c r="O271" s="1796"/>
      <c r="P271" s="1890"/>
      <c r="Q271" s="6168" t="s">
        <v>1386</v>
      </c>
      <c r="R271" s="6168"/>
      <c r="S271" s="6168"/>
      <c r="T271" s="6168"/>
      <c r="U271" s="6168"/>
      <c r="V271" s="1796"/>
      <c r="W271" s="1890"/>
      <c r="X271" s="6168" t="s">
        <v>1386</v>
      </c>
      <c r="Y271" s="6168"/>
      <c r="Z271" s="6168"/>
      <c r="AA271" s="6168"/>
      <c r="AB271" s="6168"/>
      <c r="AC271" s="1796"/>
      <c r="AD271" s="1890"/>
      <c r="AE271" s="6168" t="s">
        <v>1386</v>
      </c>
      <c r="AF271" s="6168"/>
      <c r="AG271" s="6168"/>
      <c r="AH271" s="6168"/>
      <c r="AI271" s="6168"/>
      <c r="AJ271" s="1760"/>
      <c r="AK271" s="1752"/>
    </row>
    <row r="272" spans="1:50" ht="39.950000000000003" customHeight="1" thickBot="1" x14ac:dyDescent="0.25">
      <c r="A272" s="5814" t="s">
        <v>8249</v>
      </c>
      <c r="B272" s="5918"/>
      <c r="C272" s="6318" t="s">
        <v>1386</v>
      </c>
      <c r="D272" s="6168"/>
      <c r="E272" s="6168"/>
      <c r="F272" s="6168"/>
      <c r="G272" s="6315"/>
      <c r="H272" s="1826"/>
      <c r="I272" s="1902"/>
      <c r="J272" s="6319" t="s">
        <v>1386</v>
      </c>
      <c r="K272" s="6320"/>
      <c r="L272" s="5517"/>
      <c r="M272" s="6319" t="s">
        <v>1386</v>
      </c>
      <c r="N272" s="6319"/>
      <c r="O272" s="1826"/>
      <c r="P272" s="1902"/>
      <c r="Q272" s="6304" t="s">
        <v>8794</v>
      </c>
      <c r="R272" s="6304"/>
      <c r="S272" s="6304"/>
      <c r="T272" s="6304"/>
      <c r="U272" s="6305"/>
      <c r="V272" s="1826"/>
      <c r="W272" s="1902"/>
      <c r="X272" s="6304" t="s">
        <v>8794</v>
      </c>
      <c r="Y272" s="6304"/>
      <c r="Z272" s="6304"/>
      <c r="AA272" s="6304"/>
      <c r="AB272" s="6305"/>
      <c r="AC272" s="1826"/>
      <c r="AD272" s="1902"/>
      <c r="AE272" s="6304" t="s">
        <v>8794</v>
      </c>
      <c r="AF272" s="6304"/>
      <c r="AG272" s="6304"/>
      <c r="AH272" s="6304"/>
      <c r="AI272" s="6305"/>
      <c r="AJ272" s="1763"/>
      <c r="AK272" s="1754"/>
    </row>
    <row r="273" spans="1:37" ht="39.950000000000003" customHeight="1" thickBot="1" x14ac:dyDescent="0.25">
      <c r="A273" s="1779">
        <v>1</v>
      </c>
      <c r="B273" s="1779" t="s">
        <v>5497</v>
      </c>
      <c r="C273" s="1838"/>
      <c r="D273" s="1834"/>
      <c r="E273" s="1834"/>
      <c r="F273" s="1834"/>
      <c r="G273" s="1829"/>
      <c r="H273" s="1830"/>
      <c r="I273" s="1831"/>
      <c r="J273" s="1832"/>
      <c r="K273" s="1833"/>
      <c r="L273" s="2108"/>
      <c r="M273" s="1834"/>
      <c r="N273" s="1835"/>
      <c r="O273" s="1836"/>
      <c r="P273" s="1837"/>
      <c r="Q273" s="1838"/>
      <c r="R273" s="1834"/>
      <c r="S273" s="2063"/>
      <c r="T273" s="2063"/>
      <c r="U273" s="2230"/>
      <c r="V273" s="1839"/>
      <c r="W273" s="1840"/>
      <c r="X273" s="2242"/>
      <c r="Y273" s="84"/>
      <c r="Z273" s="84"/>
      <c r="AA273" s="1879"/>
      <c r="AB273" s="2243"/>
      <c r="AC273" s="1836"/>
      <c r="AD273" s="1837"/>
      <c r="AE273" s="1881"/>
      <c r="AF273" s="1882"/>
      <c r="AG273" s="1882"/>
      <c r="AH273" s="1882"/>
      <c r="AI273" s="1880"/>
      <c r="AJ273" s="1839"/>
      <c r="AK273" s="1845"/>
    </row>
    <row r="274" spans="1:37" ht="39.950000000000003" customHeight="1" thickBot="1" x14ac:dyDescent="0.25">
      <c r="A274" s="1717">
        <v>2</v>
      </c>
      <c r="B274" s="1718" t="s">
        <v>5497</v>
      </c>
      <c r="C274" s="1801"/>
      <c r="D274" s="1799"/>
      <c r="E274" s="1799"/>
      <c r="F274" s="1799"/>
      <c r="G274" s="2018"/>
      <c r="H274" s="1847"/>
      <c r="I274" s="1848"/>
      <c r="J274" s="2153"/>
      <c r="K274" s="1915"/>
      <c r="L274" s="2109"/>
      <c r="M274" s="1842"/>
      <c r="N274" s="1849"/>
      <c r="O274" s="1847"/>
      <c r="P274" s="1848"/>
      <c r="Q274" s="1801"/>
      <c r="R274" s="1799"/>
      <c r="S274" s="1799"/>
      <c r="T274" s="1799"/>
      <c r="U274" s="1800"/>
      <c r="V274" s="1847"/>
      <c r="W274" s="1848"/>
      <c r="X274" s="1801"/>
      <c r="Y274" s="1799"/>
      <c r="Z274" s="1843"/>
      <c r="AA274" s="1843"/>
      <c r="AB274" s="1844"/>
      <c r="AC274" s="1774"/>
      <c r="AD274" s="1850"/>
      <c r="AE274" s="1801"/>
      <c r="AF274" s="1116"/>
      <c r="AG274" s="1116"/>
      <c r="AH274" s="1116"/>
      <c r="AI274" s="2237"/>
      <c r="AJ274" s="1847"/>
      <c r="AK274" s="1851"/>
    </row>
    <row r="275" spans="1:37" ht="39.950000000000003" customHeight="1" thickBot="1" x14ac:dyDescent="0.25">
      <c r="A275" s="5734" t="s">
        <v>5498</v>
      </c>
      <c r="B275" s="5735"/>
      <c r="C275" s="1801"/>
      <c r="D275" s="1799"/>
      <c r="E275" s="1799"/>
      <c r="F275" s="1799"/>
      <c r="G275" s="1844"/>
      <c r="H275" s="1847"/>
      <c r="I275" s="1848"/>
      <c r="J275" s="2220"/>
      <c r="K275" s="1799"/>
      <c r="L275" s="2088"/>
      <c r="M275" s="1843"/>
      <c r="N275" s="1822"/>
      <c r="O275" s="1847"/>
      <c r="P275" s="1848"/>
      <c r="Q275" s="1852"/>
      <c r="R275" s="1799"/>
      <c r="S275" s="1799"/>
      <c r="T275" s="1853"/>
      <c r="U275" s="1800"/>
      <c r="V275" s="1847"/>
      <c r="W275" s="1848"/>
      <c r="X275" s="2060"/>
      <c r="Y275" s="2061"/>
      <c r="Z275" s="1843"/>
      <c r="AA275" s="1843"/>
      <c r="AB275" s="1800"/>
      <c r="AC275" s="1847"/>
      <c r="AD275" s="1848"/>
      <c r="AE275" s="1801"/>
      <c r="AF275" s="1799"/>
      <c r="AG275" s="1799"/>
      <c r="AH275" s="1799"/>
      <c r="AI275" s="1844"/>
      <c r="AJ275" s="1774"/>
      <c r="AK275" s="1851"/>
    </row>
    <row r="276" spans="1:37" ht="39.950000000000003" customHeight="1" thickBot="1" x14ac:dyDescent="0.25">
      <c r="A276" s="5785" t="s">
        <v>8250</v>
      </c>
      <c r="B276" s="5786"/>
      <c r="C276" s="1854"/>
      <c r="D276" s="1855"/>
      <c r="E276" s="1855"/>
      <c r="F276" s="1740"/>
      <c r="G276" s="1741"/>
      <c r="H276" s="1856"/>
      <c r="I276" s="1857"/>
      <c r="J276" s="1854"/>
      <c r="K276" s="2221"/>
      <c r="L276" s="2260"/>
      <c r="M276" s="1855"/>
      <c r="N276" s="1858"/>
      <c r="O276" s="1859"/>
      <c r="P276" s="1860"/>
      <c r="Q276" s="1861"/>
      <c r="R276" s="1862"/>
      <c r="S276" s="1863"/>
      <c r="T276" s="1863"/>
      <c r="U276" s="1864"/>
      <c r="V276" s="1865"/>
      <c r="W276" s="1866"/>
      <c r="X276" s="1867"/>
      <c r="Y276" s="1863"/>
      <c r="Z276" s="2240"/>
      <c r="AA276" s="2240"/>
      <c r="AB276" s="2241"/>
      <c r="AC276" s="1856"/>
      <c r="AD276" s="1857"/>
      <c r="AE276" s="1854"/>
      <c r="AF276" s="1855"/>
      <c r="AG276" s="1862"/>
      <c r="AH276" s="1862"/>
      <c r="AI276" s="1864"/>
      <c r="AJ276" s="1856"/>
      <c r="AK276" s="1868"/>
    </row>
    <row r="277" spans="1:37" ht="39.950000000000003" customHeight="1" x14ac:dyDescent="0.2">
      <c r="A277" s="5832" t="s">
        <v>5500</v>
      </c>
      <c r="B277" s="5833"/>
      <c r="C277" s="1869"/>
      <c r="D277" s="1870"/>
      <c r="E277" s="1870"/>
      <c r="F277" s="1870"/>
      <c r="G277" s="1871"/>
      <c r="H277" s="1872"/>
      <c r="I277" s="1845"/>
      <c r="J277" s="1873"/>
      <c r="K277" s="1874"/>
      <c r="L277" s="2263"/>
      <c r="M277" s="1874"/>
      <c r="N277" s="1795"/>
      <c r="O277" s="1876"/>
      <c r="P277" s="1877"/>
      <c r="Q277" s="1878"/>
      <c r="R277" s="1879"/>
      <c r="S277" s="1766"/>
      <c r="T277" s="1766"/>
      <c r="U277" s="1880"/>
      <c r="V277" s="1872"/>
      <c r="W277" s="1845"/>
      <c r="X277" s="1881"/>
      <c r="Y277" s="1882"/>
      <c r="Z277" s="1882"/>
      <c r="AA277" s="1882"/>
      <c r="AB277" s="1880"/>
      <c r="AC277" s="1872"/>
      <c r="AD277" s="1845"/>
      <c r="AE277" s="1881"/>
      <c r="AF277" s="1882"/>
      <c r="AG277" s="1882"/>
      <c r="AH277" s="1882"/>
      <c r="AI277" s="1880"/>
      <c r="AJ277" s="1872"/>
      <c r="AK277" s="1845"/>
    </row>
    <row r="278" spans="1:37" ht="39.950000000000003" customHeight="1" x14ac:dyDescent="0.2">
      <c r="A278" s="5834"/>
      <c r="B278" s="5835"/>
      <c r="C278" s="1801"/>
      <c r="D278" s="1799"/>
      <c r="E278" s="1799"/>
      <c r="F278" s="1799"/>
      <c r="G278" s="1800"/>
      <c r="H278" s="1883"/>
      <c r="I278" s="1851"/>
      <c r="J278" s="1801"/>
      <c r="K278" s="1821"/>
      <c r="L278" s="2083"/>
      <c r="M278" s="1799"/>
      <c r="N278" s="1800"/>
      <c r="O278" s="1883"/>
      <c r="P278" s="1851"/>
      <c r="Q278" s="1801"/>
      <c r="R278" s="1799"/>
      <c r="S278" s="1799"/>
      <c r="T278" s="1799"/>
      <c r="U278" s="1800"/>
      <c r="V278" s="1883"/>
      <c r="W278" s="1851"/>
      <c r="X278" s="1801"/>
      <c r="Y278" s="1799"/>
      <c r="Z278" s="1799"/>
      <c r="AA278" s="1799"/>
      <c r="AB278" s="1800"/>
      <c r="AC278" s="1883"/>
      <c r="AD278" s="1851"/>
      <c r="AE278" s="1801"/>
      <c r="AF278" s="1799"/>
      <c r="AG278" s="1799"/>
      <c r="AH278" s="1799"/>
      <c r="AI278" s="1800"/>
      <c r="AJ278" s="1883"/>
      <c r="AK278" s="1851"/>
    </row>
    <row r="279" spans="1:37" ht="39.950000000000003" customHeight="1" thickBot="1" x14ac:dyDescent="0.25">
      <c r="A279" s="5836"/>
      <c r="B279" s="5837"/>
      <c r="C279" s="1854"/>
      <c r="D279" s="1855"/>
      <c r="E279" s="1855"/>
      <c r="F279" s="1855"/>
      <c r="G279" s="1884"/>
      <c r="H279" s="1885"/>
      <c r="I279" s="1868"/>
      <c r="J279" s="1854"/>
      <c r="K279" s="1855"/>
      <c r="L279" s="2084"/>
      <c r="M279" s="1855"/>
      <c r="N279" s="1884"/>
      <c r="O279" s="1885"/>
      <c r="P279" s="1868"/>
      <c r="Q279" s="1854"/>
      <c r="R279" s="1855"/>
      <c r="S279" s="1855"/>
      <c r="T279" s="1855"/>
      <c r="U279" s="1884"/>
      <c r="V279" s="1885"/>
      <c r="W279" s="1868"/>
      <c r="X279" s="1854"/>
      <c r="Y279" s="1855"/>
      <c r="Z279" s="1855"/>
      <c r="AA279" s="1855"/>
      <c r="AB279" s="1884"/>
      <c r="AC279" s="1885"/>
      <c r="AD279" s="1868"/>
      <c r="AE279" s="1854"/>
      <c r="AF279" s="1855"/>
      <c r="AG279" s="1855"/>
      <c r="AH279" s="1855"/>
      <c r="AI279" s="1884"/>
      <c r="AJ279" s="1885"/>
      <c r="AK279" s="1868"/>
    </row>
    <row r="280" spans="1:37" ht="39.950000000000003" customHeight="1" thickBot="1" x14ac:dyDescent="0.25">
      <c r="A280" s="16"/>
      <c r="B280" s="1715"/>
      <c r="C280" s="1659"/>
      <c r="D280" s="1659"/>
      <c r="E280" s="1659"/>
      <c r="F280" s="1657"/>
      <c r="G280" s="1657"/>
      <c r="H280" s="1657"/>
      <c r="I280" s="1657"/>
      <c r="J280" s="1716"/>
      <c r="K280" s="1716"/>
      <c r="L280" s="1716"/>
      <c r="M280" s="1716"/>
      <c r="N280" s="1716"/>
      <c r="O280" s="1716"/>
      <c r="P280" s="1716"/>
      <c r="S280" s="1704"/>
      <c r="T280" s="1704"/>
      <c r="U280" s="1704"/>
    </row>
    <row r="281" spans="1:37" ht="39.950000000000003" customHeight="1" thickBot="1" x14ac:dyDescent="0.25">
      <c r="A281" s="5764"/>
      <c r="B281" s="5765"/>
      <c r="C281" s="5464" t="s">
        <v>8445</v>
      </c>
      <c r="D281" s="5465"/>
      <c r="E281" s="5465"/>
      <c r="F281" s="5465"/>
      <c r="G281" s="5465"/>
      <c r="H281" s="5465"/>
      <c r="I281" s="5466"/>
      <c r="J281" s="5464" t="s">
        <v>8446</v>
      </c>
      <c r="K281" s="5465"/>
      <c r="L281" s="5465"/>
      <c r="M281" s="5465"/>
      <c r="N281" s="5465"/>
      <c r="O281" s="5465"/>
      <c r="P281" s="5466"/>
      <c r="Q281" s="5464" t="s">
        <v>8403</v>
      </c>
      <c r="R281" s="5465"/>
      <c r="S281" s="5465"/>
      <c r="T281" s="5465"/>
      <c r="U281" s="5465"/>
      <c r="V281" s="5465"/>
      <c r="W281" s="5466"/>
      <c r="X281" s="5464" t="s">
        <v>8404</v>
      </c>
      <c r="Y281" s="5465"/>
      <c r="Z281" s="5465"/>
      <c r="AA281" s="5465"/>
      <c r="AB281" s="5465"/>
      <c r="AC281" s="5465"/>
      <c r="AD281" s="5466"/>
      <c r="AE281" s="5464" t="s">
        <v>8405</v>
      </c>
      <c r="AF281" s="5465"/>
      <c r="AG281" s="5465"/>
      <c r="AH281" s="5465"/>
      <c r="AI281" s="5465"/>
      <c r="AJ281" s="5465"/>
      <c r="AK281" s="5466"/>
    </row>
    <row r="282" spans="1:37" ht="39.950000000000003" customHeight="1" x14ac:dyDescent="0.2">
      <c r="A282" s="5747" t="s">
        <v>1390</v>
      </c>
      <c r="B282" s="5748"/>
      <c r="C282" s="1719">
        <v>12</v>
      </c>
      <c r="D282" s="1675">
        <v>12</v>
      </c>
      <c r="E282" s="1675">
        <v>12</v>
      </c>
      <c r="F282" s="1675">
        <v>12</v>
      </c>
      <c r="G282" s="1676">
        <v>12</v>
      </c>
      <c r="H282" s="1743">
        <v>12</v>
      </c>
      <c r="I282" s="1744">
        <v>12</v>
      </c>
      <c r="J282" s="1674">
        <v>12</v>
      </c>
      <c r="K282" s="1675">
        <v>12</v>
      </c>
      <c r="L282" s="1747">
        <v>12</v>
      </c>
      <c r="M282" s="1747">
        <v>12</v>
      </c>
      <c r="N282" s="1676">
        <v>12</v>
      </c>
      <c r="O282" s="1743">
        <v>12</v>
      </c>
      <c r="P282" s="1744">
        <v>12</v>
      </c>
      <c r="Q282" s="1674">
        <v>12</v>
      </c>
      <c r="R282" s="1675">
        <v>12</v>
      </c>
      <c r="S282" s="1747">
        <v>1</v>
      </c>
      <c r="T282" s="1675">
        <v>1</v>
      </c>
      <c r="U282" s="1676">
        <v>1</v>
      </c>
      <c r="V282" s="1743">
        <v>1</v>
      </c>
      <c r="W282" s="1744">
        <v>1</v>
      </c>
      <c r="X282" s="1719">
        <v>1</v>
      </c>
      <c r="Y282" s="1675">
        <v>1</v>
      </c>
      <c r="Z282" s="1675">
        <v>1</v>
      </c>
      <c r="AA282" s="1675">
        <v>1</v>
      </c>
      <c r="AB282" s="1676">
        <v>1</v>
      </c>
      <c r="AC282" s="1743">
        <v>1</v>
      </c>
      <c r="AD282" s="1747">
        <v>1</v>
      </c>
      <c r="AE282" s="1675">
        <v>1</v>
      </c>
      <c r="AF282" s="1675">
        <v>1</v>
      </c>
      <c r="AG282" s="1675">
        <v>1</v>
      </c>
      <c r="AH282" s="1675">
        <v>1</v>
      </c>
      <c r="AI282" s="1676">
        <v>1</v>
      </c>
      <c r="AJ282" s="1743">
        <v>1</v>
      </c>
      <c r="AK282" s="1744">
        <v>1</v>
      </c>
    </row>
    <row r="283" spans="1:37" ht="39.950000000000003" customHeight="1" thickBot="1" x14ac:dyDescent="0.25">
      <c r="A283" s="5749" t="s">
        <v>1391</v>
      </c>
      <c r="B283" s="5750"/>
      <c r="C283" s="1677">
        <v>16</v>
      </c>
      <c r="D283" s="1757">
        <v>17</v>
      </c>
      <c r="E283" s="1757">
        <v>18</v>
      </c>
      <c r="F283" s="1757">
        <v>19</v>
      </c>
      <c r="G283" s="1673">
        <v>20</v>
      </c>
      <c r="H283" s="1745">
        <v>21</v>
      </c>
      <c r="I283" s="1746">
        <v>22</v>
      </c>
      <c r="J283" s="1671">
        <v>23</v>
      </c>
      <c r="K283" s="1672">
        <v>24</v>
      </c>
      <c r="L283" s="1748">
        <v>25</v>
      </c>
      <c r="M283" s="1748">
        <v>26</v>
      </c>
      <c r="N283" s="1673">
        <v>27</v>
      </c>
      <c r="O283" s="1745">
        <v>28</v>
      </c>
      <c r="P283" s="1746">
        <v>29</v>
      </c>
      <c r="Q283" s="1671">
        <v>30</v>
      </c>
      <c r="R283" s="1672">
        <v>31</v>
      </c>
      <c r="S283" s="1748">
        <v>1</v>
      </c>
      <c r="T283" s="1757">
        <v>2</v>
      </c>
      <c r="U283" s="1758">
        <v>3</v>
      </c>
      <c r="V283" s="1745">
        <v>4</v>
      </c>
      <c r="W283" s="1746">
        <v>5</v>
      </c>
      <c r="X283" s="1677">
        <v>6</v>
      </c>
      <c r="Y283" s="1672">
        <v>7</v>
      </c>
      <c r="Z283" s="1672">
        <v>8</v>
      </c>
      <c r="AA283" s="1672">
        <v>9</v>
      </c>
      <c r="AB283" s="1673">
        <v>10</v>
      </c>
      <c r="AC283" s="1745">
        <v>11</v>
      </c>
      <c r="AD283" s="1748">
        <v>12</v>
      </c>
      <c r="AE283" s="1672">
        <v>13</v>
      </c>
      <c r="AF283" s="1672">
        <v>14</v>
      </c>
      <c r="AG283" s="1672">
        <v>15</v>
      </c>
      <c r="AH283" s="1672">
        <v>16</v>
      </c>
      <c r="AI283" s="1673">
        <v>17</v>
      </c>
      <c r="AJ283" s="1745">
        <v>18</v>
      </c>
      <c r="AK283" s="1746">
        <v>19</v>
      </c>
    </row>
    <row r="284" spans="1:37" ht="39.950000000000003" customHeight="1" x14ac:dyDescent="0.2">
      <c r="A284" s="5745" t="s">
        <v>4459</v>
      </c>
      <c r="B284" s="5919"/>
      <c r="C284" s="6330" t="s">
        <v>8789</v>
      </c>
      <c r="D284" s="6330"/>
      <c r="E284" s="6330"/>
      <c r="F284" s="6330"/>
      <c r="G284" s="6331"/>
      <c r="H284" s="1787"/>
      <c r="I284" s="1788"/>
      <c r="J284" s="1789"/>
      <c r="K284" s="1790"/>
      <c r="L284" s="5515" t="s">
        <v>1448</v>
      </c>
      <c r="M284" s="5515" t="s">
        <v>1449</v>
      </c>
      <c r="N284" s="1886"/>
      <c r="O284" s="1792"/>
      <c r="P284" s="1788"/>
      <c r="Q284" s="2228"/>
      <c r="R284" s="1785"/>
      <c r="S284" s="5515" t="s">
        <v>4442</v>
      </c>
      <c r="T284" s="6385"/>
      <c r="U284" s="6490"/>
      <c r="V284" s="1792"/>
      <c r="W284" s="1887"/>
      <c r="X284" s="6330" t="s">
        <v>8789</v>
      </c>
      <c r="Y284" s="6330"/>
      <c r="Z284" s="6330"/>
      <c r="AA284" s="6330"/>
      <c r="AB284" s="6331"/>
      <c r="AC284" s="1792"/>
      <c r="AD284" s="1788"/>
      <c r="AE284" s="5910" t="s">
        <v>8792</v>
      </c>
      <c r="AF284" s="5911"/>
      <c r="AG284" s="5912"/>
      <c r="AH284" s="2245"/>
      <c r="AI284" s="1795"/>
      <c r="AJ284" s="1762"/>
      <c r="AK284" s="1750"/>
    </row>
    <row r="285" spans="1:37" ht="39.950000000000003" customHeight="1" x14ac:dyDescent="0.2">
      <c r="A285" s="5721" t="s">
        <v>8234</v>
      </c>
      <c r="B285" s="5908"/>
      <c r="C285" s="5580" t="s">
        <v>8793</v>
      </c>
      <c r="D285" s="5580"/>
      <c r="E285" s="5580"/>
      <c r="F285" s="5580"/>
      <c r="G285" s="5581"/>
      <c r="H285" s="1796"/>
      <c r="I285" s="1797"/>
      <c r="J285" s="2039"/>
      <c r="K285" s="1823"/>
      <c r="L285" s="5516"/>
      <c r="M285" s="5516"/>
      <c r="N285" s="2155"/>
      <c r="O285" s="1798"/>
      <c r="P285" s="1797"/>
      <c r="Q285" s="2039"/>
      <c r="R285" s="1823"/>
      <c r="S285" s="5516"/>
      <c r="T285" s="1799"/>
      <c r="U285" s="1959"/>
      <c r="V285" s="1798"/>
      <c r="W285" s="1890"/>
      <c r="X285" s="2129"/>
      <c r="Y285" s="1799"/>
      <c r="Z285" s="1799"/>
      <c r="AA285" s="1799"/>
      <c r="AB285" s="1800"/>
      <c r="AC285" s="1798"/>
      <c r="AD285" s="1797"/>
      <c r="AE285" s="2055"/>
      <c r="AF285" s="1116"/>
      <c r="AG285" s="1116"/>
      <c r="AH285" s="1116"/>
      <c r="AI285" s="2237"/>
      <c r="AJ285" s="1760"/>
      <c r="AK285" s="1752"/>
    </row>
    <row r="286" spans="1:37" ht="39.950000000000003" customHeight="1" x14ac:dyDescent="0.2">
      <c r="A286" s="5719" t="s">
        <v>8235</v>
      </c>
      <c r="B286" s="5853"/>
      <c r="C286" s="2036"/>
      <c r="D286" s="1381"/>
      <c r="E286" s="1381"/>
      <c r="F286" s="1381"/>
      <c r="G286" s="2037"/>
      <c r="H286" s="1796"/>
      <c r="I286" s="1797"/>
      <c r="J286" s="2192"/>
      <c r="K286" s="1842"/>
      <c r="L286" s="5516"/>
      <c r="M286" s="5516"/>
      <c r="N286" s="2224"/>
      <c r="O286" s="1798"/>
      <c r="P286" s="1797"/>
      <c r="Q286" s="2004"/>
      <c r="R286" s="1823"/>
      <c r="S286" s="5516"/>
      <c r="T286" s="1823"/>
      <c r="U286" s="2232"/>
      <c r="V286" s="1798"/>
      <c r="W286" s="1890"/>
      <c r="X286" s="2324"/>
      <c r="Y286" s="2064"/>
      <c r="Z286" s="2064"/>
      <c r="AA286" s="2064"/>
      <c r="AB286" s="2236"/>
      <c r="AC286" s="1798"/>
      <c r="AD286" s="1797"/>
      <c r="AE286" s="2235"/>
      <c r="AF286" s="1381"/>
      <c r="AG286" s="1381"/>
      <c r="AH286" s="1381"/>
      <c r="AI286" s="1916"/>
      <c r="AJ286" s="1760"/>
      <c r="AK286" s="1752"/>
    </row>
    <row r="287" spans="1:37" ht="39.950000000000003" customHeight="1" x14ac:dyDescent="0.2">
      <c r="A287" s="5719" t="s">
        <v>8236</v>
      </c>
      <c r="B287" s="5853"/>
      <c r="C287" s="5979" t="s">
        <v>8791</v>
      </c>
      <c r="D287" s="5979"/>
      <c r="E287" s="5979"/>
      <c r="F287" s="5979"/>
      <c r="G287" s="5980"/>
      <c r="H287" s="1796"/>
      <c r="I287" s="1797"/>
      <c r="J287" s="2219"/>
      <c r="K287" s="2061"/>
      <c r="L287" s="5516"/>
      <c r="M287" s="5516"/>
      <c r="N287" s="2211"/>
      <c r="O287" s="1798"/>
      <c r="P287" s="1797"/>
      <c r="Q287" s="2210"/>
      <c r="R287" s="2061"/>
      <c r="S287" s="5516"/>
      <c r="T287" s="1116"/>
      <c r="U287" s="2005"/>
      <c r="V287" s="1798"/>
      <c r="W287" s="1890"/>
      <c r="X287" s="5979" t="s">
        <v>8791</v>
      </c>
      <c r="Y287" s="5979"/>
      <c r="Z287" s="5979"/>
      <c r="AA287" s="5979"/>
      <c r="AB287" s="5980"/>
      <c r="AC287" s="1798"/>
      <c r="AD287" s="1797"/>
      <c r="AE287" s="5983" t="s">
        <v>8791</v>
      </c>
      <c r="AF287" s="5979"/>
      <c r="AG287" s="5979"/>
      <c r="AH287" s="5979"/>
      <c r="AI287" s="5980"/>
      <c r="AJ287" s="1760"/>
      <c r="AK287" s="1752"/>
    </row>
    <row r="288" spans="1:37" ht="39.950000000000003" customHeight="1" x14ac:dyDescent="0.2">
      <c r="A288" s="5719" t="s">
        <v>8237</v>
      </c>
      <c r="B288" s="5853"/>
      <c r="C288" s="5861" t="s">
        <v>8790</v>
      </c>
      <c r="D288" s="5861"/>
      <c r="E288" s="5861"/>
      <c r="F288" s="5861"/>
      <c r="G288" s="5862"/>
      <c r="H288" s="1796"/>
      <c r="I288" s="1797"/>
      <c r="J288" s="2004"/>
      <c r="K288" s="1116"/>
      <c r="L288" s="5516"/>
      <c r="M288" s="5516"/>
      <c r="N288" s="2156"/>
      <c r="O288" s="1798"/>
      <c r="P288" s="1797"/>
      <c r="Q288" s="2206"/>
      <c r="R288" s="1381"/>
      <c r="S288" s="5516"/>
      <c r="T288" s="6491"/>
      <c r="U288" s="6492"/>
      <c r="V288" s="1798"/>
      <c r="W288" s="1890"/>
      <c r="X288" s="5861" t="s">
        <v>8790</v>
      </c>
      <c r="Y288" s="5861"/>
      <c r="Z288" s="5861"/>
      <c r="AA288" s="5861"/>
      <c r="AB288" s="5862"/>
      <c r="AC288" s="1798"/>
      <c r="AD288" s="1797"/>
      <c r="AE288" s="5860" t="s">
        <v>8790</v>
      </c>
      <c r="AF288" s="5861"/>
      <c r="AG288" s="5861"/>
      <c r="AH288" s="5861"/>
      <c r="AI288" s="5862"/>
      <c r="AJ288" s="1760"/>
      <c r="AK288" s="1752"/>
    </row>
    <row r="289" spans="1:37" ht="39.950000000000003" customHeight="1" x14ac:dyDescent="0.2">
      <c r="A289" s="5732" t="s">
        <v>8238</v>
      </c>
      <c r="B289" s="5854"/>
      <c r="C289" s="3402" t="s">
        <v>8685</v>
      </c>
      <c r="D289" s="3402"/>
      <c r="E289" s="3402"/>
      <c r="F289" s="3402"/>
      <c r="G289" s="3403"/>
      <c r="H289" s="1796"/>
      <c r="I289" s="1797"/>
      <c r="J289" s="2125"/>
      <c r="K289" s="1810"/>
      <c r="L289" s="5516"/>
      <c r="M289" s="5516"/>
      <c r="N289" s="2126"/>
      <c r="O289" s="1798"/>
      <c r="P289" s="1797"/>
      <c r="Q289" s="2125"/>
      <c r="R289" s="1810"/>
      <c r="S289" s="5516"/>
      <c r="T289" s="6082"/>
      <c r="U289" s="6225"/>
      <c r="V289" s="1798"/>
      <c r="W289" s="1890"/>
      <c r="X289" s="3402" t="s">
        <v>8685</v>
      </c>
      <c r="Y289" s="3402"/>
      <c r="Z289" s="3402"/>
      <c r="AA289" s="3402"/>
      <c r="AB289" s="3403"/>
      <c r="AC289" s="1798"/>
      <c r="AD289" s="1797"/>
      <c r="AE289" s="3402" t="s">
        <v>8685</v>
      </c>
      <c r="AF289" s="3402"/>
      <c r="AG289" s="3402"/>
      <c r="AH289" s="3402"/>
      <c r="AI289" s="3403"/>
      <c r="AJ289" s="1760"/>
      <c r="AK289" s="1752"/>
    </row>
    <row r="290" spans="1:37" ht="39.950000000000003" customHeight="1" x14ac:dyDescent="0.2">
      <c r="A290" s="5732" t="s">
        <v>8239</v>
      </c>
      <c r="B290" s="5854"/>
      <c r="C290" s="6447" t="s">
        <v>8775</v>
      </c>
      <c r="D290" s="6447"/>
      <c r="E290" s="6447"/>
      <c r="F290" s="6447"/>
      <c r="G290" s="6448"/>
      <c r="H290" s="1796"/>
      <c r="I290" s="1797"/>
      <c r="J290" s="2212"/>
      <c r="K290" s="1807"/>
      <c r="L290" s="5516"/>
      <c r="M290" s="5516"/>
      <c r="N290" s="2213"/>
      <c r="O290" s="1798"/>
      <c r="P290" s="1797"/>
      <c r="Q290" s="2231"/>
      <c r="R290" s="1888"/>
      <c r="S290" s="5516"/>
      <c r="T290" s="6497"/>
      <c r="U290" s="6498"/>
      <c r="V290" s="1798"/>
      <c r="W290" s="1890"/>
      <c r="X290" s="6447" t="s">
        <v>8775</v>
      </c>
      <c r="Y290" s="6447"/>
      <c r="Z290" s="6447"/>
      <c r="AA290" s="6447"/>
      <c r="AB290" s="6448"/>
      <c r="AC290" s="1798"/>
      <c r="AD290" s="1797"/>
      <c r="AE290" s="6447" t="s">
        <v>8775</v>
      </c>
      <c r="AF290" s="6447"/>
      <c r="AG290" s="6447"/>
      <c r="AH290" s="6447"/>
      <c r="AI290" s="6448"/>
      <c r="AJ290" s="1760"/>
      <c r="AK290" s="1752"/>
    </row>
    <row r="291" spans="1:37" ht="39.950000000000003" customHeight="1" x14ac:dyDescent="0.2">
      <c r="A291" s="5732" t="s">
        <v>8240</v>
      </c>
      <c r="B291" s="5854"/>
      <c r="C291" s="6168" t="s">
        <v>1386</v>
      </c>
      <c r="D291" s="6168"/>
      <c r="E291" s="6168"/>
      <c r="F291" s="6168"/>
      <c r="G291" s="6315"/>
      <c r="H291" s="1796"/>
      <c r="I291" s="1797"/>
      <c r="J291" s="2125"/>
      <c r="K291" s="1810"/>
      <c r="L291" s="5516"/>
      <c r="M291" s="5516"/>
      <c r="N291" s="2126"/>
      <c r="O291" s="1798"/>
      <c r="P291" s="1797"/>
      <c r="Q291" s="2125"/>
      <c r="R291" s="1810"/>
      <c r="S291" s="5516"/>
      <c r="T291" s="6363"/>
      <c r="U291" s="6499"/>
      <c r="V291" s="1798"/>
      <c r="W291" s="1890"/>
      <c r="X291" s="6168" t="s">
        <v>1386</v>
      </c>
      <c r="Y291" s="6168"/>
      <c r="Z291" s="6168"/>
      <c r="AA291" s="6168"/>
      <c r="AB291" s="6315"/>
      <c r="AC291" s="1798"/>
      <c r="AD291" s="1797"/>
      <c r="AE291" s="6168" t="s">
        <v>1386</v>
      </c>
      <c r="AF291" s="6168"/>
      <c r="AG291" s="6168"/>
      <c r="AH291" s="6168"/>
      <c r="AI291" s="6315"/>
      <c r="AJ291" s="1760"/>
      <c r="AK291" s="1752"/>
    </row>
    <row r="292" spans="1:37" ht="39.950000000000003" customHeight="1" x14ac:dyDescent="0.2">
      <c r="A292" s="5809" t="s">
        <v>8241</v>
      </c>
      <c r="B292" s="5869"/>
      <c r="C292" s="5771" t="s">
        <v>8714</v>
      </c>
      <c r="D292" s="5771"/>
      <c r="E292" s="5771"/>
      <c r="F292" s="5771"/>
      <c r="G292" s="5772"/>
      <c r="H292" s="1816"/>
      <c r="I292" s="1817"/>
      <c r="J292" s="2214"/>
      <c r="K292" s="2016"/>
      <c r="L292" s="5516"/>
      <c r="M292" s="5516"/>
      <c r="N292" s="2117"/>
      <c r="O292" s="1818"/>
      <c r="P292" s="1817"/>
      <c r="Q292" s="2214"/>
      <c r="R292" s="2016"/>
      <c r="S292" s="5516"/>
      <c r="T292" s="6081"/>
      <c r="U292" s="5772"/>
      <c r="V292" s="1818"/>
      <c r="W292" s="1896"/>
      <c r="X292" s="5771" t="s">
        <v>8714</v>
      </c>
      <c r="Y292" s="5771"/>
      <c r="Z292" s="5771"/>
      <c r="AA292" s="5771"/>
      <c r="AB292" s="5772"/>
      <c r="AC292" s="1818"/>
      <c r="AD292" s="1817"/>
      <c r="AE292" s="5771" t="s">
        <v>8714</v>
      </c>
      <c r="AF292" s="5771"/>
      <c r="AG292" s="5771"/>
      <c r="AH292" s="5771"/>
      <c r="AI292" s="5772"/>
      <c r="AJ292" s="1760"/>
      <c r="AK292" s="1752"/>
    </row>
    <row r="293" spans="1:37" ht="39.950000000000003" customHeight="1" x14ac:dyDescent="0.2">
      <c r="A293" s="5809" t="s">
        <v>8242</v>
      </c>
      <c r="B293" s="5869"/>
      <c r="C293" s="5771" t="s">
        <v>8544</v>
      </c>
      <c r="D293" s="5771"/>
      <c r="E293" s="5771"/>
      <c r="F293" s="5771"/>
      <c r="G293" s="5772"/>
      <c r="H293" s="1796"/>
      <c r="I293" s="1797"/>
      <c r="J293" s="2160"/>
      <c r="K293" s="77"/>
      <c r="L293" s="5516"/>
      <c r="M293" s="5516"/>
      <c r="N293" s="2225"/>
      <c r="O293" s="1798"/>
      <c r="P293" s="1797"/>
      <c r="Q293" s="2159"/>
      <c r="R293" s="72"/>
      <c r="S293" s="5516"/>
      <c r="T293" s="6078"/>
      <c r="U293" s="6500"/>
      <c r="V293" s="1798"/>
      <c r="W293" s="1890"/>
      <c r="X293" s="5771" t="s">
        <v>8544</v>
      </c>
      <c r="Y293" s="5771"/>
      <c r="Z293" s="5771"/>
      <c r="AA293" s="5771"/>
      <c r="AB293" s="5772"/>
      <c r="AC293" s="1798"/>
      <c r="AD293" s="1797"/>
      <c r="AE293" s="5771" t="s">
        <v>8544</v>
      </c>
      <c r="AF293" s="5771"/>
      <c r="AG293" s="5771"/>
      <c r="AH293" s="5771"/>
      <c r="AI293" s="5772"/>
      <c r="AJ293" s="1760"/>
      <c r="AK293" s="1752"/>
    </row>
    <row r="294" spans="1:37" ht="39.950000000000003" customHeight="1" x14ac:dyDescent="0.2">
      <c r="A294" s="5732" t="s">
        <v>8243</v>
      </c>
      <c r="B294" s="5854"/>
      <c r="C294" s="6075" t="s">
        <v>8746</v>
      </c>
      <c r="D294" s="6075"/>
      <c r="E294" s="6075"/>
      <c r="F294" s="6075"/>
      <c r="G294" s="6317"/>
      <c r="H294" s="1796"/>
      <c r="I294" s="1797"/>
      <c r="J294" s="2039"/>
      <c r="K294" s="1823"/>
      <c r="L294" s="5516"/>
      <c r="M294" s="5516"/>
      <c r="N294" s="2155"/>
      <c r="O294" s="1798"/>
      <c r="P294" s="1797"/>
      <c r="Q294" s="2039"/>
      <c r="R294" s="1823"/>
      <c r="S294" s="5516"/>
      <c r="T294" s="3401"/>
      <c r="U294" s="6061"/>
      <c r="V294" s="1798"/>
      <c r="W294" s="1890"/>
      <c r="X294" s="6075" t="s">
        <v>8746</v>
      </c>
      <c r="Y294" s="6075"/>
      <c r="Z294" s="6075"/>
      <c r="AA294" s="6075"/>
      <c r="AB294" s="6317"/>
      <c r="AC294" s="1798"/>
      <c r="AD294" s="1797"/>
      <c r="AE294" s="6075" t="s">
        <v>8746</v>
      </c>
      <c r="AF294" s="6075"/>
      <c r="AG294" s="6075"/>
      <c r="AH294" s="6075"/>
      <c r="AI294" s="6317"/>
      <c r="AJ294" s="1760"/>
      <c r="AK294" s="1752"/>
    </row>
    <row r="295" spans="1:37" ht="39.950000000000003" customHeight="1" x14ac:dyDescent="0.2">
      <c r="A295" s="5732" t="s">
        <v>8244</v>
      </c>
      <c r="B295" s="5854"/>
      <c r="C295" s="3402" t="s">
        <v>8685</v>
      </c>
      <c r="D295" s="3402"/>
      <c r="E295" s="3402"/>
      <c r="F295" s="3402"/>
      <c r="G295" s="3403"/>
      <c r="H295" s="1796"/>
      <c r="I295" s="1797"/>
      <c r="J295" s="2039"/>
      <c r="K295" s="1823"/>
      <c r="L295" s="5516"/>
      <c r="M295" s="5516"/>
      <c r="N295" s="2155"/>
      <c r="O295" s="1798"/>
      <c r="P295" s="1797"/>
      <c r="Q295" s="2039"/>
      <c r="R295" s="1823"/>
      <c r="S295" s="5516"/>
      <c r="T295" s="3401"/>
      <c r="U295" s="6061"/>
      <c r="V295" s="1798"/>
      <c r="W295" s="1890"/>
      <c r="X295" s="3402" t="s">
        <v>8685</v>
      </c>
      <c r="Y295" s="3402"/>
      <c r="Z295" s="3402"/>
      <c r="AA295" s="3402"/>
      <c r="AB295" s="3403"/>
      <c r="AC295" s="1798"/>
      <c r="AD295" s="1797"/>
      <c r="AE295" s="3402" t="s">
        <v>8685</v>
      </c>
      <c r="AF295" s="3402"/>
      <c r="AG295" s="3402"/>
      <c r="AH295" s="3402"/>
      <c r="AI295" s="3403"/>
      <c r="AJ295" s="1760"/>
      <c r="AK295" s="1752"/>
    </row>
    <row r="296" spans="1:37" ht="39.950000000000003" customHeight="1" x14ac:dyDescent="0.2">
      <c r="A296" s="5738" t="s">
        <v>8245</v>
      </c>
      <c r="B296" s="5867"/>
      <c r="C296" s="3402" t="s">
        <v>8680</v>
      </c>
      <c r="D296" s="3402"/>
      <c r="E296" s="3402"/>
      <c r="F296" s="3402"/>
      <c r="G296" s="6061"/>
      <c r="H296" s="1796"/>
      <c r="I296" s="1797"/>
      <c r="J296" s="2152"/>
      <c r="K296" s="37"/>
      <c r="L296" s="5516"/>
      <c r="M296" s="5516"/>
      <c r="N296" s="2158"/>
      <c r="O296" s="1798"/>
      <c r="P296" s="1797"/>
      <c r="Q296" s="2152"/>
      <c r="R296" s="37"/>
      <c r="S296" s="5516"/>
      <c r="T296" s="6495"/>
      <c r="U296" s="6496"/>
      <c r="V296" s="1798"/>
      <c r="W296" s="1890"/>
      <c r="X296" s="3402" t="s">
        <v>8680</v>
      </c>
      <c r="Y296" s="3402"/>
      <c r="Z296" s="3402"/>
      <c r="AA296" s="3402"/>
      <c r="AB296" s="6061"/>
      <c r="AC296" s="1798"/>
      <c r="AD296" s="1797"/>
      <c r="AE296" s="3402" t="s">
        <v>8680</v>
      </c>
      <c r="AF296" s="3402"/>
      <c r="AG296" s="3402"/>
      <c r="AH296" s="3402"/>
      <c r="AI296" s="6061"/>
      <c r="AJ296" s="1760"/>
      <c r="AK296" s="1752"/>
    </row>
    <row r="297" spans="1:37" ht="39.950000000000003" customHeight="1" x14ac:dyDescent="0.2">
      <c r="A297" s="5758" t="s">
        <v>8246</v>
      </c>
      <c r="B297" s="5867"/>
      <c r="C297" s="3402" t="s">
        <v>8760</v>
      </c>
      <c r="D297" s="3402"/>
      <c r="E297" s="3402"/>
      <c r="F297" s="3402"/>
      <c r="G297" s="6061"/>
      <c r="H297" s="1796"/>
      <c r="I297" s="1797"/>
      <c r="J297" s="2222"/>
      <c r="K297" s="33"/>
      <c r="L297" s="5516"/>
      <c r="M297" s="5516"/>
      <c r="N297" s="2226"/>
      <c r="O297" s="1798"/>
      <c r="P297" s="1797"/>
      <c r="Q297" s="2222"/>
      <c r="R297" s="1821"/>
      <c r="S297" s="5516"/>
      <c r="T297" s="5628"/>
      <c r="U297" s="6031"/>
      <c r="V297" s="1798"/>
      <c r="W297" s="1890"/>
      <c r="X297" s="3402" t="s">
        <v>8760</v>
      </c>
      <c r="Y297" s="3402"/>
      <c r="Z297" s="3402"/>
      <c r="AA297" s="3402"/>
      <c r="AB297" s="6061"/>
      <c r="AC297" s="1798"/>
      <c r="AD297" s="1797"/>
      <c r="AE297" s="3402" t="s">
        <v>8760</v>
      </c>
      <c r="AF297" s="3402"/>
      <c r="AG297" s="3402"/>
      <c r="AH297" s="3402"/>
      <c r="AI297" s="6061"/>
      <c r="AJ297" s="1760"/>
      <c r="AK297" s="1752"/>
    </row>
    <row r="298" spans="1:37" ht="39.950000000000003" customHeight="1" x14ac:dyDescent="0.2">
      <c r="A298" s="5736" t="s">
        <v>8247</v>
      </c>
      <c r="B298" s="5868"/>
      <c r="C298" s="3402" t="s">
        <v>8761</v>
      </c>
      <c r="D298" s="3402"/>
      <c r="E298" s="3402"/>
      <c r="F298" s="3402"/>
      <c r="G298" s="6061"/>
      <c r="H298" s="1796"/>
      <c r="I298" s="1797"/>
      <c r="J298" s="2159"/>
      <c r="K298" s="72"/>
      <c r="L298" s="5516"/>
      <c r="M298" s="5516"/>
      <c r="N298" s="2226"/>
      <c r="O298" s="1798"/>
      <c r="P298" s="1797"/>
      <c r="Q298" s="2159"/>
      <c r="R298" s="72"/>
      <c r="S298" s="5516"/>
      <c r="T298" s="6493"/>
      <c r="U298" s="6494"/>
      <c r="V298" s="1798"/>
      <c r="W298" s="1890"/>
      <c r="X298" s="3402" t="s">
        <v>8761</v>
      </c>
      <c r="Y298" s="3402"/>
      <c r="Z298" s="3402"/>
      <c r="AA298" s="3402"/>
      <c r="AB298" s="6061"/>
      <c r="AC298" s="1798"/>
      <c r="AD298" s="1797"/>
      <c r="AE298" s="3402" t="s">
        <v>8761</v>
      </c>
      <c r="AF298" s="3402"/>
      <c r="AG298" s="3402"/>
      <c r="AH298" s="3402"/>
      <c r="AI298" s="6061"/>
      <c r="AJ298" s="1760"/>
      <c r="AK298" s="1752"/>
    </row>
    <row r="299" spans="1:37" ht="39.950000000000003" customHeight="1" x14ac:dyDescent="0.2">
      <c r="A299" s="5738" t="s">
        <v>8248</v>
      </c>
      <c r="B299" s="5867"/>
      <c r="C299" s="3402" t="s">
        <v>8797</v>
      </c>
      <c r="D299" s="3402"/>
      <c r="E299" s="3402"/>
      <c r="F299" s="3402"/>
      <c r="G299" s="3402"/>
      <c r="H299" s="1796"/>
      <c r="I299" s="1797"/>
      <c r="J299" s="2223"/>
      <c r="K299" s="1821"/>
      <c r="L299" s="5516"/>
      <c r="M299" s="5516"/>
      <c r="N299" s="2227"/>
      <c r="O299" s="1798"/>
      <c r="P299" s="1797"/>
      <c r="Q299" s="2223"/>
      <c r="R299" s="1821"/>
      <c r="S299" s="5516"/>
      <c r="T299" s="5628"/>
      <c r="U299" s="6031"/>
      <c r="V299" s="1798"/>
      <c r="W299" s="1890"/>
      <c r="X299" s="3402" t="s">
        <v>8797</v>
      </c>
      <c r="Y299" s="3402"/>
      <c r="Z299" s="3402"/>
      <c r="AA299" s="3402"/>
      <c r="AB299" s="3402"/>
      <c r="AC299" s="1798"/>
      <c r="AD299" s="1797"/>
      <c r="AE299" s="3402" t="s">
        <v>8797</v>
      </c>
      <c r="AF299" s="3402"/>
      <c r="AG299" s="3402"/>
      <c r="AH299" s="3402"/>
      <c r="AI299" s="3402"/>
      <c r="AJ299" s="1760"/>
      <c r="AK299" s="1752"/>
    </row>
    <row r="300" spans="1:37" ht="39.950000000000003" customHeight="1" thickBot="1" x14ac:dyDescent="0.25">
      <c r="A300" s="5814" t="s">
        <v>8249</v>
      </c>
      <c r="B300" s="5918"/>
      <c r="C300" s="6168" t="s">
        <v>1386</v>
      </c>
      <c r="D300" s="6168"/>
      <c r="E300" s="6168"/>
      <c r="F300" s="6168"/>
      <c r="G300" s="6315"/>
      <c r="H300" s="1826"/>
      <c r="I300" s="1827"/>
      <c r="J300" s="2039"/>
      <c r="K300" s="2072"/>
      <c r="L300" s="5517"/>
      <c r="M300" s="5517"/>
      <c r="N300" s="2155"/>
      <c r="O300" s="1828"/>
      <c r="P300" s="1827"/>
      <c r="Q300" s="2410"/>
      <c r="R300" s="2072"/>
      <c r="S300" s="5517"/>
      <c r="T300" s="6501"/>
      <c r="U300" s="6502"/>
      <c r="V300" s="1828"/>
      <c r="W300" s="1902"/>
      <c r="X300" s="6168" t="s">
        <v>1386</v>
      </c>
      <c r="Y300" s="6168"/>
      <c r="Z300" s="6168"/>
      <c r="AA300" s="6168"/>
      <c r="AB300" s="6315"/>
      <c r="AC300" s="1828"/>
      <c r="AD300" s="1827"/>
      <c r="AE300" s="6168" t="s">
        <v>1386</v>
      </c>
      <c r="AF300" s="6168"/>
      <c r="AG300" s="6168"/>
      <c r="AH300" s="6168"/>
      <c r="AI300" s="6315"/>
      <c r="AJ300" s="1763"/>
      <c r="AK300" s="1754"/>
    </row>
    <row r="301" spans="1:37" ht="39.950000000000003" customHeight="1" thickBot="1" x14ac:dyDescent="0.25">
      <c r="A301" s="1779">
        <v>1</v>
      </c>
      <c r="B301" s="1779" t="s">
        <v>5497</v>
      </c>
      <c r="C301" s="1838"/>
      <c r="D301" s="1834"/>
      <c r="E301" s="1834"/>
      <c r="F301" s="1834"/>
      <c r="G301" s="1829"/>
      <c r="H301" s="1830"/>
      <c r="I301" s="1831"/>
      <c r="J301" s="1832"/>
      <c r="K301" s="1833"/>
      <c r="L301" s="2108"/>
      <c r="M301" s="2085"/>
      <c r="N301" s="1835"/>
      <c r="O301" s="1836"/>
      <c r="P301" s="1837"/>
      <c r="Q301" s="1838"/>
      <c r="R301" s="1834"/>
      <c r="S301" s="2101"/>
      <c r="T301" s="2063"/>
      <c r="U301" s="2230"/>
      <c r="V301" s="1839"/>
      <c r="W301" s="1840"/>
      <c r="X301" s="2242"/>
      <c r="Y301" s="84"/>
      <c r="Z301" s="84"/>
      <c r="AA301" s="1879"/>
      <c r="AB301" s="2243"/>
      <c r="AC301" s="1836"/>
      <c r="AD301" s="1837"/>
      <c r="AE301" s="1881"/>
      <c r="AF301" s="1882"/>
      <c r="AG301" s="1882"/>
      <c r="AH301" s="1882"/>
      <c r="AI301" s="1880"/>
      <c r="AJ301" s="1839"/>
      <c r="AK301" s="1845"/>
    </row>
    <row r="302" spans="1:37" ht="39.950000000000003" customHeight="1" thickBot="1" x14ac:dyDescent="0.25">
      <c r="A302" s="1717">
        <v>2</v>
      </c>
      <c r="B302" s="1718" t="s">
        <v>5497</v>
      </c>
      <c r="C302" s="1801"/>
      <c r="D302" s="1799"/>
      <c r="E302" s="1799"/>
      <c r="F302" s="1799"/>
      <c r="G302" s="2018"/>
      <c r="H302" s="1847"/>
      <c r="I302" s="1848"/>
      <c r="J302" s="2153"/>
      <c r="K302" s="1915"/>
      <c r="L302" s="2109"/>
      <c r="M302" s="2109"/>
      <c r="N302" s="1849"/>
      <c r="O302" s="1847"/>
      <c r="P302" s="1848"/>
      <c r="Q302" s="1801"/>
      <c r="R302" s="1799"/>
      <c r="S302" s="2083"/>
      <c r="T302" s="1799"/>
      <c r="U302" s="1800"/>
      <c r="V302" s="1847"/>
      <c r="W302" s="1848"/>
      <c r="X302" s="1801"/>
      <c r="Y302" s="1799"/>
      <c r="Z302" s="1843"/>
      <c r="AA302" s="1843"/>
      <c r="AB302" s="1844"/>
      <c r="AC302" s="1774"/>
      <c r="AD302" s="1850"/>
      <c r="AE302" s="1801"/>
      <c r="AF302" s="1116"/>
      <c r="AG302" s="1116"/>
      <c r="AH302" s="1116"/>
      <c r="AI302" s="2237"/>
      <c r="AJ302" s="1847"/>
      <c r="AK302" s="1851"/>
    </row>
    <row r="303" spans="1:37" ht="39.950000000000003" customHeight="1" thickBot="1" x14ac:dyDescent="0.25">
      <c r="A303" s="5734" t="s">
        <v>5498</v>
      </c>
      <c r="B303" s="5735"/>
      <c r="C303" s="1801"/>
      <c r="D303" s="1799"/>
      <c r="E303" s="1799"/>
      <c r="F303" s="1799"/>
      <c r="G303" s="1844"/>
      <c r="H303" s="1847"/>
      <c r="I303" s="1848"/>
      <c r="J303" s="2220"/>
      <c r="K303" s="1799"/>
      <c r="L303" s="2088"/>
      <c r="M303" s="2086"/>
      <c r="N303" s="1822"/>
      <c r="O303" s="1847"/>
      <c r="P303" s="1848"/>
      <c r="Q303" s="1852"/>
      <c r="R303" s="1799"/>
      <c r="S303" s="2083"/>
      <c r="T303" s="1853"/>
      <c r="U303" s="1800"/>
      <c r="V303" s="1847"/>
      <c r="W303" s="1848"/>
      <c r="X303" s="2060"/>
      <c r="Y303" s="2061"/>
      <c r="Z303" s="1843"/>
      <c r="AA303" s="1843"/>
      <c r="AB303" s="1800"/>
      <c r="AC303" s="1847"/>
      <c r="AD303" s="1848"/>
      <c r="AE303" s="1801"/>
      <c r="AF303" s="1799"/>
      <c r="AG303" s="1799"/>
      <c r="AH303" s="1799"/>
      <c r="AI303" s="1844"/>
      <c r="AJ303" s="1774"/>
      <c r="AK303" s="1851"/>
    </row>
    <row r="304" spans="1:37" ht="39.950000000000003" customHeight="1" thickBot="1" x14ac:dyDescent="0.25">
      <c r="A304" s="5785" t="s">
        <v>8250</v>
      </c>
      <c r="B304" s="5786"/>
      <c r="C304" s="1854"/>
      <c r="D304" s="1855"/>
      <c r="E304" s="1855"/>
      <c r="F304" s="1740"/>
      <c r="G304" s="1741"/>
      <c r="H304" s="1856"/>
      <c r="I304" s="1857"/>
      <c r="J304" s="1854"/>
      <c r="K304" s="2221"/>
      <c r="L304" s="2260"/>
      <c r="M304" s="2084"/>
      <c r="N304" s="1858"/>
      <c r="O304" s="1859"/>
      <c r="P304" s="1860"/>
      <c r="Q304" s="1861"/>
      <c r="R304" s="1862"/>
      <c r="S304" s="2256"/>
      <c r="T304" s="1863"/>
      <c r="U304" s="1864"/>
      <c r="V304" s="1865"/>
      <c r="W304" s="1866"/>
      <c r="X304" s="1867"/>
      <c r="Y304" s="1863"/>
      <c r="Z304" s="2240"/>
      <c r="AA304" s="2240"/>
      <c r="AB304" s="2241"/>
      <c r="AC304" s="1856"/>
      <c r="AD304" s="1857"/>
      <c r="AE304" s="1854"/>
      <c r="AF304" s="1855"/>
      <c r="AG304" s="1862"/>
      <c r="AH304" s="1862"/>
      <c r="AI304" s="1864"/>
      <c r="AJ304" s="1856"/>
      <c r="AK304" s="1868"/>
    </row>
    <row r="305" spans="1:37" ht="39.950000000000003" customHeight="1" x14ac:dyDescent="0.2">
      <c r="A305" s="5832" t="s">
        <v>5500</v>
      </c>
      <c r="B305" s="5833"/>
      <c r="C305" s="1869"/>
      <c r="D305" s="1870"/>
      <c r="E305" s="1870"/>
      <c r="F305" s="1870"/>
      <c r="G305" s="1871"/>
      <c r="H305" s="1872"/>
      <c r="I305" s="1845"/>
      <c r="J305" s="1873"/>
      <c r="K305" s="1874"/>
      <c r="L305" s="2263"/>
      <c r="M305" s="2258"/>
      <c r="N305" s="1795"/>
      <c r="O305" s="1876"/>
      <c r="P305" s="1877"/>
      <c r="Q305" s="1878"/>
      <c r="R305" s="1879"/>
      <c r="S305" s="2257"/>
      <c r="T305" s="1766"/>
      <c r="U305" s="1880"/>
      <c r="V305" s="1872"/>
      <c r="W305" s="1845"/>
      <c r="X305" s="1881"/>
      <c r="Y305" s="1882"/>
      <c r="Z305" s="1882"/>
      <c r="AA305" s="1882"/>
      <c r="AB305" s="1880"/>
      <c r="AC305" s="1872"/>
      <c r="AD305" s="1845"/>
      <c r="AE305" s="1881"/>
      <c r="AF305" s="1882"/>
      <c r="AG305" s="1882"/>
      <c r="AH305" s="1882"/>
      <c r="AI305" s="1880"/>
      <c r="AJ305" s="1872"/>
      <c r="AK305" s="1845"/>
    </row>
    <row r="306" spans="1:37" ht="39.950000000000003" customHeight="1" x14ac:dyDescent="0.2">
      <c r="A306" s="5834"/>
      <c r="B306" s="5835"/>
      <c r="C306" s="1801"/>
      <c r="D306" s="1799"/>
      <c r="E306" s="1799"/>
      <c r="F306" s="1799"/>
      <c r="G306" s="1800"/>
      <c r="H306" s="1883"/>
      <c r="I306" s="1851"/>
      <c r="J306" s="1801"/>
      <c r="K306" s="1821"/>
      <c r="L306" s="2083"/>
      <c r="M306" s="2083"/>
      <c r="N306" s="1800"/>
      <c r="O306" s="1883"/>
      <c r="P306" s="1851"/>
      <c r="Q306" s="1801"/>
      <c r="R306" s="1799"/>
      <c r="S306" s="2083"/>
      <c r="T306" s="1799"/>
      <c r="U306" s="1800"/>
      <c r="V306" s="1883"/>
      <c r="W306" s="1851"/>
      <c r="X306" s="1801"/>
      <c r="Y306" s="1799"/>
      <c r="Z306" s="1799"/>
      <c r="AA306" s="1799"/>
      <c r="AB306" s="1800"/>
      <c r="AC306" s="1883"/>
      <c r="AD306" s="1851"/>
      <c r="AE306" s="1801"/>
      <c r="AF306" s="1799"/>
      <c r="AG306" s="1799"/>
      <c r="AH306" s="1799"/>
      <c r="AI306" s="1800"/>
      <c r="AJ306" s="1883"/>
      <c r="AK306" s="1851"/>
    </row>
    <row r="307" spans="1:37" ht="39.950000000000003" customHeight="1" thickBot="1" x14ac:dyDescent="0.25">
      <c r="A307" s="5836"/>
      <c r="B307" s="5837"/>
      <c r="C307" s="1854"/>
      <c r="D307" s="1855"/>
      <c r="E307" s="1855"/>
      <c r="F307" s="1855"/>
      <c r="G307" s="1884"/>
      <c r="H307" s="1885"/>
      <c r="I307" s="1868"/>
      <c r="J307" s="1854"/>
      <c r="K307" s="1855"/>
      <c r="L307" s="2084"/>
      <c r="M307" s="2084"/>
      <c r="N307" s="1884"/>
      <c r="O307" s="1885"/>
      <c r="P307" s="1868"/>
      <c r="Q307" s="1854"/>
      <c r="R307" s="1855"/>
      <c r="S307" s="2084"/>
      <c r="T307" s="1855"/>
      <c r="U307" s="1884"/>
      <c r="V307" s="1885"/>
      <c r="W307" s="1868"/>
      <c r="X307" s="1854"/>
      <c r="Y307" s="1855"/>
      <c r="Z307" s="1855"/>
      <c r="AA307" s="1855"/>
      <c r="AB307" s="1884"/>
      <c r="AC307" s="1885"/>
      <c r="AD307" s="1868"/>
      <c r="AE307" s="1854"/>
      <c r="AF307" s="1855"/>
      <c r="AG307" s="1855"/>
      <c r="AH307" s="1855"/>
      <c r="AI307" s="1884"/>
      <c r="AJ307" s="1885"/>
      <c r="AK307" s="1868"/>
    </row>
    <row r="308" spans="1:37" ht="39.950000000000003" customHeight="1" x14ac:dyDescent="0.2">
      <c r="C308" s="1716"/>
      <c r="D308" s="1716"/>
      <c r="M308" s="1716"/>
      <c r="N308" s="1716"/>
      <c r="X308" s="1715"/>
      <c r="Y308" s="1715"/>
      <c r="Z308" s="1716"/>
      <c r="AA308" s="1716"/>
      <c r="AB308" s="1657"/>
      <c r="AE308" s="1715"/>
      <c r="AF308" s="1716"/>
      <c r="AG308" s="1716"/>
      <c r="AH308" s="1657"/>
      <c r="AI308" s="1715"/>
    </row>
    <row r="309" spans="1:37" ht="39.950000000000003" customHeight="1" x14ac:dyDescent="0.2">
      <c r="C309" s="1716"/>
      <c r="D309" s="1716"/>
      <c r="E309" s="1716"/>
      <c r="F309" s="1716"/>
      <c r="G309" s="1689"/>
      <c r="N309" s="1716"/>
      <c r="S309" s="1715"/>
      <c r="T309" s="1715"/>
      <c r="U309" s="1715"/>
      <c r="V309" s="1715"/>
      <c r="W309" s="1715"/>
      <c r="X309" s="1715"/>
      <c r="Y309" s="1715"/>
      <c r="Z309" s="1715"/>
      <c r="AA309" s="1715"/>
      <c r="AH309" s="1716"/>
      <c r="AI309" s="1716"/>
    </row>
    <row r="310" spans="1:37" ht="39.950000000000003" customHeight="1" x14ac:dyDescent="0.2">
      <c r="S310" s="1697"/>
      <c r="T310" s="1697"/>
      <c r="U310" s="1697"/>
      <c r="V310" s="1697"/>
      <c r="W310" s="1697"/>
      <c r="X310" s="1697"/>
      <c r="AB310" s="1716"/>
      <c r="AE310" s="1716"/>
      <c r="AF310" s="1716"/>
    </row>
    <row r="311" spans="1:37" ht="39.950000000000003" customHeight="1" x14ac:dyDescent="0.2">
      <c r="A311" s="16"/>
      <c r="B311" s="1715"/>
      <c r="C311" s="1659"/>
      <c r="D311" s="1659"/>
      <c r="E311" s="1659"/>
      <c r="F311" s="1716"/>
      <c r="G311" s="1716"/>
      <c r="H311" s="1716"/>
      <c r="M311" s="1716"/>
      <c r="N311" s="1716"/>
      <c r="O311" s="1716"/>
      <c r="P311" s="1716"/>
    </row>
    <row r="312" spans="1:37" ht="39.950000000000003" customHeight="1" x14ac:dyDescent="0.2"/>
    <row r="313" spans="1:37" ht="39.950000000000003" customHeight="1" x14ac:dyDescent="0.2"/>
    <row r="314" spans="1:37" ht="39.950000000000003" customHeight="1" x14ac:dyDescent="0.2"/>
    <row r="315" spans="1:37" ht="39.950000000000003" customHeight="1" x14ac:dyDescent="0.2">
      <c r="A315" s="5876"/>
      <c r="B315" s="5876"/>
      <c r="C315" s="1678"/>
      <c r="D315" s="1678"/>
      <c r="E315" s="1678"/>
      <c r="F315" s="1678"/>
      <c r="G315" s="1678"/>
      <c r="H315" s="1697"/>
      <c r="I315" s="1697"/>
      <c r="J315" s="1667"/>
      <c r="K315" s="1667"/>
      <c r="L315" s="1667"/>
      <c r="M315" s="1716"/>
      <c r="N315" s="1716"/>
      <c r="O315" s="1697"/>
      <c r="P315" s="1697"/>
      <c r="Q315" s="1678"/>
      <c r="R315" s="1678"/>
      <c r="S315" s="1678"/>
      <c r="T315" s="1678"/>
      <c r="U315" s="1678"/>
      <c r="V315" s="1697"/>
      <c r="W315" s="1697"/>
      <c r="X315" s="1678"/>
      <c r="Y315" s="1678"/>
      <c r="Z315" s="1678"/>
      <c r="AA315" s="1678"/>
      <c r="AB315" s="1678"/>
      <c r="AC315" s="1697"/>
      <c r="AD315" s="1697"/>
      <c r="AE315" s="1678"/>
      <c r="AF315" s="1678"/>
      <c r="AG315" s="1678"/>
      <c r="AH315" s="1678"/>
      <c r="AI315" s="1678"/>
      <c r="AJ315" s="1697"/>
      <c r="AK315" s="1697"/>
    </row>
    <row r="316" spans="1:37" ht="39.950000000000003" customHeight="1" x14ac:dyDescent="0.2">
      <c r="A316" s="1931"/>
      <c r="B316" s="1931"/>
      <c r="C316" s="1679"/>
      <c r="D316" s="1679"/>
      <c r="E316" s="1679"/>
      <c r="F316" s="1679"/>
      <c r="G316" s="1679"/>
      <c r="H316" s="1679"/>
      <c r="I316" s="1679"/>
      <c r="J316" s="1679"/>
      <c r="K316" s="1679"/>
      <c r="L316" s="1679"/>
      <c r="M316" s="1679"/>
      <c r="N316" s="1679"/>
      <c r="O316" s="1679"/>
      <c r="P316" s="1679"/>
      <c r="Q316" s="1679"/>
      <c r="R316" s="1679"/>
      <c r="S316" s="1679"/>
      <c r="T316" s="1679"/>
      <c r="U316" s="1679"/>
      <c r="V316" s="1679"/>
      <c r="W316" s="1679"/>
      <c r="X316" s="1679"/>
      <c r="Y316" s="1679"/>
      <c r="Z316" s="1679"/>
      <c r="AA316" s="1679"/>
      <c r="AB316" s="1679"/>
      <c r="AC316" s="1679"/>
      <c r="AD316" s="1679"/>
      <c r="AE316" s="1679"/>
      <c r="AF316" s="1679"/>
      <c r="AG316" s="1679"/>
      <c r="AH316" s="1679"/>
      <c r="AI316" s="1679"/>
      <c r="AJ316" s="1679"/>
      <c r="AK316" s="1679"/>
    </row>
    <row r="317" spans="1:37" ht="39.950000000000003" customHeight="1" x14ac:dyDescent="0.2">
      <c r="A317" s="5876"/>
      <c r="B317" s="5876"/>
      <c r="C317" s="1932"/>
      <c r="D317" s="1932"/>
      <c r="E317" s="1932"/>
      <c r="F317" s="1932"/>
      <c r="G317" s="1932"/>
      <c r="H317" s="1932"/>
      <c r="I317" s="1932"/>
      <c r="J317" s="1932"/>
      <c r="K317" s="1932"/>
      <c r="L317" s="1932"/>
      <c r="M317" s="1932"/>
      <c r="N317" s="1932"/>
      <c r="O317" s="1932"/>
      <c r="P317" s="1932"/>
      <c r="Q317" s="1932"/>
      <c r="R317" s="1932"/>
      <c r="S317" s="1932"/>
      <c r="T317" s="1932"/>
      <c r="U317" s="1932"/>
      <c r="V317" s="1932"/>
      <c r="W317" s="1932"/>
      <c r="X317" s="1932"/>
      <c r="Y317" s="1932"/>
      <c r="Z317" s="1932"/>
      <c r="AA317" s="1932"/>
      <c r="AB317" s="1932"/>
      <c r="AC317" s="1932"/>
      <c r="AD317" s="1932"/>
      <c r="AE317" s="1932"/>
      <c r="AF317" s="1932"/>
      <c r="AG317" s="1932"/>
      <c r="AH317" s="1932"/>
      <c r="AI317" s="1932"/>
      <c r="AJ317" s="1932"/>
      <c r="AK317" s="1932"/>
    </row>
    <row r="318" spans="1:37" ht="39.950000000000003" customHeight="1" x14ac:dyDescent="0.2">
      <c r="A318" s="5491"/>
      <c r="B318" s="5491"/>
      <c r="C318" s="1697"/>
      <c r="D318" s="1697"/>
      <c r="E318" s="1685"/>
      <c r="F318" s="1933"/>
      <c r="G318" s="1933"/>
      <c r="H318" s="1928"/>
      <c r="I318" s="1928"/>
      <c r="J318" s="1698"/>
      <c r="K318" s="1698"/>
      <c r="L318" s="1698"/>
      <c r="M318" s="1684"/>
      <c r="N318" s="1684"/>
      <c r="O318" s="1928"/>
      <c r="P318" s="1928"/>
      <c r="Q318" s="1928"/>
      <c r="R318" s="1928"/>
      <c r="S318" s="1697"/>
      <c r="T318" s="1684"/>
      <c r="U318" s="1697"/>
      <c r="V318" s="1928"/>
      <c r="W318" s="1928"/>
      <c r="X318" s="1929"/>
      <c r="Y318" s="1668"/>
      <c r="Z318" s="1668"/>
      <c r="AA318" s="1668"/>
      <c r="AB318" s="1668"/>
      <c r="AC318" s="1928"/>
      <c r="AD318" s="1928"/>
      <c r="AG318" s="1684"/>
      <c r="AH318" s="1684"/>
      <c r="AJ318" s="1660"/>
      <c r="AK318" s="1660"/>
    </row>
    <row r="319" spans="1:37" ht="39.950000000000003" customHeight="1" x14ac:dyDescent="0.2">
      <c r="A319" s="5491"/>
      <c r="B319" s="5491"/>
      <c r="C319" s="1681"/>
      <c r="D319" s="1681"/>
      <c r="E319" s="1685"/>
      <c r="F319" s="1695"/>
      <c r="G319" s="1695"/>
      <c r="H319" s="1928"/>
      <c r="I319" s="1928"/>
      <c r="J319" s="1699"/>
      <c r="K319" s="1715"/>
      <c r="L319" s="1715"/>
      <c r="M319" s="1684"/>
      <c r="N319" s="1684"/>
      <c r="O319" s="1928"/>
      <c r="P319" s="1928"/>
      <c r="Q319" s="1928"/>
      <c r="R319" s="1928"/>
      <c r="S319" s="1697"/>
      <c r="T319" s="1684"/>
      <c r="U319" s="1697"/>
      <c r="V319" s="1928"/>
      <c r="W319" s="1928"/>
      <c r="X319" s="1716"/>
      <c r="Y319" s="1716"/>
      <c r="Z319" s="1934"/>
      <c r="AA319" s="1934"/>
      <c r="AB319" s="1715"/>
      <c r="AC319" s="1928"/>
      <c r="AD319" s="1928"/>
      <c r="AE319" s="1715"/>
      <c r="AF319" s="1689"/>
      <c r="AG319" s="1667"/>
      <c r="AH319" s="1667"/>
      <c r="AI319" s="1667"/>
      <c r="AJ319" s="1660"/>
      <c r="AK319" s="1660"/>
    </row>
    <row r="320" spans="1:37" ht="39.950000000000003" customHeight="1" x14ac:dyDescent="0.2">
      <c r="A320" s="5491"/>
      <c r="B320" s="5491"/>
      <c r="C320" s="1659"/>
      <c r="D320" s="1659"/>
      <c r="E320" s="1659"/>
      <c r="F320" s="1659"/>
      <c r="G320" s="1668"/>
      <c r="H320" s="1928"/>
      <c r="I320" s="1928"/>
      <c r="J320" s="1668"/>
      <c r="K320" s="1668"/>
      <c r="L320" s="1668"/>
      <c r="M320" s="1684"/>
      <c r="N320" s="1684"/>
      <c r="O320" s="1928"/>
      <c r="P320" s="1928"/>
      <c r="Q320" s="1928"/>
      <c r="R320" s="1928"/>
      <c r="S320" s="1697"/>
      <c r="T320" s="1684"/>
      <c r="U320" s="1697"/>
      <c r="V320" s="1928"/>
      <c r="W320" s="1928"/>
      <c r="X320" s="1657"/>
      <c r="Y320" s="1657"/>
      <c r="Z320" s="1657"/>
      <c r="AA320" s="1715"/>
      <c r="AB320" s="1659"/>
      <c r="AC320" s="1928"/>
      <c r="AD320" s="1928"/>
      <c r="AE320" s="1703"/>
      <c r="AF320" s="1703"/>
      <c r="AG320" s="1703"/>
      <c r="AH320" s="1716"/>
      <c r="AI320" s="1716"/>
      <c r="AJ320" s="1660"/>
      <c r="AK320" s="1660"/>
    </row>
    <row r="321" spans="1:37" ht="39.950000000000003" customHeight="1" x14ac:dyDescent="0.2">
      <c r="A321" s="5491"/>
      <c r="B321" s="5491"/>
      <c r="C321" s="1716"/>
      <c r="D321" s="1716"/>
      <c r="E321" s="1716"/>
      <c r="F321" s="1716"/>
      <c r="G321" s="1716"/>
      <c r="H321" s="1928"/>
      <c r="I321" s="1928"/>
      <c r="J321" s="1668"/>
      <c r="K321" s="1668"/>
      <c r="L321" s="1668"/>
      <c r="M321" s="1684"/>
      <c r="N321" s="1684"/>
      <c r="O321" s="1928"/>
      <c r="P321" s="1928"/>
      <c r="Q321" s="1928"/>
      <c r="R321" s="1928"/>
      <c r="S321" s="1697"/>
      <c r="T321" s="1684"/>
      <c r="U321" s="1697"/>
      <c r="V321" s="1928"/>
      <c r="W321" s="1928"/>
      <c r="X321" s="1659"/>
      <c r="Y321" s="1659"/>
      <c r="Z321" s="1659"/>
      <c r="AA321" s="1659"/>
      <c r="AB321" s="1659"/>
      <c r="AC321" s="1928"/>
      <c r="AD321" s="1928"/>
      <c r="AE321" s="1657"/>
      <c r="AF321" s="1657"/>
      <c r="AG321" s="1657"/>
      <c r="AH321" s="1705"/>
      <c r="AI321" s="1705"/>
      <c r="AJ321" s="1660"/>
      <c r="AK321" s="1660"/>
    </row>
    <row r="322" spans="1:37" ht="39.950000000000003" customHeight="1" x14ac:dyDescent="0.2">
      <c r="A322" s="5491"/>
      <c r="B322" s="5491"/>
      <c r="C322" s="1667"/>
      <c r="D322" s="1667"/>
      <c r="E322" s="1707"/>
      <c r="F322" s="1933"/>
      <c r="G322" s="1933"/>
      <c r="H322" s="1928"/>
      <c r="I322" s="1928"/>
      <c r="J322" s="1668"/>
      <c r="K322" s="1668"/>
      <c r="L322" s="1668"/>
      <c r="M322" s="1684"/>
      <c r="N322" s="1684"/>
      <c r="O322" s="1928"/>
      <c r="P322" s="1928"/>
      <c r="Q322" s="1928"/>
      <c r="R322" s="1928"/>
      <c r="S322" s="1697"/>
      <c r="T322" s="1684"/>
      <c r="U322" s="1697"/>
      <c r="V322" s="1928"/>
      <c r="W322" s="1928"/>
      <c r="X322" s="1929"/>
      <c r="Y322" s="1668"/>
      <c r="Z322" s="1668"/>
      <c r="AA322" s="1668"/>
      <c r="AB322" s="1668"/>
      <c r="AC322" s="1928"/>
      <c r="AD322" s="1928"/>
      <c r="AE322" s="1696"/>
      <c r="AG322" s="1684"/>
      <c r="AH322" s="1684"/>
      <c r="AI322" s="1715"/>
      <c r="AJ322" s="1660"/>
      <c r="AK322" s="1660"/>
    </row>
    <row r="323" spans="1:37" ht="39.950000000000003" customHeight="1" x14ac:dyDescent="0.2">
      <c r="A323" s="5491"/>
      <c r="B323" s="5491"/>
      <c r="C323" s="1663"/>
      <c r="D323" s="1663"/>
      <c r="E323" s="1685"/>
      <c r="F323" s="1663"/>
      <c r="G323" s="1663"/>
      <c r="H323" s="1928"/>
      <c r="I323" s="1928"/>
      <c r="J323" s="1663"/>
      <c r="K323" s="1663"/>
      <c r="L323" s="1663"/>
      <c r="M323" s="1684"/>
      <c r="N323" s="1684"/>
      <c r="O323" s="1928"/>
      <c r="P323" s="1928"/>
      <c r="Q323" s="1928"/>
      <c r="R323" s="1928"/>
      <c r="S323" s="1697"/>
      <c r="T323" s="1684"/>
      <c r="U323" s="1697"/>
      <c r="V323" s="1928"/>
      <c r="W323" s="1928"/>
      <c r="X323" s="1929"/>
      <c r="Y323" s="1663"/>
      <c r="Z323" s="1663"/>
      <c r="AA323" s="1663"/>
      <c r="AB323" s="1663"/>
      <c r="AC323" s="1928"/>
      <c r="AD323" s="1928"/>
      <c r="AE323" s="1683"/>
      <c r="AF323" s="1683"/>
      <c r="AG323" s="1684"/>
      <c r="AH323" s="1684"/>
      <c r="AI323" s="1683"/>
      <c r="AJ323" s="1660"/>
      <c r="AK323" s="1660"/>
    </row>
    <row r="324" spans="1:37" ht="39.950000000000003" customHeight="1" x14ac:dyDescent="0.2">
      <c r="A324" s="5491"/>
      <c r="B324" s="5491"/>
      <c r="C324" s="1680"/>
      <c r="D324" s="1680"/>
      <c r="E324" s="1685"/>
      <c r="F324" s="1681"/>
      <c r="G324" s="1681"/>
      <c r="H324" s="1928"/>
      <c r="I324" s="1928"/>
      <c r="J324" s="1680"/>
      <c r="K324" s="1680"/>
      <c r="L324" s="1680"/>
      <c r="M324" s="1684"/>
      <c r="N324" s="1684"/>
      <c r="O324" s="1928"/>
      <c r="P324" s="1928"/>
      <c r="Q324" s="1928"/>
      <c r="R324" s="1928"/>
      <c r="S324" s="1697"/>
      <c r="T324" s="1684"/>
      <c r="U324" s="1697"/>
      <c r="V324" s="1928"/>
      <c r="W324" s="1928"/>
      <c r="X324" s="1929"/>
      <c r="Y324" s="1683"/>
      <c r="Z324" s="1683"/>
      <c r="AA324" s="1683"/>
      <c r="AB324" s="1683"/>
      <c r="AC324" s="1928"/>
      <c r="AD324" s="1928"/>
      <c r="AE324" s="1689"/>
      <c r="AF324" s="1689"/>
      <c r="AG324" s="1684"/>
      <c r="AH324" s="1684"/>
      <c r="AJ324" s="1660"/>
      <c r="AK324" s="1660"/>
    </row>
    <row r="325" spans="1:37" ht="39.950000000000003" customHeight="1" x14ac:dyDescent="0.2">
      <c r="A325" s="5491"/>
      <c r="B325" s="5491"/>
      <c r="C325" s="1664"/>
      <c r="D325" s="1664"/>
      <c r="E325" s="1664"/>
      <c r="F325" s="1664"/>
      <c r="G325" s="1664"/>
      <c r="H325" s="1928"/>
      <c r="I325" s="1928"/>
      <c r="J325" s="1683"/>
      <c r="K325" s="1683"/>
      <c r="L325" s="1683"/>
      <c r="M325" s="1684"/>
      <c r="N325" s="1684"/>
      <c r="O325" s="1928"/>
      <c r="P325" s="1928"/>
      <c r="Q325" s="1928"/>
      <c r="R325" s="1928"/>
      <c r="S325" s="1697"/>
      <c r="T325" s="1684"/>
      <c r="U325" s="1697"/>
      <c r="V325" s="1928"/>
      <c r="W325" s="1928"/>
      <c r="X325" s="1704"/>
      <c r="Y325" s="1704"/>
      <c r="Z325" s="1664"/>
      <c r="AA325" s="1664"/>
      <c r="AB325" s="1664"/>
      <c r="AC325" s="1928"/>
      <c r="AD325" s="1928"/>
      <c r="AE325" s="1664"/>
      <c r="AF325" s="1664"/>
      <c r="AG325" s="1664"/>
      <c r="AH325" s="1664"/>
      <c r="AI325" s="1664"/>
      <c r="AJ325" s="1660"/>
      <c r="AK325" s="1660"/>
    </row>
    <row r="326" spans="1:37" ht="39.950000000000003" customHeight="1" x14ac:dyDescent="0.2">
      <c r="A326" s="5491"/>
      <c r="B326" s="5491"/>
      <c r="C326" s="1658"/>
      <c r="D326" s="1658"/>
      <c r="E326" s="1658"/>
      <c r="F326" s="1658"/>
      <c r="G326" s="1686"/>
      <c r="H326" s="1928"/>
      <c r="I326" s="1928"/>
      <c r="J326" s="1663"/>
      <c r="K326" s="1663"/>
      <c r="L326" s="1663"/>
      <c r="M326" s="1684"/>
      <c r="N326" s="1684"/>
      <c r="O326" s="1928"/>
      <c r="P326" s="1928"/>
      <c r="Q326" s="1928"/>
      <c r="R326" s="1928"/>
      <c r="S326" s="1697"/>
      <c r="T326" s="1684"/>
      <c r="U326" s="1697"/>
      <c r="V326" s="1928"/>
      <c r="W326" s="1928"/>
      <c r="X326" s="1929"/>
      <c r="Y326" s="1663"/>
      <c r="Z326" s="1682"/>
      <c r="AA326" s="1682"/>
      <c r="AB326" s="1682"/>
      <c r="AC326" s="1928"/>
      <c r="AD326" s="1928"/>
      <c r="AE326" s="1658"/>
      <c r="AF326" s="1658"/>
      <c r="AG326" s="1658"/>
      <c r="AH326" s="1658"/>
      <c r="AI326" s="1658"/>
      <c r="AJ326" s="1660"/>
      <c r="AK326" s="1660"/>
    </row>
    <row r="327" spans="1:37" ht="39.950000000000003" customHeight="1" x14ac:dyDescent="0.2">
      <c r="A327" s="5491"/>
      <c r="B327" s="5491"/>
      <c r="C327" s="1686"/>
      <c r="D327" s="1686"/>
      <c r="E327" s="1685"/>
      <c r="F327" s="1686"/>
      <c r="G327" s="1686"/>
      <c r="H327" s="1928"/>
      <c r="I327" s="1928"/>
      <c r="J327" s="1686"/>
      <c r="K327" s="1686"/>
      <c r="L327" s="1686"/>
      <c r="M327" s="1684"/>
      <c r="N327" s="1684"/>
      <c r="O327" s="1928"/>
      <c r="P327" s="1928"/>
      <c r="Q327" s="1928"/>
      <c r="R327" s="1928"/>
      <c r="S327" s="1697"/>
      <c r="T327" s="1684"/>
      <c r="U327" s="1697"/>
      <c r="V327" s="1928"/>
      <c r="W327" s="1928"/>
      <c r="X327" s="1929"/>
      <c r="Y327" s="1663"/>
      <c r="Z327" s="1682"/>
      <c r="AA327" s="1682"/>
      <c r="AB327" s="1682"/>
      <c r="AC327" s="1928"/>
      <c r="AD327" s="1928"/>
      <c r="AE327" s="1658"/>
      <c r="AF327" s="1658"/>
      <c r="AG327" s="1658"/>
      <c r="AH327" s="1658"/>
      <c r="AI327" s="1658"/>
      <c r="AJ327" s="1660"/>
      <c r="AK327" s="1660"/>
    </row>
    <row r="328" spans="1:37" ht="39.950000000000003" customHeight="1" x14ac:dyDescent="0.2">
      <c r="A328" s="5491"/>
      <c r="B328" s="5491"/>
      <c r="C328" s="1663"/>
      <c r="D328" s="1663"/>
      <c r="E328" s="1685"/>
      <c r="F328" s="1663"/>
      <c r="G328" s="1663"/>
      <c r="H328" s="1928"/>
      <c r="I328" s="1928"/>
      <c r="J328" s="1663"/>
      <c r="K328" s="1663"/>
      <c r="L328" s="1663"/>
      <c r="M328" s="1684"/>
      <c r="N328" s="1684"/>
      <c r="O328" s="1928"/>
      <c r="P328" s="1928"/>
      <c r="Q328" s="1928"/>
      <c r="R328" s="1928"/>
      <c r="S328" s="1697"/>
      <c r="T328" s="1684"/>
      <c r="U328" s="1697"/>
      <c r="V328" s="1928"/>
      <c r="W328" s="1928"/>
      <c r="X328" s="1929"/>
      <c r="Y328" s="1663"/>
      <c r="Z328" s="1663"/>
      <c r="AA328" s="1663"/>
      <c r="AB328" s="1663"/>
      <c r="AC328" s="1928"/>
      <c r="AD328" s="1928"/>
      <c r="AE328" s="1663"/>
      <c r="AF328" s="1663"/>
      <c r="AG328" s="1684"/>
      <c r="AH328" s="1684"/>
      <c r="AI328" s="1663"/>
      <c r="AJ328" s="1660"/>
      <c r="AK328" s="1660"/>
    </row>
    <row r="329" spans="1:37" ht="39.950000000000003" customHeight="1" x14ac:dyDescent="0.2">
      <c r="A329" s="5491"/>
      <c r="B329" s="5491"/>
      <c r="C329" s="1659"/>
      <c r="D329" s="1659"/>
      <c r="E329" s="1659"/>
      <c r="F329" s="1659"/>
      <c r="G329" s="1686"/>
      <c r="H329" s="1928"/>
      <c r="I329" s="1928"/>
      <c r="J329" s="1686"/>
      <c r="K329" s="1686"/>
      <c r="L329" s="1686"/>
      <c r="M329" s="1684"/>
      <c r="N329" s="1684"/>
      <c r="O329" s="1928"/>
      <c r="P329" s="1928"/>
      <c r="Q329" s="1928"/>
      <c r="R329" s="1928"/>
      <c r="S329" s="1697"/>
      <c r="T329" s="1684"/>
      <c r="U329" s="1697"/>
      <c r="V329" s="1928"/>
      <c r="W329" s="1928"/>
      <c r="X329" s="1658"/>
      <c r="Y329" s="1658"/>
      <c r="Z329" s="1658"/>
      <c r="AA329" s="1658"/>
      <c r="AB329" s="1658"/>
      <c r="AC329" s="1928"/>
      <c r="AD329" s="1928"/>
      <c r="AE329" s="1658"/>
      <c r="AF329" s="1658"/>
      <c r="AG329" s="1658"/>
      <c r="AH329" s="1658"/>
      <c r="AI329" s="1658"/>
      <c r="AJ329" s="1660"/>
      <c r="AK329" s="1660"/>
    </row>
    <row r="330" spans="1:37" ht="39.950000000000003" customHeight="1" x14ac:dyDescent="0.2">
      <c r="A330" s="5920"/>
      <c r="B330" s="5920"/>
      <c r="C330" s="1658"/>
      <c r="D330" s="1658"/>
      <c r="E330" s="1658"/>
      <c r="F330" s="1658"/>
      <c r="G330" s="1686"/>
      <c r="H330" s="1928"/>
      <c r="I330" s="1928"/>
      <c r="J330" s="1687"/>
      <c r="K330" s="1687"/>
      <c r="L330" s="1687"/>
      <c r="M330" s="1684"/>
      <c r="N330" s="1684"/>
      <c r="O330" s="1928"/>
      <c r="P330" s="1928"/>
      <c r="Q330" s="1928"/>
      <c r="R330" s="1928"/>
      <c r="S330" s="1697"/>
      <c r="T330" s="1684"/>
      <c r="U330" s="1697"/>
      <c r="V330" s="1928"/>
      <c r="W330" s="1928"/>
      <c r="X330" s="1658"/>
      <c r="Y330" s="1658"/>
      <c r="Z330" s="1658"/>
      <c r="AA330" s="1658"/>
      <c r="AB330" s="1658"/>
      <c r="AC330" s="1928"/>
      <c r="AD330" s="1928"/>
      <c r="AE330" s="1658"/>
      <c r="AF330" s="1658"/>
      <c r="AG330" s="1658"/>
      <c r="AH330" s="1658"/>
      <c r="AI330" s="1658"/>
      <c r="AJ330" s="1660"/>
      <c r="AK330" s="1660"/>
    </row>
    <row r="331" spans="1:37" ht="39.950000000000003" customHeight="1" x14ac:dyDescent="0.2">
      <c r="A331" s="5921"/>
      <c r="B331" s="5921"/>
      <c r="C331" s="1687"/>
      <c r="D331" s="1687"/>
      <c r="E331" s="1685"/>
      <c r="F331" s="1687"/>
      <c r="G331" s="1688"/>
      <c r="H331" s="1928"/>
      <c r="I331" s="1928"/>
      <c r="J331" s="1668"/>
      <c r="K331" s="1668"/>
      <c r="L331" s="1668"/>
      <c r="M331" s="1684"/>
      <c r="N331" s="1684"/>
      <c r="O331" s="1928"/>
      <c r="P331" s="1928"/>
      <c r="Q331" s="1928"/>
      <c r="R331" s="1928"/>
      <c r="S331" s="1697"/>
      <c r="T331" s="1684"/>
      <c r="U331" s="1697"/>
      <c r="V331" s="1928"/>
      <c r="W331" s="1928"/>
      <c r="X331" s="1704"/>
      <c r="Y331" s="1704"/>
      <c r="Z331" s="1659"/>
      <c r="AA331" s="1659"/>
      <c r="AB331" s="1659"/>
      <c r="AC331" s="1928"/>
      <c r="AD331" s="1928"/>
      <c r="AE331" s="1663"/>
      <c r="AF331" s="1663"/>
      <c r="AG331" s="1684"/>
      <c r="AH331" s="1697"/>
      <c r="AI331" s="1697"/>
      <c r="AJ331" s="1660"/>
      <c r="AK331" s="1660"/>
    </row>
    <row r="332" spans="1:37" ht="39.950000000000003" customHeight="1" x14ac:dyDescent="0.2">
      <c r="A332" s="5491"/>
      <c r="B332" s="5491"/>
      <c r="C332" s="1658"/>
      <c r="D332" s="1658"/>
      <c r="E332" s="1658"/>
      <c r="F332" s="1658"/>
      <c r="G332" s="1683"/>
      <c r="H332" s="1928"/>
      <c r="I332" s="1928"/>
      <c r="J332" s="1663"/>
      <c r="K332" s="1663"/>
      <c r="L332" s="1663"/>
      <c r="M332" s="1684"/>
      <c r="N332" s="1684"/>
      <c r="O332" s="1928"/>
      <c r="P332" s="1928"/>
      <c r="Q332" s="1928"/>
      <c r="R332" s="1928"/>
      <c r="S332" s="1697"/>
      <c r="T332" s="1684"/>
      <c r="U332" s="1697"/>
      <c r="V332" s="1928"/>
      <c r="W332" s="1928"/>
      <c r="X332" s="1658"/>
      <c r="Y332" s="1658"/>
      <c r="Z332" s="1658"/>
      <c r="AA332" s="1658"/>
      <c r="AB332" s="1658"/>
      <c r="AC332" s="1928"/>
      <c r="AD332" s="1928"/>
      <c r="AE332" s="1658"/>
      <c r="AF332" s="1658"/>
      <c r="AG332" s="1658"/>
      <c r="AH332" s="1658"/>
      <c r="AI332" s="1658"/>
      <c r="AJ332" s="1660"/>
      <c r="AK332" s="1660"/>
    </row>
    <row r="333" spans="1:37" ht="39.950000000000003" customHeight="1" x14ac:dyDescent="0.2">
      <c r="A333" s="5920"/>
      <c r="B333" s="5920"/>
      <c r="C333" s="1935"/>
      <c r="D333" s="1935"/>
      <c r="E333" s="1935"/>
      <c r="F333" s="1935"/>
      <c r="G333" s="1935"/>
      <c r="H333" s="1928"/>
      <c r="I333" s="1928"/>
      <c r="J333" s="1691"/>
      <c r="K333" s="1715"/>
      <c r="L333" s="1715"/>
      <c r="M333" s="1684"/>
      <c r="N333" s="1684"/>
      <c r="O333" s="1928"/>
      <c r="P333" s="1928"/>
      <c r="Q333" s="1928"/>
      <c r="R333" s="1928"/>
      <c r="S333" s="1697"/>
      <c r="T333" s="1684"/>
      <c r="U333" s="1697"/>
      <c r="V333" s="1928"/>
      <c r="W333" s="1928"/>
      <c r="X333" s="1658"/>
      <c r="Y333" s="1658"/>
      <c r="Z333" s="1658"/>
      <c r="AA333" s="1658"/>
      <c r="AB333" s="1658"/>
      <c r="AC333" s="1928"/>
      <c r="AD333" s="1928"/>
      <c r="AE333" s="1658"/>
      <c r="AF333" s="1658"/>
      <c r="AG333" s="1658"/>
      <c r="AH333" s="1658"/>
      <c r="AI333" s="1658"/>
      <c r="AJ333" s="1660"/>
      <c r="AK333" s="1660"/>
    </row>
    <row r="334" spans="1:37" ht="39.950000000000003" customHeight="1" x14ac:dyDescent="0.2">
      <c r="A334" s="5491"/>
      <c r="B334" s="5491"/>
      <c r="C334" s="1935"/>
      <c r="D334" s="1935"/>
      <c r="E334" s="1935"/>
      <c r="F334" s="1935"/>
      <c r="G334" s="1935"/>
      <c r="H334" s="1928"/>
      <c r="I334" s="1928"/>
      <c r="J334" s="1686"/>
      <c r="K334" s="1686"/>
      <c r="L334" s="1686"/>
      <c r="M334" s="1684"/>
      <c r="N334" s="1684"/>
      <c r="O334" s="1928"/>
      <c r="P334" s="1928"/>
      <c r="Q334" s="1928"/>
      <c r="R334" s="1928"/>
      <c r="S334" s="1697"/>
      <c r="T334" s="1684"/>
      <c r="U334" s="1697"/>
      <c r="V334" s="1928"/>
      <c r="W334" s="1928"/>
      <c r="X334" s="1927"/>
      <c r="Y334" s="1927"/>
      <c r="Z334" s="1927"/>
      <c r="AA334" s="1927"/>
      <c r="AB334" s="1927"/>
      <c r="AC334" s="1928"/>
      <c r="AD334" s="1928"/>
      <c r="AE334" s="1927"/>
      <c r="AF334" s="1927"/>
      <c r="AG334" s="1927"/>
      <c r="AH334" s="1927"/>
      <c r="AI334" s="1927"/>
      <c r="AJ334" s="1660"/>
      <c r="AK334" s="1660"/>
    </row>
    <row r="335" spans="1:37" ht="39.950000000000003" customHeight="1" x14ac:dyDescent="0.2">
      <c r="A335" s="5916"/>
      <c r="B335" s="5916"/>
      <c r="C335" s="1936"/>
      <c r="D335" s="1936"/>
      <c r="E335" s="1685"/>
      <c r="F335" s="1936"/>
      <c r="G335" s="1936"/>
      <c r="H335" s="1928"/>
      <c r="I335" s="1928"/>
      <c r="J335" s="1936"/>
      <c r="K335" s="1936"/>
      <c r="L335" s="1936"/>
      <c r="M335" s="1684"/>
      <c r="N335" s="1684"/>
      <c r="O335" s="1928"/>
      <c r="P335" s="1928"/>
      <c r="Q335" s="1928"/>
      <c r="R335" s="1928"/>
      <c r="S335" s="1697"/>
      <c r="T335" s="1684"/>
      <c r="U335" s="1697"/>
      <c r="V335" s="1928"/>
      <c r="W335" s="1928"/>
      <c r="X335" s="1929"/>
      <c r="AC335" s="1928"/>
      <c r="AD335" s="1928"/>
      <c r="AE335" s="1689"/>
      <c r="AF335" s="1689"/>
      <c r="AG335" s="1684"/>
      <c r="AH335" s="1684"/>
      <c r="AJ335" s="1660"/>
      <c r="AK335" s="1660"/>
    </row>
    <row r="336" spans="1:37" ht="39.950000000000003" customHeight="1" x14ac:dyDescent="0.2">
      <c r="A336" s="5917"/>
      <c r="B336" s="5917"/>
      <c r="C336" s="1681"/>
      <c r="D336" s="1681"/>
      <c r="E336" s="1685"/>
      <c r="F336" s="1681"/>
      <c r="G336" s="1681"/>
      <c r="H336" s="1928"/>
      <c r="I336" s="1928"/>
      <c r="J336" s="1681"/>
      <c r="K336" s="1681"/>
      <c r="L336" s="1681"/>
      <c r="M336" s="1684"/>
      <c r="N336" s="1684"/>
      <c r="O336" s="1928"/>
      <c r="P336" s="1928"/>
      <c r="Q336" s="1928"/>
      <c r="R336" s="1928"/>
      <c r="S336" s="1697"/>
      <c r="T336" s="1684"/>
      <c r="U336" s="1697"/>
      <c r="V336" s="1928"/>
      <c r="W336" s="1928"/>
      <c r="X336" s="1929"/>
      <c r="Y336" s="1681"/>
      <c r="Z336" s="1681"/>
      <c r="AA336" s="1681"/>
      <c r="AB336" s="1681"/>
      <c r="AC336" s="1928"/>
      <c r="AD336" s="1928"/>
      <c r="AE336" s="1683"/>
      <c r="AF336" s="1683"/>
      <c r="AG336" s="1684"/>
      <c r="AH336" s="1684"/>
      <c r="AI336" s="1683"/>
      <c r="AJ336" s="1660"/>
      <c r="AK336" s="1660"/>
    </row>
    <row r="337" spans="1:37" ht="39.950000000000003" customHeight="1" x14ac:dyDescent="0.2">
      <c r="F337" s="1937"/>
      <c r="G337" s="1937"/>
      <c r="H337" s="1937"/>
      <c r="I337" s="1937"/>
      <c r="J337" s="1937"/>
      <c r="K337" s="1697"/>
      <c r="L337" s="1697"/>
      <c r="M337" s="1697"/>
      <c r="N337" s="1697"/>
    </row>
    <row r="338" spans="1:37" ht="39.950000000000003" customHeight="1" x14ac:dyDescent="0.2">
      <c r="L338" s="1697"/>
      <c r="M338" s="1697"/>
      <c r="N338" s="1697"/>
      <c r="X338" s="1716"/>
      <c r="Y338" s="1716"/>
      <c r="Z338" s="1716"/>
      <c r="AA338" s="1716"/>
      <c r="AB338" s="1716"/>
      <c r="AE338" s="1716"/>
      <c r="AF338" s="1716"/>
      <c r="AG338" s="1716"/>
    </row>
    <row r="339" spans="1:37" ht="39.950000000000003" customHeight="1" x14ac:dyDescent="0.2">
      <c r="C339" s="1715"/>
      <c r="M339" s="1716"/>
      <c r="N339" s="1716"/>
      <c r="X339" s="1715"/>
      <c r="Y339" s="1715"/>
      <c r="AA339" s="1715"/>
      <c r="AB339" s="1715"/>
      <c r="AG339" s="1716"/>
      <c r="AH339" s="1716"/>
      <c r="AI339" s="1716"/>
    </row>
    <row r="340" spans="1:37" ht="39.950000000000003" customHeight="1" x14ac:dyDescent="0.2">
      <c r="C340" s="1716"/>
      <c r="D340" s="1716"/>
      <c r="F340" s="1689"/>
      <c r="G340" s="1689"/>
      <c r="N340" s="1716"/>
      <c r="V340" s="1715"/>
      <c r="W340" s="1715"/>
      <c r="X340" s="1715"/>
      <c r="Y340" s="1715"/>
      <c r="Z340" s="1715"/>
      <c r="AI340" s="1715"/>
    </row>
    <row r="341" spans="1:37" ht="39.950000000000003" customHeight="1" x14ac:dyDescent="0.2">
      <c r="V341" s="1697"/>
      <c r="W341" s="1697"/>
      <c r="X341" s="1697"/>
    </row>
    <row r="342" spans="1:37" ht="39.950000000000003" customHeight="1" x14ac:dyDescent="0.2">
      <c r="A342" s="16"/>
      <c r="B342" s="1715"/>
      <c r="C342" s="1659"/>
      <c r="D342" s="1659"/>
      <c r="E342" s="1659"/>
      <c r="F342" s="1716"/>
      <c r="G342" s="1716"/>
      <c r="H342" s="1716"/>
      <c r="I342" s="1659"/>
      <c r="J342" s="1659"/>
      <c r="K342" s="1659"/>
      <c r="L342" s="1694"/>
      <c r="M342" s="1694"/>
      <c r="N342" s="1694"/>
      <c r="O342" s="1694"/>
      <c r="P342" s="1694"/>
      <c r="Q342" s="1694"/>
    </row>
    <row r="343" spans="1:37" ht="39.950000000000003" customHeight="1" x14ac:dyDescent="0.2"/>
    <row r="344" spans="1:37" ht="39.950000000000003" customHeight="1" x14ac:dyDescent="0.2"/>
    <row r="345" spans="1:37" ht="39.950000000000003" customHeight="1" x14ac:dyDescent="0.2"/>
    <row r="346" spans="1:37" ht="39.950000000000003" customHeight="1" x14ac:dyDescent="0.2">
      <c r="A346" s="5876"/>
      <c r="B346" s="5876"/>
      <c r="C346" s="1661"/>
      <c r="D346" s="1661"/>
      <c r="E346" s="1661"/>
      <c r="F346" s="1661"/>
      <c r="G346" s="1661"/>
      <c r="H346" s="1661"/>
      <c r="I346" s="1661"/>
      <c r="J346" s="1661"/>
      <c r="K346" s="1661"/>
      <c r="L346" s="1661"/>
      <c r="M346" s="1661"/>
      <c r="N346" s="1661"/>
      <c r="O346" s="1661"/>
      <c r="P346" s="1661"/>
      <c r="Q346" s="1661"/>
      <c r="R346" s="1661"/>
      <c r="S346" s="1661"/>
      <c r="T346" s="1661"/>
      <c r="U346" s="1661"/>
      <c r="V346" s="1661"/>
      <c r="W346" s="1661"/>
      <c r="X346" s="1661"/>
      <c r="Y346" s="1661"/>
      <c r="Z346" s="1661"/>
      <c r="AA346" s="1661"/>
      <c r="AB346" s="1661"/>
      <c r="AC346" s="1661"/>
      <c r="AD346" s="1661"/>
      <c r="AE346" s="1661"/>
      <c r="AF346" s="1661"/>
      <c r="AG346" s="1661"/>
      <c r="AH346" s="1661"/>
      <c r="AI346" s="1661"/>
      <c r="AJ346" s="1661"/>
      <c r="AK346" s="1661"/>
    </row>
    <row r="347" spans="1:37" ht="39.950000000000003" customHeight="1" x14ac:dyDescent="0.2">
      <c r="A347" s="5925"/>
      <c r="B347" s="5925"/>
      <c r="C347" s="1708"/>
      <c r="D347" s="1708"/>
      <c r="E347" s="1708"/>
      <c r="F347" s="1708"/>
      <c r="G347" s="1708"/>
      <c r="H347" s="1708"/>
      <c r="I347" s="1708"/>
      <c r="J347" s="1708"/>
      <c r="K347" s="1708"/>
      <c r="L347" s="1708"/>
      <c r="M347" s="1708"/>
      <c r="N347" s="1708"/>
      <c r="O347" s="1708"/>
      <c r="P347" s="1708"/>
      <c r="Q347" s="1708"/>
      <c r="R347" s="1708"/>
      <c r="S347" s="1708"/>
      <c r="T347" s="1708"/>
      <c r="U347" s="1708"/>
      <c r="V347" s="1708"/>
      <c r="W347" s="1708"/>
      <c r="X347" s="1708"/>
      <c r="Y347" s="1708"/>
      <c r="Z347" s="1708"/>
      <c r="AA347" s="1708"/>
      <c r="AB347" s="1708"/>
      <c r="AC347" s="1708"/>
      <c r="AD347" s="1708"/>
      <c r="AE347" s="1708"/>
      <c r="AF347" s="1708"/>
      <c r="AG347" s="1708"/>
      <c r="AH347" s="1708"/>
      <c r="AI347" s="1708"/>
      <c r="AJ347" s="1708"/>
      <c r="AK347" s="1708"/>
    </row>
    <row r="348" spans="1:37" ht="39.950000000000003" customHeight="1" x14ac:dyDescent="0.2">
      <c r="A348" s="5923"/>
      <c r="B348" s="5923"/>
      <c r="C348" s="1715"/>
      <c r="D348" s="1695"/>
      <c r="E348" s="1695"/>
      <c r="F348" s="1695"/>
      <c r="G348" s="1695"/>
      <c r="H348" s="1928"/>
      <c r="I348" s="1928"/>
      <c r="J348" s="1699"/>
      <c r="K348" s="1716"/>
      <c r="L348" s="1716"/>
      <c r="M348" s="1716"/>
      <c r="N348" s="1716"/>
      <c r="O348" s="1928"/>
      <c r="P348" s="1928"/>
      <c r="Q348" s="1124"/>
      <c r="R348" s="1663"/>
      <c r="S348" s="1668"/>
      <c r="T348" s="1663"/>
      <c r="U348" s="1663"/>
      <c r="V348" s="1928"/>
      <c r="W348" s="1928"/>
      <c r="Y348" s="1659"/>
      <c r="Z348" s="1659"/>
      <c r="AA348" s="1659"/>
      <c r="AB348" s="1659"/>
      <c r="AC348" s="1928"/>
      <c r="AD348" s="1928"/>
      <c r="AE348" s="1659"/>
      <c r="AF348" s="1659"/>
      <c r="AG348" s="1659"/>
      <c r="AH348" s="1659"/>
      <c r="AI348" s="1659"/>
      <c r="AJ348" s="1660"/>
      <c r="AK348" s="1660"/>
    </row>
    <row r="349" spans="1:37" ht="39.950000000000003" customHeight="1" x14ac:dyDescent="0.2">
      <c r="A349" s="5923"/>
      <c r="B349" s="5923"/>
      <c r="C349" s="1695"/>
      <c r="D349" s="1695"/>
      <c r="E349" s="1695"/>
      <c r="F349" s="1938"/>
      <c r="G349" s="1938"/>
      <c r="H349" s="1928"/>
      <c r="I349" s="1928"/>
      <c r="J349" s="1659"/>
      <c r="K349" s="1659"/>
      <c r="L349" s="1659"/>
      <c r="M349" s="1659"/>
      <c r="N349" s="1659"/>
      <c r="O349" s="1928"/>
      <c r="P349" s="1928"/>
      <c r="Q349" s="1659"/>
      <c r="R349" s="1659"/>
      <c r="S349" s="1659"/>
      <c r="T349" s="1659"/>
      <c r="U349" s="1659"/>
      <c r="V349" s="1928"/>
      <c r="W349" s="1928"/>
      <c r="X349" s="1704"/>
      <c r="AC349" s="1928"/>
      <c r="AD349" s="1928"/>
      <c r="AE349" s="1716"/>
      <c r="AF349" s="1716"/>
      <c r="AJ349" s="1660"/>
      <c r="AK349" s="1660"/>
    </row>
    <row r="350" spans="1:37" ht="39.950000000000003" customHeight="1" x14ac:dyDescent="0.2">
      <c r="A350" s="5923"/>
      <c r="B350" s="5923"/>
      <c r="C350" s="1705"/>
      <c r="D350" s="1705"/>
      <c r="E350" s="1695"/>
      <c r="F350" s="1666"/>
      <c r="G350" s="1666"/>
      <c r="H350" s="1928"/>
      <c r="I350" s="1928"/>
      <c r="J350" s="1663"/>
      <c r="K350" s="1663"/>
      <c r="L350" s="1657"/>
      <c r="M350" s="1657"/>
      <c r="N350" s="1657"/>
      <c r="O350" s="1928"/>
      <c r="P350" s="1928"/>
      <c r="Q350" s="1659"/>
      <c r="R350" s="1659"/>
      <c r="S350" s="1659"/>
      <c r="T350" s="1663"/>
      <c r="U350" s="1663"/>
      <c r="V350" s="1928"/>
      <c r="W350" s="1928"/>
      <c r="X350" s="1929"/>
      <c r="Y350" s="1715"/>
      <c r="Z350" s="1658"/>
      <c r="AA350" s="1658"/>
      <c r="AB350" s="1658"/>
      <c r="AC350" s="1928"/>
      <c r="AD350" s="1928"/>
      <c r="AE350" s="1658"/>
      <c r="AF350" s="1658"/>
      <c r="AG350" s="1658"/>
      <c r="AH350" s="1716"/>
      <c r="AI350" s="1716"/>
      <c r="AJ350" s="1660"/>
      <c r="AK350" s="1660"/>
    </row>
    <row r="351" spans="1:37" ht="39.950000000000003" customHeight="1" x14ac:dyDescent="0.2">
      <c r="A351" s="5923"/>
      <c r="B351" s="5923"/>
      <c r="C351" s="1681"/>
      <c r="D351" s="1681"/>
      <c r="E351" s="1685"/>
      <c r="F351" s="1695"/>
      <c r="G351" s="1695"/>
      <c r="H351" s="1928"/>
      <c r="I351" s="1928"/>
      <c r="J351" s="1680"/>
      <c r="K351" s="1680"/>
      <c r="L351" s="1680"/>
      <c r="M351" s="1680"/>
      <c r="N351" s="1680"/>
      <c r="O351" s="1928"/>
      <c r="P351" s="1928"/>
      <c r="Q351" s="1680"/>
      <c r="R351" s="1680"/>
      <c r="S351" s="1680"/>
      <c r="T351" s="1680"/>
      <c r="U351" s="1680"/>
      <c r="V351" s="1928"/>
      <c r="W351" s="1928"/>
      <c r="X351" s="1929"/>
      <c r="Y351" s="1683"/>
      <c r="Z351" s="1683"/>
      <c r="AA351" s="1683"/>
      <c r="AB351" s="1683"/>
      <c r="AC351" s="1928"/>
      <c r="AD351" s="1928"/>
      <c r="AE351" s="1689"/>
      <c r="AF351" s="1689"/>
      <c r="AG351" s="1684"/>
      <c r="AH351" s="1684"/>
      <c r="AJ351" s="1660"/>
      <c r="AK351" s="1660"/>
    </row>
    <row r="352" spans="1:37" ht="39.950000000000003" customHeight="1" x14ac:dyDescent="0.2">
      <c r="A352" s="5923"/>
      <c r="B352" s="5923"/>
      <c r="C352" s="1664"/>
      <c r="D352" s="1664"/>
      <c r="E352" s="1664"/>
      <c r="F352" s="1664"/>
      <c r="G352" s="1664"/>
      <c r="H352" s="1928"/>
      <c r="I352" s="1928"/>
      <c r="J352" s="1664"/>
      <c r="K352" s="1664"/>
      <c r="L352" s="1664"/>
      <c r="M352" s="1664"/>
      <c r="N352" s="1664"/>
      <c r="O352" s="1928"/>
      <c r="P352" s="1928"/>
      <c r="Q352" s="1664"/>
      <c r="R352" s="1664"/>
      <c r="S352" s="1664"/>
      <c r="T352" s="1664"/>
      <c r="U352" s="1664"/>
      <c r="V352" s="1928"/>
      <c r="W352" s="1928"/>
      <c r="X352" s="1664"/>
      <c r="Y352" s="1664"/>
      <c r="Z352" s="1664"/>
      <c r="AA352" s="1664"/>
      <c r="AB352" s="1664"/>
      <c r="AC352" s="1928"/>
      <c r="AD352" s="1928"/>
      <c r="AE352" s="1659"/>
      <c r="AF352" s="1659"/>
      <c r="AG352" s="1659"/>
      <c r="AH352" s="1659"/>
      <c r="AI352" s="1659"/>
      <c r="AJ352" s="1660"/>
      <c r="AK352" s="1660"/>
    </row>
    <row r="353" spans="1:37" ht="39.950000000000003" customHeight="1" x14ac:dyDescent="0.2">
      <c r="A353" s="5923"/>
      <c r="B353" s="5923"/>
      <c r="C353" s="1658"/>
      <c r="D353" s="1658"/>
      <c r="E353" s="1658"/>
      <c r="F353" s="1658"/>
      <c r="G353" s="1658"/>
      <c r="H353" s="1928"/>
      <c r="I353" s="1928"/>
      <c r="J353" s="1658"/>
      <c r="K353" s="1658"/>
      <c r="L353" s="1658"/>
      <c r="M353" s="1658"/>
      <c r="N353" s="1658"/>
      <c r="O353" s="1928"/>
      <c r="P353" s="1928"/>
      <c r="Q353" s="1658"/>
      <c r="R353" s="1658"/>
      <c r="S353" s="1658"/>
      <c r="T353" s="1658"/>
      <c r="U353" s="1658"/>
      <c r="V353" s="1928"/>
      <c r="W353" s="1928"/>
      <c r="X353" s="1658"/>
      <c r="Y353" s="1658"/>
      <c r="Z353" s="1658"/>
      <c r="AA353" s="1658"/>
      <c r="AB353" s="1658"/>
      <c r="AC353" s="1928"/>
      <c r="AD353" s="1928"/>
      <c r="AE353" s="1658"/>
      <c r="AF353" s="1658"/>
      <c r="AG353" s="1658"/>
      <c r="AH353" s="1658"/>
      <c r="AI353" s="1658"/>
      <c r="AJ353" s="1660"/>
      <c r="AK353" s="1660"/>
    </row>
    <row r="354" spans="1:37" ht="39.950000000000003" customHeight="1" x14ac:dyDescent="0.2">
      <c r="A354" s="5923"/>
      <c r="B354" s="5923"/>
      <c r="C354" s="1658"/>
      <c r="D354" s="1658"/>
      <c r="E354" s="1658"/>
      <c r="F354" s="1658"/>
      <c r="G354" s="1658"/>
      <c r="H354" s="1928"/>
      <c r="I354" s="1928"/>
      <c r="J354" s="1658"/>
      <c r="K354" s="1658"/>
      <c r="L354" s="1658"/>
      <c r="M354" s="1658"/>
      <c r="N354" s="1658"/>
      <c r="O354" s="1928"/>
      <c r="P354" s="1928"/>
      <c r="Q354" s="1658"/>
      <c r="R354" s="1658"/>
      <c r="S354" s="1658"/>
      <c r="T354" s="1658"/>
      <c r="U354" s="1658"/>
      <c r="V354" s="1928"/>
      <c r="W354" s="1928"/>
      <c r="X354" s="1658"/>
      <c r="Y354" s="1658"/>
      <c r="Z354" s="1658"/>
      <c r="AA354" s="1658"/>
      <c r="AB354" s="1658"/>
      <c r="AC354" s="1928"/>
      <c r="AD354" s="1928"/>
      <c r="AE354" s="1658"/>
      <c r="AF354" s="1658"/>
      <c r="AG354" s="1658"/>
      <c r="AH354" s="1658"/>
      <c r="AI354" s="1658"/>
      <c r="AJ354" s="1660"/>
      <c r="AK354" s="1660"/>
    </row>
    <row r="355" spans="1:37" ht="39.950000000000003" customHeight="1" x14ac:dyDescent="0.2">
      <c r="A355" s="5923"/>
      <c r="B355" s="5923"/>
      <c r="C355" s="1658"/>
      <c r="D355" s="1658"/>
      <c r="E355" s="1658"/>
      <c r="F355" s="1658"/>
      <c r="G355" s="1658"/>
      <c r="H355" s="1928"/>
      <c r="I355" s="1928"/>
      <c r="J355" s="1658"/>
      <c r="K355" s="1658"/>
      <c r="L355" s="1658"/>
      <c r="M355" s="1658"/>
      <c r="N355" s="1658"/>
      <c r="O355" s="1928"/>
      <c r="P355" s="1928"/>
      <c r="Q355" s="1658"/>
      <c r="R355" s="1658"/>
      <c r="S355" s="1658"/>
      <c r="T355" s="1658"/>
      <c r="U355" s="1658"/>
      <c r="V355" s="1928"/>
      <c r="W355" s="1928"/>
      <c r="X355" s="1658"/>
      <c r="Y355" s="1658"/>
      <c r="Z355" s="1658"/>
      <c r="AA355" s="1658"/>
      <c r="AB355" s="1658"/>
      <c r="AC355" s="1928"/>
      <c r="AD355" s="1928"/>
      <c r="AE355" s="1658"/>
      <c r="AF355" s="1658"/>
      <c r="AG355" s="1658"/>
      <c r="AH355" s="1658"/>
      <c r="AI355" s="1658"/>
      <c r="AJ355" s="1660"/>
      <c r="AK355" s="1660"/>
    </row>
    <row r="356" spans="1:37" ht="39.950000000000003" customHeight="1" x14ac:dyDescent="0.2">
      <c r="A356" s="5920"/>
      <c r="B356" s="5920"/>
      <c r="C356" s="1658"/>
      <c r="D356" s="1658"/>
      <c r="E356" s="1658"/>
      <c r="F356" s="1658"/>
      <c r="G356" s="1658"/>
      <c r="H356" s="1928"/>
      <c r="I356" s="1928"/>
      <c r="J356" s="1658"/>
      <c r="K356" s="1658"/>
      <c r="L356" s="1658"/>
      <c r="M356" s="1658"/>
      <c r="N356" s="1658"/>
      <c r="O356" s="1928"/>
      <c r="P356" s="1928"/>
      <c r="Q356" s="1658"/>
      <c r="R356" s="1658"/>
      <c r="S356" s="1658"/>
      <c r="T356" s="1658"/>
      <c r="U356" s="1658"/>
      <c r="V356" s="1928"/>
      <c r="W356" s="1928"/>
      <c r="X356" s="1658"/>
      <c r="Y356" s="1658"/>
      <c r="Z356" s="1658"/>
      <c r="AA356" s="1658"/>
      <c r="AB356" s="1658"/>
      <c r="AC356" s="1928"/>
      <c r="AD356" s="1928"/>
      <c r="AE356" s="1658"/>
      <c r="AF356" s="1658"/>
      <c r="AG356" s="1658"/>
      <c r="AH356" s="1658"/>
      <c r="AI356" s="1658"/>
      <c r="AJ356" s="1660"/>
      <c r="AK356" s="1660"/>
    </row>
    <row r="357" spans="1:37" ht="39.950000000000003" customHeight="1" x14ac:dyDescent="0.2">
      <c r="A357" s="5924"/>
      <c r="B357" s="5924"/>
      <c r="C357" s="1665"/>
      <c r="D357" s="1665"/>
      <c r="E357" s="1665"/>
      <c r="F357" s="1665"/>
      <c r="G357" s="1665"/>
      <c r="H357" s="1928"/>
      <c r="I357" s="1928"/>
      <c r="J357" s="1659"/>
      <c r="K357" s="1659"/>
      <c r="L357" s="1659"/>
      <c r="M357" s="1659"/>
      <c r="N357" s="1659"/>
      <c r="O357" s="1928"/>
      <c r="P357" s="1928"/>
      <c r="Q357" s="1929"/>
      <c r="R357" s="1691"/>
      <c r="S357" s="1691"/>
      <c r="T357" s="1691"/>
      <c r="U357" s="1691"/>
      <c r="V357" s="1928"/>
      <c r="W357" s="1928"/>
      <c r="X357" s="1929"/>
      <c r="Y357" s="1691"/>
      <c r="Z357" s="1691"/>
      <c r="AA357" s="1691"/>
      <c r="AB357" s="1691"/>
      <c r="AC357" s="1928"/>
      <c r="AD357" s="1928"/>
      <c r="AE357" s="1689"/>
      <c r="AF357" s="1689"/>
      <c r="AG357" s="1684"/>
      <c r="AH357" s="1684"/>
      <c r="AJ357" s="1660"/>
      <c r="AK357" s="1660"/>
    </row>
    <row r="358" spans="1:37" ht="39.950000000000003" customHeight="1" x14ac:dyDescent="0.2">
      <c r="A358" s="5923"/>
      <c r="B358" s="5923"/>
      <c r="C358" s="1658"/>
      <c r="D358" s="1658"/>
      <c r="E358" s="1658"/>
      <c r="F358" s="1658"/>
      <c r="G358" s="1658"/>
      <c r="H358" s="1928"/>
      <c r="I358" s="1928"/>
      <c r="J358" s="1658"/>
      <c r="K358" s="1658"/>
      <c r="L358" s="1658"/>
      <c r="M358" s="1658"/>
      <c r="N358" s="1658"/>
      <c r="O358" s="1928"/>
      <c r="P358" s="1928"/>
      <c r="Q358" s="1658"/>
      <c r="R358" s="1658"/>
      <c r="S358" s="1658"/>
      <c r="T358" s="1658"/>
      <c r="U358" s="1658"/>
      <c r="V358" s="1928"/>
      <c r="W358" s="1928"/>
      <c r="X358" s="1658"/>
      <c r="Y358" s="1658"/>
      <c r="Z358" s="1658"/>
      <c r="AA358" s="1658"/>
      <c r="AB358" s="1658"/>
      <c r="AC358" s="1928"/>
      <c r="AD358" s="1928"/>
      <c r="AE358" s="1658"/>
      <c r="AF358" s="1658"/>
      <c r="AG358" s="1658"/>
      <c r="AH358" s="1658"/>
      <c r="AI358" s="1658"/>
      <c r="AJ358" s="1660"/>
      <c r="AK358" s="1660"/>
    </row>
    <row r="359" spans="1:37" ht="39.950000000000003" customHeight="1" x14ac:dyDescent="0.2">
      <c r="A359" s="5920"/>
      <c r="B359" s="5920"/>
      <c r="C359" s="1658"/>
      <c r="D359" s="1658"/>
      <c r="E359" s="1658"/>
      <c r="F359" s="1658"/>
      <c r="G359" s="1658"/>
      <c r="H359" s="1928"/>
      <c r="I359" s="1928"/>
      <c r="J359" s="1658"/>
      <c r="K359" s="1658"/>
      <c r="L359" s="1935"/>
      <c r="M359" s="1935"/>
      <c r="N359" s="1935"/>
      <c r="O359" s="1928"/>
      <c r="P359" s="1928"/>
      <c r="Q359" s="1935"/>
      <c r="R359" s="1935"/>
      <c r="S359" s="1935"/>
      <c r="T359" s="1935"/>
      <c r="U359" s="1935"/>
      <c r="V359" s="1928"/>
      <c r="W359" s="1928"/>
      <c r="X359" s="1935"/>
      <c r="Y359" s="1935"/>
      <c r="Z359" s="1935"/>
      <c r="AA359" s="1935"/>
      <c r="AB359" s="1935"/>
      <c r="AC359" s="1928"/>
      <c r="AD359" s="1928"/>
      <c r="AE359" s="1935"/>
      <c r="AF359" s="1935"/>
      <c r="AG359" s="1935"/>
      <c r="AH359" s="1935"/>
      <c r="AI359" s="1935"/>
      <c r="AJ359" s="1660"/>
      <c r="AK359" s="1660"/>
    </row>
    <row r="360" spans="1:37" ht="39.950000000000003" customHeight="1" x14ac:dyDescent="0.2">
      <c r="A360" s="5923"/>
      <c r="B360" s="5923"/>
      <c r="C360" s="1927"/>
      <c r="D360" s="1927"/>
      <c r="E360" s="1927"/>
      <c r="F360" s="1927"/>
      <c r="G360" s="1927"/>
      <c r="H360" s="1928"/>
      <c r="I360" s="1928"/>
      <c r="J360" s="1927"/>
      <c r="K360" s="1927"/>
      <c r="L360" s="1705"/>
      <c r="M360" s="1705"/>
      <c r="N360" s="1705"/>
      <c r="O360" s="1928"/>
      <c r="P360" s="1928"/>
      <c r="Q360" s="1705"/>
      <c r="R360" s="1705"/>
      <c r="S360" s="1927"/>
      <c r="T360" s="1927"/>
      <c r="U360" s="1927"/>
      <c r="V360" s="1928"/>
      <c r="W360" s="1928"/>
      <c r="X360" s="1927"/>
      <c r="Y360" s="1927"/>
      <c r="Z360" s="1927"/>
      <c r="AA360" s="1927"/>
      <c r="AB360" s="1927"/>
      <c r="AC360" s="1928"/>
      <c r="AD360" s="1928"/>
      <c r="AE360" s="1927"/>
      <c r="AF360" s="1927"/>
      <c r="AG360" s="1927"/>
      <c r="AH360" s="1927"/>
      <c r="AI360" s="1927"/>
      <c r="AJ360" s="1660"/>
      <c r="AK360" s="1660"/>
    </row>
    <row r="361" spans="1:37" ht="39.950000000000003" customHeight="1" x14ac:dyDescent="0.2">
      <c r="A361" s="5922"/>
      <c r="B361" s="5922"/>
      <c r="C361" s="1936"/>
      <c r="D361" s="1936"/>
      <c r="F361" s="1936"/>
      <c r="G361" s="1936"/>
      <c r="H361" s="1928"/>
      <c r="I361" s="1928"/>
      <c r="J361" s="1936"/>
      <c r="K361" s="1936"/>
      <c r="L361" s="1936"/>
      <c r="M361" s="1936"/>
      <c r="N361" s="1936"/>
      <c r="O361" s="1928"/>
      <c r="P361" s="1928"/>
      <c r="Q361" s="1936"/>
      <c r="R361" s="1936"/>
      <c r="S361" s="1936"/>
      <c r="T361" s="1936"/>
      <c r="U361" s="1939"/>
      <c r="V361" s="1928"/>
      <c r="W361" s="1928"/>
      <c r="X361" s="1690"/>
      <c r="Y361" s="1690"/>
      <c r="Z361" s="1690"/>
      <c r="AA361" s="1690"/>
      <c r="AB361" s="1690"/>
      <c r="AC361" s="1928"/>
      <c r="AD361" s="1928"/>
      <c r="AE361" s="1690"/>
      <c r="AF361" s="1690"/>
      <c r="AG361" s="1690"/>
      <c r="AH361" s="1690"/>
      <c r="AI361" s="1690"/>
      <c r="AJ361" s="1660"/>
      <c r="AK361" s="1660"/>
    </row>
    <row r="362" spans="1:37" ht="39.950000000000003" customHeight="1" x14ac:dyDescent="0.2">
      <c r="A362" s="5920"/>
      <c r="B362" s="5920"/>
      <c r="C362" s="1681"/>
      <c r="D362" s="1681"/>
      <c r="E362" s="1685"/>
      <c r="F362" s="1681"/>
      <c r="G362" s="1681"/>
      <c r="H362" s="1928"/>
      <c r="I362" s="1928"/>
      <c r="J362" s="1681"/>
      <c r="K362" s="1681"/>
      <c r="L362" s="1681"/>
      <c r="M362" s="1681"/>
      <c r="N362" s="1681"/>
      <c r="O362" s="1928"/>
      <c r="P362" s="1928"/>
      <c r="Q362" s="1681"/>
      <c r="R362" s="1681"/>
      <c r="S362" s="1681"/>
      <c r="T362" s="1681"/>
      <c r="U362" s="1681"/>
      <c r="V362" s="1928"/>
      <c r="W362" s="1928"/>
      <c r="X362" s="1929"/>
      <c r="Y362" s="1681"/>
      <c r="Z362" s="1681"/>
      <c r="AA362" s="1681"/>
      <c r="AB362" s="1681"/>
      <c r="AC362" s="1928"/>
      <c r="AD362" s="1928"/>
      <c r="AE362" s="1683"/>
      <c r="AF362" s="1683"/>
      <c r="AG362" s="1684"/>
      <c r="AH362" s="1684"/>
      <c r="AI362" s="1683"/>
      <c r="AJ362" s="1660"/>
      <c r="AK362" s="1660"/>
    </row>
    <row r="363" spans="1:37" ht="39.950000000000003" customHeight="1" x14ac:dyDescent="0.2">
      <c r="E363" s="1659"/>
      <c r="F363" s="1659"/>
      <c r="G363" s="1659"/>
      <c r="H363" s="1937"/>
      <c r="I363" s="1937"/>
      <c r="J363" s="1937"/>
      <c r="K363" s="1697"/>
      <c r="L363" s="1697"/>
      <c r="M363" s="1697"/>
      <c r="N363" s="1697"/>
      <c r="Q363" s="1659"/>
      <c r="R363" s="1659"/>
      <c r="S363" s="1659"/>
      <c r="T363" s="1715"/>
      <c r="X363" s="1694"/>
      <c r="Y363" s="1694"/>
      <c r="Z363" s="1694"/>
    </row>
    <row r="364" spans="1:37" ht="39.950000000000003" customHeight="1" x14ac:dyDescent="0.2">
      <c r="L364" s="1697"/>
      <c r="M364" s="1697"/>
      <c r="N364" s="1697"/>
      <c r="R364" s="1716"/>
      <c r="S364" s="1716"/>
      <c r="T364" s="1716"/>
    </row>
    <row r="365" spans="1:37" ht="39.950000000000003" customHeight="1" x14ac:dyDescent="0.2">
      <c r="J365" s="1659"/>
      <c r="K365" s="1659"/>
      <c r="L365" s="1659"/>
      <c r="T365" s="1715"/>
      <c r="U365" s="1715"/>
      <c r="X365" s="1715"/>
      <c r="Y365" s="1715"/>
      <c r="AB365" s="1657"/>
      <c r="AE365" s="1657"/>
    </row>
    <row r="366" spans="1:37" ht="39.950000000000003" customHeight="1" x14ac:dyDescent="0.2">
      <c r="C366" s="1716"/>
      <c r="D366" s="1716"/>
      <c r="F366" s="1689"/>
      <c r="G366" s="1689"/>
      <c r="S366" s="1715"/>
      <c r="T366" s="1715"/>
      <c r="U366" s="1715"/>
      <c r="V366" s="1715"/>
      <c r="W366" s="1715"/>
      <c r="Y366" s="1716"/>
      <c r="Z366" s="1716"/>
      <c r="AA366" s="1716"/>
      <c r="AB366" s="1716"/>
    </row>
    <row r="367" spans="1:37" ht="39.950000000000003" customHeight="1" x14ac:dyDescent="0.2">
      <c r="S367" s="1697"/>
      <c r="T367" s="1697"/>
      <c r="U367" s="1697"/>
      <c r="V367" s="1697"/>
      <c r="W367" s="1697"/>
    </row>
    <row r="368" spans="1:37" ht="39.950000000000003" customHeight="1" x14ac:dyDescent="0.2">
      <c r="A368" s="16"/>
      <c r="B368" s="1715"/>
      <c r="C368" s="1659"/>
      <c r="D368" s="1659"/>
      <c r="E368" s="1659"/>
      <c r="F368" s="1716"/>
      <c r="G368" s="1716"/>
      <c r="H368" s="1716"/>
      <c r="I368" s="1659"/>
      <c r="J368" s="1659"/>
      <c r="K368" s="1659"/>
      <c r="L368" s="1694"/>
      <c r="M368" s="1694"/>
      <c r="N368" s="1694"/>
      <c r="O368" s="1694"/>
      <c r="P368" s="1694"/>
      <c r="Q368" s="1694"/>
      <c r="R368" s="1659"/>
      <c r="S368" s="1659"/>
      <c r="T368" s="1659"/>
      <c r="U368" s="1659"/>
      <c r="V368" s="1659"/>
    </row>
    <row r="369" spans="1:37" ht="39.950000000000003" customHeight="1" x14ac:dyDescent="0.2"/>
    <row r="370" spans="1:37" ht="39.950000000000003" customHeight="1" x14ac:dyDescent="0.2"/>
    <row r="371" spans="1:37" ht="39.950000000000003" customHeight="1" x14ac:dyDescent="0.2">
      <c r="A371" s="5876"/>
      <c r="B371" s="5876"/>
      <c r="C371" s="1661"/>
      <c r="D371" s="1661"/>
      <c r="E371" s="1661"/>
      <c r="F371" s="1661"/>
      <c r="G371" s="1661"/>
      <c r="H371" s="1661"/>
      <c r="I371" s="1661"/>
      <c r="J371" s="1661"/>
      <c r="K371" s="1661"/>
      <c r="L371" s="1661"/>
      <c r="M371" s="1661"/>
      <c r="N371" s="1661"/>
      <c r="O371" s="1661"/>
      <c r="P371" s="1661"/>
      <c r="Q371" s="1661"/>
      <c r="R371" s="1661"/>
      <c r="S371" s="1661"/>
      <c r="T371" s="1661"/>
      <c r="U371" s="1661"/>
      <c r="V371" s="1661"/>
      <c r="W371" s="1661"/>
      <c r="X371" s="1661"/>
      <c r="Y371" s="1661"/>
      <c r="Z371" s="1661"/>
      <c r="AA371" s="1661"/>
      <c r="AB371" s="1661"/>
      <c r="AC371" s="1661"/>
      <c r="AD371" s="1661"/>
      <c r="AE371" s="1661"/>
      <c r="AF371" s="1661"/>
      <c r="AG371" s="1661"/>
      <c r="AH371" s="1661"/>
      <c r="AI371" s="1661"/>
      <c r="AJ371" s="1661"/>
      <c r="AK371" s="1661"/>
    </row>
    <row r="372" spans="1:37" ht="39.950000000000003" customHeight="1" x14ac:dyDescent="0.2">
      <c r="A372" s="5925"/>
      <c r="B372" s="5925"/>
      <c r="C372" s="1708"/>
      <c r="D372" s="1708"/>
      <c r="E372" s="1708"/>
      <c r="F372" s="1708"/>
      <c r="G372" s="1708"/>
      <c r="H372" s="1708"/>
      <c r="I372" s="1708"/>
      <c r="J372" s="1708"/>
      <c r="K372" s="1708"/>
      <c r="L372" s="1708"/>
      <c r="M372" s="1708"/>
      <c r="N372" s="1708"/>
      <c r="O372" s="1708"/>
      <c r="P372" s="1708"/>
      <c r="Q372" s="1708"/>
      <c r="R372" s="1708"/>
      <c r="S372" s="1708"/>
      <c r="T372" s="1708"/>
      <c r="U372" s="1708"/>
      <c r="V372" s="1708"/>
      <c r="W372" s="1708"/>
      <c r="X372" s="1708"/>
      <c r="Y372" s="1708"/>
      <c r="Z372" s="1708"/>
      <c r="AA372" s="1708"/>
      <c r="AB372" s="1708"/>
      <c r="AC372" s="1708"/>
      <c r="AD372" s="1708"/>
      <c r="AE372" s="1708"/>
      <c r="AF372" s="1708"/>
      <c r="AG372" s="1708"/>
      <c r="AH372" s="1708"/>
      <c r="AI372" s="1708"/>
      <c r="AJ372" s="1708"/>
      <c r="AK372" s="1708"/>
    </row>
    <row r="373" spans="1:37" ht="39.950000000000003" customHeight="1" x14ac:dyDescent="0.2">
      <c r="A373" s="5923"/>
      <c r="B373" s="5923"/>
      <c r="C373" s="846"/>
      <c r="D373" s="1716"/>
      <c r="E373" s="1716"/>
      <c r="F373" s="1716"/>
      <c r="G373" s="1716"/>
      <c r="H373" s="1928"/>
      <c r="I373" s="1928"/>
      <c r="J373" s="1709"/>
      <c r="K373" s="1709"/>
      <c r="L373" s="1709"/>
      <c r="M373" s="1709"/>
      <c r="N373" s="1709"/>
      <c r="O373" s="1928"/>
      <c r="P373" s="1928"/>
      <c r="Q373" s="1667"/>
      <c r="R373" s="1659"/>
      <c r="S373" s="1659"/>
      <c r="T373" s="1659"/>
      <c r="U373" s="1659"/>
      <c r="V373" s="1928"/>
      <c r="W373" s="1928"/>
      <c r="X373" s="1716"/>
      <c r="Y373" s="1716"/>
      <c r="Z373" s="1716"/>
      <c r="AA373" s="1657"/>
      <c r="AB373" s="1657"/>
      <c r="AC373" s="1928"/>
      <c r="AD373" s="1928"/>
      <c r="AE373" s="1658"/>
      <c r="AF373" s="1930"/>
      <c r="AG373" s="1658"/>
      <c r="AH373" s="1658"/>
      <c r="AI373" s="1930"/>
      <c r="AJ373" s="1660"/>
      <c r="AK373" s="1660"/>
    </row>
    <row r="374" spans="1:37" ht="39.950000000000003" customHeight="1" x14ac:dyDescent="0.2">
      <c r="A374" s="5923"/>
      <c r="B374" s="5923"/>
      <c r="C374" s="1681"/>
      <c r="D374" s="1681"/>
      <c r="E374" s="1685"/>
      <c r="F374" s="1695"/>
      <c r="G374" s="1695"/>
      <c r="H374" s="1928"/>
      <c r="I374" s="1928"/>
      <c r="J374" s="1681"/>
      <c r="K374" s="1681"/>
      <c r="L374" s="1685"/>
      <c r="M374" s="1695"/>
      <c r="N374" s="1695"/>
      <c r="O374" s="1928"/>
      <c r="P374" s="1928"/>
      <c r="Q374" s="1716"/>
      <c r="R374" s="1716"/>
      <c r="S374" s="1716"/>
      <c r="T374" s="1716"/>
      <c r="U374" s="1716"/>
      <c r="V374" s="1928"/>
      <c r="W374" s="1928"/>
      <c r="X374" s="1658"/>
      <c r="Y374" s="1658"/>
      <c r="Z374" s="1667"/>
      <c r="AA374" s="1667"/>
      <c r="AB374" s="1667"/>
      <c r="AC374" s="1928"/>
      <c r="AD374" s="1928"/>
      <c r="AE374" s="1705"/>
      <c r="AF374" s="1705"/>
      <c r="AG374" s="1705"/>
      <c r="AH374" s="1705"/>
      <c r="AI374" s="1695"/>
      <c r="AJ374" s="1660"/>
      <c r="AK374" s="1660"/>
    </row>
    <row r="375" spans="1:37" ht="39.950000000000003" customHeight="1" x14ac:dyDescent="0.2">
      <c r="A375" s="5923"/>
      <c r="B375" s="5923"/>
      <c r="C375" s="1695"/>
      <c r="D375" s="1695"/>
      <c r="E375" s="1695"/>
      <c r="F375" s="1695"/>
      <c r="G375" s="1695"/>
      <c r="H375" s="1928"/>
      <c r="I375" s="1928"/>
      <c r="J375" s="1681"/>
      <c r="K375" s="1681"/>
      <c r="L375" s="1940"/>
      <c r="M375" s="1940"/>
      <c r="N375" s="1695"/>
      <c r="O375" s="1928"/>
      <c r="P375" s="1928"/>
      <c r="Q375" s="1701"/>
      <c r="R375" s="1657"/>
      <c r="S375" s="1657"/>
      <c r="T375" s="1657"/>
      <c r="U375" s="1657"/>
      <c r="V375" s="1928"/>
      <c r="W375" s="1928"/>
      <c r="X375" s="1709"/>
      <c r="Y375" s="1658"/>
      <c r="Z375" s="1658"/>
      <c r="AA375" s="1658"/>
      <c r="AB375" s="1658"/>
      <c r="AC375" s="1928"/>
      <c r="AD375" s="1928"/>
      <c r="AE375" s="1707"/>
      <c r="AF375" s="1707"/>
      <c r="AG375" s="1707"/>
      <c r="AH375" s="1707"/>
      <c r="AI375" s="1695"/>
      <c r="AJ375" s="1660"/>
      <c r="AK375" s="1660"/>
    </row>
    <row r="376" spans="1:37" ht="39.950000000000003" customHeight="1" x14ac:dyDescent="0.2">
      <c r="A376" s="5923"/>
      <c r="B376" s="5923"/>
      <c r="C376" s="1681"/>
      <c r="D376" s="1681"/>
      <c r="E376" s="1685"/>
      <c r="F376" s="1685"/>
      <c r="G376" s="1685"/>
      <c r="H376" s="1928"/>
      <c r="I376" s="1928"/>
      <c r="J376" s="1705"/>
      <c r="K376" s="1705"/>
      <c r="L376" s="1705"/>
      <c r="M376" s="1705"/>
      <c r="N376" s="1715"/>
      <c r="O376" s="1928"/>
      <c r="P376" s="1928"/>
      <c r="Q376" s="1658"/>
      <c r="R376" s="1658"/>
      <c r="S376" s="1658"/>
      <c r="T376" s="1658"/>
      <c r="U376" s="1658"/>
      <c r="V376" s="1928"/>
      <c r="W376" s="1928"/>
      <c r="X376" s="1658"/>
      <c r="Y376" s="1658"/>
      <c r="Z376" s="1658"/>
      <c r="AA376" s="1658"/>
      <c r="AB376" s="1658"/>
      <c r="AC376" s="1928"/>
      <c r="AD376" s="1928"/>
      <c r="AE376" s="1658"/>
      <c r="AF376" s="1658"/>
      <c r="AG376" s="1658"/>
      <c r="AH376" s="1658"/>
      <c r="AI376" s="1658"/>
      <c r="AJ376" s="1660"/>
      <c r="AK376" s="1660"/>
    </row>
    <row r="377" spans="1:37" ht="39.950000000000003" customHeight="1" x14ac:dyDescent="0.2">
      <c r="A377" s="5923"/>
      <c r="B377" s="5923"/>
      <c r="C377" s="1659"/>
      <c r="D377" s="1659"/>
      <c r="E377" s="1659"/>
      <c r="F377" s="1705"/>
      <c r="G377" s="1705"/>
      <c r="H377" s="1928"/>
      <c r="I377" s="1928"/>
      <c r="J377" s="1705"/>
      <c r="K377" s="1705"/>
      <c r="L377" s="1664"/>
      <c r="M377" s="1664"/>
      <c r="N377" s="1664"/>
      <c r="O377" s="1928"/>
      <c r="P377" s="1928"/>
      <c r="Q377" s="1664"/>
      <c r="R377" s="1664"/>
      <c r="S377" s="1664"/>
      <c r="T377" s="1664"/>
      <c r="U377" s="1664"/>
      <c r="V377" s="1928"/>
      <c r="W377" s="1928"/>
      <c r="X377" s="1664"/>
      <c r="Y377" s="1664"/>
      <c r="Z377" s="1664"/>
      <c r="AA377" s="1664"/>
      <c r="AB377" s="1664"/>
      <c r="AC377" s="1928"/>
      <c r="AD377" s="1928"/>
      <c r="AE377" s="1664"/>
      <c r="AF377" s="1664"/>
      <c r="AG377" s="1664"/>
      <c r="AH377" s="1664"/>
      <c r="AI377" s="1664"/>
      <c r="AJ377" s="1660"/>
      <c r="AK377" s="1660"/>
    </row>
    <row r="378" spans="1:37" ht="39.950000000000003" customHeight="1" x14ac:dyDescent="0.2">
      <c r="A378" s="5923"/>
      <c r="B378" s="5923"/>
      <c r="C378" s="1658"/>
      <c r="D378" s="1658"/>
      <c r="E378" s="1658"/>
      <c r="F378" s="1705"/>
      <c r="G378" s="1705"/>
      <c r="H378" s="1928"/>
      <c r="I378" s="1928"/>
      <c r="J378" s="1705"/>
      <c r="K378" s="1705"/>
      <c r="L378" s="1705"/>
      <c r="M378" s="1705"/>
      <c r="N378" s="1705"/>
      <c r="O378" s="1928"/>
      <c r="P378" s="1928"/>
      <c r="Q378" s="1658"/>
      <c r="R378" s="1658"/>
      <c r="S378" s="1658"/>
      <c r="T378" s="1658"/>
      <c r="U378" s="1658"/>
      <c r="V378" s="1928"/>
      <c r="W378" s="1928"/>
      <c r="X378" s="1658"/>
      <c r="Y378" s="1658"/>
      <c r="Z378" s="1658"/>
      <c r="AA378" s="1658"/>
      <c r="AB378" s="1658"/>
      <c r="AC378" s="1928"/>
      <c r="AD378" s="1928"/>
      <c r="AE378" s="1658"/>
      <c r="AF378" s="1658"/>
      <c r="AG378" s="1658"/>
      <c r="AH378" s="1658"/>
      <c r="AI378" s="1658"/>
      <c r="AJ378" s="1660"/>
      <c r="AK378" s="1660"/>
    </row>
    <row r="379" spans="1:37" ht="39.950000000000003" customHeight="1" x14ac:dyDescent="0.2">
      <c r="A379" s="5923"/>
      <c r="B379" s="5923"/>
      <c r="C379" s="1658"/>
      <c r="D379" s="1658"/>
      <c r="E379" s="1658"/>
      <c r="F379" s="1658"/>
      <c r="G379" s="1658"/>
      <c r="H379" s="1928"/>
      <c r="I379" s="1928"/>
      <c r="J379" s="1658"/>
      <c r="K379" s="1658"/>
      <c r="L379" s="1658"/>
      <c r="M379" s="1658"/>
      <c r="N379" s="1658"/>
      <c r="O379" s="1928"/>
      <c r="P379" s="1928"/>
      <c r="Q379" s="1658"/>
      <c r="R379" s="1658"/>
      <c r="S379" s="1658"/>
      <c r="T379" s="1658"/>
      <c r="U379" s="1658"/>
      <c r="V379" s="1928"/>
      <c r="W379" s="1928"/>
      <c r="X379" s="1665"/>
      <c r="Y379" s="1665"/>
      <c r="Z379" s="1665"/>
      <c r="AA379" s="1665"/>
      <c r="AB379" s="1665"/>
      <c r="AC379" s="1928"/>
      <c r="AD379" s="1928"/>
      <c r="AE379" s="1665"/>
      <c r="AF379" s="1665"/>
      <c r="AG379" s="1665"/>
      <c r="AH379" s="1665"/>
      <c r="AI379" s="1665"/>
      <c r="AJ379" s="1660"/>
      <c r="AK379" s="1660"/>
    </row>
    <row r="380" spans="1:37" ht="39.950000000000003" customHeight="1" x14ac:dyDescent="0.2">
      <c r="A380" s="5923"/>
      <c r="B380" s="5923"/>
      <c r="C380" s="1658"/>
      <c r="D380" s="1658"/>
      <c r="E380" s="1658"/>
      <c r="F380" s="1658"/>
      <c r="G380" s="1658"/>
      <c r="H380" s="1928"/>
      <c r="I380" s="1928"/>
      <c r="J380" s="1658"/>
      <c r="K380" s="1658"/>
      <c r="L380" s="1658"/>
      <c r="M380" s="1658"/>
      <c r="N380" s="1658"/>
      <c r="O380" s="1928"/>
      <c r="P380" s="1928"/>
      <c r="Q380" s="1658"/>
      <c r="R380" s="1658"/>
      <c r="S380" s="1658"/>
      <c r="T380" s="1658"/>
      <c r="U380" s="1658"/>
      <c r="V380" s="1928"/>
      <c r="W380" s="1928"/>
      <c r="X380" s="1658"/>
      <c r="Y380" s="1658"/>
      <c r="Z380" s="1658"/>
      <c r="AA380" s="1658"/>
      <c r="AB380" s="1658"/>
      <c r="AC380" s="1928"/>
      <c r="AD380" s="1928"/>
      <c r="AE380" s="1658"/>
      <c r="AF380" s="1658"/>
      <c r="AG380" s="1658"/>
      <c r="AH380" s="1658"/>
      <c r="AI380" s="1658"/>
      <c r="AJ380" s="1660"/>
      <c r="AK380" s="1660"/>
    </row>
    <row r="381" spans="1:37" ht="39.950000000000003" customHeight="1" x14ac:dyDescent="0.2">
      <c r="A381" s="5920"/>
      <c r="B381" s="5920"/>
      <c r="C381" s="1658"/>
      <c r="D381" s="1658"/>
      <c r="E381" s="1658"/>
      <c r="F381" s="1705"/>
      <c r="G381" s="1705"/>
      <c r="H381" s="1928"/>
      <c r="I381" s="1928"/>
      <c r="J381" s="1705"/>
      <c r="K381" s="1705"/>
      <c r="L381" s="1705"/>
      <c r="M381" s="1705"/>
      <c r="N381" s="1705"/>
      <c r="O381" s="1928"/>
      <c r="P381" s="1928"/>
      <c r="Q381" s="1658"/>
      <c r="R381" s="1658"/>
      <c r="S381" s="1658"/>
      <c r="T381" s="1658"/>
      <c r="U381" s="1658"/>
      <c r="V381" s="1928"/>
      <c r="W381" s="1928"/>
      <c r="X381" s="1658"/>
      <c r="Y381" s="1658"/>
      <c r="Z381" s="1658"/>
      <c r="AA381" s="1658"/>
      <c r="AB381" s="1658"/>
      <c r="AC381" s="1928"/>
      <c r="AD381" s="1928"/>
      <c r="AE381" s="1658"/>
      <c r="AF381" s="1658"/>
      <c r="AG381" s="1658"/>
      <c r="AH381" s="1659"/>
      <c r="AI381" s="1659"/>
      <c r="AJ381" s="1660"/>
      <c r="AK381" s="1660"/>
    </row>
    <row r="382" spans="1:37" ht="39.950000000000003" customHeight="1" x14ac:dyDescent="0.2">
      <c r="A382" s="5924"/>
      <c r="B382" s="5924"/>
      <c r="C382" s="1681"/>
      <c r="D382" s="1681"/>
      <c r="E382" s="1685"/>
      <c r="F382" s="1695"/>
      <c r="G382" s="1695"/>
      <c r="H382" s="1928"/>
      <c r="I382" s="1928"/>
      <c r="J382" s="1681"/>
      <c r="K382" s="1681"/>
      <c r="L382" s="1685"/>
      <c r="M382" s="1695"/>
      <c r="N382" s="1695"/>
      <c r="O382" s="1928"/>
      <c r="P382" s="1928"/>
      <c r="Q382" s="1681"/>
      <c r="R382" s="1681"/>
      <c r="S382" s="1685"/>
      <c r="T382" s="1695"/>
      <c r="U382" s="1695"/>
      <c r="V382" s="1928"/>
      <c r="W382" s="1928"/>
      <c r="X382" s="1681"/>
      <c r="Y382" s="1681"/>
      <c r="Z382" s="1685"/>
      <c r="AA382" s="1695"/>
      <c r="AB382" s="1695"/>
      <c r="AC382" s="1928"/>
      <c r="AD382" s="1928"/>
      <c r="AE382" s="1681"/>
      <c r="AF382" s="1681"/>
      <c r="AG382" s="1685"/>
      <c r="AH382" s="1695"/>
      <c r="AI382" s="1695"/>
      <c r="AJ382" s="1660"/>
      <c r="AK382" s="1660"/>
    </row>
    <row r="383" spans="1:37" ht="39.950000000000003" customHeight="1" x14ac:dyDescent="0.2">
      <c r="A383" s="5923"/>
      <c r="B383" s="5923"/>
      <c r="C383" s="1658"/>
      <c r="D383" s="1658"/>
      <c r="E383" s="1658"/>
      <c r="F383" s="1658"/>
      <c r="G383" s="1658"/>
      <c r="H383" s="1928"/>
      <c r="I383" s="1928"/>
      <c r="J383" s="1658"/>
      <c r="K383" s="1658"/>
      <c r="L383" s="1658"/>
      <c r="M383" s="1658"/>
      <c r="N383" s="1658"/>
      <c r="O383" s="1928"/>
      <c r="P383" s="1928"/>
      <c r="Q383" s="1658"/>
      <c r="R383" s="1658"/>
      <c r="S383" s="1658"/>
      <c r="T383" s="1658"/>
      <c r="U383" s="1658"/>
      <c r="V383" s="1928"/>
      <c r="W383" s="1928"/>
      <c r="X383" s="1701"/>
      <c r="Y383" s="1701"/>
      <c r="Z383" s="1701"/>
      <c r="AA383" s="1701"/>
      <c r="AB383" s="1701"/>
      <c r="AC383" s="1928"/>
      <c r="AD383" s="1928"/>
      <c r="AE383" s="1701"/>
      <c r="AF383" s="1701"/>
      <c r="AG383" s="1701"/>
      <c r="AH383" s="1701"/>
      <c r="AI383" s="1701"/>
      <c r="AJ383" s="1660"/>
      <c r="AK383" s="1660"/>
    </row>
    <row r="384" spans="1:37" ht="39.950000000000003" customHeight="1" x14ac:dyDescent="0.2">
      <c r="A384" s="5920"/>
      <c r="B384" s="5920"/>
      <c r="C384" s="1935"/>
      <c r="D384" s="1935"/>
      <c r="E384" s="1935"/>
      <c r="F384" s="1705"/>
      <c r="G384" s="1705"/>
      <c r="H384" s="1928"/>
      <c r="I384" s="1928"/>
      <c r="J384" s="1658"/>
      <c r="K384" s="1658"/>
      <c r="L384" s="1658"/>
      <c r="M384" s="1658"/>
      <c r="N384" s="1658"/>
      <c r="O384" s="1928"/>
      <c r="P384" s="1928"/>
      <c r="Q384" s="1658"/>
      <c r="R384" s="1658"/>
      <c r="S384" s="1658"/>
      <c r="T384" s="1658"/>
      <c r="U384" s="1658"/>
      <c r="V384" s="1928"/>
      <c r="W384" s="1928"/>
      <c r="X384" s="1658"/>
      <c r="Y384" s="1658"/>
      <c r="Z384" s="1658"/>
      <c r="AA384" s="1658"/>
      <c r="AB384" s="1658"/>
      <c r="AC384" s="1928"/>
      <c r="AD384" s="1928"/>
      <c r="AE384" s="1658"/>
      <c r="AF384" s="1658"/>
      <c r="AG384" s="1658"/>
      <c r="AH384" s="1658"/>
      <c r="AI384" s="1658"/>
      <c r="AJ384" s="1660"/>
      <c r="AK384" s="1660"/>
    </row>
    <row r="385" spans="1:37" ht="39.950000000000003" customHeight="1" x14ac:dyDescent="0.2">
      <c r="A385" s="5923"/>
      <c r="B385" s="5923"/>
      <c r="C385" s="1927"/>
      <c r="D385" s="1927"/>
      <c r="E385" s="1927"/>
      <c r="F385" s="1927"/>
      <c r="G385" s="1927"/>
      <c r="H385" s="1928"/>
      <c r="I385" s="1928"/>
      <c r="J385" s="1927"/>
      <c r="K385" s="1927"/>
      <c r="L385" s="1927"/>
      <c r="M385" s="1927"/>
      <c r="N385" s="1927"/>
      <c r="O385" s="1928"/>
      <c r="P385" s="1928"/>
      <c r="Q385" s="1927"/>
      <c r="R385" s="1927"/>
      <c r="S385" s="1927"/>
      <c r="T385" s="1927"/>
      <c r="U385" s="1927"/>
      <c r="V385" s="1928"/>
      <c r="W385" s="1928"/>
      <c r="X385" s="1927"/>
      <c r="Y385" s="1927"/>
      <c r="Z385" s="1927"/>
      <c r="AA385" s="1927"/>
      <c r="AB385" s="1927"/>
      <c r="AC385" s="1928"/>
      <c r="AD385" s="1928"/>
      <c r="AE385" s="1927"/>
      <c r="AF385" s="1927"/>
      <c r="AG385" s="1927"/>
      <c r="AH385" s="1927"/>
      <c r="AI385" s="1927"/>
      <c r="AJ385" s="1660"/>
      <c r="AK385" s="1660"/>
    </row>
    <row r="386" spans="1:37" ht="39.950000000000003" customHeight="1" x14ac:dyDescent="0.2">
      <c r="A386" s="5922"/>
      <c r="B386" s="5922"/>
      <c r="C386" s="1690"/>
      <c r="D386" s="1690"/>
      <c r="E386" s="1690"/>
      <c r="F386" s="1690"/>
      <c r="G386" s="1690"/>
      <c r="H386" s="1928"/>
      <c r="I386" s="1928"/>
      <c r="J386" s="1690"/>
      <c r="K386" s="1690"/>
      <c r="L386" s="1690"/>
      <c r="M386" s="1690"/>
      <c r="N386" s="1690"/>
      <c r="O386" s="1928"/>
      <c r="P386" s="1928"/>
      <c r="Q386" s="1690"/>
      <c r="R386" s="1690"/>
      <c r="S386" s="1690"/>
      <c r="T386" s="1690"/>
      <c r="U386" s="1690"/>
      <c r="V386" s="1928"/>
      <c r="W386" s="1928"/>
      <c r="X386" s="1690"/>
      <c r="Y386" s="1690"/>
      <c r="Z386" s="1690"/>
      <c r="AA386" s="1690"/>
      <c r="AB386" s="1690"/>
      <c r="AC386" s="1928"/>
      <c r="AD386" s="1928"/>
      <c r="AE386" s="1706"/>
      <c r="AF386" s="1706"/>
      <c r="AG386" s="1706"/>
      <c r="AH386" s="1706"/>
      <c r="AI386" s="1706"/>
      <c r="AJ386" s="1660"/>
      <c r="AK386" s="1660"/>
    </row>
    <row r="387" spans="1:37" ht="39.950000000000003" customHeight="1" x14ac:dyDescent="0.2">
      <c r="A387" s="5920"/>
      <c r="B387" s="5920"/>
      <c r="C387" s="1681"/>
      <c r="D387" s="1681"/>
      <c r="E387" s="1685"/>
      <c r="F387" s="1681"/>
      <c r="G387" s="1681"/>
      <c r="H387" s="1928"/>
      <c r="I387" s="1928"/>
      <c r="J387" s="1681"/>
      <c r="K387" s="1681"/>
      <c r="L387" s="1685"/>
      <c r="M387" s="1681"/>
      <c r="N387" s="1681"/>
      <c r="O387" s="1928"/>
      <c r="P387" s="1928"/>
      <c r="Q387" s="1681"/>
      <c r="R387" s="1681"/>
      <c r="S387" s="1685"/>
      <c r="T387" s="1681"/>
      <c r="U387" s="1681"/>
      <c r="V387" s="1928"/>
      <c r="W387" s="1928"/>
      <c r="X387" s="1681"/>
      <c r="Y387" s="1681"/>
      <c r="Z387" s="1685"/>
      <c r="AA387" s="1681"/>
      <c r="AB387" s="1681"/>
      <c r="AC387" s="1928"/>
      <c r="AD387" s="1928"/>
      <c r="AE387" s="1681"/>
      <c r="AF387" s="1681"/>
      <c r="AG387" s="1685"/>
      <c r="AH387" s="1681"/>
      <c r="AI387" s="1681"/>
      <c r="AJ387" s="1660"/>
      <c r="AK387" s="1660"/>
    </row>
    <row r="388" spans="1:37" ht="39.950000000000003" customHeight="1" x14ac:dyDescent="0.2">
      <c r="C388" s="1659"/>
      <c r="D388" s="1659"/>
      <c r="E388" s="1659"/>
      <c r="F388" s="1937"/>
      <c r="G388" s="1937"/>
      <c r="H388" s="1937"/>
      <c r="I388" s="1937"/>
      <c r="J388" s="1937"/>
      <c r="K388" s="1697"/>
      <c r="L388" s="1697"/>
      <c r="N388" s="1657"/>
      <c r="O388" s="1657"/>
      <c r="P388" s="1657"/>
      <c r="Q388" s="1657"/>
      <c r="R388" s="1657"/>
      <c r="S388" s="1715"/>
      <c r="T388" s="1715"/>
      <c r="AE388" s="1659"/>
      <c r="AF388" s="1659"/>
      <c r="AG388" s="1659"/>
      <c r="AH388" s="1659"/>
    </row>
    <row r="389" spans="1:37" ht="39.950000000000003" customHeight="1" x14ac:dyDescent="0.2">
      <c r="G389" s="1659"/>
      <c r="J389" s="1659"/>
      <c r="K389" s="1659"/>
      <c r="L389" s="1659"/>
      <c r="M389" s="1697"/>
      <c r="N389" s="1697"/>
      <c r="R389" s="1709"/>
      <c r="S389" s="1709"/>
      <c r="T389" s="1709"/>
      <c r="U389" s="1709"/>
      <c r="Y389" s="1709"/>
      <c r="AI389" s="1659"/>
    </row>
    <row r="390" spans="1:37" ht="39.950000000000003" customHeight="1" x14ac:dyDescent="0.2">
      <c r="F390" s="1659"/>
      <c r="G390" s="1659"/>
      <c r="L390" s="1659"/>
      <c r="Q390" s="1659"/>
      <c r="S390" s="1657"/>
      <c r="T390" s="1657"/>
      <c r="U390" s="1709"/>
      <c r="X390" s="1709"/>
      <c r="Z390" s="1709"/>
      <c r="AA390" s="1709"/>
    </row>
    <row r="391" spans="1:37" ht="39.950000000000003" customHeight="1" x14ac:dyDescent="0.2">
      <c r="F391" s="1689"/>
      <c r="G391" s="1689"/>
      <c r="S391" s="1715"/>
      <c r="T391" s="1715"/>
      <c r="U391" s="1715"/>
      <c r="V391" s="1715"/>
      <c r="W391" s="1715"/>
      <c r="X391" s="1709"/>
      <c r="Y391" s="1715"/>
      <c r="AA391" s="1709"/>
      <c r="AB391" s="1709"/>
      <c r="AE391" s="1709"/>
    </row>
    <row r="392" spans="1:37" ht="39.950000000000003" customHeight="1" x14ac:dyDescent="0.2">
      <c r="J392" s="1697"/>
      <c r="K392" s="1697"/>
      <c r="L392" s="1697"/>
      <c r="M392" s="1697"/>
      <c r="N392" s="1697"/>
      <c r="S392" s="1697"/>
      <c r="T392" s="1697"/>
      <c r="U392" s="1697"/>
      <c r="V392" s="1697"/>
      <c r="W392" s="1697"/>
      <c r="X392" s="1697"/>
    </row>
    <row r="393" spans="1:37" ht="39.950000000000003" customHeight="1" x14ac:dyDescent="0.2">
      <c r="A393" s="16"/>
      <c r="B393" s="1715"/>
      <c r="O393" s="1664"/>
      <c r="P393" s="1664"/>
      <c r="Q393" s="1664"/>
      <c r="R393" s="1664"/>
      <c r="S393" s="1664"/>
      <c r="T393" s="1659"/>
      <c r="U393" s="1659"/>
      <c r="V393" s="1659"/>
      <c r="W393" s="1657"/>
      <c r="X393" s="1657"/>
      <c r="Y393" s="1659"/>
      <c r="Z393" s="1659"/>
      <c r="AA393" s="1659"/>
      <c r="AB393" s="1716"/>
      <c r="AC393" s="1716"/>
      <c r="AD393" s="1716"/>
    </row>
    <row r="394" spans="1:37" ht="39.950000000000003" customHeight="1" x14ac:dyDescent="0.2"/>
    <row r="395" spans="1:37" ht="39.950000000000003" customHeight="1" x14ac:dyDescent="0.2"/>
    <row r="396" spans="1:37" ht="39.950000000000003" customHeight="1" x14ac:dyDescent="0.2">
      <c r="A396" s="5876"/>
      <c r="B396" s="5876"/>
      <c r="C396" s="1661"/>
      <c r="D396" s="1661"/>
      <c r="E396" s="1661"/>
      <c r="F396" s="1661"/>
      <c r="G396" s="1661"/>
      <c r="H396" s="1661"/>
      <c r="I396" s="1661"/>
      <c r="J396" s="1661"/>
      <c r="K396" s="1661"/>
      <c r="L396" s="1661"/>
      <c r="M396" s="1661"/>
      <c r="N396" s="1661"/>
      <c r="O396" s="1661"/>
      <c r="P396" s="1661"/>
      <c r="Q396" s="1661"/>
      <c r="R396" s="1661"/>
      <c r="S396" s="1661"/>
      <c r="T396" s="1661"/>
      <c r="U396" s="1661"/>
      <c r="V396" s="1661"/>
      <c r="W396" s="1661"/>
      <c r="X396" s="1661"/>
      <c r="Y396" s="1661"/>
      <c r="Z396" s="1661"/>
      <c r="AA396" s="1661"/>
      <c r="AB396" s="1661"/>
      <c r="AC396" s="1661"/>
      <c r="AD396" s="1661"/>
      <c r="AE396" s="1661"/>
      <c r="AF396" s="1661"/>
      <c r="AG396" s="1661"/>
      <c r="AH396" s="1661"/>
      <c r="AI396" s="1661"/>
      <c r="AJ396" s="1661"/>
      <c r="AK396" s="1661"/>
    </row>
    <row r="397" spans="1:37" ht="39.950000000000003" customHeight="1" x14ac:dyDescent="0.2">
      <c r="A397" s="5925"/>
      <c r="B397" s="5925"/>
      <c r="C397" s="1708"/>
      <c r="D397" s="1708"/>
      <c r="E397" s="1708"/>
      <c r="F397" s="1708"/>
      <c r="G397" s="1708"/>
      <c r="H397" s="1708"/>
      <c r="I397" s="1708"/>
      <c r="J397" s="1708"/>
      <c r="K397" s="1708"/>
      <c r="L397" s="1708"/>
      <c r="M397" s="1708"/>
      <c r="N397" s="1708"/>
      <c r="O397" s="1708"/>
      <c r="P397" s="1708"/>
      <c r="Q397" s="1708"/>
      <c r="R397" s="1708"/>
      <c r="S397" s="1708"/>
      <c r="T397" s="1708"/>
      <c r="U397" s="1708"/>
      <c r="V397" s="1708"/>
      <c r="W397" s="1708"/>
      <c r="X397" s="1708"/>
      <c r="Y397" s="1708"/>
      <c r="Z397" s="1708"/>
      <c r="AA397" s="1708"/>
      <c r="AB397" s="1708"/>
      <c r="AC397" s="1708"/>
      <c r="AD397" s="1708"/>
      <c r="AE397" s="1708"/>
      <c r="AF397" s="1708"/>
      <c r="AG397" s="1708"/>
      <c r="AH397" s="1708"/>
      <c r="AI397" s="1708"/>
      <c r="AJ397" s="1708"/>
      <c r="AK397" s="1708"/>
    </row>
    <row r="398" spans="1:37" ht="39.950000000000003" customHeight="1" x14ac:dyDescent="0.2">
      <c r="A398" s="5926"/>
      <c r="B398" s="5926"/>
      <c r="C398" s="1708"/>
      <c r="D398" s="1708"/>
      <c r="E398" s="1708"/>
      <c r="F398" s="1708"/>
      <c r="G398" s="1708"/>
      <c r="H398" s="1662"/>
      <c r="I398" s="1662"/>
      <c r="J398" s="1708"/>
      <c r="K398" s="1941"/>
      <c r="L398" s="1941"/>
      <c r="M398" s="1941"/>
      <c r="N398" s="1941"/>
      <c r="O398" s="1941"/>
      <c r="P398" s="1662"/>
      <c r="Q398" s="1941"/>
      <c r="R398" s="1941"/>
      <c r="S398" s="1941"/>
      <c r="T398" s="1941"/>
      <c r="U398" s="1941"/>
      <c r="V398" s="1662"/>
      <c r="W398" s="1662"/>
      <c r="X398" s="1941"/>
      <c r="Y398" s="1941"/>
      <c r="Z398" s="1710"/>
      <c r="AA398" s="1710"/>
      <c r="AB398" s="1710"/>
      <c r="AC398" s="1662"/>
      <c r="AD398" s="1662"/>
      <c r="AE398" s="1710"/>
      <c r="AF398" s="1710"/>
      <c r="AG398" s="1710"/>
      <c r="AH398" s="1710"/>
      <c r="AI398" s="1708"/>
      <c r="AJ398" s="1662"/>
      <c r="AK398" s="1662"/>
    </row>
    <row r="399" spans="1:37" ht="39.950000000000003" customHeight="1" x14ac:dyDescent="0.2">
      <c r="A399" s="5926"/>
      <c r="B399" s="5926"/>
      <c r="C399" s="1716"/>
      <c r="D399" s="1716"/>
      <c r="E399" s="1716"/>
      <c r="F399" s="1716"/>
      <c r="G399" s="1711"/>
      <c r="H399" s="1662"/>
      <c r="I399" s="1662"/>
      <c r="J399" s="1712"/>
      <c r="K399" s="1659"/>
      <c r="L399" s="1659"/>
      <c r="M399" s="1659"/>
      <c r="N399" s="1659"/>
      <c r="O399" s="1659"/>
      <c r="P399" s="1662"/>
      <c r="Q399" s="1659"/>
      <c r="R399" s="1930"/>
      <c r="S399" s="1930"/>
      <c r="T399" s="1930"/>
      <c r="U399" s="1930"/>
      <c r="V399" s="1662"/>
      <c r="W399" s="1662"/>
      <c r="X399" s="1716"/>
      <c r="Y399" s="1716"/>
      <c r="Z399" s="1716"/>
      <c r="AA399" s="1716"/>
      <c r="AB399" s="1716"/>
      <c r="AC399" s="1662"/>
      <c r="AD399" s="1662"/>
      <c r="AE399" s="1657"/>
      <c r="AF399" s="1657"/>
      <c r="AG399" s="1657"/>
      <c r="AH399" s="1657"/>
      <c r="AI399" s="1713"/>
      <c r="AJ399" s="1660"/>
      <c r="AK399" s="1660"/>
    </row>
    <row r="400" spans="1:37" ht="39.950000000000003" customHeight="1" x14ac:dyDescent="0.2">
      <c r="A400" s="5923"/>
      <c r="B400" s="5923"/>
      <c r="C400" s="1695"/>
      <c r="D400" s="1695"/>
      <c r="E400" s="1695"/>
      <c r="F400" s="1695"/>
      <c r="G400" s="1711"/>
      <c r="H400" s="1662"/>
      <c r="I400" s="1662"/>
      <c r="J400" s="1712"/>
      <c r="K400" s="1681"/>
      <c r="L400" s="1685"/>
      <c r="M400" s="1695"/>
      <c r="N400" s="1695"/>
      <c r="O400" s="1662"/>
      <c r="P400" s="1662"/>
      <c r="Q400" s="1681"/>
      <c r="R400" s="1716"/>
      <c r="S400" s="1716"/>
      <c r="T400" s="1695"/>
      <c r="U400" s="1695"/>
      <c r="V400" s="1662"/>
      <c r="W400" s="1662"/>
      <c r="X400" s="1681"/>
      <c r="Y400" s="1681"/>
      <c r="Z400" s="1685"/>
      <c r="AA400" s="1695"/>
      <c r="AB400" s="1695"/>
      <c r="AC400" s="1662"/>
      <c r="AD400" s="1662"/>
      <c r="AE400" s="1659"/>
      <c r="AF400" s="1659"/>
      <c r="AG400" s="1659"/>
      <c r="AH400" s="1659"/>
      <c r="AI400" s="1713"/>
      <c r="AJ400" s="1660"/>
      <c r="AK400" s="1660"/>
    </row>
    <row r="401" spans="1:37" ht="39.950000000000003" customHeight="1" x14ac:dyDescent="0.2">
      <c r="A401" s="5926"/>
      <c r="B401" s="5926"/>
      <c r="C401" s="1681"/>
      <c r="D401" s="1681"/>
      <c r="E401" s="1685"/>
      <c r="F401" s="1695"/>
      <c r="G401" s="1711"/>
      <c r="H401" s="1662"/>
      <c r="I401" s="1662"/>
      <c r="J401" s="1712"/>
      <c r="K401" s="1681"/>
      <c r="L401" s="1685"/>
      <c r="M401" s="1695"/>
      <c r="N401" s="1695"/>
      <c r="O401" s="1662"/>
      <c r="P401" s="1662"/>
      <c r="Q401" s="1681"/>
      <c r="R401" s="1681"/>
      <c r="S401" s="1685"/>
      <c r="T401" s="1695"/>
      <c r="U401" s="1695"/>
      <c r="V401" s="1662"/>
      <c r="W401" s="1662"/>
      <c r="X401" s="1681"/>
      <c r="Y401" s="1681"/>
      <c r="Z401" s="1685"/>
      <c r="AA401" s="1695"/>
      <c r="AB401" s="1695"/>
      <c r="AC401" s="1662"/>
      <c r="AD401" s="1662"/>
      <c r="AE401" s="1681"/>
      <c r="AF401" s="1681"/>
      <c r="AG401" s="1685"/>
      <c r="AH401" s="1695"/>
      <c r="AI401" s="1713"/>
      <c r="AJ401" s="1660"/>
      <c r="AK401" s="1660"/>
    </row>
    <row r="402" spans="1:37" ht="39.950000000000003" customHeight="1" x14ac:dyDescent="0.2">
      <c r="A402" s="5926"/>
      <c r="B402" s="5926"/>
      <c r="C402" s="1681"/>
      <c r="D402" s="1681"/>
      <c r="E402" s="1685"/>
      <c r="F402" s="1695"/>
      <c r="G402" s="1711"/>
      <c r="H402" s="1662"/>
      <c r="I402" s="1662"/>
      <c r="J402" s="1712"/>
      <c r="K402" s="1681"/>
      <c r="L402" s="1685"/>
      <c r="M402" s="1695"/>
      <c r="N402" s="1695"/>
      <c r="O402" s="1662"/>
      <c r="P402" s="1662"/>
      <c r="Q402" s="1941"/>
      <c r="R402" s="1941"/>
      <c r="S402" s="1941"/>
      <c r="T402" s="1941"/>
      <c r="U402" s="1941"/>
      <c r="V402" s="1662"/>
      <c r="W402" s="1662"/>
      <c r="X402" s="1941"/>
      <c r="Y402" s="1941"/>
      <c r="Z402" s="1941"/>
      <c r="AA402" s="1941"/>
      <c r="AB402" s="1710"/>
      <c r="AC402" s="1662"/>
      <c r="AD402" s="1662"/>
      <c r="AE402" s="1710"/>
      <c r="AF402" s="1942"/>
      <c r="AG402" s="1942"/>
      <c r="AH402" s="1942"/>
      <c r="AI402" s="1713"/>
      <c r="AJ402" s="1660"/>
      <c r="AK402" s="1660"/>
    </row>
    <row r="403" spans="1:37" ht="39.950000000000003" customHeight="1" x14ac:dyDescent="0.2">
      <c r="A403" s="5923"/>
      <c r="B403" s="5923"/>
      <c r="C403" s="1658"/>
      <c r="D403" s="1658"/>
      <c r="E403" s="1658"/>
      <c r="F403" s="1658"/>
      <c r="G403" s="1711"/>
      <c r="H403" s="1662"/>
      <c r="I403" s="1662"/>
      <c r="J403" s="1712"/>
      <c r="K403" s="1658"/>
      <c r="L403" s="1658"/>
      <c r="M403" s="1658"/>
      <c r="N403" s="1658"/>
      <c r="O403" s="1662"/>
      <c r="P403" s="1662"/>
      <c r="Q403" s="1658"/>
      <c r="R403" s="1658"/>
      <c r="S403" s="1658"/>
      <c r="T403" s="1658"/>
      <c r="U403" s="1658"/>
      <c r="V403" s="1662"/>
      <c r="W403" s="1662"/>
      <c r="X403" s="1658"/>
      <c r="Y403" s="1658"/>
      <c r="Z403" s="1658"/>
      <c r="AA403" s="1658"/>
      <c r="AB403" s="1658"/>
      <c r="AC403" s="1662"/>
      <c r="AD403" s="1662"/>
      <c r="AE403" s="1658"/>
      <c r="AF403" s="1658"/>
      <c r="AG403" s="1658"/>
      <c r="AH403" s="1658"/>
      <c r="AI403" s="1713"/>
      <c r="AJ403" s="1660"/>
      <c r="AK403" s="1660"/>
    </row>
    <row r="404" spans="1:37" ht="39.950000000000003" customHeight="1" x14ac:dyDescent="0.2">
      <c r="A404" s="5923"/>
      <c r="B404" s="5923"/>
      <c r="C404" s="1664"/>
      <c r="D404" s="1664"/>
      <c r="E404" s="1664"/>
      <c r="F404" s="1664"/>
      <c r="G404" s="1711"/>
      <c r="H404" s="1662"/>
      <c r="I404" s="1662"/>
      <c r="J404" s="1712"/>
      <c r="K404" s="1664"/>
      <c r="L404" s="1664"/>
      <c r="M404" s="1664"/>
      <c r="N404" s="1664"/>
      <c r="O404" s="1664"/>
      <c r="P404" s="1662"/>
      <c r="Q404" s="1664"/>
      <c r="R404" s="1664"/>
      <c r="S404" s="1664"/>
      <c r="T404" s="1664"/>
      <c r="U404" s="1664"/>
      <c r="V404" s="1662"/>
      <c r="W404" s="1662"/>
      <c r="X404" s="1664"/>
      <c r="Y404" s="1664"/>
      <c r="Z404" s="1664"/>
      <c r="AA404" s="1664"/>
      <c r="AB404" s="1664"/>
      <c r="AC404" s="1662"/>
      <c r="AD404" s="1662"/>
      <c r="AE404" s="1659"/>
      <c r="AF404" s="1659"/>
      <c r="AG404" s="1659"/>
      <c r="AH404" s="1659"/>
      <c r="AI404" s="1713"/>
      <c r="AJ404" s="1660"/>
      <c r="AK404" s="1660"/>
    </row>
    <row r="405" spans="1:37" ht="39.950000000000003" customHeight="1" x14ac:dyDescent="0.2">
      <c r="A405" s="5923"/>
      <c r="B405" s="5923"/>
      <c r="C405" s="1658"/>
      <c r="D405" s="1658"/>
      <c r="E405" s="1658"/>
      <c r="F405" s="1658"/>
      <c r="G405" s="1711"/>
      <c r="H405" s="1662"/>
      <c r="I405" s="1662"/>
      <c r="J405" s="1712"/>
      <c r="K405" s="1658"/>
      <c r="L405" s="1658"/>
      <c r="M405" s="1658"/>
      <c r="N405" s="1658"/>
      <c r="O405" s="1662"/>
      <c r="P405" s="1662"/>
      <c r="Q405" s="1658"/>
      <c r="R405" s="1658"/>
      <c r="S405" s="1658"/>
      <c r="T405" s="1658"/>
      <c r="U405" s="1658"/>
      <c r="V405" s="1662"/>
      <c r="W405" s="1662"/>
      <c r="X405" s="1658"/>
      <c r="Y405" s="1658"/>
      <c r="Z405" s="1658"/>
      <c r="AA405" s="1658"/>
      <c r="AB405" s="1658"/>
      <c r="AC405" s="1662"/>
      <c r="AD405" s="1662"/>
      <c r="AE405" s="1658"/>
      <c r="AF405" s="1658"/>
      <c r="AG405" s="1658"/>
      <c r="AH405" s="1658"/>
      <c r="AI405" s="1713"/>
      <c r="AJ405" s="1660"/>
      <c r="AK405" s="1660"/>
    </row>
    <row r="406" spans="1:37" ht="39.950000000000003" customHeight="1" x14ac:dyDescent="0.2">
      <c r="A406" s="5923"/>
      <c r="B406" s="5923"/>
      <c r="C406" s="1716"/>
      <c r="D406" s="1716"/>
      <c r="E406" s="1658"/>
      <c r="F406" s="1658"/>
      <c r="G406" s="1711"/>
      <c r="H406" s="1662"/>
      <c r="I406" s="1662"/>
      <c r="J406" s="1712"/>
      <c r="K406" s="1658"/>
      <c r="L406" s="1658"/>
      <c r="M406" s="1658"/>
      <c r="N406" s="1658"/>
      <c r="O406" s="1662"/>
      <c r="P406" s="1662"/>
      <c r="Q406" s="1658"/>
      <c r="R406" s="1658"/>
      <c r="S406" s="1658"/>
      <c r="T406" s="1658"/>
      <c r="U406" s="1658"/>
      <c r="V406" s="1662"/>
      <c r="W406" s="1662"/>
      <c r="X406" s="1658"/>
      <c r="Y406" s="1658"/>
      <c r="Z406" s="1658"/>
      <c r="AA406" s="1658"/>
      <c r="AB406" s="1658"/>
      <c r="AC406" s="1662"/>
      <c r="AD406" s="1662"/>
      <c r="AE406" s="1658"/>
      <c r="AF406" s="1658"/>
      <c r="AG406" s="1658"/>
      <c r="AH406" s="1658"/>
      <c r="AI406" s="1713"/>
      <c r="AJ406" s="1660"/>
      <c r="AK406" s="1660"/>
    </row>
    <row r="407" spans="1:37" ht="39.950000000000003" customHeight="1" x14ac:dyDescent="0.2">
      <c r="A407" s="5923"/>
      <c r="B407" s="5923"/>
      <c r="C407" s="1664"/>
      <c r="D407" s="1664"/>
      <c r="E407" s="1664"/>
      <c r="F407" s="1664"/>
      <c r="G407" s="1711"/>
      <c r="H407" s="1662"/>
      <c r="I407" s="1662"/>
      <c r="J407" s="1712"/>
      <c r="K407" s="1664"/>
      <c r="L407" s="1664"/>
      <c r="M407" s="1664"/>
      <c r="N407" s="1716"/>
      <c r="O407" s="1716"/>
      <c r="P407" s="1662"/>
      <c r="Q407" s="1657"/>
      <c r="R407" s="1664"/>
      <c r="S407" s="1664"/>
      <c r="T407" s="1664"/>
      <c r="U407" s="1664"/>
      <c r="V407" s="1662"/>
      <c r="W407" s="1662"/>
      <c r="X407" s="1664"/>
      <c r="Y407" s="1664"/>
      <c r="Z407" s="1664"/>
      <c r="AA407" s="1664"/>
      <c r="AB407" s="1664"/>
      <c r="AC407" s="1662"/>
      <c r="AD407" s="1662"/>
      <c r="AE407" s="1664"/>
      <c r="AF407" s="1664"/>
      <c r="AG407" s="1664"/>
      <c r="AH407" s="1664"/>
      <c r="AI407" s="1713"/>
      <c r="AJ407" s="1660"/>
      <c r="AK407" s="1660"/>
    </row>
    <row r="408" spans="1:37" ht="39.950000000000003" customHeight="1" x14ac:dyDescent="0.2">
      <c r="A408" s="5920"/>
      <c r="B408" s="5920"/>
      <c r="C408" s="1664"/>
      <c r="D408" s="1664"/>
      <c r="E408" s="1664"/>
      <c r="F408" s="1664"/>
      <c r="G408" s="1711"/>
      <c r="H408" s="1662"/>
      <c r="I408" s="1662"/>
      <c r="J408" s="1712"/>
      <c r="K408" s="1664"/>
      <c r="L408" s="1664"/>
      <c r="M408" s="1664"/>
      <c r="N408" s="1664"/>
      <c r="O408" s="1664"/>
      <c r="P408" s="1662"/>
      <c r="Q408" s="1664"/>
      <c r="R408" s="1664"/>
      <c r="S408" s="1664"/>
      <c r="T408" s="1664"/>
      <c r="U408" s="1664"/>
      <c r="V408" s="1662"/>
      <c r="W408" s="1662"/>
      <c r="X408" s="1664"/>
      <c r="Y408" s="1664"/>
      <c r="Z408" s="1664"/>
      <c r="AA408" s="1664"/>
      <c r="AB408" s="1664"/>
      <c r="AC408" s="1662"/>
      <c r="AD408" s="1662"/>
      <c r="AE408" s="1664"/>
      <c r="AF408" s="1664"/>
      <c r="AG408" s="1664"/>
      <c r="AH408" s="1664"/>
      <c r="AI408" s="1713"/>
      <c r="AJ408" s="1660"/>
      <c r="AK408" s="1660"/>
    </row>
    <row r="409" spans="1:37" ht="39.950000000000003" customHeight="1" x14ac:dyDescent="0.2">
      <c r="A409" s="5924"/>
      <c r="B409" s="5924"/>
      <c r="C409" s="1681"/>
      <c r="D409" s="1681"/>
      <c r="E409" s="1685"/>
      <c r="F409" s="1695"/>
      <c r="G409" s="1711"/>
      <c r="H409" s="1662"/>
      <c r="I409" s="1662"/>
      <c r="J409" s="1712"/>
      <c r="K409" s="1659"/>
      <c r="L409" s="1659"/>
      <c r="M409" s="1659"/>
      <c r="N409" s="1659"/>
      <c r="O409" s="1662"/>
      <c r="P409" s="1662"/>
      <c r="Q409" s="1657"/>
      <c r="R409" s="1657"/>
      <c r="S409" s="1657"/>
      <c r="T409" s="1657"/>
      <c r="U409" s="1936"/>
      <c r="V409" s="1662"/>
      <c r="W409" s="1662"/>
      <c r="X409" s="1665"/>
      <c r="Y409" s="1665"/>
      <c r="Z409" s="1665"/>
      <c r="AA409" s="1665"/>
      <c r="AB409" s="1665"/>
      <c r="AC409" s="1662"/>
      <c r="AD409" s="1662"/>
      <c r="AE409" s="1665"/>
      <c r="AF409" s="1665"/>
      <c r="AG409" s="1665"/>
      <c r="AH409" s="1665"/>
      <c r="AI409" s="1713"/>
      <c r="AJ409" s="1660"/>
      <c r="AK409" s="1660"/>
    </row>
    <row r="410" spans="1:37" ht="39.950000000000003" customHeight="1" x14ac:dyDescent="0.2">
      <c r="A410" s="5923"/>
      <c r="B410" s="5923"/>
      <c r="C410" s="1701"/>
      <c r="D410" s="1701"/>
      <c r="E410" s="1701"/>
      <c r="F410" s="1701"/>
      <c r="G410" s="1711"/>
      <c r="H410" s="1662"/>
      <c r="I410" s="1662"/>
      <c r="J410" s="1712"/>
      <c r="K410" s="1701"/>
      <c r="L410" s="1701"/>
      <c r="M410" s="1701"/>
      <c r="N410" s="1701"/>
      <c r="O410" s="1662"/>
      <c r="P410" s="1662"/>
      <c r="Q410" s="1701"/>
      <c r="R410" s="1701"/>
      <c r="S410" s="1701"/>
      <c r="T410" s="1701"/>
      <c r="U410" s="1701"/>
      <c r="V410" s="1662"/>
      <c r="W410" s="1662"/>
      <c r="X410" s="1701"/>
      <c r="Y410" s="1701"/>
      <c r="Z410" s="1701"/>
      <c r="AA410" s="1701"/>
      <c r="AB410" s="1701"/>
      <c r="AC410" s="1662"/>
      <c r="AD410" s="1662"/>
      <c r="AE410" s="1658"/>
      <c r="AF410" s="1658"/>
      <c r="AG410" s="1658"/>
      <c r="AH410" s="1658"/>
      <c r="AI410" s="1713"/>
      <c r="AJ410" s="1660"/>
      <c r="AK410" s="1660"/>
    </row>
    <row r="411" spans="1:37" ht="39.950000000000003" customHeight="1" x14ac:dyDescent="0.2">
      <c r="A411" s="5920"/>
      <c r="B411" s="5920"/>
      <c r="C411" s="1658"/>
      <c r="D411" s="1658"/>
      <c r="E411" s="1658"/>
      <c r="F411" s="1658"/>
      <c r="G411" s="1711"/>
      <c r="H411" s="1662"/>
      <c r="I411" s="1662"/>
      <c r="J411" s="1712"/>
      <c r="K411" s="1658"/>
      <c r="L411" s="1658"/>
      <c r="M411" s="1658"/>
      <c r="N411" s="1658"/>
      <c r="O411" s="1662"/>
      <c r="P411" s="1662"/>
      <c r="Q411" s="1658"/>
      <c r="R411" s="1658"/>
      <c r="S411" s="1658"/>
      <c r="T411" s="1658"/>
      <c r="U411" s="1658"/>
      <c r="V411" s="1662"/>
      <c r="W411" s="1662"/>
      <c r="X411" s="1658"/>
      <c r="Y411" s="1658"/>
      <c r="Z411" s="1658"/>
      <c r="AA411" s="1658"/>
      <c r="AB411" s="1658"/>
      <c r="AC411" s="1662"/>
      <c r="AD411" s="1662"/>
      <c r="AE411" s="1658"/>
      <c r="AF411" s="1658"/>
      <c r="AG411" s="1658"/>
      <c r="AH411" s="1658"/>
      <c r="AI411" s="1713"/>
      <c r="AJ411" s="1660"/>
      <c r="AK411" s="1660"/>
    </row>
    <row r="412" spans="1:37" ht="39.950000000000003" customHeight="1" x14ac:dyDescent="0.2">
      <c r="A412" s="5923"/>
      <c r="B412" s="5923"/>
      <c r="C412" s="1927"/>
      <c r="D412" s="1927"/>
      <c r="E412" s="1927"/>
      <c r="F412" s="1927"/>
      <c r="G412" s="1711"/>
      <c r="H412" s="1662"/>
      <c r="I412" s="1662"/>
      <c r="J412" s="1712"/>
      <c r="K412" s="1927"/>
      <c r="L412" s="1927"/>
      <c r="M412" s="1927"/>
      <c r="N412" s="1927"/>
      <c r="O412" s="1662"/>
      <c r="P412" s="1662"/>
      <c r="Q412" s="1927"/>
      <c r="R412" s="1927"/>
      <c r="S412" s="1927"/>
      <c r="T412" s="1927"/>
      <c r="U412" s="1927"/>
      <c r="V412" s="1662"/>
      <c r="W412" s="1662"/>
      <c r="X412" s="1927"/>
      <c r="Y412" s="1927"/>
      <c r="Z412" s="1927"/>
      <c r="AA412" s="1927"/>
      <c r="AB412" s="1927"/>
      <c r="AC412" s="1662"/>
      <c r="AD412" s="1662"/>
      <c r="AE412" s="1927"/>
      <c r="AF412" s="1927"/>
      <c r="AG412" s="1927"/>
      <c r="AH412" s="1927"/>
      <c r="AI412" s="1713"/>
      <c r="AJ412" s="1660"/>
      <c r="AK412" s="1660"/>
    </row>
    <row r="413" spans="1:37" ht="39.950000000000003" customHeight="1" x14ac:dyDescent="0.2">
      <c r="A413" s="5922"/>
      <c r="B413" s="5922"/>
      <c r="C413" s="1943"/>
      <c r="D413" s="1943"/>
      <c r="E413" s="1943"/>
      <c r="F413" s="1943"/>
      <c r="G413" s="1711"/>
      <c r="H413" s="1662"/>
      <c r="I413" s="1662"/>
      <c r="J413" s="1712"/>
      <c r="K413" s="1943"/>
      <c r="L413" s="1943"/>
      <c r="M413" s="1943"/>
      <c r="N413" s="1943"/>
      <c r="O413" s="1662"/>
      <c r="P413" s="1662"/>
      <c r="Q413" s="1658"/>
      <c r="R413" s="1658"/>
      <c r="S413" s="1658"/>
      <c r="T413" s="1658"/>
      <c r="U413" s="1658"/>
      <c r="V413" s="1662"/>
      <c r="W413" s="1662"/>
      <c r="X413" s="1658"/>
      <c r="Y413" s="1658"/>
      <c r="Z413" s="1658"/>
      <c r="AA413" s="1658"/>
      <c r="AB413" s="1658"/>
      <c r="AC413" s="1662"/>
      <c r="AD413" s="1662"/>
      <c r="AE413" s="1658"/>
      <c r="AF413" s="1658"/>
      <c r="AG413" s="1658"/>
      <c r="AH413" s="1658"/>
      <c r="AI413" s="1713"/>
      <c r="AJ413" s="1660"/>
      <c r="AK413" s="1660"/>
    </row>
    <row r="414" spans="1:37" ht="39.950000000000003" customHeight="1" x14ac:dyDescent="0.2">
      <c r="A414" s="5917"/>
      <c r="B414" s="5917"/>
      <c r="C414" s="1681"/>
      <c r="D414" s="1681"/>
      <c r="E414" s="1685"/>
      <c r="F414" s="1681"/>
      <c r="G414" s="1711"/>
      <c r="H414" s="1662"/>
      <c r="I414" s="1662"/>
      <c r="J414" s="1712"/>
      <c r="K414" s="1681"/>
      <c r="L414" s="1685"/>
      <c r="M414" s="1681"/>
      <c r="N414" s="1681"/>
      <c r="O414" s="1662"/>
      <c r="P414" s="1662"/>
      <c r="Q414" s="1681"/>
      <c r="R414" s="1681"/>
      <c r="S414" s="1681"/>
      <c r="T414" s="1681"/>
      <c r="U414" s="1681"/>
      <c r="V414" s="1662"/>
      <c r="W414" s="1662"/>
      <c r="X414" s="1681"/>
      <c r="Y414" s="1681"/>
      <c r="Z414" s="1685"/>
      <c r="AA414" s="1681"/>
      <c r="AB414" s="1681"/>
      <c r="AC414" s="1662"/>
      <c r="AD414" s="1662"/>
      <c r="AE414" s="1681"/>
      <c r="AF414" s="1681"/>
      <c r="AG414" s="1685"/>
      <c r="AH414" s="1681"/>
      <c r="AI414" s="1713"/>
      <c r="AJ414" s="1660"/>
      <c r="AK414" s="1660"/>
    </row>
    <row r="415" spans="1:37" ht="39.950000000000003" customHeight="1" x14ac:dyDescent="0.2">
      <c r="F415" s="1937"/>
      <c r="G415" s="1682"/>
      <c r="H415" s="1937"/>
      <c r="I415" s="1937"/>
      <c r="J415" s="1682"/>
      <c r="L415" s="1716"/>
      <c r="M415" s="1716"/>
      <c r="N415" s="1716"/>
      <c r="Q415" s="1716"/>
      <c r="R415" s="1716"/>
      <c r="S415" s="1715"/>
      <c r="T415" s="1657"/>
      <c r="U415" s="1657"/>
      <c r="X415" s="1657"/>
      <c r="Y415" s="1657"/>
      <c r="Z415" s="1659"/>
      <c r="AA415" s="1659"/>
      <c r="AB415" s="1659"/>
      <c r="AI415" s="1713"/>
    </row>
    <row r="416" spans="1:37" ht="39.950000000000003" customHeight="1" x14ac:dyDescent="0.2">
      <c r="G416" s="1682"/>
      <c r="J416" s="1682"/>
      <c r="K416" s="1716"/>
      <c r="L416" s="1716"/>
      <c r="M416" s="1716"/>
      <c r="N416" s="1716"/>
      <c r="Z416" s="1716"/>
      <c r="AA416" s="1716"/>
      <c r="AB416" s="1716"/>
      <c r="AF416" s="1659"/>
      <c r="AG416" s="1659"/>
      <c r="AI416" s="1713"/>
    </row>
    <row r="417" spans="1:37" ht="39.950000000000003" customHeight="1" x14ac:dyDescent="0.2">
      <c r="C417" s="1659"/>
      <c r="D417" s="1659"/>
      <c r="G417" s="1682"/>
      <c r="J417" s="1682"/>
      <c r="Q417" s="1716"/>
      <c r="R417" s="1716"/>
      <c r="X417" s="1715"/>
      <c r="Y417" s="1657"/>
      <c r="Z417" s="1657"/>
      <c r="AA417" s="1715"/>
      <c r="AB417" s="1716"/>
      <c r="AE417" s="1716"/>
      <c r="AI417" s="1713"/>
    </row>
    <row r="418" spans="1:37" ht="39.950000000000003" customHeight="1" x14ac:dyDescent="0.2">
      <c r="E418" s="1659"/>
      <c r="F418" s="1659"/>
      <c r="G418" s="1682"/>
      <c r="J418" s="1682"/>
      <c r="K418" s="1659"/>
      <c r="L418" s="1659"/>
      <c r="S418" s="1716"/>
      <c r="T418" s="1715"/>
      <c r="U418" s="1715"/>
      <c r="V418" s="1715"/>
      <c r="W418" s="1715"/>
      <c r="X418" s="1715"/>
      <c r="Y418" s="1715"/>
      <c r="Z418" s="1715"/>
      <c r="AF418" s="1716"/>
      <c r="AG418" s="1716"/>
      <c r="AH418" s="1716"/>
      <c r="AI418" s="1713"/>
    </row>
    <row r="419" spans="1:37" ht="39.950000000000003" customHeight="1" x14ac:dyDescent="0.2">
      <c r="G419" s="1682"/>
      <c r="J419" s="1682"/>
      <c r="S419" s="1697"/>
      <c r="T419" s="1697"/>
      <c r="U419" s="1697"/>
      <c r="V419" s="1697"/>
      <c r="W419" s="1697"/>
      <c r="X419" s="1697"/>
      <c r="AI419" s="1713"/>
    </row>
    <row r="420" spans="1:37" ht="39.950000000000003" customHeight="1" x14ac:dyDescent="0.2">
      <c r="A420" s="16"/>
      <c r="B420" s="1715"/>
      <c r="C420" s="1659"/>
      <c r="D420" s="1659"/>
      <c r="E420" s="1659"/>
      <c r="F420" s="1657"/>
      <c r="G420" s="1657"/>
      <c r="H420" s="1659"/>
      <c r="I420" s="1659"/>
      <c r="J420" s="1659"/>
    </row>
    <row r="421" spans="1:37" ht="39.950000000000003" customHeight="1" x14ac:dyDescent="0.2"/>
    <row r="422" spans="1:37" ht="39.950000000000003" customHeight="1" x14ac:dyDescent="0.2"/>
    <row r="423" spans="1:37" ht="39.950000000000003" customHeight="1" x14ac:dyDescent="0.2">
      <c r="A423" s="5876"/>
      <c r="B423" s="5876"/>
      <c r="C423" s="1661"/>
      <c r="D423" s="1661"/>
      <c r="E423" s="1661"/>
      <c r="F423" s="1661"/>
      <c r="G423" s="1661"/>
      <c r="H423" s="1661"/>
      <c r="I423" s="1661"/>
      <c r="J423" s="1661"/>
      <c r="K423" s="1661"/>
      <c r="L423" s="1661"/>
      <c r="M423" s="1661"/>
      <c r="N423" s="1661"/>
      <c r="O423" s="1661"/>
      <c r="P423" s="1661"/>
      <c r="Q423" s="1661"/>
      <c r="R423" s="1661"/>
      <c r="S423" s="1661"/>
      <c r="T423" s="1661"/>
      <c r="U423" s="1661"/>
      <c r="V423" s="1661"/>
      <c r="W423" s="1661"/>
      <c r="X423" s="1661"/>
      <c r="Y423" s="1661"/>
      <c r="Z423" s="1661"/>
      <c r="AA423" s="1661"/>
      <c r="AB423" s="1661"/>
      <c r="AC423" s="1661"/>
      <c r="AD423" s="1661"/>
      <c r="AE423" s="1661"/>
      <c r="AF423" s="1661"/>
      <c r="AG423" s="1661"/>
      <c r="AH423" s="1661"/>
      <c r="AI423" s="1661"/>
      <c r="AJ423" s="1661"/>
      <c r="AK423" s="1661"/>
    </row>
    <row r="424" spans="1:37" ht="39.950000000000003" customHeight="1" x14ac:dyDescent="0.2">
      <c r="A424" s="5876"/>
      <c r="B424" s="5876"/>
      <c r="C424" s="1708"/>
      <c r="D424" s="1708"/>
      <c r="E424" s="1708"/>
      <c r="F424" s="1708"/>
      <c r="G424" s="1708"/>
      <c r="H424" s="1708"/>
      <c r="I424" s="1708"/>
      <c r="J424" s="1708"/>
      <c r="K424" s="1708"/>
      <c r="L424" s="1708"/>
      <c r="M424" s="1708"/>
      <c r="N424" s="1708"/>
      <c r="O424" s="1708"/>
      <c r="P424" s="1708"/>
      <c r="Q424" s="1708"/>
      <c r="R424" s="1708"/>
      <c r="S424" s="1708"/>
      <c r="T424" s="1708"/>
      <c r="U424" s="1708"/>
      <c r="V424" s="1708"/>
      <c r="W424" s="1708"/>
      <c r="X424" s="1708"/>
      <c r="Y424" s="1708"/>
      <c r="Z424" s="1708"/>
      <c r="AA424" s="1708"/>
      <c r="AB424" s="1708"/>
      <c r="AC424" s="1708"/>
      <c r="AD424" s="1708"/>
      <c r="AE424" s="1708"/>
      <c r="AF424" s="1708"/>
      <c r="AG424" s="1708"/>
      <c r="AH424" s="1708"/>
      <c r="AI424" s="1708"/>
      <c r="AJ424" s="1708"/>
      <c r="AK424" s="1708"/>
    </row>
    <row r="425" spans="1:37" ht="39.950000000000003" customHeight="1" x14ac:dyDescent="0.2">
      <c r="A425" s="5926"/>
      <c r="B425" s="5926"/>
      <c r="C425" s="1710"/>
      <c r="D425" s="1710"/>
      <c r="E425" s="1710"/>
      <c r="F425" s="1710"/>
      <c r="G425" s="1944"/>
      <c r="H425" s="1662"/>
      <c r="I425" s="1662"/>
      <c r="J425" s="1942"/>
      <c r="K425" s="1942"/>
      <c r="L425" s="1658"/>
      <c r="M425" s="1697"/>
      <c r="N425" s="1697"/>
      <c r="O425" s="1697"/>
      <c r="P425" s="1697"/>
      <c r="Q425" s="1690"/>
      <c r="R425" s="1690"/>
      <c r="S425" s="1690"/>
      <c r="T425" s="1658"/>
      <c r="U425" s="1658"/>
      <c r="V425" s="1659"/>
      <c r="W425" s="1659"/>
      <c r="X425" s="1659"/>
      <c r="Y425" s="1705"/>
      <c r="Z425" s="1705"/>
      <c r="AA425" s="1944"/>
      <c r="AB425" s="1944"/>
      <c r="AC425" s="1662"/>
      <c r="AD425" s="1662"/>
      <c r="AE425" s="1657"/>
      <c r="AF425" s="1657"/>
      <c r="AG425" s="1657"/>
      <c r="AH425" s="1657"/>
      <c r="AI425" s="1657"/>
      <c r="AJ425" s="1662"/>
      <c r="AK425" s="1662"/>
    </row>
    <row r="426" spans="1:37" ht="39.950000000000003" customHeight="1" x14ac:dyDescent="0.2">
      <c r="A426" s="5926"/>
      <c r="B426" s="5926"/>
      <c r="C426" s="1659"/>
      <c r="D426" s="1659"/>
      <c r="E426" s="1659"/>
      <c r="F426" s="1659"/>
      <c r="G426" s="1659"/>
      <c r="H426" s="1928"/>
      <c r="I426" s="1928"/>
      <c r="J426" s="1659"/>
      <c r="K426" s="1659"/>
      <c r="L426" s="1659"/>
      <c r="M426" s="1697"/>
      <c r="N426" s="1697"/>
      <c r="O426" s="1697"/>
      <c r="P426" s="1697"/>
      <c r="Q426" s="1658"/>
      <c r="R426" s="1658"/>
      <c r="S426" s="1945"/>
      <c r="T426" s="1945"/>
      <c r="U426" s="1945"/>
      <c r="V426" s="1659"/>
      <c r="W426" s="1659"/>
      <c r="X426" s="1659"/>
      <c r="Y426" s="1945"/>
      <c r="Z426" s="1945"/>
      <c r="AA426" s="1945"/>
      <c r="AB426" s="1945"/>
      <c r="AC426" s="1662"/>
      <c r="AD426" s="1662"/>
      <c r="AE426" s="1704"/>
      <c r="AF426" s="1704"/>
      <c r="AG426" s="1704"/>
      <c r="AH426" s="1704"/>
      <c r="AI426" s="1704"/>
      <c r="AJ426" s="1662"/>
      <c r="AK426" s="1662"/>
    </row>
    <row r="427" spans="1:37" ht="39.950000000000003" customHeight="1" x14ac:dyDescent="0.2">
      <c r="A427" s="5923"/>
      <c r="B427" s="5923"/>
      <c r="C427" s="1716"/>
      <c r="D427" s="1716"/>
      <c r="E427" s="1716"/>
      <c r="F427" s="1683"/>
      <c r="G427" s="1683"/>
      <c r="H427" s="1928"/>
      <c r="I427" s="1928"/>
      <c r="J427" s="1683"/>
      <c r="K427" s="1657"/>
      <c r="L427" s="1657"/>
      <c r="M427" s="1697"/>
      <c r="N427" s="1697"/>
      <c r="O427" s="1697"/>
      <c r="P427" s="1697"/>
      <c r="Q427" s="1714"/>
      <c r="R427" s="1714"/>
      <c r="S427" s="1714"/>
      <c r="T427" s="1714"/>
      <c r="U427" s="1714"/>
      <c r="V427" s="1659"/>
      <c r="W427" s="1659"/>
      <c r="X427" s="1659"/>
      <c r="Y427" s="1662"/>
      <c r="Z427" s="1662"/>
      <c r="AA427" s="1662"/>
      <c r="AB427" s="1666"/>
      <c r="AC427" s="1662"/>
      <c r="AD427" s="1662"/>
      <c r="AE427" s="1683"/>
      <c r="AF427" s="1683"/>
      <c r="AG427" s="1683"/>
      <c r="AH427" s="1683"/>
      <c r="AI427" s="1683"/>
      <c r="AJ427" s="1662"/>
      <c r="AK427" s="1662"/>
    </row>
    <row r="428" spans="1:37" ht="39.950000000000003" customHeight="1" x14ac:dyDescent="0.2">
      <c r="A428" s="5926"/>
      <c r="B428" s="5926"/>
      <c r="C428" s="1683"/>
      <c r="D428" s="1659"/>
      <c r="E428" s="1659"/>
      <c r="F428" s="1659"/>
      <c r="G428" s="1683"/>
      <c r="H428" s="1928"/>
      <c r="I428" s="1928"/>
      <c r="J428" s="1683"/>
      <c r="K428" s="1657"/>
      <c r="L428" s="1657"/>
      <c r="M428" s="1697"/>
      <c r="N428" s="1697"/>
      <c r="O428" s="1697"/>
      <c r="P428" s="1697"/>
      <c r="Q428" s="1665"/>
      <c r="R428" s="1665"/>
      <c r="S428" s="1665"/>
      <c r="T428" s="1665"/>
      <c r="U428" s="1665"/>
      <c r="V428" s="1659"/>
      <c r="W428" s="1659"/>
      <c r="X428" s="1659"/>
      <c r="Y428" s="1705"/>
      <c r="Z428" s="1705"/>
      <c r="AA428" s="1705"/>
      <c r="AB428" s="1705"/>
      <c r="AC428" s="1662"/>
      <c r="AD428" s="1662"/>
      <c r="AE428" s="1683"/>
      <c r="AF428" s="1683"/>
      <c r="AG428" s="1683"/>
      <c r="AH428" s="1683"/>
      <c r="AI428" s="1683"/>
      <c r="AJ428" s="1662"/>
      <c r="AK428" s="1662"/>
    </row>
    <row r="429" spans="1:37" ht="39.950000000000003" customHeight="1" x14ac:dyDescent="0.2">
      <c r="A429" s="5926"/>
      <c r="B429" s="5926"/>
      <c r="C429" s="1942"/>
      <c r="D429" s="1942"/>
      <c r="E429" s="1942"/>
      <c r="F429" s="1658"/>
      <c r="G429" s="1658"/>
      <c r="H429" s="1928"/>
      <c r="I429" s="1928"/>
      <c r="J429" s="1657"/>
      <c r="K429" s="1657"/>
      <c r="L429" s="1657"/>
      <c r="M429" s="1697"/>
      <c r="N429" s="1697"/>
      <c r="O429" s="1697"/>
      <c r="P429" s="1697"/>
      <c r="Q429" s="1659"/>
      <c r="R429" s="1659"/>
      <c r="S429" s="1659"/>
      <c r="T429" s="1659"/>
      <c r="U429" s="1659"/>
      <c r="V429" s="1659"/>
      <c r="W429" s="1659"/>
      <c r="X429" s="1659"/>
      <c r="Y429" s="1658"/>
      <c r="Z429" s="1658"/>
      <c r="AA429" s="1658"/>
      <c r="AB429" s="1663"/>
      <c r="AC429" s="1662"/>
      <c r="AD429" s="1662"/>
      <c r="AE429" s="1683"/>
      <c r="AF429" s="1683"/>
      <c r="AG429" s="1683"/>
      <c r="AH429" s="1683"/>
      <c r="AI429" s="1683"/>
      <c r="AJ429" s="1662"/>
      <c r="AK429" s="1662"/>
    </row>
    <row r="430" spans="1:37" ht="39.950000000000003" customHeight="1" x14ac:dyDescent="0.2">
      <c r="A430" s="5923"/>
      <c r="B430" s="5923"/>
      <c r="C430" s="1659"/>
      <c r="D430" s="1659"/>
      <c r="E430" s="1659"/>
      <c r="F430" s="1659"/>
      <c r="G430" s="1659"/>
      <c r="H430" s="1928"/>
      <c r="I430" s="1928"/>
      <c r="J430" s="1659"/>
      <c r="K430" s="1659"/>
      <c r="L430" s="1659"/>
      <c r="M430" s="1697"/>
      <c r="N430" s="1697"/>
      <c r="O430" s="1697"/>
      <c r="P430" s="1697"/>
      <c r="Q430" s="1659"/>
      <c r="R430" s="1659"/>
      <c r="S430" s="1659"/>
      <c r="T430" s="1659"/>
      <c r="U430" s="1659"/>
      <c r="V430" s="1659"/>
      <c r="W430" s="1659"/>
      <c r="X430" s="1659"/>
      <c r="Y430" s="1659"/>
      <c r="Z430" s="1659"/>
      <c r="AA430" s="1659"/>
      <c r="AB430" s="1659"/>
      <c r="AC430" s="1662"/>
      <c r="AD430" s="1662"/>
      <c r="AE430" s="1659"/>
      <c r="AF430" s="1659"/>
      <c r="AG430" s="1659"/>
      <c r="AH430" s="1659"/>
      <c r="AI430" s="1659"/>
      <c r="AJ430" s="1662"/>
      <c r="AK430" s="1662"/>
    </row>
    <row r="431" spans="1:37" ht="39.950000000000003" customHeight="1" x14ac:dyDescent="0.2">
      <c r="A431" s="5923"/>
      <c r="B431" s="5923"/>
      <c r="C431" s="1664"/>
      <c r="D431" s="1664"/>
      <c r="E431" s="1664"/>
      <c r="F431" s="1664"/>
      <c r="G431" s="1664"/>
      <c r="H431" s="1928"/>
      <c r="I431" s="1928"/>
      <c r="J431" s="1664"/>
      <c r="K431" s="1664"/>
      <c r="L431" s="1664"/>
      <c r="M431" s="1697"/>
      <c r="N431" s="1697"/>
      <c r="O431" s="1697"/>
      <c r="P431" s="1697"/>
      <c r="Q431" s="1664"/>
      <c r="R431" s="1664"/>
      <c r="S431" s="1664"/>
      <c r="T431" s="1664"/>
      <c r="U431" s="1664"/>
      <c r="V431" s="1659"/>
      <c r="W431" s="1659"/>
      <c r="X431" s="1659"/>
      <c r="Y431" s="1664"/>
      <c r="Z431" s="1664"/>
      <c r="AA431" s="1664"/>
      <c r="AB431" s="1664"/>
      <c r="AC431" s="1662"/>
      <c r="AD431" s="1662"/>
      <c r="AE431" s="1664"/>
      <c r="AF431" s="1664"/>
      <c r="AG431" s="1664"/>
      <c r="AH431" s="1664"/>
      <c r="AI431" s="1664"/>
      <c r="AJ431" s="1662"/>
      <c r="AK431" s="1662"/>
    </row>
    <row r="432" spans="1:37" ht="39.950000000000003" customHeight="1" x14ac:dyDescent="0.2">
      <c r="A432" s="5923"/>
      <c r="B432" s="5923"/>
      <c r="C432" s="1658"/>
      <c r="D432" s="1658"/>
      <c r="E432" s="1658"/>
      <c r="F432" s="1658"/>
      <c r="G432" s="1658"/>
      <c r="H432" s="1928"/>
      <c r="I432" s="1928"/>
      <c r="J432" s="1659"/>
      <c r="K432" s="1659"/>
      <c r="L432" s="1659"/>
      <c r="M432" s="1697"/>
      <c r="N432" s="1697"/>
      <c r="O432" s="1697"/>
      <c r="P432" s="1697"/>
      <c r="Q432" s="1659"/>
      <c r="R432" s="1659"/>
      <c r="S432" s="1659"/>
      <c r="T432" s="1659"/>
      <c r="U432" s="1659"/>
      <c r="V432" s="1659"/>
      <c r="W432" s="1659"/>
      <c r="X432" s="1659"/>
      <c r="Y432" s="1659"/>
      <c r="Z432" s="1659"/>
      <c r="AA432" s="1659"/>
      <c r="AB432" s="1659"/>
      <c r="AC432" s="1662"/>
      <c r="AD432" s="1662"/>
      <c r="AE432" s="1659"/>
      <c r="AF432" s="1659"/>
      <c r="AG432" s="1659"/>
      <c r="AH432" s="1659"/>
      <c r="AI432" s="1659"/>
      <c r="AJ432" s="1662"/>
      <c r="AK432" s="1662"/>
    </row>
    <row r="433" spans="1:37" ht="39.950000000000003" customHeight="1" x14ac:dyDescent="0.2">
      <c r="A433" s="5923"/>
      <c r="B433" s="5923"/>
      <c r="C433" s="1658"/>
      <c r="D433" s="1658"/>
      <c r="E433" s="1658"/>
      <c r="F433" s="1658"/>
      <c r="G433" s="1658"/>
      <c r="H433" s="1928"/>
      <c r="I433" s="1928"/>
      <c r="J433" s="1658"/>
      <c r="K433" s="1658"/>
      <c r="L433" s="1658"/>
      <c r="M433" s="1697"/>
      <c r="N433" s="1697"/>
      <c r="O433" s="1697"/>
      <c r="P433" s="1697"/>
      <c r="Q433" s="1658"/>
      <c r="R433" s="1658"/>
      <c r="S433" s="1658"/>
      <c r="T433" s="1658"/>
      <c r="U433" s="1658"/>
      <c r="V433" s="1659"/>
      <c r="W433" s="1659"/>
      <c r="X433" s="1659"/>
      <c r="Y433" s="1658"/>
      <c r="Z433" s="1658"/>
      <c r="AA433" s="1658"/>
      <c r="AB433" s="1658"/>
      <c r="AC433" s="1662"/>
      <c r="AD433" s="1662"/>
      <c r="AE433" s="1658"/>
      <c r="AF433" s="1658"/>
      <c r="AG433" s="1658"/>
      <c r="AH433" s="1658"/>
      <c r="AI433" s="1658"/>
      <c r="AJ433" s="1662"/>
      <c r="AK433" s="1662"/>
    </row>
    <row r="434" spans="1:37" ht="39.950000000000003" customHeight="1" x14ac:dyDescent="0.2">
      <c r="A434" s="5923"/>
      <c r="B434" s="5923"/>
      <c r="C434" s="1664"/>
      <c r="D434" s="1664"/>
      <c r="E434" s="1664"/>
      <c r="F434" s="1664"/>
      <c r="G434" s="1664"/>
      <c r="H434" s="1928"/>
      <c r="I434" s="1928"/>
      <c r="J434" s="1664"/>
      <c r="K434" s="1664"/>
      <c r="L434" s="1664"/>
      <c r="M434" s="1697"/>
      <c r="N434" s="1697"/>
      <c r="O434" s="1697"/>
      <c r="P434" s="1697"/>
      <c r="Q434" s="1664"/>
      <c r="R434" s="1664"/>
      <c r="S434" s="1664"/>
      <c r="T434" s="1664"/>
      <c r="U434" s="1664"/>
      <c r="V434" s="1659"/>
      <c r="W434" s="1659"/>
      <c r="X434" s="1659"/>
      <c r="Y434" s="1658"/>
      <c r="Z434" s="1658"/>
      <c r="AA434" s="1658"/>
      <c r="AB434" s="1658"/>
      <c r="AC434" s="1662"/>
      <c r="AD434" s="1662"/>
      <c r="AE434" s="1658"/>
      <c r="AF434" s="1658"/>
      <c r="AG434" s="1658"/>
      <c r="AH434" s="1658"/>
      <c r="AI434" s="1658"/>
      <c r="AJ434" s="1662"/>
      <c r="AK434" s="1662"/>
    </row>
    <row r="435" spans="1:37" ht="39.950000000000003" customHeight="1" x14ac:dyDescent="0.2">
      <c r="A435" s="5920"/>
      <c r="B435" s="5920"/>
      <c r="C435" s="1664"/>
      <c r="D435" s="1664"/>
      <c r="E435" s="1664"/>
      <c r="F435" s="1664"/>
      <c r="G435" s="1664"/>
      <c r="H435" s="1928"/>
      <c r="I435" s="1928"/>
      <c r="J435" s="1664"/>
      <c r="K435" s="1664"/>
      <c r="L435" s="1664"/>
      <c r="M435" s="1697"/>
      <c r="N435" s="1697"/>
      <c r="O435" s="1697"/>
      <c r="P435" s="1697"/>
      <c r="Q435" s="1664"/>
      <c r="R435" s="1664"/>
      <c r="S435" s="1664"/>
      <c r="T435" s="1664"/>
      <c r="U435" s="1664"/>
      <c r="V435" s="1659"/>
      <c r="W435" s="1659"/>
      <c r="X435" s="1659"/>
      <c r="Y435" s="1659"/>
      <c r="Z435" s="1659"/>
      <c r="AA435" s="1659"/>
      <c r="AB435" s="1659"/>
      <c r="AC435" s="1662"/>
      <c r="AD435" s="1662"/>
      <c r="AE435" s="1659"/>
      <c r="AF435" s="1659"/>
      <c r="AG435" s="1659"/>
      <c r="AH435" s="1659"/>
      <c r="AI435" s="1659"/>
      <c r="AJ435" s="1662"/>
      <c r="AK435" s="1662"/>
    </row>
    <row r="436" spans="1:37" ht="39.950000000000003" customHeight="1" x14ac:dyDescent="0.2">
      <c r="A436" s="5927"/>
      <c r="B436" s="5924"/>
      <c r="C436" s="1665"/>
      <c r="D436" s="1665"/>
      <c r="E436" s="1665"/>
      <c r="F436" s="1665"/>
      <c r="G436" s="1665"/>
      <c r="H436" s="1928"/>
      <c r="I436" s="1928"/>
      <c r="J436" s="1659"/>
      <c r="K436" s="1659"/>
      <c r="L436" s="1659"/>
      <c r="M436" s="1697"/>
      <c r="N436" s="1697"/>
      <c r="O436" s="1697"/>
      <c r="P436" s="1697"/>
      <c r="Q436" s="1659"/>
      <c r="R436" s="1659"/>
      <c r="S436" s="1659"/>
      <c r="T436" s="1659"/>
      <c r="U436" s="1659"/>
      <c r="V436" s="1659"/>
      <c r="W436" s="1659"/>
      <c r="X436" s="1659"/>
      <c r="Y436" s="1659"/>
      <c r="Z436" s="1659"/>
      <c r="AA436" s="1659"/>
      <c r="AB436" s="1659"/>
      <c r="AC436" s="1662"/>
      <c r="AD436" s="1662"/>
      <c r="AE436" s="1659"/>
      <c r="AF436" s="1659"/>
      <c r="AG436" s="1659"/>
      <c r="AH436" s="1659"/>
      <c r="AI436" s="1659"/>
      <c r="AJ436" s="1662"/>
      <c r="AK436" s="1662"/>
    </row>
    <row r="437" spans="1:37" ht="39.950000000000003" customHeight="1" x14ac:dyDescent="0.2">
      <c r="A437" s="5923"/>
      <c r="B437" s="5923"/>
      <c r="C437" s="1658"/>
      <c r="D437" s="1658"/>
      <c r="E437" s="1658"/>
      <c r="F437" s="1658"/>
      <c r="G437" s="1658"/>
      <c r="H437" s="1928"/>
      <c r="I437" s="1928"/>
      <c r="J437" s="1658"/>
      <c r="K437" s="1658"/>
      <c r="L437" s="1658"/>
      <c r="M437" s="1697"/>
      <c r="N437" s="1697"/>
      <c r="O437" s="1697"/>
      <c r="P437" s="1697"/>
      <c r="Q437" s="1658"/>
      <c r="R437" s="1658"/>
      <c r="S437" s="1658"/>
      <c r="T437" s="1658"/>
      <c r="U437" s="1658"/>
      <c r="V437" s="1659"/>
      <c r="W437" s="1659"/>
      <c r="X437" s="1659"/>
      <c r="Y437" s="1658"/>
      <c r="Z437" s="1658"/>
      <c r="AA437" s="1658"/>
      <c r="AB437" s="1658"/>
      <c r="AC437" s="1662"/>
      <c r="AD437" s="1662"/>
      <c r="AE437" s="1658"/>
      <c r="AF437" s="1658"/>
      <c r="AG437" s="1658"/>
      <c r="AH437" s="1658"/>
      <c r="AI437" s="1658"/>
      <c r="AJ437" s="1662"/>
      <c r="AK437" s="1662"/>
    </row>
    <row r="438" spans="1:37" ht="39.950000000000003" customHeight="1" x14ac:dyDescent="0.2">
      <c r="A438" s="5920"/>
      <c r="B438" s="5920"/>
      <c r="C438" s="1658"/>
      <c r="D438" s="1658"/>
      <c r="E438" s="1658"/>
      <c r="F438" s="1658"/>
      <c r="G438" s="1658"/>
      <c r="H438" s="1928"/>
      <c r="I438" s="1928"/>
      <c r="J438" s="1658"/>
      <c r="K438" s="1658"/>
      <c r="L438" s="1658"/>
      <c r="M438" s="1697"/>
      <c r="N438" s="1697"/>
      <c r="O438" s="1697"/>
      <c r="P438" s="1697"/>
      <c r="Q438" s="1658"/>
      <c r="R438" s="1658"/>
      <c r="S438" s="1658"/>
      <c r="T438" s="1658"/>
      <c r="U438" s="1658"/>
      <c r="V438" s="1659"/>
      <c r="W438" s="1659"/>
      <c r="X438" s="1659"/>
      <c r="Y438" s="1658"/>
      <c r="Z438" s="1658"/>
      <c r="AA438" s="1658"/>
      <c r="AB438" s="1658"/>
      <c r="AC438" s="1662"/>
      <c r="AD438" s="1662"/>
      <c r="AE438" s="1658"/>
      <c r="AF438" s="1658"/>
      <c r="AG438" s="1658"/>
      <c r="AH438" s="1658"/>
      <c r="AI438" s="1658"/>
      <c r="AJ438" s="1662"/>
      <c r="AK438" s="1662"/>
    </row>
    <row r="439" spans="1:37" ht="39.950000000000003" customHeight="1" x14ac:dyDescent="0.2">
      <c r="A439" s="5923"/>
      <c r="B439" s="5923"/>
      <c r="C439" s="1927"/>
      <c r="D439" s="1927"/>
      <c r="E439" s="1927"/>
      <c r="F439" s="1927"/>
      <c r="G439" s="1927"/>
      <c r="H439" s="1928"/>
      <c r="I439" s="1928"/>
      <c r="J439" s="1927"/>
      <c r="K439" s="1927"/>
      <c r="L439" s="1927"/>
      <c r="M439" s="1697"/>
      <c r="N439" s="1697"/>
      <c r="O439" s="1697"/>
      <c r="P439" s="1697"/>
      <c r="Q439" s="1927"/>
      <c r="R439" s="1927"/>
      <c r="S439" s="1927"/>
      <c r="T439" s="1927"/>
      <c r="U439" s="1927"/>
      <c r="V439" s="1659"/>
      <c r="W439" s="1659"/>
      <c r="X439" s="1659"/>
      <c r="Y439" s="1927"/>
      <c r="Z439" s="1927"/>
      <c r="AA439" s="1927"/>
      <c r="AB439" s="1927"/>
      <c r="AC439" s="1662"/>
      <c r="AD439" s="1662"/>
      <c r="AE439" s="1927"/>
      <c r="AF439" s="1927"/>
      <c r="AG439" s="1927"/>
      <c r="AH439" s="1927"/>
      <c r="AI439" s="1927"/>
      <c r="AJ439" s="1662"/>
      <c r="AK439" s="1662"/>
    </row>
    <row r="440" spans="1:37" ht="39.950000000000003" customHeight="1" x14ac:dyDescent="0.2">
      <c r="A440" s="5922"/>
      <c r="B440" s="5922"/>
      <c r="C440" s="1658"/>
      <c r="D440" s="1658"/>
      <c r="E440" s="1658"/>
      <c r="F440" s="1658"/>
      <c r="G440" s="1658"/>
      <c r="H440" s="1928"/>
      <c r="I440" s="1928"/>
      <c r="J440" s="1658"/>
      <c r="K440" s="1658"/>
      <c r="L440" s="1658"/>
      <c r="M440" s="1697"/>
      <c r="N440" s="1697"/>
      <c r="O440" s="1697"/>
      <c r="P440" s="1697"/>
      <c r="Q440" s="1658"/>
      <c r="R440" s="1658"/>
      <c r="S440" s="1658"/>
      <c r="T440" s="1658"/>
      <c r="U440" s="1658"/>
      <c r="V440" s="1659"/>
      <c r="W440" s="1659"/>
      <c r="X440" s="1659"/>
      <c r="Y440" s="1658"/>
      <c r="Z440" s="1658"/>
      <c r="AA440" s="1658"/>
      <c r="AB440" s="1658"/>
      <c r="AC440" s="1662"/>
      <c r="AD440" s="1662"/>
      <c r="AE440" s="1658"/>
      <c r="AF440" s="1658"/>
      <c r="AG440" s="1658"/>
      <c r="AH440" s="1658"/>
      <c r="AI440" s="1658"/>
      <c r="AJ440" s="1662"/>
      <c r="AK440" s="1662"/>
    </row>
    <row r="441" spans="1:37" ht="39.950000000000003" customHeight="1" x14ac:dyDescent="0.2">
      <c r="A441" s="5920"/>
      <c r="B441" s="5920"/>
      <c r="C441" s="1683"/>
      <c r="D441" s="1683"/>
      <c r="E441" s="1684"/>
      <c r="F441" s="1684"/>
      <c r="G441" s="1683"/>
      <c r="H441" s="1928"/>
      <c r="I441" s="1928"/>
      <c r="J441" s="1683"/>
      <c r="K441" s="1683"/>
      <c r="L441" s="1684"/>
      <c r="M441" s="1697"/>
      <c r="N441" s="1697"/>
      <c r="O441" s="1697"/>
      <c r="P441" s="1697"/>
      <c r="Q441" s="1683"/>
      <c r="R441" s="1683"/>
      <c r="S441" s="1684"/>
      <c r="T441" s="1684"/>
      <c r="U441" s="1683"/>
      <c r="V441" s="1659"/>
      <c r="W441" s="1659"/>
      <c r="X441" s="1659"/>
      <c r="Y441" s="1659"/>
      <c r="Z441" s="1659"/>
      <c r="AA441" s="1659"/>
      <c r="AB441" s="1659"/>
      <c r="AC441" s="1662"/>
      <c r="AD441" s="1662"/>
      <c r="AE441" s="1664"/>
      <c r="AF441" s="1664"/>
      <c r="AG441" s="1664"/>
      <c r="AH441" s="1664"/>
      <c r="AI441" s="1664"/>
      <c r="AJ441" s="1662"/>
      <c r="AK441" s="1662"/>
    </row>
    <row r="442" spans="1:37" ht="39.950000000000003" customHeight="1" x14ac:dyDescent="0.2">
      <c r="D442" s="1659"/>
      <c r="E442" s="1659"/>
      <c r="F442" s="1659"/>
      <c r="G442" s="1659"/>
      <c r="H442" s="1937"/>
      <c r="I442" s="1937"/>
      <c r="J442" s="1659"/>
      <c r="K442" s="1659"/>
      <c r="L442" s="1697"/>
      <c r="M442" s="1697"/>
      <c r="N442" s="1697"/>
      <c r="R442" s="1658"/>
      <c r="S442" s="1658"/>
      <c r="T442" s="1658"/>
      <c r="Y442" s="1657"/>
      <c r="Z442" s="1657"/>
      <c r="AA442" s="1657"/>
    </row>
    <row r="443" spans="1:37" ht="39.950000000000003" customHeight="1" x14ac:dyDescent="0.2">
      <c r="G443" s="1944"/>
      <c r="J443" s="1944"/>
      <c r="K443" s="1944"/>
      <c r="L443" s="1697"/>
      <c r="M443" s="1697"/>
      <c r="N443" s="1697"/>
      <c r="Q443" s="1710"/>
      <c r="R443" s="1710"/>
      <c r="S443" s="1710"/>
      <c r="T443" s="1710"/>
      <c r="U443" s="1716"/>
      <c r="Y443" s="1716"/>
      <c r="Z443" s="1716"/>
      <c r="AA443" s="1716"/>
      <c r="AE443" s="1658"/>
      <c r="AF443" s="1658"/>
    </row>
    <row r="444" spans="1:37" ht="39.950000000000003" customHeight="1" x14ac:dyDescent="0.2">
      <c r="C444" s="1716"/>
      <c r="F444" s="1659"/>
      <c r="J444" s="1659"/>
      <c r="L444" s="1944"/>
      <c r="T444" s="1710"/>
      <c r="U444" s="1658"/>
      <c r="X444" s="1715"/>
      <c r="Y444" s="1715"/>
      <c r="AA444" s="1716"/>
      <c r="AB444" s="1716"/>
      <c r="AE444" s="1716"/>
      <c r="AF444" s="1657"/>
      <c r="AG444" s="1658"/>
      <c r="AH444" s="1657"/>
      <c r="AI444" s="1659"/>
    </row>
    <row r="445" spans="1:37" ht="39.950000000000003" customHeight="1" x14ac:dyDescent="0.2">
      <c r="D445" s="1716"/>
      <c r="E445" s="1716"/>
      <c r="F445" s="1716"/>
      <c r="G445" s="1689"/>
      <c r="L445" s="1659"/>
      <c r="S445" s="1715"/>
      <c r="T445" s="1715"/>
      <c r="U445" s="1710"/>
      <c r="V445" s="1715"/>
      <c r="W445" s="1715"/>
      <c r="Y445" s="1710"/>
      <c r="Z445" s="1710"/>
      <c r="AE445" s="1716"/>
      <c r="AF445" s="1716"/>
      <c r="AG445" s="1716"/>
      <c r="AH445" s="1716"/>
    </row>
    <row r="446" spans="1:37" ht="39.950000000000003" customHeight="1" x14ac:dyDescent="0.2">
      <c r="S446" s="1697"/>
      <c r="T446" s="1697"/>
      <c r="U446" s="1697"/>
      <c r="V446" s="1697"/>
      <c r="W446" s="1697"/>
      <c r="X446" s="1697"/>
    </row>
    <row r="447" spans="1:37" ht="39.950000000000003" customHeight="1" x14ac:dyDescent="0.2">
      <c r="A447" s="16"/>
      <c r="B447" s="1715"/>
      <c r="C447" s="1659"/>
      <c r="D447" s="1659"/>
      <c r="E447" s="1659"/>
      <c r="F447" s="1657"/>
      <c r="G447" s="1657"/>
      <c r="H447" s="1659"/>
      <c r="I447" s="1659"/>
      <c r="J447" s="1659"/>
      <c r="K447" s="1705"/>
      <c r="L447" s="1705"/>
    </row>
    <row r="448" spans="1:37" ht="39.950000000000003" customHeight="1" x14ac:dyDescent="0.2"/>
    <row r="449" spans="1:37" ht="39.950000000000003" customHeight="1" x14ac:dyDescent="0.2"/>
    <row r="450" spans="1:37" ht="39.950000000000003" customHeight="1" x14ac:dyDescent="0.2">
      <c r="A450" s="5876"/>
      <c r="B450" s="5876"/>
      <c r="C450" s="1661"/>
      <c r="D450" s="1661"/>
      <c r="E450" s="1661"/>
      <c r="F450" s="1661"/>
      <c r="G450" s="1661"/>
      <c r="H450" s="1661"/>
      <c r="I450" s="1661"/>
      <c r="J450" s="1661"/>
      <c r="K450" s="1661"/>
      <c r="L450" s="1661"/>
      <c r="M450" s="1661"/>
      <c r="N450" s="1661"/>
      <c r="O450" s="1661"/>
      <c r="P450" s="1661"/>
      <c r="Q450" s="1661"/>
      <c r="R450" s="1661"/>
      <c r="S450" s="1661"/>
      <c r="T450" s="1661"/>
      <c r="U450" s="1661"/>
      <c r="V450" s="1661"/>
      <c r="W450" s="1661"/>
      <c r="X450" s="1661"/>
      <c r="Y450" s="1661"/>
      <c r="Z450" s="1661"/>
      <c r="AA450" s="1661"/>
      <c r="AB450" s="1661"/>
      <c r="AC450" s="1661"/>
      <c r="AD450" s="1661"/>
      <c r="AE450" s="1661"/>
      <c r="AF450" s="1661"/>
      <c r="AG450" s="1661"/>
      <c r="AH450" s="1661"/>
      <c r="AI450" s="1661"/>
      <c r="AJ450" s="1661"/>
      <c r="AK450" s="1661"/>
    </row>
    <row r="451" spans="1:37" ht="39.950000000000003" customHeight="1" x14ac:dyDescent="0.2">
      <c r="A451" s="5876"/>
      <c r="B451" s="5876"/>
      <c r="C451" s="1708"/>
      <c r="D451" s="1708"/>
      <c r="E451" s="1708"/>
      <c r="F451" s="1708"/>
      <c r="G451" s="1708"/>
      <c r="H451" s="1708"/>
      <c r="I451" s="1708"/>
      <c r="J451" s="1708"/>
      <c r="K451" s="1708"/>
      <c r="L451" s="1708"/>
      <c r="M451" s="1708"/>
      <c r="N451" s="1708"/>
      <c r="O451" s="1708"/>
      <c r="P451" s="1708"/>
      <c r="Q451" s="1708"/>
      <c r="R451" s="1708"/>
      <c r="S451" s="1708"/>
      <c r="T451" s="1708"/>
      <c r="U451" s="1708"/>
      <c r="V451" s="1708"/>
      <c r="W451" s="1708"/>
      <c r="X451" s="1708"/>
      <c r="Y451" s="1708"/>
      <c r="Z451" s="1708"/>
      <c r="AA451" s="1708"/>
      <c r="AB451" s="1708"/>
      <c r="AC451" s="1708"/>
      <c r="AD451" s="1708"/>
      <c r="AE451" s="1708"/>
      <c r="AF451" s="1708"/>
      <c r="AG451" s="1708"/>
      <c r="AH451" s="1708"/>
      <c r="AI451" s="1708"/>
      <c r="AJ451" s="1708"/>
      <c r="AK451" s="1708"/>
    </row>
    <row r="452" spans="1:37" ht="39.950000000000003" customHeight="1" x14ac:dyDescent="0.2">
      <c r="A452" s="5926"/>
      <c r="B452" s="5926"/>
      <c r="C452" s="1657"/>
      <c r="D452" s="1657"/>
      <c r="E452" s="1657"/>
      <c r="F452" s="1657"/>
      <c r="G452" s="1657"/>
      <c r="H452" s="1662"/>
      <c r="I452" s="1662"/>
      <c r="J452" s="1657"/>
      <c r="K452" s="1657"/>
      <c r="L452" s="1657"/>
      <c r="M452" s="1942"/>
      <c r="N452" s="1942"/>
      <c r="O452" s="1662"/>
      <c r="P452" s="1662"/>
      <c r="Q452" s="1714"/>
      <c r="R452" s="1714"/>
      <c r="S452" s="1714"/>
      <c r="T452" s="1714"/>
      <c r="U452" s="1714"/>
      <c r="V452" s="1662"/>
      <c r="W452" s="1662"/>
      <c r="X452" s="1662"/>
      <c r="Y452" s="1662"/>
      <c r="Z452" s="1662"/>
      <c r="AA452" s="1942"/>
      <c r="AB452" s="1942"/>
      <c r="AC452" s="1662"/>
      <c r="AD452" s="1662"/>
      <c r="AE452" s="1714"/>
      <c r="AF452" s="1714"/>
      <c r="AG452" s="1714"/>
      <c r="AH452" s="1714"/>
      <c r="AI452" s="1714"/>
      <c r="AJ452" s="1662"/>
      <c r="AK452" s="1662"/>
    </row>
    <row r="453" spans="1:37" ht="39.950000000000003" customHeight="1" x14ac:dyDescent="0.2">
      <c r="A453" s="5926"/>
      <c r="B453" s="5926"/>
      <c r="C453" s="1714"/>
      <c r="D453" s="1714"/>
      <c r="E453" s="1714"/>
      <c r="F453" s="1684"/>
      <c r="G453" s="1683"/>
      <c r="H453" s="1662"/>
      <c r="I453" s="1662"/>
      <c r="J453" s="1659"/>
      <c r="K453" s="1659"/>
      <c r="L453" s="1659"/>
      <c r="M453" s="1659"/>
      <c r="N453" s="1659"/>
      <c r="O453" s="1662"/>
      <c r="P453" s="1662"/>
      <c r="Q453" s="1716"/>
      <c r="R453" s="1716"/>
      <c r="S453" s="1716"/>
      <c r="T453" s="1716"/>
      <c r="U453" s="1946"/>
      <c r="V453" s="1662"/>
      <c r="W453" s="1662"/>
      <c r="X453" s="1274"/>
      <c r="Y453" s="1683"/>
      <c r="Z453" s="1667"/>
      <c r="AA453" s="1667"/>
      <c r="AB453" s="1667"/>
      <c r="AC453" s="1662"/>
      <c r="AD453" s="1662"/>
      <c r="AE453" s="1683"/>
      <c r="AF453" s="1683"/>
      <c r="AG453" s="1684"/>
      <c r="AH453" s="1684"/>
      <c r="AI453" s="1683"/>
      <c r="AJ453" s="1662"/>
      <c r="AK453" s="1662"/>
    </row>
    <row r="454" spans="1:37" ht="39.950000000000003" customHeight="1" x14ac:dyDescent="0.2">
      <c r="A454" s="5923"/>
      <c r="B454" s="5923"/>
      <c r="C454" s="1683"/>
      <c r="D454" s="1683"/>
      <c r="E454" s="1684"/>
      <c r="F454" s="1684"/>
      <c r="G454" s="1683"/>
      <c r="H454" s="1662"/>
      <c r="I454" s="1662"/>
      <c r="J454" s="1659"/>
      <c r="K454" s="1659"/>
      <c r="L454" s="1659"/>
      <c r="M454" s="1659"/>
      <c r="N454" s="1659"/>
      <c r="O454" s="1662"/>
      <c r="P454" s="1662"/>
      <c r="Q454" s="1657"/>
      <c r="R454" s="1657"/>
      <c r="S454" s="1657"/>
      <c r="T454" s="1682"/>
      <c r="U454" s="1682"/>
      <c r="V454" s="1662"/>
      <c r="W454" s="1662"/>
      <c r="X454" s="1703"/>
      <c r="Y454" s="1703"/>
      <c r="Z454" s="1703"/>
      <c r="AA454" s="1703"/>
      <c r="AB454" s="1703"/>
      <c r="AC454" s="1662"/>
      <c r="AD454" s="1662"/>
      <c r="AE454" s="1683"/>
      <c r="AF454" s="1683"/>
      <c r="AG454" s="1684"/>
      <c r="AH454" s="1684"/>
      <c r="AI454" s="1683"/>
      <c r="AJ454" s="1662"/>
      <c r="AK454" s="1662"/>
    </row>
    <row r="455" spans="1:37" ht="39.950000000000003" customHeight="1" x14ac:dyDescent="0.2">
      <c r="A455" s="5926"/>
      <c r="B455" s="5926"/>
      <c r="C455" s="1683"/>
      <c r="D455" s="1683"/>
      <c r="E455" s="1684"/>
      <c r="F455" s="1684"/>
      <c r="G455" s="1683"/>
      <c r="H455" s="1662"/>
      <c r="I455" s="1662"/>
      <c r="J455" s="1659"/>
      <c r="K455" s="1659"/>
      <c r="L455" s="1659"/>
      <c r="M455" s="1659"/>
      <c r="N455" s="1659"/>
      <c r="O455" s="1662"/>
      <c r="P455" s="1662"/>
      <c r="Q455" s="1716"/>
      <c r="R455" s="1716"/>
      <c r="S455" s="1716"/>
      <c r="T455" s="1667"/>
      <c r="U455" s="1667"/>
      <c r="V455" s="1662"/>
      <c r="W455" s="1662"/>
      <c r="X455" s="1667"/>
      <c r="Y455" s="1667"/>
      <c r="Z455" s="1667"/>
      <c r="AA455" s="1667"/>
      <c r="AB455" s="1667"/>
      <c r="AC455" s="1662"/>
      <c r="AD455" s="1662"/>
      <c r="AE455" s="1702"/>
      <c r="AF455" s="1702"/>
      <c r="AG455" s="1684"/>
      <c r="AH455" s="1684"/>
      <c r="AI455" s="1683"/>
      <c r="AJ455" s="1662"/>
      <c r="AK455" s="1662"/>
    </row>
    <row r="456" spans="1:37" ht="39.950000000000003" customHeight="1" x14ac:dyDescent="0.2">
      <c r="A456" s="5926"/>
      <c r="B456" s="5926"/>
      <c r="C456" s="1683"/>
      <c r="D456" s="1683"/>
      <c r="E456" s="1690"/>
      <c r="F456" s="1665"/>
      <c r="G456" s="1665"/>
      <c r="H456" s="1662"/>
      <c r="I456" s="1662"/>
      <c r="J456" s="1665"/>
      <c r="K456" s="1665"/>
      <c r="L456" s="1665"/>
      <c r="M456" s="1665"/>
      <c r="N456" s="1666"/>
      <c r="O456" s="1662"/>
      <c r="P456" s="1662"/>
      <c r="Q456" s="1716"/>
      <c r="R456" s="1716"/>
      <c r="S456" s="1690"/>
      <c r="T456" s="1658"/>
      <c r="U456" s="1658"/>
      <c r="V456" s="1662"/>
      <c r="W456" s="1662"/>
      <c r="X456" s="1716"/>
      <c r="Y456" s="1716"/>
      <c r="Z456" s="1716"/>
      <c r="AA456" s="1683"/>
      <c r="AB456" s="1683"/>
      <c r="AC456" s="1662"/>
      <c r="AD456" s="1662"/>
      <c r="AE456" s="1683"/>
      <c r="AF456" s="1683"/>
      <c r="AG456" s="1681"/>
      <c r="AH456" s="1716"/>
      <c r="AI456" s="1716"/>
      <c r="AJ456" s="1662"/>
      <c r="AK456" s="1662"/>
    </row>
    <row r="457" spans="1:37" ht="39.950000000000003" customHeight="1" x14ac:dyDescent="0.2">
      <c r="A457" s="5923"/>
      <c r="B457" s="5923"/>
      <c r="C457" s="1659"/>
      <c r="D457" s="1659"/>
      <c r="E457" s="1659"/>
      <c r="F457" s="1659"/>
      <c r="G457" s="1659"/>
      <c r="H457" s="1662"/>
      <c r="I457" s="1662"/>
      <c r="J457" s="1659"/>
      <c r="K457" s="1659"/>
      <c r="L457" s="1659"/>
      <c r="M457" s="1659"/>
      <c r="N457" s="1659"/>
      <c r="O457" s="1662"/>
      <c r="P457" s="1662"/>
      <c r="Q457" s="1659"/>
      <c r="R457" s="1659"/>
      <c r="S457" s="1659"/>
      <c r="T457" s="1659"/>
      <c r="U457" s="1659"/>
      <c r="V457" s="1662"/>
      <c r="W457" s="1662"/>
      <c r="X457" s="1659"/>
      <c r="Y457" s="1659"/>
      <c r="Z457" s="1659"/>
      <c r="AA457" s="1659"/>
      <c r="AB457" s="1659"/>
      <c r="AC457" s="1662"/>
      <c r="AD457" s="1662"/>
      <c r="AE457" s="1659"/>
      <c r="AF457" s="1659"/>
      <c r="AG457" s="1659"/>
      <c r="AH457" s="1659"/>
      <c r="AI457" s="1659"/>
      <c r="AJ457" s="1662"/>
      <c r="AK457" s="1662"/>
    </row>
    <row r="458" spans="1:37" ht="39.950000000000003" customHeight="1" x14ac:dyDescent="0.2">
      <c r="A458" s="5923"/>
      <c r="B458" s="5923"/>
      <c r="C458" s="1683"/>
      <c r="D458" s="1683"/>
      <c r="E458" s="1684"/>
      <c r="F458" s="1684"/>
      <c r="G458" s="1683"/>
      <c r="H458" s="1662"/>
      <c r="I458" s="1662"/>
      <c r="J458" s="1683"/>
      <c r="K458" s="1683"/>
      <c r="L458" s="1684"/>
      <c r="M458" s="1684"/>
      <c r="N458" s="1683"/>
      <c r="O458" s="1662"/>
      <c r="P458" s="1662"/>
      <c r="Q458" s="1683"/>
      <c r="R458" s="1683"/>
      <c r="S458" s="1684"/>
      <c r="T458" s="1684"/>
      <c r="U458" s="1683"/>
      <c r="V458" s="1662"/>
      <c r="W458" s="1662"/>
      <c r="X458" s="1683"/>
      <c r="Y458" s="1683"/>
      <c r="Z458" s="1684"/>
      <c r="AA458" s="1684"/>
      <c r="AB458" s="1683"/>
      <c r="AC458" s="1662"/>
      <c r="AD458" s="1662"/>
      <c r="AE458" s="1683"/>
      <c r="AF458" s="1683"/>
      <c r="AG458" s="1684"/>
      <c r="AH458" s="1659"/>
      <c r="AI458" s="1659"/>
      <c r="AJ458" s="1662"/>
      <c r="AK458" s="1662"/>
    </row>
    <row r="459" spans="1:37" ht="39.950000000000003" customHeight="1" x14ac:dyDescent="0.2">
      <c r="A459" s="5923"/>
      <c r="B459" s="5923"/>
      <c r="C459" s="1659"/>
      <c r="D459" s="1659"/>
      <c r="E459" s="1659"/>
      <c r="F459" s="1659"/>
      <c r="G459" s="1659"/>
      <c r="H459" s="1662"/>
      <c r="I459" s="1662"/>
      <c r="J459" s="1659"/>
      <c r="K459" s="1659"/>
      <c r="L459" s="1659"/>
      <c r="M459" s="1659"/>
      <c r="N459" s="1659"/>
      <c r="O459" s="1662"/>
      <c r="P459" s="1662"/>
      <c r="Q459" s="1659"/>
      <c r="R459" s="1659"/>
      <c r="S459" s="1659"/>
      <c r="T459" s="1659"/>
      <c r="U459" s="1659"/>
      <c r="V459" s="1662"/>
      <c r="W459" s="1662"/>
      <c r="X459" s="1659"/>
      <c r="Y459" s="1659"/>
      <c r="Z459" s="1659"/>
      <c r="AA459" s="1659"/>
      <c r="AB459" s="1659"/>
      <c r="AC459" s="1662"/>
      <c r="AD459" s="1662"/>
      <c r="AE459" s="1659"/>
      <c r="AF459" s="1659"/>
      <c r="AG459" s="1659"/>
      <c r="AH459" s="1659"/>
      <c r="AI459" s="1659"/>
      <c r="AJ459" s="1662"/>
      <c r="AK459" s="1662"/>
    </row>
    <row r="460" spans="1:37" ht="39.950000000000003" customHeight="1" x14ac:dyDescent="0.2">
      <c r="A460" s="5923"/>
      <c r="B460" s="5923"/>
      <c r="C460" s="1659"/>
      <c r="D460" s="1659"/>
      <c r="E460" s="1659"/>
      <c r="F460" s="1659"/>
      <c r="G460" s="1659"/>
      <c r="H460" s="1662"/>
      <c r="I460" s="1662"/>
      <c r="J460" s="1659"/>
      <c r="K460" s="1659"/>
      <c r="L460" s="1659"/>
      <c r="M460" s="1659"/>
      <c r="N460" s="1659"/>
      <c r="O460" s="1662"/>
      <c r="P460" s="1662"/>
      <c r="Q460" s="1659"/>
      <c r="R460" s="1659"/>
      <c r="S460" s="1659"/>
      <c r="T460" s="1659"/>
      <c r="U460" s="1659"/>
      <c r="V460" s="1662"/>
      <c r="W460" s="1662"/>
      <c r="X460" s="1659"/>
      <c r="Y460" s="1659"/>
      <c r="Z460" s="1659"/>
      <c r="AA460" s="1659"/>
      <c r="AB460" s="1659"/>
      <c r="AC460" s="1662"/>
      <c r="AD460" s="1662"/>
      <c r="AE460" s="1659"/>
      <c r="AF460" s="1659"/>
      <c r="AG460" s="1659"/>
      <c r="AH460" s="1659"/>
      <c r="AI460" s="1659"/>
      <c r="AJ460" s="1662"/>
      <c r="AK460" s="1662"/>
    </row>
    <row r="461" spans="1:37" ht="39.950000000000003" customHeight="1" x14ac:dyDescent="0.2">
      <c r="A461" s="5923"/>
      <c r="B461" s="5923"/>
      <c r="C461" s="1658"/>
      <c r="D461" s="1658"/>
      <c r="E461" s="1658"/>
      <c r="F461" s="1658"/>
      <c r="G461" s="1658"/>
      <c r="H461" s="1662"/>
      <c r="I461" s="1662"/>
      <c r="J461" s="1658"/>
      <c r="K461" s="1658"/>
      <c r="L461" s="1658"/>
      <c r="M461" s="1658"/>
      <c r="N461" s="1658"/>
      <c r="O461" s="1662"/>
      <c r="P461" s="1662"/>
      <c r="Q461" s="1658"/>
      <c r="R461" s="1658"/>
      <c r="S461" s="1658"/>
      <c r="T461" s="1658"/>
      <c r="U461" s="1658"/>
      <c r="V461" s="1662"/>
      <c r="W461" s="1662"/>
      <c r="X461" s="1659"/>
      <c r="Y461" s="1659"/>
      <c r="Z461" s="1657"/>
      <c r="AA461" s="1657"/>
      <c r="AB461" s="1657"/>
      <c r="AC461" s="1662"/>
      <c r="AD461" s="1662"/>
      <c r="AE461" s="1657"/>
      <c r="AF461" s="1657"/>
      <c r="AG461" s="1664"/>
      <c r="AH461" s="1664"/>
      <c r="AI461" s="1664"/>
      <c r="AJ461" s="1662"/>
      <c r="AK461" s="1662"/>
    </row>
    <row r="462" spans="1:37" ht="39.950000000000003" customHeight="1" x14ac:dyDescent="0.2">
      <c r="A462" s="5920"/>
      <c r="B462" s="5920"/>
      <c r="C462" s="1659"/>
      <c r="D462" s="1659"/>
      <c r="E462" s="1659"/>
      <c r="F462" s="1659"/>
      <c r="G462" s="1659"/>
      <c r="H462" s="1662"/>
      <c r="I462" s="1662"/>
      <c r="J462" s="1659"/>
      <c r="K462" s="1659"/>
      <c r="L462" s="1659"/>
      <c r="M462" s="1659"/>
      <c r="N462" s="1659"/>
      <c r="O462" s="1662"/>
      <c r="P462" s="1662"/>
      <c r="Q462" s="1659"/>
      <c r="R462" s="1659"/>
      <c r="S462" s="1659"/>
      <c r="T462" s="1659"/>
      <c r="U462" s="1659"/>
      <c r="V462" s="1662"/>
      <c r="W462" s="1662"/>
      <c r="X462" s="1659"/>
      <c r="Y462" s="1659"/>
      <c r="Z462" s="1659"/>
      <c r="AA462" s="1659"/>
      <c r="AB462" s="1666"/>
      <c r="AC462" s="1662"/>
      <c r="AD462" s="1662"/>
      <c r="AE462" s="1666"/>
      <c r="AF462" s="1664"/>
      <c r="AG462" s="1664"/>
      <c r="AH462" s="1664"/>
      <c r="AI462" s="1664"/>
      <c r="AJ462" s="1662"/>
      <c r="AK462" s="1662"/>
    </row>
    <row r="463" spans="1:37" ht="39.950000000000003" customHeight="1" x14ac:dyDescent="0.2">
      <c r="A463" s="5927"/>
      <c r="B463" s="5924"/>
      <c r="C463" s="1658"/>
      <c r="D463" s="1658"/>
      <c r="E463" s="1658"/>
      <c r="F463" s="1658"/>
      <c r="G463" s="1658"/>
      <c r="H463" s="1662"/>
      <c r="I463" s="1662"/>
      <c r="J463" s="1658"/>
      <c r="K463" s="1658"/>
      <c r="L463" s="1658"/>
      <c r="M463" s="1658"/>
      <c r="N463" s="1658"/>
      <c r="O463" s="1662"/>
      <c r="P463" s="1662"/>
      <c r="Q463" s="1658"/>
      <c r="R463" s="1658"/>
      <c r="S463" s="1658"/>
      <c r="T463" s="1658"/>
      <c r="U463" s="1658"/>
      <c r="V463" s="1662"/>
      <c r="W463" s="1662"/>
      <c r="X463" s="1658"/>
      <c r="Y463" s="1658"/>
      <c r="Z463" s="1658"/>
      <c r="AA463" s="1658"/>
      <c r="AB463" s="1658"/>
      <c r="AC463" s="1662"/>
      <c r="AD463" s="1662"/>
      <c r="AE463" s="1658"/>
      <c r="AF463" s="1658"/>
      <c r="AG463" s="1658"/>
      <c r="AH463" s="1658"/>
      <c r="AI463" s="1658"/>
      <c r="AJ463" s="1662"/>
      <c r="AK463" s="1662"/>
    </row>
    <row r="464" spans="1:37" ht="39.950000000000003" customHeight="1" x14ac:dyDescent="0.2">
      <c r="A464" s="5923"/>
      <c r="B464" s="5923"/>
      <c r="C464" s="1658"/>
      <c r="D464" s="1658"/>
      <c r="E464" s="1658"/>
      <c r="F464" s="1658"/>
      <c r="G464" s="1658"/>
      <c r="H464" s="1662"/>
      <c r="I464" s="1662"/>
      <c r="J464" s="1658"/>
      <c r="K464" s="1658"/>
      <c r="L464" s="1658"/>
      <c r="M464" s="1658"/>
      <c r="N464" s="1658"/>
      <c r="O464" s="1662"/>
      <c r="P464" s="1662"/>
      <c r="Q464" s="1658"/>
      <c r="R464" s="1658"/>
      <c r="S464" s="1658"/>
      <c r="T464" s="1658"/>
      <c r="U464" s="1658"/>
      <c r="V464" s="1662"/>
      <c r="W464" s="1662"/>
      <c r="X464" s="1658"/>
      <c r="Y464" s="1658"/>
      <c r="Z464" s="1658"/>
      <c r="AA464" s="1658"/>
      <c r="AB464" s="1658"/>
      <c r="AC464" s="1662"/>
      <c r="AD464" s="1662"/>
      <c r="AE464" s="1658"/>
      <c r="AF464" s="1658"/>
      <c r="AG464" s="1658"/>
      <c r="AH464" s="1658"/>
      <c r="AI464" s="1658"/>
      <c r="AJ464" s="1662"/>
      <c r="AK464" s="1662"/>
    </row>
    <row r="465" spans="1:37" ht="39.950000000000003" customHeight="1" x14ac:dyDescent="0.2">
      <c r="A465" s="5920"/>
      <c r="B465" s="5920"/>
      <c r="C465" s="1658"/>
      <c r="D465" s="1658"/>
      <c r="E465" s="1658"/>
      <c r="F465" s="1658"/>
      <c r="G465" s="1658"/>
      <c r="H465" s="1662"/>
      <c r="I465" s="1662"/>
      <c r="J465" s="1658"/>
      <c r="K465" s="1658"/>
      <c r="L465" s="1658"/>
      <c r="M465" s="1658"/>
      <c r="N465" s="1658"/>
      <c r="O465" s="1662"/>
      <c r="P465" s="1662"/>
      <c r="Q465" s="1659"/>
      <c r="R465" s="1659"/>
      <c r="S465" s="1659"/>
      <c r="T465" s="1659"/>
      <c r="U465" s="1659"/>
      <c r="V465" s="1662"/>
      <c r="W465" s="1662"/>
      <c r="X465" s="1658"/>
      <c r="Y465" s="1658"/>
      <c r="Z465" s="1658"/>
      <c r="AA465" s="1658"/>
      <c r="AB465" s="1658"/>
      <c r="AC465" s="1662"/>
      <c r="AD465" s="1662"/>
      <c r="AE465" s="1658"/>
      <c r="AF465" s="1658"/>
      <c r="AG465" s="1658"/>
      <c r="AH465" s="1658"/>
      <c r="AI465" s="1658"/>
      <c r="AJ465" s="1662"/>
      <c r="AK465" s="1662"/>
    </row>
    <row r="466" spans="1:37" ht="39.950000000000003" customHeight="1" x14ac:dyDescent="0.2">
      <c r="A466" s="5923"/>
      <c r="B466" s="5923"/>
      <c r="C466" s="1927"/>
      <c r="D466" s="1927"/>
      <c r="E466" s="1927"/>
      <c r="F466" s="1927"/>
      <c r="G466" s="1927"/>
      <c r="H466" s="1662"/>
      <c r="I466" s="1662"/>
      <c r="J466" s="1927"/>
      <c r="K466" s="1927"/>
      <c r="L466" s="1927"/>
      <c r="M466" s="1927"/>
      <c r="N466" s="1927"/>
      <c r="O466" s="1662"/>
      <c r="P466" s="1662"/>
      <c r="Q466" s="1927"/>
      <c r="R466" s="1927"/>
      <c r="S466" s="1927"/>
      <c r="T466" s="1927"/>
      <c r="U466" s="1927"/>
      <c r="V466" s="1662"/>
      <c r="W466" s="1662"/>
      <c r="X466" s="1927"/>
      <c r="Y466" s="1927"/>
      <c r="Z466" s="1927"/>
      <c r="AA466" s="1927"/>
      <c r="AB466" s="1927"/>
      <c r="AC466" s="1662"/>
      <c r="AD466" s="1662"/>
      <c r="AE466" s="1927"/>
      <c r="AF466" s="1927"/>
      <c r="AG466" s="1927"/>
      <c r="AH466" s="1927"/>
      <c r="AI466" s="1927"/>
      <c r="AJ466" s="1662"/>
      <c r="AK466" s="1662"/>
    </row>
    <row r="467" spans="1:37" ht="39.950000000000003" customHeight="1" x14ac:dyDescent="0.2">
      <c r="A467" s="5922"/>
      <c r="B467" s="5922"/>
      <c r="C467" s="1658"/>
      <c r="D467" s="1658"/>
      <c r="E467" s="1658"/>
      <c r="F467" s="1658"/>
      <c r="G467" s="1658"/>
      <c r="H467" s="1662"/>
      <c r="I467" s="1662"/>
      <c r="J467" s="1658"/>
      <c r="K467" s="1658"/>
      <c r="L467" s="1658"/>
      <c r="M467" s="1658"/>
      <c r="N467" s="1658"/>
      <c r="O467" s="1662"/>
      <c r="P467" s="1662"/>
      <c r="Q467" s="1658"/>
      <c r="R467" s="1658"/>
      <c r="S467" s="1658"/>
      <c r="T467" s="1658"/>
      <c r="U467" s="1658"/>
      <c r="V467" s="1662"/>
      <c r="W467" s="1662"/>
      <c r="X467" s="1658"/>
      <c r="Y467" s="1658"/>
      <c r="Z467" s="1658"/>
      <c r="AA467" s="1658"/>
      <c r="AB467" s="1658"/>
      <c r="AC467" s="1662"/>
      <c r="AD467" s="1662"/>
      <c r="AE467" s="1658"/>
      <c r="AF467" s="1658"/>
      <c r="AG467" s="1658"/>
      <c r="AH467" s="1658"/>
      <c r="AI467" s="1658"/>
      <c r="AJ467" s="1662"/>
      <c r="AK467" s="1662"/>
    </row>
    <row r="468" spans="1:37" ht="39.950000000000003" customHeight="1" x14ac:dyDescent="0.2">
      <c r="A468" s="5920"/>
      <c r="B468" s="5920"/>
      <c r="C468" s="1659"/>
      <c r="D468" s="1659"/>
      <c r="E468" s="1659"/>
      <c r="F468" s="1659"/>
      <c r="G468" s="1659"/>
      <c r="H468" s="1662"/>
      <c r="I468" s="1662"/>
      <c r="J468" s="1664"/>
      <c r="K468" s="1664"/>
      <c r="L468" s="1664"/>
      <c r="M468" s="1664"/>
      <c r="N468" s="1664"/>
      <c r="O468" s="1662"/>
      <c r="P468" s="1662"/>
      <c r="Q468" s="1659"/>
      <c r="R468" s="1659"/>
      <c r="S468" s="1659"/>
      <c r="T468" s="1659"/>
      <c r="U468" s="1659"/>
      <c r="V468" s="1662"/>
      <c r="W468" s="1662"/>
      <c r="X468" s="1664"/>
      <c r="Y468" s="1664"/>
      <c r="Z468" s="1664"/>
      <c r="AA468" s="1664"/>
      <c r="AB468" s="1664"/>
      <c r="AC468" s="1662"/>
      <c r="AD468" s="1662"/>
      <c r="AE468" s="1664"/>
      <c r="AF468" s="1664"/>
      <c r="AG468" s="1664"/>
      <c r="AH468" s="1664"/>
      <c r="AI468" s="1664"/>
      <c r="AJ468" s="1662"/>
      <c r="AK468" s="1662"/>
    </row>
    <row r="469" spans="1:37" ht="39.950000000000003" customHeight="1" x14ac:dyDescent="0.2">
      <c r="C469" s="1659"/>
      <c r="D469" s="1659"/>
      <c r="E469" s="1659"/>
      <c r="F469" s="1937"/>
      <c r="G469" s="1937"/>
      <c r="H469" s="1937"/>
      <c r="I469" s="1937"/>
      <c r="J469" s="1657"/>
      <c r="K469" s="1657"/>
      <c r="L469" s="1657"/>
      <c r="M469" s="1697"/>
      <c r="N469" s="1697"/>
      <c r="Q469" s="1715"/>
      <c r="R469" s="1659"/>
      <c r="S469" s="1659"/>
      <c r="T469" s="1659"/>
      <c r="AF469" s="1657"/>
      <c r="AG469" s="1657"/>
      <c r="AH469" s="1657"/>
    </row>
    <row r="470" spans="1:37" ht="39.950000000000003" customHeight="1" x14ac:dyDescent="0.2">
      <c r="E470" s="1704"/>
      <c r="F470" s="1704"/>
      <c r="G470" s="1704"/>
      <c r="J470" s="1704"/>
      <c r="K470" s="1704"/>
      <c r="L470" s="1704"/>
      <c r="M470" s="1697"/>
      <c r="N470" s="1715"/>
      <c r="Q470" s="1716"/>
      <c r="R470" s="1716"/>
      <c r="S470" s="1716"/>
      <c r="T470" s="1716"/>
      <c r="U470" s="1663"/>
      <c r="X470" s="1663"/>
      <c r="Y470" s="1663"/>
      <c r="Z470" s="1663"/>
      <c r="AA470" s="1663"/>
      <c r="AE470" s="1942"/>
      <c r="AF470" s="1942"/>
      <c r="AG470" s="1942"/>
    </row>
    <row r="471" spans="1:37" ht="39.950000000000003" customHeight="1" x14ac:dyDescent="0.2">
      <c r="F471" s="1659"/>
      <c r="G471" s="1659"/>
      <c r="N471" s="1657"/>
      <c r="Q471" s="1657"/>
      <c r="S471" s="1716"/>
      <c r="T471" s="1716"/>
      <c r="U471" s="1716"/>
      <c r="Y471" s="1659"/>
      <c r="Z471" s="1659"/>
      <c r="AA471" s="1663"/>
      <c r="AB471" s="1663"/>
      <c r="AG471" s="1715"/>
      <c r="AH471" s="1942"/>
      <c r="AI471" s="1942"/>
    </row>
    <row r="472" spans="1:37" ht="39.950000000000003" customHeight="1" x14ac:dyDescent="0.2">
      <c r="F472" s="1689"/>
      <c r="G472" s="1689"/>
      <c r="S472" s="1715"/>
      <c r="T472" s="1715"/>
      <c r="U472" s="1715"/>
      <c r="V472" s="1715"/>
      <c r="W472" s="1715"/>
      <c r="X472" s="1716"/>
      <c r="Y472" s="1716"/>
      <c r="Z472" s="1716"/>
      <c r="AA472" s="1716"/>
      <c r="AE472" s="1663"/>
      <c r="AF472" s="1663"/>
      <c r="AH472" s="1942"/>
      <c r="AI472" s="1942"/>
    </row>
    <row r="473" spans="1:37" ht="39.950000000000003" customHeight="1" x14ac:dyDescent="0.2">
      <c r="S473" s="1697"/>
      <c r="T473" s="1697"/>
      <c r="U473" s="1697"/>
      <c r="V473" s="1697"/>
      <c r="W473" s="1697"/>
      <c r="X473" s="1697"/>
    </row>
    <row r="474" spans="1:37" ht="39.950000000000003" customHeight="1" x14ac:dyDescent="0.2">
      <c r="A474" s="16"/>
      <c r="B474" s="1715"/>
      <c r="C474" s="1659"/>
      <c r="D474" s="1659"/>
      <c r="E474" s="1659"/>
      <c r="F474" s="1657"/>
      <c r="G474" s="1657"/>
      <c r="H474" s="1659"/>
      <c r="I474" s="1659"/>
      <c r="J474" s="1659"/>
      <c r="K474" s="1705"/>
      <c r="L474" s="1705"/>
      <c r="M474" s="1944"/>
      <c r="N474" s="1944"/>
      <c r="O474" s="1662"/>
      <c r="P474" s="1662"/>
      <c r="Q474" s="1662"/>
      <c r="R474" s="1714"/>
      <c r="S474" s="1714"/>
      <c r="T474" s="1714"/>
      <c r="U474" s="1714"/>
      <c r="V474" s="1714"/>
    </row>
    <row r="475" spans="1:37" ht="39.950000000000003" customHeight="1" x14ac:dyDescent="0.2">
      <c r="A475" s="16"/>
      <c r="B475" s="1715"/>
      <c r="C475" s="1715"/>
      <c r="K475" s="16"/>
      <c r="L475" s="16"/>
      <c r="M475" s="16"/>
    </row>
    <row r="476" spans="1:37" ht="39.950000000000003" customHeight="1" x14ac:dyDescent="0.2">
      <c r="K476" s="16"/>
      <c r="L476" s="16"/>
      <c r="M476" s="16"/>
    </row>
    <row r="477" spans="1:37" ht="39.950000000000003" customHeight="1" x14ac:dyDescent="0.2"/>
    <row r="478" spans="1:37" ht="39.950000000000003" customHeight="1" x14ac:dyDescent="0.2">
      <c r="A478" s="5876"/>
      <c r="B478" s="5876"/>
      <c r="C478" s="1661"/>
      <c r="D478" s="1661"/>
      <c r="E478" s="1661"/>
      <c r="F478" s="1661"/>
      <c r="G478" s="1661"/>
      <c r="H478" s="1661"/>
      <c r="I478" s="1661"/>
      <c r="J478" s="1661"/>
      <c r="K478" s="1661"/>
      <c r="L478" s="1661"/>
      <c r="M478" s="1661"/>
      <c r="N478" s="1661"/>
      <c r="O478" s="1661"/>
      <c r="P478" s="1661"/>
      <c r="Q478" s="1661"/>
      <c r="R478" s="1661"/>
      <c r="S478" s="1661"/>
      <c r="T478" s="1661"/>
      <c r="U478" s="1661"/>
      <c r="V478" s="1661"/>
      <c r="W478" s="1661"/>
      <c r="X478" s="1661"/>
      <c r="Y478" s="1661"/>
      <c r="Z478" s="1661"/>
      <c r="AA478" s="1661"/>
      <c r="AB478" s="1661"/>
      <c r="AC478" s="1661"/>
      <c r="AD478" s="1661"/>
      <c r="AE478" s="1661"/>
      <c r="AF478" s="1661"/>
      <c r="AG478" s="1661"/>
      <c r="AH478" s="1661"/>
      <c r="AI478" s="1661"/>
      <c r="AJ478" s="1661"/>
      <c r="AK478" s="1661"/>
    </row>
    <row r="479" spans="1:37" ht="39.950000000000003" customHeight="1" x14ac:dyDescent="0.2">
      <c r="A479" s="5876"/>
      <c r="B479" s="5876"/>
      <c r="C479" s="1708"/>
      <c r="D479" s="1708"/>
      <c r="E479" s="1708"/>
      <c r="F479" s="1708"/>
      <c r="G479" s="1708"/>
      <c r="H479" s="1708"/>
      <c r="I479" s="1708"/>
      <c r="J479" s="1708"/>
      <c r="K479" s="1708"/>
      <c r="L479" s="1708"/>
      <c r="M479" s="1708"/>
      <c r="N479" s="1708"/>
      <c r="O479" s="1708"/>
      <c r="P479" s="1708"/>
      <c r="Q479" s="1708"/>
      <c r="R479" s="1708"/>
      <c r="S479" s="1708"/>
      <c r="T479" s="1708"/>
      <c r="U479" s="1708"/>
      <c r="V479" s="1708"/>
      <c r="W479" s="1708"/>
      <c r="X479" s="1708"/>
      <c r="Y479" s="1708"/>
      <c r="Z479" s="1708"/>
      <c r="AA479" s="1708"/>
      <c r="AB479" s="1708"/>
      <c r="AC479" s="1708"/>
      <c r="AD479" s="1708"/>
      <c r="AE479" s="1708"/>
      <c r="AF479" s="1708"/>
      <c r="AG479" s="1708"/>
      <c r="AH479" s="1708"/>
      <c r="AI479" s="1708"/>
      <c r="AJ479" s="1708"/>
      <c r="AK479" s="1708"/>
    </row>
    <row r="480" spans="1:37" ht="39.950000000000003" customHeight="1" x14ac:dyDescent="0.2">
      <c r="A480" s="5926"/>
      <c r="B480" s="5926"/>
      <c r="C480" s="1658"/>
      <c r="D480" s="1658"/>
      <c r="E480" s="1658"/>
      <c r="F480" s="1657"/>
      <c r="G480" s="1716"/>
      <c r="H480" s="1928"/>
      <c r="I480" s="1928"/>
      <c r="J480" s="1657"/>
      <c r="L480" s="1690"/>
      <c r="M480" s="1690"/>
      <c r="N480" s="1690"/>
      <c r="O480" s="1928"/>
      <c r="P480" s="1928"/>
      <c r="Q480" s="1659"/>
      <c r="R480" s="1659"/>
      <c r="S480" s="1659"/>
      <c r="T480" s="1659"/>
      <c r="U480" s="1659"/>
      <c r="V480" s="1928"/>
      <c r="W480" s="1928"/>
      <c r="X480" s="1705"/>
      <c r="Y480" s="1705"/>
      <c r="Z480" s="1705"/>
      <c r="AA480" s="1705"/>
      <c r="AB480" s="1705"/>
      <c r="AC480" s="1928"/>
      <c r="AD480" s="1928"/>
      <c r="AE480" s="1705"/>
      <c r="AF480" s="1705"/>
      <c r="AG480" s="1705"/>
      <c r="AH480" s="1705"/>
      <c r="AI480" s="1705"/>
      <c r="AJ480" s="1660"/>
      <c r="AK480" s="1660"/>
    </row>
    <row r="481" spans="1:37" ht="39.950000000000003" customHeight="1" x14ac:dyDescent="0.2">
      <c r="A481" s="5926"/>
      <c r="B481" s="5926"/>
      <c r="C481" s="1683"/>
      <c r="D481" s="1683"/>
      <c r="E481" s="1684"/>
      <c r="F481" s="1684"/>
      <c r="G481" s="1683"/>
      <c r="H481" s="1928"/>
      <c r="I481" s="1928"/>
      <c r="J481" s="1683"/>
      <c r="K481" s="1683"/>
      <c r="L481" s="1684"/>
      <c r="M481" s="1684"/>
      <c r="N481" s="1683"/>
      <c r="O481" s="1928"/>
      <c r="P481" s="1928"/>
      <c r="Q481" s="1690"/>
      <c r="R481" s="1690"/>
      <c r="S481" s="1667"/>
      <c r="T481" s="1667"/>
      <c r="U481" s="1667"/>
      <c r="V481" s="1928"/>
      <c r="W481" s="1928"/>
      <c r="X481" s="1705"/>
      <c r="Y481" s="1705"/>
      <c r="Z481" s="1705"/>
      <c r="AA481" s="1705"/>
      <c r="AB481" s="1705"/>
      <c r="AC481" s="1928"/>
      <c r="AD481" s="1928"/>
      <c r="AE481" s="1705"/>
      <c r="AF481" s="1705"/>
      <c r="AG481" s="1705"/>
      <c r="AH481" s="1705"/>
      <c r="AI481" s="1705"/>
      <c r="AJ481" s="1660"/>
      <c r="AK481" s="1660"/>
    </row>
    <row r="482" spans="1:37" ht="39.950000000000003" customHeight="1" x14ac:dyDescent="0.2">
      <c r="A482" s="5923"/>
      <c r="B482" s="5923"/>
      <c r="C482" s="1683"/>
      <c r="D482" s="1683"/>
      <c r="E482" s="1690"/>
      <c r="F482" s="1690"/>
      <c r="G482" s="1683"/>
      <c r="H482" s="1928"/>
      <c r="I482" s="1928"/>
      <c r="J482" s="1683"/>
      <c r="K482" s="1683"/>
      <c r="L482" s="1684"/>
      <c r="M482" s="1684"/>
      <c r="N482" s="1683"/>
      <c r="O482" s="1928"/>
      <c r="P482" s="1928"/>
      <c r="Q482" s="1683"/>
      <c r="R482" s="1683"/>
      <c r="S482" s="1709"/>
      <c r="T482" s="1709"/>
      <c r="U482" s="1709"/>
      <c r="V482" s="1928"/>
      <c r="W482" s="1928"/>
      <c r="X482" s="1705"/>
      <c r="Y482" s="1705"/>
      <c r="Z482" s="1705"/>
      <c r="AA482" s="1705"/>
      <c r="AB482" s="1705"/>
      <c r="AC482" s="1928"/>
      <c r="AD482" s="1928"/>
      <c r="AE482" s="1684"/>
      <c r="AF482" s="1684"/>
      <c r="AG482" s="1684"/>
      <c r="AH482" s="1684"/>
      <c r="AI482" s="1683"/>
      <c r="AJ482" s="1660"/>
      <c r="AK482" s="1660"/>
    </row>
    <row r="483" spans="1:37" ht="39.950000000000003" customHeight="1" x14ac:dyDescent="0.2">
      <c r="A483" s="5926"/>
      <c r="B483" s="5926"/>
      <c r="C483" s="1683"/>
      <c r="D483" s="1683"/>
      <c r="E483" s="1684"/>
      <c r="F483" s="1684"/>
      <c r="G483" s="1683"/>
      <c r="H483" s="1928"/>
      <c r="I483" s="1928"/>
      <c r="J483" s="1683"/>
      <c r="K483" s="1683"/>
      <c r="L483" s="1684"/>
      <c r="M483" s="1684"/>
      <c r="N483" s="1683"/>
      <c r="O483" s="1928"/>
      <c r="P483" s="1928"/>
      <c r="Q483" s="1683"/>
      <c r="R483" s="1683"/>
      <c r="S483" s="1684"/>
      <c r="T483" s="1684"/>
      <c r="U483" s="1683"/>
      <c r="V483" s="1928"/>
      <c r="W483" s="1928"/>
      <c r="X483" s="1683"/>
      <c r="Y483" s="1683"/>
      <c r="Z483" s="1684"/>
      <c r="AA483" s="1684"/>
      <c r="AB483" s="1683"/>
      <c r="AC483" s="1928"/>
      <c r="AD483" s="1928"/>
      <c r="AE483" s="1683"/>
      <c r="AF483" s="1683"/>
      <c r="AG483" s="1684"/>
      <c r="AH483" s="1684"/>
      <c r="AI483" s="1683"/>
      <c r="AJ483" s="1660"/>
      <c r="AK483" s="1660"/>
    </row>
    <row r="484" spans="1:37" ht="39.950000000000003" customHeight="1" x14ac:dyDescent="0.2">
      <c r="A484" s="5926"/>
      <c r="B484" s="5926"/>
      <c r="C484" s="1683"/>
      <c r="D484" s="1683"/>
      <c r="E484" s="1684"/>
      <c r="F484" s="1684"/>
      <c r="G484" s="1683"/>
      <c r="H484" s="1928"/>
      <c r="I484" s="1928"/>
      <c r="J484" s="1683"/>
      <c r="K484" s="1683"/>
      <c r="L484" s="1667"/>
      <c r="M484" s="1667"/>
      <c r="N484" s="1667"/>
      <c r="O484" s="1928"/>
      <c r="P484" s="1928"/>
      <c r="R484" s="1683"/>
      <c r="S484" s="1684"/>
      <c r="T484" s="1684"/>
      <c r="U484" s="1683"/>
      <c r="V484" s="1928"/>
      <c r="W484" s="1928"/>
      <c r="X484" s="1683"/>
      <c r="Y484" s="1683"/>
      <c r="Z484" s="1684"/>
      <c r="AA484" s="1684"/>
      <c r="AB484" s="1683"/>
      <c r="AC484" s="1928"/>
      <c r="AD484" s="1928"/>
      <c r="AE484" s="1690"/>
      <c r="AF484" s="1690"/>
      <c r="AG484" s="1690"/>
      <c r="AH484" s="1690"/>
      <c r="AI484" s="1690"/>
      <c r="AJ484" s="1660"/>
      <c r="AK484" s="1660"/>
    </row>
    <row r="485" spans="1:37" ht="39.950000000000003" customHeight="1" x14ac:dyDescent="0.2">
      <c r="A485" s="5923"/>
      <c r="B485" s="5923"/>
      <c r="C485" s="1659"/>
      <c r="D485" s="1659"/>
      <c r="E485" s="1659"/>
      <c r="F485" s="1659"/>
      <c r="G485" s="1659"/>
      <c r="H485" s="1928"/>
      <c r="I485" s="1928"/>
      <c r="J485" s="1659"/>
      <c r="K485" s="1659"/>
      <c r="L485" s="1659"/>
      <c r="M485" s="1666"/>
      <c r="N485" s="1666"/>
      <c r="O485" s="1928"/>
      <c r="P485" s="1928"/>
      <c r="Q485" s="1659"/>
      <c r="R485" s="1659"/>
      <c r="S485" s="1659"/>
      <c r="T485" s="1659"/>
      <c r="U485" s="1659"/>
      <c r="V485" s="1928"/>
      <c r="W485" s="1928"/>
      <c r="X485" s="1659"/>
      <c r="Y485" s="1659"/>
      <c r="Z485" s="1659"/>
      <c r="AA485" s="1659"/>
      <c r="AB485" s="1659"/>
      <c r="AC485" s="1928"/>
      <c r="AD485" s="1928"/>
      <c r="AE485" s="1659"/>
      <c r="AF485" s="1659"/>
      <c r="AG485" s="1659"/>
      <c r="AH485" s="1659"/>
      <c r="AI485" s="1659"/>
      <c r="AJ485" s="1660"/>
      <c r="AK485" s="1660"/>
    </row>
    <row r="486" spans="1:37" ht="39.950000000000003" customHeight="1" x14ac:dyDescent="0.2">
      <c r="A486" s="5923"/>
      <c r="B486" s="5923"/>
      <c r="C486" s="1664"/>
      <c r="D486" s="1664"/>
      <c r="E486" s="1664"/>
      <c r="F486" s="1664"/>
      <c r="G486" s="1664"/>
      <c r="H486" s="1928"/>
      <c r="I486" s="1928"/>
      <c r="J486" s="1664"/>
      <c r="K486" s="1664"/>
      <c r="L486" s="1664"/>
      <c r="M486" s="1664"/>
      <c r="N486" s="1664"/>
      <c r="O486" s="1928"/>
      <c r="P486" s="1928"/>
      <c r="Q486" s="1664"/>
      <c r="R486" s="1664"/>
      <c r="S486" s="1664"/>
      <c r="T486" s="1664"/>
      <c r="U486" s="1664"/>
      <c r="V486" s="1928"/>
      <c r="W486" s="1928"/>
      <c r="X486" s="1664"/>
      <c r="Y486" s="1664"/>
      <c r="Z486" s="1664"/>
      <c r="AA486" s="1664"/>
      <c r="AB486" s="1664"/>
      <c r="AC486" s="1928"/>
      <c r="AD486" s="1928"/>
      <c r="AE486" s="1664"/>
      <c r="AF486" s="1664"/>
      <c r="AG486" s="1664"/>
      <c r="AH486" s="1664"/>
      <c r="AI486" s="1664"/>
      <c r="AJ486" s="1660"/>
      <c r="AK486" s="1660"/>
    </row>
    <row r="487" spans="1:37" ht="39.950000000000003" customHeight="1" x14ac:dyDescent="0.2">
      <c r="A487" s="5923"/>
      <c r="B487" s="5923"/>
      <c r="C487" s="1659"/>
      <c r="D487" s="1659"/>
      <c r="E487" s="1659"/>
      <c r="F487" s="1659"/>
      <c r="G487" s="1659"/>
      <c r="H487" s="1928"/>
      <c r="I487" s="1928"/>
      <c r="J487" s="1659"/>
      <c r="K487" s="1659"/>
      <c r="L487" s="1659"/>
      <c r="M487" s="1659"/>
      <c r="N487" s="1659"/>
      <c r="O487" s="1928"/>
      <c r="P487" s="1928"/>
      <c r="Q487" s="1659"/>
      <c r="R487" s="1659"/>
      <c r="S487" s="1659"/>
      <c r="T487" s="1659"/>
      <c r="U487" s="1659"/>
      <c r="V487" s="1928"/>
      <c r="W487" s="1928"/>
      <c r="X487" s="1659"/>
      <c r="Y487" s="1659"/>
      <c r="Z487" s="1659"/>
      <c r="AA487" s="1659"/>
      <c r="AB487" s="1659"/>
      <c r="AC487" s="1928"/>
      <c r="AD487" s="1928"/>
      <c r="AE487" s="1659"/>
      <c r="AF487" s="1659"/>
      <c r="AG487" s="1659"/>
      <c r="AH487" s="1659"/>
      <c r="AI487" s="1659"/>
      <c r="AJ487" s="1660"/>
      <c r="AK487" s="1660"/>
    </row>
    <row r="488" spans="1:37" ht="39.950000000000003" customHeight="1" x14ac:dyDescent="0.2">
      <c r="A488" s="5923"/>
      <c r="B488" s="5923"/>
      <c r="C488" s="1659"/>
      <c r="D488" s="1659"/>
      <c r="E488" s="1659"/>
      <c r="F488" s="1659"/>
      <c r="G488" s="1659"/>
      <c r="H488" s="1928"/>
      <c r="I488" s="1928"/>
      <c r="J488" s="1659"/>
      <c r="K488" s="1659"/>
      <c r="L488" s="1659"/>
      <c r="M488" s="1659"/>
      <c r="N488" s="1659"/>
      <c r="O488" s="1928"/>
      <c r="P488" s="1928"/>
      <c r="Q488" s="1659"/>
      <c r="R488" s="1659"/>
      <c r="S488" s="1659"/>
      <c r="T488" s="1659"/>
      <c r="U488" s="1659"/>
      <c r="V488" s="1928"/>
      <c r="W488" s="1928"/>
      <c r="X488" s="1659"/>
      <c r="Y488" s="1659"/>
      <c r="Z488" s="1659"/>
      <c r="AA488" s="1659"/>
      <c r="AB488" s="1659"/>
      <c r="AC488" s="1928"/>
      <c r="AD488" s="1928"/>
      <c r="AE488" s="1659"/>
      <c r="AF488" s="1659"/>
      <c r="AG488" s="1658"/>
      <c r="AH488" s="1658"/>
      <c r="AI488" s="1658"/>
      <c r="AJ488" s="1660"/>
      <c r="AK488" s="1660"/>
    </row>
    <row r="489" spans="1:37" ht="39.950000000000003" customHeight="1" x14ac:dyDescent="0.2">
      <c r="A489" s="5923"/>
      <c r="B489" s="5923"/>
      <c r="C489" s="1664"/>
      <c r="D489" s="1664"/>
      <c r="E489" s="1664"/>
      <c r="F489" s="1664"/>
      <c r="G489" s="1664"/>
      <c r="H489" s="1928"/>
      <c r="I489" s="1928"/>
      <c r="J489" s="1664"/>
      <c r="K489" s="1664"/>
      <c r="L489" s="1664"/>
      <c r="M489" s="1664"/>
      <c r="N489" s="1664"/>
      <c r="O489" s="1928"/>
      <c r="P489" s="1928"/>
      <c r="Q489" s="1664"/>
      <c r="R489" s="1664"/>
      <c r="S489" s="1664"/>
      <c r="T489" s="1664"/>
      <c r="U489" s="1664"/>
      <c r="V489" s="1928"/>
      <c r="W489" s="1928"/>
      <c r="X489" s="1664"/>
      <c r="Y489" s="1664"/>
      <c r="Z489" s="1664"/>
      <c r="AA489" s="1664"/>
      <c r="AB489" s="1664"/>
      <c r="AC489" s="1928"/>
      <c r="AD489" s="1928"/>
      <c r="AE489" s="1664"/>
      <c r="AF489" s="1664"/>
      <c r="AG489" s="1664"/>
      <c r="AH489" s="1664"/>
      <c r="AI489" s="1664"/>
      <c r="AJ489" s="1660"/>
      <c r="AK489" s="1660"/>
    </row>
    <row r="490" spans="1:37" ht="39.950000000000003" customHeight="1" x14ac:dyDescent="0.2">
      <c r="A490" s="5920"/>
      <c r="B490" s="5920"/>
      <c r="C490" s="1664"/>
      <c r="D490" s="1664"/>
      <c r="E490" s="1664"/>
      <c r="F490" s="1664"/>
      <c r="G490" s="1664"/>
      <c r="H490" s="1928"/>
      <c r="I490" s="1928"/>
      <c r="J490" s="1664"/>
      <c r="K490" s="1664"/>
      <c r="L490" s="1664"/>
      <c r="M490" s="1664"/>
      <c r="N490" s="1664"/>
      <c r="O490" s="1928"/>
      <c r="P490" s="1928"/>
      <c r="Q490" s="1664"/>
      <c r="R490" s="1664"/>
      <c r="S490" s="1664"/>
      <c r="T490" s="1664"/>
      <c r="U490" s="1664"/>
      <c r="V490" s="1928"/>
      <c r="W490" s="1928"/>
      <c r="X490" s="1664"/>
      <c r="Y490" s="1664"/>
      <c r="Z490" s="1664"/>
      <c r="AA490" s="1664"/>
      <c r="AB490" s="1664"/>
      <c r="AC490" s="1928"/>
      <c r="AD490" s="1928"/>
      <c r="AE490" s="1664"/>
      <c r="AF490" s="1664"/>
      <c r="AG490" s="1664"/>
      <c r="AH490" s="1664"/>
      <c r="AI490" s="1664"/>
      <c r="AJ490" s="1660"/>
      <c r="AK490" s="1660"/>
    </row>
    <row r="491" spans="1:37" ht="39.950000000000003" customHeight="1" x14ac:dyDescent="0.2">
      <c r="A491" s="5927"/>
      <c r="B491" s="5924"/>
      <c r="C491" s="1690"/>
      <c r="D491" s="1690"/>
      <c r="E491" s="1658"/>
      <c r="F491" s="1658"/>
      <c r="G491" s="1658"/>
      <c r="H491" s="1928"/>
      <c r="I491" s="1928"/>
      <c r="J491" s="1658"/>
      <c r="K491" s="1658"/>
      <c r="L491" s="1658"/>
      <c r="M491" s="1658"/>
      <c r="N491" s="1658"/>
      <c r="O491" s="1928"/>
      <c r="P491" s="1928"/>
      <c r="Q491" s="1658"/>
      <c r="R491" s="1658"/>
      <c r="S491" s="1658"/>
      <c r="T491" s="1658"/>
      <c r="U491" s="1658"/>
      <c r="V491" s="1928"/>
      <c r="W491" s="1928"/>
      <c r="X491" s="1658"/>
      <c r="Y491" s="1658"/>
      <c r="Z491" s="1658"/>
      <c r="AA491" s="1658"/>
      <c r="AB491" s="1658"/>
      <c r="AC491" s="1928"/>
      <c r="AD491" s="1928"/>
      <c r="AE491" s="1658"/>
      <c r="AF491" s="1658"/>
      <c r="AG491" s="1658"/>
      <c r="AH491" s="1658"/>
      <c r="AI491" s="1658"/>
      <c r="AJ491" s="1660"/>
      <c r="AK491" s="1660"/>
    </row>
    <row r="492" spans="1:37" ht="39.950000000000003" customHeight="1" x14ac:dyDescent="0.2">
      <c r="A492" s="5923"/>
      <c r="B492" s="5923"/>
      <c r="C492" s="1658"/>
      <c r="D492" s="1658"/>
      <c r="E492" s="1658"/>
      <c r="F492" s="1658"/>
      <c r="G492" s="1658"/>
      <c r="H492" s="1928"/>
      <c r="I492" s="1928"/>
      <c r="J492" s="1658"/>
      <c r="K492" s="1658"/>
      <c r="L492" s="1658"/>
      <c r="M492" s="1658"/>
      <c r="N492" s="1658"/>
      <c r="O492" s="1928"/>
      <c r="P492" s="1928"/>
      <c r="Q492" s="1658"/>
      <c r="R492" s="1658"/>
      <c r="S492" s="1658"/>
      <c r="T492" s="1658"/>
      <c r="U492" s="1658"/>
      <c r="V492" s="1928"/>
      <c r="W492" s="1928"/>
      <c r="X492" s="1658"/>
      <c r="Y492" s="1658"/>
      <c r="Z492" s="1658"/>
      <c r="AA492" s="1658"/>
      <c r="AB492" s="1658"/>
      <c r="AC492" s="1928"/>
      <c r="AD492" s="1928"/>
      <c r="AE492" s="1658"/>
      <c r="AF492" s="1658"/>
      <c r="AG492" s="1658"/>
      <c r="AH492" s="1658"/>
      <c r="AI492" s="1658"/>
      <c r="AJ492" s="1660"/>
      <c r="AK492" s="1660"/>
    </row>
    <row r="493" spans="1:37" ht="39.950000000000003" customHeight="1" x14ac:dyDescent="0.2">
      <c r="A493" s="5920"/>
      <c r="B493" s="5920"/>
      <c r="C493" s="1658"/>
      <c r="D493" s="1658"/>
      <c r="E493" s="1658"/>
      <c r="F493" s="1658"/>
      <c r="G493" s="1658"/>
      <c r="H493" s="1928"/>
      <c r="I493" s="1928"/>
      <c r="J493" s="1658"/>
      <c r="K493" s="1658"/>
      <c r="L493" s="1658"/>
      <c r="M493" s="1658"/>
      <c r="N493" s="1658"/>
      <c r="O493" s="1928"/>
      <c r="P493" s="1928"/>
      <c r="Q493" s="1658"/>
      <c r="R493" s="1658"/>
      <c r="S493" s="1658"/>
      <c r="T493" s="1658"/>
      <c r="U493" s="1658"/>
      <c r="V493" s="1928"/>
      <c r="W493" s="1928"/>
      <c r="X493" s="1658"/>
      <c r="Y493" s="1658"/>
      <c r="Z493" s="1658"/>
      <c r="AA493" s="1658"/>
      <c r="AB493" s="1658"/>
      <c r="AC493" s="1928"/>
      <c r="AD493" s="1928"/>
      <c r="AE493" s="1658"/>
      <c r="AF493" s="1658"/>
      <c r="AG493" s="1658"/>
      <c r="AH493" s="1658"/>
      <c r="AI493" s="1658"/>
      <c r="AJ493" s="1660"/>
      <c r="AK493" s="1660"/>
    </row>
    <row r="494" spans="1:37" ht="39.950000000000003" customHeight="1" x14ac:dyDescent="0.2">
      <c r="A494" s="5923"/>
      <c r="B494" s="5923"/>
      <c r="C494" s="1927"/>
      <c r="D494" s="1927"/>
      <c r="E494" s="1927"/>
      <c r="F494" s="1927"/>
      <c r="G494" s="1927"/>
      <c r="H494" s="1928"/>
      <c r="I494" s="1928"/>
      <c r="J494" s="1927"/>
      <c r="K494" s="1927"/>
      <c r="L494" s="1927"/>
      <c r="M494" s="1927"/>
      <c r="N494" s="1927"/>
      <c r="O494" s="1928"/>
      <c r="P494" s="1928"/>
      <c r="Q494" s="1927"/>
      <c r="R494" s="1927"/>
      <c r="S494" s="1927"/>
      <c r="T494" s="1927"/>
      <c r="U494" s="1927"/>
      <c r="V494" s="1928"/>
      <c r="W494" s="1928"/>
      <c r="X494" s="1927"/>
      <c r="Y494" s="1927"/>
      <c r="Z494" s="1690"/>
      <c r="AA494" s="1690"/>
      <c r="AB494" s="1690"/>
      <c r="AC494" s="1928"/>
      <c r="AD494" s="1928"/>
      <c r="AE494" s="1927"/>
      <c r="AF494" s="1927"/>
      <c r="AG494" s="1927"/>
      <c r="AH494" s="1927"/>
      <c r="AI494" s="1927"/>
      <c r="AJ494" s="1660"/>
      <c r="AK494" s="1660"/>
    </row>
    <row r="495" spans="1:37" ht="39.950000000000003" customHeight="1" x14ac:dyDescent="0.2">
      <c r="A495" s="5922"/>
      <c r="B495" s="5922"/>
      <c r="C495" s="1658"/>
      <c r="D495" s="1658"/>
      <c r="E495" s="1657"/>
      <c r="F495" s="1657"/>
      <c r="G495" s="1657"/>
      <c r="H495" s="1928"/>
      <c r="I495" s="1928"/>
      <c r="J495" s="1658"/>
      <c r="K495" s="1658"/>
      <c r="L495" s="1658"/>
      <c r="M495" s="1658"/>
      <c r="N495" s="1658"/>
      <c r="O495" s="1928"/>
      <c r="P495" s="1928"/>
      <c r="Q495" s="1658"/>
      <c r="R495" s="1658"/>
      <c r="S495" s="1658"/>
      <c r="T495" s="1658"/>
      <c r="U495" s="1658"/>
      <c r="V495" s="1928"/>
      <c r="W495" s="1928"/>
      <c r="X495" s="1658"/>
      <c r="Y495" s="1658"/>
      <c r="Z495" s="1658"/>
      <c r="AA495" s="1658"/>
      <c r="AB495" s="1658"/>
      <c r="AC495" s="1928"/>
      <c r="AD495" s="1928"/>
      <c r="AE495" s="1658"/>
      <c r="AF495" s="1658"/>
      <c r="AG495" s="1658"/>
      <c r="AH495" s="1658"/>
      <c r="AI495" s="1658"/>
      <c r="AJ495" s="1660"/>
      <c r="AK495" s="1660"/>
    </row>
    <row r="496" spans="1:37" ht="39.950000000000003" customHeight="1" x14ac:dyDescent="0.2">
      <c r="A496" s="5920"/>
      <c r="B496" s="5920"/>
      <c r="C496" s="1664"/>
      <c r="D496" s="1664"/>
      <c r="E496" s="1664"/>
      <c r="F496" s="1664"/>
      <c r="G496" s="1664"/>
      <c r="H496" s="1928"/>
      <c r="I496" s="1928"/>
      <c r="J496" s="1664"/>
      <c r="K496" s="1664"/>
      <c r="L496" s="1664"/>
      <c r="M496" s="1664"/>
      <c r="N496" s="1664"/>
      <c r="O496" s="1928"/>
      <c r="P496" s="1928"/>
      <c r="Q496" s="1664"/>
      <c r="R496" s="1664"/>
      <c r="S496" s="1664"/>
      <c r="T496" s="1664"/>
      <c r="U496" s="1664"/>
      <c r="V496" s="1928"/>
      <c r="W496" s="1928"/>
      <c r="X496" s="1664"/>
      <c r="Y496" s="1664"/>
      <c r="Z496" s="1664"/>
      <c r="AA496" s="1664"/>
      <c r="AB496" s="1664"/>
      <c r="AC496" s="1928"/>
      <c r="AD496" s="1928"/>
      <c r="AE496" s="1659"/>
      <c r="AF496" s="1659"/>
      <c r="AG496" s="1659"/>
      <c r="AH496" s="1659"/>
      <c r="AI496" s="1659"/>
      <c r="AJ496" s="1660"/>
      <c r="AK496" s="1660"/>
    </row>
    <row r="497" spans="1:37" ht="39.950000000000003" customHeight="1" x14ac:dyDescent="0.2">
      <c r="F497" s="1657"/>
      <c r="G497" s="1657"/>
      <c r="J497" s="1657"/>
      <c r="L497" s="1705"/>
      <c r="M497" s="1705"/>
      <c r="N497" s="1705"/>
      <c r="R497" s="1659"/>
      <c r="S497" s="1659"/>
      <c r="T497" s="1659"/>
      <c r="Y497" s="1659"/>
      <c r="AF497" s="1716"/>
      <c r="AG497" s="1716"/>
      <c r="AH497" s="1716"/>
    </row>
    <row r="498" spans="1:37" ht="39.950000000000003" customHeight="1" x14ac:dyDescent="0.2">
      <c r="K498" s="1657"/>
      <c r="L498" s="1657"/>
      <c r="M498" s="1657"/>
      <c r="O498" s="1705"/>
    </row>
    <row r="499" spans="1:37" ht="39.950000000000003" customHeight="1" x14ac:dyDescent="0.2">
      <c r="D499" s="1657"/>
      <c r="E499" s="1657"/>
      <c r="M499" s="1657"/>
      <c r="N499" s="1657"/>
      <c r="O499" s="1657"/>
      <c r="Q499" s="1657"/>
      <c r="S499" s="1705"/>
      <c r="T499" s="1705"/>
      <c r="X499" s="1659"/>
      <c r="Y499" s="1659"/>
      <c r="Z499" s="1659"/>
      <c r="AA499" s="1715"/>
      <c r="AI499" s="1716"/>
    </row>
    <row r="500" spans="1:37" ht="39.950000000000003" customHeight="1" x14ac:dyDescent="0.2">
      <c r="C500" s="1942"/>
      <c r="D500" s="1942"/>
      <c r="F500" s="1689"/>
      <c r="G500" s="1689"/>
      <c r="R500" s="1657"/>
      <c r="S500" s="1715"/>
      <c r="T500" s="1715"/>
      <c r="U500" s="1715"/>
      <c r="V500" s="1715"/>
      <c r="W500" s="1715"/>
      <c r="X500" s="1715"/>
      <c r="Y500" s="1715"/>
      <c r="Z500" s="1715"/>
    </row>
    <row r="501" spans="1:37" ht="39.950000000000003" customHeight="1" x14ac:dyDescent="0.2">
      <c r="S501" s="1697"/>
      <c r="T501" s="1697"/>
      <c r="U501" s="1697"/>
      <c r="V501" s="1697"/>
      <c r="W501" s="1697"/>
      <c r="X501" s="1697"/>
    </row>
    <row r="502" spans="1:37" ht="39.950000000000003" customHeight="1" x14ac:dyDescent="0.2">
      <c r="A502" s="16"/>
      <c r="B502" s="1715"/>
      <c r="C502" s="1657"/>
      <c r="D502" s="1657"/>
      <c r="E502" s="1659"/>
      <c r="F502" s="1659"/>
      <c r="G502" s="1659"/>
      <c r="H502" s="1944"/>
      <c r="I502" s="1944"/>
      <c r="J502" s="1659"/>
      <c r="K502" s="1659"/>
      <c r="L502" s="1705"/>
      <c r="M502" s="1705"/>
      <c r="N502" s="1705"/>
      <c r="O502" s="1705"/>
      <c r="P502" s="1705"/>
      <c r="Q502" s="1658"/>
      <c r="Y502" s="1659"/>
      <c r="Z502" s="1659"/>
      <c r="AA502" s="1659"/>
      <c r="AB502" s="1659"/>
      <c r="AC502" s="1659"/>
    </row>
    <row r="503" spans="1:37" ht="39.950000000000003" customHeight="1" x14ac:dyDescent="0.2"/>
    <row r="504" spans="1:37" ht="39.950000000000003" customHeight="1" x14ac:dyDescent="0.2">
      <c r="A504" s="5876"/>
      <c r="B504" s="5876"/>
      <c r="C504" s="1661"/>
      <c r="D504" s="1661"/>
      <c r="E504" s="1661"/>
      <c r="F504" s="1661"/>
      <c r="G504" s="1661"/>
      <c r="H504" s="1661"/>
      <c r="I504" s="1661"/>
      <c r="J504" s="1661"/>
      <c r="K504" s="1661"/>
      <c r="L504" s="1661"/>
      <c r="M504" s="1661"/>
      <c r="N504" s="1661"/>
      <c r="O504" s="1661"/>
      <c r="P504" s="1661"/>
      <c r="Q504" s="1661"/>
      <c r="R504" s="1661"/>
      <c r="S504" s="1661"/>
      <c r="T504" s="1661"/>
      <c r="U504" s="1661"/>
      <c r="V504" s="1661"/>
      <c r="W504" s="1661"/>
      <c r="X504" s="1661"/>
      <c r="Y504" s="1661"/>
      <c r="Z504" s="1661"/>
      <c r="AA504" s="1661"/>
      <c r="AB504" s="1661"/>
      <c r="AC504" s="1661"/>
      <c r="AD504" s="1661"/>
      <c r="AE504" s="1661"/>
      <c r="AF504" s="1661"/>
      <c r="AG504" s="1661"/>
      <c r="AH504" s="1661"/>
      <c r="AI504" s="1661"/>
      <c r="AJ504" s="1661"/>
      <c r="AK504" s="1661"/>
    </row>
    <row r="505" spans="1:37" ht="39.950000000000003" customHeight="1" x14ac:dyDescent="0.2">
      <c r="A505" s="5876"/>
      <c r="B505" s="5876"/>
      <c r="C505" s="1708"/>
      <c r="D505" s="1708"/>
      <c r="E505" s="1708"/>
      <c r="F505" s="1708"/>
      <c r="G505" s="1708"/>
      <c r="H505" s="1708"/>
      <c r="I505" s="1708"/>
      <c r="J505" s="1708"/>
      <c r="K505" s="1708"/>
      <c r="L505" s="1708"/>
      <c r="M505" s="1708"/>
      <c r="N505" s="1708"/>
      <c r="O505" s="1708"/>
      <c r="P505" s="1708"/>
      <c r="Q505" s="1708"/>
      <c r="R505" s="1708"/>
      <c r="S505" s="1708"/>
      <c r="T505" s="1708"/>
      <c r="U505" s="1708"/>
      <c r="V505" s="1708"/>
      <c r="W505" s="1708"/>
      <c r="X505" s="1708"/>
      <c r="Y505" s="1708"/>
      <c r="Z505" s="1708"/>
      <c r="AA505" s="1708"/>
      <c r="AB505" s="1708"/>
      <c r="AC505" s="1708"/>
      <c r="AD505" s="1708"/>
      <c r="AE505" s="1708"/>
      <c r="AF505" s="1708"/>
      <c r="AG505" s="1708"/>
      <c r="AH505" s="1708"/>
      <c r="AI505" s="1708"/>
      <c r="AJ505" s="1708"/>
      <c r="AK505" s="1708"/>
    </row>
    <row r="506" spans="1:37" ht="39.950000000000003" customHeight="1" x14ac:dyDescent="0.2">
      <c r="A506" s="5926"/>
      <c r="B506" s="5926"/>
      <c r="C506" s="1705"/>
      <c r="D506" s="1658"/>
      <c r="E506" s="1658"/>
      <c r="F506" s="1658"/>
      <c r="G506" s="1693"/>
      <c r="H506" s="1928"/>
      <c r="I506" s="1928"/>
      <c r="J506" s="1705"/>
      <c r="K506" s="1705"/>
      <c r="L506" s="1705"/>
      <c r="M506" s="1705"/>
      <c r="N506" s="1705"/>
      <c r="O506" s="1928"/>
      <c r="P506" s="1928"/>
      <c r="Q506" s="1705"/>
      <c r="R506" s="1705"/>
      <c r="S506" s="1705"/>
      <c r="T506" s="1705"/>
      <c r="U506" s="1705"/>
      <c r="V506" s="1928"/>
      <c r="W506" s="1928"/>
      <c r="X506" s="1705"/>
      <c r="Y506" s="1705"/>
      <c r="Z506" s="1705"/>
      <c r="AA506" s="1705"/>
      <c r="AB506" s="1705"/>
      <c r="AC506" s="1928"/>
      <c r="AD506" s="1928"/>
      <c r="AE506" s="1705"/>
      <c r="AF506" s="1705"/>
      <c r="AG506" s="1705"/>
      <c r="AH506" s="1705"/>
      <c r="AI506" s="1705"/>
      <c r="AJ506" s="1660"/>
      <c r="AK506" s="1660"/>
    </row>
    <row r="507" spans="1:37" ht="39.950000000000003" customHeight="1" x14ac:dyDescent="0.2">
      <c r="A507" s="5926"/>
      <c r="B507" s="5926"/>
      <c r="C507" s="1705"/>
      <c r="D507" s="1705"/>
      <c r="E507" s="1705"/>
      <c r="F507" s="1705"/>
      <c r="G507" s="1705"/>
      <c r="H507" s="1928"/>
      <c r="I507" s="1928"/>
      <c r="J507" s="1705"/>
      <c r="K507" s="1705"/>
      <c r="L507" s="1705"/>
      <c r="M507" s="1705"/>
      <c r="N507" s="1705"/>
      <c r="O507" s="1928"/>
      <c r="P507" s="1928"/>
      <c r="Q507" s="1705"/>
      <c r="R507" s="1705"/>
      <c r="S507" s="1705"/>
      <c r="T507" s="1705"/>
      <c r="U507" s="1705"/>
      <c r="V507" s="1928"/>
      <c r="W507" s="1928"/>
      <c r="X507" s="1705"/>
      <c r="Y507" s="1705"/>
      <c r="Z507" s="1705"/>
      <c r="AA507" s="1705"/>
      <c r="AB507" s="1657"/>
      <c r="AC507" s="1928"/>
      <c r="AD507" s="1928"/>
      <c r="AE507" s="1715"/>
      <c r="AF507" s="1657"/>
      <c r="AG507" s="1657"/>
      <c r="AH507" s="1684"/>
      <c r="AI507" s="1683"/>
      <c r="AJ507" s="1660"/>
      <c r="AK507" s="1660"/>
    </row>
    <row r="508" spans="1:37" ht="39.950000000000003" customHeight="1" x14ac:dyDescent="0.2">
      <c r="A508" s="5923"/>
      <c r="B508" s="5923"/>
      <c r="C508" s="1683"/>
      <c r="D508" s="1683"/>
      <c r="E508" s="1684"/>
      <c r="F508" s="1684"/>
      <c r="G508" s="1683"/>
      <c r="H508" s="1928"/>
      <c r="I508" s="1928"/>
      <c r="J508" s="1683"/>
      <c r="K508" s="1683"/>
      <c r="L508" s="1684"/>
      <c r="M508" s="1684"/>
      <c r="N508" s="1683"/>
      <c r="O508" s="1928"/>
      <c r="P508" s="1928"/>
      <c r="Q508" s="1683"/>
      <c r="R508" s="1683"/>
      <c r="S508" s="1683"/>
      <c r="T508" s="1683"/>
      <c r="U508" s="1683"/>
      <c r="V508" s="1928"/>
      <c r="W508" s="1928"/>
      <c r="X508" s="1683"/>
      <c r="Y508" s="1716"/>
      <c r="Z508" s="1716"/>
      <c r="AC508" s="1928"/>
      <c r="AD508" s="1928"/>
      <c r="AE508" s="1683"/>
      <c r="AF508" s="1683"/>
      <c r="AG508" s="1684"/>
      <c r="AH508" s="1684"/>
      <c r="AI508" s="1683"/>
      <c r="AJ508" s="1660"/>
      <c r="AK508" s="1660"/>
    </row>
    <row r="509" spans="1:37" ht="39.950000000000003" customHeight="1" x14ac:dyDescent="0.2">
      <c r="A509" s="5926"/>
      <c r="B509" s="5926"/>
      <c r="C509" s="1683"/>
      <c r="D509" s="1683"/>
      <c r="E509" s="1659"/>
      <c r="F509" s="1659"/>
      <c r="G509" s="1683"/>
      <c r="H509" s="1928"/>
      <c r="I509" s="1928"/>
      <c r="J509" s="1683"/>
      <c r="K509" s="1683"/>
      <c r="L509" s="1684"/>
      <c r="M509" s="1684"/>
      <c r="N509" s="1683"/>
      <c r="O509" s="1928"/>
      <c r="P509" s="1928"/>
      <c r="Q509" s="1683"/>
      <c r="R509" s="1657"/>
      <c r="S509" s="1684"/>
      <c r="T509" s="1684"/>
      <c r="U509" s="1683"/>
      <c r="V509" s="1928"/>
      <c r="W509" s="1928"/>
      <c r="X509" s="1683"/>
      <c r="Y509" s="1683"/>
      <c r="Z509" s="1684"/>
      <c r="AA509" s="1684"/>
      <c r="AB509" s="1684"/>
      <c r="AC509" s="1928"/>
      <c r="AD509" s="1928"/>
      <c r="AE509" s="1683"/>
      <c r="AF509" s="1683"/>
      <c r="AG509" s="1684"/>
      <c r="AH509" s="1667"/>
      <c r="AI509" s="1667"/>
      <c r="AJ509" s="1660"/>
      <c r="AK509" s="1660"/>
    </row>
    <row r="510" spans="1:37" ht="39.950000000000003" customHeight="1" x14ac:dyDescent="0.2">
      <c r="A510" s="5926"/>
      <c r="B510" s="5926"/>
      <c r="C510" s="1659"/>
      <c r="D510" s="1659"/>
      <c r="E510" s="1659"/>
      <c r="F510" s="1659"/>
      <c r="G510" s="1947"/>
      <c r="H510" s="1928"/>
      <c r="I510" s="1928"/>
      <c r="K510" s="1683"/>
      <c r="L510" s="1684"/>
      <c r="M510" s="1684"/>
      <c r="N510" s="1683"/>
      <c r="O510" s="1928"/>
      <c r="P510" s="1928"/>
      <c r="Q510" s="1947"/>
      <c r="R510" s="1703"/>
      <c r="S510" s="1703"/>
      <c r="T510" s="1703"/>
      <c r="U510" s="1703"/>
      <c r="V510" s="1928"/>
      <c r="W510" s="1928"/>
      <c r="X510" s="1667"/>
      <c r="Y510" s="1667"/>
      <c r="Z510" s="1667"/>
      <c r="AA510" s="1667"/>
      <c r="AB510" s="1667"/>
      <c r="AC510" s="1928"/>
      <c r="AD510" s="1928"/>
      <c r="AE510" s="1667"/>
      <c r="AF510" s="1667"/>
      <c r="AG510" s="1667"/>
      <c r="AH510" s="1684"/>
      <c r="AI510" s="1683"/>
      <c r="AJ510" s="1660"/>
      <c r="AK510" s="1660"/>
    </row>
    <row r="511" spans="1:37" ht="39.950000000000003" customHeight="1" x14ac:dyDescent="0.2">
      <c r="A511" s="5923"/>
      <c r="B511" s="5923"/>
      <c r="C511" s="1659"/>
      <c r="D511" s="1659"/>
      <c r="E511" s="1659"/>
      <c r="F511" s="1659"/>
      <c r="G511" s="1659"/>
      <c r="H511" s="1928"/>
      <c r="I511" s="1928"/>
      <c r="J511" s="1659"/>
      <c r="K511" s="1659"/>
      <c r="L511" s="1659"/>
      <c r="M511" s="1659"/>
      <c r="N511" s="1659"/>
      <c r="O511" s="1928"/>
      <c r="P511" s="1928"/>
      <c r="Q511" s="1659"/>
      <c r="R511" s="1659"/>
      <c r="S511" s="1659"/>
      <c r="T511" s="1659"/>
      <c r="U511" s="1659"/>
      <c r="V511" s="1928"/>
      <c r="W511" s="1928"/>
      <c r="X511" s="1659"/>
      <c r="Y511" s="1659"/>
      <c r="Z511" s="1659"/>
      <c r="AA511" s="1659"/>
      <c r="AB511" s="1659"/>
      <c r="AC511" s="1928"/>
      <c r="AD511" s="1928"/>
      <c r="AE511" s="1659"/>
      <c r="AF511" s="1659"/>
      <c r="AG511" s="1659"/>
      <c r="AH511" s="1659"/>
      <c r="AI511" s="1659"/>
      <c r="AJ511" s="1660"/>
      <c r="AK511" s="1660"/>
    </row>
    <row r="512" spans="1:37" ht="39.950000000000003" customHeight="1" x14ac:dyDescent="0.2">
      <c r="A512" s="5923"/>
      <c r="B512" s="5923"/>
      <c r="C512" s="1658"/>
      <c r="D512" s="1716"/>
      <c r="E512" s="1716"/>
      <c r="F512" s="1658"/>
      <c r="G512" s="1658"/>
      <c r="H512" s="1928"/>
      <c r="I512" s="1928"/>
      <c r="J512" s="1664"/>
      <c r="K512" s="1664"/>
      <c r="L512" s="1664"/>
      <c r="M512" s="1664"/>
      <c r="N512" s="1664"/>
      <c r="O512" s="1928"/>
      <c r="P512" s="1928"/>
      <c r="Q512" s="1664"/>
      <c r="R512" s="1664"/>
      <c r="S512" s="1664"/>
      <c r="T512" s="1664"/>
      <c r="U512" s="1664"/>
      <c r="V512" s="1928"/>
      <c r="W512" s="1928"/>
      <c r="X512" s="1664"/>
      <c r="Y512" s="1664"/>
      <c r="Z512" s="1664"/>
      <c r="AA512" s="1664"/>
      <c r="AB512" s="1664"/>
      <c r="AC512" s="1928"/>
      <c r="AD512" s="1928"/>
      <c r="AE512" s="1664"/>
      <c r="AF512" s="1664"/>
      <c r="AG512" s="1664"/>
      <c r="AH512" s="1664"/>
      <c r="AI512" s="1664"/>
      <c r="AJ512" s="1660"/>
      <c r="AK512" s="1660"/>
    </row>
    <row r="513" spans="1:37" ht="39.950000000000003" customHeight="1" x14ac:dyDescent="0.2">
      <c r="A513" s="5923"/>
      <c r="B513" s="5923"/>
      <c r="C513" s="1716"/>
      <c r="D513" s="1716"/>
      <c r="E513" s="1658"/>
      <c r="F513" s="1658"/>
      <c r="G513" s="1658"/>
      <c r="H513" s="1928"/>
      <c r="I513" s="1928"/>
      <c r="J513" s="1658"/>
      <c r="K513" s="1658"/>
      <c r="L513" s="1658"/>
      <c r="M513" s="1658"/>
      <c r="N513" s="1658"/>
      <c r="O513" s="1928"/>
      <c r="P513" s="1928"/>
      <c r="Q513" s="1658"/>
      <c r="R513" s="1658"/>
      <c r="S513" s="1658"/>
      <c r="T513" s="1658"/>
      <c r="U513" s="1658"/>
      <c r="V513" s="1928"/>
      <c r="W513" s="1928"/>
      <c r="X513" s="1658"/>
      <c r="Y513" s="1658"/>
      <c r="Z513" s="1658"/>
      <c r="AA513" s="1658"/>
      <c r="AB513" s="1658"/>
      <c r="AC513" s="1928"/>
      <c r="AD513" s="1928"/>
      <c r="AE513" s="1658"/>
      <c r="AF513" s="1658"/>
      <c r="AG513" s="1658"/>
      <c r="AH513" s="1658"/>
      <c r="AI513" s="1658"/>
      <c r="AJ513" s="1660"/>
      <c r="AK513" s="1660"/>
    </row>
    <row r="514" spans="1:37" ht="39.950000000000003" customHeight="1" x14ac:dyDescent="0.2">
      <c r="A514" s="5923"/>
      <c r="B514" s="5923"/>
      <c r="C514" s="1658"/>
      <c r="D514" s="1658"/>
      <c r="E514" s="1658"/>
      <c r="F514" s="1658"/>
      <c r="G514" s="1658"/>
      <c r="H514" s="1928"/>
      <c r="I514" s="1928"/>
      <c r="J514" s="1658"/>
      <c r="K514" s="1658"/>
      <c r="L514" s="1658"/>
      <c r="M514" s="1658"/>
      <c r="N514" s="1658"/>
      <c r="O514" s="1928"/>
      <c r="P514" s="1928"/>
      <c r="Q514" s="1658"/>
      <c r="R514" s="1658"/>
      <c r="S514" s="1658"/>
      <c r="T514" s="1658"/>
      <c r="U514" s="1658"/>
      <c r="V514" s="1928"/>
      <c r="W514" s="1928"/>
      <c r="X514" s="1658"/>
      <c r="Y514" s="1658"/>
      <c r="Z514" s="1658"/>
      <c r="AA514" s="1658"/>
      <c r="AB514" s="1658"/>
      <c r="AC514" s="1928"/>
      <c r="AD514" s="1928"/>
      <c r="AE514" s="1658"/>
      <c r="AF514" s="1658"/>
      <c r="AG514" s="1658"/>
      <c r="AH514" s="1658"/>
      <c r="AI514" s="1658"/>
      <c r="AJ514" s="1660"/>
      <c r="AK514" s="1660"/>
    </row>
    <row r="515" spans="1:37" ht="39.950000000000003" customHeight="1" x14ac:dyDescent="0.2">
      <c r="A515" s="5923"/>
      <c r="B515" s="5923"/>
      <c r="C515" s="1664"/>
      <c r="D515" s="1664"/>
      <c r="E515" s="1664"/>
      <c r="F515" s="1664"/>
      <c r="G515" s="1664"/>
      <c r="H515" s="1928"/>
      <c r="I515" s="1928"/>
      <c r="J515" s="1664"/>
      <c r="K515" s="1664"/>
      <c r="L515" s="1664"/>
      <c r="M515" s="1664"/>
      <c r="N515" s="1664"/>
      <c r="O515" s="1928"/>
      <c r="P515" s="1928"/>
      <c r="Q515" s="1664"/>
      <c r="R515" s="1664"/>
      <c r="S515" s="1664"/>
      <c r="T515" s="1664"/>
      <c r="U515" s="1664"/>
      <c r="V515" s="1928"/>
      <c r="W515" s="1928"/>
      <c r="X515" s="1664"/>
      <c r="Y515" s="1664"/>
      <c r="Z515" s="1664"/>
      <c r="AA515" s="1664"/>
      <c r="AB515" s="1664"/>
      <c r="AC515" s="1928"/>
      <c r="AD515" s="1928"/>
      <c r="AE515" s="1664"/>
      <c r="AF515" s="1664"/>
      <c r="AG515" s="1664"/>
      <c r="AH515" s="1664"/>
      <c r="AI515" s="1664"/>
      <c r="AJ515" s="1660"/>
      <c r="AK515" s="1660"/>
    </row>
    <row r="516" spans="1:37" ht="39.950000000000003" customHeight="1" x14ac:dyDescent="0.2">
      <c r="A516" s="5920"/>
      <c r="B516" s="5920"/>
      <c r="C516" s="1664"/>
      <c r="D516" s="1664"/>
      <c r="E516" s="1664"/>
      <c r="F516" s="1664"/>
      <c r="G516" s="1664"/>
      <c r="H516" s="1928"/>
      <c r="I516" s="1928"/>
      <c r="J516" s="1664"/>
      <c r="K516" s="1664"/>
      <c r="L516" s="1664"/>
      <c r="M516" s="1664"/>
      <c r="N516" s="1664"/>
      <c r="O516" s="1928"/>
      <c r="P516" s="1928"/>
      <c r="Q516" s="1664"/>
      <c r="R516" s="1664"/>
      <c r="S516" s="1664"/>
      <c r="T516" s="1664"/>
      <c r="U516" s="1664"/>
      <c r="V516" s="1928"/>
      <c r="W516" s="1928"/>
      <c r="X516" s="1664"/>
      <c r="Y516" s="1664"/>
      <c r="Z516" s="1664"/>
      <c r="AA516" s="1664"/>
      <c r="AB516" s="1664"/>
      <c r="AC516" s="1928"/>
      <c r="AD516" s="1928"/>
      <c r="AE516" s="1664"/>
      <c r="AF516" s="1664"/>
      <c r="AG516" s="1664"/>
      <c r="AH516" s="1664"/>
      <c r="AI516" s="1664"/>
      <c r="AJ516" s="1660"/>
      <c r="AK516" s="1660"/>
    </row>
    <row r="517" spans="1:37" ht="39.950000000000003" customHeight="1" x14ac:dyDescent="0.2">
      <c r="A517" s="5927"/>
      <c r="B517" s="5924"/>
      <c r="C517" s="1658"/>
      <c r="D517" s="1658"/>
      <c r="E517" s="1659"/>
      <c r="F517" s="1659"/>
      <c r="G517" s="1659"/>
      <c r="H517" s="1928"/>
      <c r="I517" s="1928"/>
      <c r="J517" s="1664"/>
      <c r="K517" s="1664"/>
      <c r="L517" s="1664"/>
      <c r="M517" s="1664"/>
      <c r="N517" s="1664"/>
      <c r="O517" s="1928"/>
      <c r="P517" s="1928"/>
      <c r="Q517" s="1664"/>
      <c r="R517" s="1664"/>
      <c r="S517" s="1664"/>
      <c r="T517" s="1664"/>
      <c r="U517" s="1664"/>
      <c r="V517" s="1928"/>
      <c r="W517" s="1928"/>
      <c r="X517" s="1664"/>
      <c r="Y517" s="1664"/>
      <c r="Z517" s="1664"/>
      <c r="AA517" s="1664"/>
      <c r="AB517" s="1664"/>
      <c r="AC517" s="1928"/>
      <c r="AD517" s="1928"/>
      <c r="AE517" s="1664"/>
      <c r="AF517" s="1664"/>
      <c r="AG517" s="1664"/>
      <c r="AH517" s="1664"/>
      <c r="AI517" s="1664"/>
      <c r="AJ517" s="1660"/>
      <c r="AK517" s="1660"/>
    </row>
    <row r="518" spans="1:37" ht="39.950000000000003" customHeight="1" x14ac:dyDescent="0.2">
      <c r="A518" s="5923"/>
      <c r="B518" s="5923"/>
      <c r="C518" s="1658"/>
      <c r="D518" s="1658"/>
      <c r="E518" s="1658"/>
      <c r="F518" s="1658"/>
      <c r="G518" s="1658"/>
      <c r="H518" s="1928"/>
      <c r="I518" s="1928"/>
      <c r="J518" s="1658"/>
      <c r="K518" s="1658"/>
      <c r="L518" s="1658"/>
      <c r="M518" s="1658"/>
      <c r="N518" s="1658"/>
      <c r="O518" s="1928"/>
      <c r="P518" s="1928"/>
      <c r="Q518" s="1658"/>
      <c r="R518" s="1658"/>
      <c r="S518" s="1658"/>
      <c r="T518" s="1658"/>
      <c r="U518" s="1658"/>
      <c r="V518" s="1928"/>
      <c r="W518" s="1928"/>
      <c r="X518" s="1658"/>
      <c r="Y518" s="1658"/>
      <c r="Z518" s="1658"/>
      <c r="AA518" s="1716"/>
      <c r="AB518" s="1716"/>
      <c r="AC518" s="1928"/>
      <c r="AD518" s="1928"/>
      <c r="AE518" s="1659"/>
      <c r="AF518" s="1659"/>
      <c r="AG518" s="1659"/>
      <c r="AH518" s="1659"/>
      <c r="AI518" s="1659"/>
      <c r="AJ518" s="1660"/>
      <c r="AK518" s="1660"/>
    </row>
    <row r="519" spans="1:37" ht="39.950000000000003" customHeight="1" x14ac:dyDescent="0.2">
      <c r="A519" s="5920"/>
      <c r="B519" s="5920"/>
      <c r="C519" s="1658"/>
      <c r="D519" s="1658"/>
      <c r="E519" s="1658"/>
      <c r="F519" s="1658"/>
      <c r="G519" s="1658"/>
      <c r="H519" s="1928"/>
      <c r="I519" s="1928"/>
      <c r="J519" s="1658"/>
      <c r="K519" s="1658"/>
      <c r="L519" s="1658"/>
      <c r="M519" s="1658"/>
      <c r="N519" s="1658"/>
      <c r="O519" s="1928"/>
      <c r="P519" s="1928"/>
      <c r="Q519" s="1658"/>
      <c r="R519" s="1658"/>
      <c r="S519" s="1658"/>
      <c r="T519" s="1658"/>
      <c r="U519" s="1658"/>
      <c r="V519" s="1928"/>
      <c r="W519" s="1928"/>
      <c r="X519" s="1658"/>
      <c r="Y519" s="1658"/>
      <c r="Z519" s="1658"/>
      <c r="AA519" s="1658"/>
      <c r="AB519" s="1658"/>
      <c r="AC519" s="1928"/>
      <c r="AD519" s="1928"/>
      <c r="AE519" s="1658"/>
      <c r="AF519" s="1658"/>
      <c r="AG519" s="1658"/>
      <c r="AH519" s="1658"/>
      <c r="AI519" s="1658"/>
      <c r="AJ519" s="1660"/>
      <c r="AK519" s="1660"/>
    </row>
    <row r="520" spans="1:37" ht="39.950000000000003" customHeight="1" x14ac:dyDescent="0.2">
      <c r="A520" s="5923"/>
      <c r="B520" s="5923"/>
      <c r="C520" s="1927"/>
      <c r="D520" s="1927"/>
      <c r="E520" s="1927"/>
      <c r="F520" s="1927"/>
      <c r="G520" s="1927"/>
      <c r="H520" s="1928"/>
      <c r="I520" s="1928"/>
      <c r="J520" s="1927"/>
      <c r="K520" s="1927"/>
      <c r="L520" s="1927"/>
      <c r="M520" s="1927"/>
      <c r="N520" s="1927"/>
      <c r="O520" s="1928"/>
      <c r="P520" s="1928"/>
      <c r="Q520" s="1927"/>
      <c r="R520" s="1927"/>
      <c r="S520" s="1927"/>
      <c r="T520" s="1927"/>
      <c r="U520" s="1927"/>
      <c r="V520" s="1928"/>
      <c r="W520" s="1928"/>
      <c r="X520" s="1927"/>
      <c r="Y520" s="1927"/>
      <c r="Z520" s="1927"/>
      <c r="AA520" s="1927"/>
      <c r="AB520" s="1927"/>
      <c r="AC520" s="1928"/>
      <c r="AD520" s="1928"/>
      <c r="AE520" s="1658"/>
      <c r="AF520" s="1658"/>
      <c r="AG520" s="1658"/>
      <c r="AH520" s="1658"/>
      <c r="AI520" s="1658"/>
      <c r="AJ520" s="1660"/>
      <c r="AK520" s="1660"/>
    </row>
    <row r="521" spans="1:37" ht="39.950000000000003" customHeight="1" x14ac:dyDescent="0.2">
      <c r="A521" s="5922"/>
      <c r="B521" s="5922"/>
      <c r="C521" s="1658"/>
      <c r="D521" s="1658"/>
      <c r="E521" s="1659"/>
      <c r="F521" s="1659"/>
      <c r="G521" s="1658"/>
      <c r="H521" s="1928"/>
      <c r="I521" s="1928"/>
      <c r="J521" s="1664"/>
      <c r="K521" s="1664"/>
      <c r="L521" s="1664"/>
      <c r="M521" s="1664"/>
      <c r="N521" s="1664"/>
      <c r="O521" s="1928"/>
      <c r="P521" s="1928"/>
      <c r="Q521" s="1664"/>
      <c r="R521" s="1664"/>
      <c r="S521" s="1664"/>
      <c r="T521" s="1664"/>
      <c r="U521" s="1664"/>
      <c r="V521" s="1928"/>
      <c r="W521" s="1928"/>
      <c r="X521" s="1664"/>
      <c r="Y521" s="1664"/>
      <c r="Z521" s="1664"/>
      <c r="AA521" s="1664"/>
      <c r="AB521" s="1664"/>
      <c r="AC521" s="1928"/>
      <c r="AD521" s="1928"/>
      <c r="AE521" s="1664"/>
      <c r="AF521" s="1664"/>
      <c r="AG521" s="1664"/>
      <c r="AH521" s="1664"/>
      <c r="AI521" s="1664"/>
      <c r="AJ521" s="1660"/>
      <c r="AK521" s="1660"/>
    </row>
    <row r="522" spans="1:37" ht="39.950000000000003" customHeight="1" x14ac:dyDescent="0.2">
      <c r="A522" s="5920"/>
      <c r="B522" s="5920"/>
      <c r="C522" s="1659"/>
      <c r="D522" s="1659"/>
      <c r="E522" s="1659"/>
      <c r="F522" s="1659"/>
      <c r="G522" s="1657"/>
      <c r="H522" s="1928"/>
      <c r="I522" s="1928"/>
      <c r="J522" s="1659"/>
      <c r="K522" s="1659"/>
      <c r="L522" s="1659"/>
      <c r="M522" s="1659"/>
      <c r="N522" s="1684"/>
      <c r="O522" s="1928"/>
      <c r="P522" s="1928"/>
      <c r="R522" s="1683"/>
      <c r="S522" s="1684"/>
      <c r="T522" s="1684"/>
      <c r="U522" s="1683"/>
      <c r="V522" s="1928"/>
      <c r="W522" s="1928"/>
      <c r="X522" s="1683"/>
      <c r="Y522" s="1683"/>
      <c r="Z522" s="1684"/>
      <c r="AA522" s="1684"/>
      <c r="AB522" s="1683"/>
      <c r="AC522" s="1928"/>
      <c r="AD522" s="1928"/>
      <c r="AF522" s="1683"/>
      <c r="AG522" s="1684"/>
      <c r="AH522" s="1684"/>
      <c r="AI522" s="1683"/>
      <c r="AJ522" s="1660"/>
      <c r="AK522" s="1660"/>
    </row>
    <row r="523" spans="1:37" ht="39.950000000000003" customHeight="1" x14ac:dyDescent="0.2">
      <c r="E523" s="1657"/>
      <c r="F523" s="1657"/>
      <c r="G523" s="1657"/>
      <c r="J523" s="1697"/>
      <c r="K523" s="1697"/>
      <c r="L523" s="1697"/>
      <c r="N523" s="1659"/>
      <c r="Q523" s="1659"/>
      <c r="R523" s="1659"/>
      <c r="S523" s="1659"/>
      <c r="T523" s="1659"/>
      <c r="U523" s="1659"/>
      <c r="X523" s="1659"/>
      <c r="AG523" s="1669"/>
      <c r="AH523" s="1669"/>
      <c r="AI523" s="1669"/>
    </row>
    <row r="524" spans="1:37" ht="39.950000000000003" customHeight="1" x14ac:dyDescent="0.2">
      <c r="J524" s="1697"/>
      <c r="K524" s="1697"/>
      <c r="L524" s="1697"/>
      <c r="N524" s="1697"/>
      <c r="X524" s="1705"/>
      <c r="Y524" s="1705"/>
      <c r="Z524" s="1705"/>
      <c r="AA524" s="1705"/>
      <c r="AB524" s="1705"/>
      <c r="AF524" s="1669"/>
      <c r="AG524" s="1669"/>
      <c r="AH524" s="1669"/>
      <c r="AI524" s="1669"/>
    </row>
    <row r="525" spans="1:37" ht="39.950000000000003" customHeight="1" x14ac:dyDescent="0.2">
      <c r="C525" s="1716"/>
      <c r="D525" s="1716"/>
      <c r="J525" s="1697"/>
      <c r="K525" s="1697"/>
      <c r="L525" s="1697"/>
      <c r="M525" s="1657"/>
      <c r="N525" s="1657"/>
      <c r="T525" s="1659"/>
      <c r="U525" s="1659"/>
      <c r="Y525" s="1659"/>
      <c r="Z525" s="1716"/>
      <c r="AA525" s="1659"/>
      <c r="AB525" s="1705"/>
      <c r="AE525" s="1716"/>
      <c r="AF525" s="1716"/>
    </row>
    <row r="526" spans="1:37" ht="39.950000000000003" customHeight="1" x14ac:dyDescent="0.2">
      <c r="E526" s="1716"/>
      <c r="F526" s="1716"/>
      <c r="G526" s="1716"/>
      <c r="J526" s="1716"/>
      <c r="V526" s="1715"/>
      <c r="W526" s="1715"/>
      <c r="Z526" s="1716"/>
      <c r="AA526" s="1716"/>
      <c r="AE526" s="1716"/>
      <c r="AF526" s="1716"/>
      <c r="AG526" s="1716"/>
      <c r="AH526" s="1716"/>
      <c r="AI526" s="1716"/>
    </row>
    <row r="527" spans="1:37" ht="39.950000000000003" customHeight="1" x14ac:dyDescent="0.2">
      <c r="S527" s="1697"/>
      <c r="T527" s="1697"/>
      <c r="U527" s="1697"/>
      <c r="V527" s="1697"/>
      <c r="W527" s="1697"/>
      <c r="X527" s="1697"/>
    </row>
    <row r="528" spans="1:37" ht="39.950000000000003" customHeight="1" x14ac:dyDescent="0.2">
      <c r="A528" s="16"/>
      <c r="B528" s="1715"/>
      <c r="C528" s="1657"/>
      <c r="D528" s="1657"/>
      <c r="E528" s="1659"/>
      <c r="F528" s="1659"/>
      <c r="G528" s="1659"/>
      <c r="H528" s="1944"/>
      <c r="I528" s="1944"/>
      <c r="J528" s="1659"/>
      <c r="K528" s="1659"/>
      <c r="L528" s="1705"/>
      <c r="M528" s="1705"/>
      <c r="N528" s="1705"/>
      <c r="O528" s="1705"/>
      <c r="P528" s="1705"/>
      <c r="Q528" s="1659"/>
      <c r="R528" s="1659"/>
      <c r="S528" s="1659"/>
      <c r="T528" s="1659"/>
      <c r="U528" s="1659"/>
      <c r="V528" s="1659"/>
      <c r="W528" s="1659"/>
      <c r="X528" s="1659"/>
      <c r="Y528" s="1659"/>
    </row>
    <row r="529" spans="1:37" ht="39.950000000000003" customHeight="1" x14ac:dyDescent="0.2"/>
    <row r="530" spans="1:37" ht="39.950000000000003" customHeight="1" x14ac:dyDescent="0.2">
      <c r="A530" s="5876"/>
      <c r="B530" s="5876"/>
      <c r="C530" s="1661"/>
      <c r="D530" s="1661"/>
      <c r="E530" s="1661"/>
      <c r="F530" s="1661"/>
      <c r="G530" s="1661"/>
      <c r="H530" s="1661"/>
      <c r="I530" s="1661"/>
      <c r="J530" s="1661"/>
      <c r="K530" s="1661"/>
      <c r="L530" s="1661"/>
      <c r="M530" s="1661"/>
      <c r="N530" s="1661"/>
      <c r="O530" s="1661"/>
      <c r="P530" s="1661"/>
      <c r="Q530" s="1661"/>
      <c r="R530" s="1661"/>
      <c r="S530" s="1661"/>
      <c r="T530" s="1661"/>
      <c r="U530" s="1661"/>
      <c r="V530" s="1661"/>
      <c r="W530" s="1661"/>
      <c r="X530" s="1661"/>
      <c r="Y530" s="1661"/>
      <c r="Z530" s="1661"/>
      <c r="AA530" s="1661"/>
      <c r="AB530" s="1661"/>
      <c r="AC530" s="1661"/>
      <c r="AD530" s="1661"/>
      <c r="AE530" s="1661"/>
      <c r="AF530" s="1661"/>
      <c r="AG530" s="1661"/>
      <c r="AH530" s="1661"/>
      <c r="AI530" s="1661"/>
      <c r="AJ530" s="1661"/>
      <c r="AK530" s="1661"/>
    </row>
    <row r="531" spans="1:37" ht="39.950000000000003" customHeight="1" x14ac:dyDescent="0.2">
      <c r="A531" s="5876"/>
      <c r="B531" s="5876"/>
      <c r="C531" s="1708"/>
      <c r="D531" s="1708"/>
      <c r="E531" s="1708"/>
      <c r="F531" s="1708"/>
      <c r="G531" s="1708"/>
      <c r="H531" s="1708"/>
      <c r="I531" s="1708"/>
      <c r="J531" s="1708"/>
      <c r="K531" s="1708"/>
      <c r="L531" s="1708"/>
      <c r="M531" s="1708"/>
      <c r="N531" s="1708"/>
      <c r="O531" s="1708"/>
      <c r="P531" s="1708"/>
      <c r="Q531" s="1708"/>
      <c r="R531" s="1708"/>
      <c r="S531" s="1708"/>
      <c r="T531" s="1708"/>
      <c r="U531" s="1708"/>
      <c r="V531" s="1708"/>
      <c r="W531" s="1708"/>
      <c r="X531" s="1708"/>
      <c r="Y531" s="1708"/>
      <c r="Z531" s="1708"/>
      <c r="AA531" s="1708"/>
      <c r="AB531" s="1708"/>
      <c r="AC531" s="1708"/>
      <c r="AD531" s="1708"/>
      <c r="AE531" s="1708"/>
      <c r="AF531" s="1708"/>
      <c r="AG531" s="1708"/>
      <c r="AH531" s="1708"/>
      <c r="AI531" s="1708"/>
      <c r="AJ531" s="1708"/>
      <c r="AK531" s="1708"/>
    </row>
    <row r="532" spans="1:37" ht="39.950000000000003" customHeight="1" x14ac:dyDescent="0.2">
      <c r="A532" s="5926"/>
      <c r="B532" s="5926"/>
      <c r="C532" s="1705"/>
      <c r="D532" s="1705"/>
      <c r="E532" s="1705"/>
      <c r="F532" s="1705"/>
      <c r="G532" s="1705"/>
      <c r="H532" s="1928"/>
      <c r="I532" s="1928"/>
      <c r="J532" s="1709"/>
      <c r="K532" s="1709"/>
      <c r="L532" s="1709"/>
      <c r="M532" s="1709"/>
      <c r="N532" s="1124"/>
      <c r="O532" s="1928"/>
      <c r="P532" s="1928"/>
      <c r="Q532" s="1705"/>
      <c r="R532" s="1705"/>
      <c r="S532" s="1705"/>
      <c r="T532" s="1705"/>
      <c r="U532" s="1705"/>
      <c r="V532" s="1928"/>
      <c r="W532" s="1928"/>
      <c r="X532" s="1667"/>
      <c r="Y532" s="1667"/>
      <c r="Z532" s="1716"/>
      <c r="AA532" s="1716"/>
      <c r="AB532" s="1716"/>
      <c r="AC532" s="1928"/>
      <c r="AD532" s="1928"/>
      <c r="AE532" s="1659"/>
      <c r="AF532" s="1659"/>
      <c r="AG532" s="1659"/>
      <c r="AH532" s="1659"/>
      <c r="AI532" s="1659"/>
      <c r="AJ532" s="1660"/>
      <c r="AK532" s="1660"/>
    </row>
    <row r="533" spans="1:37" ht="39.950000000000003" customHeight="1" x14ac:dyDescent="0.2">
      <c r="A533" s="5926"/>
      <c r="B533" s="5926"/>
      <c r="C533" s="1703"/>
      <c r="D533" s="1703"/>
      <c r="E533" s="1703"/>
      <c r="F533" s="1703"/>
      <c r="G533" s="1703"/>
      <c r="H533" s="1928"/>
      <c r="I533" s="1928"/>
      <c r="J533" s="1703"/>
      <c r="K533" s="1703"/>
      <c r="L533" s="1703"/>
      <c r="M533" s="1703"/>
      <c r="N533" s="1703"/>
      <c r="O533" s="1928"/>
      <c r="P533" s="1928"/>
      <c r="Q533" s="1664"/>
      <c r="R533" s="1664"/>
      <c r="S533" s="1664"/>
      <c r="T533" s="1664"/>
      <c r="U533" s="1664"/>
      <c r="V533" s="1928"/>
      <c r="W533" s="1928"/>
      <c r="X533" s="1657"/>
      <c r="Y533" s="1657"/>
      <c r="Z533" s="1658"/>
      <c r="AA533" s="1709"/>
      <c r="AB533" s="1709"/>
      <c r="AC533" s="1928"/>
      <c r="AD533" s="1928"/>
      <c r="AE533" s="1948"/>
      <c r="AF533" s="1704"/>
      <c r="AG533" s="1704"/>
      <c r="AH533" s="1704"/>
      <c r="AI533" s="1704"/>
      <c r="AJ533" s="1660"/>
      <c r="AK533" s="1660"/>
    </row>
    <row r="534" spans="1:37" ht="39.950000000000003" customHeight="1" x14ac:dyDescent="0.2">
      <c r="A534" s="5923"/>
      <c r="B534" s="5923"/>
      <c r="C534" s="1702"/>
      <c r="D534" s="1702"/>
      <c r="E534" s="1702"/>
      <c r="F534" s="1702"/>
      <c r="G534" s="1683"/>
      <c r="H534" s="1928"/>
      <c r="I534" s="1928"/>
      <c r="J534" s="1683"/>
      <c r="K534" s="1683"/>
      <c r="L534" s="1684"/>
      <c r="M534" s="1684"/>
      <c r="N534" s="1683"/>
      <c r="O534" s="1928"/>
      <c r="P534" s="1928"/>
      <c r="Q534" s="1659"/>
      <c r="R534" s="1659"/>
      <c r="S534" s="1659"/>
      <c r="T534" s="1659"/>
      <c r="U534" s="1659"/>
      <c r="V534" s="1928"/>
      <c r="W534" s="1928"/>
      <c r="X534" s="1658"/>
      <c r="Y534" s="1658"/>
      <c r="Z534" s="1658"/>
      <c r="AA534" s="1716"/>
      <c r="AB534" s="1716"/>
      <c r="AC534" s="1928"/>
      <c r="AD534" s="1928"/>
      <c r="AE534" s="1658"/>
      <c r="AF534" s="1658"/>
      <c r="AG534" s="1658"/>
      <c r="AH534" s="1704"/>
      <c r="AI534" s="1704"/>
      <c r="AJ534" s="1660"/>
      <c r="AK534" s="1660"/>
    </row>
    <row r="535" spans="1:37" ht="39.950000000000003" customHeight="1" x14ac:dyDescent="0.2">
      <c r="A535" s="5926"/>
      <c r="B535" s="5926"/>
      <c r="C535" s="1667"/>
      <c r="D535" s="1667"/>
      <c r="E535" s="1780"/>
      <c r="F535" s="1684"/>
      <c r="G535" s="1683"/>
      <c r="H535" s="1928"/>
      <c r="I535" s="1928"/>
      <c r="J535" s="1683"/>
      <c r="K535" s="1659"/>
      <c r="L535" s="1659"/>
      <c r="M535" s="1659"/>
      <c r="N535" s="1683"/>
      <c r="O535" s="1928"/>
      <c r="P535" s="1928"/>
      <c r="Q535" s="1683"/>
      <c r="R535" s="1683"/>
      <c r="S535" s="1659"/>
      <c r="T535" s="1659"/>
      <c r="U535" s="1659"/>
      <c r="V535" s="1928"/>
      <c r="W535" s="1928"/>
      <c r="X535" s="1683"/>
      <c r="Y535" s="1780"/>
      <c r="Z535" s="1658"/>
      <c r="AA535" s="1657"/>
      <c r="AB535" s="1657"/>
      <c r="AC535" s="1928"/>
      <c r="AD535" s="1928"/>
      <c r="AE535" s="1659"/>
      <c r="AF535" s="1659"/>
      <c r="AG535" s="1659"/>
      <c r="AH535" s="1659"/>
      <c r="AI535" s="1659"/>
      <c r="AJ535" s="1660"/>
      <c r="AK535" s="1660"/>
    </row>
    <row r="536" spans="1:37" ht="39.950000000000003" customHeight="1" x14ac:dyDescent="0.2">
      <c r="A536" s="5926"/>
      <c r="B536" s="5926"/>
      <c r="C536" s="1667"/>
      <c r="D536" s="1667"/>
      <c r="E536" s="1684"/>
      <c r="F536" s="1684"/>
      <c r="G536" s="1683"/>
      <c r="H536" s="1928"/>
      <c r="I536" s="1928"/>
      <c r="J536" s="1683"/>
      <c r="K536" s="1683"/>
      <c r="L536" s="1703"/>
      <c r="M536" s="1703"/>
      <c r="N536" s="1703"/>
      <c r="O536" s="1928"/>
      <c r="P536" s="1928"/>
      <c r="Q536" s="1667"/>
      <c r="R536" s="1667"/>
      <c r="S536" s="1667"/>
      <c r="T536" s="1667"/>
      <c r="U536" s="1667"/>
      <c r="V536" s="1928"/>
      <c r="W536" s="1928"/>
      <c r="X536" s="1124"/>
      <c r="Y536" s="1716"/>
      <c r="Z536" s="1716"/>
      <c r="AA536" s="1716"/>
      <c r="AB536" s="1716"/>
      <c r="AC536" s="1928"/>
      <c r="AD536" s="1928"/>
      <c r="AE536" s="1716"/>
      <c r="AF536" s="1716"/>
      <c r="AG536" s="1658"/>
      <c r="AH536" s="1658"/>
      <c r="AI536" s="1658"/>
      <c r="AJ536" s="1660"/>
      <c r="AK536" s="1660"/>
    </row>
    <row r="537" spans="1:37" ht="39.950000000000003" customHeight="1" x14ac:dyDescent="0.2">
      <c r="A537" s="5922"/>
      <c r="B537" s="5922"/>
      <c r="C537" s="1664"/>
      <c r="D537" s="1664"/>
      <c r="E537" s="1664"/>
      <c r="F537" s="1664"/>
      <c r="G537" s="1664"/>
      <c r="H537" s="1928"/>
      <c r="I537" s="1928"/>
      <c r="J537" s="1658"/>
      <c r="K537" s="1658"/>
      <c r="L537" s="1658"/>
      <c r="M537" s="1658"/>
      <c r="N537" s="1658"/>
      <c r="O537" s="1928"/>
      <c r="P537" s="1928"/>
      <c r="Q537" s="1658"/>
      <c r="R537" s="1658"/>
      <c r="S537" s="1658"/>
      <c r="T537" s="1658"/>
      <c r="U537" s="1658"/>
      <c r="V537" s="1928"/>
      <c r="W537" s="1928"/>
      <c r="X537" s="1658"/>
      <c r="Y537" s="1658"/>
      <c r="Z537" s="1658"/>
      <c r="AA537" s="1658"/>
      <c r="AB537" s="1658"/>
      <c r="AC537" s="1928"/>
      <c r="AD537" s="1928"/>
      <c r="AE537" s="1658"/>
      <c r="AF537" s="1658"/>
      <c r="AG537" s="1658"/>
      <c r="AH537" s="1658"/>
      <c r="AI537" s="1658"/>
      <c r="AJ537" s="1660"/>
      <c r="AK537" s="1660"/>
    </row>
    <row r="538" spans="1:37" ht="39.950000000000003" customHeight="1" x14ac:dyDescent="0.2">
      <c r="A538" s="5920"/>
      <c r="B538" s="5920"/>
      <c r="C538" s="1683"/>
      <c r="D538" s="1683"/>
      <c r="E538" s="1684"/>
      <c r="F538" s="1684"/>
      <c r="G538" s="1683"/>
      <c r="H538" s="1928"/>
      <c r="I538" s="1928"/>
      <c r="J538" s="1683"/>
      <c r="K538" s="1683"/>
      <c r="L538" s="1684"/>
      <c r="M538" s="1684"/>
      <c r="N538" s="1683"/>
      <c r="O538" s="1928"/>
      <c r="P538" s="1928"/>
      <c r="Q538" s="1683"/>
      <c r="R538" s="1683"/>
      <c r="S538" s="1684"/>
      <c r="T538" s="1684"/>
      <c r="U538" s="1683"/>
      <c r="V538" s="1928"/>
      <c r="W538" s="1928"/>
      <c r="X538" s="1659"/>
      <c r="Y538" s="1659"/>
      <c r="Z538" s="1659"/>
      <c r="AA538" s="1659"/>
      <c r="AB538" s="1659"/>
      <c r="AC538" s="1928"/>
      <c r="AD538" s="1928"/>
      <c r="AE538" s="1659"/>
      <c r="AF538" s="1659"/>
      <c r="AG538" s="1659"/>
      <c r="AH538" s="1659"/>
      <c r="AI538" s="1659"/>
      <c r="AJ538" s="1660"/>
      <c r="AK538" s="1660"/>
    </row>
    <row r="539" spans="1:37" ht="39.950000000000003" customHeight="1" x14ac:dyDescent="0.2">
      <c r="A539" s="5927"/>
      <c r="B539" s="5924"/>
      <c r="C539" s="1664"/>
      <c r="D539" s="1664"/>
      <c r="E539" s="1664"/>
      <c r="F539" s="1664"/>
      <c r="G539" s="1664"/>
      <c r="H539" s="1928"/>
      <c r="I539" s="1928"/>
      <c r="J539" s="1658"/>
      <c r="K539" s="1658"/>
      <c r="L539" s="1658"/>
      <c r="M539" s="1658"/>
      <c r="N539" s="1658"/>
      <c r="O539" s="1928"/>
      <c r="P539" s="1928"/>
      <c r="Q539" s="1658"/>
      <c r="R539" s="1658"/>
      <c r="S539" s="1658"/>
      <c r="T539" s="1658"/>
      <c r="U539" s="1658"/>
      <c r="V539" s="1928"/>
      <c r="W539" s="1928"/>
      <c r="X539" s="1658"/>
      <c r="Y539" s="1658"/>
      <c r="Z539" s="1658"/>
      <c r="AA539" s="1658"/>
      <c r="AB539" s="1658"/>
      <c r="AC539" s="1928"/>
      <c r="AD539" s="1928"/>
      <c r="AE539" s="1658"/>
      <c r="AF539" s="1658"/>
      <c r="AG539" s="1658"/>
      <c r="AH539" s="1658"/>
      <c r="AI539" s="1658"/>
      <c r="AJ539" s="1660"/>
      <c r="AK539" s="1660"/>
    </row>
    <row r="540" spans="1:37" ht="39.950000000000003" customHeight="1" x14ac:dyDescent="0.2">
      <c r="A540" s="5923"/>
      <c r="B540" s="5923"/>
      <c r="C540" s="1927"/>
      <c r="D540" s="1927"/>
      <c r="E540" s="1927"/>
      <c r="F540" s="1927"/>
      <c r="G540" s="1927"/>
      <c r="H540" s="1928"/>
      <c r="I540" s="1928"/>
      <c r="J540" s="1927"/>
      <c r="K540" s="1927"/>
      <c r="L540" s="1927"/>
      <c r="M540" s="1927"/>
      <c r="N540" s="1927"/>
      <c r="O540" s="1928"/>
      <c r="P540" s="1928"/>
      <c r="Q540" s="1927"/>
      <c r="R540" s="1927"/>
      <c r="S540" s="1927"/>
      <c r="T540" s="1927"/>
      <c r="U540" s="1927"/>
      <c r="V540" s="1928"/>
      <c r="W540" s="1928"/>
      <c r="X540" s="1927"/>
      <c r="Y540" s="1927"/>
      <c r="Z540" s="1927"/>
      <c r="AA540" s="1927"/>
      <c r="AB540" s="1927"/>
      <c r="AC540" s="1928"/>
      <c r="AD540" s="1928"/>
      <c r="AE540" s="1927"/>
      <c r="AF540" s="1927"/>
      <c r="AG540" s="1927"/>
      <c r="AH540" s="1927"/>
      <c r="AI540" s="1927"/>
      <c r="AJ540" s="1660"/>
      <c r="AK540" s="1660"/>
    </row>
    <row r="541" spans="1:37" ht="39.950000000000003" customHeight="1" x14ac:dyDescent="0.2">
      <c r="A541" s="5920"/>
      <c r="B541" s="5920"/>
      <c r="C541" s="1664"/>
      <c r="D541" s="1664"/>
      <c r="E541" s="1664"/>
      <c r="F541" s="1664"/>
      <c r="G541" s="1664"/>
      <c r="H541" s="1928"/>
      <c r="I541" s="1928"/>
      <c r="J541" s="1664"/>
      <c r="K541" s="1664"/>
      <c r="L541" s="1664"/>
      <c r="M541" s="1684"/>
      <c r="N541" s="1683"/>
      <c r="O541" s="1928"/>
      <c r="P541" s="1928"/>
      <c r="Q541" s="1664"/>
      <c r="R541" s="1664"/>
      <c r="S541" s="1664"/>
      <c r="T541" s="1664"/>
      <c r="U541" s="1664"/>
      <c r="V541" s="1928"/>
      <c r="W541" s="1928"/>
      <c r="X541" s="1664"/>
      <c r="Y541" s="1664"/>
      <c r="Z541" s="1664"/>
      <c r="AA541" s="1664"/>
      <c r="AB541" s="1664"/>
      <c r="AC541" s="1928"/>
      <c r="AD541" s="1928"/>
      <c r="AE541" s="1664"/>
      <c r="AF541" s="1664"/>
      <c r="AG541" s="1664"/>
      <c r="AH541" s="1657"/>
      <c r="AI541" s="1657"/>
      <c r="AJ541" s="1660"/>
      <c r="AK541" s="1660"/>
    </row>
    <row r="542" spans="1:37" ht="39.950000000000003" customHeight="1" x14ac:dyDescent="0.2">
      <c r="A542" s="5923"/>
      <c r="B542" s="5923"/>
      <c r="C542" s="1659"/>
      <c r="D542" s="1659"/>
      <c r="E542" s="1659"/>
      <c r="F542" s="1659"/>
      <c r="G542" s="1659"/>
      <c r="H542" s="1928"/>
      <c r="I542" s="1928"/>
      <c r="J542" s="1659"/>
      <c r="K542" s="1659"/>
      <c r="L542" s="1659"/>
      <c r="M542" s="1659"/>
      <c r="N542" s="1659"/>
      <c r="O542" s="1928"/>
      <c r="P542" s="1928"/>
      <c r="Q542" s="1658"/>
      <c r="R542" s="1658"/>
      <c r="S542" s="1658"/>
      <c r="T542" s="1658"/>
      <c r="U542" s="1658"/>
      <c r="V542" s="1928"/>
      <c r="W542" s="1928"/>
      <c r="X542" s="1658"/>
      <c r="Y542" s="1658"/>
      <c r="Z542" s="1658"/>
      <c r="AA542" s="1658"/>
      <c r="AB542" s="1658"/>
      <c r="AC542" s="1928"/>
      <c r="AD542" s="1928"/>
      <c r="AE542" s="1658"/>
      <c r="AF542" s="1658"/>
      <c r="AG542" s="1658"/>
      <c r="AH542" s="1658"/>
      <c r="AI542" s="1658"/>
      <c r="AJ542" s="1660"/>
      <c r="AK542" s="1660"/>
    </row>
    <row r="543" spans="1:37" ht="39.950000000000003" customHeight="1" x14ac:dyDescent="0.2">
      <c r="A543" s="5920"/>
      <c r="B543" s="5920"/>
      <c r="C543" s="1658"/>
      <c r="D543" s="1658"/>
      <c r="E543" s="1658"/>
      <c r="F543" s="1658"/>
      <c r="G543" s="1658"/>
      <c r="H543" s="1928"/>
      <c r="I543" s="1928"/>
      <c r="J543" s="1658"/>
      <c r="K543" s="1658"/>
      <c r="L543" s="1658"/>
      <c r="M543" s="1658"/>
      <c r="N543" s="1658"/>
      <c r="O543" s="1928"/>
      <c r="P543" s="1928"/>
      <c r="Q543" s="1658"/>
      <c r="R543" s="1658"/>
      <c r="S543" s="1658"/>
      <c r="T543" s="1658"/>
      <c r="U543" s="1658"/>
      <c r="V543" s="1928"/>
      <c r="W543" s="1928"/>
      <c r="X543" s="1658"/>
      <c r="Y543" s="1658"/>
      <c r="Z543" s="1658"/>
      <c r="AA543" s="1658"/>
      <c r="AB543" s="1658"/>
      <c r="AC543" s="1928"/>
      <c r="AD543" s="1928"/>
      <c r="AE543" s="1658"/>
      <c r="AF543" s="1658"/>
      <c r="AG543" s="1658"/>
      <c r="AH543" s="1658"/>
      <c r="AI543" s="1658"/>
      <c r="AJ543" s="1660"/>
      <c r="AK543" s="1660"/>
    </row>
    <row r="544" spans="1:37" ht="39.950000000000003" customHeight="1" x14ac:dyDescent="0.2">
      <c r="A544" s="5923"/>
      <c r="B544" s="5923"/>
      <c r="C544" s="1664"/>
      <c r="D544" s="1664"/>
      <c r="E544" s="1664"/>
      <c r="F544" s="1664"/>
      <c r="G544" s="1664"/>
      <c r="H544" s="1928"/>
      <c r="I544" s="1928"/>
      <c r="J544" s="1664"/>
      <c r="K544" s="1664"/>
      <c r="L544" s="1664"/>
      <c r="M544" s="1664"/>
      <c r="N544" s="1664"/>
      <c r="O544" s="1928"/>
      <c r="P544" s="1928"/>
      <c r="Q544" s="1664"/>
      <c r="R544" s="1664"/>
      <c r="S544" s="1664"/>
      <c r="T544" s="1664"/>
      <c r="U544" s="1664"/>
      <c r="V544" s="1928"/>
      <c r="W544" s="1928"/>
      <c r="X544" s="1664"/>
      <c r="Y544" s="1664"/>
      <c r="Z544" s="1664"/>
      <c r="AA544" s="1657"/>
      <c r="AB544" s="1657"/>
      <c r="AC544" s="1928"/>
      <c r="AD544" s="1928"/>
      <c r="AE544" s="1658"/>
      <c r="AF544" s="1658"/>
      <c r="AG544" s="1658"/>
      <c r="AH544" s="1658"/>
      <c r="AI544" s="1658"/>
      <c r="AJ544" s="1660"/>
      <c r="AK544" s="1660"/>
    </row>
    <row r="545" spans="1:37" ht="39.950000000000003" customHeight="1" x14ac:dyDescent="0.2">
      <c r="A545" s="5923"/>
      <c r="B545" s="5923"/>
      <c r="C545" s="1659"/>
      <c r="D545" s="1659"/>
      <c r="E545" s="1659"/>
      <c r="F545" s="1659"/>
      <c r="G545" s="1659"/>
      <c r="H545" s="1928"/>
      <c r="I545" s="1928"/>
      <c r="J545" s="1659"/>
      <c r="K545" s="1659"/>
      <c r="L545" s="1659"/>
      <c r="M545" s="1659"/>
      <c r="N545" s="1659"/>
      <c r="O545" s="1928"/>
      <c r="P545" s="1928"/>
      <c r="Q545" s="1659"/>
      <c r="R545" s="1659"/>
      <c r="S545" s="1659"/>
      <c r="T545" s="1659"/>
      <c r="U545" s="1659"/>
      <c r="V545" s="1928"/>
      <c r="W545" s="1928"/>
      <c r="X545" s="1659"/>
      <c r="Y545" s="1659"/>
      <c r="Z545" s="1659"/>
      <c r="AA545" s="1659"/>
      <c r="AB545" s="1659"/>
      <c r="AC545" s="1928"/>
      <c r="AD545" s="1928"/>
      <c r="AE545" s="1657"/>
      <c r="AF545" s="1657"/>
      <c r="AG545" s="1657"/>
      <c r="AH545" s="1657"/>
      <c r="AI545" s="1657"/>
      <c r="AJ545" s="1660"/>
      <c r="AK545" s="1660"/>
    </row>
    <row r="546" spans="1:37" ht="39.950000000000003" customHeight="1" x14ac:dyDescent="0.2">
      <c r="A546" s="5923"/>
      <c r="B546" s="5923"/>
      <c r="C546" s="1664"/>
      <c r="D546" s="1664"/>
      <c r="E546" s="1664"/>
      <c r="F546" s="1664"/>
      <c r="G546" s="1664"/>
      <c r="H546" s="1928"/>
      <c r="I546" s="1928"/>
      <c r="J546" s="1659"/>
      <c r="K546" s="1659"/>
      <c r="L546" s="1659"/>
      <c r="M546" s="1659"/>
      <c r="N546" s="1659"/>
      <c r="O546" s="1928"/>
      <c r="P546" s="1928"/>
      <c r="Q546" s="1659"/>
      <c r="R546" s="1659"/>
      <c r="S546" s="1659"/>
      <c r="T546" s="1659"/>
      <c r="U546" s="1659"/>
      <c r="V546" s="1928"/>
      <c r="W546" s="1928"/>
      <c r="X546" s="1659"/>
      <c r="Y546" s="1659"/>
      <c r="Z546" s="1659"/>
      <c r="AA546" s="1659"/>
      <c r="AB546" s="1659"/>
      <c r="AC546" s="1928"/>
      <c r="AD546" s="1928"/>
      <c r="AE546" s="1659"/>
      <c r="AF546" s="1659"/>
      <c r="AG546" s="1659"/>
      <c r="AH546" s="1659"/>
      <c r="AI546" s="1659"/>
      <c r="AJ546" s="1660"/>
      <c r="AK546" s="1660"/>
    </row>
    <row r="547" spans="1:37" ht="39.950000000000003" customHeight="1" x14ac:dyDescent="0.2">
      <c r="A547" s="5923"/>
      <c r="B547" s="5923"/>
      <c r="C547" s="1658"/>
      <c r="D547" s="1658"/>
      <c r="E547" s="1658"/>
      <c r="F547" s="1658"/>
      <c r="G547" s="1658"/>
      <c r="H547" s="1928"/>
      <c r="I547" s="1928"/>
      <c r="J547" s="1658"/>
      <c r="K547" s="1658"/>
      <c r="L547" s="1658"/>
      <c r="M547" s="1658"/>
      <c r="N547" s="1658"/>
      <c r="O547" s="1928"/>
      <c r="P547" s="1928"/>
      <c r="Q547" s="1658"/>
      <c r="R547" s="1658"/>
      <c r="S547" s="1658"/>
      <c r="T547" s="1658"/>
      <c r="U547" s="1658"/>
      <c r="V547" s="1928"/>
      <c r="W547" s="1928"/>
      <c r="X547" s="1658"/>
      <c r="Y547" s="1658"/>
      <c r="Z547" s="1658"/>
      <c r="AA547" s="1658"/>
      <c r="AB547" s="1658"/>
      <c r="AC547" s="1928"/>
      <c r="AD547" s="1928"/>
      <c r="AE547" s="1658"/>
      <c r="AF547" s="1658"/>
      <c r="AG547" s="1658"/>
      <c r="AH547" s="1658"/>
      <c r="AI547" s="1658"/>
      <c r="AJ547" s="1660"/>
      <c r="AK547" s="1660"/>
    </row>
    <row r="548" spans="1:37" ht="39.950000000000003" customHeight="1" x14ac:dyDescent="0.2">
      <c r="A548" s="5923"/>
      <c r="B548" s="5923"/>
      <c r="C548" s="1658"/>
      <c r="D548" s="1658"/>
      <c r="E548" s="1658"/>
      <c r="F548" s="1658"/>
      <c r="G548" s="1658"/>
      <c r="H548" s="1928"/>
      <c r="I548" s="1928"/>
      <c r="J548" s="1658"/>
      <c r="K548" s="1658"/>
      <c r="L548" s="1658"/>
      <c r="M548" s="1658"/>
      <c r="N548" s="1658"/>
      <c r="O548" s="1928"/>
      <c r="P548" s="1928"/>
      <c r="Q548" s="1658"/>
      <c r="R548" s="1658"/>
      <c r="S548" s="1658"/>
      <c r="T548" s="1658"/>
      <c r="U548" s="1658"/>
      <c r="V548" s="1928"/>
      <c r="W548" s="1928"/>
      <c r="X548" s="1658"/>
      <c r="Y548" s="1658"/>
      <c r="Z548" s="1658"/>
      <c r="AA548" s="1658"/>
      <c r="AB548" s="1658"/>
      <c r="AC548" s="1928"/>
      <c r="AD548" s="1928"/>
      <c r="AE548" s="1658"/>
      <c r="AF548" s="1658"/>
      <c r="AG548" s="1658"/>
      <c r="AH548" s="1658"/>
      <c r="AI548" s="1658"/>
      <c r="AJ548" s="1660"/>
      <c r="AK548" s="1660"/>
    </row>
    <row r="549" spans="1:37" ht="39.950000000000003" customHeight="1" x14ac:dyDescent="0.2">
      <c r="C549" s="1669"/>
      <c r="D549" s="1669"/>
      <c r="E549" s="1669"/>
      <c r="F549" s="1697"/>
      <c r="G549" s="1697"/>
      <c r="L549" s="1659"/>
      <c r="M549" s="1659"/>
      <c r="N549" s="1659"/>
      <c r="Y549" s="1709"/>
      <c r="Z549" s="1709"/>
      <c r="AA549" s="1709"/>
      <c r="AB549" s="1709"/>
      <c r="AC549" s="1709"/>
      <c r="AE549" s="1709"/>
      <c r="AG549" s="1659"/>
      <c r="AH549" s="1659"/>
      <c r="AI549" s="1659"/>
    </row>
    <row r="550" spans="1:37" ht="39.950000000000003" customHeight="1" x14ac:dyDescent="0.2">
      <c r="C550" s="1697"/>
      <c r="D550" s="1697"/>
      <c r="E550" s="1705"/>
      <c r="F550" s="1705"/>
      <c r="G550" s="1705"/>
      <c r="J550" s="1705"/>
      <c r="M550" s="1716"/>
      <c r="N550" s="1716"/>
      <c r="Q550" s="1716"/>
      <c r="R550" s="1716"/>
      <c r="S550" s="1716"/>
      <c r="X550" s="1697"/>
      <c r="Y550" s="1697"/>
      <c r="Z550" s="1697"/>
      <c r="AA550" s="1697"/>
      <c r="AB550" s="1697"/>
      <c r="AF550" s="1716"/>
      <c r="AG550" s="1716"/>
      <c r="AH550" s="1716"/>
      <c r="AI550" s="1716"/>
    </row>
    <row r="551" spans="1:37" ht="39.950000000000003" customHeight="1" x14ac:dyDescent="0.2">
      <c r="C551" s="1669"/>
      <c r="D551" s="1697"/>
      <c r="E551" s="1697"/>
      <c r="F551" s="1669"/>
      <c r="G551" s="1669"/>
      <c r="J551" s="1669"/>
      <c r="K551" s="1705"/>
      <c r="R551" s="1659"/>
      <c r="S551" s="1659"/>
      <c r="T551" s="1716"/>
      <c r="U551" s="1716"/>
      <c r="AA551" s="1715"/>
      <c r="AE551" s="1716"/>
      <c r="AF551" s="1716"/>
      <c r="AG551" s="1709"/>
    </row>
    <row r="552" spans="1:37" ht="39.950000000000003" customHeight="1" x14ac:dyDescent="0.2">
      <c r="C552" s="1716"/>
      <c r="D552" s="1716"/>
      <c r="E552" s="1716"/>
      <c r="F552" s="1716"/>
      <c r="G552" s="1689"/>
      <c r="S552" s="1715"/>
      <c r="V552" s="1715"/>
      <c r="W552" s="1715"/>
      <c r="X552" s="1716"/>
      <c r="Y552" s="1715"/>
      <c r="Z552" s="1715"/>
      <c r="AG552" s="1715"/>
    </row>
    <row r="553" spans="1:37" ht="39.950000000000003" customHeight="1" x14ac:dyDescent="0.2">
      <c r="S553" s="1697"/>
      <c r="T553" s="1697"/>
      <c r="U553" s="1697"/>
      <c r="V553" s="1697"/>
      <c r="W553" s="1697"/>
      <c r="X553" s="1697"/>
    </row>
    <row r="554" spans="1:37" ht="39.950000000000003" customHeight="1" x14ac:dyDescent="0.2">
      <c r="A554" s="16"/>
      <c r="B554" s="1715"/>
      <c r="C554" s="1659"/>
      <c r="D554" s="1659"/>
      <c r="E554" s="1659"/>
      <c r="F554" s="1659"/>
      <c r="G554" s="1659"/>
      <c r="H554" s="1659"/>
      <c r="I554" s="1659"/>
      <c r="J554" s="1659"/>
      <c r="K554" s="1659"/>
      <c r="L554" s="1659"/>
      <c r="M554" s="1659"/>
      <c r="N554" s="1657"/>
      <c r="O554" s="1657"/>
      <c r="P554" s="1659"/>
      <c r="Q554" s="1659"/>
      <c r="R554" s="1659"/>
      <c r="S554" s="1657"/>
      <c r="T554" s="1715"/>
      <c r="U554" s="1657"/>
      <c r="V554" s="1657"/>
      <c r="W554" s="1124"/>
      <c r="X554" s="1709"/>
      <c r="Y554" s="1709"/>
      <c r="Z554" s="1709"/>
      <c r="AA554" s="1709"/>
      <c r="AB554" s="1703"/>
      <c r="AC554" s="1703"/>
      <c r="AD554" s="1703"/>
      <c r="AE554" s="1703"/>
      <c r="AF554" s="1703"/>
    </row>
    <row r="555" spans="1:37" ht="39.950000000000003" customHeight="1" x14ac:dyDescent="0.2">
      <c r="L555" s="1703"/>
      <c r="M555" s="1703"/>
      <c r="N555" s="1703"/>
      <c r="O555" s="1703"/>
      <c r="P555" s="1703"/>
    </row>
    <row r="556" spans="1:37" ht="39.950000000000003" customHeight="1" x14ac:dyDescent="0.2">
      <c r="A556" s="5876"/>
      <c r="B556" s="5876"/>
      <c r="C556" s="1661"/>
      <c r="D556" s="1661"/>
      <c r="E556" s="1661"/>
      <c r="F556" s="1661"/>
      <c r="G556" s="1661"/>
      <c r="H556" s="1661"/>
      <c r="I556" s="1661"/>
      <c r="J556" s="1661"/>
      <c r="K556" s="1661"/>
      <c r="L556" s="1661"/>
      <c r="M556" s="1661"/>
      <c r="N556" s="1661"/>
      <c r="O556" s="1661"/>
      <c r="P556" s="1661"/>
      <c r="Q556" s="1661"/>
      <c r="R556" s="1661"/>
      <c r="S556" s="1661"/>
      <c r="T556" s="1661"/>
      <c r="U556" s="1661"/>
      <c r="V556" s="1661"/>
      <c r="W556" s="1661"/>
      <c r="X556" s="1661"/>
      <c r="Y556" s="1661"/>
      <c r="Z556" s="1661"/>
      <c r="AA556" s="1661"/>
      <c r="AB556" s="1661"/>
      <c r="AC556" s="1661"/>
      <c r="AD556" s="1661"/>
      <c r="AE556" s="1661"/>
      <c r="AF556" s="1661"/>
      <c r="AG556" s="1661"/>
      <c r="AH556" s="1661"/>
      <c r="AI556" s="1661"/>
      <c r="AJ556" s="1661"/>
      <c r="AK556" s="1661"/>
    </row>
    <row r="557" spans="1:37" ht="39.950000000000003" customHeight="1" x14ac:dyDescent="0.2">
      <c r="A557" s="5876"/>
      <c r="B557" s="5876"/>
      <c r="C557" s="1708"/>
      <c r="D557" s="1708"/>
      <c r="E557" s="1708"/>
      <c r="F557" s="1708"/>
      <c r="G557" s="1708"/>
      <c r="H557" s="1708"/>
      <c r="I557" s="1708"/>
      <c r="J557" s="1708"/>
      <c r="K557" s="1708"/>
      <c r="L557" s="1708"/>
      <c r="M557" s="1708"/>
      <c r="N557" s="1708"/>
      <c r="O557" s="1708"/>
      <c r="P557" s="1708"/>
      <c r="Q557" s="1708"/>
      <c r="R557" s="1708"/>
      <c r="S557" s="1708"/>
      <c r="T557" s="1708"/>
      <c r="U557" s="1708"/>
      <c r="V557" s="1708"/>
      <c r="W557" s="1708"/>
      <c r="X557" s="1708"/>
      <c r="Y557" s="1708"/>
      <c r="Z557" s="1708"/>
      <c r="AA557" s="1708"/>
      <c r="AB557" s="1708"/>
      <c r="AC557" s="1708"/>
      <c r="AD557" s="1708"/>
      <c r="AE557" s="1708"/>
      <c r="AF557" s="1708"/>
      <c r="AG557" s="1708"/>
      <c r="AH557" s="1708"/>
      <c r="AI557" s="1708"/>
      <c r="AJ557" s="1708"/>
      <c r="AK557" s="1708"/>
    </row>
    <row r="558" spans="1:37" ht="39.950000000000003" customHeight="1" x14ac:dyDescent="0.2">
      <c r="A558" s="5926"/>
      <c r="B558" s="5926"/>
      <c r="C558" s="1716"/>
      <c r="D558" s="1716"/>
      <c r="E558" s="1716"/>
      <c r="F558" s="1716"/>
      <c r="G558" s="1716"/>
      <c r="H558" s="1928"/>
      <c r="I558" s="1928"/>
      <c r="J558" s="1716"/>
      <c r="K558" s="1716"/>
      <c r="L558" s="1692"/>
      <c r="M558" s="1716"/>
      <c r="N558" s="1716"/>
      <c r="O558" s="1928"/>
      <c r="P558" s="1928"/>
      <c r="Q558" s="1658"/>
      <c r="R558" s="1658"/>
      <c r="S558" s="1658"/>
      <c r="T558" s="1658"/>
      <c r="U558" s="1663"/>
      <c r="V558" s="1928"/>
      <c r="W558" s="1928"/>
      <c r="X558" s="1659"/>
      <c r="Y558" s="1659"/>
      <c r="Z558" s="1684"/>
      <c r="AA558" s="1659"/>
      <c r="AB558" s="1659"/>
      <c r="AC558" s="1928"/>
      <c r="AD558" s="1928"/>
      <c r="AE558" s="1666"/>
      <c r="AF558" s="1716"/>
      <c r="AG558" s="1716"/>
      <c r="AH558" s="1716"/>
      <c r="AI558" s="1716"/>
      <c r="AJ558" s="1660"/>
      <c r="AK558" s="1660"/>
    </row>
    <row r="559" spans="1:37" ht="39.950000000000003" customHeight="1" x14ac:dyDescent="0.2">
      <c r="A559" s="5926"/>
      <c r="B559" s="5926"/>
      <c r="C559" s="1664"/>
      <c r="D559" s="1664"/>
      <c r="E559" s="1664"/>
      <c r="F559" s="1664"/>
      <c r="G559" s="1664"/>
      <c r="H559" s="1928"/>
      <c r="I559" s="1928"/>
      <c r="J559" s="1664"/>
      <c r="K559" s="1664"/>
      <c r="L559" s="1664"/>
      <c r="M559" s="1664"/>
      <c r="N559" s="1664"/>
      <c r="O559" s="1928"/>
      <c r="P559" s="1928"/>
      <c r="Q559" s="1664"/>
      <c r="R559" s="1664"/>
      <c r="S559" s="1664"/>
      <c r="T559" s="1664"/>
      <c r="U559" s="1664"/>
      <c r="V559" s="1928"/>
      <c r="W559" s="1928"/>
      <c r="X559" s="1659"/>
      <c r="Y559" s="1659"/>
      <c r="Z559" s="1684"/>
      <c r="AA559" s="1659"/>
      <c r="AB559" s="1659"/>
      <c r="AC559" s="1928"/>
      <c r="AD559" s="1928"/>
      <c r="AE559" s="1664"/>
      <c r="AF559" s="1664"/>
      <c r="AG559" s="1664"/>
      <c r="AH559" s="1664"/>
      <c r="AI559" s="1664"/>
      <c r="AJ559" s="1660"/>
      <c r="AK559" s="1660"/>
    </row>
    <row r="560" spans="1:37" ht="39.950000000000003" customHeight="1" x14ac:dyDescent="0.2">
      <c r="A560" s="5923"/>
      <c r="B560" s="5923"/>
      <c r="C560" s="1704"/>
      <c r="D560" s="1704"/>
      <c r="E560" s="1704"/>
      <c r="F560" s="1704"/>
      <c r="G560" s="1704"/>
      <c r="H560" s="1928"/>
      <c r="I560" s="1928"/>
      <c r="J560" s="1683"/>
      <c r="K560" s="1716"/>
      <c r="L560" s="1716"/>
      <c r="O560" s="1928"/>
      <c r="P560" s="1928"/>
      <c r="R560" s="1657"/>
      <c r="S560" s="1657"/>
      <c r="T560" s="1657"/>
      <c r="U560" s="1657"/>
      <c r="V560" s="1928"/>
      <c r="W560" s="1928"/>
      <c r="X560" s="1716"/>
      <c r="Y560" s="1716"/>
      <c r="Z560" s="1684"/>
      <c r="AA560" s="1666"/>
      <c r="AB560" s="1666"/>
      <c r="AC560" s="1928"/>
      <c r="AD560" s="1928"/>
      <c r="AF560" s="1683"/>
      <c r="AG560" s="1664"/>
      <c r="AH560" s="1664"/>
      <c r="AI560" s="1664"/>
      <c r="AJ560" s="1660"/>
      <c r="AK560" s="1660"/>
    </row>
    <row r="561" spans="1:40" ht="39.950000000000003" customHeight="1" x14ac:dyDescent="0.2">
      <c r="A561" s="5926"/>
      <c r="B561" s="5926"/>
      <c r="C561" s="1684"/>
      <c r="D561" s="1684"/>
      <c r="E561" s="1684"/>
      <c r="F561" s="1684"/>
      <c r="G561" s="1683"/>
      <c r="H561" s="1928"/>
      <c r="I561" s="1928"/>
      <c r="J561" s="1683"/>
      <c r="K561" s="1683"/>
      <c r="L561" s="1684"/>
      <c r="M561" s="1684"/>
      <c r="N561" s="1683"/>
      <c r="O561" s="1928"/>
      <c r="P561" s="1928"/>
      <c r="Q561" s="1930"/>
      <c r="R561" s="1930"/>
      <c r="S561" s="1930"/>
      <c r="T561" s="1930"/>
      <c r="U561" s="1930"/>
      <c r="V561" s="1928"/>
      <c r="W561" s="1928"/>
      <c r="X561" s="1657"/>
      <c r="Y561" s="1657"/>
      <c r="Z561" s="1684"/>
      <c r="AA561" s="1657"/>
      <c r="AB561" s="1657"/>
      <c r="AC561" s="1928"/>
      <c r="AD561" s="1928"/>
      <c r="AE561" s="1930"/>
      <c r="AF561" s="1930"/>
      <c r="AG561" s="1930"/>
      <c r="AH561" s="1930"/>
      <c r="AI561" s="1930"/>
      <c r="AJ561" s="1660"/>
      <c r="AK561" s="1660"/>
    </row>
    <row r="562" spans="1:40" ht="39.950000000000003" customHeight="1" x14ac:dyDescent="0.2">
      <c r="A562" s="5926"/>
      <c r="B562" s="5926"/>
      <c r="C562" s="1658"/>
      <c r="D562" s="1658"/>
      <c r="E562" s="1658"/>
      <c r="F562" s="1667"/>
      <c r="G562" s="1667"/>
      <c r="H562" s="1928"/>
      <c r="I562" s="1928"/>
      <c r="J562" s="1683"/>
      <c r="K562" s="1716"/>
      <c r="L562" s="1716"/>
      <c r="M562" s="1684"/>
      <c r="N562" s="1683"/>
      <c r="O562" s="1928"/>
      <c r="P562" s="1928"/>
      <c r="Q562" s="1683"/>
      <c r="R562" s="1716"/>
      <c r="S562" s="1716"/>
      <c r="T562" s="1668"/>
      <c r="U562" s="1663"/>
      <c r="V562" s="1928"/>
      <c r="W562" s="1928"/>
      <c r="X562" s="1668"/>
      <c r="Y562" s="1663"/>
      <c r="Z562" s="1684"/>
      <c r="AA562" s="1716"/>
      <c r="AB562" s="1716"/>
      <c r="AC562" s="1928"/>
      <c r="AD562" s="1928"/>
      <c r="AE562" s="1716"/>
      <c r="AF562" s="1716"/>
      <c r="AG562" s="1716"/>
      <c r="AH562" s="1716"/>
      <c r="AI562" s="1716"/>
      <c r="AJ562" s="1660"/>
      <c r="AK562" s="1660"/>
    </row>
    <row r="563" spans="1:40" ht="39.950000000000003" customHeight="1" x14ac:dyDescent="0.2">
      <c r="A563" s="5922"/>
      <c r="B563" s="5922"/>
      <c r="C563" s="1658"/>
      <c r="D563" s="1658"/>
      <c r="E563" s="1658"/>
      <c r="F563" s="1658"/>
      <c r="G563" s="1658"/>
      <c r="H563" s="1928"/>
      <c r="I563" s="1928"/>
      <c r="J563" s="1658"/>
      <c r="K563" s="1658"/>
      <c r="L563" s="1658"/>
      <c r="M563" s="1658"/>
      <c r="N563" s="1658"/>
      <c r="O563" s="1928"/>
      <c r="P563" s="1928"/>
      <c r="Q563" s="1658"/>
      <c r="R563" s="1658"/>
      <c r="S563" s="1658"/>
      <c r="T563" s="1658"/>
      <c r="U563" s="1658"/>
      <c r="V563" s="1928"/>
      <c r="W563" s="1928"/>
      <c r="X563" s="1658"/>
      <c r="Y563" s="1658"/>
      <c r="Z563" s="1684"/>
      <c r="AA563" s="1658"/>
      <c r="AB563" s="1658"/>
      <c r="AC563" s="1928"/>
      <c r="AD563" s="1928"/>
      <c r="AE563" s="1658"/>
      <c r="AF563" s="1658"/>
      <c r="AG563" s="1782"/>
      <c r="AH563" s="1658"/>
      <c r="AI563" s="1658"/>
      <c r="AJ563" s="1660"/>
      <c r="AK563" s="1660"/>
    </row>
    <row r="564" spans="1:40" ht="39.950000000000003" customHeight="1" x14ac:dyDescent="0.2">
      <c r="A564" s="5920"/>
      <c r="B564" s="5920"/>
      <c r="C564" s="1659"/>
      <c r="D564" s="1659"/>
      <c r="E564" s="1659"/>
      <c r="F564" s="1659"/>
      <c r="G564" s="1659"/>
      <c r="H564" s="1928"/>
      <c r="I564" s="1928"/>
      <c r="J564" s="1659"/>
      <c r="K564" s="1659"/>
      <c r="L564" s="1659"/>
      <c r="M564" s="1659"/>
      <c r="N564" s="1659"/>
      <c r="O564" s="1928"/>
      <c r="P564" s="1928"/>
      <c r="Q564" s="1683"/>
      <c r="R564" s="1683"/>
      <c r="S564" s="1657"/>
      <c r="T564" s="1657"/>
      <c r="U564" s="1657"/>
      <c r="V564" s="1928"/>
      <c r="W564" s="1928"/>
      <c r="X564" s="1683"/>
      <c r="Y564" s="1683"/>
      <c r="Z564" s="1684"/>
      <c r="AA564" s="1684"/>
      <c r="AB564" s="1683"/>
      <c r="AC564" s="1928"/>
      <c r="AD564" s="1928"/>
      <c r="AE564" s="1683"/>
      <c r="AF564" s="1683"/>
      <c r="AG564" s="1684"/>
      <c r="AH564" s="1684"/>
      <c r="AI564" s="1683"/>
      <c r="AJ564" s="1660"/>
      <c r="AK564" s="1660"/>
    </row>
    <row r="565" spans="1:40" ht="39.950000000000003" customHeight="1" x14ac:dyDescent="0.2">
      <c r="A565" s="5927"/>
      <c r="B565" s="5924"/>
      <c r="C565" s="1658"/>
      <c r="D565" s="1658"/>
      <c r="E565" s="1658"/>
      <c r="F565" s="1658"/>
      <c r="G565" s="1658"/>
      <c r="H565" s="1928"/>
      <c r="I565" s="1928"/>
      <c r="J565" s="1716"/>
      <c r="K565" s="1716"/>
      <c r="L565" s="1659"/>
      <c r="M565" s="1659"/>
      <c r="N565" s="1659"/>
      <c r="O565" s="1928"/>
      <c r="P565" s="1928"/>
      <c r="Q565" s="1659"/>
      <c r="R565" s="1659"/>
      <c r="S565" s="1659"/>
      <c r="T565" s="1659"/>
      <c r="U565" s="1659"/>
      <c r="V565" s="1928"/>
      <c r="W565" s="1928"/>
      <c r="X565" s="1664"/>
      <c r="Y565" s="1664"/>
      <c r="Z565" s="1684"/>
      <c r="AA565" s="1664"/>
      <c r="AB565" s="1664"/>
      <c r="AC565" s="1928"/>
      <c r="AD565" s="1928"/>
      <c r="AE565" s="1664"/>
      <c r="AF565" s="1664"/>
      <c r="AG565" s="1664"/>
      <c r="AH565" s="1664"/>
      <c r="AI565" s="1664"/>
      <c r="AJ565" s="1660"/>
      <c r="AK565" s="1660"/>
    </row>
    <row r="566" spans="1:40" ht="39.950000000000003" customHeight="1" x14ac:dyDescent="0.2">
      <c r="A566" s="5923"/>
      <c r="B566" s="5923"/>
      <c r="C566" s="1927"/>
      <c r="D566" s="1927"/>
      <c r="E566" s="1927"/>
      <c r="F566" s="1927"/>
      <c r="G566" s="1927"/>
      <c r="H566" s="1928"/>
      <c r="I566" s="1928"/>
      <c r="J566" s="1927"/>
      <c r="K566" s="1927"/>
      <c r="L566" s="1927"/>
      <c r="M566" s="1927"/>
      <c r="N566" s="1927"/>
      <c r="O566" s="1928"/>
      <c r="P566" s="1928"/>
      <c r="Q566" s="1927"/>
      <c r="R566" s="1927"/>
      <c r="S566" s="1927"/>
      <c r="T566" s="1927"/>
      <c r="U566" s="1927"/>
      <c r="V566" s="1928"/>
      <c r="W566" s="1928"/>
      <c r="X566" s="1927"/>
      <c r="Y566" s="1927"/>
      <c r="Z566" s="1684"/>
      <c r="AA566" s="1927"/>
      <c r="AB566" s="1927"/>
      <c r="AC566" s="1928"/>
      <c r="AD566" s="1928"/>
      <c r="AE566" s="1927"/>
      <c r="AF566" s="1927"/>
      <c r="AG566" s="1927"/>
      <c r="AH566" s="1927"/>
      <c r="AI566" s="1927"/>
      <c r="AJ566" s="1660"/>
      <c r="AK566" s="1660"/>
    </row>
    <row r="567" spans="1:40" ht="39.950000000000003" customHeight="1" x14ac:dyDescent="0.2">
      <c r="A567" s="5920"/>
      <c r="B567" s="5920"/>
      <c r="C567" s="1658"/>
      <c r="D567" s="1658"/>
      <c r="E567" s="1658"/>
      <c r="F567" s="1658"/>
      <c r="G567" s="1658"/>
      <c r="H567" s="1928"/>
      <c r="I567" s="1928"/>
      <c r="J567" s="1658"/>
      <c r="K567" s="1658"/>
      <c r="L567" s="1658"/>
      <c r="M567" s="1658"/>
      <c r="N567" s="1658"/>
      <c r="O567" s="1928"/>
      <c r="P567" s="1928"/>
      <c r="Q567" s="1658"/>
      <c r="R567" s="1658"/>
      <c r="S567" s="1658"/>
      <c r="T567" s="1658"/>
      <c r="U567" s="1658"/>
      <c r="V567" s="1928"/>
      <c r="W567" s="1928"/>
      <c r="X567" s="1658"/>
      <c r="Y567" s="1658"/>
      <c r="Z567" s="1684"/>
      <c r="AA567" s="1658"/>
      <c r="AB567" s="1658"/>
      <c r="AC567" s="1928"/>
      <c r="AD567" s="1928"/>
      <c r="AE567" s="1658"/>
      <c r="AF567" s="1658"/>
      <c r="AG567" s="1658"/>
      <c r="AH567" s="1658"/>
      <c r="AI567" s="1658"/>
      <c r="AJ567" s="1660"/>
      <c r="AK567" s="1660"/>
    </row>
    <row r="568" spans="1:40" ht="39.950000000000003" customHeight="1" x14ac:dyDescent="0.2">
      <c r="A568" s="5923"/>
      <c r="B568" s="5923"/>
      <c r="C568" s="1658"/>
      <c r="D568" s="1658"/>
      <c r="E568" s="1658"/>
      <c r="F568" s="1658"/>
      <c r="G568" s="1658"/>
      <c r="H568" s="1928"/>
      <c r="I568" s="1928"/>
      <c r="J568" s="1658"/>
      <c r="K568" s="1658"/>
      <c r="L568" s="1658"/>
      <c r="M568" s="1658"/>
      <c r="N568" s="1658"/>
      <c r="O568" s="1928"/>
      <c r="P568" s="1928"/>
      <c r="Q568" s="1658"/>
      <c r="R568" s="1658"/>
      <c r="S568" s="1658"/>
      <c r="T568" s="1658"/>
      <c r="U568" s="1658"/>
      <c r="V568" s="1928"/>
      <c r="W568" s="1928"/>
      <c r="X568" s="1658"/>
      <c r="Y568" s="1658"/>
      <c r="Z568" s="1684"/>
      <c r="AA568" s="1658"/>
      <c r="AB568" s="1658"/>
      <c r="AC568" s="1928"/>
      <c r="AD568" s="1928"/>
      <c r="AE568" s="1658"/>
      <c r="AF568" s="1658"/>
      <c r="AG568" s="1658"/>
      <c r="AH568" s="1658"/>
      <c r="AI568" s="1658"/>
      <c r="AJ568" s="1660"/>
      <c r="AK568" s="1660"/>
    </row>
    <row r="569" spans="1:40" ht="39.950000000000003" customHeight="1" x14ac:dyDescent="0.2">
      <c r="A569" s="5920"/>
      <c r="B569" s="5920"/>
      <c r="C569" s="1658"/>
      <c r="D569" s="1658"/>
      <c r="E569" s="1658"/>
      <c r="F569" s="1658"/>
      <c r="G569" s="1658"/>
      <c r="H569" s="1928"/>
      <c r="I569" s="1928"/>
      <c r="J569" s="1658"/>
      <c r="K569" s="1658"/>
      <c r="L569" s="1658"/>
      <c r="M569" s="1658"/>
      <c r="N569" s="1658"/>
      <c r="O569" s="1928"/>
      <c r="P569" s="1928"/>
      <c r="Q569" s="1658"/>
      <c r="R569" s="1658"/>
      <c r="S569" s="1658"/>
      <c r="T569" s="1658"/>
      <c r="U569" s="1658"/>
      <c r="V569" s="1928"/>
      <c r="W569" s="1928"/>
      <c r="X569" s="1658"/>
      <c r="Y569" s="1658"/>
      <c r="Z569" s="1684"/>
      <c r="AA569" s="1658"/>
      <c r="AB569" s="1658"/>
      <c r="AC569" s="1928"/>
      <c r="AD569" s="1928"/>
      <c r="AE569" s="1658"/>
      <c r="AF569" s="1658"/>
      <c r="AG569" s="1658"/>
      <c r="AH569" s="1658"/>
      <c r="AI569" s="1658"/>
      <c r="AJ569" s="1660"/>
      <c r="AK569" s="1660"/>
    </row>
    <row r="570" spans="1:40" ht="39.950000000000003" customHeight="1" x14ac:dyDescent="0.2">
      <c r="A570" s="5923"/>
      <c r="B570" s="5923"/>
      <c r="C570" s="1658"/>
      <c r="D570" s="1658"/>
      <c r="E570" s="1658"/>
      <c r="F570" s="1658"/>
      <c r="G570" s="1658"/>
      <c r="H570" s="1928"/>
      <c r="I570" s="1928"/>
      <c r="J570" s="1658"/>
      <c r="K570" s="1658"/>
      <c r="L570" s="1658"/>
      <c r="M570" s="1658"/>
      <c r="N570" s="1658"/>
      <c r="O570" s="1928"/>
      <c r="P570" s="1928"/>
      <c r="Q570" s="1658"/>
      <c r="R570" s="1658"/>
      <c r="S570" s="1658"/>
      <c r="T570" s="1658"/>
      <c r="U570" s="1658"/>
      <c r="V570" s="1928"/>
      <c r="W570" s="1928"/>
      <c r="X570" s="1658"/>
      <c r="Y570" s="1658"/>
      <c r="Z570" s="1684"/>
      <c r="AA570" s="1658"/>
      <c r="AB570" s="1658"/>
      <c r="AC570" s="1928"/>
      <c r="AD570" s="1928"/>
      <c r="AE570" s="1658"/>
      <c r="AF570" s="1658"/>
      <c r="AG570" s="1658"/>
      <c r="AH570" s="1658"/>
      <c r="AI570" s="1658"/>
      <c r="AJ570" s="1660"/>
      <c r="AK570" s="1660"/>
    </row>
    <row r="571" spans="1:40" ht="39.950000000000003" customHeight="1" x14ac:dyDescent="0.2">
      <c r="A571" s="5923"/>
      <c r="B571" s="5923"/>
      <c r="C571" s="1658"/>
      <c r="D571" s="1658"/>
      <c r="E571" s="1658"/>
      <c r="F571" s="1658"/>
      <c r="G571" s="1658"/>
      <c r="H571" s="1928"/>
      <c r="I571" s="1928"/>
      <c r="J571" s="1658"/>
      <c r="K571" s="1658"/>
      <c r="L571" s="1658"/>
      <c r="M571" s="1658"/>
      <c r="N571" s="1658"/>
      <c r="O571" s="1928"/>
      <c r="P571" s="1928"/>
      <c r="Q571" s="1658"/>
      <c r="R571" s="1658"/>
      <c r="S571" s="1658"/>
      <c r="T571" s="1658"/>
      <c r="U571" s="1658"/>
      <c r="V571" s="1928"/>
      <c r="W571" s="1928"/>
      <c r="X571" s="1658"/>
      <c r="Y571" s="1658"/>
      <c r="Z571" s="1684"/>
      <c r="AA571" s="1658"/>
      <c r="AB571" s="1658"/>
      <c r="AC571" s="1928"/>
      <c r="AD571" s="1928"/>
      <c r="AE571" s="1658"/>
      <c r="AF571" s="1658"/>
      <c r="AG571" s="1658"/>
      <c r="AH571" s="1658"/>
      <c r="AI571" s="1658"/>
      <c r="AJ571" s="1660"/>
      <c r="AK571" s="1660"/>
      <c r="AN571" s="2302"/>
    </row>
    <row r="572" spans="1:40" ht="39.950000000000003" customHeight="1" x14ac:dyDescent="0.2">
      <c r="A572" s="5923"/>
      <c r="B572" s="5923"/>
      <c r="C572" s="1664"/>
      <c r="D572" s="1664"/>
      <c r="E572" s="1664"/>
      <c r="F572" s="1664"/>
      <c r="G572" s="1664"/>
      <c r="H572" s="1928"/>
      <c r="I572" s="1928"/>
      <c r="J572" s="1664"/>
      <c r="K572" s="1664"/>
      <c r="L572" s="1664"/>
      <c r="M572" s="1664"/>
      <c r="N572" s="1664"/>
      <c r="O572" s="1928"/>
      <c r="P572" s="1928"/>
      <c r="Q572" s="1658"/>
      <c r="R572" s="1658"/>
      <c r="S572" s="1658"/>
      <c r="T572" s="1716"/>
      <c r="U572" s="1716"/>
      <c r="V572" s="1928"/>
      <c r="W572" s="1928"/>
      <c r="X572" s="1658"/>
      <c r="Y572" s="1658"/>
      <c r="Z572" s="1684"/>
      <c r="AA572" s="1658"/>
      <c r="AB572" s="1658"/>
      <c r="AC572" s="1928"/>
      <c r="AD572" s="1928"/>
      <c r="AE572" s="1664"/>
      <c r="AF572" s="1664"/>
      <c r="AG572" s="1664"/>
      <c r="AH572" s="1664"/>
      <c r="AI572" s="1664"/>
      <c r="AJ572" s="1660"/>
      <c r="AK572" s="1660"/>
      <c r="AN572" s="2302"/>
    </row>
    <row r="573" spans="1:40" ht="39.950000000000003" customHeight="1" x14ac:dyDescent="0.2">
      <c r="A573" s="5923"/>
      <c r="B573" s="5923"/>
      <c r="C573" s="1658"/>
      <c r="D573" s="1658"/>
      <c r="E573" s="1658"/>
      <c r="F573" s="1658"/>
      <c r="G573" s="1658"/>
      <c r="H573" s="1928"/>
      <c r="I573" s="1928"/>
      <c r="J573" s="1658"/>
      <c r="K573" s="1658"/>
      <c r="L573" s="1658"/>
      <c r="M573" s="1658"/>
      <c r="N573" s="1658"/>
      <c r="O573" s="1928"/>
      <c r="P573" s="1928"/>
      <c r="Q573" s="1658"/>
      <c r="R573" s="1658"/>
      <c r="S573" s="1658"/>
      <c r="T573" s="1658"/>
      <c r="U573" s="1658"/>
      <c r="V573" s="1928"/>
      <c r="W573" s="1928"/>
      <c r="X573" s="1658"/>
      <c r="Y573" s="1658"/>
      <c r="Z573" s="1684"/>
      <c r="AA573" s="1658"/>
      <c r="AB573" s="1658"/>
      <c r="AC573" s="1928"/>
      <c r="AD573" s="1928"/>
      <c r="AE573" s="1658"/>
      <c r="AF573" s="1658"/>
      <c r="AG573" s="1658"/>
      <c r="AH573" s="1658"/>
      <c r="AI573" s="1658"/>
      <c r="AJ573" s="1660"/>
      <c r="AK573" s="1660"/>
      <c r="AN573" s="2302"/>
    </row>
    <row r="574" spans="1:40" ht="39.950000000000003" customHeight="1" x14ac:dyDescent="0.2">
      <c r="A574" s="5923"/>
      <c r="B574" s="5923"/>
      <c r="C574" s="1658"/>
      <c r="D574" s="1658"/>
      <c r="E574" s="1658"/>
      <c r="F574" s="1658"/>
      <c r="G574" s="1658"/>
      <c r="H574" s="1928"/>
      <c r="I574" s="1928"/>
      <c r="J574" s="1658"/>
      <c r="K574" s="1658"/>
      <c r="L574" s="1658"/>
      <c r="M574" s="1658"/>
      <c r="N574" s="1658"/>
      <c r="O574" s="1928"/>
      <c r="P574" s="1928"/>
      <c r="Q574" s="1658"/>
      <c r="R574" s="1658"/>
      <c r="S574" s="1658"/>
      <c r="T574" s="1658"/>
      <c r="U574" s="1658"/>
      <c r="V574" s="1928"/>
      <c r="W574" s="1928"/>
      <c r="X574" s="1658"/>
      <c r="Y574" s="1658"/>
      <c r="Z574" s="1684"/>
      <c r="AA574" s="1658"/>
      <c r="AB574" s="1658"/>
      <c r="AC574" s="1928"/>
      <c r="AD574" s="1928"/>
      <c r="AE574" s="1658"/>
      <c r="AF574" s="1658"/>
      <c r="AG574" s="1658"/>
      <c r="AH574" s="1658"/>
      <c r="AI574" s="1658"/>
      <c r="AJ574" s="1660"/>
      <c r="AK574" s="1660"/>
    </row>
    <row r="575" spans="1:40" ht="39.950000000000003" customHeight="1" x14ac:dyDescent="0.2">
      <c r="D575" s="1657"/>
      <c r="E575" s="1657"/>
      <c r="F575" s="1657"/>
      <c r="G575" s="1657"/>
      <c r="L575" s="1659"/>
      <c r="M575" s="1659"/>
      <c r="N575" s="1659"/>
      <c r="Q575" s="1704"/>
      <c r="R575" s="1704"/>
      <c r="S575" s="1704"/>
      <c r="T575" s="1704"/>
      <c r="U575" s="1704"/>
      <c r="X575" s="1704"/>
      <c r="Y575" s="1657"/>
      <c r="AA575" s="1657"/>
      <c r="AB575" s="1657"/>
      <c r="AF575" s="1690"/>
      <c r="AG575" s="1659"/>
      <c r="AH575" s="1659"/>
      <c r="AI575" s="1659"/>
    </row>
    <row r="576" spans="1:40" ht="39.950000000000003" customHeight="1" x14ac:dyDescent="0.2">
      <c r="E576" s="1697"/>
      <c r="F576" s="1697"/>
      <c r="G576" s="1697"/>
      <c r="J576" s="1704"/>
      <c r="K576" s="1704"/>
      <c r="L576" s="1704"/>
      <c r="M576" s="1704"/>
      <c r="N576" s="1704"/>
      <c r="Q576" s="1716"/>
      <c r="R576" s="1716"/>
      <c r="S576" s="1716"/>
      <c r="T576" s="1716"/>
      <c r="AF576" s="1690"/>
      <c r="AG576" s="1690"/>
      <c r="AH576" s="1690"/>
    </row>
    <row r="577" spans="1:39" ht="39.950000000000003" customHeight="1" x14ac:dyDescent="0.2">
      <c r="C577" s="1716"/>
      <c r="D577" s="1659"/>
      <c r="E577" s="1659"/>
      <c r="G577" s="1716"/>
      <c r="J577" s="1716"/>
      <c r="K577" s="1124"/>
      <c r="N577" s="1124"/>
      <c r="R577" s="1704"/>
      <c r="S577" s="1659"/>
      <c r="T577" s="1716"/>
      <c r="U577" s="1716"/>
      <c r="X577" s="1704"/>
      <c r="AE577" s="1659"/>
      <c r="AF577" s="1657"/>
      <c r="AH577" s="1657"/>
    </row>
    <row r="578" spans="1:39" ht="39.950000000000003" customHeight="1" x14ac:dyDescent="0.2">
      <c r="F578" s="1689"/>
      <c r="K578" s="1716"/>
      <c r="L578" s="1716"/>
      <c r="R578" s="1704"/>
      <c r="V578" s="1715"/>
      <c r="W578" s="1715"/>
      <c r="X578" s="1716"/>
      <c r="Y578" s="1716"/>
      <c r="Z578" s="1715"/>
      <c r="AA578" s="1716"/>
      <c r="AB578" s="1704"/>
    </row>
    <row r="579" spans="1:39" ht="39.950000000000003" customHeight="1" x14ac:dyDescent="0.2">
      <c r="S579" s="1697"/>
      <c r="T579" s="1697"/>
      <c r="U579" s="1697"/>
      <c r="V579" s="1697"/>
      <c r="W579" s="1697"/>
      <c r="X579" s="1697"/>
    </row>
    <row r="580" spans="1:39" ht="39.950000000000003" customHeight="1" x14ac:dyDescent="0.2">
      <c r="A580" s="16"/>
      <c r="B580" s="1715"/>
      <c r="C580" s="1659"/>
      <c r="D580" s="1659"/>
      <c r="E580" s="1659"/>
      <c r="F580" s="1659"/>
      <c r="G580" s="1659"/>
      <c r="H580" s="1659"/>
      <c r="I580" s="1659"/>
      <c r="J580" s="1657"/>
      <c r="K580" s="1657"/>
      <c r="L580" s="1659"/>
      <c r="M580" s="1659"/>
      <c r="N580" s="1659"/>
      <c r="O580" s="1716"/>
      <c r="P580" s="1716"/>
      <c r="Q580" s="1657"/>
      <c r="R580" s="1657"/>
      <c r="S580" s="1657"/>
      <c r="T580" s="1657"/>
      <c r="U580" s="1658"/>
      <c r="V580" s="1716"/>
      <c r="W580" s="1716"/>
      <c r="X580" s="1668"/>
      <c r="AM580" s="1679"/>
    </row>
    <row r="581" spans="1:39" ht="39.950000000000003" customHeight="1" x14ac:dyDescent="0.2">
      <c r="AM581" s="1679"/>
    </row>
    <row r="582" spans="1:39" ht="39.950000000000003" customHeight="1" x14ac:dyDescent="0.2">
      <c r="A582" s="5876"/>
      <c r="B582" s="5876"/>
      <c r="C582" s="1661"/>
      <c r="D582" s="1661"/>
      <c r="E582" s="1661"/>
      <c r="F582" s="1661"/>
      <c r="G582" s="1661"/>
      <c r="H582" s="1661"/>
      <c r="I582" s="1661"/>
      <c r="J582" s="1661"/>
      <c r="K582" s="1661"/>
      <c r="L582" s="1661"/>
      <c r="M582" s="1661"/>
      <c r="N582" s="1661"/>
      <c r="O582" s="1661"/>
      <c r="P582" s="1661"/>
      <c r="Q582" s="1661"/>
      <c r="R582" s="1661"/>
      <c r="S582" s="1661"/>
      <c r="T582" s="1661"/>
      <c r="U582" s="1661"/>
      <c r="V582" s="1661"/>
      <c r="W582" s="1661"/>
      <c r="X582" s="1661"/>
      <c r="Y582" s="1661"/>
      <c r="Z582" s="1661"/>
      <c r="AA582" s="1661"/>
      <c r="AB582" s="1661"/>
      <c r="AC582" s="1661"/>
      <c r="AD582" s="1661"/>
      <c r="AE582" s="1661"/>
      <c r="AF582" s="1661"/>
      <c r="AG582" s="1661"/>
      <c r="AH582" s="1661"/>
      <c r="AI582" s="1661"/>
      <c r="AJ582" s="1661"/>
      <c r="AK582" s="1661"/>
      <c r="AM582" s="1679"/>
    </row>
    <row r="583" spans="1:39" ht="39.950000000000003" customHeight="1" x14ac:dyDescent="0.2">
      <c r="A583" s="5876"/>
      <c r="B583" s="5876"/>
      <c r="C583" s="1708"/>
      <c r="D583" s="1708"/>
      <c r="E583" s="1708"/>
      <c r="F583" s="1708"/>
      <c r="G583" s="1708"/>
      <c r="H583" s="1708"/>
      <c r="I583" s="1708"/>
      <c r="J583" s="1708"/>
      <c r="K583" s="1708"/>
      <c r="L583" s="1708"/>
      <c r="M583" s="1708"/>
      <c r="N583" s="1708"/>
      <c r="O583" s="1708"/>
      <c r="P583" s="1708"/>
      <c r="Q583" s="1708"/>
      <c r="R583" s="1708"/>
      <c r="S583" s="1708"/>
      <c r="T583" s="1708"/>
      <c r="U583" s="1708"/>
      <c r="V583" s="1708"/>
      <c r="W583" s="1708"/>
      <c r="X583" s="1708"/>
      <c r="Y583" s="1708"/>
      <c r="Z583" s="1708"/>
      <c r="AA583" s="1708"/>
      <c r="AB583" s="1708"/>
      <c r="AC583" s="1708"/>
      <c r="AD583" s="1708"/>
      <c r="AE583" s="1708"/>
      <c r="AF583" s="1708"/>
      <c r="AG583" s="1708"/>
      <c r="AH583" s="1708"/>
      <c r="AI583" s="1708"/>
      <c r="AJ583" s="1708"/>
      <c r="AK583" s="1708"/>
    </row>
    <row r="584" spans="1:39" ht="39.950000000000003" customHeight="1" x14ac:dyDescent="0.2">
      <c r="A584" s="5926"/>
      <c r="B584" s="5926"/>
      <c r="C584" s="1716"/>
      <c r="D584" s="1716"/>
      <c r="E584" s="1659"/>
      <c r="F584" s="1659"/>
      <c r="G584" s="1659"/>
      <c r="H584" s="1928"/>
      <c r="I584" s="1928"/>
      <c r="J584" s="1716"/>
      <c r="K584" s="1716"/>
      <c r="L584" s="1666"/>
      <c r="M584" s="1666"/>
      <c r="N584" s="1663"/>
      <c r="O584" s="1928"/>
      <c r="P584" s="1928"/>
      <c r="Q584" s="1664"/>
      <c r="R584" s="1664"/>
      <c r="S584" s="1664"/>
      <c r="T584" s="1664"/>
      <c r="U584" s="1950"/>
      <c r="V584" s="1928"/>
      <c r="W584" s="1928"/>
      <c r="X584" s="1928"/>
      <c r="Y584" s="1928"/>
      <c r="Z584" s="1928"/>
      <c r="AA584" s="1928"/>
      <c r="AB584" s="1928"/>
      <c r="AC584" s="1928"/>
      <c r="AD584" s="1928"/>
      <c r="AE584" s="1928"/>
      <c r="AF584" s="1928"/>
      <c r="AG584" s="1928"/>
      <c r="AH584" s="1928"/>
      <c r="AI584" s="1928"/>
      <c r="AJ584" s="1928"/>
      <c r="AK584" s="1928"/>
      <c r="AL584" s="1679"/>
    </row>
    <row r="585" spans="1:39" ht="39.950000000000003" customHeight="1" x14ac:dyDescent="0.2">
      <c r="A585" s="5926"/>
      <c r="B585" s="5926"/>
      <c r="C585" s="1664"/>
      <c r="D585" s="1664"/>
      <c r="E585" s="1664"/>
      <c r="F585" s="1664"/>
      <c r="G585" s="1664"/>
      <c r="H585" s="1928"/>
      <c r="I585" s="1928"/>
      <c r="J585" s="1664"/>
      <c r="K585" s="1664"/>
      <c r="L585" s="1664"/>
      <c r="M585" s="1664"/>
      <c r="N585" s="1664"/>
      <c r="O585" s="1928"/>
      <c r="P585" s="1928"/>
      <c r="Q585" s="1664"/>
      <c r="R585" s="1664"/>
      <c r="S585" s="1664"/>
      <c r="T585" s="1664"/>
      <c r="U585" s="1950"/>
      <c r="V585" s="1928"/>
      <c r="W585" s="1928"/>
      <c r="X585" s="1928"/>
      <c r="Y585" s="1928"/>
      <c r="Z585" s="1928"/>
      <c r="AA585" s="1928"/>
      <c r="AB585" s="1928"/>
      <c r="AC585" s="1928"/>
      <c r="AD585" s="1928"/>
      <c r="AE585" s="1928"/>
      <c r="AF585" s="1928"/>
      <c r="AG585" s="1928"/>
      <c r="AH585" s="1928"/>
      <c r="AI585" s="1928"/>
      <c r="AJ585" s="1928"/>
      <c r="AK585" s="1928"/>
    </row>
    <row r="586" spans="1:39" ht="39.950000000000003" customHeight="1" x14ac:dyDescent="0.2">
      <c r="A586" s="5923"/>
      <c r="B586" s="5923"/>
      <c r="C586" s="1657"/>
      <c r="D586" s="1657"/>
      <c r="E586" s="1657"/>
      <c r="F586" s="1657"/>
      <c r="G586" s="1657"/>
      <c r="H586" s="1928"/>
      <c r="I586" s="1928"/>
      <c r="J586" s="1716"/>
      <c r="K586" s="1716"/>
      <c r="L586" s="1716"/>
      <c r="M586" s="1659"/>
      <c r="N586" s="1659"/>
      <c r="O586" s="1928"/>
      <c r="P586" s="1928"/>
      <c r="Q586" s="1683"/>
      <c r="R586" s="1683"/>
      <c r="S586" s="1684"/>
      <c r="T586" s="1684"/>
      <c r="U586" s="1950"/>
      <c r="V586" s="1928"/>
      <c r="W586" s="1928"/>
      <c r="X586" s="1928"/>
      <c r="Y586" s="1928"/>
      <c r="Z586" s="1928"/>
      <c r="AA586" s="1928"/>
      <c r="AB586" s="1928"/>
      <c r="AC586" s="1928"/>
      <c r="AD586" s="1928"/>
      <c r="AE586" s="1928"/>
      <c r="AF586" s="1928"/>
      <c r="AG586" s="1928"/>
      <c r="AH586" s="1928"/>
      <c r="AI586" s="1928"/>
      <c r="AJ586" s="1928"/>
      <c r="AK586" s="1928"/>
    </row>
    <row r="587" spans="1:39" ht="39.950000000000003" customHeight="1" x14ac:dyDescent="0.2">
      <c r="A587" s="5926"/>
      <c r="B587" s="5926"/>
      <c r="C587" s="1705"/>
      <c r="D587" s="1705"/>
      <c r="E587" s="1659"/>
      <c r="F587" s="1659"/>
      <c r="G587" s="1659"/>
      <c r="H587" s="1928"/>
      <c r="I587" s="1928"/>
      <c r="J587" s="1716"/>
      <c r="K587" s="1716"/>
      <c r="L587" s="1716"/>
      <c r="M587" s="1716"/>
      <c r="N587" s="1716"/>
      <c r="O587" s="1928"/>
      <c r="P587" s="1928"/>
      <c r="Q587" s="1657"/>
      <c r="R587" s="1657"/>
      <c r="S587" s="1657"/>
      <c r="T587" s="1657"/>
      <c r="U587" s="1950"/>
      <c r="V587" s="1928"/>
      <c r="W587" s="1928"/>
      <c r="X587" s="1928"/>
      <c r="Y587" s="1928"/>
      <c r="Z587" s="1928"/>
      <c r="AA587" s="1928"/>
      <c r="AB587" s="1928"/>
      <c r="AC587" s="1928"/>
      <c r="AD587" s="1928"/>
      <c r="AE587" s="1928"/>
      <c r="AF587" s="1928"/>
      <c r="AG587" s="1928"/>
      <c r="AH587" s="1928"/>
      <c r="AI587" s="1928"/>
      <c r="AJ587" s="1928"/>
      <c r="AK587" s="1928"/>
    </row>
    <row r="588" spans="1:39" ht="39.950000000000003" customHeight="1" x14ac:dyDescent="0.2">
      <c r="A588" s="5926"/>
      <c r="B588" s="5926"/>
      <c r="C588" s="1716"/>
      <c r="D588" s="1659"/>
      <c r="E588" s="1659"/>
      <c r="F588" s="1659"/>
      <c r="G588" s="1659"/>
      <c r="H588" s="1928"/>
      <c r="I588" s="1928"/>
      <c r="J588" s="1716"/>
      <c r="K588" s="1716"/>
      <c r="L588" s="1716"/>
      <c r="M588" s="1705"/>
      <c r="N588" s="1705"/>
      <c r="O588" s="1928"/>
      <c r="P588" s="1928"/>
      <c r="Q588" s="1684"/>
      <c r="R588" s="1684"/>
      <c r="S588" s="1684"/>
      <c r="T588" s="1684"/>
      <c r="U588" s="1950"/>
      <c r="V588" s="1928"/>
      <c r="W588" s="1928"/>
      <c r="X588" s="1928"/>
      <c r="Y588" s="1928"/>
      <c r="Z588" s="1928"/>
      <c r="AA588" s="1928"/>
      <c r="AB588" s="1928"/>
      <c r="AC588" s="1928"/>
      <c r="AD588" s="1928"/>
      <c r="AE588" s="1928"/>
      <c r="AF588" s="1928"/>
      <c r="AG588" s="1928"/>
      <c r="AH588" s="1928"/>
      <c r="AI588" s="1928"/>
      <c r="AJ588" s="1928"/>
      <c r="AK588" s="1928"/>
    </row>
    <row r="589" spans="1:39" ht="39.950000000000003" customHeight="1" x14ac:dyDescent="0.2">
      <c r="A589" s="5922"/>
      <c r="B589" s="5922"/>
      <c r="C589" s="1658"/>
      <c r="D589" s="1658"/>
      <c r="E589" s="1658"/>
      <c r="F589" s="1666"/>
      <c r="G589" s="1666"/>
      <c r="H589" s="1928"/>
      <c r="I589" s="1928"/>
      <c r="J589" s="1659"/>
      <c r="K589" s="1659"/>
      <c r="L589" s="1659"/>
      <c r="M589" s="1658"/>
      <c r="N589" s="1658"/>
      <c r="O589" s="1928"/>
      <c r="P589" s="1928"/>
      <c r="Q589" s="1658"/>
      <c r="R589" s="1658"/>
      <c r="S589" s="1658"/>
      <c r="T589" s="1658"/>
      <c r="U589" s="1950"/>
      <c r="V589" s="1928"/>
      <c r="W589" s="1928"/>
      <c r="X589" s="1928"/>
      <c r="Y589" s="1928"/>
      <c r="Z589" s="1928"/>
      <c r="AA589" s="1928"/>
      <c r="AB589" s="1928"/>
      <c r="AC589" s="1928"/>
      <c r="AD589" s="1928"/>
      <c r="AE589" s="1928"/>
      <c r="AF589" s="1928"/>
      <c r="AG589" s="1928"/>
      <c r="AH589" s="1928"/>
      <c r="AI589" s="1928"/>
      <c r="AJ589" s="1928"/>
      <c r="AK589" s="1928"/>
    </row>
    <row r="590" spans="1:39" ht="39.950000000000003" customHeight="1" x14ac:dyDescent="0.2">
      <c r="A590" s="5920"/>
      <c r="B590" s="5920"/>
      <c r="C590" s="1683"/>
      <c r="D590" s="1683"/>
      <c r="E590" s="1684"/>
      <c r="F590" s="1684"/>
      <c r="G590" s="1683"/>
      <c r="H590" s="1928"/>
      <c r="I590" s="1928"/>
      <c r="J590" s="1683"/>
      <c r="K590" s="1683"/>
      <c r="L590" s="1684"/>
      <c r="M590" s="1684"/>
      <c r="N590" s="1683"/>
      <c r="O590" s="1928"/>
      <c r="P590" s="1928"/>
      <c r="Q590" s="1683"/>
      <c r="R590" s="1683"/>
      <c r="S590" s="1684"/>
      <c r="T590" s="1684"/>
      <c r="U590" s="1950"/>
      <c r="V590" s="1928"/>
      <c r="W590" s="1928"/>
      <c r="X590" s="1928"/>
      <c r="Y590" s="1928"/>
      <c r="Z590" s="1928"/>
      <c r="AA590" s="1928"/>
      <c r="AB590" s="1928"/>
      <c r="AC590" s="1928"/>
      <c r="AD590" s="1928"/>
      <c r="AE590" s="1928"/>
      <c r="AF590" s="1928"/>
      <c r="AG590" s="1928"/>
      <c r="AH590" s="1928"/>
      <c r="AI590" s="1928"/>
      <c r="AJ590" s="1928"/>
      <c r="AK590" s="1928"/>
    </row>
    <row r="591" spans="1:39" ht="39.950000000000003" customHeight="1" x14ac:dyDescent="0.2">
      <c r="A591" s="5927"/>
      <c r="B591" s="5924"/>
      <c r="C591" s="1664"/>
      <c r="D591" s="1664"/>
      <c r="E591" s="1664"/>
      <c r="F591" s="1664"/>
      <c r="G591" s="1664"/>
      <c r="H591" s="1928"/>
      <c r="I591" s="1928"/>
      <c r="J591" s="1664"/>
      <c r="K591" s="1664"/>
      <c r="L591" s="1664"/>
      <c r="M591" s="1664"/>
      <c r="N591" s="1664"/>
      <c r="O591" s="1928"/>
      <c r="P591" s="1928"/>
      <c r="Q591" s="1664"/>
      <c r="R591" s="1664"/>
      <c r="S591" s="1664"/>
      <c r="T591" s="1664"/>
      <c r="U591" s="1950"/>
      <c r="V591" s="1928"/>
      <c r="W591" s="1928"/>
      <c r="X591" s="1928"/>
      <c r="Y591" s="1928"/>
      <c r="Z591" s="1928"/>
      <c r="AA591" s="1928"/>
      <c r="AB591" s="1928"/>
      <c r="AC591" s="1928"/>
      <c r="AD591" s="1928"/>
      <c r="AE591" s="1928"/>
      <c r="AF591" s="1928"/>
      <c r="AG591" s="1928"/>
      <c r="AH591" s="1928"/>
      <c r="AI591" s="1928"/>
      <c r="AJ591" s="1928"/>
      <c r="AK591" s="1928"/>
    </row>
    <row r="592" spans="1:39" ht="39.950000000000003" customHeight="1" x14ac:dyDescent="0.2">
      <c r="A592" s="5923"/>
      <c r="B592" s="5923"/>
      <c r="C592" s="1927"/>
      <c r="D592" s="1927"/>
      <c r="E592" s="1927"/>
      <c r="F592" s="1927"/>
      <c r="G592" s="1927"/>
      <c r="H592" s="1928"/>
      <c r="I592" s="1928"/>
      <c r="J592" s="1927"/>
      <c r="K592" s="1927"/>
      <c r="L592" s="1927"/>
      <c r="M592" s="1927"/>
      <c r="N592" s="1927"/>
      <c r="O592" s="1928"/>
      <c r="P592" s="1928"/>
      <c r="Q592" s="1927"/>
      <c r="R592" s="1927"/>
      <c r="S592" s="1927"/>
      <c r="T592" s="1927"/>
      <c r="U592" s="1950"/>
      <c r="V592" s="1928"/>
      <c r="W592" s="1928"/>
      <c r="X592" s="1928"/>
      <c r="Y592" s="1928"/>
      <c r="Z592" s="1928"/>
      <c r="AA592" s="1928"/>
      <c r="AB592" s="1928"/>
      <c r="AC592" s="1928"/>
      <c r="AD592" s="1928"/>
      <c r="AE592" s="1928"/>
      <c r="AF592" s="1928"/>
      <c r="AG592" s="1928"/>
      <c r="AH592" s="1928"/>
      <c r="AI592" s="1928"/>
      <c r="AJ592" s="1928"/>
      <c r="AK592" s="1928"/>
    </row>
    <row r="593" spans="1:37" ht="39.950000000000003" customHeight="1" x14ac:dyDescent="0.2">
      <c r="A593" s="5920"/>
      <c r="B593" s="5920"/>
      <c r="C593" s="1664"/>
      <c r="D593" s="1664"/>
      <c r="E593" s="1664"/>
      <c r="F593" s="1664"/>
      <c r="G593" s="1664"/>
      <c r="H593" s="1928"/>
      <c r="I593" s="1928"/>
      <c r="J593" s="1664"/>
      <c r="K593" s="1664"/>
      <c r="L593" s="1664"/>
      <c r="M593" s="1664"/>
      <c r="N593" s="1664"/>
      <c r="O593" s="1928"/>
      <c r="P593" s="1928"/>
      <c r="Q593" s="1664"/>
      <c r="R593" s="1664"/>
      <c r="S593" s="1664"/>
      <c r="T593" s="1664"/>
      <c r="U593" s="1950"/>
      <c r="V593" s="1928"/>
      <c r="W593" s="1928"/>
      <c r="X593" s="1928"/>
      <c r="Y593" s="1928"/>
      <c r="Z593" s="1928"/>
      <c r="AA593" s="1928"/>
      <c r="AB593" s="1928"/>
      <c r="AC593" s="1928"/>
      <c r="AD593" s="1928"/>
      <c r="AE593" s="1928"/>
      <c r="AF593" s="1928"/>
      <c r="AG593" s="1928"/>
      <c r="AH593" s="1928"/>
      <c r="AI593" s="1928"/>
      <c r="AJ593" s="1928"/>
      <c r="AK593" s="1928"/>
    </row>
    <row r="594" spans="1:37" ht="39.950000000000003" customHeight="1" x14ac:dyDescent="0.2">
      <c r="A594" s="5923"/>
      <c r="B594" s="5923"/>
      <c r="C594" s="1658"/>
      <c r="D594" s="1658"/>
      <c r="E594" s="1658"/>
      <c r="F594" s="1658"/>
      <c r="G594" s="1658"/>
      <c r="H594" s="1928"/>
      <c r="I594" s="1928"/>
      <c r="J594" s="1658"/>
      <c r="K594" s="1658"/>
      <c r="L594" s="1658"/>
      <c r="M594" s="1658"/>
      <c r="N594" s="1658"/>
      <c r="O594" s="1928"/>
      <c r="P594" s="1928"/>
      <c r="Q594" s="1658"/>
      <c r="R594" s="1658"/>
      <c r="S594" s="1658"/>
      <c r="T594" s="1658"/>
      <c r="U594" s="1950"/>
      <c r="V594" s="1928"/>
      <c r="W594" s="1928"/>
      <c r="X594" s="1928"/>
      <c r="Y594" s="1928"/>
      <c r="Z594" s="1928"/>
      <c r="AA594" s="1928"/>
      <c r="AB594" s="1928"/>
      <c r="AC594" s="1928"/>
      <c r="AD594" s="1928"/>
      <c r="AE594" s="1928"/>
      <c r="AF594" s="1928"/>
      <c r="AG594" s="1928"/>
      <c r="AH594" s="1928"/>
      <c r="AI594" s="1928"/>
      <c r="AJ594" s="1928"/>
      <c r="AK594" s="1928"/>
    </row>
    <row r="595" spans="1:37" ht="39.950000000000003" customHeight="1" x14ac:dyDescent="0.2">
      <c r="A595" s="5920"/>
      <c r="B595" s="5920"/>
      <c r="C595" s="1658"/>
      <c r="D595" s="1658"/>
      <c r="E595" s="1658"/>
      <c r="F595" s="1658"/>
      <c r="G595" s="1658"/>
      <c r="H595" s="1928"/>
      <c r="I595" s="1928"/>
      <c r="J595" s="1658"/>
      <c r="K595" s="1658"/>
      <c r="L595" s="1658"/>
      <c r="M595" s="1658"/>
      <c r="N595" s="1658"/>
      <c r="O595" s="1928"/>
      <c r="P595" s="1928"/>
      <c r="Q595" s="1658"/>
      <c r="R595" s="1658"/>
      <c r="S595" s="1658"/>
      <c r="T595" s="1658"/>
      <c r="U595" s="1950"/>
      <c r="V595" s="1928"/>
      <c r="W595" s="1928"/>
      <c r="X595" s="1928"/>
      <c r="Y595" s="1928"/>
      <c r="Z595" s="1928"/>
      <c r="AA595" s="1928"/>
      <c r="AB595" s="1928"/>
      <c r="AC595" s="1928"/>
      <c r="AD595" s="1928"/>
      <c r="AE595" s="1928"/>
      <c r="AF595" s="1928"/>
      <c r="AG595" s="1928"/>
      <c r="AH595" s="1928"/>
      <c r="AI595" s="1928"/>
      <c r="AJ595" s="1928"/>
      <c r="AK595" s="1928"/>
    </row>
    <row r="596" spans="1:37" ht="39.950000000000003" customHeight="1" x14ac:dyDescent="0.2">
      <c r="A596" s="5923"/>
      <c r="B596" s="5923"/>
      <c r="C596" s="1658"/>
      <c r="D596" s="1658"/>
      <c r="E596" s="1658"/>
      <c r="F596" s="1658"/>
      <c r="G596" s="1658"/>
      <c r="H596" s="1928"/>
      <c r="I596" s="1928"/>
      <c r="J596" s="1664"/>
      <c r="K596" s="1664"/>
      <c r="L596" s="1664"/>
      <c r="M596" s="1664"/>
      <c r="N596" s="1664"/>
      <c r="O596" s="1928"/>
      <c r="P596" s="1928"/>
      <c r="Q596" s="1664"/>
      <c r="R596" s="1664"/>
      <c r="S596" s="1664"/>
      <c r="T596" s="1664"/>
      <c r="U596" s="1950"/>
      <c r="V596" s="1928"/>
      <c r="W596" s="1928"/>
      <c r="X596" s="1928"/>
      <c r="Y596" s="1928"/>
      <c r="Z596" s="1928"/>
      <c r="AA596" s="1928"/>
      <c r="AB596" s="1928"/>
      <c r="AC596" s="1928"/>
      <c r="AD596" s="1928"/>
      <c r="AE596" s="1928"/>
      <c r="AF596" s="1928"/>
      <c r="AG596" s="1928"/>
      <c r="AH596" s="1928"/>
      <c r="AI596" s="1928"/>
      <c r="AJ596" s="1928"/>
      <c r="AK596" s="1928"/>
    </row>
    <row r="597" spans="1:37" ht="39.950000000000003" customHeight="1" x14ac:dyDescent="0.2">
      <c r="A597" s="5923"/>
      <c r="B597" s="5923"/>
      <c r="C597" s="1658"/>
      <c r="D597" s="1658"/>
      <c r="E597" s="1658"/>
      <c r="F597" s="1658"/>
      <c r="G597" s="1658"/>
      <c r="H597" s="1928"/>
      <c r="I597" s="1928"/>
      <c r="J597" s="1658"/>
      <c r="K597" s="1658"/>
      <c r="L597" s="1658"/>
      <c r="M597" s="1658"/>
      <c r="N597" s="1658"/>
      <c r="O597" s="1928"/>
      <c r="P597" s="1928"/>
      <c r="Q597" s="1658"/>
      <c r="R597" s="1658"/>
      <c r="S597" s="1658"/>
      <c r="T597" s="1658"/>
      <c r="U597" s="1950"/>
      <c r="V597" s="1928"/>
      <c r="W597" s="1928"/>
      <c r="X597" s="1928"/>
      <c r="Y597" s="1928"/>
      <c r="Z597" s="1928"/>
      <c r="AA597" s="1928"/>
      <c r="AB597" s="1928"/>
      <c r="AC597" s="1928"/>
      <c r="AD597" s="1928"/>
      <c r="AE597" s="1928"/>
      <c r="AF597" s="1928"/>
      <c r="AG597" s="1928"/>
      <c r="AH597" s="1928"/>
      <c r="AI597" s="1928"/>
      <c r="AJ597" s="1928"/>
      <c r="AK597" s="1928"/>
    </row>
    <row r="598" spans="1:37" ht="39.950000000000003" customHeight="1" x14ac:dyDescent="0.2">
      <c r="A598" s="5923"/>
      <c r="B598" s="5923"/>
      <c r="C598" s="1664"/>
      <c r="D598" s="1664"/>
      <c r="E598" s="1664"/>
      <c r="F598" s="1664"/>
      <c r="G598" s="1664"/>
      <c r="H598" s="1928"/>
      <c r="I598" s="1928"/>
      <c r="J598" s="1664"/>
      <c r="K598" s="1664"/>
      <c r="L598" s="1664"/>
      <c r="M598" s="1664"/>
      <c r="N598" s="1664"/>
      <c r="O598" s="1928"/>
      <c r="P598" s="1928"/>
      <c r="Q598" s="1664"/>
      <c r="R598" s="1664"/>
      <c r="S598" s="1664"/>
      <c r="T598" s="1664"/>
      <c r="U598" s="1950"/>
      <c r="V598" s="1928"/>
      <c r="W598" s="1928"/>
      <c r="X598" s="1928"/>
      <c r="Y598" s="1928"/>
      <c r="Z598" s="1928"/>
      <c r="AA598" s="1928"/>
      <c r="AB598" s="1928"/>
      <c r="AC598" s="1928"/>
      <c r="AD598" s="1928"/>
      <c r="AE598" s="1928"/>
      <c r="AF598" s="1928"/>
      <c r="AG598" s="1928"/>
      <c r="AH598" s="1928"/>
      <c r="AI598" s="1928"/>
      <c r="AJ598" s="1928"/>
      <c r="AK598" s="1928"/>
    </row>
    <row r="599" spans="1:37" ht="39.950000000000003" customHeight="1" x14ac:dyDescent="0.2">
      <c r="A599" s="5923"/>
      <c r="B599" s="5923"/>
      <c r="C599" s="1658"/>
      <c r="D599" s="1658"/>
      <c r="E599" s="1658"/>
      <c r="F599" s="1658"/>
      <c r="G599" s="1658"/>
      <c r="H599" s="1928"/>
      <c r="I599" s="1928"/>
      <c r="J599" s="1658"/>
      <c r="K599" s="1658"/>
      <c r="L599" s="1658"/>
      <c r="M599" s="1658"/>
      <c r="N599" s="1658"/>
      <c r="O599" s="1928"/>
      <c r="P599" s="1928"/>
      <c r="Q599" s="1658"/>
      <c r="R599" s="1658"/>
      <c r="S599" s="1658"/>
      <c r="T599" s="1658"/>
      <c r="U599" s="1950"/>
      <c r="V599" s="1928"/>
      <c r="W599" s="1928"/>
      <c r="X599" s="1928"/>
      <c r="Y599" s="1928"/>
      <c r="Z599" s="1928"/>
      <c r="AA599" s="1928"/>
      <c r="AB599" s="1928"/>
      <c r="AC599" s="1928"/>
      <c r="AD599" s="1928"/>
      <c r="AE599" s="1928"/>
      <c r="AF599" s="1928"/>
      <c r="AG599" s="1928"/>
      <c r="AH599" s="1928"/>
      <c r="AI599" s="1928"/>
      <c r="AJ599" s="1928"/>
      <c r="AK599" s="1928"/>
    </row>
    <row r="600" spans="1:37" ht="39.950000000000003" customHeight="1" x14ac:dyDescent="0.2">
      <c r="A600" s="5923"/>
      <c r="B600" s="5923"/>
      <c r="C600" s="1658"/>
      <c r="D600" s="1658"/>
      <c r="E600" s="1658"/>
      <c r="F600" s="1658"/>
      <c r="G600" s="1658"/>
      <c r="H600" s="1928"/>
      <c r="I600" s="1928"/>
      <c r="J600" s="1658"/>
      <c r="K600" s="1658"/>
      <c r="L600" s="1658"/>
      <c r="M600" s="1658"/>
      <c r="N600" s="1658"/>
      <c r="O600" s="1928"/>
      <c r="P600" s="1928"/>
      <c r="Q600" s="1658"/>
      <c r="R600" s="1658"/>
      <c r="S600" s="1658"/>
      <c r="T600" s="1658"/>
      <c r="U600" s="1950"/>
      <c r="V600" s="1928"/>
      <c r="W600" s="1928"/>
      <c r="X600" s="1928"/>
      <c r="Y600" s="1928"/>
      <c r="Z600" s="1928"/>
      <c r="AA600" s="1928"/>
      <c r="AB600" s="1928"/>
      <c r="AC600" s="1928"/>
      <c r="AD600" s="1928"/>
      <c r="AE600" s="1928"/>
      <c r="AF600" s="1928"/>
      <c r="AG600" s="1928"/>
      <c r="AH600" s="1928"/>
      <c r="AI600" s="1928"/>
      <c r="AJ600" s="1928"/>
      <c r="AK600" s="1928"/>
    </row>
    <row r="601" spans="1:37" ht="39.950000000000003" customHeight="1" x14ac:dyDescent="0.2">
      <c r="D601" s="1659"/>
      <c r="E601" s="1659"/>
      <c r="F601" s="1659"/>
      <c r="J601" s="1659"/>
      <c r="K601" s="1659"/>
      <c r="L601" s="1659"/>
      <c r="M601" s="1657"/>
      <c r="N601" s="1657"/>
      <c r="R601" s="1659"/>
      <c r="S601" s="1659"/>
    </row>
    <row r="602" spans="1:37" ht="39.950000000000003" customHeight="1" x14ac:dyDescent="0.2">
      <c r="J602" s="1716"/>
      <c r="K602" s="1716"/>
      <c r="L602" s="1716"/>
      <c r="M602" s="1716"/>
      <c r="N602" s="1716"/>
      <c r="X602" s="1715"/>
      <c r="Y602" s="1715"/>
      <c r="AA602" s="1715"/>
    </row>
    <row r="603" spans="1:37" ht="39.950000000000003" customHeight="1" x14ac:dyDescent="0.2">
      <c r="D603" s="1659"/>
      <c r="E603" s="1659"/>
      <c r="F603" s="1659"/>
      <c r="K603" s="1659"/>
      <c r="L603" s="1659"/>
      <c r="M603" s="1716"/>
      <c r="N603" s="1716"/>
      <c r="S603" s="1659"/>
      <c r="T603" s="1659"/>
      <c r="V603" s="1715"/>
      <c r="W603" s="1715"/>
      <c r="X603" s="1715"/>
      <c r="Y603" s="1715"/>
      <c r="Z603" s="1715"/>
    </row>
    <row r="604" spans="1:37" ht="39.950000000000003" customHeight="1" x14ac:dyDescent="0.2">
      <c r="Q604" s="1716"/>
      <c r="R604" s="1716"/>
      <c r="S604" s="1716"/>
      <c r="T604" s="1697"/>
      <c r="U604" s="1697"/>
      <c r="V604" s="1697"/>
      <c r="W604" s="1697"/>
      <c r="X604" s="1697"/>
    </row>
    <row r="605" spans="1:37" ht="39.950000000000003" customHeight="1" x14ac:dyDescent="0.2">
      <c r="C605" s="1715"/>
      <c r="K605" s="16"/>
      <c r="L605" s="16"/>
      <c r="M605" s="16"/>
    </row>
    <row r="606" spans="1:37" ht="39.950000000000003" customHeight="1" x14ac:dyDescent="0.2">
      <c r="A606" s="16"/>
      <c r="B606" s="1715"/>
      <c r="C606" s="1659"/>
      <c r="D606" s="1659"/>
      <c r="E606" s="1659"/>
      <c r="F606" s="1659"/>
      <c r="G606" s="1659"/>
      <c r="H606" s="1657"/>
      <c r="I606" s="1657"/>
      <c r="J606" s="1659"/>
      <c r="K606" s="1659"/>
      <c r="L606" s="1659"/>
      <c r="M606" s="1927"/>
      <c r="N606" s="1927"/>
      <c r="O606" s="1716"/>
      <c r="P606" s="1716"/>
      <c r="Q606" s="1716"/>
      <c r="R606" s="1716"/>
      <c r="S606" s="1716"/>
    </row>
    <row r="607" spans="1:37" ht="39.950000000000003" customHeight="1" x14ac:dyDescent="0.2"/>
    <row r="608" spans="1:37" ht="39.950000000000003" customHeight="1" x14ac:dyDescent="0.2">
      <c r="A608" s="5876"/>
      <c r="B608" s="5876"/>
      <c r="C608" s="1661"/>
      <c r="D608" s="1661"/>
      <c r="E608" s="1661"/>
      <c r="F608" s="1661"/>
      <c r="G608" s="1661"/>
      <c r="H608" s="1661"/>
      <c r="I608" s="1661"/>
      <c r="J608" s="1661"/>
      <c r="K608" s="1661"/>
      <c r="L608" s="1661"/>
      <c r="M608" s="1661"/>
      <c r="N608" s="1661"/>
      <c r="O608" s="1661"/>
      <c r="P608" s="1661"/>
      <c r="Q608" s="1661"/>
      <c r="R608" s="1661"/>
      <c r="S608" s="1661"/>
      <c r="T608" s="1661"/>
      <c r="U608" s="1661"/>
      <c r="V608" s="1661"/>
      <c r="W608" s="1661"/>
      <c r="X608" s="1661"/>
      <c r="Y608" s="1661"/>
      <c r="Z608" s="1661"/>
      <c r="AA608" s="1661"/>
      <c r="AB608" s="1661"/>
      <c r="AC608" s="1661"/>
      <c r="AD608" s="1661"/>
      <c r="AE608" s="1661"/>
      <c r="AF608" s="1661"/>
      <c r="AG608" s="1661"/>
      <c r="AH608" s="1661"/>
      <c r="AI608" s="1661"/>
      <c r="AJ608" s="1661"/>
      <c r="AK608" s="1661"/>
    </row>
    <row r="609" spans="1:38" ht="39.950000000000003" customHeight="1" x14ac:dyDescent="0.2">
      <c r="A609" s="5929"/>
      <c r="B609" s="5929"/>
      <c r="C609" s="1708"/>
      <c r="D609" s="1708"/>
      <c r="E609" s="1708"/>
      <c r="F609" s="1708"/>
      <c r="G609" s="1708"/>
      <c r="H609" s="1708"/>
      <c r="I609" s="1708"/>
      <c r="J609" s="1708"/>
      <c r="K609" s="1708"/>
      <c r="L609" s="1708"/>
      <c r="M609" s="1708"/>
      <c r="N609" s="1708"/>
      <c r="O609" s="1708"/>
      <c r="P609" s="1708"/>
      <c r="Q609" s="1708"/>
      <c r="R609" s="1708"/>
      <c r="S609" s="1708"/>
      <c r="T609" s="1708"/>
      <c r="U609" s="1708"/>
      <c r="V609" s="1708"/>
      <c r="W609" s="1708"/>
      <c r="X609" s="1708"/>
      <c r="Y609" s="1708"/>
      <c r="Z609" s="1708"/>
      <c r="AA609" s="1708"/>
      <c r="AB609" s="1708"/>
      <c r="AC609" s="1708"/>
      <c r="AD609" s="1708"/>
      <c r="AE609" s="1708"/>
      <c r="AF609" s="1708"/>
      <c r="AG609" s="1708"/>
      <c r="AH609" s="1708"/>
      <c r="AI609" s="1708"/>
      <c r="AJ609" s="1708"/>
      <c r="AK609" s="1708"/>
    </row>
    <row r="610" spans="1:38" ht="39.950000000000003" customHeight="1" x14ac:dyDescent="0.2">
      <c r="A610" s="5926"/>
      <c r="B610" s="5926"/>
      <c r="C610" s="1659"/>
      <c r="D610" s="1659"/>
      <c r="E610" s="1659"/>
      <c r="F610" s="1659"/>
      <c r="G610" s="1716"/>
      <c r="H610" s="1928"/>
      <c r="I610" s="1928"/>
      <c r="J610" s="1659"/>
      <c r="K610" s="1659"/>
      <c r="L610" s="1659"/>
      <c r="M610" s="1659"/>
      <c r="N610" s="1659"/>
      <c r="O610" s="1928"/>
      <c r="P610" s="1928"/>
      <c r="Q610" s="1659"/>
      <c r="R610" s="1659"/>
      <c r="S610" s="1659"/>
      <c r="T610" s="1659"/>
      <c r="U610" s="1659"/>
      <c r="V610" s="1928"/>
      <c r="W610" s="1928"/>
      <c r="X610" s="1659"/>
      <c r="Y610" s="1659"/>
      <c r="Z610" s="1659"/>
      <c r="AA610" s="1659"/>
      <c r="AB610" s="1659"/>
      <c r="AC610" s="1928"/>
      <c r="AD610" s="1928"/>
      <c r="AE610" s="1657"/>
      <c r="AF610" s="1657"/>
      <c r="AG610" s="1657"/>
      <c r="AH610" s="1709"/>
      <c r="AI610" s="1709"/>
      <c r="AJ610" s="1660"/>
      <c r="AK610" s="1660"/>
    </row>
    <row r="611" spans="1:38" ht="39.950000000000003" customHeight="1" x14ac:dyDescent="0.2">
      <c r="A611" s="5926"/>
      <c r="B611" s="5926"/>
      <c r="C611" s="1664"/>
      <c r="D611" s="1664"/>
      <c r="E611" s="1664"/>
      <c r="F611" s="1664"/>
      <c r="G611" s="1664"/>
      <c r="H611" s="1928"/>
      <c r="I611" s="1928"/>
      <c r="J611" s="1664"/>
      <c r="K611" s="1664"/>
      <c r="L611" s="1664"/>
      <c r="M611" s="1664"/>
      <c r="N611" s="1664"/>
      <c r="O611" s="1928"/>
      <c r="P611" s="1928"/>
      <c r="Q611" s="1664"/>
      <c r="R611" s="1664"/>
      <c r="S611" s="1664"/>
      <c r="T611" s="1664"/>
      <c r="U611" s="1664"/>
      <c r="V611" s="1928"/>
      <c r="W611" s="1928"/>
      <c r="X611" s="1664"/>
      <c r="Y611" s="1664"/>
      <c r="Z611" s="1664"/>
      <c r="AA611" s="1664"/>
      <c r="AB611" s="1664"/>
      <c r="AC611" s="1928"/>
      <c r="AD611" s="1928"/>
      <c r="AE611" s="1664"/>
      <c r="AF611" s="1664"/>
      <c r="AG611" s="1664"/>
      <c r="AH611" s="1664"/>
      <c r="AI611" s="1664"/>
      <c r="AJ611" s="1660"/>
      <c r="AK611" s="1660"/>
    </row>
    <row r="612" spans="1:38" ht="39.950000000000003" customHeight="1" x14ac:dyDescent="0.2">
      <c r="A612" s="5923"/>
      <c r="B612" s="5923"/>
      <c r="C612" s="1657"/>
      <c r="D612" s="1657"/>
      <c r="E612" s="1657"/>
      <c r="F612" s="1665"/>
      <c r="G612" s="1665"/>
      <c r="H612" s="1928"/>
      <c r="I612" s="1928"/>
      <c r="J612" s="1683"/>
      <c r="K612" s="1683"/>
      <c r="L612" s="1684"/>
      <c r="M612" s="1659"/>
      <c r="N612" s="1659"/>
      <c r="O612" s="1928"/>
      <c r="P612" s="1928"/>
      <c r="Q612" s="1781"/>
      <c r="R612" s="1683"/>
      <c r="S612" s="1684"/>
      <c r="T612" s="1684"/>
      <c r="U612" s="1683"/>
      <c r="V612" s="1928"/>
      <c r="W612" s="1928"/>
      <c r="X612" s="1683"/>
      <c r="Y612" s="1683"/>
      <c r="Z612" s="1684"/>
      <c r="AA612" s="1684"/>
      <c r="AB612" s="1683"/>
      <c r="AC612" s="1928"/>
      <c r="AD612" s="1928"/>
      <c r="AE612" s="1683"/>
      <c r="AF612" s="1683"/>
      <c r="AG612" s="1684"/>
      <c r="AH612" s="1684"/>
      <c r="AI612" s="1683"/>
      <c r="AJ612" s="1660"/>
      <c r="AK612" s="1660"/>
    </row>
    <row r="613" spans="1:38" ht="39.950000000000003" customHeight="1" x14ac:dyDescent="0.2">
      <c r="A613" s="5926"/>
      <c r="B613" s="5926"/>
      <c r="C613" s="1659"/>
      <c r="D613" s="1659"/>
      <c r="E613" s="1659"/>
      <c r="F613" s="1659"/>
      <c r="G613" s="1659"/>
      <c r="H613" s="1928"/>
      <c r="I613" s="1928"/>
      <c r="J613" s="1697"/>
      <c r="K613" s="1697"/>
      <c r="L613" s="1697"/>
      <c r="O613" s="1928"/>
      <c r="P613" s="1928"/>
      <c r="Q613" s="1658"/>
      <c r="R613" s="1658"/>
      <c r="S613" s="1659"/>
      <c r="T613" s="1659"/>
      <c r="U613" s="1659"/>
      <c r="V613" s="1928"/>
      <c r="W613" s="1928"/>
      <c r="X613" s="1659"/>
      <c r="Y613" s="1659"/>
      <c r="Z613" s="1659"/>
      <c r="AA613" s="1716"/>
      <c r="AB613" s="1716"/>
      <c r="AC613" s="1928"/>
      <c r="AD613" s="1928"/>
      <c r="AE613" s="1658"/>
      <c r="AF613" s="1658"/>
      <c r="AG613" s="1658"/>
      <c r="AH613" s="1709"/>
      <c r="AI613" s="1709"/>
      <c r="AJ613" s="1660"/>
      <c r="AK613" s="1660"/>
    </row>
    <row r="614" spans="1:38" ht="39.950000000000003" customHeight="1" x14ac:dyDescent="0.2">
      <c r="A614" s="5926"/>
      <c r="B614" s="5926"/>
      <c r="C614" s="1658"/>
      <c r="D614" s="1658"/>
      <c r="E614" s="1658"/>
      <c r="F614" s="1684"/>
      <c r="G614" s="1684"/>
      <c r="H614" s="1928"/>
      <c r="I614" s="1928"/>
      <c r="J614" s="1659"/>
      <c r="K614" s="1659"/>
      <c r="L614" s="1659"/>
      <c r="M614" s="1659"/>
      <c r="N614" s="1659"/>
      <c r="O614" s="1928"/>
      <c r="P614" s="1928"/>
      <c r="Q614" s="1716"/>
      <c r="R614" s="1716"/>
      <c r="S614" s="1716"/>
      <c r="T614" s="1716"/>
      <c r="U614" s="1716"/>
      <c r="V614" s="1928"/>
      <c r="W614" s="1928"/>
      <c r="X614" s="1683"/>
      <c r="Y614" s="1683"/>
      <c r="Z614" s="1684"/>
      <c r="AA614" s="1684"/>
      <c r="AB614" s="1683"/>
      <c r="AC614" s="1928"/>
      <c r="AD614" s="1928"/>
      <c r="AE614" s="1683"/>
      <c r="AF614" s="1683"/>
      <c r="AG614" s="1683"/>
      <c r="AH614" s="1709"/>
      <c r="AI614" s="1709"/>
      <c r="AJ614" s="1660"/>
      <c r="AK614" s="1660"/>
    </row>
    <row r="615" spans="1:38" ht="39.950000000000003" customHeight="1" x14ac:dyDescent="0.2">
      <c r="A615" s="5922"/>
      <c r="B615" s="5922"/>
      <c r="C615" s="1658"/>
      <c r="D615" s="1658"/>
      <c r="E615" s="1658"/>
      <c r="F615" s="1658"/>
      <c r="G615" s="1658"/>
      <c r="H615" s="1928"/>
      <c r="I615" s="1928"/>
      <c r="J615" s="1658"/>
      <c r="K615" s="1658"/>
      <c r="L615" s="1658"/>
      <c r="M615" s="1658"/>
      <c r="N615" s="1658"/>
      <c r="O615" s="1928"/>
      <c r="P615" s="1928"/>
      <c r="Q615" s="1658"/>
      <c r="R615" s="1658"/>
      <c r="S615" s="1658"/>
      <c r="T615" s="1658"/>
      <c r="U615" s="1658"/>
      <c r="V615" s="1928"/>
      <c r="W615" s="1928"/>
      <c r="X615" s="1658"/>
      <c r="Y615" s="1658"/>
      <c r="Z615" s="1658"/>
      <c r="AA615" s="1684"/>
      <c r="AB615" s="1683"/>
      <c r="AC615" s="1928"/>
      <c r="AD615" s="1928"/>
      <c r="AE615" s="1683"/>
      <c r="AF615" s="1659"/>
      <c r="AG615" s="1659"/>
      <c r="AH615" s="1659"/>
      <c r="AI615" s="1659"/>
      <c r="AJ615" s="1660"/>
      <c r="AK615" s="1660"/>
    </row>
    <row r="616" spans="1:38" ht="39.950000000000003" customHeight="1" x14ac:dyDescent="0.2">
      <c r="A616" s="5920"/>
      <c r="B616" s="5920"/>
      <c r="C616" s="1683"/>
      <c r="D616" s="1683"/>
      <c r="E616" s="1684"/>
      <c r="F616" s="1684"/>
      <c r="G616" s="1683"/>
      <c r="H616" s="1928"/>
      <c r="I616" s="1928"/>
      <c r="J616" s="1683"/>
      <c r="K616" s="1683"/>
      <c r="L616" s="1684"/>
      <c r="M616" s="1684"/>
      <c r="N616" s="1683"/>
      <c r="O616" s="1928"/>
      <c r="P616" s="1928"/>
      <c r="Q616" s="1683"/>
      <c r="R616" s="1683"/>
      <c r="S616" s="1684"/>
      <c r="T616" s="1684"/>
      <c r="U616" s="1683"/>
      <c r="V616" s="1928"/>
      <c r="W616" s="1928"/>
      <c r="X616" s="1683"/>
      <c r="Y616" s="1683"/>
      <c r="Z616" s="1684"/>
      <c r="AA616" s="1684"/>
      <c r="AB616" s="1683"/>
      <c r="AC616" s="1928"/>
      <c r="AD616" s="1928"/>
      <c r="AE616" s="1683"/>
      <c r="AF616" s="1683"/>
      <c r="AG616" s="1683"/>
      <c r="AH616" s="1683"/>
      <c r="AI616" s="1683"/>
      <c r="AJ616" s="1660"/>
      <c r="AK616" s="1660"/>
    </row>
    <row r="617" spans="1:38" ht="39.950000000000003" customHeight="1" x14ac:dyDescent="0.2">
      <c r="A617" s="5927"/>
      <c r="B617" s="5924"/>
      <c r="C617" s="1664"/>
      <c r="D617" s="1664"/>
      <c r="E617" s="1664"/>
      <c r="F617" s="1664"/>
      <c r="G617" s="1664"/>
      <c r="H617" s="1928"/>
      <c r="I617" s="1928"/>
      <c r="J617" s="1664"/>
      <c r="K617" s="1664"/>
      <c r="L617" s="1664"/>
      <c r="M617" s="1664"/>
      <c r="N617" s="1664"/>
      <c r="O617" s="1928"/>
      <c r="P617" s="1928"/>
      <c r="Q617" s="1664"/>
      <c r="R617" s="1664"/>
      <c r="S617" s="1664"/>
      <c r="T617" s="1664"/>
      <c r="U617" s="1664"/>
      <c r="V617" s="1928"/>
      <c r="W617" s="1928"/>
      <c r="X617" s="1664"/>
      <c r="Y617" s="1664"/>
      <c r="Z617" s="1664"/>
      <c r="AA617" s="1664"/>
      <c r="AB617" s="1664"/>
      <c r="AC617" s="1928"/>
      <c r="AD617" s="1928"/>
      <c r="AE617" s="1664"/>
      <c r="AF617" s="1664"/>
      <c r="AG617" s="1664"/>
      <c r="AH617" s="1664"/>
      <c r="AI617" s="1664"/>
      <c r="AJ617" s="1660"/>
      <c r="AK617" s="1660"/>
    </row>
    <row r="618" spans="1:38" ht="39.950000000000003" customHeight="1" x14ac:dyDescent="0.2">
      <c r="A618" s="5923"/>
      <c r="B618" s="5923"/>
      <c r="C618" s="1927"/>
      <c r="D618" s="1927"/>
      <c r="E618" s="1927"/>
      <c r="F618" s="1927"/>
      <c r="G618" s="1927"/>
      <c r="H618" s="1928"/>
      <c r="I618" s="1928"/>
      <c r="J618" s="1927"/>
      <c r="K618" s="1927"/>
      <c r="L618" s="1927"/>
      <c r="M618" s="1927"/>
      <c r="N618" s="1927"/>
      <c r="O618" s="1928"/>
      <c r="P618" s="1928"/>
      <c r="Q618" s="1927"/>
      <c r="R618" s="1927"/>
      <c r="S618" s="1927"/>
      <c r="T618" s="1927"/>
      <c r="U618" s="1927"/>
      <c r="V618" s="1928"/>
      <c r="W618" s="1928"/>
      <c r="X618" s="1927"/>
      <c r="Y618" s="1927"/>
      <c r="Z618" s="1927"/>
      <c r="AA618" s="1927"/>
      <c r="AB618" s="1927"/>
      <c r="AC618" s="1928"/>
      <c r="AD618" s="1928"/>
      <c r="AE618" s="1927"/>
      <c r="AF618" s="1927"/>
      <c r="AG618" s="1927"/>
      <c r="AH618" s="1927"/>
      <c r="AI618" s="1927"/>
      <c r="AJ618" s="1660"/>
      <c r="AK618" s="1660"/>
    </row>
    <row r="619" spans="1:38" ht="39.950000000000003" customHeight="1" x14ac:dyDescent="0.2">
      <c r="A619" s="5920"/>
      <c r="B619" s="5920"/>
      <c r="C619" s="1664"/>
      <c r="D619" s="1664"/>
      <c r="E619" s="1664"/>
      <c r="F619" s="1664"/>
      <c r="G619" s="1664"/>
      <c r="H619" s="1928"/>
      <c r="I619" s="1928"/>
      <c r="J619" s="1664"/>
      <c r="K619" s="1664"/>
      <c r="L619" s="1664"/>
      <c r="M619" s="1664"/>
      <c r="N619" s="1664"/>
      <c r="O619" s="1928"/>
      <c r="P619" s="1928"/>
      <c r="Q619" s="1664"/>
      <c r="R619" s="1664"/>
      <c r="S619" s="1664"/>
      <c r="T619" s="1664"/>
      <c r="U619" s="1664"/>
      <c r="V619" s="1928"/>
      <c r="W619" s="1928"/>
      <c r="X619" s="1664"/>
      <c r="Y619" s="1664"/>
      <c r="Z619" s="1664"/>
      <c r="AA619" s="1664"/>
      <c r="AB619" s="1664"/>
      <c r="AC619" s="1928"/>
      <c r="AD619" s="1928"/>
      <c r="AE619" s="1664"/>
      <c r="AF619" s="1664"/>
      <c r="AG619" s="1664"/>
      <c r="AH619" s="1664"/>
      <c r="AI619" s="1664"/>
      <c r="AJ619" s="1660"/>
      <c r="AK619" s="1660"/>
    </row>
    <row r="620" spans="1:38" ht="39.950000000000003" customHeight="1" x14ac:dyDescent="0.2">
      <c r="A620" s="5923"/>
      <c r="B620" s="5923"/>
      <c r="C620" s="1658"/>
      <c r="D620" s="1658"/>
      <c r="E620" s="1658"/>
      <c r="F620" s="1658"/>
      <c r="G620" s="1658"/>
      <c r="H620" s="1928"/>
      <c r="I620" s="1928"/>
      <c r="J620" s="1658"/>
      <c r="K620" s="1658"/>
      <c r="L620" s="1658"/>
      <c r="M620" s="1658"/>
      <c r="N620" s="1658"/>
      <c r="O620" s="1928"/>
      <c r="P620" s="1928"/>
      <c r="Q620" s="1658"/>
      <c r="R620" s="1658"/>
      <c r="S620" s="1658"/>
      <c r="T620" s="1658"/>
      <c r="U620" s="1658"/>
      <c r="V620" s="1928"/>
      <c r="W620" s="1928"/>
      <c r="X620" s="1658"/>
      <c r="Y620" s="1658"/>
      <c r="Z620" s="1658"/>
      <c r="AA620" s="1658"/>
      <c r="AB620" s="1658"/>
      <c r="AC620" s="1928"/>
      <c r="AD620" s="1928"/>
      <c r="AE620" s="1658"/>
      <c r="AF620" s="1658"/>
      <c r="AG620" s="1658"/>
      <c r="AH620" s="1658"/>
      <c r="AI620" s="1658"/>
      <c r="AJ620" s="1660"/>
      <c r="AK620" s="1660"/>
    </row>
    <row r="621" spans="1:38" ht="39.950000000000003" customHeight="1" x14ac:dyDescent="0.2">
      <c r="A621" s="5920"/>
      <c r="B621" s="5920"/>
      <c r="C621" s="1658"/>
      <c r="D621" s="1658"/>
      <c r="E621" s="1658"/>
      <c r="F621" s="1658"/>
      <c r="G621" s="1658"/>
      <c r="H621" s="1928"/>
      <c r="I621" s="1928"/>
      <c r="J621" s="1658"/>
      <c r="K621" s="1658"/>
      <c r="L621" s="1658"/>
      <c r="M621" s="1658"/>
      <c r="N621" s="1658"/>
      <c r="O621" s="1928"/>
      <c r="P621" s="1928"/>
      <c r="Q621" s="1658"/>
      <c r="R621" s="1658"/>
      <c r="S621" s="1658"/>
      <c r="T621" s="1658"/>
      <c r="U621" s="1658"/>
      <c r="V621" s="1928"/>
      <c r="W621" s="1928"/>
      <c r="X621" s="1658"/>
      <c r="Y621" s="1658"/>
      <c r="Z621" s="1658"/>
      <c r="AA621" s="1658"/>
      <c r="AB621" s="1658"/>
      <c r="AC621" s="1928"/>
      <c r="AD621" s="1928"/>
      <c r="AE621" s="1658"/>
      <c r="AF621" s="1658"/>
      <c r="AG621" s="1658"/>
      <c r="AH621" s="1658"/>
      <c r="AI621" s="1658"/>
      <c r="AJ621" s="1660"/>
      <c r="AK621" s="1660"/>
    </row>
    <row r="622" spans="1:38" ht="39.950000000000003" customHeight="1" x14ac:dyDescent="0.2">
      <c r="A622" s="5923"/>
      <c r="B622" s="5923"/>
      <c r="C622" s="1664"/>
      <c r="D622" s="1664"/>
      <c r="E622" s="1664"/>
      <c r="F622" s="1664"/>
      <c r="G622" s="1664"/>
      <c r="H622" s="1928"/>
      <c r="I622" s="1928"/>
      <c r="J622" s="1664"/>
      <c r="K622" s="1664"/>
      <c r="L622" s="1664"/>
      <c r="M622" s="1664"/>
      <c r="N622" s="1664"/>
      <c r="O622" s="1928"/>
      <c r="P622" s="1928"/>
      <c r="Q622" s="1664"/>
      <c r="R622" s="1664"/>
      <c r="S622" s="1664"/>
      <c r="T622" s="1664"/>
      <c r="U622" s="1664"/>
      <c r="V622" s="1928"/>
      <c r="W622" s="1928"/>
      <c r="X622" s="1664"/>
      <c r="Y622" s="1664"/>
      <c r="Z622" s="1664"/>
      <c r="AA622" s="1664"/>
      <c r="AB622" s="1664"/>
      <c r="AC622" s="1928"/>
      <c r="AD622" s="1928"/>
      <c r="AE622" s="1664"/>
      <c r="AF622" s="1664"/>
      <c r="AG622" s="1664"/>
      <c r="AH622" s="1664"/>
      <c r="AI622" s="1664"/>
      <c r="AJ622" s="1660"/>
      <c r="AK622" s="1660"/>
    </row>
    <row r="623" spans="1:38" ht="39.950000000000003" customHeight="1" x14ac:dyDescent="0.2">
      <c r="A623" s="5923"/>
      <c r="B623" s="5923"/>
      <c r="C623" s="1658"/>
      <c r="D623" s="1658"/>
      <c r="E623" s="1658"/>
      <c r="F623" s="1658"/>
      <c r="G623" s="1658"/>
      <c r="H623" s="1928"/>
      <c r="I623" s="1928"/>
      <c r="J623" s="1658"/>
      <c r="K623" s="1658"/>
      <c r="L623" s="1658"/>
      <c r="M623" s="1658"/>
      <c r="N623" s="1658"/>
      <c r="O623" s="1928"/>
      <c r="P623" s="1928"/>
      <c r="Q623" s="1658"/>
      <c r="R623" s="1658"/>
      <c r="S623" s="1658"/>
      <c r="T623" s="1658"/>
      <c r="U623" s="1658"/>
      <c r="V623" s="1928"/>
      <c r="W623" s="1928"/>
      <c r="X623" s="1658"/>
      <c r="Y623" s="1658"/>
      <c r="Z623" s="1658"/>
      <c r="AA623" s="1658"/>
      <c r="AB623" s="1658"/>
      <c r="AC623" s="1928"/>
      <c r="AD623" s="1928"/>
      <c r="AE623" s="1658"/>
      <c r="AF623" s="1658"/>
      <c r="AG623" s="1658"/>
      <c r="AH623" s="1658"/>
      <c r="AI623" s="1658"/>
      <c r="AJ623" s="1660"/>
      <c r="AK623" s="1660"/>
    </row>
    <row r="624" spans="1:38" ht="39.950000000000003" customHeight="1" x14ac:dyDescent="0.2">
      <c r="A624" s="5923"/>
      <c r="B624" s="5923"/>
      <c r="C624" s="1659"/>
      <c r="D624" s="1659"/>
      <c r="E624" s="1659"/>
      <c r="F624" s="1659"/>
      <c r="G624" s="1659"/>
      <c r="H624" s="1928"/>
      <c r="I624" s="1928"/>
      <c r="J624" s="1665"/>
      <c r="K624" s="1665"/>
      <c r="L624" s="1665"/>
      <c r="M624" s="1665"/>
      <c r="N624" s="1665"/>
      <c r="O624" s="1928"/>
      <c r="P624" s="1928"/>
      <c r="Q624" s="1665"/>
      <c r="R624" s="1665"/>
      <c r="S624" s="1665"/>
      <c r="T624" s="1665"/>
      <c r="U624" s="1665"/>
      <c r="V624" s="1928"/>
      <c r="W624" s="1928"/>
      <c r="X624" s="1665"/>
      <c r="Y624" s="1665"/>
      <c r="Z624" s="1665"/>
      <c r="AA624" s="1665"/>
      <c r="AB624" s="1665"/>
      <c r="AC624" s="1928"/>
      <c r="AD624" s="1928"/>
      <c r="AE624" s="1665"/>
      <c r="AF624" s="1665"/>
      <c r="AG624" s="1659"/>
      <c r="AH624" s="1659"/>
      <c r="AI624" s="1659"/>
      <c r="AJ624" s="1660"/>
      <c r="AK624" s="1660"/>
      <c r="AL624" s="2296"/>
    </row>
    <row r="625" spans="1:38" ht="39.950000000000003" customHeight="1" x14ac:dyDescent="0.2">
      <c r="A625" s="5923"/>
      <c r="B625" s="5923"/>
      <c r="C625" s="1658"/>
      <c r="D625" s="1658"/>
      <c r="E625" s="1658"/>
      <c r="F625" s="1658"/>
      <c r="G625" s="1658"/>
      <c r="H625" s="1928"/>
      <c r="I625" s="1928"/>
      <c r="J625" s="1658"/>
      <c r="K625" s="1658"/>
      <c r="L625" s="1658"/>
      <c r="M625" s="1658"/>
      <c r="N625" s="1658"/>
      <c r="O625" s="1928"/>
      <c r="P625" s="1928"/>
      <c r="Q625" s="1658"/>
      <c r="R625" s="1658"/>
      <c r="S625" s="1658"/>
      <c r="T625" s="1658"/>
      <c r="U625" s="1658"/>
      <c r="V625" s="1928"/>
      <c r="W625" s="1928"/>
      <c r="X625" s="1658"/>
      <c r="Y625" s="1658"/>
      <c r="Z625" s="1658"/>
      <c r="AA625" s="1658"/>
      <c r="AB625" s="1658"/>
      <c r="AC625" s="1928"/>
      <c r="AD625" s="1928"/>
      <c r="AE625" s="1658"/>
      <c r="AF625" s="1658"/>
      <c r="AG625" s="1658"/>
      <c r="AH625" s="1658"/>
      <c r="AI625" s="1658"/>
      <c r="AJ625" s="1660"/>
      <c r="AK625" s="1660"/>
      <c r="AL625" s="1782"/>
    </row>
    <row r="626" spans="1:38" ht="39.950000000000003" customHeight="1" x14ac:dyDescent="0.2">
      <c r="A626" s="5923"/>
      <c r="B626" s="5923"/>
      <c r="C626" s="1658"/>
      <c r="D626" s="1658"/>
      <c r="E626" s="1658"/>
      <c r="F626" s="1658"/>
      <c r="G626" s="1658"/>
      <c r="H626" s="1928"/>
      <c r="I626" s="1928"/>
      <c r="J626" s="1658"/>
      <c r="K626" s="1658"/>
      <c r="L626" s="1658"/>
      <c r="M626" s="1658"/>
      <c r="N626" s="1658"/>
      <c r="O626" s="1928"/>
      <c r="P626" s="1928"/>
      <c r="Q626" s="1658"/>
      <c r="R626" s="1658"/>
      <c r="S626" s="1658"/>
      <c r="T626" s="1658"/>
      <c r="U626" s="1658"/>
      <c r="V626" s="1928"/>
      <c r="W626" s="1928"/>
      <c r="X626" s="1658"/>
      <c r="Y626" s="1658"/>
      <c r="Z626" s="1658"/>
      <c r="AA626" s="1658"/>
      <c r="AB626" s="1658"/>
      <c r="AC626" s="1928"/>
      <c r="AD626" s="1928"/>
      <c r="AE626" s="1658"/>
      <c r="AF626" s="1658"/>
      <c r="AG626" s="1658"/>
      <c r="AH626" s="1658"/>
      <c r="AI626" s="1658"/>
      <c r="AJ626" s="1660"/>
      <c r="AK626" s="1660"/>
      <c r="AL626" s="1783"/>
    </row>
    <row r="627" spans="1:38" ht="39.950000000000003" customHeight="1" x14ac:dyDescent="0.2">
      <c r="E627" s="1659"/>
      <c r="F627" s="1659"/>
      <c r="G627" s="1659"/>
      <c r="H627" s="1928"/>
      <c r="I627" s="1928"/>
      <c r="N627" s="1697"/>
      <c r="O627" s="1928"/>
      <c r="P627" s="1928"/>
      <c r="S627" s="1659"/>
      <c r="T627" s="1659"/>
      <c r="U627" s="1659"/>
      <c r="V627" s="1928"/>
      <c r="W627" s="1928"/>
      <c r="X627" s="1659"/>
      <c r="Y627" s="1659"/>
      <c r="Z627" s="1659"/>
      <c r="AA627" s="1659"/>
      <c r="AC627" s="1928"/>
      <c r="AD627" s="1928"/>
      <c r="AE627" s="1659"/>
      <c r="AF627" s="1659"/>
      <c r="AG627" s="1659"/>
      <c r="AJ627" s="1660"/>
      <c r="AK627" s="1660"/>
    </row>
    <row r="628" spans="1:38" ht="39.950000000000003" customHeight="1" x14ac:dyDescent="0.2">
      <c r="H628" s="1928"/>
      <c r="I628" s="1928"/>
      <c r="J628" s="1716"/>
      <c r="K628" s="1716"/>
      <c r="L628" s="1716"/>
      <c r="M628" s="1716"/>
      <c r="O628" s="1928"/>
      <c r="P628" s="1928"/>
      <c r="T628" s="1658"/>
      <c r="U628" s="1658"/>
      <c r="V628" s="1928"/>
      <c r="W628" s="1928"/>
      <c r="X628" s="1658"/>
      <c r="Y628" s="1658"/>
      <c r="AA628" s="1715"/>
      <c r="AC628" s="1928"/>
      <c r="AD628" s="1928"/>
      <c r="AG628" s="1716"/>
      <c r="AH628" s="1716"/>
      <c r="AI628" s="1716"/>
      <c r="AJ628" s="1660"/>
      <c r="AK628" s="1660"/>
    </row>
    <row r="629" spans="1:38" ht="39.950000000000003" customHeight="1" x14ac:dyDescent="0.2">
      <c r="F629" s="1689"/>
      <c r="G629" s="1689"/>
      <c r="H629" s="1928"/>
      <c r="I629" s="1928"/>
      <c r="K629" s="1659"/>
      <c r="L629" s="1659"/>
      <c r="M629" s="1716"/>
      <c r="N629" s="1716"/>
      <c r="O629" s="1928"/>
      <c r="P629" s="1928"/>
      <c r="Q629" s="1716"/>
      <c r="U629" s="1659"/>
      <c r="V629" s="1928"/>
      <c r="W629" s="1928"/>
      <c r="X629" s="1783"/>
      <c r="Y629" s="1658"/>
      <c r="Z629" s="1659"/>
      <c r="AA629" s="1659"/>
      <c r="AB629" s="1659"/>
      <c r="AC629" s="1928"/>
      <c r="AD629" s="1928"/>
      <c r="AE629" s="1659"/>
      <c r="AH629" s="1716"/>
      <c r="AI629" s="1659"/>
      <c r="AJ629" s="1660"/>
      <c r="AK629" s="1660"/>
    </row>
    <row r="630" spans="1:38" ht="39.950000000000003" customHeight="1" x14ac:dyDescent="0.2">
      <c r="H630" s="1928"/>
      <c r="I630" s="1928"/>
      <c r="O630" s="1928"/>
      <c r="P630" s="1928"/>
      <c r="R630" s="1716"/>
      <c r="S630" s="1716"/>
      <c r="T630" s="1716"/>
      <c r="U630" s="1716"/>
      <c r="V630" s="1928"/>
      <c r="W630" s="1928"/>
      <c r="X630" s="1716"/>
      <c r="AC630" s="1928"/>
      <c r="AD630" s="1928"/>
      <c r="AJ630" s="1660"/>
      <c r="AK630" s="1660"/>
    </row>
    <row r="631" spans="1:38" ht="39.950000000000003" customHeight="1" x14ac:dyDescent="0.2">
      <c r="C631" s="1659"/>
      <c r="D631" s="1659"/>
      <c r="E631" s="1659"/>
      <c r="F631" s="1659"/>
      <c r="G631" s="1659"/>
      <c r="H631" s="1657"/>
      <c r="I631" s="1657"/>
      <c r="J631" s="1659"/>
      <c r="K631" s="1659"/>
      <c r="L631" s="1659"/>
      <c r="M631" s="1927"/>
      <c r="N631" s="1927"/>
      <c r="O631" s="1716"/>
      <c r="P631" s="1659"/>
      <c r="Q631" s="1659"/>
      <c r="R631" s="1659"/>
      <c r="S631" s="1659"/>
      <c r="T631" s="1659"/>
      <c r="U631" s="1657"/>
      <c r="V631" s="1657"/>
      <c r="W631" s="1657"/>
    </row>
    <row r="632" spans="1:38" ht="39.950000000000003" customHeight="1" x14ac:dyDescent="0.2">
      <c r="A632" s="16"/>
      <c r="B632" s="1715"/>
    </row>
    <row r="633" spans="1:38" ht="39.950000000000003" customHeight="1" x14ac:dyDescent="0.2"/>
    <row r="634" spans="1:38" ht="39.950000000000003" customHeight="1" x14ac:dyDescent="0.2">
      <c r="A634" s="5876"/>
      <c r="B634" s="5876"/>
      <c r="C634" s="1661"/>
      <c r="D634" s="1661"/>
      <c r="E634" s="1661"/>
      <c r="F634" s="1661"/>
      <c r="G634" s="1661"/>
      <c r="H634" s="1661"/>
      <c r="I634" s="1661"/>
      <c r="J634" s="1661"/>
      <c r="K634" s="1661"/>
      <c r="L634" s="1661"/>
      <c r="M634" s="1661"/>
      <c r="N634" s="1661"/>
      <c r="O634" s="1661"/>
      <c r="P634" s="1661"/>
      <c r="Q634" s="1661"/>
      <c r="R634" s="1661"/>
      <c r="S634" s="1661"/>
      <c r="T634" s="1661"/>
      <c r="U634" s="1661"/>
      <c r="V634" s="1661"/>
      <c r="W634" s="1661"/>
      <c r="X634" s="1661"/>
      <c r="Y634" s="1661"/>
      <c r="Z634" s="1661"/>
      <c r="AA634" s="1661"/>
      <c r="AB634" s="1661"/>
      <c r="AC634" s="1661"/>
      <c r="AD634" s="1661"/>
      <c r="AE634" s="1661"/>
      <c r="AF634" s="1661"/>
      <c r="AG634" s="1661"/>
      <c r="AH634" s="1661"/>
      <c r="AI634" s="1661"/>
      <c r="AJ634" s="1661"/>
      <c r="AK634" s="1661"/>
    </row>
    <row r="635" spans="1:38" ht="39.950000000000003" customHeight="1" x14ac:dyDescent="0.2">
      <c r="A635" s="5929"/>
      <c r="B635" s="5929"/>
      <c r="C635" s="1708"/>
      <c r="D635" s="1708"/>
      <c r="E635" s="1708"/>
      <c r="F635" s="1708"/>
      <c r="G635" s="1708"/>
      <c r="H635" s="1708"/>
      <c r="I635" s="1708"/>
      <c r="J635" s="1708"/>
      <c r="K635" s="1708"/>
      <c r="L635" s="1708"/>
      <c r="M635" s="1708"/>
      <c r="N635" s="1708"/>
      <c r="O635" s="1708"/>
      <c r="P635" s="1708"/>
      <c r="Q635" s="1708"/>
      <c r="R635" s="1708"/>
      <c r="S635" s="1708"/>
      <c r="T635" s="1708"/>
      <c r="U635" s="1708"/>
      <c r="V635" s="1708"/>
      <c r="W635" s="1708"/>
      <c r="X635" s="1708"/>
      <c r="Y635" s="1708"/>
      <c r="Z635" s="1708"/>
      <c r="AA635" s="1708"/>
      <c r="AB635" s="1708"/>
      <c r="AC635" s="1708"/>
      <c r="AD635" s="1708"/>
      <c r="AE635" s="1708"/>
      <c r="AF635" s="1708"/>
      <c r="AG635" s="1708"/>
      <c r="AH635" s="1708"/>
      <c r="AI635" s="1708"/>
      <c r="AJ635" s="1708"/>
      <c r="AK635" s="1708"/>
    </row>
    <row r="636" spans="1:38" ht="39.950000000000003" customHeight="1" x14ac:dyDescent="0.2">
      <c r="A636" s="5926"/>
      <c r="B636" s="5926"/>
      <c r="C636" s="1709"/>
      <c r="D636" s="1709"/>
      <c r="E636" s="1657"/>
      <c r="F636" s="1657"/>
      <c r="G636" s="1657"/>
      <c r="H636" s="1928"/>
      <c r="I636" s="1928"/>
      <c r="J636" s="1659"/>
      <c r="K636" s="1659"/>
      <c r="L636" s="1659"/>
      <c r="M636" s="1659"/>
      <c r="N636" s="1659"/>
      <c r="O636" s="1928"/>
      <c r="P636" s="1928"/>
      <c r="Q636" s="1659"/>
      <c r="R636" s="1659"/>
      <c r="S636" s="1659"/>
      <c r="T636" s="1659"/>
      <c r="U636" s="1659"/>
      <c r="V636" s="1928"/>
      <c r="W636" s="1928"/>
      <c r="X636" s="1663"/>
      <c r="Y636" s="1683"/>
      <c r="Z636" s="1684"/>
      <c r="AA636" s="1684"/>
      <c r="AB636" s="1683"/>
      <c r="AC636" s="1928"/>
      <c r="AD636" s="1928"/>
      <c r="AE636" s="1658"/>
      <c r="AF636" s="1658"/>
      <c r="AG636" s="1658"/>
      <c r="AH636" s="1684"/>
      <c r="AI636" s="1716"/>
      <c r="AJ636" s="1660"/>
      <c r="AK636" s="1660"/>
    </row>
    <row r="637" spans="1:38" ht="39.950000000000003" customHeight="1" x14ac:dyDescent="0.2">
      <c r="A637" s="5926"/>
      <c r="B637" s="5926"/>
      <c r="C637" s="1683"/>
      <c r="D637" s="1683"/>
      <c r="E637" s="1684"/>
      <c r="F637" s="1684"/>
      <c r="G637" s="1683"/>
      <c r="H637" s="1928"/>
      <c r="I637" s="1928"/>
      <c r="J637" s="1683"/>
      <c r="K637" s="1683"/>
      <c r="L637" s="1684"/>
      <c r="M637" s="1684"/>
      <c r="N637" s="1683"/>
      <c r="O637" s="1928"/>
      <c r="P637" s="1928"/>
      <c r="Q637" s="1683"/>
      <c r="R637" s="1683"/>
      <c r="S637" s="1684"/>
      <c r="T637" s="1684"/>
      <c r="U637" s="1683"/>
      <c r="V637" s="1928"/>
      <c r="W637" s="1928"/>
      <c r="X637" s="1683"/>
      <c r="Y637" s="1683"/>
      <c r="Z637" s="1684"/>
      <c r="AA637" s="1684"/>
      <c r="AB637" s="1683"/>
      <c r="AC637" s="1928"/>
      <c r="AD637" s="1928"/>
      <c r="AE637" s="1683"/>
      <c r="AF637" s="1683"/>
      <c r="AG637" s="1684"/>
      <c r="AH637" s="1684"/>
      <c r="AI637" s="1683"/>
      <c r="AJ637" s="1660"/>
      <c r="AK637" s="1660"/>
    </row>
    <row r="638" spans="1:38" ht="39.950000000000003" customHeight="1" x14ac:dyDescent="0.2">
      <c r="A638" s="5923"/>
      <c r="B638" s="5923"/>
      <c r="C638" s="1657"/>
      <c r="D638" s="1657"/>
      <c r="E638" s="1951"/>
      <c r="F638" s="1951"/>
      <c r="G638" s="1951"/>
      <c r="H638" s="1928"/>
      <c r="I638" s="1928"/>
      <c r="J638" s="1716"/>
      <c r="K638" s="1716"/>
      <c r="L638" s="1667"/>
      <c r="M638" s="1667"/>
      <c r="N638" s="1668"/>
      <c r="O638" s="1928"/>
      <c r="P638" s="1928"/>
      <c r="Q638" s="1663"/>
      <c r="S638" s="1663"/>
      <c r="T638" s="1716"/>
      <c r="U638" s="1716"/>
      <c r="V638" s="1928"/>
      <c r="W638" s="1928"/>
      <c r="X638" s="1715"/>
      <c r="Y638" s="1668"/>
      <c r="AA638" s="1684"/>
      <c r="AB638" s="1683"/>
      <c r="AC638" s="1928"/>
      <c r="AD638" s="1928"/>
      <c r="AE638" s="1658"/>
      <c r="AF638" s="1658"/>
      <c r="AG638" s="1658"/>
      <c r="AH638" s="1702"/>
      <c r="AI638" s="1683"/>
      <c r="AJ638" s="1660"/>
      <c r="AK638" s="1660"/>
    </row>
    <row r="639" spans="1:38" ht="39.950000000000003" customHeight="1" x14ac:dyDescent="0.2">
      <c r="A639" s="5926"/>
      <c r="B639" s="5926"/>
      <c r="C639" s="1657"/>
      <c r="D639" s="1705"/>
      <c r="E639" s="1705"/>
      <c r="F639" s="1705"/>
      <c r="G639" s="1705"/>
      <c r="H639" s="1928"/>
      <c r="I639" s="1928"/>
      <c r="J639" s="1667"/>
      <c r="K639" s="1667"/>
      <c r="L639" s="1709"/>
      <c r="M639" s="1709"/>
      <c r="N639" s="1709"/>
      <c r="O639" s="1928"/>
      <c r="P639" s="1928"/>
      <c r="Q639" s="1667"/>
      <c r="R639" s="1667"/>
      <c r="S639" s="1684"/>
      <c r="T639" s="1684"/>
      <c r="U639" s="1683"/>
      <c r="V639" s="1928"/>
      <c r="W639" s="1928"/>
      <c r="X639" s="1683"/>
      <c r="Y639" s="1683"/>
      <c r="Z639" s="1683"/>
      <c r="AA639" s="1683"/>
      <c r="AB639" s="1683"/>
      <c r="AC639" s="1928"/>
      <c r="AD639" s="1928"/>
      <c r="AE639" s="1683"/>
      <c r="AF639" s="1683"/>
      <c r="AG639" s="1684"/>
      <c r="AH639" s="1684"/>
      <c r="AI639" s="1683"/>
      <c r="AJ639" s="1660"/>
      <c r="AK639" s="1660"/>
    </row>
    <row r="640" spans="1:38" ht="39.950000000000003" customHeight="1" x14ac:dyDescent="0.2">
      <c r="A640" s="5926"/>
      <c r="B640" s="5926"/>
      <c r="C640" s="1709"/>
      <c r="D640" s="1709"/>
      <c r="E640" s="1659"/>
      <c r="F640" s="1659"/>
      <c r="G640" s="1659"/>
      <c r="H640" s="1928"/>
      <c r="I640" s="1928"/>
      <c r="J640" s="1716"/>
      <c r="K640" s="1716"/>
      <c r="L640" s="1666"/>
      <c r="M640" s="1666"/>
      <c r="N640" s="1658"/>
      <c r="O640" s="1928"/>
      <c r="P640" s="1928"/>
      <c r="Q640" s="1705"/>
      <c r="R640" s="1705"/>
      <c r="S640" s="1705"/>
      <c r="T640" s="1705"/>
      <c r="U640" s="1705"/>
      <c r="V640" s="1928"/>
      <c r="W640" s="1928"/>
      <c r="X640" s="1693"/>
      <c r="Y640" s="1716"/>
      <c r="Z640" s="1716"/>
      <c r="AC640" s="1928"/>
      <c r="AD640" s="1928"/>
      <c r="AE640" s="1683"/>
      <c r="AF640" s="1683"/>
      <c r="AG640" s="1684"/>
      <c r="AH640" s="1684"/>
      <c r="AI640" s="1683"/>
      <c r="AJ640" s="1660"/>
      <c r="AK640" s="1660"/>
    </row>
    <row r="641" spans="1:38" ht="39.950000000000003" customHeight="1" x14ac:dyDescent="0.2">
      <c r="A641" s="5922"/>
      <c r="B641" s="5922"/>
      <c r="C641" s="1659"/>
      <c r="D641" s="1659"/>
      <c r="E641" s="1659"/>
      <c r="F641" s="1659"/>
      <c r="G641" s="1659"/>
      <c r="H641" s="1928"/>
      <c r="I641" s="1928"/>
      <c r="J641" s="1659"/>
      <c r="K641" s="1659"/>
      <c r="L641" s="1659"/>
      <c r="M641" s="1659"/>
      <c r="N641" s="1659"/>
      <c r="O641" s="1928"/>
      <c r="P641" s="1928"/>
      <c r="Q641" s="1659"/>
      <c r="R641" s="1659"/>
      <c r="S641" s="1659"/>
      <c r="T641" s="1659"/>
      <c r="U641" s="1659"/>
      <c r="V641" s="1928"/>
      <c r="W641" s="1928"/>
      <c r="X641" s="1659"/>
      <c r="Y641" s="1659"/>
      <c r="Z641" s="1659"/>
      <c r="AA641" s="1659"/>
      <c r="AB641" s="1659"/>
      <c r="AC641" s="1928"/>
      <c r="AD641" s="1928"/>
      <c r="AE641" s="1716"/>
      <c r="AF641" s="1716"/>
      <c r="AG641" s="1716"/>
      <c r="AH641" s="1684"/>
      <c r="AI641" s="1683"/>
      <c r="AJ641" s="1660"/>
      <c r="AK641" s="1660"/>
    </row>
    <row r="642" spans="1:38" ht="39.950000000000003" customHeight="1" x14ac:dyDescent="0.2">
      <c r="A642" s="5920"/>
      <c r="B642" s="5920"/>
      <c r="C642" s="1690"/>
      <c r="D642" s="1690"/>
      <c r="E642" s="1690"/>
      <c r="F642" s="1690"/>
      <c r="G642" s="1690"/>
      <c r="H642" s="1928"/>
      <c r="I642" s="1928"/>
      <c r="J642" s="1690"/>
      <c r="K642" s="1690"/>
      <c r="L642" s="1690"/>
      <c r="M642" s="1690"/>
      <c r="N642" s="1690"/>
      <c r="O642" s="1928"/>
      <c r="P642" s="1928"/>
      <c r="Q642" s="1690"/>
      <c r="R642" s="1690"/>
      <c r="S642" s="1690"/>
      <c r="T642" s="1690"/>
      <c r="U642" s="1690"/>
      <c r="V642" s="1928"/>
      <c r="W642" s="1928"/>
      <c r="X642" s="1690"/>
      <c r="Y642" s="1690"/>
      <c r="Z642" s="1690"/>
      <c r="AA642" s="1690"/>
      <c r="AB642" s="1690"/>
      <c r="AC642" s="1928"/>
      <c r="AD642" s="1928"/>
      <c r="AE642" s="1690"/>
      <c r="AF642" s="1690"/>
      <c r="AG642" s="1684"/>
      <c r="AH642" s="1684"/>
      <c r="AI642" s="1690"/>
      <c r="AJ642" s="1660"/>
      <c r="AK642" s="1660"/>
    </row>
    <row r="643" spans="1:38" ht="39.950000000000003" customHeight="1" x14ac:dyDescent="0.2">
      <c r="A643" s="5927"/>
      <c r="B643" s="5924"/>
      <c r="C643" s="1664"/>
      <c r="D643" s="1664"/>
      <c r="E643" s="1664"/>
      <c r="F643" s="1664"/>
      <c r="G643" s="1664"/>
      <c r="H643" s="1928"/>
      <c r="I643" s="1928"/>
      <c r="J643" s="1664"/>
      <c r="K643" s="1664"/>
      <c r="L643" s="1664"/>
      <c r="M643" s="1664"/>
      <c r="N643" s="1664"/>
      <c r="O643" s="1928"/>
      <c r="P643" s="1928"/>
      <c r="Q643" s="1664"/>
      <c r="R643" s="1664"/>
      <c r="S643" s="1664"/>
      <c r="T643" s="1664"/>
      <c r="U643" s="1664"/>
      <c r="V643" s="1928"/>
      <c r="W643" s="1928"/>
      <c r="X643" s="1664"/>
      <c r="Y643" s="1664"/>
      <c r="Z643" s="1664"/>
      <c r="AA643" s="1664"/>
      <c r="AB643" s="1664"/>
      <c r="AC643" s="1928"/>
      <c r="AD643" s="1928"/>
      <c r="AE643" s="1664"/>
      <c r="AF643" s="1664"/>
      <c r="AG643" s="1664"/>
      <c r="AH643" s="1664"/>
      <c r="AI643" s="1664"/>
      <c r="AJ643" s="1660"/>
      <c r="AK643" s="1660"/>
    </row>
    <row r="644" spans="1:38" ht="39.950000000000003" customHeight="1" x14ac:dyDescent="0.2">
      <c r="A644" s="5923"/>
      <c r="B644" s="5923"/>
      <c r="C644" s="1927"/>
      <c r="D644" s="1927"/>
      <c r="E644" s="1927"/>
      <c r="F644" s="1927"/>
      <c r="G644" s="1927"/>
      <c r="H644" s="1928"/>
      <c r="I644" s="1928"/>
      <c r="J644" s="1927"/>
      <c r="K644" s="1927"/>
      <c r="L644" s="1927"/>
      <c r="M644" s="1927"/>
      <c r="N644" s="1927"/>
      <c r="O644" s="1928"/>
      <c r="P644" s="1928"/>
      <c r="Q644" s="1927"/>
      <c r="R644" s="1927"/>
      <c r="S644" s="1927"/>
      <c r="T644" s="1927"/>
      <c r="U644" s="1927"/>
      <c r="V644" s="1928"/>
      <c r="W644" s="1928"/>
      <c r="X644" s="1927"/>
      <c r="Y644" s="1927"/>
      <c r="Z644" s="1927"/>
      <c r="AA644" s="1927"/>
      <c r="AB644" s="1927"/>
      <c r="AC644" s="1928"/>
      <c r="AD644" s="1928"/>
      <c r="AE644" s="1927"/>
      <c r="AF644" s="1927"/>
      <c r="AG644" s="1927"/>
      <c r="AH644" s="1927"/>
      <c r="AI644" s="1927"/>
      <c r="AJ644" s="1660"/>
      <c r="AK644" s="1660"/>
    </row>
    <row r="645" spans="1:38" ht="39.950000000000003" customHeight="1" x14ac:dyDescent="0.2">
      <c r="A645" s="5920"/>
      <c r="B645" s="5920"/>
      <c r="C645" s="1664"/>
      <c r="D645" s="1664"/>
      <c r="E645" s="1664"/>
      <c r="F645" s="1664"/>
      <c r="G645" s="1664"/>
      <c r="H645" s="1928"/>
      <c r="I645" s="1928"/>
      <c r="J645" s="1659"/>
      <c r="K645" s="1659"/>
      <c r="L645" s="1659"/>
      <c r="M645" s="1657"/>
      <c r="N645" s="1657"/>
      <c r="O645" s="1928"/>
      <c r="P645" s="1928"/>
      <c r="Q645" s="1657"/>
      <c r="R645" s="1657"/>
      <c r="S645" s="1657"/>
      <c r="T645" s="1716"/>
      <c r="U645" s="1716"/>
      <c r="V645" s="1928"/>
      <c r="W645" s="1928"/>
      <c r="X645" s="1659"/>
      <c r="Y645" s="1659"/>
      <c r="Z645" s="1659"/>
      <c r="AA645" s="1659"/>
      <c r="AB645" s="1684"/>
      <c r="AC645" s="1928"/>
      <c r="AD645" s="1928"/>
      <c r="AE645" s="1683"/>
      <c r="AF645" s="1683"/>
      <c r="AG645" s="1684"/>
      <c r="AH645" s="1684"/>
      <c r="AI645" s="1683"/>
      <c r="AJ645" s="1660"/>
      <c r="AK645" s="1660"/>
    </row>
    <row r="646" spans="1:38" ht="39.950000000000003" customHeight="1" x14ac:dyDescent="0.2">
      <c r="A646" s="5923"/>
      <c r="B646" s="5923"/>
      <c r="C646" s="1659"/>
      <c r="D646" s="1659"/>
      <c r="E646" s="1659"/>
      <c r="F646" s="1659"/>
      <c r="G646" s="1659"/>
      <c r="H646" s="1928"/>
      <c r="I646" s="1928"/>
      <c r="J646" s="1659"/>
      <c r="K646" s="1659"/>
      <c r="L646" s="1659"/>
      <c r="M646" s="1701"/>
      <c r="N646" s="1701"/>
      <c r="O646" s="1928"/>
      <c r="P646" s="1928"/>
      <c r="Q646" s="1706"/>
      <c r="R646" s="1706"/>
      <c r="S646" s="1706"/>
      <c r="T646" s="1706"/>
      <c r="U646" s="1706"/>
      <c r="V646" s="1928"/>
      <c r="W646" s="1928"/>
      <c r="X646" s="1706"/>
      <c r="Y646" s="1706"/>
      <c r="Z646" s="1706"/>
      <c r="AA646" s="1706"/>
      <c r="AB646" s="1706"/>
      <c r="AC646" s="1928"/>
      <c r="AD646" s="1928"/>
      <c r="AE646" s="1706"/>
      <c r="AF646" s="1706"/>
      <c r="AG646" s="1706"/>
      <c r="AH646" s="1706"/>
      <c r="AI646" s="1706"/>
      <c r="AJ646" s="1660"/>
      <c r="AK646" s="1660"/>
    </row>
    <row r="647" spans="1:38" ht="39.950000000000003" customHeight="1" x14ac:dyDescent="0.2">
      <c r="A647" s="5920"/>
      <c r="B647" s="5920"/>
      <c r="C647" s="1658"/>
      <c r="D647" s="1658"/>
      <c r="E647" s="1658"/>
      <c r="F647" s="1658"/>
      <c r="G647" s="1658"/>
      <c r="H647" s="1928"/>
      <c r="I647" s="1928"/>
      <c r="J647" s="1658"/>
      <c r="K647" s="1658"/>
      <c r="L647" s="1658"/>
      <c r="M647" s="1658"/>
      <c r="N647" s="1658"/>
      <c r="O647" s="1928"/>
      <c r="P647" s="1928"/>
      <c r="Q647" s="1657"/>
      <c r="R647" s="1657"/>
      <c r="S647" s="1657"/>
      <c r="T647" s="1658"/>
      <c r="U647" s="1658"/>
      <c r="V647" s="1928"/>
      <c r="W647" s="1928"/>
      <c r="X647" s="1658"/>
      <c r="Y647" s="1658"/>
      <c r="Z647" s="1658"/>
      <c r="AA647" s="1658"/>
      <c r="AB647" s="1658"/>
      <c r="AC647" s="1928"/>
      <c r="AD647" s="1928"/>
      <c r="AE647" s="1658"/>
      <c r="AF647" s="1658"/>
      <c r="AG647" s="1658"/>
      <c r="AH647" s="1658"/>
      <c r="AI647" s="1658"/>
      <c r="AJ647" s="1660"/>
      <c r="AK647" s="1660"/>
    </row>
    <row r="648" spans="1:38" ht="39.950000000000003" customHeight="1" x14ac:dyDescent="0.2">
      <c r="A648" s="5923"/>
      <c r="B648" s="5923"/>
      <c r="C648" s="1664"/>
      <c r="D648" s="1664"/>
      <c r="E648" s="1664"/>
      <c r="F648" s="1664"/>
      <c r="G648" s="1664"/>
      <c r="H648" s="1928"/>
      <c r="I648" s="1928"/>
      <c r="J648" s="1666"/>
      <c r="K648" s="1666"/>
      <c r="L648" s="1666"/>
      <c r="M648" s="1658"/>
      <c r="N648" s="1658"/>
      <c r="O648" s="1928"/>
      <c r="P648" s="1928"/>
      <c r="Q648" s="1663"/>
      <c r="R648" s="1783"/>
      <c r="S648" s="1659"/>
      <c r="T648" s="1659"/>
      <c r="U648" s="1659"/>
      <c r="V648" s="1928"/>
      <c r="W648" s="1928"/>
      <c r="X648" s="1658"/>
      <c r="Y648" s="1658"/>
      <c r="Z648" s="1716"/>
      <c r="AA648" s="1716"/>
      <c r="AB648" s="1716"/>
      <c r="AC648" s="1928"/>
      <c r="AD648" s="1928"/>
      <c r="AE648" s="1716"/>
      <c r="AF648" s="1716"/>
      <c r="AG648" s="1684"/>
      <c r="AH648" s="1684"/>
      <c r="AI648" s="1683"/>
      <c r="AJ648" s="1660"/>
      <c r="AK648" s="1660"/>
    </row>
    <row r="649" spans="1:38" ht="39.950000000000003" customHeight="1" x14ac:dyDescent="0.2">
      <c r="A649" s="5923"/>
      <c r="B649" s="5923"/>
      <c r="C649" s="1659"/>
      <c r="D649" s="1659"/>
      <c r="E649" s="1659"/>
      <c r="F649" s="1659"/>
      <c r="G649" s="1659"/>
      <c r="H649" s="1928"/>
      <c r="I649" s="1928"/>
      <c r="J649" s="1658"/>
      <c r="K649" s="1658"/>
      <c r="L649" s="1705"/>
      <c r="M649" s="1705"/>
      <c r="N649" s="1716"/>
      <c r="O649" s="1928"/>
      <c r="P649" s="1928"/>
      <c r="Q649" s="1659"/>
      <c r="R649" s="1659"/>
      <c r="S649" s="1659"/>
      <c r="T649" s="1659"/>
      <c r="U649" s="1659"/>
      <c r="V649" s="1928"/>
      <c r="W649" s="1928"/>
      <c r="X649" s="1659"/>
      <c r="Y649" s="1659"/>
      <c r="Z649" s="1659"/>
      <c r="AA649" s="1659"/>
      <c r="AB649" s="1659"/>
      <c r="AC649" s="1928"/>
      <c r="AD649" s="1928"/>
      <c r="AE649" s="1657"/>
      <c r="AF649" s="1657"/>
      <c r="AG649" s="1657"/>
      <c r="AH649" s="1657"/>
      <c r="AI649" s="1683"/>
      <c r="AJ649" s="1660"/>
      <c r="AK649" s="1660"/>
    </row>
    <row r="650" spans="1:38" ht="39.950000000000003" customHeight="1" x14ac:dyDescent="0.2">
      <c r="A650" s="5923"/>
      <c r="B650" s="5923"/>
      <c r="C650" s="1659"/>
      <c r="D650" s="1659"/>
      <c r="E650" s="1659"/>
      <c r="F650" s="1659"/>
      <c r="G650" s="1659"/>
      <c r="H650" s="1928"/>
      <c r="I650" s="1928"/>
      <c r="J650" s="1659"/>
      <c r="K650" s="1659"/>
      <c r="L650" s="1659"/>
      <c r="M650" s="1659"/>
      <c r="N650" s="1659"/>
      <c r="O650" s="1928"/>
      <c r="P650" s="1928"/>
      <c r="Q650" s="1659"/>
      <c r="R650" s="1659"/>
      <c r="S650" s="1659"/>
      <c r="T650" s="1659"/>
      <c r="U650" s="1659"/>
      <c r="V650" s="1928"/>
      <c r="W650" s="1928"/>
      <c r="X650" s="1659"/>
      <c r="Y650" s="1659"/>
      <c r="Z650" s="1659"/>
      <c r="AA650" s="1659"/>
      <c r="AB650" s="1659"/>
      <c r="AC650" s="1928"/>
      <c r="AD650" s="1928"/>
      <c r="AE650" s="1716"/>
      <c r="AF650" s="1716"/>
      <c r="AG650" s="1665"/>
      <c r="AH650" s="1665"/>
      <c r="AI650" s="1665"/>
      <c r="AJ650" s="1660"/>
      <c r="AK650" s="1660"/>
      <c r="AL650" s="2296"/>
    </row>
    <row r="651" spans="1:38" ht="39.950000000000003" customHeight="1" x14ac:dyDescent="0.2">
      <c r="A651" s="5923"/>
      <c r="B651" s="5923"/>
      <c r="C651" s="1658"/>
      <c r="D651" s="1658"/>
      <c r="E651" s="1658"/>
      <c r="F651" s="1658"/>
      <c r="G651" s="1658"/>
      <c r="H651" s="1928"/>
      <c r="I651" s="1928"/>
      <c r="J651" s="1658"/>
      <c r="K651" s="1658"/>
      <c r="L651" s="1658"/>
      <c r="M651" s="1658"/>
      <c r="N651" s="1658"/>
      <c r="O651" s="1928"/>
      <c r="P651" s="1928"/>
      <c r="Q651" s="1657"/>
      <c r="R651" s="1657"/>
      <c r="S651" s="1657"/>
      <c r="T651" s="1658"/>
      <c r="U651" s="1658"/>
      <c r="V651" s="1928"/>
      <c r="W651" s="1928"/>
      <c r="X651" s="1658"/>
      <c r="Y651" s="1658"/>
      <c r="Z651" s="1658"/>
      <c r="AA651" s="1658"/>
      <c r="AB651" s="1658"/>
      <c r="AC651" s="1928"/>
      <c r="AD651" s="1928"/>
      <c r="AE651" s="1658"/>
      <c r="AF651" s="1658"/>
      <c r="AG651" s="1658"/>
      <c r="AH651" s="1658"/>
      <c r="AI651" s="1658"/>
      <c r="AJ651" s="1660"/>
      <c r="AK651" s="1660"/>
      <c r="AL651" s="1782"/>
    </row>
    <row r="652" spans="1:38" ht="39.950000000000003" customHeight="1" x14ac:dyDescent="0.2">
      <c r="A652" s="5923"/>
      <c r="B652" s="5923"/>
      <c r="C652" s="1658"/>
      <c r="D652" s="1658"/>
      <c r="E652" s="1658"/>
      <c r="F652" s="1658"/>
      <c r="G652" s="1658"/>
      <c r="H652" s="1928"/>
      <c r="I652" s="1928"/>
      <c r="J652" s="1658"/>
      <c r="K652" s="1658"/>
      <c r="L652" s="1658"/>
      <c r="M652" s="1658"/>
      <c r="N652" s="1658"/>
      <c r="O652" s="1928"/>
      <c r="P652" s="1928"/>
      <c r="Q652" s="1657"/>
      <c r="R652" s="1657"/>
      <c r="S652" s="1657"/>
      <c r="T652" s="1658"/>
      <c r="U652" s="1658"/>
      <c r="V652" s="1928"/>
      <c r="W652" s="1928"/>
      <c r="X652" s="1658"/>
      <c r="Y652" s="1658"/>
      <c r="Z652" s="1658"/>
      <c r="AA652" s="1658"/>
      <c r="AB652" s="1658"/>
      <c r="AC652" s="1928"/>
      <c r="AD652" s="1928"/>
      <c r="AE652" s="1658"/>
      <c r="AF652" s="1658"/>
      <c r="AG652" s="1658"/>
      <c r="AH652" s="1658"/>
      <c r="AI652" s="1658"/>
      <c r="AJ652" s="1660"/>
      <c r="AK652" s="1660"/>
      <c r="AL652" s="1783"/>
    </row>
    <row r="653" spans="1:38" ht="39.950000000000003" customHeight="1" x14ac:dyDescent="0.2">
      <c r="C653" s="1659"/>
      <c r="D653" s="1659"/>
      <c r="E653" s="1659"/>
      <c r="F653" s="1657"/>
      <c r="G653" s="1657"/>
      <c r="H653" s="1928"/>
      <c r="I653" s="1928"/>
      <c r="J653" s="1657"/>
      <c r="K653" s="1657"/>
      <c r="L653" s="1657"/>
      <c r="M653" s="1659"/>
      <c r="N653" s="1659"/>
      <c r="O653" s="1928"/>
      <c r="P653" s="1928"/>
      <c r="Q653" s="1659"/>
      <c r="T653" s="1659"/>
      <c r="U653" s="1659"/>
      <c r="V653" s="1928"/>
      <c r="W653" s="1928"/>
      <c r="X653" s="1659"/>
      <c r="AC653" s="1928"/>
      <c r="AD653" s="1928"/>
      <c r="AH653" s="1659"/>
      <c r="AI653" s="1659"/>
      <c r="AJ653" s="1660"/>
      <c r="AK653" s="1660"/>
    </row>
    <row r="654" spans="1:38" ht="39.950000000000003" customHeight="1" x14ac:dyDescent="0.2">
      <c r="H654" s="1928"/>
      <c r="I654" s="1928"/>
      <c r="O654" s="1928"/>
      <c r="P654" s="1928"/>
      <c r="R654" s="1716"/>
      <c r="S654" s="1716"/>
      <c r="T654" s="1716"/>
      <c r="V654" s="1928"/>
      <c r="W654" s="1928"/>
      <c r="Y654" s="1657"/>
      <c r="Z654" s="1657"/>
      <c r="AB654" s="1657"/>
      <c r="AC654" s="1928"/>
      <c r="AD654" s="1928"/>
      <c r="AH654" s="1927"/>
      <c r="AI654" s="1927"/>
      <c r="AJ654" s="1660"/>
      <c r="AK654" s="1660"/>
    </row>
    <row r="655" spans="1:38" ht="39.950000000000003" customHeight="1" x14ac:dyDescent="0.2">
      <c r="D655" s="1716"/>
      <c r="E655" s="1659"/>
      <c r="F655" s="1659"/>
      <c r="H655" s="1928"/>
      <c r="I655" s="1928"/>
      <c r="L655" s="1659"/>
      <c r="N655" s="1657"/>
      <c r="O655" s="1928"/>
      <c r="P655" s="1928"/>
      <c r="S655" s="1659"/>
      <c r="U655" s="1716"/>
      <c r="V655" s="1928"/>
      <c r="W655" s="1928"/>
      <c r="X655" s="1716"/>
      <c r="Z655" s="1659"/>
      <c r="AA655" s="1657"/>
      <c r="AB655" s="1716"/>
      <c r="AC655" s="1928"/>
      <c r="AD655" s="1928"/>
      <c r="AE655" s="1659"/>
      <c r="AF655" s="1657"/>
      <c r="AG655" s="1657"/>
      <c r="AJ655" s="1660"/>
      <c r="AK655" s="1660"/>
    </row>
    <row r="656" spans="1:38" ht="39.950000000000003" customHeight="1" x14ac:dyDescent="0.2">
      <c r="H656" s="1928"/>
      <c r="I656" s="1928"/>
      <c r="O656" s="1928"/>
      <c r="P656" s="1928"/>
      <c r="V656" s="1928"/>
      <c r="W656" s="1928"/>
      <c r="Z656" s="1716"/>
      <c r="AA656" s="1716"/>
      <c r="AB656" s="1716"/>
      <c r="AC656" s="1928"/>
      <c r="AD656" s="1928"/>
      <c r="AE656" s="1716"/>
      <c r="AF656" s="1716"/>
      <c r="AG656" s="1716"/>
      <c r="AH656" s="1716"/>
      <c r="AI656" s="1716"/>
      <c r="AJ656" s="1660"/>
      <c r="AK656" s="1660"/>
    </row>
    <row r="657" spans="1:37" ht="39.950000000000003" customHeight="1" x14ac:dyDescent="0.2">
      <c r="C657" s="1715"/>
      <c r="K657" s="16"/>
      <c r="L657" s="16"/>
      <c r="M657" s="16"/>
    </row>
    <row r="658" spans="1:37" ht="39.950000000000003" customHeight="1" x14ac:dyDescent="0.2">
      <c r="A658" s="16"/>
      <c r="B658" s="1715"/>
      <c r="C658" s="1659"/>
      <c r="D658" s="1659"/>
      <c r="E658" s="1659"/>
      <c r="F658" s="1659"/>
      <c r="G658" s="1659"/>
      <c r="H658" s="1657"/>
      <c r="I658" s="1657"/>
      <c r="J658" s="1659"/>
      <c r="K658" s="1659"/>
      <c r="L658" s="1659"/>
      <c r="M658" s="1927"/>
      <c r="N658" s="1927"/>
      <c r="O658" s="1667"/>
      <c r="P658" s="1667"/>
      <c r="Q658" s="1659"/>
      <c r="R658" s="1658"/>
      <c r="S658" s="1658"/>
      <c r="T658" s="1658"/>
      <c r="U658" s="1678"/>
      <c r="V658" s="1678"/>
    </row>
    <row r="659" spans="1:37" ht="39.950000000000003" customHeight="1" x14ac:dyDescent="0.2"/>
    <row r="660" spans="1:37" ht="39.950000000000003" customHeight="1" x14ac:dyDescent="0.2">
      <c r="A660" s="5876"/>
      <c r="B660" s="5876"/>
      <c r="C660" s="1661"/>
      <c r="D660" s="1661"/>
      <c r="E660" s="1661"/>
      <c r="F660" s="1661"/>
      <c r="G660" s="1661"/>
      <c r="H660" s="1661"/>
      <c r="I660" s="1661"/>
      <c r="J660" s="1661"/>
      <c r="K660" s="1661"/>
      <c r="L660" s="1661"/>
      <c r="M660" s="1661"/>
      <c r="N660" s="1661"/>
      <c r="O660" s="1661"/>
      <c r="P660" s="1661"/>
      <c r="Q660" s="1661"/>
      <c r="R660" s="1661"/>
      <c r="S660" s="1661"/>
      <c r="T660" s="1661"/>
      <c r="U660" s="1661"/>
      <c r="V660" s="1661"/>
      <c r="W660" s="1661"/>
      <c r="X660" s="1661"/>
      <c r="Y660" s="1661"/>
      <c r="Z660" s="1661"/>
      <c r="AA660" s="1661"/>
      <c r="AB660" s="1661"/>
      <c r="AC660" s="1661"/>
      <c r="AD660" s="1661"/>
      <c r="AE660" s="1661"/>
      <c r="AF660" s="1661"/>
      <c r="AG660" s="1661"/>
      <c r="AH660" s="1661"/>
      <c r="AI660" s="1661"/>
      <c r="AJ660" s="1661"/>
      <c r="AK660" s="1661"/>
    </row>
    <row r="661" spans="1:37" ht="39.950000000000003" customHeight="1" x14ac:dyDescent="0.2">
      <c r="A661" s="5929"/>
      <c r="B661" s="5929"/>
      <c r="C661" s="1708"/>
      <c r="D661" s="1708"/>
      <c r="E661" s="1708"/>
      <c r="F661" s="1708"/>
      <c r="G661" s="1708"/>
      <c r="H661" s="1708"/>
      <c r="I661" s="1708"/>
      <c r="J661" s="1708"/>
      <c r="K661" s="1708"/>
      <c r="L661" s="1708"/>
      <c r="M661" s="1708"/>
      <c r="N661" s="1708"/>
      <c r="O661" s="1708"/>
      <c r="P661" s="1708"/>
      <c r="Q661" s="1708"/>
      <c r="R661" s="1708"/>
      <c r="S661" s="1708"/>
      <c r="T661" s="1708"/>
      <c r="U661" s="1708"/>
      <c r="V661" s="1708"/>
      <c r="W661" s="1708"/>
      <c r="X661" s="1708"/>
      <c r="Y661" s="1708"/>
      <c r="Z661" s="1708"/>
      <c r="AA661" s="1708"/>
      <c r="AB661" s="1708"/>
      <c r="AC661" s="1708"/>
      <c r="AD661" s="1708"/>
      <c r="AE661" s="1708"/>
      <c r="AF661" s="1708"/>
      <c r="AG661" s="1708"/>
      <c r="AH661" s="1708"/>
      <c r="AI661" s="1708"/>
      <c r="AJ661" s="1708"/>
      <c r="AK661" s="1708"/>
    </row>
    <row r="662" spans="1:37" ht="39.950000000000003" customHeight="1" x14ac:dyDescent="0.2">
      <c r="A662" s="5926"/>
      <c r="B662" s="5926"/>
      <c r="C662" s="1666"/>
      <c r="D662" s="1666"/>
      <c r="E662" s="1684"/>
      <c r="F662" s="1684"/>
      <c r="G662" s="1683"/>
      <c r="H662" s="1928"/>
      <c r="I662" s="1928"/>
      <c r="J662" s="1683"/>
      <c r="K662" s="1683"/>
      <c r="L662" s="1683"/>
      <c r="M662" s="1683"/>
      <c r="N662" s="1664"/>
      <c r="O662" s="1664"/>
      <c r="P662" s="1664"/>
      <c r="Q662" s="1664"/>
      <c r="R662" s="1703"/>
      <c r="S662" s="1703"/>
      <c r="T662" s="1664"/>
      <c r="U662" s="1664"/>
      <c r="V662" s="1928"/>
      <c r="W662" s="1928"/>
      <c r="X662" s="1664"/>
      <c r="Z662" s="1716"/>
      <c r="AA662" s="1657"/>
      <c r="AB662" s="1716"/>
      <c r="AC662" s="1928"/>
      <c r="AD662" s="1928"/>
      <c r="AE662" s="1705"/>
      <c r="AF662" s="1666"/>
      <c r="AG662" s="1666"/>
      <c r="AH662" s="1666"/>
      <c r="AI662" s="1666"/>
      <c r="AJ662" s="1660"/>
      <c r="AK662" s="1660"/>
    </row>
    <row r="663" spans="1:37" ht="39.950000000000003" customHeight="1" x14ac:dyDescent="0.2">
      <c r="A663" s="5926"/>
      <c r="B663" s="5926"/>
      <c r="C663" s="1706"/>
      <c r="D663" s="1706"/>
      <c r="E663" s="1706"/>
      <c r="F663" s="1706"/>
      <c r="G663" s="1706"/>
      <c r="H663" s="1928"/>
      <c r="I663" s="1928"/>
      <c r="J663" s="1706"/>
      <c r="K663" s="1706"/>
      <c r="L663" s="1706"/>
      <c r="M663" s="1706"/>
      <c r="N663" s="1664"/>
      <c r="O663" s="1664"/>
      <c r="P663" s="1664"/>
      <c r="Q663" s="1664"/>
      <c r="R663" s="1706"/>
      <c r="S663" s="1706"/>
      <c r="T663" s="1706"/>
      <c r="U663" s="1706"/>
      <c r="V663" s="1928"/>
      <c r="W663" s="1928"/>
      <c r="X663" s="1706"/>
      <c r="Y663" s="1706"/>
      <c r="Z663" s="1706"/>
      <c r="AA663" s="1706"/>
      <c r="AB663" s="1706"/>
      <c r="AC663" s="1928"/>
      <c r="AD663" s="1928"/>
      <c r="AE663" s="1706"/>
      <c r="AF663" s="1706"/>
      <c r="AG663" s="1706"/>
      <c r="AH663" s="1706"/>
      <c r="AI663" s="1706"/>
      <c r="AJ663" s="1660"/>
      <c r="AK663" s="1660"/>
    </row>
    <row r="664" spans="1:37" ht="39.950000000000003" customHeight="1" x14ac:dyDescent="0.2">
      <c r="A664" s="5923"/>
      <c r="B664" s="5923"/>
      <c r="C664" s="1657"/>
      <c r="D664" s="1658"/>
      <c r="E664" s="1658"/>
      <c r="F664" s="1657"/>
      <c r="G664" s="1657"/>
      <c r="H664" s="1928"/>
      <c r="I664" s="1928"/>
      <c r="J664" s="1683"/>
      <c r="K664" s="1683"/>
      <c r="L664" s="1684"/>
      <c r="M664" s="1684"/>
      <c r="N664" s="1664"/>
      <c r="O664" s="1664"/>
      <c r="P664" s="1664"/>
      <c r="Q664" s="1664"/>
      <c r="R664" s="1683"/>
      <c r="S664" s="1684"/>
      <c r="T664" s="1684"/>
      <c r="U664" s="1683"/>
      <c r="V664" s="1928"/>
      <c r="W664" s="1928"/>
      <c r="X664" s="1683"/>
      <c r="Y664" s="1659"/>
      <c r="Z664" s="1659"/>
      <c r="AA664" s="1659"/>
      <c r="AB664" s="1697"/>
      <c r="AC664" s="1928"/>
      <c r="AD664" s="1928"/>
      <c r="AE664" s="1658"/>
      <c r="AF664" s="1658"/>
      <c r="AG664" s="1658"/>
      <c r="AH664" s="1658"/>
      <c r="AI664" s="1702"/>
      <c r="AJ664" s="1660"/>
      <c r="AK664" s="1660"/>
    </row>
    <row r="665" spans="1:37" ht="39.950000000000003" customHeight="1" x14ac:dyDescent="0.2">
      <c r="A665" s="5926"/>
      <c r="B665" s="5926"/>
      <c r="C665" s="1951"/>
      <c r="D665" s="1951"/>
      <c r="E665" s="1951"/>
      <c r="F665" s="1951"/>
      <c r="G665" s="1951"/>
      <c r="H665" s="1928"/>
      <c r="I665" s="1928"/>
      <c r="J665" s="1665"/>
      <c r="K665" s="1665"/>
      <c r="L665" s="1665"/>
      <c r="M665" s="1665"/>
      <c r="N665" s="1664"/>
      <c r="O665" s="1664"/>
      <c r="P665" s="1664"/>
      <c r="Q665" s="1664"/>
      <c r="R665" s="1665"/>
      <c r="S665" s="1665"/>
      <c r="T665" s="1665"/>
      <c r="U665" s="1665"/>
      <c r="V665" s="1928"/>
      <c r="W665" s="1928"/>
      <c r="X665" s="1665"/>
      <c r="Y665" s="1665"/>
      <c r="Z665" s="1665"/>
      <c r="AA665" s="1665"/>
      <c r="AB665" s="1665"/>
      <c r="AC665" s="1928"/>
      <c r="AD665" s="1928"/>
      <c r="AE665" s="1716"/>
      <c r="AF665" s="1690"/>
      <c r="AG665" s="1690"/>
      <c r="AH665" s="1658"/>
      <c r="AI665" s="1658"/>
      <c r="AJ665" s="1660"/>
      <c r="AK665" s="1660"/>
    </row>
    <row r="666" spans="1:37" ht="39.950000000000003" customHeight="1" x14ac:dyDescent="0.2">
      <c r="A666" s="5926"/>
      <c r="B666" s="5926"/>
      <c r="D666" s="1951"/>
      <c r="E666" s="1951"/>
      <c r="F666" s="1702"/>
      <c r="G666" s="1951"/>
      <c r="H666" s="1928"/>
      <c r="I666" s="1928"/>
      <c r="J666" s="1689"/>
      <c r="K666" s="1709"/>
      <c r="L666" s="1709"/>
      <c r="M666" s="1709"/>
      <c r="N666" s="1664"/>
      <c r="O666" s="1664"/>
      <c r="P666" s="1664"/>
      <c r="Q666" s="1664"/>
      <c r="R666" s="1683"/>
      <c r="S666" s="1684"/>
      <c r="T666" s="1684"/>
      <c r="U666" s="1683"/>
      <c r="V666" s="1928"/>
      <c r="W666" s="1928"/>
      <c r="X666" s="1683"/>
      <c r="Y666" s="1659"/>
      <c r="Z666" s="1684"/>
      <c r="AA666" s="1658"/>
      <c r="AB666" s="1697"/>
      <c r="AC666" s="1928"/>
      <c r="AD666" s="1928"/>
      <c r="AE666" s="1715"/>
      <c r="AF666" s="1666"/>
      <c r="AG666" s="1666"/>
      <c r="AH666" s="1716"/>
      <c r="AI666" s="1716"/>
      <c r="AJ666" s="1660"/>
      <c r="AK666" s="1660"/>
    </row>
    <row r="667" spans="1:37" ht="39.950000000000003" customHeight="1" x14ac:dyDescent="0.2">
      <c r="A667" s="5922"/>
      <c r="B667" s="5922"/>
      <c r="C667" s="1951"/>
      <c r="D667" s="1951"/>
      <c r="E667" s="1951"/>
      <c r="F667" s="1951"/>
      <c r="G667" s="1951"/>
      <c r="H667" s="1928"/>
      <c r="I667" s="1928"/>
      <c r="J667" s="1689"/>
      <c r="K667" s="1683"/>
      <c r="L667" s="1684"/>
      <c r="M667" s="1684"/>
      <c r="N667" s="1664"/>
      <c r="O667" s="1664"/>
      <c r="P667" s="1664"/>
      <c r="Q667" s="1664"/>
      <c r="R667" s="1683"/>
      <c r="S667" s="1684"/>
      <c r="T667" s="1684"/>
      <c r="U667" s="1683"/>
      <c r="V667" s="1928"/>
      <c r="W667" s="1928"/>
      <c r="X667" s="1683"/>
      <c r="Y667" s="1683"/>
      <c r="Z667" s="1684"/>
      <c r="AA667" s="1684"/>
      <c r="AB667" s="1683"/>
      <c r="AC667" s="1928"/>
      <c r="AD667" s="1928"/>
      <c r="AE667" s="1683"/>
      <c r="AF667" s="1683"/>
      <c r="AG667" s="1684"/>
      <c r="AH667" s="1684"/>
      <c r="AI667" s="1683"/>
      <c r="AJ667" s="1660"/>
      <c r="AK667" s="1660"/>
    </row>
    <row r="668" spans="1:37" ht="39.950000000000003" customHeight="1" x14ac:dyDescent="0.2">
      <c r="A668" s="5920"/>
      <c r="B668" s="5920"/>
      <c r="C668" s="1951"/>
      <c r="D668" s="1951"/>
      <c r="E668" s="1951"/>
      <c r="F668" s="1951"/>
      <c r="G668" s="1951"/>
      <c r="H668" s="1928"/>
      <c r="I668" s="1928"/>
      <c r="J668" s="1689"/>
      <c r="K668" s="1683"/>
      <c r="L668" s="1684"/>
      <c r="M668" s="1684"/>
      <c r="N668" s="1664"/>
      <c r="O668" s="1664"/>
      <c r="P668" s="1664"/>
      <c r="Q668" s="1664"/>
      <c r="R668" s="1683"/>
      <c r="S668" s="1684"/>
      <c r="T668" s="1684"/>
      <c r="U668" s="1683"/>
      <c r="V668" s="1928"/>
      <c r="W668" s="1928"/>
      <c r="X668" s="1683"/>
      <c r="Y668" s="1683"/>
      <c r="Z668" s="1684"/>
      <c r="AA668" s="1684"/>
      <c r="AB668" s="1683"/>
      <c r="AC668" s="1928"/>
      <c r="AD668" s="1928"/>
      <c r="AE668" s="1683"/>
      <c r="AF668" s="1683"/>
      <c r="AG668" s="1684"/>
      <c r="AH668" s="1684"/>
      <c r="AI668" s="1683"/>
      <c r="AJ668" s="1660"/>
      <c r="AK668" s="1660"/>
    </row>
    <row r="669" spans="1:37" ht="39.950000000000003" customHeight="1" x14ac:dyDescent="0.2">
      <c r="A669" s="5927"/>
      <c r="B669" s="5924"/>
      <c r="C669" s="1664"/>
      <c r="D669" s="1664"/>
      <c r="E669" s="1665"/>
      <c r="F669" s="1665"/>
      <c r="G669" s="1665"/>
      <c r="H669" s="1928"/>
      <c r="I669" s="1928"/>
      <c r="J669" s="1665"/>
      <c r="K669" s="1665"/>
      <c r="L669" s="1657"/>
      <c r="M669" s="1657"/>
      <c r="N669" s="1664"/>
      <c r="O669" s="1664"/>
      <c r="P669" s="1664"/>
      <c r="Q669" s="1664"/>
      <c r="R669" s="1664"/>
      <c r="S669" s="1664"/>
      <c r="T669" s="1664"/>
      <c r="U669" s="1664"/>
      <c r="V669" s="1928"/>
      <c r="W669" s="1928"/>
      <c r="X669" s="1664"/>
      <c r="Y669" s="1664"/>
      <c r="Z669" s="1664"/>
      <c r="AA669" s="1664"/>
      <c r="AB669" s="1664"/>
      <c r="AC669" s="1928"/>
      <c r="AD669" s="1928"/>
      <c r="AE669" s="1664"/>
      <c r="AF669" s="1664"/>
      <c r="AG669" s="1664"/>
      <c r="AH669" s="1664"/>
      <c r="AI669" s="1664"/>
      <c r="AJ669" s="1660"/>
      <c r="AK669" s="1660"/>
    </row>
    <row r="670" spans="1:37" ht="39.950000000000003" customHeight="1" x14ac:dyDescent="0.2">
      <c r="A670" s="5923"/>
      <c r="B670" s="5923"/>
      <c r="C670" s="1927"/>
      <c r="D670" s="1927"/>
      <c r="E670" s="1927"/>
      <c r="F670" s="1927"/>
      <c r="G670" s="1927"/>
      <c r="H670" s="1928"/>
      <c r="I670" s="1928"/>
      <c r="J670" s="1927"/>
      <c r="K670" s="1927"/>
      <c r="L670" s="1690"/>
      <c r="M670" s="1927"/>
      <c r="N670" s="1664"/>
      <c r="O670" s="1664"/>
      <c r="P670" s="1664"/>
      <c r="Q670" s="1664"/>
      <c r="R670" s="1927"/>
      <c r="S670" s="1927"/>
      <c r="T670" s="1927"/>
      <c r="U670" s="1927"/>
      <c r="V670" s="1928"/>
      <c r="W670" s="1928"/>
      <c r="X670" s="1927"/>
      <c r="Y670" s="1927"/>
      <c r="Z670" s="1927"/>
      <c r="AA670" s="1927"/>
      <c r="AB670" s="1927"/>
      <c r="AC670" s="1928"/>
      <c r="AD670" s="1928"/>
      <c r="AE670" s="1658"/>
      <c r="AF670" s="1658"/>
      <c r="AG670" s="1658"/>
      <c r="AH670" s="1927"/>
      <c r="AI670" s="1927"/>
      <c r="AJ670" s="1660"/>
      <c r="AK670" s="1660"/>
    </row>
    <row r="671" spans="1:37" ht="39.950000000000003" customHeight="1" x14ac:dyDescent="0.2">
      <c r="A671" s="5920"/>
      <c r="B671" s="5920"/>
      <c r="C671" s="1951"/>
      <c r="D671" s="1951"/>
      <c r="E671" s="1951"/>
      <c r="F671" s="1951"/>
      <c r="G671" s="1951"/>
      <c r="H671" s="1928"/>
      <c r="I671" s="1928"/>
      <c r="J671" s="1689"/>
      <c r="K671" s="1683"/>
      <c r="L671" s="1684"/>
      <c r="M671" s="1684"/>
      <c r="N671" s="1664"/>
      <c r="O671" s="1664"/>
      <c r="P671" s="1664"/>
      <c r="Q671" s="1664"/>
      <c r="R671" s="1689"/>
      <c r="S671" s="1683"/>
      <c r="T671" s="1684"/>
      <c r="U671" s="1684"/>
      <c r="V671" s="1928"/>
      <c r="W671" s="1928"/>
      <c r="X671" s="1683"/>
      <c r="Y671" s="1683"/>
      <c r="Z671" s="1684"/>
      <c r="AA671" s="1684"/>
      <c r="AB671" s="1683"/>
      <c r="AC671" s="1928"/>
      <c r="AD671" s="1928"/>
      <c r="AE671" s="1683"/>
      <c r="AF671" s="1683"/>
      <c r="AG671" s="1684"/>
      <c r="AH671" s="1684"/>
      <c r="AI671" s="1683"/>
      <c r="AJ671" s="1660"/>
      <c r="AK671" s="1660"/>
    </row>
    <row r="672" spans="1:37" ht="39.950000000000003" customHeight="1" x14ac:dyDescent="0.2">
      <c r="A672" s="5923"/>
      <c r="B672" s="5923"/>
      <c r="C672" s="1657"/>
      <c r="D672" s="1657"/>
      <c r="E672" s="1706"/>
      <c r="F672" s="1706"/>
      <c r="G672" s="1706"/>
      <c r="H672" s="1928"/>
      <c r="I672" s="1928"/>
      <c r="J672" s="1664"/>
      <c r="K672" s="1664"/>
      <c r="L672" s="1664"/>
      <c r="M672" s="1664"/>
      <c r="N672" s="1664"/>
      <c r="O672" s="1664"/>
      <c r="P672" s="1664"/>
      <c r="Q672" s="1664"/>
      <c r="R672" s="1664"/>
      <c r="S672" s="1664"/>
      <c r="T672" s="1664"/>
      <c r="U672" s="1664"/>
      <c r="V672" s="1928"/>
      <c r="W672" s="1928"/>
      <c r="X672" s="1664"/>
      <c r="Y672" s="1664"/>
      <c r="Z672" s="1664"/>
      <c r="AA672" s="1664"/>
      <c r="AB672" s="1664"/>
      <c r="AC672" s="1928"/>
      <c r="AD672" s="1928"/>
      <c r="AE672" s="1664"/>
      <c r="AF672" s="1664"/>
      <c r="AG672" s="1664"/>
      <c r="AH672" s="1664"/>
      <c r="AI672" s="1664"/>
      <c r="AJ672" s="1660"/>
      <c r="AK672" s="1660"/>
    </row>
    <row r="673" spans="1:38" ht="39.950000000000003" customHeight="1" x14ac:dyDescent="0.2">
      <c r="A673" s="5920"/>
      <c r="B673" s="5920"/>
      <c r="C673" s="1658"/>
      <c r="D673" s="1658"/>
      <c r="E673" s="1658"/>
      <c r="F673" s="1658"/>
      <c r="G673" s="1658"/>
      <c r="H673" s="1928"/>
      <c r="I673" s="1928"/>
      <c r="J673" s="1658"/>
      <c r="K673" s="1658"/>
      <c r="L673" s="1658"/>
      <c r="M673" s="1658"/>
      <c r="N673" s="1664"/>
      <c r="O673" s="1664"/>
      <c r="P673" s="1664"/>
      <c r="Q673" s="1664"/>
      <c r="R673" s="1694"/>
      <c r="S673" s="1694"/>
      <c r="T673" s="1694"/>
      <c r="U673" s="1694"/>
      <c r="V673" s="1928"/>
      <c r="W673" s="1928"/>
      <c r="X673" s="1694"/>
      <c r="Y673" s="1694"/>
      <c r="Z673" s="1694"/>
      <c r="AA673" s="1694"/>
      <c r="AB673" s="1694"/>
      <c r="AC673" s="1928"/>
      <c r="AD673" s="1928"/>
      <c r="AE673" s="1694"/>
      <c r="AF673" s="1694"/>
      <c r="AG673" s="1694"/>
      <c r="AH673" s="1694"/>
      <c r="AI673" s="1694"/>
      <c r="AJ673" s="1660"/>
      <c r="AK673" s="1660"/>
    </row>
    <row r="674" spans="1:38" ht="39.950000000000003" customHeight="1" x14ac:dyDescent="0.2">
      <c r="A674" s="5923"/>
      <c r="B674" s="5923"/>
      <c r="C674" s="1951"/>
      <c r="D674" s="1951"/>
      <c r="E674" s="1951"/>
      <c r="F674" s="1951"/>
      <c r="G674" s="1951"/>
      <c r="H674" s="1928"/>
      <c r="I674" s="1928"/>
      <c r="J674" s="1689"/>
      <c r="K674" s="1683"/>
      <c r="L674" s="1684"/>
      <c r="M674" s="1684"/>
      <c r="N674" s="1664"/>
      <c r="O674" s="1664"/>
      <c r="P674" s="1664"/>
      <c r="Q674" s="1664"/>
      <c r="R674" s="1689"/>
      <c r="S674" s="1683"/>
      <c r="T674" s="1684"/>
      <c r="U674" s="1684"/>
      <c r="V674" s="1928"/>
      <c r="W674" s="1928"/>
      <c r="X674" s="1683"/>
      <c r="Y674" s="1683"/>
      <c r="Z674" s="1684"/>
      <c r="AA674" s="1684"/>
      <c r="AB674" s="1683"/>
      <c r="AC674" s="1928"/>
      <c r="AD674" s="1928"/>
      <c r="AE674" s="1683"/>
      <c r="AF674" s="1683"/>
      <c r="AG674" s="1684"/>
      <c r="AH674" s="1684"/>
      <c r="AI674" s="1683"/>
      <c r="AJ674" s="1660"/>
      <c r="AK674" s="1660"/>
    </row>
    <row r="675" spans="1:38" ht="39.950000000000003" customHeight="1" x14ac:dyDescent="0.2">
      <c r="A675" s="5923"/>
      <c r="B675" s="5923"/>
      <c r="D675" s="1951"/>
      <c r="E675" s="1951"/>
      <c r="F675" s="1951"/>
      <c r="G675" s="1951"/>
      <c r="H675" s="1928"/>
      <c r="I675" s="1928"/>
      <c r="J675" s="1690"/>
      <c r="K675" s="1690"/>
      <c r="L675" s="1684"/>
      <c r="M675" s="1684"/>
      <c r="N675" s="1664"/>
      <c r="O675" s="1664"/>
      <c r="P675" s="1664"/>
      <c r="Q675" s="1664"/>
      <c r="R675" s="1689"/>
      <c r="S675" s="1683"/>
      <c r="T675" s="1684"/>
      <c r="U675" s="1684"/>
      <c r="V675" s="1928"/>
      <c r="W675" s="1928"/>
      <c r="X675" s="1683"/>
      <c r="Y675" s="1683"/>
      <c r="Z675" s="1684"/>
      <c r="AA675" s="1684"/>
      <c r="AB675" s="1683"/>
      <c r="AC675" s="1928"/>
      <c r="AD675" s="1928"/>
      <c r="AE675" s="1683"/>
      <c r="AF675" s="1665"/>
      <c r="AG675" s="1665"/>
      <c r="AH675" s="1684"/>
      <c r="AI675" s="1683"/>
      <c r="AJ675" s="1660"/>
      <c r="AK675" s="1660"/>
    </row>
    <row r="676" spans="1:38" ht="39.950000000000003" customHeight="1" x14ac:dyDescent="0.2">
      <c r="A676" s="5923"/>
      <c r="B676" s="5923"/>
      <c r="C676" s="1665"/>
      <c r="D676" s="1665"/>
      <c r="E676" s="1665"/>
      <c r="F676" s="1665"/>
      <c r="G676" s="1665"/>
      <c r="H676" s="1928"/>
      <c r="I676" s="1928"/>
      <c r="J676" s="1665"/>
      <c r="K676" s="1665"/>
      <c r="L676" s="1665"/>
      <c r="M676" s="1665"/>
      <c r="N676" s="1664"/>
      <c r="O676" s="1664"/>
      <c r="P676" s="1664"/>
      <c r="Q676" s="1664"/>
      <c r="R676" s="1665"/>
      <c r="S676" s="1665"/>
      <c r="T676" s="1665"/>
      <c r="U676" s="1665"/>
      <c r="V676" s="1928"/>
      <c r="W676" s="1928"/>
      <c r="X676" s="1665"/>
      <c r="Y676" s="1665"/>
      <c r="Z676" s="1665"/>
      <c r="AA676" s="1665"/>
      <c r="AB676" s="1665"/>
      <c r="AC676" s="1928"/>
      <c r="AD676" s="1928"/>
      <c r="AE676" s="1665"/>
      <c r="AF676" s="1683"/>
      <c r="AG676" s="1684"/>
      <c r="AH676" s="1684"/>
      <c r="AI676" s="1683"/>
      <c r="AJ676" s="1660"/>
      <c r="AK676" s="1660"/>
      <c r="AL676" s="2296"/>
    </row>
    <row r="677" spans="1:38" ht="39.950000000000003" customHeight="1" x14ac:dyDescent="0.2">
      <c r="A677" s="5923"/>
      <c r="B677" s="5923"/>
      <c r="C677" s="1658"/>
      <c r="D677" s="1658"/>
      <c r="E677" s="1658"/>
      <c r="F677" s="1665"/>
      <c r="G677" s="1665"/>
      <c r="H677" s="1928"/>
      <c r="I677" s="1928"/>
      <c r="J677" s="1706"/>
      <c r="K677" s="1706"/>
      <c r="L677" s="1706"/>
      <c r="M677" s="1706"/>
      <c r="N677" s="1664"/>
      <c r="O677" s="1664"/>
      <c r="P677" s="1664"/>
      <c r="Q677" s="1664"/>
      <c r="R677" s="1706"/>
      <c r="S677" s="1706"/>
      <c r="T677" s="1706"/>
      <c r="U677" s="1706"/>
      <c r="V677" s="1928"/>
      <c r="W677" s="1928"/>
      <c r="X677" s="1706"/>
      <c r="Y677" s="1706"/>
      <c r="Z677" s="1706"/>
      <c r="AA677" s="1706"/>
      <c r="AB677" s="1706"/>
      <c r="AC677" s="1928"/>
      <c r="AD677" s="1928"/>
      <c r="AE677" s="1706"/>
      <c r="AF677" s="1706"/>
      <c r="AG677" s="1706"/>
      <c r="AH677" s="1706"/>
      <c r="AI677" s="1706"/>
      <c r="AJ677" s="1660"/>
      <c r="AK677" s="1660"/>
      <c r="AL677" s="1782"/>
    </row>
    <row r="678" spans="1:38" ht="39.950000000000003" customHeight="1" x14ac:dyDescent="0.2">
      <c r="A678" s="5923"/>
      <c r="B678" s="5923"/>
      <c r="C678" s="1658"/>
      <c r="D678" s="1658"/>
      <c r="E678" s="1658"/>
      <c r="F678" s="1658"/>
      <c r="G678" s="1658"/>
      <c r="H678" s="1928"/>
      <c r="I678" s="1928"/>
      <c r="J678" s="1658"/>
      <c r="K678" s="1658"/>
      <c r="L678" s="1658"/>
      <c r="M678" s="1658"/>
      <c r="N678" s="1664"/>
      <c r="O678" s="1664"/>
      <c r="P678" s="1664"/>
      <c r="Q678" s="1664"/>
      <c r="R678" s="1658"/>
      <c r="S678" s="1658"/>
      <c r="T678" s="1658"/>
      <c r="U678" s="1658"/>
      <c r="V678" s="1928"/>
      <c r="W678" s="1928"/>
      <c r="X678" s="1690"/>
      <c r="Y678" s="1690"/>
      <c r="Z678" s="1658"/>
      <c r="AA678" s="1658"/>
      <c r="AB678" s="1658"/>
      <c r="AC678" s="1928"/>
      <c r="AD678" s="1928"/>
      <c r="AE678" s="1659"/>
      <c r="AF678" s="1659"/>
      <c r="AG678" s="1659"/>
      <c r="AH678" s="1659"/>
      <c r="AI678" s="1659"/>
      <c r="AJ678" s="1660"/>
      <c r="AK678" s="1660"/>
      <c r="AL678" s="1783"/>
    </row>
    <row r="679" spans="1:38" ht="39.950000000000003" customHeight="1" x14ac:dyDescent="0.2">
      <c r="D679" s="1659"/>
      <c r="E679" s="1659"/>
      <c r="F679" s="1659"/>
      <c r="H679" s="1928"/>
      <c r="I679" s="1928"/>
      <c r="K679" s="1659"/>
      <c r="L679" s="1659"/>
      <c r="M679" s="1659"/>
      <c r="N679" s="1664"/>
      <c r="O679" s="1664"/>
      <c r="P679" s="1664"/>
      <c r="Q679" s="1664"/>
      <c r="R679" s="1659"/>
      <c r="S679" s="1659"/>
      <c r="U679" s="1659"/>
      <c r="V679" s="1928"/>
      <c r="W679" s="1928"/>
      <c r="X679" s="1659"/>
      <c r="Y679" s="1659"/>
      <c r="AC679" s="1928"/>
      <c r="AD679" s="1928"/>
      <c r="AE679" s="1657"/>
      <c r="AF679" s="1657"/>
      <c r="AG679" s="1657"/>
      <c r="AI679" s="1697"/>
      <c r="AJ679" s="1660"/>
      <c r="AK679" s="1660"/>
    </row>
    <row r="680" spans="1:38" ht="39.950000000000003" customHeight="1" x14ac:dyDescent="0.2">
      <c r="C680" s="1927"/>
      <c r="D680" s="1658"/>
      <c r="E680" s="1658"/>
      <c r="F680" s="1658"/>
      <c r="G680" s="1666"/>
      <c r="H680" s="1928"/>
      <c r="I680" s="1928"/>
      <c r="J680" s="1666"/>
      <c r="K680" s="1666"/>
      <c r="N680" s="1664"/>
      <c r="O680" s="1664"/>
      <c r="P680" s="1664"/>
      <c r="Q680" s="1664"/>
      <c r="S680" s="1657"/>
      <c r="T680" s="1657"/>
      <c r="U680" s="1657"/>
      <c r="V680" s="1928"/>
      <c r="W680" s="1928"/>
      <c r="X680" s="1715"/>
      <c r="Y680" s="1715"/>
      <c r="AA680" s="1715"/>
      <c r="AC680" s="1928"/>
      <c r="AD680" s="1928"/>
      <c r="AE680" s="1697"/>
      <c r="AF680" s="1697"/>
      <c r="AG680" s="1697"/>
      <c r="AH680" s="1697"/>
      <c r="AI680" s="1697"/>
      <c r="AJ680" s="1660"/>
      <c r="AK680" s="1660"/>
    </row>
    <row r="681" spans="1:38" ht="39.950000000000003" customHeight="1" x14ac:dyDescent="0.2">
      <c r="D681" s="1927"/>
      <c r="E681" s="1657"/>
      <c r="F681" s="1659"/>
      <c r="G681" s="1658"/>
      <c r="H681" s="1928"/>
      <c r="I681" s="1928"/>
      <c r="J681" s="1658"/>
      <c r="K681" s="1659"/>
      <c r="L681" s="1666"/>
      <c r="M681" s="1658"/>
      <c r="N681" s="1664"/>
      <c r="O681" s="1664"/>
      <c r="P681" s="1664"/>
      <c r="Q681" s="1664"/>
      <c r="T681" s="1659"/>
      <c r="U681" s="1715"/>
      <c r="V681" s="1928"/>
      <c r="W681" s="1928"/>
      <c r="Y681" s="1657"/>
      <c r="Z681" s="1657"/>
      <c r="AA681" s="1659"/>
      <c r="AB681" s="1659"/>
      <c r="AC681" s="1928"/>
      <c r="AD681" s="1928"/>
      <c r="AE681" s="1659"/>
      <c r="AF681" s="1659"/>
      <c r="AJ681" s="1660"/>
      <c r="AK681" s="1660"/>
    </row>
    <row r="682" spans="1:38" ht="39.950000000000003" customHeight="1" x14ac:dyDescent="0.2">
      <c r="C682" s="1658"/>
      <c r="D682" s="1658"/>
      <c r="E682" s="1657"/>
      <c r="F682" s="1657"/>
      <c r="G682" s="1657"/>
      <c r="H682" s="1928"/>
      <c r="I682" s="1928"/>
      <c r="J682" s="1657"/>
      <c r="K682" s="1658"/>
      <c r="L682" s="1658"/>
      <c r="M682" s="1658"/>
      <c r="N682" s="1664"/>
      <c r="O682" s="1664"/>
      <c r="P682" s="1664"/>
      <c r="Q682" s="1664"/>
      <c r="R682" s="1657"/>
      <c r="S682" s="1658"/>
      <c r="T682" s="1658"/>
      <c r="U682" s="1658"/>
      <c r="V682" s="1928"/>
      <c r="W682" s="1928"/>
      <c r="X682" s="1697"/>
      <c r="AC682" s="1928"/>
      <c r="AD682" s="1928"/>
      <c r="AJ682" s="1660"/>
      <c r="AK682" s="1660"/>
    </row>
    <row r="683" spans="1:38" ht="39.950000000000003" customHeight="1" x14ac:dyDescent="0.2">
      <c r="C683" s="1715"/>
      <c r="K683" s="1666"/>
      <c r="L683" s="16"/>
      <c r="M683" s="16"/>
    </row>
    <row r="684" spans="1:38" ht="39.950000000000003" customHeight="1" x14ac:dyDescent="0.2">
      <c r="A684" s="16"/>
      <c r="B684" s="1715"/>
      <c r="D684" s="1659"/>
      <c r="E684" s="1659"/>
      <c r="F684" s="1657"/>
      <c r="G684" s="1657"/>
      <c r="H684" s="1659"/>
      <c r="I684" s="1659"/>
      <c r="J684" s="1659"/>
      <c r="K684" s="1927"/>
      <c r="L684" s="1927"/>
      <c r="P684" s="1658"/>
      <c r="Q684" s="1658"/>
      <c r="R684" s="1658"/>
    </row>
    <row r="685" spans="1:38" ht="39.950000000000003" customHeight="1" x14ac:dyDescent="0.2"/>
    <row r="686" spans="1:38" ht="39.950000000000003" customHeight="1" x14ac:dyDescent="0.2">
      <c r="A686" s="5876"/>
      <c r="B686" s="5876"/>
      <c r="C686" s="1661"/>
      <c r="D686" s="1661"/>
      <c r="E686" s="1661"/>
      <c r="F686" s="1661"/>
      <c r="G686" s="1661"/>
      <c r="H686" s="1661"/>
      <c r="I686" s="1661"/>
      <c r="J686" s="1661"/>
      <c r="K686" s="1661"/>
      <c r="L686" s="1661"/>
      <c r="M686" s="1661"/>
      <c r="N686" s="1661"/>
      <c r="O686" s="1661"/>
      <c r="P686" s="1661"/>
      <c r="Q686" s="1661"/>
      <c r="R686" s="1661"/>
      <c r="S686" s="1661"/>
      <c r="T686" s="1661"/>
      <c r="U686" s="1661"/>
      <c r="V686" s="1661"/>
      <c r="W686" s="1661"/>
      <c r="X686" s="1661"/>
      <c r="Y686" s="1661"/>
      <c r="Z686" s="1661"/>
      <c r="AA686" s="1661"/>
      <c r="AB686" s="1661"/>
      <c r="AC686" s="1661"/>
      <c r="AD686" s="1661"/>
      <c r="AE686" s="1661"/>
      <c r="AF686" s="1661"/>
      <c r="AG686" s="1661"/>
      <c r="AH686" s="1661"/>
      <c r="AI686" s="1661"/>
      <c r="AJ686" s="1661"/>
      <c r="AK686" s="1661"/>
    </row>
    <row r="687" spans="1:38" ht="39.950000000000003" customHeight="1" x14ac:dyDescent="0.2">
      <c r="A687" s="5929"/>
      <c r="B687" s="5929"/>
      <c r="C687" s="1708"/>
      <c r="D687" s="1708"/>
      <c r="E687" s="1708"/>
      <c r="F687" s="1708"/>
      <c r="G687" s="1708"/>
      <c r="H687" s="1708"/>
      <c r="I687" s="1708"/>
      <c r="J687" s="1708"/>
      <c r="K687" s="1708"/>
      <c r="L687" s="1708"/>
      <c r="M687" s="1708"/>
      <c r="N687" s="1708"/>
      <c r="O687" s="1708"/>
      <c r="P687" s="1708"/>
      <c r="Q687" s="1708"/>
      <c r="R687" s="1708"/>
      <c r="S687" s="1708"/>
      <c r="T687" s="1708"/>
      <c r="U687" s="1708"/>
      <c r="V687" s="1708"/>
      <c r="W687" s="1708"/>
      <c r="X687" s="1708"/>
      <c r="Y687" s="1708"/>
      <c r="Z687" s="1708"/>
      <c r="AA687" s="1708"/>
      <c r="AB687" s="1708"/>
      <c r="AC687" s="1708"/>
      <c r="AD687" s="1708"/>
      <c r="AE687" s="1708"/>
      <c r="AF687" s="1708"/>
      <c r="AG687" s="1708"/>
      <c r="AH687" s="1708"/>
      <c r="AI687" s="1708"/>
      <c r="AJ687" s="1708"/>
      <c r="AK687" s="1708"/>
    </row>
    <row r="688" spans="1:38" ht="39.950000000000003" customHeight="1" x14ac:dyDescent="0.2">
      <c r="A688" s="5926"/>
      <c r="B688" s="5926"/>
      <c r="C688" s="1705"/>
      <c r="D688" s="1666"/>
      <c r="E688" s="1666"/>
      <c r="F688" s="1690"/>
      <c r="G688" s="1690"/>
      <c r="H688" s="1928"/>
      <c r="I688" s="1928"/>
      <c r="J688" s="1704"/>
      <c r="K688" s="1665"/>
      <c r="L688" s="1665"/>
      <c r="M688" s="1665"/>
      <c r="N688" s="1665"/>
      <c r="O688" s="1928"/>
      <c r="P688" s="1928"/>
      <c r="Q688" s="1657"/>
      <c r="R688" s="1657"/>
      <c r="S688" s="1716"/>
      <c r="T688" s="1697"/>
      <c r="U688" s="1697"/>
      <c r="V688" s="1697"/>
      <c r="W688" s="1697"/>
      <c r="X688" s="1684"/>
      <c r="Y688" s="1684"/>
      <c r="Z688" s="1665"/>
      <c r="AA688" s="1665"/>
      <c r="AB688" s="1703"/>
      <c r="AC688" s="1706"/>
      <c r="AD688" s="1706"/>
      <c r="AE688" s="1706"/>
      <c r="AF688" s="1684"/>
      <c r="AG688" s="1659"/>
      <c r="AH688" s="1659"/>
      <c r="AI688" s="1659"/>
      <c r="AJ688" s="1660"/>
      <c r="AK688" s="1660"/>
    </row>
    <row r="689" spans="1:38" ht="39.950000000000003" customHeight="1" x14ac:dyDescent="0.2">
      <c r="A689" s="5926"/>
      <c r="B689" s="5926"/>
      <c r="C689" s="1706"/>
      <c r="D689" s="1706"/>
      <c r="E689" s="1706"/>
      <c r="F689" s="1706"/>
      <c r="G689" s="1706"/>
      <c r="H689" s="1928"/>
      <c r="I689" s="1928"/>
      <c r="J689" s="1706"/>
      <c r="K689" s="1706"/>
      <c r="L689" s="1706"/>
      <c r="M689" s="1706"/>
      <c r="N689" s="1706"/>
      <c r="O689" s="1928"/>
      <c r="P689" s="1928"/>
      <c r="Q689" s="1706"/>
      <c r="R689" s="1706"/>
      <c r="S689" s="1706"/>
      <c r="T689" s="1697"/>
      <c r="U689" s="1697"/>
      <c r="V689" s="1697"/>
      <c r="W689" s="1697"/>
      <c r="X689" s="1706"/>
      <c r="Y689" s="1706"/>
      <c r="Z689" s="1706"/>
      <c r="AA689" s="1706"/>
      <c r="AB689" s="1706"/>
      <c r="AC689" s="1706"/>
      <c r="AD689" s="1706"/>
      <c r="AE689" s="1706"/>
      <c r="AF689" s="1706"/>
      <c r="AG689" s="1706"/>
      <c r="AH689" s="1706"/>
      <c r="AI689" s="1706"/>
      <c r="AJ689" s="1660"/>
      <c r="AK689" s="1660"/>
    </row>
    <row r="690" spans="1:38" ht="39.950000000000003" customHeight="1" x14ac:dyDescent="0.2">
      <c r="A690" s="5923"/>
      <c r="B690" s="5923"/>
      <c r="C690" s="1702"/>
      <c r="D690" s="1702"/>
      <c r="E690" s="1657"/>
      <c r="F690" s="1657"/>
      <c r="G690" s="1657"/>
      <c r="H690" s="1928"/>
      <c r="I690" s="1928"/>
      <c r="J690" s="1684"/>
      <c r="K690" s="1684"/>
      <c r="L690" s="1951"/>
      <c r="M690" s="1951"/>
      <c r="N690" s="1951"/>
      <c r="O690" s="1928"/>
      <c r="P690" s="1928"/>
      <c r="Q690" s="1951"/>
      <c r="R690" s="1951"/>
      <c r="S690" s="1951"/>
      <c r="T690" s="1697"/>
      <c r="U690" s="1697"/>
      <c r="V690" s="1697"/>
      <c r="W690" s="1697"/>
      <c r="X690" s="1683"/>
      <c r="Y690" s="1683"/>
      <c r="Z690" s="1684"/>
      <c r="AA690" s="1684"/>
      <c r="AB690" s="1683"/>
      <c r="AC690" s="1706"/>
      <c r="AD690" s="1706"/>
      <c r="AE690" s="1706"/>
      <c r="AF690" s="1716"/>
      <c r="AG690" s="1716"/>
      <c r="AH690" s="1684"/>
      <c r="AI690" s="1683"/>
      <c r="AJ690" s="1660"/>
      <c r="AK690" s="1660"/>
    </row>
    <row r="691" spans="1:38" ht="39.950000000000003" customHeight="1" x14ac:dyDescent="0.2">
      <c r="A691" s="5926"/>
      <c r="B691" s="5926"/>
      <c r="C691" s="1690"/>
      <c r="D691" s="1690"/>
      <c r="E691" s="1690"/>
      <c r="F691" s="1657"/>
      <c r="G691" s="1657"/>
      <c r="H691" s="1928"/>
      <c r="I691" s="1928"/>
      <c r="J691" s="1657"/>
      <c r="K691" s="1657"/>
      <c r="L691" s="1657"/>
      <c r="M691" s="1657"/>
      <c r="N691" s="1657"/>
      <c r="O691" s="1928"/>
      <c r="P691" s="1928"/>
      <c r="Q691" s="1657"/>
      <c r="R691" s="1657"/>
      <c r="S691" s="1657"/>
      <c r="T691" s="1697"/>
      <c r="U691" s="1697"/>
      <c r="V691" s="1697"/>
      <c r="W691" s="1697"/>
      <c r="X691" s="1658"/>
      <c r="Y691" s="1658"/>
      <c r="Z691" s="1658"/>
      <c r="AA691" s="1705"/>
      <c r="AB691" s="1705"/>
      <c r="AC691" s="1706"/>
      <c r="AD691" s="1706"/>
      <c r="AE691" s="1706"/>
      <c r="AF691" s="1705"/>
      <c r="AG691" s="1705"/>
      <c r="AH691" s="1705"/>
      <c r="AI691" s="1705"/>
      <c r="AJ691" s="1660"/>
      <c r="AK691" s="1660"/>
    </row>
    <row r="692" spans="1:38" ht="39.950000000000003" customHeight="1" x14ac:dyDescent="0.2">
      <c r="A692" s="5926"/>
      <c r="B692" s="5926"/>
      <c r="C692" s="1665"/>
      <c r="D692" s="1665"/>
      <c r="E692" s="1665"/>
      <c r="F692" s="1665"/>
      <c r="G692" s="1683"/>
      <c r="H692" s="1928"/>
      <c r="I692" s="1928"/>
      <c r="J692" s="1689"/>
      <c r="K692" s="1683"/>
      <c r="L692" s="1684"/>
      <c r="M692" s="1666"/>
      <c r="N692" s="1666"/>
      <c r="O692" s="1928"/>
      <c r="P692" s="1928"/>
      <c r="Q692" s="1683"/>
      <c r="R692" s="1683"/>
      <c r="S692" s="1684"/>
      <c r="T692" s="1697"/>
      <c r="U692" s="1697"/>
      <c r="V692" s="1697"/>
      <c r="W692" s="1697"/>
      <c r="X692" s="1683"/>
      <c r="Y692" s="1683"/>
      <c r="Z692" s="1684"/>
      <c r="AA692" s="1684"/>
      <c r="AB692" s="1663"/>
      <c r="AC692" s="1706"/>
      <c r="AD692" s="1706"/>
      <c r="AE692" s="1706"/>
      <c r="AF692" s="1658"/>
      <c r="AG692" s="1658"/>
      <c r="AH692" s="1658"/>
      <c r="AI692" s="1658"/>
      <c r="AJ692" s="1660"/>
      <c r="AK692" s="1660"/>
    </row>
    <row r="693" spans="1:38" ht="39.950000000000003" customHeight="1" x14ac:dyDescent="0.2">
      <c r="A693" s="5922"/>
      <c r="B693" s="5922"/>
      <c r="C693" s="1683"/>
      <c r="D693" s="1683"/>
      <c r="E693" s="1684"/>
      <c r="F693" s="1684"/>
      <c r="G693" s="1683"/>
      <c r="H693" s="1928"/>
      <c r="I693" s="1928"/>
      <c r="J693" s="1683"/>
      <c r="K693" s="1683"/>
      <c r="L693" s="1684"/>
      <c r="M693" s="1684"/>
      <c r="N693" s="1683"/>
      <c r="O693" s="1928"/>
      <c r="P693" s="1928"/>
      <c r="Q693" s="1683"/>
      <c r="R693" s="1683"/>
      <c r="S693" s="1684"/>
      <c r="T693" s="1697"/>
      <c r="U693" s="1697"/>
      <c r="V693" s="1697"/>
      <c r="W693" s="1697"/>
      <c r="X693" s="1683"/>
      <c r="Y693" s="1683"/>
      <c r="Z693" s="1684"/>
      <c r="AA693" s="1684"/>
      <c r="AB693" s="1683"/>
      <c r="AC693" s="1706"/>
      <c r="AD693" s="1706"/>
      <c r="AE693" s="1706"/>
      <c r="AF693" s="1683"/>
      <c r="AG693" s="1684"/>
      <c r="AH693" s="1684"/>
      <c r="AI693" s="1683"/>
      <c r="AJ693" s="1660"/>
      <c r="AK693" s="1660"/>
    </row>
    <row r="694" spans="1:38" ht="39.950000000000003" customHeight="1" x14ac:dyDescent="0.2">
      <c r="A694" s="5920"/>
      <c r="B694" s="5920"/>
      <c r="C694" s="1683"/>
      <c r="D694" s="1683"/>
      <c r="E694" s="1684"/>
      <c r="F694" s="1684"/>
      <c r="G694" s="1683"/>
      <c r="H694" s="1928"/>
      <c r="I694" s="1928"/>
      <c r="J694" s="1683"/>
      <c r="K694" s="1683"/>
      <c r="L694" s="1684"/>
      <c r="M694" s="1684"/>
      <c r="N694" s="1683"/>
      <c r="O694" s="1928"/>
      <c r="P694" s="1928"/>
      <c r="Q694" s="1683"/>
      <c r="R694" s="1666"/>
      <c r="S694" s="1666"/>
      <c r="T694" s="1697"/>
      <c r="U694" s="1697"/>
      <c r="V694" s="1697"/>
      <c r="W694" s="1697"/>
      <c r="X694" s="1657"/>
      <c r="Y694" s="1657"/>
      <c r="Z694" s="1657"/>
      <c r="AA694" s="1657"/>
      <c r="AB694" s="1657"/>
      <c r="AC694" s="1706"/>
      <c r="AD694" s="1706"/>
      <c r="AE694" s="1706"/>
      <c r="AF694" s="1716"/>
      <c r="AG694" s="1716"/>
      <c r="AH694" s="1716"/>
      <c r="AI694" s="1683"/>
      <c r="AJ694" s="1660"/>
      <c r="AK694" s="1660"/>
    </row>
    <row r="695" spans="1:38" ht="39.950000000000003" customHeight="1" x14ac:dyDescent="0.2">
      <c r="A695" s="5927"/>
      <c r="B695" s="5924"/>
      <c r="C695" s="1664"/>
      <c r="D695" s="1664"/>
      <c r="E695" s="1664"/>
      <c r="F695" s="1664"/>
      <c r="G695" s="1664"/>
      <c r="H695" s="1928"/>
      <c r="I695" s="1928"/>
      <c r="J695" s="1664"/>
      <c r="K695" s="1664"/>
      <c r="L695" s="1664"/>
      <c r="M695" s="1664"/>
      <c r="N695" s="1664"/>
      <c r="O695" s="1928"/>
      <c r="P695" s="1928"/>
      <c r="Q695" s="1664"/>
      <c r="R695" s="1664"/>
      <c r="S695" s="1664"/>
      <c r="T695" s="1697"/>
      <c r="U695" s="1697"/>
      <c r="V695" s="1697"/>
      <c r="W695" s="1697"/>
      <c r="X695" s="1664"/>
      <c r="Y695" s="1664"/>
      <c r="Z695" s="1664"/>
      <c r="AA695" s="1664"/>
      <c r="AB695" s="1664"/>
      <c r="AC695" s="1706"/>
      <c r="AD695" s="1706"/>
      <c r="AE695" s="1706"/>
      <c r="AF695" s="1664"/>
      <c r="AG695" s="1664"/>
      <c r="AH695" s="1664"/>
      <c r="AI695" s="1664"/>
      <c r="AJ695" s="1660"/>
      <c r="AK695" s="1660"/>
    </row>
    <row r="696" spans="1:38" ht="39.950000000000003" customHeight="1" x14ac:dyDescent="0.2">
      <c r="A696" s="5923"/>
      <c r="B696" s="5923"/>
      <c r="C696" s="1927"/>
      <c r="D696" s="1927"/>
      <c r="E696" s="1927"/>
      <c r="F696" s="1927"/>
      <c r="G696" s="1690"/>
      <c r="H696" s="1928"/>
      <c r="I696" s="1928"/>
      <c r="J696" s="1690"/>
      <c r="K696" s="1952"/>
      <c r="L696" s="1952"/>
      <c r="M696" s="1952"/>
      <c r="N696" s="1952"/>
      <c r="O696" s="1928"/>
      <c r="P696" s="1928"/>
      <c r="Q696" s="1951"/>
      <c r="R696" s="1951"/>
      <c r="S696" s="1951"/>
      <c r="T696" s="1697"/>
      <c r="U696" s="1697"/>
      <c r="V696" s="1697"/>
      <c r="W696" s="1697"/>
      <c r="X696" s="1927"/>
      <c r="Y696" s="1927"/>
      <c r="Z696" s="1927"/>
      <c r="AA696" s="1927"/>
      <c r="AB696" s="1927"/>
      <c r="AC696" s="1706"/>
      <c r="AD696" s="1706"/>
      <c r="AE696" s="1706"/>
      <c r="AF696" s="1927"/>
      <c r="AG696" s="1927"/>
      <c r="AH696" s="1927"/>
      <c r="AI696" s="1927"/>
      <c r="AJ696" s="1660"/>
      <c r="AK696" s="1660"/>
    </row>
    <row r="697" spans="1:38" ht="39.950000000000003" customHeight="1" x14ac:dyDescent="0.2">
      <c r="A697" s="5920"/>
      <c r="B697" s="5920"/>
      <c r="C697" s="1683"/>
      <c r="D697" s="1683"/>
      <c r="E697" s="1684"/>
      <c r="F697" s="1684"/>
      <c r="G697" s="1683"/>
      <c r="H697" s="1928"/>
      <c r="I697" s="1928"/>
      <c r="J697" s="1683"/>
      <c r="K697" s="1683"/>
      <c r="L697" s="1684"/>
      <c r="M697" s="1684"/>
      <c r="N697" s="1683"/>
      <c r="O697" s="1928"/>
      <c r="P697" s="1928"/>
      <c r="Q697" s="1683"/>
      <c r="R697" s="1683"/>
      <c r="S697" s="1684"/>
      <c r="T697" s="1697"/>
      <c r="U697" s="1697"/>
      <c r="V697" s="1697"/>
      <c r="W697" s="1697"/>
      <c r="X697" s="1683"/>
      <c r="Y697" s="1683"/>
      <c r="Z697" s="1684"/>
      <c r="AA697" s="1684"/>
      <c r="AB697" s="1683"/>
      <c r="AC697" s="1706"/>
      <c r="AD697" s="1706"/>
      <c r="AE697" s="1706"/>
      <c r="AF697" s="1683"/>
      <c r="AG697" s="1684"/>
      <c r="AH697" s="1684"/>
      <c r="AI697" s="1683"/>
      <c r="AJ697" s="1660"/>
      <c r="AK697" s="1660"/>
    </row>
    <row r="698" spans="1:38" ht="39.950000000000003" customHeight="1" x14ac:dyDescent="0.2">
      <c r="A698" s="5923"/>
      <c r="B698" s="5923"/>
      <c r="C698" s="1664"/>
      <c r="D698" s="1664"/>
      <c r="E698" s="1664"/>
      <c r="F698" s="1664"/>
      <c r="G698" s="1664"/>
      <c r="H698" s="1928"/>
      <c r="I698" s="1928"/>
      <c r="J698" s="1664"/>
      <c r="K698" s="1664"/>
      <c r="L698" s="1664"/>
      <c r="M698" s="1664"/>
      <c r="N698" s="1664"/>
      <c r="O698" s="1928"/>
      <c r="P698" s="1928"/>
      <c r="Q698" s="1683"/>
      <c r="R698" s="1683"/>
      <c r="S698" s="1684"/>
      <c r="T698" s="1697"/>
      <c r="U698" s="1697"/>
      <c r="V698" s="1697"/>
      <c r="W698" s="1697"/>
      <c r="X698" s="1683"/>
      <c r="Y698" s="1683"/>
      <c r="Z698" s="1684"/>
      <c r="AA698" s="1684"/>
      <c r="AB698" s="1683"/>
      <c r="AC698" s="1706"/>
      <c r="AD698" s="1706"/>
      <c r="AE698" s="1706"/>
      <c r="AF698" s="1683"/>
      <c r="AG698" s="1684"/>
      <c r="AH698" s="1684"/>
      <c r="AI698" s="1683"/>
      <c r="AJ698" s="1660"/>
      <c r="AK698" s="1660"/>
    </row>
    <row r="699" spans="1:38" ht="39.950000000000003" customHeight="1" x14ac:dyDescent="0.2">
      <c r="A699" s="5920"/>
      <c r="B699" s="5920"/>
      <c r="C699" s="1694"/>
      <c r="D699" s="1694"/>
      <c r="E699" s="1694"/>
      <c r="F699" s="1694"/>
      <c r="G699" s="1694"/>
      <c r="H699" s="1928"/>
      <c r="I699" s="1928"/>
      <c r="J699" s="1694"/>
      <c r="K699" s="1694"/>
      <c r="L699" s="1694"/>
      <c r="M699" s="1694"/>
      <c r="N699" s="1694"/>
      <c r="O699" s="1928"/>
      <c r="P699" s="1928"/>
      <c r="Q699" s="1658"/>
      <c r="R699" s="1658"/>
      <c r="S699" s="1658"/>
      <c r="T699" s="1697"/>
      <c r="U699" s="1697"/>
      <c r="V699" s="1697"/>
      <c r="W699" s="1697"/>
      <c r="X699" s="1694"/>
      <c r="Y699" s="1694"/>
      <c r="Z699" s="1694"/>
      <c r="AA699" s="1694"/>
      <c r="AB699" s="1694"/>
      <c r="AC699" s="1706"/>
      <c r="AD699" s="1706"/>
      <c r="AE699" s="1706"/>
      <c r="AF699" s="1694"/>
      <c r="AG699" s="1694"/>
      <c r="AH699" s="1694"/>
      <c r="AI699" s="1694"/>
      <c r="AJ699" s="1660"/>
      <c r="AK699" s="1660"/>
    </row>
    <row r="700" spans="1:38" ht="39.950000000000003" customHeight="1" x14ac:dyDescent="0.2">
      <c r="A700" s="5923"/>
      <c r="B700" s="5923"/>
      <c r="C700" s="1683"/>
      <c r="D700" s="1683"/>
      <c r="E700" s="1684"/>
      <c r="F700" s="1684"/>
      <c r="G700" s="1683"/>
      <c r="H700" s="1928"/>
      <c r="I700" s="1928"/>
      <c r="J700" s="1683"/>
      <c r="K700" s="1683"/>
      <c r="L700" s="1684"/>
      <c r="M700" s="1684"/>
      <c r="N700" s="1683"/>
      <c r="O700" s="1928"/>
      <c r="P700" s="1928"/>
      <c r="Q700" s="1683"/>
      <c r="R700" s="1683"/>
      <c r="S700" s="1684"/>
      <c r="T700" s="1697"/>
      <c r="U700" s="1697"/>
      <c r="V700" s="1697"/>
      <c r="W700" s="1697"/>
      <c r="X700" s="1683"/>
      <c r="Y700" s="1683"/>
      <c r="Z700" s="1684"/>
      <c r="AA700" s="1684"/>
      <c r="AB700" s="1683"/>
      <c r="AC700" s="1706"/>
      <c r="AD700" s="1706"/>
      <c r="AE700" s="1706"/>
      <c r="AF700" s="1683"/>
      <c r="AG700" s="1684"/>
      <c r="AH700" s="1684"/>
      <c r="AI700" s="1683"/>
      <c r="AJ700" s="1660"/>
      <c r="AK700" s="1660"/>
    </row>
    <row r="701" spans="1:38" ht="39.950000000000003" customHeight="1" x14ac:dyDescent="0.2">
      <c r="A701" s="5923"/>
      <c r="B701" s="5923"/>
      <c r="C701" s="1683"/>
      <c r="D701" s="1683"/>
      <c r="E701" s="1684"/>
      <c r="F701" s="1684"/>
      <c r="G701" s="1683"/>
      <c r="H701" s="1928"/>
      <c r="I701" s="1928"/>
      <c r="J701" s="1683"/>
      <c r="K701" s="1683"/>
      <c r="L701" s="1684"/>
      <c r="M701" s="1684"/>
      <c r="N701" s="1683"/>
      <c r="O701" s="1928"/>
      <c r="P701" s="1928"/>
      <c r="Q701" s="1683"/>
      <c r="R701" s="1683"/>
      <c r="S701" s="1684"/>
      <c r="T701" s="1697"/>
      <c r="U701" s="1697"/>
      <c r="V701" s="1697"/>
      <c r="W701" s="1697"/>
      <c r="X701" s="1683"/>
      <c r="Y701" s="1683"/>
      <c r="Z701" s="1684"/>
      <c r="AA701" s="1684"/>
      <c r="AB701" s="1683"/>
      <c r="AC701" s="1706"/>
      <c r="AD701" s="1706"/>
      <c r="AE701" s="1706"/>
      <c r="AF701" s="1683"/>
      <c r="AG701" s="1684"/>
      <c r="AH701" s="1684"/>
      <c r="AI701" s="1683"/>
      <c r="AJ701" s="1660"/>
      <c r="AK701" s="1660"/>
    </row>
    <row r="702" spans="1:38" ht="39.950000000000003" customHeight="1" x14ac:dyDescent="0.2">
      <c r="A702" s="5923"/>
      <c r="B702" s="5923"/>
      <c r="C702" s="1683"/>
      <c r="D702" s="1683"/>
      <c r="E702" s="1684"/>
      <c r="F702" s="1684"/>
      <c r="G702" s="1683"/>
      <c r="H702" s="1928"/>
      <c r="I702" s="1928"/>
      <c r="J702" s="1683"/>
      <c r="K702" s="1683"/>
      <c r="L702" s="1684"/>
      <c r="M702" s="1684"/>
      <c r="N702" s="1683"/>
      <c r="O702" s="1928"/>
      <c r="P702" s="1928"/>
      <c r="Q702" s="1683"/>
      <c r="R702" s="1683"/>
      <c r="S702" s="1684"/>
      <c r="T702" s="1697"/>
      <c r="U702" s="1697"/>
      <c r="V702" s="1697"/>
      <c r="W702" s="1697"/>
      <c r="X702" s="1683"/>
      <c r="Y702" s="1683"/>
      <c r="Z702" s="1684"/>
      <c r="AA702" s="1684"/>
      <c r="AB702" s="1683"/>
      <c r="AC702" s="1706"/>
      <c r="AD702" s="1706"/>
      <c r="AE702" s="1706"/>
      <c r="AF702" s="1683"/>
      <c r="AG702" s="1684"/>
      <c r="AH702" s="1684"/>
      <c r="AI702" s="1683"/>
      <c r="AJ702" s="1660"/>
      <c r="AK702" s="1660"/>
      <c r="AL702" s="2296"/>
    </row>
    <row r="703" spans="1:38" ht="39.950000000000003" customHeight="1" x14ac:dyDescent="0.2">
      <c r="A703" s="5923"/>
      <c r="B703" s="5923"/>
      <c r="C703" s="1706"/>
      <c r="D703" s="1706"/>
      <c r="E703" s="1706"/>
      <c r="F703" s="1706"/>
      <c r="G703" s="1706"/>
      <c r="H703" s="1928"/>
      <c r="I703" s="1928"/>
      <c r="J703" s="1706"/>
      <c r="K703" s="1706"/>
      <c r="L703" s="1706"/>
      <c r="M703" s="1706"/>
      <c r="N703" s="1706"/>
      <c r="O703" s="1928"/>
      <c r="P703" s="1928"/>
      <c r="Q703" s="1706"/>
      <c r="R703" s="1706"/>
      <c r="S703" s="1706"/>
      <c r="T703" s="1697"/>
      <c r="U703" s="1697"/>
      <c r="V703" s="1697"/>
      <c r="W703" s="1697"/>
      <c r="X703" s="1706"/>
      <c r="Y703" s="1706"/>
      <c r="Z703" s="1706"/>
      <c r="AA703" s="1706"/>
      <c r="AB703" s="1706"/>
      <c r="AC703" s="1706"/>
      <c r="AD703" s="1706"/>
      <c r="AE703" s="1706"/>
      <c r="AF703" s="1706"/>
      <c r="AG703" s="1706"/>
      <c r="AH703" s="1706"/>
      <c r="AI703" s="1706"/>
      <c r="AJ703" s="1660"/>
      <c r="AK703" s="1660"/>
      <c r="AL703" s="1782"/>
    </row>
    <row r="704" spans="1:38" ht="39.950000000000003" customHeight="1" x14ac:dyDescent="0.2">
      <c r="A704" s="5923"/>
      <c r="B704" s="5923"/>
      <c r="C704" s="1659"/>
      <c r="D704" s="1659"/>
      <c r="E704" s="1659"/>
      <c r="F704" s="1659"/>
      <c r="G704" s="1659"/>
      <c r="H704" s="1928"/>
      <c r="I704" s="1928"/>
      <c r="J704" s="1659"/>
      <c r="K704" s="1659"/>
      <c r="L704" s="1659"/>
      <c r="M704" s="1659"/>
      <c r="N704" s="1659"/>
      <c r="O704" s="1928"/>
      <c r="P704" s="1928"/>
      <c r="Q704" s="1716"/>
      <c r="R704" s="1716"/>
      <c r="S704" s="1716"/>
      <c r="T704" s="1697"/>
      <c r="U704" s="1697"/>
      <c r="V704" s="1697"/>
      <c r="W704" s="1697"/>
      <c r="X704" s="1659"/>
      <c r="Y704" s="1659"/>
      <c r="Z704" s="1659"/>
      <c r="AA704" s="1659"/>
      <c r="AB704" s="1659"/>
      <c r="AC704" s="1706"/>
      <c r="AD704" s="1706"/>
      <c r="AE704" s="1706"/>
      <c r="AF704" s="1658"/>
      <c r="AG704" s="1658"/>
      <c r="AH704" s="1658"/>
      <c r="AI704" s="1658"/>
      <c r="AJ704" s="1660"/>
      <c r="AK704" s="1660"/>
      <c r="AL704" s="1783"/>
    </row>
    <row r="705" spans="1:37" ht="39.950000000000003" customHeight="1" x14ac:dyDescent="0.2">
      <c r="C705" s="1697"/>
      <c r="D705" s="1697"/>
      <c r="E705" s="1697"/>
      <c r="F705" s="1716"/>
      <c r="H705" s="1928"/>
      <c r="I705" s="1928"/>
      <c r="L705" s="1697"/>
      <c r="M705" s="1697"/>
      <c r="N705" s="1697"/>
      <c r="O705" s="1928"/>
      <c r="P705" s="1928"/>
      <c r="T705" s="1697"/>
      <c r="U705" s="1697"/>
      <c r="V705" s="1697"/>
      <c r="W705" s="1697"/>
      <c r="X705" s="1715"/>
      <c r="Y705" s="1715"/>
      <c r="AA705" s="1715"/>
      <c r="AC705" s="1706"/>
      <c r="AD705" s="1706"/>
      <c r="AE705" s="1706"/>
      <c r="AH705" s="1715"/>
      <c r="AJ705" s="1660"/>
      <c r="AK705" s="1660"/>
    </row>
    <row r="706" spans="1:37" ht="39.950000000000003" customHeight="1" x14ac:dyDescent="0.2">
      <c r="C706" s="1716"/>
      <c r="D706" s="1716"/>
      <c r="H706" s="1928"/>
      <c r="I706" s="1928"/>
      <c r="K706" s="1697"/>
      <c r="L706" s="1697"/>
      <c r="M706" s="1697"/>
      <c r="N706" s="1697"/>
      <c r="O706" s="1928"/>
      <c r="P706" s="1928"/>
      <c r="Q706" s="1665"/>
      <c r="R706" s="1665"/>
      <c r="S706" s="1665"/>
      <c r="T706" s="1697"/>
      <c r="U706" s="1697"/>
      <c r="V706" s="1697"/>
      <c r="W706" s="1697"/>
      <c r="X706" s="1665"/>
      <c r="Y706" s="1716"/>
      <c r="Z706" s="1716"/>
      <c r="AA706" s="1716"/>
      <c r="AB706" s="1716"/>
      <c r="AC706" s="1706"/>
      <c r="AD706" s="1706"/>
      <c r="AE706" s="1706"/>
      <c r="AF706" s="1716"/>
      <c r="AG706" s="1716"/>
      <c r="AH706" s="1716"/>
      <c r="AI706" s="1716"/>
      <c r="AJ706" s="1660"/>
      <c r="AK706" s="1660"/>
    </row>
    <row r="707" spans="1:37" ht="39.950000000000003" customHeight="1" x14ac:dyDescent="0.2">
      <c r="E707" s="1716"/>
      <c r="F707" s="1716"/>
      <c r="H707" s="1928"/>
      <c r="I707" s="1928"/>
      <c r="M707" s="1716"/>
      <c r="N707" s="1716"/>
      <c r="O707" s="1928"/>
      <c r="P707" s="1928"/>
      <c r="R707" s="1716"/>
      <c r="S707" s="1665"/>
      <c r="T707" s="1697"/>
      <c r="U707" s="1697"/>
      <c r="V707" s="1697"/>
      <c r="W707" s="1697"/>
      <c r="X707" s="1665"/>
      <c r="Y707" s="1665"/>
      <c r="Z707" s="1665"/>
      <c r="AA707" s="1715"/>
      <c r="AB707" s="1716"/>
      <c r="AC707" s="1706"/>
      <c r="AD707" s="1706"/>
      <c r="AE707" s="1706"/>
      <c r="AF707" s="1716"/>
      <c r="AG707" s="1716"/>
      <c r="AH707" s="1716"/>
      <c r="AI707" s="1716"/>
      <c r="AJ707" s="1660"/>
      <c r="AK707" s="1660"/>
    </row>
    <row r="708" spans="1:37" ht="39.950000000000003" customHeight="1" x14ac:dyDescent="0.2">
      <c r="H708" s="1928"/>
      <c r="I708" s="1928"/>
      <c r="O708" s="1928"/>
      <c r="P708" s="1928"/>
      <c r="T708" s="1697"/>
      <c r="U708" s="1697"/>
      <c r="V708" s="1697"/>
      <c r="W708" s="1697"/>
      <c r="AA708" s="1715"/>
      <c r="AB708" s="1715"/>
      <c r="AC708" s="1706"/>
      <c r="AD708" s="1706"/>
      <c r="AE708" s="1706"/>
      <c r="AI708" s="1715"/>
      <c r="AJ708" s="1660"/>
      <c r="AK708" s="1660"/>
    </row>
    <row r="709" spans="1:37" ht="39.950000000000003" customHeight="1" x14ac:dyDescent="0.2">
      <c r="C709" s="1715"/>
      <c r="F709" s="1716"/>
      <c r="G709" s="1716"/>
      <c r="H709" s="1697"/>
      <c r="I709" s="1697"/>
      <c r="K709" s="16"/>
      <c r="L709" s="16"/>
      <c r="M709" s="16"/>
      <c r="Q709" s="1716"/>
      <c r="R709" s="1716"/>
      <c r="S709" s="1716"/>
      <c r="X709" s="1716"/>
      <c r="Y709" s="1716"/>
      <c r="Z709" s="1665"/>
      <c r="AA709" s="1665"/>
      <c r="AB709" s="1665"/>
      <c r="AF709" s="1665"/>
      <c r="AG709" s="1716"/>
      <c r="AH709" s="1716"/>
      <c r="AI709" s="1716"/>
    </row>
    <row r="710" spans="1:37" ht="39.950000000000003" customHeight="1" x14ac:dyDescent="0.2">
      <c r="A710" s="16"/>
      <c r="B710" s="1715"/>
      <c r="C710" s="1659"/>
      <c r="D710" s="1659"/>
      <c r="E710" s="1657"/>
      <c r="F710" s="1657"/>
      <c r="G710" s="1659"/>
      <c r="H710" s="1659"/>
      <c r="I710" s="1659"/>
      <c r="J710" s="1927"/>
      <c r="K710" s="1927"/>
      <c r="L710" s="1657"/>
      <c r="M710" s="1657"/>
      <c r="N710" s="1716"/>
      <c r="O710" s="1697"/>
      <c r="P710" s="1716"/>
      <c r="Q710" s="1716"/>
      <c r="R710" s="1716"/>
      <c r="S710" s="1716"/>
    </row>
    <row r="711" spans="1:37" ht="39.950000000000003" customHeight="1" x14ac:dyDescent="0.2"/>
    <row r="712" spans="1:37" ht="39.950000000000003" customHeight="1" x14ac:dyDescent="0.2">
      <c r="A712" s="5876"/>
      <c r="B712" s="5876"/>
      <c r="C712" s="1661"/>
      <c r="D712" s="1661"/>
      <c r="E712" s="1661"/>
      <c r="F712" s="1661"/>
      <c r="G712" s="1661"/>
      <c r="H712" s="1661"/>
      <c r="I712" s="1661"/>
      <c r="J712" s="1661"/>
      <c r="K712" s="1661"/>
      <c r="L712" s="1661"/>
      <c r="M712" s="1661"/>
      <c r="N712" s="1661"/>
      <c r="O712" s="1661"/>
      <c r="P712" s="1661"/>
      <c r="Q712" s="1661"/>
      <c r="R712" s="1661"/>
      <c r="S712" s="1661"/>
      <c r="T712" s="1661"/>
      <c r="U712" s="1661"/>
      <c r="V712" s="1661"/>
      <c r="W712" s="1661"/>
      <c r="X712" s="1661"/>
      <c r="Y712" s="1661"/>
      <c r="Z712" s="1661"/>
      <c r="AA712" s="1661"/>
      <c r="AB712" s="1661"/>
      <c r="AC712" s="1661"/>
      <c r="AD712" s="1661"/>
      <c r="AE712" s="1661"/>
      <c r="AF712" s="1661"/>
      <c r="AG712" s="1661"/>
      <c r="AH712" s="1661"/>
      <c r="AI712" s="1661"/>
      <c r="AJ712" s="1661"/>
      <c r="AK712" s="1661"/>
    </row>
    <row r="713" spans="1:37" ht="39.950000000000003" customHeight="1" x14ac:dyDescent="0.2">
      <c r="A713" s="5929"/>
      <c r="B713" s="5929"/>
      <c r="C713" s="1708"/>
      <c r="D713" s="1708"/>
      <c r="E713" s="1708"/>
      <c r="F713" s="1708"/>
      <c r="G713" s="1708"/>
      <c r="H713" s="1708"/>
      <c r="I713" s="1708"/>
      <c r="J713" s="1708"/>
      <c r="K713" s="1708"/>
      <c r="L713" s="1708"/>
      <c r="M713" s="1708"/>
      <c r="N713" s="1708"/>
      <c r="O713" s="1708"/>
      <c r="P713" s="1708"/>
      <c r="Q713" s="1708"/>
      <c r="R713" s="1708"/>
      <c r="S713" s="1708"/>
      <c r="T713" s="1708"/>
      <c r="U713" s="1708"/>
      <c r="V713" s="1708"/>
      <c r="W713" s="1708"/>
      <c r="X713" s="1708"/>
      <c r="Y713" s="1708"/>
      <c r="Z713" s="1708"/>
      <c r="AA713" s="1708"/>
      <c r="AB713" s="1708"/>
      <c r="AC713" s="1708"/>
      <c r="AD713" s="1708"/>
      <c r="AE713" s="1708"/>
      <c r="AF713" s="1708"/>
      <c r="AG713" s="1708"/>
      <c r="AH713" s="1708"/>
      <c r="AI713" s="1708"/>
      <c r="AJ713" s="1708"/>
      <c r="AK713" s="1708"/>
    </row>
    <row r="714" spans="1:37" ht="39.950000000000003" customHeight="1" x14ac:dyDescent="0.2">
      <c r="A714" s="5926"/>
      <c r="B714" s="5926"/>
      <c r="C714" s="1716"/>
      <c r="D714" s="1716"/>
      <c r="E714" s="1658"/>
      <c r="F714" s="1716"/>
      <c r="G714" s="1716"/>
      <c r="H714" s="1928"/>
      <c r="I714" s="1928"/>
      <c r="J714" s="1666"/>
      <c r="K714" s="1666"/>
      <c r="L714" s="1694"/>
      <c r="M714" s="1694"/>
      <c r="N714" s="1694"/>
      <c r="O714" s="1928"/>
      <c r="P714" s="1928"/>
      <c r="Q714" s="1667"/>
      <c r="R714" s="1659"/>
      <c r="S714" s="1659"/>
      <c r="T714" s="1659"/>
      <c r="U714" s="1659"/>
      <c r="V714" s="1928"/>
      <c r="W714" s="1928"/>
      <c r="X714" s="1659"/>
      <c r="Y714" s="1659"/>
      <c r="Z714" s="1659"/>
      <c r="AA714" s="1659"/>
      <c r="AB714" s="1659"/>
      <c r="AC714" s="1928"/>
      <c r="AD714" s="1928"/>
      <c r="AE714" s="1709"/>
      <c r="AF714" s="1709"/>
      <c r="AG714" s="1709"/>
      <c r="AH714" s="1657"/>
      <c r="AI714" s="1657"/>
      <c r="AJ714" s="1660"/>
      <c r="AK714" s="1660"/>
    </row>
    <row r="715" spans="1:37" ht="39.950000000000003" customHeight="1" x14ac:dyDescent="0.2">
      <c r="A715" s="5926"/>
      <c r="B715" s="5926"/>
      <c r="C715" s="1706"/>
      <c r="D715" s="1706"/>
      <c r="E715" s="1706"/>
      <c r="F715" s="1706"/>
      <c r="G715" s="1706"/>
      <c r="H715" s="1928"/>
      <c r="I715" s="1928"/>
      <c r="J715" s="1706"/>
      <c r="K715" s="1706"/>
      <c r="L715" s="1706"/>
      <c r="M715" s="1706"/>
      <c r="N715" s="1706"/>
      <c r="O715" s="1928"/>
      <c r="P715" s="1928"/>
      <c r="Q715" s="1706"/>
      <c r="R715" s="1706"/>
      <c r="S715" s="1706"/>
      <c r="T715" s="1706"/>
      <c r="U715" s="1706"/>
      <c r="V715" s="1928"/>
      <c r="W715" s="1928"/>
      <c r="X715" s="1706"/>
      <c r="Y715" s="1706"/>
      <c r="Z715" s="1706"/>
      <c r="AA715" s="1706"/>
      <c r="AB715" s="1706"/>
      <c r="AC715" s="1928"/>
      <c r="AD715" s="1928"/>
      <c r="AE715" s="1706"/>
      <c r="AF715" s="1706"/>
      <c r="AG715" s="1706"/>
      <c r="AH715" s="1706"/>
      <c r="AI715" s="1706"/>
      <c r="AJ715" s="1660"/>
      <c r="AK715" s="1660"/>
    </row>
    <row r="716" spans="1:37" ht="39.950000000000003" customHeight="1" x14ac:dyDescent="0.2">
      <c r="A716" s="5923"/>
      <c r="B716" s="5923"/>
      <c r="C716" s="1657"/>
      <c r="D716" s="1657"/>
      <c r="E716" s="1666"/>
      <c r="F716" s="1666"/>
      <c r="G716" s="1657"/>
      <c r="H716" s="1928"/>
      <c r="I716" s="1928"/>
      <c r="J716" s="1657"/>
      <c r="K716" s="1657"/>
      <c r="L716" s="1657"/>
      <c r="M716" s="1657"/>
      <c r="N716" s="1683"/>
      <c r="O716" s="1928"/>
      <c r="P716" s="1928"/>
      <c r="Q716" s="1683"/>
      <c r="R716" s="1683"/>
      <c r="S716" s="1709"/>
      <c r="T716" s="1709"/>
      <c r="U716" s="1709"/>
      <c r="V716" s="1928"/>
      <c r="W716" s="1928"/>
      <c r="X716" s="1658"/>
      <c r="Y716" s="1658"/>
      <c r="Z716" s="1658"/>
      <c r="AA716" s="1702"/>
      <c r="AB716" s="1702"/>
      <c r="AC716" s="1928"/>
      <c r="AD716" s="1928"/>
      <c r="AE716" s="1703"/>
      <c r="AF716" s="1703"/>
      <c r="AG716" s="1703"/>
      <c r="AH716" s="1703"/>
      <c r="AI716" s="1703"/>
      <c r="AJ716" s="1660"/>
      <c r="AK716" s="1660"/>
    </row>
    <row r="717" spans="1:37" ht="39.950000000000003" customHeight="1" x14ac:dyDescent="0.2">
      <c r="A717" s="5926"/>
      <c r="B717" s="5926"/>
      <c r="C717" s="1705"/>
      <c r="D717" s="1705"/>
      <c r="E717" s="1704"/>
      <c r="F717" s="1667"/>
      <c r="G717" s="1667"/>
      <c r="H717" s="1928"/>
      <c r="I717" s="1928"/>
      <c r="J717" s="1702"/>
      <c r="K717" s="1702"/>
      <c r="L717" s="1667"/>
      <c r="M717" s="1667"/>
      <c r="N717" s="1683"/>
      <c r="O717" s="1928"/>
      <c r="P717" s="1928"/>
      <c r="Q717" s="1683"/>
      <c r="R717" s="1683"/>
      <c r="S717" s="1716"/>
      <c r="T717" s="1716"/>
      <c r="U717" s="1663"/>
      <c r="V717" s="1928"/>
      <c r="W717" s="1928"/>
      <c r="X717" s="1684"/>
      <c r="Y717" s="1684"/>
      <c r="Z717" s="1684"/>
      <c r="AA717" s="1684"/>
      <c r="AB717" s="1683"/>
      <c r="AC717" s="1928"/>
      <c r="AD717" s="1928"/>
      <c r="AE717" s="1691"/>
      <c r="AF717" s="1716"/>
      <c r="AG717" s="1716"/>
      <c r="AH717" s="1716"/>
      <c r="AI717" s="1716"/>
      <c r="AJ717" s="1660"/>
      <c r="AK717" s="1660"/>
    </row>
    <row r="718" spans="1:37" ht="39.950000000000003" customHeight="1" x14ac:dyDescent="0.2">
      <c r="A718" s="5926"/>
      <c r="B718" s="5926"/>
      <c r="C718" s="1658"/>
      <c r="D718" s="1658"/>
      <c r="E718" s="1951"/>
      <c r="F718" s="1951"/>
      <c r="G718" s="1951"/>
      <c r="H718" s="1928"/>
      <c r="I718" s="1928"/>
      <c r="J718" s="1689"/>
      <c r="K718" s="1683"/>
      <c r="L718" s="1684"/>
      <c r="M718" s="1658"/>
      <c r="N718" s="1658"/>
      <c r="O718" s="1928"/>
      <c r="P718" s="1928"/>
      <c r="Q718" s="1658"/>
      <c r="R718" s="1658"/>
      <c r="S718" s="1658"/>
      <c r="T718" s="1684"/>
      <c r="U718" s="1683"/>
      <c r="V718" s="1928"/>
      <c r="W718" s="1928"/>
      <c r="X718" s="1684"/>
      <c r="Y718" s="1684"/>
      <c r="Z718" s="1684"/>
      <c r="AA718" s="1658"/>
      <c r="AB718" s="1658"/>
      <c r="AC718" s="1928"/>
      <c r="AD718" s="1928"/>
      <c r="AE718" s="1657"/>
      <c r="AF718" s="1657"/>
      <c r="AG718" s="1657"/>
      <c r="AH718" s="1657"/>
      <c r="AI718" s="1657"/>
      <c r="AJ718" s="1660"/>
      <c r="AK718" s="1660"/>
    </row>
    <row r="719" spans="1:37" ht="39.950000000000003" customHeight="1" x14ac:dyDescent="0.2">
      <c r="A719" s="5922"/>
      <c r="B719" s="5922"/>
      <c r="C719" s="1683"/>
      <c r="D719" s="1683"/>
      <c r="E719" s="1684"/>
      <c r="F719" s="1684"/>
      <c r="G719" s="1683"/>
      <c r="H719" s="1928"/>
      <c r="I719" s="1928"/>
      <c r="J719" s="1683"/>
      <c r="K719" s="1683"/>
      <c r="L719" s="1684"/>
      <c r="M719" s="1684"/>
      <c r="N719" s="1683"/>
      <c r="O719" s="1928"/>
      <c r="P719" s="1928"/>
      <c r="Q719" s="1683"/>
      <c r="R719" s="1683"/>
      <c r="S719" s="1684"/>
      <c r="T719" s="1684"/>
      <c r="U719" s="1683"/>
      <c r="V719" s="1928"/>
      <c r="W719" s="1928"/>
      <c r="X719" s="1683"/>
      <c r="Y719" s="1683"/>
      <c r="Z719" s="1684"/>
      <c r="AA719" s="1684"/>
      <c r="AB719" s="1683"/>
      <c r="AC719" s="1928"/>
      <c r="AD719" s="1928"/>
      <c r="AE719" s="1683"/>
      <c r="AF719" s="1683"/>
      <c r="AG719" s="1684"/>
      <c r="AH719" s="1684"/>
      <c r="AI719" s="1683"/>
      <c r="AJ719" s="1660"/>
      <c r="AK719" s="1660"/>
    </row>
    <row r="720" spans="1:37" ht="39.950000000000003" customHeight="1" x14ac:dyDescent="0.2">
      <c r="A720" s="5920"/>
      <c r="B720" s="5920"/>
      <c r="C720" s="1683"/>
      <c r="D720" s="1683"/>
      <c r="E720" s="1684"/>
      <c r="F720" s="1684"/>
      <c r="G720" s="1683"/>
      <c r="H720" s="1928"/>
      <c r="I720" s="1928"/>
      <c r="J720" s="1683"/>
      <c r="K720" s="1683"/>
      <c r="L720" s="1684"/>
      <c r="M720" s="1684"/>
      <c r="N720" s="1683"/>
      <c r="O720" s="1928"/>
      <c r="P720" s="1928"/>
      <c r="Q720" s="1683"/>
      <c r="R720" s="1683"/>
      <c r="S720" s="1684"/>
      <c r="T720" s="1684"/>
      <c r="U720" s="1683"/>
      <c r="V720" s="1928"/>
      <c r="W720" s="1928"/>
      <c r="X720" s="1683"/>
      <c r="Y720" s="1683"/>
      <c r="Z720" s="1684"/>
      <c r="AA720" s="1684"/>
      <c r="AB720" s="1683"/>
      <c r="AC720" s="1928"/>
      <c r="AD720" s="1928"/>
      <c r="AE720" s="1683"/>
      <c r="AF720" s="1683"/>
      <c r="AG720" s="1684"/>
      <c r="AH720" s="1684"/>
      <c r="AI720" s="1683"/>
      <c r="AJ720" s="1660"/>
      <c r="AK720" s="1660"/>
    </row>
    <row r="721" spans="1:38" ht="39.950000000000003" customHeight="1" x14ac:dyDescent="0.2">
      <c r="A721" s="5927"/>
      <c r="B721" s="5924"/>
      <c r="C721" s="1664"/>
      <c r="D721" s="1664"/>
      <c r="E721" s="1664"/>
      <c r="F721" s="1664"/>
      <c r="G721" s="1664"/>
      <c r="H721" s="1928"/>
      <c r="I721" s="1928"/>
      <c r="J721" s="1664"/>
      <c r="K721" s="1664"/>
      <c r="L721" s="1664"/>
      <c r="M721" s="1664"/>
      <c r="N721" s="1664"/>
      <c r="O721" s="1928"/>
      <c r="P721" s="1928"/>
      <c r="Q721" s="1664"/>
      <c r="R721" s="1664"/>
      <c r="S721" s="1664"/>
      <c r="T721" s="1664"/>
      <c r="U721" s="1664"/>
      <c r="V721" s="1928"/>
      <c r="W721" s="1928"/>
      <c r="X721" s="1664"/>
      <c r="Y721" s="1664"/>
      <c r="Z721" s="1664"/>
      <c r="AA721" s="1664"/>
      <c r="AB721" s="1664"/>
      <c r="AC721" s="1928"/>
      <c r="AD721" s="1928"/>
      <c r="AE721" s="1664"/>
      <c r="AF721" s="1664"/>
      <c r="AG721" s="1664"/>
      <c r="AH721" s="1664"/>
      <c r="AI721" s="1664"/>
      <c r="AJ721" s="1660"/>
      <c r="AK721" s="1660"/>
    </row>
    <row r="722" spans="1:38" ht="39.950000000000003" customHeight="1" x14ac:dyDescent="0.2">
      <c r="A722" s="5923"/>
      <c r="B722" s="5923"/>
      <c r="C722" s="1927"/>
      <c r="D722" s="1927"/>
      <c r="E722" s="1927"/>
      <c r="F722" s="1927"/>
      <c r="G722" s="1927"/>
      <c r="H722" s="1928"/>
      <c r="I722" s="1928"/>
      <c r="J722" s="1927"/>
      <c r="K722" s="1927"/>
      <c r="L722" s="1927"/>
      <c r="M722" s="1927"/>
      <c r="N722" s="1927"/>
      <c r="O722" s="1928"/>
      <c r="P722" s="1928"/>
      <c r="Q722" s="1927"/>
      <c r="R722" s="1927"/>
      <c r="S722" s="1927"/>
      <c r="T722" s="1927"/>
      <c r="U722" s="1927"/>
      <c r="V722" s="1928"/>
      <c r="W722" s="1928"/>
      <c r="X722" s="1927"/>
      <c r="Y722" s="1927"/>
      <c r="Z722" s="1927"/>
      <c r="AA722" s="1927"/>
      <c r="AB722" s="1927"/>
      <c r="AC722" s="1928"/>
      <c r="AD722" s="1928"/>
      <c r="AE722" s="1927"/>
      <c r="AF722" s="1927"/>
      <c r="AG722" s="1927"/>
      <c r="AH722" s="1927"/>
      <c r="AI722" s="1927"/>
      <c r="AJ722" s="1660"/>
      <c r="AK722" s="1660"/>
    </row>
    <row r="723" spans="1:38" ht="39.950000000000003" customHeight="1" x14ac:dyDescent="0.2">
      <c r="A723" s="5920"/>
      <c r="B723" s="5920"/>
      <c r="C723" s="1683"/>
      <c r="D723" s="1683"/>
      <c r="E723" s="1684"/>
      <c r="F723" s="1684"/>
      <c r="G723" s="1683"/>
      <c r="H723" s="1928"/>
      <c r="I723" s="1928"/>
      <c r="J723" s="1683"/>
      <c r="K723" s="1683"/>
      <c r="L723" s="1684"/>
      <c r="M723" s="1684"/>
      <c r="N723" s="1683"/>
      <c r="O723" s="1928"/>
      <c r="P723" s="1928"/>
      <c r="Q723" s="1683"/>
      <c r="R723" s="1683"/>
      <c r="S723" s="1684"/>
      <c r="T723" s="1684"/>
      <c r="U723" s="1683"/>
      <c r="V723" s="1928"/>
      <c r="W723" s="1928"/>
      <c r="X723" s="1683"/>
      <c r="Y723" s="1683"/>
      <c r="Z723" s="1684"/>
      <c r="AA723" s="1684"/>
      <c r="AB723" s="1683"/>
      <c r="AC723" s="1928"/>
      <c r="AD723" s="1928"/>
      <c r="AE723" s="1683"/>
      <c r="AF723" s="1683"/>
      <c r="AG723" s="1684"/>
      <c r="AH723" s="1684"/>
      <c r="AI723" s="1683"/>
      <c r="AJ723" s="1660"/>
      <c r="AK723" s="1660"/>
    </row>
    <row r="724" spans="1:38" ht="39.950000000000003" customHeight="1" x14ac:dyDescent="0.2">
      <c r="A724" s="5923"/>
      <c r="B724" s="5923"/>
      <c r="C724" s="1683"/>
      <c r="D724" s="1683"/>
      <c r="E724" s="1684"/>
      <c r="F724" s="1684"/>
      <c r="G724" s="1683"/>
      <c r="H724" s="1928"/>
      <c r="I724" s="1928"/>
      <c r="J724" s="1683"/>
      <c r="K724" s="1683"/>
      <c r="L724" s="1684"/>
      <c r="M724" s="1684"/>
      <c r="N724" s="1683"/>
      <c r="O724" s="1928"/>
      <c r="P724" s="1928"/>
      <c r="Q724" s="1683"/>
      <c r="R724" s="1683"/>
      <c r="S724" s="1684"/>
      <c r="T724" s="1684"/>
      <c r="U724" s="1683"/>
      <c r="V724" s="1928"/>
      <c r="W724" s="1928"/>
      <c r="X724" s="1683"/>
      <c r="Y724" s="1683"/>
      <c r="Z724" s="1684"/>
      <c r="AA724" s="1684"/>
      <c r="AB724" s="1683"/>
      <c r="AC724" s="1928"/>
      <c r="AD724" s="1928"/>
      <c r="AE724" s="1683"/>
      <c r="AF724" s="1683"/>
      <c r="AG724" s="1684"/>
      <c r="AH724" s="1684"/>
      <c r="AI724" s="1683"/>
      <c r="AJ724" s="1660"/>
      <c r="AK724" s="1660"/>
    </row>
    <row r="725" spans="1:38" ht="39.950000000000003" customHeight="1" x14ac:dyDescent="0.2">
      <c r="A725" s="5920"/>
      <c r="B725" s="5920"/>
      <c r="C725" s="1694"/>
      <c r="D725" s="1694"/>
      <c r="E725" s="1694"/>
      <c r="F725" s="1694"/>
      <c r="G725" s="1694"/>
      <c r="H725" s="1928"/>
      <c r="I725" s="1928"/>
      <c r="J725" s="1694"/>
      <c r="K725" s="1694"/>
      <c r="L725" s="1694"/>
      <c r="M725" s="1694"/>
      <c r="N725" s="1694"/>
      <c r="O725" s="1928"/>
      <c r="P725" s="1928"/>
      <c r="Q725" s="1694"/>
      <c r="R725" s="1694"/>
      <c r="S725" s="1694"/>
      <c r="T725" s="1694"/>
      <c r="U725" s="1694"/>
      <c r="V725" s="1928"/>
      <c r="W725" s="1928"/>
      <c r="X725" s="1694"/>
      <c r="Y725" s="1694"/>
      <c r="Z725" s="1694"/>
      <c r="AA725" s="1694"/>
      <c r="AB725" s="1694"/>
      <c r="AC725" s="1928"/>
      <c r="AD725" s="1928"/>
      <c r="AE725" s="1694"/>
      <c r="AF725" s="1694"/>
      <c r="AG725" s="1694"/>
      <c r="AH725" s="1694"/>
      <c r="AI725" s="1694"/>
      <c r="AJ725" s="1660"/>
      <c r="AK725" s="1660"/>
    </row>
    <row r="726" spans="1:38" ht="39.950000000000003" customHeight="1" x14ac:dyDescent="0.2">
      <c r="A726" s="5923"/>
      <c r="B726" s="5923"/>
      <c r="C726" s="1683"/>
      <c r="D726" s="1683"/>
      <c r="E726" s="1684"/>
      <c r="F726" s="1684"/>
      <c r="G726" s="1683"/>
      <c r="H726" s="1928"/>
      <c r="I726" s="1928"/>
      <c r="J726" s="1683"/>
      <c r="K726" s="1683"/>
      <c r="L726" s="1684"/>
      <c r="M726" s="1684"/>
      <c r="N726" s="1683"/>
      <c r="O726" s="1928"/>
      <c r="P726" s="1928"/>
      <c r="Q726" s="1683"/>
      <c r="R726" s="1683"/>
      <c r="S726" s="1684"/>
      <c r="T726" s="1684"/>
      <c r="U726" s="1683"/>
      <c r="V726" s="1928"/>
      <c r="W726" s="1928"/>
      <c r="X726" s="1683"/>
      <c r="Y726" s="1683"/>
      <c r="Z726" s="1684"/>
      <c r="AA726" s="1684"/>
      <c r="AB726" s="1683"/>
      <c r="AC726" s="1928"/>
      <c r="AD726" s="1928"/>
      <c r="AE726" s="1683"/>
      <c r="AF726" s="1683"/>
      <c r="AG726" s="1684"/>
      <c r="AH726" s="1684"/>
      <c r="AI726" s="1683"/>
      <c r="AJ726" s="1660"/>
      <c r="AK726" s="1660"/>
    </row>
    <row r="727" spans="1:38" ht="39.950000000000003" customHeight="1" x14ac:dyDescent="0.2">
      <c r="A727" s="5923"/>
      <c r="B727" s="5923"/>
      <c r="C727" s="1683"/>
      <c r="D727" s="1683"/>
      <c r="E727" s="1684"/>
      <c r="F727" s="1684"/>
      <c r="G727" s="1683"/>
      <c r="H727" s="1928"/>
      <c r="I727" s="1928"/>
      <c r="J727" s="1683"/>
      <c r="K727" s="1683"/>
      <c r="L727" s="1684"/>
      <c r="M727" s="1684"/>
      <c r="N727" s="1683"/>
      <c r="O727" s="1928"/>
      <c r="P727" s="1928"/>
      <c r="Q727" s="1683"/>
      <c r="R727" s="1683"/>
      <c r="S727" s="1684"/>
      <c r="T727" s="1684"/>
      <c r="U727" s="1683"/>
      <c r="V727" s="1928"/>
      <c r="W727" s="1928"/>
      <c r="X727" s="1683"/>
      <c r="Y727" s="1683"/>
      <c r="Z727" s="1684"/>
      <c r="AA727" s="1684"/>
      <c r="AB727" s="1683"/>
      <c r="AC727" s="1928"/>
      <c r="AD727" s="1928"/>
      <c r="AE727" s="1683"/>
      <c r="AF727" s="1683"/>
      <c r="AG727" s="1684"/>
      <c r="AH727" s="1684"/>
      <c r="AI727" s="1683"/>
      <c r="AJ727" s="1660"/>
      <c r="AK727" s="1660"/>
    </row>
    <row r="728" spans="1:38" ht="39.950000000000003" customHeight="1" x14ac:dyDescent="0.2">
      <c r="A728" s="5923"/>
      <c r="B728" s="5923"/>
      <c r="C728" s="1683"/>
      <c r="D728" s="1683"/>
      <c r="E728" s="1684"/>
      <c r="F728" s="1684"/>
      <c r="G728" s="1683"/>
      <c r="H728" s="1928"/>
      <c r="I728" s="1928"/>
      <c r="J728" s="1683"/>
      <c r="K728" s="1683"/>
      <c r="L728" s="1684"/>
      <c r="M728" s="1684"/>
      <c r="N728" s="1683"/>
      <c r="O728" s="1928"/>
      <c r="P728" s="1928"/>
      <c r="Q728" s="1683"/>
      <c r="R728" s="1683"/>
      <c r="S728" s="1684"/>
      <c r="T728" s="1684"/>
      <c r="U728" s="1683"/>
      <c r="V728" s="1928"/>
      <c r="W728" s="1928"/>
      <c r="X728" s="1683"/>
      <c r="Y728" s="1683"/>
      <c r="Z728" s="1684"/>
      <c r="AA728" s="1684"/>
      <c r="AB728" s="1683"/>
      <c r="AC728" s="1928"/>
      <c r="AD728" s="1928"/>
      <c r="AE728" s="1683"/>
      <c r="AF728" s="1683"/>
      <c r="AG728" s="1684"/>
      <c r="AH728" s="1684"/>
      <c r="AI728" s="1683"/>
      <c r="AJ728" s="1660"/>
      <c r="AK728" s="1660"/>
      <c r="AL728" s="2296"/>
    </row>
    <row r="729" spans="1:38" ht="39.950000000000003" customHeight="1" x14ac:dyDescent="0.2">
      <c r="A729" s="5923"/>
      <c r="B729" s="5923"/>
      <c r="C729" s="1706"/>
      <c r="D729" s="1706"/>
      <c r="E729" s="1706"/>
      <c r="F729" s="1706"/>
      <c r="G729" s="1706"/>
      <c r="H729" s="1928"/>
      <c r="I729" s="1928"/>
      <c r="J729" s="1706"/>
      <c r="K729" s="1706"/>
      <c r="L729" s="1706"/>
      <c r="M729" s="1706"/>
      <c r="N729" s="1706"/>
      <c r="O729" s="1928"/>
      <c r="P729" s="1928"/>
      <c r="Q729" s="1706"/>
      <c r="R729" s="1706"/>
      <c r="S729" s="1706"/>
      <c r="T729" s="1706"/>
      <c r="U729" s="1706"/>
      <c r="V729" s="1928"/>
      <c r="W729" s="1928"/>
      <c r="X729" s="1706"/>
      <c r="Y729" s="1706"/>
      <c r="Z729" s="1706"/>
      <c r="AA729" s="1706"/>
      <c r="AB729" s="1706"/>
      <c r="AC729" s="1928"/>
      <c r="AD729" s="1928"/>
      <c r="AE729" s="1706"/>
      <c r="AF729" s="1706"/>
      <c r="AG729" s="1706"/>
      <c r="AH729" s="1706"/>
      <c r="AI729" s="1706"/>
      <c r="AJ729" s="1660"/>
      <c r="AK729" s="1660"/>
      <c r="AL729" s="1782"/>
    </row>
    <row r="730" spans="1:38" ht="39.950000000000003" customHeight="1" x14ac:dyDescent="0.2">
      <c r="A730" s="5923"/>
      <c r="B730" s="5923"/>
      <c r="C730" s="1659"/>
      <c r="D730" s="1659"/>
      <c r="E730" s="1659"/>
      <c r="F730" s="1659"/>
      <c r="G730" s="1659"/>
      <c r="H730" s="1928"/>
      <c r="I730" s="1928"/>
      <c r="J730" s="1694"/>
      <c r="K730" s="1694"/>
      <c r="L730" s="1694"/>
      <c r="M730" s="1694"/>
      <c r="N730" s="1694"/>
      <c r="O730" s="1928"/>
      <c r="P730" s="1928"/>
      <c r="Q730" s="1694"/>
      <c r="R730" s="1694"/>
      <c r="S730" s="1694"/>
      <c r="T730" s="1694"/>
      <c r="U730" s="1694"/>
      <c r="V730" s="1928"/>
      <c r="W730" s="1928"/>
      <c r="X730" s="1694"/>
      <c r="Y730" s="1694"/>
      <c r="Z730" s="1694"/>
      <c r="AA730" s="1694"/>
      <c r="AB730" s="1694"/>
      <c r="AC730" s="1928"/>
      <c r="AD730" s="1928"/>
      <c r="AE730" s="1694"/>
      <c r="AF730" s="1694"/>
      <c r="AG730" s="1694"/>
      <c r="AH730" s="1694"/>
      <c r="AI730" s="1694"/>
      <c r="AJ730" s="1660"/>
      <c r="AK730" s="1660"/>
      <c r="AL730" s="1783"/>
    </row>
    <row r="731" spans="1:38" ht="39.950000000000003" customHeight="1" x14ac:dyDescent="0.2">
      <c r="C731" s="1659"/>
      <c r="D731" s="1659"/>
      <c r="E731" s="1659"/>
      <c r="H731" s="1928"/>
      <c r="I731" s="1928"/>
      <c r="K731" s="1659"/>
      <c r="L731" s="1659"/>
      <c r="M731" s="1659"/>
      <c r="N731" s="1659"/>
      <c r="O731" s="1928"/>
      <c r="P731" s="1928"/>
      <c r="Q731" s="1659"/>
      <c r="R731" s="1659"/>
      <c r="S731" s="1659"/>
      <c r="T731" s="1659"/>
      <c r="V731" s="1928"/>
      <c r="W731" s="1928"/>
      <c r="X731" s="1657"/>
      <c r="Y731" s="1657"/>
      <c r="Z731" s="1657"/>
      <c r="AA731" s="1927"/>
      <c r="AB731" s="1927"/>
      <c r="AC731" s="1928"/>
      <c r="AD731" s="1928"/>
      <c r="AE731" s="1927"/>
      <c r="AF731" s="1657"/>
      <c r="AG731" s="1657"/>
      <c r="AH731" s="1657"/>
      <c r="AI731" s="1657"/>
      <c r="AJ731" s="1660"/>
      <c r="AK731" s="1660"/>
    </row>
    <row r="732" spans="1:38" ht="39.950000000000003" customHeight="1" x14ac:dyDescent="0.2">
      <c r="D732" s="1658"/>
      <c r="E732" s="1658"/>
      <c r="F732" s="1658"/>
      <c r="G732" s="1658"/>
      <c r="H732" s="1928"/>
      <c r="I732" s="1928"/>
      <c r="M732" s="1658"/>
      <c r="N732" s="1658"/>
      <c r="O732" s="1928"/>
      <c r="P732" s="1928"/>
      <c r="Q732" s="1658"/>
      <c r="R732" s="1667"/>
      <c r="S732" s="1667"/>
      <c r="T732" s="1667"/>
      <c r="V732" s="1928"/>
      <c r="W732" s="1928"/>
      <c r="X732" s="1659"/>
      <c r="Y732" s="1659"/>
      <c r="Z732" s="1659"/>
      <c r="AA732" s="1659"/>
      <c r="AC732" s="1928"/>
      <c r="AD732" s="1928"/>
      <c r="AF732" s="1659"/>
      <c r="AG732" s="1659"/>
      <c r="AH732" s="1659"/>
      <c r="AJ732" s="1660"/>
      <c r="AK732" s="1660"/>
    </row>
    <row r="733" spans="1:38" ht="39.950000000000003" customHeight="1" x14ac:dyDescent="0.2">
      <c r="D733" s="1715"/>
      <c r="E733" s="1715"/>
      <c r="F733" s="1659"/>
      <c r="G733" s="1658"/>
      <c r="H733" s="1928"/>
      <c r="I733" s="1928"/>
      <c r="J733" s="1715"/>
      <c r="N733" s="1783"/>
      <c r="O733" s="1928"/>
      <c r="P733" s="1928"/>
      <c r="Q733" s="1659"/>
      <c r="S733" s="1715"/>
      <c r="T733" s="1659"/>
      <c r="U733" s="1667"/>
      <c r="V733" s="1928"/>
      <c r="W733" s="1928"/>
      <c r="Y733" s="1659"/>
      <c r="AA733" s="1657"/>
      <c r="AC733" s="1928"/>
      <c r="AD733" s="1928"/>
      <c r="AE733" s="1659"/>
      <c r="AF733" s="1927"/>
      <c r="AI733" s="1659"/>
      <c r="AJ733" s="1660"/>
      <c r="AK733" s="1660"/>
    </row>
    <row r="734" spans="1:38" ht="39.950000000000003" customHeight="1" x14ac:dyDescent="0.2">
      <c r="E734" s="1715"/>
      <c r="F734" s="1659"/>
      <c r="H734" s="1928"/>
      <c r="I734" s="1928"/>
      <c r="O734" s="1928"/>
      <c r="P734" s="1928"/>
      <c r="R734" s="1658"/>
      <c r="S734" s="1658"/>
      <c r="T734" s="1658"/>
      <c r="V734" s="1928"/>
      <c r="W734" s="1928"/>
      <c r="X734" s="1697"/>
      <c r="AC734" s="1928"/>
      <c r="AD734" s="1928"/>
      <c r="AJ734" s="1660"/>
      <c r="AK734" s="1660"/>
    </row>
    <row r="735" spans="1:38" ht="39.950000000000003" customHeight="1" x14ac:dyDescent="0.2">
      <c r="C735" s="1716"/>
      <c r="D735" s="1716"/>
      <c r="E735" s="1716"/>
      <c r="F735" s="1716"/>
      <c r="G735" s="1716"/>
      <c r="H735" s="1658"/>
      <c r="K735" s="16"/>
      <c r="L735" s="16"/>
      <c r="M735" s="16"/>
      <c r="T735" s="1658"/>
      <c r="U735" s="1658"/>
      <c r="X735" s="1658"/>
    </row>
    <row r="736" spans="1:38" ht="39.950000000000003" customHeight="1" x14ac:dyDescent="0.2">
      <c r="A736" s="16"/>
      <c r="B736" s="1715"/>
      <c r="C736" s="1659"/>
      <c r="D736" s="1659"/>
      <c r="E736" s="1657"/>
      <c r="F736" s="1657"/>
      <c r="G736" s="1659"/>
      <c r="H736" s="1659"/>
      <c r="I736" s="1659"/>
      <c r="J736" s="1716"/>
      <c r="K736" s="1716"/>
    </row>
    <row r="737" spans="1:37" ht="39.950000000000003" customHeight="1" x14ac:dyDescent="0.2"/>
    <row r="738" spans="1:37" ht="39.950000000000003" customHeight="1" x14ac:dyDescent="0.2">
      <c r="A738" s="5876"/>
      <c r="B738" s="5876"/>
      <c r="C738" s="1661"/>
      <c r="D738" s="1661"/>
      <c r="E738" s="1661"/>
      <c r="F738" s="1661"/>
      <c r="G738" s="1661"/>
      <c r="H738" s="1661"/>
      <c r="I738" s="1661"/>
      <c r="J738" s="1661"/>
      <c r="K738" s="1661"/>
      <c r="L738" s="1661"/>
      <c r="M738" s="1661"/>
      <c r="N738" s="1661"/>
      <c r="O738" s="1661"/>
      <c r="P738" s="1661"/>
      <c r="Q738" s="1661"/>
      <c r="R738" s="1661"/>
      <c r="S738" s="1661"/>
      <c r="T738" s="1661"/>
      <c r="U738" s="1661"/>
      <c r="V738" s="1661"/>
      <c r="W738" s="1661"/>
      <c r="X738" s="1661"/>
      <c r="Y738" s="1661"/>
      <c r="Z738" s="1661"/>
      <c r="AA738" s="1661"/>
      <c r="AB738" s="1661"/>
      <c r="AC738" s="1661"/>
      <c r="AD738" s="1661"/>
      <c r="AE738" s="1661"/>
      <c r="AF738" s="1661"/>
      <c r="AG738" s="1661"/>
      <c r="AH738" s="1661"/>
      <c r="AI738" s="1661"/>
      <c r="AJ738" s="1661"/>
      <c r="AK738" s="1661"/>
    </row>
    <row r="739" spans="1:37" ht="39.950000000000003" customHeight="1" x14ac:dyDescent="0.2">
      <c r="A739" s="5929"/>
      <c r="B739" s="5929"/>
      <c r="C739" s="1708"/>
      <c r="D739" s="1708"/>
      <c r="E739" s="1708"/>
      <c r="F739" s="1708"/>
      <c r="G739" s="1708"/>
      <c r="H739" s="1708"/>
      <c r="I739" s="1708"/>
      <c r="J739" s="1708"/>
      <c r="K739" s="1708"/>
      <c r="L739" s="1708"/>
      <c r="M739" s="1708"/>
      <c r="N739" s="1708"/>
      <c r="O739" s="1708"/>
      <c r="P739" s="1708"/>
      <c r="Q739" s="1708"/>
      <c r="R739" s="1708"/>
      <c r="S739" s="1708"/>
      <c r="T739" s="1708"/>
      <c r="U739" s="1708"/>
      <c r="V739" s="1708"/>
      <c r="W739" s="1708"/>
      <c r="X739" s="1708"/>
      <c r="Y739" s="1708"/>
      <c r="Z739" s="1708"/>
      <c r="AA739" s="1708"/>
      <c r="AB739" s="1708"/>
      <c r="AC739" s="1708"/>
      <c r="AD739" s="1708"/>
      <c r="AE739" s="1708"/>
      <c r="AF739" s="1708"/>
      <c r="AG739" s="1708"/>
      <c r="AH739" s="1708"/>
      <c r="AI739" s="1708"/>
      <c r="AJ739" s="1708"/>
      <c r="AK739" s="1708"/>
    </row>
    <row r="740" spans="1:37" ht="39.950000000000003" customHeight="1" x14ac:dyDescent="0.2">
      <c r="A740" s="5926"/>
      <c r="B740" s="5926"/>
      <c r="C740" s="1658"/>
      <c r="D740" s="1658"/>
      <c r="E740" s="1658"/>
      <c r="F740" s="1684"/>
      <c r="G740" s="1684"/>
      <c r="H740" s="1928"/>
      <c r="I740" s="1928"/>
      <c r="J740" s="1684"/>
      <c r="K740" s="1684"/>
      <c r="L740" s="1684"/>
      <c r="M740" s="1684"/>
      <c r="N740" s="1684"/>
      <c r="O740" s="1928"/>
      <c r="P740" s="1928"/>
      <c r="Q740" s="1683"/>
      <c r="R740" s="1683"/>
      <c r="S740" s="1684"/>
      <c r="T740" s="1691"/>
      <c r="U740" s="1683"/>
      <c r="V740" s="1928"/>
      <c r="W740" s="1928"/>
      <c r="X740" s="1683"/>
      <c r="Y740" s="1683"/>
      <c r="Z740" s="1704"/>
      <c r="AA740" s="1691"/>
      <c r="AB740" s="1683"/>
      <c r="AC740" s="1928"/>
      <c r="AD740" s="1928"/>
      <c r="AE740" s="1716"/>
      <c r="AF740" s="1716"/>
      <c r="AG740" s="1716"/>
      <c r="AH740" s="1693"/>
      <c r="AI740" s="1683"/>
      <c r="AJ740" s="1660"/>
      <c r="AK740" s="1660"/>
    </row>
    <row r="741" spans="1:37" ht="39.950000000000003" customHeight="1" x14ac:dyDescent="0.2">
      <c r="A741" s="5926"/>
      <c r="B741" s="5926"/>
      <c r="C741" s="1706"/>
      <c r="D741" s="1706"/>
      <c r="E741" s="1706"/>
      <c r="F741" s="1706"/>
      <c r="G741" s="1706"/>
      <c r="H741" s="1928"/>
      <c r="I741" s="1928"/>
      <c r="J741" s="1706"/>
      <c r="K741" s="1706"/>
      <c r="L741" s="1706"/>
      <c r="M741" s="1706"/>
      <c r="N741" s="1706"/>
      <c r="O741" s="1928"/>
      <c r="P741" s="1928"/>
      <c r="Q741" s="1706"/>
      <c r="R741" s="1706"/>
      <c r="S741" s="1706"/>
      <c r="T741" s="1706"/>
      <c r="U741" s="1706"/>
      <c r="V741" s="1928"/>
      <c r="W741" s="1928"/>
      <c r="X741" s="1706"/>
      <c r="Y741" s="1706"/>
      <c r="Z741" s="1706"/>
      <c r="AA741" s="1706"/>
      <c r="AB741" s="1706"/>
      <c r="AC741" s="1928"/>
      <c r="AD741" s="1928"/>
      <c r="AE741" s="1706"/>
      <c r="AF741" s="1706"/>
      <c r="AG741" s="1706"/>
      <c r="AH741" s="1706"/>
      <c r="AI741" s="1706"/>
      <c r="AJ741" s="1660"/>
      <c r="AK741" s="1660"/>
    </row>
    <row r="742" spans="1:37" ht="39.950000000000003" customHeight="1" x14ac:dyDescent="0.2">
      <c r="A742" s="5923"/>
      <c r="B742" s="5923"/>
      <c r="C742" s="1657"/>
      <c r="D742" s="1657"/>
      <c r="E742" s="1657"/>
      <c r="F742" s="1666"/>
      <c r="G742" s="1666"/>
      <c r="H742" s="1928"/>
      <c r="I742" s="1928"/>
      <c r="J742" s="1657"/>
      <c r="K742" s="1657"/>
      <c r="L742" s="1657"/>
      <c r="M742" s="1657"/>
      <c r="N742" s="1683"/>
      <c r="O742" s="1928"/>
      <c r="P742" s="1928"/>
      <c r="Q742" s="1683"/>
      <c r="R742" s="1702"/>
      <c r="S742" s="1702"/>
      <c r="T742" s="1684"/>
      <c r="U742" s="1683"/>
      <c r="V742" s="1928"/>
      <c r="W742" s="1928"/>
      <c r="X742" s="1683"/>
      <c r="Y742" s="1683"/>
      <c r="Z742" s="1684"/>
      <c r="AA742" s="1684"/>
      <c r="AB742" s="1683"/>
      <c r="AC742" s="1928"/>
      <c r="AD742" s="1928"/>
      <c r="AE742" s="1683"/>
      <c r="AF742" s="1683"/>
      <c r="AG742" s="1684"/>
      <c r="AH742" s="1684"/>
      <c r="AI742" s="1683"/>
      <c r="AJ742" s="1660"/>
      <c r="AK742" s="1660"/>
    </row>
    <row r="743" spans="1:37" ht="39.950000000000003" customHeight="1" x14ac:dyDescent="0.2">
      <c r="A743" s="5926"/>
      <c r="B743" s="5926"/>
      <c r="C743" s="1716"/>
      <c r="D743" s="1716"/>
      <c r="E743" s="1716"/>
      <c r="F743" s="1716"/>
      <c r="G743" s="1716"/>
      <c r="H743" s="1928"/>
      <c r="I743" s="1928"/>
      <c r="J743" s="1666"/>
      <c r="K743" s="1666"/>
      <c r="L743" s="1716"/>
      <c r="M743" s="1716"/>
      <c r="N743" s="1716"/>
      <c r="O743" s="1928"/>
      <c r="P743" s="1928"/>
      <c r="Q743" s="1658"/>
      <c r="R743" s="1658"/>
      <c r="S743" s="1659"/>
      <c r="T743" s="1659"/>
      <c r="U743" s="1659"/>
      <c r="V743" s="1928"/>
      <c r="W743" s="1928"/>
      <c r="X743" s="1665"/>
      <c r="Y743" s="1665"/>
      <c r="Z743" s="1665"/>
      <c r="AA743" s="1665"/>
      <c r="AB743" s="1665"/>
      <c r="AC743" s="1928"/>
      <c r="AD743" s="1928"/>
      <c r="AE743" s="1665"/>
      <c r="AF743" s="1665"/>
      <c r="AG743" s="1665"/>
      <c r="AH743" s="1665"/>
      <c r="AI743" s="1665"/>
      <c r="AJ743" s="1660"/>
      <c r="AK743" s="1660"/>
    </row>
    <row r="744" spans="1:37" ht="39.950000000000003" customHeight="1" x14ac:dyDescent="0.2">
      <c r="A744" s="5926"/>
      <c r="B744" s="5926"/>
      <c r="C744" s="1658"/>
      <c r="D744" s="1658"/>
      <c r="E744" s="1658"/>
      <c r="F744" s="1658"/>
      <c r="G744" s="1658"/>
      <c r="H744" s="1928"/>
      <c r="I744" s="1928"/>
      <c r="J744" s="1658"/>
      <c r="K744" s="1658"/>
      <c r="L744" s="1658"/>
      <c r="M744" s="1658"/>
      <c r="N744" s="1658"/>
      <c r="O744" s="1928"/>
      <c r="P744" s="1928"/>
      <c r="Q744" s="1683"/>
      <c r="R744" s="1683"/>
      <c r="S744" s="1684"/>
      <c r="T744" s="1702"/>
      <c r="U744" s="1702"/>
      <c r="V744" s="1928"/>
      <c r="W744" s="1928"/>
      <c r="X744" s="1658"/>
      <c r="Y744" s="1658"/>
      <c r="Z744" s="1658"/>
      <c r="AA744" s="1658"/>
      <c r="AB744" s="1658"/>
      <c r="AC744" s="1928"/>
      <c r="AD744" s="1928"/>
      <c r="AE744" s="1658"/>
      <c r="AF744" s="1658"/>
      <c r="AG744" s="1665"/>
      <c r="AH744" s="1665"/>
      <c r="AI744" s="1665"/>
      <c r="AJ744" s="1660"/>
      <c r="AK744" s="1660"/>
    </row>
    <row r="745" spans="1:37" ht="39.950000000000003" customHeight="1" x14ac:dyDescent="0.2">
      <c r="A745" s="5922"/>
      <c r="B745" s="5922"/>
      <c r="C745" s="1664"/>
      <c r="D745" s="1664"/>
      <c r="E745" s="1664"/>
      <c r="F745" s="1664"/>
      <c r="G745" s="1664"/>
      <c r="H745" s="1928"/>
      <c r="I745" s="1928"/>
      <c r="J745" s="1690"/>
      <c r="K745" s="1690"/>
      <c r="L745" s="1684"/>
      <c r="M745" s="1684"/>
      <c r="N745" s="1683"/>
      <c r="O745" s="1928"/>
      <c r="P745" s="1928"/>
      <c r="Q745" s="1683"/>
      <c r="R745" s="1683"/>
      <c r="S745" s="1684"/>
      <c r="T745" s="1684"/>
      <c r="U745" s="1683"/>
      <c r="V745" s="1928"/>
      <c r="W745" s="1928"/>
      <c r="X745" s="1683"/>
      <c r="Y745" s="1683"/>
      <c r="Z745" s="1684"/>
      <c r="AA745" s="1684"/>
      <c r="AB745" s="1683"/>
      <c r="AC745" s="1928"/>
      <c r="AD745" s="1928"/>
      <c r="AE745" s="1683"/>
      <c r="AF745" s="1683"/>
      <c r="AG745" s="1684"/>
      <c r="AH745" s="1684"/>
      <c r="AI745" s="1683"/>
      <c r="AJ745" s="1660"/>
      <c r="AK745" s="1660"/>
    </row>
    <row r="746" spans="1:37" ht="39.950000000000003" customHeight="1" x14ac:dyDescent="0.2">
      <c r="A746" s="5920"/>
      <c r="B746" s="5920"/>
      <c r="C746" s="1683"/>
      <c r="D746" s="1683"/>
      <c r="E746" s="1684"/>
      <c r="F746" s="1684"/>
      <c r="G746" s="1683"/>
      <c r="H746" s="1928"/>
      <c r="I746" s="1928"/>
      <c r="J746" s="1683"/>
      <c r="K746" s="1683"/>
      <c r="L746" s="1684"/>
      <c r="M746" s="1684"/>
      <c r="N746" s="1683"/>
      <c r="O746" s="1928"/>
      <c r="P746" s="1928"/>
      <c r="Q746" s="1683"/>
      <c r="R746" s="1683"/>
      <c r="S746" s="1684"/>
      <c r="T746" s="1684"/>
      <c r="U746" s="1683"/>
      <c r="V746" s="1928"/>
      <c r="W746" s="1928"/>
      <c r="X746" s="1683"/>
      <c r="Y746" s="1683"/>
      <c r="Z746" s="1684"/>
      <c r="AA746" s="1684"/>
      <c r="AB746" s="1683"/>
      <c r="AC746" s="1928"/>
      <c r="AD746" s="1928"/>
      <c r="AE746" s="1683"/>
      <c r="AF746" s="1683"/>
      <c r="AG746" s="1684"/>
      <c r="AH746" s="1684"/>
      <c r="AI746" s="1683"/>
      <c r="AJ746" s="1660"/>
      <c r="AK746" s="1660"/>
    </row>
    <row r="747" spans="1:37" ht="39.950000000000003" customHeight="1" x14ac:dyDescent="0.2">
      <c r="A747" s="5927"/>
      <c r="B747" s="5924"/>
      <c r="C747" s="1664"/>
      <c r="D747" s="1664"/>
      <c r="E747" s="1658"/>
      <c r="F747" s="1658"/>
      <c r="G747" s="1658"/>
      <c r="H747" s="1928"/>
      <c r="I747" s="1928"/>
      <c r="J747" s="1664"/>
      <c r="K747" s="1664"/>
      <c r="L747" s="1664"/>
      <c r="M747" s="1664"/>
      <c r="N747" s="1664"/>
      <c r="O747" s="1928"/>
      <c r="P747" s="1928"/>
      <c r="Q747" s="1664"/>
      <c r="R747" s="1664"/>
      <c r="S747" s="1664"/>
      <c r="T747" s="1664"/>
      <c r="U747" s="1664"/>
      <c r="V747" s="1928"/>
      <c r="W747" s="1928"/>
      <c r="X747" s="1664"/>
      <c r="Y747" s="1664"/>
      <c r="Z747" s="1664"/>
      <c r="AA747" s="1664"/>
      <c r="AB747" s="1664"/>
      <c r="AC747" s="1928"/>
      <c r="AD747" s="1928"/>
      <c r="AE747" s="1664"/>
      <c r="AF747" s="1664"/>
      <c r="AG747" s="1664"/>
      <c r="AH747" s="1664"/>
      <c r="AI747" s="1664"/>
      <c r="AJ747" s="1660"/>
      <c r="AK747" s="1660"/>
    </row>
    <row r="748" spans="1:37" ht="39.950000000000003" customHeight="1" x14ac:dyDescent="0.2">
      <c r="A748" s="5923"/>
      <c r="B748" s="5923"/>
      <c r="C748" s="1927"/>
      <c r="D748" s="1927"/>
      <c r="E748" s="1927"/>
      <c r="F748" s="1927"/>
      <c r="G748" s="1927"/>
      <c r="H748" s="1928"/>
      <c r="I748" s="1928"/>
      <c r="J748" s="1927"/>
      <c r="K748" s="1927"/>
      <c r="L748" s="1927"/>
      <c r="M748" s="1927"/>
      <c r="N748" s="1927"/>
      <c r="O748" s="1928"/>
      <c r="P748" s="1928"/>
      <c r="Q748" s="1927"/>
      <c r="R748" s="1927"/>
      <c r="S748" s="1927"/>
      <c r="T748" s="1927"/>
      <c r="U748" s="1927"/>
      <c r="V748" s="1928"/>
      <c r="W748" s="1928"/>
      <c r="X748" s="1927"/>
      <c r="Y748" s="1927"/>
      <c r="Z748" s="1927"/>
      <c r="AA748" s="1927"/>
      <c r="AB748" s="1927"/>
      <c r="AC748" s="1928"/>
      <c r="AD748" s="1928"/>
      <c r="AE748" s="1927"/>
      <c r="AF748" s="1927"/>
      <c r="AG748" s="1693"/>
      <c r="AH748" s="1927"/>
      <c r="AI748" s="1927"/>
      <c r="AJ748" s="1660"/>
      <c r="AK748" s="1660"/>
    </row>
    <row r="749" spans="1:37" ht="39.950000000000003" customHeight="1" x14ac:dyDescent="0.2">
      <c r="A749" s="5920"/>
      <c r="B749" s="5920"/>
      <c r="C749" s="1664"/>
      <c r="D749" s="1664"/>
      <c r="E749" s="1664"/>
      <c r="F749" s="1664"/>
      <c r="G749" s="1664"/>
      <c r="H749" s="1928"/>
      <c r="I749" s="1928"/>
      <c r="J749" s="1664"/>
      <c r="K749" s="1664"/>
      <c r="L749" s="1664"/>
      <c r="M749" s="1664"/>
      <c r="N749" s="1664"/>
      <c r="O749" s="1928"/>
      <c r="P749" s="1928"/>
      <c r="Q749" s="1659"/>
      <c r="R749" s="1659"/>
      <c r="S749" s="1683"/>
      <c r="T749" s="1683"/>
      <c r="U749" s="1684"/>
      <c r="V749" s="1928"/>
      <c r="W749" s="1928"/>
      <c r="X749" s="1683"/>
      <c r="Y749" s="1683"/>
      <c r="Z749" s="1659"/>
      <c r="AA749" s="1659"/>
      <c r="AB749" s="1683"/>
      <c r="AC749" s="1928"/>
      <c r="AD749" s="1928"/>
      <c r="AE749" s="1683"/>
      <c r="AF749" s="1683"/>
      <c r="AG749" s="1684"/>
      <c r="AH749" s="1684"/>
      <c r="AI749" s="1683"/>
      <c r="AJ749" s="1660"/>
      <c r="AK749" s="1660"/>
    </row>
    <row r="750" spans="1:37" ht="39.950000000000003" customHeight="1" x14ac:dyDescent="0.2">
      <c r="A750" s="5923"/>
      <c r="B750" s="5923"/>
      <c r="C750" s="1683"/>
      <c r="D750" s="1683"/>
      <c r="E750" s="1684"/>
      <c r="F750" s="1684"/>
      <c r="G750" s="1683"/>
      <c r="H750" s="1928"/>
      <c r="I750" s="1928"/>
      <c r="J750" s="1706"/>
      <c r="K750" s="1706"/>
      <c r="L750" s="1706"/>
      <c r="M750" s="1706"/>
      <c r="N750" s="1706"/>
      <c r="O750" s="1928"/>
      <c r="P750" s="1928"/>
      <c r="Q750" s="1706"/>
      <c r="R750" s="1706"/>
      <c r="S750" s="1706"/>
      <c r="T750" s="1666"/>
      <c r="U750" s="1666"/>
      <c r="V750" s="1928"/>
      <c r="W750" s="1928"/>
      <c r="X750" s="1694"/>
      <c r="Y750" s="1694"/>
      <c r="Z750" s="1694"/>
      <c r="AA750" s="1694"/>
      <c r="AB750" s="1694"/>
      <c r="AC750" s="1928"/>
      <c r="AD750" s="1928"/>
      <c r="AE750" s="1694"/>
      <c r="AF750" s="1694"/>
      <c r="AG750" s="1694"/>
      <c r="AH750" s="1694"/>
      <c r="AI750" s="1694"/>
      <c r="AJ750" s="1660"/>
      <c r="AK750" s="1660"/>
    </row>
    <row r="751" spans="1:37" ht="39.950000000000003" customHeight="1" x14ac:dyDescent="0.2">
      <c r="A751" s="5920"/>
      <c r="B751" s="5920"/>
      <c r="C751" s="1694"/>
      <c r="D751" s="1694"/>
      <c r="E751" s="1694"/>
      <c r="F751" s="1694"/>
      <c r="G751" s="1694"/>
      <c r="H751" s="1928"/>
      <c r="I751" s="1928"/>
      <c r="J751" s="1694"/>
      <c r="K751" s="1694"/>
      <c r="L751" s="1694"/>
      <c r="M751" s="1694"/>
      <c r="N751" s="1694"/>
      <c r="O751" s="1928"/>
      <c r="P751" s="1928"/>
      <c r="Q751" s="1694"/>
      <c r="R751" s="1694"/>
      <c r="S751" s="1694"/>
      <c r="T751" s="1694"/>
      <c r="U751" s="1694"/>
      <c r="V751" s="1928"/>
      <c r="W751" s="1928"/>
      <c r="X751" s="1694"/>
      <c r="Y751" s="1694"/>
      <c r="Z751" s="1694"/>
      <c r="AA751" s="1694"/>
      <c r="AB751" s="1694"/>
      <c r="AC751" s="1928"/>
      <c r="AD751" s="1928"/>
      <c r="AE751" s="1694"/>
      <c r="AF751" s="1694"/>
      <c r="AG751" s="1694"/>
      <c r="AH751" s="1694"/>
      <c r="AI751" s="1694"/>
      <c r="AJ751" s="1660"/>
      <c r="AK751" s="1660"/>
    </row>
    <row r="752" spans="1:37" ht="39.950000000000003" customHeight="1" x14ac:dyDescent="0.2">
      <c r="A752" s="5923"/>
      <c r="B752" s="5923"/>
      <c r="C752" s="1664"/>
      <c r="D752" s="1664"/>
      <c r="E752" s="1664"/>
      <c r="F752" s="1664"/>
      <c r="G752" s="1664"/>
      <c r="H752" s="1928"/>
      <c r="I752" s="1928"/>
      <c r="J752" s="1664"/>
      <c r="K752" s="1664"/>
      <c r="L752" s="1664"/>
      <c r="M752" s="1664"/>
      <c r="N752" s="1664"/>
      <c r="O752" s="1928"/>
      <c r="P752" s="1928"/>
      <c r="Q752" s="1659"/>
      <c r="R752" s="1659"/>
      <c r="S752" s="1684"/>
      <c r="T752" s="1684"/>
      <c r="U752" s="1683"/>
      <c r="V752" s="1928"/>
      <c r="W752" s="1928"/>
      <c r="X752" s="1683"/>
      <c r="Y752" s="1683"/>
      <c r="Z752" s="1659"/>
      <c r="AA752" s="1659"/>
      <c r="AB752" s="1683"/>
      <c r="AC752" s="1928"/>
      <c r="AD752" s="1928"/>
      <c r="AE752" s="1683"/>
      <c r="AF752" s="1683"/>
      <c r="AG752" s="1684"/>
      <c r="AH752" s="1684"/>
      <c r="AI752" s="1683"/>
      <c r="AJ752" s="1660"/>
      <c r="AK752" s="1660"/>
    </row>
    <row r="753" spans="1:38" ht="39.950000000000003" customHeight="1" x14ac:dyDescent="0.2">
      <c r="A753" s="5923"/>
      <c r="B753" s="5923"/>
      <c r="C753" s="1664"/>
      <c r="D753" s="1664"/>
      <c r="E753" s="1664"/>
      <c r="F753" s="1664"/>
      <c r="G753" s="1664"/>
      <c r="H753" s="1928"/>
      <c r="I753" s="1928"/>
      <c r="J753" s="1664"/>
      <c r="K753" s="1664"/>
      <c r="L753" s="1664"/>
      <c r="M753" s="1664"/>
      <c r="N753" s="1664"/>
      <c r="O753" s="1928"/>
      <c r="P753" s="1928"/>
      <c r="Q753" s="1664"/>
      <c r="R753" s="1664"/>
      <c r="S753" s="1664"/>
      <c r="T753" s="1664"/>
      <c r="U753" s="1664"/>
      <c r="V753" s="1928"/>
      <c r="W753" s="1928"/>
      <c r="X753" s="1664"/>
      <c r="Y753" s="1664"/>
      <c r="Z753" s="1664"/>
      <c r="AA753" s="1664"/>
      <c r="AB753" s="1683"/>
      <c r="AC753" s="1928"/>
      <c r="AD753" s="1928"/>
      <c r="AE753" s="1683"/>
      <c r="AF753" s="1683"/>
      <c r="AG753" s="1684"/>
      <c r="AH753" s="1684"/>
      <c r="AI753" s="1683"/>
      <c r="AJ753" s="1660"/>
      <c r="AK753" s="1660"/>
    </row>
    <row r="754" spans="1:38" ht="39.950000000000003" customHeight="1" x14ac:dyDescent="0.2">
      <c r="A754" s="5923"/>
      <c r="B754" s="5923"/>
      <c r="C754" s="1664"/>
      <c r="D754" s="1664"/>
      <c r="E754" s="1664"/>
      <c r="F754" s="1664"/>
      <c r="G754" s="1664"/>
      <c r="H754" s="1928"/>
      <c r="I754" s="1928"/>
      <c r="J754" s="1664"/>
      <c r="K754" s="1664"/>
      <c r="L754" s="1664"/>
      <c r="M754" s="1664"/>
      <c r="N754" s="1664"/>
      <c r="O754" s="1928"/>
      <c r="P754" s="1928"/>
      <c r="Q754" s="1664"/>
      <c r="R754" s="1664"/>
      <c r="S754" s="1664"/>
      <c r="T754" s="1664"/>
      <c r="U754" s="1664"/>
      <c r="V754" s="1928"/>
      <c r="W754" s="1928"/>
      <c r="X754" s="1664"/>
      <c r="Y754" s="1664"/>
      <c r="Z754" s="1664"/>
      <c r="AA754" s="1664"/>
      <c r="AB754" s="1683"/>
      <c r="AC754" s="1928"/>
      <c r="AD754" s="1928"/>
      <c r="AE754" s="1683"/>
      <c r="AF754" s="1683"/>
      <c r="AG754" s="1684"/>
      <c r="AH754" s="1684"/>
      <c r="AI754" s="1683"/>
      <c r="AJ754" s="1660"/>
      <c r="AK754" s="1660"/>
      <c r="AL754" s="2296"/>
    </row>
    <row r="755" spans="1:38" ht="39.950000000000003" customHeight="1" x14ac:dyDescent="0.2">
      <c r="A755" s="5923"/>
      <c r="B755" s="5923"/>
      <c r="C755" s="1706"/>
      <c r="D755" s="1706"/>
      <c r="E755" s="1706"/>
      <c r="F755" s="1706"/>
      <c r="G755" s="1706"/>
      <c r="H755" s="1928"/>
      <c r="I755" s="1928"/>
      <c r="J755" s="1706"/>
      <c r="K755" s="1706"/>
      <c r="L755" s="1706"/>
      <c r="M755" s="1706"/>
      <c r="N755" s="1706"/>
      <c r="O755" s="1928"/>
      <c r="P755" s="1928"/>
      <c r="Q755" s="1706"/>
      <c r="R755" s="1706"/>
      <c r="S755" s="1706"/>
      <c r="T755" s="1706"/>
      <c r="U755" s="1706"/>
      <c r="V755" s="1928"/>
      <c r="W755" s="1928"/>
      <c r="X755" s="1666"/>
      <c r="Y755" s="1666"/>
      <c r="Z755" s="1694"/>
      <c r="AA755" s="1694"/>
      <c r="AB755" s="1694"/>
      <c r="AC755" s="1928"/>
      <c r="AD755" s="1928"/>
      <c r="AE755" s="1694"/>
      <c r="AF755" s="1694"/>
      <c r="AG755" s="1694"/>
      <c r="AH755" s="1694"/>
      <c r="AI755" s="1694"/>
      <c r="AJ755" s="1660"/>
      <c r="AK755" s="1660"/>
      <c r="AL755" s="1782"/>
    </row>
    <row r="756" spans="1:38" ht="39.950000000000003" customHeight="1" x14ac:dyDescent="0.2">
      <c r="A756" s="5923"/>
      <c r="B756" s="5923"/>
      <c r="C756" s="1694"/>
      <c r="D756" s="1694"/>
      <c r="E756" s="1694"/>
      <c r="F756" s="1694"/>
      <c r="G756" s="1694"/>
      <c r="H756" s="1928"/>
      <c r="I756" s="1928"/>
      <c r="J756" s="1683"/>
      <c r="K756" s="1683"/>
      <c r="L756" s="1684"/>
      <c r="M756" s="1684"/>
      <c r="N756" s="1683"/>
      <c r="O756" s="1928"/>
      <c r="P756" s="1928"/>
      <c r="Q756" s="1683"/>
      <c r="R756" s="1683"/>
      <c r="S756" s="1684"/>
      <c r="T756" s="1684"/>
      <c r="U756" s="1683"/>
      <c r="V756" s="1928"/>
      <c r="W756" s="1928"/>
      <c r="X756" s="1683"/>
      <c r="Y756" s="1683"/>
      <c r="Z756" s="1684"/>
      <c r="AA756" s="1684"/>
      <c r="AB756" s="1683"/>
      <c r="AC756" s="1928"/>
      <c r="AD756" s="1928"/>
      <c r="AE756" s="1683"/>
      <c r="AF756" s="1683"/>
      <c r="AG756" s="1684"/>
      <c r="AH756" s="1684"/>
      <c r="AI756" s="1683"/>
      <c r="AJ756" s="1660"/>
      <c r="AK756" s="1660"/>
      <c r="AL756" s="1783"/>
    </row>
    <row r="757" spans="1:38" ht="39.950000000000003" customHeight="1" x14ac:dyDescent="0.2">
      <c r="C757" s="1927"/>
      <c r="D757" s="1927"/>
      <c r="H757" s="1928"/>
      <c r="I757" s="1928"/>
      <c r="K757" s="1659"/>
      <c r="L757" s="1659"/>
      <c r="M757" s="1659"/>
      <c r="N757" s="1658"/>
      <c r="O757" s="1928"/>
      <c r="P757" s="1928"/>
      <c r="Q757" s="1658"/>
      <c r="R757" s="1658"/>
      <c r="S757" s="1658"/>
      <c r="T757" s="1658"/>
      <c r="U757" s="1658"/>
      <c r="V757" s="1928"/>
      <c r="W757" s="1928"/>
      <c r="Z757" s="1659"/>
      <c r="AA757" s="1659"/>
      <c r="AB757" s="1659"/>
      <c r="AC757" s="1928"/>
      <c r="AD757" s="1928"/>
      <c r="AF757" s="1659"/>
      <c r="AG757" s="1659"/>
      <c r="AH757" s="1659"/>
      <c r="AJ757" s="1660"/>
      <c r="AK757" s="1660"/>
    </row>
    <row r="758" spans="1:38" ht="39.950000000000003" customHeight="1" x14ac:dyDescent="0.2">
      <c r="C758" s="1709"/>
      <c r="D758" s="1709"/>
      <c r="E758" s="1709"/>
      <c r="F758" s="1709"/>
      <c r="G758" s="1709"/>
      <c r="H758" s="1928"/>
      <c r="I758" s="1928"/>
      <c r="M758" s="1716"/>
      <c r="N758" s="1716"/>
      <c r="O758" s="1928"/>
      <c r="P758" s="1928"/>
      <c r="Q758" s="1716"/>
      <c r="R758" s="1716"/>
      <c r="V758" s="1928"/>
      <c r="W758" s="1928"/>
      <c r="X758" s="1715"/>
      <c r="Y758" s="1715"/>
      <c r="AA758" s="1715"/>
      <c r="AC758" s="1928"/>
      <c r="AD758" s="1928"/>
      <c r="AH758" s="1658"/>
      <c r="AI758" s="1658"/>
      <c r="AJ758" s="1660"/>
      <c r="AK758" s="1660"/>
    </row>
    <row r="759" spans="1:38" ht="39.950000000000003" customHeight="1" x14ac:dyDescent="0.2">
      <c r="D759" s="1659"/>
      <c r="E759" s="1657"/>
      <c r="F759" s="1927"/>
      <c r="H759" s="1928"/>
      <c r="I759" s="1928"/>
      <c r="J759" s="1709"/>
      <c r="K759" s="1709"/>
      <c r="N759" s="1659"/>
      <c r="O759" s="1928"/>
      <c r="P759" s="1928"/>
      <c r="R759" s="1659"/>
      <c r="S759" s="1716"/>
      <c r="T759" s="1716"/>
      <c r="U759" s="1657"/>
      <c r="V759" s="1928"/>
      <c r="W759" s="1928"/>
      <c r="X759" s="1658"/>
      <c r="Y759" s="1658"/>
      <c r="Z759" s="1659"/>
      <c r="AA759" s="1657"/>
      <c r="AC759" s="1928"/>
      <c r="AD759" s="1928"/>
      <c r="AE759" s="1659"/>
      <c r="AF759" s="1659"/>
      <c r="AG759" s="1657"/>
      <c r="AI759" s="1659"/>
      <c r="AJ759" s="1660"/>
      <c r="AK759" s="1660"/>
    </row>
    <row r="760" spans="1:38" ht="39.950000000000003" customHeight="1" x14ac:dyDescent="0.2">
      <c r="F760" s="1709"/>
      <c r="H760" s="1928"/>
      <c r="I760" s="1928"/>
      <c r="O760" s="1928"/>
      <c r="P760" s="1928"/>
      <c r="S760" s="1658"/>
      <c r="T760" s="1658"/>
      <c r="U760" s="1697"/>
      <c r="V760" s="1928"/>
      <c r="W760" s="1928"/>
      <c r="AC760" s="1928"/>
      <c r="AD760" s="1928"/>
      <c r="AJ760" s="1660"/>
      <c r="AK760" s="1660"/>
    </row>
    <row r="761" spans="1:38" ht="39.950000000000003" customHeight="1" x14ac:dyDescent="0.2">
      <c r="C761" s="1715"/>
      <c r="D761" s="1659"/>
      <c r="E761" s="1659"/>
      <c r="F761" s="1659"/>
      <c r="G761" s="1709"/>
      <c r="H761" s="1697"/>
      <c r="I761" s="1697"/>
      <c r="K761" s="16"/>
      <c r="M761" s="16"/>
      <c r="O761" s="1697"/>
      <c r="P761" s="1697"/>
      <c r="T761" s="1715"/>
      <c r="U761" s="1658"/>
      <c r="V761" s="1697"/>
      <c r="W761" s="1697"/>
      <c r="X761" s="1658"/>
      <c r="Y761" s="1658"/>
      <c r="Z761" s="1658"/>
      <c r="AA761" s="1658"/>
      <c r="AC761" s="1697"/>
      <c r="AD761" s="1697"/>
      <c r="AJ761" s="1697"/>
      <c r="AK761" s="1697"/>
    </row>
    <row r="762" spans="1:38" ht="39.950000000000003" customHeight="1" x14ac:dyDescent="0.2">
      <c r="A762" s="16"/>
      <c r="B762" s="1715"/>
      <c r="C762" s="1659"/>
      <c r="D762" s="1659"/>
      <c r="E762" s="1657"/>
      <c r="F762" s="1657"/>
      <c r="G762" s="1659"/>
      <c r="H762" s="1659"/>
      <c r="I762" s="1659"/>
      <c r="J762" s="1716"/>
      <c r="K762" s="1716"/>
    </row>
    <row r="763" spans="1:38" ht="39.950000000000003" customHeight="1" x14ac:dyDescent="0.2"/>
    <row r="764" spans="1:38" ht="39.950000000000003" customHeight="1" x14ac:dyDescent="0.2">
      <c r="A764" s="5876"/>
      <c r="B764" s="5876"/>
      <c r="C764" s="1661"/>
      <c r="D764" s="1661"/>
      <c r="E764" s="1661"/>
      <c r="F764" s="1661"/>
      <c r="G764" s="1661"/>
      <c r="H764" s="1661"/>
      <c r="I764" s="1661"/>
      <c r="J764" s="1661"/>
      <c r="K764" s="1661"/>
      <c r="L764" s="1661"/>
      <c r="M764" s="1661"/>
      <c r="N764" s="1661"/>
      <c r="O764" s="1661"/>
      <c r="P764" s="1661"/>
      <c r="Q764" s="1661"/>
      <c r="R764" s="1661"/>
      <c r="S764" s="1661"/>
      <c r="T764" s="1661"/>
      <c r="U764" s="1661"/>
      <c r="V764" s="1661"/>
      <c r="W764" s="1661"/>
      <c r="X764" s="1661"/>
      <c r="Y764" s="1661"/>
      <c r="Z764" s="1661"/>
      <c r="AA764" s="1661"/>
      <c r="AB764" s="1661"/>
      <c r="AC764" s="1661"/>
      <c r="AD764" s="1661"/>
      <c r="AE764" s="1661"/>
      <c r="AF764" s="1661"/>
      <c r="AG764" s="1661"/>
      <c r="AH764" s="1661"/>
      <c r="AI764" s="1661"/>
      <c r="AJ764" s="1661"/>
      <c r="AK764" s="1661"/>
    </row>
    <row r="765" spans="1:38" ht="39.950000000000003" customHeight="1" x14ac:dyDescent="0.2">
      <c r="A765" s="5929"/>
      <c r="B765" s="5929"/>
      <c r="C765" s="1708"/>
      <c r="D765" s="1708"/>
      <c r="E765" s="1708"/>
      <c r="F765" s="1708"/>
      <c r="G765" s="1708"/>
      <c r="H765" s="1708"/>
      <c r="I765" s="1708"/>
      <c r="J765" s="1708"/>
      <c r="K765" s="1708"/>
      <c r="L765" s="1708"/>
      <c r="M765" s="1708"/>
      <c r="N765" s="1708"/>
      <c r="O765" s="1708"/>
      <c r="P765" s="1708"/>
      <c r="Q765" s="1708"/>
      <c r="R765" s="1708"/>
      <c r="S765" s="1708"/>
      <c r="T765" s="1708"/>
      <c r="U765" s="1708"/>
      <c r="V765" s="1708"/>
      <c r="W765" s="1708"/>
      <c r="X765" s="1708"/>
      <c r="Y765" s="1708"/>
      <c r="Z765" s="1708"/>
      <c r="AA765" s="1708"/>
      <c r="AB765" s="1708"/>
      <c r="AC765" s="1708"/>
      <c r="AD765" s="1708"/>
      <c r="AE765" s="1708"/>
      <c r="AF765" s="1708"/>
      <c r="AG765" s="1708"/>
      <c r="AH765" s="1708"/>
      <c r="AI765" s="1708"/>
      <c r="AJ765" s="1708"/>
      <c r="AK765" s="1708"/>
    </row>
    <row r="766" spans="1:38" ht="39.950000000000003" customHeight="1" x14ac:dyDescent="0.2">
      <c r="A766" s="5926"/>
      <c r="B766" s="5926"/>
      <c r="C766" s="1683"/>
      <c r="D766" s="1683"/>
      <c r="E766" s="1684"/>
      <c r="F766" s="1684"/>
      <c r="G766" s="1683"/>
      <c r="H766" s="1928"/>
      <c r="I766" s="1928"/>
      <c r="J766" s="1689"/>
      <c r="K766" s="1666"/>
      <c r="L766" s="1666"/>
      <c r="M766" s="1693"/>
      <c r="N766" s="1663"/>
      <c r="O766" s="1928"/>
      <c r="P766" s="1928"/>
      <c r="Q766" s="1666"/>
      <c r="R766" s="1658"/>
      <c r="S766" s="1658"/>
      <c r="T766" s="1658"/>
      <c r="U766" s="1658"/>
      <c r="V766" s="1928"/>
      <c r="W766" s="1928"/>
      <c r="X766" s="1658"/>
      <c r="Y766" s="1658"/>
      <c r="Z766" s="1658"/>
      <c r="AA766" s="1658"/>
      <c r="AB766" s="1666"/>
      <c r="AC766" s="1928"/>
      <c r="AD766" s="1928"/>
      <c r="AE766" s="1666"/>
      <c r="AF766" s="1709"/>
      <c r="AG766" s="1693"/>
      <c r="AH766" s="1658"/>
      <c r="AI766" s="1658"/>
      <c r="AJ766" s="1660"/>
      <c r="AK766" s="1660"/>
    </row>
    <row r="767" spans="1:38" ht="39.950000000000003" customHeight="1" x14ac:dyDescent="0.2">
      <c r="A767" s="5926"/>
      <c r="B767" s="5926"/>
      <c r="C767" s="1706"/>
      <c r="D767" s="1706"/>
      <c r="E767" s="1706"/>
      <c r="F767" s="1706"/>
      <c r="G767" s="1706"/>
      <c r="H767" s="1928"/>
      <c r="I767" s="1928"/>
      <c r="J767" s="1706"/>
      <c r="K767" s="1706"/>
      <c r="L767" s="1706"/>
      <c r="M767" s="1706"/>
      <c r="N767" s="1706"/>
      <c r="O767" s="1928"/>
      <c r="P767" s="1928"/>
      <c r="Q767" s="1706"/>
      <c r="R767" s="1706"/>
      <c r="S767" s="1706"/>
      <c r="T767" s="1706"/>
      <c r="U767" s="1706"/>
      <c r="V767" s="1928"/>
      <c r="W767" s="1928"/>
      <c r="X767" s="1706"/>
      <c r="Y767" s="1706"/>
      <c r="Z767" s="1706"/>
      <c r="AA767" s="1706"/>
      <c r="AB767" s="1706"/>
      <c r="AC767" s="1928"/>
      <c r="AD767" s="1928"/>
      <c r="AE767" s="1706"/>
      <c r="AF767" s="1706"/>
      <c r="AG767" s="1706"/>
      <c r="AH767" s="1706"/>
      <c r="AI767" s="1706"/>
      <c r="AJ767" s="1660"/>
      <c r="AK767" s="1660"/>
    </row>
    <row r="768" spans="1:38" ht="39.950000000000003" customHeight="1" x14ac:dyDescent="0.2">
      <c r="A768" s="5923"/>
      <c r="B768" s="5923"/>
      <c r="C768" s="1683"/>
      <c r="D768" s="1683"/>
      <c r="E768" s="1684"/>
      <c r="F768" s="1684"/>
      <c r="G768" s="1683"/>
      <c r="H768" s="1928"/>
      <c r="I768" s="1928"/>
      <c r="J768" s="1689"/>
      <c r="K768" s="1683"/>
      <c r="L768" s="1684"/>
      <c r="M768" s="1684"/>
      <c r="N768" s="1684"/>
      <c r="O768" s="1928"/>
      <c r="P768" s="1928"/>
      <c r="Q768" s="1666"/>
      <c r="R768" s="1666"/>
      <c r="S768" s="1690"/>
      <c r="T768" s="1684"/>
      <c r="U768" s="1683"/>
      <c r="V768" s="1928"/>
      <c r="W768" s="1928"/>
      <c r="X768" s="1683"/>
      <c r="Z768" s="1684"/>
      <c r="AA768" s="1684"/>
      <c r="AB768" s="1683"/>
      <c r="AC768" s="1928"/>
      <c r="AD768" s="1928"/>
      <c r="AE768" s="1683"/>
      <c r="AF768" s="1683"/>
      <c r="AG768" s="1658"/>
      <c r="AH768" s="1658"/>
      <c r="AI768" s="1658"/>
      <c r="AJ768" s="1660"/>
      <c r="AK768" s="1660"/>
    </row>
    <row r="769" spans="1:38" ht="39.950000000000003" customHeight="1" x14ac:dyDescent="0.2">
      <c r="A769" s="5926"/>
      <c r="B769" s="5926"/>
      <c r="C769" s="1659"/>
      <c r="D769" s="1659"/>
      <c r="E769" s="1658"/>
      <c r="F769" s="1658"/>
      <c r="G769" s="1658"/>
      <c r="H769" s="1928"/>
      <c r="I769" s="1928"/>
      <c r="J769" s="1665"/>
      <c r="K769" s="1665"/>
      <c r="L769" s="1665"/>
      <c r="M769" s="1684"/>
      <c r="N769" s="1683"/>
      <c r="O769" s="1928"/>
      <c r="P769" s="1928"/>
      <c r="Q769" s="1659"/>
      <c r="R769" s="1659"/>
      <c r="S769" s="1659"/>
      <c r="T769" s="1665"/>
      <c r="U769" s="1665"/>
      <c r="V769" s="1928"/>
      <c r="W769" s="1928"/>
      <c r="X769" s="1665"/>
      <c r="Y769" s="1665"/>
      <c r="Z769" s="1658"/>
      <c r="AA769" s="1658"/>
      <c r="AB769" s="1658"/>
      <c r="AC769" s="1928"/>
      <c r="AD769" s="1928"/>
      <c r="AE769" s="1659"/>
      <c r="AF769" s="1659"/>
      <c r="AG769" s="1659"/>
      <c r="AH769" s="1659"/>
      <c r="AI769" s="1659"/>
      <c r="AJ769" s="1660"/>
      <c r="AK769" s="1660"/>
    </row>
    <row r="770" spans="1:38" ht="39.950000000000003" customHeight="1" x14ac:dyDescent="0.2">
      <c r="A770" s="5926"/>
      <c r="B770" s="5926"/>
      <c r="C770" s="1665"/>
      <c r="D770" s="1665"/>
      <c r="E770" s="1665"/>
      <c r="F770" s="1665"/>
      <c r="G770" s="1665"/>
      <c r="H770" s="1928"/>
      <c r="I770" s="1928"/>
      <c r="J770" s="1658"/>
      <c r="K770" s="1658"/>
      <c r="L770" s="1684"/>
      <c r="M770" s="1666"/>
      <c r="N770" s="1683"/>
      <c r="O770" s="1928"/>
      <c r="P770" s="1928"/>
      <c r="Q770" s="1657"/>
      <c r="R770" s="1657"/>
      <c r="S770" s="1657"/>
      <c r="T770" s="1665"/>
      <c r="U770" s="1665"/>
      <c r="V770" s="1928"/>
      <c r="W770" s="1928"/>
      <c r="X770" s="1683"/>
      <c r="Y770" s="1683"/>
      <c r="Z770" s="1684"/>
      <c r="AA770" s="1684"/>
      <c r="AB770" s="1683"/>
      <c r="AC770" s="1928"/>
      <c r="AD770" s="1928"/>
      <c r="AE770" s="1683"/>
      <c r="AF770" s="1683"/>
      <c r="AG770" s="1684"/>
      <c r="AH770" s="1684"/>
      <c r="AI770" s="1683"/>
      <c r="AJ770" s="1660"/>
      <c r="AK770" s="1660"/>
    </row>
    <row r="771" spans="1:38" ht="39.950000000000003" customHeight="1" x14ac:dyDescent="0.2">
      <c r="A771" s="5922"/>
      <c r="B771" s="5922"/>
      <c r="C771" s="1683"/>
      <c r="D771" s="1715"/>
      <c r="E771" s="1684"/>
      <c r="F771" s="1684"/>
      <c r="G771" s="1683"/>
      <c r="H771" s="1928"/>
      <c r="I771" s="1928"/>
      <c r="J771" s="1683"/>
      <c r="K771" s="1683"/>
      <c r="L771" s="1684"/>
      <c r="M771" s="1684"/>
      <c r="N771" s="1683"/>
      <c r="O771" s="1928"/>
      <c r="P771" s="1928"/>
      <c r="Q771" s="1683"/>
      <c r="R771" s="1683"/>
      <c r="S771" s="1684"/>
      <c r="T771" s="1684"/>
      <c r="U771" s="1683"/>
      <c r="V771" s="1928"/>
      <c r="W771" s="1928"/>
      <c r="X771" s="1683"/>
      <c r="Y771" s="1683"/>
      <c r="Z771" s="1684"/>
      <c r="AA771" s="1684"/>
      <c r="AB771" s="1683"/>
      <c r="AC771" s="1928"/>
      <c r="AD771" s="1928"/>
      <c r="AE771" s="1683"/>
      <c r="AF771" s="1683"/>
      <c r="AG771" s="1684"/>
      <c r="AH771" s="1684"/>
      <c r="AI771" s="1683"/>
      <c r="AJ771" s="1660"/>
      <c r="AK771" s="1660"/>
    </row>
    <row r="772" spans="1:38" ht="39.950000000000003" customHeight="1" x14ac:dyDescent="0.2">
      <c r="A772" s="5920"/>
      <c r="B772" s="5920"/>
      <c r="C772" s="1683"/>
      <c r="D772" s="1683"/>
      <c r="E772" s="1684"/>
      <c r="F772" s="1684"/>
      <c r="G772" s="1683"/>
      <c r="H772" s="1928"/>
      <c r="I772" s="1928"/>
      <c r="J772" s="1683"/>
      <c r="K772" s="1683"/>
      <c r="L772" s="1684"/>
      <c r="M772" s="1684"/>
      <c r="N772" s="1683"/>
      <c r="O772" s="1928"/>
      <c r="P772" s="1928"/>
      <c r="Q772" s="1683"/>
      <c r="R772" s="1683"/>
      <c r="S772" s="1684"/>
      <c r="T772" s="1684"/>
      <c r="U772" s="1683"/>
      <c r="V772" s="1928"/>
      <c r="W772" s="1928"/>
      <c r="X772" s="1683"/>
      <c r="Y772" s="1683"/>
      <c r="Z772" s="1684"/>
      <c r="AA772" s="1684"/>
      <c r="AB772" s="1683"/>
      <c r="AC772" s="1928"/>
      <c r="AD772" s="1928"/>
      <c r="AE772" s="1683"/>
      <c r="AF772" s="1683"/>
      <c r="AG772" s="1684"/>
      <c r="AH772" s="1684"/>
      <c r="AI772" s="1683"/>
      <c r="AJ772" s="1660"/>
      <c r="AK772" s="1660"/>
    </row>
    <row r="773" spans="1:38" ht="39.950000000000003" customHeight="1" x14ac:dyDescent="0.2">
      <c r="A773" s="5927"/>
      <c r="B773" s="5924"/>
      <c r="C773" s="1664"/>
      <c r="D773" s="1664"/>
      <c r="E773" s="1664"/>
      <c r="F773" s="1664"/>
      <c r="G773" s="1664"/>
      <c r="H773" s="1928"/>
      <c r="I773" s="1928"/>
      <c r="J773" s="1664"/>
      <c r="K773" s="1664"/>
      <c r="L773" s="1684"/>
      <c r="M773" s="1684"/>
      <c r="N773" s="1683"/>
      <c r="O773" s="1928"/>
      <c r="P773" s="1928"/>
      <c r="Q773" s="1683"/>
      <c r="R773" s="1683"/>
      <c r="S773" s="1684"/>
      <c r="T773" s="1684"/>
      <c r="U773" s="1683"/>
      <c r="V773" s="1928"/>
      <c r="W773" s="1928"/>
      <c r="X773" s="1683"/>
      <c r="Y773" s="1683"/>
      <c r="Z773" s="1684"/>
      <c r="AA773" s="1664"/>
      <c r="AB773" s="1664"/>
      <c r="AC773" s="1928"/>
      <c r="AD773" s="1928"/>
      <c r="AE773" s="1664"/>
      <c r="AF773" s="1664"/>
      <c r="AG773" s="1664"/>
      <c r="AH773" s="1664"/>
      <c r="AI773" s="1664"/>
      <c r="AJ773" s="1660"/>
      <c r="AK773" s="1660"/>
    </row>
    <row r="774" spans="1:38" ht="39.950000000000003" customHeight="1" x14ac:dyDescent="0.2">
      <c r="A774" s="5923"/>
      <c r="B774" s="5923"/>
      <c r="C774" s="1927"/>
      <c r="D774" s="1927"/>
      <c r="E774" s="1927"/>
      <c r="F774" s="1927"/>
      <c r="G774" s="1927"/>
      <c r="H774" s="1928"/>
      <c r="I774" s="1928"/>
      <c r="J774" s="1927"/>
      <c r="K774" s="1927"/>
      <c r="L774" s="1927"/>
      <c r="M774" s="1927"/>
      <c r="N774" s="1683"/>
      <c r="O774" s="1928"/>
      <c r="P774" s="1928"/>
      <c r="Q774" s="1927"/>
      <c r="R774" s="1927"/>
      <c r="S774" s="1927"/>
      <c r="T774" s="1927"/>
      <c r="U774" s="1927"/>
      <c r="V774" s="1928"/>
      <c r="W774" s="1928"/>
      <c r="X774" s="1927"/>
      <c r="Y774" s="1927"/>
      <c r="Z774" s="1927"/>
      <c r="AA774" s="1927"/>
      <c r="AB774" s="1927"/>
      <c r="AC774" s="1928"/>
      <c r="AD774" s="1928"/>
      <c r="AE774" s="1927"/>
      <c r="AF774" s="1927"/>
      <c r="AG774" s="1927"/>
      <c r="AH774" s="1927"/>
      <c r="AI774" s="1927"/>
      <c r="AJ774" s="1660"/>
      <c r="AK774" s="1660"/>
    </row>
    <row r="775" spans="1:38" ht="39.950000000000003" customHeight="1" x14ac:dyDescent="0.2">
      <c r="A775" s="5920"/>
      <c r="B775" s="5920"/>
      <c r="C775" s="1683"/>
      <c r="D775" s="1683"/>
      <c r="E775" s="1684"/>
      <c r="F775" s="1684"/>
      <c r="G775" s="1683"/>
      <c r="H775" s="1928"/>
      <c r="I775" s="1928"/>
      <c r="J775" s="1683"/>
      <c r="K775" s="1683"/>
      <c r="L775" s="1684"/>
      <c r="M775" s="1684"/>
      <c r="N775" s="1683"/>
      <c r="O775" s="1928"/>
      <c r="P775" s="1928"/>
      <c r="Q775" s="1683"/>
      <c r="R775" s="1683"/>
      <c r="S775" s="1684"/>
      <c r="T775" s="1684"/>
      <c r="U775" s="1683"/>
      <c r="V775" s="1928"/>
      <c r="W775" s="1928"/>
      <c r="X775" s="1683"/>
      <c r="Y775" s="1683"/>
      <c r="Z775" s="1684"/>
      <c r="AA775" s="1684"/>
      <c r="AB775" s="1683"/>
      <c r="AC775" s="1928"/>
      <c r="AD775" s="1928"/>
      <c r="AE775" s="1683"/>
      <c r="AF775" s="1683"/>
      <c r="AG775" s="1684"/>
      <c r="AH775" s="1684"/>
      <c r="AI775" s="1683"/>
      <c r="AJ775" s="1660"/>
      <c r="AK775" s="1660"/>
    </row>
    <row r="776" spans="1:38" ht="39.950000000000003" customHeight="1" x14ac:dyDescent="0.2">
      <c r="A776" s="5923"/>
      <c r="B776" s="5923"/>
      <c r="C776" s="1694"/>
      <c r="D776" s="1694"/>
      <c r="E776" s="1694"/>
      <c r="F776" s="1694"/>
      <c r="G776" s="1694"/>
      <c r="H776" s="1928"/>
      <c r="I776" s="1928"/>
      <c r="J776" s="1694"/>
      <c r="K776" s="1694"/>
      <c r="L776" s="1694"/>
      <c r="M776" s="1694"/>
      <c r="N776" s="1683"/>
      <c r="O776" s="1928"/>
      <c r="P776" s="1928"/>
      <c r="Q776" s="1694"/>
      <c r="R776" s="1694"/>
      <c r="S776" s="1694"/>
      <c r="T776" s="1694"/>
      <c r="U776" s="1694"/>
      <c r="V776" s="1928"/>
      <c r="W776" s="1928"/>
      <c r="X776" s="1694"/>
      <c r="Y776" s="1694"/>
      <c r="Z776" s="1694"/>
      <c r="AA776" s="1694"/>
      <c r="AB776" s="1694"/>
      <c r="AC776" s="1928"/>
      <c r="AD776" s="1928"/>
      <c r="AE776" s="1694"/>
      <c r="AF776" s="1694"/>
      <c r="AG776" s="1694"/>
      <c r="AH776" s="1694"/>
      <c r="AI776" s="1694"/>
      <c r="AJ776" s="1660"/>
      <c r="AK776" s="1660"/>
    </row>
    <row r="777" spans="1:38" ht="39.950000000000003" customHeight="1" x14ac:dyDescent="0.2">
      <c r="A777" s="5920"/>
      <c r="B777" s="5920"/>
      <c r="C777" s="1694"/>
      <c r="D777" s="1694"/>
      <c r="E777" s="1694"/>
      <c r="F777" s="1684"/>
      <c r="G777" s="1683"/>
      <c r="H777" s="1928"/>
      <c r="I777" s="1928"/>
      <c r="J777" s="1683"/>
      <c r="K777" s="1683"/>
      <c r="L777" s="1684"/>
      <c r="M777" s="1684"/>
      <c r="N777" s="1683"/>
      <c r="O777" s="1928"/>
      <c r="P777" s="1928"/>
      <c r="Q777" s="1683"/>
      <c r="R777" s="1683"/>
      <c r="S777" s="1684"/>
      <c r="T777" s="1684"/>
      <c r="U777" s="1683"/>
      <c r="V777" s="1928"/>
      <c r="W777" s="1928"/>
      <c r="X777" s="1683"/>
      <c r="Y777" s="1683"/>
      <c r="Z777" s="1684"/>
      <c r="AA777" s="1684"/>
      <c r="AB777" s="1683"/>
      <c r="AC777" s="1928"/>
      <c r="AD777" s="1928"/>
      <c r="AE777" s="1683"/>
      <c r="AF777" s="1683"/>
      <c r="AG777" s="1684"/>
      <c r="AH777" s="1684"/>
      <c r="AI777" s="1683"/>
      <c r="AJ777" s="1660"/>
      <c r="AK777" s="1660"/>
    </row>
    <row r="778" spans="1:38" ht="39.950000000000003" customHeight="1" x14ac:dyDescent="0.2">
      <c r="A778" s="5923"/>
      <c r="B778" s="5923"/>
      <c r="C778" s="1683"/>
      <c r="D778" s="1683"/>
      <c r="E778" s="1684"/>
      <c r="F778" s="1684"/>
      <c r="G778" s="1683"/>
      <c r="H778" s="1928"/>
      <c r="I778" s="1928"/>
      <c r="J778" s="1683"/>
      <c r="K778" s="1683"/>
      <c r="L778" s="1684"/>
      <c r="M778" s="1684"/>
      <c r="N778" s="1683"/>
      <c r="O778" s="1928"/>
      <c r="P778" s="1928"/>
      <c r="Q778" s="1683"/>
      <c r="R778" s="1683"/>
      <c r="S778" s="1684"/>
      <c r="T778" s="1684"/>
      <c r="U778" s="1683"/>
      <c r="V778" s="1928"/>
      <c r="W778" s="1928"/>
      <c r="X778" s="1683"/>
      <c r="Y778" s="1683"/>
      <c r="Z778" s="1684"/>
      <c r="AA778" s="1684"/>
      <c r="AB778" s="1683"/>
      <c r="AC778" s="1928"/>
      <c r="AD778" s="1928"/>
      <c r="AE778" s="1683"/>
      <c r="AF778" s="1683"/>
      <c r="AG778" s="1684"/>
      <c r="AH778" s="1684"/>
      <c r="AI778" s="1683"/>
      <c r="AJ778" s="1660"/>
      <c r="AK778" s="1660"/>
    </row>
    <row r="779" spans="1:38" ht="39.950000000000003" customHeight="1" x14ac:dyDescent="0.2">
      <c r="A779" s="5923"/>
      <c r="B779" s="5923"/>
      <c r="C779" s="1683"/>
      <c r="D779" s="1683"/>
      <c r="E779" s="1684"/>
      <c r="F779" s="1684"/>
      <c r="G779" s="1683"/>
      <c r="H779" s="1928"/>
      <c r="I779" s="1928"/>
      <c r="J779" s="1683"/>
      <c r="K779" s="1683"/>
      <c r="L779" s="1684"/>
      <c r="M779" s="1684"/>
      <c r="N779" s="1683"/>
      <c r="O779" s="1928"/>
      <c r="P779" s="1928"/>
      <c r="Q779" s="1683"/>
      <c r="R779" s="1683"/>
      <c r="S779" s="1684"/>
      <c r="T779" s="1684"/>
      <c r="U779" s="1683"/>
      <c r="V779" s="1928"/>
      <c r="W779" s="1928"/>
      <c r="X779" s="1683"/>
      <c r="Y779" s="1683"/>
      <c r="Z779" s="1684"/>
      <c r="AA779" s="1684"/>
      <c r="AB779" s="1683"/>
      <c r="AC779" s="1928"/>
      <c r="AD779" s="1928"/>
      <c r="AE779" s="1683"/>
      <c r="AF779" s="1683"/>
      <c r="AG779" s="1684"/>
      <c r="AH779" s="1684"/>
      <c r="AI779" s="1683"/>
      <c r="AJ779" s="1660"/>
      <c r="AK779" s="1660"/>
    </row>
    <row r="780" spans="1:38" ht="39.950000000000003" customHeight="1" x14ac:dyDescent="0.2">
      <c r="A780" s="5923"/>
      <c r="B780" s="5923"/>
      <c r="C780" s="1683"/>
      <c r="D780" s="1683"/>
      <c r="E780" s="1684"/>
      <c r="F780" s="1684"/>
      <c r="G780" s="1683"/>
      <c r="H780" s="1928"/>
      <c r="I780" s="1928"/>
      <c r="J780" s="1683"/>
      <c r="K780" s="1683"/>
      <c r="L780" s="1684"/>
      <c r="M780" s="1684"/>
      <c r="N780" s="1683"/>
      <c r="O780" s="1928"/>
      <c r="P780" s="1928"/>
      <c r="Q780" s="1683"/>
      <c r="R780" s="1683"/>
      <c r="S780" s="1684"/>
      <c r="T780" s="1684"/>
      <c r="U780" s="1683"/>
      <c r="V780" s="1928"/>
      <c r="W780" s="1928"/>
      <c r="X780" s="1683"/>
      <c r="Y780" s="1683"/>
      <c r="Z780" s="1684"/>
      <c r="AA780" s="1684"/>
      <c r="AB780" s="1683"/>
      <c r="AC780" s="1928"/>
      <c r="AD780" s="1928"/>
      <c r="AE780" s="1683"/>
      <c r="AF780" s="1683"/>
      <c r="AG780" s="1684"/>
      <c r="AH780" s="1684"/>
      <c r="AI780" s="1683"/>
      <c r="AJ780" s="1660"/>
      <c r="AK780" s="1660"/>
      <c r="AL780" s="2296"/>
    </row>
    <row r="781" spans="1:38" ht="39.950000000000003" customHeight="1" x14ac:dyDescent="0.2">
      <c r="A781" s="5923"/>
      <c r="B781" s="5923"/>
      <c r="C781" s="1694"/>
      <c r="D781" s="1694"/>
      <c r="E781" s="1694"/>
      <c r="F781" s="1694"/>
      <c r="G781" s="1694"/>
      <c r="H781" s="1928"/>
      <c r="I781" s="1928"/>
      <c r="J781" s="1694"/>
      <c r="K781" s="1694"/>
      <c r="L781" s="1694"/>
      <c r="M781" s="1694"/>
      <c r="N781" s="1683"/>
      <c r="O781" s="1928"/>
      <c r="P781" s="1928"/>
      <c r="Q781" s="1694"/>
      <c r="R781" s="1694"/>
      <c r="S781" s="1694"/>
      <c r="T781" s="1694"/>
      <c r="U781" s="1694"/>
      <c r="V781" s="1928"/>
      <c r="W781" s="1928"/>
      <c r="X781" s="1694"/>
      <c r="Y781" s="1694"/>
      <c r="Z781" s="1694"/>
      <c r="AA781" s="1684"/>
      <c r="AB781" s="1683"/>
      <c r="AC781" s="1928"/>
      <c r="AD781" s="1928"/>
      <c r="AE781" s="1683"/>
      <c r="AF781" s="1683"/>
      <c r="AG781" s="1684"/>
      <c r="AH781" s="1684"/>
      <c r="AI781" s="1683"/>
      <c r="AJ781" s="1660"/>
      <c r="AK781" s="1660"/>
      <c r="AL781" s="1782"/>
    </row>
    <row r="782" spans="1:38" ht="39.950000000000003" customHeight="1" x14ac:dyDescent="0.2">
      <c r="A782" s="5923"/>
      <c r="B782" s="5923"/>
      <c r="C782" s="1683"/>
      <c r="D782" s="1683"/>
      <c r="E782" s="1684"/>
      <c r="F782" s="1684"/>
      <c r="G782" s="1683"/>
      <c r="H782" s="1928"/>
      <c r="I782" s="1928"/>
      <c r="J782" s="1683"/>
      <c r="K782" s="1683"/>
      <c r="L782" s="1684"/>
      <c r="M782" s="1684"/>
      <c r="N782" s="1683"/>
      <c r="O782" s="1928"/>
      <c r="P782" s="1928"/>
      <c r="Q782" s="1683"/>
      <c r="R782" s="1683"/>
      <c r="S782" s="1684"/>
      <c r="T782" s="1684"/>
      <c r="U782" s="1683"/>
      <c r="V782" s="1928"/>
      <c r="W782" s="1928"/>
      <c r="X782" s="1683"/>
      <c r="Y782" s="1683"/>
      <c r="Z782" s="1684"/>
      <c r="AA782" s="1684"/>
      <c r="AB782" s="1683"/>
      <c r="AC782" s="1928"/>
      <c r="AD782" s="1928"/>
      <c r="AJ782" s="1660"/>
      <c r="AK782" s="1660"/>
      <c r="AL782" s="1783"/>
    </row>
    <row r="783" spans="1:38" ht="39.950000000000003" customHeight="1" x14ac:dyDescent="0.2">
      <c r="C783" s="1706"/>
      <c r="D783" s="1697"/>
      <c r="E783" s="1697"/>
      <c r="F783" s="1697"/>
      <c r="G783" s="1697"/>
      <c r="H783" s="1928"/>
      <c r="I783" s="1928"/>
      <c r="L783" s="1659"/>
      <c r="M783" s="1659"/>
      <c r="N783" s="1659"/>
      <c r="O783" s="1928"/>
      <c r="P783" s="1928"/>
      <c r="Q783" s="1709"/>
      <c r="S783" s="1657"/>
      <c r="T783" s="1657"/>
      <c r="U783" s="1657"/>
      <c r="V783" s="1928"/>
      <c r="W783" s="1928"/>
      <c r="X783" s="1659"/>
      <c r="Y783" s="1659"/>
      <c r="Z783" s="1659"/>
      <c r="AA783" s="1659"/>
      <c r="AB783" s="1659"/>
      <c r="AC783" s="1928"/>
      <c r="AD783" s="1928"/>
      <c r="AG783" s="1716"/>
      <c r="AH783" s="1716"/>
      <c r="AI783" s="1716"/>
      <c r="AJ783" s="1660"/>
      <c r="AK783" s="1660"/>
    </row>
    <row r="784" spans="1:38" ht="39.950000000000003" customHeight="1" x14ac:dyDescent="0.2">
      <c r="C784" s="1697"/>
      <c r="D784" s="1697"/>
      <c r="E784" s="1697"/>
      <c r="F784" s="1697"/>
      <c r="G784" s="1697"/>
      <c r="H784" s="1928"/>
      <c r="I784" s="1928"/>
      <c r="K784" s="1716"/>
      <c r="L784" s="1716"/>
      <c r="M784" s="1716"/>
      <c r="N784" s="1716"/>
      <c r="O784" s="1928"/>
      <c r="P784" s="1928"/>
      <c r="Q784" s="1716"/>
      <c r="R784" s="1716"/>
      <c r="S784" s="1716"/>
      <c r="T784" s="1716"/>
      <c r="U784" s="1716"/>
      <c r="V784" s="1928"/>
      <c r="W784" s="1928"/>
      <c r="X784" s="1666"/>
      <c r="Y784" s="1666"/>
      <c r="Z784" s="1666"/>
      <c r="AA784" s="1666"/>
      <c r="AC784" s="1928"/>
      <c r="AD784" s="1928"/>
      <c r="AG784" s="1716"/>
      <c r="AH784" s="1716"/>
      <c r="AI784" s="1716"/>
      <c r="AJ784" s="1660"/>
      <c r="AK784" s="1660"/>
    </row>
    <row r="785" spans="1:37" ht="39.950000000000003" customHeight="1" x14ac:dyDescent="0.2">
      <c r="C785" s="1697"/>
      <c r="D785" s="1697"/>
      <c r="E785" s="1697"/>
      <c r="F785" s="1697"/>
      <c r="G785" s="1697"/>
      <c r="H785" s="1928"/>
      <c r="I785" s="1928"/>
      <c r="O785" s="1928"/>
      <c r="P785" s="1928"/>
      <c r="R785" s="1659"/>
      <c r="S785" s="1659"/>
      <c r="U785" s="1657"/>
      <c r="V785" s="1928"/>
      <c r="W785" s="1928"/>
      <c r="Z785" s="1657"/>
      <c r="AA785" s="1666"/>
      <c r="AB785" s="1659"/>
      <c r="AC785" s="1928"/>
      <c r="AD785" s="1928"/>
      <c r="AE785" s="1666"/>
      <c r="AF785" s="1657"/>
      <c r="AH785" s="1659"/>
      <c r="AJ785" s="1660"/>
      <c r="AK785" s="1660"/>
    </row>
    <row r="786" spans="1:37" ht="39.950000000000003" customHeight="1" x14ac:dyDescent="0.2">
      <c r="C786" s="1697"/>
      <c r="D786" s="1697"/>
      <c r="E786" s="1697"/>
      <c r="F786" s="1697"/>
      <c r="G786" s="1697"/>
      <c r="H786" s="1928"/>
      <c r="I786" s="1928"/>
      <c r="O786" s="1928"/>
      <c r="P786" s="1928"/>
      <c r="R786" s="1716"/>
      <c r="S786" s="1716"/>
      <c r="V786" s="1928"/>
      <c r="W786" s="1928"/>
      <c r="X786" s="1709"/>
      <c r="Y786" s="1709"/>
      <c r="AC786" s="1928"/>
      <c r="AD786" s="1928"/>
      <c r="AI786" s="1716"/>
      <c r="AJ786" s="1660"/>
      <c r="AK786" s="1660"/>
    </row>
    <row r="787" spans="1:37" ht="39.950000000000003" customHeight="1" x14ac:dyDescent="0.2">
      <c r="C787" s="1715"/>
      <c r="H787" s="1697"/>
      <c r="I787" s="1697"/>
      <c r="J787" s="1658"/>
      <c r="K787" s="16"/>
      <c r="L787" s="16"/>
      <c r="M787" s="16"/>
      <c r="O787" s="1697"/>
      <c r="P787" s="1697"/>
      <c r="T787" s="1716"/>
      <c r="U787" s="1716"/>
      <c r="V787" s="1697"/>
      <c r="W787" s="1697"/>
      <c r="Z787" s="1716"/>
      <c r="AC787" s="1697"/>
      <c r="AD787" s="1697"/>
      <c r="AF787" s="1665"/>
      <c r="AG787" s="1665"/>
      <c r="AJ787" s="1697"/>
      <c r="AK787" s="1697"/>
    </row>
    <row r="788" spans="1:37" ht="39.950000000000003" customHeight="1" x14ac:dyDescent="0.2">
      <c r="A788" s="16"/>
      <c r="B788" s="1715"/>
      <c r="C788" s="1659"/>
      <c r="D788" s="1659"/>
      <c r="E788" s="1666"/>
      <c r="F788" s="1666"/>
      <c r="G788" s="1659"/>
      <c r="H788" s="1659"/>
      <c r="I788" s="1659"/>
      <c r="L788" s="1927"/>
      <c r="M788" s="1927"/>
      <c r="N788" s="1927"/>
      <c r="O788" s="1927"/>
    </row>
    <row r="789" spans="1:37" ht="39.950000000000003" customHeight="1" x14ac:dyDescent="0.2"/>
    <row r="790" spans="1:37" ht="39.950000000000003" customHeight="1" x14ac:dyDescent="0.2">
      <c r="A790" s="5876"/>
      <c r="B790" s="5876"/>
      <c r="C790" s="1661"/>
      <c r="D790" s="1661"/>
      <c r="E790" s="1661"/>
      <c r="F790" s="1661"/>
      <c r="G790" s="1661"/>
      <c r="H790" s="1661"/>
      <c r="I790" s="1661"/>
      <c r="J790" s="1661"/>
      <c r="K790" s="1661"/>
      <c r="L790" s="1661"/>
      <c r="M790" s="1661"/>
      <c r="N790" s="1661"/>
      <c r="O790" s="1661"/>
      <c r="P790" s="1661"/>
      <c r="Q790" s="1661"/>
      <c r="R790" s="1661"/>
      <c r="S790" s="1661"/>
      <c r="T790" s="1661"/>
      <c r="U790" s="1661"/>
      <c r="V790" s="1661"/>
      <c r="W790" s="1661"/>
      <c r="X790" s="1661"/>
      <c r="Y790" s="1661"/>
      <c r="Z790" s="1661"/>
      <c r="AA790" s="1661"/>
      <c r="AB790" s="1661"/>
      <c r="AC790" s="1661"/>
      <c r="AD790" s="1661"/>
      <c r="AE790" s="1661"/>
      <c r="AF790" s="1661"/>
      <c r="AG790" s="1661"/>
      <c r="AH790" s="1661"/>
      <c r="AI790" s="1661"/>
      <c r="AJ790" s="1661"/>
      <c r="AK790" s="1661"/>
    </row>
    <row r="791" spans="1:37" ht="39.950000000000003" customHeight="1" x14ac:dyDescent="0.2">
      <c r="A791" s="5929"/>
      <c r="B791" s="5929"/>
      <c r="C791" s="1708"/>
      <c r="D791" s="1708"/>
      <c r="E791" s="1708"/>
      <c r="F791" s="1708"/>
      <c r="G791" s="1708"/>
      <c r="H791" s="1708"/>
      <c r="I791" s="1708"/>
      <c r="J791" s="1708"/>
      <c r="K791" s="1708"/>
      <c r="L791" s="1708"/>
      <c r="M791" s="1708"/>
      <c r="N791" s="1708"/>
      <c r="O791" s="1708"/>
      <c r="P791" s="1708"/>
      <c r="Q791" s="1708"/>
      <c r="R791" s="1708"/>
      <c r="S791" s="1708"/>
      <c r="T791" s="1708"/>
      <c r="U791" s="1708"/>
      <c r="V791" s="1708"/>
      <c r="W791" s="1708"/>
      <c r="X791" s="1708"/>
      <c r="Y791" s="1708"/>
      <c r="Z791" s="1708"/>
      <c r="AA791" s="1708"/>
      <c r="AB791" s="1708"/>
      <c r="AC791" s="1708"/>
      <c r="AD791" s="1708"/>
      <c r="AE791" s="1708"/>
      <c r="AF791" s="1708"/>
      <c r="AG791" s="1708"/>
      <c r="AH791" s="1708"/>
      <c r="AI791" s="1708"/>
      <c r="AJ791" s="1708"/>
      <c r="AK791" s="1708"/>
    </row>
    <row r="792" spans="1:37" ht="39.950000000000003" customHeight="1" x14ac:dyDescent="0.2">
      <c r="A792" s="5926"/>
      <c r="B792" s="5926"/>
      <c r="C792" s="1716"/>
      <c r="D792" s="1716"/>
      <c r="E792" s="1716"/>
      <c r="F792" s="1665"/>
      <c r="G792" s="1666"/>
      <c r="H792" s="1928"/>
      <c r="I792" s="1928"/>
      <c r="J792" s="1666"/>
      <c r="K792" s="1715"/>
      <c r="L792" s="1658"/>
      <c r="M792" s="1658"/>
      <c r="N792" s="1658"/>
      <c r="O792" s="1928"/>
      <c r="P792" s="1928"/>
      <c r="Q792" s="1658"/>
      <c r="R792" s="1658"/>
      <c r="S792" s="1658"/>
      <c r="T792" s="1658"/>
      <c r="U792" s="1658"/>
      <c r="V792" s="1928"/>
      <c r="W792" s="1928"/>
      <c r="X792" s="1715"/>
      <c r="Y792" s="1684"/>
      <c r="Z792" s="1684"/>
      <c r="AA792" s="1684"/>
      <c r="AB792" s="1683"/>
      <c r="AC792" s="1928"/>
      <c r="AD792" s="1928"/>
      <c r="AE792" s="1928"/>
      <c r="AF792" s="1683"/>
      <c r="AG792" s="1684"/>
      <c r="AH792" s="1658"/>
      <c r="AI792" s="1658"/>
      <c r="AJ792" s="1660"/>
      <c r="AK792" s="1660"/>
    </row>
    <row r="793" spans="1:37" ht="39.950000000000003" customHeight="1" x14ac:dyDescent="0.2">
      <c r="A793" s="5926"/>
      <c r="B793" s="5926"/>
      <c r="C793" s="1706"/>
      <c r="D793" s="1706"/>
      <c r="E793" s="1706"/>
      <c r="F793" s="1706"/>
      <c r="G793" s="1706"/>
      <c r="H793" s="1928"/>
      <c r="I793" s="1928"/>
      <c r="J793" s="1665"/>
      <c r="K793" s="1665"/>
      <c r="L793" s="1665"/>
      <c r="M793" s="1665"/>
      <c r="N793" s="1665"/>
      <c r="O793" s="1928"/>
      <c r="P793" s="1928"/>
      <c r="Q793" s="1706"/>
      <c r="R793" s="1706"/>
      <c r="S793" s="1706"/>
      <c r="T793" s="1706"/>
      <c r="U793" s="1706"/>
      <c r="V793" s="1928"/>
      <c r="W793" s="1928"/>
      <c r="X793" s="1706"/>
      <c r="Y793" s="1706"/>
      <c r="Z793" s="1706"/>
      <c r="AA793" s="1706"/>
      <c r="AB793" s="1706"/>
      <c r="AC793" s="1928"/>
      <c r="AD793" s="1928"/>
      <c r="AE793" s="1928"/>
      <c r="AF793" s="1706"/>
      <c r="AG793" s="1706"/>
      <c r="AH793" s="1706"/>
      <c r="AI793" s="1706"/>
      <c r="AJ793" s="1660"/>
      <c r="AK793" s="1660"/>
    </row>
    <row r="794" spans="1:37" ht="39.950000000000003" customHeight="1" x14ac:dyDescent="0.2">
      <c r="A794" s="5923"/>
      <c r="B794" s="5923"/>
      <c r="C794" s="1709"/>
      <c r="D794" s="1657"/>
      <c r="E794" s="1657"/>
      <c r="F794" s="1657"/>
      <c r="G794" s="1657"/>
      <c r="H794" s="1928"/>
      <c r="I794" s="1928"/>
      <c r="J794" s="1716"/>
      <c r="K794" s="1716"/>
      <c r="L794" s="1716"/>
      <c r="M794" s="1715"/>
      <c r="N794" s="1716"/>
      <c r="O794" s="1928"/>
      <c r="P794" s="1928"/>
      <c r="Q794" s="1716"/>
      <c r="R794" s="1716"/>
      <c r="S794" s="1716"/>
      <c r="T794" s="1667"/>
      <c r="U794" s="1667"/>
      <c r="V794" s="1928"/>
      <c r="W794" s="1928"/>
      <c r="X794" s="1705"/>
      <c r="Y794" s="1705"/>
      <c r="Z794" s="1705"/>
      <c r="AA794" s="1705"/>
      <c r="AB794" s="1705"/>
      <c r="AC794" s="1928"/>
      <c r="AD794" s="1928"/>
      <c r="AE794" s="1928"/>
      <c r="AF794" s="1683"/>
      <c r="AG794" s="1684"/>
      <c r="AH794" s="1684"/>
      <c r="AI794" s="1683"/>
      <c r="AJ794" s="1660"/>
      <c r="AK794" s="1660"/>
    </row>
    <row r="795" spans="1:37" ht="39.950000000000003" customHeight="1" x14ac:dyDescent="0.2">
      <c r="A795" s="5926"/>
      <c r="B795" s="5926"/>
      <c r="C795" s="1659"/>
      <c r="D795" s="1659"/>
      <c r="E795" s="1659"/>
      <c r="F795" s="1659"/>
      <c r="G795" s="1659"/>
      <c r="H795" s="1928"/>
      <c r="I795" s="1928"/>
      <c r="J795" s="1658"/>
      <c r="K795" s="1658"/>
      <c r="L795" s="1658"/>
      <c r="M795" s="1690"/>
      <c r="N795" s="1690"/>
      <c r="O795" s="1928"/>
      <c r="P795" s="1928"/>
      <c r="Q795" s="1690"/>
      <c r="R795" s="1690"/>
      <c r="S795" s="1690"/>
      <c r="T795" s="1684"/>
      <c r="U795" s="1684"/>
      <c r="V795" s="1928"/>
      <c r="W795" s="1928"/>
      <c r="X795" s="1683"/>
      <c r="Y795" s="1716"/>
      <c r="Z795" s="1716"/>
      <c r="AA795" s="1716"/>
      <c r="AB795" s="1716"/>
      <c r="AC795" s="1928"/>
      <c r="AD795" s="1928"/>
      <c r="AE795" s="1928"/>
      <c r="AF795" s="1658"/>
      <c r="AG795" s="1658"/>
      <c r="AH795" s="1702"/>
      <c r="AI795" s="1668"/>
      <c r="AJ795" s="1660"/>
      <c r="AK795" s="1660"/>
    </row>
    <row r="796" spans="1:37" ht="39.950000000000003" customHeight="1" x14ac:dyDescent="0.2">
      <c r="A796" s="5926"/>
      <c r="B796" s="5926"/>
      <c r="C796" s="1658"/>
      <c r="D796" s="1658"/>
      <c r="E796" s="1716"/>
      <c r="F796" s="1716"/>
      <c r="G796" s="1716"/>
      <c r="H796" s="1928"/>
      <c r="I796" s="1928"/>
      <c r="J796" s="1716"/>
      <c r="K796" s="1716"/>
      <c r="L796" s="1716"/>
      <c r="M796" s="1716"/>
      <c r="N796" s="1691"/>
      <c r="O796" s="1928"/>
      <c r="P796" s="1928"/>
      <c r="Q796" s="1666"/>
      <c r="R796" s="1666"/>
      <c r="S796" s="1666"/>
      <c r="T796" s="1716"/>
      <c r="U796" s="1716"/>
      <c r="V796" s="1928"/>
      <c r="W796" s="1928"/>
      <c r="X796" s="1659"/>
      <c r="Y796" s="1659"/>
      <c r="Z796" s="1684"/>
      <c r="AA796" s="1684"/>
      <c r="AB796" s="1683"/>
      <c r="AC796" s="1928"/>
      <c r="AD796" s="1928"/>
      <c r="AE796" s="1928"/>
      <c r="AF796" s="1683"/>
      <c r="AG796" s="1684"/>
      <c r="AH796" s="1684"/>
      <c r="AI796" s="1683"/>
      <c r="AJ796" s="1660"/>
      <c r="AK796" s="1660"/>
    </row>
    <row r="797" spans="1:37" ht="39.950000000000003" customHeight="1" x14ac:dyDescent="0.2">
      <c r="A797" s="5922"/>
      <c r="B797" s="5922"/>
      <c r="C797" s="1683"/>
      <c r="D797" s="1683"/>
      <c r="E797" s="1684"/>
      <c r="F797" s="1684"/>
      <c r="G797" s="1683"/>
      <c r="H797" s="1928"/>
      <c r="I797" s="1928"/>
      <c r="J797" s="1683"/>
      <c r="K797" s="1683"/>
      <c r="L797" s="1684"/>
      <c r="M797" s="1684"/>
      <c r="N797" s="1683"/>
      <c r="O797" s="1928"/>
      <c r="P797" s="1928"/>
      <c r="Q797" s="1683"/>
      <c r="R797" s="1716"/>
      <c r="S797" s="1684"/>
      <c r="T797" s="1684"/>
      <c r="U797" s="1683"/>
      <c r="V797" s="1928"/>
      <c r="W797" s="1928"/>
      <c r="X797" s="1683"/>
      <c r="Y797" s="1683"/>
      <c r="Z797" s="1684"/>
      <c r="AA797" s="1684"/>
      <c r="AB797" s="1683"/>
      <c r="AC797" s="1928"/>
      <c r="AD797" s="1928"/>
      <c r="AE797" s="1928"/>
      <c r="AF797" s="1683"/>
      <c r="AG797" s="1684"/>
      <c r="AH797" s="1684"/>
      <c r="AI797" s="1683"/>
      <c r="AJ797" s="1660"/>
      <c r="AK797" s="1660"/>
    </row>
    <row r="798" spans="1:37" ht="39.950000000000003" customHeight="1" x14ac:dyDescent="0.2">
      <c r="A798" s="5920"/>
      <c r="B798" s="5920"/>
      <c r="C798" s="1683"/>
      <c r="D798" s="1683"/>
      <c r="E798" s="1684"/>
      <c r="F798" s="1684"/>
      <c r="G798" s="1683"/>
      <c r="H798" s="1928"/>
      <c r="I798" s="1928"/>
      <c r="J798" s="1683"/>
      <c r="K798" s="1683"/>
      <c r="L798" s="1684"/>
      <c r="M798" s="1716"/>
      <c r="N798" s="1716"/>
      <c r="O798" s="1928"/>
      <c r="P798" s="1928"/>
      <c r="Q798" s="1657"/>
      <c r="R798" s="1657"/>
      <c r="S798" s="1657"/>
      <c r="T798" s="1657"/>
      <c r="U798" s="1657"/>
      <c r="V798" s="1928"/>
      <c r="W798" s="1928"/>
      <c r="X798" s="1657"/>
      <c r="Y798" s="1657"/>
      <c r="Z798" s="1657"/>
      <c r="AA798" s="1657"/>
      <c r="AB798" s="1657"/>
      <c r="AC798" s="1928"/>
      <c r="AD798" s="1928"/>
      <c r="AE798" s="1928"/>
      <c r="AF798" s="1716"/>
      <c r="AG798" s="1716"/>
      <c r="AH798" s="1716"/>
      <c r="AI798" s="1716"/>
      <c r="AJ798" s="1660"/>
      <c r="AK798" s="1660"/>
    </row>
    <row r="799" spans="1:37" ht="39.950000000000003" customHeight="1" x14ac:dyDescent="0.2">
      <c r="A799" s="5927"/>
      <c r="B799" s="5924"/>
      <c r="C799" s="1664"/>
      <c r="D799" s="1664"/>
      <c r="E799" s="1664"/>
      <c r="F799" s="1664"/>
      <c r="G799" s="1664"/>
      <c r="H799" s="1928"/>
      <c r="I799" s="1928"/>
      <c r="J799" s="1664"/>
      <c r="K799" s="1664"/>
      <c r="L799" s="1664"/>
      <c r="M799" s="1664"/>
      <c r="N799" s="1664"/>
      <c r="O799" s="1928"/>
      <c r="P799" s="1928"/>
      <c r="Q799" s="1664"/>
      <c r="R799" s="1664"/>
      <c r="S799" s="1664"/>
      <c r="T799" s="1664"/>
      <c r="U799" s="1664"/>
      <c r="V799" s="1928"/>
      <c r="W799" s="1928"/>
      <c r="X799" s="1683"/>
      <c r="Y799" s="1683"/>
      <c r="Z799" s="1684"/>
      <c r="AA799" s="1684"/>
      <c r="AB799" s="1683"/>
      <c r="AC799" s="1928"/>
      <c r="AD799" s="1928"/>
      <c r="AE799" s="1928"/>
      <c r="AF799" s="1683"/>
      <c r="AG799" s="1684"/>
      <c r="AH799" s="1684"/>
      <c r="AI799" s="1683"/>
      <c r="AJ799" s="1660"/>
      <c r="AK799" s="1660"/>
    </row>
    <row r="800" spans="1:37" ht="39.950000000000003" customHeight="1" x14ac:dyDescent="0.2">
      <c r="A800" s="5923"/>
      <c r="B800" s="5923"/>
      <c r="C800" s="1927"/>
      <c r="D800" s="1927"/>
      <c r="E800" s="1927"/>
      <c r="F800" s="1927"/>
      <c r="G800" s="1927"/>
      <c r="H800" s="1928"/>
      <c r="I800" s="1928"/>
      <c r="J800" s="1927"/>
      <c r="K800" s="1927"/>
      <c r="L800" s="1927"/>
      <c r="M800" s="1927"/>
      <c r="N800" s="1927"/>
      <c r="O800" s="1928"/>
      <c r="P800" s="1928"/>
      <c r="Q800" s="1927"/>
      <c r="R800" s="1927"/>
      <c r="S800" s="1927"/>
      <c r="T800" s="1927"/>
      <c r="U800" s="1927"/>
      <c r="V800" s="1928"/>
      <c r="W800" s="1928"/>
      <c r="X800" s="1927"/>
      <c r="Y800" s="1927"/>
      <c r="Z800" s="1927"/>
      <c r="AA800" s="1927"/>
      <c r="AB800" s="1927"/>
      <c r="AC800" s="1928"/>
      <c r="AD800" s="1928"/>
      <c r="AE800" s="1928"/>
      <c r="AF800" s="1927"/>
      <c r="AG800" s="1927"/>
      <c r="AH800" s="1927"/>
      <c r="AI800" s="1927"/>
      <c r="AJ800" s="1660"/>
      <c r="AK800" s="1660"/>
    </row>
    <row r="801" spans="1:38" ht="39.950000000000003" customHeight="1" x14ac:dyDescent="0.2">
      <c r="A801" s="5920"/>
      <c r="B801" s="5920"/>
      <c r="C801" s="1683"/>
      <c r="D801" s="1683"/>
      <c r="E801" s="1684"/>
      <c r="F801" s="1684"/>
      <c r="G801" s="1683"/>
      <c r="H801" s="1928"/>
      <c r="I801" s="1928"/>
      <c r="J801" s="1683"/>
      <c r="K801" s="1683"/>
      <c r="L801" s="1684"/>
      <c r="M801" s="1684"/>
      <c r="N801" s="1683"/>
      <c r="O801" s="1928"/>
      <c r="P801" s="1928"/>
      <c r="Q801" s="1683"/>
      <c r="R801" s="1716"/>
      <c r="S801" s="1684"/>
      <c r="T801" s="1684"/>
      <c r="U801" s="1683"/>
      <c r="V801" s="1928"/>
      <c r="W801" s="1928"/>
      <c r="X801" s="1683"/>
      <c r="Y801" s="1683"/>
      <c r="Z801" s="1684"/>
      <c r="AA801" s="1684"/>
      <c r="AB801" s="1683"/>
      <c r="AC801" s="1928"/>
      <c r="AD801" s="1928"/>
      <c r="AE801" s="1928"/>
      <c r="AF801" s="1683"/>
      <c r="AG801" s="1684"/>
      <c r="AH801" s="1684"/>
      <c r="AI801" s="1683"/>
      <c r="AJ801" s="1660"/>
      <c r="AK801" s="1660"/>
    </row>
    <row r="802" spans="1:38" ht="39.950000000000003" customHeight="1" x14ac:dyDescent="0.2">
      <c r="A802" s="5923"/>
      <c r="B802" s="5923"/>
      <c r="C802" s="1694"/>
      <c r="D802" s="1694"/>
      <c r="E802" s="1694"/>
      <c r="F802" s="1694"/>
      <c r="G802" s="1694"/>
      <c r="H802" s="1928"/>
      <c r="I802" s="1928"/>
      <c r="J802" s="1694"/>
      <c r="K802" s="1694"/>
      <c r="L802" s="1694"/>
      <c r="M802" s="1694"/>
      <c r="N802" s="1694"/>
      <c r="O802" s="1928"/>
      <c r="P802" s="1928"/>
      <c r="Q802" s="1694"/>
      <c r="R802" s="1694"/>
      <c r="S802" s="1694"/>
      <c r="T802" s="1694"/>
      <c r="U802" s="1694"/>
      <c r="V802" s="1928"/>
      <c r="W802" s="1928"/>
      <c r="X802" s="1694"/>
      <c r="Y802" s="1694"/>
      <c r="Z802" s="1694"/>
      <c r="AA802" s="1694"/>
      <c r="AB802" s="1694"/>
      <c r="AC802" s="1928"/>
      <c r="AD802" s="1928"/>
      <c r="AE802" s="1928"/>
      <c r="AF802" s="1683"/>
      <c r="AG802" s="1684"/>
      <c r="AH802" s="1684"/>
      <c r="AI802" s="1683"/>
      <c r="AJ802" s="1660"/>
      <c r="AK802" s="1660"/>
    </row>
    <row r="803" spans="1:38" ht="39.950000000000003" customHeight="1" x14ac:dyDescent="0.2">
      <c r="A803" s="5920"/>
      <c r="B803" s="5920"/>
      <c r="C803" s="1683"/>
      <c r="D803" s="1683"/>
      <c r="E803" s="1684"/>
      <c r="F803" s="1684"/>
      <c r="G803" s="1683"/>
      <c r="H803" s="1928"/>
      <c r="I803" s="1928"/>
      <c r="J803" s="1683"/>
      <c r="K803" s="1683"/>
      <c r="L803" s="1684"/>
      <c r="M803" s="1684"/>
      <c r="N803" s="1683"/>
      <c r="O803" s="1928"/>
      <c r="P803" s="1928"/>
      <c r="Q803" s="1683"/>
      <c r="R803" s="1683"/>
      <c r="S803" s="1684"/>
      <c r="T803" s="1684"/>
      <c r="U803" s="1683"/>
      <c r="V803" s="1928"/>
      <c r="W803" s="1928"/>
      <c r="X803" s="1683"/>
      <c r="Y803" s="1683"/>
      <c r="Z803" s="1684"/>
      <c r="AA803" s="1684"/>
      <c r="AB803" s="1683"/>
      <c r="AC803" s="1928"/>
      <c r="AD803" s="1928"/>
      <c r="AE803" s="1928"/>
      <c r="AF803" s="1683"/>
      <c r="AG803" s="1684"/>
      <c r="AH803" s="1684"/>
      <c r="AI803" s="1683"/>
      <c r="AJ803" s="1660"/>
      <c r="AK803" s="1660"/>
    </row>
    <row r="804" spans="1:38" ht="39.950000000000003" customHeight="1" x14ac:dyDescent="0.2">
      <c r="A804" s="5923"/>
      <c r="B804" s="5923"/>
      <c r="C804" s="1683"/>
      <c r="D804" s="1683"/>
      <c r="E804" s="1684"/>
      <c r="F804" s="1684"/>
      <c r="G804" s="1683"/>
      <c r="H804" s="1928"/>
      <c r="I804" s="1928"/>
      <c r="J804" s="1683"/>
      <c r="K804" s="1683"/>
      <c r="L804" s="1684"/>
      <c r="M804" s="1684"/>
      <c r="N804" s="1683"/>
      <c r="O804" s="1928"/>
      <c r="P804" s="1928"/>
      <c r="Q804" s="1683"/>
      <c r="R804" s="1716"/>
      <c r="S804" s="1684"/>
      <c r="T804" s="1684"/>
      <c r="U804" s="1683"/>
      <c r="V804" s="1928"/>
      <c r="W804" s="1928"/>
      <c r="X804" s="1683"/>
      <c r="Y804" s="1683"/>
      <c r="Z804" s="1684"/>
      <c r="AA804" s="1684"/>
      <c r="AB804" s="1683"/>
      <c r="AC804" s="1928"/>
      <c r="AD804" s="1928"/>
      <c r="AE804" s="1928"/>
      <c r="AF804" s="1683"/>
      <c r="AG804" s="1684"/>
      <c r="AH804" s="1684"/>
      <c r="AI804" s="1683"/>
      <c r="AJ804" s="1660"/>
      <c r="AK804" s="1660"/>
    </row>
    <row r="805" spans="1:38" ht="39.950000000000003" customHeight="1" x14ac:dyDescent="0.2">
      <c r="A805" s="5923"/>
      <c r="B805" s="5923"/>
      <c r="C805" s="1683"/>
      <c r="D805" s="1683"/>
      <c r="E805" s="1684"/>
      <c r="F805" s="1684"/>
      <c r="G805" s="1683"/>
      <c r="H805" s="1928"/>
      <c r="I805" s="1928"/>
      <c r="J805" s="1683"/>
      <c r="K805" s="1683"/>
      <c r="L805" s="1684"/>
      <c r="M805" s="1684"/>
      <c r="N805" s="1683"/>
      <c r="O805" s="1928"/>
      <c r="P805" s="1928"/>
      <c r="Q805" s="1683"/>
      <c r="R805" s="1716"/>
      <c r="S805" s="1684"/>
      <c r="T805" s="1684"/>
      <c r="U805" s="1683"/>
      <c r="V805" s="1928"/>
      <c r="W805" s="1928"/>
      <c r="X805" s="1683"/>
      <c r="Y805" s="1683"/>
      <c r="Z805" s="1684"/>
      <c r="AA805" s="1684"/>
      <c r="AB805" s="1683"/>
      <c r="AC805" s="1928"/>
      <c r="AD805" s="1928"/>
      <c r="AE805" s="1928"/>
      <c r="AF805" s="1683"/>
      <c r="AG805" s="1684"/>
      <c r="AH805" s="1684"/>
      <c r="AI805" s="1683"/>
      <c r="AJ805" s="1660"/>
      <c r="AK805" s="1660"/>
    </row>
    <row r="806" spans="1:38" ht="39.950000000000003" customHeight="1" x14ac:dyDescent="0.2">
      <c r="A806" s="5923"/>
      <c r="B806" s="5923"/>
      <c r="C806" s="1683"/>
      <c r="D806" s="1683"/>
      <c r="E806" s="1684"/>
      <c r="F806" s="1684"/>
      <c r="G806" s="1683"/>
      <c r="H806" s="1928"/>
      <c r="I806" s="1928"/>
      <c r="J806" s="1683"/>
      <c r="K806" s="1683"/>
      <c r="L806" s="1684"/>
      <c r="M806" s="1684"/>
      <c r="N806" s="1683"/>
      <c r="O806" s="1928"/>
      <c r="P806" s="1928"/>
      <c r="Q806" s="1683"/>
      <c r="R806" s="1716"/>
      <c r="S806" s="1684"/>
      <c r="T806" s="1684"/>
      <c r="U806" s="1683"/>
      <c r="V806" s="1928"/>
      <c r="W806" s="1928"/>
      <c r="X806" s="1683"/>
      <c r="Y806" s="1683"/>
      <c r="Z806" s="1684"/>
      <c r="AA806" s="1684"/>
      <c r="AB806" s="1683"/>
      <c r="AC806" s="1928"/>
      <c r="AD806" s="1928"/>
      <c r="AE806" s="1928"/>
      <c r="AF806" s="1683"/>
      <c r="AG806" s="1684"/>
      <c r="AH806" s="1684"/>
      <c r="AI806" s="1683"/>
      <c r="AJ806" s="1660"/>
      <c r="AK806" s="1660"/>
      <c r="AL806" s="2296"/>
    </row>
    <row r="807" spans="1:38" ht="39.950000000000003" customHeight="1" x14ac:dyDescent="0.2">
      <c r="A807" s="5923"/>
      <c r="B807" s="5923"/>
      <c r="C807" s="1683"/>
      <c r="D807" s="1683"/>
      <c r="E807" s="1684"/>
      <c r="F807" s="1684"/>
      <c r="G807" s="1683"/>
      <c r="H807" s="1928"/>
      <c r="I807" s="1928"/>
      <c r="J807" s="1683"/>
      <c r="K807" s="1683"/>
      <c r="L807" s="1684"/>
      <c r="M807" s="1684"/>
      <c r="N807" s="1683"/>
      <c r="O807" s="1928"/>
      <c r="P807" s="1928"/>
      <c r="Q807" s="1683"/>
      <c r="R807" s="1716"/>
      <c r="S807" s="1684"/>
      <c r="T807" s="1684"/>
      <c r="U807" s="1683"/>
      <c r="V807" s="1928"/>
      <c r="W807" s="1928"/>
      <c r="X807" s="1683"/>
      <c r="Y807" s="1683"/>
      <c r="Z807" s="1684"/>
      <c r="AA807" s="1684"/>
      <c r="AB807" s="1683"/>
      <c r="AC807" s="1928"/>
      <c r="AD807" s="1928"/>
      <c r="AE807" s="1928"/>
      <c r="AF807" s="1683"/>
      <c r="AG807" s="1684"/>
      <c r="AH807" s="1684"/>
      <c r="AI807" s="1683"/>
      <c r="AJ807" s="1660"/>
      <c r="AK807" s="1660"/>
      <c r="AL807" s="1782"/>
    </row>
    <row r="808" spans="1:38" ht="39.950000000000003" customHeight="1" x14ac:dyDescent="0.2">
      <c r="A808" s="5923"/>
      <c r="B808" s="5923"/>
      <c r="C808" s="1683"/>
      <c r="D808" s="1683"/>
      <c r="E808" s="1684"/>
      <c r="F808" s="1684"/>
      <c r="G808" s="1683"/>
      <c r="H808" s="1928"/>
      <c r="I808" s="1928"/>
      <c r="J808" s="1683"/>
      <c r="K808" s="1683"/>
      <c r="L808" s="1684"/>
      <c r="M808" s="1684"/>
      <c r="N808" s="1683"/>
      <c r="O808" s="1928"/>
      <c r="P808" s="1928"/>
      <c r="Q808" s="1683"/>
      <c r="R808" s="1683"/>
      <c r="S808" s="1684"/>
      <c r="T808" s="1684"/>
      <c r="U808" s="1683"/>
      <c r="V808" s="1928"/>
      <c r="W808" s="1928"/>
      <c r="X808" s="1683"/>
      <c r="Y808" s="1683"/>
      <c r="Z808" s="1684"/>
      <c r="AA808" s="1684"/>
      <c r="AB808" s="1683"/>
      <c r="AC808" s="1928"/>
      <c r="AD808" s="1928"/>
      <c r="AE808" s="1928"/>
      <c r="AJ808" s="1660"/>
      <c r="AK808" s="1660"/>
      <c r="AL808" s="1783"/>
    </row>
    <row r="809" spans="1:38" ht="39.950000000000003" customHeight="1" x14ac:dyDescent="0.2">
      <c r="C809" s="1659"/>
      <c r="D809" s="1659"/>
      <c r="E809" s="1659"/>
      <c r="H809" s="1928"/>
      <c r="I809" s="1928"/>
      <c r="L809" s="1697"/>
      <c r="M809" s="1697"/>
      <c r="N809" s="1697"/>
      <c r="O809" s="1928"/>
      <c r="P809" s="1928"/>
      <c r="Q809" s="1659"/>
      <c r="R809" s="1659"/>
      <c r="S809" s="1659"/>
      <c r="V809" s="1928"/>
      <c r="W809" s="1928"/>
      <c r="AC809" s="1928"/>
      <c r="AD809" s="1928"/>
      <c r="AE809" s="1928"/>
      <c r="AJ809" s="1660"/>
      <c r="AK809" s="1660"/>
    </row>
    <row r="810" spans="1:38" ht="39.950000000000003" customHeight="1" x14ac:dyDescent="0.2">
      <c r="H810" s="1928"/>
      <c r="I810" s="1928"/>
      <c r="M810" s="1666"/>
      <c r="N810" s="1666"/>
      <c r="O810" s="1928"/>
      <c r="P810" s="1928"/>
      <c r="Q810" s="1666"/>
      <c r="R810" s="1666"/>
      <c r="V810" s="1928"/>
      <c r="W810" s="1928"/>
      <c r="X810" s="1715"/>
      <c r="Y810" s="1716"/>
      <c r="Z810" s="1716"/>
      <c r="AA810" s="1716"/>
      <c r="AC810" s="1928"/>
      <c r="AD810" s="1928"/>
      <c r="AE810" s="1928"/>
      <c r="AJ810" s="1660"/>
      <c r="AK810" s="1660"/>
    </row>
    <row r="811" spans="1:38" ht="39.950000000000003" customHeight="1" x14ac:dyDescent="0.2">
      <c r="C811" s="1716"/>
      <c r="D811" s="1716"/>
      <c r="F811" s="1659"/>
      <c r="G811" s="1689"/>
      <c r="H811" s="1928"/>
      <c r="I811" s="1928"/>
      <c r="L811" s="1659"/>
      <c r="O811" s="1928"/>
      <c r="P811" s="1928"/>
      <c r="S811" s="1666"/>
      <c r="T811" s="1666"/>
      <c r="U811" s="1715"/>
      <c r="V811" s="1928"/>
      <c r="W811" s="1928"/>
      <c r="X811" s="1659"/>
      <c r="Y811" s="1716"/>
      <c r="Z811" s="1715"/>
      <c r="AB811" s="1716"/>
      <c r="AC811" s="1928"/>
      <c r="AD811" s="1928"/>
      <c r="AE811" s="1928"/>
      <c r="AF811" s="1716"/>
      <c r="AG811" s="1659"/>
      <c r="AJ811" s="1660"/>
      <c r="AK811" s="1660"/>
    </row>
    <row r="812" spans="1:38" ht="39.950000000000003" customHeight="1" x14ac:dyDescent="0.2">
      <c r="H812" s="1928"/>
      <c r="I812" s="1928"/>
      <c r="O812" s="1928"/>
      <c r="P812" s="1928"/>
      <c r="U812" s="1697"/>
      <c r="V812" s="1928"/>
      <c r="W812" s="1928"/>
      <c r="X812" s="1697"/>
      <c r="AC812" s="1928"/>
      <c r="AD812" s="1928"/>
      <c r="AE812" s="1928"/>
      <c r="AJ812" s="1660"/>
      <c r="AK812" s="1660"/>
    </row>
    <row r="813" spans="1:38" ht="39.950000000000003" customHeight="1" x14ac:dyDescent="0.2">
      <c r="E813" s="1716"/>
      <c r="F813" s="1716"/>
      <c r="G813" s="1716"/>
      <c r="H813" s="1697"/>
      <c r="I813" s="1697"/>
      <c r="J813" s="1716"/>
      <c r="K813" s="16"/>
      <c r="L813" s="16"/>
      <c r="M813" s="16"/>
      <c r="O813" s="1697"/>
      <c r="P813" s="1697"/>
      <c r="U813" s="1666"/>
      <c r="V813" s="1697"/>
      <c r="W813" s="1697"/>
      <c r="X813" s="1666"/>
      <c r="Y813" s="1666"/>
      <c r="Z813" s="1666"/>
      <c r="AA813" s="1666"/>
      <c r="AB813" s="1666"/>
      <c r="AC813" s="1697"/>
      <c r="AD813" s="1697"/>
      <c r="AG813" s="1716"/>
      <c r="AH813" s="1716"/>
      <c r="AJ813" s="1697"/>
      <c r="AK813" s="1697"/>
    </row>
    <row r="814" spans="1:38" ht="39.950000000000003" customHeight="1" x14ac:dyDescent="0.2">
      <c r="A814" s="16"/>
      <c r="B814" s="1715"/>
      <c r="C814" s="1927"/>
      <c r="D814" s="1927"/>
      <c r="E814" s="1927"/>
      <c r="F814" s="1927"/>
      <c r="G814" s="1659"/>
      <c r="H814" s="1659"/>
      <c r="I814" s="1694"/>
      <c r="J814" s="1694"/>
      <c r="K814" s="1694"/>
      <c r="L814" s="1694"/>
      <c r="M814" s="1694"/>
    </row>
    <row r="815" spans="1:38" ht="39.950000000000003" customHeight="1" x14ac:dyDescent="0.2"/>
    <row r="816" spans="1:38" ht="39.950000000000003" customHeight="1" x14ac:dyDescent="0.2">
      <c r="A816" s="5876"/>
      <c r="B816" s="5876"/>
      <c r="C816" s="1661"/>
      <c r="D816" s="1661"/>
      <c r="E816" s="1661"/>
      <c r="F816" s="1661"/>
      <c r="G816" s="1661"/>
      <c r="H816" s="1661"/>
      <c r="I816" s="1661"/>
      <c r="J816" s="1661"/>
      <c r="K816" s="1661"/>
      <c r="L816" s="1661"/>
      <c r="M816" s="1661"/>
      <c r="N816" s="1661"/>
      <c r="O816" s="1661"/>
      <c r="P816" s="1661"/>
      <c r="Q816" s="1661"/>
      <c r="R816" s="1661"/>
      <c r="S816" s="1661"/>
      <c r="T816" s="1661"/>
      <c r="U816" s="1661"/>
      <c r="V816" s="1661"/>
      <c r="W816" s="1661"/>
      <c r="X816" s="1661"/>
      <c r="Y816" s="1661"/>
      <c r="Z816" s="1661"/>
      <c r="AA816" s="1661"/>
      <c r="AB816" s="1661"/>
      <c r="AC816" s="1661"/>
      <c r="AD816" s="1661"/>
      <c r="AE816" s="1661"/>
      <c r="AF816" s="1661"/>
      <c r="AG816" s="1661"/>
      <c r="AH816" s="1661"/>
      <c r="AI816" s="1661"/>
      <c r="AJ816" s="1661"/>
      <c r="AK816" s="1661"/>
    </row>
    <row r="817" spans="1:38" ht="39.950000000000003" customHeight="1" x14ac:dyDescent="0.2">
      <c r="A817" s="5929"/>
      <c r="B817" s="5929"/>
      <c r="C817" s="1708"/>
      <c r="D817" s="1708"/>
      <c r="E817" s="1708"/>
      <c r="F817" s="1708"/>
      <c r="G817" s="1708"/>
      <c r="H817" s="1708"/>
      <c r="I817" s="1708"/>
      <c r="J817" s="1708"/>
      <c r="K817" s="1708"/>
      <c r="L817" s="1708"/>
      <c r="M817" s="1708"/>
      <c r="N817" s="1708"/>
      <c r="O817" s="1708"/>
      <c r="P817" s="1708"/>
      <c r="Q817" s="1708"/>
      <c r="R817" s="1708"/>
      <c r="S817" s="1708"/>
      <c r="T817" s="1708"/>
      <c r="U817" s="1708"/>
      <c r="V817" s="1708"/>
      <c r="W817" s="1708"/>
      <c r="X817" s="1708"/>
      <c r="Y817" s="1708"/>
      <c r="Z817" s="1708"/>
      <c r="AA817" s="1708"/>
      <c r="AB817" s="1708"/>
      <c r="AC817" s="1708"/>
      <c r="AD817" s="1708"/>
      <c r="AE817" s="1708"/>
      <c r="AF817" s="1708"/>
      <c r="AG817" s="1708"/>
      <c r="AH817" s="1708"/>
      <c r="AI817" s="1708"/>
      <c r="AJ817" s="1708"/>
      <c r="AK817" s="1708"/>
    </row>
    <row r="818" spans="1:38" ht="39.950000000000003" customHeight="1" x14ac:dyDescent="0.2">
      <c r="A818" s="5926"/>
      <c r="B818" s="5926"/>
      <c r="C818" s="1658"/>
      <c r="D818" s="1658"/>
      <c r="E818" s="1658"/>
      <c r="F818" s="1658"/>
      <c r="G818" s="1658"/>
      <c r="H818" s="1928"/>
      <c r="I818" s="1928"/>
      <c r="J818" s="1658"/>
      <c r="K818" s="1658"/>
      <c r="L818" s="1658"/>
      <c r="M818" s="1658"/>
      <c r="N818" s="1658"/>
      <c r="O818" s="1928"/>
      <c r="P818" s="1928"/>
      <c r="Q818" s="1691"/>
      <c r="R818" s="1659"/>
      <c r="S818" s="1659"/>
      <c r="T818" s="1659"/>
      <c r="U818" s="1659"/>
      <c r="V818" s="1928"/>
      <c r="W818" s="1928"/>
      <c r="X818" s="1928"/>
      <c r="Y818" s="1659"/>
      <c r="Z818" s="1659"/>
      <c r="AA818" s="1659"/>
      <c r="AB818" s="1659"/>
      <c r="AC818" s="1928"/>
      <c r="AD818" s="1928"/>
      <c r="AE818" s="1690"/>
      <c r="AF818" s="1657"/>
      <c r="AG818" s="1657"/>
      <c r="AH818" s="1657"/>
      <c r="AI818" s="1657"/>
      <c r="AJ818" s="1660"/>
      <c r="AK818" s="1660"/>
    </row>
    <row r="819" spans="1:38" ht="39.950000000000003" customHeight="1" x14ac:dyDescent="0.2">
      <c r="A819" s="5926"/>
      <c r="B819" s="5926"/>
      <c r="C819" s="1706"/>
      <c r="D819" s="1706"/>
      <c r="E819" s="1715"/>
      <c r="F819" s="1658"/>
      <c r="G819" s="1658"/>
      <c r="H819" s="1928"/>
      <c r="I819" s="1928"/>
      <c r="J819" s="1665"/>
      <c r="K819" s="1665"/>
      <c r="L819" s="1665"/>
      <c r="M819" s="1665"/>
      <c r="N819" s="1665"/>
      <c r="O819" s="1928"/>
      <c r="P819" s="1928"/>
      <c r="Q819" s="1659"/>
      <c r="R819" s="1659"/>
      <c r="S819" s="1659"/>
      <c r="T819" s="1667"/>
      <c r="U819" s="1667"/>
      <c r="V819" s="1928"/>
      <c r="W819" s="1928"/>
      <c r="X819" s="1928"/>
      <c r="Y819" s="1715"/>
      <c r="Z819" s="1657"/>
      <c r="AA819" s="1657"/>
      <c r="AB819" s="1657"/>
      <c r="AC819" s="1928"/>
      <c r="AD819" s="1928"/>
      <c r="AE819" s="1666"/>
      <c r="AF819" s="1666"/>
      <c r="AG819" s="1667"/>
      <c r="AH819" s="1667"/>
      <c r="AI819" s="1658"/>
      <c r="AJ819" s="1660"/>
      <c r="AK819" s="1660"/>
    </row>
    <row r="820" spans="1:38" ht="39.950000000000003" customHeight="1" x14ac:dyDescent="0.2">
      <c r="A820" s="5923"/>
      <c r="B820" s="5923"/>
      <c r="C820" s="1951"/>
      <c r="D820" s="1715"/>
      <c r="E820" s="1703"/>
      <c r="F820" s="1703"/>
      <c r="G820" s="1703"/>
      <c r="H820" s="1928"/>
      <c r="I820" s="1928"/>
      <c r="J820" s="1703"/>
      <c r="K820" s="1703"/>
      <c r="L820" s="1703"/>
      <c r="M820" s="1667"/>
      <c r="N820" s="1667"/>
      <c r="O820" s="1928"/>
      <c r="P820" s="1928"/>
      <c r="Q820" s="1667"/>
      <c r="R820" s="1667"/>
      <c r="S820" s="1684"/>
      <c r="T820" s="1684"/>
      <c r="U820" s="1683"/>
      <c r="V820" s="1928"/>
      <c r="W820" s="1928"/>
      <c r="X820" s="1928"/>
      <c r="Y820" s="1716"/>
      <c r="Z820" s="1716"/>
      <c r="AA820" s="1716"/>
      <c r="AB820" s="1683"/>
      <c r="AC820" s="1928"/>
      <c r="AD820" s="1928"/>
      <c r="AE820" s="1683"/>
      <c r="AF820" s="1683"/>
      <c r="AG820" s="1684"/>
      <c r="AH820" s="1684"/>
      <c r="AI820" s="1683"/>
      <c r="AJ820" s="1660"/>
      <c r="AK820" s="1660"/>
    </row>
    <row r="821" spans="1:38" ht="39.950000000000003" customHeight="1" x14ac:dyDescent="0.2">
      <c r="A821" s="5926"/>
      <c r="B821" s="5926"/>
      <c r="C821" s="1668"/>
      <c r="D821" s="1716"/>
      <c r="E821" s="1716"/>
      <c r="F821" s="1716"/>
      <c r="G821" s="1716"/>
      <c r="H821" s="1928"/>
      <c r="I821" s="1928"/>
      <c r="J821" s="1658"/>
      <c r="K821" s="1658"/>
      <c r="L821" s="1690"/>
      <c r="M821" s="1716"/>
      <c r="N821" s="1716"/>
      <c r="O821" s="1928"/>
      <c r="P821" s="1928"/>
      <c r="Q821" s="1715"/>
      <c r="R821" s="1683"/>
      <c r="S821" s="1684"/>
      <c r="T821" s="1684"/>
      <c r="U821" s="1683"/>
      <c r="V821" s="1928"/>
      <c r="W821" s="1928"/>
      <c r="X821" s="1928"/>
      <c r="Y821" s="1657"/>
      <c r="Z821" s="1657"/>
      <c r="AA821" s="1657"/>
      <c r="AB821" s="1657"/>
      <c r="AC821" s="1928"/>
      <c r="AD821" s="1928"/>
      <c r="AE821" s="1716"/>
      <c r="AF821" s="1716"/>
      <c r="AG821" s="1684"/>
      <c r="AI821" s="1667"/>
      <c r="AJ821" s="1660"/>
      <c r="AK821" s="1660"/>
    </row>
    <row r="822" spans="1:38" ht="39.950000000000003" customHeight="1" x14ac:dyDescent="0.2">
      <c r="A822" s="5926"/>
      <c r="B822" s="5926"/>
      <c r="C822" s="1658"/>
      <c r="D822" s="1658"/>
      <c r="E822" s="1658"/>
      <c r="F822" s="1684"/>
      <c r="G822" s="1684"/>
      <c r="H822" s="1928"/>
      <c r="I822" s="1928"/>
      <c r="J822" s="1689"/>
      <c r="K822" s="1683"/>
      <c r="L822" s="1684"/>
      <c r="M822" s="1684"/>
      <c r="N822" s="1683"/>
      <c r="O822" s="1928"/>
      <c r="P822" s="1928"/>
      <c r="Q822" s="1683"/>
      <c r="R822" s="1683"/>
      <c r="S822" s="1684"/>
      <c r="T822" s="1684"/>
      <c r="U822" s="1663"/>
      <c r="V822" s="1928"/>
      <c r="W822" s="1928"/>
      <c r="X822" s="1928"/>
      <c r="Y822" s="1658"/>
      <c r="Z822" s="1658"/>
      <c r="AA822" s="1658"/>
      <c r="AB822" s="1683"/>
      <c r="AC822" s="1928"/>
      <c r="AD822" s="1928"/>
      <c r="AE822" s="1683"/>
      <c r="AF822" s="1683"/>
      <c r="AG822" s="1684"/>
      <c r="AH822" s="1684"/>
      <c r="AI822" s="1683"/>
      <c r="AJ822" s="1660"/>
      <c r="AK822" s="1660"/>
    </row>
    <row r="823" spans="1:38" ht="39.950000000000003" customHeight="1" x14ac:dyDescent="0.2">
      <c r="A823" s="5922"/>
      <c r="B823" s="5922"/>
      <c r="C823" s="1683"/>
      <c r="D823" s="1683"/>
      <c r="E823" s="1684"/>
      <c r="F823" s="1684"/>
      <c r="G823" s="1683"/>
      <c r="H823" s="1928"/>
      <c r="I823" s="1928"/>
      <c r="J823" s="1683"/>
      <c r="K823" s="1683"/>
      <c r="L823" s="1684"/>
      <c r="M823" s="1684"/>
      <c r="N823" s="1684"/>
      <c r="O823" s="1928"/>
      <c r="P823" s="1928"/>
      <c r="Q823" s="1683"/>
      <c r="R823" s="1683"/>
      <c r="S823" s="1684"/>
      <c r="T823" s="1684"/>
      <c r="U823" s="1683"/>
      <c r="V823" s="1928"/>
      <c r="W823" s="1928"/>
      <c r="X823" s="1928"/>
      <c r="Y823" s="1683"/>
      <c r="Z823" s="1684"/>
      <c r="AA823" s="1684"/>
      <c r="AB823" s="1683"/>
      <c r="AC823" s="1928"/>
      <c r="AD823" s="1928"/>
      <c r="AE823" s="1683"/>
      <c r="AF823" s="1683"/>
      <c r="AG823" s="1684"/>
      <c r="AH823" s="1684"/>
      <c r="AI823" s="1683"/>
      <c r="AJ823" s="1660"/>
      <c r="AK823" s="1660"/>
    </row>
    <row r="824" spans="1:38" ht="39.950000000000003" customHeight="1" x14ac:dyDescent="0.2">
      <c r="A824" s="5920"/>
      <c r="B824" s="5920"/>
      <c r="C824" s="1658"/>
      <c r="D824" s="1658"/>
      <c r="E824" s="1658"/>
      <c r="F824" s="1658"/>
      <c r="G824" s="1658"/>
      <c r="H824" s="1928"/>
      <c r="I824" s="1928"/>
      <c r="J824" s="1659"/>
      <c r="K824" s="1659"/>
      <c r="L824" s="1659"/>
      <c r="M824" s="1659"/>
      <c r="N824" s="1659"/>
      <c r="O824" s="1928"/>
      <c r="P824" s="1928"/>
      <c r="Q824" s="1683"/>
      <c r="R824" s="1683"/>
      <c r="S824" s="1703"/>
      <c r="T824" s="1703"/>
      <c r="U824" s="1703"/>
      <c r="V824" s="1928"/>
      <c r="W824" s="1928"/>
      <c r="X824" s="1928"/>
      <c r="Y824" s="1683"/>
      <c r="Z824" s="1684"/>
      <c r="AA824" s="1684"/>
      <c r="AB824" s="1683"/>
      <c r="AC824" s="1928"/>
      <c r="AD824" s="1928"/>
      <c r="AE824" s="1683"/>
      <c r="AF824" s="1683"/>
      <c r="AG824" s="1684"/>
      <c r="AH824" s="1684"/>
      <c r="AI824" s="1683"/>
      <c r="AJ824" s="1660"/>
      <c r="AK824" s="1660"/>
    </row>
    <row r="825" spans="1:38" ht="39.950000000000003" customHeight="1" x14ac:dyDescent="0.2">
      <c r="A825" s="5927"/>
      <c r="B825" s="5924"/>
      <c r="C825" s="1683"/>
      <c r="D825" s="1683"/>
      <c r="E825" s="1684"/>
      <c r="F825" s="1684"/>
      <c r="G825" s="1683"/>
      <c r="H825" s="1928"/>
      <c r="I825" s="1928"/>
      <c r="J825" s="1683"/>
      <c r="K825" s="1683"/>
      <c r="L825" s="1684"/>
      <c r="M825" s="1684"/>
      <c r="N825" s="1683"/>
      <c r="O825" s="1928"/>
      <c r="P825" s="1928"/>
      <c r="Q825" s="1683"/>
      <c r="R825" s="1683"/>
      <c r="S825" s="1684"/>
      <c r="T825" s="1684"/>
      <c r="U825" s="1683"/>
      <c r="V825" s="1928"/>
      <c r="W825" s="1928"/>
      <c r="X825" s="1928"/>
      <c r="Y825" s="1683"/>
      <c r="Z825" s="1684"/>
      <c r="AA825" s="1684"/>
      <c r="AB825" s="1683"/>
      <c r="AC825" s="1928"/>
      <c r="AD825" s="1928"/>
      <c r="AE825" s="1683"/>
      <c r="AF825" s="1683"/>
      <c r="AG825" s="1684"/>
      <c r="AH825" s="1684"/>
      <c r="AI825" s="1683"/>
      <c r="AJ825" s="1660"/>
      <c r="AK825" s="1660"/>
    </row>
    <row r="826" spans="1:38" ht="39.950000000000003" customHeight="1" x14ac:dyDescent="0.2">
      <c r="A826" s="5923"/>
      <c r="B826" s="5923"/>
      <c r="C826" s="1927"/>
      <c r="D826" s="1927"/>
      <c r="E826" s="1927"/>
      <c r="F826" s="1927"/>
      <c r="G826" s="1927"/>
      <c r="H826" s="1928"/>
      <c r="I826" s="1928"/>
      <c r="J826" s="1927"/>
      <c r="K826" s="1927"/>
      <c r="L826" s="1927"/>
      <c r="M826" s="1927"/>
      <c r="N826" s="1927"/>
      <c r="O826" s="1928"/>
      <c r="P826" s="1928"/>
      <c r="Q826" s="1927"/>
      <c r="R826" s="1927"/>
      <c r="S826" s="1927"/>
      <c r="T826" s="1927"/>
      <c r="U826" s="1927"/>
      <c r="V826" s="1928"/>
      <c r="W826" s="1928"/>
      <c r="X826" s="1928"/>
      <c r="Y826" s="1927"/>
      <c r="Z826" s="1927"/>
      <c r="AA826" s="1927"/>
      <c r="AB826" s="1690"/>
      <c r="AC826" s="1928"/>
      <c r="AD826" s="1928"/>
      <c r="AE826" s="1690"/>
      <c r="AF826" s="1927"/>
      <c r="AG826" s="1927"/>
      <c r="AH826" s="1927"/>
      <c r="AI826" s="1927"/>
      <c r="AJ826" s="1660"/>
      <c r="AK826" s="1660"/>
    </row>
    <row r="827" spans="1:38" ht="39.950000000000003" customHeight="1" x14ac:dyDescent="0.2">
      <c r="A827" s="5920"/>
      <c r="B827" s="5920"/>
      <c r="C827" s="1683"/>
      <c r="D827" s="1683"/>
      <c r="E827" s="1684"/>
      <c r="F827" s="1684"/>
      <c r="G827" s="1683"/>
      <c r="H827" s="1928"/>
      <c r="I827" s="1928"/>
      <c r="J827" s="1683"/>
      <c r="K827" s="1683"/>
      <c r="L827" s="1684"/>
      <c r="M827" s="1684"/>
      <c r="N827" s="1683"/>
      <c r="O827" s="1928"/>
      <c r="P827" s="1928"/>
      <c r="Q827" s="1683"/>
      <c r="R827" s="1683"/>
      <c r="S827" s="1684"/>
      <c r="T827" s="1684"/>
      <c r="U827" s="1683"/>
      <c r="V827" s="1928"/>
      <c r="W827" s="1928"/>
      <c r="X827" s="1928"/>
      <c r="Y827" s="1683"/>
      <c r="Z827" s="1684"/>
      <c r="AA827" s="1684"/>
      <c r="AB827" s="1683"/>
      <c r="AC827" s="1928"/>
      <c r="AD827" s="1928"/>
      <c r="AE827" s="1683"/>
      <c r="AF827" s="1683"/>
      <c r="AG827" s="1684"/>
      <c r="AH827" s="1684"/>
      <c r="AI827" s="1683"/>
      <c r="AJ827" s="1660"/>
      <c r="AK827" s="1660"/>
    </row>
    <row r="828" spans="1:38" ht="39.950000000000003" customHeight="1" x14ac:dyDescent="0.2">
      <c r="A828" s="5923"/>
      <c r="B828" s="5923"/>
      <c r="C828" s="1683"/>
      <c r="D828" s="1683"/>
      <c r="E828" s="1684"/>
      <c r="F828" s="1684"/>
      <c r="G828" s="1683"/>
      <c r="H828" s="1928"/>
      <c r="I828" s="1928"/>
      <c r="J828" s="1683"/>
      <c r="K828" s="1683"/>
      <c r="L828" s="1684"/>
      <c r="M828" s="1684"/>
      <c r="N828" s="1683"/>
      <c r="O828" s="1928"/>
      <c r="P828" s="1928"/>
      <c r="Q828" s="1683"/>
      <c r="R828" s="1683"/>
      <c r="S828" s="1684"/>
      <c r="T828" s="1684"/>
      <c r="U828" s="1683"/>
      <c r="V828" s="1928"/>
      <c r="W828" s="1928"/>
      <c r="X828" s="1928"/>
      <c r="Y828" s="1683"/>
      <c r="Z828" s="1684"/>
      <c r="AA828" s="1684"/>
      <c r="AB828" s="1683"/>
      <c r="AC828" s="1928"/>
      <c r="AD828" s="1928"/>
      <c r="AE828" s="1683"/>
      <c r="AF828" s="1683"/>
      <c r="AG828" s="1684"/>
      <c r="AH828" s="1684"/>
      <c r="AI828" s="1683"/>
      <c r="AJ828" s="1660"/>
      <c r="AK828" s="1660"/>
    </row>
    <row r="829" spans="1:38" ht="39.950000000000003" customHeight="1" x14ac:dyDescent="0.2">
      <c r="A829" s="5920"/>
      <c r="B829" s="5920"/>
      <c r="C829" s="1683"/>
      <c r="D829" s="1683"/>
      <c r="E829" s="1684"/>
      <c r="F829" s="1684"/>
      <c r="G829" s="1683"/>
      <c r="H829" s="1928"/>
      <c r="I829" s="1928"/>
      <c r="J829" s="1683"/>
      <c r="K829" s="1683"/>
      <c r="L829" s="1684"/>
      <c r="M829" s="1684"/>
      <c r="N829" s="1683"/>
      <c r="O829" s="1928"/>
      <c r="P829" s="1928"/>
      <c r="Q829" s="1683"/>
      <c r="R829" s="1683"/>
      <c r="S829" s="1684"/>
      <c r="T829" s="1684"/>
      <c r="U829" s="1683"/>
      <c r="V829" s="1928"/>
      <c r="W829" s="1928"/>
      <c r="X829" s="1928"/>
      <c r="Y829" s="1683"/>
      <c r="Z829" s="1684"/>
      <c r="AA829" s="1684"/>
      <c r="AB829" s="1683"/>
      <c r="AC829" s="1928"/>
      <c r="AD829" s="1928"/>
      <c r="AE829" s="1683"/>
      <c r="AF829" s="1683"/>
      <c r="AG829" s="1684"/>
      <c r="AH829" s="1684"/>
      <c r="AI829" s="1683"/>
      <c r="AJ829" s="1660"/>
      <c r="AK829" s="1660"/>
    </row>
    <row r="830" spans="1:38" ht="39.950000000000003" customHeight="1" x14ac:dyDescent="0.2">
      <c r="A830" s="5923"/>
      <c r="B830" s="5923"/>
      <c r="C830" s="1683"/>
      <c r="D830" s="1683"/>
      <c r="E830" s="1684"/>
      <c r="F830" s="1684"/>
      <c r="G830" s="1683"/>
      <c r="H830" s="1928"/>
      <c r="I830" s="1928"/>
      <c r="J830" s="1683"/>
      <c r="K830" s="1683"/>
      <c r="L830" s="1684"/>
      <c r="M830" s="1684"/>
      <c r="N830" s="1683"/>
      <c r="O830" s="1928"/>
      <c r="P830" s="1928"/>
      <c r="Q830" s="1683"/>
      <c r="R830" s="1683"/>
      <c r="S830" s="1684"/>
      <c r="T830" s="1684"/>
      <c r="U830" s="1683"/>
      <c r="V830" s="1928"/>
      <c r="W830" s="1928"/>
      <c r="X830" s="1928"/>
      <c r="Y830" s="1683"/>
      <c r="Z830" s="1684"/>
      <c r="AA830" s="1684"/>
      <c r="AB830" s="1683"/>
      <c r="AC830" s="1928"/>
      <c r="AD830" s="1928"/>
      <c r="AE830" s="1683"/>
      <c r="AF830" s="1683"/>
      <c r="AG830" s="1684"/>
      <c r="AH830" s="1684"/>
      <c r="AI830" s="1683"/>
      <c r="AJ830" s="1660"/>
      <c r="AK830" s="1660"/>
    </row>
    <row r="831" spans="1:38" ht="39.950000000000003" customHeight="1" x14ac:dyDescent="0.2">
      <c r="A831" s="5923"/>
      <c r="B831" s="5923"/>
      <c r="C831" s="1683"/>
      <c r="D831" s="1683"/>
      <c r="E831" s="1684"/>
      <c r="F831" s="1684"/>
      <c r="G831" s="1683"/>
      <c r="H831" s="1928"/>
      <c r="I831" s="1928"/>
      <c r="J831" s="1683"/>
      <c r="K831" s="1683"/>
      <c r="L831" s="1684"/>
      <c r="M831" s="1684"/>
      <c r="N831" s="1683"/>
      <c r="O831" s="1928"/>
      <c r="P831" s="1928"/>
      <c r="Q831" s="1683"/>
      <c r="R831" s="1683"/>
      <c r="S831" s="1684"/>
      <c r="T831" s="1684"/>
      <c r="U831" s="1683"/>
      <c r="V831" s="1928"/>
      <c r="W831" s="1928"/>
      <c r="X831" s="1928"/>
      <c r="Y831" s="1683"/>
      <c r="Z831" s="1684"/>
      <c r="AA831" s="1684"/>
      <c r="AB831" s="1683"/>
      <c r="AC831" s="1928"/>
      <c r="AD831" s="1928"/>
      <c r="AE831" s="1683"/>
      <c r="AF831" s="1683"/>
      <c r="AG831" s="1684"/>
      <c r="AH831" s="1684"/>
      <c r="AI831" s="1683"/>
      <c r="AJ831" s="1660"/>
      <c r="AK831" s="1660"/>
    </row>
    <row r="832" spans="1:38" ht="39.950000000000003" customHeight="1" x14ac:dyDescent="0.2">
      <c r="A832" s="5923"/>
      <c r="B832" s="5923"/>
      <c r="C832" s="1683"/>
      <c r="D832" s="1683"/>
      <c r="E832" s="1684"/>
      <c r="F832" s="1684"/>
      <c r="G832" s="1683"/>
      <c r="H832" s="1928"/>
      <c r="I832" s="1928"/>
      <c r="J832" s="1683"/>
      <c r="K832" s="1683"/>
      <c r="L832" s="1684"/>
      <c r="M832" s="1684"/>
      <c r="N832" s="1683"/>
      <c r="O832" s="1928"/>
      <c r="P832" s="1928"/>
      <c r="Q832" s="1683"/>
      <c r="R832" s="1683"/>
      <c r="S832" s="1684"/>
      <c r="T832" s="1684"/>
      <c r="U832" s="1683"/>
      <c r="V832" s="1928"/>
      <c r="W832" s="1928"/>
      <c r="X832" s="1928"/>
      <c r="Y832" s="1683"/>
      <c r="Z832" s="1684"/>
      <c r="AA832" s="1684"/>
      <c r="AB832" s="1683"/>
      <c r="AC832" s="1928"/>
      <c r="AD832" s="1928"/>
      <c r="AE832" s="1683"/>
      <c r="AF832" s="1683"/>
      <c r="AG832" s="1684"/>
      <c r="AH832" s="1684"/>
      <c r="AI832" s="1683"/>
      <c r="AJ832" s="1660"/>
      <c r="AK832" s="1660"/>
      <c r="AL832" s="2296"/>
    </row>
    <row r="833" spans="1:38" ht="39.950000000000003" customHeight="1" x14ac:dyDescent="0.2">
      <c r="A833" s="5923"/>
      <c r="B833" s="5923"/>
      <c r="C833" s="1683"/>
      <c r="D833" s="1683"/>
      <c r="E833" s="1684"/>
      <c r="F833" s="1684"/>
      <c r="G833" s="1683"/>
      <c r="H833" s="1928"/>
      <c r="I833" s="1928"/>
      <c r="J833" s="1683"/>
      <c r="K833" s="1683"/>
      <c r="L833" s="1684"/>
      <c r="M833" s="1684"/>
      <c r="N833" s="1683"/>
      <c r="O833" s="1928"/>
      <c r="P833" s="1928"/>
      <c r="Q833" s="1683"/>
      <c r="R833" s="1683"/>
      <c r="S833" s="1684"/>
      <c r="T833" s="1684"/>
      <c r="U833" s="1683"/>
      <c r="V833" s="1928"/>
      <c r="W833" s="1928"/>
      <c r="X833" s="1928"/>
      <c r="Y833" s="1683"/>
      <c r="Z833" s="1684"/>
      <c r="AA833" s="1684"/>
      <c r="AB833" s="1683"/>
      <c r="AC833" s="1928"/>
      <c r="AD833" s="1928"/>
      <c r="AE833" s="1683"/>
      <c r="AF833" s="1683"/>
      <c r="AG833" s="1684"/>
      <c r="AH833" s="1684"/>
      <c r="AI833" s="1683"/>
      <c r="AJ833" s="1660"/>
      <c r="AK833" s="1660"/>
      <c r="AL833" s="1782"/>
    </row>
    <row r="834" spans="1:38" ht="39.950000000000003" customHeight="1" x14ac:dyDescent="0.2">
      <c r="A834" s="5923"/>
      <c r="B834" s="5923"/>
      <c r="C834" s="1683"/>
      <c r="D834" s="1683"/>
      <c r="E834" s="1684"/>
      <c r="F834" s="1684"/>
      <c r="G834" s="1683"/>
      <c r="H834" s="1928"/>
      <c r="I834" s="1928"/>
      <c r="J834" s="1683"/>
      <c r="K834" s="1683"/>
      <c r="L834" s="1684"/>
      <c r="M834" s="1684"/>
      <c r="N834" s="1683"/>
      <c r="O834" s="1928"/>
      <c r="P834" s="1928"/>
      <c r="Q834" s="1683"/>
      <c r="R834" s="1683"/>
      <c r="S834" s="1684"/>
      <c r="T834" s="1684"/>
      <c r="U834" s="1683"/>
      <c r="V834" s="1928"/>
      <c r="W834" s="1928"/>
      <c r="X834" s="1928"/>
      <c r="Y834" s="1683"/>
      <c r="Z834" s="1684"/>
      <c r="AA834" s="1684"/>
      <c r="AB834" s="1683"/>
      <c r="AC834" s="1928"/>
      <c r="AD834" s="1928"/>
      <c r="AJ834" s="1660"/>
      <c r="AK834" s="1660"/>
      <c r="AL834" s="1783"/>
    </row>
    <row r="835" spans="1:38" ht="39.950000000000003" customHeight="1" x14ac:dyDescent="0.2">
      <c r="C835" s="1694"/>
      <c r="D835" s="1694"/>
      <c r="E835" s="1694"/>
      <c r="H835" s="1928"/>
      <c r="I835" s="1928"/>
      <c r="O835" s="1928"/>
      <c r="P835" s="1928"/>
      <c r="R835" s="1658"/>
      <c r="S835" s="1658"/>
      <c r="T835" s="1658"/>
      <c r="U835" s="1658"/>
      <c r="V835" s="1928"/>
      <c r="W835" s="1928"/>
      <c r="X835" s="1928"/>
      <c r="Y835" s="1716"/>
      <c r="Z835" s="1716"/>
      <c r="AB835" s="1716"/>
      <c r="AC835" s="1928"/>
      <c r="AD835" s="1928"/>
      <c r="AE835" s="1715"/>
      <c r="AJ835" s="1660"/>
      <c r="AK835" s="1660"/>
    </row>
    <row r="836" spans="1:38" ht="39.950000000000003" customHeight="1" x14ac:dyDescent="0.2">
      <c r="H836" s="1928"/>
      <c r="I836" s="1928"/>
      <c r="O836" s="1928"/>
      <c r="P836" s="1928"/>
      <c r="T836" s="1716"/>
      <c r="U836" s="1716"/>
      <c r="V836" s="1928"/>
      <c r="W836" s="1928"/>
      <c r="X836" s="1928"/>
      <c r="Y836" s="1716"/>
      <c r="Z836" s="1716"/>
      <c r="AA836" s="1716"/>
      <c r="AC836" s="1928"/>
      <c r="AD836" s="1928"/>
      <c r="AE836" s="1659"/>
      <c r="AF836" s="1659"/>
      <c r="AG836" s="1659"/>
      <c r="AJ836" s="1660"/>
      <c r="AK836" s="1660"/>
    </row>
    <row r="837" spans="1:38" ht="39.950000000000003" customHeight="1" x14ac:dyDescent="0.2">
      <c r="F837" s="1689"/>
      <c r="G837" s="1694"/>
      <c r="H837" s="1928"/>
      <c r="I837" s="1928"/>
      <c r="O837" s="1928"/>
      <c r="P837" s="1928"/>
      <c r="V837" s="1928"/>
      <c r="W837" s="1928"/>
      <c r="X837" s="1928"/>
      <c r="Z837" s="1716"/>
      <c r="AA837" s="1716"/>
      <c r="AC837" s="1928"/>
      <c r="AD837" s="1928"/>
      <c r="AE837" s="1716"/>
      <c r="AF837" s="1715"/>
      <c r="AH837" s="1659"/>
      <c r="AI837" s="1659"/>
      <c r="AJ837" s="1660"/>
      <c r="AK837" s="1660"/>
    </row>
    <row r="838" spans="1:38" ht="39.950000000000003" customHeight="1" x14ac:dyDescent="0.2">
      <c r="H838" s="1928"/>
      <c r="I838" s="1928"/>
      <c r="O838" s="1928"/>
      <c r="P838" s="1928"/>
      <c r="V838" s="1928"/>
      <c r="W838" s="1928"/>
      <c r="X838" s="1928"/>
      <c r="Y838" s="1658"/>
      <c r="Z838" s="1658"/>
      <c r="AA838" s="1716"/>
      <c r="AB838" s="1716"/>
      <c r="AC838" s="1928"/>
      <c r="AD838" s="1928"/>
      <c r="AE838" s="1657"/>
      <c r="AF838" s="1658"/>
      <c r="AJ838" s="1660"/>
      <c r="AK838" s="1660"/>
    </row>
    <row r="839" spans="1:38" ht="39.950000000000003" customHeight="1" x14ac:dyDescent="0.2">
      <c r="C839" s="1715"/>
      <c r="H839" s="1697"/>
      <c r="I839" s="1697"/>
      <c r="K839" s="16"/>
      <c r="L839" s="16"/>
      <c r="M839" s="16"/>
      <c r="O839" s="1697"/>
      <c r="P839" s="1697"/>
      <c r="V839" s="1697"/>
      <c r="W839" s="1697"/>
      <c r="AA839" s="1659"/>
      <c r="AB839" s="1716"/>
      <c r="AC839" s="1697"/>
      <c r="AD839" s="1697"/>
      <c r="AF839" s="1658"/>
      <c r="AG839" s="1658"/>
      <c r="AH839" s="1658"/>
      <c r="AI839" s="1658"/>
      <c r="AJ839" s="1697"/>
      <c r="AK839" s="1697"/>
    </row>
    <row r="840" spans="1:38" ht="39.950000000000003" customHeight="1" x14ac:dyDescent="0.2">
      <c r="A840" s="16"/>
      <c r="B840" s="1715"/>
      <c r="C840" s="1927"/>
      <c r="D840" s="1927"/>
      <c r="E840" s="1927"/>
      <c r="F840" s="1927"/>
      <c r="K840" s="1659"/>
      <c r="L840" s="1659"/>
      <c r="M840" s="1659"/>
      <c r="N840" s="1659"/>
    </row>
    <row r="841" spans="1:38" ht="39.950000000000003" customHeight="1" x14ac:dyDescent="0.2"/>
    <row r="842" spans="1:38" ht="39.950000000000003" customHeight="1" x14ac:dyDescent="0.2">
      <c r="A842" s="5876"/>
      <c r="B842" s="5876"/>
      <c r="C842" s="1661"/>
      <c r="D842" s="1661"/>
      <c r="E842" s="1661"/>
      <c r="F842" s="1661"/>
      <c r="G842" s="1661"/>
      <c r="H842" s="1661"/>
      <c r="I842" s="1661"/>
      <c r="J842" s="1661"/>
      <c r="K842" s="1661"/>
      <c r="L842" s="1661"/>
      <c r="M842" s="1661"/>
      <c r="N842" s="1661"/>
      <c r="O842" s="1661"/>
      <c r="P842" s="1661"/>
      <c r="Q842" s="1661"/>
      <c r="R842" s="1661"/>
      <c r="S842" s="1661"/>
      <c r="T842" s="1661"/>
      <c r="U842" s="1661"/>
      <c r="V842" s="1661"/>
      <c r="W842" s="1661"/>
      <c r="X842" s="1661"/>
      <c r="Y842" s="1661"/>
      <c r="Z842" s="1661"/>
      <c r="AA842" s="1661"/>
      <c r="AB842" s="1661"/>
      <c r="AC842" s="1661"/>
      <c r="AD842" s="1661"/>
      <c r="AE842" s="1661"/>
      <c r="AF842" s="1661"/>
      <c r="AG842" s="1661"/>
      <c r="AH842" s="1661"/>
      <c r="AI842" s="1661"/>
      <c r="AJ842" s="1661"/>
      <c r="AK842" s="1661"/>
    </row>
    <row r="843" spans="1:38" ht="39.950000000000003" customHeight="1" x14ac:dyDescent="0.2">
      <c r="A843" s="5929"/>
      <c r="B843" s="5929"/>
      <c r="C843" s="1708"/>
      <c r="D843" s="1708"/>
      <c r="E843" s="1708"/>
      <c r="F843" s="1708"/>
      <c r="G843" s="1708"/>
      <c r="H843" s="1708"/>
      <c r="I843" s="1708"/>
      <c r="J843" s="1708"/>
      <c r="K843" s="1708"/>
      <c r="L843" s="1708"/>
      <c r="M843" s="1708"/>
      <c r="N843" s="1708"/>
      <c r="O843" s="1708"/>
      <c r="P843" s="1708"/>
      <c r="Q843" s="1708"/>
      <c r="R843" s="1708"/>
      <c r="S843" s="1708"/>
      <c r="T843" s="1708"/>
      <c r="U843" s="1708"/>
      <c r="V843" s="1708"/>
      <c r="W843" s="1708"/>
      <c r="X843" s="1708"/>
      <c r="Y843" s="1708"/>
      <c r="Z843" s="1708"/>
      <c r="AA843" s="1708"/>
      <c r="AB843" s="1708"/>
      <c r="AC843" s="1708"/>
      <c r="AD843" s="1708"/>
      <c r="AE843" s="1708"/>
      <c r="AF843" s="1708"/>
      <c r="AG843" s="1708"/>
      <c r="AH843" s="1708"/>
      <c r="AI843" s="1708"/>
      <c r="AJ843" s="1708"/>
      <c r="AK843" s="1708"/>
    </row>
    <row r="844" spans="1:38" ht="39.950000000000003" customHeight="1" x14ac:dyDescent="0.2">
      <c r="A844" s="5926"/>
      <c r="B844" s="5926"/>
      <c r="C844" s="1953"/>
      <c r="D844" s="1690"/>
      <c r="E844" s="1684"/>
      <c r="F844" s="1667"/>
      <c r="G844" s="1715"/>
      <c r="H844" s="1928"/>
      <c r="I844" s="1928"/>
      <c r="J844" s="1667"/>
      <c r="K844" s="1667"/>
      <c r="L844" s="1667"/>
      <c r="M844" s="1716"/>
      <c r="N844" s="1716"/>
      <c r="O844" s="1928"/>
      <c r="P844" s="1928"/>
      <c r="Q844" s="1658"/>
      <c r="R844" s="1658"/>
      <c r="S844" s="1683"/>
      <c r="T844" s="1683"/>
      <c r="U844" s="1683"/>
      <c r="V844" s="1928"/>
      <c r="W844" s="1928"/>
      <c r="X844" s="1683"/>
      <c r="Y844" s="1683"/>
      <c r="Z844" s="1683"/>
      <c r="AA844" s="1683"/>
      <c r="AB844" s="1683"/>
      <c r="AC844" s="1928"/>
      <c r="AD844" s="1928"/>
      <c r="AE844" s="1657"/>
      <c r="AF844" s="1657"/>
      <c r="AG844" s="1657"/>
      <c r="AH844" s="1657"/>
      <c r="AI844" s="1657"/>
      <c r="AJ844" s="1660"/>
      <c r="AK844" s="1660"/>
    </row>
    <row r="845" spans="1:38" ht="39.950000000000003" customHeight="1" x14ac:dyDescent="0.2">
      <c r="A845" s="5926"/>
      <c r="B845" s="5926"/>
      <c r="C845" s="1694"/>
      <c r="D845" s="1694"/>
      <c r="E845" s="1684"/>
      <c r="F845" s="1657"/>
      <c r="G845" s="1657"/>
      <c r="H845" s="1928"/>
      <c r="I845" s="1928"/>
      <c r="J845" s="1657"/>
      <c r="K845" s="1657"/>
      <c r="L845" s="1664"/>
      <c r="M845" s="1664"/>
      <c r="N845" s="1664"/>
      <c r="O845" s="1928"/>
      <c r="P845" s="1928"/>
      <c r="Q845" s="1664"/>
      <c r="R845" s="1664"/>
      <c r="S845" s="1664"/>
      <c r="T845" s="1664"/>
      <c r="U845" s="1664"/>
      <c r="V845" s="1928"/>
      <c r="W845" s="1928"/>
      <c r="X845" s="1664"/>
      <c r="Y845" s="1664"/>
      <c r="Z845" s="1664"/>
      <c r="AA845" s="1664"/>
      <c r="AB845" s="1664"/>
      <c r="AC845" s="1928"/>
      <c r="AD845" s="1928"/>
      <c r="AE845" s="1657"/>
      <c r="AF845" s="1657"/>
      <c r="AG845" s="1657"/>
      <c r="AH845" s="1657"/>
      <c r="AI845" s="1657"/>
      <c r="AJ845" s="1660"/>
      <c r="AK845" s="1660"/>
    </row>
    <row r="846" spans="1:38" ht="39.950000000000003" customHeight="1" x14ac:dyDescent="0.2">
      <c r="A846" s="5923"/>
      <c r="B846" s="5923"/>
      <c r="C846" s="1683"/>
      <c r="D846" s="1683"/>
      <c r="E846" s="1684"/>
      <c r="F846" s="1715"/>
      <c r="G846" s="1683"/>
      <c r="H846" s="1928"/>
      <c r="I846" s="1928"/>
      <c r="J846" s="1689"/>
      <c r="K846" s="1689"/>
      <c r="L846" s="1689"/>
      <c r="M846" s="1716"/>
      <c r="N846" s="1716"/>
      <c r="O846" s="1928"/>
      <c r="P846" s="1928"/>
      <c r="Q846" s="1716"/>
      <c r="R846" s="1716"/>
      <c r="S846" s="1657"/>
      <c r="T846" s="1657"/>
      <c r="U846" s="1657"/>
      <c r="V846" s="1928"/>
      <c r="W846" s="1928"/>
      <c r="Y846" s="1659"/>
      <c r="Z846" s="1659"/>
      <c r="AA846" s="1659"/>
      <c r="AB846" s="1659"/>
      <c r="AC846" s="1928"/>
      <c r="AD846" s="1928"/>
      <c r="AE846" s="1659"/>
      <c r="AF846" s="1659"/>
      <c r="AG846" s="1659"/>
      <c r="AH846" s="1659"/>
      <c r="AI846" s="1659"/>
      <c r="AJ846" s="1660"/>
      <c r="AK846" s="1660"/>
    </row>
    <row r="847" spans="1:38" ht="39.950000000000003" customHeight="1" x14ac:dyDescent="0.2">
      <c r="A847" s="5926"/>
      <c r="B847" s="5926"/>
      <c r="C847" s="1667"/>
      <c r="D847" s="1690"/>
      <c r="E847" s="1684"/>
      <c r="F847" s="1703"/>
      <c r="G847" s="1703"/>
      <c r="H847" s="1928"/>
      <c r="I847" s="1928"/>
      <c r="J847" s="1693"/>
      <c r="K847" s="1716"/>
      <c r="L847" s="1716"/>
      <c r="M847" s="1689"/>
      <c r="N847" s="1689"/>
      <c r="O847" s="1928"/>
      <c r="P847" s="1928"/>
      <c r="T847" s="1716"/>
      <c r="U847" s="1716"/>
      <c r="V847" s="1928"/>
      <c r="W847" s="1928"/>
      <c r="X847" s="1658"/>
      <c r="Y847" s="1658"/>
      <c r="Z847" s="1658"/>
      <c r="AA847" s="1658"/>
      <c r="AB847" s="1658"/>
      <c r="AC847" s="1928"/>
      <c r="AD847" s="1928"/>
      <c r="AE847" s="1716"/>
      <c r="AF847" s="1716"/>
      <c r="AG847" s="1716"/>
      <c r="AH847" s="1684"/>
      <c r="AI847" s="1684"/>
      <c r="AJ847" s="1660"/>
      <c r="AK847" s="1660"/>
    </row>
    <row r="848" spans="1:38" ht="39.950000000000003" customHeight="1" x14ac:dyDescent="0.2">
      <c r="A848" s="5926"/>
      <c r="B848" s="5926"/>
      <c r="C848" s="1658"/>
      <c r="D848" s="1658"/>
      <c r="E848" s="1684"/>
      <c r="F848" s="1684"/>
      <c r="G848" s="1684"/>
      <c r="H848" s="1928"/>
      <c r="I848" s="1928"/>
      <c r="J848" s="1689"/>
      <c r="K848" s="1683"/>
      <c r="L848" s="1684"/>
      <c r="M848" s="1716"/>
      <c r="N848" s="1716"/>
      <c r="O848" s="1928"/>
      <c r="P848" s="1928"/>
      <c r="Q848" s="1709"/>
      <c r="R848" s="1684"/>
      <c r="S848" s="1684"/>
      <c r="T848" s="1684"/>
      <c r="U848" s="1683"/>
      <c r="V848" s="1928"/>
      <c r="W848" s="1928"/>
      <c r="X848" s="1683"/>
      <c r="Y848" s="1683"/>
      <c r="Z848" s="1684"/>
      <c r="AA848" s="1684"/>
      <c r="AB848" s="1683"/>
      <c r="AC848" s="1928"/>
      <c r="AD848" s="1928"/>
      <c r="AE848" s="1716"/>
      <c r="AF848" s="1716"/>
      <c r="AG848" s="1716"/>
      <c r="AH848" s="1716"/>
      <c r="AI848" s="1716"/>
      <c r="AJ848" s="1660"/>
      <c r="AK848" s="1660"/>
    </row>
    <row r="849" spans="1:38" ht="39.950000000000003" customHeight="1" x14ac:dyDescent="0.2">
      <c r="A849" s="5922"/>
      <c r="B849" s="5922"/>
      <c r="C849" s="1683"/>
      <c r="D849" s="1683"/>
      <c r="E849" s="1684"/>
      <c r="F849" s="1684"/>
      <c r="G849" s="1683"/>
      <c r="H849" s="1928"/>
      <c r="I849" s="1928"/>
      <c r="J849" s="1683"/>
      <c r="K849" s="1683"/>
      <c r="L849" s="1684"/>
      <c r="M849" s="1684"/>
      <c r="N849" s="1683"/>
      <c r="O849" s="1928"/>
      <c r="P849" s="1928"/>
      <c r="Q849" s="1683"/>
      <c r="R849" s="1683"/>
      <c r="S849" s="1684"/>
      <c r="T849" s="1684"/>
      <c r="U849" s="1683"/>
      <c r="V849" s="1928"/>
      <c r="W849" s="1928"/>
      <c r="X849" s="1683"/>
      <c r="Y849" s="1683"/>
      <c r="Z849" s="1684"/>
      <c r="AA849" s="1684"/>
      <c r="AB849" s="1683"/>
      <c r="AC849" s="1928"/>
      <c r="AD849" s="1928"/>
      <c r="AE849" s="1683"/>
      <c r="AF849" s="1683"/>
      <c r="AG849" s="1684"/>
      <c r="AH849" s="1684"/>
      <c r="AI849" s="1683"/>
      <c r="AJ849" s="1660"/>
      <c r="AK849" s="1660"/>
    </row>
    <row r="850" spans="1:38" ht="39.950000000000003" customHeight="1" x14ac:dyDescent="0.2">
      <c r="A850" s="5920"/>
      <c r="B850" s="5920"/>
      <c r="C850" s="1683"/>
      <c r="D850" s="1683"/>
      <c r="E850" s="1684"/>
      <c r="F850" s="1684"/>
      <c r="G850" s="1683"/>
      <c r="H850" s="1928"/>
      <c r="I850" s="1928"/>
      <c r="J850" s="1683"/>
      <c r="K850" s="1683"/>
      <c r="L850" s="1684"/>
      <c r="M850" s="1684"/>
      <c r="N850" s="1683"/>
      <c r="O850" s="1928"/>
      <c r="P850" s="1928"/>
      <c r="Q850" s="1683"/>
      <c r="R850" s="1683"/>
      <c r="S850" s="1683"/>
      <c r="T850" s="1683"/>
      <c r="U850" s="1683"/>
      <c r="V850" s="1928"/>
      <c r="W850" s="1928"/>
      <c r="X850" s="1683"/>
      <c r="Y850" s="1683"/>
      <c r="Z850" s="1684"/>
      <c r="AA850" s="1684"/>
      <c r="AB850" s="1683"/>
      <c r="AC850" s="1928"/>
      <c r="AD850" s="1928"/>
      <c r="AE850" s="1667"/>
      <c r="AF850" s="1667"/>
      <c r="AG850" s="1667"/>
      <c r="AH850" s="1667"/>
      <c r="AI850" s="1667"/>
      <c r="AJ850" s="1660"/>
      <c r="AK850" s="1660"/>
    </row>
    <row r="851" spans="1:38" ht="39.950000000000003" customHeight="1" x14ac:dyDescent="0.2">
      <c r="A851" s="5927"/>
      <c r="B851" s="5924"/>
      <c r="C851" s="1683"/>
      <c r="D851" s="1683"/>
      <c r="E851" s="1684"/>
      <c r="F851" s="1684"/>
      <c r="G851" s="1683"/>
      <c r="H851" s="1928"/>
      <c r="I851" s="1928"/>
      <c r="J851" s="1683"/>
      <c r="K851" s="1683"/>
      <c r="L851" s="1684"/>
      <c r="M851" s="1684"/>
      <c r="N851" s="1683"/>
      <c r="O851" s="1928"/>
      <c r="P851" s="1928"/>
      <c r="Q851" s="1683"/>
      <c r="R851" s="1683"/>
      <c r="S851" s="1684"/>
      <c r="T851" s="1684"/>
      <c r="U851" s="1683"/>
      <c r="V851" s="1928"/>
      <c r="W851" s="1928"/>
      <c r="X851" s="1683"/>
      <c r="Y851" s="1683"/>
      <c r="Z851" s="1684"/>
      <c r="AA851" s="1684"/>
      <c r="AB851" s="1683"/>
      <c r="AC851" s="1928"/>
      <c r="AD851" s="1928"/>
      <c r="AE851" s="1683"/>
      <c r="AF851" s="1683"/>
      <c r="AG851" s="1684"/>
      <c r="AH851" s="1684"/>
      <c r="AI851" s="1683"/>
      <c r="AJ851" s="1660"/>
      <c r="AK851" s="1660"/>
    </row>
    <row r="852" spans="1:38" ht="39.950000000000003" customHeight="1" x14ac:dyDescent="0.2">
      <c r="A852" s="5923"/>
      <c r="B852" s="5923"/>
      <c r="C852" s="1927"/>
      <c r="D852" s="1927"/>
      <c r="E852" s="1684"/>
      <c r="F852" s="1927"/>
      <c r="G852" s="1927"/>
      <c r="H852" s="1928"/>
      <c r="I852" s="1928"/>
      <c r="J852" s="1927"/>
      <c r="K852" s="1927"/>
      <c r="L852" s="1927"/>
      <c r="M852" s="1927"/>
      <c r="N852" s="1927"/>
      <c r="O852" s="1928"/>
      <c r="P852" s="1928"/>
      <c r="Q852" s="1927"/>
      <c r="R852" s="1927"/>
      <c r="S852" s="1927"/>
      <c r="T852" s="1927"/>
      <c r="U852" s="1927"/>
      <c r="V852" s="1928"/>
      <c r="W852" s="1928"/>
      <c r="X852" s="1927"/>
      <c r="Y852" s="1927"/>
      <c r="Z852" s="1927"/>
      <c r="AA852" s="1927"/>
      <c r="AB852" s="1927"/>
      <c r="AC852" s="1928"/>
      <c r="AD852" s="1928"/>
      <c r="AE852" s="1927"/>
      <c r="AF852" s="1927"/>
      <c r="AG852" s="1927"/>
      <c r="AH852" s="1927"/>
      <c r="AI852" s="1927"/>
      <c r="AJ852" s="1660"/>
      <c r="AK852" s="1660"/>
    </row>
    <row r="853" spans="1:38" ht="39.950000000000003" customHeight="1" x14ac:dyDescent="0.2">
      <c r="A853" s="5920"/>
      <c r="B853" s="5920"/>
      <c r="C853" s="1683"/>
      <c r="D853" s="1683"/>
      <c r="E853" s="1684"/>
      <c r="F853" s="1684"/>
      <c r="G853" s="1683"/>
      <c r="H853" s="1928"/>
      <c r="I853" s="1928"/>
      <c r="J853" s="1683"/>
      <c r="K853" s="1683"/>
      <c r="L853" s="1684"/>
      <c r="M853" s="1684"/>
      <c r="N853" s="1683"/>
      <c r="O853" s="1928"/>
      <c r="P853" s="1928"/>
      <c r="Q853" s="1683"/>
      <c r="R853" s="1683"/>
      <c r="S853" s="1684"/>
      <c r="T853" s="1684"/>
      <c r="U853" s="1683"/>
      <c r="V853" s="1928"/>
      <c r="W853" s="1928"/>
      <c r="X853" s="1683"/>
      <c r="Y853" s="1683"/>
      <c r="Z853" s="1684"/>
      <c r="AA853" s="1684"/>
      <c r="AB853" s="1683"/>
      <c r="AC853" s="1928"/>
      <c r="AD853" s="1928"/>
      <c r="AE853" s="1683"/>
      <c r="AF853" s="1683"/>
      <c r="AG853" s="1684"/>
      <c r="AH853" s="1684"/>
      <c r="AI853" s="1683"/>
      <c r="AJ853" s="1660"/>
      <c r="AK853" s="1660"/>
    </row>
    <row r="854" spans="1:38" ht="39.950000000000003" customHeight="1" x14ac:dyDescent="0.2">
      <c r="A854" s="5923"/>
      <c r="B854" s="5923"/>
      <c r="C854" s="1683"/>
      <c r="D854" s="1683"/>
      <c r="E854" s="1684"/>
      <c r="F854" s="1684"/>
      <c r="G854" s="1683"/>
      <c r="H854" s="1928"/>
      <c r="I854" s="1928"/>
      <c r="J854" s="1683"/>
      <c r="K854" s="1683"/>
      <c r="L854" s="1684"/>
      <c r="M854" s="1684"/>
      <c r="N854" s="1683"/>
      <c r="O854" s="1928"/>
      <c r="P854" s="1928"/>
      <c r="Q854" s="1683"/>
      <c r="R854" s="1683"/>
      <c r="S854" s="1684"/>
      <c r="T854" s="1684"/>
      <c r="U854" s="1683"/>
      <c r="V854" s="1928"/>
      <c r="W854" s="1928"/>
      <c r="X854" s="1683"/>
      <c r="Y854" s="1683"/>
      <c r="Z854" s="1684"/>
      <c r="AA854" s="1684"/>
      <c r="AB854" s="1683"/>
      <c r="AC854" s="1928"/>
      <c r="AD854" s="1928"/>
      <c r="AE854" s="1683"/>
      <c r="AF854" s="1683"/>
      <c r="AG854" s="1684"/>
      <c r="AH854" s="1684"/>
      <c r="AI854" s="1683"/>
      <c r="AJ854" s="1660"/>
      <c r="AK854" s="1660"/>
    </row>
    <row r="855" spans="1:38" ht="39.950000000000003" customHeight="1" x14ac:dyDescent="0.2">
      <c r="A855" s="5920"/>
      <c r="B855" s="5920"/>
      <c r="C855" s="1683"/>
      <c r="D855" s="1683"/>
      <c r="E855" s="1684"/>
      <c r="F855" s="1684"/>
      <c r="G855" s="1683"/>
      <c r="H855" s="1928"/>
      <c r="I855" s="1928"/>
      <c r="J855" s="1683"/>
      <c r="K855" s="1683"/>
      <c r="L855" s="1684"/>
      <c r="M855" s="1684"/>
      <c r="N855" s="1683"/>
      <c r="O855" s="1928"/>
      <c r="P855" s="1928"/>
      <c r="Q855" s="1683"/>
      <c r="R855" s="1683"/>
      <c r="S855" s="1684"/>
      <c r="T855" s="1684"/>
      <c r="U855" s="1683"/>
      <c r="V855" s="1928"/>
      <c r="W855" s="1928"/>
      <c r="X855" s="1683"/>
      <c r="Y855" s="1683"/>
      <c r="Z855" s="1684"/>
      <c r="AA855" s="1684"/>
      <c r="AB855" s="1683"/>
      <c r="AC855" s="1928"/>
      <c r="AD855" s="1928"/>
      <c r="AE855" s="1683"/>
      <c r="AF855" s="1683"/>
      <c r="AG855" s="1684"/>
      <c r="AH855" s="1684"/>
      <c r="AI855" s="1683"/>
      <c r="AJ855" s="1660"/>
      <c r="AK855" s="1660"/>
    </row>
    <row r="856" spans="1:38" ht="39.950000000000003" customHeight="1" x14ac:dyDescent="0.2">
      <c r="A856" s="5923"/>
      <c r="B856" s="5923"/>
      <c r="C856" s="1683"/>
      <c r="D856" s="1683"/>
      <c r="E856" s="1684"/>
      <c r="F856" s="1684"/>
      <c r="G856" s="1683"/>
      <c r="H856" s="1928"/>
      <c r="I856" s="1928"/>
      <c r="J856" s="1683"/>
      <c r="K856" s="1683"/>
      <c r="L856" s="1684"/>
      <c r="M856" s="1684"/>
      <c r="N856" s="1683"/>
      <c r="O856" s="1928"/>
      <c r="P856" s="1928"/>
      <c r="Q856" s="1683"/>
      <c r="R856" s="1683"/>
      <c r="S856" s="1684"/>
      <c r="T856" s="1684"/>
      <c r="U856" s="1683"/>
      <c r="V856" s="1928"/>
      <c r="W856" s="1928"/>
      <c r="X856" s="1683"/>
      <c r="Y856" s="1683"/>
      <c r="Z856" s="1684"/>
      <c r="AA856" s="1684"/>
      <c r="AB856" s="1683"/>
      <c r="AC856" s="1928"/>
      <c r="AD856" s="1928"/>
      <c r="AE856" s="1683"/>
      <c r="AF856" s="1683"/>
      <c r="AG856" s="1684"/>
      <c r="AH856" s="1684"/>
      <c r="AI856" s="1683"/>
      <c r="AJ856" s="1660"/>
      <c r="AK856" s="1660"/>
    </row>
    <row r="857" spans="1:38" ht="39.950000000000003" customHeight="1" x14ac:dyDescent="0.2">
      <c r="A857" s="5923"/>
      <c r="B857" s="5923"/>
      <c r="C857" s="1683"/>
      <c r="D857" s="1683"/>
      <c r="E857" s="1684"/>
      <c r="F857" s="1684"/>
      <c r="G857" s="1683"/>
      <c r="H857" s="1928"/>
      <c r="I857" s="1928"/>
      <c r="J857" s="1683"/>
      <c r="K857" s="1683"/>
      <c r="L857" s="1684"/>
      <c r="M857" s="1684"/>
      <c r="N857" s="1683"/>
      <c r="O857" s="1928"/>
      <c r="P857" s="1928"/>
      <c r="Q857" s="1683"/>
      <c r="R857" s="1683"/>
      <c r="S857" s="1684"/>
      <c r="T857" s="1684"/>
      <c r="U857" s="1683"/>
      <c r="V857" s="1928"/>
      <c r="W857" s="1928"/>
      <c r="X857" s="1683"/>
      <c r="Y857" s="1683"/>
      <c r="Z857" s="1684"/>
      <c r="AA857" s="1684"/>
      <c r="AB857" s="1683"/>
      <c r="AC857" s="1928"/>
      <c r="AD857" s="1928"/>
      <c r="AE857" s="1683"/>
      <c r="AF857" s="1683"/>
      <c r="AG857" s="1684"/>
      <c r="AH857" s="1684"/>
      <c r="AI857" s="1683"/>
      <c r="AJ857" s="1660"/>
      <c r="AK857" s="1660"/>
    </row>
    <row r="858" spans="1:38" ht="39.950000000000003" customHeight="1" x14ac:dyDescent="0.2">
      <c r="A858" s="5923"/>
      <c r="B858" s="5923"/>
      <c r="C858" s="1683"/>
      <c r="D858" s="1683"/>
      <c r="E858" s="1684"/>
      <c r="F858" s="1684"/>
      <c r="G858" s="1683"/>
      <c r="H858" s="1928"/>
      <c r="I858" s="1928"/>
      <c r="J858" s="1683"/>
      <c r="K858" s="1683"/>
      <c r="L858" s="1684"/>
      <c r="M858" s="1684"/>
      <c r="N858" s="1683"/>
      <c r="O858" s="1928"/>
      <c r="P858" s="1928"/>
      <c r="Q858" s="1683"/>
      <c r="R858" s="1683"/>
      <c r="S858" s="1684"/>
      <c r="T858" s="1684"/>
      <c r="U858" s="1683"/>
      <c r="V858" s="1928"/>
      <c r="W858" s="1928"/>
      <c r="X858" s="1683"/>
      <c r="Y858" s="1683"/>
      <c r="Z858" s="1684"/>
      <c r="AA858" s="1684"/>
      <c r="AB858" s="1683"/>
      <c r="AC858" s="1928"/>
      <c r="AD858" s="1928"/>
      <c r="AE858" s="1683"/>
      <c r="AF858" s="1683"/>
      <c r="AG858" s="1684"/>
      <c r="AH858" s="1684"/>
      <c r="AI858" s="1683"/>
      <c r="AJ858" s="1660"/>
      <c r="AK858" s="1660"/>
      <c r="AL858" s="2296"/>
    </row>
    <row r="859" spans="1:38" ht="39.950000000000003" customHeight="1" x14ac:dyDescent="0.2">
      <c r="A859" s="5923"/>
      <c r="B859" s="5923"/>
      <c r="C859" s="1683"/>
      <c r="D859" s="1683"/>
      <c r="E859" s="1684"/>
      <c r="F859" s="1684"/>
      <c r="G859" s="1683"/>
      <c r="H859" s="1928"/>
      <c r="I859" s="1928"/>
      <c r="J859" s="1683"/>
      <c r="K859" s="1683"/>
      <c r="L859" s="1684"/>
      <c r="M859" s="1684"/>
      <c r="N859" s="1683"/>
      <c r="O859" s="1928"/>
      <c r="P859" s="1928"/>
      <c r="Q859" s="1683"/>
      <c r="R859" s="1683"/>
      <c r="S859" s="1684"/>
      <c r="T859" s="1684"/>
      <c r="U859" s="1683"/>
      <c r="V859" s="1928"/>
      <c r="W859" s="1928"/>
      <c r="X859" s="1683"/>
      <c r="Y859" s="1683"/>
      <c r="Z859" s="1684"/>
      <c r="AA859" s="1684"/>
      <c r="AB859" s="1683"/>
      <c r="AC859" s="1928"/>
      <c r="AD859" s="1928"/>
      <c r="AE859" s="1683"/>
      <c r="AF859" s="1683"/>
      <c r="AG859" s="1684"/>
      <c r="AH859" s="1684"/>
      <c r="AI859" s="1683"/>
      <c r="AJ859" s="1660"/>
      <c r="AK859" s="1660"/>
      <c r="AL859" s="1782"/>
    </row>
    <row r="860" spans="1:38" ht="39.950000000000003" customHeight="1" x14ac:dyDescent="0.2">
      <c r="A860" s="5923"/>
      <c r="B860" s="5923"/>
      <c r="C860" s="1683"/>
      <c r="D860" s="1683"/>
      <c r="E860" s="1684"/>
      <c r="F860" s="1684"/>
      <c r="G860" s="1683"/>
      <c r="H860" s="1928"/>
      <c r="I860" s="1928"/>
      <c r="J860" s="1683"/>
      <c r="K860" s="1683"/>
      <c r="L860" s="1684"/>
      <c r="M860" s="1684"/>
      <c r="N860" s="1683"/>
      <c r="O860" s="1928"/>
      <c r="P860" s="1928"/>
      <c r="Q860" s="1683"/>
      <c r="R860" s="1683"/>
      <c r="S860" s="1684"/>
      <c r="T860" s="1684"/>
      <c r="U860" s="1683"/>
      <c r="V860" s="1928"/>
      <c r="W860" s="1928"/>
      <c r="X860" s="1683"/>
      <c r="Y860" s="1683"/>
      <c r="Z860" s="1684"/>
      <c r="AA860" s="1684"/>
      <c r="AB860" s="1683"/>
      <c r="AC860" s="1928"/>
      <c r="AD860" s="1928"/>
      <c r="AJ860" s="1660"/>
      <c r="AK860" s="1660"/>
      <c r="AL860" s="1783"/>
    </row>
    <row r="861" spans="1:38" ht="39.950000000000003" customHeight="1" x14ac:dyDescent="0.2">
      <c r="E861" s="1659"/>
      <c r="H861" s="1928"/>
      <c r="I861" s="1928"/>
      <c r="K861" s="1658"/>
      <c r="L861" s="1658"/>
      <c r="M861" s="1658"/>
      <c r="N861" s="1658"/>
      <c r="O861" s="1928"/>
      <c r="P861" s="1928"/>
      <c r="V861" s="1928"/>
      <c r="W861" s="1928"/>
      <c r="AC861" s="1928"/>
      <c r="AD861" s="1928"/>
      <c r="AE861" s="1666"/>
      <c r="AF861" s="1666"/>
      <c r="AG861" s="1666"/>
      <c r="AH861" s="1666"/>
      <c r="AJ861" s="1660"/>
      <c r="AK861" s="1660"/>
    </row>
    <row r="862" spans="1:38" ht="39.950000000000003" customHeight="1" x14ac:dyDescent="0.2">
      <c r="C862" s="1659"/>
      <c r="D862" s="1659"/>
      <c r="E862" s="1659"/>
      <c r="F862" s="1659"/>
      <c r="H862" s="1928"/>
      <c r="I862" s="1928"/>
      <c r="J862" s="1659"/>
      <c r="K862" s="1659"/>
      <c r="L862" s="1659"/>
      <c r="N862" s="1715"/>
      <c r="O862" s="1928"/>
      <c r="P862" s="1928"/>
      <c r="Q862" s="1716"/>
      <c r="R862" s="1716"/>
      <c r="S862" s="1667"/>
      <c r="T862" s="1667"/>
      <c r="U862" s="1667"/>
      <c r="V862" s="1928"/>
      <c r="W862" s="1928"/>
      <c r="AA862" s="1715"/>
      <c r="AC862" s="1928"/>
      <c r="AD862" s="1928"/>
      <c r="AJ862" s="1660"/>
      <c r="AK862" s="1660"/>
    </row>
    <row r="863" spans="1:38" ht="39.950000000000003" customHeight="1" x14ac:dyDescent="0.2">
      <c r="G863" s="1659"/>
      <c r="H863" s="1928"/>
      <c r="I863" s="1928"/>
      <c r="J863" s="1659"/>
      <c r="M863" s="1659"/>
      <c r="N863" s="1659"/>
      <c r="O863" s="1928"/>
      <c r="P863" s="1928"/>
      <c r="Q863" s="1659"/>
      <c r="R863" s="1658"/>
      <c r="S863" s="1715"/>
      <c r="T863" s="1658"/>
      <c r="V863" s="1928"/>
      <c r="W863" s="1928"/>
      <c r="X863" s="1667"/>
      <c r="Y863" s="1667"/>
      <c r="AC863" s="1928"/>
      <c r="AD863" s="1928"/>
      <c r="AI863" s="1666"/>
      <c r="AJ863" s="1660"/>
      <c r="AK863" s="1660"/>
    </row>
    <row r="864" spans="1:38" ht="39.950000000000003" customHeight="1" x14ac:dyDescent="0.2">
      <c r="H864" s="1928"/>
      <c r="I864" s="1928"/>
      <c r="O864" s="1928"/>
      <c r="P864" s="1928"/>
      <c r="Q864" s="1658"/>
      <c r="S864" s="1715"/>
      <c r="V864" s="1928"/>
      <c r="W864" s="1928"/>
      <c r="X864" s="1697"/>
      <c r="AC864" s="1928"/>
      <c r="AD864" s="1928"/>
      <c r="AJ864" s="1660"/>
      <c r="AK864" s="1660"/>
    </row>
    <row r="865" spans="1:37" ht="39.950000000000003" customHeight="1" x14ac:dyDescent="0.2">
      <c r="C865" s="1659"/>
      <c r="D865" s="1659"/>
      <c r="E865" s="1659"/>
      <c r="H865" s="1697"/>
      <c r="I865" s="1697"/>
      <c r="K865" s="1659"/>
      <c r="L865" s="1659"/>
      <c r="M865" s="1659"/>
      <c r="N865" s="1659"/>
      <c r="O865" s="1697"/>
      <c r="P865" s="1697"/>
      <c r="Q865" s="1659"/>
      <c r="R865" s="1659"/>
      <c r="S865" s="1659"/>
      <c r="T865" s="1659"/>
      <c r="U865" s="1659"/>
      <c r="V865" s="1697"/>
      <c r="W865" s="1697"/>
      <c r="X865" s="1715"/>
      <c r="Y865" s="1658"/>
      <c r="Z865" s="1667"/>
      <c r="AA865" s="1667"/>
      <c r="AB865" s="1667"/>
      <c r="AC865" s="1697"/>
      <c r="AD865" s="1697"/>
      <c r="AE865" s="1658"/>
      <c r="AF865" s="1658"/>
      <c r="AG865" s="1658"/>
      <c r="AH865" s="1667"/>
      <c r="AJ865" s="1697"/>
      <c r="AK865" s="1697"/>
    </row>
    <row r="866" spans="1:37" ht="39.950000000000003" customHeight="1" x14ac:dyDescent="0.2">
      <c r="A866" s="16"/>
      <c r="B866" s="1715"/>
      <c r="C866" s="1927"/>
      <c r="D866" s="1927"/>
      <c r="E866" s="1927"/>
      <c r="F866" s="1927"/>
      <c r="G866" s="1658"/>
    </row>
    <row r="867" spans="1:37" ht="39.950000000000003" customHeight="1" x14ac:dyDescent="0.2"/>
    <row r="868" spans="1:37" ht="39.950000000000003" customHeight="1" x14ac:dyDescent="0.2">
      <c r="A868" s="5876"/>
      <c r="B868" s="5876"/>
      <c r="C868" s="1661"/>
      <c r="D868" s="1661"/>
      <c r="E868" s="1661"/>
      <c r="F868" s="1661"/>
      <c r="G868" s="1661"/>
      <c r="H868" s="1661"/>
      <c r="I868" s="1661"/>
      <c r="J868" s="1661"/>
      <c r="K868" s="1661"/>
      <c r="L868" s="1661"/>
      <c r="M868" s="1661"/>
      <c r="N868" s="1661"/>
      <c r="O868" s="1661"/>
      <c r="P868" s="1661"/>
      <c r="Q868" s="1661"/>
      <c r="R868" s="1661"/>
      <c r="S868" s="1661"/>
      <c r="T868" s="1661"/>
      <c r="U868" s="1661"/>
      <c r="V868" s="1661"/>
      <c r="W868" s="1661"/>
      <c r="X868" s="1661"/>
      <c r="Y868" s="1661"/>
      <c r="Z868" s="1661"/>
      <c r="AA868" s="1661"/>
      <c r="AB868" s="1661"/>
      <c r="AC868" s="1661"/>
      <c r="AD868" s="1661"/>
      <c r="AE868" s="1661"/>
      <c r="AF868" s="1661"/>
      <c r="AG868" s="1661"/>
      <c r="AH868" s="1661"/>
      <c r="AI868" s="1661"/>
      <c r="AJ868" s="1661"/>
      <c r="AK868" s="1661"/>
    </row>
    <row r="869" spans="1:37" ht="39.950000000000003" customHeight="1" x14ac:dyDescent="0.2">
      <c r="A869" s="5929"/>
      <c r="B869" s="5929"/>
      <c r="C869" s="1708"/>
      <c r="D869" s="1708"/>
      <c r="E869" s="1708"/>
      <c r="F869" s="1708"/>
      <c r="G869" s="1708"/>
      <c r="H869" s="1708"/>
      <c r="I869" s="1708"/>
      <c r="J869" s="1708"/>
      <c r="K869" s="1708"/>
      <c r="L869" s="1708"/>
      <c r="M869" s="1708"/>
      <c r="N869" s="1708"/>
      <c r="O869" s="1708"/>
      <c r="P869" s="1708"/>
      <c r="Q869" s="1708"/>
      <c r="R869" s="1708"/>
      <c r="S869" s="1708"/>
      <c r="T869" s="1708"/>
      <c r="U869" s="1708"/>
      <c r="V869" s="1708"/>
      <c r="W869" s="1708"/>
      <c r="X869" s="1708"/>
      <c r="Y869" s="1708"/>
      <c r="Z869" s="1708"/>
      <c r="AA869" s="1708"/>
      <c r="AB869" s="1708"/>
      <c r="AC869" s="1708"/>
      <c r="AD869" s="1708"/>
      <c r="AE869" s="1708"/>
      <c r="AF869" s="1708"/>
      <c r="AG869" s="1708"/>
      <c r="AH869" s="1708"/>
      <c r="AI869" s="1708"/>
      <c r="AJ869" s="1708"/>
      <c r="AK869" s="1708"/>
    </row>
    <row r="870" spans="1:37" ht="39.950000000000003" customHeight="1" x14ac:dyDescent="0.2">
      <c r="A870" s="5926"/>
      <c r="B870" s="5926"/>
      <c r="C870" s="1683"/>
      <c r="D870" s="1683"/>
      <c r="E870" s="1684"/>
      <c r="F870" s="1684"/>
      <c r="G870" s="1683"/>
      <c r="H870" s="1928"/>
      <c r="I870" s="1928"/>
      <c r="J870" s="1689"/>
      <c r="K870" s="1683"/>
      <c r="L870" s="1684"/>
      <c r="M870" s="1684"/>
      <c r="N870" s="1683"/>
      <c r="O870" s="1928"/>
      <c r="P870" s="1928"/>
      <c r="Q870" s="1664"/>
      <c r="R870" s="1664"/>
      <c r="S870" s="1664"/>
      <c r="T870" s="1664"/>
      <c r="U870" s="1664"/>
      <c r="V870" s="1928"/>
      <c r="W870" s="1928"/>
      <c r="X870" s="1683"/>
      <c r="Y870" s="1683"/>
      <c r="Z870" s="1684"/>
      <c r="AA870" s="1684"/>
      <c r="AB870" s="1683"/>
      <c r="AC870" s="1928"/>
      <c r="AD870" s="1928"/>
      <c r="AE870" s="1683"/>
      <c r="AF870" s="1683"/>
      <c r="AG870" s="1684"/>
      <c r="AH870" s="1684"/>
      <c r="AI870" s="1683"/>
      <c r="AJ870" s="1660"/>
      <c r="AK870" s="1660"/>
    </row>
    <row r="871" spans="1:37" ht="39.950000000000003" customHeight="1" x14ac:dyDescent="0.2">
      <c r="A871" s="5926"/>
      <c r="B871" s="5926"/>
      <c r="C871" s="1683"/>
      <c r="D871" s="1683"/>
      <c r="E871" s="1684"/>
      <c r="F871" s="1684"/>
      <c r="G871" s="1683"/>
      <c r="H871" s="1928"/>
      <c r="I871" s="1928"/>
      <c r="J871" s="1689"/>
      <c r="K871" s="1683"/>
      <c r="L871" s="1684"/>
      <c r="M871" s="1684"/>
      <c r="N871" s="1683"/>
      <c r="O871" s="1928"/>
      <c r="P871" s="1928"/>
      <c r="Q871" s="1683"/>
      <c r="R871" s="1683"/>
      <c r="S871" s="1684"/>
      <c r="T871" s="1684"/>
      <c r="U871" s="1683"/>
      <c r="V871" s="1928"/>
      <c r="W871" s="1928"/>
      <c r="X871" s="1683"/>
      <c r="Y871" s="1683"/>
      <c r="Z871" s="1684"/>
      <c r="AA871" s="1684"/>
      <c r="AB871" s="1683"/>
      <c r="AC871" s="1928"/>
      <c r="AD871" s="1928"/>
      <c r="AE871" s="1683"/>
      <c r="AF871" s="1683"/>
      <c r="AG871" s="1684"/>
      <c r="AH871" s="1684"/>
      <c r="AI871" s="1683"/>
      <c r="AJ871" s="1660"/>
      <c r="AK871" s="1660"/>
    </row>
    <row r="872" spans="1:37" ht="39.950000000000003" customHeight="1" x14ac:dyDescent="0.2">
      <c r="A872" s="5923"/>
      <c r="B872" s="5923"/>
      <c r="H872" s="1928"/>
      <c r="I872" s="1928"/>
      <c r="K872" s="1683"/>
      <c r="L872" s="1684"/>
      <c r="M872" s="1684"/>
      <c r="N872" s="1683"/>
      <c r="O872" s="1928"/>
      <c r="P872" s="1928"/>
      <c r="Q872" s="1683"/>
      <c r="R872" s="1683"/>
      <c r="S872" s="1684"/>
      <c r="T872" s="1684"/>
      <c r="U872" s="1683"/>
      <c r="V872" s="1928"/>
      <c r="W872" s="1928"/>
      <c r="X872" s="1683"/>
      <c r="Y872" s="1683"/>
      <c r="Z872" s="1684"/>
      <c r="AA872" s="1684"/>
      <c r="AB872" s="1683"/>
      <c r="AC872" s="1928"/>
      <c r="AD872" s="1928"/>
      <c r="AE872" s="1683"/>
      <c r="AF872" s="1683"/>
      <c r="AG872" s="1684"/>
      <c r="AH872" s="1684"/>
      <c r="AI872" s="1683"/>
      <c r="AJ872" s="1660"/>
      <c r="AK872" s="1660"/>
    </row>
    <row r="873" spans="1:37" ht="39.950000000000003" customHeight="1" x14ac:dyDescent="0.2">
      <c r="A873" s="5926"/>
      <c r="B873" s="5926"/>
      <c r="C873" s="1703"/>
      <c r="D873" s="1703"/>
      <c r="E873" s="1703"/>
      <c r="F873" s="1703"/>
      <c r="G873" s="1951"/>
      <c r="H873" s="1928"/>
      <c r="I873" s="1928"/>
      <c r="J873" s="1689"/>
      <c r="K873" s="1683"/>
      <c r="L873" s="1684"/>
      <c r="M873" s="1684"/>
      <c r="N873" s="1683"/>
      <c r="O873" s="1928"/>
      <c r="P873" s="1928"/>
      <c r="Q873" s="1709"/>
      <c r="R873" s="1709"/>
      <c r="S873" s="1709"/>
      <c r="T873" s="1709"/>
      <c r="U873" s="1709"/>
      <c r="V873" s="1928"/>
      <c r="W873" s="1928"/>
      <c r="X873" s="1709"/>
      <c r="Y873" s="1709"/>
      <c r="Z873" s="1709"/>
      <c r="AA873" s="1709"/>
      <c r="AB873" s="1709"/>
      <c r="AC873" s="1928"/>
      <c r="AD873" s="1928"/>
      <c r="AE873" s="1709"/>
      <c r="AF873" s="1709"/>
      <c r="AG873" s="1709"/>
      <c r="AH873" s="1709"/>
      <c r="AI873" s="1709"/>
      <c r="AJ873" s="1660"/>
      <c r="AK873" s="1660"/>
    </row>
    <row r="874" spans="1:37" ht="39.950000000000003" customHeight="1" x14ac:dyDescent="0.2">
      <c r="A874" s="5926"/>
      <c r="B874" s="5926"/>
      <c r="C874" s="1658"/>
      <c r="D874" s="1658"/>
      <c r="E874" s="1658"/>
      <c r="F874" s="1684"/>
      <c r="G874" s="1684"/>
      <c r="H874" s="1928"/>
      <c r="I874" s="1928"/>
      <c r="J874" s="1689"/>
      <c r="K874" s="1683"/>
      <c r="L874" s="1684"/>
      <c r="M874" s="1684"/>
      <c r="N874" s="1683"/>
      <c r="O874" s="1928"/>
      <c r="P874" s="1928"/>
      <c r="Q874" s="1683"/>
      <c r="R874" s="1683"/>
      <c r="S874" s="1684"/>
      <c r="T874" s="1684"/>
      <c r="U874" s="1683"/>
      <c r="V874" s="1928"/>
      <c r="W874" s="1928"/>
      <c r="X874" s="1683"/>
      <c r="Y874" s="1683"/>
      <c r="Z874" s="1684"/>
      <c r="AA874" s="1684"/>
      <c r="AB874" s="1683"/>
      <c r="AC874" s="1928"/>
      <c r="AD874" s="1928"/>
      <c r="AE874" s="1683"/>
      <c r="AF874" s="1683"/>
      <c r="AG874" s="1684"/>
      <c r="AH874" s="1684"/>
      <c r="AI874" s="1683"/>
      <c r="AJ874" s="1660"/>
      <c r="AK874" s="1660"/>
    </row>
    <row r="875" spans="1:37" ht="39.950000000000003" customHeight="1" x14ac:dyDescent="0.2">
      <c r="A875" s="5922"/>
      <c r="B875" s="5922"/>
      <c r="C875" s="1683"/>
      <c r="D875" s="1683"/>
      <c r="E875" s="1684"/>
      <c r="F875" s="1684"/>
      <c r="G875" s="1683"/>
      <c r="H875" s="1928"/>
      <c r="I875" s="1928"/>
      <c r="J875" s="1683"/>
      <c r="K875" s="1683"/>
      <c r="L875" s="1684"/>
      <c r="M875" s="1684"/>
      <c r="N875" s="1683"/>
      <c r="O875" s="1928"/>
      <c r="P875" s="1928"/>
      <c r="Q875" s="1683"/>
      <c r="R875" s="1683"/>
      <c r="S875" s="1684"/>
      <c r="T875" s="1684"/>
      <c r="U875" s="1683"/>
      <c r="V875" s="1928"/>
      <c r="W875" s="1928"/>
      <c r="X875" s="1683"/>
      <c r="Y875" s="1683"/>
      <c r="Z875" s="1684"/>
      <c r="AA875" s="1684"/>
      <c r="AB875" s="1683"/>
      <c r="AC875" s="1928"/>
      <c r="AD875" s="1928"/>
      <c r="AE875" s="1683"/>
      <c r="AF875" s="1683"/>
      <c r="AG875" s="1684"/>
      <c r="AH875" s="1684"/>
      <c r="AI875" s="1683"/>
      <c r="AJ875" s="1660"/>
      <c r="AK875" s="1660"/>
    </row>
    <row r="876" spans="1:37" ht="39.950000000000003" customHeight="1" x14ac:dyDescent="0.2">
      <c r="A876" s="5920"/>
      <c r="B876" s="5920"/>
      <c r="C876" s="1667"/>
      <c r="D876" s="1667"/>
      <c r="E876" s="1667"/>
      <c r="F876" s="1667"/>
      <c r="G876" s="1667"/>
      <c r="H876" s="1928"/>
      <c r="I876" s="1928"/>
      <c r="J876" s="1683"/>
      <c r="K876" s="1683"/>
      <c r="L876" s="1684"/>
      <c r="M876" s="1684"/>
      <c r="N876" s="1683"/>
      <c r="O876" s="1928"/>
      <c r="P876" s="1928"/>
      <c r="Q876" s="1667"/>
      <c r="R876" s="1667"/>
      <c r="S876" s="1667"/>
      <c r="T876" s="1667"/>
      <c r="U876" s="1667"/>
      <c r="V876" s="1928"/>
      <c r="W876" s="1928"/>
      <c r="X876" s="1667"/>
      <c r="Y876" s="1667"/>
      <c r="Z876" s="1667"/>
      <c r="AA876" s="1667"/>
      <c r="AB876" s="1667"/>
      <c r="AC876" s="1928"/>
      <c r="AD876" s="1928"/>
      <c r="AE876" s="1667"/>
      <c r="AF876" s="1667"/>
      <c r="AG876" s="1667"/>
      <c r="AH876" s="1667"/>
      <c r="AI876" s="1667"/>
      <c r="AJ876" s="1660"/>
      <c r="AK876" s="1660"/>
    </row>
    <row r="877" spans="1:37" ht="39.950000000000003" customHeight="1" x14ac:dyDescent="0.2">
      <c r="A877" s="5927"/>
      <c r="B877" s="5924"/>
      <c r="C877" s="1683"/>
      <c r="D877" s="1683"/>
      <c r="E877" s="1684"/>
      <c r="F877" s="1684"/>
      <c r="G877" s="1683"/>
      <c r="H877" s="1928"/>
      <c r="I877" s="1928"/>
      <c r="J877" s="1683"/>
      <c r="K877" s="1683"/>
      <c r="L877" s="1684"/>
      <c r="M877" s="1684"/>
      <c r="N877" s="1683"/>
      <c r="O877" s="1928"/>
      <c r="P877" s="1928"/>
      <c r="Q877" s="1683"/>
      <c r="R877" s="1683"/>
      <c r="S877" s="1684"/>
      <c r="T877" s="1684"/>
      <c r="U877" s="1683"/>
      <c r="V877" s="1928"/>
      <c r="W877" s="1928"/>
      <c r="X877" s="1683"/>
      <c r="Y877" s="1683"/>
      <c r="Z877" s="1684"/>
      <c r="AA877" s="1684"/>
      <c r="AB877" s="1683"/>
      <c r="AC877" s="1928"/>
      <c r="AD877" s="1928"/>
      <c r="AE877" s="1683"/>
      <c r="AF877" s="1683"/>
      <c r="AG877" s="1684"/>
      <c r="AH877" s="1684"/>
      <c r="AI877" s="1683"/>
      <c r="AJ877" s="1660"/>
      <c r="AK877" s="1660"/>
    </row>
    <row r="878" spans="1:37" ht="39.950000000000003" customHeight="1" x14ac:dyDescent="0.2">
      <c r="A878" s="5923"/>
      <c r="B878" s="5923"/>
      <c r="C878" s="1683"/>
      <c r="D878" s="1683"/>
      <c r="E878" s="1684"/>
      <c r="F878" s="1684"/>
      <c r="G878" s="1683"/>
      <c r="H878" s="1928"/>
      <c r="I878" s="1928"/>
      <c r="J878" s="1683"/>
      <c r="K878" s="1683"/>
      <c r="L878" s="1684"/>
      <c r="M878" s="1684"/>
      <c r="N878" s="1683"/>
      <c r="O878" s="1928"/>
      <c r="P878" s="1928"/>
      <c r="Q878" s="1683"/>
      <c r="R878" s="1683"/>
      <c r="S878" s="1684"/>
      <c r="T878" s="1684"/>
      <c r="U878" s="1683"/>
      <c r="V878" s="1928"/>
      <c r="W878" s="1928"/>
      <c r="X878" s="1683"/>
      <c r="Y878" s="1683"/>
      <c r="Z878" s="1684"/>
      <c r="AA878" s="1684"/>
      <c r="AB878" s="1683"/>
      <c r="AC878" s="1928"/>
      <c r="AD878" s="1928"/>
      <c r="AE878" s="1683"/>
      <c r="AF878" s="1683"/>
      <c r="AG878" s="1684"/>
      <c r="AH878" s="1684"/>
      <c r="AI878" s="1683"/>
      <c r="AJ878" s="1660"/>
      <c r="AK878" s="1660"/>
    </row>
    <row r="879" spans="1:37" ht="39.950000000000003" customHeight="1" x14ac:dyDescent="0.2">
      <c r="A879" s="5920"/>
      <c r="B879" s="5920"/>
      <c r="C879" s="1683"/>
      <c r="D879" s="1683"/>
      <c r="E879" s="1684"/>
      <c r="F879" s="1684"/>
      <c r="G879" s="1683"/>
      <c r="H879" s="1928"/>
      <c r="I879" s="1928"/>
      <c r="J879" s="1683"/>
      <c r="K879" s="1683"/>
      <c r="L879" s="1684"/>
      <c r="M879" s="1684"/>
      <c r="N879" s="1683"/>
      <c r="O879" s="1928"/>
      <c r="P879" s="1928"/>
      <c r="Q879" s="1683"/>
      <c r="R879" s="1683"/>
      <c r="S879" s="1684"/>
      <c r="T879" s="1684"/>
      <c r="U879" s="1683"/>
      <c r="V879" s="1928"/>
      <c r="W879" s="1928"/>
      <c r="X879" s="1683"/>
      <c r="Y879" s="1683"/>
      <c r="Z879" s="1684"/>
      <c r="AA879" s="1684"/>
      <c r="AB879" s="1683"/>
      <c r="AC879" s="1928"/>
      <c r="AD879" s="1928"/>
      <c r="AE879" s="1683"/>
      <c r="AF879" s="1683"/>
      <c r="AG879" s="1684"/>
      <c r="AH879" s="1684"/>
      <c r="AI879" s="1683"/>
      <c r="AJ879" s="1660"/>
      <c r="AK879" s="1660"/>
    </row>
    <row r="880" spans="1:37" ht="39.950000000000003" customHeight="1" x14ac:dyDescent="0.2">
      <c r="A880" s="5923"/>
      <c r="B880" s="5923"/>
      <c r="C880" s="1683"/>
      <c r="D880" s="1683"/>
      <c r="E880" s="1684"/>
      <c r="F880" s="1684"/>
      <c r="G880" s="1683"/>
      <c r="H880" s="1928"/>
      <c r="I880" s="1928"/>
      <c r="J880" s="1683"/>
      <c r="K880" s="1683"/>
      <c r="L880" s="1684"/>
      <c r="M880" s="1684"/>
      <c r="N880" s="1683"/>
      <c r="O880" s="1928"/>
      <c r="P880" s="1928"/>
      <c r="Q880" s="1683"/>
      <c r="R880" s="1683"/>
      <c r="S880" s="1684"/>
      <c r="T880" s="1684"/>
      <c r="U880" s="1683"/>
      <c r="V880" s="1928"/>
      <c r="W880" s="1928"/>
      <c r="X880" s="1683"/>
      <c r="Y880" s="1683"/>
      <c r="Z880" s="1684"/>
      <c r="AA880" s="1684"/>
      <c r="AB880" s="1683"/>
      <c r="AC880" s="1928"/>
      <c r="AD880" s="1928"/>
      <c r="AE880" s="1683"/>
      <c r="AF880" s="1683"/>
      <c r="AG880" s="1684"/>
      <c r="AH880" s="1684"/>
      <c r="AI880" s="1683"/>
      <c r="AJ880" s="1660"/>
      <c r="AK880" s="1660"/>
    </row>
    <row r="881" spans="1:38" ht="39.950000000000003" customHeight="1" x14ac:dyDescent="0.2">
      <c r="A881" s="5920"/>
      <c r="B881" s="5920"/>
      <c r="C881" s="1683"/>
      <c r="D881" s="1683"/>
      <c r="E881" s="1684"/>
      <c r="F881" s="1684"/>
      <c r="G881" s="1683"/>
      <c r="H881" s="1928"/>
      <c r="I881" s="1928"/>
      <c r="J881" s="1683"/>
      <c r="K881" s="1683"/>
      <c r="L881" s="1684"/>
      <c r="M881" s="1684"/>
      <c r="N881" s="1683"/>
      <c r="O881" s="1928"/>
      <c r="P881" s="1928"/>
      <c r="Q881" s="1683"/>
      <c r="R881" s="1683"/>
      <c r="S881" s="1684"/>
      <c r="T881" s="1684"/>
      <c r="U881" s="1683"/>
      <c r="V881" s="1928"/>
      <c r="W881" s="1928"/>
      <c r="X881" s="1683"/>
      <c r="Y881" s="1683"/>
      <c r="Z881" s="1684"/>
      <c r="AA881" s="1684"/>
      <c r="AB881" s="1683"/>
      <c r="AC881" s="1928"/>
      <c r="AD881" s="1928"/>
      <c r="AE881" s="1683"/>
      <c r="AF881" s="1683"/>
      <c r="AG881" s="1684"/>
      <c r="AH881" s="1684"/>
      <c r="AI881" s="1683"/>
      <c r="AJ881" s="1660"/>
      <c r="AK881" s="1660"/>
    </row>
    <row r="882" spans="1:38" ht="39.950000000000003" customHeight="1" x14ac:dyDescent="0.2">
      <c r="A882" s="5923"/>
      <c r="B882" s="5923"/>
      <c r="C882" s="1683"/>
      <c r="D882" s="1683"/>
      <c r="E882" s="1684"/>
      <c r="F882" s="1684"/>
      <c r="G882" s="1683"/>
      <c r="H882" s="1928"/>
      <c r="I882" s="1928"/>
      <c r="J882" s="1683"/>
      <c r="K882" s="1683"/>
      <c r="L882" s="1684"/>
      <c r="M882" s="1684"/>
      <c r="N882" s="1683"/>
      <c r="O882" s="1928"/>
      <c r="P882" s="1928"/>
      <c r="Q882" s="1683"/>
      <c r="R882" s="1683"/>
      <c r="S882" s="1684"/>
      <c r="T882" s="1684"/>
      <c r="U882" s="1683"/>
      <c r="V882" s="1928"/>
      <c r="W882" s="1928"/>
      <c r="X882" s="1683"/>
      <c r="Y882" s="1683"/>
      <c r="Z882" s="1684"/>
      <c r="AA882" s="1684"/>
      <c r="AB882" s="1683"/>
      <c r="AC882" s="1928"/>
      <c r="AD882" s="1928"/>
      <c r="AE882" s="1683"/>
      <c r="AF882" s="1683"/>
      <c r="AG882" s="1684"/>
      <c r="AH882" s="1684"/>
      <c r="AI882" s="1683"/>
      <c r="AJ882" s="1660"/>
      <c r="AK882" s="1660"/>
    </row>
    <row r="883" spans="1:38" ht="39.950000000000003" customHeight="1" x14ac:dyDescent="0.2">
      <c r="A883" s="5923"/>
      <c r="B883" s="5923"/>
      <c r="C883" s="1683"/>
      <c r="D883" s="1683"/>
      <c r="E883" s="1684"/>
      <c r="F883" s="1684"/>
      <c r="G883" s="1683"/>
      <c r="H883" s="1928"/>
      <c r="I883" s="1928"/>
      <c r="J883" s="1683"/>
      <c r="K883" s="1683"/>
      <c r="L883" s="1684"/>
      <c r="M883" s="1684"/>
      <c r="N883" s="1683"/>
      <c r="O883" s="1928"/>
      <c r="P883" s="1928"/>
      <c r="Q883" s="1683"/>
      <c r="R883" s="1683"/>
      <c r="S883" s="1684"/>
      <c r="T883" s="1684"/>
      <c r="U883" s="1683"/>
      <c r="V883" s="1928"/>
      <c r="W883" s="1928"/>
      <c r="X883" s="1683"/>
      <c r="Y883" s="1683"/>
      <c r="Z883" s="1684"/>
      <c r="AA883" s="1684"/>
      <c r="AB883" s="1683"/>
      <c r="AC883" s="1928"/>
      <c r="AD883" s="1928"/>
      <c r="AE883" s="1683"/>
      <c r="AF883" s="1683"/>
      <c r="AG883" s="1684"/>
      <c r="AH883" s="1684"/>
      <c r="AI883" s="1683"/>
      <c r="AJ883" s="1660"/>
      <c r="AK883" s="1660"/>
    </row>
    <row r="884" spans="1:38" ht="39.950000000000003" customHeight="1" x14ac:dyDescent="0.2">
      <c r="A884" s="5923"/>
      <c r="B884" s="5923"/>
      <c r="C884" s="1683"/>
      <c r="D884" s="1683"/>
      <c r="E884" s="1684"/>
      <c r="F884" s="1684"/>
      <c r="G884" s="1683"/>
      <c r="H884" s="1928"/>
      <c r="I884" s="1928"/>
      <c r="J884" s="1683"/>
      <c r="K884" s="1683"/>
      <c r="L884" s="1684"/>
      <c r="M884" s="1684"/>
      <c r="N884" s="1683"/>
      <c r="O884" s="1928"/>
      <c r="P884" s="1928"/>
      <c r="Q884" s="1683"/>
      <c r="R884" s="1683"/>
      <c r="S884" s="1684"/>
      <c r="T884" s="1684"/>
      <c r="U884" s="1683"/>
      <c r="V884" s="1928"/>
      <c r="W884" s="1928"/>
      <c r="X884" s="1683"/>
      <c r="Y884" s="1683"/>
      <c r="Z884" s="1684"/>
      <c r="AA884" s="1684"/>
      <c r="AB884" s="1683"/>
      <c r="AC884" s="1928"/>
      <c r="AD884" s="1928"/>
      <c r="AE884" s="1683"/>
      <c r="AF884" s="1683"/>
      <c r="AG884" s="1684"/>
      <c r="AH884" s="1684"/>
      <c r="AI884" s="1683"/>
      <c r="AJ884" s="1660"/>
      <c r="AK884" s="1660"/>
      <c r="AL884" s="2296"/>
    </row>
    <row r="885" spans="1:38" ht="39.950000000000003" customHeight="1" x14ac:dyDescent="0.2">
      <c r="A885" s="5923"/>
      <c r="B885" s="5923"/>
      <c r="C885" s="1683"/>
      <c r="D885" s="1683"/>
      <c r="E885" s="1684"/>
      <c r="F885" s="1684"/>
      <c r="G885" s="1683"/>
      <c r="H885" s="1928"/>
      <c r="I885" s="1928"/>
      <c r="J885" s="1683"/>
      <c r="K885" s="1683"/>
      <c r="L885" s="1684"/>
      <c r="M885" s="1684"/>
      <c r="N885" s="1683"/>
      <c r="O885" s="1928"/>
      <c r="P885" s="1928"/>
      <c r="Q885" s="1683"/>
      <c r="R885" s="1683"/>
      <c r="S885" s="1684"/>
      <c r="T885" s="1684"/>
      <c r="U885" s="1683"/>
      <c r="V885" s="1928"/>
      <c r="W885" s="1928"/>
      <c r="X885" s="1683"/>
      <c r="Y885" s="1683"/>
      <c r="Z885" s="1684"/>
      <c r="AA885" s="1684"/>
      <c r="AB885" s="1683"/>
      <c r="AC885" s="1928"/>
      <c r="AD885" s="1928"/>
      <c r="AE885" s="1683"/>
      <c r="AF885" s="1683"/>
      <c r="AG885" s="1684"/>
      <c r="AH885" s="1684"/>
      <c r="AI885" s="1683"/>
      <c r="AJ885" s="1660"/>
      <c r="AK885" s="1660"/>
      <c r="AL885" s="1782"/>
    </row>
    <row r="886" spans="1:38" ht="39.950000000000003" customHeight="1" x14ac:dyDescent="0.2">
      <c r="A886" s="5923"/>
      <c r="B886" s="5923"/>
      <c r="C886" s="1683"/>
      <c r="D886" s="1683"/>
      <c r="E886" s="1684"/>
      <c r="F886" s="1684"/>
      <c r="G886" s="1683"/>
      <c r="H886" s="1928"/>
      <c r="I886" s="1928"/>
      <c r="J886" s="1683"/>
      <c r="K886" s="1683"/>
      <c r="L886" s="1684"/>
      <c r="M886" s="1684"/>
      <c r="N886" s="1683"/>
      <c r="O886" s="1928"/>
      <c r="P886" s="1928"/>
      <c r="Q886" s="1683"/>
      <c r="R886" s="1683"/>
      <c r="S886" s="1684"/>
      <c r="T886" s="1684"/>
      <c r="U886" s="1683"/>
      <c r="V886" s="1928"/>
      <c r="W886" s="1928"/>
      <c r="X886" s="1683"/>
      <c r="Y886" s="1683"/>
      <c r="Z886" s="1684"/>
      <c r="AA886" s="1684"/>
      <c r="AB886" s="1683"/>
      <c r="AC886" s="1928"/>
      <c r="AD886" s="1928"/>
      <c r="AJ886" s="1660"/>
      <c r="AK886" s="1660"/>
      <c r="AL886" s="1783"/>
    </row>
    <row r="887" spans="1:38" ht="39.950000000000003" customHeight="1" x14ac:dyDescent="0.2">
      <c r="H887" s="1928"/>
      <c r="I887" s="1928"/>
      <c r="L887" s="1697"/>
      <c r="M887" s="1697"/>
      <c r="N887" s="1697"/>
      <c r="O887" s="1928"/>
      <c r="P887" s="1928"/>
      <c r="V887" s="1928"/>
      <c r="W887" s="1928"/>
      <c r="AC887" s="1928"/>
      <c r="AD887" s="1928"/>
      <c r="AJ887" s="1660"/>
      <c r="AK887" s="1660"/>
    </row>
    <row r="888" spans="1:38" ht="39.950000000000003" customHeight="1" x14ac:dyDescent="0.2">
      <c r="H888" s="1928"/>
      <c r="I888" s="1928"/>
      <c r="O888" s="1928"/>
      <c r="P888" s="1928"/>
      <c r="V888" s="1928"/>
      <c r="W888" s="1928"/>
      <c r="X888" s="1715"/>
      <c r="Y888" s="1715"/>
      <c r="AA888" s="1715"/>
      <c r="AC888" s="1928"/>
      <c r="AD888" s="1928"/>
      <c r="AJ888" s="1660"/>
      <c r="AK888" s="1660"/>
    </row>
    <row r="889" spans="1:38" ht="39.950000000000003" customHeight="1" x14ac:dyDescent="0.2">
      <c r="C889" s="1666"/>
      <c r="F889" s="1689"/>
      <c r="G889" s="1689"/>
      <c r="H889" s="1928"/>
      <c r="I889" s="1928"/>
      <c r="O889" s="1928"/>
      <c r="P889" s="1928"/>
      <c r="S889" s="1715"/>
      <c r="T889" s="1715"/>
      <c r="U889" s="1715"/>
      <c r="V889" s="1928"/>
      <c r="W889" s="1928"/>
      <c r="X889" s="1715"/>
      <c r="Y889" s="1715"/>
      <c r="Z889" s="1715"/>
      <c r="AC889" s="1928"/>
      <c r="AD889" s="1928"/>
      <c r="AJ889" s="1660"/>
      <c r="AK889" s="1660"/>
    </row>
    <row r="890" spans="1:38" ht="39.950000000000003" customHeight="1" x14ac:dyDescent="0.2">
      <c r="H890" s="1928"/>
      <c r="I890" s="1928"/>
      <c r="O890" s="1928"/>
      <c r="P890" s="1928"/>
      <c r="S890" s="1697"/>
      <c r="T890" s="1697"/>
      <c r="U890" s="1697"/>
      <c r="V890" s="1928"/>
      <c r="W890" s="1928"/>
      <c r="X890" s="1697"/>
      <c r="AC890" s="1928"/>
      <c r="AD890" s="1928"/>
      <c r="AJ890" s="1660"/>
      <c r="AK890" s="1660"/>
    </row>
    <row r="891" spans="1:38" ht="39.950000000000003" customHeight="1" x14ac:dyDescent="0.2">
      <c r="D891" s="1666"/>
      <c r="E891" s="1666"/>
      <c r="F891" s="1666"/>
      <c r="H891" s="1697"/>
      <c r="I891" s="1697"/>
      <c r="K891" s="16"/>
      <c r="L891" s="16"/>
      <c r="M891" s="16"/>
      <c r="O891" s="1697"/>
      <c r="P891" s="1697"/>
      <c r="V891" s="1697"/>
      <c r="W891" s="1697"/>
      <c r="AC891" s="1697"/>
      <c r="AD891" s="1697"/>
      <c r="AJ891" s="1697"/>
      <c r="AK891" s="1697"/>
    </row>
    <row r="892" spans="1:38" ht="39.950000000000003" customHeight="1" x14ac:dyDescent="0.2">
      <c r="A892" s="16"/>
      <c r="B892" s="1715"/>
    </row>
    <row r="893" spans="1:38" ht="39.950000000000003" customHeight="1" x14ac:dyDescent="0.2">
      <c r="A893" s="1954"/>
      <c r="B893" s="1955"/>
    </row>
    <row r="894" spans="1:38" ht="39.950000000000003" customHeight="1" x14ac:dyDescent="0.2"/>
    <row r="895" spans="1:38" ht="39.950000000000003" customHeight="1" x14ac:dyDescent="0.2"/>
    <row r="896" spans="1:38" ht="39.950000000000003" customHeight="1" x14ac:dyDescent="0.2"/>
    <row r="897" ht="39.950000000000003" customHeight="1" x14ac:dyDescent="0.2"/>
    <row r="898" ht="39.950000000000003" customHeight="1" x14ac:dyDescent="0.2"/>
    <row r="899" ht="39.950000000000003" customHeight="1" x14ac:dyDescent="0.2"/>
    <row r="900" ht="39.950000000000003" customHeight="1" x14ac:dyDescent="0.2"/>
    <row r="901" ht="39.950000000000003" customHeight="1" x14ac:dyDescent="0.2"/>
    <row r="902" ht="39.950000000000003" customHeight="1" x14ac:dyDescent="0.2"/>
    <row r="903" ht="39.950000000000003" customHeight="1" x14ac:dyDescent="0.2"/>
    <row r="904" ht="39.950000000000003" customHeight="1" x14ac:dyDescent="0.2"/>
    <row r="905" ht="39.950000000000003" customHeight="1" x14ac:dyDescent="0.2"/>
    <row r="906" ht="39.950000000000003" customHeight="1" x14ac:dyDescent="0.2"/>
    <row r="907" ht="39.950000000000003" customHeight="1" x14ac:dyDescent="0.2"/>
    <row r="908" ht="39.950000000000003" customHeight="1" x14ac:dyDescent="0.2"/>
    <row r="909" ht="39.950000000000003" customHeight="1" x14ac:dyDescent="0.2"/>
    <row r="910" ht="39.950000000000003" customHeight="1" x14ac:dyDescent="0.2"/>
    <row r="911" ht="39.950000000000003" customHeight="1" x14ac:dyDescent="0.2"/>
    <row r="912" ht="39.950000000000003" customHeight="1" x14ac:dyDescent="0.2"/>
    <row r="913" ht="39.950000000000003" customHeight="1" x14ac:dyDescent="0.2"/>
    <row r="914" ht="39.950000000000003" customHeight="1" x14ac:dyDescent="0.2"/>
    <row r="915" ht="39.950000000000003" customHeight="1" x14ac:dyDescent="0.2"/>
    <row r="916" ht="39.950000000000003" customHeight="1" x14ac:dyDescent="0.2"/>
    <row r="917" ht="39.950000000000003" customHeight="1" x14ac:dyDescent="0.2"/>
    <row r="918" ht="39.950000000000003" customHeight="1" x14ac:dyDescent="0.2"/>
    <row r="919" ht="39.950000000000003" customHeight="1" x14ac:dyDescent="0.2"/>
    <row r="920" ht="39.950000000000003" customHeight="1" x14ac:dyDescent="0.2"/>
    <row r="921" ht="39.950000000000003" customHeight="1" x14ac:dyDescent="0.2"/>
    <row r="922" ht="39.950000000000003" customHeight="1" x14ac:dyDescent="0.2"/>
    <row r="923" ht="39.950000000000003" customHeight="1" x14ac:dyDescent="0.2"/>
    <row r="924" ht="39.950000000000003" customHeight="1" x14ac:dyDescent="0.2"/>
    <row r="925" ht="39.950000000000003" customHeight="1" x14ac:dyDescent="0.2"/>
    <row r="926" ht="39.950000000000003" customHeight="1" x14ac:dyDescent="0.2"/>
    <row r="927" ht="39.950000000000003" customHeight="1" x14ac:dyDescent="0.2"/>
    <row r="928" ht="39.950000000000003" customHeight="1" x14ac:dyDescent="0.2"/>
    <row r="929" ht="39.950000000000003" customHeight="1" x14ac:dyDescent="0.2"/>
    <row r="930" ht="39.950000000000003" customHeight="1" x14ac:dyDescent="0.2"/>
    <row r="931" ht="39.950000000000003" customHeight="1" x14ac:dyDescent="0.2"/>
    <row r="932" ht="39.950000000000003" customHeight="1" x14ac:dyDescent="0.2"/>
    <row r="933" ht="39.950000000000003" customHeight="1" x14ac:dyDescent="0.2"/>
    <row r="934" ht="39.950000000000003" customHeight="1" x14ac:dyDescent="0.2"/>
    <row r="935" ht="39.950000000000003" customHeight="1" x14ac:dyDescent="0.2"/>
    <row r="936" ht="39.950000000000003" customHeight="1" x14ac:dyDescent="0.2"/>
    <row r="937" ht="39.950000000000003" customHeight="1" x14ac:dyDescent="0.2"/>
    <row r="938" ht="39.950000000000003" customHeight="1" x14ac:dyDescent="0.2"/>
    <row r="939" ht="39.950000000000003" customHeight="1" x14ac:dyDescent="0.2"/>
    <row r="940" ht="39.950000000000003" customHeight="1" x14ac:dyDescent="0.2"/>
    <row r="941" ht="39.950000000000003" customHeight="1" x14ac:dyDescent="0.2"/>
    <row r="942" ht="39.950000000000003" customHeight="1" x14ac:dyDescent="0.2"/>
    <row r="943" ht="39.950000000000003" customHeight="1" x14ac:dyDescent="0.2"/>
    <row r="944" ht="39.950000000000003" customHeight="1" x14ac:dyDescent="0.2"/>
    <row r="945" ht="39.950000000000003" customHeight="1" x14ac:dyDescent="0.2"/>
    <row r="946" ht="39.950000000000003" customHeight="1" x14ac:dyDescent="0.2"/>
    <row r="947" ht="39.950000000000003" customHeight="1" x14ac:dyDescent="0.2"/>
    <row r="948" ht="39.950000000000003" customHeight="1" x14ac:dyDescent="0.2"/>
    <row r="949" ht="39.950000000000003" customHeight="1" x14ac:dyDescent="0.2"/>
    <row r="950" ht="39.950000000000003" customHeight="1" x14ac:dyDescent="0.2"/>
    <row r="951" ht="39.950000000000003" customHeight="1" x14ac:dyDescent="0.2"/>
    <row r="952" ht="39.950000000000003" customHeight="1" x14ac:dyDescent="0.2"/>
    <row r="953" ht="39.950000000000003" customHeight="1" x14ac:dyDescent="0.2"/>
    <row r="954" ht="39.950000000000003" customHeight="1" x14ac:dyDescent="0.2"/>
    <row r="955" ht="39.950000000000003" customHeight="1" x14ac:dyDescent="0.2"/>
    <row r="956" ht="39.950000000000003" customHeight="1" x14ac:dyDescent="0.2"/>
    <row r="957" ht="39.950000000000003" customHeight="1" x14ac:dyDescent="0.2"/>
    <row r="958" ht="39.950000000000003" customHeight="1" x14ac:dyDescent="0.2"/>
    <row r="959" ht="39.950000000000003" customHeight="1" x14ac:dyDescent="0.2"/>
    <row r="960" ht="39.950000000000003" customHeight="1" x14ac:dyDescent="0.2"/>
    <row r="961" ht="39.950000000000003" customHeight="1" x14ac:dyDescent="0.2"/>
    <row r="962" ht="39.950000000000003" customHeight="1" x14ac:dyDescent="0.2"/>
    <row r="963" ht="39.950000000000003" customHeight="1" x14ac:dyDescent="0.2"/>
    <row r="964" ht="39.950000000000003" customHeight="1" x14ac:dyDescent="0.2"/>
    <row r="965" ht="39.950000000000003" customHeight="1" x14ac:dyDescent="0.2"/>
    <row r="966" ht="39.950000000000003" customHeight="1" x14ac:dyDescent="0.2"/>
    <row r="967" ht="39.950000000000003" customHeight="1" x14ac:dyDescent="0.2"/>
    <row r="968" ht="39.950000000000003" customHeight="1" x14ac:dyDescent="0.2"/>
    <row r="969" ht="39.950000000000003" customHeight="1" x14ac:dyDescent="0.2"/>
    <row r="970" ht="39.950000000000003" customHeight="1" x14ac:dyDescent="0.2"/>
    <row r="971" ht="39.950000000000003" customHeight="1" x14ac:dyDescent="0.2"/>
    <row r="972" ht="39.950000000000003" customHeight="1" x14ac:dyDescent="0.2"/>
    <row r="973" ht="39.950000000000003" customHeight="1" x14ac:dyDescent="0.2"/>
    <row r="974" ht="39.950000000000003" customHeight="1" x14ac:dyDescent="0.2"/>
    <row r="975" ht="39.950000000000003" customHeight="1" x14ac:dyDescent="0.2"/>
    <row r="976" ht="39.950000000000003" customHeight="1" x14ac:dyDescent="0.2"/>
    <row r="977" ht="39.950000000000003" customHeight="1" x14ac:dyDescent="0.2"/>
    <row r="978" ht="39.950000000000003" customHeight="1" x14ac:dyDescent="0.2"/>
    <row r="979" ht="39.950000000000003" customHeight="1" x14ac:dyDescent="0.2"/>
    <row r="980" ht="39.950000000000003" customHeight="1" x14ac:dyDescent="0.2"/>
    <row r="981" ht="39.950000000000003" customHeight="1" x14ac:dyDescent="0.2"/>
    <row r="982" ht="39.950000000000003" customHeight="1" x14ac:dyDescent="0.2"/>
    <row r="983" ht="39.950000000000003" customHeight="1" x14ac:dyDescent="0.2"/>
    <row r="984" ht="39.950000000000003" customHeight="1" x14ac:dyDescent="0.2"/>
    <row r="985" ht="39.950000000000003" customHeight="1" x14ac:dyDescent="0.2"/>
    <row r="986" ht="39.950000000000003" customHeight="1" x14ac:dyDescent="0.2"/>
    <row r="987" ht="39.950000000000003" customHeight="1" x14ac:dyDescent="0.2"/>
    <row r="988" ht="39.950000000000003" customHeight="1" x14ac:dyDescent="0.2"/>
    <row r="989" ht="39.950000000000003" customHeight="1" x14ac:dyDescent="0.2"/>
    <row r="990" ht="39.950000000000003" customHeight="1" x14ac:dyDescent="0.2"/>
    <row r="991" ht="39.950000000000003" customHeight="1" x14ac:dyDescent="0.2"/>
    <row r="992" ht="39.950000000000003" customHeight="1" x14ac:dyDescent="0.2"/>
    <row r="993" ht="39.950000000000003" customHeight="1" x14ac:dyDescent="0.2"/>
    <row r="994" ht="39.950000000000003" customHeight="1" x14ac:dyDescent="0.2"/>
    <row r="995" ht="39.950000000000003" customHeight="1" x14ac:dyDescent="0.2"/>
    <row r="996" ht="39.950000000000003" customHeight="1" x14ac:dyDescent="0.2"/>
    <row r="997" ht="39.950000000000003" customHeight="1" x14ac:dyDescent="0.2"/>
    <row r="998" ht="39.950000000000003" customHeight="1" x14ac:dyDescent="0.2"/>
    <row r="999" ht="39.950000000000003" customHeight="1" x14ac:dyDescent="0.2"/>
    <row r="1000" ht="39.950000000000003" customHeight="1" x14ac:dyDescent="0.2"/>
    <row r="1001" ht="39.950000000000003" customHeight="1" x14ac:dyDescent="0.2"/>
    <row r="1002" ht="39.950000000000003" customHeight="1" x14ac:dyDescent="0.2"/>
    <row r="1003" ht="39.950000000000003" customHeight="1" x14ac:dyDescent="0.2"/>
    <row r="1004" ht="39.950000000000003" customHeight="1" x14ac:dyDescent="0.2"/>
    <row r="1005" ht="39.950000000000003" customHeight="1" x14ac:dyDescent="0.2"/>
    <row r="1006" ht="39.950000000000003" customHeight="1" x14ac:dyDescent="0.2"/>
    <row r="1007" ht="39.950000000000003" customHeight="1" x14ac:dyDescent="0.2"/>
    <row r="1008" ht="39.950000000000003" customHeight="1" x14ac:dyDescent="0.2"/>
    <row r="1009" ht="39.950000000000003" customHeight="1" x14ac:dyDescent="0.2"/>
    <row r="1010" ht="39.950000000000003" customHeight="1" x14ac:dyDescent="0.2"/>
    <row r="1011" ht="39.950000000000003" customHeight="1" x14ac:dyDescent="0.2"/>
    <row r="1012" ht="39.950000000000003" customHeight="1" x14ac:dyDescent="0.2"/>
    <row r="1013" ht="39.950000000000003" customHeight="1" x14ac:dyDescent="0.2"/>
    <row r="1014" ht="39.950000000000003" customHeight="1" x14ac:dyDescent="0.2"/>
    <row r="1015" ht="39.950000000000003" customHeight="1" x14ac:dyDescent="0.2"/>
    <row r="1016" ht="39.950000000000003" customHeight="1" x14ac:dyDescent="0.2"/>
    <row r="1017" ht="39.950000000000003" customHeight="1" x14ac:dyDescent="0.2"/>
    <row r="1018" ht="39.950000000000003" customHeight="1" x14ac:dyDescent="0.2"/>
    <row r="1019" ht="39.950000000000003" customHeight="1" x14ac:dyDescent="0.2"/>
    <row r="1020" ht="39.950000000000003" customHeight="1" x14ac:dyDescent="0.2"/>
    <row r="1021" ht="39.950000000000003" customHeight="1" x14ac:dyDescent="0.2"/>
    <row r="1022" ht="39.950000000000003" customHeight="1" x14ac:dyDescent="0.2"/>
    <row r="1023" ht="39.950000000000003" customHeight="1" x14ac:dyDescent="0.2"/>
    <row r="1024" ht="39.950000000000003" customHeight="1" x14ac:dyDescent="0.2"/>
    <row r="1025" ht="39.950000000000003" customHeight="1" x14ac:dyDescent="0.2"/>
    <row r="1026" ht="39.950000000000003" customHeight="1" x14ac:dyDescent="0.2"/>
    <row r="1027" ht="39.950000000000003" customHeight="1" x14ac:dyDescent="0.2"/>
    <row r="1028" ht="39.950000000000003" customHeight="1" x14ac:dyDescent="0.2"/>
    <row r="1029" ht="39.950000000000003" customHeight="1" x14ac:dyDescent="0.2"/>
    <row r="1030" ht="39.950000000000003" customHeight="1" x14ac:dyDescent="0.2"/>
    <row r="1031" ht="39.950000000000003" customHeight="1" x14ac:dyDescent="0.2"/>
    <row r="1032" ht="39.950000000000003" customHeight="1" x14ac:dyDescent="0.2"/>
    <row r="1033" ht="39.950000000000003" customHeight="1" x14ac:dyDescent="0.2"/>
    <row r="1034" ht="39.950000000000003" customHeight="1" x14ac:dyDescent="0.2"/>
    <row r="1035" ht="39.950000000000003" customHeight="1" x14ac:dyDescent="0.2"/>
    <row r="1036" ht="39.950000000000003" customHeight="1" x14ac:dyDescent="0.2"/>
    <row r="1037" ht="39.950000000000003" customHeight="1" x14ac:dyDescent="0.2"/>
    <row r="1038" ht="39.950000000000003" customHeight="1" x14ac:dyDescent="0.2"/>
    <row r="1039" ht="39.950000000000003" customHeight="1" x14ac:dyDescent="0.2"/>
    <row r="1040" ht="39.950000000000003" customHeight="1" x14ac:dyDescent="0.2"/>
    <row r="1041" ht="39.950000000000003" customHeight="1" x14ac:dyDescent="0.2"/>
    <row r="1042" ht="39.950000000000003" customHeight="1" x14ac:dyDescent="0.2"/>
    <row r="1043" ht="39.950000000000003" customHeight="1" x14ac:dyDescent="0.2"/>
    <row r="1044" ht="39.950000000000003" customHeight="1" x14ac:dyDescent="0.2"/>
    <row r="1045" ht="39.950000000000003" customHeight="1" x14ac:dyDescent="0.2"/>
    <row r="1046" ht="39.950000000000003" customHeight="1" x14ac:dyDescent="0.2"/>
    <row r="1047" ht="39.950000000000003" customHeight="1" x14ac:dyDescent="0.2"/>
    <row r="1048" ht="39.950000000000003" customHeight="1" x14ac:dyDescent="0.2"/>
    <row r="1049" ht="39.950000000000003" customHeight="1" x14ac:dyDescent="0.2"/>
    <row r="1050" ht="39.950000000000003" customHeight="1" x14ac:dyDescent="0.2"/>
    <row r="1051" ht="39.950000000000003" customHeight="1" x14ac:dyDescent="0.2"/>
    <row r="1052" ht="39.950000000000003" customHeight="1" x14ac:dyDescent="0.2"/>
    <row r="1053" ht="39.950000000000003" customHeight="1" x14ac:dyDescent="0.2"/>
    <row r="1054" ht="39.950000000000003" customHeight="1" x14ac:dyDescent="0.2"/>
    <row r="1055" ht="39.950000000000003" customHeight="1" x14ac:dyDescent="0.2"/>
    <row r="1056" ht="39.950000000000003" customHeight="1" x14ac:dyDescent="0.2"/>
    <row r="1057" ht="39.950000000000003" customHeight="1" x14ac:dyDescent="0.2"/>
    <row r="1058" ht="39.950000000000003" customHeight="1" x14ac:dyDescent="0.2"/>
    <row r="1059" ht="39.950000000000003" customHeight="1" x14ac:dyDescent="0.2"/>
    <row r="1060" ht="39.950000000000003" customHeight="1" x14ac:dyDescent="0.2"/>
    <row r="1061" ht="39.950000000000003" customHeight="1" x14ac:dyDescent="0.2"/>
    <row r="1062" ht="39.950000000000003" customHeight="1" x14ac:dyDescent="0.2"/>
    <row r="1063" ht="39.950000000000003" customHeight="1" x14ac:dyDescent="0.2"/>
    <row r="1064" ht="39.950000000000003" customHeight="1" x14ac:dyDescent="0.2"/>
    <row r="1065" ht="39.950000000000003" customHeight="1" x14ac:dyDescent="0.2"/>
    <row r="1066" ht="39.950000000000003" customHeight="1" x14ac:dyDescent="0.2"/>
    <row r="1067" ht="39.950000000000003" customHeight="1" x14ac:dyDescent="0.2"/>
    <row r="1068" ht="39.950000000000003" customHeight="1" x14ac:dyDescent="0.2"/>
    <row r="1069" ht="39.950000000000003" customHeight="1" x14ac:dyDescent="0.2"/>
    <row r="1070" ht="39.950000000000003" customHeight="1" x14ac:dyDescent="0.2"/>
    <row r="1071" ht="39.950000000000003" customHeight="1" x14ac:dyDescent="0.2"/>
    <row r="1072" ht="39.950000000000003" customHeight="1" x14ac:dyDescent="0.2"/>
    <row r="1073" ht="39.950000000000003" customHeight="1" x14ac:dyDescent="0.2"/>
    <row r="1074" ht="39.950000000000003" customHeight="1" x14ac:dyDescent="0.2"/>
    <row r="1075" ht="39.950000000000003" customHeight="1" x14ac:dyDescent="0.2"/>
    <row r="1076" ht="39.950000000000003" customHeight="1" x14ac:dyDescent="0.2"/>
    <row r="1077" ht="39.950000000000003" customHeight="1" x14ac:dyDescent="0.2"/>
    <row r="1078" ht="39.950000000000003" customHeight="1" x14ac:dyDescent="0.2"/>
    <row r="1079" ht="39.950000000000003" customHeight="1" x14ac:dyDescent="0.2"/>
    <row r="1080" ht="39.950000000000003" customHeight="1" x14ac:dyDescent="0.2"/>
    <row r="1081" ht="39.950000000000003" customHeight="1" x14ac:dyDescent="0.2"/>
    <row r="1082" ht="39.950000000000003" customHeight="1" x14ac:dyDescent="0.2"/>
    <row r="1083" ht="39.950000000000003" customHeight="1" x14ac:dyDescent="0.2"/>
    <row r="1084" ht="39.950000000000003" customHeight="1" x14ac:dyDescent="0.2"/>
    <row r="1085" ht="39.950000000000003" customHeight="1" x14ac:dyDescent="0.2"/>
    <row r="1086" ht="39.950000000000003" customHeight="1" x14ac:dyDescent="0.2"/>
    <row r="1087" ht="39.950000000000003" customHeight="1" x14ac:dyDescent="0.2"/>
    <row r="1088" ht="39.950000000000003" customHeight="1" x14ac:dyDescent="0.2"/>
    <row r="1089" ht="39.950000000000003" customHeight="1" x14ac:dyDescent="0.2"/>
    <row r="1090" ht="39.950000000000003" customHeight="1" x14ac:dyDescent="0.2"/>
    <row r="1091" ht="39.950000000000003" customHeight="1" x14ac:dyDescent="0.2"/>
    <row r="1092" ht="39.950000000000003" customHeight="1" x14ac:dyDescent="0.2"/>
    <row r="1093" ht="39.950000000000003" customHeight="1" x14ac:dyDescent="0.2"/>
    <row r="1094" ht="39.950000000000003" customHeight="1" x14ac:dyDescent="0.2"/>
    <row r="1095" ht="39.950000000000003" customHeight="1" x14ac:dyDescent="0.2"/>
    <row r="1096" ht="39.950000000000003" customHeight="1" x14ac:dyDescent="0.2"/>
    <row r="1097" ht="39.950000000000003" customHeight="1" x14ac:dyDescent="0.2"/>
    <row r="1098" ht="39.950000000000003" customHeight="1" x14ac:dyDescent="0.2"/>
    <row r="1099" ht="39.950000000000003" customHeight="1" x14ac:dyDescent="0.2"/>
    <row r="1100" ht="39.950000000000003" customHeight="1" x14ac:dyDescent="0.2"/>
    <row r="1101" ht="39.950000000000003" customHeight="1" x14ac:dyDescent="0.2"/>
    <row r="1102" ht="39.950000000000003" customHeight="1" x14ac:dyDescent="0.2"/>
    <row r="1103" ht="39.950000000000003" customHeight="1" x14ac:dyDescent="0.2"/>
    <row r="1104" ht="39.950000000000003" customHeight="1" x14ac:dyDescent="0.2"/>
    <row r="1105" ht="39.950000000000003" customHeight="1" x14ac:dyDescent="0.2"/>
    <row r="1106" ht="39.950000000000003" customHeight="1" x14ac:dyDescent="0.2"/>
    <row r="1107" ht="39.950000000000003" customHeight="1" x14ac:dyDescent="0.2"/>
    <row r="1108" ht="39.950000000000003" customHeight="1" x14ac:dyDescent="0.2"/>
    <row r="1109" ht="39.950000000000003" customHeight="1" x14ac:dyDescent="0.2"/>
    <row r="1110" ht="39.950000000000003" customHeight="1" x14ac:dyDescent="0.2"/>
    <row r="1111" ht="39.950000000000003" customHeight="1" x14ac:dyDescent="0.2"/>
    <row r="1112" ht="39.950000000000003" customHeight="1" x14ac:dyDescent="0.2"/>
    <row r="1113" ht="39.950000000000003" customHeight="1" x14ac:dyDescent="0.2"/>
    <row r="1114" ht="39.950000000000003" customHeight="1" x14ac:dyDescent="0.2"/>
    <row r="1115" ht="39.950000000000003" customHeight="1" x14ac:dyDescent="0.2"/>
    <row r="1116" ht="39.950000000000003" customHeight="1" x14ac:dyDescent="0.2"/>
    <row r="1117" ht="39.950000000000003" customHeight="1" x14ac:dyDescent="0.2"/>
    <row r="1118" ht="39.950000000000003" customHeight="1" x14ac:dyDescent="0.2"/>
    <row r="1119" ht="39.950000000000003" customHeight="1" x14ac:dyDescent="0.2"/>
    <row r="1120" ht="39.950000000000003" customHeight="1" x14ac:dyDescent="0.2"/>
    <row r="1121" ht="39.950000000000003" customHeight="1" x14ac:dyDescent="0.2"/>
    <row r="1122" ht="39.950000000000003" customHeight="1" x14ac:dyDescent="0.2"/>
    <row r="1123" ht="39.950000000000003" customHeight="1" x14ac:dyDescent="0.2"/>
    <row r="1124" ht="39.950000000000003" customHeight="1" x14ac:dyDescent="0.2"/>
    <row r="1125" ht="39.950000000000003" customHeight="1" x14ac:dyDescent="0.2"/>
    <row r="1126" ht="39.950000000000003" customHeight="1" x14ac:dyDescent="0.2"/>
    <row r="1127" ht="39.950000000000003" customHeight="1" x14ac:dyDescent="0.2"/>
    <row r="1128" ht="39.950000000000003" customHeight="1" x14ac:dyDescent="0.2"/>
    <row r="1129" ht="39.950000000000003" customHeight="1" x14ac:dyDescent="0.2"/>
    <row r="1130" ht="39.950000000000003" customHeight="1" x14ac:dyDescent="0.2"/>
    <row r="1131" ht="39.950000000000003" customHeight="1" x14ac:dyDescent="0.2"/>
    <row r="1132" ht="39.950000000000003" customHeight="1" x14ac:dyDescent="0.2"/>
    <row r="1133" ht="39.950000000000003" customHeight="1" x14ac:dyDescent="0.2"/>
    <row r="1134" ht="39.950000000000003" customHeight="1" x14ac:dyDescent="0.2"/>
    <row r="1135" ht="39.950000000000003" customHeight="1" x14ac:dyDescent="0.2"/>
    <row r="1136" ht="39.950000000000003" customHeight="1" x14ac:dyDescent="0.2"/>
    <row r="1137" ht="39.950000000000003" customHeight="1" x14ac:dyDescent="0.2"/>
    <row r="1138" ht="39.950000000000003" customHeight="1" x14ac:dyDescent="0.2"/>
    <row r="1139" ht="39.950000000000003" customHeight="1" x14ac:dyDescent="0.2"/>
    <row r="1140" ht="39.950000000000003" customHeight="1" x14ac:dyDescent="0.2"/>
    <row r="1141" ht="39.950000000000003" customHeight="1" x14ac:dyDescent="0.2"/>
    <row r="1142" ht="39.950000000000003" customHeight="1" x14ac:dyDescent="0.2"/>
    <row r="1143" ht="39.950000000000003" customHeight="1" x14ac:dyDescent="0.2"/>
    <row r="1144" ht="39.950000000000003" customHeight="1" x14ac:dyDescent="0.2"/>
    <row r="1145" ht="39.950000000000003" customHeight="1" x14ac:dyDescent="0.2"/>
    <row r="1146" ht="39.950000000000003" customHeight="1" x14ac:dyDescent="0.2"/>
    <row r="1147" ht="39.950000000000003" customHeight="1" x14ac:dyDescent="0.2"/>
    <row r="1148" ht="39.950000000000003" customHeight="1" x14ac:dyDescent="0.2"/>
    <row r="1149" ht="39.950000000000003" customHeight="1" x14ac:dyDescent="0.2"/>
    <row r="1150" ht="39.950000000000003" customHeight="1" x14ac:dyDescent="0.2"/>
    <row r="1151" ht="39.950000000000003" customHeight="1" x14ac:dyDescent="0.2"/>
    <row r="1152" ht="39.950000000000003" customHeight="1" x14ac:dyDescent="0.2"/>
    <row r="1153" ht="39.950000000000003" customHeight="1" x14ac:dyDescent="0.2"/>
    <row r="1154" ht="39.950000000000003" customHeight="1" x14ac:dyDescent="0.2"/>
    <row r="1155" ht="39.950000000000003" customHeight="1" x14ac:dyDescent="0.2"/>
    <row r="1156" ht="39.950000000000003" customHeight="1" x14ac:dyDescent="0.2"/>
    <row r="1157" ht="39.950000000000003" customHeight="1" x14ac:dyDescent="0.2"/>
    <row r="1158" ht="39.950000000000003" customHeight="1" x14ac:dyDescent="0.2"/>
    <row r="1159" ht="39.950000000000003" customHeight="1" x14ac:dyDescent="0.2"/>
    <row r="1160" ht="39.950000000000003" customHeight="1" x14ac:dyDescent="0.2"/>
    <row r="1161" ht="39.950000000000003" customHeight="1" x14ac:dyDescent="0.2"/>
    <row r="1162" ht="39.950000000000003" customHeight="1" x14ac:dyDescent="0.2"/>
    <row r="1163" ht="39.950000000000003" customHeight="1" x14ac:dyDescent="0.2"/>
    <row r="1164" ht="39.950000000000003" customHeight="1" x14ac:dyDescent="0.2"/>
    <row r="1165" ht="39.950000000000003" customHeight="1" x14ac:dyDescent="0.2"/>
    <row r="1166" ht="39.950000000000003" customHeight="1" x14ac:dyDescent="0.2"/>
    <row r="1167" ht="39.950000000000003" customHeight="1" x14ac:dyDescent="0.2"/>
    <row r="1168" ht="39.950000000000003" customHeight="1" x14ac:dyDescent="0.2"/>
    <row r="1169" ht="39.950000000000003" customHeight="1" x14ac:dyDescent="0.2"/>
    <row r="1170" ht="39.950000000000003" customHeight="1" x14ac:dyDescent="0.2"/>
    <row r="1171" ht="39.950000000000003" customHeight="1" x14ac:dyDescent="0.2"/>
    <row r="1172" ht="39.950000000000003" customHeight="1" x14ac:dyDescent="0.2"/>
    <row r="1173" ht="39.950000000000003" customHeight="1" x14ac:dyDescent="0.2"/>
    <row r="1174" ht="39.950000000000003" customHeight="1" x14ac:dyDescent="0.2"/>
    <row r="1175" ht="39.950000000000003" customHeight="1" x14ac:dyDescent="0.2"/>
    <row r="1176" ht="39.950000000000003" customHeight="1" x14ac:dyDescent="0.2"/>
    <row r="1177" ht="39.950000000000003" customHeight="1" x14ac:dyDescent="0.2"/>
    <row r="1178" ht="39.950000000000003" customHeight="1" x14ac:dyDescent="0.2"/>
    <row r="1179" ht="39.950000000000003" customHeight="1" x14ac:dyDescent="0.2"/>
    <row r="1180" ht="39.950000000000003" customHeight="1" x14ac:dyDescent="0.2"/>
    <row r="1181" ht="39.950000000000003" customHeight="1" x14ac:dyDescent="0.2"/>
    <row r="1182" ht="39.950000000000003" customHeight="1" x14ac:dyDescent="0.2"/>
    <row r="1183" ht="39.950000000000003" customHeight="1" x14ac:dyDescent="0.2"/>
    <row r="1184" ht="39.950000000000003" customHeight="1" x14ac:dyDescent="0.2"/>
    <row r="1185" ht="39.950000000000003" customHeight="1" x14ac:dyDescent="0.2"/>
    <row r="1186" ht="39.950000000000003" customHeight="1" x14ac:dyDescent="0.2"/>
    <row r="1187" ht="39.950000000000003" customHeight="1" x14ac:dyDescent="0.2"/>
    <row r="1188" ht="39.950000000000003" customHeight="1" x14ac:dyDescent="0.2"/>
    <row r="1189" ht="39.950000000000003" customHeight="1" x14ac:dyDescent="0.2"/>
    <row r="1190" ht="39.950000000000003" customHeight="1" x14ac:dyDescent="0.2"/>
    <row r="1191" ht="39.950000000000003" customHeight="1" x14ac:dyDescent="0.2"/>
    <row r="1192" ht="39.950000000000003" customHeight="1" x14ac:dyDescent="0.2"/>
    <row r="1193" ht="39.950000000000003" customHeight="1" x14ac:dyDescent="0.2"/>
    <row r="1194" ht="39.950000000000003" customHeight="1" x14ac:dyDescent="0.2"/>
    <row r="1195" ht="39.950000000000003" customHeight="1" x14ac:dyDescent="0.2"/>
    <row r="1196" ht="39.950000000000003" customHeight="1" x14ac:dyDescent="0.2"/>
    <row r="1197" ht="39.950000000000003" customHeight="1" x14ac:dyDescent="0.2"/>
    <row r="1198" ht="39.950000000000003" customHeight="1" x14ac:dyDescent="0.2"/>
    <row r="1199" ht="39.950000000000003" customHeight="1" x14ac:dyDescent="0.2"/>
    <row r="1200" ht="39.950000000000003" customHeight="1" x14ac:dyDescent="0.2"/>
    <row r="1201" ht="39.950000000000003" customHeight="1" x14ac:dyDescent="0.2"/>
    <row r="1202" ht="39.950000000000003" customHeight="1" x14ac:dyDescent="0.2"/>
    <row r="1203" ht="39.950000000000003" customHeight="1" x14ac:dyDescent="0.2"/>
    <row r="1204" ht="39.950000000000003" customHeight="1" x14ac:dyDescent="0.2"/>
    <row r="1205" ht="39.950000000000003" customHeight="1" x14ac:dyDescent="0.2"/>
    <row r="1206" ht="39.950000000000003" customHeight="1" x14ac:dyDescent="0.2"/>
    <row r="1207" ht="39.950000000000003" customHeight="1" x14ac:dyDescent="0.2"/>
    <row r="1208" ht="39.950000000000003" customHeight="1" x14ac:dyDescent="0.2"/>
    <row r="1209" ht="39.950000000000003" customHeight="1" x14ac:dyDescent="0.2"/>
    <row r="1210" ht="39.950000000000003" customHeight="1" x14ac:dyDescent="0.2"/>
    <row r="1211" ht="39.950000000000003" customHeight="1" x14ac:dyDescent="0.2"/>
    <row r="1212" ht="39.950000000000003" customHeight="1" x14ac:dyDescent="0.2"/>
    <row r="1213" ht="39.950000000000003" customHeight="1" x14ac:dyDescent="0.2"/>
    <row r="1214" ht="39.950000000000003" customHeight="1" x14ac:dyDescent="0.2"/>
    <row r="1215" ht="39.950000000000003" customHeight="1" x14ac:dyDescent="0.2"/>
    <row r="1216" ht="39.950000000000003" customHeight="1" x14ac:dyDescent="0.2"/>
    <row r="1217" ht="39.950000000000003" customHeight="1" x14ac:dyDescent="0.2"/>
    <row r="1218" ht="39.950000000000003" customHeight="1" x14ac:dyDescent="0.2"/>
    <row r="1219" ht="39.950000000000003" customHeight="1" x14ac:dyDescent="0.2"/>
    <row r="1220" ht="39.950000000000003" customHeight="1" x14ac:dyDescent="0.2"/>
    <row r="1221" ht="39.950000000000003" customHeight="1" x14ac:dyDescent="0.2"/>
    <row r="1222" ht="39.950000000000003" customHeight="1" x14ac:dyDescent="0.2"/>
    <row r="1223" ht="39.950000000000003" customHeight="1" x14ac:dyDescent="0.2"/>
    <row r="1224" ht="39.950000000000003" customHeight="1" x14ac:dyDescent="0.2"/>
    <row r="1225" ht="39.950000000000003" customHeight="1" x14ac:dyDescent="0.2"/>
    <row r="1226" ht="39.950000000000003" customHeight="1" x14ac:dyDescent="0.2"/>
    <row r="1227" ht="39.950000000000003" customHeight="1" x14ac:dyDescent="0.2"/>
    <row r="1228" ht="39.950000000000003" customHeight="1" x14ac:dyDescent="0.2"/>
    <row r="1229" ht="39.950000000000003" customHeight="1" x14ac:dyDescent="0.2"/>
    <row r="1230" ht="39.950000000000003" customHeight="1" x14ac:dyDescent="0.2"/>
    <row r="1231" ht="39.950000000000003" customHeight="1" x14ac:dyDescent="0.2"/>
    <row r="1232" ht="39.950000000000003" customHeight="1" x14ac:dyDescent="0.2"/>
    <row r="1233" ht="39.950000000000003" customHeight="1" x14ac:dyDescent="0.2"/>
    <row r="1234" ht="39.950000000000003" customHeight="1" x14ac:dyDescent="0.2"/>
    <row r="1235" ht="39.950000000000003" customHeight="1" x14ac:dyDescent="0.2"/>
    <row r="1236" ht="39.950000000000003" customHeight="1" x14ac:dyDescent="0.2"/>
    <row r="1237" ht="39.950000000000003" customHeight="1" x14ac:dyDescent="0.2"/>
    <row r="1238" ht="39.950000000000003" customHeight="1" x14ac:dyDescent="0.2"/>
    <row r="1239" ht="39.950000000000003" customHeight="1" x14ac:dyDescent="0.2"/>
    <row r="1240" ht="39.950000000000003" customHeight="1" x14ac:dyDescent="0.2"/>
    <row r="1241" ht="39.950000000000003" customHeight="1" x14ac:dyDescent="0.2"/>
    <row r="1242" ht="39.950000000000003" customHeight="1" x14ac:dyDescent="0.2"/>
    <row r="1243" ht="39.950000000000003" customHeight="1" x14ac:dyDescent="0.2"/>
    <row r="1244" ht="39.950000000000003" customHeight="1" x14ac:dyDescent="0.2"/>
    <row r="1245" ht="39.950000000000003" customHeight="1" x14ac:dyDescent="0.2"/>
    <row r="1246" ht="39.950000000000003" customHeight="1" x14ac:dyDescent="0.2"/>
    <row r="1247" ht="39.950000000000003" customHeight="1" x14ac:dyDescent="0.2"/>
    <row r="1248" ht="39.950000000000003" customHeight="1" x14ac:dyDescent="0.2"/>
    <row r="1249" ht="39.950000000000003" customHeight="1" x14ac:dyDescent="0.2"/>
    <row r="1250" ht="39.950000000000003" customHeight="1" x14ac:dyDescent="0.2"/>
    <row r="1251" ht="39.950000000000003" customHeight="1" x14ac:dyDescent="0.2"/>
    <row r="1252" ht="39.950000000000003" customHeight="1" x14ac:dyDescent="0.2"/>
    <row r="1253" ht="39.950000000000003" customHeight="1" x14ac:dyDescent="0.2"/>
    <row r="1254" ht="39.950000000000003" customHeight="1" x14ac:dyDescent="0.2"/>
    <row r="1255" ht="39.950000000000003" customHeight="1" x14ac:dyDescent="0.2"/>
    <row r="1256" ht="39.950000000000003" customHeight="1" x14ac:dyDescent="0.2"/>
    <row r="1257" ht="39.950000000000003" customHeight="1" x14ac:dyDescent="0.2"/>
    <row r="1258" ht="39.950000000000003" customHeight="1" x14ac:dyDescent="0.2"/>
    <row r="1259" ht="39.950000000000003" customHeight="1" x14ac:dyDescent="0.2"/>
    <row r="1260" ht="39.950000000000003" customHeight="1" x14ac:dyDescent="0.2"/>
    <row r="1261" ht="39.950000000000003" customHeight="1" x14ac:dyDescent="0.2"/>
    <row r="1262" ht="39.950000000000003" customHeight="1" x14ac:dyDescent="0.2"/>
    <row r="1263" ht="39.950000000000003" customHeight="1" x14ac:dyDescent="0.2"/>
    <row r="1264" ht="39.950000000000003" customHeight="1" x14ac:dyDescent="0.2"/>
    <row r="1265" ht="39.950000000000003" customHeight="1" x14ac:dyDescent="0.2"/>
    <row r="1266" ht="39.950000000000003" customHeight="1" x14ac:dyDescent="0.2"/>
    <row r="1267" ht="39.950000000000003" customHeight="1" x14ac:dyDescent="0.2"/>
    <row r="1268" ht="39.950000000000003" customHeight="1" x14ac:dyDescent="0.2"/>
    <row r="1269" ht="39.950000000000003" customHeight="1" x14ac:dyDescent="0.2"/>
    <row r="1270" ht="39.950000000000003" customHeight="1" x14ac:dyDescent="0.2"/>
    <row r="1271" ht="39.950000000000003" customHeight="1" x14ac:dyDescent="0.2"/>
    <row r="1272" ht="39.950000000000003" customHeight="1" x14ac:dyDescent="0.2"/>
    <row r="1273" ht="39.950000000000003" customHeight="1" x14ac:dyDescent="0.2"/>
    <row r="1274" ht="39.950000000000003" customHeight="1" x14ac:dyDescent="0.2"/>
    <row r="1275" ht="39.950000000000003" customHeight="1" x14ac:dyDescent="0.2"/>
    <row r="1276" ht="39.950000000000003" customHeight="1" x14ac:dyDescent="0.2"/>
    <row r="1277" ht="39.950000000000003" customHeight="1" x14ac:dyDescent="0.2"/>
    <row r="1278" ht="39.950000000000003" customHeight="1" x14ac:dyDescent="0.2"/>
    <row r="1279" ht="39.950000000000003" customHeight="1" x14ac:dyDescent="0.2"/>
    <row r="1280" ht="39.950000000000003" customHeight="1" x14ac:dyDescent="0.2"/>
    <row r="1281" ht="39.950000000000003" customHeight="1" x14ac:dyDescent="0.2"/>
    <row r="1282" ht="39.950000000000003" customHeight="1" x14ac:dyDescent="0.2"/>
    <row r="1283" ht="39.950000000000003" customHeight="1" x14ac:dyDescent="0.2"/>
    <row r="1284" ht="39.950000000000003" customHeight="1" x14ac:dyDescent="0.2"/>
    <row r="1285" ht="39.950000000000003" customHeight="1" x14ac:dyDescent="0.2"/>
    <row r="1286" ht="39.950000000000003" customHeight="1" x14ac:dyDescent="0.2"/>
    <row r="1287" ht="39.950000000000003" customHeight="1" x14ac:dyDescent="0.2"/>
    <row r="1288" ht="39.950000000000003" customHeight="1" x14ac:dyDescent="0.2"/>
    <row r="1289" ht="39.950000000000003" customHeight="1" x14ac:dyDescent="0.2"/>
    <row r="1290" ht="39.950000000000003" customHeight="1" x14ac:dyDescent="0.2"/>
    <row r="1291" ht="39.950000000000003" customHeight="1" x14ac:dyDescent="0.2"/>
    <row r="1292" ht="39.950000000000003" customHeight="1" x14ac:dyDescent="0.2"/>
    <row r="1293" ht="39.950000000000003" customHeight="1" x14ac:dyDescent="0.2"/>
    <row r="1294" ht="39.950000000000003" customHeight="1" x14ac:dyDescent="0.2"/>
    <row r="1295" ht="39.950000000000003" customHeight="1" x14ac:dyDescent="0.2"/>
    <row r="1296" ht="39.950000000000003" customHeight="1" x14ac:dyDescent="0.2"/>
    <row r="1297" ht="39.950000000000003" customHeight="1" x14ac:dyDescent="0.2"/>
    <row r="1298" ht="39.950000000000003" customHeight="1" x14ac:dyDescent="0.2"/>
    <row r="1299" ht="39.950000000000003" customHeight="1" x14ac:dyDescent="0.2"/>
    <row r="1300" ht="39.950000000000003" customHeight="1" x14ac:dyDescent="0.2"/>
    <row r="1301" ht="39.950000000000003" customHeight="1" x14ac:dyDescent="0.2"/>
    <row r="1302" ht="39.950000000000003" customHeight="1" x14ac:dyDescent="0.2"/>
    <row r="1303" ht="39.950000000000003" customHeight="1" x14ac:dyDescent="0.2"/>
    <row r="1304" ht="39.950000000000003" customHeight="1" x14ac:dyDescent="0.2"/>
    <row r="1305" ht="39.950000000000003" customHeight="1" x14ac:dyDescent="0.2"/>
    <row r="1306" ht="39.950000000000003" customHeight="1" x14ac:dyDescent="0.2"/>
    <row r="1307" ht="39.950000000000003" customHeight="1" x14ac:dyDescent="0.2"/>
    <row r="1308" ht="39.950000000000003" customHeight="1" x14ac:dyDescent="0.2"/>
    <row r="1309" ht="39.950000000000003" customHeight="1" x14ac:dyDescent="0.2"/>
    <row r="1310" ht="39.950000000000003" customHeight="1" x14ac:dyDescent="0.2"/>
    <row r="1311" ht="39.950000000000003" customHeight="1" x14ac:dyDescent="0.2"/>
    <row r="1312" ht="39.950000000000003" customHeight="1" x14ac:dyDescent="0.2"/>
    <row r="1313" ht="39.950000000000003" customHeight="1" x14ac:dyDescent="0.2"/>
    <row r="1314" ht="39.950000000000003" customHeight="1" x14ac:dyDescent="0.2"/>
    <row r="1315" ht="39.950000000000003" customHeight="1" x14ac:dyDescent="0.2"/>
    <row r="1316" ht="39.950000000000003" customHeight="1" x14ac:dyDescent="0.2"/>
    <row r="1317" ht="39.950000000000003" customHeight="1" x14ac:dyDescent="0.2"/>
    <row r="1318" ht="39.950000000000003" customHeight="1" x14ac:dyDescent="0.2"/>
    <row r="1319" ht="39.950000000000003" customHeight="1" x14ac:dyDescent="0.2"/>
    <row r="1320" ht="39.950000000000003" customHeight="1" x14ac:dyDescent="0.2"/>
    <row r="1321" ht="39.950000000000003" customHeight="1" x14ac:dyDescent="0.2"/>
    <row r="1322" ht="39.950000000000003" customHeight="1" x14ac:dyDescent="0.2"/>
    <row r="1323" ht="39.950000000000003" customHeight="1" x14ac:dyDescent="0.2"/>
    <row r="1324" ht="39.950000000000003" customHeight="1" x14ac:dyDescent="0.2"/>
    <row r="1325" ht="39.950000000000003" customHeight="1" x14ac:dyDescent="0.2"/>
    <row r="1326" ht="39.950000000000003" customHeight="1" x14ac:dyDescent="0.2"/>
    <row r="1327" ht="39.950000000000003" customHeight="1" x14ac:dyDescent="0.2"/>
    <row r="1328" ht="39.950000000000003" customHeight="1" x14ac:dyDescent="0.2"/>
    <row r="1329" ht="39.950000000000003" customHeight="1" x14ac:dyDescent="0.2"/>
    <row r="1330" ht="39.950000000000003" customHeight="1" x14ac:dyDescent="0.2"/>
    <row r="1331" ht="39.950000000000003" customHeight="1" x14ac:dyDescent="0.2"/>
    <row r="1332" ht="39.950000000000003" customHeight="1" x14ac:dyDescent="0.2"/>
    <row r="1333" ht="39.950000000000003" customHeight="1" x14ac:dyDescent="0.2"/>
    <row r="1334" ht="39.950000000000003" customHeight="1" x14ac:dyDescent="0.2"/>
    <row r="1335" ht="39.950000000000003" customHeight="1" x14ac:dyDescent="0.2"/>
    <row r="1336" ht="39.950000000000003" customHeight="1" x14ac:dyDescent="0.2"/>
    <row r="1337" ht="39.950000000000003" customHeight="1" x14ac:dyDescent="0.2"/>
    <row r="1338" ht="39.950000000000003" customHeight="1" x14ac:dyDescent="0.2"/>
    <row r="1339" ht="39.950000000000003" customHeight="1" x14ac:dyDescent="0.2"/>
    <row r="1340" ht="39.950000000000003" customHeight="1" x14ac:dyDescent="0.2"/>
    <row r="1341" ht="39.950000000000003" customHeight="1" x14ac:dyDescent="0.2"/>
    <row r="1342" ht="39.950000000000003" customHeight="1" x14ac:dyDescent="0.2"/>
    <row r="1343" ht="39.950000000000003" customHeight="1" x14ac:dyDescent="0.2"/>
    <row r="1344" ht="39.950000000000003" customHeight="1" x14ac:dyDescent="0.2"/>
    <row r="1345" ht="39.950000000000003" customHeight="1" x14ac:dyDescent="0.2"/>
    <row r="1346" ht="39.950000000000003" customHeight="1" x14ac:dyDescent="0.2"/>
    <row r="1347" ht="39.950000000000003" customHeight="1" x14ac:dyDescent="0.2"/>
    <row r="1348" ht="39.950000000000003" customHeight="1" x14ac:dyDescent="0.2"/>
    <row r="1349" ht="39.950000000000003" customHeight="1" x14ac:dyDescent="0.2"/>
    <row r="1350" ht="39.950000000000003" customHeight="1" x14ac:dyDescent="0.2"/>
    <row r="1351" ht="39.950000000000003" customHeight="1" x14ac:dyDescent="0.2"/>
    <row r="1352" ht="39.950000000000003" customHeight="1" x14ac:dyDescent="0.2"/>
    <row r="1353" ht="39.950000000000003" customHeight="1" x14ac:dyDescent="0.2"/>
    <row r="1354" ht="39.950000000000003" customHeight="1" x14ac:dyDescent="0.2"/>
    <row r="1355" ht="39.950000000000003" customHeight="1" x14ac:dyDescent="0.2"/>
    <row r="1356" ht="39.950000000000003" customHeight="1" x14ac:dyDescent="0.2"/>
    <row r="1357" ht="39.950000000000003" customHeight="1" x14ac:dyDescent="0.2"/>
    <row r="1358" ht="39.950000000000003" customHeight="1" x14ac:dyDescent="0.2"/>
    <row r="1359" ht="39.950000000000003" customHeight="1" x14ac:dyDescent="0.2"/>
    <row r="1360" ht="39.950000000000003" customHeight="1" x14ac:dyDescent="0.2"/>
    <row r="1361" ht="39.950000000000003" customHeight="1" x14ac:dyDescent="0.2"/>
    <row r="1362" ht="39.950000000000003" customHeight="1" x14ac:dyDescent="0.2"/>
    <row r="1363" ht="39.950000000000003" customHeight="1" x14ac:dyDescent="0.2"/>
    <row r="1364" ht="39.950000000000003" customHeight="1" x14ac:dyDescent="0.2"/>
    <row r="1365" ht="39.950000000000003" customHeight="1" x14ac:dyDescent="0.2"/>
    <row r="1366" ht="39.950000000000003" customHeight="1" x14ac:dyDescent="0.2"/>
    <row r="1367" ht="39.950000000000003" customHeight="1" x14ac:dyDescent="0.2"/>
    <row r="1368" ht="39.950000000000003" customHeight="1" x14ac:dyDescent="0.2"/>
    <row r="1369" ht="39.950000000000003" customHeight="1" x14ac:dyDescent="0.2"/>
    <row r="1370" ht="39.950000000000003" customHeight="1" x14ac:dyDescent="0.2"/>
    <row r="1371" ht="39.950000000000003" customHeight="1" x14ac:dyDescent="0.2"/>
    <row r="1372" ht="39.950000000000003" customHeight="1" x14ac:dyDescent="0.2"/>
    <row r="1373" ht="39.950000000000003" customHeight="1" x14ac:dyDescent="0.2"/>
    <row r="1374" ht="39.950000000000003" customHeight="1" x14ac:dyDescent="0.2"/>
    <row r="1375" ht="39.950000000000003" customHeight="1" x14ac:dyDescent="0.2"/>
    <row r="1376" ht="39.950000000000003" customHeight="1" x14ac:dyDescent="0.2"/>
    <row r="1377" ht="39.950000000000003" customHeight="1" x14ac:dyDescent="0.2"/>
    <row r="1378" ht="39.950000000000003" customHeight="1" x14ac:dyDescent="0.2"/>
    <row r="1379" ht="39.950000000000003" customHeight="1" x14ac:dyDescent="0.2"/>
    <row r="1380" ht="39.950000000000003" customHeight="1" x14ac:dyDescent="0.2"/>
    <row r="1381" ht="39.950000000000003" customHeight="1" x14ac:dyDescent="0.2"/>
    <row r="1382" ht="39.950000000000003" customHeight="1" x14ac:dyDescent="0.2"/>
    <row r="1383" ht="39.950000000000003" customHeight="1" x14ac:dyDescent="0.2"/>
    <row r="1384" ht="39.950000000000003" customHeight="1" x14ac:dyDescent="0.2"/>
    <row r="1385" ht="39.950000000000003" customHeight="1" x14ac:dyDescent="0.2"/>
    <row r="1386" ht="39.950000000000003" customHeight="1" x14ac:dyDescent="0.2"/>
    <row r="1387" ht="39.950000000000003" customHeight="1" x14ac:dyDescent="0.2"/>
    <row r="1388" ht="39.950000000000003" customHeight="1" x14ac:dyDescent="0.2"/>
    <row r="1389" ht="39.950000000000003" customHeight="1" x14ac:dyDescent="0.2"/>
    <row r="1390" ht="39.950000000000003" customHeight="1" x14ac:dyDescent="0.2"/>
    <row r="1391" ht="39.950000000000003" customHeight="1" x14ac:dyDescent="0.2"/>
    <row r="1392" ht="39.950000000000003" customHeight="1" x14ac:dyDescent="0.2"/>
    <row r="1393" ht="39.950000000000003" customHeight="1" x14ac:dyDescent="0.2"/>
    <row r="1394" ht="39.950000000000003" customHeight="1" x14ac:dyDescent="0.2"/>
    <row r="1395" ht="39.950000000000003" customHeight="1" x14ac:dyDescent="0.2"/>
    <row r="1396" ht="39.950000000000003" customHeight="1" x14ac:dyDescent="0.2"/>
    <row r="1397" ht="39.950000000000003" customHeight="1" x14ac:dyDescent="0.2"/>
    <row r="1398" ht="39.950000000000003" customHeight="1" x14ac:dyDescent="0.2"/>
    <row r="1399" ht="39.950000000000003" customHeight="1" x14ac:dyDescent="0.2"/>
    <row r="1400" ht="39.950000000000003" customHeight="1" x14ac:dyDescent="0.2"/>
    <row r="1401" ht="39.950000000000003" customHeight="1" x14ac:dyDescent="0.2"/>
    <row r="1402" ht="39.950000000000003" customHeight="1" x14ac:dyDescent="0.2"/>
    <row r="1403" ht="39.950000000000003" customHeight="1" x14ac:dyDescent="0.2"/>
    <row r="1404" ht="39.950000000000003" customHeight="1" x14ac:dyDescent="0.2"/>
    <row r="1405" ht="39.950000000000003" customHeight="1" x14ac:dyDescent="0.2"/>
    <row r="1406" ht="39.950000000000003" customHeight="1" x14ac:dyDescent="0.2"/>
    <row r="1407" ht="39.950000000000003" customHeight="1" x14ac:dyDescent="0.2"/>
    <row r="1408" ht="39.950000000000003" customHeight="1" x14ac:dyDescent="0.2"/>
    <row r="1409" ht="39.950000000000003" customHeight="1" x14ac:dyDescent="0.2"/>
    <row r="1410" ht="39.950000000000003" customHeight="1" x14ac:dyDescent="0.2"/>
    <row r="1411" ht="39.950000000000003" customHeight="1" x14ac:dyDescent="0.2"/>
    <row r="1412" ht="39.950000000000003" customHeight="1" x14ac:dyDescent="0.2"/>
    <row r="1413" ht="39.950000000000003" customHeight="1" x14ac:dyDescent="0.2"/>
    <row r="1414" ht="39.950000000000003" customHeight="1" x14ac:dyDescent="0.2"/>
    <row r="1415" ht="39.950000000000003" customHeight="1" x14ac:dyDescent="0.2"/>
    <row r="1416" ht="39.950000000000003" customHeight="1" x14ac:dyDescent="0.2"/>
    <row r="1417" ht="39.950000000000003" customHeight="1" x14ac:dyDescent="0.2"/>
    <row r="1418" ht="39.950000000000003" customHeight="1" x14ac:dyDescent="0.2"/>
    <row r="1419" ht="39.950000000000003" customHeight="1" x14ac:dyDescent="0.2"/>
    <row r="1420" ht="39.950000000000003" customHeight="1" x14ac:dyDescent="0.2"/>
    <row r="1421" ht="39.950000000000003" customHeight="1" x14ac:dyDescent="0.2"/>
    <row r="1422" ht="39.950000000000003" customHeight="1" x14ac:dyDescent="0.2"/>
    <row r="1423" ht="39.950000000000003" customHeight="1" x14ac:dyDescent="0.2"/>
    <row r="1424" ht="39.950000000000003" customHeight="1" x14ac:dyDescent="0.2"/>
    <row r="1425" ht="39.950000000000003" customHeight="1" x14ac:dyDescent="0.2"/>
    <row r="1426" ht="39.950000000000003" customHeight="1" x14ac:dyDescent="0.2"/>
    <row r="1427" ht="39.950000000000003" customHeight="1" x14ac:dyDescent="0.2"/>
    <row r="1428" ht="39.950000000000003" customHeight="1" x14ac:dyDescent="0.2"/>
    <row r="1429" ht="39.950000000000003" customHeight="1" x14ac:dyDescent="0.2"/>
    <row r="1430" ht="39.950000000000003" customHeight="1" x14ac:dyDescent="0.2"/>
    <row r="1431" ht="39.950000000000003" customHeight="1" x14ac:dyDescent="0.2"/>
    <row r="1432" ht="39.950000000000003" customHeight="1" x14ac:dyDescent="0.2"/>
    <row r="1433" ht="39.950000000000003" customHeight="1" x14ac:dyDescent="0.2"/>
    <row r="1434" ht="39.950000000000003" customHeight="1" x14ac:dyDescent="0.2"/>
    <row r="1435" ht="39.950000000000003" customHeight="1" x14ac:dyDescent="0.2"/>
    <row r="1436" ht="39.950000000000003" customHeight="1" x14ac:dyDescent="0.2"/>
    <row r="1437" ht="39.950000000000003" customHeight="1" x14ac:dyDescent="0.2"/>
    <row r="1438" ht="39.950000000000003" customHeight="1" x14ac:dyDescent="0.2"/>
    <row r="1439" ht="39.950000000000003" customHeight="1" x14ac:dyDescent="0.2"/>
    <row r="1440" ht="39.950000000000003" customHeight="1" x14ac:dyDescent="0.2"/>
    <row r="1441" ht="39.950000000000003" customHeight="1" x14ac:dyDescent="0.2"/>
    <row r="1442" ht="39.950000000000003" customHeight="1" x14ac:dyDescent="0.2"/>
    <row r="1443" ht="39.950000000000003" customHeight="1" x14ac:dyDescent="0.2"/>
    <row r="1444" ht="39.950000000000003" customHeight="1" x14ac:dyDescent="0.2"/>
    <row r="1445" ht="39.950000000000003" customHeight="1" x14ac:dyDescent="0.2"/>
    <row r="1446" ht="39.950000000000003" customHeight="1" x14ac:dyDescent="0.2"/>
    <row r="1447" ht="39.950000000000003" customHeight="1" x14ac:dyDescent="0.2"/>
    <row r="1448" ht="39.950000000000003" customHeight="1" x14ac:dyDescent="0.2"/>
    <row r="1449" ht="39.950000000000003" customHeight="1" x14ac:dyDescent="0.2"/>
    <row r="1450" ht="39.950000000000003" customHeight="1" x14ac:dyDescent="0.2"/>
    <row r="1451" ht="39.950000000000003" customHeight="1" x14ac:dyDescent="0.2"/>
    <row r="1452" ht="39.950000000000003" customHeight="1" x14ac:dyDescent="0.2"/>
    <row r="1453" ht="39.950000000000003" customHeight="1" x14ac:dyDescent="0.2"/>
    <row r="1454" ht="39.950000000000003" customHeight="1" x14ac:dyDescent="0.2"/>
    <row r="1455" ht="39.950000000000003" customHeight="1" x14ac:dyDescent="0.2"/>
    <row r="1456" ht="39.950000000000003" customHeight="1" x14ac:dyDescent="0.2"/>
    <row r="1457" ht="39.950000000000003" customHeight="1" x14ac:dyDescent="0.2"/>
    <row r="1458" ht="39.950000000000003" customHeight="1" x14ac:dyDescent="0.2"/>
    <row r="1459" ht="39.950000000000003" customHeight="1" x14ac:dyDescent="0.2"/>
    <row r="1460" ht="39.950000000000003" customHeight="1" x14ac:dyDescent="0.2"/>
    <row r="1461" ht="39.950000000000003" customHeight="1" x14ac:dyDescent="0.2"/>
    <row r="1462" ht="39.950000000000003" customHeight="1" x14ac:dyDescent="0.2"/>
    <row r="1463" ht="39.950000000000003" customHeight="1" x14ac:dyDescent="0.2"/>
    <row r="1464" ht="39.950000000000003" customHeight="1" x14ac:dyDescent="0.2"/>
    <row r="1465" ht="39.950000000000003" customHeight="1" x14ac:dyDescent="0.2"/>
    <row r="1466" ht="39.950000000000003" customHeight="1" x14ac:dyDescent="0.2"/>
    <row r="1467" ht="39.950000000000003" customHeight="1" x14ac:dyDescent="0.2"/>
    <row r="1468" ht="39.950000000000003" customHeight="1" x14ac:dyDescent="0.2"/>
    <row r="1469" ht="39.950000000000003" customHeight="1" x14ac:dyDescent="0.2"/>
    <row r="1470" ht="39.950000000000003" customHeight="1" x14ac:dyDescent="0.2"/>
    <row r="1471" ht="39.950000000000003" customHeight="1" x14ac:dyDescent="0.2"/>
    <row r="1472" ht="39.950000000000003" customHeight="1" x14ac:dyDescent="0.2"/>
    <row r="1473" ht="39.950000000000003" customHeight="1" x14ac:dyDescent="0.2"/>
    <row r="1474" ht="39.950000000000003" customHeight="1" x14ac:dyDescent="0.2"/>
    <row r="1475" ht="39.950000000000003" customHeight="1" x14ac:dyDescent="0.2"/>
    <row r="1476" ht="39.950000000000003" customHeight="1" x14ac:dyDescent="0.2"/>
    <row r="1477" ht="39.950000000000003" customHeight="1" x14ac:dyDescent="0.2"/>
    <row r="1478" ht="39.950000000000003" customHeight="1" x14ac:dyDescent="0.2"/>
    <row r="1479" ht="39.950000000000003" customHeight="1" x14ac:dyDescent="0.2"/>
    <row r="1480" ht="39.950000000000003" customHeight="1" x14ac:dyDescent="0.2"/>
    <row r="1481" ht="39.950000000000003" customHeight="1" x14ac:dyDescent="0.2"/>
    <row r="1482" ht="39.950000000000003" customHeight="1" x14ac:dyDescent="0.2"/>
    <row r="1483" ht="39.950000000000003" customHeight="1" x14ac:dyDescent="0.2"/>
    <row r="1484" ht="39.950000000000003" customHeight="1" x14ac:dyDescent="0.2"/>
    <row r="1485" ht="39.950000000000003" customHeight="1" x14ac:dyDescent="0.2"/>
    <row r="1486" ht="39.950000000000003" customHeight="1" x14ac:dyDescent="0.2"/>
    <row r="1487" ht="39.950000000000003" customHeight="1" x14ac:dyDescent="0.2"/>
    <row r="1488" ht="39.950000000000003" customHeight="1" x14ac:dyDescent="0.2"/>
    <row r="1489" ht="39.950000000000003" customHeight="1" x14ac:dyDescent="0.2"/>
    <row r="1490" ht="39.950000000000003" customHeight="1" x14ac:dyDescent="0.2"/>
    <row r="1491" ht="39.950000000000003" customHeight="1" x14ac:dyDescent="0.2"/>
    <row r="1492" ht="39.950000000000003" customHeight="1" x14ac:dyDescent="0.2"/>
    <row r="1493" ht="39.950000000000003" customHeight="1" x14ac:dyDescent="0.2"/>
    <row r="1494" ht="39.950000000000003" customHeight="1" x14ac:dyDescent="0.2"/>
    <row r="1495" ht="39.950000000000003" customHeight="1" x14ac:dyDescent="0.2"/>
    <row r="1496" ht="39.950000000000003" customHeight="1" x14ac:dyDescent="0.2"/>
    <row r="1497" ht="39.950000000000003" customHeight="1" x14ac:dyDescent="0.2"/>
    <row r="1498" ht="39.950000000000003" customHeight="1" x14ac:dyDescent="0.2"/>
    <row r="1499" ht="39.950000000000003" customHeight="1" x14ac:dyDescent="0.2"/>
    <row r="1500" ht="39.950000000000003" customHeight="1" x14ac:dyDescent="0.2"/>
    <row r="1501" ht="39.950000000000003" customHeight="1" x14ac:dyDescent="0.2"/>
    <row r="1502" ht="39.950000000000003" customHeight="1" x14ac:dyDescent="0.2"/>
    <row r="1503" ht="39.950000000000003" customHeight="1" x14ac:dyDescent="0.2"/>
    <row r="1504" ht="39.950000000000003" customHeight="1" x14ac:dyDescent="0.2"/>
    <row r="1505" ht="39.950000000000003" customHeight="1" x14ac:dyDescent="0.2"/>
    <row r="1506" ht="39.950000000000003" customHeight="1" x14ac:dyDescent="0.2"/>
    <row r="1507" ht="39.950000000000003" customHeight="1" x14ac:dyDescent="0.2"/>
    <row r="1508" ht="39.950000000000003" customHeight="1" x14ac:dyDescent="0.2"/>
    <row r="1509" ht="39.950000000000003" customHeight="1" x14ac:dyDescent="0.2"/>
    <row r="1510" ht="39.950000000000003" customHeight="1" x14ac:dyDescent="0.2"/>
    <row r="1511" ht="39.950000000000003" customHeight="1" x14ac:dyDescent="0.2"/>
    <row r="1512" ht="39.950000000000003" customHeight="1" x14ac:dyDescent="0.2"/>
    <row r="1513" ht="39.950000000000003" customHeight="1" x14ac:dyDescent="0.2"/>
    <row r="1514" ht="39.950000000000003" customHeight="1" x14ac:dyDescent="0.2"/>
    <row r="1515" ht="39.950000000000003" customHeight="1" x14ac:dyDescent="0.2"/>
    <row r="1516" ht="39.950000000000003" customHeight="1" x14ac:dyDescent="0.2"/>
    <row r="1517" ht="39.950000000000003" customHeight="1" x14ac:dyDescent="0.2"/>
    <row r="1518" ht="39.950000000000003" customHeight="1" x14ac:dyDescent="0.2"/>
    <row r="1519" ht="39.950000000000003" customHeight="1" x14ac:dyDescent="0.2"/>
    <row r="1520" ht="39.950000000000003" customHeight="1" x14ac:dyDescent="0.2"/>
    <row r="1521" ht="39.950000000000003" customHeight="1" x14ac:dyDescent="0.2"/>
    <row r="1522" ht="39.950000000000003" customHeight="1" x14ac:dyDescent="0.2"/>
    <row r="1523" ht="39.950000000000003" customHeight="1" x14ac:dyDescent="0.2"/>
    <row r="1524" ht="39.950000000000003" customHeight="1" x14ac:dyDescent="0.2"/>
    <row r="1525" ht="39.950000000000003" customHeight="1" x14ac:dyDescent="0.2"/>
    <row r="1526" ht="39.950000000000003" customHeight="1" x14ac:dyDescent="0.2"/>
    <row r="1527" ht="39.950000000000003" customHeight="1" x14ac:dyDescent="0.2"/>
    <row r="1528" ht="39.950000000000003" customHeight="1" x14ac:dyDescent="0.2"/>
    <row r="1529" ht="39.950000000000003" customHeight="1" x14ac:dyDescent="0.2"/>
    <row r="1530" ht="39.950000000000003" customHeight="1" x14ac:dyDescent="0.2"/>
    <row r="1531" ht="39.950000000000003" customHeight="1" x14ac:dyDescent="0.2"/>
    <row r="1532" ht="39.950000000000003" customHeight="1" x14ac:dyDescent="0.2"/>
    <row r="1533" ht="39.950000000000003" customHeight="1" x14ac:dyDescent="0.2"/>
    <row r="1534" ht="39.950000000000003" customHeight="1" x14ac:dyDescent="0.2"/>
    <row r="1535" ht="39.950000000000003" customHeight="1" x14ac:dyDescent="0.2"/>
    <row r="1536" ht="39.950000000000003" customHeight="1" x14ac:dyDescent="0.2"/>
    <row r="1537" ht="39.950000000000003" customHeight="1" x14ac:dyDescent="0.2"/>
    <row r="1538" ht="39.950000000000003" customHeight="1" x14ac:dyDescent="0.2"/>
    <row r="1539" ht="39.950000000000003" customHeight="1" x14ac:dyDescent="0.2"/>
    <row r="1540" ht="39.950000000000003" customHeight="1" x14ac:dyDescent="0.2"/>
    <row r="1541" ht="39.950000000000003" customHeight="1" x14ac:dyDescent="0.2"/>
    <row r="1542" ht="39.950000000000003" customHeight="1" x14ac:dyDescent="0.2"/>
    <row r="1543" ht="39.950000000000003" customHeight="1" x14ac:dyDescent="0.2"/>
    <row r="1544" ht="39.950000000000003" customHeight="1" x14ac:dyDescent="0.2"/>
    <row r="1545" ht="39.950000000000003" customHeight="1" x14ac:dyDescent="0.2"/>
    <row r="1546" ht="39.950000000000003" customHeight="1" x14ac:dyDescent="0.2"/>
    <row r="1547" ht="39.950000000000003" customHeight="1" x14ac:dyDescent="0.2"/>
    <row r="1548" ht="39.950000000000003" customHeight="1" x14ac:dyDescent="0.2"/>
    <row r="1549" ht="39.950000000000003" customHeight="1" x14ac:dyDescent="0.2"/>
    <row r="1550" ht="39.950000000000003" customHeight="1" x14ac:dyDescent="0.2"/>
    <row r="1551" ht="39.950000000000003" customHeight="1" x14ac:dyDescent="0.2"/>
    <row r="1552" ht="39.950000000000003" customHeight="1" x14ac:dyDescent="0.2"/>
    <row r="1553" ht="39.950000000000003" customHeight="1" x14ac:dyDescent="0.2"/>
    <row r="1554" ht="39.950000000000003" customHeight="1" x14ac:dyDescent="0.2"/>
    <row r="1555" ht="39.950000000000003" customHeight="1" x14ac:dyDescent="0.2"/>
    <row r="1556" ht="39.950000000000003" customHeight="1" x14ac:dyDescent="0.2"/>
    <row r="1557" ht="39.950000000000003" customHeight="1" x14ac:dyDescent="0.2"/>
    <row r="1558" ht="39.950000000000003" customHeight="1" x14ac:dyDescent="0.2"/>
    <row r="1559" ht="39.950000000000003" customHeight="1" x14ac:dyDescent="0.2"/>
    <row r="1560" ht="39.950000000000003" customHeight="1" x14ac:dyDescent="0.2"/>
    <row r="1561" ht="39.950000000000003" customHeight="1" x14ac:dyDescent="0.2"/>
    <row r="1562" ht="39.950000000000003" customHeight="1" x14ac:dyDescent="0.2"/>
    <row r="1563" ht="39.950000000000003" customHeight="1" x14ac:dyDescent="0.2"/>
    <row r="1564" ht="39.950000000000003" customHeight="1" x14ac:dyDescent="0.2"/>
    <row r="1565" ht="39.950000000000003" customHeight="1" x14ac:dyDescent="0.2"/>
    <row r="1566" ht="39.950000000000003" customHeight="1" x14ac:dyDescent="0.2"/>
    <row r="1567" ht="39.950000000000003" customHeight="1" x14ac:dyDescent="0.2"/>
    <row r="1568" ht="39.950000000000003" customHeight="1" x14ac:dyDescent="0.2"/>
    <row r="1569" ht="39.950000000000003" customHeight="1" x14ac:dyDescent="0.2"/>
    <row r="1570" ht="39.950000000000003" customHeight="1" x14ac:dyDescent="0.2"/>
    <row r="1571" ht="39.950000000000003" customHeight="1" x14ac:dyDescent="0.2"/>
    <row r="1572" ht="39.950000000000003" customHeight="1" x14ac:dyDescent="0.2"/>
    <row r="1573" ht="39.950000000000003" customHeight="1" x14ac:dyDescent="0.2"/>
    <row r="1574" ht="39.950000000000003" customHeight="1" x14ac:dyDescent="0.2"/>
    <row r="1575" ht="39.950000000000003" customHeight="1" x14ac:dyDescent="0.2"/>
    <row r="1576" ht="39.950000000000003" customHeight="1" x14ac:dyDescent="0.2"/>
    <row r="1577" ht="39.950000000000003" customHeight="1" x14ac:dyDescent="0.2"/>
    <row r="1578" ht="39.950000000000003" customHeight="1" x14ac:dyDescent="0.2"/>
    <row r="1579" ht="39.950000000000003" customHeight="1" x14ac:dyDescent="0.2"/>
    <row r="1580" ht="39.950000000000003" customHeight="1" x14ac:dyDescent="0.2"/>
    <row r="1581" ht="39.950000000000003" customHeight="1" x14ac:dyDescent="0.2"/>
    <row r="1582" ht="39.950000000000003" customHeight="1" x14ac:dyDescent="0.2"/>
    <row r="1583" ht="39.950000000000003" customHeight="1" x14ac:dyDescent="0.2"/>
    <row r="1584" ht="39.950000000000003" customHeight="1" x14ac:dyDescent="0.2"/>
    <row r="1585" ht="39.950000000000003" customHeight="1" x14ac:dyDescent="0.2"/>
    <row r="1586" ht="39.950000000000003" customHeight="1" x14ac:dyDescent="0.2"/>
    <row r="1587" ht="39.950000000000003" customHeight="1" x14ac:dyDescent="0.2"/>
    <row r="1588" ht="39.950000000000003" customHeight="1" x14ac:dyDescent="0.2"/>
    <row r="1589" ht="39.950000000000003" customHeight="1" x14ac:dyDescent="0.2"/>
    <row r="1590" ht="39.950000000000003" customHeight="1" x14ac:dyDescent="0.2"/>
    <row r="1591" ht="39.950000000000003" customHeight="1" x14ac:dyDescent="0.2"/>
    <row r="1592" ht="39.950000000000003" customHeight="1" x14ac:dyDescent="0.2"/>
    <row r="1593" ht="39.950000000000003" customHeight="1" x14ac:dyDescent="0.2"/>
    <row r="1594" ht="39.950000000000003" customHeight="1" x14ac:dyDescent="0.2"/>
    <row r="1595" ht="39.950000000000003" customHeight="1" x14ac:dyDescent="0.2"/>
    <row r="1596" ht="39.950000000000003" customHeight="1" x14ac:dyDescent="0.2"/>
    <row r="1597" ht="39.950000000000003" customHeight="1" x14ac:dyDescent="0.2"/>
    <row r="1598" ht="39.950000000000003" customHeight="1" x14ac:dyDescent="0.2"/>
    <row r="1599" ht="39.950000000000003" customHeight="1" x14ac:dyDescent="0.2"/>
    <row r="1600" ht="39.950000000000003" customHeight="1" x14ac:dyDescent="0.2"/>
    <row r="1601" ht="39.950000000000003" customHeight="1" x14ac:dyDescent="0.2"/>
    <row r="1602" ht="39.950000000000003" customHeight="1" x14ac:dyDescent="0.2"/>
    <row r="1603" ht="39.950000000000003" customHeight="1" x14ac:dyDescent="0.2"/>
    <row r="1604" ht="39.950000000000003" customHeight="1" x14ac:dyDescent="0.2"/>
    <row r="1605" ht="39.950000000000003" customHeight="1" x14ac:dyDescent="0.2"/>
    <row r="1606" ht="39.950000000000003" customHeight="1" x14ac:dyDescent="0.2"/>
    <row r="1607" ht="39.950000000000003" customHeight="1" x14ac:dyDescent="0.2"/>
    <row r="1608" ht="39.950000000000003" customHeight="1" x14ac:dyDescent="0.2"/>
    <row r="1609" ht="39.950000000000003" customHeight="1" x14ac:dyDescent="0.2"/>
    <row r="1610" ht="39.950000000000003" customHeight="1" x14ac:dyDescent="0.2"/>
    <row r="1611" ht="39.950000000000003" customHeight="1" x14ac:dyDescent="0.2"/>
    <row r="1612" ht="39.950000000000003" customHeight="1" x14ac:dyDescent="0.2"/>
    <row r="1613" ht="39.950000000000003" customHeight="1" x14ac:dyDescent="0.2"/>
    <row r="1614" ht="39.950000000000003" customHeight="1" x14ac:dyDescent="0.2"/>
    <row r="1615" ht="39.950000000000003" customHeight="1" x14ac:dyDescent="0.2"/>
    <row r="1616" ht="39.950000000000003" customHeight="1" x14ac:dyDescent="0.2"/>
    <row r="1617" ht="39.950000000000003" customHeight="1" x14ac:dyDescent="0.2"/>
    <row r="1618" ht="39.950000000000003" customHeight="1" x14ac:dyDescent="0.2"/>
    <row r="1619" ht="39.950000000000003" customHeight="1" x14ac:dyDescent="0.2"/>
    <row r="1620" ht="39.950000000000003" customHeight="1" x14ac:dyDescent="0.2"/>
    <row r="1621" ht="39.950000000000003" customHeight="1" x14ac:dyDescent="0.2"/>
    <row r="1622" ht="39.950000000000003" customHeight="1" x14ac:dyDescent="0.2"/>
    <row r="1623" ht="39.950000000000003" customHeight="1" x14ac:dyDescent="0.2"/>
    <row r="1624" ht="39.950000000000003" customHeight="1" x14ac:dyDescent="0.2"/>
    <row r="1625" ht="39.950000000000003" customHeight="1" x14ac:dyDescent="0.2"/>
    <row r="1626" ht="39.950000000000003" customHeight="1" x14ac:dyDescent="0.2"/>
    <row r="1627" ht="39.950000000000003" customHeight="1" x14ac:dyDescent="0.2"/>
    <row r="1628" ht="39.950000000000003" customHeight="1" x14ac:dyDescent="0.2"/>
    <row r="1629" ht="39.950000000000003" customHeight="1" x14ac:dyDescent="0.2"/>
    <row r="1630" ht="39.950000000000003" customHeight="1" x14ac:dyDescent="0.2"/>
    <row r="1631" ht="39.950000000000003" customHeight="1" x14ac:dyDescent="0.2"/>
    <row r="1632" ht="39.950000000000003" customHeight="1" x14ac:dyDescent="0.2"/>
    <row r="1633" ht="39.950000000000003" customHeight="1" x14ac:dyDescent="0.2"/>
    <row r="1634" ht="39.950000000000003" customHeight="1" x14ac:dyDescent="0.2"/>
    <row r="1635" ht="39.950000000000003" customHeight="1" x14ac:dyDescent="0.2"/>
    <row r="1636" ht="39.950000000000003" customHeight="1" x14ac:dyDescent="0.2"/>
    <row r="1637" ht="39.950000000000003" customHeight="1" x14ac:dyDescent="0.2"/>
    <row r="1638" ht="39.950000000000003" customHeight="1" x14ac:dyDescent="0.2"/>
    <row r="1639" ht="39.950000000000003" customHeight="1" x14ac:dyDescent="0.2"/>
    <row r="1640" ht="39.950000000000003" customHeight="1" x14ac:dyDescent="0.2"/>
    <row r="1641" ht="39.950000000000003" customHeight="1" x14ac:dyDescent="0.2"/>
    <row r="1642" ht="39.950000000000003" customHeight="1" x14ac:dyDescent="0.2"/>
    <row r="1643" ht="39.950000000000003" customHeight="1" x14ac:dyDescent="0.2"/>
    <row r="1644" ht="39.950000000000003" customHeight="1" x14ac:dyDescent="0.2"/>
    <row r="1645" ht="39.950000000000003" customHeight="1" x14ac:dyDescent="0.2"/>
    <row r="1646" ht="39.950000000000003" customHeight="1" x14ac:dyDescent="0.2"/>
    <row r="1647" ht="39.950000000000003" customHeight="1" x14ac:dyDescent="0.2"/>
    <row r="1648" ht="39.950000000000003" customHeight="1" x14ac:dyDescent="0.2"/>
    <row r="1649" ht="39.950000000000003" customHeight="1" x14ac:dyDescent="0.2"/>
    <row r="1650" ht="39.950000000000003" customHeight="1" x14ac:dyDescent="0.2"/>
    <row r="1651" ht="39.950000000000003" customHeight="1" x14ac:dyDescent="0.2"/>
    <row r="1652" ht="39.950000000000003" customHeight="1" x14ac:dyDescent="0.2"/>
    <row r="1653" ht="39.950000000000003" customHeight="1" x14ac:dyDescent="0.2"/>
    <row r="1654" ht="39.950000000000003" customHeight="1" x14ac:dyDescent="0.2"/>
    <row r="1655" ht="39.950000000000003" customHeight="1" x14ac:dyDescent="0.2"/>
    <row r="1656" ht="39.950000000000003" customHeight="1" x14ac:dyDescent="0.2"/>
    <row r="1657" ht="39.950000000000003" customHeight="1" x14ac:dyDescent="0.2"/>
    <row r="1658" ht="39.950000000000003" customHeight="1" x14ac:dyDescent="0.2"/>
    <row r="1659" ht="39.950000000000003" customHeight="1" x14ac:dyDescent="0.2"/>
    <row r="1660" ht="39.950000000000003" customHeight="1" x14ac:dyDescent="0.2"/>
    <row r="1661" ht="39.950000000000003" customHeight="1" x14ac:dyDescent="0.2"/>
    <row r="1662" ht="39.950000000000003" customHeight="1" x14ac:dyDescent="0.2"/>
    <row r="1663" ht="39.950000000000003" customHeight="1" x14ac:dyDescent="0.2"/>
    <row r="1664" ht="39.950000000000003" customHeight="1" x14ac:dyDescent="0.2"/>
    <row r="1665" ht="39.950000000000003" customHeight="1" x14ac:dyDescent="0.2"/>
    <row r="1666" ht="39.950000000000003" customHeight="1" x14ac:dyDescent="0.2"/>
    <row r="1667" ht="39.950000000000003" customHeight="1" x14ac:dyDescent="0.2"/>
    <row r="1668" ht="39.950000000000003" customHeight="1" x14ac:dyDescent="0.2"/>
    <row r="1669" ht="39.950000000000003" customHeight="1" x14ac:dyDescent="0.2"/>
    <row r="1670" ht="39.950000000000003" customHeight="1" x14ac:dyDescent="0.2"/>
    <row r="1671" ht="39.950000000000003" customHeight="1" x14ac:dyDescent="0.2"/>
    <row r="1672" ht="39.950000000000003" customHeight="1" x14ac:dyDescent="0.2"/>
    <row r="1673" ht="39.950000000000003" customHeight="1" x14ac:dyDescent="0.2"/>
    <row r="1674" ht="39.950000000000003" customHeight="1" x14ac:dyDescent="0.2"/>
    <row r="1675" ht="39.950000000000003" customHeight="1" x14ac:dyDescent="0.2"/>
    <row r="1676" ht="39.950000000000003" customHeight="1" x14ac:dyDescent="0.2"/>
    <row r="1677" ht="39.950000000000003" customHeight="1" x14ac:dyDescent="0.2"/>
    <row r="1678" ht="39.950000000000003" customHeight="1" x14ac:dyDescent="0.2"/>
    <row r="1679" ht="39.950000000000003" customHeight="1" x14ac:dyDescent="0.2"/>
    <row r="1680" ht="39.950000000000003" customHeight="1" x14ac:dyDescent="0.2"/>
    <row r="1681" ht="39.950000000000003" customHeight="1" x14ac:dyDescent="0.2"/>
    <row r="1682" ht="39.950000000000003" customHeight="1" x14ac:dyDescent="0.2"/>
    <row r="1683" ht="39.950000000000003" customHeight="1" x14ac:dyDescent="0.2"/>
    <row r="1684" ht="39.950000000000003" customHeight="1" x14ac:dyDescent="0.2"/>
    <row r="1685" ht="39.950000000000003" customHeight="1" x14ac:dyDescent="0.2"/>
    <row r="1686" ht="39.950000000000003" customHeight="1" x14ac:dyDescent="0.2"/>
    <row r="1687" ht="39.950000000000003" customHeight="1" x14ac:dyDescent="0.2"/>
    <row r="1688" ht="39.950000000000003" customHeight="1" x14ac:dyDescent="0.2"/>
    <row r="1689" ht="39.950000000000003" customHeight="1" x14ac:dyDescent="0.2"/>
    <row r="1690" ht="39.950000000000003" customHeight="1" x14ac:dyDescent="0.2"/>
    <row r="1691" ht="39.950000000000003" customHeight="1" x14ac:dyDescent="0.2"/>
    <row r="1692" ht="39.950000000000003" customHeight="1" x14ac:dyDescent="0.2"/>
    <row r="1693" ht="39.950000000000003" customHeight="1" x14ac:dyDescent="0.2"/>
    <row r="1694" ht="39.950000000000003" customHeight="1" x14ac:dyDescent="0.2"/>
    <row r="1695" ht="39.950000000000003" customHeight="1" x14ac:dyDescent="0.2"/>
    <row r="1696" ht="39.950000000000003" customHeight="1" x14ac:dyDescent="0.2"/>
    <row r="1697" ht="39.950000000000003" customHeight="1" x14ac:dyDescent="0.2"/>
    <row r="1698" ht="39.950000000000003" customHeight="1" x14ac:dyDescent="0.2"/>
    <row r="1699" ht="39.950000000000003" customHeight="1" x14ac:dyDescent="0.2"/>
    <row r="1700" ht="39.950000000000003" customHeight="1" x14ac:dyDescent="0.2"/>
    <row r="1701" ht="39.950000000000003" customHeight="1" x14ac:dyDescent="0.2"/>
    <row r="1702" ht="39.950000000000003" customHeight="1" x14ac:dyDescent="0.2"/>
    <row r="1703" ht="39.950000000000003" customHeight="1" x14ac:dyDescent="0.2"/>
    <row r="1704" ht="39.950000000000003" customHeight="1" x14ac:dyDescent="0.2"/>
    <row r="1705" ht="39.950000000000003" customHeight="1" x14ac:dyDescent="0.2"/>
    <row r="1706" ht="39.950000000000003" customHeight="1" x14ac:dyDescent="0.2"/>
    <row r="1707" ht="39.950000000000003" customHeight="1" x14ac:dyDescent="0.2"/>
    <row r="1708" ht="39.950000000000003" customHeight="1" x14ac:dyDescent="0.2"/>
    <row r="1709" ht="39.950000000000003" customHeight="1" x14ac:dyDescent="0.2"/>
    <row r="1710" ht="39.950000000000003" customHeight="1" x14ac:dyDescent="0.2"/>
    <row r="1711" ht="39.950000000000003" customHeight="1" x14ac:dyDescent="0.2"/>
    <row r="1712" ht="39.950000000000003" customHeight="1" x14ac:dyDescent="0.2"/>
    <row r="1713" ht="39.950000000000003" customHeight="1" x14ac:dyDescent="0.2"/>
    <row r="1714" ht="39.950000000000003" customHeight="1" x14ac:dyDescent="0.2"/>
    <row r="1715" ht="39.950000000000003" customHeight="1" x14ac:dyDescent="0.2"/>
    <row r="1716" ht="39.950000000000003" customHeight="1" x14ac:dyDescent="0.2"/>
    <row r="1717" ht="39.950000000000003" customHeight="1" x14ac:dyDescent="0.2"/>
    <row r="1718" ht="39.950000000000003" customHeight="1" x14ac:dyDescent="0.2"/>
    <row r="1719" ht="39.950000000000003" customHeight="1" x14ac:dyDescent="0.2"/>
    <row r="1720" ht="39.950000000000003" customHeight="1" x14ac:dyDescent="0.2"/>
    <row r="1721" ht="39.950000000000003" customHeight="1" x14ac:dyDescent="0.2"/>
    <row r="1722" ht="39.950000000000003" customHeight="1" x14ac:dyDescent="0.2"/>
    <row r="1723" ht="39.950000000000003" customHeight="1" x14ac:dyDescent="0.2"/>
    <row r="1724" ht="39.950000000000003" customHeight="1" x14ac:dyDescent="0.2"/>
    <row r="1725" ht="39.950000000000003" customHeight="1" x14ac:dyDescent="0.2"/>
    <row r="1726" ht="39.950000000000003" customHeight="1" x14ac:dyDescent="0.2"/>
    <row r="1727" ht="39.950000000000003" customHeight="1" x14ac:dyDescent="0.2"/>
    <row r="1728" ht="39.950000000000003" customHeight="1" x14ac:dyDescent="0.2"/>
    <row r="1729" ht="39.950000000000003" customHeight="1" x14ac:dyDescent="0.2"/>
    <row r="1730" ht="39.950000000000003" customHeight="1" x14ac:dyDescent="0.2"/>
    <row r="1731" ht="39.950000000000003" customHeight="1" x14ac:dyDescent="0.2"/>
    <row r="1732" ht="39.950000000000003" customHeight="1" x14ac:dyDescent="0.2"/>
    <row r="1733" ht="39.950000000000003" customHeight="1" x14ac:dyDescent="0.2"/>
    <row r="1734" ht="39.950000000000003" customHeight="1" x14ac:dyDescent="0.2"/>
    <row r="1735" ht="39.950000000000003" customHeight="1" x14ac:dyDescent="0.2"/>
    <row r="1736" ht="39.950000000000003" customHeight="1" x14ac:dyDescent="0.2"/>
    <row r="1737" ht="39.950000000000003" customHeight="1" x14ac:dyDescent="0.2"/>
    <row r="1738" ht="39.950000000000003" customHeight="1" x14ac:dyDescent="0.2"/>
    <row r="1739" ht="39.950000000000003" customHeight="1" x14ac:dyDescent="0.2"/>
    <row r="1740" ht="39.950000000000003" customHeight="1" x14ac:dyDescent="0.2"/>
    <row r="1741" ht="39.950000000000003" customHeight="1" x14ac:dyDescent="0.2"/>
    <row r="1742" ht="39.950000000000003" customHeight="1" x14ac:dyDescent="0.2"/>
    <row r="1743" ht="39.950000000000003" customHeight="1" x14ac:dyDescent="0.2"/>
    <row r="1744" ht="39.950000000000003" customHeight="1" x14ac:dyDescent="0.2"/>
    <row r="1745" ht="39.950000000000003" customHeight="1" x14ac:dyDescent="0.2"/>
    <row r="1746" ht="39.950000000000003" customHeight="1" x14ac:dyDescent="0.2"/>
    <row r="1747" ht="39.950000000000003" customHeight="1" x14ac:dyDescent="0.2"/>
    <row r="1748" ht="39.950000000000003" customHeight="1" x14ac:dyDescent="0.2"/>
    <row r="1749" ht="39.950000000000003" customHeight="1" x14ac:dyDescent="0.2"/>
    <row r="1750" ht="39.950000000000003" customHeight="1" x14ac:dyDescent="0.2"/>
    <row r="1751" ht="39.950000000000003" customHeight="1" x14ac:dyDescent="0.2"/>
    <row r="1752" ht="39.950000000000003" customHeight="1" x14ac:dyDescent="0.2"/>
    <row r="1753" ht="39.950000000000003" customHeight="1" x14ac:dyDescent="0.2"/>
    <row r="1754" ht="39.950000000000003" customHeight="1" x14ac:dyDescent="0.2"/>
    <row r="1755" ht="39.950000000000003" customHeight="1" x14ac:dyDescent="0.2"/>
    <row r="1756" ht="39.950000000000003" customHeight="1" x14ac:dyDescent="0.2"/>
    <row r="1757" ht="39.950000000000003" customHeight="1" x14ac:dyDescent="0.2"/>
    <row r="1758" ht="39.950000000000003" customHeight="1" x14ac:dyDescent="0.2"/>
    <row r="1759" ht="39.950000000000003" customHeight="1" x14ac:dyDescent="0.2"/>
    <row r="1760" ht="39.950000000000003" customHeight="1" x14ac:dyDescent="0.2"/>
    <row r="1761" ht="39.950000000000003" customHeight="1" x14ac:dyDescent="0.2"/>
    <row r="1762" ht="39.950000000000003" customHeight="1" x14ac:dyDescent="0.2"/>
    <row r="1763" ht="39.950000000000003" customHeight="1" x14ac:dyDescent="0.2"/>
    <row r="1764" ht="39.950000000000003" customHeight="1" x14ac:dyDescent="0.2"/>
    <row r="1765" ht="39.950000000000003" customHeight="1" x14ac:dyDescent="0.2"/>
    <row r="1766" ht="39.950000000000003" customHeight="1" x14ac:dyDescent="0.2"/>
    <row r="1767" ht="39.950000000000003" customHeight="1" x14ac:dyDescent="0.2"/>
    <row r="1768" ht="39.950000000000003" customHeight="1" x14ac:dyDescent="0.2"/>
    <row r="1769" ht="39.950000000000003" customHeight="1" x14ac:dyDescent="0.2"/>
    <row r="1770" ht="39.950000000000003" customHeight="1" x14ac:dyDescent="0.2"/>
    <row r="1771" ht="39.950000000000003" customHeight="1" x14ac:dyDescent="0.2"/>
    <row r="1772" ht="39.950000000000003" customHeight="1" x14ac:dyDescent="0.2"/>
    <row r="1773" ht="39.950000000000003" customHeight="1" x14ac:dyDescent="0.2"/>
    <row r="1774" ht="39.950000000000003" customHeight="1" x14ac:dyDescent="0.2"/>
    <row r="1775" ht="39.950000000000003" customHeight="1" x14ac:dyDescent="0.2"/>
    <row r="1776" ht="39.950000000000003" customHeight="1" x14ac:dyDescent="0.2"/>
    <row r="1777" ht="39.950000000000003" customHeight="1" x14ac:dyDescent="0.2"/>
    <row r="1778" ht="39.950000000000003" customHeight="1" x14ac:dyDescent="0.2"/>
    <row r="1779" ht="39.950000000000003" customHeight="1" x14ac:dyDescent="0.2"/>
    <row r="1780" ht="39.950000000000003" customHeight="1" x14ac:dyDescent="0.2"/>
    <row r="1781" ht="39.950000000000003" customHeight="1" x14ac:dyDescent="0.2"/>
    <row r="1782" ht="39.950000000000003" customHeight="1" x14ac:dyDescent="0.2"/>
    <row r="1783" ht="39.950000000000003" customHeight="1" x14ac:dyDescent="0.2"/>
    <row r="1784" ht="39.950000000000003" customHeight="1" x14ac:dyDescent="0.2"/>
    <row r="1785" ht="39.950000000000003" customHeight="1" x14ac:dyDescent="0.2"/>
    <row r="1786" ht="39.950000000000003" customHeight="1" x14ac:dyDescent="0.2"/>
    <row r="1787" ht="39.950000000000003" customHeight="1" x14ac:dyDescent="0.2"/>
    <row r="1788" ht="39.950000000000003" customHeight="1" x14ac:dyDescent="0.2"/>
    <row r="1789" ht="39.950000000000003" customHeight="1" x14ac:dyDescent="0.2"/>
    <row r="1790" ht="39.950000000000003" customHeight="1" x14ac:dyDescent="0.2"/>
    <row r="1791" ht="39.950000000000003" customHeight="1" x14ac:dyDescent="0.2"/>
    <row r="1792" ht="39.950000000000003" customHeight="1" x14ac:dyDescent="0.2"/>
    <row r="1793" ht="39.950000000000003" customHeight="1" x14ac:dyDescent="0.2"/>
    <row r="1794" ht="39.950000000000003" customHeight="1" x14ac:dyDescent="0.2"/>
    <row r="1795" ht="39.950000000000003" customHeight="1" x14ac:dyDescent="0.2"/>
    <row r="1796" ht="39.950000000000003" customHeight="1" x14ac:dyDescent="0.2"/>
    <row r="1797" ht="39.950000000000003" customHeight="1" x14ac:dyDescent="0.2"/>
    <row r="1798" ht="39.950000000000003" customHeight="1" x14ac:dyDescent="0.2"/>
    <row r="1799" ht="39.950000000000003" customHeight="1" x14ac:dyDescent="0.2"/>
    <row r="1800" ht="39.950000000000003" customHeight="1" x14ac:dyDescent="0.2"/>
    <row r="1801" ht="39.950000000000003" customHeight="1" x14ac:dyDescent="0.2"/>
    <row r="1802" ht="39.950000000000003" customHeight="1" x14ac:dyDescent="0.2"/>
    <row r="1803" ht="39.950000000000003" customHeight="1" x14ac:dyDescent="0.2"/>
    <row r="1804" ht="39.950000000000003" customHeight="1" x14ac:dyDescent="0.2"/>
    <row r="1805" ht="39.950000000000003" customHeight="1" x14ac:dyDescent="0.2"/>
    <row r="1806" ht="39.950000000000003" customHeight="1" x14ac:dyDescent="0.2"/>
    <row r="1807" ht="39.950000000000003" customHeight="1" x14ac:dyDescent="0.2"/>
    <row r="1808" ht="39.950000000000003" customHeight="1" x14ac:dyDescent="0.2"/>
    <row r="1809" ht="39.950000000000003" customHeight="1" x14ac:dyDescent="0.2"/>
    <row r="1810" ht="39.950000000000003" customHeight="1" x14ac:dyDescent="0.2"/>
    <row r="1811" ht="39.950000000000003" customHeight="1" x14ac:dyDescent="0.2"/>
    <row r="1812" ht="39.950000000000003" customHeight="1" x14ac:dyDescent="0.2"/>
    <row r="1813" ht="39.950000000000003" customHeight="1" x14ac:dyDescent="0.2"/>
    <row r="1814" ht="39.950000000000003" customHeight="1" x14ac:dyDescent="0.2"/>
    <row r="1815" ht="39.950000000000003" customHeight="1" x14ac:dyDescent="0.2"/>
    <row r="1816" ht="39.950000000000003" customHeight="1" x14ac:dyDescent="0.2"/>
    <row r="1817" ht="39.950000000000003" customHeight="1" x14ac:dyDescent="0.2"/>
    <row r="1818" ht="39.950000000000003" customHeight="1" x14ac:dyDescent="0.2"/>
    <row r="1819" ht="39.950000000000003" customHeight="1" x14ac:dyDescent="0.2"/>
    <row r="1820" ht="39.950000000000003" customHeight="1" x14ac:dyDescent="0.2"/>
    <row r="1821" ht="39.950000000000003" customHeight="1" x14ac:dyDescent="0.2"/>
    <row r="1822" ht="39.950000000000003" customHeight="1" x14ac:dyDescent="0.2"/>
    <row r="1823" ht="39.950000000000003" customHeight="1" x14ac:dyDescent="0.2"/>
    <row r="1824" ht="39.950000000000003" customHeight="1" x14ac:dyDescent="0.2"/>
    <row r="1825" ht="39.950000000000003" customHeight="1" x14ac:dyDescent="0.2"/>
    <row r="1826" ht="39.950000000000003" customHeight="1" x14ac:dyDescent="0.2"/>
    <row r="1827" ht="39.950000000000003" customHeight="1" x14ac:dyDescent="0.2"/>
    <row r="1828" ht="39.950000000000003" customHeight="1" x14ac:dyDescent="0.2"/>
    <row r="1829" ht="39.950000000000003" customHeight="1" x14ac:dyDescent="0.2"/>
    <row r="1830" ht="39.950000000000003" customHeight="1" x14ac:dyDescent="0.2"/>
    <row r="1831" ht="39.950000000000003" customHeight="1" x14ac:dyDescent="0.2"/>
    <row r="1832" ht="39.950000000000003" customHeight="1" x14ac:dyDescent="0.2"/>
    <row r="1833" ht="39.950000000000003" customHeight="1" x14ac:dyDescent="0.2"/>
    <row r="1834" ht="39.950000000000003" customHeight="1" x14ac:dyDescent="0.2"/>
    <row r="1835" ht="39.950000000000003" customHeight="1" x14ac:dyDescent="0.2"/>
    <row r="1836" ht="39.950000000000003" customHeight="1" x14ac:dyDescent="0.2"/>
    <row r="1837" ht="39.950000000000003" customHeight="1" x14ac:dyDescent="0.2"/>
    <row r="1838" ht="39.950000000000003" customHeight="1" x14ac:dyDescent="0.2"/>
    <row r="1839" ht="39.950000000000003" customHeight="1" x14ac:dyDescent="0.2"/>
    <row r="1840" ht="39.950000000000003" customHeight="1" x14ac:dyDescent="0.2"/>
    <row r="1841" ht="39.950000000000003" customHeight="1" x14ac:dyDescent="0.2"/>
    <row r="1842" ht="39.950000000000003" customHeight="1" x14ac:dyDescent="0.2"/>
    <row r="1843" ht="39.950000000000003" customHeight="1" x14ac:dyDescent="0.2"/>
    <row r="1844" ht="39.950000000000003" customHeight="1" x14ac:dyDescent="0.2"/>
    <row r="1845" ht="39.950000000000003" customHeight="1" x14ac:dyDescent="0.2"/>
    <row r="1846" ht="39.950000000000003" customHeight="1" x14ac:dyDescent="0.2"/>
    <row r="1847" ht="39.950000000000003" customHeight="1" x14ac:dyDescent="0.2"/>
    <row r="1848" ht="39.950000000000003" customHeight="1" x14ac:dyDescent="0.2"/>
    <row r="1849" ht="39.950000000000003" customHeight="1" x14ac:dyDescent="0.2"/>
    <row r="1850" ht="39.950000000000003" customHeight="1" x14ac:dyDescent="0.2"/>
    <row r="1851" ht="39.950000000000003" customHeight="1" x14ac:dyDescent="0.2"/>
    <row r="1852" ht="39.950000000000003" customHeight="1" x14ac:dyDescent="0.2"/>
    <row r="1853" ht="39.950000000000003" customHeight="1" x14ac:dyDescent="0.2"/>
    <row r="1854" ht="39.950000000000003" customHeight="1" x14ac:dyDescent="0.2"/>
    <row r="1855" ht="39.950000000000003" customHeight="1" x14ac:dyDescent="0.2"/>
    <row r="1856" ht="39.950000000000003" customHeight="1" x14ac:dyDescent="0.2"/>
    <row r="1857" ht="39.950000000000003" customHeight="1" x14ac:dyDescent="0.2"/>
    <row r="1858" ht="39.950000000000003" customHeight="1" x14ac:dyDescent="0.2"/>
    <row r="1859" ht="39.950000000000003" customHeight="1" x14ac:dyDescent="0.2"/>
    <row r="1860" ht="39.950000000000003" customHeight="1" x14ac:dyDescent="0.2"/>
    <row r="1861" ht="39.950000000000003" customHeight="1" x14ac:dyDescent="0.2"/>
    <row r="1862" ht="39.950000000000003" customHeight="1" x14ac:dyDescent="0.2"/>
    <row r="1863" ht="39.950000000000003" customHeight="1" x14ac:dyDescent="0.2"/>
    <row r="1864" ht="39.950000000000003" customHeight="1" x14ac:dyDescent="0.2"/>
    <row r="1865" ht="39.950000000000003" customHeight="1" x14ac:dyDescent="0.2"/>
    <row r="1866" ht="39.950000000000003" customHeight="1" x14ac:dyDescent="0.2"/>
    <row r="1867" ht="39.950000000000003" customHeight="1" x14ac:dyDescent="0.2"/>
    <row r="1868" ht="39.950000000000003" customHeight="1" x14ac:dyDescent="0.2"/>
    <row r="1869" ht="39.950000000000003" customHeight="1" x14ac:dyDescent="0.2"/>
    <row r="1870" ht="39.950000000000003" customHeight="1" x14ac:dyDescent="0.2"/>
    <row r="1871" ht="39.950000000000003" customHeight="1" x14ac:dyDescent="0.2"/>
    <row r="1872" ht="39.950000000000003" customHeight="1" x14ac:dyDescent="0.2"/>
    <row r="1873" ht="39.950000000000003" customHeight="1" x14ac:dyDescent="0.2"/>
    <row r="1874" ht="39.950000000000003" customHeight="1" x14ac:dyDescent="0.2"/>
    <row r="1875" ht="39.950000000000003" customHeight="1" x14ac:dyDescent="0.2"/>
    <row r="1876" ht="39.950000000000003" customHeight="1" x14ac:dyDescent="0.2"/>
    <row r="1877" ht="39.950000000000003" customHeight="1" x14ac:dyDescent="0.2"/>
    <row r="1878" ht="39.950000000000003" customHeight="1" x14ac:dyDescent="0.2"/>
    <row r="1879" ht="39.950000000000003" customHeight="1" x14ac:dyDescent="0.2"/>
    <row r="1880" ht="39.950000000000003" customHeight="1" x14ac:dyDescent="0.2"/>
    <row r="1881" ht="39.950000000000003" customHeight="1" x14ac:dyDescent="0.2"/>
    <row r="1882" ht="39.950000000000003" customHeight="1" x14ac:dyDescent="0.2"/>
    <row r="1883" ht="39.950000000000003" customHeight="1" x14ac:dyDescent="0.2"/>
    <row r="1884" ht="39.950000000000003" customHeight="1" x14ac:dyDescent="0.2"/>
    <row r="1885" ht="39.950000000000003" customHeight="1" x14ac:dyDescent="0.2"/>
    <row r="1886" ht="39.950000000000003" customHeight="1" x14ac:dyDescent="0.2"/>
    <row r="1887" ht="39.950000000000003" customHeight="1" x14ac:dyDescent="0.2"/>
    <row r="1888" ht="39.950000000000003" customHeight="1" x14ac:dyDescent="0.2"/>
    <row r="1889" ht="39.950000000000003" customHeight="1" x14ac:dyDescent="0.2"/>
    <row r="1890" ht="39.950000000000003" customHeight="1" x14ac:dyDescent="0.2"/>
    <row r="1891" ht="39.950000000000003" customHeight="1" x14ac:dyDescent="0.2"/>
    <row r="1892" ht="39.950000000000003" customHeight="1" x14ac:dyDescent="0.2"/>
    <row r="1893" ht="39.950000000000003" customHeight="1" x14ac:dyDescent="0.2"/>
    <row r="1894" ht="39.950000000000003" customHeight="1" x14ac:dyDescent="0.2"/>
    <row r="1895" ht="39.950000000000003" customHeight="1" x14ac:dyDescent="0.2"/>
    <row r="1896" ht="39.950000000000003" customHeight="1" x14ac:dyDescent="0.2"/>
    <row r="1897" ht="39.950000000000003" customHeight="1" x14ac:dyDescent="0.2"/>
    <row r="1898" ht="39.950000000000003" customHeight="1" x14ac:dyDescent="0.2"/>
    <row r="1899" ht="39.950000000000003" customHeight="1" x14ac:dyDescent="0.2"/>
    <row r="1900" ht="39.950000000000003" customHeight="1" x14ac:dyDescent="0.2"/>
    <row r="1901" ht="39.950000000000003" customHeight="1" x14ac:dyDescent="0.2"/>
    <row r="1902" ht="39.950000000000003" customHeight="1" x14ac:dyDescent="0.2"/>
    <row r="1903" ht="39.950000000000003" customHeight="1" x14ac:dyDescent="0.2"/>
    <row r="1904" ht="39.950000000000003" customHeight="1" x14ac:dyDescent="0.2"/>
    <row r="1905" ht="39.950000000000003" customHeight="1" x14ac:dyDescent="0.2"/>
    <row r="1906" ht="39.950000000000003" customHeight="1" x14ac:dyDescent="0.2"/>
    <row r="1907" ht="39.950000000000003" customHeight="1" x14ac:dyDescent="0.2"/>
    <row r="1908" ht="39.950000000000003" customHeight="1" x14ac:dyDescent="0.2"/>
    <row r="1909" ht="39.950000000000003" customHeight="1" x14ac:dyDescent="0.2"/>
    <row r="1910" ht="39.950000000000003" customHeight="1" x14ac:dyDescent="0.2"/>
    <row r="1911" ht="39.950000000000003" customHeight="1" x14ac:dyDescent="0.2"/>
    <row r="1912" ht="39.950000000000003" customHeight="1" x14ac:dyDescent="0.2"/>
    <row r="1913" ht="39.950000000000003" customHeight="1" x14ac:dyDescent="0.2"/>
    <row r="1914" ht="39.950000000000003" customHeight="1" x14ac:dyDescent="0.2"/>
    <row r="1915" ht="39.950000000000003" customHeight="1" x14ac:dyDescent="0.2"/>
    <row r="1916" ht="39.950000000000003" customHeight="1" x14ac:dyDescent="0.2"/>
    <row r="1917" ht="39.950000000000003" customHeight="1" x14ac:dyDescent="0.2"/>
    <row r="1918" ht="39.950000000000003" customHeight="1" x14ac:dyDescent="0.2"/>
    <row r="1919" ht="39.950000000000003" customHeight="1" x14ac:dyDescent="0.2"/>
    <row r="1920" ht="39.950000000000003" customHeight="1" x14ac:dyDescent="0.2"/>
    <row r="1921" ht="39.950000000000003" customHeight="1" x14ac:dyDescent="0.2"/>
    <row r="1922" ht="39.950000000000003" customHeight="1" x14ac:dyDescent="0.2"/>
    <row r="1923" ht="39.950000000000003" customHeight="1" x14ac:dyDescent="0.2"/>
    <row r="1924" ht="39.950000000000003" customHeight="1" x14ac:dyDescent="0.2"/>
    <row r="1925" ht="39.950000000000003" customHeight="1" x14ac:dyDescent="0.2"/>
    <row r="1926" ht="39.950000000000003" customHeight="1" x14ac:dyDescent="0.2"/>
    <row r="1927" ht="39.950000000000003" customHeight="1" x14ac:dyDescent="0.2"/>
    <row r="1928" ht="39.950000000000003" customHeight="1" x14ac:dyDescent="0.2"/>
    <row r="1929" ht="39.950000000000003" customHeight="1" x14ac:dyDescent="0.2"/>
    <row r="1930" ht="39.950000000000003" customHeight="1" x14ac:dyDescent="0.2"/>
    <row r="1931" ht="39.950000000000003" customHeight="1" x14ac:dyDescent="0.2"/>
    <row r="1932" ht="39.950000000000003" customHeight="1" x14ac:dyDescent="0.2"/>
    <row r="1933" ht="39.950000000000003" customHeight="1" x14ac:dyDescent="0.2"/>
    <row r="1934" ht="39.950000000000003" customHeight="1" x14ac:dyDescent="0.2"/>
    <row r="1935" ht="39.950000000000003" customHeight="1" x14ac:dyDescent="0.2"/>
    <row r="1936" ht="39.950000000000003" customHeight="1" x14ac:dyDescent="0.2"/>
    <row r="1937" ht="39.950000000000003" customHeight="1" x14ac:dyDescent="0.2"/>
    <row r="1938" ht="39.950000000000003" customHeight="1" x14ac:dyDescent="0.2"/>
    <row r="1939" ht="39.950000000000003" customHeight="1" x14ac:dyDescent="0.2"/>
    <row r="1940" ht="39.950000000000003" customHeight="1" x14ac:dyDescent="0.2"/>
    <row r="1941" ht="39.950000000000003" customHeight="1" x14ac:dyDescent="0.2"/>
    <row r="1942" ht="39.950000000000003" customHeight="1" x14ac:dyDescent="0.2"/>
    <row r="1943" ht="39.950000000000003" customHeight="1" x14ac:dyDescent="0.2"/>
    <row r="1944" ht="39.950000000000003" customHeight="1" x14ac:dyDescent="0.2"/>
    <row r="1945" ht="39.950000000000003" customHeight="1" x14ac:dyDescent="0.2"/>
    <row r="1946" ht="39.950000000000003" customHeight="1" x14ac:dyDescent="0.2"/>
    <row r="1947" ht="39.950000000000003" customHeight="1" x14ac:dyDescent="0.2"/>
    <row r="1948" ht="39.950000000000003" customHeight="1" x14ac:dyDescent="0.2"/>
    <row r="1949" ht="39.950000000000003" customHeight="1" x14ac:dyDescent="0.2"/>
    <row r="1950" ht="39.950000000000003" customHeight="1" x14ac:dyDescent="0.2"/>
    <row r="1951" ht="39.950000000000003" customHeight="1" x14ac:dyDescent="0.2"/>
    <row r="1952" ht="39.950000000000003" customHeight="1" x14ac:dyDescent="0.2"/>
    <row r="1953" ht="39.950000000000003" customHeight="1" x14ac:dyDescent="0.2"/>
    <row r="1954" ht="39.950000000000003" customHeight="1" x14ac:dyDescent="0.2"/>
    <row r="1955" ht="39.950000000000003" customHeight="1" x14ac:dyDescent="0.2"/>
    <row r="1956" ht="39.950000000000003" customHeight="1" x14ac:dyDescent="0.2"/>
    <row r="1957" ht="39.950000000000003" customHeight="1" x14ac:dyDescent="0.2"/>
    <row r="1958" ht="39.950000000000003" customHeight="1" x14ac:dyDescent="0.2"/>
    <row r="1959" ht="39.950000000000003" customHeight="1" x14ac:dyDescent="0.2"/>
    <row r="1960" ht="39.950000000000003" customHeight="1" x14ac:dyDescent="0.2"/>
    <row r="1961" ht="39.950000000000003" customHeight="1" x14ac:dyDescent="0.2"/>
    <row r="1962" ht="39.950000000000003" customHeight="1" x14ac:dyDescent="0.2"/>
    <row r="1963" ht="39.950000000000003" customHeight="1" x14ac:dyDescent="0.2"/>
    <row r="1964" ht="39.950000000000003" customHeight="1" x14ac:dyDescent="0.2"/>
    <row r="1965" ht="39.950000000000003" customHeight="1" x14ac:dyDescent="0.2"/>
    <row r="1966" ht="39.950000000000003" customHeight="1" x14ac:dyDescent="0.2"/>
    <row r="1967" ht="39.950000000000003" customHeight="1" x14ac:dyDescent="0.2"/>
    <row r="1968" ht="39.950000000000003" customHeight="1" x14ac:dyDescent="0.2"/>
    <row r="1969" ht="39.950000000000003" customHeight="1" x14ac:dyDescent="0.2"/>
    <row r="1970" ht="39.950000000000003" customHeight="1" x14ac:dyDescent="0.2"/>
    <row r="1971" ht="39.950000000000003" customHeight="1" x14ac:dyDescent="0.2"/>
    <row r="1972" ht="39.950000000000003" customHeight="1" x14ac:dyDescent="0.2"/>
    <row r="1973" ht="39.950000000000003" customHeight="1" x14ac:dyDescent="0.2"/>
    <row r="1974" ht="39.950000000000003" customHeight="1" x14ac:dyDescent="0.2"/>
    <row r="1975" ht="39.950000000000003" customHeight="1" x14ac:dyDescent="0.2"/>
    <row r="1976" ht="39.950000000000003" customHeight="1" x14ac:dyDescent="0.2"/>
    <row r="1977" ht="39.950000000000003" customHeight="1" x14ac:dyDescent="0.2"/>
    <row r="1978" ht="39.950000000000003" customHeight="1" x14ac:dyDescent="0.2"/>
    <row r="1979" ht="39.950000000000003" customHeight="1" x14ac:dyDescent="0.2"/>
    <row r="1980" ht="39.950000000000003" customHeight="1" x14ac:dyDescent="0.2"/>
    <row r="1981" ht="39.950000000000003" customHeight="1" x14ac:dyDescent="0.2"/>
    <row r="1982" ht="39.950000000000003" customHeight="1" x14ac:dyDescent="0.2"/>
    <row r="1983" ht="39.950000000000003" customHeight="1" x14ac:dyDescent="0.2"/>
    <row r="1984" ht="39.950000000000003" customHeight="1" x14ac:dyDescent="0.2"/>
    <row r="1985" ht="39.950000000000003" customHeight="1" x14ac:dyDescent="0.2"/>
    <row r="1986" ht="39.950000000000003" customHeight="1" x14ac:dyDescent="0.2"/>
    <row r="1987" ht="39.950000000000003" customHeight="1" x14ac:dyDescent="0.2"/>
    <row r="1988" ht="39.950000000000003" customHeight="1" x14ac:dyDescent="0.2"/>
    <row r="1989" ht="39.950000000000003" customHeight="1" x14ac:dyDescent="0.2"/>
    <row r="1990" ht="39.950000000000003" customHeight="1" x14ac:dyDescent="0.2"/>
    <row r="1991" ht="39.950000000000003" customHeight="1" x14ac:dyDescent="0.2"/>
    <row r="1992" ht="39.950000000000003" customHeight="1" x14ac:dyDescent="0.2"/>
    <row r="1993" ht="39.950000000000003" customHeight="1" x14ac:dyDescent="0.2"/>
    <row r="1994" ht="39.950000000000003" customHeight="1" x14ac:dyDescent="0.2"/>
    <row r="1995" ht="39.950000000000003" customHeight="1" x14ac:dyDescent="0.2"/>
    <row r="1996" ht="39.950000000000003" customHeight="1" x14ac:dyDescent="0.2"/>
    <row r="1997" ht="39.950000000000003" customHeight="1" x14ac:dyDescent="0.2"/>
    <row r="1998" ht="39.950000000000003" customHeight="1" x14ac:dyDescent="0.2"/>
    <row r="1999" ht="39.950000000000003" customHeight="1" x14ac:dyDescent="0.2"/>
    <row r="2000" ht="39.950000000000003" customHeight="1" x14ac:dyDescent="0.2"/>
    <row r="2001" ht="39.950000000000003" customHeight="1" x14ac:dyDescent="0.2"/>
    <row r="2002" ht="39.950000000000003" customHeight="1" x14ac:dyDescent="0.2"/>
    <row r="2003" ht="39.950000000000003" customHeight="1" x14ac:dyDescent="0.2"/>
    <row r="2004" ht="39.950000000000003" customHeight="1" x14ac:dyDescent="0.2"/>
    <row r="2005" ht="39.950000000000003" customHeight="1" x14ac:dyDescent="0.2"/>
    <row r="2006" ht="39.950000000000003" customHeight="1" x14ac:dyDescent="0.2"/>
    <row r="2007" ht="39.950000000000003" customHeight="1" x14ac:dyDescent="0.2"/>
    <row r="2008" ht="39.950000000000003" customHeight="1" x14ac:dyDescent="0.2"/>
    <row r="2009" ht="39.950000000000003" customHeight="1" x14ac:dyDescent="0.2"/>
    <row r="2010" ht="39.950000000000003" customHeight="1" x14ac:dyDescent="0.2"/>
    <row r="2011" ht="39.950000000000003" customHeight="1" x14ac:dyDescent="0.2"/>
    <row r="2012" ht="39.950000000000003" customHeight="1" x14ac:dyDescent="0.2"/>
    <row r="2013" ht="39.950000000000003" customHeight="1" x14ac:dyDescent="0.2"/>
    <row r="2014" ht="39.950000000000003" customHeight="1" x14ac:dyDescent="0.2"/>
    <row r="2015" ht="39.950000000000003" customHeight="1" x14ac:dyDescent="0.2"/>
    <row r="2016" ht="39.950000000000003" customHeight="1" x14ac:dyDescent="0.2"/>
    <row r="2017" ht="39.950000000000003" customHeight="1" x14ac:dyDescent="0.2"/>
    <row r="2018" ht="39.950000000000003" customHeight="1" x14ac:dyDescent="0.2"/>
    <row r="2019" ht="39.950000000000003" customHeight="1" x14ac:dyDescent="0.2"/>
    <row r="2020" ht="39.950000000000003" customHeight="1" x14ac:dyDescent="0.2"/>
    <row r="2021" ht="39.950000000000003" customHeight="1" x14ac:dyDescent="0.2"/>
    <row r="2022" ht="39.950000000000003" customHeight="1" x14ac:dyDescent="0.2"/>
    <row r="2023" ht="39.950000000000003" customHeight="1" x14ac:dyDescent="0.2"/>
    <row r="2024" ht="39.950000000000003" customHeight="1" x14ac:dyDescent="0.2"/>
    <row r="2025" ht="39.950000000000003" customHeight="1" x14ac:dyDescent="0.2"/>
    <row r="2026" ht="39.950000000000003" customHeight="1" x14ac:dyDescent="0.2"/>
    <row r="2027" ht="39.950000000000003" customHeight="1" x14ac:dyDescent="0.2"/>
    <row r="2028" ht="39.950000000000003" customHeight="1" x14ac:dyDescent="0.2"/>
    <row r="2029" ht="39.950000000000003" customHeight="1" x14ac:dyDescent="0.2"/>
    <row r="2030" ht="39.950000000000003" customHeight="1" x14ac:dyDescent="0.2"/>
    <row r="2031" ht="39.950000000000003" customHeight="1" x14ac:dyDescent="0.2"/>
    <row r="2032" ht="39.950000000000003" customHeight="1" x14ac:dyDescent="0.2"/>
    <row r="2033" ht="39.950000000000003" customHeight="1" x14ac:dyDescent="0.2"/>
    <row r="2034" ht="39.950000000000003" customHeight="1" x14ac:dyDescent="0.2"/>
    <row r="2035" ht="39.950000000000003" customHeight="1" x14ac:dyDescent="0.2"/>
    <row r="2036" ht="39.950000000000003" customHeight="1" x14ac:dyDescent="0.2"/>
    <row r="2037" ht="39.950000000000003" customHeight="1" x14ac:dyDescent="0.2"/>
    <row r="2038" ht="39.950000000000003" customHeight="1" x14ac:dyDescent="0.2"/>
    <row r="2039" ht="39.950000000000003" customHeight="1" x14ac:dyDescent="0.2"/>
    <row r="2040" ht="39.950000000000003" customHeight="1" x14ac:dyDescent="0.2"/>
    <row r="2041" ht="39.950000000000003" customHeight="1" x14ac:dyDescent="0.2"/>
    <row r="2042" ht="39.950000000000003" customHeight="1" x14ac:dyDescent="0.2"/>
    <row r="2043" ht="39.950000000000003" customHeight="1" x14ac:dyDescent="0.2"/>
    <row r="2044" ht="39.950000000000003" customHeight="1" x14ac:dyDescent="0.2"/>
    <row r="2045" ht="39.950000000000003" customHeight="1" x14ac:dyDescent="0.2"/>
    <row r="2046" ht="39.950000000000003" customHeight="1" x14ac:dyDescent="0.2"/>
    <row r="2047" ht="39.950000000000003" customHeight="1" x14ac:dyDescent="0.2"/>
    <row r="2048" ht="39.950000000000003" customHeight="1" x14ac:dyDescent="0.2"/>
    <row r="2049" ht="39.950000000000003" customHeight="1" x14ac:dyDescent="0.2"/>
    <row r="2050" ht="39.950000000000003" customHeight="1" x14ac:dyDescent="0.2"/>
    <row r="2051" ht="39.950000000000003" customHeight="1" x14ac:dyDescent="0.2"/>
    <row r="2052" ht="39.950000000000003" customHeight="1" x14ac:dyDescent="0.2"/>
    <row r="2053" ht="39.950000000000003" customHeight="1" x14ac:dyDescent="0.2"/>
    <row r="2054" ht="39.950000000000003" customHeight="1" x14ac:dyDescent="0.2"/>
    <row r="2055" ht="39.950000000000003" customHeight="1" x14ac:dyDescent="0.2"/>
    <row r="2056" ht="39.950000000000003" customHeight="1" x14ac:dyDescent="0.2"/>
    <row r="2057" ht="39.950000000000003" customHeight="1" x14ac:dyDescent="0.2"/>
    <row r="2058" ht="39.950000000000003" customHeight="1" x14ac:dyDescent="0.2"/>
    <row r="2059" ht="39.950000000000003" customHeight="1" x14ac:dyDescent="0.2"/>
    <row r="2060" ht="39.950000000000003" customHeight="1" x14ac:dyDescent="0.2"/>
    <row r="2061" ht="39.950000000000003" customHeight="1" x14ac:dyDescent="0.2"/>
    <row r="2062" ht="39.950000000000003" customHeight="1" x14ac:dyDescent="0.2"/>
    <row r="2063" ht="39.950000000000003" customHeight="1" x14ac:dyDescent="0.2"/>
    <row r="2064" ht="39.950000000000003" customHeight="1" x14ac:dyDescent="0.2"/>
    <row r="2065" ht="39.950000000000003" customHeight="1" x14ac:dyDescent="0.2"/>
    <row r="2066" ht="39.950000000000003" customHeight="1" x14ac:dyDescent="0.2"/>
    <row r="2067" ht="39.950000000000003" customHeight="1" x14ac:dyDescent="0.2"/>
    <row r="2068" ht="39.950000000000003" customHeight="1" x14ac:dyDescent="0.2"/>
    <row r="2069" ht="39.950000000000003" customHeight="1" x14ac:dyDescent="0.2"/>
    <row r="2070" ht="39.950000000000003" customHeight="1" x14ac:dyDescent="0.2"/>
    <row r="2071" ht="39.950000000000003" customHeight="1" x14ac:dyDescent="0.2"/>
    <row r="2072" ht="39.950000000000003" customHeight="1" x14ac:dyDescent="0.2"/>
    <row r="2073" ht="39.950000000000003" customHeight="1" x14ac:dyDescent="0.2"/>
    <row r="2074" ht="39.950000000000003" customHeight="1" x14ac:dyDescent="0.2"/>
    <row r="2075" ht="39.950000000000003" customHeight="1" x14ac:dyDescent="0.2"/>
    <row r="2076" ht="39.950000000000003" customHeight="1" x14ac:dyDescent="0.2"/>
    <row r="2077" ht="39.950000000000003" customHeight="1" x14ac:dyDescent="0.2"/>
    <row r="2078" ht="39.950000000000003" customHeight="1" x14ac:dyDescent="0.2"/>
    <row r="2079" ht="39.950000000000003" customHeight="1" x14ac:dyDescent="0.2"/>
    <row r="2080" ht="39.950000000000003" customHeight="1" x14ac:dyDescent="0.2"/>
    <row r="2081" ht="39.950000000000003" customHeight="1" x14ac:dyDescent="0.2"/>
    <row r="2082" ht="39.950000000000003" customHeight="1" x14ac:dyDescent="0.2"/>
    <row r="2083" ht="39.950000000000003" customHeight="1" x14ac:dyDescent="0.2"/>
    <row r="2084" ht="39.950000000000003" customHeight="1" x14ac:dyDescent="0.2"/>
    <row r="2085" ht="39.950000000000003" customHeight="1" x14ac:dyDescent="0.2"/>
    <row r="2086" ht="39.950000000000003" customHeight="1" x14ac:dyDescent="0.2"/>
    <row r="2087" ht="39.950000000000003" customHeight="1" x14ac:dyDescent="0.2"/>
    <row r="2088" ht="39.950000000000003" customHeight="1" x14ac:dyDescent="0.2"/>
    <row r="2089" ht="39.950000000000003" customHeight="1" x14ac:dyDescent="0.2"/>
    <row r="2090" ht="39.950000000000003" customHeight="1" x14ac:dyDescent="0.2"/>
    <row r="2091" ht="39.950000000000003" customHeight="1" x14ac:dyDescent="0.2"/>
    <row r="2092" ht="39.950000000000003" customHeight="1" x14ac:dyDescent="0.2"/>
    <row r="2093" ht="39.950000000000003" customHeight="1" x14ac:dyDescent="0.2"/>
    <row r="2094" ht="39.950000000000003" customHeight="1" x14ac:dyDescent="0.2"/>
    <row r="2095" ht="39.950000000000003" customHeight="1" x14ac:dyDescent="0.2"/>
    <row r="2096" ht="39.950000000000003" customHeight="1" x14ac:dyDescent="0.2"/>
    <row r="2097" ht="39.950000000000003" customHeight="1" x14ac:dyDescent="0.2"/>
    <row r="2098" ht="39.950000000000003" customHeight="1" x14ac:dyDescent="0.2"/>
    <row r="2099" ht="39.950000000000003" customHeight="1" x14ac:dyDescent="0.2"/>
    <row r="2100" ht="39.950000000000003" customHeight="1" x14ac:dyDescent="0.2"/>
    <row r="2101" ht="39.950000000000003" customHeight="1" x14ac:dyDescent="0.2"/>
    <row r="2102" ht="39.950000000000003" customHeight="1" x14ac:dyDescent="0.2"/>
    <row r="2103" ht="39.950000000000003" customHeight="1" x14ac:dyDescent="0.2"/>
    <row r="2104" ht="39.950000000000003" customHeight="1" x14ac:dyDescent="0.2"/>
    <row r="2105" ht="39.950000000000003" customHeight="1" x14ac:dyDescent="0.2"/>
    <row r="2106" ht="39.950000000000003" customHeight="1" x14ac:dyDescent="0.2"/>
    <row r="2107" ht="39.950000000000003" customHeight="1" x14ac:dyDescent="0.2"/>
    <row r="2108" ht="39.950000000000003" customHeight="1" x14ac:dyDescent="0.2"/>
    <row r="2109" ht="39.950000000000003" customHeight="1" x14ac:dyDescent="0.2"/>
    <row r="2110" ht="39.950000000000003" customHeight="1" x14ac:dyDescent="0.2"/>
    <row r="2111" ht="39.950000000000003" customHeight="1" x14ac:dyDescent="0.2"/>
    <row r="2112" ht="39.950000000000003" customHeight="1" x14ac:dyDescent="0.2"/>
    <row r="2113" ht="39.950000000000003" customHeight="1" x14ac:dyDescent="0.2"/>
    <row r="2114" ht="39.950000000000003" customHeight="1" x14ac:dyDescent="0.2"/>
    <row r="2115" ht="39.950000000000003" customHeight="1" x14ac:dyDescent="0.2"/>
    <row r="2116" ht="39.950000000000003" customHeight="1" x14ac:dyDescent="0.2"/>
    <row r="2117" ht="39.950000000000003" customHeight="1" x14ac:dyDescent="0.2"/>
    <row r="2118" ht="39.950000000000003" customHeight="1" x14ac:dyDescent="0.2"/>
    <row r="2119" ht="39.950000000000003" customHeight="1" x14ac:dyDescent="0.2"/>
    <row r="2120" ht="39.950000000000003" customHeight="1" x14ac:dyDescent="0.2"/>
    <row r="2121" ht="39.950000000000003" customHeight="1" x14ac:dyDescent="0.2"/>
    <row r="2122" ht="39.950000000000003" customHeight="1" x14ac:dyDescent="0.2"/>
    <row r="2123" ht="39.950000000000003" customHeight="1" x14ac:dyDescent="0.2"/>
    <row r="2124" ht="39.950000000000003" customHeight="1" x14ac:dyDescent="0.2"/>
    <row r="2125" ht="39.950000000000003" customHeight="1" x14ac:dyDescent="0.2"/>
    <row r="2126" ht="39.950000000000003" customHeight="1" x14ac:dyDescent="0.2"/>
    <row r="2127" ht="39.950000000000003" customHeight="1" x14ac:dyDescent="0.2"/>
    <row r="2128" ht="39.950000000000003" customHeight="1" x14ac:dyDescent="0.2"/>
    <row r="2129" ht="39.950000000000003" customHeight="1" x14ac:dyDescent="0.2"/>
    <row r="2130" ht="39.950000000000003" customHeight="1" x14ac:dyDescent="0.2"/>
    <row r="2131" ht="39.950000000000003" customHeight="1" x14ac:dyDescent="0.2"/>
    <row r="2132" ht="39.950000000000003" customHeight="1" x14ac:dyDescent="0.2"/>
    <row r="2133" ht="39.950000000000003" customHeight="1" x14ac:dyDescent="0.2"/>
    <row r="2134" ht="39.950000000000003" customHeight="1" x14ac:dyDescent="0.2"/>
    <row r="2135" ht="39.950000000000003" customHeight="1" x14ac:dyDescent="0.2"/>
    <row r="2136" ht="39.950000000000003" customHeight="1" x14ac:dyDescent="0.2"/>
    <row r="2137" ht="39.950000000000003" customHeight="1" x14ac:dyDescent="0.2"/>
    <row r="2138" ht="39.950000000000003" customHeight="1" x14ac:dyDescent="0.2"/>
    <row r="2139" ht="39.950000000000003" customHeight="1" x14ac:dyDescent="0.2"/>
    <row r="2140" ht="39.950000000000003" customHeight="1" x14ac:dyDescent="0.2"/>
    <row r="2141" ht="39.950000000000003" customHeight="1" x14ac:dyDescent="0.2"/>
    <row r="2142" ht="39.950000000000003" customHeight="1" x14ac:dyDescent="0.2"/>
    <row r="2143" ht="39.950000000000003" customHeight="1" x14ac:dyDescent="0.2"/>
    <row r="2144" ht="39.950000000000003" customHeight="1" x14ac:dyDescent="0.2"/>
    <row r="2145" ht="39.950000000000003" customHeight="1" x14ac:dyDescent="0.2"/>
    <row r="2146" ht="39.950000000000003" customHeight="1" x14ac:dyDescent="0.2"/>
    <row r="2147" ht="39.950000000000003" customHeight="1" x14ac:dyDescent="0.2"/>
    <row r="2148" ht="39.950000000000003" customHeight="1" x14ac:dyDescent="0.2"/>
    <row r="2149" ht="39.950000000000003" customHeight="1" x14ac:dyDescent="0.2"/>
    <row r="2150" ht="39.950000000000003" customHeight="1" x14ac:dyDescent="0.2"/>
    <row r="2151" ht="39.950000000000003" customHeight="1" x14ac:dyDescent="0.2"/>
    <row r="2152" ht="39.950000000000003" customHeight="1" x14ac:dyDescent="0.2"/>
    <row r="2153" ht="39.950000000000003" customHeight="1" x14ac:dyDescent="0.2"/>
    <row r="2154" ht="39.950000000000003" customHeight="1" x14ac:dyDescent="0.2"/>
    <row r="2155" ht="39.950000000000003" customHeight="1" x14ac:dyDescent="0.2"/>
    <row r="2156" ht="39.950000000000003" customHeight="1" x14ac:dyDescent="0.2"/>
    <row r="2157" ht="39.950000000000003" customHeight="1" x14ac:dyDescent="0.2"/>
    <row r="2158" ht="39.950000000000003" customHeight="1" x14ac:dyDescent="0.2"/>
    <row r="2159" ht="39.950000000000003" customHeight="1" x14ac:dyDescent="0.2"/>
    <row r="2160" ht="39.950000000000003" customHeight="1" x14ac:dyDescent="0.2"/>
    <row r="2161" ht="39.950000000000003" customHeight="1" x14ac:dyDescent="0.2"/>
    <row r="2162" ht="39.950000000000003" customHeight="1" x14ac:dyDescent="0.2"/>
    <row r="2163" ht="39.950000000000003" customHeight="1" x14ac:dyDescent="0.2"/>
    <row r="2164" ht="39.950000000000003" customHeight="1" x14ac:dyDescent="0.2"/>
    <row r="2165" ht="39.950000000000003" customHeight="1" x14ac:dyDescent="0.2"/>
    <row r="2166" ht="39.950000000000003" customHeight="1" x14ac:dyDescent="0.2"/>
    <row r="2167" ht="39.950000000000003" customHeight="1" x14ac:dyDescent="0.2"/>
    <row r="2168" ht="39.950000000000003" customHeight="1" x14ac:dyDescent="0.2"/>
    <row r="2169" ht="39.950000000000003" customHeight="1" x14ac:dyDescent="0.2"/>
    <row r="2170" ht="39.950000000000003" customHeight="1" x14ac:dyDescent="0.2"/>
    <row r="2171" ht="39.950000000000003" customHeight="1" x14ac:dyDescent="0.2"/>
    <row r="2172" ht="39.950000000000003" customHeight="1" x14ac:dyDescent="0.2"/>
    <row r="2173" ht="39.950000000000003" customHeight="1" x14ac:dyDescent="0.2"/>
    <row r="2174" ht="39.950000000000003" customHeight="1" x14ac:dyDescent="0.2"/>
    <row r="2175" ht="39.950000000000003" customHeight="1" x14ac:dyDescent="0.2"/>
    <row r="2176" ht="39.950000000000003" customHeight="1" x14ac:dyDescent="0.2"/>
    <row r="2177" ht="39.950000000000003" customHeight="1" x14ac:dyDescent="0.2"/>
    <row r="2178" ht="39.950000000000003" customHeight="1" x14ac:dyDescent="0.2"/>
    <row r="2179" ht="39.950000000000003" customHeight="1" x14ac:dyDescent="0.2"/>
    <row r="2180" ht="39.950000000000003" customHeight="1" x14ac:dyDescent="0.2"/>
    <row r="2181" ht="39.950000000000003" customHeight="1" x14ac:dyDescent="0.2"/>
    <row r="2182" ht="39.950000000000003" customHeight="1" x14ac:dyDescent="0.2"/>
    <row r="2183" ht="39.950000000000003" customHeight="1" x14ac:dyDescent="0.2"/>
    <row r="2184" ht="39.950000000000003" customHeight="1" x14ac:dyDescent="0.2"/>
    <row r="2185" ht="39.950000000000003" customHeight="1" x14ac:dyDescent="0.2"/>
    <row r="2186" ht="39.950000000000003" customHeight="1" x14ac:dyDescent="0.2"/>
    <row r="2187" ht="39.950000000000003" customHeight="1" x14ac:dyDescent="0.2"/>
    <row r="2188" ht="39.950000000000003" customHeight="1" x14ac:dyDescent="0.2"/>
    <row r="2189" ht="39.950000000000003" customHeight="1" x14ac:dyDescent="0.2"/>
    <row r="2190" ht="39.950000000000003" customHeight="1" x14ac:dyDescent="0.2"/>
    <row r="2191" ht="39.950000000000003" customHeight="1" x14ac:dyDescent="0.2"/>
    <row r="2192" ht="39.950000000000003" customHeight="1" x14ac:dyDescent="0.2"/>
    <row r="2193" ht="39.950000000000003" customHeight="1" x14ac:dyDescent="0.2"/>
    <row r="2194" ht="39.950000000000003" customHeight="1" x14ac:dyDescent="0.2"/>
    <row r="2195" ht="39.950000000000003" customHeight="1" x14ac:dyDescent="0.2"/>
    <row r="2196" ht="39.950000000000003" customHeight="1" x14ac:dyDescent="0.2"/>
    <row r="2197" ht="39.950000000000003" customHeight="1" x14ac:dyDescent="0.2"/>
    <row r="2198" ht="39.950000000000003" customHeight="1" x14ac:dyDescent="0.2"/>
    <row r="2199" ht="39.950000000000003" customHeight="1" x14ac:dyDescent="0.2"/>
    <row r="2200" ht="39.950000000000003" customHeight="1" x14ac:dyDescent="0.2"/>
    <row r="2201" ht="39.950000000000003" customHeight="1" x14ac:dyDescent="0.2"/>
    <row r="2202" ht="39.950000000000003" customHeight="1" x14ac:dyDescent="0.2"/>
    <row r="2203" ht="39.950000000000003" customHeight="1" x14ac:dyDescent="0.2"/>
    <row r="2204" ht="39.950000000000003" customHeight="1" x14ac:dyDescent="0.2"/>
    <row r="2205" ht="39.950000000000003" customHeight="1" x14ac:dyDescent="0.2"/>
    <row r="2206" ht="39.950000000000003" customHeight="1" x14ac:dyDescent="0.2"/>
    <row r="2207" ht="39.950000000000003" customHeight="1" x14ac:dyDescent="0.2"/>
    <row r="2208" ht="39.950000000000003" customHeight="1" x14ac:dyDescent="0.2"/>
    <row r="2209" ht="39.950000000000003" customHeight="1" x14ac:dyDescent="0.2"/>
    <row r="2210" ht="39.950000000000003" customHeight="1" x14ac:dyDescent="0.2"/>
    <row r="2211" ht="39.950000000000003" customHeight="1" x14ac:dyDescent="0.2"/>
    <row r="2212" ht="39.950000000000003" customHeight="1" x14ac:dyDescent="0.2"/>
    <row r="2213" ht="39.950000000000003" customHeight="1" x14ac:dyDescent="0.2"/>
    <row r="2214" ht="39.950000000000003" customHeight="1" x14ac:dyDescent="0.2"/>
    <row r="2215" ht="39.950000000000003" customHeight="1" x14ac:dyDescent="0.2"/>
    <row r="2216" ht="39.950000000000003" customHeight="1" x14ac:dyDescent="0.2"/>
    <row r="2217" ht="39.950000000000003" customHeight="1" x14ac:dyDescent="0.2"/>
    <row r="2218" ht="39.950000000000003" customHeight="1" x14ac:dyDescent="0.2"/>
    <row r="2219" ht="39.950000000000003" customHeight="1" x14ac:dyDescent="0.2"/>
    <row r="2220" ht="39.950000000000003" customHeight="1" x14ac:dyDescent="0.2"/>
    <row r="2221" ht="39.950000000000003" customHeight="1" x14ac:dyDescent="0.2"/>
    <row r="2222" ht="39.950000000000003" customHeight="1" x14ac:dyDescent="0.2"/>
    <row r="2223" ht="39.950000000000003" customHeight="1" x14ac:dyDescent="0.2"/>
    <row r="2224" ht="39.950000000000003" customHeight="1" x14ac:dyDescent="0.2"/>
    <row r="2225" ht="39.950000000000003" customHeight="1" x14ac:dyDescent="0.2"/>
    <row r="2226" ht="39.950000000000003" customHeight="1" x14ac:dyDescent="0.2"/>
    <row r="2227" ht="39.950000000000003" customHeight="1" x14ac:dyDescent="0.2"/>
    <row r="2228" ht="39.950000000000003" customHeight="1" x14ac:dyDescent="0.2"/>
    <row r="2229" ht="39.950000000000003" customHeight="1" x14ac:dyDescent="0.2"/>
    <row r="2230" ht="39.950000000000003" customHeight="1" x14ac:dyDescent="0.2"/>
    <row r="2231" ht="39.950000000000003" customHeight="1" x14ac:dyDescent="0.2"/>
    <row r="2232" ht="39.950000000000003" customHeight="1" x14ac:dyDescent="0.2"/>
    <row r="2233" ht="39.950000000000003" customHeight="1" x14ac:dyDescent="0.2"/>
    <row r="2234" ht="39.950000000000003" customHeight="1" x14ac:dyDescent="0.2"/>
    <row r="2235" ht="39.950000000000003" customHeight="1" x14ac:dyDescent="0.2"/>
    <row r="2236" ht="39.950000000000003" customHeight="1" x14ac:dyDescent="0.2"/>
    <row r="2237" ht="39.950000000000003" customHeight="1" x14ac:dyDescent="0.2"/>
    <row r="2238" ht="39.950000000000003" customHeight="1" x14ac:dyDescent="0.2"/>
    <row r="2239" ht="39.950000000000003" customHeight="1" x14ac:dyDescent="0.2"/>
    <row r="2240" ht="39.950000000000003" customHeight="1" x14ac:dyDescent="0.2"/>
    <row r="2241" ht="39.950000000000003" customHeight="1" x14ac:dyDescent="0.2"/>
    <row r="2242" ht="39.950000000000003" customHeight="1" x14ac:dyDescent="0.2"/>
    <row r="2243" ht="39.950000000000003" customHeight="1" x14ac:dyDescent="0.2"/>
    <row r="2244" ht="39.950000000000003" customHeight="1" x14ac:dyDescent="0.2"/>
    <row r="2245" ht="39.950000000000003" customHeight="1" x14ac:dyDescent="0.2"/>
    <row r="2246" ht="39.950000000000003" customHeight="1" x14ac:dyDescent="0.2"/>
    <row r="2247" ht="39.950000000000003" customHeight="1" x14ac:dyDescent="0.2"/>
    <row r="2248" ht="39.950000000000003" customHeight="1" x14ac:dyDescent="0.2"/>
    <row r="2249" ht="39.950000000000003" customHeight="1" x14ac:dyDescent="0.2"/>
    <row r="2250" ht="39.950000000000003" customHeight="1" x14ac:dyDescent="0.2"/>
    <row r="2251" ht="39.950000000000003" customHeight="1" x14ac:dyDescent="0.2"/>
    <row r="2252" ht="39.950000000000003" customHeight="1" x14ac:dyDescent="0.2"/>
    <row r="2253" ht="39.950000000000003" customHeight="1" x14ac:dyDescent="0.2"/>
    <row r="2254" ht="39.950000000000003" customHeight="1" x14ac:dyDescent="0.2"/>
    <row r="2255" ht="39.950000000000003" customHeight="1" x14ac:dyDescent="0.2"/>
    <row r="2256" ht="39.950000000000003" customHeight="1" x14ac:dyDescent="0.2"/>
    <row r="2257" ht="39.950000000000003" customHeight="1" x14ac:dyDescent="0.2"/>
    <row r="2258" ht="39.950000000000003" customHeight="1" x14ac:dyDescent="0.2"/>
    <row r="2259" ht="39.950000000000003" customHeight="1" x14ac:dyDescent="0.2"/>
    <row r="2260" ht="39.950000000000003" customHeight="1" x14ac:dyDescent="0.2"/>
    <row r="2261" ht="39.950000000000003" customHeight="1" x14ac:dyDescent="0.2"/>
    <row r="2262" ht="39.950000000000003" customHeight="1" x14ac:dyDescent="0.2"/>
    <row r="2263" ht="39.950000000000003" customHeight="1" x14ac:dyDescent="0.2"/>
    <row r="2264" ht="39.950000000000003" customHeight="1" x14ac:dyDescent="0.2"/>
    <row r="2265" ht="39.950000000000003" customHeight="1" x14ac:dyDescent="0.2"/>
    <row r="2266" ht="39.950000000000003" customHeight="1" x14ac:dyDescent="0.2"/>
    <row r="2267" ht="39.950000000000003" customHeight="1" x14ac:dyDescent="0.2"/>
    <row r="2268" ht="39.950000000000003" customHeight="1" x14ac:dyDescent="0.2"/>
    <row r="2269" ht="39.950000000000003" customHeight="1" x14ac:dyDescent="0.2"/>
    <row r="2270" ht="39.950000000000003" customHeight="1" x14ac:dyDescent="0.2"/>
    <row r="2271" ht="39.950000000000003" customHeight="1" x14ac:dyDescent="0.2"/>
    <row r="2272" ht="39.950000000000003" customHeight="1" x14ac:dyDescent="0.2"/>
    <row r="2273" ht="39.950000000000003" customHeight="1" x14ac:dyDescent="0.2"/>
    <row r="2274" ht="39.950000000000003" customHeight="1" x14ac:dyDescent="0.2"/>
    <row r="2275" ht="39.950000000000003" customHeight="1" x14ac:dyDescent="0.2"/>
    <row r="2276" ht="39.950000000000003" customHeight="1" x14ac:dyDescent="0.2"/>
    <row r="2277" ht="39.950000000000003" customHeight="1" x14ac:dyDescent="0.2"/>
    <row r="2278" ht="39.950000000000003" customHeight="1" x14ac:dyDescent="0.2"/>
    <row r="2279" ht="39.950000000000003" customHeight="1" x14ac:dyDescent="0.2"/>
    <row r="2280" ht="39.950000000000003" customHeight="1" x14ac:dyDescent="0.2"/>
    <row r="2281" ht="39.950000000000003" customHeight="1" x14ac:dyDescent="0.2"/>
    <row r="2282" ht="39.950000000000003" customHeight="1" x14ac:dyDescent="0.2"/>
    <row r="2283" ht="39.950000000000003" customHeight="1" x14ac:dyDescent="0.2"/>
    <row r="2284" ht="39.950000000000003" customHeight="1" x14ac:dyDescent="0.2"/>
    <row r="2285" ht="39.950000000000003" customHeight="1" x14ac:dyDescent="0.2"/>
    <row r="2286" ht="39.950000000000003" customHeight="1" x14ac:dyDescent="0.2"/>
    <row r="2287" ht="39.950000000000003" customHeight="1" x14ac:dyDescent="0.2"/>
    <row r="2288" ht="39.950000000000003" customHeight="1" x14ac:dyDescent="0.2"/>
    <row r="2289" ht="39.950000000000003" customHeight="1" x14ac:dyDescent="0.2"/>
    <row r="2290" ht="39.950000000000003" customHeight="1" x14ac:dyDescent="0.2"/>
    <row r="2291" ht="39.950000000000003" customHeight="1" x14ac:dyDescent="0.2"/>
    <row r="2292" ht="39.950000000000003" customHeight="1" x14ac:dyDescent="0.2"/>
    <row r="2293" ht="39.950000000000003" customHeight="1" x14ac:dyDescent="0.2"/>
    <row r="2294" ht="39.950000000000003" customHeight="1" x14ac:dyDescent="0.2"/>
    <row r="2295" ht="39.950000000000003" customHeight="1" x14ac:dyDescent="0.2"/>
    <row r="2296" ht="39.950000000000003" customHeight="1" x14ac:dyDescent="0.2"/>
    <row r="2297" ht="39.950000000000003" customHeight="1" x14ac:dyDescent="0.2"/>
    <row r="2298" ht="39.950000000000003" customHeight="1" x14ac:dyDescent="0.2"/>
    <row r="2299" ht="39.950000000000003" customHeight="1" x14ac:dyDescent="0.2"/>
    <row r="2300" ht="39.950000000000003" customHeight="1" x14ac:dyDescent="0.2"/>
    <row r="2301" ht="39.950000000000003" customHeight="1" x14ac:dyDescent="0.2"/>
    <row r="2302" ht="39.950000000000003" customHeight="1" x14ac:dyDescent="0.2"/>
    <row r="2303" ht="39.950000000000003" customHeight="1" x14ac:dyDescent="0.2"/>
    <row r="2304" ht="39.950000000000003" customHeight="1" x14ac:dyDescent="0.2"/>
    <row r="2305" ht="39.950000000000003" customHeight="1" x14ac:dyDescent="0.2"/>
    <row r="2306" ht="39.950000000000003" customHeight="1" x14ac:dyDescent="0.2"/>
    <row r="2307" ht="39.950000000000003" customHeight="1" x14ac:dyDescent="0.2"/>
    <row r="2308" ht="39.950000000000003" customHeight="1" x14ac:dyDescent="0.2"/>
    <row r="2309" ht="39.950000000000003" customHeight="1" x14ac:dyDescent="0.2"/>
    <row r="2310" ht="39.950000000000003" customHeight="1" x14ac:dyDescent="0.2"/>
    <row r="2311" ht="39.950000000000003" customHeight="1" x14ac:dyDescent="0.2"/>
    <row r="2312" ht="39.950000000000003" customHeight="1" x14ac:dyDescent="0.2"/>
    <row r="2313" ht="39.950000000000003" customHeight="1" x14ac:dyDescent="0.2"/>
    <row r="2314" ht="39.950000000000003" customHeight="1" x14ac:dyDescent="0.2"/>
    <row r="2315" ht="39.950000000000003" customHeight="1" x14ac:dyDescent="0.2"/>
    <row r="2316" ht="39.950000000000003" customHeight="1" x14ac:dyDescent="0.2"/>
    <row r="2317" ht="39.950000000000003" customHeight="1" x14ac:dyDescent="0.2"/>
    <row r="2318" ht="39.950000000000003" customHeight="1" x14ac:dyDescent="0.2"/>
    <row r="2319" ht="39.950000000000003" customHeight="1" x14ac:dyDescent="0.2"/>
    <row r="2320" ht="39.950000000000003" customHeight="1" x14ac:dyDescent="0.2"/>
    <row r="2321" ht="39.950000000000003" customHeight="1" x14ac:dyDescent="0.2"/>
    <row r="2322" ht="39.950000000000003" customHeight="1" x14ac:dyDescent="0.2"/>
    <row r="2323" ht="39.950000000000003" customHeight="1" x14ac:dyDescent="0.2"/>
    <row r="2324" ht="39.950000000000003" customHeight="1" x14ac:dyDescent="0.2"/>
    <row r="2325" ht="39.950000000000003" customHeight="1" x14ac:dyDescent="0.2"/>
    <row r="2326" ht="39.950000000000003" customHeight="1" x14ac:dyDescent="0.2"/>
    <row r="2327" ht="39.950000000000003" customHeight="1" x14ac:dyDescent="0.2"/>
    <row r="2328" ht="39.950000000000003" customHeight="1" x14ac:dyDescent="0.2"/>
    <row r="2329" ht="39.950000000000003" customHeight="1" x14ac:dyDescent="0.2"/>
    <row r="2330" ht="39.950000000000003" customHeight="1" x14ac:dyDescent="0.2"/>
    <row r="2331" ht="39.950000000000003" customHeight="1" x14ac:dyDescent="0.2"/>
    <row r="2332" ht="39.950000000000003" customHeight="1" x14ac:dyDescent="0.2"/>
    <row r="2333" ht="39.950000000000003" customHeight="1" x14ac:dyDescent="0.2"/>
    <row r="2334" ht="39.950000000000003" customHeight="1" x14ac:dyDescent="0.2"/>
    <row r="2335" ht="39.950000000000003" customHeight="1" x14ac:dyDescent="0.2"/>
    <row r="2336" ht="39.950000000000003" customHeight="1" x14ac:dyDescent="0.2"/>
    <row r="2337" ht="39.950000000000003" customHeight="1" x14ac:dyDescent="0.2"/>
    <row r="2338" ht="39.950000000000003" customHeight="1" x14ac:dyDescent="0.2"/>
    <row r="2339" ht="39.950000000000003" customHeight="1" x14ac:dyDescent="0.2"/>
    <row r="2340" ht="39.950000000000003" customHeight="1" x14ac:dyDescent="0.2"/>
    <row r="2341" ht="39.950000000000003" customHeight="1" x14ac:dyDescent="0.2"/>
    <row r="2342" ht="39.950000000000003" customHeight="1" x14ac:dyDescent="0.2"/>
    <row r="2343" ht="39.950000000000003" customHeight="1" x14ac:dyDescent="0.2"/>
    <row r="2344" ht="39.950000000000003" customHeight="1" x14ac:dyDescent="0.2"/>
    <row r="2345" ht="39.950000000000003" customHeight="1" x14ac:dyDescent="0.2"/>
    <row r="2346" ht="39.950000000000003" customHeight="1" x14ac:dyDescent="0.2"/>
    <row r="2347" ht="39.950000000000003" customHeight="1" x14ac:dyDescent="0.2"/>
    <row r="2348" ht="39.950000000000003" customHeight="1" x14ac:dyDescent="0.2"/>
    <row r="2349" ht="39.950000000000003" customHeight="1" x14ac:dyDescent="0.2"/>
    <row r="2350" ht="39.950000000000003" customHeight="1" x14ac:dyDescent="0.2"/>
    <row r="2351" ht="39.950000000000003" customHeight="1" x14ac:dyDescent="0.2"/>
    <row r="2352" ht="39.950000000000003" customHeight="1" x14ac:dyDescent="0.2"/>
    <row r="2353" ht="39.950000000000003" customHeight="1" x14ac:dyDescent="0.2"/>
    <row r="2354" ht="39.950000000000003" customHeight="1" x14ac:dyDescent="0.2"/>
    <row r="2355" ht="39.950000000000003" customHeight="1" x14ac:dyDescent="0.2"/>
    <row r="2356" ht="39.950000000000003" customHeight="1" x14ac:dyDescent="0.2"/>
    <row r="2357" ht="39.950000000000003" customHeight="1" x14ac:dyDescent="0.2"/>
    <row r="2358" ht="39.950000000000003" customHeight="1" x14ac:dyDescent="0.2"/>
    <row r="2359" ht="39.950000000000003" customHeight="1" x14ac:dyDescent="0.2"/>
    <row r="2360" ht="39.950000000000003" customHeight="1" x14ac:dyDescent="0.2"/>
    <row r="2361" ht="39.950000000000003" customHeight="1" x14ac:dyDescent="0.2"/>
    <row r="2362" ht="39.950000000000003" customHeight="1" x14ac:dyDescent="0.2"/>
    <row r="2363" ht="39.950000000000003" customHeight="1" x14ac:dyDescent="0.2"/>
    <row r="2364" ht="39.950000000000003" customHeight="1" x14ac:dyDescent="0.2"/>
    <row r="2365" ht="39.950000000000003" customHeight="1" x14ac:dyDescent="0.2"/>
    <row r="2366" ht="39.950000000000003" customHeight="1" x14ac:dyDescent="0.2"/>
    <row r="2367" ht="39.950000000000003" customHeight="1" x14ac:dyDescent="0.2"/>
    <row r="2368" ht="39.950000000000003" customHeight="1" x14ac:dyDescent="0.2"/>
    <row r="2369" ht="39.950000000000003" customHeight="1" x14ac:dyDescent="0.2"/>
    <row r="2370" ht="39.950000000000003" customHeight="1" x14ac:dyDescent="0.2"/>
    <row r="2371" ht="39.950000000000003" customHeight="1" x14ac:dyDescent="0.2"/>
    <row r="2372" ht="39.950000000000003" customHeight="1" x14ac:dyDescent="0.2"/>
    <row r="2373" ht="39.950000000000003" customHeight="1" x14ac:dyDescent="0.2"/>
    <row r="2374" ht="39.950000000000003" customHeight="1" x14ac:dyDescent="0.2"/>
    <row r="2375" ht="39.950000000000003" customHeight="1" x14ac:dyDescent="0.2"/>
    <row r="2376" ht="39.950000000000003" customHeight="1" x14ac:dyDescent="0.2"/>
    <row r="2377" ht="39.950000000000003" customHeight="1" x14ac:dyDescent="0.2"/>
    <row r="2378" ht="39.950000000000003" customHeight="1" x14ac:dyDescent="0.2"/>
    <row r="2379" ht="39.950000000000003" customHeight="1" x14ac:dyDescent="0.2"/>
    <row r="2380" ht="39.950000000000003" customHeight="1" x14ac:dyDescent="0.2"/>
    <row r="2381" ht="39.950000000000003" customHeight="1" x14ac:dyDescent="0.2"/>
    <row r="2382" ht="39.950000000000003" customHeight="1" x14ac:dyDescent="0.2"/>
    <row r="2383" ht="39.950000000000003" customHeight="1" x14ac:dyDescent="0.2"/>
    <row r="2384" ht="39.950000000000003" customHeight="1" x14ac:dyDescent="0.2"/>
    <row r="2385" ht="39.950000000000003" customHeight="1" x14ac:dyDescent="0.2"/>
    <row r="2386" ht="39.950000000000003" customHeight="1" x14ac:dyDescent="0.2"/>
    <row r="2387" ht="39.950000000000003" customHeight="1" x14ac:dyDescent="0.2"/>
    <row r="2388" ht="39.950000000000003" customHeight="1" x14ac:dyDescent="0.2"/>
    <row r="2389" ht="39.950000000000003" customHeight="1" x14ac:dyDescent="0.2"/>
    <row r="2390" ht="39.950000000000003" customHeight="1" x14ac:dyDescent="0.2"/>
    <row r="2391" ht="39.950000000000003" customHeight="1" x14ac:dyDescent="0.2"/>
    <row r="2392" ht="39.950000000000003" customHeight="1" x14ac:dyDescent="0.2"/>
    <row r="2393" ht="39.950000000000003" customHeight="1" x14ac:dyDescent="0.2"/>
    <row r="2394" ht="39.950000000000003" customHeight="1" x14ac:dyDescent="0.2"/>
    <row r="2395" ht="39.950000000000003" customHeight="1" x14ac:dyDescent="0.2"/>
    <row r="2396" ht="39.950000000000003" customHeight="1" x14ac:dyDescent="0.2"/>
    <row r="2397" ht="39.950000000000003" customHeight="1" x14ac:dyDescent="0.2"/>
    <row r="2398" ht="39.950000000000003" customHeight="1" x14ac:dyDescent="0.2"/>
    <row r="2399" ht="39.950000000000003" customHeight="1" x14ac:dyDescent="0.2"/>
    <row r="2400" ht="39.950000000000003" customHeight="1" x14ac:dyDescent="0.2"/>
    <row r="2401" ht="39.950000000000003" customHeight="1" x14ac:dyDescent="0.2"/>
    <row r="2402" ht="39.950000000000003" customHeight="1" x14ac:dyDescent="0.2"/>
    <row r="2403" ht="39.950000000000003" customHeight="1" x14ac:dyDescent="0.2"/>
    <row r="2404" ht="39.950000000000003" customHeight="1" x14ac:dyDescent="0.2"/>
    <row r="2405" ht="39.950000000000003" customHeight="1" x14ac:dyDescent="0.2"/>
    <row r="2406" ht="39.950000000000003" customHeight="1" x14ac:dyDescent="0.2"/>
    <row r="2407" ht="39.950000000000003" customHeight="1" x14ac:dyDescent="0.2"/>
    <row r="2408" ht="39.950000000000003" customHeight="1" x14ac:dyDescent="0.2"/>
    <row r="2409" ht="39.950000000000003" customHeight="1" x14ac:dyDescent="0.2"/>
    <row r="2410" ht="39.950000000000003" customHeight="1" x14ac:dyDescent="0.2"/>
    <row r="2411" ht="39.950000000000003" customHeight="1" x14ac:dyDescent="0.2"/>
    <row r="2412" ht="39.950000000000003" customHeight="1" x14ac:dyDescent="0.2"/>
    <row r="2413" ht="39.950000000000003" customHeight="1" x14ac:dyDescent="0.2"/>
    <row r="2414" ht="39.950000000000003" customHeight="1" x14ac:dyDescent="0.2"/>
    <row r="2415" ht="39.950000000000003" customHeight="1" x14ac:dyDescent="0.2"/>
    <row r="2416" ht="39.950000000000003" customHeight="1" x14ac:dyDescent="0.2"/>
    <row r="2417" ht="39.950000000000003" customHeight="1" x14ac:dyDescent="0.2"/>
    <row r="2418" ht="39.950000000000003" customHeight="1" x14ac:dyDescent="0.2"/>
    <row r="2419" ht="39.950000000000003" customHeight="1" x14ac:dyDescent="0.2"/>
    <row r="2420" ht="39.950000000000003" customHeight="1" x14ac:dyDescent="0.2"/>
    <row r="2421" ht="39.950000000000003" customHeight="1" x14ac:dyDescent="0.2"/>
    <row r="2422" ht="39.950000000000003" customHeight="1" x14ac:dyDescent="0.2"/>
    <row r="2423" ht="39.950000000000003" customHeight="1" x14ac:dyDescent="0.2"/>
    <row r="2424" ht="39.950000000000003" customHeight="1" x14ac:dyDescent="0.2"/>
    <row r="2425" ht="39.950000000000003" customHeight="1" x14ac:dyDescent="0.2"/>
    <row r="2426" ht="39.950000000000003" customHeight="1" x14ac:dyDescent="0.2"/>
    <row r="2427" ht="39.950000000000003" customHeight="1" x14ac:dyDescent="0.2"/>
    <row r="2428" ht="39.950000000000003" customHeight="1" x14ac:dyDescent="0.2"/>
    <row r="2429" ht="39.950000000000003" customHeight="1" x14ac:dyDescent="0.2"/>
    <row r="2430" ht="39.950000000000003" customHeight="1" x14ac:dyDescent="0.2"/>
    <row r="2431" ht="39.950000000000003" customHeight="1" x14ac:dyDescent="0.2"/>
    <row r="2432" ht="39.950000000000003" customHeight="1" x14ac:dyDescent="0.2"/>
    <row r="2433" ht="39.950000000000003" customHeight="1" x14ac:dyDescent="0.2"/>
    <row r="2434" ht="39.950000000000003" customHeight="1" x14ac:dyDescent="0.2"/>
    <row r="2435" ht="39.950000000000003" customHeight="1" x14ac:dyDescent="0.2"/>
    <row r="2436" ht="39.950000000000003" customHeight="1" x14ac:dyDescent="0.2"/>
    <row r="2437" ht="39.950000000000003" customHeight="1" x14ac:dyDescent="0.2"/>
    <row r="2438" ht="39.950000000000003" customHeight="1" x14ac:dyDescent="0.2"/>
    <row r="2439" ht="39.950000000000003" customHeight="1" x14ac:dyDescent="0.2"/>
    <row r="2440" ht="39.950000000000003" customHeight="1" x14ac:dyDescent="0.2"/>
    <row r="2441" ht="39.950000000000003" customHeight="1" x14ac:dyDescent="0.2"/>
    <row r="2442" ht="39.950000000000003" customHeight="1" x14ac:dyDescent="0.2"/>
    <row r="2443" ht="39.950000000000003" customHeight="1" x14ac:dyDescent="0.2"/>
    <row r="2444" ht="39.950000000000003" customHeight="1" x14ac:dyDescent="0.2"/>
    <row r="2445" ht="39.950000000000003" customHeight="1" x14ac:dyDescent="0.2"/>
    <row r="2446" ht="39.950000000000003" customHeight="1" x14ac:dyDescent="0.2"/>
    <row r="2447" ht="39.950000000000003" customHeight="1" x14ac:dyDescent="0.2"/>
    <row r="2448" ht="39.950000000000003" customHeight="1" x14ac:dyDescent="0.2"/>
    <row r="2449" ht="39.950000000000003" customHeight="1" x14ac:dyDescent="0.2"/>
    <row r="2450" ht="39.950000000000003" customHeight="1" x14ac:dyDescent="0.2"/>
    <row r="2451" ht="39.950000000000003" customHeight="1" x14ac:dyDescent="0.2"/>
    <row r="2452" ht="39.950000000000003" customHeight="1" x14ac:dyDescent="0.2"/>
    <row r="2453" ht="39.950000000000003" customHeight="1" x14ac:dyDescent="0.2"/>
    <row r="2454" ht="39.950000000000003" customHeight="1" x14ac:dyDescent="0.2"/>
    <row r="2455" ht="39.950000000000003" customHeight="1" x14ac:dyDescent="0.2"/>
    <row r="2456" ht="39.950000000000003" customHeight="1" x14ac:dyDescent="0.2"/>
    <row r="2457" ht="39.950000000000003" customHeight="1" x14ac:dyDescent="0.2"/>
    <row r="2458" ht="39.950000000000003" customHeight="1" x14ac:dyDescent="0.2"/>
    <row r="2459" ht="39.950000000000003" customHeight="1" x14ac:dyDescent="0.2"/>
    <row r="2460" ht="39.950000000000003" customHeight="1" x14ac:dyDescent="0.2"/>
    <row r="2461" ht="39.950000000000003" customHeight="1" x14ac:dyDescent="0.2"/>
    <row r="2462" ht="39.950000000000003" customHeight="1" x14ac:dyDescent="0.2"/>
    <row r="2463" ht="39.950000000000003" customHeight="1" x14ac:dyDescent="0.2"/>
    <row r="2464" ht="39.950000000000003" customHeight="1" x14ac:dyDescent="0.2"/>
    <row r="2465" ht="39.950000000000003" customHeight="1" x14ac:dyDescent="0.2"/>
    <row r="2466" ht="39.950000000000003" customHeight="1" x14ac:dyDescent="0.2"/>
    <row r="2467" ht="39.950000000000003" customHeight="1" x14ac:dyDescent="0.2"/>
    <row r="2468" ht="39.950000000000003" customHeight="1" x14ac:dyDescent="0.2"/>
    <row r="2469" ht="39.950000000000003" customHeight="1" x14ac:dyDescent="0.2"/>
    <row r="2470" ht="39.950000000000003" customHeight="1" x14ac:dyDescent="0.2"/>
    <row r="2471" ht="39.950000000000003" customHeight="1" x14ac:dyDescent="0.2"/>
    <row r="2472" ht="39.950000000000003" customHeight="1" x14ac:dyDescent="0.2"/>
    <row r="2473" ht="39.950000000000003" customHeight="1" x14ac:dyDescent="0.2"/>
    <row r="2474" ht="39.950000000000003" customHeight="1" x14ac:dyDescent="0.2"/>
    <row r="2475" ht="39.950000000000003" customHeight="1" x14ac:dyDescent="0.2"/>
    <row r="2476" ht="39.950000000000003" customHeight="1" x14ac:dyDescent="0.2"/>
    <row r="2477" ht="39.950000000000003" customHeight="1" x14ac:dyDescent="0.2"/>
    <row r="2478" ht="39.950000000000003" customHeight="1" x14ac:dyDescent="0.2"/>
    <row r="2479" ht="39.950000000000003" customHeight="1" x14ac:dyDescent="0.2"/>
    <row r="2480" ht="39.950000000000003" customHeight="1" x14ac:dyDescent="0.2"/>
    <row r="2481" ht="39.950000000000003" customHeight="1" x14ac:dyDescent="0.2"/>
    <row r="2482" ht="39.950000000000003" customHeight="1" x14ac:dyDescent="0.2"/>
    <row r="2483" ht="39.950000000000003" customHeight="1" x14ac:dyDescent="0.2"/>
    <row r="2484" ht="39.950000000000003" customHeight="1" x14ac:dyDescent="0.2"/>
    <row r="2485" ht="39.950000000000003" customHeight="1" x14ac:dyDescent="0.2"/>
    <row r="2486" ht="39.950000000000003" customHeight="1" x14ac:dyDescent="0.2"/>
    <row r="2487" ht="39.950000000000003" customHeight="1" x14ac:dyDescent="0.2"/>
    <row r="2488" ht="39.950000000000003" customHeight="1" x14ac:dyDescent="0.2"/>
    <row r="2489" ht="39.950000000000003" customHeight="1" x14ac:dyDescent="0.2"/>
    <row r="2490" ht="39.950000000000003" customHeight="1" x14ac:dyDescent="0.2"/>
    <row r="2491" ht="39.950000000000003" customHeight="1" x14ac:dyDescent="0.2"/>
    <row r="2492" ht="39.950000000000003" customHeight="1" x14ac:dyDescent="0.2"/>
    <row r="2493" ht="39.950000000000003" customHeight="1" x14ac:dyDescent="0.2"/>
    <row r="2494" ht="39.950000000000003" customHeight="1" x14ac:dyDescent="0.2"/>
    <row r="2495" ht="39.950000000000003" customHeight="1" x14ac:dyDescent="0.2"/>
    <row r="2496" ht="39.950000000000003" customHeight="1" x14ac:dyDescent="0.2"/>
    <row r="2497" ht="39.950000000000003" customHeight="1" x14ac:dyDescent="0.2"/>
    <row r="2498" ht="39.950000000000003" customHeight="1" x14ac:dyDescent="0.2"/>
    <row r="2499" ht="39.950000000000003" customHeight="1" x14ac:dyDescent="0.2"/>
    <row r="2500" ht="39.950000000000003" customHeight="1" x14ac:dyDescent="0.2"/>
    <row r="2501" ht="39.950000000000003" customHeight="1" x14ac:dyDescent="0.2"/>
    <row r="2502" ht="39.950000000000003" customHeight="1" x14ac:dyDescent="0.2"/>
    <row r="2503" ht="39.950000000000003" customHeight="1" x14ac:dyDescent="0.2"/>
    <row r="2504" ht="39.950000000000003" customHeight="1" x14ac:dyDescent="0.2"/>
    <row r="2505" ht="39.950000000000003" customHeight="1" x14ac:dyDescent="0.2"/>
    <row r="2506" ht="39.950000000000003" customHeight="1" x14ac:dyDescent="0.2"/>
    <row r="2507" ht="39.950000000000003" customHeight="1" x14ac:dyDescent="0.2"/>
    <row r="2508" ht="39.950000000000003" customHeight="1" x14ac:dyDescent="0.2"/>
    <row r="2509" ht="39.950000000000003" customHeight="1" x14ac:dyDescent="0.2"/>
    <row r="2510" ht="39.950000000000003" customHeight="1" x14ac:dyDescent="0.2"/>
    <row r="2511" ht="39.950000000000003" customHeight="1" x14ac:dyDescent="0.2"/>
    <row r="2512" ht="39.950000000000003" customHeight="1" x14ac:dyDescent="0.2"/>
    <row r="2513" ht="39.950000000000003" customHeight="1" x14ac:dyDescent="0.2"/>
    <row r="2514" ht="39.950000000000003" customHeight="1" x14ac:dyDescent="0.2"/>
    <row r="2515" ht="39.950000000000003" customHeight="1" x14ac:dyDescent="0.2"/>
    <row r="2516" ht="39.950000000000003" customHeight="1" x14ac:dyDescent="0.2"/>
    <row r="2517" ht="39.950000000000003" customHeight="1" x14ac:dyDescent="0.2"/>
    <row r="2518" ht="39.950000000000003" customHeight="1" x14ac:dyDescent="0.2"/>
    <row r="2519" ht="39.950000000000003" customHeight="1" x14ac:dyDescent="0.2"/>
    <row r="2520" ht="39.950000000000003" customHeight="1" x14ac:dyDescent="0.2"/>
    <row r="2521" ht="39.950000000000003" customHeight="1" x14ac:dyDescent="0.2"/>
    <row r="2522" ht="39.950000000000003" customHeight="1" x14ac:dyDescent="0.2"/>
    <row r="2523" ht="39.950000000000003" customHeight="1" x14ac:dyDescent="0.2"/>
    <row r="2524" ht="39.950000000000003" customHeight="1" x14ac:dyDescent="0.2"/>
    <row r="2525" ht="39.950000000000003" customHeight="1" x14ac:dyDescent="0.2"/>
    <row r="2526" ht="39.950000000000003" customHeight="1" x14ac:dyDescent="0.2"/>
    <row r="2527" ht="39.950000000000003" customHeight="1" x14ac:dyDescent="0.2"/>
    <row r="2528" ht="39.950000000000003" customHeight="1" x14ac:dyDescent="0.2"/>
    <row r="2529" ht="39.950000000000003" customHeight="1" x14ac:dyDescent="0.2"/>
    <row r="2530" ht="39.950000000000003" customHeight="1" x14ac:dyDescent="0.2"/>
    <row r="2531" ht="39.950000000000003" customHeight="1" x14ac:dyDescent="0.2"/>
    <row r="2532" ht="39.950000000000003" customHeight="1" x14ac:dyDescent="0.2"/>
    <row r="2533" ht="39.950000000000003" customHeight="1" x14ac:dyDescent="0.2"/>
    <row r="2534" ht="39.950000000000003" customHeight="1" x14ac:dyDescent="0.2"/>
    <row r="2535" ht="39.950000000000003" customHeight="1" x14ac:dyDescent="0.2"/>
    <row r="2536" ht="39.950000000000003" customHeight="1" x14ac:dyDescent="0.2"/>
    <row r="2537" ht="39.950000000000003" customHeight="1" x14ac:dyDescent="0.2"/>
    <row r="2538" ht="39.950000000000003" customHeight="1" x14ac:dyDescent="0.2"/>
    <row r="2539" ht="39.950000000000003" customHeight="1" x14ac:dyDescent="0.2"/>
    <row r="2540" ht="39.950000000000003" customHeight="1" x14ac:dyDescent="0.2"/>
    <row r="2541" ht="39.950000000000003" customHeight="1" x14ac:dyDescent="0.2"/>
    <row r="2542" ht="39.950000000000003" customHeight="1" x14ac:dyDescent="0.2"/>
    <row r="2543" ht="39.950000000000003" customHeight="1" x14ac:dyDescent="0.2"/>
    <row r="2544" ht="39.950000000000003" customHeight="1" x14ac:dyDescent="0.2"/>
    <row r="2545" ht="39.950000000000003" customHeight="1" x14ac:dyDescent="0.2"/>
    <row r="2546" ht="39.950000000000003" customHeight="1" x14ac:dyDescent="0.2"/>
    <row r="2547" ht="39.950000000000003" customHeight="1" x14ac:dyDescent="0.2"/>
    <row r="2548" ht="39.950000000000003" customHeight="1" x14ac:dyDescent="0.2"/>
    <row r="2549" ht="39.950000000000003" customHeight="1" x14ac:dyDescent="0.2"/>
    <row r="2550" ht="39.950000000000003" customHeight="1" x14ac:dyDescent="0.2"/>
    <row r="2551" ht="39.950000000000003" customHeight="1" x14ac:dyDescent="0.2"/>
    <row r="2552" ht="39.950000000000003" customHeight="1" x14ac:dyDescent="0.2"/>
    <row r="2553" ht="39.950000000000003" customHeight="1" x14ac:dyDescent="0.2"/>
    <row r="2554" ht="39.950000000000003" customHeight="1" x14ac:dyDescent="0.2"/>
    <row r="2555" ht="39.950000000000003" customHeight="1" x14ac:dyDescent="0.2"/>
    <row r="2556" ht="39.950000000000003" customHeight="1" x14ac:dyDescent="0.2"/>
    <row r="2557" ht="39.950000000000003" customHeight="1" x14ac:dyDescent="0.2"/>
    <row r="2558" ht="39.950000000000003" customHeight="1" x14ac:dyDescent="0.2"/>
    <row r="2559" ht="39.950000000000003" customHeight="1" x14ac:dyDescent="0.2"/>
    <row r="2560" ht="39.950000000000003" customHeight="1" x14ac:dyDescent="0.2"/>
    <row r="2561" ht="39.950000000000003" customHeight="1" x14ac:dyDescent="0.2"/>
    <row r="2562" ht="39.950000000000003" customHeight="1" x14ac:dyDescent="0.2"/>
    <row r="2563" ht="39.950000000000003" customHeight="1" x14ac:dyDescent="0.2"/>
    <row r="2564" ht="39.950000000000003" customHeight="1" x14ac:dyDescent="0.2"/>
    <row r="2565" ht="39.950000000000003" customHeight="1" x14ac:dyDescent="0.2"/>
    <row r="2566" ht="39.950000000000003" customHeight="1" x14ac:dyDescent="0.2"/>
    <row r="2567" ht="39.950000000000003" customHeight="1" x14ac:dyDescent="0.2"/>
    <row r="2568" ht="39.950000000000003" customHeight="1" x14ac:dyDescent="0.2"/>
    <row r="2569" ht="39.950000000000003" customHeight="1" x14ac:dyDescent="0.2"/>
    <row r="2570" ht="39.950000000000003" customHeight="1" x14ac:dyDescent="0.2"/>
    <row r="2571" ht="39.950000000000003" customHeight="1" x14ac:dyDescent="0.2"/>
    <row r="2572" ht="39.950000000000003" customHeight="1" x14ac:dyDescent="0.2"/>
    <row r="2573" ht="39.950000000000003" customHeight="1" x14ac:dyDescent="0.2"/>
    <row r="2574" ht="39.950000000000003" customHeight="1" x14ac:dyDescent="0.2"/>
    <row r="2575" ht="39.950000000000003" customHeight="1" x14ac:dyDescent="0.2"/>
    <row r="2576" ht="39.950000000000003" customHeight="1" x14ac:dyDescent="0.2"/>
    <row r="2577" ht="39.950000000000003" customHeight="1" x14ac:dyDescent="0.2"/>
    <row r="2578" ht="39.950000000000003" customHeight="1" x14ac:dyDescent="0.2"/>
    <row r="2579" ht="39.950000000000003" customHeight="1" x14ac:dyDescent="0.2"/>
    <row r="2580" ht="39.950000000000003" customHeight="1" x14ac:dyDescent="0.2"/>
    <row r="2581" ht="39.950000000000003" customHeight="1" x14ac:dyDescent="0.2"/>
    <row r="2582" ht="39.950000000000003" customHeight="1" x14ac:dyDescent="0.2"/>
    <row r="2583" ht="39.950000000000003" customHeight="1" x14ac:dyDescent="0.2"/>
    <row r="2584" ht="39.950000000000003" customHeight="1" x14ac:dyDescent="0.2"/>
    <row r="2585" ht="39.950000000000003" customHeight="1" x14ac:dyDescent="0.2"/>
    <row r="2586" ht="39.950000000000003" customHeight="1" x14ac:dyDescent="0.2"/>
    <row r="2587" ht="39.950000000000003" customHeight="1" x14ac:dyDescent="0.2"/>
    <row r="2588" ht="39.950000000000003" customHeight="1" x14ac:dyDescent="0.2"/>
    <row r="2589" ht="39.950000000000003" customHeight="1" x14ac:dyDescent="0.2"/>
    <row r="2590" ht="39.950000000000003" customHeight="1" x14ac:dyDescent="0.2"/>
    <row r="2591" ht="39.950000000000003" customHeight="1" x14ac:dyDescent="0.2"/>
    <row r="2592" ht="39.950000000000003" customHeight="1" x14ac:dyDescent="0.2"/>
    <row r="2593" ht="39.950000000000003" customHeight="1" x14ac:dyDescent="0.2"/>
    <row r="2594" ht="39.950000000000003" customHeight="1" x14ac:dyDescent="0.2"/>
    <row r="2595" ht="39.950000000000003" customHeight="1" x14ac:dyDescent="0.2"/>
    <row r="2596" ht="39.950000000000003" customHeight="1" x14ac:dyDescent="0.2"/>
    <row r="2597" ht="39.950000000000003" customHeight="1" x14ac:dyDescent="0.2"/>
    <row r="2598" ht="39.950000000000003" customHeight="1" x14ac:dyDescent="0.2"/>
    <row r="2599" ht="39.950000000000003" customHeight="1" x14ac:dyDescent="0.2"/>
    <row r="2600" ht="39.950000000000003" customHeight="1" x14ac:dyDescent="0.2"/>
    <row r="2601" ht="39.950000000000003" customHeight="1" x14ac:dyDescent="0.2"/>
    <row r="2602" ht="39.950000000000003" customHeight="1" x14ac:dyDescent="0.2"/>
    <row r="2603" ht="39.950000000000003" customHeight="1" x14ac:dyDescent="0.2"/>
    <row r="2604" ht="39.950000000000003" customHeight="1" x14ac:dyDescent="0.2"/>
    <row r="2605" ht="39.950000000000003" customHeight="1" x14ac:dyDescent="0.2"/>
    <row r="2606" ht="39.950000000000003" customHeight="1" x14ac:dyDescent="0.2"/>
    <row r="2607" ht="39.950000000000003" customHeight="1" x14ac:dyDescent="0.2"/>
    <row r="2608" ht="39.950000000000003" customHeight="1" x14ac:dyDescent="0.2"/>
    <row r="2609" ht="39.950000000000003" customHeight="1" x14ac:dyDescent="0.2"/>
    <row r="2610" ht="39.950000000000003" customHeight="1" x14ac:dyDescent="0.2"/>
    <row r="2611" ht="39.950000000000003" customHeight="1" x14ac:dyDescent="0.2"/>
    <row r="2612" ht="39.950000000000003" customHeight="1" x14ac:dyDescent="0.2"/>
    <row r="2613" ht="39.950000000000003" customHeight="1" x14ac:dyDescent="0.2"/>
    <row r="2614" ht="39.950000000000003" customHeight="1" x14ac:dyDescent="0.2"/>
    <row r="2615" ht="39.950000000000003" customHeight="1" x14ac:dyDescent="0.2"/>
    <row r="2616" ht="39.950000000000003" customHeight="1" x14ac:dyDescent="0.2"/>
    <row r="2617" ht="39.950000000000003" customHeight="1" x14ac:dyDescent="0.2"/>
    <row r="2618" ht="39.950000000000003" customHeight="1" x14ac:dyDescent="0.2"/>
    <row r="2619" ht="39.950000000000003" customHeight="1" x14ac:dyDescent="0.2"/>
    <row r="2620" ht="39.950000000000003" customHeight="1" x14ac:dyDescent="0.2"/>
    <row r="2621" ht="39.950000000000003" customHeight="1" x14ac:dyDescent="0.2"/>
    <row r="2622" ht="39.950000000000003" customHeight="1" x14ac:dyDescent="0.2"/>
    <row r="2623" ht="39.950000000000003" customHeight="1" x14ac:dyDescent="0.2"/>
    <row r="2624" ht="39.950000000000003" customHeight="1" x14ac:dyDescent="0.2"/>
    <row r="2625" ht="39.950000000000003" customHeight="1" x14ac:dyDescent="0.2"/>
    <row r="2626" ht="39.950000000000003" customHeight="1" x14ac:dyDescent="0.2"/>
    <row r="2627" ht="39.950000000000003" customHeight="1" x14ac:dyDescent="0.2"/>
    <row r="2628" ht="39.950000000000003" customHeight="1" x14ac:dyDescent="0.2"/>
    <row r="2629" ht="39.950000000000003" customHeight="1" x14ac:dyDescent="0.2"/>
    <row r="2630" ht="39.950000000000003" customHeight="1" x14ac:dyDescent="0.2"/>
    <row r="2631" ht="39.950000000000003" customHeight="1" x14ac:dyDescent="0.2"/>
    <row r="2632" ht="39.950000000000003" customHeight="1" x14ac:dyDescent="0.2"/>
    <row r="2633" ht="39.950000000000003" customHeight="1" x14ac:dyDescent="0.2"/>
    <row r="2634" ht="39.950000000000003" customHeight="1" x14ac:dyDescent="0.2"/>
    <row r="2635" ht="39.950000000000003" customHeight="1" x14ac:dyDescent="0.2"/>
    <row r="2636" ht="39.950000000000003" customHeight="1" x14ac:dyDescent="0.2"/>
    <row r="2637" ht="39.950000000000003" customHeight="1" x14ac:dyDescent="0.2"/>
    <row r="2638" ht="39.950000000000003" customHeight="1" x14ac:dyDescent="0.2"/>
    <row r="2639" ht="39.950000000000003" customHeight="1" x14ac:dyDescent="0.2"/>
    <row r="2640" ht="39.950000000000003" customHeight="1" x14ac:dyDescent="0.2"/>
    <row r="2641" ht="39.950000000000003" customHeight="1" x14ac:dyDescent="0.2"/>
    <row r="2642" ht="39.950000000000003" customHeight="1" x14ac:dyDescent="0.2"/>
    <row r="2643" ht="39.950000000000003" customHeight="1" x14ac:dyDescent="0.2"/>
    <row r="2644" ht="39.950000000000003" customHeight="1" x14ac:dyDescent="0.2"/>
    <row r="2645" ht="39.950000000000003" customHeight="1" x14ac:dyDescent="0.2"/>
    <row r="2646" ht="39.950000000000003" customHeight="1" x14ac:dyDescent="0.2"/>
    <row r="2647" ht="39.950000000000003" customHeight="1" x14ac:dyDescent="0.2"/>
    <row r="2648" ht="39.950000000000003" customHeight="1" x14ac:dyDescent="0.2"/>
    <row r="2649" ht="39.950000000000003" customHeight="1" x14ac:dyDescent="0.2"/>
    <row r="2650" ht="39.950000000000003" customHeight="1" x14ac:dyDescent="0.2"/>
    <row r="2651" ht="39.950000000000003" customHeight="1" x14ac:dyDescent="0.2"/>
    <row r="2652" ht="39.950000000000003" customHeight="1" x14ac:dyDescent="0.2"/>
    <row r="2653" ht="39.950000000000003" customHeight="1" x14ac:dyDescent="0.2"/>
    <row r="2654" ht="39.950000000000003" customHeight="1" x14ac:dyDescent="0.2"/>
    <row r="2655" ht="39.950000000000003" customHeight="1" x14ac:dyDescent="0.2"/>
    <row r="2656" ht="39.950000000000003" customHeight="1" x14ac:dyDescent="0.2"/>
    <row r="2657" ht="39.950000000000003" customHeight="1" x14ac:dyDescent="0.2"/>
    <row r="2658" ht="39.950000000000003" customHeight="1" x14ac:dyDescent="0.2"/>
    <row r="2659" ht="39.950000000000003" customHeight="1" x14ac:dyDescent="0.2"/>
    <row r="2660" ht="39.950000000000003" customHeight="1" x14ac:dyDescent="0.2"/>
    <row r="2661" ht="39.950000000000003" customHeight="1" x14ac:dyDescent="0.2"/>
    <row r="2662" ht="39.950000000000003" customHeight="1" x14ac:dyDescent="0.2"/>
    <row r="2663" ht="39.950000000000003" customHeight="1" x14ac:dyDescent="0.2"/>
    <row r="2664" ht="39.950000000000003" customHeight="1" x14ac:dyDescent="0.2"/>
    <row r="2665" ht="39.950000000000003" customHeight="1" x14ac:dyDescent="0.2"/>
    <row r="2666" ht="39.950000000000003" customHeight="1" x14ac:dyDescent="0.2"/>
    <row r="2667" ht="39.950000000000003" customHeight="1" x14ac:dyDescent="0.2"/>
    <row r="2668" ht="39.950000000000003" customHeight="1" x14ac:dyDescent="0.2"/>
    <row r="2669" ht="39.950000000000003" customHeight="1" x14ac:dyDescent="0.2"/>
    <row r="2670" ht="39.950000000000003" customHeight="1" x14ac:dyDescent="0.2"/>
    <row r="2671" ht="39.950000000000003" customHeight="1" x14ac:dyDescent="0.2"/>
    <row r="2672" ht="39.950000000000003" customHeight="1" x14ac:dyDescent="0.2"/>
    <row r="2673" ht="39.950000000000003" customHeight="1" x14ac:dyDescent="0.2"/>
    <row r="2674" ht="39.950000000000003" customHeight="1" x14ac:dyDescent="0.2"/>
    <row r="2675" ht="39.950000000000003" customHeight="1" x14ac:dyDescent="0.2"/>
    <row r="2676" ht="39.950000000000003" customHeight="1" x14ac:dyDescent="0.2"/>
    <row r="2677" ht="39.950000000000003" customHeight="1" x14ac:dyDescent="0.2"/>
    <row r="2678" ht="39.950000000000003" customHeight="1" x14ac:dyDescent="0.2"/>
    <row r="2679" ht="39.950000000000003" customHeight="1" x14ac:dyDescent="0.2"/>
    <row r="2680" ht="39.950000000000003" customHeight="1" x14ac:dyDescent="0.2"/>
    <row r="2681" ht="39.950000000000003" customHeight="1" x14ac:dyDescent="0.2"/>
    <row r="2682" ht="39.950000000000003" customHeight="1" x14ac:dyDescent="0.2"/>
    <row r="2683" ht="39.950000000000003" customHeight="1" x14ac:dyDescent="0.2"/>
    <row r="2684" ht="39.950000000000003" customHeight="1" x14ac:dyDescent="0.2"/>
    <row r="2685" ht="39.950000000000003" customHeight="1" x14ac:dyDescent="0.2"/>
    <row r="2686" ht="39.950000000000003" customHeight="1" x14ac:dyDescent="0.2"/>
    <row r="2687" ht="39.950000000000003" customHeight="1" x14ac:dyDescent="0.2"/>
    <row r="2688" ht="39.950000000000003" customHeight="1" x14ac:dyDescent="0.2"/>
    <row r="2689" ht="39.950000000000003" customHeight="1" x14ac:dyDescent="0.2"/>
    <row r="2690" ht="39.950000000000003" customHeight="1" x14ac:dyDescent="0.2"/>
    <row r="2691" ht="39.950000000000003" customHeight="1" x14ac:dyDescent="0.2"/>
    <row r="2692" ht="39.950000000000003" customHeight="1" x14ac:dyDescent="0.2"/>
    <row r="2693" ht="39.950000000000003" customHeight="1" x14ac:dyDescent="0.2"/>
    <row r="2694" ht="39.950000000000003" customHeight="1" x14ac:dyDescent="0.2"/>
    <row r="2695" ht="39.950000000000003" customHeight="1" x14ac:dyDescent="0.2"/>
    <row r="2696" ht="39.950000000000003" customHeight="1" x14ac:dyDescent="0.2"/>
    <row r="2697" ht="39.950000000000003" customHeight="1" x14ac:dyDescent="0.2"/>
    <row r="2698" ht="39.950000000000003" customHeight="1" x14ac:dyDescent="0.2"/>
    <row r="2699" ht="39.950000000000003" customHeight="1" x14ac:dyDescent="0.2"/>
    <row r="2700" ht="39.950000000000003" customHeight="1" x14ac:dyDescent="0.2"/>
    <row r="2701" ht="39.950000000000003" customHeight="1" x14ac:dyDescent="0.2"/>
    <row r="2702" ht="39.950000000000003" customHeight="1" x14ac:dyDescent="0.2"/>
    <row r="2703" ht="39.950000000000003" customHeight="1" x14ac:dyDescent="0.2"/>
    <row r="2704" ht="39.950000000000003" customHeight="1" x14ac:dyDescent="0.2"/>
    <row r="2705" ht="39.950000000000003" customHeight="1" x14ac:dyDescent="0.2"/>
    <row r="2706" ht="39.950000000000003" customHeight="1" x14ac:dyDescent="0.2"/>
    <row r="2707" ht="39.950000000000003" customHeight="1" x14ac:dyDescent="0.2"/>
    <row r="2708" ht="39.950000000000003" customHeight="1" x14ac:dyDescent="0.2"/>
    <row r="2709" ht="39.950000000000003" customHeight="1" x14ac:dyDescent="0.2"/>
    <row r="2710" ht="39.950000000000003" customHeight="1" x14ac:dyDescent="0.2"/>
    <row r="2711" ht="39.950000000000003" customHeight="1" x14ac:dyDescent="0.2"/>
    <row r="2712" ht="39.950000000000003" customHeight="1" x14ac:dyDescent="0.2"/>
    <row r="2713" ht="39.950000000000003" customHeight="1" x14ac:dyDescent="0.2"/>
    <row r="2714" ht="39.950000000000003" customHeight="1" x14ac:dyDescent="0.2"/>
    <row r="2715" ht="39.950000000000003" customHeight="1" x14ac:dyDescent="0.2"/>
    <row r="2716" ht="39.950000000000003" customHeight="1" x14ac:dyDescent="0.2"/>
    <row r="2717" ht="39.950000000000003" customHeight="1" x14ac:dyDescent="0.2"/>
    <row r="2718" ht="39.950000000000003" customHeight="1" x14ac:dyDescent="0.2"/>
    <row r="2719" ht="39.950000000000003" customHeight="1" x14ac:dyDescent="0.2"/>
    <row r="2720" ht="39.950000000000003" customHeight="1" x14ac:dyDescent="0.2"/>
    <row r="2721" ht="39.950000000000003" customHeight="1" x14ac:dyDescent="0.2"/>
    <row r="2722" ht="39.950000000000003" customHeight="1" x14ac:dyDescent="0.2"/>
    <row r="2723" ht="39.950000000000003" customHeight="1" x14ac:dyDescent="0.2"/>
    <row r="2724" ht="39.950000000000003" customHeight="1" x14ac:dyDescent="0.2"/>
    <row r="2725" ht="39.950000000000003" customHeight="1" x14ac:dyDescent="0.2"/>
    <row r="2726" ht="39.950000000000003" customHeight="1" x14ac:dyDescent="0.2"/>
    <row r="2727" ht="39.950000000000003" customHeight="1" x14ac:dyDescent="0.2"/>
    <row r="2728" ht="39.950000000000003" customHeight="1" x14ac:dyDescent="0.2"/>
    <row r="2729" ht="39.950000000000003" customHeight="1" x14ac:dyDescent="0.2"/>
    <row r="2730" ht="39.950000000000003" customHeight="1" x14ac:dyDescent="0.2"/>
    <row r="2731" ht="39.950000000000003" customHeight="1" x14ac:dyDescent="0.2"/>
    <row r="2732" ht="39.950000000000003" customHeight="1" x14ac:dyDescent="0.2"/>
    <row r="2733" ht="39.950000000000003" customHeight="1" x14ac:dyDescent="0.2"/>
    <row r="2734" ht="39.950000000000003" customHeight="1" x14ac:dyDescent="0.2"/>
    <row r="2735" ht="39.950000000000003" customHeight="1" x14ac:dyDescent="0.2"/>
    <row r="2736" ht="39.950000000000003" customHeight="1" x14ac:dyDescent="0.2"/>
    <row r="2737" ht="39.950000000000003" customHeight="1" x14ac:dyDescent="0.2"/>
    <row r="2738" ht="39.950000000000003" customHeight="1" x14ac:dyDescent="0.2"/>
    <row r="2739" ht="39.950000000000003" customHeight="1" x14ac:dyDescent="0.2"/>
    <row r="2740" ht="39.950000000000003" customHeight="1" x14ac:dyDescent="0.2"/>
    <row r="2741" ht="39.950000000000003" customHeight="1" x14ac:dyDescent="0.2"/>
    <row r="2742" ht="39.950000000000003" customHeight="1" x14ac:dyDescent="0.2"/>
    <row r="2743" ht="39.950000000000003" customHeight="1" x14ac:dyDescent="0.2"/>
    <row r="2744" ht="39.950000000000003" customHeight="1" x14ac:dyDescent="0.2"/>
    <row r="2745" ht="39.950000000000003" customHeight="1" x14ac:dyDescent="0.2"/>
    <row r="2746" ht="39.950000000000003" customHeight="1" x14ac:dyDescent="0.2"/>
    <row r="2747" ht="39.950000000000003" customHeight="1" x14ac:dyDescent="0.2"/>
    <row r="2748" ht="39.950000000000003" customHeight="1" x14ac:dyDescent="0.2"/>
    <row r="2749" ht="39.950000000000003" customHeight="1" x14ac:dyDescent="0.2"/>
    <row r="2750" ht="39.950000000000003" customHeight="1" x14ac:dyDescent="0.2"/>
    <row r="2751" ht="39.950000000000003" customHeight="1" x14ac:dyDescent="0.2"/>
    <row r="2752" ht="39.950000000000003" customHeight="1" x14ac:dyDescent="0.2"/>
    <row r="2753" ht="39.950000000000003" customHeight="1" x14ac:dyDescent="0.2"/>
    <row r="2754" ht="39.950000000000003" customHeight="1" x14ac:dyDescent="0.2"/>
    <row r="2755" ht="39.950000000000003" customHeight="1" x14ac:dyDescent="0.2"/>
    <row r="2756" ht="39.950000000000003" customHeight="1" x14ac:dyDescent="0.2"/>
    <row r="2757" ht="39.950000000000003" customHeight="1" x14ac:dyDescent="0.2"/>
    <row r="2758" ht="39.950000000000003" customHeight="1" x14ac:dyDescent="0.2"/>
    <row r="2759" ht="39.950000000000003" customHeight="1" x14ac:dyDescent="0.2"/>
    <row r="2760" ht="39.950000000000003" customHeight="1" x14ac:dyDescent="0.2"/>
    <row r="2761" ht="39.950000000000003" customHeight="1" x14ac:dyDescent="0.2"/>
    <row r="2762" ht="39.950000000000003" customHeight="1" x14ac:dyDescent="0.2"/>
    <row r="2763" ht="39.950000000000003" customHeight="1" x14ac:dyDescent="0.2"/>
    <row r="2764" ht="39.950000000000003" customHeight="1" x14ac:dyDescent="0.2"/>
    <row r="2765" ht="39.950000000000003" customHeight="1" x14ac:dyDescent="0.2"/>
    <row r="2766" ht="39.950000000000003" customHeight="1" x14ac:dyDescent="0.2"/>
    <row r="2767" ht="39.950000000000003" customHeight="1" x14ac:dyDescent="0.2"/>
    <row r="2768" ht="39.950000000000003" customHeight="1" x14ac:dyDescent="0.2"/>
    <row r="2769" ht="39.950000000000003" customHeight="1" x14ac:dyDescent="0.2"/>
    <row r="2770" ht="39.950000000000003" customHeight="1" x14ac:dyDescent="0.2"/>
    <row r="2771" ht="39.950000000000003" customHeight="1" x14ac:dyDescent="0.2"/>
    <row r="2772" ht="39.950000000000003" customHeight="1" x14ac:dyDescent="0.2"/>
    <row r="2773" ht="39.950000000000003" customHeight="1" x14ac:dyDescent="0.2"/>
    <row r="2774" ht="39.950000000000003" customHeight="1" x14ac:dyDescent="0.2"/>
    <row r="2775" ht="39.950000000000003" customHeight="1" x14ac:dyDescent="0.2"/>
    <row r="2776" ht="39.950000000000003" customHeight="1" x14ac:dyDescent="0.2"/>
    <row r="2777" ht="39.950000000000003" customHeight="1" x14ac:dyDescent="0.2"/>
    <row r="2778" ht="39.950000000000003" customHeight="1" x14ac:dyDescent="0.2"/>
    <row r="2779" ht="39.950000000000003" customHeight="1" x14ac:dyDescent="0.2"/>
    <row r="2780" ht="39.950000000000003" customHeight="1" x14ac:dyDescent="0.2"/>
    <row r="2781" ht="39.950000000000003" customHeight="1" x14ac:dyDescent="0.2"/>
    <row r="2782" ht="39.950000000000003" customHeight="1" x14ac:dyDescent="0.2"/>
    <row r="2783" ht="39.950000000000003" customHeight="1" x14ac:dyDescent="0.2"/>
    <row r="2784" ht="39.950000000000003" customHeight="1" x14ac:dyDescent="0.2"/>
    <row r="2785" ht="39.950000000000003" customHeight="1" x14ac:dyDescent="0.2"/>
    <row r="2786" ht="39.950000000000003" customHeight="1" x14ac:dyDescent="0.2"/>
    <row r="2787" ht="39.950000000000003" customHeight="1" x14ac:dyDescent="0.2"/>
    <row r="2788" ht="39.950000000000003" customHeight="1" x14ac:dyDescent="0.2"/>
    <row r="2789" ht="39.950000000000003" customHeight="1" x14ac:dyDescent="0.2"/>
    <row r="2790" ht="39.950000000000003" customHeight="1" x14ac:dyDescent="0.2"/>
    <row r="2791" ht="39.950000000000003" customHeight="1" x14ac:dyDescent="0.2"/>
    <row r="2792" ht="39.950000000000003" customHeight="1" x14ac:dyDescent="0.2"/>
    <row r="2793" ht="39.950000000000003" customHeight="1" x14ac:dyDescent="0.2"/>
    <row r="2794" ht="39.950000000000003" customHeight="1" x14ac:dyDescent="0.2"/>
    <row r="2795" ht="39.950000000000003" customHeight="1" x14ac:dyDescent="0.2"/>
    <row r="2796" ht="39.950000000000003" customHeight="1" x14ac:dyDescent="0.2"/>
    <row r="2797" ht="39.950000000000003" customHeight="1" x14ac:dyDescent="0.2"/>
    <row r="2798" ht="39.950000000000003" customHeight="1" x14ac:dyDescent="0.2"/>
    <row r="2799" ht="39.950000000000003" customHeight="1" x14ac:dyDescent="0.2"/>
    <row r="2800" ht="39.950000000000003" customHeight="1" x14ac:dyDescent="0.2"/>
    <row r="2801" ht="39.950000000000003" customHeight="1" x14ac:dyDescent="0.2"/>
    <row r="2802" ht="39.950000000000003" customHeight="1" x14ac:dyDescent="0.2"/>
    <row r="2803" ht="39.950000000000003" customHeight="1" x14ac:dyDescent="0.2"/>
    <row r="2804" ht="39.950000000000003" customHeight="1" x14ac:dyDescent="0.2"/>
    <row r="2805" ht="39.950000000000003" customHeight="1" x14ac:dyDescent="0.2"/>
    <row r="2806" ht="39.950000000000003" customHeight="1" x14ac:dyDescent="0.2"/>
    <row r="2807" ht="39.950000000000003" customHeight="1" x14ac:dyDescent="0.2"/>
    <row r="2808" ht="39.950000000000003" customHeight="1" x14ac:dyDescent="0.2"/>
    <row r="2809" ht="39.950000000000003" customHeight="1" x14ac:dyDescent="0.2"/>
    <row r="2810" ht="39.950000000000003" customHeight="1" x14ac:dyDescent="0.2"/>
    <row r="2811" ht="39.950000000000003" customHeight="1" x14ac:dyDescent="0.2"/>
    <row r="2812" ht="39.950000000000003" customHeight="1" x14ac:dyDescent="0.2"/>
    <row r="2813" ht="39.950000000000003" customHeight="1" x14ac:dyDescent="0.2"/>
    <row r="2814" ht="39.950000000000003" customHeight="1" x14ac:dyDescent="0.2"/>
    <row r="2815" ht="39.950000000000003" customHeight="1" x14ac:dyDescent="0.2"/>
    <row r="2816" ht="39.950000000000003" customHeight="1" x14ac:dyDescent="0.2"/>
    <row r="2817" ht="39.950000000000003" customHeight="1" x14ac:dyDescent="0.2"/>
    <row r="2818" ht="39.950000000000003" customHeight="1" x14ac:dyDescent="0.2"/>
    <row r="2819" ht="39.950000000000003" customHeight="1" x14ac:dyDescent="0.2"/>
    <row r="2820" ht="39.950000000000003" customHeight="1" x14ac:dyDescent="0.2"/>
    <row r="2821" ht="39.950000000000003" customHeight="1" x14ac:dyDescent="0.2"/>
    <row r="2822" ht="39.950000000000003" customHeight="1" x14ac:dyDescent="0.2"/>
    <row r="2823" ht="39.950000000000003" customHeight="1" x14ac:dyDescent="0.2"/>
    <row r="2824" ht="39.950000000000003" customHeight="1" x14ac:dyDescent="0.2"/>
    <row r="2825" ht="39.950000000000003" customHeight="1" x14ac:dyDescent="0.2"/>
    <row r="2826" ht="39.950000000000003" customHeight="1" x14ac:dyDescent="0.2"/>
    <row r="2827" ht="39.950000000000003" customHeight="1" x14ac:dyDescent="0.2"/>
    <row r="2828" ht="39.950000000000003" customHeight="1" x14ac:dyDescent="0.2"/>
    <row r="2829" ht="39.950000000000003" customHeight="1" x14ac:dyDescent="0.2"/>
    <row r="2830" ht="39.950000000000003" customHeight="1" x14ac:dyDescent="0.2"/>
    <row r="2831" ht="39.950000000000003" customHeight="1" x14ac:dyDescent="0.2"/>
    <row r="2832" ht="39.950000000000003" customHeight="1" x14ac:dyDescent="0.2"/>
    <row r="2833" ht="39.950000000000003" customHeight="1" x14ac:dyDescent="0.2"/>
    <row r="2834" ht="39.950000000000003" customHeight="1" x14ac:dyDescent="0.2"/>
    <row r="2835" ht="39.950000000000003" customHeight="1" x14ac:dyDescent="0.2"/>
    <row r="2836" ht="39.950000000000003" customHeight="1" x14ac:dyDescent="0.2"/>
    <row r="2837" ht="39.950000000000003" customHeight="1" x14ac:dyDescent="0.2"/>
    <row r="2838" ht="39.950000000000003" customHeight="1" x14ac:dyDescent="0.2"/>
    <row r="2839" ht="39.950000000000003" customHeight="1" x14ac:dyDescent="0.2"/>
    <row r="2840" ht="39.950000000000003" customHeight="1" x14ac:dyDescent="0.2"/>
    <row r="2841" ht="39.950000000000003" customHeight="1" x14ac:dyDescent="0.2"/>
    <row r="2842" ht="39.950000000000003" customHeight="1" x14ac:dyDescent="0.2"/>
    <row r="2843" ht="39.950000000000003" customHeight="1" x14ac:dyDescent="0.2"/>
    <row r="2844" ht="39.950000000000003" customHeight="1" x14ac:dyDescent="0.2"/>
    <row r="2845" ht="39.950000000000003" customHeight="1" x14ac:dyDescent="0.2"/>
    <row r="2846" ht="39.950000000000003" customHeight="1" x14ac:dyDescent="0.2"/>
    <row r="2847" ht="39.950000000000003" customHeight="1" x14ac:dyDescent="0.2"/>
    <row r="2848" ht="39.950000000000003" customHeight="1" x14ac:dyDescent="0.2"/>
    <row r="2849" ht="39.950000000000003" customHeight="1" x14ac:dyDescent="0.2"/>
    <row r="2850" ht="39.950000000000003" customHeight="1" x14ac:dyDescent="0.2"/>
    <row r="2851" ht="39.950000000000003" customHeight="1" x14ac:dyDescent="0.2"/>
    <row r="2852" ht="39.950000000000003" customHeight="1" x14ac:dyDescent="0.2"/>
    <row r="2853" ht="39.950000000000003" customHeight="1" x14ac:dyDescent="0.2"/>
    <row r="2854" ht="39.950000000000003" customHeight="1" x14ac:dyDescent="0.2"/>
    <row r="2855" ht="39.950000000000003" customHeight="1" x14ac:dyDescent="0.2"/>
    <row r="2856" ht="39.950000000000003" customHeight="1" x14ac:dyDescent="0.2"/>
    <row r="2857" ht="39.950000000000003" customHeight="1" x14ac:dyDescent="0.2"/>
    <row r="2858" ht="39.950000000000003" customHeight="1" x14ac:dyDescent="0.2"/>
    <row r="2859" ht="39.950000000000003" customHeight="1" x14ac:dyDescent="0.2"/>
    <row r="2860" ht="39.950000000000003" customHeight="1" x14ac:dyDescent="0.2"/>
    <row r="2861" ht="39.950000000000003" customHeight="1" x14ac:dyDescent="0.2"/>
    <row r="2862" ht="39.950000000000003" customHeight="1" x14ac:dyDescent="0.2"/>
    <row r="2863" ht="39.950000000000003" customHeight="1" x14ac:dyDescent="0.2"/>
    <row r="2864" ht="39.950000000000003" customHeight="1" x14ac:dyDescent="0.2"/>
    <row r="2865" ht="39.950000000000003" customHeight="1" x14ac:dyDescent="0.2"/>
    <row r="2866" ht="39.950000000000003" customHeight="1" x14ac:dyDescent="0.2"/>
    <row r="2867" ht="39.950000000000003" customHeight="1" x14ac:dyDescent="0.2"/>
    <row r="2868" ht="39.950000000000003" customHeight="1" x14ac:dyDescent="0.2"/>
    <row r="2869" ht="39.950000000000003" customHeight="1" x14ac:dyDescent="0.2"/>
    <row r="2870" ht="39.950000000000003" customHeight="1" x14ac:dyDescent="0.2"/>
    <row r="2871" ht="39.950000000000003" customHeight="1" x14ac:dyDescent="0.2"/>
    <row r="2872" ht="39.950000000000003" customHeight="1" x14ac:dyDescent="0.2"/>
    <row r="2873" ht="39.950000000000003" customHeight="1" x14ac:dyDescent="0.2"/>
    <row r="2874" ht="39.950000000000003" customHeight="1" x14ac:dyDescent="0.2"/>
    <row r="2875" ht="39.950000000000003" customHeight="1" x14ac:dyDescent="0.2"/>
    <row r="2876" ht="39.950000000000003" customHeight="1" x14ac:dyDescent="0.2"/>
    <row r="2877" ht="39.950000000000003" customHeight="1" x14ac:dyDescent="0.2"/>
    <row r="2878" ht="39.950000000000003" customHeight="1" x14ac:dyDescent="0.2"/>
    <row r="2879" ht="39.950000000000003" customHeight="1" x14ac:dyDescent="0.2"/>
    <row r="2880" ht="39.950000000000003" customHeight="1" x14ac:dyDescent="0.2"/>
    <row r="2881" ht="39.950000000000003" customHeight="1" x14ac:dyDescent="0.2"/>
    <row r="2882" ht="39.950000000000003" customHeight="1" x14ac:dyDescent="0.2"/>
    <row r="2883" ht="39.950000000000003" customHeight="1" x14ac:dyDescent="0.2"/>
    <row r="2884" ht="39.950000000000003" customHeight="1" x14ac:dyDescent="0.2"/>
    <row r="2885" ht="39.950000000000003" customHeight="1" x14ac:dyDescent="0.2"/>
    <row r="2886" ht="39.950000000000003" customHeight="1" x14ac:dyDescent="0.2"/>
    <row r="2887" ht="39.950000000000003" customHeight="1" x14ac:dyDescent="0.2"/>
    <row r="2888" ht="39.950000000000003" customHeight="1" x14ac:dyDescent="0.2"/>
    <row r="2889" ht="39.950000000000003" customHeight="1" x14ac:dyDescent="0.2"/>
    <row r="2890" ht="39.950000000000003" customHeight="1" x14ac:dyDescent="0.2"/>
    <row r="2891" ht="39.950000000000003" customHeight="1" x14ac:dyDescent="0.2"/>
    <row r="2892" ht="39.950000000000003" customHeight="1" x14ac:dyDescent="0.2"/>
    <row r="2893" ht="39.950000000000003" customHeight="1" x14ac:dyDescent="0.2"/>
    <row r="2894" ht="39.950000000000003" customHeight="1" x14ac:dyDescent="0.2"/>
    <row r="2895" ht="39.950000000000003" customHeight="1" x14ac:dyDescent="0.2"/>
    <row r="2896" ht="39.950000000000003" customHeight="1" x14ac:dyDescent="0.2"/>
    <row r="2897" ht="39.950000000000003" customHeight="1" x14ac:dyDescent="0.2"/>
    <row r="2898" ht="39.950000000000003" customHeight="1" x14ac:dyDescent="0.2"/>
    <row r="2899" ht="39.950000000000003" customHeight="1" x14ac:dyDescent="0.2"/>
    <row r="2900" ht="39.950000000000003" customHeight="1" x14ac:dyDescent="0.2"/>
    <row r="2901" ht="39.950000000000003" customHeight="1" x14ac:dyDescent="0.2"/>
    <row r="2902" ht="39.950000000000003" customHeight="1" x14ac:dyDescent="0.2"/>
    <row r="2903" ht="39.950000000000003" customHeight="1" x14ac:dyDescent="0.2"/>
  </sheetData>
  <mergeCells count="1492">
    <mergeCell ref="AE298:AI298"/>
    <mergeCell ref="AE299:AI299"/>
    <mergeCell ref="AE300:AI300"/>
    <mergeCell ref="X295:AB295"/>
    <mergeCell ref="X296:AB296"/>
    <mergeCell ref="X297:AB297"/>
    <mergeCell ref="X298:AB298"/>
    <mergeCell ref="X299:AB299"/>
    <mergeCell ref="X300:AB300"/>
    <mergeCell ref="T299:U299"/>
    <mergeCell ref="T298:U298"/>
    <mergeCell ref="T297:U297"/>
    <mergeCell ref="T296:U296"/>
    <mergeCell ref="T295:U295"/>
    <mergeCell ref="T294:U294"/>
    <mergeCell ref="T289:U289"/>
    <mergeCell ref="T290:U290"/>
    <mergeCell ref="T291:U291"/>
    <mergeCell ref="T293:U293"/>
    <mergeCell ref="T292:U292"/>
    <mergeCell ref="T300:U300"/>
    <mergeCell ref="AE295:AI295"/>
    <mergeCell ref="AE296:AI296"/>
    <mergeCell ref="AE297:AI297"/>
    <mergeCell ref="X284:AB284"/>
    <mergeCell ref="X288:AB288"/>
    <mergeCell ref="AE288:AI288"/>
    <mergeCell ref="C287:G287"/>
    <mergeCell ref="AE284:AG284"/>
    <mergeCell ref="C285:G285"/>
    <mergeCell ref="X287:AB287"/>
    <mergeCell ref="AE287:AI287"/>
    <mergeCell ref="T284:U284"/>
    <mergeCell ref="T288:U288"/>
    <mergeCell ref="X290:AB290"/>
    <mergeCell ref="X289:AB289"/>
    <mergeCell ref="X291:AB291"/>
    <mergeCell ref="X292:AB292"/>
    <mergeCell ref="X293:AB293"/>
    <mergeCell ref="X294:AB294"/>
    <mergeCell ref="AE289:AI289"/>
    <mergeCell ref="AE290:AI290"/>
    <mergeCell ref="AE291:AI291"/>
    <mergeCell ref="AE292:AI292"/>
    <mergeCell ref="AE293:AI293"/>
    <mergeCell ref="AE294:AI294"/>
    <mergeCell ref="AE265:AI265"/>
    <mergeCell ref="AE266:AI266"/>
    <mergeCell ref="AE267:AI267"/>
    <mergeCell ref="AE268:AI268"/>
    <mergeCell ref="AE269:AI269"/>
    <mergeCell ref="AE270:AI270"/>
    <mergeCell ref="AE271:AI271"/>
    <mergeCell ref="AE272:AI272"/>
    <mergeCell ref="J263:K263"/>
    <mergeCell ref="J261:K261"/>
    <mergeCell ref="M261:N261"/>
    <mergeCell ref="J264:K264"/>
    <mergeCell ref="X258:Y258"/>
    <mergeCell ref="X257:Z257"/>
    <mergeCell ref="J265:K265"/>
    <mergeCell ref="Q267:U267"/>
    <mergeCell ref="Q268:U268"/>
    <mergeCell ref="Q269:U269"/>
    <mergeCell ref="Q270:U270"/>
    <mergeCell ref="Q271:U271"/>
    <mergeCell ref="Q272:U272"/>
    <mergeCell ref="M272:N272"/>
    <mergeCell ref="M271:N271"/>
    <mergeCell ref="M270:N270"/>
    <mergeCell ref="M269:N269"/>
    <mergeCell ref="M268:N268"/>
    <mergeCell ref="M267:N267"/>
    <mergeCell ref="M266:N266"/>
    <mergeCell ref="M265:N265"/>
    <mergeCell ref="J267:K267"/>
    <mergeCell ref="J266:K266"/>
    <mergeCell ref="AE260:AI260"/>
    <mergeCell ref="Q265:U265"/>
    <mergeCell ref="Q266:U266"/>
    <mergeCell ref="C263:G263"/>
    <mergeCell ref="C264:G264"/>
    <mergeCell ref="Q263:U263"/>
    <mergeCell ref="Q264:U264"/>
    <mergeCell ref="M263:N263"/>
    <mergeCell ref="C262:G262"/>
    <mergeCell ref="J262:K262"/>
    <mergeCell ref="M262:N262"/>
    <mergeCell ref="Q262:U262"/>
    <mergeCell ref="X262:AB262"/>
    <mergeCell ref="AE262:AI262"/>
    <mergeCell ref="AE243:AI243"/>
    <mergeCell ref="J239:N239"/>
    <mergeCell ref="J240:N240"/>
    <mergeCell ref="C231:G231"/>
    <mergeCell ref="X263:AB263"/>
    <mergeCell ref="X264:AB264"/>
    <mergeCell ref="Q257:U257"/>
    <mergeCell ref="X260:AA260"/>
    <mergeCell ref="AE261:AI261"/>
    <mergeCell ref="AE263:AI263"/>
    <mergeCell ref="AE264:AI264"/>
    <mergeCell ref="AE238:AI238"/>
    <mergeCell ref="AE239:AI239"/>
    <mergeCell ref="AE240:AI240"/>
    <mergeCell ref="AE241:AI241"/>
    <mergeCell ref="AE242:AI242"/>
    <mergeCell ref="X265:AB265"/>
    <mergeCell ref="X266:AB266"/>
    <mergeCell ref="J236:N236"/>
    <mergeCell ref="C173:G173"/>
    <mergeCell ref="J173:N173"/>
    <mergeCell ref="Q173:U173"/>
    <mergeCell ref="X242:Z242"/>
    <mergeCell ref="X241:Z241"/>
    <mergeCell ref="X240:Z240"/>
    <mergeCell ref="X239:Z239"/>
    <mergeCell ref="X238:Z238"/>
    <mergeCell ref="Q237:U237"/>
    <mergeCell ref="Q239:U239"/>
    <mergeCell ref="Q240:U240"/>
    <mergeCell ref="Q241:U241"/>
    <mergeCell ref="Q242:U242"/>
    <mergeCell ref="Q213:U213"/>
    <mergeCell ref="Q214:U214"/>
    <mergeCell ref="X213:AB213"/>
    <mergeCell ref="X214:AB214"/>
    <mergeCell ref="J183:N183"/>
    <mergeCell ref="Q183:U183"/>
    <mergeCell ref="X183:AB183"/>
    <mergeCell ref="X186:AB186"/>
    <mergeCell ref="J208:N208"/>
    <mergeCell ref="J209:N209"/>
    <mergeCell ref="J211:N211"/>
    <mergeCell ref="Q230:R230"/>
    <mergeCell ref="Q231:U231"/>
    <mergeCell ref="E232:G232"/>
    <mergeCell ref="K230:N230"/>
    <mergeCell ref="J241:N241"/>
    <mergeCell ref="J242:N242"/>
    <mergeCell ref="J233:N233"/>
    <mergeCell ref="J235:N235"/>
    <mergeCell ref="AE183:AI183"/>
    <mergeCell ref="C233:G233"/>
    <mergeCell ref="C235:G235"/>
    <mergeCell ref="C236:G236"/>
    <mergeCell ref="C229:F229"/>
    <mergeCell ref="J184:N184"/>
    <mergeCell ref="Q184:U184"/>
    <mergeCell ref="AE216:AG216"/>
    <mergeCell ref="J215:N215"/>
    <mergeCell ref="J216:N216"/>
    <mergeCell ref="Q205:U205"/>
    <mergeCell ref="Q207:U207"/>
    <mergeCell ref="Q208:U208"/>
    <mergeCell ref="Q209:U209"/>
    <mergeCell ref="Q210:U210"/>
    <mergeCell ref="Q211:U211"/>
    <mergeCell ref="Q215:U215"/>
    <mergeCell ref="Q216:U216"/>
    <mergeCell ref="AE213:AG213"/>
    <mergeCell ref="AE209:AG209"/>
    <mergeCell ref="X184:AB184"/>
    <mergeCell ref="AE184:AI184"/>
    <mergeCell ref="J231:N231"/>
    <mergeCell ref="C212:G212"/>
    <mergeCell ref="J212:N212"/>
    <mergeCell ref="Q212:U212"/>
    <mergeCell ref="X212:AB212"/>
    <mergeCell ref="C213:G213"/>
    <mergeCell ref="C214:G214"/>
    <mergeCell ref="AE185:AI185"/>
    <mergeCell ref="AE186:AI186"/>
    <mergeCell ref="X185:AB185"/>
    <mergeCell ref="Q156:U156"/>
    <mergeCell ref="Q159:U159"/>
    <mergeCell ref="Q160:U160"/>
    <mergeCell ref="Q104:R104"/>
    <mergeCell ref="X151:AB151"/>
    <mergeCell ref="X152:AB152"/>
    <mergeCell ref="X153:AB153"/>
    <mergeCell ref="X154:AB154"/>
    <mergeCell ref="X155:AB155"/>
    <mergeCell ref="X156:AB156"/>
    <mergeCell ref="X159:AB159"/>
    <mergeCell ref="AH118:AI118"/>
    <mergeCell ref="AE120:AI120"/>
    <mergeCell ref="Q151:U151"/>
    <mergeCell ref="Y126:AB126"/>
    <mergeCell ref="AE126:AI126"/>
    <mergeCell ref="Y123:AB123"/>
    <mergeCell ref="AE125:AI125"/>
    <mergeCell ref="Y125:AB125"/>
    <mergeCell ref="AE121:AI121"/>
    <mergeCell ref="AE123:AI123"/>
    <mergeCell ref="AV248:AZ248"/>
    <mergeCell ref="AE127:AI127"/>
    <mergeCell ref="AG90:AI90"/>
    <mergeCell ref="AE85:AK85"/>
    <mergeCell ref="X97:AB97"/>
    <mergeCell ref="Q96:R96"/>
    <mergeCell ref="K98:N98"/>
    <mergeCell ref="K99:N99"/>
    <mergeCell ref="Q99:R99"/>
    <mergeCell ref="T99:U99"/>
    <mergeCell ref="Q98:R98"/>
    <mergeCell ref="AE128:AI128"/>
    <mergeCell ref="AE131:AI131"/>
    <mergeCell ref="Q124:U124"/>
    <mergeCell ref="J124:L124"/>
    <mergeCell ref="Y124:AB124"/>
    <mergeCell ref="AE124:AI124"/>
    <mergeCell ref="Q125:U125"/>
    <mergeCell ref="X98:AB98"/>
    <mergeCell ref="AE98:AI98"/>
    <mergeCell ref="J126:L126"/>
    <mergeCell ref="Q126:U126"/>
    <mergeCell ref="AV247:AX247"/>
    <mergeCell ref="X95:AB95"/>
    <mergeCell ref="X92:AA92"/>
    <mergeCell ref="Q91:R91"/>
    <mergeCell ref="Q122:U122"/>
    <mergeCell ref="Y122:AB122"/>
    <mergeCell ref="J132:L132"/>
    <mergeCell ref="X160:AB160"/>
    <mergeCell ref="J125:L125"/>
    <mergeCell ref="Q116:S116"/>
    <mergeCell ref="A879:B879"/>
    <mergeCell ref="Q64:U64"/>
    <mergeCell ref="C99:F99"/>
    <mergeCell ref="D131:G131"/>
    <mergeCell ref="A880:B880"/>
    <mergeCell ref="J48:N48"/>
    <mergeCell ref="Q48:U48"/>
    <mergeCell ref="AF95:AI95"/>
    <mergeCell ref="T92:U92"/>
    <mergeCell ref="X91:AB91"/>
    <mergeCell ref="AE91:AI91"/>
    <mergeCell ref="AF88:AG88"/>
    <mergeCell ref="AH88:AI88"/>
    <mergeCell ref="A821:B821"/>
    <mergeCell ref="A822:B822"/>
    <mergeCell ref="A858:B858"/>
    <mergeCell ref="A848:B848"/>
    <mergeCell ref="A849:B849"/>
    <mergeCell ref="A850:B850"/>
    <mergeCell ref="A851:B851"/>
    <mergeCell ref="A827:B827"/>
    <mergeCell ref="A828:B828"/>
    <mergeCell ref="A829:B829"/>
    <mergeCell ref="A830:B830"/>
    <mergeCell ref="AA120:AB120"/>
    <mergeCell ref="Y120:Z120"/>
    <mergeCell ref="Y116:Z116"/>
    <mergeCell ref="AE89:AI89"/>
    <mergeCell ref="Q97:R97"/>
    <mergeCell ref="X99:AB99"/>
    <mergeCell ref="X96:AB96"/>
    <mergeCell ref="K93:N93"/>
    <mergeCell ref="A820:B820"/>
    <mergeCell ref="Q117:U117"/>
    <mergeCell ref="J122:L122"/>
    <mergeCell ref="C132:G132"/>
    <mergeCell ref="Q127:U127"/>
    <mergeCell ref="A790:B790"/>
    <mergeCell ref="A791:B791"/>
    <mergeCell ref="A817:B817"/>
    <mergeCell ref="A818:B818"/>
    <mergeCell ref="C104:F104"/>
    <mergeCell ref="A819:B819"/>
    <mergeCell ref="A804:B804"/>
    <mergeCell ref="A805:B805"/>
    <mergeCell ref="A806:B806"/>
    <mergeCell ref="A807:B807"/>
    <mergeCell ref="A798:B798"/>
    <mergeCell ref="AP253:AS253"/>
    <mergeCell ref="T118:U118"/>
    <mergeCell ref="Q119:U119"/>
    <mergeCell ref="J127:L127"/>
    <mergeCell ref="J128:L128"/>
    <mergeCell ref="J131:L131"/>
    <mergeCell ref="AP254:AS254"/>
    <mergeCell ref="AP256:AS256"/>
    <mergeCell ref="AP259:AS259"/>
    <mergeCell ref="X205:AB205"/>
    <mergeCell ref="X207:AB207"/>
    <mergeCell ref="X208:AB208"/>
    <mergeCell ref="X209:AB209"/>
    <mergeCell ref="X211:AB211"/>
    <mergeCell ref="X215:AB215"/>
    <mergeCell ref="X216:AB216"/>
    <mergeCell ref="A886:B886"/>
    <mergeCell ref="D4:D20"/>
    <mergeCell ref="G88:G104"/>
    <mergeCell ref="J88:J104"/>
    <mergeCell ref="S88:S104"/>
    <mergeCell ref="M116:M132"/>
    <mergeCell ref="A882:B882"/>
    <mergeCell ref="A883:B883"/>
    <mergeCell ref="A884:B884"/>
    <mergeCell ref="A885:B885"/>
    <mergeCell ref="A876:B876"/>
    <mergeCell ref="Q5:R5"/>
    <mergeCell ref="S5:U5"/>
    <mergeCell ref="J6:M6"/>
    <mergeCell ref="R6:U6"/>
    <mergeCell ref="T8:U8"/>
    <mergeCell ref="A877:B877"/>
    <mergeCell ref="A878:B878"/>
    <mergeCell ref="Q37:U37"/>
    <mergeCell ref="Q39:U39"/>
    <mergeCell ref="C91:F91"/>
    <mergeCell ref="K91:N91"/>
    <mergeCell ref="A874:B874"/>
    <mergeCell ref="A875:B875"/>
    <mergeCell ref="A859:B859"/>
    <mergeCell ref="A860:B860"/>
    <mergeCell ref="A868:B868"/>
    <mergeCell ref="A869:B869"/>
    <mergeCell ref="A854:B854"/>
    <mergeCell ref="A855:B855"/>
    <mergeCell ref="A856:B856"/>
    <mergeCell ref="A857:B857"/>
    <mergeCell ref="A831:B831"/>
    <mergeCell ref="A881:B881"/>
    <mergeCell ref="A870:B870"/>
    <mergeCell ref="A871:B871"/>
    <mergeCell ref="A872:B872"/>
    <mergeCell ref="A873:B873"/>
    <mergeCell ref="Q40:U40"/>
    <mergeCell ref="Q41:U41"/>
    <mergeCell ref="A852:B852"/>
    <mergeCell ref="A853:B853"/>
    <mergeCell ref="A842:B842"/>
    <mergeCell ref="A843:B843"/>
    <mergeCell ref="A844:B844"/>
    <mergeCell ref="A845:B845"/>
    <mergeCell ref="A846:B846"/>
    <mergeCell ref="A847:B847"/>
    <mergeCell ref="A832:B832"/>
    <mergeCell ref="A833:B833"/>
    <mergeCell ref="A834:B834"/>
    <mergeCell ref="A826:B826"/>
    <mergeCell ref="A823:B823"/>
    <mergeCell ref="A824:B824"/>
    <mergeCell ref="A825:B825"/>
    <mergeCell ref="A808:B808"/>
    <mergeCell ref="A816:B816"/>
    <mergeCell ref="A794:B794"/>
    <mergeCell ref="A795:B795"/>
    <mergeCell ref="A796:B796"/>
    <mergeCell ref="A797:B797"/>
    <mergeCell ref="A781:B781"/>
    <mergeCell ref="A782:B782"/>
    <mergeCell ref="C103:F103"/>
    <mergeCell ref="A799:B799"/>
    <mergeCell ref="A800:B800"/>
    <mergeCell ref="A801:B801"/>
    <mergeCell ref="A802:B802"/>
    <mergeCell ref="A803:B803"/>
    <mergeCell ref="A769:B769"/>
    <mergeCell ref="A754:B754"/>
    <mergeCell ref="A755:B755"/>
    <mergeCell ref="A756:B756"/>
    <mergeCell ref="A776:B776"/>
    <mergeCell ref="A777:B777"/>
    <mergeCell ref="A778:B778"/>
    <mergeCell ref="A779:B779"/>
    <mergeCell ref="A780:B780"/>
    <mergeCell ref="A770:B770"/>
    <mergeCell ref="A771:B771"/>
    <mergeCell ref="A772:B772"/>
    <mergeCell ref="A773:B773"/>
    <mergeCell ref="A774:B774"/>
    <mergeCell ref="A775:B775"/>
    <mergeCell ref="A792:B792"/>
    <mergeCell ref="A793:B793"/>
    <mergeCell ref="A748:B748"/>
    <mergeCell ref="A749:B749"/>
    <mergeCell ref="A750:B750"/>
    <mergeCell ref="A751:B751"/>
    <mergeCell ref="A752:B752"/>
    <mergeCell ref="A753:B753"/>
    <mergeCell ref="A742:B742"/>
    <mergeCell ref="A743:B743"/>
    <mergeCell ref="A744:B744"/>
    <mergeCell ref="A745:B745"/>
    <mergeCell ref="A746:B746"/>
    <mergeCell ref="A747:B747"/>
    <mergeCell ref="A764:B764"/>
    <mergeCell ref="A765:B765"/>
    <mergeCell ref="A766:B766"/>
    <mergeCell ref="A767:B767"/>
    <mergeCell ref="A768:B768"/>
    <mergeCell ref="A716:B716"/>
    <mergeCell ref="A717:B717"/>
    <mergeCell ref="A718:B718"/>
    <mergeCell ref="A719:B719"/>
    <mergeCell ref="A720:B720"/>
    <mergeCell ref="A721:B721"/>
    <mergeCell ref="A704:B704"/>
    <mergeCell ref="A712:B712"/>
    <mergeCell ref="A713:B713"/>
    <mergeCell ref="A714:B714"/>
    <mergeCell ref="A715:B715"/>
    <mergeCell ref="A738:B738"/>
    <mergeCell ref="A739:B739"/>
    <mergeCell ref="A740:B740"/>
    <mergeCell ref="A741:B741"/>
    <mergeCell ref="A728:B728"/>
    <mergeCell ref="A729:B729"/>
    <mergeCell ref="A730:B730"/>
    <mergeCell ref="A722:B722"/>
    <mergeCell ref="A723:B723"/>
    <mergeCell ref="A724:B724"/>
    <mergeCell ref="A725:B725"/>
    <mergeCell ref="A726:B726"/>
    <mergeCell ref="A727:B727"/>
    <mergeCell ref="A690:B690"/>
    <mergeCell ref="A691:B691"/>
    <mergeCell ref="A692:B692"/>
    <mergeCell ref="A693:B693"/>
    <mergeCell ref="A677:B677"/>
    <mergeCell ref="A678:B678"/>
    <mergeCell ref="A686:B686"/>
    <mergeCell ref="A687:B687"/>
    <mergeCell ref="A700:B700"/>
    <mergeCell ref="A701:B701"/>
    <mergeCell ref="A702:B702"/>
    <mergeCell ref="A703:B703"/>
    <mergeCell ref="A694:B694"/>
    <mergeCell ref="A695:B695"/>
    <mergeCell ref="A696:B696"/>
    <mergeCell ref="A697:B697"/>
    <mergeCell ref="A698:B698"/>
    <mergeCell ref="A699:B699"/>
    <mergeCell ref="A665:B665"/>
    <mergeCell ref="A650:B650"/>
    <mergeCell ref="A651:B651"/>
    <mergeCell ref="A652:B652"/>
    <mergeCell ref="A672:B672"/>
    <mergeCell ref="A673:B673"/>
    <mergeCell ref="A674:B674"/>
    <mergeCell ref="A675:B675"/>
    <mergeCell ref="A676:B676"/>
    <mergeCell ref="A666:B666"/>
    <mergeCell ref="A667:B667"/>
    <mergeCell ref="A668:B668"/>
    <mergeCell ref="A669:B669"/>
    <mergeCell ref="A670:B670"/>
    <mergeCell ref="A671:B671"/>
    <mergeCell ref="A688:B688"/>
    <mergeCell ref="A689:B689"/>
    <mergeCell ref="A644:B644"/>
    <mergeCell ref="A645:B645"/>
    <mergeCell ref="A646:B646"/>
    <mergeCell ref="A647:B647"/>
    <mergeCell ref="A648:B648"/>
    <mergeCell ref="A649:B649"/>
    <mergeCell ref="A638:B638"/>
    <mergeCell ref="A639:B639"/>
    <mergeCell ref="A640:B640"/>
    <mergeCell ref="A641:B641"/>
    <mergeCell ref="A642:B642"/>
    <mergeCell ref="A643:B643"/>
    <mergeCell ref="A660:B660"/>
    <mergeCell ref="A661:B661"/>
    <mergeCell ref="A662:B662"/>
    <mergeCell ref="A663:B663"/>
    <mergeCell ref="A664:B664"/>
    <mergeCell ref="A616:B616"/>
    <mergeCell ref="A617:B617"/>
    <mergeCell ref="A618:B618"/>
    <mergeCell ref="A619:B619"/>
    <mergeCell ref="A620:B620"/>
    <mergeCell ref="A621:B621"/>
    <mergeCell ref="A610:B610"/>
    <mergeCell ref="A611:B611"/>
    <mergeCell ref="A612:B612"/>
    <mergeCell ref="A613:B613"/>
    <mergeCell ref="A614:B614"/>
    <mergeCell ref="A615:B615"/>
    <mergeCell ref="A626:B626"/>
    <mergeCell ref="A634:B634"/>
    <mergeCell ref="A635:B635"/>
    <mergeCell ref="A636:B636"/>
    <mergeCell ref="A637:B637"/>
    <mergeCell ref="A622:B622"/>
    <mergeCell ref="A623:B623"/>
    <mergeCell ref="A624:B624"/>
    <mergeCell ref="A625:B625"/>
    <mergeCell ref="A590:B590"/>
    <mergeCell ref="A572:B572"/>
    <mergeCell ref="A573:B573"/>
    <mergeCell ref="A574:B574"/>
    <mergeCell ref="A582:B582"/>
    <mergeCell ref="A583:B583"/>
    <mergeCell ref="A584:B584"/>
    <mergeCell ref="A597:B597"/>
    <mergeCell ref="A598:B598"/>
    <mergeCell ref="A599:B599"/>
    <mergeCell ref="A600:B600"/>
    <mergeCell ref="A608:B608"/>
    <mergeCell ref="A609:B609"/>
    <mergeCell ref="A591:B591"/>
    <mergeCell ref="A592:B592"/>
    <mergeCell ref="A593:B593"/>
    <mergeCell ref="A594:B594"/>
    <mergeCell ref="A595:B595"/>
    <mergeCell ref="A596:B596"/>
    <mergeCell ref="A566:B566"/>
    <mergeCell ref="A567:B567"/>
    <mergeCell ref="A568:B568"/>
    <mergeCell ref="A569:B569"/>
    <mergeCell ref="A570:B570"/>
    <mergeCell ref="A571:B571"/>
    <mergeCell ref="A560:B560"/>
    <mergeCell ref="A561:B561"/>
    <mergeCell ref="A562:B562"/>
    <mergeCell ref="A563:B563"/>
    <mergeCell ref="A564:B564"/>
    <mergeCell ref="A565:B565"/>
    <mergeCell ref="A585:B585"/>
    <mergeCell ref="A586:B586"/>
    <mergeCell ref="A587:B587"/>
    <mergeCell ref="A588:B588"/>
    <mergeCell ref="A589:B589"/>
    <mergeCell ref="A540:B540"/>
    <mergeCell ref="A522:B522"/>
    <mergeCell ref="A530:B530"/>
    <mergeCell ref="A531:B531"/>
    <mergeCell ref="A532:B532"/>
    <mergeCell ref="A533:B533"/>
    <mergeCell ref="A534:B534"/>
    <mergeCell ref="A547:B547"/>
    <mergeCell ref="A548:B548"/>
    <mergeCell ref="A556:B556"/>
    <mergeCell ref="A557:B557"/>
    <mergeCell ref="A558:B558"/>
    <mergeCell ref="A559:B559"/>
    <mergeCell ref="A541:B541"/>
    <mergeCell ref="A542:B542"/>
    <mergeCell ref="A543:B543"/>
    <mergeCell ref="A544:B544"/>
    <mergeCell ref="A545:B545"/>
    <mergeCell ref="A546:B546"/>
    <mergeCell ref="A516:B516"/>
    <mergeCell ref="A517:B517"/>
    <mergeCell ref="A518:B518"/>
    <mergeCell ref="A519:B519"/>
    <mergeCell ref="A520:B520"/>
    <mergeCell ref="A521:B521"/>
    <mergeCell ref="A510:B510"/>
    <mergeCell ref="A511:B511"/>
    <mergeCell ref="A512:B512"/>
    <mergeCell ref="A513:B513"/>
    <mergeCell ref="A514:B514"/>
    <mergeCell ref="A515:B515"/>
    <mergeCell ref="A535:B535"/>
    <mergeCell ref="A536:B536"/>
    <mergeCell ref="A537:B537"/>
    <mergeCell ref="A538:B538"/>
    <mergeCell ref="A539:B539"/>
    <mergeCell ref="A490:B490"/>
    <mergeCell ref="A479:B479"/>
    <mergeCell ref="A480:B480"/>
    <mergeCell ref="A481:B481"/>
    <mergeCell ref="A482:B482"/>
    <mergeCell ref="A483:B483"/>
    <mergeCell ref="A484:B484"/>
    <mergeCell ref="A504:B504"/>
    <mergeCell ref="A505:B505"/>
    <mergeCell ref="A506:B506"/>
    <mergeCell ref="A507:B507"/>
    <mergeCell ref="A508:B508"/>
    <mergeCell ref="A509:B509"/>
    <mergeCell ref="A491:B491"/>
    <mergeCell ref="A492:B492"/>
    <mergeCell ref="A493:B493"/>
    <mergeCell ref="A494:B494"/>
    <mergeCell ref="A495:B495"/>
    <mergeCell ref="A496:B496"/>
    <mergeCell ref="A464:B464"/>
    <mergeCell ref="A465:B465"/>
    <mergeCell ref="A466:B466"/>
    <mergeCell ref="A467:B467"/>
    <mergeCell ref="A468:B468"/>
    <mergeCell ref="A478:B478"/>
    <mergeCell ref="A458:B458"/>
    <mergeCell ref="A459:B459"/>
    <mergeCell ref="A460:B460"/>
    <mergeCell ref="A461:B461"/>
    <mergeCell ref="A462:B462"/>
    <mergeCell ref="A463:B463"/>
    <mergeCell ref="A485:B485"/>
    <mergeCell ref="A486:B486"/>
    <mergeCell ref="A487:B487"/>
    <mergeCell ref="A488:B488"/>
    <mergeCell ref="A489:B489"/>
    <mergeCell ref="A437:B437"/>
    <mergeCell ref="A426:B426"/>
    <mergeCell ref="A427:B427"/>
    <mergeCell ref="A428:B428"/>
    <mergeCell ref="A429:B429"/>
    <mergeCell ref="A430:B430"/>
    <mergeCell ref="A431:B431"/>
    <mergeCell ref="A452:B452"/>
    <mergeCell ref="A453:B453"/>
    <mergeCell ref="A454:B454"/>
    <mergeCell ref="A455:B455"/>
    <mergeCell ref="A456:B456"/>
    <mergeCell ref="A457:B457"/>
    <mergeCell ref="A438:B438"/>
    <mergeCell ref="A439:B439"/>
    <mergeCell ref="A440:B440"/>
    <mergeCell ref="A441:B441"/>
    <mergeCell ref="A450:B450"/>
    <mergeCell ref="A451:B451"/>
    <mergeCell ref="A412:B412"/>
    <mergeCell ref="A413:B413"/>
    <mergeCell ref="A414:B414"/>
    <mergeCell ref="A423:B423"/>
    <mergeCell ref="A424:B424"/>
    <mergeCell ref="A425:B425"/>
    <mergeCell ref="A406:B406"/>
    <mergeCell ref="A407:B407"/>
    <mergeCell ref="A408:B408"/>
    <mergeCell ref="A409:B409"/>
    <mergeCell ref="A410:B410"/>
    <mergeCell ref="A411:B411"/>
    <mergeCell ref="A432:B432"/>
    <mergeCell ref="A433:B433"/>
    <mergeCell ref="A434:B434"/>
    <mergeCell ref="A435:B435"/>
    <mergeCell ref="A436:B436"/>
    <mergeCell ref="A385:B385"/>
    <mergeCell ref="A374:B374"/>
    <mergeCell ref="A375:B375"/>
    <mergeCell ref="A376:B376"/>
    <mergeCell ref="A377:B377"/>
    <mergeCell ref="A378:B378"/>
    <mergeCell ref="A379:B379"/>
    <mergeCell ref="A400:B400"/>
    <mergeCell ref="A401:B401"/>
    <mergeCell ref="A402:B402"/>
    <mergeCell ref="A403:B403"/>
    <mergeCell ref="A404:B404"/>
    <mergeCell ref="A405:B405"/>
    <mergeCell ref="A386:B386"/>
    <mergeCell ref="A387:B387"/>
    <mergeCell ref="A396:B396"/>
    <mergeCell ref="A397:B397"/>
    <mergeCell ref="A398:B398"/>
    <mergeCell ref="A399:B399"/>
    <mergeCell ref="A360:B360"/>
    <mergeCell ref="A361:B361"/>
    <mergeCell ref="A362:B362"/>
    <mergeCell ref="A371:B371"/>
    <mergeCell ref="A372:B372"/>
    <mergeCell ref="A373:B373"/>
    <mergeCell ref="A354:B354"/>
    <mergeCell ref="A355:B355"/>
    <mergeCell ref="A356:B356"/>
    <mergeCell ref="A357:B357"/>
    <mergeCell ref="A358:B358"/>
    <mergeCell ref="A359:B359"/>
    <mergeCell ref="A380:B380"/>
    <mergeCell ref="A381:B381"/>
    <mergeCell ref="A382:B382"/>
    <mergeCell ref="A383:B383"/>
    <mergeCell ref="A384:B384"/>
    <mergeCell ref="A332:B332"/>
    <mergeCell ref="A321:B321"/>
    <mergeCell ref="A322:B322"/>
    <mergeCell ref="A323:B323"/>
    <mergeCell ref="A324:B324"/>
    <mergeCell ref="A325:B325"/>
    <mergeCell ref="A326:B326"/>
    <mergeCell ref="A348:B348"/>
    <mergeCell ref="A349:B349"/>
    <mergeCell ref="A350:B350"/>
    <mergeCell ref="A351:B351"/>
    <mergeCell ref="A352:B352"/>
    <mergeCell ref="A353:B353"/>
    <mergeCell ref="A333:B333"/>
    <mergeCell ref="A334:B334"/>
    <mergeCell ref="A335:B335"/>
    <mergeCell ref="A336:B336"/>
    <mergeCell ref="A346:B346"/>
    <mergeCell ref="A347:B347"/>
    <mergeCell ref="A305:B307"/>
    <mergeCell ref="A315:B315"/>
    <mergeCell ref="A317:B317"/>
    <mergeCell ref="A318:B318"/>
    <mergeCell ref="A319:B319"/>
    <mergeCell ref="A320:B320"/>
    <mergeCell ref="A297:B297"/>
    <mergeCell ref="A298:B298"/>
    <mergeCell ref="A299:B299"/>
    <mergeCell ref="A300:B300"/>
    <mergeCell ref="A303:B303"/>
    <mergeCell ref="A304:B304"/>
    <mergeCell ref="A327:B327"/>
    <mergeCell ref="A328:B328"/>
    <mergeCell ref="A329:B329"/>
    <mergeCell ref="A330:B330"/>
    <mergeCell ref="A331:B331"/>
    <mergeCell ref="A282:B282"/>
    <mergeCell ref="A283:B283"/>
    <mergeCell ref="A284:B284"/>
    <mergeCell ref="L284:L300"/>
    <mergeCell ref="M284:M300"/>
    <mergeCell ref="S284:S300"/>
    <mergeCell ref="A291:B291"/>
    <mergeCell ref="A292:B292"/>
    <mergeCell ref="A293:B293"/>
    <mergeCell ref="A294:B294"/>
    <mergeCell ref="A295:B295"/>
    <mergeCell ref="A296:B296"/>
    <mergeCell ref="A285:B285"/>
    <mergeCell ref="A286:B286"/>
    <mergeCell ref="A287:B287"/>
    <mergeCell ref="A288:B288"/>
    <mergeCell ref="A289:B289"/>
    <mergeCell ref="A290:B290"/>
    <mergeCell ref="C290:G290"/>
    <mergeCell ref="C300:G300"/>
    <mergeCell ref="C289:G289"/>
    <mergeCell ref="C291:G291"/>
    <mergeCell ref="C292:G292"/>
    <mergeCell ref="C293:G293"/>
    <mergeCell ref="C294:G294"/>
    <mergeCell ref="C295:G295"/>
    <mergeCell ref="C296:G296"/>
    <mergeCell ref="C297:G297"/>
    <mergeCell ref="C298:G298"/>
    <mergeCell ref="C299:G299"/>
    <mergeCell ref="C284:G284"/>
    <mergeCell ref="C288:G288"/>
    <mergeCell ref="A235:B235"/>
    <mergeCell ref="A236:B236"/>
    <mergeCell ref="A255:B255"/>
    <mergeCell ref="A256:B256"/>
    <mergeCell ref="A257:B257"/>
    <mergeCell ref="A258:B258"/>
    <mergeCell ref="A259:B259"/>
    <mergeCell ref="A260:B260"/>
    <mergeCell ref="C253:I253"/>
    <mergeCell ref="J253:P253"/>
    <mergeCell ref="Q253:W253"/>
    <mergeCell ref="A275:B275"/>
    <mergeCell ref="A276:B276"/>
    <mergeCell ref="A277:B279"/>
    <mergeCell ref="A281:B281"/>
    <mergeCell ref="C281:I281"/>
    <mergeCell ref="J281:P281"/>
    <mergeCell ref="A267:B267"/>
    <mergeCell ref="A268:B268"/>
    <mergeCell ref="A269:B269"/>
    <mergeCell ref="A270:B270"/>
    <mergeCell ref="A271:B271"/>
    <mergeCell ref="A272:B272"/>
    <mergeCell ref="L256:L272"/>
    <mergeCell ref="A261:B261"/>
    <mergeCell ref="A262:B262"/>
    <mergeCell ref="A263:B263"/>
    <mergeCell ref="A264:B264"/>
    <mergeCell ref="A265:B265"/>
    <mergeCell ref="A266:B266"/>
    <mergeCell ref="Q281:W281"/>
    <mergeCell ref="Q238:U238"/>
    <mergeCell ref="A226:B226"/>
    <mergeCell ref="A227:B227"/>
    <mergeCell ref="A228:B228"/>
    <mergeCell ref="A229:B229"/>
    <mergeCell ref="A230:B230"/>
    <mergeCell ref="A224:B224"/>
    <mergeCell ref="A225:B225"/>
    <mergeCell ref="C225:I225"/>
    <mergeCell ref="J225:P225"/>
    <mergeCell ref="Q225:W225"/>
    <mergeCell ref="X225:AD225"/>
    <mergeCell ref="X253:AD253"/>
    <mergeCell ref="AE253:AK253"/>
    <mergeCell ref="A254:B254"/>
    <mergeCell ref="A243:B243"/>
    <mergeCell ref="A244:B244"/>
    <mergeCell ref="A247:B247"/>
    <mergeCell ref="A248:B248"/>
    <mergeCell ref="A249:B251"/>
    <mergeCell ref="A253:B253"/>
    <mergeCell ref="AA228:AA244"/>
    <mergeCell ref="A237:B237"/>
    <mergeCell ref="A238:B238"/>
    <mergeCell ref="A239:B239"/>
    <mergeCell ref="A240:B240"/>
    <mergeCell ref="A241:B241"/>
    <mergeCell ref="A242:B242"/>
    <mergeCell ref="A231:B231"/>
    <mergeCell ref="A232:B232"/>
    <mergeCell ref="A233:B233"/>
    <mergeCell ref="A234:B234"/>
    <mergeCell ref="E230:G230"/>
    <mergeCell ref="A207:B207"/>
    <mergeCell ref="X197:AD197"/>
    <mergeCell ref="AE197:AK197"/>
    <mergeCell ref="A198:B198"/>
    <mergeCell ref="A199:B199"/>
    <mergeCell ref="A200:B200"/>
    <mergeCell ref="A201:B201"/>
    <mergeCell ref="AH200:AH216"/>
    <mergeCell ref="A214:B214"/>
    <mergeCell ref="A215:B215"/>
    <mergeCell ref="A216:B216"/>
    <mergeCell ref="A219:B219"/>
    <mergeCell ref="A220:B220"/>
    <mergeCell ref="A221:B223"/>
    <mergeCell ref="A208:B208"/>
    <mergeCell ref="A209:B209"/>
    <mergeCell ref="A210:B210"/>
    <mergeCell ref="A211:B211"/>
    <mergeCell ref="A212:B212"/>
    <mergeCell ref="A213:B213"/>
    <mergeCell ref="C210:G210"/>
    <mergeCell ref="J210:N210"/>
    <mergeCell ref="C205:G205"/>
    <mergeCell ref="C207:G207"/>
    <mergeCell ref="C208:G208"/>
    <mergeCell ref="C209:G209"/>
    <mergeCell ref="C211:G211"/>
    <mergeCell ref="C215:G215"/>
    <mergeCell ref="C216:G216"/>
    <mergeCell ref="J205:N205"/>
    <mergeCell ref="J207:N207"/>
    <mergeCell ref="AE215:AG215"/>
    <mergeCell ref="A193:B195"/>
    <mergeCell ref="A196:B196"/>
    <mergeCell ref="A197:B197"/>
    <mergeCell ref="C197:I197"/>
    <mergeCell ref="J197:P197"/>
    <mergeCell ref="Q197:W197"/>
    <mergeCell ref="A185:B185"/>
    <mergeCell ref="A186:B186"/>
    <mergeCell ref="A187:B187"/>
    <mergeCell ref="A188:B188"/>
    <mergeCell ref="A191:B191"/>
    <mergeCell ref="A192:B192"/>
    <mergeCell ref="A202:B202"/>
    <mergeCell ref="A203:B203"/>
    <mergeCell ref="A204:B204"/>
    <mergeCell ref="A205:B205"/>
    <mergeCell ref="A206:B206"/>
    <mergeCell ref="C187:G187"/>
    <mergeCell ref="C188:G188"/>
    <mergeCell ref="J187:N187"/>
    <mergeCell ref="J188:N188"/>
    <mergeCell ref="Q187:U187"/>
    <mergeCell ref="Q188:U188"/>
    <mergeCell ref="J201:N201"/>
    <mergeCell ref="Q201:R201"/>
    <mergeCell ref="K204:M204"/>
    <mergeCell ref="Q185:U185"/>
    <mergeCell ref="Q186:U186"/>
    <mergeCell ref="A172:B172"/>
    <mergeCell ref="A164:B164"/>
    <mergeCell ref="A165:B167"/>
    <mergeCell ref="A168:B168"/>
    <mergeCell ref="A169:B169"/>
    <mergeCell ref="C169:I169"/>
    <mergeCell ref="J169:P169"/>
    <mergeCell ref="A179:B179"/>
    <mergeCell ref="A180:B180"/>
    <mergeCell ref="A181:B181"/>
    <mergeCell ref="A182:B182"/>
    <mergeCell ref="A183:B183"/>
    <mergeCell ref="A184:B184"/>
    <mergeCell ref="A173:B173"/>
    <mergeCell ref="A174:B174"/>
    <mergeCell ref="A175:B175"/>
    <mergeCell ref="A176:B176"/>
    <mergeCell ref="A177:B177"/>
    <mergeCell ref="A178:B178"/>
    <mergeCell ref="C177:G177"/>
    <mergeCell ref="C179:G179"/>
    <mergeCell ref="C180:G180"/>
    <mergeCell ref="C181:G181"/>
    <mergeCell ref="C182:G182"/>
    <mergeCell ref="C183:G183"/>
    <mergeCell ref="C184:G184"/>
    <mergeCell ref="C174:G174"/>
    <mergeCell ref="C172:F172"/>
    <mergeCell ref="J175:N175"/>
    <mergeCell ref="J172:M172"/>
    <mergeCell ref="J180:N180"/>
    <mergeCell ref="J181:N181"/>
    <mergeCell ref="A156:B156"/>
    <mergeCell ref="A157:B157"/>
    <mergeCell ref="A158:B158"/>
    <mergeCell ref="A159:B159"/>
    <mergeCell ref="A160:B160"/>
    <mergeCell ref="A163:B163"/>
    <mergeCell ref="A150:B150"/>
    <mergeCell ref="A151:B151"/>
    <mergeCell ref="A152:B152"/>
    <mergeCell ref="A153:B153"/>
    <mergeCell ref="A154:B154"/>
    <mergeCell ref="A155:B155"/>
    <mergeCell ref="Q169:W169"/>
    <mergeCell ref="X169:AD169"/>
    <mergeCell ref="AE169:AK169"/>
    <mergeCell ref="A170:B170"/>
    <mergeCell ref="A171:B171"/>
    <mergeCell ref="C150:G150"/>
    <mergeCell ref="C151:G151"/>
    <mergeCell ref="C152:G152"/>
    <mergeCell ref="C153:G153"/>
    <mergeCell ref="C154:G154"/>
    <mergeCell ref="C155:G155"/>
    <mergeCell ref="C156:G156"/>
    <mergeCell ref="C159:G159"/>
    <mergeCell ref="J151:N151"/>
    <mergeCell ref="J152:N152"/>
    <mergeCell ref="J153:N153"/>
    <mergeCell ref="J156:N156"/>
    <mergeCell ref="D160:G160"/>
    <mergeCell ref="J154:N154"/>
    <mergeCell ref="J155:N155"/>
    <mergeCell ref="A142:B142"/>
    <mergeCell ref="A143:B143"/>
    <mergeCell ref="A135:B135"/>
    <mergeCell ref="A136:B136"/>
    <mergeCell ref="A137:B139"/>
    <mergeCell ref="A140:B140"/>
    <mergeCell ref="A141:B141"/>
    <mergeCell ref="C141:I141"/>
    <mergeCell ref="A144:B144"/>
    <mergeCell ref="A145:B145"/>
    <mergeCell ref="A146:B146"/>
    <mergeCell ref="A147:B147"/>
    <mergeCell ref="A148:B148"/>
    <mergeCell ref="A149:B149"/>
    <mergeCell ref="J141:P141"/>
    <mergeCell ref="Q141:W141"/>
    <mergeCell ref="X141:AD141"/>
    <mergeCell ref="C147:G147"/>
    <mergeCell ref="C149:G149"/>
    <mergeCell ref="J147:N147"/>
    <mergeCell ref="J149:N149"/>
    <mergeCell ref="K148:L148"/>
    <mergeCell ref="Q147:U147"/>
    <mergeCell ref="Q149:U149"/>
    <mergeCell ref="J146:N146"/>
    <mergeCell ref="Q146:U146"/>
    <mergeCell ref="C146:G146"/>
    <mergeCell ref="C148:G148"/>
    <mergeCell ref="X147:AB147"/>
    <mergeCell ref="X149:AB149"/>
    <mergeCell ref="X145:Z145"/>
    <mergeCell ref="M148:N148"/>
    <mergeCell ref="A115:B115"/>
    <mergeCell ref="A116:B116"/>
    <mergeCell ref="A117:B117"/>
    <mergeCell ref="A118:B118"/>
    <mergeCell ref="A119:B119"/>
    <mergeCell ref="A120:B120"/>
    <mergeCell ref="C113:I113"/>
    <mergeCell ref="J113:P113"/>
    <mergeCell ref="Q113:W113"/>
    <mergeCell ref="A127:B127"/>
    <mergeCell ref="A128:B128"/>
    <mergeCell ref="A129:B129"/>
    <mergeCell ref="A130:B130"/>
    <mergeCell ref="A131:B131"/>
    <mergeCell ref="A132:B132"/>
    <mergeCell ref="A121:B121"/>
    <mergeCell ref="A122:B122"/>
    <mergeCell ref="A123:B123"/>
    <mergeCell ref="A124:B124"/>
    <mergeCell ref="A125:B125"/>
    <mergeCell ref="A126:B126"/>
    <mergeCell ref="Q131:U131"/>
    <mergeCell ref="C127:G127"/>
    <mergeCell ref="C128:G128"/>
    <mergeCell ref="C121:G121"/>
    <mergeCell ref="C123:G123"/>
    <mergeCell ref="C124:G124"/>
    <mergeCell ref="C125:G125"/>
    <mergeCell ref="C126:G126"/>
    <mergeCell ref="C116:D116"/>
    <mergeCell ref="J119:L119"/>
    <mergeCell ref="Q121:U121"/>
    <mergeCell ref="A98:B98"/>
    <mergeCell ref="A99:B99"/>
    <mergeCell ref="A100:B100"/>
    <mergeCell ref="A101:B101"/>
    <mergeCell ref="A102:B102"/>
    <mergeCell ref="A103:B103"/>
    <mergeCell ref="A92:B92"/>
    <mergeCell ref="A93:B93"/>
    <mergeCell ref="A94:B94"/>
    <mergeCell ref="A95:B95"/>
    <mergeCell ref="A96:B96"/>
    <mergeCell ref="A97:B97"/>
    <mergeCell ref="X113:AD113"/>
    <mergeCell ref="AE113:AK113"/>
    <mergeCell ref="A114:B114"/>
    <mergeCell ref="A104:B104"/>
    <mergeCell ref="A107:B107"/>
    <mergeCell ref="A108:B108"/>
    <mergeCell ref="A109:B111"/>
    <mergeCell ref="A112:B112"/>
    <mergeCell ref="A113:B113"/>
    <mergeCell ref="X103:AB103"/>
    <mergeCell ref="X104:AB104"/>
    <mergeCell ref="AE93:AI93"/>
    <mergeCell ref="AE96:AI96"/>
    <mergeCell ref="AE97:AI97"/>
    <mergeCell ref="AE99:AI99"/>
    <mergeCell ref="AE100:AI100"/>
    <mergeCell ref="AE103:AI103"/>
    <mergeCell ref="AE104:AI104"/>
    <mergeCell ref="X93:AB93"/>
    <mergeCell ref="Q92:R92"/>
    <mergeCell ref="A79:B79"/>
    <mergeCell ref="A80:B80"/>
    <mergeCell ref="A81:B83"/>
    <mergeCell ref="C75:G75"/>
    <mergeCell ref="J75:N75"/>
    <mergeCell ref="C76:G76"/>
    <mergeCell ref="J76:N76"/>
    <mergeCell ref="A86:B86"/>
    <mergeCell ref="A87:B87"/>
    <mergeCell ref="A88:B88"/>
    <mergeCell ref="A89:B89"/>
    <mergeCell ref="A90:B90"/>
    <mergeCell ref="A91:B91"/>
    <mergeCell ref="A85:B85"/>
    <mergeCell ref="C85:I85"/>
    <mergeCell ref="J85:P85"/>
    <mergeCell ref="C88:F88"/>
    <mergeCell ref="K88:N88"/>
    <mergeCell ref="C89:E89"/>
    <mergeCell ref="K89:N89"/>
    <mergeCell ref="A70:B70"/>
    <mergeCell ref="A71:B71"/>
    <mergeCell ref="A72:B72"/>
    <mergeCell ref="A73:B73"/>
    <mergeCell ref="A62:B62"/>
    <mergeCell ref="A63:B63"/>
    <mergeCell ref="A64:B64"/>
    <mergeCell ref="A65:B65"/>
    <mergeCell ref="A66:B66"/>
    <mergeCell ref="A67:B67"/>
    <mergeCell ref="A68:B68"/>
    <mergeCell ref="Q72:U72"/>
    <mergeCell ref="C65:G65"/>
    <mergeCell ref="C67:G67"/>
    <mergeCell ref="J65:N65"/>
    <mergeCell ref="J67:N67"/>
    <mergeCell ref="Q65:U65"/>
    <mergeCell ref="Q67:U67"/>
    <mergeCell ref="C68:G68"/>
    <mergeCell ref="C69:G69"/>
    <mergeCell ref="J72:N72"/>
    <mergeCell ref="C63:G63"/>
    <mergeCell ref="J63:N63"/>
    <mergeCell ref="J71:N71"/>
    <mergeCell ref="Q71:U71"/>
    <mergeCell ref="C62:G62"/>
    <mergeCell ref="E64:G64"/>
    <mergeCell ref="C72:G72"/>
    <mergeCell ref="C70:G70"/>
    <mergeCell ref="C64:D64"/>
    <mergeCell ref="J62:L62"/>
    <mergeCell ref="J69:N69"/>
    <mergeCell ref="A74:B74"/>
    <mergeCell ref="A75:B75"/>
    <mergeCell ref="A76:B76"/>
    <mergeCell ref="A46:B46"/>
    <mergeCell ref="AE34:AI34"/>
    <mergeCell ref="K60:M60"/>
    <mergeCell ref="A44:B44"/>
    <mergeCell ref="A48:B48"/>
    <mergeCell ref="A51:B51"/>
    <mergeCell ref="X37:AB37"/>
    <mergeCell ref="J34:M34"/>
    <mergeCell ref="C39:G39"/>
    <mergeCell ref="C40:G40"/>
    <mergeCell ref="C41:G41"/>
    <mergeCell ref="C42:G42"/>
    <mergeCell ref="C47:G47"/>
    <mergeCell ref="J39:N39"/>
    <mergeCell ref="J40:N40"/>
    <mergeCell ref="J41:N41"/>
    <mergeCell ref="J42:N42"/>
    <mergeCell ref="J43:N43"/>
    <mergeCell ref="J44:N44"/>
    <mergeCell ref="Q43:U43"/>
    <mergeCell ref="Q44:U44"/>
    <mergeCell ref="J36:L36"/>
    <mergeCell ref="A47:B47"/>
    <mergeCell ref="A58:B58"/>
    <mergeCell ref="A59:B59"/>
    <mergeCell ref="A60:B60"/>
    <mergeCell ref="A61:B61"/>
    <mergeCell ref="A52:B52"/>
    <mergeCell ref="A69:B69"/>
    <mergeCell ref="A53:B55"/>
    <mergeCell ref="A57:B57"/>
    <mergeCell ref="C57:I57"/>
    <mergeCell ref="Q33:U33"/>
    <mergeCell ref="AE15:AI15"/>
    <mergeCell ref="AE33:AG33"/>
    <mergeCell ref="J32:N32"/>
    <mergeCell ref="Q32:R32"/>
    <mergeCell ref="AE20:AI20"/>
    <mergeCell ref="A39:B39"/>
    <mergeCell ref="A40:B40"/>
    <mergeCell ref="A41:B41"/>
    <mergeCell ref="A42:B42"/>
    <mergeCell ref="A43:B43"/>
    <mergeCell ref="C32:F32"/>
    <mergeCell ref="C33:G33"/>
    <mergeCell ref="C43:G43"/>
    <mergeCell ref="A45:B45"/>
    <mergeCell ref="F36:G36"/>
    <mergeCell ref="E34:G34"/>
    <mergeCell ref="C35:G35"/>
    <mergeCell ref="C37:G37"/>
    <mergeCell ref="C44:G44"/>
    <mergeCell ref="A32:B32"/>
    <mergeCell ref="A33:B33"/>
    <mergeCell ref="A34:B34"/>
    <mergeCell ref="A35:B35"/>
    <mergeCell ref="A36:B36"/>
    <mergeCell ref="A37:B37"/>
    <mergeCell ref="C36:E36"/>
    <mergeCell ref="C34:D34"/>
    <mergeCell ref="A38:B38"/>
    <mergeCell ref="A30:B30"/>
    <mergeCell ref="A31:B31"/>
    <mergeCell ref="A20:B20"/>
    <mergeCell ref="A23:B23"/>
    <mergeCell ref="A24:B24"/>
    <mergeCell ref="A25:B27"/>
    <mergeCell ref="A29:B29"/>
    <mergeCell ref="C29:I29"/>
    <mergeCell ref="J20:N20"/>
    <mergeCell ref="Q20:U20"/>
    <mergeCell ref="AE12:AI12"/>
    <mergeCell ref="AE13:AI13"/>
    <mergeCell ref="AE14:AI14"/>
    <mergeCell ref="AE19:AI19"/>
    <mergeCell ref="X29:AD29"/>
    <mergeCell ref="J29:P29"/>
    <mergeCell ref="Q29:W29"/>
    <mergeCell ref="J15:N15"/>
    <mergeCell ref="J19:N19"/>
    <mergeCell ref="AE29:AK29"/>
    <mergeCell ref="X19:AB19"/>
    <mergeCell ref="E14:G14"/>
    <mergeCell ref="E19:G19"/>
    <mergeCell ref="E12:G12"/>
    <mergeCell ref="E13:G13"/>
    <mergeCell ref="Q14:U14"/>
    <mergeCell ref="Q15:U15"/>
    <mergeCell ref="Q19:U19"/>
    <mergeCell ref="J13:N13"/>
    <mergeCell ref="J14:N14"/>
    <mergeCell ref="Q13:U13"/>
    <mergeCell ref="Q1:W1"/>
    <mergeCell ref="X1:AD1"/>
    <mergeCell ref="AE1:AK1"/>
    <mergeCell ref="A2:B2"/>
    <mergeCell ref="A3:B3"/>
    <mergeCell ref="A4:B4"/>
    <mergeCell ref="A5:B5"/>
    <mergeCell ref="A6:B6"/>
    <mergeCell ref="A7:B7"/>
    <mergeCell ref="A1:B1"/>
    <mergeCell ref="C1:I1"/>
    <mergeCell ref="J1:P1"/>
    <mergeCell ref="C4:C20"/>
    <mergeCell ref="A14:B14"/>
    <mergeCell ref="A15:B15"/>
    <mergeCell ref="A16:B16"/>
    <mergeCell ref="A17:B17"/>
    <mergeCell ref="A18:B18"/>
    <mergeCell ref="A19:B19"/>
    <mergeCell ref="A8:B8"/>
    <mergeCell ref="A9:B9"/>
    <mergeCell ref="A10:B10"/>
    <mergeCell ref="A11:B11"/>
    <mergeCell ref="A12:B12"/>
    <mergeCell ref="A13:B13"/>
    <mergeCell ref="X20:AB20"/>
    <mergeCell ref="X4:Z4"/>
    <mergeCell ref="AE9:AI9"/>
    <mergeCell ref="AE11:AI11"/>
    <mergeCell ref="E4:G4"/>
    <mergeCell ref="E5:G5"/>
    <mergeCell ref="J5:N5"/>
    <mergeCell ref="X5:AB5"/>
    <mergeCell ref="J7:N7"/>
    <mergeCell ref="AE7:AI7"/>
    <mergeCell ref="AE4:AF4"/>
    <mergeCell ref="Q8:S8"/>
    <mergeCell ref="X8:Y8"/>
    <mergeCell ref="AE6:AG6"/>
    <mergeCell ref="AH6:AI6"/>
    <mergeCell ref="AH4:AI4"/>
    <mergeCell ref="AA4:AB4"/>
    <mergeCell ref="Q4:R4"/>
    <mergeCell ref="S4:U4"/>
    <mergeCell ref="J4:N4"/>
    <mergeCell ref="AE5:AI5"/>
    <mergeCell ref="X9:AB9"/>
    <mergeCell ref="X11:AB11"/>
    <mergeCell ref="X12:AB12"/>
    <mergeCell ref="Q9:U9"/>
    <mergeCell ref="J9:N9"/>
    <mergeCell ref="J11:N11"/>
    <mergeCell ref="J12:N12"/>
    <mergeCell ref="Q11:U11"/>
    <mergeCell ref="Q12:U12"/>
    <mergeCell ref="E8:G8"/>
    <mergeCell ref="J8:N8"/>
    <mergeCell ref="E6:G6"/>
    <mergeCell ref="X6:AB6"/>
    <mergeCell ref="Z8:AB8"/>
    <mergeCell ref="AE8:AI8"/>
    <mergeCell ref="X7:AB7"/>
    <mergeCell ref="Q7:U7"/>
    <mergeCell ref="X13:AB13"/>
    <mergeCell ref="X14:AB14"/>
    <mergeCell ref="E60:G60"/>
    <mergeCell ref="AE67:AI67"/>
    <mergeCell ref="AE60:AF60"/>
    <mergeCell ref="X44:AB44"/>
    <mergeCell ref="AE57:AK57"/>
    <mergeCell ref="Q63:U63"/>
    <mergeCell ref="X63:AB63"/>
    <mergeCell ref="AE63:AI63"/>
    <mergeCell ref="Q42:U42"/>
    <mergeCell ref="X61:AB61"/>
    <mergeCell ref="AE61:AI61"/>
    <mergeCell ref="X15:AB15"/>
    <mergeCell ref="T36:U36"/>
    <mergeCell ref="J37:N37"/>
    <mergeCell ref="E9:G9"/>
    <mergeCell ref="E11:G11"/>
    <mergeCell ref="AE37:AI37"/>
    <mergeCell ref="J64:K64"/>
    <mergeCell ref="J35:N35"/>
    <mergeCell ref="X33:Y33"/>
    <mergeCell ref="Z33:AB33"/>
    <mergeCell ref="J33:N33"/>
    <mergeCell ref="Q36:S36"/>
    <mergeCell ref="AE35:AI35"/>
    <mergeCell ref="AE36:AF36"/>
    <mergeCell ref="Y36:AA36"/>
    <mergeCell ref="Q35:U35"/>
    <mergeCell ref="X35:AB35"/>
    <mergeCell ref="M36:N36"/>
    <mergeCell ref="X39:AB39"/>
    <mergeCell ref="AE39:AI39"/>
    <mergeCell ref="X42:AB42"/>
    <mergeCell ref="AE42:AI42"/>
    <mergeCell ref="X64:AB64"/>
    <mergeCell ref="AE65:AI65"/>
    <mergeCell ref="X40:AB40"/>
    <mergeCell ref="AE40:AI40"/>
    <mergeCell ref="AG36:AI36"/>
    <mergeCell ref="X34:Z34"/>
    <mergeCell ref="X57:AD57"/>
    <mergeCell ref="X41:AB41"/>
    <mergeCell ref="AE41:AI41"/>
    <mergeCell ref="X48:AB48"/>
    <mergeCell ref="AE47:AI47"/>
    <mergeCell ref="AE48:AI48"/>
    <mergeCell ref="Q60:U60"/>
    <mergeCell ref="X60:AB60"/>
    <mergeCell ref="AE44:AI44"/>
    <mergeCell ref="J57:P57"/>
    <mergeCell ref="Q47:U47"/>
    <mergeCell ref="J47:N47"/>
    <mergeCell ref="Q57:W57"/>
    <mergeCell ref="X47:AB47"/>
    <mergeCell ref="AA88:AB88"/>
    <mergeCell ref="Q89:R89"/>
    <mergeCell ref="Q69:U69"/>
    <mergeCell ref="X65:AB65"/>
    <mergeCell ref="Q76:U76"/>
    <mergeCell ref="X72:AB72"/>
    <mergeCell ref="AE72:AI72"/>
    <mergeCell ref="X68:AB68"/>
    <mergeCell ref="X69:AB69"/>
    <mergeCell ref="AE68:AI68"/>
    <mergeCell ref="X71:AB71"/>
    <mergeCell ref="X67:AB67"/>
    <mergeCell ref="X89:Z89"/>
    <mergeCell ref="AA89:AB89"/>
    <mergeCell ref="X90:Z90"/>
    <mergeCell ref="AE119:AI119"/>
    <mergeCell ref="Y119:AB119"/>
    <mergeCell ref="T93:U93"/>
    <mergeCell ref="Q85:W85"/>
    <mergeCell ref="AE118:AG118"/>
    <mergeCell ref="AE75:AI75"/>
    <mergeCell ref="AE70:AI70"/>
    <mergeCell ref="X70:AB70"/>
    <mergeCell ref="Q75:U75"/>
    <mergeCell ref="X75:AB75"/>
    <mergeCell ref="C96:F96"/>
    <mergeCell ref="C97:F97"/>
    <mergeCell ref="Y121:AB121"/>
    <mergeCell ref="T98:U98"/>
    <mergeCell ref="T96:U96"/>
    <mergeCell ref="T97:U97"/>
    <mergeCell ref="X88:Z88"/>
    <mergeCell ref="J123:L123"/>
    <mergeCell ref="R120:T120"/>
    <mergeCell ref="Q123:U123"/>
    <mergeCell ref="Q93:R93"/>
    <mergeCell ref="T95:U95"/>
    <mergeCell ref="Q95:R95"/>
    <mergeCell ref="K96:N96"/>
    <mergeCell ref="K97:N97"/>
    <mergeCell ref="C60:D60"/>
    <mergeCell ref="J68:N68"/>
    <mergeCell ref="Q68:U68"/>
    <mergeCell ref="Q70:U70"/>
    <mergeCell ref="J70:N70"/>
    <mergeCell ref="X76:AB76"/>
    <mergeCell ref="T104:U104"/>
    <mergeCell ref="Q103:R103"/>
    <mergeCell ref="J117:L117"/>
    <mergeCell ref="Z118:AB118"/>
    <mergeCell ref="T89:U89"/>
    <mergeCell ref="T91:U91"/>
    <mergeCell ref="J116:K116"/>
    <mergeCell ref="C98:F98"/>
    <mergeCell ref="C95:F95"/>
    <mergeCell ref="C93:F93"/>
    <mergeCell ref="C100:F100"/>
    <mergeCell ref="J121:L121"/>
    <mergeCell ref="X116:X132"/>
    <mergeCell ref="X100:AB100"/>
    <mergeCell ref="K100:N100"/>
    <mergeCell ref="K103:N103"/>
    <mergeCell ref="K104:N104"/>
    <mergeCell ref="C117:G117"/>
    <mergeCell ref="C119:G119"/>
    <mergeCell ref="E116:G116"/>
    <mergeCell ref="AE132:AI132"/>
    <mergeCell ref="Q128:U128"/>
    <mergeCell ref="Q177:U177"/>
    <mergeCell ref="AE177:AI177"/>
    <mergeCell ref="X177:AB177"/>
    <mergeCell ref="J182:N182"/>
    <mergeCell ref="X182:AB182"/>
    <mergeCell ref="AE182:AI182"/>
    <mergeCell ref="Q180:U180"/>
    <mergeCell ref="X180:AB180"/>
    <mergeCell ref="AE180:AI180"/>
    <mergeCell ref="J179:N179"/>
    <mergeCell ref="AE179:AI179"/>
    <mergeCell ref="X179:AB179"/>
    <mergeCell ref="Q179:U179"/>
    <mergeCell ref="AE122:AI122"/>
    <mergeCell ref="Y117:AA117"/>
    <mergeCell ref="AE117:AF117"/>
    <mergeCell ref="J177:N177"/>
    <mergeCell ref="Q152:U152"/>
    <mergeCell ref="Q153:U153"/>
    <mergeCell ref="Q154:U154"/>
    <mergeCell ref="Q155:U155"/>
    <mergeCell ref="C48:G48"/>
    <mergeCell ref="D61:G61"/>
    <mergeCell ref="J61:K61"/>
    <mergeCell ref="L61:N61"/>
    <mergeCell ref="Q182:U182"/>
    <mergeCell ref="AE181:AI181"/>
    <mergeCell ref="X173:Y173"/>
    <mergeCell ref="Z174:AB174"/>
    <mergeCell ref="N116:N132"/>
    <mergeCell ref="S132:U132"/>
    <mergeCell ref="Y132:AB132"/>
    <mergeCell ref="AA116:AB116"/>
    <mergeCell ref="Y127:AB127"/>
    <mergeCell ref="Y128:AB128"/>
    <mergeCell ref="Y131:AB131"/>
    <mergeCell ref="AE71:AI71"/>
    <mergeCell ref="F175:G175"/>
    <mergeCell ref="AE147:AI147"/>
    <mergeCell ref="AE141:AK141"/>
    <mergeCell ref="J159:N159"/>
    <mergeCell ref="J160:N160"/>
    <mergeCell ref="AE76:AI76"/>
    <mergeCell ref="AE92:AG92"/>
    <mergeCell ref="Q100:R100"/>
    <mergeCell ref="T100:U100"/>
    <mergeCell ref="T103:U103"/>
    <mergeCell ref="AE69:AI69"/>
    <mergeCell ref="X85:AD85"/>
    <mergeCell ref="AE90:AF90"/>
    <mergeCell ref="K95:N95"/>
    <mergeCell ref="Q181:U181"/>
    <mergeCell ref="X181:AB181"/>
    <mergeCell ref="AE205:AG205"/>
    <mergeCell ref="AE211:AG211"/>
    <mergeCell ref="AE210:AG210"/>
    <mergeCell ref="AE207:AG207"/>
    <mergeCell ref="AE208:AG208"/>
    <mergeCell ref="AE212:AG212"/>
    <mergeCell ref="C261:G261"/>
    <mergeCell ref="Q261:U261"/>
    <mergeCell ref="X261:AB261"/>
    <mergeCell ref="AE200:AG200"/>
    <mergeCell ref="AE225:AK225"/>
    <mergeCell ref="AE214:AG214"/>
    <mergeCell ref="X187:AB187"/>
    <mergeCell ref="X188:AB188"/>
    <mergeCell ref="AE187:AI187"/>
    <mergeCell ref="AE188:AI188"/>
    <mergeCell ref="Q258:S258"/>
    <mergeCell ref="C239:G239"/>
    <mergeCell ref="C240:G240"/>
    <mergeCell ref="C241:G241"/>
    <mergeCell ref="C242:G242"/>
    <mergeCell ref="J213:N213"/>
    <mergeCell ref="J214:N214"/>
    <mergeCell ref="C228:E228"/>
    <mergeCell ref="X237:Z237"/>
    <mergeCell ref="X236:Z236"/>
    <mergeCell ref="X235:Z235"/>
    <mergeCell ref="X233:Z233"/>
    <mergeCell ref="AE233:AI233"/>
    <mergeCell ref="AE235:AI235"/>
    <mergeCell ref="AE236:AI236"/>
    <mergeCell ref="AE237:AI237"/>
    <mergeCell ref="J237:N237"/>
    <mergeCell ref="X229:Z229"/>
    <mergeCell ref="R229:U229"/>
    <mergeCell ref="AE231:AI231"/>
    <mergeCell ref="Q233:U233"/>
    <mergeCell ref="Q235:U235"/>
    <mergeCell ref="Q236:U236"/>
    <mergeCell ref="AG232:AI232"/>
    <mergeCell ref="C260:E260"/>
    <mergeCell ref="X244:Z244"/>
    <mergeCell ref="X243:Z243"/>
    <mergeCell ref="Q260:S260"/>
    <mergeCell ref="T260:U260"/>
    <mergeCell ref="J243:N243"/>
    <mergeCell ref="J244:N244"/>
    <mergeCell ref="C243:G243"/>
    <mergeCell ref="C244:G244"/>
    <mergeCell ref="AE232:AF232"/>
    <mergeCell ref="AE256:AI256"/>
    <mergeCell ref="X267:AB267"/>
    <mergeCell ref="X268:AB268"/>
    <mergeCell ref="X269:AB269"/>
    <mergeCell ref="X270:AB270"/>
    <mergeCell ref="X271:AB271"/>
    <mergeCell ref="X272:AB272"/>
    <mergeCell ref="AE228:AG228"/>
    <mergeCell ref="X231:Z231"/>
    <mergeCell ref="X281:AD281"/>
    <mergeCell ref="AE281:AK281"/>
    <mergeCell ref="C259:G259"/>
    <mergeCell ref="Q243:U243"/>
    <mergeCell ref="Q244:U244"/>
    <mergeCell ref="C237:G237"/>
    <mergeCell ref="C265:G265"/>
    <mergeCell ref="C266:G266"/>
    <mergeCell ref="C267:G267"/>
    <mergeCell ref="C268:G268"/>
    <mergeCell ref="C269:G269"/>
    <mergeCell ref="C270:G270"/>
    <mergeCell ref="C271:G271"/>
    <mergeCell ref="C272:G272"/>
    <mergeCell ref="M264:N264"/>
    <mergeCell ref="J232:N232"/>
    <mergeCell ref="AE244:AI244"/>
    <mergeCell ref="J272:K272"/>
    <mergeCell ref="J271:K271"/>
    <mergeCell ref="J270:K270"/>
    <mergeCell ref="J269:K269"/>
    <mergeCell ref="J268:K268"/>
    <mergeCell ref="X256:Z256"/>
    <mergeCell ref="J229:K229"/>
  </mergeCells>
  <printOptions horizontalCentered="1" verticalCentered="1" gridLines="1"/>
  <pageMargins left="0.15748031496062992" right="0.64" top="0.78740157480314965" bottom="0.62992125984251968" header="0.15748031496062992" footer="0.19685039370078741"/>
  <pageSetup paperSize="9" scale="10" orientation="landscape" horizontalDpi="4294967293" verticalDpi="4294967293" r:id="rId1"/>
  <headerFooter alignWithMargins="0"/>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BB2903"/>
  <sheetViews>
    <sheetView topLeftCell="A218" zoomScale="55" zoomScaleNormal="55" zoomScaleSheetLayoutView="100" workbookViewId="0">
      <selection activeCell="S230" sqref="S230"/>
    </sheetView>
  </sheetViews>
  <sheetFormatPr baseColWidth="10" defaultColWidth="5.7109375" defaultRowHeight="20.100000000000001" customHeight="1" x14ac:dyDescent="0.2"/>
  <cols>
    <col min="1" max="1" width="4" style="1784" customWidth="1"/>
    <col min="2" max="2" width="8" style="1784" customWidth="1"/>
    <col min="3" max="37" width="7.7109375" style="1784" customWidth="1"/>
    <col min="38" max="45" width="5.7109375" style="1784"/>
    <col min="46" max="46" width="5.7109375" style="1784" customWidth="1"/>
    <col min="47" max="16384" width="5.7109375" style="1784"/>
  </cols>
  <sheetData>
    <row r="1" spans="1:54" ht="39.950000000000003" customHeight="1" thickBot="1" x14ac:dyDescent="0.25">
      <c r="A1" s="5764"/>
      <c r="B1" s="5765"/>
      <c r="C1" s="5464" t="s">
        <v>8403</v>
      </c>
      <c r="D1" s="5465"/>
      <c r="E1" s="5465"/>
      <c r="F1" s="5465"/>
      <c r="G1" s="5465"/>
      <c r="H1" s="5465"/>
      <c r="I1" s="5466"/>
      <c r="J1" s="5464" t="s">
        <v>8404</v>
      </c>
      <c r="K1" s="5465"/>
      <c r="L1" s="5465"/>
      <c r="M1" s="5465"/>
      <c r="N1" s="5465"/>
      <c r="O1" s="5465"/>
      <c r="P1" s="5466"/>
      <c r="Q1" s="5464" t="s">
        <v>8405</v>
      </c>
      <c r="R1" s="5465"/>
      <c r="S1" s="5465"/>
      <c r="T1" s="5465"/>
      <c r="U1" s="5465"/>
      <c r="V1" s="5465"/>
      <c r="W1" s="5466"/>
      <c r="X1" s="5464" t="s">
        <v>8406</v>
      </c>
      <c r="Y1" s="5465"/>
      <c r="Z1" s="5465"/>
      <c r="AA1" s="5465"/>
      <c r="AB1" s="5465"/>
      <c r="AC1" s="5465"/>
      <c r="AD1" s="5466"/>
      <c r="AE1" s="5464" t="s">
        <v>8407</v>
      </c>
      <c r="AF1" s="5465"/>
      <c r="AG1" s="5465"/>
      <c r="AH1" s="5465"/>
      <c r="AI1" s="5465"/>
      <c r="AJ1" s="5465"/>
      <c r="AK1" s="5466"/>
    </row>
    <row r="2" spans="1:54" ht="39.950000000000003" customHeight="1" x14ac:dyDescent="0.2">
      <c r="A2" s="5747" t="s">
        <v>1390</v>
      </c>
      <c r="B2" s="5748"/>
      <c r="C2" s="1674">
        <v>12</v>
      </c>
      <c r="D2" s="1675">
        <v>12</v>
      </c>
      <c r="E2" s="1747">
        <v>1</v>
      </c>
      <c r="F2" s="1675">
        <v>1</v>
      </c>
      <c r="G2" s="1676">
        <v>1</v>
      </c>
      <c r="H2" s="1743">
        <v>1</v>
      </c>
      <c r="I2" s="1744">
        <v>1</v>
      </c>
      <c r="J2" s="1674">
        <v>1</v>
      </c>
      <c r="K2" s="1675">
        <v>1</v>
      </c>
      <c r="L2" s="1675">
        <v>1</v>
      </c>
      <c r="M2" s="1675">
        <v>1</v>
      </c>
      <c r="N2" s="1676">
        <v>1</v>
      </c>
      <c r="O2" s="1743">
        <v>1</v>
      </c>
      <c r="P2" s="2075">
        <v>1</v>
      </c>
      <c r="Q2" s="1674">
        <v>1</v>
      </c>
      <c r="R2" s="1675">
        <v>1</v>
      </c>
      <c r="S2" s="1675">
        <v>1</v>
      </c>
      <c r="T2" s="1675">
        <v>1</v>
      </c>
      <c r="U2" s="1676">
        <v>1</v>
      </c>
      <c r="V2" s="1743">
        <v>1</v>
      </c>
      <c r="W2" s="1744">
        <v>1</v>
      </c>
      <c r="X2" s="1674">
        <v>1</v>
      </c>
      <c r="Y2" s="1675">
        <v>1</v>
      </c>
      <c r="Z2" s="1675">
        <v>1</v>
      </c>
      <c r="AA2" s="1675">
        <v>1</v>
      </c>
      <c r="AB2" s="1676">
        <v>1</v>
      </c>
      <c r="AC2" s="1743">
        <v>1</v>
      </c>
      <c r="AD2" s="1747">
        <v>1</v>
      </c>
      <c r="AE2" s="1675">
        <v>1</v>
      </c>
      <c r="AF2" s="1675">
        <v>1</v>
      </c>
      <c r="AG2" s="1675">
        <v>1</v>
      </c>
      <c r="AH2" s="1675">
        <v>1</v>
      </c>
      <c r="AI2" s="1676">
        <v>1</v>
      </c>
      <c r="AJ2" s="1743">
        <v>2</v>
      </c>
      <c r="AK2" s="1744">
        <v>2</v>
      </c>
    </row>
    <row r="3" spans="1:54" ht="39.950000000000003" customHeight="1" thickBot="1" x14ac:dyDescent="0.25">
      <c r="A3" s="5749" t="s">
        <v>1391</v>
      </c>
      <c r="B3" s="5750"/>
      <c r="C3" s="1671">
        <v>30</v>
      </c>
      <c r="D3" s="1672">
        <v>31</v>
      </c>
      <c r="E3" s="1748">
        <v>1</v>
      </c>
      <c r="F3" s="1757">
        <v>2</v>
      </c>
      <c r="G3" s="1758">
        <v>3</v>
      </c>
      <c r="H3" s="1745">
        <v>4</v>
      </c>
      <c r="I3" s="1746">
        <v>5</v>
      </c>
      <c r="J3" s="1671">
        <v>6</v>
      </c>
      <c r="K3" s="1672">
        <v>7</v>
      </c>
      <c r="L3" s="1672">
        <v>8</v>
      </c>
      <c r="M3" s="1672">
        <v>9</v>
      </c>
      <c r="N3" s="1673">
        <v>10</v>
      </c>
      <c r="O3" s="1745">
        <v>11</v>
      </c>
      <c r="P3" s="2121">
        <v>12</v>
      </c>
      <c r="Q3" s="1772">
        <v>13</v>
      </c>
      <c r="R3" s="1757">
        <v>14</v>
      </c>
      <c r="S3" s="1757">
        <v>15</v>
      </c>
      <c r="T3" s="1757">
        <v>16</v>
      </c>
      <c r="U3" s="1758">
        <v>17</v>
      </c>
      <c r="V3" s="2051">
        <v>18</v>
      </c>
      <c r="W3" s="2052">
        <v>19</v>
      </c>
      <c r="X3" s="1772">
        <v>20</v>
      </c>
      <c r="Y3" s="1757">
        <v>21</v>
      </c>
      <c r="Z3" s="1757">
        <v>22</v>
      </c>
      <c r="AA3" s="1757">
        <v>23</v>
      </c>
      <c r="AB3" s="1758">
        <v>24</v>
      </c>
      <c r="AC3" s="1745">
        <v>25</v>
      </c>
      <c r="AD3" s="1748">
        <v>26</v>
      </c>
      <c r="AE3" s="1672">
        <v>27</v>
      </c>
      <c r="AF3" s="1672">
        <v>28</v>
      </c>
      <c r="AG3" s="1672">
        <v>29</v>
      </c>
      <c r="AH3" s="1672">
        <v>30</v>
      </c>
      <c r="AI3" s="1673">
        <v>31</v>
      </c>
      <c r="AJ3" s="1745">
        <v>1</v>
      </c>
      <c r="AK3" s="1746">
        <v>2</v>
      </c>
    </row>
    <row r="4" spans="1:54" ht="39.950000000000003" customHeight="1" x14ac:dyDescent="0.2">
      <c r="A4" s="5745" t="s">
        <v>4459</v>
      </c>
      <c r="B4" s="5746"/>
      <c r="C4" s="2228"/>
      <c r="D4" s="1785"/>
      <c r="E4" s="5515" t="s">
        <v>4442</v>
      </c>
      <c r="F4" s="6385"/>
      <c r="G4" s="6490"/>
      <c r="H4" s="1792"/>
      <c r="I4" s="1887"/>
      <c r="J4" s="6329" t="s">
        <v>8789</v>
      </c>
      <c r="K4" s="6330"/>
      <c r="L4" s="6330"/>
      <c r="M4" s="6330"/>
      <c r="N4" s="6331"/>
      <c r="O4" s="1787"/>
      <c r="P4" s="1788"/>
      <c r="Q4" s="2415" t="s">
        <v>8802</v>
      </c>
      <c r="R4" s="1882"/>
      <c r="S4" s="1882"/>
      <c r="T4" s="1882"/>
      <c r="V4" s="2399"/>
      <c r="W4" s="2095"/>
      <c r="Y4" s="1882"/>
      <c r="Z4" s="1882"/>
      <c r="AA4" s="2416"/>
      <c r="AB4" s="2392"/>
      <c r="AC4" s="1787"/>
      <c r="AD4" s="1887"/>
      <c r="AE4" s="2329"/>
      <c r="AF4" s="6151" t="s">
        <v>8803</v>
      </c>
      <c r="AG4" s="6208"/>
      <c r="AH4" s="6208"/>
      <c r="AI4" s="6608"/>
      <c r="AJ4" s="1749"/>
      <c r="AK4" s="1750"/>
      <c r="BB4" s="1659"/>
    </row>
    <row r="5" spans="1:54" ht="39.950000000000003" customHeight="1" x14ac:dyDescent="0.2">
      <c r="A5" s="5721" t="s">
        <v>8234</v>
      </c>
      <c r="B5" s="5722"/>
      <c r="C5" s="2039"/>
      <c r="D5" s="1823"/>
      <c r="E5" s="5516"/>
      <c r="F5" s="6609"/>
      <c r="G5" s="6438"/>
      <c r="H5" s="1798"/>
      <c r="I5" s="1890"/>
      <c r="J5" s="5580" t="s">
        <v>8793</v>
      </c>
      <c r="K5" s="5580"/>
      <c r="L5" s="5580"/>
      <c r="M5" s="5580"/>
      <c r="N5" s="5581"/>
      <c r="O5" s="1796"/>
      <c r="P5" s="1797"/>
      <c r="Q5" s="2055"/>
      <c r="R5" s="1116"/>
      <c r="S5" s="1116"/>
      <c r="T5" s="1116"/>
      <c r="U5" s="2237"/>
      <c r="V5" s="1751"/>
      <c r="W5" s="1752"/>
      <c r="X5" s="1801"/>
      <c r="Y5" s="1799"/>
      <c r="Z5" s="1799"/>
      <c r="AA5" s="1799"/>
      <c r="AB5" s="1800"/>
      <c r="AC5" s="1796"/>
      <c r="AD5" s="1890"/>
      <c r="AE5" s="2164"/>
      <c r="AF5" s="1116"/>
      <c r="AG5" s="1116"/>
      <c r="AH5" s="1116"/>
      <c r="AI5" s="1234"/>
      <c r="AJ5" s="1751"/>
      <c r="AK5" s="1752"/>
    </row>
    <row r="6" spans="1:54" ht="39.950000000000003" customHeight="1" x14ac:dyDescent="0.2">
      <c r="A6" s="5719" t="s">
        <v>8235</v>
      </c>
      <c r="B6" s="5720"/>
      <c r="C6" s="2004"/>
      <c r="D6" s="1823"/>
      <c r="E6" s="5516"/>
      <c r="F6" s="1823"/>
      <c r="G6" s="2232"/>
      <c r="H6" s="1798"/>
      <c r="I6" s="1890"/>
      <c r="J6" s="2235"/>
      <c r="K6" s="2064"/>
      <c r="L6" s="2064"/>
      <c r="M6" s="2064"/>
      <c r="N6" s="2236"/>
      <c r="O6" s="1796"/>
      <c r="P6" s="1797"/>
      <c r="Q6" s="2235"/>
      <c r="R6" s="1381"/>
      <c r="S6" s="1381"/>
      <c r="T6" s="1381"/>
      <c r="U6" s="1916"/>
      <c r="V6" s="1751"/>
      <c r="W6" s="1752"/>
      <c r="X6" s="3520" t="s">
        <v>8795</v>
      </c>
      <c r="Y6" s="3520"/>
      <c r="Z6" s="3521"/>
      <c r="AA6" s="3519" t="s">
        <v>8796</v>
      </c>
      <c r="AB6" s="3520"/>
      <c r="AC6" s="1796"/>
      <c r="AD6" s="1890"/>
      <c r="AE6" s="2324"/>
      <c r="AF6" s="1381"/>
      <c r="AG6" s="1381"/>
      <c r="AH6" s="1381"/>
      <c r="AI6" s="2396"/>
      <c r="AJ6" s="1751"/>
      <c r="AK6" s="1752"/>
    </row>
    <row r="7" spans="1:54" ht="39.950000000000003" customHeight="1" x14ac:dyDescent="0.2">
      <c r="A7" s="5719" t="s">
        <v>8236</v>
      </c>
      <c r="B7" s="5720"/>
      <c r="C7" s="2210"/>
      <c r="D7" s="2061"/>
      <c r="E7" s="5516"/>
      <c r="F7" s="6133"/>
      <c r="G7" s="5604"/>
      <c r="H7" s="1798"/>
      <c r="I7" s="1890"/>
      <c r="J7" s="5983" t="s">
        <v>8791</v>
      </c>
      <c r="K7" s="5979"/>
      <c r="L7" s="5979"/>
      <c r="M7" s="5979"/>
      <c r="N7" s="5980"/>
      <c r="O7" s="1796"/>
      <c r="P7" s="1797"/>
      <c r="Q7" s="5983" t="s">
        <v>8791</v>
      </c>
      <c r="R7" s="5979"/>
      <c r="S7" s="5979"/>
      <c r="T7" s="5979"/>
      <c r="U7" s="5980"/>
      <c r="V7" s="1751"/>
      <c r="W7" s="1752"/>
      <c r="X7" s="2055"/>
      <c r="Y7" s="1116"/>
      <c r="Z7" s="1116"/>
      <c r="AA7" s="1116"/>
      <c r="AB7" s="2237"/>
      <c r="AC7" s="1796"/>
      <c r="AD7" s="1890"/>
      <c r="AE7" s="2379"/>
      <c r="AF7" s="1381"/>
      <c r="AG7" s="1805"/>
      <c r="AH7" s="1805"/>
      <c r="AI7" s="2044"/>
      <c r="AJ7" s="1751"/>
      <c r="AK7" s="1752"/>
    </row>
    <row r="8" spans="1:54" ht="39.950000000000003" customHeight="1" x14ac:dyDescent="0.2">
      <c r="A8" s="5719" t="s">
        <v>8237</v>
      </c>
      <c r="B8" s="5720"/>
      <c r="C8" s="2206"/>
      <c r="D8" s="1381"/>
      <c r="E8" s="5516"/>
      <c r="F8" s="6491"/>
      <c r="G8" s="6492"/>
      <c r="H8" s="1798"/>
      <c r="I8" s="1890"/>
      <c r="J8" s="5860" t="s">
        <v>8790</v>
      </c>
      <c r="K8" s="5861"/>
      <c r="L8" s="5861"/>
      <c r="M8" s="5861"/>
      <c r="N8" s="5862"/>
      <c r="O8" s="1796"/>
      <c r="P8" s="1797"/>
      <c r="Q8" s="6602" t="s">
        <v>8804</v>
      </c>
      <c r="R8" s="6603"/>
      <c r="S8" s="6603"/>
      <c r="T8" s="6603"/>
      <c r="U8" s="6604"/>
      <c r="V8" s="1751"/>
      <c r="W8" s="1752"/>
      <c r="Y8" s="1799"/>
      <c r="Z8" s="1799"/>
      <c r="AA8" s="1799"/>
      <c r="AC8" s="1796"/>
      <c r="AD8" s="1890"/>
      <c r="AE8" s="5860" t="s">
        <v>8790</v>
      </c>
      <c r="AF8" s="5861"/>
      <c r="AG8" s="5861"/>
      <c r="AH8" s="5861"/>
      <c r="AI8" s="5862"/>
      <c r="AJ8" s="2413"/>
      <c r="AK8" s="2414"/>
      <c r="AL8" s="1683"/>
      <c r="AM8" s="1683"/>
      <c r="AU8" s="1667"/>
      <c r="AV8" s="1667"/>
    </row>
    <row r="9" spans="1:54" ht="39.950000000000003" customHeight="1" x14ac:dyDescent="0.2">
      <c r="A9" s="5732" t="s">
        <v>8238</v>
      </c>
      <c r="B9" s="5733"/>
      <c r="C9" s="2125"/>
      <c r="D9" s="1810"/>
      <c r="E9" s="5516"/>
      <c r="F9" s="6082"/>
      <c r="G9" s="6225"/>
      <c r="H9" s="1798"/>
      <c r="I9" s="1890"/>
      <c r="J9" s="6060" t="s">
        <v>8799</v>
      </c>
      <c r="K9" s="3402"/>
      <c r="L9" s="3402"/>
      <c r="M9" s="3402"/>
      <c r="N9" s="6061"/>
      <c r="O9" s="1796"/>
      <c r="P9" s="1797"/>
      <c r="Q9" s="6060" t="s">
        <v>8799</v>
      </c>
      <c r="R9" s="3402"/>
      <c r="S9" s="3402"/>
      <c r="T9" s="3402"/>
      <c r="U9" s="6061"/>
      <c r="V9" s="1751"/>
      <c r="W9" s="1752"/>
      <c r="X9" s="6060" t="s">
        <v>8799</v>
      </c>
      <c r="Y9" s="3402"/>
      <c r="Z9" s="3402"/>
      <c r="AA9" s="3402"/>
      <c r="AB9" s="6061"/>
      <c r="AC9" s="1796"/>
      <c r="AD9" s="1890"/>
      <c r="AE9" s="6060" t="s">
        <v>8799</v>
      </c>
      <c r="AF9" s="3402"/>
      <c r="AG9" s="3402"/>
      <c r="AH9" s="3402"/>
      <c r="AI9" s="6061"/>
      <c r="AJ9" s="1751"/>
      <c r="AK9" s="1752"/>
    </row>
    <row r="10" spans="1:54" ht="39.950000000000003" customHeight="1" x14ac:dyDescent="0.2">
      <c r="A10" s="5732" t="s">
        <v>8239</v>
      </c>
      <c r="B10" s="5733"/>
      <c r="C10" s="2231"/>
      <c r="D10" s="1888"/>
      <c r="E10" s="5516"/>
      <c r="F10" s="6497"/>
      <c r="G10" s="6498"/>
      <c r="H10" s="1798"/>
      <c r="I10" s="1890"/>
      <c r="J10" s="6474" t="s">
        <v>8775</v>
      </c>
      <c r="K10" s="6447"/>
      <c r="L10" s="6447"/>
      <c r="M10" s="6447"/>
      <c r="N10" s="6448"/>
      <c r="O10" s="1796"/>
      <c r="P10" s="1797"/>
      <c r="Q10" s="6474" t="s">
        <v>8775</v>
      </c>
      <c r="R10" s="6447"/>
      <c r="S10" s="6447"/>
      <c r="T10" s="6447"/>
      <c r="U10" s="6448"/>
      <c r="V10" s="1751"/>
      <c r="W10" s="1752"/>
      <c r="X10" s="1825"/>
      <c r="Y10" s="1823"/>
      <c r="Z10" s="1897"/>
      <c r="AA10" s="1897"/>
      <c r="AB10" s="2238"/>
      <c r="AC10" s="1796"/>
      <c r="AD10" s="1890"/>
      <c r="AE10" s="2175"/>
      <c r="AF10" s="1807"/>
      <c r="AG10" s="1807"/>
      <c r="AH10" s="1807"/>
      <c r="AI10" s="2294"/>
      <c r="AJ10" s="1751"/>
      <c r="AK10" s="1752"/>
      <c r="AU10" s="1667"/>
      <c r="AV10" s="1667"/>
      <c r="BA10" s="1716"/>
    </row>
    <row r="11" spans="1:54" ht="39.950000000000003" customHeight="1" x14ac:dyDescent="0.2">
      <c r="A11" s="5732" t="s">
        <v>8240</v>
      </c>
      <c r="B11" s="5733"/>
      <c r="C11" s="2125"/>
      <c r="D11" s="1810"/>
      <c r="E11" s="5516"/>
      <c r="F11" s="6363"/>
      <c r="G11" s="6499"/>
      <c r="H11" s="1798"/>
      <c r="I11" s="1890"/>
      <c r="J11" s="6318" t="s">
        <v>1386</v>
      </c>
      <c r="K11" s="6168"/>
      <c r="L11" s="6168"/>
      <c r="M11" s="6168"/>
      <c r="N11" s="6315"/>
      <c r="O11" s="1796"/>
      <c r="P11" s="1797"/>
      <c r="Q11" s="6318" t="s">
        <v>1386</v>
      </c>
      <c r="R11" s="6168"/>
      <c r="S11" s="6168"/>
      <c r="T11" s="6168"/>
      <c r="U11" s="6315"/>
      <c r="V11" s="1751"/>
      <c r="W11" s="1752"/>
      <c r="X11" s="6318" t="s">
        <v>1386</v>
      </c>
      <c r="Y11" s="6168"/>
      <c r="Z11" s="6168"/>
      <c r="AA11" s="6168"/>
      <c r="AB11" s="6315"/>
      <c r="AC11" s="1796"/>
      <c r="AD11" s="1890"/>
      <c r="AE11" s="6318" t="s">
        <v>1386</v>
      </c>
      <c r="AF11" s="6168"/>
      <c r="AG11" s="6168"/>
      <c r="AH11" s="6168"/>
      <c r="AI11" s="6315"/>
      <c r="AJ11" s="1751"/>
      <c r="AK11" s="1752"/>
    </row>
    <row r="12" spans="1:54" ht="39.950000000000003" customHeight="1" x14ac:dyDescent="0.2">
      <c r="A12" s="5809" t="s">
        <v>8241</v>
      </c>
      <c r="B12" s="5810"/>
      <c r="C12" s="2214"/>
      <c r="D12" s="2016"/>
      <c r="E12" s="5516"/>
      <c r="F12" s="6081"/>
      <c r="G12" s="5772"/>
      <c r="H12" s="1818"/>
      <c r="I12" s="1896"/>
      <c r="J12" s="5770" t="s">
        <v>8714</v>
      </c>
      <c r="K12" s="5771"/>
      <c r="L12" s="5771"/>
      <c r="M12" s="5771"/>
      <c r="N12" s="5772"/>
      <c r="O12" s="1816"/>
      <c r="P12" s="1817"/>
      <c r="Q12" s="5770" t="s">
        <v>8714</v>
      </c>
      <c r="R12" s="5771"/>
      <c r="S12" s="5771"/>
      <c r="T12" s="5771"/>
      <c r="U12" s="5772"/>
      <c r="V12" s="1751"/>
      <c r="W12" s="1752"/>
      <c r="X12" s="2062"/>
      <c r="Y12" s="2016"/>
      <c r="Z12" s="2016"/>
      <c r="AA12" s="2016"/>
      <c r="AB12" s="2239"/>
      <c r="AC12" s="1816"/>
      <c r="AD12" s="1896"/>
      <c r="AE12" s="2412"/>
      <c r="AF12" s="2016"/>
      <c r="AG12" s="2016"/>
      <c r="AH12" s="2016"/>
      <c r="AI12" s="2411"/>
      <c r="AJ12" s="1751"/>
      <c r="AK12" s="1752"/>
    </row>
    <row r="13" spans="1:54" ht="39.950000000000003" customHeight="1" x14ac:dyDescent="0.2">
      <c r="A13" s="5809" t="s">
        <v>8242</v>
      </c>
      <c r="B13" s="5810"/>
      <c r="C13" s="2159"/>
      <c r="D13" s="72"/>
      <c r="E13" s="5516"/>
      <c r="F13" s="6078"/>
      <c r="G13" s="6500"/>
      <c r="H13" s="1798"/>
      <c r="I13" s="1890"/>
      <c r="J13" s="5770" t="s">
        <v>8544</v>
      </c>
      <c r="K13" s="5771"/>
      <c r="L13" s="5771"/>
      <c r="M13" s="5771"/>
      <c r="N13" s="5772"/>
      <c r="O13" s="1796"/>
      <c r="P13" s="1797"/>
      <c r="Q13" s="5770" t="s">
        <v>8544</v>
      </c>
      <c r="R13" s="5771"/>
      <c r="S13" s="5771"/>
      <c r="T13" s="5771"/>
      <c r="U13" s="5772"/>
      <c r="V13" s="1751"/>
      <c r="W13" s="1752"/>
      <c r="X13" s="1809"/>
      <c r="Y13" s="1810"/>
      <c r="Z13" s="1810"/>
      <c r="AA13" s="1810"/>
      <c r="AB13" s="1811"/>
      <c r="AC13" s="1796"/>
      <c r="AD13" s="1890"/>
      <c r="AE13" s="2168"/>
      <c r="AF13" s="1810"/>
      <c r="AG13" s="1810"/>
      <c r="AH13" s="1810"/>
      <c r="AI13" s="1993"/>
      <c r="AJ13" s="1751"/>
      <c r="AK13" s="1752"/>
    </row>
    <row r="14" spans="1:54" ht="39.950000000000003" customHeight="1" x14ac:dyDescent="0.2">
      <c r="A14" s="5732" t="s">
        <v>8243</v>
      </c>
      <c r="B14" s="5733"/>
      <c r="C14" s="2039"/>
      <c r="D14" s="1823"/>
      <c r="E14" s="5516"/>
      <c r="F14" s="3401"/>
      <c r="G14" s="6061"/>
      <c r="H14" s="1798"/>
      <c r="I14" s="1890"/>
      <c r="J14" s="6074" t="s">
        <v>8746</v>
      </c>
      <c r="K14" s="6075"/>
      <c r="L14" s="6075"/>
      <c r="M14" s="6075"/>
      <c r="N14" s="6317"/>
      <c r="O14" s="1796"/>
      <c r="P14" s="1797"/>
      <c r="Q14" s="6074" t="s">
        <v>8746</v>
      </c>
      <c r="R14" s="6075"/>
      <c r="S14" s="6075"/>
      <c r="T14" s="6075"/>
      <c r="U14" s="6317"/>
      <c r="V14" s="1751"/>
      <c r="W14" s="1752"/>
      <c r="X14" s="1825"/>
      <c r="Y14" s="1823"/>
      <c r="Z14" s="1823"/>
      <c r="AA14" s="1823"/>
      <c r="AB14" s="1824"/>
      <c r="AC14" s="1796"/>
      <c r="AD14" s="1890"/>
      <c r="AE14" s="2012"/>
      <c r="AF14" s="1823"/>
      <c r="AG14" s="1823"/>
      <c r="AH14" s="1823"/>
      <c r="AI14" s="1991"/>
      <c r="AJ14" s="1751"/>
      <c r="AK14" s="1752"/>
    </row>
    <row r="15" spans="1:54" ht="39.950000000000003" customHeight="1" x14ac:dyDescent="0.2">
      <c r="A15" s="5732" t="s">
        <v>8244</v>
      </c>
      <c r="B15" s="5733"/>
      <c r="C15" s="2039"/>
      <c r="D15" s="1823"/>
      <c r="E15" s="5516"/>
      <c r="F15" s="3401"/>
      <c r="G15" s="6061"/>
      <c r="H15" s="1798"/>
      <c r="I15" s="1890"/>
      <c r="J15" s="6060" t="s">
        <v>8799</v>
      </c>
      <c r="K15" s="3402"/>
      <c r="L15" s="3402"/>
      <c r="M15" s="3402"/>
      <c r="N15" s="6061"/>
      <c r="O15" s="1796"/>
      <c r="P15" s="1797"/>
      <c r="Q15" s="6060" t="s">
        <v>8799</v>
      </c>
      <c r="R15" s="3402"/>
      <c r="S15" s="3402"/>
      <c r="T15" s="3402"/>
      <c r="U15" s="6061"/>
      <c r="V15" s="1751"/>
      <c r="W15" s="1752"/>
      <c r="X15" s="6060" t="s">
        <v>8799</v>
      </c>
      <c r="Y15" s="3402"/>
      <c r="Z15" s="3402"/>
      <c r="AA15" s="3402"/>
      <c r="AB15" s="6061"/>
      <c r="AC15" s="1796"/>
      <c r="AD15" s="1890"/>
      <c r="AE15" s="6060" t="s">
        <v>8799</v>
      </c>
      <c r="AF15" s="3402"/>
      <c r="AG15" s="3402"/>
      <c r="AH15" s="3402"/>
      <c r="AI15" s="6061"/>
      <c r="AJ15" s="1751"/>
      <c r="AK15" s="1752"/>
    </row>
    <row r="16" spans="1:54" ht="39.950000000000003" customHeight="1" x14ac:dyDescent="0.2">
      <c r="A16" s="5738" t="s">
        <v>8245</v>
      </c>
      <c r="B16" s="5739"/>
      <c r="C16" s="2152"/>
      <c r="D16" s="37"/>
      <c r="E16" s="5516"/>
      <c r="F16" s="6495"/>
      <c r="G16" s="6496"/>
      <c r="H16" s="1798"/>
      <c r="I16" s="1890"/>
      <c r="J16" s="6060" t="s">
        <v>8801</v>
      </c>
      <c r="K16" s="3402"/>
      <c r="L16" s="3402"/>
      <c r="M16" s="3402"/>
      <c r="N16" s="6061"/>
      <c r="O16" s="1796"/>
      <c r="P16" s="1797"/>
      <c r="Q16" s="6060" t="s">
        <v>8801</v>
      </c>
      <c r="R16" s="3402"/>
      <c r="S16" s="3402"/>
      <c r="T16" s="3402"/>
      <c r="U16" s="6061"/>
      <c r="V16" s="1751"/>
      <c r="W16" s="1752"/>
      <c r="X16" s="6060" t="s">
        <v>8801</v>
      </c>
      <c r="Y16" s="3402"/>
      <c r="Z16" s="3402"/>
      <c r="AA16" s="3402"/>
      <c r="AB16" s="6061"/>
      <c r="AC16" s="1796"/>
      <c r="AD16" s="1890"/>
      <c r="AE16" s="6060" t="s">
        <v>8801</v>
      </c>
      <c r="AF16" s="3402"/>
      <c r="AG16" s="3402"/>
      <c r="AH16" s="3402"/>
      <c r="AI16" s="6061"/>
      <c r="AJ16" s="1751"/>
      <c r="AK16" s="1752"/>
    </row>
    <row r="17" spans="1:52" ht="39.950000000000003" customHeight="1" x14ac:dyDescent="0.2">
      <c r="A17" s="5758" t="s">
        <v>8246</v>
      </c>
      <c r="B17" s="5739"/>
      <c r="C17" s="2222"/>
      <c r="D17" s="1821"/>
      <c r="E17" s="5516"/>
      <c r="F17" s="5628"/>
      <c r="G17" s="6031"/>
      <c r="H17" s="1798"/>
      <c r="I17" s="1890"/>
      <c r="J17" s="6060" t="s">
        <v>8760</v>
      </c>
      <c r="K17" s="3402"/>
      <c r="L17" s="3402"/>
      <c r="M17" s="3402"/>
      <c r="N17" s="6061"/>
      <c r="O17" s="1796"/>
      <c r="P17" s="1797"/>
      <c r="Q17" s="6060" t="s">
        <v>8760</v>
      </c>
      <c r="R17" s="3402"/>
      <c r="S17" s="3402"/>
      <c r="T17" s="3402"/>
      <c r="U17" s="6061"/>
      <c r="V17" s="1751"/>
      <c r="W17" s="1752"/>
      <c r="X17" s="1820"/>
      <c r="Y17" s="47"/>
      <c r="Z17" s="72"/>
      <c r="AA17" s="1823"/>
      <c r="AB17" s="1824"/>
      <c r="AC17" s="1796"/>
      <c r="AD17" s="1890"/>
      <c r="AE17" s="2012"/>
      <c r="AF17" s="1823"/>
      <c r="AG17" s="1823"/>
      <c r="AH17" s="1823"/>
      <c r="AI17" s="1994"/>
      <c r="AJ17" s="1751"/>
      <c r="AK17" s="1752"/>
    </row>
    <row r="18" spans="1:52" ht="39.950000000000003" customHeight="1" thickBot="1" x14ac:dyDescent="0.25">
      <c r="A18" s="5736" t="s">
        <v>8247</v>
      </c>
      <c r="B18" s="5737"/>
      <c r="C18" s="2159"/>
      <c r="D18" s="72"/>
      <c r="E18" s="5516"/>
      <c r="F18" s="6501"/>
      <c r="G18" s="6502"/>
      <c r="H18" s="1798"/>
      <c r="I18" s="1890"/>
      <c r="J18" s="6318" t="s">
        <v>1386</v>
      </c>
      <c r="K18" s="6168"/>
      <c r="L18" s="6168"/>
      <c r="M18" s="6168"/>
      <c r="N18" s="6315"/>
      <c r="O18" s="1796"/>
      <c r="P18" s="1797"/>
      <c r="Q18" s="6318" t="s">
        <v>1386</v>
      </c>
      <c r="R18" s="6168"/>
      <c r="S18" s="6168"/>
      <c r="T18" s="6168"/>
      <c r="U18" s="6315"/>
      <c r="V18" s="1751"/>
      <c r="W18" s="1752"/>
      <c r="X18" s="6318" t="s">
        <v>1386</v>
      </c>
      <c r="Y18" s="6168"/>
      <c r="Z18" s="6168"/>
      <c r="AA18" s="6168"/>
      <c r="AB18" s="6315"/>
      <c r="AC18" s="1796"/>
      <c r="AD18" s="1890"/>
      <c r="AE18" s="6318" t="s">
        <v>1386</v>
      </c>
      <c r="AF18" s="6168"/>
      <c r="AG18" s="6168"/>
      <c r="AH18" s="6168"/>
      <c r="AI18" s="6315"/>
      <c r="AJ18" s="1751"/>
      <c r="AK18" s="1752"/>
    </row>
    <row r="19" spans="1:52" ht="39.950000000000003" customHeight="1" x14ac:dyDescent="0.2">
      <c r="A19" s="5738" t="s">
        <v>8248</v>
      </c>
      <c r="B19" s="5739"/>
      <c r="C19" s="2223"/>
      <c r="D19" s="1821"/>
      <c r="E19" s="5516"/>
      <c r="F19" s="5628"/>
      <c r="G19" s="6031"/>
      <c r="H19" s="1798"/>
      <c r="I19" s="1890"/>
      <c r="J19" s="6060" t="s">
        <v>8797</v>
      </c>
      <c r="K19" s="3402"/>
      <c r="L19" s="3402"/>
      <c r="M19" s="3402"/>
      <c r="N19" s="6061"/>
      <c r="O19" s="1796"/>
      <c r="P19" s="1797"/>
      <c r="Q19" s="6060" t="s">
        <v>8797</v>
      </c>
      <c r="R19" s="3402"/>
      <c r="S19" s="3402"/>
      <c r="T19" s="3402"/>
      <c r="U19" s="6061"/>
      <c r="V19" s="1751"/>
      <c r="W19" s="1752"/>
      <c r="X19" s="6060" t="s">
        <v>8797</v>
      </c>
      <c r="Y19" s="3402"/>
      <c r="Z19" s="3402"/>
      <c r="AA19" s="3402"/>
      <c r="AB19" s="6061"/>
      <c r="AC19" s="1796"/>
      <c r="AD19" s="1890"/>
      <c r="AE19" s="3402" t="s">
        <v>8797</v>
      </c>
      <c r="AF19" s="3402"/>
      <c r="AG19" s="3402"/>
      <c r="AH19" s="3402"/>
      <c r="AI19" s="3402"/>
      <c r="AJ19" s="1751"/>
      <c r="AK19" s="1752"/>
    </row>
    <row r="20" spans="1:52" ht="39.950000000000003" customHeight="1" thickBot="1" x14ac:dyDescent="0.25">
      <c r="A20" s="5736" t="s">
        <v>8249</v>
      </c>
      <c r="B20" s="5737"/>
      <c r="C20" s="2410"/>
      <c r="D20" s="2072"/>
      <c r="E20" s="5517"/>
      <c r="F20" s="6501"/>
      <c r="G20" s="6502"/>
      <c r="H20" s="1828"/>
      <c r="I20" s="1902"/>
      <c r="J20" s="6356" t="s">
        <v>1386</v>
      </c>
      <c r="K20" s="6339"/>
      <c r="L20" s="6339"/>
      <c r="M20" s="6339"/>
      <c r="N20" s="6357"/>
      <c r="O20" s="1826"/>
      <c r="P20" s="1827"/>
      <c r="Q20" s="6316" t="s">
        <v>8798</v>
      </c>
      <c r="R20" s="6304"/>
      <c r="S20" s="6304"/>
      <c r="T20" s="6304"/>
      <c r="U20" s="6305"/>
      <c r="V20" s="1753"/>
      <c r="W20" s="1754"/>
      <c r="X20" s="6316" t="s">
        <v>8798</v>
      </c>
      <c r="Y20" s="6304"/>
      <c r="Z20" s="6304"/>
      <c r="AA20" s="6304"/>
      <c r="AB20" s="6305"/>
      <c r="AC20" s="1826"/>
      <c r="AD20" s="1902"/>
      <c r="AE20" s="6316" t="s">
        <v>8798</v>
      </c>
      <c r="AF20" s="6304"/>
      <c r="AG20" s="6304"/>
      <c r="AH20" s="6304"/>
      <c r="AI20" s="6305"/>
      <c r="AJ20" s="1753"/>
      <c r="AK20" s="1754"/>
    </row>
    <row r="21" spans="1:52" ht="39.75" customHeight="1" thickBot="1" x14ac:dyDescent="0.25">
      <c r="A21" s="1779">
        <v>1</v>
      </c>
      <c r="B21" s="1779" t="s">
        <v>5497</v>
      </c>
      <c r="C21" s="1838"/>
      <c r="D21" s="1834"/>
      <c r="E21" s="5571"/>
      <c r="F21" s="1834"/>
      <c r="G21" s="1829"/>
      <c r="H21" s="1830"/>
      <c r="I21" s="1831"/>
      <c r="J21" s="1832"/>
      <c r="K21" s="1833"/>
      <c r="L21" s="1833"/>
      <c r="M21" s="1834"/>
      <c r="N21" s="1835"/>
      <c r="O21" s="1836"/>
      <c r="P21" s="1837"/>
      <c r="Q21" s="1838"/>
      <c r="R21" s="1834"/>
      <c r="S21" s="2063"/>
      <c r="T21" s="2063"/>
      <c r="U21" s="2230"/>
      <c r="V21" s="1839"/>
      <c r="W21" s="1840"/>
      <c r="X21" s="2242"/>
      <c r="Y21" s="84"/>
      <c r="Z21" s="84"/>
      <c r="AA21" s="1879"/>
      <c r="AB21" s="2243"/>
      <c r="AC21" s="1836"/>
      <c r="AD21" s="1837"/>
      <c r="AE21" s="1881"/>
      <c r="AF21" s="1882"/>
      <c r="AG21" s="1882"/>
      <c r="AH21" s="1882"/>
      <c r="AI21" s="1880"/>
      <c r="AJ21" s="1839"/>
      <c r="AK21" s="1845"/>
    </row>
    <row r="22" spans="1:52" ht="39.950000000000003" customHeight="1" thickBot="1" x14ac:dyDescent="0.25">
      <c r="A22" s="1717">
        <v>2</v>
      </c>
      <c r="B22" s="1718" t="s">
        <v>5497</v>
      </c>
      <c r="C22" s="1801"/>
      <c r="D22" s="1799"/>
      <c r="E22" s="5572"/>
      <c r="F22" s="1799"/>
      <c r="G22" s="2018"/>
      <c r="H22" s="1847"/>
      <c r="I22" s="1848"/>
      <c r="J22" s="2153"/>
      <c r="K22" s="1915"/>
      <c r="L22" s="1842"/>
      <c r="M22" s="1842"/>
      <c r="N22" s="1849"/>
      <c r="O22" s="1847"/>
      <c r="P22" s="1848"/>
      <c r="Q22" s="1801"/>
      <c r="R22" s="1799"/>
      <c r="S22" s="1799"/>
      <c r="T22" s="1799"/>
      <c r="U22" s="1800"/>
      <c r="V22" s="1847"/>
      <c r="W22" s="1848"/>
      <c r="X22" s="1801"/>
      <c r="Y22" s="1799"/>
      <c r="Z22" s="1843"/>
      <c r="AA22" s="1843"/>
      <c r="AB22" s="1844"/>
      <c r="AC22" s="1774"/>
      <c r="AD22" s="1850"/>
      <c r="AE22" s="1801"/>
      <c r="AF22" s="1116"/>
      <c r="AG22" s="1116"/>
      <c r="AH22" s="1116"/>
      <c r="AI22" s="2237"/>
      <c r="AJ22" s="1847"/>
      <c r="AK22" s="1851"/>
    </row>
    <row r="23" spans="1:52" ht="39.950000000000003" customHeight="1" thickBot="1" x14ac:dyDescent="0.25">
      <c r="A23" s="5734" t="s">
        <v>5498</v>
      </c>
      <c r="B23" s="5735"/>
      <c r="C23" s="1801"/>
      <c r="D23" s="1799"/>
      <c r="E23" s="5572"/>
      <c r="F23" s="1799"/>
      <c r="G23" s="1844"/>
      <c r="H23" s="1847"/>
      <c r="I23" s="1848"/>
      <c r="J23" s="2220"/>
      <c r="K23" s="1799"/>
      <c r="L23" s="1821"/>
      <c r="M23" s="1843"/>
      <c r="N23" s="1822"/>
      <c r="O23" s="1847"/>
      <c r="P23" s="1848"/>
      <c r="Q23" s="1852"/>
      <c r="R23" s="1799"/>
      <c r="S23" s="1799"/>
      <c r="T23" s="1853"/>
      <c r="U23" s="1800"/>
      <c r="V23" s="1847"/>
      <c r="W23" s="1848"/>
      <c r="X23" s="2060"/>
      <c r="Y23" s="2061"/>
      <c r="Z23" s="1843"/>
      <c r="AA23" s="1843"/>
      <c r="AB23" s="1800"/>
      <c r="AC23" s="1847"/>
      <c r="AD23" s="1848"/>
      <c r="AE23" s="1801"/>
      <c r="AF23" s="1799"/>
      <c r="AG23" s="1799"/>
      <c r="AH23" s="1799"/>
      <c r="AI23" s="1844"/>
      <c r="AJ23" s="1774"/>
      <c r="AK23" s="1851"/>
    </row>
    <row r="24" spans="1:52" ht="39.950000000000003" customHeight="1" thickBot="1" x14ac:dyDescent="0.25">
      <c r="A24" s="5785" t="s">
        <v>8250</v>
      </c>
      <c r="B24" s="5786"/>
      <c r="C24" s="1854"/>
      <c r="D24" s="1855"/>
      <c r="E24" s="5573"/>
      <c r="F24" s="1740"/>
      <c r="G24" s="1741"/>
      <c r="H24" s="1856"/>
      <c r="I24" s="1857"/>
      <c r="J24" s="1854"/>
      <c r="K24" s="2221"/>
      <c r="L24" s="1862"/>
      <c r="M24" s="1855"/>
      <c r="N24" s="1858"/>
      <c r="O24" s="1859"/>
      <c r="P24" s="1860"/>
      <c r="Q24" s="1861"/>
      <c r="R24" s="1862"/>
      <c r="S24" s="1863"/>
      <c r="T24" s="1863"/>
      <c r="U24" s="1864"/>
      <c r="V24" s="1865"/>
      <c r="W24" s="1866"/>
      <c r="X24" s="1867"/>
      <c r="Y24" s="1863"/>
      <c r="Z24" s="2240"/>
      <c r="AA24" s="2240"/>
      <c r="AB24" s="2241"/>
      <c r="AC24" s="1856"/>
      <c r="AD24" s="1857"/>
      <c r="AE24" s="1854"/>
      <c r="AF24" s="1855"/>
      <c r="AG24" s="1862"/>
      <c r="AH24" s="1862"/>
      <c r="AI24" s="1864"/>
      <c r="AJ24" s="1856"/>
      <c r="AK24" s="1868"/>
    </row>
    <row r="25" spans="1:52" ht="39.950000000000003" customHeight="1" x14ac:dyDescent="0.2">
      <c r="A25" s="5832" t="s">
        <v>5500</v>
      </c>
      <c r="B25" s="5833"/>
      <c r="C25" s="1869"/>
      <c r="D25" s="1870"/>
      <c r="E25" s="6610"/>
      <c r="F25" s="1870"/>
      <c r="G25" s="1871"/>
      <c r="H25" s="1872"/>
      <c r="I25" s="1845"/>
      <c r="J25" s="1873"/>
      <c r="K25" s="1874"/>
      <c r="L25" s="1875"/>
      <c r="M25" s="1874"/>
      <c r="N25" s="1795"/>
      <c r="O25" s="1876"/>
      <c r="P25" s="1877"/>
      <c r="Q25" s="1878"/>
      <c r="R25" s="1879"/>
      <c r="S25" s="1766"/>
      <c r="T25" s="1766"/>
      <c r="U25" s="1880"/>
      <c r="V25" s="1872"/>
      <c r="W25" s="1845"/>
      <c r="X25" s="1881"/>
      <c r="Y25" s="1882"/>
      <c r="Z25" s="1882"/>
      <c r="AA25" s="1882"/>
      <c r="AB25" s="1880"/>
      <c r="AC25" s="1872"/>
      <c r="AD25" s="1845"/>
      <c r="AE25" s="1881"/>
      <c r="AF25" s="1882"/>
      <c r="AG25" s="1882"/>
      <c r="AH25" s="1882"/>
      <c r="AI25" s="1880"/>
      <c r="AJ25" s="1872"/>
      <c r="AK25" s="1845"/>
    </row>
    <row r="26" spans="1:52" ht="39.950000000000003" customHeight="1" x14ac:dyDescent="0.2">
      <c r="A26" s="5834"/>
      <c r="B26" s="5835"/>
      <c r="C26" s="1801"/>
      <c r="D26" s="1799"/>
      <c r="E26" s="6611"/>
      <c r="F26" s="1799"/>
      <c r="G26" s="1800"/>
      <c r="H26" s="1883"/>
      <c r="I26" s="1851"/>
      <c r="J26" s="1801"/>
      <c r="K26" s="1821"/>
      <c r="L26" s="1799"/>
      <c r="M26" s="1799"/>
      <c r="N26" s="1800"/>
      <c r="O26" s="1883"/>
      <c r="P26" s="1851"/>
      <c r="Q26" s="1801"/>
      <c r="R26" s="1799"/>
      <c r="S26" s="1799"/>
      <c r="T26" s="1799"/>
      <c r="U26" s="1800"/>
      <c r="V26" s="1883"/>
      <c r="W26" s="1851"/>
      <c r="X26" s="1801"/>
      <c r="Y26" s="1799"/>
      <c r="Z26" s="1799"/>
      <c r="AA26" s="1799"/>
      <c r="AB26" s="1800"/>
      <c r="AC26" s="1883"/>
      <c r="AD26" s="1851"/>
      <c r="AE26" s="1801"/>
      <c r="AF26" s="1799"/>
      <c r="AG26" s="1799"/>
      <c r="AH26" s="1799"/>
      <c r="AI26" s="1800"/>
      <c r="AJ26" s="1883"/>
      <c r="AK26" s="1851"/>
    </row>
    <row r="27" spans="1:52" ht="39.950000000000003" customHeight="1" thickBot="1" x14ac:dyDescent="0.25">
      <c r="A27" s="5836"/>
      <c r="B27" s="5837"/>
      <c r="C27" s="1854"/>
      <c r="D27" s="1855"/>
      <c r="E27" s="6612"/>
      <c r="F27" s="1855"/>
      <c r="G27" s="1884"/>
      <c r="H27" s="1885"/>
      <c r="I27" s="1868"/>
      <c r="J27" s="1854"/>
      <c r="K27" s="1855"/>
      <c r="L27" s="1855"/>
      <c r="M27" s="1855"/>
      <c r="N27" s="1884"/>
      <c r="O27" s="1885"/>
      <c r="P27" s="1868"/>
      <c r="Q27" s="1854"/>
      <c r="R27" s="1855"/>
      <c r="S27" s="1855"/>
      <c r="T27" s="1855"/>
      <c r="U27" s="1884"/>
      <c r="V27" s="1885"/>
      <c r="W27" s="1868"/>
      <c r="X27" s="1854"/>
      <c r="Y27" s="1855"/>
      <c r="Z27" s="1855"/>
      <c r="AA27" s="1855"/>
      <c r="AB27" s="1884"/>
      <c r="AC27" s="1885"/>
      <c r="AD27" s="1868"/>
      <c r="AE27" s="1854"/>
      <c r="AF27" s="1855"/>
      <c r="AG27" s="1855"/>
      <c r="AH27" s="1855"/>
      <c r="AI27" s="1884"/>
      <c r="AJ27" s="1885"/>
      <c r="AK27" s="1868"/>
    </row>
    <row r="28" spans="1:52" ht="39.950000000000003" customHeight="1" thickBot="1" x14ac:dyDescent="0.25">
      <c r="C28" s="1668"/>
      <c r="D28" s="1668"/>
    </row>
    <row r="29" spans="1:52" ht="39.950000000000003" customHeight="1" thickBot="1" x14ac:dyDescent="0.25">
      <c r="A29" s="5764"/>
      <c r="B29" s="5765"/>
      <c r="C29" s="5464" t="s">
        <v>8408</v>
      </c>
      <c r="D29" s="5465"/>
      <c r="E29" s="5465"/>
      <c r="F29" s="5465"/>
      <c r="G29" s="5465"/>
      <c r="H29" s="5465"/>
      <c r="I29" s="5466"/>
      <c r="J29" s="5464" t="s">
        <v>8409</v>
      </c>
      <c r="K29" s="5465"/>
      <c r="L29" s="5465"/>
      <c r="M29" s="5465"/>
      <c r="N29" s="5465"/>
      <c r="O29" s="5465"/>
      <c r="P29" s="5466"/>
      <c r="Q29" s="5464" t="s">
        <v>8410</v>
      </c>
      <c r="R29" s="5465"/>
      <c r="S29" s="5465"/>
      <c r="T29" s="5465"/>
      <c r="U29" s="5465"/>
      <c r="V29" s="5465"/>
      <c r="W29" s="5466"/>
      <c r="X29" s="5464" t="s">
        <v>8411</v>
      </c>
      <c r="Y29" s="5465"/>
      <c r="Z29" s="5465"/>
      <c r="AA29" s="5465"/>
      <c r="AB29" s="5465"/>
      <c r="AC29" s="5465"/>
      <c r="AD29" s="5466"/>
      <c r="AE29" s="5464" t="s">
        <v>8412</v>
      </c>
      <c r="AF29" s="5465"/>
      <c r="AG29" s="5465"/>
      <c r="AH29" s="5465"/>
      <c r="AI29" s="5465"/>
      <c r="AJ29" s="5465"/>
      <c r="AK29" s="5466"/>
    </row>
    <row r="30" spans="1:52" ht="39.950000000000003" customHeight="1" x14ac:dyDescent="0.2">
      <c r="A30" s="5747" t="s">
        <v>1390</v>
      </c>
      <c r="B30" s="5748"/>
      <c r="C30" s="1719">
        <v>2</v>
      </c>
      <c r="D30" s="1675">
        <v>2</v>
      </c>
      <c r="E30" s="1675">
        <v>2</v>
      </c>
      <c r="F30" s="1675">
        <v>2</v>
      </c>
      <c r="G30" s="1676">
        <v>2</v>
      </c>
      <c r="H30" s="1743">
        <v>2</v>
      </c>
      <c r="I30" s="1744">
        <v>2</v>
      </c>
      <c r="J30" s="1674">
        <v>2</v>
      </c>
      <c r="K30" s="1675">
        <v>2</v>
      </c>
      <c r="L30" s="1675">
        <v>2</v>
      </c>
      <c r="M30" s="1675">
        <v>2</v>
      </c>
      <c r="N30" s="1676">
        <v>2</v>
      </c>
      <c r="O30" s="1743">
        <v>2</v>
      </c>
      <c r="P30" s="1744">
        <v>2</v>
      </c>
      <c r="Q30" s="1674">
        <v>2</v>
      </c>
      <c r="R30" s="1675">
        <v>2</v>
      </c>
      <c r="S30" s="1675">
        <v>2</v>
      </c>
      <c r="T30" s="1675">
        <v>2</v>
      </c>
      <c r="U30" s="1676">
        <v>2</v>
      </c>
      <c r="V30" s="1743">
        <v>2</v>
      </c>
      <c r="W30" s="1744">
        <v>2</v>
      </c>
      <c r="X30" s="1674">
        <v>2</v>
      </c>
      <c r="Y30" s="1675">
        <v>2</v>
      </c>
      <c r="Z30" s="1675">
        <v>2</v>
      </c>
      <c r="AA30" s="1675">
        <v>2</v>
      </c>
      <c r="AB30" s="1676">
        <v>2</v>
      </c>
      <c r="AC30" s="1743">
        <v>2</v>
      </c>
      <c r="AD30" s="1747">
        <v>3</v>
      </c>
      <c r="AE30" s="1675">
        <v>3</v>
      </c>
      <c r="AF30" s="1675">
        <v>3</v>
      </c>
      <c r="AG30" s="1675">
        <v>3</v>
      </c>
      <c r="AH30" s="1675">
        <v>3</v>
      </c>
      <c r="AI30" s="1676">
        <v>3</v>
      </c>
      <c r="AJ30" s="1743">
        <v>3</v>
      </c>
      <c r="AK30" s="1744">
        <v>3</v>
      </c>
    </row>
    <row r="31" spans="1:52" ht="39.950000000000003" customHeight="1" thickBot="1" x14ac:dyDescent="0.25">
      <c r="A31" s="5749" t="s">
        <v>1391</v>
      </c>
      <c r="B31" s="5750"/>
      <c r="C31" s="1772">
        <v>3</v>
      </c>
      <c r="D31" s="1757">
        <v>4</v>
      </c>
      <c r="E31" s="1757">
        <v>5</v>
      </c>
      <c r="F31" s="1757">
        <v>6</v>
      </c>
      <c r="G31" s="1758">
        <v>7</v>
      </c>
      <c r="H31" s="1745">
        <v>8</v>
      </c>
      <c r="I31" s="1746">
        <v>9</v>
      </c>
      <c r="J31" s="1671">
        <v>10</v>
      </c>
      <c r="K31" s="1672">
        <v>11</v>
      </c>
      <c r="L31" s="1672">
        <v>12</v>
      </c>
      <c r="M31" s="1672">
        <v>13</v>
      </c>
      <c r="N31" s="1673">
        <v>14</v>
      </c>
      <c r="O31" s="1745">
        <v>15</v>
      </c>
      <c r="P31" s="1746">
        <v>16</v>
      </c>
      <c r="Q31" s="1671">
        <v>17</v>
      </c>
      <c r="R31" s="1672">
        <v>18</v>
      </c>
      <c r="S31" s="1672">
        <v>19</v>
      </c>
      <c r="T31" s="1757">
        <v>20</v>
      </c>
      <c r="U31" s="1758">
        <v>21</v>
      </c>
      <c r="V31" s="1745">
        <v>22</v>
      </c>
      <c r="W31" s="1746">
        <v>23</v>
      </c>
      <c r="X31" s="1671">
        <v>24</v>
      </c>
      <c r="Y31" s="1672">
        <v>25</v>
      </c>
      <c r="Z31" s="1672">
        <v>26</v>
      </c>
      <c r="AA31" s="1672">
        <v>27</v>
      </c>
      <c r="AB31" s="1673">
        <v>28</v>
      </c>
      <c r="AC31" s="1745">
        <v>29</v>
      </c>
      <c r="AD31" s="1748">
        <v>1</v>
      </c>
      <c r="AE31" s="1672">
        <v>2</v>
      </c>
      <c r="AF31" s="1672">
        <v>3</v>
      </c>
      <c r="AG31" s="1672">
        <v>4</v>
      </c>
      <c r="AH31" s="1672">
        <v>5</v>
      </c>
      <c r="AI31" s="1673">
        <v>6</v>
      </c>
      <c r="AJ31" s="1745">
        <v>7</v>
      </c>
      <c r="AK31" s="1746">
        <v>8</v>
      </c>
    </row>
    <row r="32" spans="1:52" ht="39.950000000000003" customHeight="1" x14ac:dyDescent="0.2">
      <c r="A32" s="5745" t="s">
        <v>4459</v>
      </c>
      <c r="B32" s="5919"/>
      <c r="C32" s="2127"/>
      <c r="D32" s="6613" t="s">
        <v>8807</v>
      </c>
      <c r="E32" s="6614"/>
      <c r="F32" s="2067"/>
      <c r="G32" s="2402"/>
      <c r="H32" s="1787"/>
      <c r="I32" s="1887"/>
      <c r="J32" s="2290"/>
      <c r="K32" s="1790"/>
      <c r="L32" s="1790"/>
      <c r="M32" s="1790"/>
      <c r="N32" s="1886"/>
      <c r="O32" s="1792"/>
      <c r="P32" s="1788"/>
      <c r="Q32" s="2228"/>
      <c r="R32" s="1785"/>
      <c r="S32" s="2229"/>
      <c r="T32" s="2058"/>
      <c r="U32" s="2230"/>
      <c r="V32" s="1792"/>
      <c r="W32" s="1788"/>
      <c r="X32" s="2228"/>
      <c r="Y32" s="1785"/>
      <c r="Z32" s="2229"/>
      <c r="AA32" s="2059"/>
      <c r="AB32" s="2234"/>
      <c r="AC32" s="1792"/>
      <c r="AD32" s="1788"/>
      <c r="AE32" s="6468" t="s">
        <v>8812</v>
      </c>
      <c r="AF32" s="5510"/>
      <c r="AG32" s="5309" t="s">
        <v>8813</v>
      </c>
      <c r="AH32" s="5310"/>
      <c r="AI32" s="6600"/>
      <c r="AJ32" s="1762"/>
      <c r="AK32" s="1750"/>
      <c r="AY32" s="1659"/>
      <c r="AZ32" s="1659"/>
    </row>
    <row r="33" spans="1:37" ht="39.950000000000003" customHeight="1" x14ac:dyDescent="0.2">
      <c r="A33" s="5721" t="s">
        <v>8234</v>
      </c>
      <c r="B33" s="5908"/>
      <c r="C33" s="6615" t="s">
        <v>8806</v>
      </c>
      <c r="D33" s="6616"/>
      <c r="E33" s="6616"/>
      <c r="F33" s="6617"/>
      <c r="G33" s="2155"/>
      <c r="H33" s="1796"/>
      <c r="I33" s="1890"/>
      <c r="J33" s="2033"/>
      <c r="K33" s="1823"/>
      <c r="L33" s="1823"/>
      <c r="M33" s="1823"/>
      <c r="N33" s="2155"/>
      <c r="O33" s="1798"/>
      <c r="P33" s="1797"/>
      <c r="Q33" s="2039"/>
      <c r="R33" s="1823"/>
      <c r="S33" s="1799"/>
      <c r="T33" s="1799"/>
      <c r="U33" s="1959"/>
      <c r="V33" s="1798"/>
      <c r="W33" s="1797"/>
      <c r="X33" s="1801"/>
      <c r="Y33" s="1799"/>
      <c r="Z33" s="1799"/>
      <c r="AA33" s="1799"/>
      <c r="AB33" s="1800"/>
      <c r="AC33" s="1798"/>
      <c r="AD33" s="1797"/>
      <c r="AE33" s="2055"/>
      <c r="AF33" s="1116"/>
      <c r="AG33" s="1116"/>
      <c r="AH33" s="1116"/>
      <c r="AI33" s="2237"/>
      <c r="AJ33" s="1760"/>
      <c r="AK33" s="1752"/>
    </row>
    <row r="34" spans="1:37" ht="39.950000000000003" customHeight="1" x14ac:dyDescent="0.2">
      <c r="A34" s="5719" t="s">
        <v>8235</v>
      </c>
      <c r="B34" s="5853"/>
      <c r="C34" s="2316"/>
      <c r="D34" s="1843"/>
      <c r="E34" s="5538"/>
      <c r="F34" s="5528"/>
      <c r="G34" s="5539"/>
      <c r="H34" s="1796"/>
      <c r="I34" s="1890"/>
      <c r="J34" s="5579" t="s">
        <v>8810</v>
      </c>
      <c r="K34" s="5580"/>
      <c r="L34" s="5580"/>
      <c r="M34" s="5580"/>
      <c r="N34" s="5581"/>
      <c r="O34" s="1798"/>
      <c r="P34" s="1797"/>
      <c r="Q34" s="5579" t="s">
        <v>8810</v>
      </c>
      <c r="R34" s="5580"/>
      <c r="S34" s="5580"/>
      <c r="T34" s="5580"/>
      <c r="U34" s="5581"/>
      <c r="V34" s="1798"/>
      <c r="W34" s="1797"/>
      <c r="X34" s="5579" t="s">
        <v>8810</v>
      </c>
      <c r="Y34" s="5580"/>
      <c r="Z34" s="5580"/>
      <c r="AA34" s="5580"/>
      <c r="AB34" s="5581"/>
      <c r="AC34" s="1798"/>
      <c r="AD34" s="1797"/>
      <c r="AE34" s="5579" t="s">
        <v>8810</v>
      </c>
      <c r="AF34" s="5580"/>
      <c r="AG34" s="5580"/>
      <c r="AH34" s="5580"/>
      <c r="AI34" s="5581"/>
      <c r="AJ34" s="1760"/>
      <c r="AK34" s="1752"/>
    </row>
    <row r="35" spans="1:37" ht="39.950000000000003" customHeight="1" x14ac:dyDescent="0.2">
      <c r="A35" s="5719" t="s">
        <v>8236</v>
      </c>
      <c r="B35" s="5853"/>
      <c r="C35" s="5451" t="s">
        <v>8809</v>
      </c>
      <c r="D35" s="3520"/>
      <c r="E35" s="3520"/>
      <c r="F35" s="3521"/>
      <c r="G35" s="2211"/>
      <c r="H35" s="1796"/>
      <c r="I35" s="1890"/>
      <c r="J35" s="2387"/>
      <c r="K35" s="2061"/>
      <c r="L35" s="2061"/>
      <c r="M35" s="2061"/>
      <c r="N35" s="2211"/>
      <c r="O35" s="1798"/>
      <c r="P35" s="1797"/>
      <c r="Q35" s="2210"/>
      <c r="R35" s="2061"/>
      <c r="S35" s="1116"/>
      <c r="T35" s="1116"/>
      <c r="U35" s="2005"/>
      <c r="V35" s="1798"/>
      <c r="W35" s="1797"/>
      <c r="X35" s="2055"/>
      <c r="Y35" s="1116"/>
      <c r="Z35" s="1116"/>
      <c r="AA35" s="1116"/>
      <c r="AB35" s="2237"/>
      <c r="AC35" s="1798"/>
      <c r="AD35" s="1797"/>
      <c r="AE35" s="1804"/>
      <c r="AF35" s="1381"/>
      <c r="AG35" s="1805"/>
      <c r="AH35" s="1805"/>
      <c r="AI35" s="1806"/>
      <c r="AJ35" s="1760"/>
      <c r="AK35" s="1752"/>
    </row>
    <row r="36" spans="1:37" ht="39.950000000000003" customHeight="1" x14ac:dyDescent="0.2">
      <c r="A36" s="5719" t="s">
        <v>8237</v>
      </c>
      <c r="B36" s="5853"/>
      <c r="C36" s="6391"/>
      <c r="D36" s="6422"/>
      <c r="E36" s="5574" t="s">
        <v>8808</v>
      </c>
      <c r="F36" s="6601"/>
      <c r="G36" s="2417"/>
      <c r="H36" s="1796"/>
      <c r="I36" s="1890"/>
      <c r="J36" s="5983" t="s">
        <v>8792</v>
      </c>
      <c r="K36" s="5979"/>
      <c r="L36" s="6188" t="s">
        <v>8805</v>
      </c>
      <c r="M36" s="6187"/>
      <c r="O36" s="1798"/>
      <c r="P36" s="1797"/>
      <c r="Q36" s="2206"/>
      <c r="R36" s="1381"/>
      <c r="S36" s="1381"/>
      <c r="T36" s="1843"/>
      <c r="U36" s="2163"/>
      <c r="V36" s="1798"/>
      <c r="W36" s="1797"/>
      <c r="X36" s="5527" t="s">
        <v>8811</v>
      </c>
      <c r="Y36" s="5528"/>
      <c r="Z36" s="5529"/>
      <c r="AA36" s="1381"/>
      <c r="AB36" s="1916"/>
      <c r="AC36" s="1798"/>
      <c r="AD36" s="1797"/>
      <c r="AE36" s="2246"/>
      <c r="AF36" s="2065"/>
      <c r="AG36" s="1799"/>
      <c r="AH36" s="1799"/>
      <c r="AI36" s="1771"/>
      <c r="AJ36" s="1760"/>
      <c r="AK36" s="1752"/>
    </row>
    <row r="37" spans="1:37" ht="39.950000000000003" customHeight="1" x14ac:dyDescent="0.2">
      <c r="A37" s="5732" t="s">
        <v>8238</v>
      </c>
      <c r="B37" s="5854"/>
      <c r="C37" s="6060" t="s">
        <v>8799</v>
      </c>
      <c r="D37" s="3402"/>
      <c r="E37" s="3402"/>
      <c r="F37" s="3402"/>
      <c r="G37" s="6061"/>
      <c r="H37" s="1796"/>
      <c r="I37" s="1890"/>
      <c r="J37" s="3402" t="s">
        <v>8799</v>
      </c>
      <c r="K37" s="3402"/>
      <c r="L37" s="3402"/>
      <c r="M37" s="3402"/>
      <c r="N37" s="6061"/>
      <c r="O37" s="1798"/>
      <c r="P37" s="1797"/>
      <c r="Q37" s="6060" t="s">
        <v>8800</v>
      </c>
      <c r="R37" s="3402"/>
      <c r="S37" s="3402"/>
      <c r="T37" s="3402"/>
      <c r="U37" s="6061"/>
      <c r="V37" s="1798"/>
      <c r="W37" s="1797"/>
      <c r="X37" s="6318" t="s">
        <v>1386</v>
      </c>
      <c r="Y37" s="6168"/>
      <c r="Z37" s="6168"/>
      <c r="AA37" s="6168"/>
      <c r="AB37" s="6315"/>
      <c r="AC37" s="1798"/>
      <c r="AD37" s="1797"/>
      <c r="AE37" s="6318" t="s">
        <v>1386</v>
      </c>
      <c r="AF37" s="6168"/>
      <c r="AG37" s="6168"/>
      <c r="AH37" s="6168"/>
      <c r="AI37" s="6315"/>
      <c r="AJ37" s="1760"/>
      <c r="AK37" s="1752"/>
    </row>
    <row r="38" spans="1:37" ht="39.950000000000003" customHeight="1" x14ac:dyDescent="0.2">
      <c r="A38" s="5732" t="s">
        <v>8239</v>
      </c>
      <c r="B38" s="5854"/>
      <c r="C38" s="2317"/>
      <c r="D38" s="1807"/>
      <c r="E38" s="1807"/>
      <c r="F38" s="1807"/>
      <c r="G38" s="2213"/>
      <c r="H38" s="1796"/>
      <c r="I38" s="1890"/>
      <c r="J38" s="2317"/>
      <c r="K38" s="1807"/>
      <c r="L38" s="1807"/>
      <c r="M38" s="1807"/>
      <c r="N38" s="2213"/>
      <c r="O38" s="1798"/>
      <c r="P38" s="1797"/>
      <c r="Q38" s="2231"/>
      <c r="R38" s="1888"/>
      <c r="S38" s="1888"/>
      <c r="T38" s="1888"/>
      <c r="U38" s="1913"/>
      <c r="V38" s="1798"/>
      <c r="W38" s="1797"/>
      <c r="X38" s="1825"/>
      <c r="Y38" s="1823"/>
      <c r="Z38" s="1897"/>
      <c r="AA38" s="1897"/>
      <c r="AB38" s="2238"/>
      <c r="AC38" s="1798"/>
      <c r="AD38" s="1797"/>
      <c r="AE38" s="1815"/>
      <c r="AF38" s="1807"/>
      <c r="AG38" s="1807"/>
      <c r="AH38" s="1807"/>
      <c r="AI38" s="1808"/>
      <c r="AJ38" s="1760"/>
      <c r="AK38" s="1752"/>
    </row>
    <row r="39" spans="1:37" ht="39.950000000000003" customHeight="1" x14ac:dyDescent="0.2">
      <c r="A39" s="5732" t="s">
        <v>8240</v>
      </c>
      <c r="B39" s="5854"/>
      <c r="C39" s="6318" t="s">
        <v>1386</v>
      </c>
      <c r="D39" s="6168"/>
      <c r="E39" s="6168"/>
      <c r="F39" s="6168"/>
      <c r="G39" s="6315"/>
      <c r="H39" s="1796"/>
      <c r="I39" s="1890"/>
      <c r="J39" s="6318" t="s">
        <v>1386</v>
      </c>
      <c r="K39" s="6168"/>
      <c r="L39" s="6168"/>
      <c r="M39" s="6168"/>
      <c r="N39" s="6315"/>
      <c r="O39" s="1798"/>
      <c r="P39" s="1797"/>
      <c r="Q39" s="6318" t="s">
        <v>1386</v>
      </c>
      <c r="R39" s="6168"/>
      <c r="S39" s="6168"/>
      <c r="T39" s="6168"/>
      <c r="U39" s="6315"/>
      <c r="V39" s="1798"/>
      <c r="W39" s="1797"/>
      <c r="X39" s="6318" t="s">
        <v>1386</v>
      </c>
      <c r="Y39" s="6168"/>
      <c r="Z39" s="6168"/>
      <c r="AA39" s="6168"/>
      <c r="AB39" s="6315"/>
      <c r="AC39" s="1798"/>
      <c r="AD39" s="1797"/>
      <c r="AE39" s="6318" t="s">
        <v>1386</v>
      </c>
      <c r="AF39" s="6168"/>
      <c r="AG39" s="6168"/>
      <c r="AH39" s="6168"/>
      <c r="AI39" s="6315"/>
      <c r="AJ39" s="1760"/>
      <c r="AK39" s="1752"/>
    </row>
    <row r="40" spans="1:37" ht="39.950000000000003" customHeight="1" x14ac:dyDescent="0.2">
      <c r="A40" s="5809" t="s">
        <v>8241</v>
      </c>
      <c r="B40" s="5869"/>
      <c r="C40" s="6318" t="s">
        <v>1386</v>
      </c>
      <c r="D40" s="6168"/>
      <c r="E40" s="6168"/>
      <c r="F40" s="6168"/>
      <c r="G40" s="6315"/>
      <c r="H40" s="1816"/>
      <c r="I40" s="1896"/>
      <c r="J40" s="6318" t="s">
        <v>1386</v>
      </c>
      <c r="K40" s="6168"/>
      <c r="L40" s="6168"/>
      <c r="M40" s="6168"/>
      <c r="N40" s="6315"/>
      <c r="O40" s="1818"/>
      <c r="P40" s="1817"/>
      <c r="Q40" s="6318" t="s">
        <v>1386</v>
      </c>
      <c r="R40" s="6168"/>
      <c r="S40" s="6168"/>
      <c r="T40" s="6168"/>
      <c r="U40" s="6315"/>
      <c r="V40" s="1818"/>
      <c r="W40" s="1817"/>
      <c r="X40" s="5770" t="s">
        <v>8544</v>
      </c>
      <c r="Y40" s="5771"/>
      <c r="Z40" s="5771"/>
      <c r="AA40" s="5771"/>
      <c r="AB40" s="5772"/>
      <c r="AC40" s="1818"/>
      <c r="AD40" s="1817"/>
      <c r="AE40" s="5770" t="s">
        <v>8544</v>
      </c>
      <c r="AF40" s="5771"/>
      <c r="AG40" s="5771"/>
      <c r="AH40" s="5771"/>
      <c r="AI40" s="5772"/>
      <c r="AJ40" s="1760"/>
      <c r="AK40" s="1752"/>
    </row>
    <row r="41" spans="1:37" ht="39.950000000000003" customHeight="1" x14ac:dyDescent="0.2">
      <c r="A41" s="5809" t="s">
        <v>8242</v>
      </c>
      <c r="B41" s="5869"/>
      <c r="C41" s="5770" t="s">
        <v>8544</v>
      </c>
      <c r="D41" s="5771"/>
      <c r="E41" s="5771"/>
      <c r="F41" s="5771"/>
      <c r="G41" s="5772"/>
      <c r="H41" s="1796"/>
      <c r="I41" s="1890"/>
      <c r="J41" s="5770" t="s">
        <v>8544</v>
      </c>
      <c r="K41" s="5771"/>
      <c r="L41" s="5771"/>
      <c r="M41" s="5771"/>
      <c r="N41" s="5772"/>
      <c r="O41" s="1798"/>
      <c r="P41" s="1797"/>
      <c r="Q41" s="5770" t="s">
        <v>8544</v>
      </c>
      <c r="R41" s="5771"/>
      <c r="S41" s="5771"/>
      <c r="T41" s="5771"/>
      <c r="U41" s="5772"/>
      <c r="V41" s="1798"/>
      <c r="W41" s="1797"/>
      <c r="X41" s="5770" t="s">
        <v>8544</v>
      </c>
      <c r="Y41" s="5771"/>
      <c r="Z41" s="5771"/>
      <c r="AA41" s="5771"/>
      <c r="AB41" s="5772"/>
      <c r="AC41" s="1798"/>
      <c r="AD41" s="1797"/>
      <c r="AE41" s="5770" t="s">
        <v>8544</v>
      </c>
      <c r="AF41" s="5771"/>
      <c r="AG41" s="5771"/>
      <c r="AH41" s="5771"/>
      <c r="AI41" s="5772"/>
      <c r="AJ41" s="1760"/>
      <c r="AK41" s="1752"/>
    </row>
    <row r="42" spans="1:37" ht="39.950000000000003" customHeight="1" x14ac:dyDescent="0.2">
      <c r="A42" s="5732" t="s">
        <v>8243</v>
      </c>
      <c r="B42" s="5854"/>
      <c r="C42" s="6318" t="s">
        <v>1386</v>
      </c>
      <c r="D42" s="6168"/>
      <c r="E42" s="6168"/>
      <c r="F42" s="6168"/>
      <c r="G42" s="6315"/>
      <c r="H42" s="1796"/>
      <c r="I42" s="1890"/>
      <c r="J42" s="6318" t="s">
        <v>1386</v>
      </c>
      <c r="K42" s="6168"/>
      <c r="L42" s="6168"/>
      <c r="M42" s="6168"/>
      <c r="N42" s="6315"/>
      <c r="O42" s="1798"/>
      <c r="P42" s="1797"/>
      <c r="Q42" s="6318" t="s">
        <v>1386</v>
      </c>
      <c r="R42" s="6168"/>
      <c r="S42" s="6168"/>
      <c r="T42" s="6168"/>
      <c r="U42" s="6315"/>
      <c r="V42" s="1798"/>
      <c r="W42" s="1797"/>
      <c r="X42" s="6318" t="s">
        <v>1386</v>
      </c>
      <c r="Y42" s="6168"/>
      <c r="Z42" s="6168"/>
      <c r="AA42" s="6168"/>
      <c r="AB42" s="6315"/>
      <c r="AC42" s="1798"/>
      <c r="AD42" s="1797"/>
      <c r="AE42" s="6318" t="s">
        <v>1386</v>
      </c>
      <c r="AF42" s="6168"/>
      <c r="AG42" s="6168"/>
      <c r="AH42" s="6168"/>
      <c r="AI42" s="6315"/>
      <c r="AJ42" s="1760"/>
      <c r="AK42" s="1752"/>
    </row>
    <row r="43" spans="1:37" ht="39.950000000000003" customHeight="1" x14ac:dyDescent="0.2">
      <c r="A43" s="5732" t="s">
        <v>8244</v>
      </c>
      <c r="B43" s="5854"/>
      <c r="C43" s="6060" t="s">
        <v>8799</v>
      </c>
      <c r="D43" s="3402"/>
      <c r="E43" s="3402"/>
      <c r="F43" s="3402"/>
      <c r="G43" s="6061"/>
      <c r="H43" s="1796"/>
      <c r="I43" s="1890"/>
      <c r="J43" s="3402" t="s">
        <v>8799</v>
      </c>
      <c r="K43" s="3402"/>
      <c r="L43" s="3402"/>
      <c r="M43" s="3402"/>
      <c r="N43" s="6061"/>
      <c r="O43" s="1798"/>
      <c r="P43" s="1797"/>
      <c r="Q43" s="6060" t="s">
        <v>8800</v>
      </c>
      <c r="R43" s="3402"/>
      <c r="S43" s="3402"/>
      <c r="T43" s="3402"/>
      <c r="U43" s="6061"/>
      <c r="V43" s="1798"/>
      <c r="W43" s="1797"/>
      <c r="X43" s="6318" t="s">
        <v>1386</v>
      </c>
      <c r="Y43" s="6168"/>
      <c r="Z43" s="6168"/>
      <c r="AA43" s="6168"/>
      <c r="AB43" s="6315"/>
      <c r="AC43" s="1798"/>
      <c r="AD43" s="1797"/>
      <c r="AE43" s="6318" t="s">
        <v>1386</v>
      </c>
      <c r="AF43" s="6168"/>
      <c r="AG43" s="6168"/>
      <c r="AH43" s="6168"/>
      <c r="AI43" s="6315"/>
      <c r="AJ43" s="1760"/>
      <c r="AK43" s="1752"/>
    </row>
    <row r="44" spans="1:37" ht="39.950000000000003" customHeight="1" x14ac:dyDescent="0.2">
      <c r="A44" s="5738" t="s">
        <v>8245</v>
      </c>
      <c r="B44" s="5867"/>
      <c r="C44" s="6060" t="s">
        <v>8801</v>
      </c>
      <c r="D44" s="3402"/>
      <c r="E44" s="3402"/>
      <c r="F44" s="3402"/>
      <c r="G44" s="6061"/>
      <c r="H44" s="1796"/>
      <c r="I44" s="1890"/>
      <c r="J44" s="3402" t="s">
        <v>8801</v>
      </c>
      <c r="K44" s="3402"/>
      <c r="L44" s="3402"/>
      <c r="M44" s="3402"/>
      <c r="N44" s="6061"/>
      <c r="O44" s="1798"/>
      <c r="P44" s="1797"/>
      <c r="Q44" s="6060" t="s">
        <v>8801</v>
      </c>
      <c r="R44" s="3402"/>
      <c r="S44" s="3402"/>
      <c r="T44" s="3402"/>
      <c r="U44" s="6061"/>
      <c r="V44" s="1798"/>
      <c r="W44" s="1797"/>
      <c r="X44" s="6060" t="s">
        <v>8801</v>
      </c>
      <c r="Y44" s="3402"/>
      <c r="Z44" s="3402"/>
      <c r="AA44" s="3402"/>
      <c r="AB44" s="6061"/>
      <c r="AC44" s="1798"/>
      <c r="AD44" s="1797"/>
      <c r="AE44" s="6060" t="s">
        <v>8801</v>
      </c>
      <c r="AF44" s="3402"/>
      <c r="AG44" s="3402"/>
      <c r="AH44" s="3402"/>
      <c r="AI44" s="6061"/>
      <c r="AJ44" s="1760"/>
      <c r="AK44" s="1752"/>
    </row>
    <row r="45" spans="1:37" ht="39.950000000000003" customHeight="1" x14ac:dyDescent="0.2">
      <c r="A45" s="5758" t="s">
        <v>8246</v>
      </c>
      <c r="B45" s="5867"/>
      <c r="C45" s="36"/>
      <c r="D45" s="37"/>
      <c r="E45" s="50"/>
      <c r="F45" s="37"/>
      <c r="G45" s="1730"/>
      <c r="H45" s="1796"/>
      <c r="I45" s="1890"/>
      <c r="J45" s="2371"/>
      <c r="K45" s="33"/>
      <c r="L45" s="33"/>
      <c r="M45" s="44"/>
      <c r="N45" s="2226"/>
      <c r="O45" s="1798"/>
      <c r="P45" s="1797"/>
      <c r="Q45" s="2222"/>
      <c r="R45" s="1821"/>
      <c r="S45" s="1821"/>
      <c r="T45" s="1821"/>
      <c r="U45" s="2227"/>
      <c r="V45" s="1798"/>
      <c r="W45" s="1797"/>
      <c r="X45" s="1820"/>
      <c r="Y45" s="47"/>
      <c r="Z45" s="72"/>
      <c r="AA45" s="1823"/>
      <c r="AB45" s="1824"/>
      <c r="AC45" s="1798"/>
      <c r="AD45" s="1797"/>
      <c r="AE45" s="6060" t="s">
        <v>8760</v>
      </c>
      <c r="AF45" s="3402"/>
      <c r="AG45" s="3402"/>
      <c r="AH45" s="3402"/>
      <c r="AI45" s="6061"/>
      <c r="AJ45" s="1760"/>
      <c r="AK45" s="1752"/>
    </row>
    <row r="46" spans="1:37" ht="39.950000000000003" customHeight="1" x14ac:dyDescent="0.2">
      <c r="A46" s="5736" t="s">
        <v>8247</v>
      </c>
      <c r="B46" s="5868"/>
      <c r="C46" s="6318" t="s">
        <v>1386</v>
      </c>
      <c r="D46" s="6168"/>
      <c r="E46" s="6168"/>
      <c r="F46" s="6168"/>
      <c r="G46" s="6315"/>
      <c r="H46" s="1796"/>
      <c r="I46" s="1890"/>
      <c r="J46" s="6318" t="s">
        <v>1386</v>
      </c>
      <c r="K46" s="6168"/>
      <c r="L46" s="6168"/>
      <c r="M46" s="6168"/>
      <c r="N46" s="6315"/>
      <c r="O46" s="1798"/>
      <c r="P46" s="1797"/>
      <c r="Q46" s="6318" t="s">
        <v>1386</v>
      </c>
      <c r="R46" s="6168"/>
      <c r="S46" s="6168"/>
      <c r="T46" s="6168"/>
      <c r="U46" s="6315"/>
      <c r="V46" s="1798"/>
      <c r="W46" s="1797"/>
      <c r="X46" s="6318" t="s">
        <v>1386</v>
      </c>
      <c r="Y46" s="6168"/>
      <c r="Z46" s="6168"/>
      <c r="AA46" s="6168"/>
      <c r="AB46" s="6315"/>
      <c r="AC46" s="1798"/>
      <c r="AD46" s="1797"/>
      <c r="AE46" s="6318" t="s">
        <v>1386</v>
      </c>
      <c r="AF46" s="6168"/>
      <c r="AG46" s="6168"/>
      <c r="AH46" s="6168"/>
      <c r="AI46" s="6315"/>
      <c r="AJ46" s="1760"/>
      <c r="AK46" s="1752"/>
    </row>
    <row r="47" spans="1:37" ht="39.950000000000003" customHeight="1" x14ac:dyDescent="0.2">
      <c r="A47" s="5738" t="s">
        <v>8248</v>
      </c>
      <c r="B47" s="5867"/>
      <c r="C47" s="3402" t="s">
        <v>8797</v>
      </c>
      <c r="D47" s="3402"/>
      <c r="E47" s="3402"/>
      <c r="F47" s="3402"/>
      <c r="G47" s="3402"/>
      <c r="H47" s="1796"/>
      <c r="I47" s="1890"/>
      <c r="J47" s="3402" t="s">
        <v>8797</v>
      </c>
      <c r="K47" s="3402"/>
      <c r="L47" s="3402"/>
      <c r="M47" s="3402"/>
      <c r="N47" s="6061"/>
      <c r="O47" s="1798"/>
      <c r="P47" s="1797"/>
      <c r="Q47" s="6060" t="s">
        <v>8797</v>
      </c>
      <c r="R47" s="3402"/>
      <c r="S47" s="3402"/>
      <c r="T47" s="3402"/>
      <c r="U47" s="6061"/>
      <c r="V47" s="1798"/>
      <c r="W47" s="1797"/>
      <c r="X47" s="6318" t="s">
        <v>1386</v>
      </c>
      <c r="Y47" s="6168"/>
      <c r="Z47" s="6168"/>
      <c r="AA47" s="6168"/>
      <c r="AB47" s="6315"/>
      <c r="AC47" s="1798"/>
      <c r="AD47" s="1797"/>
      <c r="AE47" s="6318" t="s">
        <v>1386</v>
      </c>
      <c r="AF47" s="6168"/>
      <c r="AG47" s="6168"/>
      <c r="AH47" s="6168"/>
      <c r="AI47" s="6315"/>
      <c r="AJ47" s="1760"/>
      <c r="AK47" s="1752"/>
    </row>
    <row r="48" spans="1:37" ht="39.950000000000003" customHeight="1" thickBot="1" x14ac:dyDescent="0.25">
      <c r="A48" s="5814" t="s">
        <v>8249</v>
      </c>
      <c r="B48" s="5918"/>
      <c r="C48" s="6316" t="s">
        <v>8798</v>
      </c>
      <c r="D48" s="6304"/>
      <c r="E48" s="6304"/>
      <c r="F48" s="6304"/>
      <c r="G48" s="6305"/>
      <c r="H48" s="1826"/>
      <c r="I48" s="1902"/>
      <c r="J48" s="6304" t="s">
        <v>8798</v>
      </c>
      <c r="K48" s="6304"/>
      <c r="L48" s="6304"/>
      <c r="M48" s="6304"/>
      <c r="N48" s="6305"/>
      <c r="O48" s="1828"/>
      <c r="P48" s="1827"/>
      <c r="Q48" s="6316" t="s">
        <v>8798</v>
      </c>
      <c r="R48" s="6304"/>
      <c r="S48" s="6304"/>
      <c r="T48" s="6304"/>
      <c r="U48" s="6305"/>
      <c r="V48" s="1828"/>
      <c r="W48" s="1827"/>
      <c r="X48" s="6316" t="s">
        <v>8798</v>
      </c>
      <c r="Y48" s="6304"/>
      <c r="Z48" s="6304"/>
      <c r="AA48" s="6304"/>
      <c r="AB48" s="6305"/>
      <c r="AC48" s="1828"/>
      <c r="AD48" s="1827"/>
      <c r="AE48" s="6316" t="s">
        <v>8798</v>
      </c>
      <c r="AF48" s="6304"/>
      <c r="AG48" s="6304"/>
      <c r="AH48" s="6304"/>
      <c r="AI48" s="6305"/>
      <c r="AJ48" s="1763"/>
      <c r="AK48" s="1754"/>
    </row>
    <row r="49" spans="1:49" ht="39.950000000000003" customHeight="1" thickBot="1" x14ac:dyDescent="0.25">
      <c r="A49" s="1779">
        <v>1</v>
      </c>
      <c r="B49" s="1779" t="s">
        <v>5497</v>
      </c>
      <c r="C49" s="1838"/>
      <c r="D49" s="1834"/>
      <c r="E49" s="1834"/>
      <c r="F49" s="1834"/>
      <c r="G49" s="1829"/>
      <c r="H49" s="1830"/>
      <c r="I49" s="1831"/>
      <c r="J49" s="1832"/>
      <c r="K49" s="1833"/>
      <c r="L49" s="1833"/>
      <c r="M49" s="1834"/>
      <c r="N49" s="1835"/>
      <c r="O49" s="1836"/>
      <c r="P49" s="1837"/>
      <c r="Q49" s="1838"/>
      <c r="R49" s="1834"/>
      <c r="S49" s="2063"/>
      <c r="T49" s="2063"/>
      <c r="U49" s="2230"/>
      <c r="V49" s="1839"/>
      <c r="W49" s="1840"/>
      <c r="X49" s="2242"/>
      <c r="Y49" s="84"/>
      <c r="Z49" s="84"/>
      <c r="AA49" s="1879"/>
      <c r="AB49" s="2243"/>
      <c r="AC49" s="1836"/>
      <c r="AD49" s="1837"/>
      <c r="AE49" s="1881"/>
      <c r="AF49" s="1882"/>
      <c r="AG49" s="1882"/>
      <c r="AH49" s="1882"/>
      <c r="AI49" s="1880"/>
      <c r="AJ49" s="1839"/>
      <c r="AK49" s="1845"/>
    </row>
    <row r="50" spans="1:49" ht="39.950000000000003" customHeight="1" thickBot="1" x14ac:dyDescent="0.25">
      <c r="A50" s="1717">
        <v>2</v>
      </c>
      <c r="B50" s="1718" t="s">
        <v>5497</v>
      </c>
      <c r="C50" s="1801"/>
      <c r="D50" s="1799"/>
      <c r="E50" s="1799"/>
      <c r="F50" s="1799"/>
      <c r="G50" s="2018"/>
      <c r="H50" s="1847"/>
      <c r="I50" s="1848"/>
      <c r="J50" s="2153"/>
      <c r="K50" s="1915"/>
      <c r="L50" s="1842"/>
      <c r="M50" s="1842"/>
      <c r="N50" s="1849"/>
      <c r="O50" s="1847"/>
      <c r="P50" s="1848"/>
      <c r="Q50" s="1801"/>
      <c r="R50" s="1799"/>
      <c r="S50" s="1799"/>
      <c r="T50" s="1799"/>
      <c r="U50" s="1800"/>
      <c r="V50" s="1847"/>
      <c r="W50" s="1848"/>
      <c r="X50" s="1801"/>
      <c r="Y50" s="1799"/>
      <c r="Z50" s="1843"/>
      <c r="AA50" s="1843"/>
      <c r="AB50" s="1844"/>
      <c r="AC50" s="1774"/>
      <c r="AD50" s="1850"/>
      <c r="AE50" s="1801"/>
      <c r="AF50" s="1116"/>
      <c r="AG50" s="1116"/>
      <c r="AH50" s="1116"/>
      <c r="AI50" s="2237"/>
      <c r="AJ50" s="1847"/>
      <c r="AK50" s="1851"/>
    </row>
    <row r="51" spans="1:49" ht="39.950000000000003" customHeight="1" thickBot="1" x14ac:dyDescent="0.25">
      <c r="A51" s="5734" t="s">
        <v>5498</v>
      </c>
      <c r="B51" s="5735"/>
      <c r="C51" s="1801"/>
      <c r="D51" s="1799"/>
      <c r="E51" s="1799"/>
      <c r="F51" s="1799"/>
      <c r="G51" s="1844"/>
      <c r="H51" s="1847"/>
      <c r="I51" s="1848"/>
      <c r="J51" s="2220"/>
      <c r="K51" s="1799"/>
      <c r="L51" s="1821"/>
      <c r="M51" s="1843"/>
      <c r="N51" s="1822"/>
      <c r="O51" s="1847"/>
      <c r="P51" s="1848"/>
      <c r="Q51" s="1852"/>
      <c r="R51" s="1799"/>
      <c r="S51" s="1799"/>
      <c r="T51" s="1853"/>
      <c r="U51" s="1800"/>
      <c r="V51" s="1847"/>
      <c r="W51" s="1848"/>
      <c r="X51" s="2060"/>
      <c r="Y51" s="2061"/>
      <c r="Z51" s="1843"/>
      <c r="AA51" s="1843"/>
      <c r="AB51" s="1800"/>
      <c r="AC51" s="1847"/>
      <c r="AD51" s="1848"/>
      <c r="AE51" s="1801"/>
      <c r="AF51" s="1799"/>
      <c r="AG51" s="1799"/>
      <c r="AH51" s="1799"/>
      <c r="AI51" s="1844"/>
      <c r="AJ51" s="1774"/>
      <c r="AK51" s="1851"/>
    </row>
    <row r="52" spans="1:49" ht="39.950000000000003" customHeight="1" thickBot="1" x14ac:dyDescent="0.25">
      <c r="A52" s="5785" t="s">
        <v>8250</v>
      </c>
      <c r="B52" s="5786"/>
      <c r="C52" s="1854"/>
      <c r="D52" s="1855"/>
      <c r="E52" s="1855"/>
      <c r="F52" s="1740"/>
      <c r="G52" s="1741"/>
      <c r="H52" s="1856"/>
      <c r="I52" s="1857"/>
      <c r="J52" s="1854"/>
      <c r="K52" s="2221"/>
      <c r="L52" s="1862"/>
      <c r="M52" s="1855"/>
      <c r="N52" s="1858"/>
      <c r="O52" s="1859"/>
      <c r="P52" s="1860"/>
      <c r="Q52" s="1861"/>
      <c r="R52" s="1862"/>
      <c r="S52" s="1863"/>
      <c r="T52" s="1863"/>
      <c r="U52" s="1864"/>
      <c r="V52" s="1865"/>
      <c r="W52" s="1866"/>
      <c r="X52" s="1867"/>
      <c r="Y52" s="1863"/>
      <c r="Z52" s="2240"/>
      <c r="AA52" s="2240"/>
      <c r="AB52" s="2241"/>
      <c r="AC52" s="1856"/>
      <c r="AD52" s="1857"/>
      <c r="AE52" s="1854"/>
      <c r="AF52" s="1855"/>
      <c r="AG52" s="1862"/>
      <c r="AH52" s="1862"/>
      <c r="AI52" s="1864"/>
      <c r="AJ52" s="1856"/>
      <c r="AK52" s="1868"/>
    </row>
    <row r="53" spans="1:49" ht="39.950000000000003" customHeight="1" x14ac:dyDescent="0.2">
      <c r="A53" s="5832" t="s">
        <v>5500</v>
      </c>
      <c r="B53" s="5833"/>
      <c r="C53" s="1869"/>
      <c r="D53" s="1870"/>
      <c r="E53" s="1870"/>
      <c r="F53" s="1870"/>
      <c r="G53" s="1871"/>
      <c r="H53" s="1872"/>
      <c r="I53" s="1845"/>
      <c r="J53" s="1873"/>
      <c r="K53" s="1874"/>
      <c r="L53" s="1875"/>
      <c r="M53" s="1874"/>
      <c r="N53" s="1795"/>
      <c r="O53" s="1876"/>
      <c r="P53" s="1877"/>
      <c r="Q53" s="1878"/>
      <c r="R53" s="1879"/>
      <c r="S53" s="1766"/>
      <c r="T53" s="1766"/>
      <c r="U53" s="1880"/>
      <c r="V53" s="1872"/>
      <c r="W53" s="1845"/>
      <c r="X53" s="1881"/>
      <c r="Y53" s="1882"/>
      <c r="Z53" s="1882"/>
      <c r="AA53" s="1882"/>
      <c r="AB53" s="1880"/>
      <c r="AC53" s="1872"/>
      <c r="AD53" s="1845"/>
      <c r="AE53" s="1881"/>
      <c r="AF53" s="1882"/>
      <c r="AG53" s="1882"/>
      <c r="AH53" s="1882"/>
      <c r="AI53" s="1880"/>
      <c r="AJ53" s="1872"/>
      <c r="AK53" s="1845"/>
    </row>
    <row r="54" spans="1:49" ht="39.950000000000003" customHeight="1" x14ac:dyDescent="0.2">
      <c r="A54" s="5834"/>
      <c r="B54" s="5835"/>
      <c r="C54" s="1801"/>
      <c r="D54" s="1799"/>
      <c r="E54" s="1799"/>
      <c r="F54" s="1799"/>
      <c r="G54" s="1800"/>
      <c r="H54" s="1883"/>
      <c r="I54" s="1851"/>
      <c r="J54" s="1801"/>
      <c r="K54" s="1821"/>
      <c r="L54" s="1799"/>
      <c r="M54" s="1799"/>
      <c r="N54" s="1800"/>
      <c r="O54" s="1883"/>
      <c r="P54" s="1851"/>
      <c r="Q54" s="1801"/>
      <c r="R54" s="1799"/>
      <c r="S54" s="1799"/>
      <c r="T54" s="1799"/>
      <c r="U54" s="1800"/>
      <c r="V54" s="1883"/>
      <c r="W54" s="1851"/>
      <c r="X54" s="1801"/>
      <c r="Y54" s="1799"/>
      <c r="Z54" s="1799"/>
      <c r="AA54" s="1799"/>
      <c r="AB54" s="1800"/>
      <c r="AC54" s="1883"/>
      <c r="AD54" s="1851"/>
      <c r="AE54" s="1801"/>
      <c r="AF54" s="1799"/>
      <c r="AG54" s="1799"/>
      <c r="AH54" s="1799"/>
      <c r="AI54" s="1800"/>
      <c r="AJ54" s="1883"/>
      <c r="AK54" s="1851"/>
    </row>
    <row r="55" spans="1:49" ht="39.950000000000003" customHeight="1" thickBot="1" x14ac:dyDescent="0.25">
      <c r="A55" s="5836"/>
      <c r="B55" s="5837"/>
      <c r="C55" s="1854"/>
      <c r="D55" s="1855"/>
      <c r="E55" s="1855"/>
      <c r="F55" s="1855"/>
      <c r="G55" s="1884"/>
      <c r="H55" s="1885"/>
      <c r="I55" s="1868"/>
      <c r="J55" s="1854"/>
      <c r="K55" s="1855"/>
      <c r="L55" s="1855"/>
      <c r="M55" s="1855"/>
      <c r="N55" s="1884"/>
      <c r="O55" s="1885"/>
      <c r="P55" s="1868"/>
      <c r="Q55" s="1854"/>
      <c r="R55" s="1855"/>
      <c r="S55" s="1855"/>
      <c r="T55" s="1855"/>
      <c r="U55" s="1884"/>
      <c r="V55" s="1885"/>
      <c r="W55" s="1868"/>
      <c r="X55" s="1854"/>
      <c r="Y55" s="1855"/>
      <c r="Z55" s="1855"/>
      <c r="AA55" s="1855"/>
      <c r="AB55" s="1884"/>
      <c r="AC55" s="1885"/>
      <c r="AD55" s="1868"/>
      <c r="AE55" s="1854"/>
      <c r="AF55" s="1855"/>
      <c r="AG55" s="1855"/>
      <c r="AH55" s="1855"/>
      <c r="AI55" s="1884"/>
      <c r="AJ55" s="1885"/>
      <c r="AK55" s="1868"/>
    </row>
    <row r="56" spans="1:49" ht="39.950000000000003" customHeight="1" thickBot="1" x14ac:dyDescent="0.25">
      <c r="S56" s="1697"/>
      <c r="T56" s="1697"/>
      <c r="U56" s="1697"/>
      <c r="V56" s="1697"/>
      <c r="W56" s="1697"/>
      <c r="X56" s="1697"/>
    </row>
    <row r="57" spans="1:49" ht="39.950000000000003" customHeight="1" thickBot="1" x14ac:dyDescent="0.25">
      <c r="A57" s="5764"/>
      <c r="B57" s="5765"/>
      <c r="C57" s="5464" t="s">
        <v>8413</v>
      </c>
      <c r="D57" s="5465"/>
      <c r="E57" s="5465"/>
      <c r="F57" s="5465"/>
      <c r="G57" s="5465"/>
      <c r="H57" s="5465"/>
      <c r="I57" s="5466"/>
      <c r="J57" s="5464" t="s">
        <v>8414</v>
      </c>
      <c r="K57" s="5465"/>
      <c r="L57" s="5465"/>
      <c r="M57" s="5465"/>
      <c r="N57" s="5465"/>
      <c r="O57" s="5465"/>
      <c r="P57" s="5466"/>
      <c r="Q57" s="5464" t="s">
        <v>8415</v>
      </c>
      <c r="R57" s="5465"/>
      <c r="S57" s="5465"/>
      <c r="T57" s="5465"/>
      <c r="U57" s="5465"/>
      <c r="V57" s="5465"/>
      <c r="W57" s="5466"/>
      <c r="X57" s="5464" t="s">
        <v>8416</v>
      </c>
      <c r="Y57" s="5465"/>
      <c r="Z57" s="5465"/>
      <c r="AA57" s="5465"/>
      <c r="AB57" s="5465"/>
      <c r="AC57" s="5465"/>
      <c r="AD57" s="5466"/>
      <c r="AE57" s="5464" t="s">
        <v>8417</v>
      </c>
      <c r="AF57" s="5465"/>
      <c r="AG57" s="5465"/>
      <c r="AH57" s="5465"/>
      <c r="AI57" s="5465"/>
      <c r="AJ57" s="5465"/>
      <c r="AK57" s="5466"/>
    </row>
    <row r="58" spans="1:49" ht="39.950000000000003" customHeight="1" x14ac:dyDescent="0.2">
      <c r="A58" s="5747" t="s">
        <v>1390</v>
      </c>
      <c r="B58" s="5748"/>
      <c r="C58" s="1719">
        <v>3</v>
      </c>
      <c r="D58" s="1675">
        <v>3</v>
      </c>
      <c r="E58" s="1675">
        <v>3</v>
      </c>
      <c r="F58" s="1675">
        <v>3</v>
      </c>
      <c r="G58" s="1676">
        <v>3</v>
      </c>
      <c r="H58" s="1743">
        <v>3</v>
      </c>
      <c r="I58" s="1744">
        <v>3</v>
      </c>
      <c r="J58" s="1674">
        <v>3</v>
      </c>
      <c r="K58" s="1675">
        <v>3</v>
      </c>
      <c r="L58" s="1675">
        <v>3</v>
      </c>
      <c r="M58" s="1675">
        <v>3</v>
      </c>
      <c r="N58" s="1676">
        <v>3</v>
      </c>
      <c r="O58" s="1743">
        <v>3</v>
      </c>
      <c r="P58" s="1744">
        <v>3</v>
      </c>
      <c r="Q58" s="1674">
        <v>3</v>
      </c>
      <c r="R58" s="1675">
        <v>3</v>
      </c>
      <c r="S58" s="1675">
        <v>3</v>
      </c>
      <c r="T58" s="1675">
        <v>3</v>
      </c>
      <c r="U58" s="1676">
        <v>3</v>
      </c>
      <c r="V58" s="1743">
        <v>3</v>
      </c>
      <c r="W58" s="1744">
        <v>3</v>
      </c>
      <c r="X58" s="1674">
        <v>3</v>
      </c>
      <c r="Y58" s="1675">
        <v>3</v>
      </c>
      <c r="Z58" s="1675">
        <v>4</v>
      </c>
      <c r="AA58" s="1675">
        <v>4</v>
      </c>
      <c r="AB58" s="1676">
        <v>4</v>
      </c>
      <c r="AC58" s="1743">
        <v>4</v>
      </c>
      <c r="AD58" s="1747">
        <v>4</v>
      </c>
      <c r="AE58" s="1675">
        <v>4</v>
      </c>
      <c r="AF58" s="1675">
        <v>4</v>
      </c>
      <c r="AG58" s="1675">
        <v>4</v>
      </c>
      <c r="AH58" s="1675">
        <v>4</v>
      </c>
      <c r="AI58" s="1744">
        <v>4</v>
      </c>
      <c r="AJ58" s="1743">
        <v>4</v>
      </c>
      <c r="AK58" s="1744">
        <v>4</v>
      </c>
    </row>
    <row r="59" spans="1:49" ht="39.950000000000003" customHeight="1" thickBot="1" x14ac:dyDescent="0.25">
      <c r="A59" s="5749" t="s">
        <v>1391</v>
      </c>
      <c r="B59" s="5750"/>
      <c r="C59" s="1677">
        <v>9</v>
      </c>
      <c r="D59" s="1757">
        <v>10</v>
      </c>
      <c r="E59" s="1757">
        <v>11</v>
      </c>
      <c r="F59" s="1757">
        <v>12</v>
      </c>
      <c r="G59" s="1673">
        <v>13</v>
      </c>
      <c r="H59" s="1745">
        <v>14</v>
      </c>
      <c r="I59" s="1746">
        <v>15</v>
      </c>
      <c r="J59" s="1671">
        <v>16</v>
      </c>
      <c r="K59" s="1672">
        <v>17</v>
      </c>
      <c r="L59" s="1672">
        <v>18</v>
      </c>
      <c r="M59" s="1672">
        <v>19</v>
      </c>
      <c r="N59" s="1673">
        <v>20</v>
      </c>
      <c r="O59" s="1745">
        <v>21</v>
      </c>
      <c r="P59" s="1746">
        <v>22</v>
      </c>
      <c r="Q59" s="1772">
        <v>23</v>
      </c>
      <c r="R59" s="1672">
        <v>24</v>
      </c>
      <c r="S59" s="1672">
        <v>25</v>
      </c>
      <c r="T59" s="1757">
        <v>26</v>
      </c>
      <c r="U59" s="1758">
        <v>27</v>
      </c>
      <c r="V59" s="1745">
        <v>28</v>
      </c>
      <c r="W59" s="1746">
        <v>29</v>
      </c>
      <c r="X59" s="1671">
        <v>30</v>
      </c>
      <c r="Y59" s="1672">
        <v>31</v>
      </c>
      <c r="Z59" s="1672">
        <v>1</v>
      </c>
      <c r="AA59" s="1672">
        <v>2</v>
      </c>
      <c r="AB59" s="1673">
        <v>3</v>
      </c>
      <c r="AC59" s="1745">
        <v>4</v>
      </c>
      <c r="AD59" s="1748">
        <v>5</v>
      </c>
      <c r="AE59" s="1672">
        <v>6</v>
      </c>
      <c r="AF59" s="1672">
        <v>7</v>
      </c>
      <c r="AG59" s="1672">
        <v>8</v>
      </c>
      <c r="AH59" s="1672">
        <v>9</v>
      </c>
      <c r="AI59" s="1746">
        <v>10</v>
      </c>
      <c r="AJ59" s="1745">
        <v>11</v>
      </c>
      <c r="AK59" s="1746">
        <v>12</v>
      </c>
    </row>
    <row r="60" spans="1:49" ht="39.950000000000003" customHeight="1" x14ac:dyDescent="0.2">
      <c r="A60" s="5745" t="s">
        <v>4459</v>
      </c>
      <c r="B60" s="5746"/>
      <c r="C60" s="6599" t="s">
        <v>8813</v>
      </c>
      <c r="D60" s="5310"/>
      <c r="E60" s="5310"/>
      <c r="F60" s="5310"/>
      <c r="G60" s="6600"/>
      <c r="H60" s="1787"/>
      <c r="I60" s="1887"/>
      <c r="J60" s="6599" t="s">
        <v>8813</v>
      </c>
      <c r="K60" s="5310"/>
      <c r="L60" s="5310"/>
      <c r="M60" s="6668" t="s">
        <v>1207</v>
      </c>
      <c r="N60" s="6669"/>
      <c r="O60" s="1787"/>
      <c r="P60" s="1887"/>
      <c r="R60" s="1785"/>
      <c r="S60" s="2229"/>
      <c r="T60" s="2058"/>
      <c r="U60" s="2230"/>
      <c r="V60" s="1787"/>
      <c r="W60" s="1887"/>
      <c r="X60" s="2373"/>
      <c r="Y60" s="1785"/>
      <c r="Z60" s="2229"/>
      <c r="AA60" s="2059"/>
      <c r="AB60" s="2234"/>
      <c r="AC60" s="1787"/>
      <c r="AD60" s="1887"/>
      <c r="AE60" s="2329"/>
      <c r="AF60" s="1785"/>
      <c r="AG60" s="1790"/>
      <c r="AH60" s="2245"/>
      <c r="AI60" s="6663" t="s">
        <v>3577</v>
      </c>
      <c r="AJ60" s="1762"/>
      <c r="AK60" s="1750"/>
    </row>
    <row r="61" spans="1:49" ht="39.950000000000003" customHeight="1" x14ac:dyDescent="0.2">
      <c r="A61" s="5721" t="s">
        <v>8234</v>
      </c>
      <c r="B61" s="5722"/>
      <c r="C61" s="2039"/>
      <c r="D61" s="1823"/>
      <c r="E61" s="1823"/>
      <c r="F61" s="1823"/>
      <c r="G61" s="2155"/>
      <c r="H61" s="1796"/>
      <c r="I61" s="1890"/>
      <c r="J61" s="2033"/>
      <c r="K61" s="1823"/>
      <c r="L61" s="1823"/>
      <c r="M61" s="1823"/>
      <c r="N61" s="2155"/>
      <c r="O61" s="1796"/>
      <c r="P61" s="1890"/>
      <c r="Q61" s="2033"/>
      <c r="R61" s="1823"/>
      <c r="S61" s="1799"/>
      <c r="T61" s="1799"/>
      <c r="U61" s="1959"/>
      <c r="V61" s="1796"/>
      <c r="W61" s="1890"/>
      <c r="X61" s="2129"/>
      <c r="Y61" s="1799"/>
      <c r="Z61" s="1799"/>
      <c r="AA61" s="1799"/>
      <c r="AB61" s="1800"/>
      <c r="AC61" s="1796"/>
      <c r="AD61" s="1890"/>
      <c r="AE61" s="2164"/>
      <c r="AF61" s="1116"/>
      <c r="AG61" s="1116"/>
      <c r="AH61" s="1116"/>
      <c r="AI61" s="6664"/>
      <c r="AJ61" s="1760"/>
      <c r="AK61" s="1752"/>
      <c r="AW61" s="1716"/>
    </row>
    <row r="62" spans="1:49" ht="39.950000000000003" customHeight="1" x14ac:dyDescent="0.2">
      <c r="A62" s="5719" t="s">
        <v>8235</v>
      </c>
      <c r="B62" s="5720"/>
      <c r="C62" s="5579" t="s">
        <v>8810</v>
      </c>
      <c r="D62" s="5580"/>
      <c r="E62" s="5580"/>
      <c r="F62" s="5580"/>
      <c r="G62" s="5581"/>
      <c r="H62" s="1796"/>
      <c r="I62" s="1890"/>
      <c r="J62" s="5579" t="s">
        <v>8810</v>
      </c>
      <c r="K62" s="5580"/>
      <c r="L62" s="5580"/>
      <c r="M62" s="5580"/>
      <c r="N62" s="5581"/>
      <c r="O62" s="1796"/>
      <c r="P62" s="1890"/>
      <c r="Q62" s="5579" t="s">
        <v>8810</v>
      </c>
      <c r="R62" s="5580"/>
      <c r="S62" s="5580"/>
      <c r="T62" s="5580"/>
      <c r="U62" s="5581"/>
      <c r="V62" s="1796"/>
      <c r="W62" s="1890"/>
      <c r="X62" s="5579" t="s">
        <v>8810</v>
      </c>
      <c r="Y62" s="5580"/>
      <c r="Z62" s="5580"/>
      <c r="AA62" s="5580"/>
      <c r="AB62" s="5581"/>
      <c r="AC62" s="1796"/>
      <c r="AD62" s="1890"/>
      <c r="AE62" s="2324"/>
      <c r="AF62" s="1381"/>
      <c r="AG62" s="1381"/>
      <c r="AH62" s="1381"/>
      <c r="AI62" s="6664"/>
      <c r="AJ62" s="1760"/>
      <c r="AK62" s="1752"/>
    </row>
    <row r="63" spans="1:49" ht="39.950000000000003" customHeight="1" x14ac:dyDescent="0.2">
      <c r="A63" s="5719" t="s">
        <v>8236</v>
      </c>
      <c r="B63" s="5720"/>
      <c r="C63" s="2210"/>
      <c r="D63" s="2061"/>
      <c r="E63" s="2061"/>
      <c r="F63" s="2061"/>
      <c r="G63" s="2211"/>
      <c r="H63" s="1796"/>
      <c r="I63" s="1890"/>
      <c r="J63" s="2387"/>
      <c r="K63" s="2061"/>
      <c r="L63" s="2061"/>
      <c r="M63" s="2061"/>
      <c r="N63" s="2211"/>
      <c r="O63" s="1796"/>
      <c r="P63" s="1890"/>
      <c r="Q63" s="2374"/>
      <c r="R63" s="2061"/>
      <c r="S63" s="1116"/>
      <c r="T63" s="1116"/>
      <c r="U63" s="2005"/>
      <c r="V63" s="1796"/>
      <c r="W63" s="1890"/>
      <c r="X63" s="2164"/>
      <c r="Y63" s="1116"/>
      <c r="Z63" s="1116"/>
      <c r="AA63" s="1116"/>
      <c r="AB63" s="2237"/>
      <c r="AC63" s="1796"/>
      <c r="AD63" s="1890"/>
      <c r="AE63" s="2379"/>
      <c r="AF63" s="1381"/>
      <c r="AG63" s="1805"/>
      <c r="AH63" s="1805"/>
      <c r="AI63" s="6664"/>
      <c r="AJ63" s="1760"/>
      <c r="AK63" s="1752"/>
    </row>
    <row r="64" spans="1:49" ht="39.950000000000003" customHeight="1" x14ac:dyDescent="0.2">
      <c r="A64" s="5719" t="s">
        <v>8237</v>
      </c>
      <c r="B64" s="5720"/>
      <c r="C64" s="2004"/>
      <c r="D64" s="1116"/>
      <c r="E64" s="1116"/>
      <c r="F64" s="1116"/>
      <c r="G64" s="2005"/>
      <c r="H64" s="1796"/>
      <c r="I64" s="1890"/>
      <c r="J64" s="2316"/>
      <c r="K64" s="1116"/>
      <c r="L64" s="1116"/>
      <c r="M64" s="1116"/>
      <c r="N64" s="2156"/>
      <c r="O64" s="1796"/>
      <c r="P64" s="1890"/>
      <c r="Q64" s="2036"/>
      <c r="R64" s="1381"/>
      <c r="S64" s="1381"/>
      <c r="T64" s="1843"/>
      <c r="U64" s="2163"/>
      <c r="V64" s="1796"/>
      <c r="W64" s="1890"/>
      <c r="Y64" s="1799"/>
      <c r="Z64" s="1799"/>
      <c r="AA64" s="1799"/>
      <c r="AC64" s="1796"/>
      <c r="AD64" s="1890"/>
      <c r="AE64" s="2418"/>
      <c r="AF64" s="2065"/>
      <c r="AG64" s="1799"/>
      <c r="AH64" s="1799"/>
      <c r="AI64" s="6664"/>
      <c r="AJ64" s="1760"/>
      <c r="AK64" s="1752"/>
    </row>
    <row r="65" spans="1:37" ht="39.950000000000003" customHeight="1" thickBot="1" x14ac:dyDescent="0.25">
      <c r="A65" s="5732" t="s">
        <v>8238</v>
      </c>
      <c r="B65" s="5733"/>
      <c r="C65" s="6339" t="s">
        <v>1386</v>
      </c>
      <c r="D65" s="6339"/>
      <c r="E65" s="6339"/>
      <c r="F65" s="6339"/>
      <c r="G65" s="6357"/>
      <c r="H65" s="1796"/>
      <c r="I65" s="1890"/>
      <c r="J65" s="6060" t="s">
        <v>8800</v>
      </c>
      <c r="K65" s="3402"/>
      <c r="L65" s="3402"/>
      <c r="M65" s="3402"/>
      <c r="N65" s="6061"/>
      <c r="O65" s="1796"/>
      <c r="P65" s="1890"/>
      <c r="Q65" s="6060" t="s">
        <v>8800</v>
      </c>
      <c r="R65" s="3402"/>
      <c r="S65" s="3402"/>
      <c r="T65" s="3402"/>
      <c r="U65" s="6061"/>
      <c r="V65" s="1796"/>
      <c r="W65" s="1890"/>
      <c r="X65" s="6060" t="s">
        <v>8800</v>
      </c>
      <c r="Y65" s="3402"/>
      <c r="Z65" s="3402"/>
      <c r="AA65" s="3402"/>
      <c r="AB65" s="6061"/>
      <c r="AC65" s="1796"/>
      <c r="AD65" s="1890"/>
      <c r="AE65" s="6060" t="s">
        <v>8800</v>
      </c>
      <c r="AF65" s="3402"/>
      <c r="AG65" s="3402"/>
      <c r="AH65" s="3403"/>
      <c r="AI65" s="6664"/>
      <c r="AJ65" s="1760"/>
      <c r="AK65" s="1752"/>
    </row>
    <row r="66" spans="1:37" ht="39.950000000000003" customHeight="1" x14ac:dyDescent="0.2">
      <c r="A66" s="5732" t="s">
        <v>8239</v>
      </c>
      <c r="B66" s="5733"/>
      <c r="C66" s="2231"/>
      <c r="D66" s="1888"/>
      <c r="E66" s="1888"/>
      <c r="F66" s="1888"/>
      <c r="G66" s="1913"/>
      <c r="H66" s="1796"/>
      <c r="I66" s="1890"/>
      <c r="J66" s="2317"/>
      <c r="K66" s="1807"/>
      <c r="L66" s="1807"/>
      <c r="M66" s="1807"/>
      <c r="N66" s="2213"/>
      <c r="O66" s="1796"/>
      <c r="P66" s="1890"/>
      <c r="Q66" s="2317"/>
      <c r="R66" s="1807"/>
      <c r="S66" s="1807"/>
      <c r="T66" s="1807"/>
      <c r="U66" s="2213"/>
      <c r="V66" s="1796"/>
      <c r="W66" s="1890"/>
      <c r="X66" s="2317"/>
      <c r="Y66" s="1807"/>
      <c r="Z66" s="1807"/>
      <c r="AA66" s="1807"/>
      <c r="AB66" s="2213"/>
      <c r="AC66" s="1796"/>
      <c r="AD66" s="1890"/>
      <c r="AE66" s="2175"/>
      <c r="AF66" s="1807"/>
      <c r="AG66" s="1807"/>
      <c r="AH66" s="1807"/>
      <c r="AI66" s="6664"/>
      <c r="AJ66" s="1760"/>
      <c r="AK66" s="1752"/>
    </row>
    <row r="67" spans="1:37" ht="39.950000000000003" customHeight="1" x14ac:dyDescent="0.2">
      <c r="A67" s="5732" t="s">
        <v>8240</v>
      </c>
      <c r="B67" s="5733"/>
      <c r="C67" s="6318" t="s">
        <v>1386</v>
      </c>
      <c r="D67" s="6168"/>
      <c r="E67" s="6168"/>
      <c r="F67" s="6168"/>
      <c r="G67" s="6315"/>
      <c r="H67" s="1796"/>
      <c r="I67" s="1890"/>
      <c r="J67" s="6318" t="s">
        <v>1386</v>
      </c>
      <c r="K67" s="6168"/>
      <c r="L67" s="6168"/>
      <c r="M67" s="6168"/>
      <c r="N67" s="6315"/>
      <c r="O67" s="1796"/>
      <c r="P67" s="1890"/>
      <c r="Q67" s="6318" t="s">
        <v>1386</v>
      </c>
      <c r="R67" s="6168"/>
      <c r="S67" s="6168"/>
      <c r="T67" s="6168"/>
      <c r="U67" s="6315"/>
      <c r="V67" s="1796"/>
      <c r="W67" s="1890"/>
      <c r="X67" s="2050"/>
      <c r="Y67" s="2420"/>
      <c r="Z67" s="6075" t="s">
        <v>8584</v>
      </c>
      <c r="AA67" s="6075"/>
      <c r="AB67" s="6317"/>
      <c r="AC67" s="1796"/>
      <c r="AD67" s="1890"/>
      <c r="AE67" s="6136" t="s">
        <v>8815</v>
      </c>
      <c r="AF67" s="6136"/>
      <c r="AG67" s="6136"/>
      <c r="AH67" s="6137"/>
      <c r="AI67" s="6664"/>
      <c r="AJ67" s="1760"/>
      <c r="AK67" s="1752"/>
    </row>
    <row r="68" spans="1:37" ht="39.950000000000003" customHeight="1" x14ac:dyDescent="0.2">
      <c r="A68" s="5809" t="s">
        <v>8241</v>
      </c>
      <c r="B68" s="5810"/>
      <c r="C68" s="5770" t="s">
        <v>8544</v>
      </c>
      <c r="D68" s="5771"/>
      <c r="E68" s="5771"/>
      <c r="F68" s="5771"/>
      <c r="G68" s="5772"/>
      <c r="H68" s="1816"/>
      <c r="I68" s="1896"/>
      <c r="J68" s="5771" t="s">
        <v>8544</v>
      </c>
      <c r="K68" s="5771"/>
      <c r="L68" s="5771"/>
      <c r="M68" s="5771"/>
      <c r="N68" s="5772"/>
      <c r="O68" s="1816"/>
      <c r="P68" s="1896"/>
      <c r="Q68" s="5771" t="s">
        <v>8544</v>
      </c>
      <c r="R68" s="5771"/>
      <c r="S68" s="5771"/>
      <c r="T68" s="5771"/>
      <c r="U68" s="5772"/>
      <c r="V68" s="1816"/>
      <c r="W68" s="1896"/>
      <c r="X68" s="5771" t="s">
        <v>8544</v>
      </c>
      <c r="Y68" s="5771"/>
      <c r="Z68" s="5771"/>
      <c r="AA68" s="5771"/>
      <c r="AB68" s="5772"/>
      <c r="AC68" s="1816"/>
      <c r="AD68" s="1896"/>
      <c r="AE68" s="6542" t="s">
        <v>8816</v>
      </c>
      <c r="AF68" s="6542"/>
      <c r="AG68" s="6542"/>
      <c r="AH68" s="6569"/>
      <c r="AI68" s="6664"/>
      <c r="AJ68" s="1760"/>
      <c r="AK68" s="1752"/>
    </row>
    <row r="69" spans="1:37" ht="39.950000000000003" customHeight="1" x14ac:dyDescent="0.2">
      <c r="A69" s="5809" t="s">
        <v>8242</v>
      </c>
      <c r="B69" s="5810"/>
      <c r="C69" s="5770" t="s">
        <v>8544</v>
      </c>
      <c r="D69" s="5771"/>
      <c r="E69" s="5771"/>
      <c r="F69" s="5771"/>
      <c r="G69" s="5772"/>
      <c r="H69" s="1796"/>
      <c r="I69" s="1890"/>
      <c r="J69" s="5771" t="s">
        <v>8544</v>
      </c>
      <c r="K69" s="5771"/>
      <c r="L69" s="5771"/>
      <c r="M69" s="5771"/>
      <c r="N69" s="5772"/>
      <c r="O69" s="1796"/>
      <c r="P69" s="1890"/>
      <c r="Q69" s="5771" t="s">
        <v>8544</v>
      </c>
      <c r="R69" s="5771"/>
      <c r="S69" s="5771"/>
      <c r="T69" s="5771"/>
      <c r="U69" s="5772"/>
      <c r="V69" s="1796"/>
      <c r="W69" s="1890"/>
      <c r="X69" s="5771" t="s">
        <v>8544</v>
      </c>
      <c r="Y69" s="5771"/>
      <c r="Z69" s="5771"/>
      <c r="AA69" s="5771"/>
      <c r="AB69" s="5772"/>
      <c r="AC69" s="1796"/>
      <c r="AD69" s="1890"/>
      <c r="AE69" s="6542" t="s">
        <v>8816</v>
      </c>
      <c r="AF69" s="6542"/>
      <c r="AG69" s="6542"/>
      <c r="AH69" s="6569"/>
      <c r="AI69" s="6664"/>
      <c r="AJ69" s="1760"/>
      <c r="AK69" s="1752"/>
    </row>
    <row r="70" spans="1:37" ht="39.950000000000003" customHeight="1" x14ac:dyDescent="0.2">
      <c r="A70" s="5732" t="s">
        <v>8243</v>
      </c>
      <c r="B70" s="5733"/>
      <c r="C70" s="6318" t="s">
        <v>1386</v>
      </c>
      <c r="D70" s="6168"/>
      <c r="E70" s="6168"/>
      <c r="F70" s="6168"/>
      <c r="G70" s="6315"/>
      <c r="H70" s="1796"/>
      <c r="I70" s="1890"/>
      <c r="J70" s="6318" t="s">
        <v>1386</v>
      </c>
      <c r="K70" s="6168"/>
      <c r="L70" s="6168"/>
      <c r="M70" s="6168"/>
      <c r="N70" s="6315"/>
      <c r="O70" s="1796"/>
      <c r="P70" s="1890"/>
      <c r="Q70" s="6318" t="s">
        <v>1386</v>
      </c>
      <c r="R70" s="6168"/>
      <c r="S70" s="6168"/>
      <c r="T70" s="6168"/>
      <c r="U70" s="6315"/>
      <c r="V70" s="1796"/>
      <c r="W70" s="1890"/>
      <c r="X70" s="5827"/>
      <c r="Y70" s="5828"/>
      <c r="Z70" s="5828"/>
      <c r="AA70" s="5503" t="s">
        <v>8584</v>
      </c>
      <c r="AB70" s="5504"/>
      <c r="AC70" s="1796"/>
      <c r="AD70" s="1890"/>
      <c r="AE70" s="6136" t="s">
        <v>8815</v>
      </c>
      <c r="AF70" s="6136"/>
      <c r="AG70" s="6136"/>
      <c r="AH70" s="6137"/>
      <c r="AI70" s="6664"/>
      <c r="AJ70" s="1760"/>
      <c r="AK70" s="1752"/>
    </row>
    <row r="71" spans="1:37" ht="39.950000000000003" customHeight="1" x14ac:dyDescent="0.2">
      <c r="A71" s="5732" t="s">
        <v>8244</v>
      </c>
      <c r="B71" s="5733"/>
      <c r="C71" s="6060" t="s">
        <v>8800</v>
      </c>
      <c r="D71" s="3402"/>
      <c r="E71" s="3402"/>
      <c r="F71" s="3402"/>
      <c r="G71" s="6061"/>
      <c r="H71" s="1796"/>
      <c r="I71" s="1890"/>
      <c r="J71" s="3402" t="s">
        <v>8800</v>
      </c>
      <c r="K71" s="3402"/>
      <c r="L71" s="3402"/>
      <c r="M71" s="3402"/>
      <c r="N71" s="6061"/>
      <c r="O71" s="1796"/>
      <c r="P71" s="1890"/>
      <c r="Q71" s="3402" t="s">
        <v>8800</v>
      </c>
      <c r="R71" s="3402"/>
      <c r="S71" s="3402"/>
      <c r="T71" s="3402"/>
      <c r="U71" s="6061"/>
      <c r="V71" s="1796"/>
      <c r="W71" s="1890"/>
      <c r="X71" s="3402" t="s">
        <v>8800</v>
      </c>
      <c r="Y71" s="3402"/>
      <c r="Z71" s="3402"/>
      <c r="AA71" s="3402"/>
      <c r="AB71" s="6061"/>
      <c r="AC71" s="1796"/>
      <c r="AD71" s="1890"/>
      <c r="AE71" s="6526" t="s">
        <v>8800</v>
      </c>
      <c r="AF71" s="6526"/>
      <c r="AG71" s="6526"/>
      <c r="AH71" s="6568"/>
      <c r="AI71" s="6664"/>
      <c r="AJ71" s="1760"/>
      <c r="AK71" s="1752"/>
    </row>
    <row r="72" spans="1:37" ht="39.950000000000003" customHeight="1" x14ac:dyDescent="0.2">
      <c r="A72" s="5738" t="s">
        <v>8245</v>
      </c>
      <c r="B72" s="5739"/>
      <c r="C72" s="6060" t="s">
        <v>8820</v>
      </c>
      <c r="D72" s="3402"/>
      <c r="E72" s="3402"/>
      <c r="F72" s="3402"/>
      <c r="G72" s="6061"/>
      <c r="H72" s="1796"/>
      <c r="I72" s="1890"/>
      <c r="J72" s="6060" t="s">
        <v>8820</v>
      </c>
      <c r="K72" s="3402"/>
      <c r="L72" s="3402"/>
      <c r="M72" s="3402"/>
      <c r="N72" s="6061"/>
      <c r="O72" s="1796"/>
      <c r="P72" s="1890"/>
      <c r="Q72" s="6060" t="s">
        <v>8820</v>
      </c>
      <c r="R72" s="3402"/>
      <c r="S72" s="3402"/>
      <c r="T72" s="3402"/>
      <c r="U72" s="6061"/>
      <c r="V72" s="1796"/>
      <c r="W72" s="1890"/>
      <c r="X72" s="6060" t="s">
        <v>8820</v>
      </c>
      <c r="Y72" s="3402"/>
      <c r="Z72" s="3402"/>
      <c r="AA72" s="3402"/>
      <c r="AB72" s="6061"/>
      <c r="AC72" s="1796"/>
      <c r="AD72" s="1890"/>
      <c r="AE72" s="6526" t="s">
        <v>8820</v>
      </c>
      <c r="AF72" s="6526"/>
      <c r="AG72" s="6526"/>
      <c r="AH72" s="6568"/>
      <c r="AI72" s="6664"/>
      <c r="AJ72" s="1760"/>
      <c r="AK72" s="1752"/>
    </row>
    <row r="73" spans="1:37" ht="39.950000000000003" customHeight="1" thickBot="1" x14ac:dyDescent="0.25">
      <c r="A73" s="5758" t="s">
        <v>8246</v>
      </c>
      <c r="B73" s="5739"/>
      <c r="C73" s="2419" t="s">
        <v>1386</v>
      </c>
      <c r="D73" s="6060" t="s">
        <v>8760</v>
      </c>
      <c r="E73" s="3402"/>
      <c r="F73" s="3402"/>
      <c r="G73" s="6061"/>
      <c r="H73" s="1796"/>
      <c r="I73" s="1890"/>
      <c r="J73" s="3511" t="s">
        <v>8760</v>
      </c>
      <c r="K73" s="3511"/>
      <c r="L73" s="3511"/>
      <c r="M73" s="3511"/>
      <c r="N73" s="6583"/>
      <c r="O73" s="1796"/>
      <c r="P73" s="1890"/>
      <c r="Q73" s="3511" t="s">
        <v>8760</v>
      </c>
      <c r="R73" s="3511"/>
      <c r="S73" s="3511"/>
      <c r="T73" s="3511"/>
      <c r="U73" s="6583"/>
      <c r="V73" s="1796"/>
      <c r="W73" s="1890"/>
      <c r="X73" s="6304" t="s">
        <v>8760</v>
      </c>
      <c r="Y73" s="6304"/>
      <c r="Z73" s="6304"/>
      <c r="AA73" s="6304"/>
      <c r="AB73" s="6305"/>
      <c r="AC73" s="1796"/>
      <c r="AD73" s="1890"/>
      <c r="AE73" s="6304" t="s">
        <v>8760</v>
      </c>
      <c r="AF73" s="6304"/>
      <c r="AG73" s="6304"/>
      <c r="AH73" s="6326"/>
      <c r="AI73" s="6664"/>
      <c r="AJ73" s="1760"/>
      <c r="AK73" s="1752"/>
    </row>
    <row r="74" spans="1:37" ht="39.950000000000003" customHeight="1" thickBot="1" x14ac:dyDescent="0.25">
      <c r="A74" s="5736" t="s">
        <v>8247</v>
      </c>
      <c r="B74" s="5737"/>
      <c r="C74" s="6242" t="s">
        <v>1386</v>
      </c>
      <c r="D74" s="6242"/>
      <c r="E74" s="6242"/>
      <c r="F74" s="6242"/>
      <c r="G74" s="6618"/>
      <c r="H74" s="1796"/>
      <c r="I74" s="1890"/>
      <c r="J74" s="6242" t="s">
        <v>1386</v>
      </c>
      <c r="K74" s="6242"/>
      <c r="L74" s="6242"/>
      <c r="M74" s="6242"/>
      <c r="N74" s="6618"/>
      <c r="O74" s="1796"/>
      <c r="P74" s="1890"/>
      <c r="Q74" s="3402" t="s">
        <v>8817</v>
      </c>
      <c r="R74" s="3402"/>
      <c r="S74" s="3402"/>
      <c r="T74" s="3402"/>
      <c r="U74" s="6061"/>
      <c r="V74" s="1796"/>
      <c r="W74" s="1890"/>
      <c r="X74" s="6586" t="s">
        <v>8817</v>
      </c>
      <c r="Y74" s="6587"/>
      <c r="Z74" s="6587"/>
      <c r="AA74" s="6587"/>
      <c r="AB74" s="6665"/>
      <c r="AC74" s="1796"/>
      <c r="AD74" s="1890"/>
      <c r="AE74" s="6586" t="s">
        <v>8817</v>
      </c>
      <c r="AF74" s="6587"/>
      <c r="AG74" s="6587"/>
      <c r="AH74" s="6588"/>
      <c r="AI74" s="6664"/>
      <c r="AJ74" s="1760"/>
      <c r="AK74" s="1752"/>
    </row>
    <row r="75" spans="1:37" ht="39.950000000000003" customHeight="1" x14ac:dyDescent="0.2">
      <c r="A75" s="5738" t="s">
        <v>8248</v>
      </c>
      <c r="B75" s="5739"/>
      <c r="C75" s="6242" t="s">
        <v>1386</v>
      </c>
      <c r="D75" s="6242"/>
      <c r="E75" s="6242"/>
      <c r="F75" s="6242"/>
      <c r="G75" s="6618"/>
      <c r="H75" s="1796"/>
      <c r="I75" s="1890"/>
      <c r="J75" s="3402" t="s">
        <v>8818</v>
      </c>
      <c r="K75" s="3402"/>
      <c r="L75" s="3402"/>
      <c r="M75" s="3402"/>
      <c r="N75" s="6061"/>
      <c r="O75" s="1796"/>
      <c r="P75" s="1890"/>
      <c r="Q75" s="3402" t="s">
        <v>8818</v>
      </c>
      <c r="R75" s="3402"/>
      <c r="S75" s="3402"/>
      <c r="T75" s="3402"/>
      <c r="U75" s="6061"/>
      <c r="V75" s="1796"/>
      <c r="W75" s="1890"/>
      <c r="X75" s="3402" t="s">
        <v>8818</v>
      </c>
      <c r="Y75" s="3402"/>
      <c r="Z75" s="3402"/>
      <c r="AA75" s="3402"/>
      <c r="AB75" s="6061"/>
      <c r="AC75" s="1796"/>
      <c r="AD75" s="1890"/>
      <c r="AE75" s="6526" t="s">
        <v>8818</v>
      </c>
      <c r="AF75" s="6526"/>
      <c r="AG75" s="6526"/>
      <c r="AH75" s="6568"/>
      <c r="AI75" s="6664"/>
      <c r="AJ75" s="1760"/>
      <c r="AK75" s="1752"/>
    </row>
    <row r="76" spans="1:37" ht="39.950000000000003" customHeight="1" thickBot="1" x14ac:dyDescent="0.25">
      <c r="A76" s="5736" t="s">
        <v>8249</v>
      </c>
      <c r="B76" s="5737"/>
      <c r="C76" s="6316" t="s">
        <v>8798</v>
      </c>
      <c r="D76" s="6304"/>
      <c r="E76" s="6304"/>
      <c r="F76" s="6304"/>
      <c r="G76" s="6305"/>
      <c r="H76" s="1826"/>
      <c r="I76" s="1902"/>
      <c r="J76" s="6316" t="s">
        <v>8798</v>
      </c>
      <c r="K76" s="6304"/>
      <c r="L76" s="6304"/>
      <c r="M76" s="6304"/>
      <c r="N76" s="6305"/>
      <c r="O76" s="1826"/>
      <c r="P76" s="1902"/>
      <c r="Q76" s="6316" t="s">
        <v>8819</v>
      </c>
      <c r="R76" s="6304"/>
      <c r="S76" s="6304"/>
      <c r="T76" s="6304"/>
      <c r="U76" s="6305"/>
      <c r="V76" s="1826"/>
      <c r="W76" s="1902"/>
      <c r="X76" s="6316" t="s">
        <v>8819</v>
      </c>
      <c r="Y76" s="6304"/>
      <c r="Z76" s="6304"/>
      <c r="AA76" s="6304"/>
      <c r="AB76" s="6305"/>
      <c r="AC76" s="1826"/>
      <c r="AD76" s="1902"/>
      <c r="AE76" s="6589" t="s">
        <v>8819</v>
      </c>
      <c r="AF76" s="6589"/>
      <c r="AG76" s="6589"/>
      <c r="AH76" s="6590"/>
      <c r="AI76" s="6664"/>
      <c r="AJ76" s="1763"/>
      <c r="AK76" s="1754"/>
    </row>
    <row r="77" spans="1:37" ht="39.950000000000003" customHeight="1" thickBot="1" x14ac:dyDescent="0.25">
      <c r="A77" s="1779">
        <v>1</v>
      </c>
      <c r="B77" s="1779" t="s">
        <v>5497</v>
      </c>
      <c r="C77" s="1838"/>
      <c r="D77" s="1834"/>
      <c r="E77" s="1834"/>
      <c r="F77" s="1834"/>
      <c r="G77" s="1829"/>
      <c r="H77" s="1830"/>
      <c r="I77" s="1831"/>
      <c r="J77" s="1832"/>
      <c r="K77" s="1833"/>
      <c r="L77" s="1833"/>
      <c r="M77" s="1834"/>
      <c r="N77" s="1835"/>
      <c r="O77" s="1836"/>
      <c r="P77" s="1837"/>
      <c r="Q77" s="1838"/>
      <c r="R77" s="1834"/>
      <c r="S77" s="2063"/>
      <c r="T77" s="2063"/>
      <c r="U77" s="2230"/>
      <c r="V77" s="1839"/>
      <c r="W77" s="1840"/>
      <c r="X77" s="2242"/>
      <c r="Y77" s="84"/>
      <c r="Z77" s="84"/>
      <c r="AA77" s="1879"/>
      <c r="AB77" s="2243"/>
      <c r="AC77" s="1876"/>
      <c r="AD77" s="1877"/>
      <c r="AE77" s="1906"/>
      <c r="AF77" s="1907"/>
      <c r="AG77" s="1907"/>
      <c r="AH77" s="1907"/>
      <c r="AI77" s="5998"/>
      <c r="AJ77" s="1839"/>
      <c r="AK77" s="1845"/>
    </row>
    <row r="78" spans="1:37" ht="39.950000000000003" customHeight="1" thickBot="1" x14ac:dyDescent="0.25">
      <c r="A78" s="1717">
        <v>2</v>
      </c>
      <c r="B78" s="1718" t="s">
        <v>5497</v>
      </c>
      <c r="C78" s="1801"/>
      <c r="D78" s="1799"/>
      <c r="E78" s="1799"/>
      <c r="F78" s="1799"/>
      <c r="G78" s="2018"/>
      <c r="H78" s="1847"/>
      <c r="I78" s="1848"/>
      <c r="J78" s="2153"/>
      <c r="K78" s="1915"/>
      <c r="L78" s="1842"/>
      <c r="M78" s="1842"/>
      <c r="N78" s="1849"/>
      <c r="O78" s="1847"/>
      <c r="P78" s="1848"/>
      <c r="Q78" s="1801"/>
      <c r="R78" s="1799"/>
      <c r="S78" s="1799"/>
      <c r="T78" s="1799"/>
      <c r="U78" s="1800"/>
      <c r="V78" s="1847"/>
      <c r="W78" s="1848"/>
      <c r="X78" s="1801"/>
      <c r="Y78" s="1799"/>
      <c r="Z78" s="1843"/>
      <c r="AA78" s="1843"/>
      <c r="AB78" s="1844"/>
      <c r="AC78" s="1920"/>
      <c r="AD78" s="1909"/>
      <c r="AE78" s="1801"/>
      <c r="AF78" s="1799"/>
      <c r="AG78" s="1799"/>
      <c r="AH78" s="1799"/>
      <c r="AI78" s="5999"/>
      <c r="AJ78" s="1847"/>
      <c r="AK78" s="1851"/>
    </row>
    <row r="79" spans="1:37" ht="39.950000000000003" customHeight="1" thickBot="1" x14ac:dyDescent="0.25">
      <c r="A79" s="5734" t="s">
        <v>5498</v>
      </c>
      <c r="B79" s="5735"/>
      <c r="C79" s="1801"/>
      <c r="D79" s="1799"/>
      <c r="E79" s="1799"/>
      <c r="F79" s="1799"/>
      <c r="G79" s="1844"/>
      <c r="H79" s="1847"/>
      <c r="I79" s="1848"/>
      <c r="J79" s="2220"/>
      <c r="K79" s="1799"/>
      <c r="L79" s="1821"/>
      <c r="M79" s="1843"/>
      <c r="N79" s="1822"/>
      <c r="O79" s="1847"/>
      <c r="P79" s="1848"/>
      <c r="Q79" s="1852"/>
      <c r="R79" s="1799"/>
      <c r="S79" s="1799"/>
      <c r="T79" s="1853"/>
      <c r="U79" s="1800"/>
      <c r="V79" s="1847"/>
      <c r="W79" s="1848"/>
      <c r="X79" s="2060"/>
      <c r="Y79" s="2061"/>
      <c r="Z79" s="1843"/>
      <c r="AA79" s="1843"/>
      <c r="AB79" s="1800"/>
      <c r="AC79" s="1883"/>
      <c r="AD79" s="1851"/>
      <c r="AE79" s="1801"/>
      <c r="AF79" s="1799"/>
      <c r="AG79" s="1799"/>
      <c r="AH79" s="1799"/>
      <c r="AI79" s="5999"/>
      <c r="AJ79" s="1774"/>
      <c r="AK79" s="1851"/>
    </row>
    <row r="80" spans="1:37" ht="39.950000000000003" customHeight="1" thickBot="1" x14ac:dyDescent="0.25">
      <c r="A80" s="5785" t="s">
        <v>8250</v>
      </c>
      <c r="B80" s="5786"/>
      <c r="C80" s="1854"/>
      <c r="D80" s="1855"/>
      <c r="E80" s="1855"/>
      <c r="F80" s="1740"/>
      <c r="G80" s="1741"/>
      <c r="H80" s="1856"/>
      <c r="I80" s="1857"/>
      <c r="J80" s="1854"/>
      <c r="K80" s="2221"/>
      <c r="L80" s="1862"/>
      <c r="M80" s="1855"/>
      <c r="N80" s="1858"/>
      <c r="O80" s="1859"/>
      <c r="P80" s="1860"/>
      <c r="Q80" s="1861"/>
      <c r="R80" s="1862"/>
      <c r="S80" s="1863"/>
      <c r="T80" s="1863"/>
      <c r="U80" s="1864"/>
      <c r="V80" s="1865"/>
      <c r="W80" s="1866"/>
      <c r="X80" s="1867"/>
      <c r="Y80" s="1863"/>
      <c r="Z80" s="2240"/>
      <c r="AA80" s="2240"/>
      <c r="AB80" s="2241"/>
      <c r="AC80" s="1885"/>
      <c r="AD80" s="1868"/>
      <c r="AE80" s="1854"/>
      <c r="AF80" s="1855"/>
      <c r="AG80" s="1862"/>
      <c r="AH80" s="1862"/>
      <c r="AI80" s="6000"/>
      <c r="AJ80" s="1856"/>
      <c r="AK80" s="1868"/>
    </row>
    <row r="81" spans="1:37" ht="39.950000000000003" customHeight="1" x14ac:dyDescent="0.2">
      <c r="A81" s="5832" t="s">
        <v>5500</v>
      </c>
      <c r="B81" s="5833"/>
      <c r="C81" s="1869"/>
      <c r="D81" s="1870"/>
      <c r="E81" s="1870"/>
      <c r="F81" s="1870"/>
      <c r="G81" s="1871"/>
      <c r="H81" s="1872"/>
      <c r="I81" s="1845"/>
      <c r="J81" s="1873"/>
      <c r="K81" s="1874"/>
      <c r="L81" s="1875"/>
      <c r="M81" s="1874"/>
      <c r="N81" s="1795"/>
      <c r="O81" s="1876"/>
      <c r="P81" s="1877"/>
      <c r="Q81" s="1878"/>
      <c r="R81" s="1879"/>
      <c r="S81" s="1766"/>
      <c r="T81" s="1766"/>
      <c r="U81" s="1880"/>
      <c r="V81" s="1872"/>
      <c r="W81" s="1845"/>
      <c r="X81" s="1881"/>
      <c r="Y81" s="1882"/>
      <c r="Z81" s="1882"/>
      <c r="AA81" s="1882"/>
      <c r="AB81" s="1880"/>
      <c r="AC81" s="1872"/>
      <c r="AD81" s="1845"/>
      <c r="AE81" s="1881"/>
      <c r="AF81" s="1882"/>
      <c r="AG81" s="1882"/>
      <c r="AH81" s="1882"/>
      <c r="AI81" s="5998"/>
      <c r="AJ81" s="1872"/>
      <c r="AK81" s="1845"/>
    </row>
    <row r="82" spans="1:37" ht="39.950000000000003" customHeight="1" x14ac:dyDescent="0.2">
      <c r="A82" s="5834"/>
      <c r="B82" s="5835"/>
      <c r="C82" s="1801"/>
      <c r="D82" s="1799"/>
      <c r="E82" s="1799"/>
      <c r="F82" s="1799"/>
      <c r="G82" s="1800"/>
      <c r="H82" s="1883"/>
      <c r="I82" s="1851"/>
      <c r="J82" s="1801"/>
      <c r="K82" s="1821"/>
      <c r="L82" s="1799"/>
      <c r="M82" s="1799"/>
      <c r="N82" s="1800"/>
      <c r="O82" s="1883"/>
      <c r="P82" s="1851"/>
      <c r="Q82" s="1801"/>
      <c r="R82" s="1799"/>
      <c r="S82" s="1799"/>
      <c r="T82" s="1799"/>
      <c r="U82" s="1800"/>
      <c r="V82" s="1883"/>
      <c r="W82" s="1851"/>
      <c r="X82" s="1801"/>
      <c r="Y82" s="1799"/>
      <c r="Z82" s="1799"/>
      <c r="AA82" s="1799"/>
      <c r="AB82" s="1800"/>
      <c r="AC82" s="1883"/>
      <c r="AD82" s="1851"/>
      <c r="AE82" s="1801"/>
      <c r="AF82" s="1799"/>
      <c r="AG82" s="1799"/>
      <c r="AH82" s="1799"/>
      <c r="AI82" s="5999"/>
      <c r="AJ82" s="1883"/>
      <c r="AK82" s="1851"/>
    </row>
    <row r="83" spans="1:37" ht="39.950000000000003" customHeight="1" thickBot="1" x14ac:dyDescent="0.25">
      <c r="A83" s="5836"/>
      <c r="B83" s="5837"/>
      <c r="C83" s="1854"/>
      <c r="D83" s="1855"/>
      <c r="E83" s="1855"/>
      <c r="F83" s="1855"/>
      <c r="G83" s="1884"/>
      <c r="H83" s="1885"/>
      <c r="I83" s="1868"/>
      <c r="J83" s="1854"/>
      <c r="K83" s="1855"/>
      <c r="L83" s="1855"/>
      <c r="M83" s="1855"/>
      <c r="N83" s="1884"/>
      <c r="O83" s="1885"/>
      <c r="P83" s="1868"/>
      <c r="Q83" s="1854"/>
      <c r="R83" s="1855"/>
      <c r="S83" s="1855"/>
      <c r="T83" s="1855"/>
      <c r="U83" s="1884"/>
      <c r="V83" s="1885"/>
      <c r="W83" s="1868"/>
      <c r="X83" s="1854"/>
      <c r="Y83" s="1855"/>
      <c r="Z83" s="1855"/>
      <c r="AA83" s="1855"/>
      <c r="AB83" s="1884"/>
      <c r="AC83" s="1885"/>
      <c r="AD83" s="1868"/>
      <c r="AE83" s="1854"/>
      <c r="AF83" s="1855"/>
      <c r="AG83" s="1855"/>
      <c r="AH83" s="1855"/>
      <c r="AI83" s="6000"/>
      <c r="AJ83" s="1885"/>
      <c r="AK83" s="1868"/>
    </row>
    <row r="84" spans="1:37" ht="39.950000000000003" customHeight="1" thickBot="1" x14ac:dyDescent="0.25">
      <c r="C84" s="1716"/>
      <c r="D84" s="1716"/>
      <c r="E84" s="1716"/>
      <c r="F84" s="1682"/>
      <c r="G84" s="1682"/>
      <c r="H84" s="1682"/>
      <c r="I84" s="1682"/>
      <c r="J84" s="1658"/>
      <c r="K84" s="1658"/>
      <c r="L84" s="1658"/>
      <c r="M84" s="1697"/>
      <c r="N84" s="1697"/>
      <c r="Q84" s="1715"/>
      <c r="Y84" s="1716"/>
      <c r="Z84" s="1716"/>
      <c r="AA84" s="1716"/>
      <c r="AB84" s="1659"/>
      <c r="AC84" s="1659"/>
      <c r="AD84" s="1659"/>
      <c r="AE84" s="1659"/>
      <c r="AF84" s="1659"/>
      <c r="AG84" s="1659"/>
      <c r="AH84" s="1659"/>
      <c r="AI84" s="1659"/>
      <c r="AJ84" s="1659"/>
      <c r="AK84" s="1659"/>
    </row>
    <row r="85" spans="1:37" ht="39.950000000000003" customHeight="1" thickBot="1" x14ac:dyDescent="0.25">
      <c r="A85" s="5764"/>
      <c r="B85" s="5765"/>
      <c r="C85" s="5464" t="s">
        <v>8418</v>
      </c>
      <c r="D85" s="5465"/>
      <c r="E85" s="5465"/>
      <c r="F85" s="5465"/>
      <c r="G85" s="5465"/>
      <c r="H85" s="5465"/>
      <c r="I85" s="5466"/>
      <c r="J85" s="5464" t="s">
        <v>8605</v>
      </c>
      <c r="K85" s="5465"/>
      <c r="L85" s="5465"/>
      <c r="M85" s="5465"/>
      <c r="N85" s="5465"/>
      <c r="O85" s="5465"/>
      <c r="P85" s="5466"/>
      <c r="Q85" s="5464" t="s">
        <v>8419</v>
      </c>
      <c r="R85" s="5465"/>
      <c r="S85" s="5465"/>
      <c r="T85" s="5465"/>
      <c r="U85" s="5465"/>
      <c r="V85" s="5465"/>
      <c r="W85" s="5466"/>
      <c r="X85" s="5464" t="s">
        <v>8420</v>
      </c>
      <c r="Y85" s="5465"/>
      <c r="Z85" s="5465"/>
      <c r="AA85" s="5465"/>
      <c r="AB85" s="5465"/>
      <c r="AC85" s="5465"/>
      <c r="AD85" s="5466"/>
      <c r="AE85" s="5464" t="s">
        <v>8421</v>
      </c>
      <c r="AF85" s="5465"/>
      <c r="AG85" s="5465"/>
      <c r="AH85" s="5465"/>
      <c r="AI85" s="5465"/>
      <c r="AJ85" s="5465"/>
      <c r="AK85" s="5466"/>
    </row>
    <row r="86" spans="1:37" ht="39.950000000000003" customHeight="1" x14ac:dyDescent="0.2">
      <c r="A86" s="5747" t="s">
        <v>1390</v>
      </c>
      <c r="B86" s="5748"/>
      <c r="C86" s="1755">
        <v>4</v>
      </c>
      <c r="D86" s="1675">
        <v>4</v>
      </c>
      <c r="E86" s="1675">
        <v>4</v>
      </c>
      <c r="F86" s="1675">
        <v>4</v>
      </c>
      <c r="G86" s="1676">
        <v>4</v>
      </c>
      <c r="H86" s="1743">
        <v>4</v>
      </c>
      <c r="I86" s="1744">
        <v>4</v>
      </c>
      <c r="J86" s="1674">
        <v>4</v>
      </c>
      <c r="K86" s="1675">
        <v>4</v>
      </c>
      <c r="L86" s="1675">
        <v>4</v>
      </c>
      <c r="M86" s="1675">
        <v>4</v>
      </c>
      <c r="N86" s="1676">
        <v>4</v>
      </c>
      <c r="O86" s="1743">
        <v>4</v>
      </c>
      <c r="P86" s="1744">
        <v>4</v>
      </c>
      <c r="Q86" s="1674">
        <v>4</v>
      </c>
      <c r="R86" s="1675">
        <v>4</v>
      </c>
      <c r="S86" s="1675">
        <v>4</v>
      </c>
      <c r="T86" s="1675">
        <v>4</v>
      </c>
      <c r="U86" s="1744">
        <v>5</v>
      </c>
      <c r="V86" s="1743">
        <v>5</v>
      </c>
      <c r="W86" s="1744">
        <v>5</v>
      </c>
      <c r="X86" s="1674">
        <v>5</v>
      </c>
      <c r="Y86" s="1675">
        <v>5</v>
      </c>
      <c r="Z86" s="1675">
        <v>5</v>
      </c>
      <c r="AA86" s="1675">
        <v>5</v>
      </c>
      <c r="AB86" s="1676">
        <v>5</v>
      </c>
      <c r="AC86" s="1743">
        <v>5</v>
      </c>
      <c r="AD86" s="1747">
        <v>5</v>
      </c>
      <c r="AE86" s="1675">
        <v>5</v>
      </c>
      <c r="AF86" s="1675">
        <v>5</v>
      </c>
      <c r="AG86" s="1675">
        <v>5</v>
      </c>
      <c r="AH86" s="1675">
        <v>5</v>
      </c>
      <c r="AI86" s="1676">
        <v>5</v>
      </c>
      <c r="AJ86" s="1743">
        <v>5</v>
      </c>
      <c r="AK86" s="1744">
        <v>5</v>
      </c>
    </row>
    <row r="87" spans="1:37" ht="39.950000000000003" customHeight="1" thickBot="1" x14ac:dyDescent="0.25">
      <c r="A87" s="5749" t="s">
        <v>1391</v>
      </c>
      <c r="B87" s="5750"/>
      <c r="C87" s="1756">
        <v>13</v>
      </c>
      <c r="D87" s="1757">
        <v>14</v>
      </c>
      <c r="E87" s="1757">
        <v>15</v>
      </c>
      <c r="F87" s="1757">
        <v>16</v>
      </c>
      <c r="G87" s="1673">
        <v>17</v>
      </c>
      <c r="H87" s="1745">
        <v>18</v>
      </c>
      <c r="I87" s="1746">
        <v>19</v>
      </c>
      <c r="J87" s="1671">
        <v>20</v>
      </c>
      <c r="K87" s="1672">
        <v>21</v>
      </c>
      <c r="L87" s="1672">
        <v>22</v>
      </c>
      <c r="M87" s="1672">
        <v>23</v>
      </c>
      <c r="N87" s="1673">
        <v>24</v>
      </c>
      <c r="O87" s="1745">
        <v>25</v>
      </c>
      <c r="P87" s="1746">
        <v>26</v>
      </c>
      <c r="Q87" s="1671">
        <v>27</v>
      </c>
      <c r="R87" s="1672">
        <v>28</v>
      </c>
      <c r="S87" s="1672">
        <v>29</v>
      </c>
      <c r="T87" s="1757">
        <v>30</v>
      </c>
      <c r="U87" s="2052">
        <v>1</v>
      </c>
      <c r="V87" s="1745">
        <v>2</v>
      </c>
      <c r="W87" s="1746">
        <v>3</v>
      </c>
      <c r="X87" s="1671">
        <v>4</v>
      </c>
      <c r="Y87" s="1672">
        <v>5</v>
      </c>
      <c r="Z87" s="1672">
        <v>6</v>
      </c>
      <c r="AA87" s="1672">
        <v>7</v>
      </c>
      <c r="AB87" s="1673">
        <v>8</v>
      </c>
      <c r="AC87" s="1745">
        <v>9</v>
      </c>
      <c r="AD87" s="1748">
        <v>10</v>
      </c>
      <c r="AE87" s="1757">
        <v>11</v>
      </c>
      <c r="AF87" s="1757">
        <v>12</v>
      </c>
      <c r="AG87" s="1672">
        <v>13</v>
      </c>
      <c r="AH87" s="1672">
        <v>14</v>
      </c>
      <c r="AI87" s="1673">
        <v>15</v>
      </c>
      <c r="AJ87" s="1745">
        <v>16</v>
      </c>
      <c r="AK87" s="1746">
        <v>17</v>
      </c>
    </row>
    <row r="88" spans="1:37" ht="39.950000000000003" customHeight="1" x14ac:dyDescent="0.2">
      <c r="A88" s="5745" t="s">
        <v>4459</v>
      </c>
      <c r="B88" s="5746"/>
      <c r="C88" s="6605" t="s">
        <v>3578</v>
      </c>
      <c r="D88" s="84"/>
      <c r="E88" s="2423" t="s">
        <v>1207</v>
      </c>
      <c r="F88" s="2067"/>
      <c r="G88" s="2218"/>
      <c r="H88" s="1787"/>
      <c r="I88" s="1887"/>
      <c r="J88" s="2290"/>
      <c r="K88" s="1790"/>
      <c r="L88" s="1790"/>
      <c r="M88" s="1790"/>
      <c r="N88" s="1886"/>
      <c r="O88" s="1787"/>
      <c r="P88" s="1887"/>
      <c r="Q88" s="2373"/>
      <c r="R88" s="1785"/>
      <c r="S88" s="2229"/>
      <c r="T88" s="2058"/>
      <c r="U88" s="6591" t="s">
        <v>8447</v>
      </c>
      <c r="V88" s="1787"/>
      <c r="W88" s="1887"/>
      <c r="X88" s="2373"/>
      <c r="Y88" s="6596" t="s">
        <v>5435</v>
      </c>
      <c r="Z88" s="6597"/>
      <c r="AA88" s="6597"/>
      <c r="AB88" s="6598"/>
      <c r="AC88" s="1787"/>
      <c r="AD88" s="1887"/>
      <c r="AE88" s="6584" t="s">
        <v>5435</v>
      </c>
      <c r="AF88" s="6585"/>
      <c r="AG88" s="3546" t="s">
        <v>8828</v>
      </c>
      <c r="AH88" s="3547"/>
      <c r="AI88" s="2431"/>
      <c r="AJ88" s="1749"/>
      <c r="AK88" s="1750"/>
    </row>
    <row r="89" spans="1:37" ht="39.950000000000003" customHeight="1" x14ac:dyDescent="0.2">
      <c r="A89" s="5721" t="s">
        <v>8234</v>
      </c>
      <c r="B89" s="5722"/>
      <c r="C89" s="6606"/>
      <c r="D89" s="1823"/>
      <c r="E89" s="1823"/>
      <c r="F89" s="1823"/>
      <c r="G89" s="2155"/>
      <c r="H89" s="1796"/>
      <c r="I89" s="1890"/>
      <c r="J89" s="2033"/>
      <c r="K89" s="1823"/>
      <c r="L89" s="1823"/>
      <c r="M89" s="1823"/>
      <c r="N89" s="2155"/>
      <c r="O89" s="1796"/>
      <c r="P89" s="1890"/>
      <c r="Q89" s="2033"/>
      <c r="R89" s="1823"/>
      <c r="S89" s="1799"/>
      <c r="T89" s="1799"/>
      <c r="U89" s="6592"/>
      <c r="V89" s="1796"/>
      <c r="W89" s="1890"/>
      <c r="X89" s="2129"/>
      <c r="Y89" s="1799"/>
      <c r="Z89" s="1799"/>
      <c r="AA89" s="1799"/>
      <c r="AB89" s="1800"/>
      <c r="AC89" s="1796"/>
      <c r="AD89" s="1890"/>
      <c r="AE89" s="2164"/>
      <c r="AF89" s="1116"/>
      <c r="AG89" s="1116"/>
      <c r="AH89" s="1116"/>
      <c r="AI89" s="1234"/>
      <c r="AJ89" s="1751"/>
      <c r="AK89" s="1752"/>
    </row>
    <row r="90" spans="1:37" ht="39.950000000000003" customHeight="1" x14ac:dyDescent="0.2">
      <c r="A90" s="5719" t="s">
        <v>8235</v>
      </c>
      <c r="B90" s="5720"/>
      <c r="C90" s="6606"/>
      <c r="D90" s="1843"/>
      <c r="E90" s="1843"/>
      <c r="F90" s="1843"/>
      <c r="G90" s="2163"/>
      <c r="H90" s="1796"/>
      <c r="I90" s="1890"/>
      <c r="J90" s="2320"/>
      <c r="K90" s="1842"/>
      <c r="L90" s="1842"/>
      <c r="M90" s="1842"/>
      <c r="N90" s="2224"/>
      <c r="O90" s="1796"/>
      <c r="P90" s="1890"/>
      <c r="Q90" s="2316"/>
      <c r="R90" s="1823"/>
      <c r="S90" s="1823"/>
      <c r="T90" s="1823"/>
      <c r="U90" s="6592"/>
      <c r="V90" s="1796"/>
      <c r="W90" s="1890"/>
      <c r="X90" s="2324"/>
      <c r="Y90" s="2064"/>
      <c r="Z90" s="2064"/>
      <c r="AA90" s="1799"/>
      <c r="AC90" s="1796"/>
      <c r="AD90" s="1890"/>
      <c r="AF90" s="1799"/>
      <c r="AG90" s="1799"/>
      <c r="AH90" s="1799"/>
      <c r="AI90" s="1800"/>
      <c r="AJ90" s="1751"/>
      <c r="AK90" s="1752"/>
    </row>
    <row r="91" spans="1:37" ht="39.950000000000003" customHeight="1" x14ac:dyDescent="0.2">
      <c r="A91" s="5719" t="s">
        <v>8236</v>
      </c>
      <c r="B91" s="5720"/>
      <c r="C91" s="6606"/>
      <c r="D91" s="2061"/>
      <c r="E91" s="2061"/>
      <c r="F91" s="2061"/>
      <c r="G91" s="2211"/>
      <c r="H91" s="1796"/>
      <c r="I91" s="1890"/>
      <c r="J91" s="2387"/>
      <c r="K91" s="2061"/>
      <c r="L91" s="2061"/>
      <c r="M91" s="2061"/>
      <c r="N91" s="2211"/>
      <c r="O91" s="1796"/>
      <c r="P91" s="1890"/>
      <c r="Q91" s="2374"/>
      <c r="R91" s="2061"/>
      <c r="S91" s="1116"/>
      <c r="T91" s="1116"/>
      <c r="U91" s="6592"/>
      <c r="V91" s="1796"/>
      <c r="W91" s="1890"/>
      <c r="X91" s="2164"/>
      <c r="Y91" s="1116"/>
      <c r="Z91" s="1116"/>
      <c r="AA91" s="6199"/>
      <c r="AB91" s="6571"/>
      <c r="AC91" s="1796"/>
      <c r="AD91" s="1890"/>
      <c r="AE91" s="5871" t="s">
        <v>8827</v>
      </c>
      <c r="AF91" s="5871"/>
      <c r="AG91" s="5871"/>
      <c r="AH91" s="5872"/>
      <c r="AJ91" s="1751"/>
      <c r="AK91" s="1752"/>
    </row>
    <row r="92" spans="1:37" ht="39.950000000000003" customHeight="1" x14ac:dyDescent="0.2">
      <c r="A92" s="5719" t="s">
        <v>8237</v>
      </c>
      <c r="B92" s="5720"/>
      <c r="C92" s="6606"/>
      <c r="D92" s="1116"/>
      <c r="E92" s="1116"/>
      <c r="F92" s="1116"/>
      <c r="G92" s="2005"/>
      <c r="H92" s="1796"/>
      <c r="I92" s="1890"/>
      <c r="K92" s="1799"/>
      <c r="L92" s="1799"/>
      <c r="M92" s="1799"/>
      <c r="O92" s="1796"/>
      <c r="P92" s="1890"/>
      <c r="R92" s="1799"/>
      <c r="S92" s="1799"/>
      <c r="U92" s="6592"/>
      <c r="V92" s="1796"/>
      <c r="W92" s="1890"/>
      <c r="X92" s="5579" t="s">
        <v>8825</v>
      </c>
      <c r="Y92" s="5580"/>
      <c r="Z92" s="5580"/>
      <c r="AA92" s="6027"/>
      <c r="AB92" s="2424"/>
      <c r="AC92" s="1796"/>
      <c r="AD92" s="1890"/>
      <c r="AE92" s="5580" t="s">
        <v>8814</v>
      </c>
      <c r="AF92" s="5580"/>
      <c r="AG92" s="6027"/>
      <c r="AJ92" s="1751"/>
      <c r="AK92" s="1752"/>
    </row>
    <row r="93" spans="1:37" ht="39.950000000000003" customHeight="1" x14ac:dyDescent="0.2">
      <c r="A93" s="5732" t="s">
        <v>8238</v>
      </c>
      <c r="B93" s="5733"/>
      <c r="C93" s="6606"/>
      <c r="D93" s="6060" t="s">
        <v>8800</v>
      </c>
      <c r="E93" s="3402"/>
      <c r="F93" s="3402"/>
      <c r="G93" s="3403"/>
      <c r="H93" s="1796"/>
      <c r="I93" s="1890"/>
      <c r="J93" s="3402" t="s">
        <v>8800</v>
      </c>
      <c r="K93" s="3402"/>
      <c r="L93" s="3402"/>
      <c r="M93" s="3402"/>
      <c r="N93" s="6061"/>
      <c r="O93" s="1796"/>
      <c r="P93" s="1890"/>
      <c r="Q93" s="3402" t="s">
        <v>8800</v>
      </c>
      <c r="R93" s="3402"/>
      <c r="S93" s="3402"/>
      <c r="T93" s="3403"/>
      <c r="U93" s="6592"/>
      <c r="V93" s="1796"/>
      <c r="W93" s="1890"/>
      <c r="X93" s="3402" t="s">
        <v>8800</v>
      </c>
      <c r="Y93" s="3402"/>
      <c r="Z93" s="3402"/>
      <c r="AA93" s="3402"/>
      <c r="AB93" s="6061"/>
      <c r="AC93" s="1796"/>
      <c r="AD93" s="1890"/>
      <c r="AE93" s="3402" t="s">
        <v>8800</v>
      </c>
      <c r="AF93" s="3402"/>
      <c r="AG93" s="3402"/>
      <c r="AH93" s="3402"/>
      <c r="AI93" s="3402"/>
      <c r="AJ93" s="1751"/>
      <c r="AK93" s="1752"/>
    </row>
    <row r="94" spans="1:37" ht="39.950000000000003" customHeight="1" x14ac:dyDescent="0.2">
      <c r="A94" s="5732" t="s">
        <v>8239</v>
      </c>
      <c r="B94" s="5733"/>
      <c r="C94" s="6606"/>
      <c r="D94" s="2175"/>
      <c r="E94" s="1807"/>
      <c r="F94" s="1807"/>
      <c r="G94" s="1807"/>
      <c r="H94" s="1796"/>
      <c r="I94" s="1890"/>
      <c r="J94" s="2175"/>
      <c r="K94" s="1807"/>
      <c r="L94" s="1807"/>
      <c r="M94" s="1807"/>
      <c r="N94" s="2213"/>
      <c r="O94" s="1796"/>
      <c r="P94" s="1890"/>
      <c r="Q94" s="2175"/>
      <c r="R94" s="1807"/>
      <c r="S94" s="1807"/>
      <c r="T94" s="1807"/>
      <c r="U94" s="6592"/>
      <c r="V94" s="1796"/>
      <c r="W94" s="1890"/>
      <c r="X94" s="2175"/>
      <c r="Y94" s="1807"/>
      <c r="Z94" s="1807"/>
      <c r="AA94" s="1807"/>
      <c r="AB94" s="2213"/>
      <c r="AC94" s="1796"/>
      <c r="AD94" s="1890"/>
      <c r="AE94" s="2175"/>
      <c r="AF94" s="1807"/>
      <c r="AG94" s="1807"/>
      <c r="AH94" s="1807"/>
      <c r="AI94" s="2317"/>
      <c r="AJ94" s="1751"/>
      <c r="AK94" s="1752"/>
    </row>
    <row r="95" spans="1:37" ht="39.950000000000003" customHeight="1" x14ac:dyDescent="0.2">
      <c r="A95" s="5732" t="s">
        <v>8240</v>
      </c>
      <c r="B95" s="5733"/>
      <c r="C95" s="6606"/>
      <c r="D95" s="6136" t="s">
        <v>8815</v>
      </c>
      <c r="E95" s="6136"/>
      <c r="F95" s="6136"/>
      <c r="G95" s="6137"/>
      <c r="H95" s="1796"/>
      <c r="I95" s="1890"/>
      <c r="J95" s="6136" t="s">
        <v>8815</v>
      </c>
      <c r="K95" s="6136"/>
      <c r="L95" s="6136"/>
      <c r="M95" s="6136"/>
      <c r="N95" s="6527"/>
      <c r="O95" s="1796"/>
      <c r="P95" s="1890"/>
      <c r="Q95" s="6136" t="s">
        <v>8815</v>
      </c>
      <c r="R95" s="6136"/>
      <c r="S95" s="6136"/>
      <c r="T95" s="6137"/>
      <c r="U95" s="6592"/>
      <c r="V95" s="1796"/>
      <c r="W95" s="1890"/>
      <c r="X95" s="6136" t="s">
        <v>8815</v>
      </c>
      <c r="Y95" s="6136"/>
      <c r="Z95" s="6136"/>
      <c r="AA95" s="6136"/>
      <c r="AB95" s="6527"/>
      <c r="AC95" s="1796"/>
      <c r="AD95" s="1890"/>
      <c r="AE95" s="6136" t="s">
        <v>8815</v>
      </c>
      <c r="AF95" s="6136"/>
      <c r="AG95" s="6136"/>
      <c r="AH95" s="6136"/>
      <c r="AI95" s="6136"/>
      <c r="AJ95" s="1751"/>
      <c r="AK95" s="1752"/>
    </row>
    <row r="96" spans="1:37" ht="39.950000000000003" customHeight="1" x14ac:dyDescent="0.2">
      <c r="A96" s="5809" t="s">
        <v>8241</v>
      </c>
      <c r="B96" s="5810"/>
      <c r="C96" s="6606"/>
      <c r="D96" s="6542" t="s">
        <v>8816</v>
      </c>
      <c r="E96" s="6542"/>
      <c r="F96" s="6542"/>
      <c r="G96" s="6569"/>
      <c r="H96" s="1816"/>
      <c r="I96" s="1896"/>
      <c r="J96" s="6542" t="s">
        <v>8816</v>
      </c>
      <c r="K96" s="6542"/>
      <c r="L96" s="6542"/>
      <c r="M96" s="6542"/>
      <c r="N96" s="6543"/>
      <c r="O96" s="1816"/>
      <c r="P96" s="1896"/>
      <c r="Q96" s="6542" t="s">
        <v>8816</v>
      </c>
      <c r="R96" s="6542"/>
      <c r="S96" s="6542"/>
      <c r="T96" s="6569"/>
      <c r="U96" s="6592"/>
      <c r="V96" s="1816"/>
      <c r="W96" s="1896"/>
      <c r="X96" s="6542" t="s">
        <v>8816</v>
      </c>
      <c r="Y96" s="6542"/>
      <c r="Z96" s="6542"/>
      <c r="AA96" s="6542"/>
      <c r="AB96" s="6543"/>
      <c r="AC96" s="1816"/>
      <c r="AD96" s="1896"/>
      <c r="AE96" s="6542" t="s">
        <v>8816</v>
      </c>
      <c r="AF96" s="6542"/>
      <c r="AG96" s="6542"/>
      <c r="AH96" s="6542"/>
      <c r="AI96" s="6542"/>
      <c r="AJ96" s="1751"/>
      <c r="AK96" s="1752"/>
    </row>
    <row r="97" spans="1:52" ht="39.950000000000003" customHeight="1" x14ac:dyDescent="0.2">
      <c r="A97" s="5809" t="s">
        <v>8242</v>
      </c>
      <c r="B97" s="5810"/>
      <c r="C97" s="6606"/>
      <c r="D97" s="6542" t="s">
        <v>8816</v>
      </c>
      <c r="E97" s="6542"/>
      <c r="F97" s="6542"/>
      <c r="G97" s="6569"/>
      <c r="H97" s="1796"/>
      <c r="I97" s="1890"/>
      <c r="J97" s="6542" t="s">
        <v>8816</v>
      </c>
      <c r="K97" s="6542"/>
      <c r="L97" s="6542"/>
      <c r="M97" s="6542"/>
      <c r="N97" s="6543"/>
      <c r="O97" s="1796"/>
      <c r="P97" s="1890"/>
      <c r="Q97" s="6542" t="s">
        <v>8816</v>
      </c>
      <c r="R97" s="6542"/>
      <c r="S97" s="6542"/>
      <c r="T97" s="6569"/>
      <c r="U97" s="6592"/>
      <c r="V97" s="1796"/>
      <c r="W97" s="1890"/>
      <c r="X97" s="6542" t="s">
        <v>8816</v>
      </c>
      <c r="Y97" s="6542"/>
      <c r="Z97" s="6542"/>
      <c r="AA97" s="6542"/>
      <c r="AB97" s="6543"/>
      <c r="AC97" s="1796"/>
      <c r="AD97" s="1890"/>
      <c r="AE97" s="6542" t="s">
        <v>8816</v>
      </c>
      <c r="AF97" s="6542"/>
      <c r="AG97" s="6542"/>
      <c r="AH97" s="6542"/>
      <c r="AI97" s="6542"/>
      <c r="AJ97" s="1751"/>
      <c r="AK97" s="1752"/>
    </row>
    <row r="98" spans="1:52" ht="39.950000000000003" customHeight="1" x14ac:dyDescent="0.2">
      <c r="A98" s="5732" t="s">
        <v>8243</v>
      </c>
      <c r="B98" s="5733"/>
      <c r="C98" s="6606"/>
      <c r="D98" s="6136" t="s">
        <v>8815</v>
      </c>
      <c r="E98" s="6136"/>
      <c r="F98" s="6136"/>
      <c r="G98" s="6137"/>
      <c r="H98" s="1796"/>
      <c r="I98" s="1890"/>
      <c r="J98" s="6136" t="s">
        <v>8815</v>
      </c>
      <c r="K98" s="6136"/>
      <c r="L98" s="6136"/>
      <c r="M98" s="6136"/>
      <c r="N98" s="6527"/>
      <c r="O98" s="1796"/>
      <c r="P98" s="1890"/>
      <c r="Q98" s="6136" t="s">
        <v>8815</v>
      </c>
      <c r="R98" s="6136"/>
      <c r="S98" s="6136"/>
      <c r="T98" s="6137"/>
      <c r="U98" s="6592"/>
      <c r="V98" s="1796"/>
      <c r="W98" s="1890"/>
      <c r="X98" s="6136" t="s">
        <v>8815</v>
      </c>
      <c r="Y98" s="6136"/>
      <c r="Z98" s="6136"/>
      <c r="AA98" s="6136"/>
      <c r="AB98" s="6527"/>
      <c r="AC98" s="1796"/>
      <c r="AD98" s="1890"/>
      <c r="AE98" s="6136" t="s">
        <v>8815</v>
      </c>
      <c r="AF98" s="6136"/>
      <c r="AG98" s="6136"/>
      <c r="AH98" s="6136"/>
      <c r="AI98" s="6136"/>
      <c r="AJ98" s="1751"/>
      <c r="AK98" s="1752"/>
      <c r="AZ98" s="1657"/>
    </row>
    <row r="99" spans="1:52" ht="39.950000000000003" customHeight="1" x14ac:dyDescent="0.2">
      <c r="A99" s="5732" t="s">
        <v>8244</v>
      </c>
      <c r="B99" s="5733"/>
      <c r="C99" s="6606"/>
      <c r="D99" s="6526" t="s">
        <v>8800</v>
      </c>
      <c r="E99" s="6526"/>
      <c r="F99" s="6526"/>
      <c r="G99" s="6568"/>
      <c r="H99" s="1796"/>
      <c r="I99" s="1890"/>
      <c r="J99" s="6526" t="s">
        <v>8800</v>
      </c>
      <c r="K99" s="6526"/>
      <c r="L99" s="6526"/>
      <c r="M99" s="6526"/>
      <c r="N99" s="6545"/>
      <c r="O99" s="1796"/>
      <c r="P99" s="1890"/>
      <c r="Q99" s="6526" t="s">
        <v>8800</v>
      </c>
      <c r="R99" s="6526"/>
      <c r="S99" s="6526"/>
      <c r="T99" s="6568"/>
      <c r="U99" s="6592"/>
      <c r="V99" s="1796"/>
      <c r="W99" s="1890"/>
      <c r="X99" s="6526" t="s">
        <v>8800</v>
      </c>
      <c r="Y99" s="6526"/>
      <c r="Z99" s="6526"/>
      <c r="AA99" s="6526"/>
      <c r="AB99" s="6545"/>
      <c r="AC99" s="1796"/>
      <c r="AD99" s="1890"/>
      <c r="AE99" s="6526" t="s">
        <v>8800</v>
      </c>
      <c r="AF99" s="6526"/>
      <c r="AG99" s="6526"/>
      <c r="AH99" s="6526"/>
      <c r="AI99" s="6526"/>
      <c r="AJ99" s="1751"/>
      <c r="AK99" s="1752"/>
    </row>
    <row r="100" spans="1:52" ht="39.950000000000003" customHeight="1" x14ac:dyDescent="0.2">
      <c r="A100" s="5738" t="s">
        <v>8245</v>
      </c>
      <c r="B100" s="5739"/>
      <c r="C100" s="6606"/>
      <c r="D100" s="6526" t="s">
        <v>8820</v>
      </c>
      <c r="E100" s="6526"/>
      <c r="F100" s="6526"/>
      <c r="G100" s="6568"/>
      <c r="H100" s="1796"/>
      <c r="I100" s="1890"/>
      <c r="J100" s="6526" t="s">
        <v>8820</v>
      </c>
      <c r="K100" s="6526"/>
      <c r="L100" s="6526"/>
      <c r="M100" s="6526"/>
      <c r="N100" s="6545"/>
      <c r="O100" s="1796"/>
      <c r="P100" s="1890"/>
      <c r="Q100" s="6526" t="s">
        <v>8820</v>
      </c>
      <c r="R100" s="6526"/>
      <c r="S100" s="6526"/>
      <c r="T100" s="6568"/>
      <c r="U100" s="6592"/>
      <c r="V100" s="1796"/>
      <c r="W100" s="1890"/>
      <c r="X100" s="6526" t="s">
        <v>8820</v>
      </c>
      <c r="Y100" s="6526"/>
      <c r="Z100" s="6526"/>
      <c r="AA100" s="6526"/>
      <c r="AB100" s="6545"/>
      <c r="AC100" s="1796"/>
      <c r="AD100" s="1890"/>
      <c r="AE100" s="6526" t="s">
        <v>8820</v>
      </c>
      <c r="AF100" s="6526"/>
      <c r="AG100" s="6526"/>
      <c r="AH100" s="6526"/>
      <c r="AI100" s="6526"/>
      <c r="AJ100" s="1751"/>
      <c r="AK100" s="1752"/>
    </row>
    <row r="101" spans="1:52" ht="39.950000000000003" customHeight="1" x14ac:dyDescent="0.2">
      <c r="A101" s="5758" t="s">
        <v>8246</v>
      </c>
      <c r="B101" s="5739"/>
      <c r="C101" s="6606"/>
      <c r="D101" s="3402" t="s">
        <v>8760</v>
      </c>
      <c r="E101" s="3402"/>
      <c r="F101" s="3402"/>
      <c r="G101" s="3403"/>
      <c r="H101" s="1796"/>
      <c r="I101" s="1890"/>
      <c r="J101" s="3511" t="s">
        <v>8760</v>
      </c>
      <c r="K101" s="3511"/>
      <c r="L101" s="3511"/>
      <c r="M101" s="3511"/>
      <c r="N101" s="6583"/>
      <c r="O101" s="1796"/>
      <c r="P101" s="1890"/>
      <c r="Q101" s="3402" t="s">
        <v>8760</v>
      </c>
      <c r="R101" s="3402"/>
      <c r="S101" s="3402"/>
      <c r="T101" s="3403"/>
      <c r="U101" s="6592"/>
      <c r="V101" s="1796"/>
      <c r="W101" s="1890"/>
      <c r="X101" s="3511" t="s">
        <v>8760</v>
      </c>
      <c r="Y101" s="3511"/>
      <c r="Z101" s="3511"/>
      <c r="AA101" s="3511"/>
      <c r="AB101" s="6583"/>
      <c r="AC101" s="1796"/>
      <c r="AD101" s="1890"/>
      <c r="AE101" s="3511" t="s">
        <v>8760</v>
      </c>
      <c r="AF101" s="3511"/>
      <c r="AG101" s="3511"/>
      <c r="AH101" s="3511"/>
      <c r="AI101" s="3511"/>
      <c r="AJ101" s="1751"/>
      <c r="AK101" s="1752"/>
      <c r="AU101" s="1657"/>
      <c r="AV101" s="1657"/>
      <c r="AW101" s="1657"/>
      <c r="AX101" s="1657"/>
      <c r="AY101" s="1657"/>
    </row>
    <row r="102" spans="1:52" ht="39.950000000000003" customHeight="1" x14ac:dyDescent="0.2">
      <c r="A102" s="5736" t="s">
        <v>8247</v>
      </c>
      <c r="B102" s="5737"/>
      <c r="C102" s="6606"/>
      <c r="D102" s="6570" t="s">
        <v>8817</v>
      </c>
      <c r="E102" s="6516"/>
      <c r="F102" s="6516"/>
      <c r="G102" s="6580"/>
      <c r="H102" s="1796"/>
      <c r="I102" s="1890"/>
      <c r="J102" s="6516" t="s">
        <v>8817</v>
      </c>
      <c r="K102" s="6516"/>
      <c r="L102" s="6516"/>
      <c r="M102" s="6516"/>
      <c r="N102" s="6575"/>
      <c r="O102" s="1796"/>
      <c r="P102" s="1890"/>
      <c r="Q102" s="6516" t="s">
        <v>8817</v>
      </c>
      <c r="R102" s="6516"/>
      <c r="S102" s="6516"/>
      <c r="T102" s="6580"/>
      <c r="U102" s="6592"/>
      <c r="V102" s="1796"/>
      <c r="W102" s="1890"/>
      <c r="X102" s="6516" t="s">
        <v>8817</v>
      </c>
      <c r="Y102" s="6516"/>
      <c r="Z102" s="6516"/>
      <c r="AA102" s="6516"/>
      <c r="AB102" s="6575"/>
      <c r="AC102" s="1796"/>
      <c r="AD102" s="1890"/>
      <c r="AE102" s="6516" t="s">
        <v>8817</v>
      </c>
      <c r="AF102" s="6516"/>
      <c r="AG102" s="6516"/>
      <c r="AH102" s="6516"/>
      <c r="AI102" s="6516"/>
      <c r="AJ102" s="1751"/>
      <c r="AK102" s="1752"/>
    </row>
    <row r="103" spans="1:52" ht="39.950000000000003" customHeight="1" x14ac:dyDescent="0.2">
      <c r="A103" s="5738" t="s">
        <v>8248</v>
      </c>
      <c r="B103" s="5739"/>
      <c r="C103" s="6606"/>
      <c r="D103" s="6526" t="s">
        <v>8818</v>
      </c>
      <c r="E103" s="6526"/>
      <c r="F103" s="6526"/>
      <c r="G103" s="6568"/>
      <c r="H103" s="1796"/>
      <c r="I103" s="1890"/>
      <c r="J103" s="6526" t="s">
        <v>8818</v>
      </c>
      <c r="K103" s="6526"/>
      <c r="L103" s="6526"/>
      <c r="M103" s="6526"/>
      <c r="N103" s="6545"/>
      <c r="O103" s="1796"/>
      <c r="P103" s="1890"/>
      <c r="Q103" s="6526" t="s">
        <v>8818</v>
      </c>
      <c r="R103" s="6526"/>
      <c r="S103" s="6526"/>
      <c r="T103" s="6568"/>
      <c r="U103" s="6592"/>
      <c r="V103" s="1796"/>
      <c r="W103" s="1890"/>
      <c r="X103" s="6526" t="s">
        <v>8818</v>
      </c>
      <c r="Y103" s="6526"/>
      <c r="Z103" s="6526"/>
      <c r="AA103" s="6526"/>
      <c r="AB103" s="6545"/>
      <c r="AC103" s="1796"/>
      <c r="AD103" s="1890"/>
      <c r="AE103" s="6526" t="s">
        <v>8818</v>
      </c>
      <c r="AF103" s="6526"/>
      <c r="AG103" s="6526"/>
      <c r="AH103" s="6526"/>
      <c r="AI103" s="6526"/>
      <c r="AJ103" s="1751"/>
      <c r="AK103" s="1752"/>
    </row>
    <row r="104" spans="1:52" ht="39.950000000000003" customHeight="1" thickBot="1" x14ac:dyDescent="0.25">
      <c r="A104" s="5736" t="s">
        <v>8249</v>
      </c>
      <c r="B104" s="5737"/>
      <c r="C104" s="6607"/>
      <c r="D104" s="6536" t="s">
        <v>8819</v>
      </c>
      <c r="E104" s="6536"/>
      <c r="F104" s="6536"/>
      <c r="G104" s="6624"/>
      <c r="H104" s="1826"/>
      <c r="I104" s="1902"/>
      <c r="J104" s="6536" t="s">
        <v>8819</v>
      </c>
      <c r="K104" s="6536"/>
      <c r="L104" s="6536"/>
      <c r="M104" s="6536"/>
      <c r="N104" s="6537"/>
      <c r="O104" s="1826"/>
      <c r="P104" s="1902"/>
      <c r="Q104" s="6535" t="s">
        <v>8819</v>
      </c>
      <c r="R104" s="6536"/>
      <c r="S104" s="6536"/>
      <c r="T104" s="2425" t="s">
        <v>4453</v>
      </c>
      <c r="U104" s="6593"/>
      <c r="V104" s="1826"/>
      <c r="W104" s="1902"/>
      <c r="X104" s="2426" t="s">
        <v>4453</v>
      </c>
      <c r="Y104" s="6536" t="s">
        <v>8819</v>
      </c>
      <c r="Z104" s="6536"/>
      <c r="AA104" s="6536"/>
      <c r="AB104" s="6537"/>
      <c r="AC104" s="1826"/>
      <c r="AD104" s="1902"/>
      <c r="AE104" s="6536" t="s">
        <v>8819</v>
      </c>
      <c r="AF104" s="6536"/>
      <c r="AG104" s="6536"/>
      <c r="AH104" s="6536"/>
      <c r="AI104" s="6536"/>
      <c r="AJ104" s="1753"/>
      <c r="AK104" s="1754"/>
    </row>
    <row r="105" spans="1:52" ht="39.950000000000003" customHeight="1" thickBot="1" x14ac:dyDescent="0.25">
      <c r="A105" s="1779">
        <v>1</v>
      </c>
      <c r="B105" s="1779" t="s">
        <v>5497</v>
      </c>
      <c r="C105" s="5551"/>
      <c r="D105" s="6660" t="s">
        <v>8821</v>
      </c>
      <c r="E105" s="6661"/>
      <c r="F105" s="6662"/>
      <c r="G105" s="1795"/>
      <c r="H105" s="1830"/>
      <c r="I105" s="1831"/>
      <c r="J105" s="1832"/>
      <c r="K105" s="1833"/>
      <c r="L105" s="1833"/>
      <c r="M105" s="1834"/>
      <c r="N105" s="1835"/>
      <c r="O105" s="1836"/>
      <c r="P105" s="1837"/>
      <c r="Q105" s="1838"/>
      <c r="R105" s="1834"/>
      <c r="S105" s="2063"/>
      <c r="T105" s="2063"/>
      <c r="U105" s="6576"/>
      <c r="V105" s="1839"/>
      <c r="W105" s="1840"/>
      <c r="X105" s="2242"/>
      <c r="Y105" s="84"/>
      <c r="Z105" s="84"/>
      <c r="AA105" s="1879"/>
      <c r="AB105" s="2243"/>
      <c r="AC105" s="1836"/>
      <c r="AD105" s="1837"/>
      <c r="AE105" s="1881"/>
      <c r="AF105" s="1882"/>
      <c r="AG105" s="1882"/>
      <c r="AH105" s="1882"/>
      <c r="AI105" s="1880"/>
      <c r="AJ105" s="1839"/>
      <c r="AK105" s="1845"/>
    </row>
    <row r="106" spans="1:52" ht="39.950000000000003" customHeight="1" thickBot="1" x14ac:dyDescent="0.25">
      <c r="A106" s="1717">
        <v>2</v>
      </c>
      <c r="B106" s="1718" t="s">
        <v>5497</v>
      </c>
      <c r="C106" s="5554"/>
      <c r="D106" s="1801"/>
      <c r="E106" s="1116"/>
      <c r="F106" s="1116"/>
      <c r="G106" s="2237"/>
      <c r="H106" s="1847"/>
      <c r="I106" s="1848"/>
      <c r="J106" s="2153"/>
      <c r="K106" s="1915"/>
      <c r="L106" s="1842"/>
      <c r="M106" s="1842"/>
      <c r="N106" s="1849"/>
      <c r="O106" s="1847"/>
      <c r="P106" s="1848"/>
      <c r="Q106" s="1801"/>
      <c r="R106" s="1799"/>
      <c r="S106" s="1799"/>
      <c r="T106" s="1799"/>
      <c r="U106" s="6577"/>
      <c r="V106" s="1847"/>
      <c r="W106" s="1848"/>
      <c r="X106" s="1801"/>
      <c r="Y106" s="1799"/>
      <c r="Z106" s="1843"/>
      <c r="AA106" s="1843"/>
      <c r="AB106" s="1844"/>
      <c r="AC106" s="1774"/>
      <c r="AD106" s="1850"/>
      <c r="AE106" s="1801"/>
      <c r="AF106" s="1116"/>
      <c r="AG106" s="1116"/>
      <c r="AH106" s="1116"/>
      <c r="AI106" s="2237"/>
      <c r="AJ106" s="1847"/>
      <c r="AK106" s="1851"/>
    </row>
    <row r="107" spans="1:52" ht="39.950000000000003" customHeight="1" thickBot="1" x14ac:dyDescent="0.25">
      <c r="A107" s="5734" t="s">
        <v>5498</v>
      </c>
      <c r="B107" s="5735"/>
      <c r="C107" s="5554"/>
      <c r="D107" s="1801"/>
      <c r="E107" s="1799"/>
      <c r="F107" s="1799"/>
      <c r="G107" s="2009" t="s">
        <v>8822</v>
      </c>
      <c r="H107" s="1847"/>
      <c r="I107" s="1848"/>
      <c r="J107" s="2422" t="s">
        <v>8823</v>
      </c>
      <c r="K107" s="2421" t="s">
        <v>8824</v>
      </c>
      <c r="L107" s="1821"/>
      <c r="M107" s="1843"/>
      <c r="N107" s="1822"/>
      <c r="O107" s="1847"/>
      <c r="P107" s="1848"/>
      <c r="Q107" s="1852"/>
      <c r="R107" s="1799"/>
      <c r="S107" s="1799"/>
      <c r="T107" s="1853"/>
      <c r="U107" s="6577"/>
      <c r="V107" s="1847"/>
      <c r="W107" s="1848"/>
      <c r="X107" s="2060"/>
      <c r="Y107" s="2061"/>
      <c r="Z107" s="1843"/>
      <c r="AA107" s="1843"/>
      <c r="AB107" s="1800"/>
      <c r="AC107" s="1847"/>
      <c r="AD107" s="1848"/>
      <c r="AE107" s="1801"/>
      <c r="AF107" s="1799"/>
      <c r="AG107" s="1799"/>
      <c r="AH107" s="1799"/>
      <c r="AI107" s="1844"/>
      <c r="AJ107" s="1774"/>
      <c r="AK107" s="1851"/>
    </row>
    <row r="108" spans="1:52" ht="39.950000000000003" customHeight="1" thickBot="1" x14ac:dyDescent="0.25">
      <c r="A108" s="5785" t="s">
        <v>8250</v>
      </c>
      <c r="B108" s="5786"/>
      <c r="C108" s="5557"/>
      <c r="D108" s="1854"/>
      <c r="E108" s="1855"/>
      <c r="F108" s="1740"/>
      <c r="G108" s="1741"/>
      <c r="H108" s="1856"/>
      <c r="I108" s="1857"/>
      <c r="J108" s="1854"/>
      <c r="K108" s="2221"/>
      <c r="L108" s="1862"/>
      <c r="M108" s="1855"/>
      <c r="N108" s="1858"/>
      <c r="O108" s="1859"/>
      <c r="P108" s="1860"/>
      <c r="Q108" s="1861"/>
      <c r="R108" s="1862"/>
      <c r="S108" s="1863"/>
      <c r="T108" s="1863"/>
      <c r="U108" s="6578"/>
      <c r="V108" s="1865"/>
      <c r="W108" s="1866"/>
      <c r="X108" s="1867"/>
      <c r="Y108" s="1863"/>
      <c r="Z108" s="2240"/>
      <c r="AA108" s="2240"/>
      <c r="AB108" s="2241"/>
      <c r="AC108" s="1856"/>
      <c r="AD108" s="1857"/>
      <c r="AE108" s="1854"/>
      <c r="AF108" s="1855"/>
      <c r="AG108" s="1862"/>
      <c r="AH108" s="1862"/>
      <c r="AI108" s="1864"/>
      <c r="AJ108" s="1856"/>
      <c r="AK108" s="1868"/>
    </row>
    <row r="109" spans="1:52" ht="39.950000000000003" customHeight="1" x14ac:dyDescent="0.2">
      <c r="A109" s="5832" t="s">
        <v>5500</v>
      </c>
      <c r="B109" s="5833"/>
      <c r="C109" s="6619"/>
      <c r="D109" s="1870"/>
      <c r="E109" s="1870"/>
      <c r="F109" s="1870"/>
      <c r="G109" s="1871"/>
      <c r="H109" s="1872"/>
      <c r="I109" s="1845"/>
      <c r="J109" s="1873"/>
      <c r="K109" s="1874"/>
      <c r="L109" s="1875"/>
      <c r="M109" s="1874"/>
      <c r="N109" s="1795"/>
      <c r="O109" s="1876"/>
      <c r="P109" s="1877"/>
      <c r="Q109" s="1878"/>
      <c r="R109" s="1879"/>
      <c r="S109" s="1766"/>
      <c r="T109" s="1766"/>
      <c r="U109" s="5998"/>
      <c r="V109" s="1872"/>
      <c r="W109" s="1845"/>
      <c r="X109" s="1881"/>
      <c r="Y109" s="1882"/>
      <c r="Z109" s="1882"/>
      <c r="AA109" s="1882"/>
      <c r="AB109" s="1880"/>
      <c r="AC109" s="1872"/>
      <c r="AD109" s="1845"/>
      <c r="AE109" s="1881"/>
      <c r="AF109" s="1882"/>
      <c r="AG109" s="1882"/>
      <c r="AH109" s="1882"/>
      <c r="AI109" s="1880"/>
      <c r="AJ109" s="1872"/>
      <c r="AK109" s="1845"/>
    </row>
    <row r="110" spans="1:52" ht="39.950000000000003" customHeight="1" x14ac:dyDescent="0.2">
      <c r="A110" s="5834"/>
      <c r="B110" s="5835"/>
      <c r="C110" s="6620"/>
      <c r="D110" s="1799"/>
      <c r="E110" s="1799"/>
      <c r="F110" s="1799"/>
      <c r="G110" s="1800"/>
      <c r="H110" s="1883"/>
      <c r="I110" s="1851"/>
      <c r="J110" s="1801"/>
      <c r="K110" s="1821"/>
      <c r="L110" s="1799"/>
      <c r="M110" s="1799"/>
      <c r="N110" s="1800"/>
      <c r="O110" s="1883"/>
      <c r="P110" s="1851"/>
      <c r="Q110" s="1801"/>
      <c r="R110" s="1799"/>
      <c r="S110" s="1799"/>
      <c r="T110" s="1799"/>
      <c r="U110" s="5999"/>
      <c r="V110" s="1883"/>
      <c r="W110" s="1851"/>
      <c r="X110" s="1801"/>
      <c r="Y110" s="1799"/>
      <c r="Z110" s="1799"/>
      <c r="AA110" s="1799"/>
      <c r="AB110" s="1800"/>
      <c r="AC110" s="1883"/>
      <c r="AD110" s="1851"/>
      <c r="AE110" s="1801"/>
      <c r="AF110" s="1799"/>
      <c r="AG110" s="1799"/>
      <c r="AH110" s="1799"/>
      <c r="AI110" s="1800"/>
      <c r="AJ110" s="1883"/>
      <c r="AK110" s="1851"/>
    </row>
    <row r="111" spans="1:52" ht="39.950000000000003" customHeight="1" thickBot="1" x14ac:dyDescent="0.25">
      <c r="A111" s="5836"/>
      <c r="B111" s="5837"/>
      <c r="C111" s="6621"/>
      <c r="D111" s="1855"/>
      <c r="E111" s="1855"/>
      <c r="F111" s="1855"/>
      <c r="G111" s="1884"/>
      <c r="H111" s="1885"/>
      <c r="I111" s="1868"/>
      <c r="J111" s="1854"/>
      <c r="K111" s="1855"/>
      <c r="L111" s="1855"/>
      <c r="M111" s="1855"/>
      <c r="N111" s="1884"/>
      <c r="O111" s="1885"/>
      <c r="P111" s="1868"/>
      <c r="Q111" s="1854"/>
      <c r="R111" s="1855"/>
      <c r="S111" s="1855"/>
      <c r="T111" s="1855"/>
      <c r="U111" s="6000"/>
      <c r="V111" s="1885"/>
      <c r="W111" s="1868"/>
      <c r="X111" s="1854"/>
      <c r="Y111" s="1855"/>
      <c r="Z111" s="1855"/>
      <c r="AA111" s="1855"/>
      <c r="AB111" s="1884"/>
      <c r="AC111" s="1885"/>
      <c r="AD111" s="1868"/>
      <c r="AE111" s="1854"/>
      <c r="AF111" s="1855"/>
      <c r="AG111" s="1855"/>
      <c r="AH111" s="1855"/>
      <c r="AI111" s="1884"/>
      <c r="AJ111" s="1885"/>
      <c r="AK111" s="1868"/>
    </row>
    <row r="112" spans="1:52" ht="39.950000000000003" customHeight="1" thickBot="1" x14ac:dyDescent="0.25">
      <c r="A112" s="5491"/>
      <c r="B112" s="5491"/>
      <c r="C112" s="1927"/>
      <c r="D112" s="1927"/>
      <c r="E112" s="1666"/>
      <c r="F112" s="1666"/>
      <c r="G112" s="1684"/>
      <c r="H112" s="1928"/>
      <c r="I112" s="1928"/>
      <c r="J112" s="1684"/>
      <c r="K112" s="1927"/>
      <c r="L112" s="1927"/>
      <c r="M112" s="1927"/>
      <c r="N112" s="1927"/>
      <c r="O112" s="1928"/>
      <c r="P112" s="1928"/>
      <c r="Q112" s="1927"/>
      <c r="R112" s="1927"/>
      <c r="S112" s="1927"/>
      <c r="T112" s="1684"/>
      <c r="U112" s="1697"/>
      <c r="V112" s="1697"/>
      <c r="W112" s="1697"/>
      <c r="X112" s="1927"/>
      <c r="Y112" s="1927"/>
      <c r="Z112" s="1927"/>
      <c r="AA112" s="1927"/>
      <c r="AB112" s="1927"/>
      <c r="AC112" s="1928"/>
      <c r="AD112" s="1928"/>
      <c r="AE112" s="1927"/>
      <c r="AF112" s="1927"/>
      <c r="AG112" s="1927"/>
      <c r="AH112" s="1927"/>
      <c r="AI112" s="1927"/>
      <c r="AJ112" s="1660"/>
      <c r="AK112" s="1660"/>
    </row>
    <row r="113" spans="1:37" ht="39.950000000000003" customHeight="1" thickBot="1" x14ac:dyDescent="0.25">
      <c r="A113" s="5764"/>
      <c r="B113" s="5765"/>
      <c r="C113" s="5464" t="s">
        <v>8749</v>
      </c>
      <c r="D113" s="5465"/>
      <c r="E113" s="5465"/>
      <c r="F113" s="5465"/>
      <c r="G113" s="5465"/>
      <c r="H113" s="5465"/>
      <c r="I113" s="5466"/>
      <c r="J113" s="5464" t="s">
        <v>8606</v>
      </c>
      <c r="K113" s="5465"/>
      <c r="L113" s="5465"/>
      <c r="M113" s="5465"/>
      <c r="N113" s="5465"/>
      <c r="O113" s="5465"/>
      <c r="P113" s="5466"/>
      <c r="Q113" s="5464" t="s">
        <v>8750</v>
      </c>
      <c r="R113" s="5465"/>
      <c r="S113" s="5465"/>
      <c r="T113" s="5465"/>
      <c r="U113" s="5465"/>
      <c r="V113" s="5465"/>
      <c r="W113" s="5466"/>
      <c r="X113" s="5464" t="s">
        <v>8607</v>
      </c>
      <c r="Y113" s="5465"/>
      <c r="Z113" s="5465"/>
      <c r="AA113" s="5465"/>
      <c r="AB113" s="5465"/>
      <c r="AC113" s="5465"/>
      <c r="AD113" s="5466"/>
      <c r="AE113" s="5464" t="s">
        <v>8422</v>
      </c>
      <c r="AF113" s="5465"/>
      <c r="AG113" s="5465"/>
      <c r="AH113" s="5465"/>
      <c r="AI113" s="5465"/>
      <c r="AJ113" s="5465"/>
      <c r="AK113" s="5466"/>
    </row>
    <row r="114" spans="1:37" ht="39.950000000000003" customHeight="1" x14ac:dyDescent="0.2">
      <c r="A114" s="5747" t="s">
        <v>1390</v>
      </c>
      <c r="B114" s="5748"/>
      <c r="C114" s="1719">
        <v>5</v>
      </c>
      <c r="D114" s="1675">
        <v>5</v>
      </c>
      <c r="E114" s="1675">
        <v>5</v>
      </c>
      <c r="F114" s="1747">
        <v>5</v>
      </c>
      <c r="G114" s="1676">
        <v>5</v>
      </c>
      <c r="H114" s="1743">
        <v>5</v>
      </c>
      <c r="I114" s="1744">
        <v>5</v>
      </c>
      <c r="J114" s="1674">
        <v>5</v>
      </c>
      <c r="K114" s="1675">
        <v>5</v>
      </c>
      <c r="L114" s="1675">
        <v>5</v>
      </c>
      <c r="M114" s="1675">
        <v>5</v>
      </c>
      <c r="N114" s="1676">
        <v>5</v>
      </c>
      <c r="O114" s="1743">
        <v>5</v>
      </c>
      <c r="P114" s="1744">
        <v>5</v>
      </c>
      <c r="Q114" s="1743">
        <v>6</v>
      </c>
      <c r="R114" s="1675">
        <v>6</v>
      </c>
      <c r="S114" s="1675">
        <v>6</v>
      </c>
      <c r="T114" s="1675">
        <v>6</v>
      </c>
      <c r="U114" s="1676">
        <v>6</v>
      </c>
      <c r="V114" s="1743">
        <v>6</v>
      </c>
      <c r="W114" s="1744">
        <v>6</v>
      </c>
      <c r="X114" s="1674">
        <v>6</v>
      </c>
      <c r="Y114" s="1675">
        <v>6</v>
      </c>
      <c r="Z114" s="1675">
        <v>6</v>
      </c>
      <c r="AA114" s="1675">
        <v>6</v>
      </c>
      <c r="AB114" s="1676">
        <v>6</v>
      </c>
      <c r="AC114" s="1743">
        <v>6</v>
      </c>
      <c r="AD114" s="1747">
        <v>6</v>
      </c>
      <c r="AE114" s="1675">
        <v>6</v>
      </c>
      <c r="AF114" s="1675">
        <v>6</v>
      </c>
      <c r="AG114" s="1675">
        <v>6</v>
      </c>
      <c r="AH114" s="1675">
        <v>6</v>
      </c>
      <c r="AI114" s="1744">
        <v>6</v>
      </c>
      <c r="AJ114" s="1743">
        <v>6</v>
      </c>
      <c r="AK114" s="1744">
        <v>6</v>
      </c>
    </row>
    <row r="115" spans="1:37" ht="39.950000000000003" customHeight="1" thickBot="1" x14ac:dyDescent="0.25">
      <c r="A115" s="5749" t="s">
        <v>1391</v>
      </c>
      <c r="B115" s="5750"/>
      <c r="C115" s="1772">
        <v>18</v>
      </c>
      <c r="D115" s="1757">
        <v>19</v>
      </c>
      <c r="E115" s="1757">
        <v>20</v>
      </c>
      <c r="F115" s="2076">
        <v>21</v>
      </c>
      <c r="G115" s="1673">
        <v>22</v>
      </c>
      <c r="H115" s="1745">
        <v>23</v>
      </c>
      <c r="I115" s="1746">
        <v>24</v>
      </c>
      <c r="J115" s="1772">
        <v>25</v>
      </c>
      <c r="K115" s="1757">
        <v>26</v>
      </c>
      <c r="L115" s="1757">
        <v>27</v>
      </c>
      <c r="M115" s="1757">
        <v>28</v>
      </c>
      <c r="N115" s="1758">
        <v>29</v>
      </c>
      <c r="O115" s="1745">
        <v>30</v>
      </c>
      <c r="P115" s="1746">
        <v>31</v>
      </c>
      <c r="Q115" s="1745">
        <v>1</v>
      </c>
      <c r="R115" s="1672">
        <v>2</v>
      </c>
      <c r="S115" s="1672">
        <v>3</v>
      </c>
      <c r="T115" s="1757">
        <v>4</v>
      </c>
      <c r="U115" s="1758">
        <v>5</v>
      </c>
      <c r="V115" s="1745">
        <v>6</v>
      </c>
      <c r="W115" s="1746">
        <v>7</v>
      </c>
      <c r="X115" s="1671">
        <v>8</v>
      </c>
      <c r="Y115" s="1672">
        <v>9</v>
      </c>
      <c r="Z115" s="1672">
        <v>10</v>
      </c>
      <c r="AA115" s="1672">
        <v>11</v>
      </c>
      <c r="AB115" s="1673">
        <v>12</v>
      </c>
      <c r="AC115" s="1745">
        <v>13</v>
      </c>
      <c r="AD115" s="1748">
        <v>14</v>
      </c>
      <c r="AE115" s="1672">
        <v>15</v>
      </c>
      <c r="AF115" s="1672">
        <v>16</v>
      </c>
      <c r="AG115" s="1672">
        <v>17</v>
      </c>
      <c r="AH115" s="1672">
        <v>18</v>
      </c>
      <c r="AI115" s="1746">
        <v>19</v>
      </c>
      <c r="AJ115" s="1745">
        <v>20</v>
      </c>
      <c r="AK115" s="1746">
        <v>21</v>
      </c>
    </row>
    <row r="116" spans="1:37" ht="39.950000000000003" customHeight="1" x14ac:dyDescent="0.2">
      <c r="A116" s="5745" t="s">
        <v>4459</v>
      </c>
      <c r="B116" s="5919"/>
      <c r="C116" s="6622" t="s">
        <v>8829</v>
      </c>
      <c r="D116" s="3660"/>
      <c r="E116" s="3820"/>
      <c r="F116" s="5515" t="s">
        <v>4475</v>
      </c>
      <c r="G116" s="2218"/>
      <c r="H116" s="1787"/>
      <c r="I116" s="1887"/>
      <c r="J116" s="6622" t="s">
        <v>8829</v>
      </c>
      <c r="K116" s="6623"/>
      <c r="L116" s="2432" t="s">
        <v>8833</v>
      </c>
      <c r="M116" s="2068"/>
      <c r="O116" s="1787"/>
      <c r="P116" s="1887"/>
      <c r="Q116" s="6554" t="s">
        <v>3579</v>
      </c>
      <c r="R116" s="1785"/>
      <c r="S116" s="2229"/>
      <c r="T116" s="2058"/>
      <c r="U116" s="2357"/>
      <c r="V116" s="1787"/>
      <c r="W116" s="1887"/>
      <c r="X116" s="2373"/>
      <c r="Y116" s="1785"/>
      <c r="Z116" s="2229"/>
      <c r="AA116" s="2059"/>
      <c r="AB116" s="2234"/>
      <c r="AC116" s="1792"/>
      <c r="AD116" s="1788"/>
      <c r="AE116" s="2247"/>
      <c r="AF116" s="1785"/>
      <c r="AG116" s="1790"/>
      <c r="AH116" s="2245"/>
      <c r="AI116" s="1795"/>
      <c r="AJ116" s="1762"/>
      <c r="AK116" s="1750"/>
    </row>
    <row r="117" spans="1:37" ht="39.950000000000003" customHeight="1" x14ac:dyDescent="0.2">
      <c r="A117" s="5721" t="s">
        <v>8234</v>
      </c>
      <c r="B117" s="5908"/>
      <c r="C117" s="2033"/>
      <c r="D117" s="1823"/>
      <c r="E117" s="1823"/>
      <c r="F117" s="5516"/>
      <c r="G117" s="2155"/>
      <c r="H117" s="1796"/>
      <c r="I117" s="1890"/>
      <c r="J117" s="2033"/>
      <c r="K117" s="1823"/>
      <c r="L117" s="1823"/>
      <c r="M117" s="1823"/>
      <c r="N117" s="2033"/>
      <c r="O117" s="1796"/>
      <c r="P117" s="1890"/>
      <c r="Q117" s="6555"/>
      <c r="R117" s="1823"/>
      <c r="S117" s="1799"/>
      <c r="T117" s="1799"/>
      <c r="U117" s="2358"/>
      <c r="V117" s="1796"/>
      <c r="W117" s="1890"/>
      <c r="X117" s="2129"/>
      <c r="Y117" s="1799"/>
      <c r="Z117" s="1799"/>
      <c r="AA117" s="1799"/>
      <c r="AB117" s="1800"/>
      <c r="AC117" s="1798"/>
      <c r="AD117" s="1797"/>
      <c r="AE117" s="2055"/>
      <c r="AF117" s="1116"/>
      <c r="AG117" s="1116"/>
      <c r="AH117" s="1116"/>
      <c r="AI117" s="2237"/>
      <c r="AJ117" s="1760"/>
      <c r="AK117" s="1752"/>
    </row>
    <row r="118" spans="1:37" ht="39.950000000000003" customHeight="1" x14ac:dyDescent="0.2">
      <c r="A118" s="5719" t="s">
        <v>8235</v>
      </c>
      <c r="B118" s="5853"/>
      <c r="C118" s="2316"/>
      <c r="D118" s="1843"/>
      <c r="E118" s="1843"/>
      <c r="F118" s="5516"/>
      <c r="G118" s="2163"/>
      <c r="H118" s="1796"/>
      <c r="I118" s="1890"/>
      <c r="J118" s="2320"/>
      <c r="K118" s="1842"/>
      <c r="L118" s="1842"/>
      <c r="M118" s="1842"/>
      <c r="N118" s="2320"/>
      <c r="O118" s="1796"/>
      <c r="P118" s="1890"/>
      <c r="Q118" s="6555"/>
      <c r="R118" s="1823"/>
      <c r="S118" s="1823"/>
      <c r="T118" s="1823"/>
      <c r="U118" s="2322"/>
      <c r="V118" s="1796"/>
      <c r="W118" s="1890"/>
      <c r="X118" s="2324"/>
      <c r="Y118" s="2064"/>
      <c r="Z118" s="2064"/>
      <c r="AA118" s="2064"/>
      <c r="AB118" s="2236"/>
      <c r="AC118" s="1798"/>
      <c r="AD118" s="1797"/>
      <c r="AE118" s="2235"/>
      <c r="AF118" s="1381"/>
      <c r="AG118" s="1381"/>
      <c r="AH118" s="1381"/>
      <c r="AI118" s="1916"/>
      <c r="AJ118" s="1760"/>
      <c r="AK118" s="1752"/>
    </row>
    <row r="119" spans="1:37" ht="39.950000000000003" customHeight="1" x14ac:dyDescent="0.2">
      <c r="A119" s="5719" t="s">
        <v>8236</v>
      </c>
      <c r="B119" s="5853"/>
      <c r="C119" s="2433"/>
      <c r="D119" s="1799"/>
      <c r="E119" s="2129"/>
      <c r="F119" s="5516"/>
      <c r="G119" s="2211"/>
      <c r="H119" s="1796"/>
      <c r="I119" s="1890"/>
      <c r="J119" s="2374"/>
      <c r="K119" s="2061"/>
      <c r="L119" s="2061"/>
      <c r="M119" s="2061"/>
      <c r="N119" s="2374"/>
      <c r="O119" s="1796"/>
      <c r="P119" s="1890"/>
      <c r="Q119" s="6555"/>
      <c r="R119" s="2061"/>
      <c r="S119" s="1116"/>
      <c r="T119" s="1116"/>
      <c r="U119" s="2316"/>
      <c r="V119" s="1796"/>
      <c r="W119" s="1890"/>
      <c r="X119" s="2164"/>
      <c r="Y119" s="1116"/>
      <c r="Z119" s="1116"/>
      <c r="AA119" s="1116"/>
      <c r="AB119" s="2237"/>
      <c r="AC119" s="1798"/>
      <c r="AD119" s="1797"/>
      <c r="AE119" s="1804"/>
      <c r="AF119" s="1381"/>
      <c r="AG119" s="6594" t="s">
        <v>8844</v>
      </c>
      <c r="AH119" s="6595"/>
      <c r="AI119" s="1806"/>
      <c r="AJ119" s="1760"/>
      <c r="AK119" s="1752"/>
    </row>
    <row r="120" spans="1:37" ht="39.950000000000003" customHeight="1" x14ac:dyDescent="0.2">
      <c r="A120" s="5719" t="s">
        <v>8237</v>
      </c>
      <c r="B120" s="5853"/>
      <c r="D120" s="1799"/>
      <c r="F120" s="5516"/>
      <c r="G120" s="2005"/>
      <c r="H120" s="1796"/>
      <c r="I120" s="1890"/>
      <c r="J120" s="2435" t="s">
        <v>8830</v>
      </c>
      <c r="K120" s="5499" t="s">
        <v>8831</v>
      </c>
      <c r="L120" s="6411"/>
      <c r="M120" s="3519" t="s">
        <v>8832</v>
      </c>
      <c r="N120" s="3521"/>
      <c r="O120" s="1796"/>
      <c r="P120" s="1890"/>
      <c r="Q120" s="6659"/>
      <c r="R120" s="5528" t="s">
        <v>8826</v>
      </c>
      <c r="S120" s="5528"/>
      <c r="T120" s="1799"/>
      <c r="V120" s="1796"/>
      <c r="W120" s="1890"/>
      <c r="X120" s="2376"/>
      <c r="Y120" s="1381"/>
      <c r="Z120" s="1381"/>
      <c r="AA120" s="1381"/>
      <c r="AB120" s="1916"/>
      <c r="AC120" s="1798"/>
      <c r="AD120" s="1797"/>
      <c r="AE120" s="2246"/>
      <c r="AF120" s="2065"/>
      <c r="AG120" s="1799"/>
      <c r="AH120" s="1799"/>
      <c r="AI120" s="1771"/>
      <c r="AJ120" s="1760"/>
      <c r="AK120" s="1752"/>
    </row>
    <row r="121" spans="1:37" ht="39.950000000000003" customHeight="1" x14ac:dyDescent="0.2">
      <c r="A121" s="5732" t="s">
        <v>8238</v>
      </c>
      <c r="B121" s="5854"/>
      <c r="C121" s="6060" t="s">
        <v>8800</v>
      </c>
      <c r="D121" s="3402"/>
      <c r="E121" s="3403"/>
      <c r="F121" s="5516"/>
      <c r="G121" s="2155"/>
      <c r="H121" s="1796"/>
      <c r="I121" s="1890"/>
      <c r="J121" s="6060" t="s">
        <v>8800</v>
      </c>
      <c r="K121" s="3402"/>
      <c r="L121" s="6091" t="s">
        <v>4453</v>
      </c>
      <c r="M121" s="6091"/>
      <c r="N121" s="6373"/>
      <c r="O121" s="1796"/>
      <c r="P121" s="1890"/>
      <c r="Q121" s="6555"/>
      <c r="R121" s="6091" t="s">
        <v>4453</v>
      </c>
      <c r="S121" s="6091"/>
      <c r="T121" s="6091"/>
      <c r="U121" s="6373"/>
      <c r="V121" s="1796"/>
      <c r="W121" s="1890"/>
      <c r="X121" s="6090" t="s">
        <v>4453</v>
      </c>
      <c r="Y121" s="6091"/>
      <c r="Z121" s="6091"/>
      <c r="AA121" s="6091"/>
      <c r="AB121" s="6373"/>
      <c r="AC121" s="1798"/>
      <c r="AD121" s="1797"/>
      <c r="AE121" s="6090" t="s">
        <v>4453</v>
      </c>
      <c r="AF121" s="6091"/>
      <c r="AG121" s="6091"/>
      <c r="AH121" s="6091"/>
      <c r="AI121" s="6373"/>
      <c r="AJ121" s="1760"/>
      <c r="AK121" s="1752"/>
    </row>
    <row r="122" spans="1:37" ht="39.950000000000003" customHeight="1" x14ac:dyDescent="0.2">
      <c r="A122" s="5732" t="s">
        <v>8239</v>
      </c>
      <c r="B122" s="5854"/>
      <c r="C122" s="2175"/>
      <c r="D122" s="1807"/>
      <c r="E122" s="1807"/>
      <c r="F122" s="5516"/>
      <c r="G122" s="2213"/>
      <c r="H122" s="1796"/>
      <c r="I122" s="1890"/>
      <c r="J122" s="2175"/>
      <c r="K122" s="1807"/>
      <c r="L122" s="1807"/>
      <c r="M122" s="1807"/>
      <c r="N122" s="2317"/>
      <c r="O122" s="1796"/>
      <c r="P122" s="1890"/>
      <c r="Q122" s="6555"/>
      <c r="R122" s="2175"/>
      <c r="S122" s="1807"/>
      <c r="T122" s="1807"/>
      <c r="U122" s="2294"/>
      <c r="V122" s="1796"/>
      <c r="W122" s="1890"/>
      <c r="X122" s="2175"/>
      <c r="Y122" s="1807"/>
      <c r="Z122" s="1807"/>
      <c r="AA122" s="1807"/>
      <c r="AB122" s="2213"/>
      <c r="AC122" s="1798"/>
      <c r="AD122" s="1797"/>
      <c r="AE122" s="2175"/>
      <c r="AF122" s="1807"/>
      <c r="AG122" s="1807"/>
      <c r="AH122" s="1807"/>
      <c r="AI122" s="2213"/>
      <c r="AJ122" s="1760"/>
      <c r="AK122" s="1752"/>
    </row>
    <row r="123" spans="1:37" ht="39.950000000000003" customHeight="1" x14ac:dyDescent="0.2">
      <c r="A123" s="5732" t="s">
        <v>8240</v>
      </c>
      <c r="B123" s="5854"/>
      <c r="C123" s="6248" t="s">
        <v>8815</v>
      </c>
      <c r="D123" s="6136"/>
      <c r="E123" s="6137"/>
      <c r="F123" s="5516"/>
      <c r="G123" s="2428"/>
      <c r="H123" s="1796"/>
      <c r="I123" s="1890"/>
      <c r="J123" s="6136" t="s">
        <v>8815</v>
      </c>
      <c r="K123" s="6136"/>
      <c r="L123" s="6136"/>
      <c r="M123" s="6136"/>
      <c r="N123" s="6136"/>
      <c r="O123" s="1796"/>
      <c r="P123" s="1890"/>
      <c r="Q123" s="6555"/>
      <c r="R123" s="6135" t="s">
        <v>8815</v>
      </c>
      <c r="S123" s="6136"/>
      <c r="T123" s="6136"/>
      <c r="U123" s="6136"/>
      <c r="V123" s="1796"/>
      <c r="W123" s="1890"/>
      <c r="X123" s="6136" t="s">
        <v>8815</v>
      </c>
      <c r="Y123" s="6136"/>
      <c r="Z123" s="6136"/>
      <c r="AA123" s="6136"/>
      <c r="AB123" s="6527"/>
      <c r="AC123" s="1798"/>
      <c r="AD123" s="1797"/>
      <c r="AE123" s="6136" t="s">
        <v>8815</v>
      </c>
      <c r="AF123" s="6136"/>
      <c r="AG123" s="6136"/>
      <c r="AH123" s="6136"/>
      <c r="AI123" s="6527"/>
      <c r="AJ123" s="1760"/>
      <c r="AK123" s="1752"/>
    </row>
    <row r="124" spans="1:37" ht="39.950000000000003" customHeight="1" x14ac:dyDescent="0.2">
      <c r="A124" s="5809" t="s">
        <v>8241</v>
      </c>
      <c r="B124" s="5869"/>
      <c r="C124" s="6541" t="s">
        <v>8816</v>
      </c>
      <c r="D124" s="6542"/>
      <c r="E124" s="6569"/>
      <c r="F124" s="5516"/>
      <c r="G124" s="2429"/>
      <c r="H124" s="1816"/>
      <c r="I124" s="1896"/>
      <c r="J124" s="6542" t="s">
        <v>8816</v>
      </c>
      <c r="K124" s="6542"/>
      <c r="L124" s="6542"/>
      <c r="M124" s="6542"/>
      <c r="N124" s="6542"/>
      <c r="O124" s="1816"/>
      <c r="P124" s="1896"/>
      <c r="Q124" s="6555"/>
      <c r="R124" s="6579" t="s">
        <v>8816</v>
      </c>
      <c r="S124" s="6542"/>
      <c r="T124" s="6542"/>
      <c r="U124" s="6542"/>
      <c r="V124" s="1816"/>
      <c r="W124" s="1896"/>
      <c r="X124" s="6542" t="s">
        <v>8816</v>
      </c>
      <c r="Y124" s="6542"/>
      <c r="Z124" s="6542"/>
      <c r="AA124" s="6542"/>
      <c r="AB124" s="6543"/>
      <c r="AC124" s="1818"/>
      <c r="AD124" s="1817"/>
      <c r="AE124" s="6542" t="s">
        <v>8816</v>
      </c>
      <c r="AF124" s="6542"/>
      <c r="AG124" s="6542"/>
      <c r="AH124" s="6542"/>
      <c r="AI124" s="6543"/>
      <c r="AJ124" s="1760"/>
      <c r="AK124" s="1752"/>
    </row>
    <row r="125" spans="1:37" ht="39.950000000000003" customHeight="1" x14ac:dyDescent="0.2">
      <c r="A125" s="5809" t="s">
        <v>8242</v>
      </c>
      <c r="B125" s="5869"/>
      <c r="C125" s="6541" t="s">
        <v>8816</v>
      </c>
      <c r="D125" s="6542"/>
      <c r="E125" s="6569"/>
      <c r="F125" s="5516"/>
      <c r="G125" s="2429"/>
      <c r="H125" s="1796"/>
      <c r="I125" s="1890"/>
      <c r="J125" s="6542" t="s">
        <v>8816</v>
      </c>
      <c r="K125" s="6542"/>
      <c r="L125" s="6542"/>
      <c r="M125" s="6542"/>
      <c r="N125" s="6542"/>
      <c r="O125" s="1796"/>
      <c r="P125" s="1890"/>
      <c r="Q125" s="6555"/>
      <c r="R125" s="6579" t="s">
        <v>8816</v>
      </c>
      <c r="S125" s="6542"/>
      <c r="T125" s="6542"/>
      <c r="U125" s="6542"/>
      <c r="V125" s="1796"/>
      <c r="W125" s="1890"/>
      <c r="X125" s="6542" t="s">
        <v>8816</v>
      </c>
      <c r="Y125" s="6542"/>
      <c r="Z125" s="6542"/>
      <c r="AA125" s="6542"/>
      <c r="AB125" s="6543"/>
      <c r="AC125" s="1798"/>
      <c r="AD125" s="1797"/>
      <c r="AE125" s="6542" t="s">
        <v>8816</v>
      </c>
      <c r="AF125" s="6542"/>
      <c r="AG125" s="6542"/>
      <c r="AH125" s="6542"/>
      <c r="AI125" s="6543"/>
      <c r="AJ125" s="1760"/>
      <c r="AK125" s="1752"/>
    </row>
    <row r="126" spans="1:37" ht="39.950000000000003" customHeight="1" x14ac:dyDescent="0.2">
      <c r="A126" s="5732" t="s">
        <v>8243</v>
      </c>
      <c r="B126" s="5854"/>
      <c r="C126" s="6248" t="s">
        <v>8815</v>
      </c>
      <c r="D126" s="6136"/>
      <c r="E126" s="6137"/>
      <c r="F126" s="5516"/>
      <c r="G126" s="2428"/>
      <c r="H126" s="1796"/>
      <c r="I126" s="1890"/>
      <c r="J126" s="6136" t="s">
        <v>8815</v>
      </c>
      <c r="K126" s="6136"/>
      <c r="L126" s="6136"/>
      <c r="M126" s="6136"/>
      <c r="N126" s="6136"/>
      <c r="O126" s="1796"/>
      <c r="P126" s="1890"/>
      <c r="Q126" s="6555"/>
      <c r="R126" s="6135" t="s">
        <v>8815</v>
      </c>
      <c r="S126" s="6136"/>
      <c r="T126" s="6136"/>
      <c r="U126" s="6136"/>
      <c r="V126" s="1796"/>
      <c r="W126" s="1890"/>
      <c r="X126" s="6136" t="s">
        <v>8815</v>
      </c>
      <c r="Y126" s="6136"/>
      <c r="Z126" s="6136"/>
      <c r="AA126" s="6136"/>
      <c r="AB126" s="6527"/>
      <c r="AC126" s="1798"/>
      <c r="AD126" s="1797"/>
      <c r="AE126" s="6136" t="s">
        <v>8815</v>
      </c>
      <c r="AF126" s="6136"/>
      <c r="AG126" s="6136"/>
      <c r="AH126" s="6136"/>
      <c r="AI126" s="6527"/>
      <c r="AJ126" s="1760"/>
      <c r="AK126" s="1752"/>
    </row>
    <row r="127" spans="1:37" ht="39.950000000000003" customHeight="1" x14ac:dyDescent="0.2">
      <c r="A127" s="5732" t="s">
        <v>8244</v>
      </c>
      <c r="B127" s="5854"/>
      <c r="C127" s="6544" t="s">
        <v>8800</v>
      </c>
      <c r="D127" s="6526"/>
      <c r="E127" s="6568"/>
      <c r="F127" s="5516"/>
      <c r="G127" s="2211"/>
      <c r="H127" s="1796"/>
      <c r="I127" s="1890"/>
      <c r="J127" s="2434"/>
      <c r="K127" s="6091" t="s">
        <v>4453</v>
      </c>
      <c r="L127" s="6091"/>
      <c r="M127" s="6091"/>
      <c r="N127" s="6373"/>
      <c r="O127" s="1796"/>
      <c r="P127" s="1890"/>
      <c r="Q127" s="6555"/>
      <c r="R127" s="6091" t="s">
        <v>4453</v>
      </c>
      <c r="S127" s="6091"/>
      <c r="T127" s="6091"/>
      <c r="U127" s="6373"/>
      <c r="V127" s="1796"/>
      <c r="W127" s="1890"/>
      <c r="X127" s="6090" t="s">
        <v>4453</v>
      </c>
      <c r="Y127" s="6091"/>
      <c r="Z127" s="6091"/>
      <c r="AA127" s="6091"/>
      <c r="AB127" s="6373"/>
      <c r="AC127" s="1798"/>
      <c r="AD127" s="1797"/>
      <c r="AE127" s="6090" t="s">
        <v>4453</v>
      </c>
      <c r="AF127" s="6091"/>
      <c r="AG127" s="6091"/>
      <c r="AH127" s="6091"/>
      <c r="AI127" s="6373"/>
      <c r="AJ127" s="1760"/>
      <c r="AK127" s="1752"/>
    </row>
    <row r="128" spans="1:37" ht="39.950000000000003" customHeight="1" x14ac:dyDescent="0.2">
      <c r="A128" s="5738" t="s">
        <v>8245</v>
      </c>
      <c r="B128" s="5867"/>
      <c r="C128" s="6544" t="s">
        <v>8820</v>
      </c>
      <c r="D128" s="6526"/>
      <c r="E128" s="6568"/>
      <c r="F128" s="5516"/>
      <c r="G128" s="2211"/>
      <c r="H128" s="1796"/>
      <c r="I128" s="1890"/>
      <c r="J128" s="5983" t="s">
        <v>8834</v>
      </c>
      <c r="K128" s="5979"/>
      <c r="L128" s="6150"/>
      <c r="M128" s="6526" t="s">
        <v>8820</v>
      </c>
      <c r="N128" s="6545"/>
      <c r="O128" s="1796"/>
      <c r="P128" s="1890"/>
      <c r="Q128" s="6555"/>
      <c r="R128" s="6674" t="s">
        <v>8820</v>
      </c>
      <c r="S128" s="6526"/>
      <c r="T128" s="6526"/>
      <c r="U128" s="6526"/>
      <c r="V128" s="1796"/>
      <c r="W128" s="1890"/>
      <c r="X128" s="6526" t="s">
        <v>8820</v>
      </c>
      <c r="Y128" s="6526"/>
      <c r="Z128" s="6526"/>
      <c r="AA128" s="6526"/>
      <c r="AB128" s="6545"/>
      <c r="AC128" s="1798"/>
      <c r="AD128" s="1797"/>
      <c r="AE128" s="6091" t="s">
        <v>4453</v>
      </c>
      <c r="AF128" s="6091"/>
      <c r="AG128" s="6091"/>
      <c r="AH128" s="6091"/>
      <c r="AI128" s="6373"/>
      <c r="AJ128" s="1760"/>
      <c r="AK128" s="1752"/>
    </row>
    <row r="129" spans="1:37" ht="39.950000000000003" customHeight="1" x14ac:dyDescent="0.2">
      <c r="A129" s="5758" t="s">
        <v>8246</v>
      </c>
      <c r="B129" s="5867"/>
      <c r="C129" s="6060" t="s">
        <v>8760</v>
      </c>
      <c r="D129" s="3402"/>
      <c r="E129" s="3403"/>
      <c r="F129" s="5516"/>
      <c r="G129" s="2216"/>
      <c r="H129" s="1796"/>
      <c r="I129" s="1890"/>
      <c r="J129" s="3511" t="s">
        <v>8760</v>
      </c>
      <c r="K129" s="3511"/>
      <c r="L129" s="3511"/>
      <c r="M129" s="3511"/>
      <c r="N129" s="3511"/>
      <c r="O129" s="1796"/>
      <c r="P129" s="1890"/>
      <c r="Q129" s="6555"/>
      <c r="R129" s="3401" t="s">
        <v>8760</v>
      </c>
      <c r="S129" s="3402"/>
      <c r="T129" s="3402"/>
      <c r="U129" s="3402"/>
      <c r="V129" s="1796"/>
      <c r="W129" s="1890"/>
      <c r="X129" s="3511" t="s">
        <v>8760</v>
      </c>
      <c r="Y129" s="3511"/>
      <c r="Z129" s="3511"/>
      <c r="AA129" s="3511"/>
      <c r="AB129" s="6583"/>
      <c r="AC129" s="1798"/>
      <c r="AD129" s="1797"/>
      <c r="AE129" s="3511" t="s">
        <v>8760</v>
      </c>
      <c r="AF129" s="3511"/>
      <c r="AG129" s="3511"/>
      <c r="AH129" s="3511"/>
      <c r="AI129" s="6583"/>
      <c r="AJ129" s="1760"/>
      <c r="AK129" s="1752"/>
    </row>
    <row r="130" spans="1:37" ht="39.950000000000003" customHeight="1" x14ac:dyDescent="0.2">
      <c r="A130" s="5736" t="s">
        <v>8247</v>
      </c>
      <c r="B130" s="5868"/>
      <c r="C130" s="6570" t="s">
        <v>8817</v>
      </c>
      <c r="D130" s="6516"/>
      <c r="E130" s="6580"/>
      <c r="F130" s="5516"/>
      <c r="G130" s="2112"/>
      <c r="H130" s="1796"/>
      <c r="I130" s="1890"/>
      <c r="J130" s="6516" t="s">
        <v>8817</v>
      </c>
      <c r="K130" s="6516"/>
      <c r="L130" s="6516"/>
      <c r="M130" s="6516"/>
      <c r="N130" s="6516"/>
      <c r="O130" s="1796"/>
      <c r="P130" s="1890"/>
      <c r="Q130" s="6555"/>
      <c r="R130" s="6574" t="s">
        <v>8817</v>
      </c>
      <c r="S130" s="6516"/>
      <c r="T130" s="6516"/>
      <c r="U130" s="6516"/>
      <c r="V130" s="1796"/>
      <c r="W130" s="1890"/>
      <c r="X130" s="6516" t="s">
        <v>8817</v>
      </c>
      <c r="Y130" s="6516"/>
      <c r="Z130" s="6516"/>
      <c r="AA130" s="6516"/>
      <c r="AB130" s="6575"/>
      <c r="AC130" s="1798"/>
      <c r="AD130" s="1797"/>
      <c r="AE130" s="6516" t="s">
        <v>8817</v>
      </c>
      <c r="AF130" s="6516"/>
      <c r="AG130" s="6516"/>
      <c r="AH130" s="6516"/>
      <c r="AI130" s="6575"/>
      <c r="AJ130" s="1760"/>
      <c r="AK130" s="1752"/>
    </row>
    <row r="131" spans="1:37" ht="39.950000000000003" customHeight="1" x14ac:dyDescent="0.2">
      <c r="A131" s="5738" t="s">
        <v>8248</v>
      </c>
      <c r="B131" s="5867"/>
      <c r="C131" s="6544" t="s">
        <v>8818</v>
      </c>
      <c r="D131" s="6526"/>
      <c r="E131" s="6568"/>
      <c r="F131" s="5516"/>
      <c r="G131" s="2211"/>
      <c r="H131" s="1796"/>
      <c r="I131" s="1890"/>
      <c r="J131" s="6526" t="s">
        <v>8818</v>
      </c>
      <c r="K131" s="6526"/>
      <c r="L131" s="6526"/>
      <c r="M131" s="6526"/>
      <c r="N131" s="6526"/>
      <c r="O131" s="1796"/>
      <c r="P131" s="1890"/>
      <c r="Q131" s="6555"/>
      <c r="R131" s="6674" t="s">
        <v>8818</v>
      </c>
      <c r="S131" s="6526"/>
      <c r="T131" s="6526"/>
      <c r="U131" s="6526"/>
      <c r="V131" s="1796"/>
      <c r="W131" s="1890"/>
      <c r="X131" s="6526" t="s">
        <v>8818</v>
      </c>
      <c r="Y131" s="6526"/>
      <c r="Z131" s="6526"/>
      <c r="AA131" s="6526"/>
      <c r="AB131" s="6545"/>
      <c r="AC131" s="1798"/>
      <c r="AD131" s="1797"/>
      <c r="AE131" s="6526" t="s">
        <v>8818</v>
      </c>
      <c r="AF131" s="6526"/>
      <c r="AG131" s="6526"/>
      <c r="AH131" s="6526"/>
      <c r="AI131" s="6545"/>
      <c r="AJ131" s="1760"/>
      <c r="AK131" s="1752"/>
    </row>
    <row r="132" spans="1:37" ht="39.950000000000003" customHeight="1" thickBot="1" x14ac:dyDescent="0.25">
      <c r="A132" s="5814" t="s">
        <v>8249</v>
      </c>
      <c r="B132" s="5918"/>
      <c r="C132" s="6535" t="s">
        <v>8819</v>
      </c>
      <c r="D132" s="6536"/>
      <c r="E132" s="6624"/>
      <c r="F132" s="5517"/>
      <c r="G132" s="2430"/>
      <c r="H132" s="1826"/>
      <c r="I132" s="1902"/>
      <c r="J132" s="6536" t="s">
        <v>8819</v>
      </c>
      <c r="K132" s="6536"/>
      <c r="L132" s="6536"/>
      <c r="M132" s="6536"/>
      <c r="N132" s="6536"/>
      <c r="O132" s="1826"/>
      <c r="P132" s="1902"/>
      <c r="Q132" s="6556"/>
      <c r="R132" s="6675" t="s">
        <v>8819</v>
      </c>
      <c r="S132" s="6536"/>
      <c r="T132" s="6536"/>
      <c r="U132" s="6536"/>
      <c r="V132" s="1826"/>
      <c r="W132" s="1902"/>
      <c r="X132" s="6536" t="s">
        <v>8819</v>
      </c>
      <c r="Y132" s="6536"/>
      <c r="Z132" s="6536"/>
      <c r="AA132" s="6536"/>
      <c r="AB132" s="6537"/>
      <c r="AC132" s="1828"/>
      <c r="AD132" s="1827"/>
      <c r="AE132" s="6536" t="s">
        <v>8819</v>
      </c>
      <c r="AF132" s="6536"/>
      <c r="AG132" s="6536"/>
      <c r="AH132" s="6536"/>
      <c r="AI132" s="6537"/>
      <c r="AJ132" s="1763"/>
      <c r="AK132" s="1754"/>
    </row>
    <row r="133" spans="1:37" ht="39.950000000000003" customHeight="1" thickBot="1" x14ac:dyDescent="0.25">
      <c r="A133" s="1779">
        <v>1</v>
      </c>
      <c r="B133" s="1779" t="s">
        <v>5497</v>
      </c>
      <c r="C133" s="1838"/>
      <c r="D133" s="1834"/>
      <c r="E133" s="1834"/>
      <c r="F133" s="2085"/>
      <c r="G133" s="1829"/>
      <c r="H133" s="1830"/>
      <c r="I133" s="1831"/>
      <c r="J133" s="1832"/>
      <c r="K133" s="1833"/>
      <c r="L133" s="1833"/>
      <c r="M133" s="1834"/>
      <c r="N133" s="1835"/>
      <c r="O133" s="1836"/>
      <c r="P133" s="1837"/>
      <c r="Q133" s="5535"/>
      <c r="R133" s="1834"/>
      <c r="S133" s="2063"/>
      <c r="T133" s="2063"/>
      <c r="U133" s="2230"/>
      <c r="V133" s="1839"/>
      <c r="W133" s="1840"/>
      <c r="X133" s="2242"/>
      <c r="Y133" s="84"/>
      <c r="Z133" s="84"/>
      <c r="AA133" s="1879"/>
      <c r="AB133" s="2243"/>
      <c r="AC133" s="1836"/>
      <c r="AD133" s="1837"/>
      <c r="AE133" s="1881"/>
      <c r="AF133" s="1882"/>
      <c r="AG133" s="1882"/>
      <c r="AH133" s="1882"/>
      <c r="AI133" s="1880"/>
      <c r="AJ133" s="1839"/>
      <c r="AK133" s="1845"/>
    </row>
    <row r="134" spans="1:37" ht="39.950000000000003" customHeight="1" thickBot="1" x14ac:dyDescent="0.25">
      <c r="A134" s="1717">
        <v>2</v>
      </c>
      <c r="B134" s="1718" t="s">
        <v>5497</v>
      </c>
      <c r="C134" s="1801"/>
      <c r="D134" s="1799"/>
      <c r="E134" s="1799"/>
      <c r="F134" s="2083"/>
      <c r="G134" s="2018"/>
      <c r="H134" s="1847"/>
      <c r="I134" s="1848"/>
      <c r="J134" s="2153"/>
      <c r="K134" s="1915"/>
      <c r="L134" s="1842"/>
      <c r="M134" s="1842"/>
      <c r="N134" s="1849"/>
      <c r="O134" s="1847"/>
      <c r="P134" s="1848"/>
      <c r="Q134" s="5536"/>
      <c r="R134" s="1799"/>
      <c r="S134" s="1799"/>
      <c r="T134" s="1799"/>
      <c r="U134" s="1800"/>
      <c r="V134" s="1847"/>
      <c r="W134" s="1848"/>
      <c r="X134" s="1801"/>
      <c r="Y134" s="1799"/>
      <c r="Z134" s="1843"/>
      <c r="AA134" s="1843"/>
      <c r="AB134" s="1844"/>
      <c r="AC134" s="1774"/>
      <c r="AD134" s="1850"/>
      <c r="AE134" s="1801"/>
      <c r="AF134" s="1116"/>
      <c r="AG134" s="1116"/>
      <c r="AH134" s="1116"/>
      <c r="AI134" s="2237"/>
      <c r="AJ134" s="1847"/>
      <c r="AK134" s="1851"/>
    </row>
    <row r="135" spans="1:37" ht="39.950000000000003" customHeight="1" thickBot="1" x14ac:dyDescent="0.25">
      <c r="A135" s="5734" t="s">
        <v>5498</v>
      </c>
      <c r="B135" s="5735"/>
      <c r="C135" s="1801"/>
      <c r="D135" s="1799"/>
      <c r="E135" s="1799"/>
      <c r="F135" s="2083"/>
      <c r="G135" s="1844"/>
      <c r="H135" s="1847"/>
      <c r="I135" s="1848"/>
      <c r="J135" s="2220"/>
      <c r="K135" s="1799"/>
      <c r="L135" s="1821"/>
      <c r="M135" s="1843"/>
      <c r="N135" s="1822"/>
      <c r="O135" s="1847"/>
      <c r="P135" s="1848"/>
      <c r="Q135" s="5536"/>
      <c r="R135" s="1799"/>
      <c r="S135" s="1799"/>
      <c r="T135" s="1853"/>
      <c r="U135" s="1800"/>
      <c r="V135" s="1847"/>
      <c r="W135" s="1848"/>
      <c r="X135" s="2060"/>
      <c r="Y135" s="2061"/>
      <c r="Z135" s="1843"/>
      <c r="AA135" s="1843"/>
      <c r="AB135" s="1800"/>
      <c r="AC135" s="1847"/>
      <c r="AD135" s="1848"/>
      <c r="AE135" s="1801"/>
      <c r="AF135" s="1799"/>
      <c r="AG135" s="1799"/>
      <c r="AH135" s="1799"/>
      <c r="AI135" s="1844"/>
      <c r="AJ135" s="1774"/>
      <c r="AK135" s="1851"/>
    </row>
    <row r="136" spans="1:37" ht="39.950000000000003" customHeight="1" thickBot="1" x14ac:dyDescent="0.25">
      <c r="A136" s="5785" t="s">
        <v>8250</v>
      </c>
      <c r="B136" s="5786"/>
      <c r="C136" s="1854"/>
      <c r="D136" s="1855"/>
      <c r="E136" s="1855"/>
      <c r="F136" s="2427"/>
      <c r="G136" s="1741"/>
      <c r="H136" s="1856"/>
      <c r="I136" s="1857"/>
      <c r="J136" s="1854"/>
      <c r="K136" s="2221"/>
      <c r="L136" s="1862"/>
      <c r="M136" s="1855"/>
      <c r="N136" s="1858"/>
      <c r="O136" s="1859"/>
      <c r="P136" s="1860"/>
      <c r="Q136" s="5537"/>
      <c r="R136" s="1862"/>
      <c r="S136" s="1863"/>
      <c r="T136" s="1863"/>
      <c r="U136" s="1864"/>
      <c r="V136" s="1865"/>
      <c r="W136" s="1866"/>
      <c r="X136" s="1867"/>
      <c r="Y136" s="1863"/>
      <c r="Z136" s="2240"/>
      <c r="AA136" s="2240"/>
      <c r="AB136" s="2241"/>
      <c r="AC136" s="1856"/>
      <c r="AD136" s="1857"/>
      <c r="AE136" s="1854"/>
      <c r="AF136" s="1855"/>
      <c r="AG136" s="1862"/>
      <c r="AH136" s="1862"/>
      <c r="AI136" s="1864"/>
      <c r="AJ136" s="1856"/>
      <c r="AK136" s="1868"/>
    </row>
    <row r="137" spans="1:37" ht="39.950000000000003" customHeight="1" x14ac:dyDescent="0.2">
      <c r="A137" s="5832" t="s">
        <v>5500</v>
      </c>
      <c r="B137" s="5833"/>
      <c r="C137" s="1869"/>
      <c r="D137" s="1870"/>
      <c r="E137" s="1870"/>
      <c r="F137" s="2248"/>
      <c r="G137" s="1871"/>
      <c r="H137" s="1872"/>
      <c r="I137" s="1845"/>
      <c r="J137" s="1873"/>
      <c r="K137" s="1874"/>
      <c r="L137" s="1875"/>
      <c r="M137" s="1874"/>
      <c r="N137" s="1795"/>
      <c r="O137" s="1876"/>
      <c r="P137" s="1877"/>
      <c r="Q137" s="5535"/>
      <c r="R137" s="1879"/>
      <c r="S137" s="1766"/>
      <c r="T137" s="1766"/>
      <c r="U137" s="1880"/>
      <c r="V137" s="1872"/>
      <c r="W137" s="1845"/>
      <c r="X137" s="1881"/>
      <c r="Y137" s="1882"/>
      <c r="Z137" s="1882"/>
      <c r="AA137" s="1882"/>
      <c r="AB137" s="1880"/>
      <c r="AC137" s="1872"/>
      <c r="AD137" s="1845"/>
      <c r="AE137" s="1881"/>
      <c r="AF137" s="1882"/>
      <c r="AG137" s="1882"/>
      <c r="AH137" s="1882"/>
      <c r="AI137" s="1880"/>
      <c r="AJ137" s="1872"/>
      <c r="AK137" s="1845"/>
    </row>
    <row r="138" spans="1:37" ht="39.950000000000003" customHeight="1" x14ac:dyDescent="0.2">
      <c r="A138" s="5834"/>
      <c r="B138" s="5835"/>
      <c r="C138" s="1801"/>
      <c r="D138" s="1799"/>
      <c r="E138" s="1799"/>
      <c r="F138" s="2083"/>
      <c r="G138" s="1800"/>
      <c r="H138" s="1883"/>
      <c r="I138" s="1851"/>
      <c r="J138" s="1801"/>
      <c r="K138" s="1821"/>
      <c r="L138" s="1799"/>
      <c r="M138" s="1799"/>
      <c r="N138" s="1800"/>
      <c r="O138" s="1883"/>
      <c r="P138" s="1851"/>
      <c r="Q138" s="5536"/>
      <c r="R138" s="1799"/>
      <c r="S138" s="1799"/>
      <c r="T138" s="1799"/>
      <c r="U138" s="1800"/>
      <c r="V138" s="1883"/>
      <c r="W138" s="1851"/>
      <c r="X138" s="1801"/>
      <c r="Y138" s="1799"/>
      <c r="Z138" s="1799"/>
      <c r="AA138" s="1799"/>
      <c r="AB138" s="1800"/>
      <c r="AC138" s="1883"/>
      <c r="AD138" s="1851"/>
      <c r="AE138" s="1801"/>
      <c r="AF138" s="1799"/>
      <c r="AG138" s="1799"/>
      <c r="AH138" s="1799"/>
      <c r="AI138" s="1800"/>
      <c r="AJ138" s="1883"/>
      <c r="AK138" s="1851"/>
    </row>
    <row r="139" spans="1:37" ht="39.950000000000003" customHeight="1" thickBot="1" x14ac:dyDescent="0.25">
      <c r="A139" s="5836"/>
      <c r="B139" s="5837"/>
      <c r="C139" s="1854"/>
      <c r="D139" s="1855"/>
      <c r="E139" s="1855"/>
      <c r="F139" s="2084"/>
      <c r="G139" s="1884"/>
      <c r="H139" s="1885"/>
      <c r="I139" s="1868"/>
      <c r="J139" s="1854"/>
      <c r="K139" s="1855"/>
      <c r="L139" s="1855"/>
      <c r="M139" s="1855"/>
      <c r="N139" s="1884"/>
      <c r="O139" s="1885"/>
      <c r="P139" s="1868"/>
      <c r="Q139" s="5537"/>
      <c r="R139" s="1855"/>
      <c r="S139" s="1855"/>
      <c r="T139" s="1855"/>
      <c r="U139" s="1884"/>
      <c r="V139" s="1885"/>
      <c r="W139" s="1868"/>
      <c r="X139" s="1854"/>
      <c r="Y139" s="1855"/>
      <c r="Z139" s="1855"/>
      <c r="AA139" s="1855"/>
      <c r="AB139" s="1884"/>
      <c r="AC139" s="1885"/>
      <c r="AD139" s="1868"/>
      <c r="AE139" s="1854"/>
      <c r="AF139" s="1855"/>
      <c r="AG139" s="1855"/>
      <c r="AH139" s="1855"/>
      <c r="AI139" s="1884"/>
      <c r="AJ139" s="1885"/>
      <c r="AK139" s="1868"/>
    </row>
    <row r="140" spans="1:37" ht="39.950000000000003" customHeight="1" thickBot="1" x14ac:dyDescent="0.25">
      <c r="A140" s="5920"/>
      <c r="B140" s="5920"/>
      <c r="C140" s="1657"/>
      <c r="D140" s="1657"/>
      <c r="E140" s="1657"/>
      <c r="F140" s="1657"/>
      <c r="G140" s="1657"/>
      <c r="H140" s="1928"/>
      <c r="I140" s="1928"/>
      <c r="J140" s="1657"/>
      <c r="K140" s="1657"/>
      <c r="L140" s="1657"/>
      <c r="M140" s="1684"/>
      <c r="N140" s="1684"/>
      <c r="O140" s="1928"/>
      <c r="P140" s="1928"/>
      <c r="Q140" s="1657"/>
      <c r="R140" s="1657"/>
      <c r="S140" s="1657"/>
      <c r="T140" s="1657"/>
      <c r="U140" s="1657"/>
      <c r="V140" s="1928"/>
      <c r="W140" s="1928"/>
      <c r="X140" s="1929"/>
      <c r="Y140" s="1657"/>
      <c r="Z140" s="1657"/>
      <c r="AA140" s="1657"/>
      <c r="AB140" s="1657"/>
      <c r="AC140" s="1928"/>
      <c r="AD140" s="1928"/>
      <c r="AE140" s="1682"/>
      <c r="AF140" s="1682"/>
      <c r="AG140" s="1682"/>
      <c r="AH140" s="1682"/>
      <c r="AI140" s="1682"/>
      <c r="AJ140" s="1660"/>
      <c r="AK140" s="1660"/>
    </row>
    <row r="141" spans="1:37" ht="39.950000000000003" customHeight="1" thickBot="1" x14ac:dyDescent="0.25">
      <c r="A141" s="5764"/>
      <c r="B141" s="5765"/>
      <c r="C141" s="5464" t="s">
        <v>8423</v>
      </c>
      <c r="D141" s="5465"/>
      <c r="E141" s="5465"/>
      <c r="F141" s="5465"/>
      <c r="G141" s="5465"/>
      <c r="H141" s="5465"/>
      <c r="I141" s="5466"/>
      <c r="J141" s="5464" t="s">
        <v>8424</v>
      </c>
      <c r="K141" s="5465"/>
      <c r="L141" s="5465"/>
      <c r="M141" s="5465"/>
      <c r="N141" s="5465"/>
      <c r="O141" s="5465"/>
      <c r="P141" s="5466"/>
      <c r="Q141" s="5464" t="s">
        <v>8425</v>
      </c>
      <c r="R141" s="5465"/>
      <c r="S141" s="5465"/>
      <c r="T141" s="5465"/>
      <c r="U141" s="5465"/>
      <c r="V141" s="5465"/>
      <c r="W141" s="5466"/>
      <c r="X141" s="5464" t="s">
        <v>8426</v>
      </c>
      <c r="Y141" s="5465"/>
      <c r="Z141" s="5465"/>
      <c r="AA141" s="5465"/>
      <c r="AB141" s="5465"/>
      <c r="AC141" s="5465"/>
      <c r="AD141" s="5466"/>
      <c r="AE141" s="5464" t="s">
        <v>8751</v>
      </c>
      <c r="AF141" s="5465"/>
      <c r="AG141" s="5465"/>
      <c r="AH141" s="5465"/>
      <c r="AI141" s="5465"/>
      <c r="AJ141" s="5465"/>
      <c r="AK141" s="5466"/>
    </row>
    <row r="142" spans="1:37" ht="39.950000000000003" customHeight="1" x14ac:dyDescent="0.2">
      <c r="A142" s="5747" t="s">
        <v>1390</v>
      </c>
      <c r="B142" s="5748"/>
      <c r="C142" s="1719">
        <v>6</v>
      </c>
      <c r="D142" s="1675">
        <v>6</v>
      </c>
      <c r="E142" s="1675">
        <v>6</v>
      </c>
      <c r="F142" s="1675">
        <v>6</v>
      </c>
      <c r="G142" s="1744">
        <v>6</v>
      </c>
      <c r="H142" s="1743">
        <v>6</v>
      </c>
      <c r="I142" s="1744">
        <v>6</v>
      </c>
      <c r="J142" s="1674">
        <v>6</v>
      </c>
      <c r="K142" s="1675">
        <v>6</v>
      </c>
      <c r="L142" s="1675">
        <v>7</v>
      </c>
      <c r="M142" s="1675">
        <v>7</v>
      </c>
      <c r="N142" s="1744">
        <v>7</v>
      </c>
      <c r="O142" s="1743">
        <v>7</v>
      </c>
      <c r="P142" s="1744">
        <v>7</v>
      </c>
      <c r="Q142" s="1674">
        <v>7</v>
      </c>
      <c r="R142" s="1675">
        <v>7</v>
      </c>
      <c r="S142" s="1675">
        <v>7</v>
      </c>
      <c r="T142" s="1675">
        <v>7</v>
      </c>
      <c r="U142" s="1744">
        <v>7</v>
      </c>
      <c r="V142" s="1743">
        <v>7</v>
      </c>
      <c r="W142" s="1744">
        <v>7</v>
      </c>
      <c r="X142" s="1674">
        <v>7</v>
      </c>
      <c r="Y142" s="1675">
        <v>7</v>
      </c>
      <c r="Z142" s="1675">
        <v>7</v>
      </c>
      <c r="AA142" s="1675">
        <v>7</v>
      </c>
      <c r="AB142" s="1744">
        <v>7</v>
      </c>
      <c r="AC142" s="1743">
        <v>7</v>
      </c>
      <c r="AD142" s="1747">
        <v>7</v>
      </c>
      <c r="AE142" s="1675">
        <v>7</v>
      </c>
      <c r="AF142" s="1675">
        <v>7</v>
      </c>
      <c r="AG142" s="1675">
        <v>7</v>
      </c>
      <c r="AH142" s="1675">
        <v>7</v>
      </c>
      <c r="AI142" s="1744">
        <v>7</v>
      </c>
      <c r="AJ142" s="1743">
        <v>7</v>
      </c>
      <c r="AK142" s="1744">
        <v>7</v>
      </c>
    </row>
    <row r="143" spans="1:37" ht="39.950000000000003" customHeight="1" thickBot="1" x14ac:dyDescent="0.25">
      <c r="A143" s="5749" t="s">
        <v>1391</v>
      </c>
      <c r="B143" s="5750"/>
      <c r="C143" s="1677">
        <v>22</v>
      </c>
      <c r="D143" s="1757">
        <v>23</v>
      </c>
      <c r="E143" s="1757">
        <v>24</v>
      </c>
      <c r="F143" s="1757">
        <v>25</v>
      </c>
      <c r="G143" s="1746">
        <v>26</v>
      </c>
      <c r="H143" s="1745">
        <v>27</v>
      </c>
      <c r="I143" s="1746">
        <v>28</v>
      </c>
      <c r="J143" s="1671">
        <v>29</v>
      </c>
      <c r="K143" s="1672">
        <v>30</v>
      </c>
      <c r="L143" s="1672">
        <v>1</v>
      </c>
      <c r="M143" s="1672">
        <v>2</v>
      </c>
      <c r="N143" s="1746">
        <v>3</v>
      </c>
      <c r="O143" s="1745">
        <v>4</v>
      </c>
      <c r="P143" s="1746">
        <v>5</v>
      </c>
      <c r="Q143" s="1671">
        <v>6</v>
      </c>
      <c r="R143" s="1672">
        <v>7</v>
      </c>
      <c r="S143" s="1672">
        <v>8</v>
      </c>
      <c r="T143" s="1757">
        <v>9</v>
      </c>
      <c r="U143" s="2052">
        <v>10</v>
      </c>
      <c r="V143" s="1745">
        <v>11</v>
      </c>
      <c r="W143" s="1746">
        <v>12</v>
      </c>
      <c r="X143" s="1772">
        <v>13</v>
      </c>
      <c r="Y143" s="1757">
        <v>14</v>
      </c>
      <c r="Z143" s="1757">
        <v>15</v>
      </c>
      <c r="AA143" s="1757">
        <v>16</v>
      </c>
      <c r="AB143" s="2052">
        <v>17</v>
      </c>
      <c r="AC143" s="1745">
        <v>18</v>
      </c>
      <c r="AD143" s="1748">
        <v>19</v>
      </c>
      <c r="AE143" s="1757">
        <v>20</v>
      </c>
      <c r="AF143" s="1757">
        <v>21</v>
      </c>
      <c r="AG143" s="1757">
        <v>22</v>
      </c>
      <c r="AH143" s="1757">
        <v>23</v>
      </c>
      <c r="AI143" s="2052">
        <v>24</v>
      </c>
      <c r="AJ143" s="1745">
        <v>25</v>
      </c>
      <c r="AK143" s="1746">
        <v>26</v>
      </c>
    </row>
    <row r="144" spans="1:37" ht="39.950000000000003" customHeight="1" x14ac:dyDescent="0.2">
      <c r="A144" s="5745" t="s">
        <v>4459</v>
      </c>
      <c r="B144" s="5919"/>
      <c r="C144" s="2356"/>
      <c r="D144" s="6460" t="s">
        <v>8845</v>
      </c>
      <c r="E144" s="6461"/>
      <c r="F144" s="2067"/>
      <c r="G144" s="2436"/>
      <c r="H144" s="1787"/>
      <c r="I144" s="1887"/>
      <c r="J144" s="2290"/>
      <c r="K144" s="1790"/>
      <c r="L144" s="1790"/>
      <c r="M144" s="1790"/>
      <c r="N144" s="2446"/>
      <c r="O144" s="1787"/>
      <c r="P144" s="1887"/>
      <c r="Q144" s="2373"/>
      <c r="R144" s="1785"/>
      <c r="S144" s="2229"/>
      <c r="T144" s="2058"/>
      <c r="U144" s="2454"/>
      <c r="V144" s="1787"/>
      <c r="W144" s="1887"/>
      <c r="X144" s="2397"/>
      <c r="Y144" s="2068"/>
      <c r="Z144" s="2068"/>
      <c r="AA144" s="2068"/>
      <c r="AB144" s="2443"/>
      <c r="AC144" s="1787"/>
      <c r="AD144" s="1887"/>
      <c r="AE144" s="2397"/>
      <c r="AF144" s="2068"/>
      <c r="AG144" s="2068"/>
      <c r="AH144" s="2068"/>
      <c r="AI144" s="2443"/>
      <c r="AJ144" s="1762"/>
      <c r="AK144" s="1750"/>
    </row>
    <row r="145" spans="1:37" ht="39.950000000000003" customHeight="1" x14ac:dyDescent="0.2">
      <c r="A145" s="5721" t="s">
        <v>8234</v>
      </c>
      <c r="B145" s="5908"/>
      <c r="C145" s="2033"/>
      <c r="D145" s="1823"/>
      <c r="E145" s="1823"/>
      <c r="F145" s="1823"/>
      <c r="G145" s="2437"/>
      <c r="H145" s="1796"/>
      <c r="I145" s="1890"/>
      <c r="J145" s="2033"/>
      <c r="K145" s="1823"/>
      <c r="L145" s="1823"/>
      <c r="M145" s="1823"/>
      <c r="N145" s="2437"/>
      <c r="O145" s="1796"/>
      <c r="P145" s="1890"/>
      <c r="Q145" s="2033"/>
      <c r="R145" s="1823"/>
      <c r="S145" s="1799"/>
      <c r="T145" s="1799"/>
      <c r="U145" s="2455"/>
      <c r="V145" s="1796"/>
      <c r="W145" s="1890"/>
      <c r="X145" s="5596" t="s">
        <v>8847</v>
      </c>
      <c r="Y145" s="5597"/>
      <c r="Z145" s="5597"/>
      <c r="AA145" s="5599"/>
      <c r="AB145" s="1851"/>
      <c r="AC145" s="1796"/>
      <c r="AD145" s="1890"/>
      <c r="AE145" s="5596" t="s">
        <v>8847</v>
      </c>
      <c r="AF145" s="5597"/>
      <c r="AG145" s="5597"/>
      <c r="AH145" s="5599"/>
      <c r="AI145" s="2450"/>
      <c r="AJ145" s="1760"/>
      <c r="AK145" s="1752"/>
    </row>
    <row r="146" spans="1:37" ht="39.950000000000003" customHeight="1" x14ac:dyDescent="0.2">
      <c r="A146" s="5719" t="s">
        <v>8235</v>
      </c>
      <c r="B146" s="5853"/>
      <c r="C146" s="2316"/>
      <c r="D146" s="1843"/>
      <c r="E146" s="1843"/>
      <c r="F146" s="1843"/>
      <c r="G146" s="2438"/>
      <c r="H146" s="1796"/>
      <c r="I146" s="1890"/>
      <c r="J146" s="2320"/>
      <c r="K146" s="1842"/>
      <c r="L146" s="1842"/>
      <c r="M146" s="1842"/>
      <c r="N146" s="2447"/>
      <c r="O146" s="1796"/>
      <c r="P146" s="1890"/>
      <c r="Q146" s="2316"/>
      <c r="R146" s="1823"/>
      <c r="S146" s="1823"/>
      <c r="T146" s="1823"/>
      <c r="U146" s="2456"/>
      <c r="V146" s="1796"/>
      <c r="W146" s="1890"/>
      <c r="X146" s="2324"/>
      <c r="Y146" s="2064"/>
      <c r="Z146" s="2064"/>
      <c r="AA146" s="2064"/>
      <c r="AB146" s="2449"/>
      <c r="AC146" s="1796"/>
      <c r="AD146" s="1890"/>
      <c r="AE146" s="2324"/>
      <c r="AF146" s="1381"/>
      <c r="AG146" s="1381"/>
      <c r="AH146" s="1381"/>
      <c r="AI146" s="2451"/>
      <c r="AJ146" s="1760"/>
      <c r="AK146" s="1752"/>
    </row>
    <row r="147" spans="1:37" ht="39.950000000000003" customHeight="1" x14ac:dyDescent="0.2">
      <c r="A147" s="5719" t="s">
        <v>8236</v>
      </c>
      <c r="B147" s="5853"/>
      <c r="C147" s="5451" t="s">
        <v>8843</v>
      </c>
      <c r="D147" s="3520"/>
      <c r="E147" s="3521"/>
      <c r="F147" s="2061"/>
      <c r="G147" s="2439"/>
      <c r="H147" s="1796"/>
      <c r="I147" s="1890"/>
      <c r="J147" s="2387"/>
      <c r="K147" s="6149" t="s">
        <v>8846</v>
      </c>
      <c r="L147" s="6666"/>
      <c r="M147" s="6667"/>
      <c r="N147" s="2439"/>
      <c r="O147" s="1796"/>
      <c r="P147" s="1890"/>
      <c r="Q147" s="5983" t="s">
        <v>8846</v>
      </c>
      <c r="R147" s="5979"/>
      <c r="S147" s="5979"/>
      <c r="T147" s="6150"/>
      <c r="U147" s="2457"/>
      <c r="V147" s="2103"/>
      <c r="W147" s="1890"/>
      <c r="X147" s="5979" t="s">
        <v>8846</v>
      </c>
      <c r="Y147" s="5979"/>
      <c r="Z147" s="5979"/>
      <c r="AA147" s="6150"/>
      <c r="AB147" s="2450"/>
      <c r="AC147" s="1796"/>
      <c r="AD147" s="1890"/>
      <c r="AE147" s="5983" t="s">
        <v>8846</v>
      </c>
      <c r="AF147" s="5979"/>
      <c r="AG147" s="5979"/>
      <c r="AH147" s="6150"/>
      <c r="AI147" s="2452"/>
      <c r="AJ147" s="1760"/>
      <c r="AK147" s="1752"/>
    </row>
    <row r="148" spans="1:37" ht="39.950000000000003" customHeight="1" x14ac:dyDescent="0.2">
      <c r="A148" s="5719" t="s">
        <v>8237</v>
      </c>
      <c r="B148" s="5853"/>
      <c r="C148" s="6672" t="s">
        <v>8835</v>
      </c>
      <c r="D148" s="6673"/>
      <c r="E148" s="6670" t="s">
        <v>8836</v>
      </c>
      <c r="F148" s="6671"/>
      <c r="G148" s="2191"/>
      <c r="H148" s="1796"/>
      <c r="I148" s="1890"/>
      <c r="J148" s="6572" t="s">
        <v>8837</v>
      </c>
      <c r="K148" s="6573"/>
      <c r="L148" s="5704" t="s">
        <v>8838</v>
      </c>
      <c r="M148" s="5704"/>
      <c r="N148" s="2448"/>
      <c r="O148" s="1796"/>
      <c r="P148" s="1890"/>
      <c r="T148" s="1843"/>
      <c r="U148" s="2458"/>
      <c r="V148" s="1796"/>
      <c r="W148" s="1890"/>
      <c r="X148" s="2376"/>
      <c r="Y148" s="1381"/>
      <c r="Z148" s="1381"/>
      <c r="AA148" s="1381"/>
      <c r="AB148" s="2451"/>
      <c r="AC148" s="1796"/>
      <c r="AD148" s="1890"/>
      <c r="AE148" s="6274" t="s">
        <v>8849</v>
      </c>
      <c r="AF148" s="6189"/>
      <c r="AG148" s="6189"/>
      <c r="AH148" s="6171"/>
      <c r="AI148" s="2453"/>
      <c r="AJ148" s="1760"/>
      <c r="AK148" s="1752"/>
    </row>
    <row r="149" spans="1:37" ht="39.950000000000003" customHeight="1" x14ac:dyDescent="0.2">
      <c r="A149" s="5732" t="s">
        <v>8238</v>
      </c>
      <c r="B149" s="5854"/>
      <c r="C149" s="6090" t="s">
        <v>4453</v>
      </c>
      <c r="D149" s="6091"/>
      <c r="E149" s="6091"/>
      <c r="F149" s="6091"/>
      <c r="G149" s="2440"/>
      <c r="H149" s="1796"/>
      <c r="I149" s="1890"/>
      <c r="J149" s="6090" t="s">
        <v>4453</v>
      </c>
      <c r="K149" s="6091"/>
      <c r="L149" s="6091"/>
      <c r="M149" s="6091"/>
      <c r="N149" s="2440"/>
      <c r="O149" s="1796"/>
      <c r="P149" s="1890"/>
      <c r="Q149" s="6090" t="s">
        <v>4453</v>
      </c>
      <c r="R149" s="6091"/>
      <c r="S149" s="6091"/>
      <c r="T149" s="6091"/>
      <c r="U149" s="2459"/>
      <c r="V149" s="1796"/>
      <c r="W149" s="1890"/>
      <c r="X149" s="6136" t="s">
        <v>8815</v>
      </c>
      <c r="Y149" s="6136"/>
      <c r="Z149" s="6136"/>
      <c r="AA149" s="6136"/>
      <c r="AB149" s="2440"/>
      <c r="AC149" s="1796"/>
      <c r="AD149" s="1890"/>
      <c r="AE149" s="6136" t="s">
        <v>8815</v>
      </c>
      <c r="AF149" s="6136"/>
      <c r="AG149" s="6136"/>
      <c r="AH149" s="6136"/>
      <c r="AI149" s="2440"/>
      <c r="AJ149" s="1760"/>
      <c r="AK149" s="1752"/>
    </row>
    <row r="150" spans="1:37" ht="39.950000000000003" customHeight="1" x14ac:dyDescent="0.2">
      <c r="A150" s="5732" t="s">
        <v>8239</v>
      </c>
      <c r="B150" s="5854"/>
      <c r="C150" s="6060" t="s">
        <v>8841</v>
      </c>
      <c r="D150" s="3402"/>
      <c r="E150" s="3402"/>
      <c r="F150" s="3402"/>
      <c r="G150" s="2437"/>
      <c r="H150" s="1796"/>
      <c r="I150" s="1890"/>
      <c r="J150" s="6060" t="s">
        <v>8841</v>
      </c>
      <c r="K150" s="3402"/>
      <c r="L150" s="3402"/>
      <c r="M150" s="3402"/>
      <c r="N150" s="2437"/>
      <c r="O150" s="1796"/>
      <c r="P150" s="1890"/>
      <c r="Q150" s="6060" t="s">
        <v>8841</v>
      </c>
      <c r="R150" s="3402"/>
      <c r="S150" s="3402"/>
      <c r="T150" s="3402"/>
      <c r="U150" s="2460"/>
      <c r="V150" s="1796"/>
      <c r="W150" s="1890"/>
      <c r="X150" s="6581" t="s">
        <v>8848</v>
      </c>
      <c r="Y150" s="6582"/>
      <c r="Z150" s="2325" t="s">
        <v>8841</v>
      </c>
      <c r="AA150" s="2325"/>
      <c r="AB150" s="2437"/>
      <c r="AC150" s="1796"/>
      <c r="AD150" s="1890"/>
      <c r="AE150" s="6060" t="s">
        <v>8841</v>
      </c>
      <c r="AF150" s="3402"/>
      <c r="AG150" s="3402"/>
      <c r="AH150" s="3402"/>
      <c r="AI150" s="2437"/>
      <c r="AJ150" s="1760"/>
      <c r="AK150" s="1752"/>
    </row>
    <row r="151" spans="1:37" ht="39.950000000000003" customHeight="1" x14ac:dyDescent="0.2">
      <c r="A151" s="5732" t="s">
        <v>8240</v>
      </c>
      <c r="B151" s="5854"/>
      <c r="C151" s="6248" t="s">
        <v>8815</v>
      </c>
      <c r="D151" s="6136"/>
      <c r="E151" s="6136"/>
      <c r="F151" s="6136"/>
      <c r="G151" s="2441"/>
      <c r="H151" s="1796"/>
      <c r="I151" s="1890"/>
      <c r="J151" s="6248" t="s">
        <v>8815</v>
      </c>
      <c r="K151" s="6136"/>
      <c r="L151" s="6136"/>
      <c r="M151" s="6136"/>
      <c r="N151" s="2441"/>
      <c r="O151" s="1796"/>
      <c r="P151" s="1890"/>
      <c r="Q151" s="6248" t="s">
        <v>8815</v>
      </c>
      <c r="R151" s="6136"/>
      <c r="S151" s="6136"/>
      <c r="T151" s="6136"/>
      <c r="U151" s="2461"/>
      <c r="V151" s="1796"/>
      <c r="W151" s="1890"/>
      <c r="X151" s="6136" t="s">
        <v>8815</v>
      </c>
      <c r="Y151" s="6136"/>
      <c r="Z151" s="6136"/>
      <c r="AA151" s="6136"/>
      <c r="AB151" s="2441"/>
      <c r="AC151" s="1796"/>
      <c r="AD151" s="1890"/>
      <c r="AE151" s="6248" t="s">
        <v>8815</v>
      </c>
      <c r="AF151" s="6136"/>
      <c r="AG151" s="6136"/>
      <c r="AH151" s="6136"/>
      <c r="AI151" s="2441"/>
      <c r="AJ151" s="1760"/>
      <c r="AK151" s="1752"/>
    </row>
    <row r="152" spans="1:37" ht="39.950000000000003" customHeight="1" x14ac:dyDescent="0.2">
      <c r="A152" s="5809" t="s">
        <v>8241</v>
      </c>
      <c r="B152" s="5869"/>
      <c r="C152" s="6541" t="s">
        <v>8816</v>
      </c>
      <c r="D152" s="6542"/>
      <c r="E152" s="6542"/>
      <c r="F152" s="6542"/>
      <c r="G152" s="2442"/>
      <c r="H152" s="1816"/>
      <c r="I152" s="1896"/>
      <c r="J152" s="6541" t="s">
        <v>8816</v>
      </c>
      <c r="K152" s="6542"/>
      <c r="L152" s="6542"/>
      <c r="M152" s="6542"/>
      <c r="N152" s="2442"/>
      <c r="O152" s="1816"/>
      <c r="P152" s="1896"/>
      <c r="Q152" s="6541" t="s">
        <v>8816</v>
      </c>
      <c r="R152" s="6542"/>
      <c r="S152" s="6542"/>
      <c r="T152" s="6542"/>
      <c r="U152" s="2462"/>
      <c r="V152" s="1816"/>
      <c r="W152" s="1896"/>
      <c r="X152" s="6542" t="s">
        <v>8816</v>
      </c>
      <c r="Y152" s="6542"/>
      <c r="Z152" s="6542"/>
      <c r="AA152" s="6542"/>
      <c r="AB152" s="2442"/>
      <c r="AC152" s="1816"/>
      <c r="AD152" s="1896"/>
      <c r="AE152" s="6541" t="s">
        <v>8816</v>
      </c>
      <c r="AF152" s="6542"/>
      <c r="AG152" s="6542"/>
      <c r="AH152" s="6542"/>
      <c r="AI152" s="2442"/>
      <c r="AJ152" s="1760"/>
      <c r="AK152" s="1752"/>
    </row>
    <row r="153" spans="1:37" ht="39.950000000000003" customHeight="1" x14ac:dyDescent="0.2">
      <c r="A153" s="5809" t="s">
        <v>8242</v>
      </c>
      <c r="B153" s="5869"/>
      <c r="C153" s="6541" t="s">
        <v>8816</v>
      </c>
      <c r="D153" s="6542"/>
      <c r="E153" s="6542"/>
      <c r="F153" s="6542"/>
      <c r="G153" s="2442"/>
      <c r="H153" s="1796"/>
      <c r="I153" s="1890"/>
      <c r="J153" s="6541" t="s">
        <v>8816</v>
      </c>
      <c r="K153" s="6542"/>
      <c r="L153" s="6542"/>
      <c r="M153" s="6542"/>
      <c r="N153" s="2442"/>
      <c r="O153" s="1796"/>
      <c r="P153" s="1890"/>
      <c r="Q153" s="6541" t="s">
        <v>8816</v>
      </c>
      <c r="R153" s="6542"/>
      <c r="S153" s="6542"/>
      <c r="T153" s="6542"/>
      <c r="U153" s="2462"/>
      <c r="V153" s="1796"/>
      <c r="W153" s="1890"/>
      <c r="X153" s="6542" t="s">
        <v>8816</v>
      </c>
      <c r="Y153" s="6542"/>
      <c r="Z153" s="6542"/>
      <c r="AA153" s="6542"/>
      <c r="AB153" s="2442"/>
      <c r="AC153" s="1796"/>
      <c r="AD153" s="1890"/>
      <c r="AE153" s="6541" t="s">
        <v>8816</v>
      </c>
      <c r="AF153" s="6542"/>
      <c r="AG153" s="6542"/>
      <c r="AH153" s="6542"/>
      <c r="AI153" s="2442"/>
      <c r="AJ153" s="1760"/>
      <c r="AK153" s="1752"/>
    </row>
    <row r="154" spans="1:37" ht="39.950000000000003" customHeight="1" x14ac:dyDescent="0.2">
      <c r="A154" s="5732" t="s">
        <v>8243</v>
      </c>
      <c r="B154" s="5854"/>
      <c r="C154" s="6248" t="s">
        <v>8815</v>
      </c>
      <c r="D154" s="6136"/>
      <c r="E154" s="6136"/>
      <c r="F154" s="6136"/>
      <c r="G154" s="2441"/>
      <c r="H154" s="1796"/>
      <c r="I154" s="1890"/>
      <c r="J154" s="6248" t="s">
        <v>8815</v>
      </c>
      <c r="K154" s="6136"/>
      <c r="L154" s="6136"/>
      <c r="M154" s="6136"/>
      <c r="N154" s="2441"/>
      <c r="O154" s="1796"/>
      <c r="P154" s="1890"/>
      <c r="Q154" s="6248" t="s">
        <v>8815</v>
      </c>
      <c r="R154" s="6136"/>
      <c r="S154" s="6136"/>
      <c r="T154" s="6136"/>
      <c r="U154" s="2461"/>
      <c r="V154" s="1796"/>
      <c r="W154" s="1890"/>
      <c r="X154" s="6136" t="s">
        <v>8815</v>
      </c>
      <c r="Y154" s="6136"/>
      <c r="Z154" s="6136"/>
      <c r="AA154" s="6136"/>
      <c r="AB154" s="2441"/>
      <c r="AC154" s="1796"/>
      <c r="AD154" s="1890"/>
      <c r="AE154" s="6248" t="s">
        <v>8815</v>
      </c>
      <c r="AF154" s="6136"/>
      <c r="AG154" s="6136"/>
      <c r="AH154" s="6136"/>
      <c r="AI154" s="2441"/>
      <c r="AJ154" s="1760"/>
      <c r="AK154" s="1752"/>
    </row>
    <row r="155" spans="1:37" ht="39.950000000000003" customHeight="1" x14ac:dyDescent="0.2">
      <c r="A155" s="5732" t="s">
        <v>8244</v>
      </c>
      <c r="B155" s="5854"/>
      <c r="C155" s="6090" t="s">
        <v>4453</v>
      </c>
      <c r="D155" s="6091"/>
      <c r="E155" s="6091"/>
      <c r="F155" s="6091"/>
      <c r="G155" s="2440"/>
      <c r="H155" s="1796"/>
      <c r="I155" s="1890"/>
      <c r="J155" s="6090" t="s">
        <v>4453</v>
      </c>
      <c r="K155" s="6091"/>
      <c r="L155" s="6091"/>
      <c r="M155" s="6091"/>
      <c r="N155" s="2440"/>
      <c r="O155" s="1796"/>
      <c r="P155" s="1890"/>
      <c r="Q155" s="6090" t="s">
        <v>4453</v>
      </c>
      <c r="R155" s="6091"/>
      <c r="S155" s="6091"/>
      <c r="T155" s="6091"/>
      <c r="U155" s="2459"/>
      <c r="V155" s="1796"/>
      <c r="W155" s="1890"/>
      <c r="X155" s="6091" t="s">
        <v>4453</v>
      </c>
      <c r="Y155" s="6091"/>
      <c r="Z155" s="6091"/>
      <c r="AA155" s="6091"/>
      <c r="AB155" s="2440"/>
      <c r="AC155" s="1796"/>
      <c r="AD155" s="1890"/>
      <c r="AE155" s="6090" t="s">
        <v>4453</v>
      </c>
      <c r="AF155" s="6091"/>
      <c r="AG155" s="6091"/>
      <c r="AH155" s="6091"/>
      <c r="AI155" s="2440"/>
      <c r="AJ155" s="1760"/>
      <c r="AK155" s="1752"/>
    </row>
    <row r="156" spans="1:37" ht="39.950000000000003" customHeight="1" x14ac:dyDescent="0.2">
      <c r="A156" s="5738" t="s">
        <v>8245</v>
      </c>
      <c r="B156" s="5867"/>
      <c r="C156" s="6090" t="s">
        <v>4453</v>
      </c>
      <c r="D156" s="6091"/>
      <c r="E156" s="6091"/>
      <c r="F156" s="6091"/>
      <c r="G156" s="2440"/>
      <c r="H156" s="1796"/>
      <c r="I156" s="1890"/>
      <c r="J156" s="6090" t="s">
        <v>4453</v>
      </c>
      <c r="K156" s="6091"/>
      <c r="L156" s="6091"/>
      <c r="M156" s="6091"/>
      <c r="N156" s="2440"/>
      <c r="O156" s="1796"/>
      <c r="P156" s="1890"/>
      <c r="Q156" s="6090" t="s">
        <v>4453</v>
      </c>
      <c r="R156" s="6091"/>
      <c r="S156" s="6091"/>
      <c r="T156" s="6091"/>
      <c r="U156" s="2459"/>
      <c r="V156" s="1796"/>
      <c r="W156" s="1890"/>
      <c r="X156" s="6091" t="s">
        <v>4453</v>
      </c>
      <c r="Y156" s="6091"/>
      <c r="Z156" s="6091"/>
      <c r="AA156" s="6091"/>
      <c r="AB156" s="2440"/>
      <c r="AC156" s="1796"/>
      <c r="AD156" s="1890"/>
      <c r="AE156" s="6090" t="s">
        <v>4453</v>
      </c>
      <c r="AF156" s="6091"/>
      <c r="AG156" s="6091"/>
      <c r="AH156" s="6091"/>
      <c r="AI156" s="2440"/>
      <c r="AJ156" s="1760"/>
      <c r="AK156" s="1752"/>
    </row>
    <row r="157" spans="1:37" ht="39.950000000000003" customHeight="1" x14ac:dyDescent="0.2">
      <c r="A157" s="5758" t="s">
        <v>8246</v>
      </c>
      <c r="B157" s="5867"/>
      <c r="C157" s="6060" t="s">
        <v>8760</v>
      </c>
      <c r="D157" s="3402"/>
      <c r="E157" s="3402"/>
      <c r="F157" s="3402"/>
      <c r="G157" s="2445"/>
      <c r="H157" s="1796"/>
      <c r="I157" s="1890"/>
      <c r="J157" s="6060" t="s">
        <v>8760</v>
      </c>
      <c r="K157" s="3402"/>
      <c r="L157" s="3402"/>
      <c r="M157" s="3402"/>
      <c r="N157" s="2445"/>
      <c r="O157" s="1796"/>
      <c r="P157" s="1890"/>
      <c r="Q157" s="6060" t="s">
        <v>8760</v>
      </c>
      <c r="R157" s="3402"/>
      <c r="S157" s="3402"/>
      <c r="T157" s="3402"/>
      <c r="U157" s="2463"/>
      <c r="V157" s="1796"/>
      <c r="W157" s="1890"/>
      <c r="X157" s="3402" t="s">
        <v>8760</v>
      </c>
      <c r="Y157" s="3402"/>
      <c r="Z157" s="3402"/>
      <c r="AA157" s="3402"/>
      <c r="AB157" s="2445"/>
      <c r="AC157" s="1796"/>
      <c r="AD157" s="1890"/>
      <c r="AE157" s="6060" t="s">
        <v>8760</v>
      </c>
      <c r="AF157" s="3402"/>
      <c r="AG157" s="3402"/>
      <c r="AH157" s="3402"/>
      <c r="AI157" s="2445"/>
      <c r="AJ157" s="1760"/>
      <c r="AK157" s="1752"/>
    </row>
    <row r="158" spans="1:37" ht="39.950000000000003" customHeight="1" x14ac:dyDescent="0.2">
      <c r="A158" s="5736" t="s">
        <v>8247</v>
      </c>
      <c r="B158" s="5868"/>
      <c r="C158" s="6570" t="s">
        <v>8817</v>
      </c>
      <c r="D158" s="6516"/>
      <c r="E158" s="6516"/>
      <c r="F158" s="6516"/>
      <c r="G158" s="2443"/>
      <c r="H158" s="1796"/>
      <c r="I158" s="1890"/>
      <c r="J158" s="6570" t="s">
        <v>8817</v>
      </c>
      <c r="K158" s="6516"/>
      <c r="L158" s="6516"/>
      <c r="M158" s="6516"/>
      <c r="N158" s="2443"/>
      <c r="O158" s="1796"/>
      <c r="P158" s="1890"/>
      <c r="Q158" s="6570" t="s">
        <v>8817</v>
      </c>
      <c r="R158" s="6516"/>
      <c r="S158" s="6516"/>
      <c r="T158" s="6516"/>
      <c r="U158" s="2464"/>
      <c r="V158" s="1796"/>
      <c r="W158" s="1890"/>
      <c r="X158" s="6516" t="s">
        <v>8817</v>
      </c>
      <c r="Y158" s="6516"/>
      <c r="Z158" s="6516"/>
      <c r="AA158" s="6516"/>
      <c r="AB158" s="2443"/>
      <c r="AC158" s="1796"/>
      <c r="AD158" s="1890"/>
      <c r="AE158" s="6570" t="s">
        <v>8817</v>
      </c>
      <c r="AF158" s="6516"/>
      <c r="AG158" s="6516"/>
      <c r="AH158" s="6516"/>
      <c r="AI158" s="2443"/>
      <c r="AJ158" s="1760"/>
      <c r="AK158" s="1752"/>
    </row>
    <row r="159" spans="1:37" ht="39.950000000000003" customHeight="1" x14ac:dyDescent="0.2">
      <c r="A159" s="5738" t="s">
        <v>8248</v>
      </c>
      <c r="B159" s="5867"/>
      <c r="C159" s="6544" t="s">
        <v>8818</v>
      </c>
      <c r="D159" s="6526"/>
      <c r="E159" s="6526"/>
      <c r="F159" s="6526"/>
      <c r="G159" s="2439"/>
      <c r="H159" s="1796"/>
      <c r="I159" s="1890"/>
      <c r="J159" s="6544" t="s">
        <v>8818</v>
      </c>
      <c r="K159" s="6526"/>
      <c r="L159" s="6526"/>
      <c r="M159" s="6526"/>
      <c r="N159" s="2439"/>
      <c r="O159" s="1796"/>
      <c r="P159" s="1890"/>
      <c r="Q159" s="6090" t="s">
        <v>4453</v>
      </c>
      <c r="R159" s="6091"/>
      <c r="S159" s="6091"/>
      <c r="T159" s="6091"/>
      <c r="U159" s="2457"/>
      <c r="V159" s="1796"/>
      <c r="W159" s="1890"/>
      <c r="X159" s="6090" t="s">
        <v>4453</v>
      </c>
      <c r="Y159" s="6091"/>
      <c r="Z159" s="6091"/>
      <c r="AA159" s="6091"/>
      <c r="AB159" s="2439"/>
      <c r="AC159" s="1796"/>
      <c r="AD159" s="1890"/>
      <c r="AE159" s="6090" t="s">
        <v>4453</v>
      </c>
      <c r="AF159" s="6091"/>
      <c r="AG159" s="6091"/>
      <c r="AH159" s="6091"/>
      <c r="AI159" s="2439"/>
      <c r="AJ159" s="1760"/>
      <c r="AK159" s="1752"/>
    </row>
    <row r="160" spans="1:37" ht="39.950000000000003" customHeight="1" thickBot="1" x14ac:dyDescent="0.25">
      <c r="A160" s="5814" t="s">
        <v>8249</v>
      </c>
      <c r="B160" s="5918"/>
      <c r="C160" s="6535" t="s">
        <v>8819</v>
      </c>
      <c r="D160" s="6536"/>
      <c r="E160" s="6536"/>
      <c r="F160" s="6536"/>
      <c r="G160" s="2444"/>
      <c r="H160" s="1826"/>
      <c r="I160" s="1902"/>
      <c r="J160" s="6535" t="s">
        <v>8819</v>
      </c>
      <c r="K160" s="6536"/>
      <c r="L160" s="6536"/>
      <c r="M160" s="6536"/>
      <c r="N160" s="2444"/>
      <c r="O160" s="1826"/>
      <c r="P160" s="1902"/>
      <c r="Q160" s="6535" t="s">
        <v>8819</v>
      </c>
      <c r="R160" s="6536"/>
      <c r="S160" s="6536"/>
      <c r="T160" s="6536"/>
      <c r="U160" s="2465"/>
      <c r="V160" s="1826"/>
      <c r="W160" s="1902"/>
      <c r="X160" s="6536" t="s">
        <v>8819</v>
      </c>
      <c r="Y160" s="6536"/>
      <c r="Z160" s="6536"/>
      <c r="AA160" s="6536"/>
      <c r="AB160" s="2444"/>
      <c r="AC160" s="1826"/>
      <c r="AD160" s="1902"/>
      <c r="AE160" s="6535" t="s">
        <v>8819</v>
      </c>
      <c r="AF160" s="6536"/>
      <c r="AG160" s="6536"/>
      <c r="AH160" s="6536"/>
      <c r="AI160" s="2444"/>
      <c r="AJ160" s="1763"/>
      <c r="AK160" s="1754"/>
    </row>
    <row r="161" spans="1:37" ht="39.950000000000003" customHeight="1" thickBot="1" x14ac:dyDescent="0.25">
      <c r="A161" s="1779">
        <v>1</v>
      </c>
      <c r="B161" s="1779" t="s">
        <v>5497</v>
      </c>
      <c r="C161" s="1838"/>
      <c r="D161" s="1834"/>
      <c r="E161" s="1834"/>
      <c r="F161" s="1834"/>
      <c r="G161" s="1829"/>
      <c r="H161" s="1830"/>
      <c r="I161" s="1831"/>
      <c r="J161" s="1832"/>
      <c r="K161" s="1833"/>
      <c r="L161" s="1833"/>
      <c r="M161" s="1834"/>
      <c r="N161" s="1835"/>
      <c r="O161" s="1836"/>
      <c r="P161" s="1837"/>
      <c r="Q161" s="1838"/>
      <c r="R161" s="1834"/>
      <c r="S161" s="2063"/>
      <c r="T161" s="2063"/>
      <c r="U161" s="2230"/>
      <c r="V161" s="1839"/>
      <c r="W161" s="1840"/>
      <c r="X161" s="2242"/>
      <c r="Y161" s="84"/>
      <c r="Z161" s="84"/>
      <c r="AA161" s="1879"/>
      <c r="AB161" s="2243"/>
      <c r="AC161" s="1836"/>
      <c r="AD161" s="1837"/>
      <c r="AE161" s="1881"/>
      <c r="AF161" s="1882"/>
      <c r="AG161" s="1882"/>
      <c r="AH161" s="1882"/>
      <c r="AI161" s="1880"/>
      <c r="AJ161" s="1839"/>
      <c r="AK161" s="1845"/>
    </row>
    <row r="162" spans="1:37" ht="39.950000000000003" customHeight="1" thickBot="1" x14ac:dyDescent="0.25">
      <c r="A162" s="1717">
        <v>2</v>
      </c>
      <c r="B162" s="1718" t="s">
        <v>5497</v>
      </c>
      <c r="C162" s="1801"/>
      <c r="D162" s="1799"/>
      <c r="E162" s="1799"/>
      <c r="F162" s="1799"/>
      <c r="G162" s="2018"/>
      <c r="H162" s="1847"/>
      <c r="I162" s="1848"/>
      <c r="J162" s="2153"/>
      <c r="K162" s="1915"/>
      <c r="L162" s="1842"/>
      <c r="M162" s="1842"/>
      <c r="N162" s="1849"/>
      <c r="O162" s="1847"/>
      <c r="P162" s="1848"/>
      <c r="Q162" s="1801"/>
      <c r="R162" s="1799"/>
      <c r="S162" s="1799"/>
      <c r="T162" s="1799"/>
      <c r="U162" s="1800"/>
      <c r="V162" s="1847"/>
      <c r="W162" s="1848"/>
      <c r="X162" s="1801"/>
      <c r="Y162" s="1799"/>
      <c r="Z162" s="1843"/>
      <c r="AA162" s="1843"/>
      <c r="AB162" s="1844"/>
      <c r="AC162" s="1774"/>
      <c r="AD162" s="1850"/>
      <c r="AE162" s="1801"/>
      <c r="AF162" s="1116"/>
      <c r="AG162" s="1116"/>
      <c r="AH162" s="1116"/>
      <c r="AI162" s="2237"/>
      <c r="AJ162" s="1847"/>
      <c r="AK162" s="1851"/>
    </row>
    <row r="163" spans="1:37" ht="39.950000000000003" customHeight="1" thickBot="1" x14ac:dyDescent="0.25">
      <c r="A163" s="5734" t="s">
        <v>5498</v>
      </c>
      <c r="B163" s="5735"/>
      <c r="C163" s="1801"/>
      <c r="D163" s="1799"/>
      <c r="E163" s="1799"/>
      <c r="F163" s="1799"/>
      <c r="G163" s="1844"/>
      <c r="H163" s="1847"/>
      <c r="I163" s="1848"/>
      <c r="J163" s="2220"/>
      <c r="K163" s="1799"/>
      <c r="L163" s="1821"/>
      <c r="M163" s="1843"/>
      <c r="N163" s="1822"/>
      <c r="O163" s="1847"/>
      <c r="P163" s="1848"/>
      <c r="Q163" s="1852"/>
      <c r="R163" s="1799"/>
      <c r="S163" s="1799"/>
      <c r="T163" s="1853"/>
      <c r="U163" s="1800"/>
      <c r="V163" s="1847"/>
      <c r="W163" s="1848"/>
      <c r="X163" s="2060"/>
      <c r="Y163" s="2061"/>
      <c r="Z163" s="1843"/>
      <c r="AA163" s="1843"/>
      <c r="AB163" s="1800"/>
      <c r="AC163" s="1847"/>
      <c r="AD163" s="1848"/>
      <c r="AE163" s="1801"/>
      <c r="AF163" s="1799"/>
      <c r="AG163" s="1799"/>
      <c r="AH163" s="1799"/>
      <c r="AI163" s="1844"/>
      <c r="AJ163" s="1774"/>
      <c r="AK163" s="1851"/>
    </row>
    <row r="164" spans="1:37" ht="39.950000000000003" customHeight="1" thickBot="1" x14ac:dyDescent="0.25">
      <c r="A164" s="5785" t="s">
        <v>8250</v>
      </c>
      <c r="B164" s="5786"/>
      <c r="C164" s="1854"/>
      <c r="D164" s="1855"/>
      <c r="E164" s="1855"/>
      <c r="F164" s="1740"/>
      <c r="G164" s="1741"/>
      <c r="H164" s="1856"/>
      <c r="I164" s="1857"/>
      <c r="J164" s="1854"/>
      <c r="K164" s="2221"/>
      <c r="L164" s="1862"/>
      <c r="M164" s="1855"/>
      <c r="N164" s="1858"/>
      <c r="O164" s="1859"/>
      <c r="P164" s="1860"/>
      <c r="Q164" s="1861"/>
      <c r="R164" s="1862"/>
      <c r="S164" s="1863"/>
      <c r="T164" s="1863"/>
      <c r="U164" s="1864"/>
      <c r="V164" s="1865"/>
      <c r="W164" s="1866"/>
      <c r="X164" s="1867"/>
      <c r="Y164" s="1863"/>
      <c r="Z164" s="2240"/>
      <c r="AA164" s="2240"/>
      <c r="AB164" s="2241"/>
      <c r="AC164" s="1856"/>
      <c r="AD164" s="1857"/>
      <c r="AE164" s="1854"/>
      <c r="AF164" s="1855"/>
      <c r="AG164" s="1862"/>
      <c r="AH164" s="1862"/>
      <c r="AI164" s="1864"/>
      <c r="AJ164" s="1856"/>
      <c r="AK164" s="1868"/>
    </row>
    <row r="165" spans="1:37" ht="39.950000000000003" customHeight="1" x14ac:dyDescent="0.2">
      <c r="A165" s="5832" t="s">
        <v>5500</v>
      </c>
      <c r="B165" s="5833"/>
      <c r="C165" s="1869"/>
      <c r="D165" s="1870"/>
      <c r="E165" s="1870"/>
      <c r="F165" s="1870"/>
      <c r="G165" s="1871"/>
      <c r="H165" s="1872"/>
      <c r="I165" s="1845"/>
      <c r="J165" s="1873"/>
      <c r="K165" s="1874"/>
      <c r="L165" s="1875"/>
      <c r="M165" s="1874"/>
      <c r="N165" s="1795"/>
      <c r="O165" s="1876"/>
      <c r="P165" s="1877"/>
      <c r="Q165" s="1878"/>
      <c r="R165" s="1879"/>
      <c r="S165" s="1766"/>
      <c r="T165" s="1766"/>
      <c r="U165" s="1880"/>
      <c r="V165" s="1872"/>
      <c r="W165" s="1845"/>
      <c r="X165" s="1881"/>
      <c r="Y165" s="1882"/>
      <c r="Z165" s="1882"/>
      <c r="AA165" s="1882"/>
      <c r="AB165" s="1880"/>
      <c r="AC165" s="1872"/>
      <c r="AD165" s="1845"/>
      <c r="AE165" s="1881"/>
      <c r="AF165" s="1882"/>
      <c r="AG165" s="1882"/>
      <c r="AH165" s="1882"/>
      <c r="AI165" s="1880"/>
      <c r="AJ165" s="1872"/>
      <c r="AK165" s="1845"/>
    </row>
    <row r="166" spans="1:37" ht="39.950000000000003" customHeight="1" x14ac:dyDescent="0.2">
      <c r="A166" s="5834"/>
      <c r="B166" s="5835"/>
      <c r="C166" s="1801"/>
      <c r="D166" s="1799"/>
      <c r="E166" s="1799"/>
      <c r="F166" s="1799"/>
      <c r="G166" s="1800"/>
      <c r="H166" s="1883"/>
      <c r="I166" s="1851"/>
      <c r="J166" s="1801"/>
      <c r="K166" s="1821"/>
      <c r="L166" s="1799"/>
      <c r="M166" s="1799"/>
      <c r="N166" s="1800"/>
      <c r="O166" s="1883"/>
      <c r="P166" s="1851"/>
      <c r="Q166" s="1801"/>
      <c r="R166" s="1799"/>
      <c r="S166" s="1799"/>
      <c r="T166" s="1799"/>
      <c r="U166" s="1800"/>
      <c r="V166" s="1883"/>
      <c r="W166" s="1851"/>
      <c r="X166" s="1801"/>
      <c r="Y166" s="1799"/>
      <c r="Z166" s="1799"/>
      <c r="AA166" s="1799"/>
      <c r="AB166" s="1800"/>
      <c r="AC166" s="1883"/>
      <c r="AD166" s="1851"/>
      <c r="AE166" s="1801"/>
      <c r="AF166" s="1799"/>
      <c r="AG166" s="1799"/>
      <c r="AH166" s="1799"/>
      <c r="AI166" s="1800"/>
      <c r="AJ166" s="1883"/>
      <c r="AK166" s="1851"/>
    </row>
    <row r="167" spans="1:37" ht="39.950000000000003" customHeight="1" thickBot="1" x14ac:dyDescent="0.25">
      <c r="A167" s="5836"/>
      <c r="B167" s="5837"/>
      <c r="C167" s="1854"/>
      <c r="D167" s="1855"/>
      <c r="E167" s="1855"/>
      <c r="F167" s="1855"/>
      <c r="G167" s="1884"/>
      <c r="H167" s="1885"/>
      <c r="I167" s="1868"/>
      <c r="J167" s="1854"/>
      <c r="K167" s="1855"/>
      <c r="L167" s="1855"/>
      <c r="M167" s="1855"/>
      <c r="N167" s="1884"/>
      <c r="O167" s="1885"/>
      <c r="P167" s="1868"/>
      <c r="Q167" s="1854"/>
      <c r="R167" s="1855"/>
      <c r="S167" s="1855"/>
      <c r="T167" s="1855"/>
      <c r="U167" s="1884"/>
      <c r="V167" s="1885"/>
      <c r="W167" s="1868"/>
      <c r="X167" s="1854"/>
      <c r="Y167" s="1855"/>
      <c r="Z167" s="1855"/>
      <c r="AA167" s="1855"/>
      <c r="AB167" s="1884"/>
      <c r="AC167" s="1885"/>
      <c r="AD167" s="1868"/>
      <c r="AE167" s="1854"/>
      <c r="AF167" s="1855"/>
      <c r="AG167" s="1855"/>
      <c r="AH167" s="1855"/>
      <c r="AI167" s="1884"/>
      <c r="AJ167" s="1885"/>
      <c r="AK167" s="1868"/>
    </row>
    <row r="168" spans="1:37" ht="39.950000000000003" customHeight="1" thickBot="1" x14ac:dyDescent="0.25">
      <c r="A168" s="5491"/>
      <c r="B168" s="5491"/>
      <c r="C168" s="1682"/>
      <c r="D168" s="1682"/>
      <c r="E168" s="1682"/>
      <c r="F168" s="1682"/>
      <c r="G168" s="1682"/>
      <c r="H168" s="1928"/>
      <c r="I168" s="1928"/>
      <c r="J168" s="1682"/>
      <c r="K168" s="1682"/>
      <c r="L168" s="1682"/>
      <c r="M168" s="1682"/>
      <c r="N168" s="1682"/>
      <c r="O168" s="1928"/>
      <c r="P168" s="1928"/>
      <c r="Q168" s="1682"/>
      <c r="R168" s="1682"/>
      <c r="S168" s="1682"/>
      <c r="T168" s="1682"/>
      <c r="U168" s="1682"/>
      <c r="V168" s="1928"/>
      <c r="W168" s="1928"/>
      <c r="X168" s="1682"/>
      <c r="Y168" s="1682"/>
      <c r="Z168" s="1682"/>
      <c r="AA168" s="1682"/>
      <c r="AB168" s="1682"/>
      <c r="AC168" s="1928"/>
      <c r="AD168" s="1928"/>
      <c r="AE168" s="1682"/>
      <c r="AF168" s="1682"/>
      <c r="AG168" s="1682"/>
      <c r="AH168" s="1682"/>
      <c r="AI168" s="1682"/>
      <c r="AJ168" s="1660"/>
      <c r="AK168" s="1660"/>
    </row>
    <row r="169" spans="1:37" ht="39.950000000000003" customHeight="1" thickBot="1" x14ac:dyDescent="0.25">
      <c r="A169" s="5764"/>
      <c r="B169" s="5765"/>
      <c r="C169" s="5464" t="s">
        <v>8608</v>
      </c>
      <c r="D169" s="5465"/>
      <c r="E169" s="5465"/>
      <c r="F169" s="5465"/>
      <c r="G169" s="5465"/>
      <c r="H169" s="5465"/>
      <c r="I169" s="5466"/>
      <c r="J169" s="5464" t="s">
        <v>8609</v>
      </c>
      <c r="K169" s="5465"/>
      <c r="L169" s="5465"/>
      <c r="M169" s="5465"/>
      <c r="N169" s="5465"/>
      <c r="O169" s="5465"/>
      <c r="P169" s="5466"/>
      <c r="Q169" s="5464" t="s">
        <v>8427</v>
      </c>
      <c r="R169" s="5465"/>
      <c r="S169" s="5465"/>
      <c r="T169" s="5465"/>
      <c r="U169" s="5465"/>
      <c r="V169" s="5465"/>
      <c r="W169" s="5466"/>
      <c r="X169" s="5464" t="s">
        <v>8428</v>
      </c>
      <c r="Y169" s="5465"/>
      <c r="Z169" s="5465"/>
      <c r="AA169" s="5465"/>
      <c r="AB169" s="5465"/>
      <c r="AC169" s="5465"/>
      <c r="AD169" s="5465"/>
      <c r="AE169" s="5464" t="s">
        <v>8429</v>
      </c>
      <c r="AF169" s="5465"/>
      <c r="AG169" s="5465"/>
      <c r="AH169" s="5465"/>
      <c r="AI169" s="5465"/>
      <c r="AJ169" s="5465"/>
      <c r="AK169" s="5466"/>
    </row>
    <row r="170" spans="1:37" ht="39.950000000000003" customHeight="1" x14ac:dyDescent="0.2">
      <c r="A170" s="5747" t="s">
        <v>1390</v>
      </c>
      <c r="B170" s="5748"/>
      <c r="C170" s="1674">
        <v>7</v>
      </c>
      <c r="D170" s="1675">
        <v>7</v>
      </c>
      <c r="E170" s="1675">
        <v>7</v>
      </c>
      <c r="F170" s="1675">
        <v>7</v>
      </c>
      <c r="G170" s="1676">
        <v>7</v>
      </c>
      <c r="H170" s="1743">
        <v>8</v>
      </c>
      <c r="I170" s="1744">
        <v>8</v>
      </c>
      <c r="J170" s="1743">
        <v>8</v>
      </c>
      <c r="K170" s="1747">
        <v>8</v>
      </c>
      <c r="L170" s="1747">
        <v>8</v>
      </c>
      <c r="M170" s="1747">
        <v>8</v>
      </c>
      <c r="N170" s="1744">
        <v>8</v>
      </c>
      <c r="O170" s="1743">
        <v>8</v>
      </c>
      <c r="P170" s="1744">
        <v>8</v>
      </c>
      <c r="Q170" s="1674">
        <v>8</v>
      </c>
      <c r="R170" s="1675">
        <v>8</v>
      </c>
      <c r="S170" s="1675">
        <v>8</v>
      </c>
      <c r="T170" s="1675">
        <v>8</v>
      </c>
      <c r="U170" s="1676">
        <v>8</v>
      </c>
      <c r="V170" s="1743">
        <v>8</v>
      </c>
      <c r="W170" s="1744">
        <v>8</v>
      </c>
      <c r="X170" s="1674">
        <v>8</v>
      </c>
      <c r="Y170" s="1675">
        <v>8</v>
      </c>
      <c r="Z170" s="1675">
        <v>8</v>
      </c>
      <c r="AA170" s="1675">
        <v>8</v>
      </c>
      <c r="AB170" s="1676">
        <v>8</v>
      </c>
      <c r="AC170" s="1743">
        <v>8</v>
      </c>
      <c r="AD170" s="2075">
        <v>8</v>
      </c>
      <c r="AE170" s="1674">
        <v>8</v>
      </c>
      <c r="AF170" s="1675">
        <v>8</v>
      </c>
      <c r="AG170" s="1675">
        <v>8</v>
      </c>
      <c r="AH170" s="1675">
        <v>8</v>
      </c>
      <c r="AI170" s="1676">
        <v>8</v>
      </c>
      <c r="AJ170" s="1743">
        <v>8</v>
      </c>
      <c r="AK170" s="1744">
        <v>8</v>
      </c>
    </row>
    <row r="171" spans="1:37" ht="39.950000000000003" customHeight="1" thickBot="1" x14ac:dyDescent="0.25">
      <c r="A171" s="5749" t="s">
        <v>1391</v>
      </c>
      <c r="B171" s="5750"/>
      <c r="C171" s="1772">
        <v>27</v>
      </c>
      <c r="D171" s="1757">
        <v>28</v>
      </c>
      <c r="E171" s="1757">
        <v>29</v>
      </c>
      <c r="F171" s="1757">
        <v>30</v>
      </c>
      <c r="G171" s="1758">
        <v>31</v>
      </c>
      <c r="H171" s="2051">
        <v>1</v>
      </c>
      <c r="I171" s="2052">
        <v>2</v>
      </c>
      <c r="J171" s="2051">
        <v>3</v>
      </c>
      <c r="K171" s="2076">
        <v>4</v>
      </c>
      <c r="L171" s="2076">
        <v>5</v>
      </c>
      <c r="M171" s="2076">
        <v>6</v>
      </c>
      <c r="N171" s="2052">
        <v>7</v>
      </c>
      <c r="O171" s="2051">
        <v>8</v>
      </c>
      <c r="P171" s="2052">
        <v>9</v>
      </c>
      <c r="Q171" s="1772">
        <v>10</v>
      </c>
      <c r="R171" s="1757">
        <v>11</v>
      </c>
      <c r="S171" s="1757">
        <v>12</v>
      </c>
      <c r="T171" s="1757">
        <v>13</v>
      </c>
      <c r="U171" s="1758">
        <v>14</v>
      </c>
      <c r="V171" s="2051">
        <v>15</v>
      </c>
      <c r="W171" s="2052">
        <v>16</v>
      </c>
      <c r="X171" s="1772">
        <v>17</v>
      </c>
      <c r="Y171" s="1757">
        <v>18</v>
      </c>
      <c r="Z171" s="1757">
        <v>19</v>
      </c>
      <c r="AA171" s="1757">
        <v>20</v>
      </c>
      <c r="AB171" s="1758">
        <v>21</v>
      </c>
      <c r="AC171" s="2051">
        <v>22</v>
      </c>
      <c r="AD171" s="2077">
        <v>23</v>
      </c>
      <c r="AE171" s="1772">
        <v>24</v>
      </c>
      <c r="AF171" s="1757">
        <v>25</v>
      </c>
      <c r="AG171" s="1757">
        <v>26</v>
      </c>
      <c r="AH171" s="1757">
        <v>27</v>
      </c>
      <c r="AI171" s="1758">
        <v>28</v>
      </c>
      <c r="AJ171" s="2051">
        <v>29</v>
      </c>
      <c r="AK171" s="2052">
        <v>30</v>
      </c>
    </row>
    <row r="172" spans="1:37" ht="39.950000000000003" customHeight="1" x14ac:dyDescent="0.2">
      <c r="A172" s="5745" t="s">
        <v>4459</v>
      </c>
      <c r="B172" s="5919"/>
      <c r="C172" s="2397"/>
      <c r="D172" s="2068"/>
      <c r="E172" s="2068"/>
      <c r="F172" s="2068"/>
      <c r="G172" s="2443"/>
      <c r="H172" s="2150"/>
      <c r="I172" s="2277"/>
      <c r="J172" s="6625" t="s">
        <v>8392</v>
      </c>
      <c r="K172" s="6626"/>
      <c r="L172" s="6626"/>
      <c r="M172" s="6626"/>
      <c r="N172" s="6627"/>
      <c r="O172" s="1787"/>
      <c r="P172" s="1887"/>
      <c r="Q172" s="2397"/>
      <c r="R172" s="2068"/>
      <c r="S172" s="2068"/>
      <c r="T172" s="2068"/>
      <c r="U172" s="2443"/>
      <c r="V172" s="1787"/>
      <c r="W172" s="1887"/>
      <c r="X172" s="2397"/>
      <c r="Y172" s="2068"/>
      <c r="Z172" s="2068"/>
      <c r="AA172" s="2468" t="s">
        <v>8855</v>
      </c>
      <c r="AB172" s="2443"/>
      <c r="AC172" s="1787"/>
      <c r="AD172" s="1887"/>
      <c r="AE172" s="2397"/>
      <c r="AF172" s="2068"/>
      <c r="AG172" s="2068"/>
      <c r="AH172" s="2068"/>
      <c r="AI172" s="2443"/>
      <c r="AJ172" s="2311"/>
      <c r="AK172" s="2095"/>
    </row>
    <row r="173" spans="1:37" ht="39.950000000000003" customHeight="1" x14ac:dyDescent="0.2">
      <c r="A173" s="5721" t="s">
        <v>8234</v>
      </c>
      <c r="B173" s="5908"/>
      <c r="C173" s="5596" t="s">
        <v>8847</v>
      </c>
      <c r="D173" s="5597"/>
      <c r="E173" s="5597"/>
      <c r="F173" s="5599"/>
      <c r="G173" s="2450"/>
      <c r="H173" s="1796"/>
      <c r="I173" s="1797"/>
      <c r="J173" s="6625"/>
      <c r="K173" s="6626"/>
      <c r="L173" s="6626"/>
      <c r="M173" s="6626"/>
      <c r="N173" s="6627"/>
      <c r="O173" s="1796"/>
      <c r="P173" s="1890"/>
      <c r="Q173" s="5599" t="s">
        <v>8847</v>
      </c>
      <c r="R173" s="5672"/>
      <c r="S173" s="5672"/>
      <c r="T173" s="5672"/>
      <c r="U173" s="2450"/>
      <c r="V173" s="1796"/>
      <c r="W173" s="1890"/>
      <c r="X173" s="5599" t="s">
        <v>8847</v>
      </c>
      <c r="Y173" s="5672"/>
      <c r="Z173" s="5672"/>
      <c r="AA173" s="5672"/>
      <c r="AB173" s="2450"/>
      <c r="AC173" s="1796"/>
      <c r="AD173" s="1890"/>
      <c r="AE173" s="5599" t="s">
        <v>8847</v>
      </c>
      <c r="AF173" s="5672"/>
      <c r="AG173" s="5672"/>
      <c r="AH173" s="5672"/>
      <c r="AI173" s="2450"/>
      <c r="AJ173" s="1760"/>
      <c r="AK173" s="1752"/>
    </row>
    <row r="174" spans="1:37" ht="39.950000000000003" customHeight="1" x14ac:dyDescent="0.2">
      <c r="A174" s="5719" t="s">
        <v>8235</v>
      </c>
      <c r="B174" s="5853"/>
      <c r="C174" s="2324"/>
      <c r="D174" s="1381"/>
      <c r="E174" s="1381"/>
      <c r="F174" s="1381"/>
      <c r="G174" s="2451"/>
      <c r="H174" s="1796"/>
      <c r="I174" s="1797"/>
      <c r="J174" s="6625"/>
      <c r="K174" s="6626"/>
      <c r="L174" s="6626"/>
      <c r="M174" s="6626"/>
      <c r="N174" s="6627"/>
      <c r="O174" s="1796"/>
      <c r="P174" s="1890"/>
      <c r="Q174" s="2324"/>
      <c r="R174" s="1381"/>
      <c r="S174" s="1381"/>
      <c r="T174" s="1381"/>
      <c r="U174" s="2451"/>
      <c r="V174" s="1796"/>
      <c r="W174" s="1890"/>
      <c r="X174" s="2324"/>
      <c r="Y174" s="1381"/>
      <c r="Z174" s="1381"/>
      <c r="AA174" s="1381"/>
      <c r="AB174" s="2451"/>
      <c r="AC174" s="1796"/>
      <c r="AD174" s="1890"/>
      <c r="AE174" s="2324"/>
      <c r="AF174" s="1381"/>
      <c r="AG174" s="1381"/>
      <c r="AH174" s="1381"/>
      <c r="AI174" s="2451"/>
      <c r="AJ174" s="1760"/>
      <c r="AK174" s="1752"/>
    </row>
    <row r="175" spans="1:37" ht="39.950000000000003" customHeight="1" x14ac:dyDescent="0.2">
      <c r="A175" s="5719" t="s">
        <v>8236</v>
      </c>
      <c r="B175" s="5853"/>
      <c r="C175" s="5983" t="s">
        <v>8846</v>
      </c>
      <c r="D175" s="5979"/>
      <c r="E175" s="5979"/>
      <c r="F175" s="6150"/>
      <c r="G175" s="2452"/>
      <c r="H175" s="1796"/>
      <c r="I175" s="1797"/>
      <c r="J175" s="6625"/>
      <c r="K175" s="6626"/>
      <c r="L175" s="6626"/>
      <c r="M175" s="6626"/>
      <c r="N175" s="6627"/>
      <c r="O175" s="1796"/>
      <c r="P175" s="1890"/>
      <c r="Q175" s="2313"/>
      <c r="R175" s="1381"/>
      <c r="S175" s="1381"/>
      <c r="T175" s="1381"/>
      <c r="U175" s="2452"/>
      <c r="V175" s="1796"/>
      <c r="W175" s="1890"/>
      <c r="X175" s="2313"/>
      <c r="Y175" s="1381"/>
      <c r="Z175" s="1381"/>
      <c r="AA175" s="1381"/>
      <c r="AB175" s="2452"/>
      <c r="AC175" s="1796"/>
      <c r="AD175" s="1890"/>
      <c r="AE175" s="2313"/>
      <c r="AF175" s="1381"/>
      <c r="AG175" s="1381"/>
      <c r="AH175" s="1381"/>
      <c r="AI175" s="2452"/>
      <c r="AJ175" s="1760"/>
      <c r="AK175" s="1752"/>
    </row>
    <row r="176" spans="1:37" ht="39.950000000000003" customHeight="1" x14ac:dyDescent="0.2">
      <c r="A176" s="5719" t="s">
        <v>8237</v>
      </c>
      <c r="B176" s="5853"/>
      <c r="C176" s="6561" t="s">
        <v>8849</v>
      </c>
      <c r="D176" s="6562"/>
      <c r="E176" s="6563" t="s">
        <v>8850</v>
      </c>
      <c r="F176" s="6564"/>
      <c r="G176" s="2453"/>
      <c r="H176" s="1796"/>
      <c r="I176" s="1797"/>
      <c r="J176" s="6625"/>
      <c r="K176" s="6626"/>
      <c r="L176" s="6626"/>
      <c r="M176" s="6626"/>
      <c r="N176" s="6627"/>
      <c r="O176" s="1796"/>
      <c r="P176" s="1890"/>
      <c r="Q176" s="6563" t="s">
        <v>8850</v>
      </c>
      <c r="R176" s="6564"/>
      <c r="S176" s="6559" t="s">
        <v>8851</v>
      </c>
      <c r="T176" s="6560"/>
      <c r="U176" s="2453"/>
      <c r="V176" s="1796"/>
      <c r="W176" s="1890"/>
      <c r="X176" s="3520" t="s">
        <v>8839</v>
      </c>
      <c r="Y176" s="3521"/>
      <c r="Z176" s="2025" t="s">
        <v>8840</v>
      </c>
      <c r="AA176" s="2467" t="s">
        <v>8852</v>
      </c>
      <c r="AB176" s="2453"/>
      <c r="AC176" s="1796"/>
      <c r="AD176" s="1890"/>
      <c r="AE176" s="2466" t="s">
        <v>8853</v>
      </c>
      <c r="AF176" s="6676" t="s">
        <v>8854</v>
      </c>
      <c r="AG176" s="6282"/>
      <c r="AH176" s="1799"/>
      <c r="AI176" s="2453"/>
      <c r="AJ176" s="1760"/>
      <c r="AK176" s="1752"/>
    </row>
    <row r="177" spans="1:37" ht="39.950000000000003" customHeight="1" x14ac:dyDescent="0.2">
      <c r="A177" s="5732" t="s">
        <v>8238</v>
      </c>
      <c r="B177" s="5854"/>
      <c r="C177" s="6136" t="s">
        <v>8815</v>
      </c>
      <c r="D177" s="6136"/>
      <c r="E177" s="6136"/>
      <c r="F177" s="6136"/>
      <c r="G177" s="2440"/>
      <c r="H177" s="1796"/>
      <c r="I177" s="1797"/>
      <c r="J177" s="6625"/>
      <c r="K177" s="6626"/>
      <c r="L177" s="6626"/>
      <c r="M177" s="6626"/>
      <c r="N177" s="6627"/>
      <c r="O177" s="1796"/>
      <c r="P177" s="1890"/>
      <c r="Q177" s="6136" t="s">
        <v>8815</v>
      </c>
      <c r="R177" s="6136"/>
      <c r="S177" s="6136"/>
      <c r="T177" s="6136"/>
      <c r="U177" s="2440"/>
      <c r="V177" s="1796"/>
      <c r="W177" s="1890"/>
      <c r="X177" s="6136" t="s">
        <v>8815</v>
      </c>
      <c r="Y177" s="6136"/>
      <c r="Z177" s="6136"/>
      <c r="AA177" s="6136"/>
      <c r="AB177" s="2440"/>
      <c r="AC177" s="1796"/>
      <c r="AD177" s="1890"/>
      <c r="AE177" s="6136" t="s">
        <v>8815</v>
      </c>
      <c r="AF177" s="6136"/>
      <c r="AG177" s="6136"/>
      <c r="AH177" s="6136"/>
      <c r="AI177" s="2440"/>
      <c r="AJ177" s="1760"/>
      <c r="AK177" s="1752"/>
    </row>
    <row r="178" spans="1:37" ht="39.950000000000003" customHeight="1" x14ac:dyDescent="0.2">
      <c r="A178" s="5732" t="s">
        <v>8239</v>
      </c>
      <c r="B178" s="5854"/>
      <c r="C178" s="6060" t="s">
        <v>8841</v>
      </c>
      <c r="D178" s="3402"/>
      <c r="E178" s="3402"/>
      <c r="F178" s="3402"/>
      <c r="G178" s="2437"/>
      <c r="H178" s="1796"/>
      <c r="I178" s="1797"/>
      <c r="J178" s="6625"/>
      <c r="K178" s="6626"/>
      <c r="L178" s="6626"/>
      <c r="M178" s="6626"/>
      <c r="N178" s="6627"/>
      <c r="O178" s="1796"/>
      <c r="P178" s="1890"/>
      <c r="Q178" s="3402" t="s">
        <v>8841</v>
      </c>
      <c r="R178" s="3402"/>
      <c r="S178" s="3402"/>
      <c r="T178" s="3402"/>
      <c r="U178" s="2437"/>
      <c r="V178" s="1796"/>
      <c r="W178" s="1890"/>
      <c r="X178" s="3402" t="s">
        <v>8841</v>
      </c>
      <c r="Y178" s="3402"/>
      <c r="Z178" s="3402"/>
      <c r="AA178" s="3402"/>
      <c r="AB178" s="2437"/>
      <c r="AC178" s="1796"/>
      <c r="AD178" s="1890"/>
      <c r="AE178" s="3402" t="s">
        <v>8841</v>
      </c>
      <c r="AF178" s="3402"/>
      <c r="AG178" s="3402"/>
      <c r="AH178" s="3402"/>
      <c r="AI178" s="2437"/>
      <c r="AJ178" s="1760"/>
      <c r="AK178" s="1752"/>
    </row>
    <row r="179" spans="1:37" ht="39.950000000000003" customHeight="1" x14ac:dyDescent="0.2">
      <c r="A179" s="5732" t="s">
        <v>8240</v>
      </c>
      <c r="B179" s="5854"/>
      <c r="C179" s="6248" t="s">
        <v>8815</v>
      </c>
      <c r="D179" s="6136"/>
      <c r="E179" s="6136"/>
      <c r="F179" s="6136"/>
      <c r="G179" s="2441"/>
      <c r="H179" s="1796"/>
      <c r="I179" s="1797"/>
      <c r="J179" s="6625"/>
      <c r="K179" s="6626"/>
      <c r="L179" s="6626"/>
      <c r="M179" s="6626"/>
      <c r="N179" s="6627"/>
      <c r="O179" s="1796"/>
      <c r="P179" s="1890"/>
      <c r="Q179" s="6136" t="s">
        <v>8815</v>
      </c>
      <c r="R179" s="6136"/>
      <c r="S179" s="6136"/>
      <c r="T179" s="6136"/>
      <c r="U179" s="2441"/>
      <c r="V179" s="1796"/>
      <c r="W179" s="1890"/>
      <c r="X179" s="6136" t="s">
        <v>8815</v>
      </c>
      <c r="Y179" s="6136"/>
      <c r="Z179" s="6136"/>
      <c r="AA179" s="6136"/>
      <c r="AB179" s="2441"/>
      <c r="AC179" s="1796"/>
      <c r="AD179" s="1890"/>
      <c r="AE179" s="6136" t="s">
        <v>8815</v>
      </c>
      <c r="AF179" s="6136"/>
      <c r="AG179" s="6136"/>
      <c r="AH179" s="6136"/>
      <c r="AI179" s="2441"/>
      <c r="AJ179" s="1760"/>
      <c r="AK179" s="1752"/>
    </row>
    <row r="180" spans="1:37" ht="39.950000000000003" customHeight="1" x14ac:dyDescent="0.2">
      <c r="A180" s="5809" t="s">
        <v>8241</v>
      </c>
      <c r="B180" s="5869"/>
      <c r="C180" s="6541" t="s">
        <v>8816</v>
      </c>
      <c r="D180" s="6542"/>
      <c r="E180" s="6542"/>
      <c r="F180" s="6542"/>
      <c r="G180" s="2442"/>
      <c r="H180" s="1816"/>
      <c r="I180" s="1817"/>
      <c r="J180" s="6625"/>
      <c r="K180" s="6626"/>
      <c r="L180" s="6626"/>
      <c r="M180" s="6626"/>
      <c r="N180" s="6627"/>
      <c r="O180" s="1816"/>
      <c r="P180" s="1896"/>
      <c r="Q180" s="6542" t="s">
        <v>8816</v>
      </c>
      <c r="R180" s="6542"/>
      <c r="S180" s="6542"/>
      <c r="T180" s="6542"/>
      <c r="U180" s="2442"/>
      <c r="V180" s="1816"/>
      <c r="W180" s="1896"/>
      <c r="X180" s="6542" t="s">
        <v>8816</v>
      </c>
      <c r="Y180" s="6542"/>
      <c r="Z180" s="6542"/>
      <c r="AA180" s="6542"/>
      <c r="AB180" s="2442"/>
      <c r="AC180" s="1816"/>
      <c r="AD180" s="1896"/>
      <c r="AE180" s="6542" t="s">
        <v>8816</v>
      </c>
      <c r="AF180" s="6542"/>
      <c r="AG180" s="6542"/>
      <c r="AH180" s="6542"/>
      <c r="AI180" s="2442"/>
      <c r="AJ180" s="1760"/>
      <c r="AK180" s="1752"/>
    </row>
    <row r="181" spans="1:37" ht="39.950000000000003" customHeight="1" x14ac:dyDescent="0.2">
      <c r="A181" s="5809" t="s">
        <v>8242</v>
      </c>
      <c r="B181" s="5869"/>
      <c r="C181" s="6541" t="s">
        <v>8816</v>
      </c>
      <c r="D181" s="6542"/>
      <c r="E181" s="6542"/>
      <c r="F181" s="6542"/>
      <c r="G181" s="2442"/>
      <c r="H181" s="1796"/>
      <c r="I181" s="1797"/>
      <c r="J181" s="6625"/>
      <c r="K181" s="6626"/>
      <c r="L181" s="6626"/>
      <c r="M181" s="6626"/>
      <c r="N181" s="6627"/>
      <c r="O181" s="1796"/>
      <c r="P181" s="1890"/>
      <c r="Q181" s="6542" t="s">
        <v>8816</v>
      </c>
      <c r="R181" s="6542"/>
      <c r="S181" s="6542"/>
      <c r="T181" s="6542"/>
      <c r="U181" s="2442"/>
      <c r="V181" s="1796"/>
      <c r="W181" s="1890"/>
      <c r="X181" s="6542" t="s">
        <v>8816</v>
      </c>
      <c r="Y181" s="6542"/>
      <c r="Z181" s="6542"/>
      <c r="AA181" s="6542"/>
      <c r="AB181" s="2442"/>
      <c r="AC181" s="1796"/>
      <c r="AD181" s="1890"/>
      <c r="AE181" s="6542" t="s">
        <v>8816</v>
      </c>
      <c r="AF181" s="6542"/>
      <c r="AG181" s="6542"/>
      <c r="AH181" s="6542"/>
      <c r="AI181" s="2442"/>
      <c r="AJ181" s="1760"/>
      <c r="AK181" s="1752"/>
    </row>
    <row r="182" spans="1:37" ht="39.950000000000003" customHeight="1" x14ac:dyDescent="0.2">
      <c r="A182" s="5732" t="s">
        <v>8243</v>
      </c>
      <c r="B182" s="5854"/>
      <c r="C182" s="6248" t="s">
        <v>8815</v>
      </c>
      <c r="D182" s="6136"/>
      <c r="E182" s="6136"/>
      <c r="F182" s="6136"/>
      <c r="G182" s="2441"/>
      <c r="H182" s="1796"/>
      <c r="I182" s="1797"/>
      <c r="J182" s="6625"/>
      <c r="K182" s="6626"/>
      <c r="L182" s="6626"/>
      <c r="M182" s="6626"/>
      <c r="N182" s="6627"/>
      <c r="O182" s="1796"/>
      <c r="P182" s="1890"/>
      <c r="Q182" s="6136" t="s">
        <v>8815</v>
      </c>
      <c r="R182" s="6136"/>
      <c r="S182" s="6136"/>
      <c r="T182" s="6136"/>
      <c r="U182" s="2441"/>
      <c r="V182" s="1796"/>
      <c r="W182" s="1890"/>
      <c r="X182" s="6136" t="s">
        <v>8815</v>
      </c>
      <c r="Y182" s="6136"/>
      <c r="Z182" s="6136"/>
      <c r="AA182" s="6136"/>
      <c r="AB182" s="2441"/>
      <c r="AC182" s="1796"/>
      <c r="AD182" s="1890"/>
      <c r="AE182" s="6136" t="s">
        <v>8815</v>
      </c>
      <c r="AF182" s="6136"/>
      <c r="AG182" s="6136"/>
      <c r="AH182" s="6136"/>
      <c r="AI182" s="2441"/>
      <c r="AJ182" s="1760"/>
      <c r="AK182" s="1752"/>
    </row>
    <row r="183" spans="1:37" ht="39.950000000000003" customHeight="1" x14ac:dyDescent="0.2">
      <c r="A183" s="5732" t="s">
        <v>8244</v>
      </c>
      <c r="B183" s="5854"/>
      <c r="C183" s="6090" t="s">
        <v>4453</v>
      </c>
      <c r="D183" s="6091"/>
      <c r="E183" s="6091"/>
      <c r="F183" s="6091"/>
      <c r="G183" s="2440"/>
      <c r="H183" s="1796"/>
      <c r="I183" s="1797"/>
      <c r="J183" s="6625"/>
      <c r="K183" s="6626"/>
      <c r="L183" s="6626"/>
      <c r="M183" s="6626"/>
      <c r="N183" s="6627"/>
      <c r="O183" s="1796"/>
      <c r="P183" s="1890"/>
      <c r="Q183" s="6091" t="s">
        <v>4453</v>
      </c>
      <c r="R183" s="6091"/>
      <c r="S183" s="6091"/>
      <c r="T183" s="6091"/>
      <c r="U183" s="2440"/>
      <c r="V183" s="1796"/>
      <c r="W183" s="1890"/>
      <c r="X183" s="6091" t="s">
        <v>4453</v>
      </c>
      <c r="Y183" s="6091"/>
      <c r="Z183" s="6091"/>
      <c r="AA183" s="6091"/>
      <c r="AB183" s="2440"/>
      <c r="AC183" s="1796"/>
      <c r="AD183" s="1890"/>
      <c r="AE183" s="6091" t="s">
        <v>4453</v>
      </c>
      <c r="AF183" s="6091"/>
      <c r="AG183" s="6091"/>
      <c r="AH183" s="6091"/>
      <c r="AI183" s="2440"/>
      <c r="AJ183" s="1760"/>
      <c r="AK183" s="1752"/>
    </row>
    <row r="184" spans="1:37" ht="39.950000000000003" customHeight="1" x14ac:dyDescent="0.2">
      <c r="A184" s="5738" t="s">
        <v>8245</v>
      </c>
      <c r="B184" s="5867"/>
      <c r="C184" s="6090" t="s">
        <v>4453</v>
      </c>
      <c r="D184" s="6091"/>
      <c r="E184" s="6091"/>
      <c r="F184" s="6091"/>
      <c r="G184" s="2440"/>
      <c r="H184" s="1796"/>
      <c r="I184" s="1797"/>
      <c r="J184" s="6625"/>
      <c r="K184" s="6626"/>
      <c r="L184" s="6626"/>
      <c r="M184" s="6626"/>
      <c r="N184" s="6627"/>
      <c r="O184" s="1796"/>
      <c r="P184" s="1890"/>
      <c r="Q184" s="6091" t="s">
        <v>4453</v>
      </c>
      <c r="R184" s="6091"/>
      <c r="S184" s="6091"/>
      <c r="T184" s="6091"/>
      <c r="U184" s="2440"/>
      <c r="V184" s="1796"/>
      <c r="W184" s="1890"/>
      <c r="X184" s="6091" t="s">
        <v>4453</v>
      </c>
      <c r="Y184" s="6091"/>
      <c r="Z184" s="6091"/>
      <c r="AA184" s="6091"/>
      <c r="AB184" s="2440"/>
      <c r="AC184" s="1796"/>
      <c r="AD184" s="1890"/>
      <c r="AE184" s="6091" t="s">
        <v>4453</v>
      </c>
      <c r="AF184" s="6091"/>
      <c r="AG184" s="6091"/>
      <c r="AH184" s="6091"/>
      <c r="AI184" s="2440"/>
      <c r="AJ184" s="1760"/>
      <c r="AK184" s="1752"/>
    </row>
    <row r="185" spans="1:37" ht="39.950000000000003" customHeight="1" x14ac:dyDescent="0.2">
      <c r="A185" s="5758" t="s">
        <v>8246</v>
      </c>
      <c r="B185" s="5867"/>
      <c r="C185" s="6060" t="s">
        <v>8760</v>
      </c>
      <c r="D185" s="3402"/>
      <c r="E185" s="3402"/>
      <c r="F185" s="3402"/>
      <c r="G185" s="2445"/>
      <c r="H185" s="1796"/>
      <c r="I185" s="1797"/>
      <c r="J185" s="6625"/>
      <c r="K185" s="6626"/>
      <c r="L185" s="6626"/>
      <c r="M185" s="6626"/>
      <c r="N185" s="6627"/>
      <c r="O185" s="1796"/>
      <c r="P185" s="1890"/>
      <c r="Q185" s="3402" t="s">
        <v>8760</v>
      </c>
      <c r="R185" s="3402"/>
      <c r="S185" s="3402"/>
      <c r="T185" s="3402"/>
      <c r="U185" s="2445"/>
      <c r="V185" s="1796"/>
      <c r="W185" s="1890"/>
      <c r="X185" s="3402" t="s">
        <v>8760</v>
      </c>
      <c r="Y185" s="3402"/>
      <c r="Z185" s="3402"/>
      <c r="AA185" s="3402"/>
      <c r="AB185" s="2445"/>
      <c r="AC185" s="1796"/>
      <c r="AD185" s="1890"/>
      <c r="AE185" s="3402" t="s">
        <v>8760</v>
      </c>
      <c r="AF185" s="3402"/>
      <c r="AG185" s="3402"/>
      <c r="AH185" s="3402"/>
      <c r="AI185" s="2445"/>
      <c r="AJ185" s="1760"/>
      <c r="AK185" s="1752"/>
    </row>
    <row r="186" spans="1:37" ht="39.950000000000003" customHeight="1" x14ac:dyDescent="0.2">
      <c r="A186" s="5736" t="s">
        <v>8247</v>
      </c>
      <c r="B186" s="5868"/>
      <c r="C186" s="6570" t="s">
        <v>8817</v>
      </c>
      <c r="D186" s="6516"/>
      <c r="E186" s="6516"/>
      <c r="F186" s="6516"/>
      <c r="G186" s="2443"/>
      <c r="H186" s="1796"/>
      <c r="I186" s="1797"/>
      <c r="J186" s="6625"/>
      <c r="K186" s="6626"/>
      <c r="L186" s="6626"/>
      <c r="M186" s="6626"/>
      <c r="N186" s="6627"/>
      <c r="O186" s="1796"/>
      <c r="P186" s="1890"/>
      <c r="Q186" s="6516" t="s">
        <v>8817</v>
      </c>
      <c r="R186" s="6516"/>
      <c r="S186" s="6516"/>
      <c r="T186" s="6516"/>
      <c r="U186" s="2443"/>
      <c r="V186" s="1796"/>
      <c r="W186" s="1890"/>
      <c r="X186" s="6516" t="s">
        <v>8817</v>
      </c>
      <c r="Y186" s="6516"/>
      <c r="Z186" s="6516"/>
      <c r="AA186" s="6516"/>
      <c r="AB186" s="2443"/>
      <c r="AC186" s="1796"/>
      <c r="AD186" s="1890"/>
      <c r="AE186" s="6516" t="s">
        <v>8817</v>
      </c>
      <c r="AF186" s="6516"/>
      <c r="AG186" s="6516"/>
      <c r="AH186" s="6516"/>
      <c r="AI186" s="2443"/>
      <c r="AJ186" s="1760"/>
      <c r="AK186" s="1752"/>
    </row>
    <row r="187" spans="1:37" ht="39.950000000000003" customHeight="1" x14ac:dyDescent="0.2">
      <c r="A187" s="5738" t="s">
        <v>8248</v>
      </c>
      <c r="B187" s="5867"/>
      <c r="C187" s="6090" t="s">
        <v>4453</v>
      </c>
      <c r="D187" s="6091"/>
      <c r="E187" s="6091"/>
      <c r="F187" s="6091"/>
      <c r="G187" s="2439"/>
      <c r="H187" s="1796"/>
      <c r="I187" s="1797"/>
      <c r="J187" s="6625"/>
      <c r="K187" s="6626"/>
      <c r="L187" s="6626"/>
      <c r="M187" s="6626"/>
      <c r="N187" s="6627"/>
      <c r="O187" s="1796"/>
      <c r="P187" s="1890"/>
      <c r="Q187" s="6526" t="s">
        <v>8842</v>
      </c>
      <c r="R187" s="6526"/>
      <c r="S187" s="6526"/>
      <c r="T187" s="6526"/>
      <c r="U187" s="2439"/>
      <c r="V187" s="1796"/>
      <c r="W187" s="1890"/>
      <c r="X187" s="6526" t="s">
        <v>8842</v>
      </c>
      <c r="Y187" s="6526"/>
      <c r="Z187" s="6526"/>
      <c r="AA187" s="6526"/>
      <c r="AB187" s="2439"/>
      <c r="AC187" s="1796"/>
      <c r="AD187" s="1890"/>
      <c r="AE187" s="6526" t="s">
        <v>8842</v>
      </c>
      <c r="AF187" s="6526"/>
      <c r="AG187" s="6526"/>
      <c r="AH187" s="6526"/>
      <c r="AI187" s="2439"/>
      <c r="AJ187" s="1760"/>
      <c r="AK187" s="1752"/>
    </row>
    <row r="188" spans="1:37" ht="39.950000000000003" customHeight="1" thickBot="1" x14ac:dyDescent="0.25">
      <c r="A188" s="5814" t="s">
        <v>8249</v>
      </c>
      <c r="B188" s="5918"/>
      <c r="C188" s="6535" t="s">
        <v>8819</v>
      </c>
      <c r="D188" s="6536"/>
      <c r="E188" s="6536"/>
      <c r="F188" s="6536"/>
      <c r="G188" s="2444"/>
      <c r="H188" s="1826"/>
      <c r="I188" s="1827"/>
      <c r="J188" s="6628"/>
      <c r="K188" s="6629"/>
      <c r="L188" s="6629"/>
      <c r="M188" s="6629"/>
      <c r="N188" s="6630"/>
      <c r="O188" s="1826"/>
      <c r="P188" s="1902"/>
      <c r="Q188" s="6536" t="s">
        <v>8819</v>
      </c>
      <c r="R188" s="6536"/>
      <c r="S188" s="6536"/>
      <c r="T188" s="6536"/>
      <c r="U188" s="2444"/>
      <c r="V188" s="1826"/>
      <c r="W188" s="1902"/>
      <c r="X188" s="6536" t="s">
        <v>8819</v>
      </c>
      <c r="Y188" s="6536"/>
      <c r="Z188" s="6536"/>
      <c r="AA188" s="6536"/>
      <c r="AB188" s="2444"/>
      <c r="AC188" s="1826"/>
      <c r="AD188" s="1902"/>
      <c r="AE188" s="6536" t="s">
        <v>8819</v>
      </c>
      <c r="AF188" s="6536"/>
      <c r="AG188" s="6536"/>
      <c r="AH188" s="6536"/>
      <c r="AI188" s="2444"/>
      <c r="AJ188" s="1763"/>
      <c r="AK188" s="1754"/>
    </row>
    <row r="189" spans="1:37" ht="39.950000000000003" customHeight="1" thickBot="1" x14ac:dyDescent="0.25">
      <c r="A189" s="1779">
        <v>1</v>
      </c>
      <c r="B189" s="1779" t="s">
        <v>5497</v>
      </c>
      <c r="C189" s="1838"/>
      <c r="D189" s="1834"/>
      <c r="E189" s="1834"/>
      <c r="F189" s="1834"/>
      <c r="G189" s="1829"/>
      <c r="H189" s="1830"/>
      <c r="I189" s="1831"/>
      <c r="J189" s="2124"/>
      <c r="K189" s="2108"/>
      <c r="L189" s="2108"/>
      <c r="M189" s="2085"/>
      <c r="N189" s="1877"/>
      <c r="O189" s="1836"/>
      <c r="P189" s="1837"/>
      <c r="Q189" s="1838"/>
      <c r="R189" s="1834"/>
      <c r="S189" s="2063"/>
      <c r="T189" s="2063"/>
      <c r="U189" s="2230"/>
      <c r="V189" s="1839"/>
      <c r="W189" s="1840"/>
      <c r="X189" s="2242"/>
      <c r="Y189" s="84"/>
      <c r="Z189" s="84"/>
      <c r="AA189" s="1879"/>
      <c r="AB189" s="2243"/>
      <c r="AC189" s="1836"/>
      <c r="AD189" s="1837"/>
      <c r="AE189" s="1881"/>
      <c r="AF189" s="1882"/>
      <c r="AG189" s="1882"/>
      <c r="AH189" s="1882"/>
      <c r="AI189" s="1880"/>
      <c r="AJ189" s="1839"/>
      <c r="AK189" s="1845"/>
    </row>
    <row r="190" spans="1:37" ht="39.950000000000003" customHeight="1" thickBot="1" x14ac:dyDescent="0.25">
      <c r="A190" s="1717">
        <v>2</v>
      </c>
      <c r="B190" s="1718" t="s">
        <v>5497</v>
      </c>
      <c r="C190" s="1801"/>
      <c r="D190" s="1799"/>
      <c r="E190" s="1799"/>
      <c r="F190" s="1799"/>
      <c r="G190" s="2018"/>
      <c r="H190" s="1847"/>
      <c r="I190" s="1848"/>
      <c r="J190" s="2253"/>
      <c r="K190" s="2110"/>
      <c r="L190" s="2109"/>
      <c r="M190" s="2109"/>
      <c r="N190" s="1983"/>
      <c r="O190" s="1847"/>
      <c r="P190" s="1848"/>
      <c r="Q190" s="1801"/>
      <c r="R190" s="1799"/>
      <c r="S190" s="1799"/>
      <c r="T190" s="1799"/>
      <c r="U190" s="1800"/>
      <c r="V190" s="1847"/>
      <c r="W190" s="1848"/>
      <c r="X190" s="1801"/>
      <c r="Y190" s="1799"/>
      <c r="Z190" s="1843"/>
      <c r="AA190" s="1843"/>
      <c r="AB190" s="1844"/>
      <c r="AC190" s="1774"/>
      <c r="AD190" s="1850"/>
      <c r="AE190" s="1801"/>
      <c r="AF190" s="1116"/>
      <c r="AG190" s="1116"/>
      <c r="AH190" s="1116"/>
      <c r="AI190" s="2237"/>
      <c r="AJ190" s="1847"/>
      <c r="AK190" s="1851"/>
    </row>
    <row r="191" spans="1:37" ht="39.950000000000003" customHeight="1" thickBot="1" x14ac:dyDescent="0.25">
      <c r="A191" s="5734" t="s">
        <v>5498</v>
      </c>
      <c r="B191" s="5735"/>
      <c r="C191" s="1801"/>
      <c r="D191" s="1799"/>
      <c r="E191" s="1799"/>
      <c r="F191" s="1799"/>
      <c r="G191" s="1844"/>
      <c r="H191" s="1847"/>
      <c r="I191" s="1848"/>
      <c r="J191" s="2254"/>
      <c r="K191" s="2083"/>
      <c r="L191" s="2088"/>
      <c r="M191" s="2086"/>
      <c r="N191" s="2089"/>
      <c r="O191" s="1847"/>
      <c r="P191" s="1848"/>
      <c r="Q191" s="1852"/>
      <c r="R191" s="1799"/>
      <c r="S191" s="1799"/>
      <c r="T191" s="1853"/>
      <c r="U191" s="1800"/>
      <c r="V191" s="1847"/>
      <c r="W191" s="1848"/>
      <c r="X191" s="2060"/>
      <c r="Y191" s="2061"/>
      <c r="Z191" s="1843"/>
      <c r="AA191" s="1843"/>
      <c r="AB191" s="1800"/>
      <c r="AC191" s="1847"/>
      <c r="AD191" s="1848"/>
      <c r="AE191" s="1801"/>
      <c r="AF191" s="1799"/>
      <c r="AG191" s="1799"/>
      <c r="AH191" s="1799"/>
      <c r="AI191" s="1844"/>
      <c r="AJ191" s="1774"/>
      <c r="AK191" s="1851"/>
    </row>
    <row r="192" spans="1:37" ht="39.950000000000003" customHeight="1" thickBot="1" x14ac:dyDescent="0.25">
      <c r="A192" s="5785" t="s">
        <v>8250</v>
      </c>
      <c r="B192" s="5786"/>
      <c r="C192" s="1854"/>
      <c r="D192" s="1855"/>
      <c r="E192" s="1855"/>
      <c r="F192" s="1740"/>
      <c r="G192" s="1741"/>
      <c r="H192" s="1856"/>
      <c r="I192" s="1857"/>
      <c r="J192" s="1885"/>
      <c r="K192" s="1860"/>
      <c r="L192" s="2260"/>
      <c r="M192" s="2084"/>
      <c r="N192" s="1922"/>
      <c r="O192" s="1859"/>
      <c r="P192" s="1860"/>
      <c r="Q192" s="1861"/>
      <c r="R192" s="1862"/>
      <c r="S192" s="1863"/>
      <c r="T192" s="1863"/>
      <c r="U192" s="1864"/>
      <c r="V192" s="1865"/>
      <c r="W192" s="1866"/>
      <c r="X192" s="1867"/>
      <c r="Y192" s="1863"/>
      <c r="Z192" s="2240"/>
      <c r="AA192" s="2240"/>
      <c r="AB192" s="2241"/>
      <c r="AC192" s="1856"/>
      <c r="AD192" s="1857"/>
      <c r="AE192" s="1854"/>
      <c r="AF192" s="1855"/>
      <c r="AG192" s="1862"/>
      <c r="AH192" s="1862"/>
      <c r="AI192" s="1864"/>
      <c r="AJ192" s="1856"/>
      <c r="AK192" s="1868"/>
    </row>
    <row r="193" spans="1:37" ht="39.950000000000003" customHeight="1" x14ac:dyDescent="0.2">
      <c r="A193" s="5832" t="s">
        <v>5500</v>
      </c>
      <c r="B193" s="5833"/>
      <c r="C193" s="1869"/>
      <c r="D193" s="1870"/>
      <c r="E193" s="1870"/>
      <c r="F193" s="1870"/>
      <c r="G193" s="1871"/>
      <c r="H193" s="1872"/>
      <c r="I193" s="1845"/>
      <c r="J193" s="2255"/>
      <c r="K193" s="2258"/>
      <c r="L193" s="2263"/>
      <c r="M193" s="2258"/>
      <c r="N193" s="1845"/>
      <c r="O193" s="1876"/>
      <c r="P193" s="1877"/>
      <c r="Q193" s="1878"/>
      <c r="R193" s="1879"/>
      <c r="S193" s="1766"/>
      <c r="T193" s="1766"/>
      <c r="U193" s="1880"/>
      <c r="V193" s="1872"/>
      <c r="W193" s="1845"/>
      <c r="X193" s="1881"/>
      <c r="Y193" s="1882"/>
      <c r="Z193" s="1882"/>
      <c r="AA193" s="1882"/>
      <c r="AB193" s="1880"/>
      <c r="AC193" s="1872"/>
      <c r="AD193" s="1845"/>
      <c r="AE193" s="1881"/>
      <c r="AF193" s="1882"/>
      <c r="AG193" s="1882"/>
      <c r="AH193" s="1882"/>
      <c r="AI193" s="1880"/>
      <c r="AJ193" s="1872"/>
      <c r="AK193" s="1845"/>
    </row>
    <row r="194" spans="1:37" ht="39.950000000000003" customHeight="1" x14ac:dyDescent="0.2">
      <c r="A194" s="5834"/>
      <c r="B194" s="5835"/>
      <c r="C194" s="1801"/>
      <c r="D194" s="1799"/>
      <c r="E194" s="1799"/>
      <c r="F194" s="1799"/>
      <c r="G194" s="1800"/>
      <c r="H194" s="1883"/>
      <c r="I194" s="1851"/>
      <c r="J194" s="1883"/>
      <c r="K194" s="2088"/>
      <c r="L194" s="2083"/>
      <c r="M194" s="2083"/>
      <c r="N194" s="1851"/>
      <c r="O194" s="1883"/>
      <c r="P194" s="1851"/>
      <c r="Q194" s="1801"/>
      <c r="R194" s="1799"/>
      <c r="S194" s="1799"/>
      <c r="T194" s="1799"/>
      <c r="U194" s="1800"/>
      <c r="V194" s="1883"/>
      <c r="W194" s="1851"/>
      <c r="X194" s="1801"/>
      <c r="Y194" s="1799"/>
      <c r="Z194" s="1799"/>
      <c r="AA194" s="1799"/>
      <c r="AB194" s="1800"/>
      <c r="AC194" s="1883"/>
      <c r="AD194" s="1851"/>
      <c r="AE194" s="1801"/>
      <c r="AF194" s="1799"/>
      <c r="AG194" s="1799"/>
      <c r="AH194" s="1799"/>
      <c r="AI194" s="1800"/>
      <c r="AJ194" s="1883"/>
      <c r="AK194" s="1851"/>
    </row>
    <row r="195" spans="1:37" ht="39.950000000000003" customHeight="1" thickBot="1" x14ac:dyDescent="0.25">
      <c r="A195" s="5836"/>
      <c r="B195" s="5837"/>
      <c r="C195" s="1854"/>
      <c r="D195" s="1855"/>
      <c r="E195" s="1855"/>
      <c r="F195" s="1855"/>
      <c r="G195" s="1884"/>
      <c r="H195" s="1885"/>
      <c r="I195" s="1868"/>
      <c r="J195" s="1885"/>
      <c r="K195" s="2084"/>
      <c r="L195" s="2084"/>
      <c r="M195" s="2084"/>
      <c r="N195" s="1868"/>
      <c r="O195" s="1885"/>
      <c r="P195" s="1868"/>
      <c r="Q195" s="1854"/>
      <c r="R195" s="1855"/>
      <c r="S195" s="1855"/>
      <c r="T195" s="1855"/>
      <c r="U195" s="1884"/>
      <c r="V195" s="1885"/>
      <c r="W195" s="1868"/>
      <c r="X195" s="1854"/>
      <c r="Y195" s="1855"/>
      <c r="Z195" s="1855"/>
      <c r="AA195" s="1855"/>
      <c r="AB195" s="1884"/>
      <c r="AC195" s="1885"/>
      <c r="AD195" s="1868"/>
      <c r="AE195" s="1854"/>
      <c r="AF195" s="1855"/>
      <c r="AG195" s="1855"/>
      <c r="AH195" s="1855"/>
      <c r="AI195" s="1884"/>
      <c r="AJ195" s="1885"/>
      <c r="AK195" s="1868"/>
    </row>
    <row r="196" spans="1:37" ht="39.950000000000003" customHeight="1" thickBot="1" x14ac:dyDescent="0.25">
      <c r="A196" s="5491"/>
      <c r="B196" s="5491"/>
      <c r="C196" s="1700"/>
      <c r="D196" s="1700"/>
      <c r="E196" s="1700"/>
      <c r="F196" s="1700"/>
      <c r="G196" s="1668"/>
      <c r="H196" s="1928"/>
      <c r="I196" s="1928"/>
      <c r="J196" s="1668"/>
      <c r="K196" s="1657"/>
      <c r="L196" s="1657"/>
      <c r="M196" s="1657"/>
      <c r="N196" s="1657"/>
      <c r="O196" s="1928"/>
      <c r="P196" s="1928"/>
      <c r="Q196" s="1666"/>
      <c r="R196" s="1668"/>
      <c r="S196" s="1668"/>
      <c r="T196" s="1668"/>
      <c r="U196" s="1668"/>
      <c r="V196" s="1928"/>
      <c r="W196" s="1928"/>
      <c r="X196" s="1929"/>
      <c r="Y196" s="1668"/>
      <c r="Z196" s="1668"/>
      <c r="AA196" s="1668"/>
      <c r="AB196" s="1668"/>
      <c r="AC196" s="1928"/>
      <c r="AD196" s="1928"/>
      <c r="AE196" s="1696"/>
      <c r="AG196" s="1684"/>
      <c r="AH196" s="1684"/>
      <c r="AI196" s="1715"/>
      <c r="AJ196" s="1660"/>
      <c r="AK196" s="1660"/>
    </row>
    <row r="197" spans="1:37" ht="39.950000000000003" customHeight="1" thickBot="1" x14ac:dyDescent="0.25">
      <c r="A197" s="5764"/>
      <c r="B197" s="5765"/>
      <c r="C197" s="5464" t="s">
        <v>8430</v>
      </c>
      <c r="D197" s="5465"/>
      <c r="E197" s="5465"/>
      <c r="F197" s="5465"/>
      <c r="G197" s="5465"/>
      <c r="H197" s="5465"/>
      <c r="I197" s="5466"/>
      <c r="J197" s="5464" t="s">
        <v>8431</v>
      </c>
      <c r="K197" s="5465"/>
      <c r="L197" s="5465"/>
      <c r="M197" s="5465"/>
      <c r="N197" s="5465"/>
      <c r="O197" s="5465"/>
      <c r="P197" s="5466"/>
      <c r="Q197" s="5464" t="s">
        <v>8432</v>
      </c>
      <c r="R197" s="5465"/>
      <c r="S197" s="5465"/>
      <c r="T197" s="5465"/>
      <c r="U197" s="5465"/>
      <c r="V197" s="5465"/>
      <c r="W197" s="5466"/>
      <c r="X197" s="5464" t="s">
        <v>8433</v>
      </c>
      <c r="Y197" s="5465"/>
      <c r="Z197" s="5465"/>
      <c r="AA197" s="5465"/>
      <c r="AB197" s="5465"/>
      <c r="AC197" s="5465"/>
      <c r="AD197" s="5466"/>
      <c r="AE197" s="5464" t="s">
        <v>8434</v>
      </c>
      <c r="AF197" s="5465"/>
      <c r="AG197" s="5465"/>
      <c r="AH197" s="5465"/>
      <c r="AI197" s="5465"/>
      <c r="AJ197" s="5465"/>
      <c r="AK197" s="5466"/>
    </row>
    <row r="198" spans="1:37" ht="39.950000000000003" customHeight="1" x14ac:dyDescent="0.2">
      <c r="A198" s="5747" t="s">
        <v>1390</v>
      </c>
      <c r="B198" s="5748"/>
      <c r="C198" s="1719">
        <v>8</v>
      </c>
      <c r="D198" s="1675">
        <v>9</v>
      </c>
      <c r="E198" s="1675">
        <v>9</v>
      </c>
      <c r="F198" s="1675">
        <v>9</v>
      </c>
      <c r="G198" s="1676">
        <v>9</v>
      </c>
      <c r="H198" s="1743">
        <v>9</v>
      </c>
      <c r="I198" s="1744">
        <v>9</v>
      </c>
      <c r="J198" s="1674">
        <v>9</v>
      </c>
      <c r="K198" s="1675">
        <v>9</v>
      </c>
      <c r="L198" s="1675">
        <v>9</v>
      </c>
      <c r="M198" s="1675">
        <v>9</v>
      </c>
      <c r="N198" s="1676">
        <v>9</v>
      </c>
      <c r="O198" s="1743">
        <v>9</v>
      </c>
      <c r="P198" s="1744">
        <v>9</v>
      </c>
      <c r="Q198" s="1674">
        <v>9</v>
      </c>
      <c r="R198" s="1675">
        <v>9</v>
      </c>
      <c r="S198" s="1675">
        <v>9</v>
      </c>
      <c r="T198" s="1675">
        <v>9</v>
      </c>
      <c r="U198" s="1676">
        <v>9</v>
      </c>
      <c r="V198" s="1743">
        <v>9</v>
      </c>
      <c r="W198" s="1744">
        <v>9</v>
      </c>
      <c r="X198" s="1674">
        <v>9</v>
      </c>
      <c r="Y198" s="1675">
        <v>9</v>
      </c>
      <c r="Z198" s="1675">
        <v>9</v>
      </c>
      <c r="AA198" s="1675">
        <v>9</v>
      </c>
      <c r="AB198" s="1676">
        <v>9</v>
      </c>
      <c r="AC198" s="1743">
        <v>9</v>
      </c>
      <c r="AD198" s="1747">
        <v>9</v>
      </c>
      <c r="AE198" s="1675">
        <v>9</v>
      </c>
      <c r="AF198" s="1675">
        <v>9</v>
      </c>
      <c r="AG198" s="1675">
        <v>9</v>
      </c>
      <c r="AH198" s="1675">
        <v>10</v>
      </c>
      <c r="AI198" s="1676">
        <v>10</v>
      </c>
      <c r="AJ198" s="1743">
        <v>10</v>
      </c>
      <c r="AK198" s="1744">
        <v>10</v>
      </c>
    </row>
    <row r="199" spans="1:37" ht="39.950000000000003" customHeight="1" thickBot="1" x14ac:dyDescent="0.25">
      <c r="A199" s="5749" t="s">
        <v>1391</v>
      </c>
      <c r="B199" s="5750"/>
      <c r="C199" s="1772">
        <v>31</v>
      </c>
      <c r="D199" s="1757">
        <v>1</v>
      </c>
      <c r="E199" s="1757">
        <v>2</v>
      </c>
      <c r="F199" s="1757">
        <v>3</v>
      </c>
      <c r="G199" s="1758">
        <v>4</v>
      </c>
      <c r="H199" s="1745">
        <v>5</v>
      </c>
      <c r="I199" s="1746">
        <v>6</v>
      </c>
      <c r="J199" s="1772">
        <v>7</v>
      </c>
      <c r="K199" s="1757">
        <v>8</v>
      </c>
      <c r="L199" s="1757">
        <v>9</v>
      </c>
      <c r="M199" s="1757">
        <v>10</v>
      </c>
      <c r="N199" s="1758">
        <v>11</v>
      </c>
      <c r="O199" s="1745">
        <v>12</v>
      </c>
      <c r="P199" s="1746">
        <v>13</v>
      </c>
      <c r="Q199" s="1772">
        <v>14</v>
      </c>
      <c r="R199" s="1757">
        <v>15</v>
      </c>
      <c r="S199" s="1757">
        <v>16</v>
      </c>
      <c r="T199" s="1757">
        <v>17</v>
      </c>
      <c r="U199" s="1758">
        <v>18</v>
      </c>
      <c r="V199" s="2051">
        <v>19</v>
      </c>
      <c r="W199" s="2052">
        <v>20</v>
      </c>
      <c r="X199" s="1772">
        <v>21</v>
      </c>
      <c r="Y199" s="1757">
        <v>22</v>
      </c>
      <c r="Z199" s="1757">
        <v>23</v>
      </c>
      <c r="AA199" s="1757">
        <v>24</v>
      </c>
      <c r="AB199" s="1758">
        <v>25</v>
      </c>
      <c r="AC199" s="2051">
        <v>26</v>
      </c>
      <c r="AD199" s="2076">
        <v>27</v>
      </c>
      <c r="AE199" s="1757">
        <v>28</v>
      </c>
      <c r="AF199" s="1757">
        <v>29</v>
      </c>
      <c r="AG199" s="1757">
        <v>30</v>
      </c>
      <c r="AH199" s="1757">
        <v>1</v>
      </c>
      <c r="AI199" s="1758">
        <v>2</v>
      </c>
      <c r="AJ199" s="2051">
        <v>3</v>
      </c>
      <c r="AK199" s="2052">
        <v>4</v>
      </c>
    </row>
    <row r="200" spans="1:37" ht="39.950000000000003" customHeight="1" x14ac:dyDescent="0.2">
      <c r="A200" s="5745" t="s">
        <v>4459</v>
      </c>
      <c r="B200" s="5919"/>
      <c r="C200" s="2397"/>
      <c r="D200" s="2068"/>
      <c r="E200" s="2068"/>
      <c r="F200" s="2068"/>
      <c r="G200" s="2443"/>
      <c r="H200" s="1787"/>
      <c r="I200" s="1887"/>
      <c r="J200" s="2464" t="s">
        <v>1207</v>
      </c>
      <c r="K200" s="2470" t="s">
        <v>8856</v>
      </c>
      <c r="L200" s="2068"/>
      <c r="M200" s="2068"/>
      <c r="N200" s="2443"/>
      <c r="O200" s="1787"/>
      <c r="P200" s="1887"/>
      <c r="Q200" s="2397"/>
      <c r="R200" s="2470" t="s">
        <v>8861</v>
      </c>
      <c r="S200" s="2470" t="s">
        <v>8862</v>
      </c>
      <c r="T200" s="2472" t="s">
        <v>8863</v>
      </c>
      <c r="U200" s="2443"/>
      <c r="V200" s="1787"/>
      <c r="W200" s="1887"/>
      <c r="X200" s="2397"/>
      <c r="Y200" s="2068"/>
      <c r="Z200" s="2068"/>
      <c r="AA200" s="2471" t="s">
        <v>8857</v>
      </c>
      <c r="AB200" s="2443"/>
      <c r="AC200" s="1787"/>
      <c r="AD200" s="1887"/>
      <c r="AE200" s="6095" t="s">
        <v>8864</v>
      </c>
      <c r="AF200" s="6096"/>
      <c r="AG200" s="6096"/>
      <c r="AH200" s="6097"/>
      <c r="AI200" s="2443"/>
      <c r="AJ200" s="6606" t="s">
        <v>1451</v>
      </c>
      <c r="AK200" s="2095"/>
    </row>
    <row r="201" spans="1:37" ht="39.950000000000003" customHeight="1" x14ac:dyDescent="0.2">
      <c r="A201" s="5721" t="s">
        <v>8234</v>
      </c>
      <c r="B201" s="5908"/>
      <c r="C201" s="5599" t="s">
        <v>8847</v>
      </c>
      <c r="D201" s="5672"/>
      <c r="E201" s="5672"/>
      <c r="F201" s="5672"/>
      <c r="G201" s="2450"/>
      <c r="H201" s="1796"/>
      <c r="I201" s="1890"/>
      <c r="J201" s="2164"/>
      <c r="K201" s="1799"/>
      <c r="L201" s="1799"/>
      <c r="N201" s="2450"/>
      <c r="O201" s="1796"/>
      <c r="P201" s="1890"/>
      <c r="R201" s="1799"/>
      <c r="S201" s="1799"/>
      <c r="U201" s="2450"/>
      <c r="V201" s="1796"/>
      <c r="W201" s="1890"/>
      <c r="Y201" s="1799"/>
      <c r="Z201" s="1799"/>
      <c r="AB201" s="2450"/>
      <c r="AC201" s="1796"/>
      <c r="AD201" s="1890"/>
      <c r="AF201" s="1381"/>
      <c r="AG201" s="1381"/>
      <c r="AH201" s="1381"/>
      <c r="AI201" s="2450"/>
      <c r="AJ201" s="6606"/>
      <c r="AK201" s="1752"/>
    </row>
    <row r="202" spans="1:37" ht="39.950000000000003" customHeight="1" x14ac:dyDescent="0.2">
      <c r="A202" s="5719" t="s">
        <v>8235</v>
      </c>
      <c r="B202" s="5853"/>
      <c r="C202" s="2324"/>
      <c r="D202" s="1381"/>
      <c r="E202" s="1381"/>
      <c r="F202" s="1381"/>
      <c r="G202" s="2451"/>
      <c r="H202" s="1796"/>
      <c r="I202" s="1890"/>
      <c r="J202" s="2324"/>
      <c r="K202" s="6026" t="s">
        <v>8859</v>
      </c>
      <c r="L202" s="5580"/>
      <c r="M202" s="6027"/>
      <c r="N202" s="2451"/>
      <c r="O202" s="1796"/>
      <c r="P202" s="1890"/>
      <c r="Q202" s="5579" t="s">
        <v>8858</v>
      </c>
      <c r="R202" s="5580"/>
      <c r="S202" s="5580"/>
      <c r="T202" s="6027"/>
      <c r="U202" s="2451"/>
      <c r="V202" s="1796"/>
      <c r="W202" s="1890"/>
      <c r="X202" s="5451" t="s">
        <v>8858</v>
      </c>
      <c r="Y202" s="3520"/>
      <c r="Z202" s="3519" t="s">
        <v>8860</v>
      </c>
      <c r="AA202" s="3521"/>
      <c r="AB202" s="2451"/>
      <c r="AC202" s="1796"/>
      <c r="AD202" s="1890"/>
      <c r="AE202" s="2473"/>
      <c r="AG202" s="1799"/>
      <c r="AI202" s="2451"/>
      <c r="AJ202" s="6606"/>
      <c r="AK202" s="1752"/>
    </row>
    <row r="203" spans="1:37" ht="39.950000000000003" customHeight="1" x14ac:dyDescent="0.2">
      <c r="A203" s="5719" t="s">
        <v>8236</v>
      </c>
      <c r="B203" s="5853"/>
      <c r="C203" s="2313"/>
      <c r="D203" s="1381"/>
      <c r="E203" s="1381"/>
      <c r="F203" s="1381"/>
      <c r="G203" s="2452"/>
      <c r="H203" s="1796"/>
      <c r="I203" s="1890"/>
      <c r="J203" s="2313"/>
      <c r="K203" s="1381"/>
      <c r="L203" s="1381"/>
      <c r="M203" s="1381"/>
      <c r="N203" s="2452"/>
      <c r="O203" s="1796"/>
      <c r="P203" s="1890"/>
      <c r="Q203" s="2313"/>
      <c r="R203" s="1381"/>
      <c r="S203" s="1381"/>
      <c r="T203" s="1381"/>
      <c r="U203" s="2452"/>
      <c r="V203" s="1796"/>
      <c r="W203" s="1890"/>
      <c r="X203" s="2313"/>
      <c r="Y203" s="1381"/>
      <c r="Z203" s="1381"/>
      <c r="AA203" s="1381"/>
      <c r="AB203" s="2452"/>
      <c r="AC203" s="1796"/>
      <c r="AD203" s="1890"/>
      <c r="AE203" s="2313"/>
      <c r="AF203" s="1381"/>
      <c r="AG203" s="1381"/>
      <c r="AH203" s="1381"/>
      <c r="AI203" s="2452"/>
      <c r="AJ203" s="6606"/>
      <c r="AK203" s="1752"/>
    </row>
    <row r="204" spans="1:37" ht="39.950000000000003" customHeight="1" x14ac:dyDescent="0.2">
      <c r="A204" s="5719" t="s">
        <v>8237</v>
      </c>
      <c r="B204" s="5853"/>
      <c r="C204" s="2246"/>
      <c r="D204" s="2065"/>
      <c r="E204" s="2469"/>
      <c r="F204" s="1799"/>
      <c r="G204" s="2453"/>
      <c r="H204" s="1796"/>
      <c r="I204" s="1890"/>
      <c r="J204" s="2418"/>
      <c r="K204" s="2065"/>
      <c r="L204" s="2469"/>
      <c r="M204" s="1799"/>
      <c r="N204" s="2453"/>
      <c r="O204" s="1796"/>
      <c r="P204" s="1890"/>
      <c r="Q204" s="2418"/>
      <c r="R204" s="2065"/>
      <c r="S204" s="2469"/>
      <c r="T204" s="1799"/>
      <c r="U204" s="2453"/>
      <c r="V204" s="1796"/>
      <c r="W204" s="1890"/>
      <c r="X204" s="2418"/>
      <c r="Y204" s="2065"/>
      <c r="Z204" s="1799"/>
      <c r="AA204" s="1799"/>
      <c r="AB204" s="2453"/>
      <c r="AC204" s="1796"/>
      <c r="AD204" s="1890"/>
      <c r="AE204" s="2418"/>
      <c r="AF204" s="2065"/>
      <c r="AG204" s="2469"/>
      <c r="AH204" s="1799"/>
      <c r="AI204" s="2453"/>
      <c r="AJ204" s="6606"/>
      <c r="AK204" s="1752"/>
    </row>
    <row r="205" spans="1:37" ht="39.950000000000003" customHeight="1" x14ac:dyDescent="0.2">
      <c r="A205" s="5732" t="s">
        <v>8238</v>
      </c>
      <c r="B205" s="5854"/>
      <c r="C205" s="6136" t="s">
        <v>8815</v>
      </c>
      <c r="D205" s="6136"/>
      <c r="E205" s="6136"/>
      <c r="F205" s="6136"/>
      <c r="G205" s="2440"/>
      <c r="H205" s="1796"/>
      <c r="I205" s="1890"/>
      <c r="J205" s="6136" t="s">
        <v>8815</v>
      </c>
      <c r="K205" s="6136"/>
      <c r="L205" s="6136"/>
      <c r="M205" s="6136"/>
      <c r="N205" s="2440"/>
      <c r="O205" s="1796"/>
      <c r="P205" s="1890"/>
      <c r="Q205" s="6136" t="s">
        <v>8815</v>
      </c>
      <c r="R205" s="6136"/>
      <c r="S205" s="6136"/>
      <c r="T205" s="6136"/>
      <c r="U205" s="2440"/>
      <c r="V205" s="1796"/>
      <c r="W205" s="1890"/>
      <c r="X205" s="6136" t="s">
        <v>8815</v>
      </c>
      <c r="Y205" s="6136"/>
      <c r="Z205" s="6136"/>
      <c r="AA205" s="6136"/>
      <c r="AB205" s="2440"/>
      <c r="AC205" s="1796"/>
      <c r="AD205" s="1890"/>
      <c r="AE205" s="6091" t="s">
        <v>4453</v>
      </c>
      <c r="AF205" s="6091"/>
      <c r="AG205" s="6091"/>
      <c r="AH205" s="6091"/>
      <c r="AI205" s="2440"/>
      <c r="AJ205" s="6606"/>
      <c r="AK205" s="1752"/>
    </row>
    <row r="206" spans="1:37" ht="39.950000000000003" customHeight="1" x14ac:dyDescent="0.2">
      <c r="A206" s="5732" t="s">
        <v>8239</v>
      </c>
      <c r="B206" s="5854"/>
      <c r="C206" s="3402" t="s">
        <v>8841</v>
      </c>
      <c r="D206" s="3402"/>
      <c r="E206" s="3402"/>
      <c r="F206" s="3402"/>
      <c r="G206" s="2437"/>
      <c r="H206" s="1796"/>
      <c r="I206" s="1890"/>
      <c r="J206" s="3402" t="s">
        <v>8841</v>
      </c>
      <c r="K206" s="3402"/>
      <c r="L206" s="3402"/>
      <c r="M206" s="3402"/>
      <c r="N206" s="2437"/>
      <c r="O206" s="1796"/>
      <c r="P206" s="1890"/>
      <c r="Q206" s="3402" t="s">
        <v>8841</v>
      </c>
      <c r="R206" s="3402"/>
      <c r="S206" s="3402"/>
      <c r="T206" s="3402"/>
      <c r="U206" s="2437"/>
      <c r="V206" s="1796"/>
      <c r="W206" s="1890"/>
      <c r="X206" s="3402" t="s">
        <v>8841</v>
      </c>
      <c r="Y206" s="3402"/>
      <c r="Z206" s="3402"/>
      <c r="AA206" s="3402"/>
      <c r="AB206" s="2437"/>
      <c r="AC206" s="1796"/>
      <c r="AD206" s="1890"/>
      <c r="AF206" s="1799"/>
      <c r="AG206" s="1799"/>
      <c r="AI206" s="2437"/>
      <c r="AJ206" s="6606"/>
      <c r="AK206" s="1752"/>
    </row>
    <row r="207" spans="1:37" ht="39.950000000000003" customHeight="1" x14ac:dyDescent="0.2">
      <c r="A207" s="5732" t="s">
        <v>8240</v>
      </c>
      <c r="B207" s="5854"/>
      <c r="C207" s="6136" t="s">
        <v>8815</v>
      </c>
      <c r="D207" s="6136"/>
      <c r="E207" s="6136"/>
      <c r="F207" s="6136"/>
      <c r="G207" s="2441"/>
      <c r="H207" s="1796"/>
      <c r="I207" s="1890"/>
      <c r="J207" s="6136" t="s">
        <v>8815</v>
      </c>
      <c r="K207" s="6136"/>
      <c r="L207" s="6136"/>
      <c r="M207" s="6136"/>
      <c r="N207" s="2441"/>
      <c r="O207" s="1796"/>
      <c r="P207" s="1890"/>
      <c r="Q207" s="6136" t="s">
        <v>8815</v>
      </c>
      <c r="R207" s="6136"/>
      <c r="S207" s="6136"/>
      <c r="T207" s="6136"/>
      <c r="U207" s="2441"/>
      <c r="V207" s="1796"/>
      <c r="W207" s="1890"/>
      <c r="X207" s="6136" t="s">
        <v>8815</v>
      </c>
      <c r="Y207" s="6136"/>
      <c r="Z207" s="6136"/>
      <c r="AA207" s="6136"/>
      <c r="AB207" s="2441"/>
      <c r="AC207" s="1796"/>
      <c r="AD207" s="1890"/>
      <c r="AE207" s="6136" t="s">
        <v>8815</v>
      </c>
      <c r="AF207" s="6136"/>
      <c r="AG207" s="6136"/>
      <c r="AH207" s="6136"/>
      <c r="AI207" s="2441"/>
      <c r="AJ207" s="6606"/>
      <c r="AK207" s="1752"/>
    </row>
    <row r="208" spans="1:37" ht="39.950000000000003" customHeight="1" x14ac:dyDescent="0.2">
      <c r="A208" s="5809" t="s">
        <v>8241</v>
      </c>
      <c r="B208" s="5869"/>
      <c r="C208" s="6542" t="s">
        <v>8816</v>
      </c>
      <c r="D208" s="6542"/>
      <c r="E208" s="6542"/>
      <c r="F208" s="6542"/>
      <c r="G208" s="2442"/>
      <c r="H208" s="1816"/>
      <c r="I208" s="1896"/>
      <c r="J208" s="6542" t="s">
        <v>8816</v>
      </c>
      <c r="K208" s="6542"/>
      <c r="L208" s="6542"/>
      <c r="M208" s="6542"/>
      <c r="N208" s="2442"/>
      <c r="O208" s="1816"/>
      <c r="P208" s="1896"/>
      <c r="Q208" s="6542" t="s">
        <v>8816</v>
      </c>
      <c r="R208" s="6542"/>
      <c r="S208" s="6542"/>
      <c r="T208" s="6542"/>
      <c r="U208" s="2442"/>
      <c r="V208" s="1816"/>
      <c r="W208" s="1896"/>
      <c r="X208" s="6542" t="s">
        <v>8816</v>
      </c>
      <c r="Y208" s="6542"/>
      <c r="Z208" s="6542"/>
      <c r="AA208" s="6542"/>
      <c r="AB208" s="2442"/>
      <c r="AC208" s="1816"/>
      <c r="AD208" s="1896"/>
      <c r="AE208" s="6542" t="s">
        <v>8866</v>
      </c>
      <c r="AF208" s="6542"/>
      <c r="AG208" s="6542"/>
      <c r="AH208" s="6542"/>
      <c r="AI208" s="2442"/>
      <c r="AJ208" s="6606"/>
      <c r="AK208" s="1752"/>
    </row>
    <row r="209" spans="1:37" ht="39.950000000000003" customHeight="1" x14ac:dyDescent="0.2">
      <c r="A209" s="5809" t="s">
        <v>8242</v>
      </c>
      <c r="B209" s="5869"/>
      <c r="C209" s="6542" t="s">
        <v>8816</v>
      </c>
      <c r="D209" s="6542"/>
      <c r="E209" s="6542"/>
      <c r="F209" s="6542"/>
      <c r="G209" s="2442"/>
      <c r="H209" s="1796"/>
      <c r="I209" s="1890"/>
      <c r="J209" s="6542" t="s">
        <v>8816</v>
      </c>
      <c r="K209" s="6542"/>
      <c r="L209" s="6542"/>
      <c r="M209" s="6542"/>
      <c r="N209" s="2442"/>
      <c r="O209" s="1796"/>
      <c r="P209" s="1890"/>
      <c r="Q209" s="6542" t="s">
        <v>8816</v>
      </c>
      <c r="R209" s="6542"/>
      <c r="S209" s="6542"/>
      <c r="T209" s="6542"/>
      <c r="U209" s="2442"/>
      <c r="V209" s="1796"/>
      <c r="W209" s="1890"/>
      <c r="X209" s="6542" t="s">
        <v>8816</v>
      </c>
      <c r="Y209" s="6542"/>
      <c r="Z209" s="6542"/>
      <c r="AA209" s="6542"/>
      <c r="AB209" s="2442"/>
      <c r="AC209" s="1796"/>
      <c r="AD209" s="1890"/>
      <c r="AE209" s="6091" t="s">
        <v>4453</v>
      </c>
      <c r="AF209" s="6091"/>
      <c r="AG209" s="6091"/>
      <c r="AH209" s="6091"/>
      <c r="AI209" s="2442"/>
      <c r="AJ209" s="6606"/>
      <c r="AK209" s="1752"/>
    </row>
    <row r="210" spans="1:37" ht="39.950000000000003" customHeight="1" x14ac:dyDescent="0.2">
      <c r="A210" s="5732" t="s">
        <v>8243</v>
      </c>
      <c r="B210" s="5854"/>
      <c r="C210" s="6136" t="s">
        <v>8815</v>
      </c>
      <c r="D210" s="6136"/>
      <c r="E210" s="6136"/>
      <c r="F210" s="6136"/>
      <c r="G210" s="2441"/>
      <c r="H210" s="1796"/>
      <c r="I210" s="1890"/>
      <c r="J210" s="6136" t="s">
        <v>8815</v>
      </c>
      <c r="K210" s="6136"/>
      <c r="L210" s="6136"/>
      <c r="M210" s="6136"/>
      <c r="N210" s="2441"/>
      <c r="O210" s="1796"/>
      <c r="P210" s="1890"/>
      <c r="Q210" s="6136" t="s">
        <v>8815</v>
      </c>
      <c r="R210" s="6136"/>
      <c r="S210" s="6136"/>
      <c r="T210" s="6136"/>
      <c r="U210" s="2441"/>
      <c r="V210" s="1796"/>
      <c r="W210" s="1890"/>
      <c r="X210" s="6136" t="s">
        <v>8815</v>
      </c>
      <c r="Y210" s="6136"/>
      <c r="Z210" s="6136"/>
      <c r="AA210" s="6136"/>
      <c r="AB210" s="2441"/>
      <c r="AC210" s="1796"/>
      <c r="AD210" s="1890"/>
      <c r="AE210" s="6136" t="s">
        <v>8815</v>
      </c>
      <c r="AF210" s="6136"/>
      <c r="AG210" s="6136"/>
      <c r="AH210" s="6136"/>
      <c r="AI210" s="2441"/>
      <c r="AJ210" s="6606"/>
      <c r="AK210" s="1752"/>
    </row>
    <row r="211" spans="1:37" ht="39.950000000000003" customHeight="1" x14ac:dyDescent="0.2">
      <c r="A211" s="5732" t="s">
        <v>8244</v>
      </c>
      <c r="B211" s="5854"/>
      <c r="C211" s="6091" t="s">
        <v>4453</v>
      </c>
      <c r="D211" s="6091"/>
      <c r="E211" s="6091"/>
      <c r="F211" s="6091"/>
      <c r="G211" s="2440"/>
      <c r="H211" s="1796"/>
      <c r="I211" s="1890"/>
      <c r="J211" s="6091" t="s">
        <v>4453</v>
      </c>
      <c r="K211" s="6091"/>
      <c r="L211" s="6091"/>
      <c r="M211" s="6091"/>
      <c r="N211" s="2440"/>
      <c r="O211" s="1796"/>
      <c r="P211" s="1890"/>
      <c r="Q211" s="6091" t="s">
        <v>4453</v>
      </c>
      <c r="R211" s="6091"/>
      <c r="S211" s="6091"/>
      <c r="T211" s="6091"/>
      <c r="U211" s="2440"/>
      <c r="V211" s="1796"/>
      <c r="W211" s="1890"/>
      <c r="X211" s="6091" t="s">
        <v>4453</v>
      </c>
      <c r="Y211" s="6091"/>
      <c r="Z211" s="6091"/>
      <c r="AA211" s="6091"/>
      <c r="AB211" s="2440"/>
      <c r="AC211" s="1796"/>
      <c r="AD211" s="1890"/>
      <c r="AE211" s="6091" t="s">
        <v>4453</v>
      </c>
      <c r="AF211" s="6091"/>
      <c r="AG211" s="6091"/>
      <c r="AH211" s="6091"/>
      <c r="AI211" s="2440"/>
      <c r="AJ211" s="6606"/>
      <c r="AK211" s="1752"/>
    </row>
    <row r="212" spans="1:37" ht="39.950000000000003" customHeight="1" x14ac:dyDescent="0.2">
      <c r="A212" s="5738" t="s">
        <v>8245</v>
      </c>
      <c r="B212" s="5867"/>
      <c r="C212" s="6091" t="s">
        <v>4453</v>
      </c>
      <c r="D212" s="6091"/>
      <c r="E212" s="6091"/>
      <c r="F212" s="6091"/>
      <c r="G212" s="2440"/>
      <c r="H212" s="1796"/>
      <c r="I212" s="1890"/>
      <c r="J212" s="6091" t="s">
        <v>4453</v>
      </c>
      <c r="K212" s="6091"/>
      <c r="L212" s="6091"/>
      <c r="M212" s="6091"/>
      <c r="N212" s="2440"/>
      <c r="O212" s="1796"/>
      <c r="P212" s="1890"/>
      <c r="Q212" s="6091" t="s">
        <v>4453</v>
      </c>
      <c r="R212" s="6091"/>
      <c r="S212" s="6091"/>
      <c r="T212" s="6091"/>
      <c r="U212" s="2440"/>
      <c r="V212" s="1796"/>
      <c r="W212" s="1890"/>
      <c r="X212" s="6091" t="s">
        <v>4453</v>
      </c>
      <c r="Y212" s="6091"/>
      <c r="Z212" s="6091"/>
      <c r="AA212" s="6091"/>
      <c r="AB212" s="2440"/>
      <c r="AC212" s="1796"/>
      <c r="AD212" s="1890"/>
      <c r="AE212" s="6091" t="s">
        <v>4453</v>
      </c>
      <c r="AF212" s="6091"/>
      <c r="AG212" s="6091"/>
      <c r="AH212" s="6091"/>
      <c r="AI212" s="2440"/>
      <c r="AJ212" s="6606"/>
      <c r="AK212" s="1752"/>
    </row>
    <row r="213" spans="1:37" ht="39.950000000000003" customHeight="1" x14ac:dyDescent="0.2">
      <c r="A213" s="5758" t="s">
        <v>8246</v>
      </c>
      <c r="B213" s="5867"/>
      <c r="C213" s="3402" t="s">
        <v>8760</v>
      </c>
      <c r="D213" s="3402"/>
      <c r="E213" s="3402"/>
      <c r="F213" s="3402"/>
      <c r="G213" s="2445"/>
      <c r="H213" s="1796"/>
      <c r="I213" s="1890"/>
      <c r="J213" s="3402" t="s">
        <v>8760</v>
      </c>
      <c r="K213" s="3402"/>
      <c r="L213" s="3402"/>
      <c r="M213" s="3402"/>
      <c r="N213" s="2445"/>
      <c r="O213" s="1796"/>
      <c r="P213" s="1890"/>
      <c r="Q213" s="3402" t="s">
        <v>8760</v>
      </c>
      <c r="R213" s="3402"/>
      <c r="S213" s="3402"/>
      <c r="T213" s="3402"/>
      <c r="U213" s="2445"/>
      <c r="V213" s="1796"/>
      <c r="W213" s="1890"/>
      <c r="X213" s="3402" t="s">
        <v>8760</v>
      </c>
      <c r="Y213" s="3402"/>
      <c r="Z213" s="3402"/>
      <c r="AA213" s="3402"/>
      <c r="AB213" s="2445"/>
      <c r="AC213" s="1796"/>
      <c r="AD213" s="1890"/>
      <c r="AE213" s="3402" t="s">
        <v>8760</v>
      </c>
      <c r="AF213" s="3402"/>
      <c r="AG213" s="3402"/>
      <c r="AH213" s="3402"/>
      <c r="AI213" s="2445"/>
      <c r="AJ213" s="6606"/>
      <c r="AK213" s="1752"/>
    </row>
    <row r="214" spans="1:37" ht="39.950000000000003" customHeight="1" x14ac:dyDescent="0.2">
      <c r="A214" s="5736" t="s">
        <v>8247</v>
      </c>
      <c r="B214" s="5868"/>
      <c r="C214" s="6516" t="s">
        <v>8817</v>
      </c>
      <c r="D214" s="6516"/>
      <c r="E214" s="6516"/>
      <c r="F214" s="6516"/>
      <c r="G214" s="2443"/>
      <c r="H214" s="1796"/>
      <c r="I214" s="1890"/>
      <c r="J214" s="6516" t="s">
        <v>8817</v>
      </c>
      <c r="K214" s="6516"/>
      <c r="L214" s="6516"/>
      <c r="M214" s="6516"/>
      <c r="N214" s="2443"/>
      <c r="O214" s="1796"/>
      <c r="P214" s="1890"/>
      <c r="Q214" s="6516" t="s">
        <v>8817</v>
      </c>
      <c r="R214" s="6516"/>
      <c r="S214" s="6516"/>
      <c r="T214" s="6516"/>
      <c r="U214" s="2443"/>
      <c r="V214" s="1796"/>
      <c r="W214" s="1890"/>
      <c r="X214" s="6516" t="s">
        <v>8817</v>
      </c>
      <c r="Y214" s="6516"/>
      <c r="Z214" s="6516"/>
      <c r="AA214" s="6516"/>
      <c r="AB214" s="2443"/>
      <c r="AC214" s="1796"/>
      <c r="AD214" s="1890"/>
      <c r="AE214" s="6516" t="s">
        <v>8817</v>
      </c>
      <c r="AF214" s="6516"/>
      <c r="AG214" s="6516"/>
      <c r="AH214" s="6516"/>
      <c r="AI214" s="2443"/>
      <c r="AJ214" s="6606"/>
      <c r="AK214" s="1752"/>
    </row>
    <row r="215" spans="1:37" ht="39.950000000000003" customHeight="1" x14ac:dyDescent="0.2">
      <c r="A215" s="5738" t="s">
        <v>8248</v>
      </c>
      <c r="B215" s="5867"/>
      <c r="C215" s="6526" t="s">
        <v>8842</v>
      </c>
      <c r="D215" s="6526"/>
      <c r="E215" s="6526"/>
      <c r="F215" s="6526"/>
      <c r="G215" s="2439"/>
      <c r="H215" s="1796"/>
      <c r="I215" s="1890"/>
      <c r="J215" s="6526" t="s">
        <v>8842</v>
      </c>
      <c r="K215" s="6526"/>
      <c r="L215" s="6526"/>
      <c r="M215" s="6526"/>
      <c r="N215" s="2439"/>
      <c r="O215" s="1796"/>
      <c r="P215" s="1890"/>
      <c r="Q215" s="6526" t="s">
        <v>8842</v>
      </c>
      <c r="R215" s="6526"/>
      <c r="S215" s="6526"/>
      <c r="T215" s="6526"/>
      <c r="U215" s="2439"/>
      <c r="V215" s="1796"/>
      <c r="W215" s="1890"/>
      <c r="X215" s="6526" t="s">
        <v>8842</v>
      </c>
      <c r="Y215" s="6526"/>
      <c r="Z215" s="6526"/>
      <c r="AA215" s="6526"/>
      <c r="AB215" s="2439"/>
      <c r="AC215" s="1796"/>
      <c r="AD215" s="1890"/>
      <c r="AE215" s="6544" t="s">
        <v>8842</v>
      </c>
      <c r="AF215" s="6526"/>
      <c r="AG215" s="2474"/>
      <c r="AH215" s="2474"/>
      <c r="AI215" s="2439"/>
      <c r="AJ215" s="6606"/>
      <c r="AK215" s="1752"/>
    </row>
    <row r="216" spans="1:37" ht="39.950000000000003" customHeight="1" thickBot="1" x14ac:dyDescent="0.25">
      <c r="A216" s="5814" t="s">
        <v>8249</v>
      </c>
      <c r="B216" s="5918"/>
      <c r="C216" s="6567" t="s">
        <v>4453</v>
      </c>
      <c r="D216" s="6517"/>
      <c r="E216" s="6517"/>
      <c r="F216" s="6517"/>
      <c r="G216" s="2444"/>
      <c r="H216" s="1826"/>
      <c r="I216" s="1902"/>
      <c r="J216" s="6517" t="s">
        <v>4453</v>
      </c>
      <c r="K216" s="6517"/>
      <c r="L216" s="6517"/>
      <c r="M216" s="6517"/>
      <c r="N216" s="2444"/>
      <c r="O216" s="1826"/>
      <c r="P216" s="1902"/>
      <c r="Q216" s="6517" t="s">
        <v>4453</v>
      </c>
      <c r="R216" s="6517"/>
      <c r="S216" s="6517"/>
      <c r="T216" s="6517"/>
      <c r="U216" s="2444"/>
      <c r="V216" s="1826"/>
      <c r="W216" s="1902"/>
      <c r="X216" s="6517" t="s">
        <v>4453</v>
      </c>
      <c r="Y216" s="6517"/>
      <c r="Z216" s="6517"/>
      <c r="AA216" s="6517"/>
      <c r="AB216" s="2444"/>
      <c r="AC216" s="1826"/>
      <c r="AD216" s="1902"/>
      <c r="AE216" s="6517" t="s">
        <v>4453</v>
      </c>
      <c r="AF216" s="6517"/>
      <c r="AG216" s="6517"/>
      <c r="AH216" s="6517"/>
      <c r="AI216" s="2444"/>
      <c r="AJ216" s="6607"/>
      <c r="AK216" s="1754"/>
    </row>
    <row r="217" spans="1:37" ht="39.950000000000003" customHeight="1" thickBot="1" x14ac:dyDescent="0.25">
      <c r="A217" s="1779">
        <v>1</v>
      </c>
      <c r="B217" s="1779" t="s">
        <v>5497</v>
      </c>
      <c r="C217" s="1838"/>
      <c r="D217" s="1834"/>
      <c r="E217" s="1834"/>
      <c r="F217" s="1834"/>
      <c r="G217" s="1829"/>
      <c r="H217" s="1830"/>
      <c r="I217" s="1831"/>
      <c r="J217" s="1832"/>
      <c r="K217" s="1833"/>
      <c r="L217" s="1833"/>
      <c r="M217" s="1834"/>
      <c r="N217" s="1835"/>
      <c r="O217" s="1836"/>
      <c r="P217" s="1837"/>
      <c r="Q217" s="1838"/>
      <c r="R217" s="1834"/>
      <c r="S217" s="2063"/>
      <c r="T217" s="2063"/>
      <c r="U217" s="2230"/>
      <c r="V217" s="1839"/>
      <c r="W217" s="1840"/>
      <c r="X217" s="2242"/>
      <c r="Y217" s="84"/>
      <c r="Z217" s="84"/>
      <c r="AA217" s="1879"/>
      <c r="AB217" s="2243"/>
      <c r="AC217" s="1836"/>
      <c r="AD217" s="1837"/>
      <c r="AE217" s="1881"/>
      <c r="AF217" s="1882"/>
      <c r="AG217" s="1882"/>
      <c r="AH217" s="1882"/>
      <c r="AI217" s="1880"/>
      <c r="AJ217" s="1839"/>
      <c r="AK217" s="1845"/>
    </row>
    <row r="218" spans="1:37" ht="39.950000000000003" customHeight="1" thickBot="1" x14ac:dyDescent="0.25">
      <c r="A218" s="1717">
        <v>2</v>
      </c>
      <c r="B218" s="1718" t="s">
        <v>5497</v>
      </c>
      <c r="C218" s="1801"/>
      <c r="D218" s="1799"/>
      <c r="E218" s="1799"/>
      <c r="F218" s="1799"/>
      <c r="G218" s="2018"/>
      <c r="H218" s="1847"/>
      <c r="I218" s="1848"/>
      <c r="J218" s="2153"/>
      <c r="K218" s="1915"/>
      <c r="L218" s="1842"/>
      <c r="M218" s="1842"/>
      <c r="N218" s="1849"/>
      <c r="O218" s="1847"/>
      <c r="P218" s="1848"/>
      <c r="Q218" s="1801"/>
      <c r="R218" s="1799"/>
      <c r="S218" s="1799"/>
      <c r="T218" s="1799"/>
      <c r="U218" s="1800"/>
      <c r="V218" s="1847"/>
      <c r="W218" s="1848"/>
      <c r="X218" s="1801"/>
      <c r="Y218" s="1799"/>
      <c r="Z218" s="1843"/>
      <c r="AA218" s="1843"/>
      <c r="AB218" s="1844"/>
      <c r="AC218" s="1774"/>
      <c r="AD218" s="1850"/>
      <c r="AE218" s="1801"/>
      <c r="AF218" s="1116"/>
      <c r="AG218" s="1116"/>
      <c r="AH218" s="1116"/>
      <c r="AI218" s="2237"/>
      <c r="AJ218" s="1847"/>
      <c r="AK218" s="1851"/>
    </row>
    <row r="219" spans="1:37" ht="39.950000000000003" customHeight="1" thickBot="1" x14ac:dyDescent="0.25">
      <c r="A219" s="5734" t="s">
        <v>5498</v>
      </c>
      <c r="B219" s="5735"/>
      <c r="C219" s="1801"/>
      <c r="D219" s="1799"/>
      <c r="E219" s="1799"/>
      <c r="F219" s="1799"/>
      <c r="G219" s="1844"/>
      <c r="H219" s="1847"/>
      <c r="I219" s="1848"/>
      <c r="J219" s="2220"/>
      <c r="K219" s="1799"/>
      <c r="L219" s="1821"/>
      <c r="M219" s="1843"/>
      <c r="N219" s="1822"/>
      <c r="O219" s="1847"/>
      <c r="P219" s="1848"/>
      <c r="Q219" s="1852"/>
      <c r="R219" s="1799"/>
      <c r="S219" s="1799"/>
      <c r="T219" s="1853"/>
      <c r="U219" s="1800"/>
      <c r="V219" s="1847"/>
      <c r="W219" s="1848"/>
      <c r="X219" s="2060"/>
      <c r="Y219" s="2061"/>
      <c r="Z219" s="1843"/>
      <c r="AA219" s="1843"/>
      <c r="AB219" s="1800"/>
      <c r="AC219" s="1847"/>
      <c r="AD219" s="1848"/>
      <c r="AE219" s="1801"/>
      <c r="AF219" s="1799"/>
      <c r="AG219" s="1799"/>
      <c r="AH219" s="1799"/>
      <c r="AI219" s="1844"/>
      <c r="AJ219" s="1774"/>
      <c r="AK219" s="1851"/>
    </row>
    <row r="220" spans="1:37" ht="39.950000000000003" customHeight="1" thickBot="1" x14ac:dyDescent="0.25">
      <c r="A220" s="5785" t="s">
        <v>8250</v>
      </c>
      <c r="B220" s="5786"/>
      <c r="C220" s="1854"/>
      <c r="D220" s="1855"/>
      <c r="E220" s="1855"/>
      <c r="F220" s="1740"/>
      <c r="G220" s="1741"/>
      <c r="H220" s="1856"/>
      <c r="I220" s="1857"/>
      <c r="J220" s="1854"/>
      <c r="K220" s="2221"/>
      <c r="L220" s="1862"/>
      <c r="M220" s="1855"/>
      <c r="N220" s="1858"/>
      <c r="O220" s="1859"/>
      <c r="P220" s="1860"/>
      <c r="Q220" s="1861"/>
      <c r="R220" s="1862"/>
      <c r="S220" s="1863"/>
      <c r="T220" s="1863"/>
      <c r="U220" s="1864"/>
      <c r="V220" s="1865"/>
      <c r="W220" s="1866"/>
      <c r="X220" s="1867"/>
      <c r="Y220" s="1863"/>
      <c r="Z220" s="2240"/>
      <c r="AA220" s="2240"/>
      <c r="AB220" s="2241"/>
      <c r="AC220" s="1856"/>
      <c r="AD220" s="1857"/>
      <c r="AE220" s="1854"/>
      <c r="AF220" s="1855"/>
      <c r="AG220" s="1862"/>
      <c r="AH220" s="1862"/>
      <c r="AI220" s="1864"/>
      <c r="AJ220" s="1856"/>
      <c r="AK220" s="1868"/>
    </row>
    <row r="221" spans="1:37" ht="39.950000000000003" customHeight="1" x14ac:dyDescent="0.2">
      <c r="A221" s="5832" t="s">
        <v>5500</v>
      </c>
      <c r="B221" s="5833"/>
      <c r="C221" s="1869"/>
      <c r="D221" s="1870"/>
      <c r="E221" s="1870"/>
      <c r="F221" s="1870"/>
      <c r="G221" s="1871"/>
      <c r="H221" s="1872"/>
      <c r="I221" s="1845"/>
      <c r="J221" s="1873"/>
      <c r="K221" s="1874"/>
      <c r="L221" s="1875"/>
      <c r="M221" s="1874"/>
      <c r="N221" s="1795"/>
      <c r="O221" s="1876"/>
      <c r="P221" s="1877"/>
      <c r="Q221" s="1878"/>
      <c r="R221" s="1879"/>
      <c r="S221" s="1766"/>
      <c r="T221" s="1766"/>
      <c r="U221" s="1880"/>
      <c r="V221" s="1872"/>
      <c r="W221" s="1845"/>
      <c r="X221" s="1881"/>
      <c r="Y221" s="1882"/>
      <c r="Z221" s="1882"/>
      <c r="AA221" s="1882"/>
      <c r="AB221" s="1880"/>
      <c r="AC221" s="1872"/>
      <c r="AD221" s="1845"/>
      <c r="AE221" s="1881"/>
      <c r="AF221" s="1882"/>
      <c r="AG221" s="1882"/>
      <c r="AH221" s="1882"/>
      <c r="AI221" s="1880"/>
      <c r="AJ221" s="1872"/>
      <c r="AK221" s="1845"/>
    </row>
    <row r="222" spans="1:37" ht="39.950000000000003" customHeight="1" x14ac:dyDescent="0.2">
      <c r="A222" s="5834"/>
      <c r="B222" s="5835"/>
      <c r="C222" s="1801"/>
      <c r="D222" s="1799"/>
      <c r="E222" s="1799"/>
      <c r="F222" s="1799"/>
      <c r="G222" s="1800"/>
      <c r="H222" s="1883"/>
      <c r="I222" s="1851"/>
      <c r="J222" s="1801"/>
      <c r="K222" s="1821"/>
      <c r="L222" s="1799"/>
      <c r="M222" s="1799"/>
      <c r="N222" s="1800"/>
      <c r="O222" s="1883"/>
      <c r="P222" s="1851"/>
      <c r="Q222" s="1801"/>
      <c r="R222" s="1799"/>
      <c r="S222" s="1799"/>
      <c r="T222" s="1799"/>
      <c r="U222" s="1800"/>
      <c r="V222" s="1883"/>
      <c r="W222" s="1851"/>
      <c r="X222" s="1801"/>
      <c r="Y222" s="1799"/>
      <c r="Z222" s="1799"/>
      <c r="AA222" s="1799"/>
      <c r="AB222" s="1800"/>
      <c r="AC222" s="1883"/>
      <c r="AD222" s="1851"/>
      <c r="AE222" s="1801"/>
      <c r="AF222" s="1799"/>
      <c r="AG222" s="1799"/>
      <c r="AH222" s="1799"/>
      <c r="AI222" s="1800"/>
      <c r="AJ222" s="1883"/>
      <c r="AK222" s="1851"/>
    </row>
    <row r="223" spans="1:37" ht="39.950000000000003" customHeight="1" thickBot="1" x14ac:dyDescent="0.25">
      <c r="A223" s="5836"/>
      <c r="B223" s="5837"/>
      <c r="C223" s="1854"/>
      <c r="D223" s="1855"/>
      <c r="E223" s="1855"/>
      <c r="F223" s="1855"/>
      <c r="G223" s="1884"/>
      <c r="H223" s="1885"/>
      <c r="I223" s="1868"/>
      <c r="J223" s="1854"/>
      <c r="K223" s="1855"/>
      <c r="L223" s="1855"/>
      <c r="M223" s="1855"/>
      <c r="N223" s="1884"/>
      <c r="O223" s="1885"/>
      <c r="P223" s="1868"/>
      <c r="Q223" s="1854"/>
      <c r="R223" s="1855"/>
      <c r="S223" s="1855"/>
      <c r="T223" s="1855"/>
      <c r="U223" s="1884"/>
      <c r="V223" s="1885"/>
      <c r="W223" s="1868"/>
      <c r="X223" s="1854"/>
      <c r="Y223" s="1855"/>
      <c r="Z223" s="1855"/>
      <c r="AA223" s="1855"/>
      <c r="AB223" s="1884"/>
      <c r="AC223" s="1885"/>
      <c r="AD223" s="1868"/>
      <c r="AE223" s="1854"/>
      <c r="AF223" s="1855"/>
      <c r="AG223" s="1855"/>
      <c r="AH223" s="1855"/>
      <c r="AI223" s="1884"/>
      <c r="AJ223" s="1885"/>
      <c r="AK223" s="1868"/>
    </row>
    <row r="224" spans="1:37" ht="39.950000000000003" customHeight="1" thickBot="1" x14ac:dyDescent="0.25">
      <c r="A224" s="5491"/>
      <c r="B224" s="5491"/>
      <c r="C224" s="1697"/>
      <c r="D224" s="1697"/>
      <c r="E224" s="1685"/>
      <c r="F224" s="1663"/>
      <c r="G224" s="1663"/>
      <c r="H224" s="1928"/>
      <c r="I224" s="1928"/>
      <c r="J224" s="1698"/>
      <c r="K224" s="1698"/>
      <c r="L224" s="1698"/>
      <c r="M224" s="1684"/>
      <c r="O224" s="1928"/>
      <c r="P224" s="1928"/>
      <c r="Q224" s="1668"/>
      <c r="R224" s="1715"/>
      <c r="V224" s="1928"/>
      <c r="W224" s="1928"/>
      <c r="X224" s="1929"/>
      <c r="Y224" s="1668"/>
      <c r="Z224" s="1668"/>
      <c r="AA224" s="1668"/>
      <c r="AB224" s="1668"/>
      <c r="AC224" s="1928"/>
      <c r="AD224" s="1928"/>
      <c r="AF224" s="1930"/>
      <c r="AG224" s="1930"/>
      <c r="AH224" s="1702"/>
      <c r="AI224" s="1684"/>
      <c r="AJ224" s="1660"/>
      <c r="AK224" s="1660"/>
    </row>
    <row r="225" spans="1:37" ht="39.950000000000003" customHeight="1" thickBot="1" x14ac:dyDescent="0.25">
      <c r="A225" s="5764"/>
      <c r="B225" s="5765"/>
      <c r="C225" s="5464" t="s">
        <v>8435</v>
      </c>
      <c r="D225" s="5465"/>
      <c r="E225" s="5465"/>
      <c r="F225" s="5465"/>
      <c r="G225" s="5465"/>
      <c r="H225" s="5465"/>
      <c r="I225" s="5466"/>
      <c r="J225" s="5464" t="s">
        <v>8436</v>
      </c>
      <c r="K225" s="5465"/>
      <c r="L225" s="5465"/>
      <c r="M225" s="5465"/>
      <c r="N225" s="5465"/>
      <c r="O225" s="5465"/>
      <c r="P225" s="5466"/>
      <c r="Q225" s="5464" t="s">
        <v>8437</v>
      </c>
      <c r="R225" s="5465"/>
      <c r="S225" s="5465"/>
      <c r="T225" s="5465"/>
      <c r="U225" s="5465"/>
      <c r="V225" s="5465"/>
      <c r="W225" s="5466"/>
      <c r="X225" s="5464" t="s">
        <v>8438</v>
      </c>
      <c r="Y225" s="5465"/>
      <c r="Z225" s="5465"/>
      <c r="AA225" s="5465"/>
      <c r="AB225" s="5465"/>
      <c r="AC225" s="5465"/>
      <c r="AD225" s="5466"/>
      <c r="AE225" s="5464" t="s">
        <v>8439</v>
      </c>
      <c r="AF225" s="5465"/>
      <c r="AG225" s="5465"/>
      <c r="AH225" s="5465"/>
      <c r="AI225" s="5465"/>
      <c r="AJ225" s="5465"/>
      <c r="AK225" s="5466"/>
    </row>
    <row r="226" spans="1:37" ht="39.950000000000003" customHeight="1" x14ac:dyDescent="0.2">
      <c r="A226" s="5747" t="s">
        <v>1390</v>
      </c>
      <c r="B226" s="5748"/>
      <c r="C226" s="1719">
        <v>10</v>
      </c>
      <c r="D226" s="1675">
        <v>10</v>
      </c>
      <c r="E226" s="1675">
        <v>10</v>
      </c>
      <c r="F226" s="1675">
        <v>10</v>
      </c>
      <c r="G226" s="1676">
        <v>10</v>
      </c>
      <c r="H226" s="1743">
        <v>10</v>
      </c>
      <c r="I226" s="1744">
        <v>10</v>
      </c>
      <c r="J226" s="1674">
        <v>10</v>
      </c>
      <c r="K226" s="1675">
        <v>10</v>
      </c>
      <c r="L226" s="1675">
        <v>10</v>
      </c>
      <c r="M226" s="1675">
        <v>10</v>
      </c>
      <c r="N226" s="1676">
        <v>10</v>
      </c>
      <c r="O226" s="1743">
        <v>10</v>
      </c>
      <c r="P226" s="1744">
        <v>10</v>
      </c>
      <c r="Q226" s="1674">
        <v>10</v>
      </c>
      <c r="R226" s="1675">
        <v>10</v>
      </c>
      <c r="S226" s="1675">
        <v>10</v>
      </c>
      <c r="T226" s="1675">
        <v>10</v>
      </c>
      <c r="U226" s="1676">
        <v>10</v>
      </c>
      <c r="V226" s="1743">
        <v>10</v>
      </c>
      <c r="W226" s="1744">
        <v>10</v>
      </c>
      <c r="X226" s="1674">
        <v>10</v>
      </c>
      <c r="Y226" s="1675">
        <v>10</v>
      </c>
      <c r="Z226" s="1675">
        <v>10</v>
      </c>
      <c r="AA226" s="1675">
        <v>10</v>
      </c>
      <c r="AB226" s="1676">
        <v>10</v>
      </c>
      <c r="AC226" s="1743">
        <v>10</v>
      </c>
      <c r="AD226" s="1747">
        <v>11</v>
      </c>
      <c r="AE226" s="1675">
        <v>11</v>
      </c>
      <c r="AF226" s="1675">
        <v>11</v>
      </c>
      <c r="AG226" s="1675">
        <v>11</v>
      </c>
      <c r="AH226" s="1675">
        <v>11</v>
      </c>
      <c r="AI226" s="1676">
        <v>11</v>
      </c>
      <c r="AJ226" s="1743">
        <v>11</v>
      </c>
      <c r="AK226" s="1744">
        <v>11</v>
      </c>
    </row>
    <row r="227" spans="1:37" ht="39.950000000000003" customHeight="1" thickBot="1" x14ac:dyDescent="0.25">
      <c r="A227" s="5749" t="s">
        <v>1391</v>
      </c>
      <c r="B227" s="5750"/>
      <c r="C227" s="2070">
        <v>5</v>
      </c>
      <c r="D227" s="1757">
        <v>6</v>
      </c>
      <c r="E227" s="1757">
        <v>7</v>
      </c>
      <c r="F227" s="1757">
        <v>8</v>
      </c>
      <c r="G227" s="1758">
        <v>9</v>
      </c>
      <c r="H227" s="2051">
        <v>10</v>
      </c>
      <c r="I227" s="2052">
        <v>11</v>
      </c>
      <c r="J227" s="1772">
        <v>12</v>
      </c>
      <c r="K227" s="1757">
        <v>13</v>
      </c>
      <c r="L227" s="1757">
        <v>14</v>
      </c>
      <c r="M227" s="1757">
        <v>15</v>
      </c>
      <c r="N227" s="1758">
        <v>16</v>
      </c>
      <c r="O227" s="2051">
        <v>17</v>
      </c>
      <c r="P227" s="2052">
        <v>18</v>
      </c>
      <c r="Q227" s="1772">
        <v>19</v>
      </c>
      <c r="R227" s="1757">
        <v>20</v>
      </c>
      <c r="S227" s="1757">
        <v>21</v>
      </c>
      <c r="T227" s="1757">
        <v>22</v>
      </c>
      <c r="U227" s="1758">
        <v>23</v>
      </c>
      <c r="V227" s="2051">
        <v>24</v>
      </c>
      <c r="W227" s="2052">
        <v>25</v>
      </c>
      <c r="X227" s="1772">
        <v>26</v>
      </c>
      <c r="Y227" s="1757">
        <v>27</v>
      </c>
      <c r="Z227" s="1757">
        <v>28</v>
      </c>
      <c r="AA227" s="1757">
        <v>29</v>
      </c>
      <c r="AB227" s="1758">
        <v>30</v>
      </c>
      <c r="AC227" s="2051">
        <v>31</v>
      </c>
      <c r="AD227" s="2076">
        <v>1</v>
      </c>
      <c r="AE227" s="1757">
        <v>2</v>
      </c>
      <c r="AF227" s="1757">
        <v>3</v>
      </c>
      <c r="AG227" s="1757">
        <v>4</v>
      </c>
      <c r="AH227" s="1757">
        <v>5</v>
      </c>
      <c r="AI227" s="1758">
        <v>6</v>
      </c>
      <c r="AJ227" s="2051">
        <v>7</v>
      </c>
      <c r="AK227" s="2052">
        <v>8</v>
      </c>
    </row>
    <row r="228" spans="1:37" ht="39.950000000000003" customHeight="1" thickBot="1" x14ac:dyDescent="0.25">
      <c r="A228" s="6223" t="s">
        <v>4459</v>
      </c>
      <c r="B228" s="6631"/>
      <c r="C228" s="6095" t="s">
        <v>8864</v>
      </c>
      <c r="D228" s="6096"/>
      <c r="E228" s="6096"/>
      <c r="F228" s="6096"/>
      <c r="G228" s="6538"/>
      <c r="H228" s="1787"/>
      <c r="I228" s="1887"/>
      <c r="J228" s="6565" t="s">
        <v>4453</v>
      </c>
      <c r="K228" s="6566"/>
      <c r="L228" s="6566"/>
      <c r="M228" s="6539"/>
      <c r="N228" s="6540"/>
      <c r="O228" s="1787"/>
      <c r="P228" s="1887"/>
      <c r="Q228" s="6095" t="s">
        <v>8864</v>
      </c>
      <c r="R228" s="6096"/>
      <c r="S228" s="6096"/>
      <c r="T228" s="6096"/>
      <c r="U228" s="6538"/>
      <c r="V228" s="1787"/>
      <c r="W228" s="1887"/>
      <c r="X228" s="6095" t="s">
        <v>8864</v>
      </c>
      <c r="Y228" s="6096"/>
      <c r="Z228" s="6096"/>
      <c r="AA228" s="6096"/>
      <c r="AB228" s="6538"/>
      <c r="AC228" s="6554" t="s">
        <v>3581</v>
      </c>
      <c r="AD228" s="1887"/>
      <c r="AE228" s="2475" t="s">
        <v>8869</v>
      </c>
      <c r="AF228" s="2480" t="s">
        <v>8874</v>
      </c>
      <c r="AG228" s="2479" t="s">
        <v>8872</v>
      </c>
      <c r="AH228" s="2478" t="s">
        <v>8873</v>
      </c>
      <c r="AI228" s="2443"/>
      <c r="AJ228" s="2311"/>
      <c r="AK228" s="2095"/>
    </row>
    <row r="229" spans="1:37" ht="39.950000000000003" customHeight="1" x14ac:dyDescent="0.2">
      <c r="A229" s="5721" t="s">
        <v>8234</v>
      </c>
      <c r="B229" s="5908"/>
      <c r="C229" s="1801"/>
      <c r="D229" s="1799"/>
      <c r="E229" s="1799"/>
      <c r="F229" s="1799"/>
      <c r="G229" s="1800"/>
      <c r="H229" s="1796"/>
      <c r="I229" s="1890"/>
      <c r="J229" s="2033"/>
      <c r="K229" s="6528" t="s">
        <v>8871</v>
      </c>
      <c r="L229" s="6529"/>
      <c r="M229" s="2068"/>
      <c r="N229" s="2450"/>
      <c r="O229" s="1796"/>
      <c r="P229" s="1890"/>
      <c r="Q229" s="2033"/>
      <c r="R229" s="1823"/>
      <c r="S229" s="1799"/>
      <c r="T229" s="1799"/>
      <c r="U229" s="2450"/>
      <c r="V229" s="1796"/>
      <c r="W229" s="1890"/>
      <c r="X229" s="2129"/>
      <c r="Y229" s="1799"/>
      <c r="Z229" s="1799"/>
      <c r="AA229" s="1799"/>
      <c r="AB229" s="2450"/>
      <c r="AC229" s="6555"/>
      <c r="AD229" s="1890"/>
      <c r="AE229" s="2164"/>
      <c r="AF229" s="1116"/>
      <c r="AG229" s="1116"/>
      <c r="AH229" s="1116"/>
      <c r="AI229" s="2450"/>
      <c r="AJ229" s="1760"/>
      <c r="AK229" s="1752"/>
    </row>
    <row r="230" spans="1:37" ht="39.950000000000003" customHeight="1" x14ac:dyDescent="0.2">
      <c r="A230" s="5719" t="s">
        <v>8235</v>
      </c>
      <c r="B230" s="5853"/>
      <c r="C230" s="1801"/>
      <c r="D230" s="1799"/>
      <c r="E230" s="1799"/>
      <c r="F230" s="1799"/>
      <c r="G230" s="1800"/>
      <c r="H230" s="1796"/>
      <c r="I230" s="1890"/>
      <c r="J230" s="1801"/>
      <c r="K230" s="1799"/>
      <c r="L230" s="1799"/>
      <c r="M230" s="1799"/>
      <c r="N230" s="1800"/>
      <c r="O230" s="1796"/>
      <c r="P230" s="1890"/>
      <c r="Q230" s="2316"/>
      <c r="R230" s="1823"/>
      <c r="S230" s="1823"/>
      <c r="T230" s="1823"/>
      <c r="U230" s="2451"/>
      <c r="V230" s="1796"/>
      <c r="W230" s="1890"/>
      <c r="X230" s="2324"/>
      <c r="Y230" s="2064"/>
      <c r="Z230" s="6530" t="s">
        <v>8875</v>
      </c>
      <c r="AA230" s="6531"/>
      <c r="AB230" s="2451"/>
      <c r="AC230" s="6555"/>
      <c r="AD230" s="1890"/>
      <c r="AE230" s="2481"/>
      <c r="AF230" s="6532" t="s">
        <v>8876</v>
      </c>
      <c r="AG230" s="6533"/>
      <c r="AH230" s="6534"/>
      <c r="AI230" s="2451"/>
      <c r="AJ230" s="1760"/>
      <c r="AK230" s="1752"/>
    </row>
    <row r="231" spans="1:37" ht="39.950000000000003" customHeight="1" x14ac:dyDescent="0.2">
      <c r="A231" s="5719" t="s">
        <v>8236</v>
      </c>
      <c r="B231" s="5853"/>
      <c r="C231" s="1801"/>
      <c r="D231" s="1799"/>
      <c r="E231" s="1799"/>
      <c r="F231" s="1799"/>
      <c r="G231" s="1800"/>
      <c r="H231" s="1796"/>
      <c r="I231" s="1890"/>
      <c r="J231" s="1801"/>
      <c r="K231" s="1799"/>
      <c r="L231" s="1799"/>
      <c r="M231" s="1799"/>
      <c r="N231" s="1800"/>
      <c r="O231" s="1796"/>
      <c r="P231" s="1890"/>
      <c r="Q231" s="2374"/>
      <c r="R231" s="2061"/>
      <c r="S231" s="1116"/>
      <c r="T231" s="1116"/>
      <c r="U231" s="2452"/>
      <c r="V231" s="1796"/>
      <c r="W231" s="1890"/>
      <c r="X231" s="2164"/>
      <c r="Y231" s="1116"/>
      <c r="Z231" s="1116"/>
      <c r="AA231" s="1116"/>
      <c r="AB231" s="2452"/>
      <c r="AC231" s="6555"/>
      <c r="AD231" s="1890"/>
      <c r="AE231" s="2379"/>
      <c r="AF231" s="1381"/>
      <c r="AG231" s="1805"/>
      <c r="AH231" s="1805"/>
      <c r="AI231" s="2452"/>
      <c r="AJ231" s="1760"/>
      <c r="AK231" s="1752"/>
    </row>
    <row r="232" spans="1:37" ht="39.950000000000003" customHeight="1" x14ac:dyDescent="0.2">
      <c r="A232" s="5719" t="s">
        <v>8237</v>
      </c>
      <c r="B232" s="5853"/>
      <c r="C232" s="1801"/>
      <c r="D232" s="1799"/>
      <c r="E232" s="1799"/>
      <c r="F232" s="1799"/>
      <c r="G232" s="1800"/>
      <c r="H232" s="1796"/>
      <c r="I232" s="1890"/>
      <c r="J232" s="1801"/>
      <c r="K232" s="1799"/>
      <c r="L232" s="1799"/>
      <c r="M232" s="1799"/>
      <c r="N232" s="1800"/>
      <c r="O232" s="1796"/>
      <c r="P232" s="1890"/>
      <c r="Q232" s="3520" t="s">
        <v>8865</v>
      </c>
      <c r="R232" s="3520"/>
      <c r="S232" s="3521"/>
      <c r="T232" s="1843"/>
      <c r="U232" s="2453"/>
      <c r="V232" s="1796"/>
      <c r="W232" s="1890"/>
      <c r="X232" s="2376"/>
      <c r="Y232" s="1381"/>
      <c r="Z232" s="1381"/>
      <c r="AA232" s="1381"/>
      <c r="AB232" s="2453"/>
      <c r="AC232" s="6555"/>
      <c r="AD232" s="1890"/>
      <c r="AE232" s="2418"/>
      <c r="AF232" s="2065"/>
      <c r="AG232" s="1799"/>
      <c r="AH232" s="1799"/>
      <c r="AI232" s="2453"/>
      <c r="AJ232" s="1760"/>
      <c r="AK232" s="1752"/>
    </row>
    <row r="233" spans="1:37" ht="39.950000000000003" customHeight="1" x14ac:dyDescent="0.2">
      <c r="A233" s="5732" t="s">
        <v>8238</v>
      </c>
      <c r="B233" s="5854"/>
      <c r="C233" s="6091" t="s">
        <v>4453</v>
      </c>
      <c r="D233" s="6091"/>
      <c r="E233" s="6091"/>
      <c r="F233" s="6091"/>
      <c r="G233" s="2440"/>
      <c r="H233" s="1796"/>
      <c r="I233" s="1890"/>
      <c r="J233" s="6091" t="s">
        <v>4453</v>
      </c>
      <c r="K233" s="6091"/>
      <c r="L233" s="6091"/>
      <c r="M233" s="6091"/>
      <c r="N233" s="2440"/>
      <c r="O233" s="1796"/>
      <c r="P233" s="1890"/>
      <c r="Q233" s="6091" t="s">
        <v>4453</v>
      </c>
      <c r="R233" s="6091"/>
      <c r="S233" s="6091"/>
      <c r="T233" s="6091"/>
      <c r="U233" s="2440"/>
      <c r="V233" s="1796"/>
      <c r="W233" s="1890"/>
      <c r="X233" s="6091" t="s">
        <v>4453</v>
      </c>
      <c r="Y233" s="6091"/>
      <c r="Z233" s="6091"/>
      <c r="AA233" s="6091"/>
      <c r="AB233" s="2440"/>
      <c r="AC233" s="6555"/>
      <c r="AD233" s="1890"/>
      <c r="AE233" s="6091" t="s">
        <v>4453</v>
      </c>
      <c r="AF233" s="6091"/>
      <c r="AG233" s="6091"/>
      <c r="AH233" s="6091"/>
      <c r="AI233" s="2440"/>
      <c r="AJ233" s="1760"/>
      <c r="AK233" s="1752"/>
    </row>
    <row r="234" spans="1:37" ht="39.950000000000003" customHeight="1" x14ac:dyDescent="0.2">
      <c r="A234" s="5732" t="s">
        <v>8239</v>
      </c>
      <c r="B234" s="5854"/>
      <c r="D234" s="1799"/>
      <c r="E234" s="1799"/>
      <c r="G234" s="2437"/>
      <c r="H234" s="1796"/>
      <c r="I234" s="1890"/>
      <c r="J234" s="2129"/>
      <c r="K234" s="1799"/>
      <c r="L234" s="1799"/>
      <c r="M234" s="1799"/>
      <c r="N234" s="2437"/>
      <c r="O234" s="1796"/>
      <c r="P234" s="1890"/>
      <c r="Q234" s="2129"/>
      <c r="R234" s="1799"/>
      <c r="S234" s="1799"/>
      <c r="T234" s="1799"/>
      <c r="U234" s="2437"/>
      <c r="V234" s="1796"/>
      <c r="W234" s="1890"/>
      <c r="X234" s="2129"/>
      <c r="Y234" s="1799"/>
      <c r="Z234" s="1799"/>
      <c r="AA234" s="1799"/>
      <c r="AB234" s="2437"/>
      <c r="AC234" s="6555"/>
      <c r="AD234" s="1890"/>
      <c r="AE234" s="2129"/>
      <c r="AF234" s="1799"/>
      <c r="AG234" s="1799"/>
      <c r="AH234" s="1799"/>
      <c r="AI234" s="2437"/>
      <c r="AJ234" s="1760"/>
      <c r="AK234" s="1752"/>
    </row>
    <row r="235" spans="1:37" ht="39.950000000000003" customHeight="1" thickBot="1" x14ac:dyDescent="0.25">
      <c r="A235" s="5732" t="s">
        <v>8240</v>
      </c>
      <c r="B235" s="5854"/>
      <c r="C235" s="6517" t="s">
        <v>4453</v>
      </c>
      <c r="D235" s="6517"/>
      <c r="E235" s="6517"/>
      <c r="F235" s="6517"/>
      <c r="G235" s="2441"/>
      <c r="H235" s="1796"/>
      <c r="I235" s="1890"/>
      <c r="J235" s="6517" t="s">
        <v>4453</v>
      </c>
      <c r="K235" s="6517"/>
      <c r="L235" s="6517"/>
      <c r="M235" s="6517"/>
      <c r="N235" s="2441"/>
      <c r="O235" s="1796"/>
      <c r="P235" s="1890"/>
      <c r="Q235" s="6517" t="s">
        <v>4453</v>
      </c>
      <c r="R235" s="6517"/>
      <c r="S235" s="6517"/>
      <c r="T235" s="6517"/>
      <c r="U235" s="2441"/>
      <c r="V235" s="1796"/>
      <c r="W235" s="1890"/>
      <c r="X235" s="6517" t="s">
        <v>4453</v>
      </c>
      <c r="Y235" s="6517"/>
      <c r="Z235" s="6517"/>
      <c r="AA235" s="6517"/>
      <c r="AB235" s="2441"/>
      <c r="AC235" s="6555"/>
      <c r="AD235" s="1890"/>
      <c r="AE235" s="6517" t="s">
        <v>4453</v>
      </c>
      <c r="AF235" s="6517"/>
      <c r="AG235" s="6517"/>
      <c r="AH235" s="6517"/>
      <c r="AI235" s="2441"/>
      <c r="AJ235" s="1760"/>
      <c r="AK235" s="1752"/>
    </row>
    <row r="236" spans="1:37" ht="39.950000000000003" customHeight="1" x14ac:dyDescent="0.2">
      <c r="A236" s="5809" t="s">
        <v>8241</v>
      </c>
      <c r="B236" s="5869"/>
      <c r="C236" s="6518" t="s">
        <v>8866</v>
      </c>
      <c r="D236" s="6519"/>
      <c r="E236" s="6519"/>
      <c r="F236" s="6519"/>
      <c r="G236" s="6520"/>
      <c r="H236" s="1816"/>
      <c r="I236" s="1896"/>
      <c r="J236" s="6557" t="s">
        <v>8866</v>
      </c>
      <c r="K236" s="6558"/>
      <c r="L236" s="6558"/>
      <c r="M236" s="6558"/>
      <c r="N236" s="2442"/>
      <c r="O236" s="1816"/>
      <c r="P236" s="1896"/>
      <c r="Q236" s="6557" t="s">
        <v>8866</v>
      </c>
      <c r="R236" s="6558"/>
      <c r="S236" s="6558"/>
      <c r="T236" s="6558"/>
      <c r="U236" s="2442"/>
      <c r="V236" s="1816"/>
      <c r="W236" s="1896"/>
      <c r="X236" s="6557" t="s">
        <v>8866</v>
      </c>
      <c r="Y236" s="6558"/>
      <c r="Z236" s="6558"/>
      <c r="AA236" s="6558"/>
      <c r="AB236" s="2442"/>
      <c r="AC236" s="6555"/>
      <c r="AD236" s="1896"/>
      <c r="AE236" s="6557" t="s">
        <v>8866</v>
      </c>
      <c r="AF236" s="6558"/>
      <c r="AG236" s="6558"/>
      <c r="AH236" s="6558"/>
      <c r="AI236" s="2442"/>
      <c r="AJ236" s="1760"/>
      <c r="AK236" s="1752"/>
    </row>
    <row r="237" spans="1:37" ht="39.950000000000003" customHeight="1" x14ac:dyDescent="0.2">
      <c r="A237" s="5809" t="s">
        <v>8242</v>
      </c>
      <c r="B237" s="5869"/>
      <c r="C237" s="6090" t="s">
        <v>4453</v>
      </c>
      <c r="D237" s="6091"/>
      <c r="E237" s="6091"/>
      <c r="F237" s="6632"/>
      <c r="G237" s="6633"/>
      <c r="H237" s="1796"/>
      <c r="I237" s="1890"/>
      <c r="J237" s="6541" t="s">
        <v>8816</v>
      </c>
      <c r="K237" s="6542"/>
      <c r="L237" s="6542"/>
      <c r="M237" s="6542"/>
      <c r="N237" s="6543"/>
      <c r="O237" s="1796"/>
      <c r="P237" s="1890"/>
      <c r="Q237" s="6541" t="s">
        <v>8816</v>
      </c>
      <c r="R237" s="6542"/>
      <c r="S237" s="6542"/>
      <c r="T237" s="6542"/>
      <c r="U237" s="6543"/>
      <c r="V237" s="1796"/>
      <c r="W237" s="1890"/>
      <c r="X237" s="6541" t="s">
        <v>8816</v>
      </c>
      <c r="Y237" s="6542"/>
      <c r="Z237" s="6542"/>
      <c r="AA237" s="6542"/>
      <c r="AB237" s="6543"/>
      <c r="AC237" s="6555"/>
      <c r="AD237" s="1890"/>
      <c r="AE237" s="6541" t="s">
        <v>8816</v>
      </c>
      <c r="AF237" s="6542"/>
      <c r="AG237" s="6542"/>
      <c r="AH237" s="6542"/>
      <c r="AI237" s="6543"/>
      <c r="AJ237" s="1760"/>
      <c r="AK237" s="1752"/>
    </row>
    <row r="238" spans="1:37" ht="39.950000000000003" customHeight="1" x14ac:dyDescent="0.2">
      <c r="A238" s="5732" t="s">
        <v>8243</v>
      </c>
      <c r="B238" s="5854"/>
      <c r="C238" s="6248" t="s">
        <v>8815</v>
      </c>
      <c r="D238" s="6136"/>
      <c r="E238" s="6136"/>
      <c r="F238" s="6136"/>
      <c r="G238" s="6527"/>
      <c r="H238" s="1796"/>
      <c r="I238" s="1890"/>
      <c r="J238" s="6248" t="s">
        <v>8815</v>
      </c>
      <c r="K238" s="6136"/>
      <c r="L238" s="6136"/>
      <c r="M238" s="6136"/>
      <c r="N238" s="6527"/>
      <c r="O238" s="1796"/>
      <c r="P238" s="1890"/>
      <c r="Q238" s="6248" t="s">
        <v>8815</v>
      </c>
      <c r="R238" s="6136"/>
      <c r="S238" s="6136"/>
      <c r="T238" s="6136"/>
      <c r="U238" s="6527"/>
      <c r="V238" s="1796"/>
      <c r="W238" s="1890"/>
      <c r="X238" s="6248" t="s">
        <v>8815</v>
      </c>
      <c r="Y238" s="6136"/>
      <c r="Z238" s="6136"/>
      <c r="AA238" s="6136"/>
      <c r="AB238" s="6527"/>
      <c r="AC238" s="6555"/>
      <c r="AD238" s="1890"/>
      <c r="AE238" s="6248" t="s">
        <v>8815</v>
      </c>
      <c r="AF238" s="6136"/>
      <c r="AG238" s="6136"/>
      <c r="AH238" s="6136"/>
      <c r="AI238" s="6527"/>
      <c r="AJ238" s="1760"/>
      <c r="AK238" s="1752"/>
    </row>
    <row r="239" spans="1:37" ht="39.950000000000003" customHeight="1" x14ac:dyDescent="0.2">
      <c r="A239" s="5732" t="s">
        <v>8244</v>
      </c>
      <c r="B239" s="5854"/>
      <c r="C239" s="6091" t="s">
        <v>4453</v>
      </c>
      <c r="D239" s="6091"/>
      <c r="E239" s="6091"/>
      <c r="F239" s="6091"/>
      <c r="G239" s="2440"/>
      <c r="H239" s="1796"/>
      <c r="I239" s="1890"/>
      <c r="J239" s="6091" t="s">
        <v>4453</v>
      </c>
      <c r="K239" s="6091"/>
      <c r="L239" s="6091"/>
      <c r="M239" s="6091"/>
      <c r="N239" s="2440"/>
      <c r="O239" s="1796"/>
      <c r="P239" s="1890"/>
      <c r="Q239" s="6526" t="s">
        <v>8870</v>
      </c>
      <c r="R239" s="6526"/>
      <c r="S239" s="6526"/>
      <c r="T239" s="6526"/>
      <c r="U239" s="6526"/>
      <c r="V239" s="1796"/>
      <c r="W239" s="1890"/>
      <c r="X239" s="6526" t="s">
        <v>8870</v>
      </c>
      <c r="Y239" s="6526"/>
      <c r="Z239" s="6526"/>
      <c r="AA239" s="6526"/>
      <c r="AB239" s="6526"/>
      <c r="AC239" s="6555"/>
      <c r="AD239" s="1890"/>
      <c r="AE239" s="6526" t="s">
        <v>8870</v>
      </c>
      <c r="AF239" s="6526"/>
      <c r="AG239" s="6526"/>
      <c r="AH239" s="6526"/>
      <c r="AI239" s="6526"/>
      <c r="AJ239" s="1760"/>
      <c r="AK239" s="1752"/>
    </row>
    <row r="240" spans="1:37" ht="39.950000000000003" customHeight="1" x14ac:dyDescent="0.2">
      <c r="A240" s="5738" t="s">
        <v>8245</v>
      </c>
      <c r="B240" s="5867"/>
      <c r="C240" s="6091" t="s">
        <v>4453</v>
      </c>
      <c r="D240" s="6091"/>
      <c r="E240" s="6091"/>
      <c r="F240" s="6091"/>
      <c r="G240" s="2440"/>
      <c r="H240" s="1796"/>
      <c r="I240" s="1890"/>
      <c r="J240" s="6091" t="s">
        <v>4453</v>
      </c>
      <c r="K240" s="6091"/>
      <c r="L240" s="6091"/>
      <c r="M240" s="6091"/>
      <c r="N240" s="2440"/>
      <c r="O240" s="1796"/>
      <c r="P240" s="1890"/>
      <c r="Q240" s="6091" t="s">
        <v>4453</v>
      </c>
      <c r="R240" s="6091"/>
      <c r="S240" s="6091"/>
      <c r="T240" s="6091"/>
      <c r="U240" s="2440"/>
      <c r="V240" s="1796"/>
      <c r="W240" s="1890"/>
      <c r="X240" s="6091" t="s">
        <v>4453</v>
      </c>
      <c r="Y240" s="6091"/>
      <c r="Z240" s="6091"/>
      <c r="AA240" s="6091"/>
      <c r="AB240" s="2440"/>
      <c r="AC240" s="6555"/>
      <c r="AD240" s="1890"/>
      <c r="AE240" s="6091" t="s">
        <v>4453</v>
      </c>
      <c r="AF240" s="6091"/>
      <c r="AG240" s="6091"/>
      <c r="AH240" s="6091"/>
      <c r="AI240" s="2440"/>
      <c r="AJ240" s="1760"/>
      <c r="AK240" s="1752"/>
    </row>
    <row r="241" spans="1:37" ht="39.950000000000003" customHeight="1" x14ac:dyDescent="0.2">
      <c r="A241" s="5758" t="s">
        <v>8246</v>
      </c>
      <c r="B241" s="5867"/>
      <c r="C241" s="2033"/>
      <c r="D241" s="1823"/>
      <c r="E241" s="1823"/>
      <c r="F241" s="1512"/>
      <c r="G241" s="2437"/>
      <c r="H241" s="1796"/>
      <c r="I241" s="1890"/>
      <c r="J241" s="6060" t="s">
        <v>8760</v>
      </c>
      <c r="K241" s="3402"/>
      <c r="L241" s="3402"/>
      <c r="M241" s="3402"/>
      <c r="N241" s="6061"/>
      <c r="O241" s="1796"/>
      <c r="P241" s="1890"/>
      <c r="Q241" s="6060" t="s">
        <v>8760</v>
      </c>
      <c r="R241" s="3402"/>
      <c r="S241" s="3402"/>
      <c r="T241" s="3402"/>
      <c r="U241" s="6061"/>
      <c r="V241" s="1796"/>
      <c r="W241" s="1890"/>
      <c r="X241" s="6060" t="s">
        <v>8760</v>
      </c>
      <c r="Y241" s="3402"/>
      <c r="Z241" s="3402"/>
      <c r="AA241" s="3402"/>
      <c r="AB241" s="6061"/>
      <c r="AC241" s="6555"/>
      <c r="AD241" s="1890"/>
      <c r="AE241" s="6060" t="s">
        <v>8760</v>
      </c>
      <c r="AF241" s="3402"/>
      <c r="AG241" s="3402"/>
      <c r="AH241" s="3402"/>
      <c r="AI241" s="6061"/>
      <c r="AJ241" s="1760"/>
      <c r="AK241" s="1752"/>
    </row>
    <row r="242" spans="1:37" ht="39.950000000000003" customHeight="1" x14ac:dyDescent="0.2">
      <c r="A242" s="5736" t="s">
        <v>8247</v>
      </c>
      <c r="B242" s="5868"/>
      <c r="C242" s="6516" t="s">
        <v>8817</v>
      </c>
      <c r="D242" s="6516"/>
      <c r="E242" s="6516"/>
      <c r="F242" s="6516"/>
      <c r="G242" s="2443"/>
      <c r="H242" s="1796"/>
      <c r="I242" s="1890"/>
      <c r="J242" s="1270"/>
      <c r="K242" s="80"/>
      <c r="L242" s="44"/>
      <c r="M242" s="44"/>
      <c r="N242" s="2443"/>
      <c r="O242" s="1796"/>
      <c r="P242" s="1890"/>
      <c r="Q242" s="1270"/>
      <c r="R242" s="80"/>
      <c r="S242" s="44"/>
      <c r="T242" s="44"/>
      <c r="U242" s="2443"/>
      <c r="V242" s="1796"/>
      <c r="W242" s="1890"/>
      <c r="X242" s="1270"/>
      <c r="Y242" s="80"/>
      <c r="Z242" s="44"/>
      <c r="AA242" s="44"/>
      <c r="AB242" s="2443"/>
      <c r="AC242" s="6555"/>
      <c r="AD242" s="1890"/>
      <c r="AE242" s="1270"/>
      <c r="AF242" s="80"/>
      <c r="AG242" s="44"/>
      <c r="AH242" s="44"/>
      <c r="AI242" s="2443"/>
      <c r="AJ242" s="1760"/>
      <c r="AK242" s="1752"/>
    </row>
    <row r="243" spans="1:37" ht="39.950000000000003" customHeight="1" thickBot="1" x14ac:dyDescent="0.25">
      <c r="A243" s="5738" t="s">
        <v>8248</v>
      </c>
      <c r="B243" s="5867"/>
      <c r="C243" s="2419" t="s">
        <v>4453</v>
      </c>
      <c r="D243" s="6634"/>
      <c r="E243" s="6634"/>
      <c r="F243" s="6634"/>
      <c r="G243" s="6635"/>
      <c r="H243" s="1796"/>
      <c r="I243" s="1890"/>
      <c r="J243" s="6544" t="s">
        <v>8868</v>
      </c>
      <c r="K243" s="6526"/>
      <c r="L243" s="6526"/>
      <c r="M243" s="6526"/>
      <c r="N243" s="6545"/>
      <c r="O243" s="1796"/>
      <c r="P243" s="1890"/>
      <c r="Q243" s="6544" t="s">
        <v>8868</v>
      </c>
      <c r="R243" s="6526"/>
      <c r="S243" s="6526"/>
      <c r="T243" s="6526"/>
      <c r="U243" s="6545"/>
      <c r="V243" s="1796"/>
      <c r="W243" s="1890"/>
      <c r="X243" s="6544" t="s">
        <v>8868</v>
      </c>
      <c r="Y243" s="6526"/>
      <c r="Z243" s="6526"/>
      <c r="AA243" s="6526"/>
      <c r="AB243" s="6545"/>
      <c r="AC243" s="6555"/>
      <c r="AD243" s="1890"/>
      <c r="AE243" s="6544" t="s">
        <v>8868</v>
      </c>
      <c r="AF243" s="6526"/>
      <c r="AG243" s="6526"/>
      <c r="AH243" s="6526"/>
      <c r="AI243" s="6545"/>
      <c r="AJ243" s="1760"/>
      <c r="AK243" s="1752"/>
    </row>
    <row r="244" spans="1:37" ht="39.950000000000003" customHeight="1" thickBot="1" x14ac:dyDescent="0.25">
      <c r="A244" s="5814" t="s">
        <v>8249</v>
      </c>
      <c r="B244" s="5918"/>
      <c r="C244" s="6636" t="s">
        <v>4453</v>
      </c>
      <c r="D244" s="6637"/>
      <c r="E244" s="6637"/>
      <c r="F244" s="6705"/>
      <c r="G244" s="6706"/>
      <c r="H244" s="1826"/>
      <c r="I244" s="1902"/>
      <c r="J244" s="6535" t="s">
        <v>8867</v>
      </c>
      <c r="K244" s="6536"/>
      <c r="L244" s="6536"/>
      <c r="M244" s="6536"/>
      <c r="N244" s="6537"/>
      <c r="O244" s="1826"/>
      <c r="P244" s="1902"/>
      <c r="Q244" s="6535" t="s">
        <v>8867</v>
      </c>
      <c r="R244" s="6536"/>
      <c r="S244" s="6536"/>
      <c r="T244" s="6536"/>
      <c r="U244" s="6537"/>
      <c r="V244" s="1826"/>
      <c r="W244" s="1902"/>
      <c r="X244" s="6535" t="s">
        <v>8867</v>
      </c>
      <c r="Y244" s="6536"/>
      <c r="Z244" s="6536"/>
      <c r="AA244" s="6536"/>
      <c r="AB244" s="6537"/>
      <c r="AC244" s="6556"/>
      <c r="AD244" s="1902"/>
      <c r="AE244" s="6535" t="s">
        <v>8867</v>
      </c>
      <c r="AF244" s="6536"/>
      <c r="AG244" s="6536"/>
      <c r="AH244" s="6536"/>
      <c r="AI244" s="6537"/>
      <c r="AJ244" s="1763"/>
      <c r="AK244" s="1754"/>
    </row>
    <row r="245" spans="1:37" ht="39.950000000000003" customHeight="1" thickBot="1" x14ac:dyDescent="0.25">
      <c r="A245" s="1779">
        <v>1</v>
      </c>
      <c r="B245" s="1779" t="s">
        <v>5497</v>
      </c>
      <c r="C245" s="1838"/>
      <c r="D245" s="1834"/>
      <c r="E245" s="1834"/>
      <c r="F245" s="1834"/>
      <c r="G245" s="1829"/>
      <c r="H245" s="1830"/>
      <c r="I245" s="1831"/>
      <c r="J245" s="1832"/>
      <c r="K245" s="1833"/>
      <c r="L245" s="1833"/>
      <c r="M245" s="1834"/>
      <c r="N245" s="1835"/>
      <c r="O245" s="1836"/>
      <c r="P245" s="1837"/>
      <c r="Q245" s="1838"/>
      <c r="R245" s="1834"/>
      <c r="S245" s="2063"/>
      <c r="T245" s="2063"/>
      <c r="U245" s="2230"/>
      <c r="V245" s="1839"/>
      <c r="W245" s="1840"/>
      <c r="X245" s="2242"/>
      <c r="Y245" s="84"/>
      <c r="Z245" s="84"/>
      <c r="AA245" s="1879"/>
      <c r="AB245" s="2243"/>
      <c r="AC245" s="1836"/>
      <c r="AD245" s="1837"/>
      <c r="AE245" s="1881"/>
      <c r="AF245" s="1882"/>
      <c r="AG245" s="1882"/>
      <c r="AH245" s="1882"/>
      <c r="AI245" s="1880"/>
      <c r="AJ245" s="1839"/>
      <c r="AK245" s="1845"/>
    </row>
    <row r="246" spans="1:37" ht="39.950000000000003" customHeight="1" thickBot="1" x14ac:dyDescent="0.25">
      <c r="A246" s="1717">
        <v>2</v>
      </c>
      <c r="B246" s="1718" t="s">
        <v>5497</v>
      </c>
      <c r="C246" s="1801"/>
      <c r="D246" s="1799"/>
      <c r="E246" s="1799"/>
      <c r="F246" s="1799"/>
      <c r="G246" s="2018"/>
      <c r="H246" s="1847"/>
      <c r="I246" s="1848"/>
      <c r="J246" s="2153"/>
      <c r="K246" s="1915"/>
      <c r="L246" s="1842"/>
      <c r="M246" s="1842"/>
      <c r="N246" s="1849"/>
      <c r="O246" s="1847"/>
      <c r="P246" s="1848"/>
      <c r="Q246" s="1801"/>
      <c r="R246" s="1799"/>
      <c r="S246" s="1799"/>
      <c r="T246" s="1799"/>
      <c r="U246" s="1800"/>
      <c r="V246" s="1847"/>
      <c r="W246" s="1848"/>
      <c r="X246" s="1801"/>
      <c r="Y246" s="1799"/>
      <c r="Z246" s="1843"/>
      <c r="AA246" s="1843"/>
      <c r="AB246" s="1844"/>
      <c r="AC246" s="1774"/>
      <c r="AD246" s="1850"/>
      <c r="AE246" s="1801"/>
      <c r="AF246" s="1116"/>
      <c r="AG246" s="1116"/>
      <c r="AH246" s="1116"/>
      <c r="AI246" s="2237"/>
      <c r="AJ246" s="1847"/>
      <c r="AK246" s="1851"/>
    </row>
    <row r="247" spans="1:37" ht="39.950000000000003" customHeight="1" thickBot="1" x14ac:dyDescent="0.25">
      <c r="A247" s="5734" t="s">
        <v>5498</v>
      </c>
      <c r="B247" s="5735"/>
      <c r="C247" s="1801"/>
      <c r="D247" s="1799"/>
      <c r="E247" s="1799"/>
      <c r="F247" s="1799"/>
      <c r="G247" s="1844"/>
      <c r="H247" s="1847"/>
      <c r="I247" s="1848"/>
      <c r="J247" s="2220"/>
      <c r="K247" s="1799"/>
      <c r="L247" s="1821"/>
      <c r="M247" s="1843"/>
      <c r="N247" s="1822"/>
      <c r="O247" s="1847"/>
      <c r="P247" s="1848"/>
      <c r="Q247" s="1852"/>
      <c r="R247" s="1799"/>
      <c r="S247" s="1799"/>
      <c r="T247" s="1853"/>
      <c r="U247" s="1800"/>
      <c r="V247" s="1847"/>
      <c r="W247" s="1848"/>
      <c r="X247" s="2060"/>
      <c r="Y247" s="2061"/>
      <c r="Z247" s="1843"/>
      <c r="AA247" s="1843"/>
      <c r="AB247" s="1800"/>
      <c r="AC247" s="1847"/>
      <c r="AD247" s="1848"/>
      <c r="AE247" s="1801"/>
      <c r="AF247" s="1799"/>
      <c r="AG247" s="1799"/>
      <c r="AH247" s="1799"/>
      <c r="AI247" s="1844"/>
      <c r="AJ247" s="1774"/>
      <c r="AK247" s="1851"/>
    </row>
    <row r="248" spans="1:37" ht="39.950000000000003" customHeight="1" thickBot="1" x14ac:dyDescent="0.25">
      <c r="A248" s="5785" t="s">
        <v>8250</v>
      </c>
      <c r="B248" s="5786"/>
      <c r="C248" s="1854"/>
      <c r="D248" s="1855"/>
      <c r="E248" s="1855"/>
      <c r="F248" s="1740"/>
      <c r="G248" s="1741"/>
      <c r="H248" s="1856"/>
      <c r="I248" s="1857"/>
      <c r="J248" s="1854"/>
      <c r="K248" s="2221"/>
      <c r="L248" s="1862"/>
      <c r="M248" s="1855"/>
      <c r="N248" s="1858"/>
      <c r="O248" s="1859"/>
      <c r="P248" s="1860"/>
      <c r="Q248" s="1861"/>
      <c r="R248" s="1862"/>
      <c r="S248" s="1863"/>
      <c r="T248" s="1863"/>
      <c r="U248" s="1864"/>
      <c r="V248" s="1865"/>
      <c r="W248" s="1866"/>
      <c r="X248" s="1867"/>
      <c r="Y248" s="1863"/>
      <c r="Z248" s="2240"/>
      <c r="AA248" s="2240"/>
      <c r="AB248" s="2241"/>
      <c r="AC248" s="1856"/>
      <c r="AD248" s="1857"/>
      <c r="AE248" s="1854"/>
      <c r="AF248" s="1855"/>
      <c r="AG248" s="1862"/>
      <c r="AH248" s="1862"/>
      <c r="AI248" s="1864"/>
      <c r="AJ248" s="1856"/>
      <c r="AK248" s="1868"/>
    </row>
    <row r="249" spans="1:37" ht="39.950000000000003" customHeight="1" x14ac:dyDescent="0.2">
      <c r="A249" s="5832" t="s">
        <v>5500</v>
      </c>
      <c r="B249" s="5833"/>
      <c r="C249" s="1869"/>
      <c r="D249" s="1870"/>
      <c r="E249" s="1870"/>
      <c r="F249" s="1870"/>
      <c r="G249" s="1871"/>
      <c r="H249" s="1872"/>
      <c r="I249" s="1845"/>
      <c r="J249" s="1873"/>
      <c r="K249" s="1874"/>
      <c r="L249" s="1875"/>
      <c r="M249" s="1874"/>
      <c r="N249" s="1795"/>
      <c r="O249" s="1876"/>
      <c r="P249" s="1877"/>
      <c r="Q249" s="1878"/>
      <c r="R249" s="1879"/>
      <c r="S249" s="1766"/>
      <c r="T249" s="1766"/>
      <c r="U249" s="1880"/>
      <c r="V249" s="1872"/>
      <c r="W249" s="1845"/>
      <c r="X249" s="1881"/>
      <c r="Y249" s="1882"/>
      <c r="Z249" s="1882"/>
      <c r="AA249" s="1882"/>
      <c r="AB249" s="1880"/>
      <c r="AC249" s="1872"/>
      <c r="AD249" s="1845"/>
      <c r="AE249" s="1881"/>
      <c r="AF249" s="1882"/>
      <c r="AG249" s="1882"/>
      <c r="AH249" s="1882"/>
      <c r="AI249" s="1880"/>
      <c r="AJ249" s="1872"/>
      <c r="AK249" s="1845"/>
    </row>
    <row r="250" spans="1:37" ht="39.950000000000003" customHeight="1" x14ac:dyDescent="0.2">
      <c r="A250" s="5834"/>
      <c r="B250" s="5835"/>
      <c r="C250" s="1801"/>
      <c r="D250" s="1799"/>
      <c r="E250" s="1799"/>
      <c r="F250" s="1799"/>
      <c r="G250" s="1800"/>
      <c r="H250" s="1883"/>
      <c r="I250" s="1851"/>
      <c r="J250" s="1801"/>
      <c r="K250" s="1821"/>
      <c r="L250" s="1799"/>
      <c r="M250" s="1799"/>
      <c r="N250" s="1800"/>
      <c r="O250" s="1883"/>
      <c r="P250" s="1851"/>
      <c r="Q250" s="1801"/>
      <c r="R250" s="1799"/>
      <c r="S250" s="1799"/>
      <c r="T250" s="1799"/>
      <c r="U250" s="1800"/>
      <c r="V250" s="1883"/>
      <c r="W250" s="1851"/>
      <c r="X250" s="1801"/>
      <c r="Y250" s="1799"/>
      <c r="Z250" s="1799"/>
      <c r="AA250" s="1799"/>
      <c r="AB250" s="1800"/>
      <c r="AC250" s="1883"/>
      <c r="AD250" s="1851"/>
      <c r="AE250" s="1801"/>
      <c r="AF250" s="1799"/>
      <c r="AG250" s="1799"/>
      <c r="AH250" s="1799"/>
      <c r="AI250" s="1800"/>
      <c r="AJ250" s="1883"/>
      <c r="AK250" s="1851"/>
    </row>
    <row r="251" spans="1:37" ht="39.950000000000003" customHeight="1" thickBot="1" x14ac:dyDescent="0.25">
      <c r="A251" s="5836"/>
      <c r="B251" s="5837"/>
      <c r="C251" s="1854"/>
      <c r="D251" s="1855"/>
      <c r="E251" s="1855"/>
      <c r="F251" s="1855"/>
      <c r="G251" s="1884"/>
      <c r="H251" s="1885"/>
      <c r="I251" s="1868"/>
      <c r="J251" s="1854"/>
      <c r="K251" s="1855"/>
      <c r="L251" s="1855"/>
      <c r="M251" s="1855"/>
      <c r="N251" s="1884"/>
      <c r="O251" s="1885"/>
      <c r="P251" s="1868"/>
      <c r="Q251" s="1854"/>
      <c r="R251" s="1855"/>
      <c r="S251" s="1855"/>
      <c r="T251" s="1855"/>
      <c r="U251" s="1884"/>
      <c r="V251" s="1885"/>
      <c r="W251" s="1868"/>
      <c r="X251" s="1854"/>
      <c r="Y251" s="1855"/>
      <c r="Z251" s="1855"/>
      <c r="AA251" s="1855"/>
      <c r="AB251" s="1884"/>
      <c r="AC251" s="1885"/>
      <c r="AD251" s="1868"/>
      <c r="AE251" s="1854"/>
      <c r="AF251" s="1855"/>
      <c r="AG251" s="1855"/>
      <c r="AH251" s="1855"/>
      <c r="AI251" s="1884"/>
      <c r="AJ251" s="1885"/>
      <c r="AK251" s="1868"/>
    </row>
    <row r="252" spans="1:37" ht="39.950000000000003" customHeight="1" thickBot="1" x14ac:dyDescent="0.25"/>
    <row r="253" spans="1:37" ht="39.950000000000003" customHeight="1" thickBot="1" x14ac:dyDescent="0.25">
      <c r="A253" s="5764"/>
      <c r="B253" s="5765"/>
      <c r="C253" s="5464" t="s">
        <v>8440</v>
      </c>
      <c r="D253" s="5465"/>
      <c r="E253" s="5465"/>
      <c r="F253" s="5465"/>
      <c r="G253" s="5465"/>
      <c r="H253" s="5465"/>
      <c r="I253" s="5466"/>
      <c r="J253" s="5464" t="s">
        <v>8441</v>
      </c>
      <c r="K253" s="5465"/>
      <c r="L253" s="5465"/>
      <c r="M253" s="5465"/>
      <c r="N253" s="5465"/>
      <c r="O253" s="5465"/>
      <c r="P253" s="5466"/>
      <c r="Q253" s="5464" t="s">
        <v>8442</v>
      </c>
      <c r="R253" s="5465"/>
      <c r="S253" s="5465"/>
      <c r="T253" s="5465"/>
      <c r="U253" s="5465"/>
      <c r="V253" s="5465"/>
      <c r="W253" s="5466"/>
      <c r="X253" s="5464" t="s">
        <v>8443</v>
      </c>
      <c r="Y253" s="5465"/>
      <c r="Z253" s="5465"/>
      <c r="AA253" s="5465"/>
      <c r="AB253" s="5465"/>
      <c r="AC253" s="5465"/>
      <c r="AD253" s="5466"/>
      <c r="AE253" s="5464" t="s">
        <v>8444</v>
      </c>
      <c r="AF253" s="5465"/>
      <c r="AG253" s="5465"/>
      <c r="AH253" s="5465"/>
      <c r="AI253" s="5465"/>
      <c r="AJ253" s="5465"/>
      <c r="AK253" s="5466"/>
    </row>
    <row r="254" spans="1:37" ht="39.950000000000003" customHeight="1" x14ac:dyDescent="0.2">
      <c r="A254" s="5747" t="s">
        <v>1390</v>
      </c>
      <c r="B254" s="5748"/>
      <c r="C254" s="1719">
        <v>11</v>
      </c>
      <c r="D254" s="1675">
        <v>11</v>
      </c>
      <c r="E254" s="1675">
        <v>11</v>
      </c>
      <c r="F254" s="1675">
        <v>11</v>
      </c>
      <c r="G254" s="1676">
        <v>11</v>
      </c>
      <c r="H254" s="1743">
        <v>11</v>
      </c>
      <c r="I254" s="1744">
        <v>11</v>
      </c>
      <c r="J254" s="1674">
        <v>11</v>
      </c>
      <c r="K254" s="1675">
        <v>11</v>
      </c>
      <c r="L254" s="1747">
        <v>11</v>
      </c>
      <c r="M254" s="1675">
        <v>11</v>
      </c>
      <c r="N254" s="1676">
        <v>11</v>
      </c>
      <c r="O254" s="1743">
        <v>11</v>
      </c>
      <c r="P254" s="1744">
        <v>11</v>
      </c>
      <c r="Q254" s="1674">
        <v>11</v>
      </c>
      <c r="R254" s="1675">
        <v>11</v>
      </c>
      <c r="S254" s="1675">
        <v>11</v>
      </c>
      <c r="T254" s="1675">
        <v>11</v>
      </c>
      <c r="U254" s="1676">
        <v>11</v>
      </c>
      <c r="V254" s="1743">
        <v>11</v>
      </c>
      <c r="W254" s="1744">
        <v>11</v>
      </c>
      <c r="X254" s="1674">
        <v>11</v>
      </c>
      <c r="Y254" s="1675">
        <v>12</v>
      </c>
      <c r="Z254" s="1675">
        <v>12</v>
      </c>
      <c r="AA254" s="1675">
        <v>12</v>
      </c>
      <c r="AB254" s="1676">
        <v>12</v>
      </c>
      <c r="AC254" s="1743">
        <v>12</v>
      </c>
      <c r="AD254" s="1747">
        <v>12</v>
      </c>
      <c r="AE254" s="1675">
        <v>12</v>
      </c>
      <c r="AF254" s="1675">
        <v>12</v>
      </c>
      <c r="AG254" s="1675">
        <v>12</v>
      </c>
      <c r="AH254" s="1675">
        <v>12</v>
      </c>
      <c r="AI254" s="1676">
        <v>12</v>
      </c>
      <c r="AJ254" s="1743">
        <v>12</v>
      </c>
      <c r="AK254" s="1744">
        <v>12</v>
      </c>
    </row>
    <row r="255" spans="1:37" ht="39.950000000000003" customHeight="1" thickBot="1" x14ac:dyDescent="0.25">
      <c r="A255" s="5749" t="s">
        <v>1391</v>
      </c>
      <c r="B255" s="5750"/>
      <c r="C255" s="1772">
        <v>9</v>
      </c>
      <c r="D255" s="1757">
        <v>10</v>
      </c>
      <c r="E255" s="1757">
        <v>11</v>
      </c>
      <c r="F255" s="1757">
        <v>12</v>
      </c>
      <c r="G255" s="1758">
        <v>13</v>
      </c>
      <c r="H255" s="1745">
        <v>14</v>
      </c>
      <c r="I255" s="1746">
        <v>15</v>
      </c>
      <c r="J255" s="1772">
        <v>16</v>
      </c>
      <c r="K255" s="1757">
        <v>17</v>
      </c>
      <c r="L255" s="1748">
        <v>18</v>
      </c>
      <c r="M255" s="1757">
        <v>19</v>
      </c>
      <c r="N255" s="1758">
        <v>20</v>
      </c>
      <c r="O255" s="1745">
        <v>21</v>
      </c>
      <c r="P255" s="1746">
        <v>22</v>
      </c>
      <c r="Q255" s="1772">
        <v>23</v>
      </c>
      <c r="R255" s="1757">
        <v>24</v>
      </c>
      <c r="S255" s="1757">
        <v>25</v>
      </c>
      <c r="T255" s="1757">
        <v>26</v>
      </c>
      <c r="U255" s="1758">
        <v>27</v>
      </c>
      <c r="V255" s="1745">
        <v>28</v>
      </c>
      <c r="W255" s="1746">
        <v>29</v>
      </c>
      <c r="X255" s="1772">
        <v>30</v>
      </c>
      <c r="Y255" s="1757">
        <v>1</v>
      </c>
      <c r="Z255" s="1757">
        <v>2</v>
      </c>
      <c r="AA255" s="1757">
        <v>3</v>
      </c>
      <c r="AB255" s="1758">
        <v>4</v>
      </c>
      <c r="AC255" s="1745">
        <v>5</v>
      </c>
      <c r="AD255" s="1748">
        <v>6</v>
      </c>
      <c r="AE255" s="1757">
        <v>7</v>
      </c>
      <c r="AF255" s="1757">
        <v>8</v>
      </c>
      <c r="AG255" s="1757">
        <v>9</v>
      </c>
      <c r="AH255" s="1757">
        <v>10</v>
      </c>
      <c r="AI255" s="1758">
        <v>11</v>
      </c>
      <c r="AJ255" s="1745">
        <v>12</v>
      </c>
      <c r="AK255" s="1746">
        <v>13</v>
      </c>
    </row>
    <row r="256" spans="1:37" ht="39.950000000000003" customHeight="1" x14ac:dyDescent="0.2">
      <c r="A256" s="5745" t="s">
        <v>4459</v>
      </c>
      <c r="B256" s="5919"/>
      <c r="C256" s="2483" t="s">
        <v>8882</v>
      </c>
      <c r="D256" s="2482" t="s">
        <v>8878</v>
      </c>
      <c r="E256" s="1799"/>
      <c r="F256" s="6643" t="s">
        <v>8881</v>
      </c>
      <c r="G256" s="6644"/>
      <c r="H256" s="1787"/>
      <c r="I256" s="1788"/>
      <c r="J256" s="2484" t="s">
        <v>8883</v>
      </c>
      <c r="K256" s="2485" t="s">
        <v>8887</v>
      </c>
      <c r="L256" s="6638" t="s">
        <v>8753</v>
      </c>
      <c r="M256" s="2486" t="s">
        <v>8884</v>
      </c>
      <c r="N256" s="2487" t="s">
        <v>8885</v>
      </c>
      <c r="O256" s="1792"/>
      <c r="P256" s="1788"/>
      <c r="Q256" s="2487" t="s">
        <v>8885</v>
      </c>
      <c r="R256" s="6462" t="s">
        <v>8888</v>
      </c>
      <c r="S256" s="6677"/>
      <c r="T256" s="6678"/>
      <c r="U256" s="1959"/>
      <c r="V256" s="1792"/>
      <c r="W256" s="1788"/>
      <c r="X256" s="2395"/>
      <c r="Y256" s="2068"/>
      <c r="Z256" s="1882"/>
      <c r="AA256" s="1381"/>
      <c r="AB256" s="1916"/>
      <c r="AC256" s="1792"/>
      <c r="AD256" s="1788"/>
      <c r="AE256" s="2062"/>
      <c r="AF256" s="2016"/>
      <c r="AG256" s="2016"/>
      <c r="AH256" s="2016"/>
      <c r="AI256" s="2239"/>
      <c r="AJ256" s="1762"/>
      <c r="AK256" s="1750"/>
    </row>
    <row r="257" spans="1:37" ht="39.950000000000003" customHeight="1" x14ac:dyDescent="0.2">
      <c r="A257" s="5721" t="s">
        <v>8234</v>
      </c>
      <c r="B257" s="5908"/>
      <c r="C257" s="2033"/>
      <c r="D257" s="1823"/>
      <c r="E257" s="1823"/>
      <c r="F257" s="1823"/>
      <c r="G257" s="2155"/>
      <c r="H257" s="1796"/>
      <c r="I257" s="1797"/>
      <c r="J257" s="1823"/>
      <c r="K257" s="1823"/>
      <c r="L257" s="6639"/>
      <c r="M257" s="1823"/>
      <c r="N257" s="1823"/>
      <c r="O257" s="1798"/>
      <c r="P257" s="1797"/>
      <c r="Q257" s="2039"/>
      <c r="R257" s="1823"/>
      <c r="S257" s="1799"/>
      <c r="T257" s="1799"/>
      <c r="U257" s="1959"/>
      <c r="V257" s="1798"/>
      <c r="W257" s="1797"/>
      <c r="X257" s="6683" t="s">
        <v>8901</v>
      </c>
      <c r="Y257" s="6684"/>
      <c r="Z257" s="6546" t="s">
        <v>8905</v>
      </c>
      <c r="AA257" s="6547"/>
      <c r="AB257" s="6548"/>
      <c r="AC257" s="1798"/>
      <c r="AD257" s="1797"/>
      <c r="AE257" s="6546" t="s">
        <v>8905</v>
      </c>
      <c r="AF257" s="6547"/>
      <c r="AG257" s="6548"/>
      <c r="AH257" s="1116"/>
      <c r="AI257" s="2237"/>
      <c r="AJ257" s="1760"/>
      <c r="AK257" s="1752"/>
    </row>
    <row r="258" spans="1:37" ht="39.950000000000003" customHeight="1" x14ac:dyDescent="0.2">
      <c r="A258" s="5719" t="s">
        <v>8235</v>
      </c>
      <c r="B258" s="5853"/>
      <c r="C258" s="6641" t="s">
        <v>8877</v>
      </c>
      <c r="D258" s="6642"/>
      <c r="E258" s="1843"/>
      <c r="F258" s="1843"/>
      <c r="G258" s="2163"/>
      <c r="H258" s="1796"/>
      <c r="I258" s="1797"/>
      <c r="J258" s="1842"/>
      <c r="K258" s="2488" t="s">
        <v>8886</v>
      </c>
      <c r="L258" s="6639"/>
      <c r="M258" s="2488" t="s">
        <v>8886</v>
      </c>
      <c r="N258" s="1843"/>
      <c r="O258" s="1798"/>
      <c r="P258" s="1797"/>
      <c r="Q258" s="6679" t="s">
        <v>8889</v>
      </c>
      <c r="R258" s="6680"/>
      <c r="S258" s="1843"/>
      <c r="T258" s="1823"/>
      <c r="U258" s="2232"/>
      <c r="V258" s="1798"/>
      <c r="W258" s="1797"/>
      <c r="X258" s="2235"/>
      <c r="Y258" s="2064"/>
      <c r="Z258" s="6549" t="s">
        <v>8902</v>
      </c>
      <c r="AA258" s="6550"/>
      <c r="AB258" s="6551"/>
      <c r="AC258" s="1798"/>
      <c r="AD258" s="1797"/>
      <c r="AE258" s="6549" t="s">
        <v>8902</v>
      </c>
      <c r="AF258" s="6550"/>
      <c r="AG258" s="6551"/>
      <c r="AH258" s="6552" t="s">
        <v>8903</v>
      </c>
      <c r="AI258" s="6553"/>
      <c r="AJ258" s="1760"/>
      <c r="AK258" s="1752"/>
    </row>
    <row r="259" spans="1:37" ht="39.950000000000003" customHeight="1" x14ac:dyDescent="0.2">
      <c r="A259" s="5719" t="s">
        <v>8236</v>
      </c>
      <c r="B259" s="5853"/>
      <c r="C259" s="2395"/>
      <c r="D259" s="2068"/>
      <c r="E259" s="1882"/>
      <c r="F259" s="1799"/>
      <c r="G259" s="1959"/>
      <c r="H259" s="1796"/>
      <c r="I259" s="1797"/>
      <c r="J259" s="2350"/>
      <c r="K259" s="2061"/>
      <c r="L259" s="6639"/>
      <c r="M259" s="2061"/>
      <c r="N259" s="2061"/>
      <c r="O259" s="1798"/>
      <c r="P259" s="1797"/>
      <c r="Q259" s="2206"/>
      <c r="R259" s="1381"/>
      <c r="S259" s="1381"/>
      <c r="T259" s="6017" t="s">
        <v>8897</v>
      </c>
      <c r="U259" s="5453"/>
      <c r="V259" s="1798"/>
      <c r="W259" s="1797"/>
      <c r="X259" s="2489" t="s">
        <v>8898</v>
      </c>
      <c r="Y259" s="3519" t="s">
        <v>8899</v>
      </c>
      <c r="Z259" s="3520"/>
      <c r="AA259" s="3520"/>
      <c r="AB259" s="5450"/>
      <c r="AC259" s="1798"/>
      <c r="AD259" s="1797"/>
      <c r="AE259" s="2159"/>
      <c r="AF259" s="72"/>
      <c r="AG259" s="50"/>
      <c r="AH259" s="1807"/>
      <c r="AI259" s="2213"/>
      <c r="AJ259" s="1760"/>
      <c r="AK259" s="1752"/>
    </row>
    <row r="260" spans="1:37" ht="39.950000000000003" customHeight="1" x14ac:dyDescent="0.2">
      <c r="A260" s="5719" t="s">
        <v>8237</v>
      </c>
      <c r="B260" s="5853"/>
      <c r="C260" s="2316"/>
      <c r="D260" s="1116"/>
      <c r="E260" s="1116"/>
      <c r="F260" s="1116"/>
      <c r="G260" s="2005"/>
      <c r="H260" s="1796"/>
      <c r="I260" s="1797"/>
      <c r="J260" s="1116"/>
      <c r="K260" s="1116"/>
      <c r="L260" s="6639"/>
      <c r="M260" s="1116"/>
      <c r="N260" s="72"/>
      <c r="O260" s="1798"/>
      <c r="P260" s="1797"/>
      <c r="Q260" s="2206"/>
      <c r="R260" s="1381"/>
      <c r="S260" s="1381"/>
      <c r="T260" s="1843"/>
      <c r="U260" s="2163"/>
      <c r="V260" s="1798"/>
      <c r="W260" s="1797"/>
      <c r="X260" s="1891"/>
      <c r="Y260" s="1381"/>
      <c r="Z260" s="1381"/>
      <c r="AA260" s="1381"/>
      <c r="AB260" s="1916"/>
      <c r="AC260" s="1798"/>
      <c r="AD260" s="1797"/>
      <c r="AE260" s="2246"/>
      <c r="AF260" s="2065"/>
      <c r="AG260" s="1799"/>
      <c r="AH260" s="1799"/>
      <c r="AI260" s="1771"/>
      <c r="AJ260" s="1760"/>
      <c r="AK260" s="1752"/>
    </row>
    <row r="261" spans="1:37" ht="39.950000000000003" customHeight="1" x14ac:dyDescent="0.2">
      <c r="A261" s="5732" t="s">
        <v>8238</v>
      </c>
      <c r="B261" s="5854"/>
      <c r="C261" s="6091" t="s">
        <v>4453</v>
      </c>
      <c r="D261" s="6091"/>
      <c r="E261" s="6091"/>
      <c r="F261" s="6091"/>
      <c r="G261" s="2440"/>
      <c r="H261" s="1796"/>
      <c r="I261" s="1797"/>
      <c r="J261" s="6361"/>
      <c r="K261" s="6362"/>
      <c r="L261" s="6639"/>
      <c r="M261" s="6361"/>
      <c r="N261" s="6362"/>
      <c r="O261" s="1798"/>
      <c r="P261" s="1797"/>
      <c r="Q261" s="6091" t="s">
        <v>4453</v>
      </c>
      <c r="R261" s="6091"/>
      <c r="S261" s="6091"/>
      <c r="T261" s="6091"/>
      <c r="U261" s="2440"/>
      <c r="V261" s="1798"/>
      <c r="W261" s="1797"/>
      <c r="X261" s="6091" t="s">
        <v>4453</v>
      </c>
      <c r="Y261" s="6091"/>
      <c r="Z261" s="6091"/>
      <c r="AA261" s="6091"/>
      <c r="AB261" s="2440"/>
      <c r="AC261" s="1798"/>
      <c r="AD261" s="1797"/>
      <c r="AE261" s="1815"/>
      <c r="AF261" s="1381"/>
      <c r="AG261" s="1381"/>
      <c r="AH261" s="77"/>
      <c r="AI261" s="1728"/>
      <c r="AJ261" s="1760"/>
      <c r="AK261" s="1752"/>
    </row>
    <row r="262" spans="1:37" ht="39.950000000000003" customHeight="1" x14ac:dyDescent="0.2">
      <c r="A262" s="5732" t="s">
        <v>8239</v>
      </c>
      <c r="B262" s="5854"/>
      <c r="C262" s="2129"/>
      <c r="D262" s="1799"/>
      <c r="E262" s="1799"/>
      <c r="F262" s="1799"/>
      <c r="G262" s="2437"/>
      <c r="H262" s="1796"/>
      <c r="I262" s="1797"/>
      <c r="J262" s="2212"/>
      <c r="K262" s="1807"/>
      <c r="L262" s="6639"/>
      <c r="M262" s="1807"/>
      <c r="N262" s="2213"/>
      <c r="O262" s="1798"/>
      <c r="P262" s="1797"/>
      <c r="Q262" s="2129"/>
      <c r="R262" s="1799"/>
      <c r="S262" s="1799"/>
      <c r="T262" s="1799"/>
      <c r="U262" s="2437"/>
      <c r="V262" s="1798"/>
      <c r="W262" s="1797"/>
      <c r="X262" s="2129"/>
      <c r="Y262" s="1799"/>
      <c r="Z262" s="1799"/>
      <c r="AA262" s="1799"/>
      <c r="AB262" s="2437"/>
      <c r="AC262" s="1798"/>
      <c r="AD262" s="1797"/>
      <c r="AE262" s="1809"/>
      <c r="AF262" s="1810"/>
      <c r="AG262" s="1807"/>
      <c r="AH262" s="6681" t="s">
        <v>8890</v>
      </c>
      <c r="AI262" s="6682"/>
      <c r="AJ262" s="1760"/>
      <c r="AK262" s="1752"/>
    </row>
    <row r="263" spans="1:37" ht="39.950000000000003" customHeight="1" thickBot="1" x14ac:dyDescent="0.25">
      <c r="A263" s="5732" t="s">
        <v>8240</v>
      </c>
      <c r="B263" s="5854"/>
      <c r="C263" s="6517" t="s">
        <v>4453</v>
      </c>
      <c r="D263" s="6517"/>
      <c r="E263" s="6517"/>
      <c r="F263" s="6517"/>
      <c r="G263" s="2441"/>
      <c r="H263" s="1796"/>
      <c r="I263" s="1797"/>
      <c r="J263" s="6361"/>
      <c r="K263" s="6362"/>
      <c r="L263" s="6639"/>
      <c r="M263" s="6361"/>
      <c r="N263" s="6362"/>
      <c r="O263" s="1798"/>
      <c r="P263" s="1797"/>
      <c r="Q263" s="6517" t="s">
        <v>4453</v>
      </c>
      <c r="R263" s="6517"/>
      <c r="S263" s="6517"/>
      <c r="T263" s="6517"/>
      <c r="U263" s="2441"/>
      <c r="V263" s="1798"/>
      <c r="W263" s="1797"/>
      <c r="X263" s="6517" t="s">
        <v>4453</v>
      </c>
      <c r="Y263" s="6517"/>
      <c r="Z263" s="6517"/>
      <c r="AA263" s="6517"/>
      <c r="AB263" s="2441"/>
      <c r="AC263" s="1798"/>
      <c r="AD263" s="1797"/>
      <c r="AE263" s="1809"/>
      <c r="AF263" s="1810"/>
      <c r="AG263" s="1810"/>
      <c r="AH263" s="1810"/>
      <c r="AI263" s="1811"/>
      <c r="AJ263" s="1760"/>
      <c r="AK263" s="1752"/>
    </row>
    <row r="264" spans="1:37" ht="39.950000000000003" customHeight="1" x14ac:dyDescent="0.2">
      <c r="A264" s="5809" t="s">
        <v>8241</v>
      </c>
      <c r="B264" s="5869"/>
      <c r="C264" s="6558" t="s">
        <v>8866</v>
      </c>
      <c r="D264" s="6558"/>
      <c r="E264" s="6558"/>
      <c r="F264" s="6558"/>
      <c r="G264" s="2442"/>
      <c r="H264" s="1816"/>
      <c r="I264" s="1817"/>
      <c r="J264" s="2476"/>
      <c r="K264" s="2477"/>
      <c r="L264" s="6639"/>
      <c r="M264" s="2476"/>
      <c r="N264" s="2477"/>
      <c r="O264" s="1818"/>
      <c r="P264" s="1817"/>
      <c r="Q264" s="6557" t="s">
        <v>8866</v>
      </c>
      <c r="R264" s="6558"/>
      <c r="S264" s="6558"/>
      <c r="T264" s="6558"/>
      <c r="U264" s="2442"/>
      <c r="V264" s="1818"/>
      <c r="W264" s="1817"/>
      <c r="X264" s="6557" t="s">
        <v>8866</v>
      </c>
      <c r="Y264" s="6558"/>
      <c r="Z264" s="6558"/>
      <c r="AA264" s="6558"/>
      <c r="AB264" s="2442"/>
      <c r="AC264" s="1818"/>
      <c r="AD264" s="1817"/>
      <c r="AE264" s="2062"/>
      <c r="AF264" s="2016"/>
      <c r="AG264" s="2016"/>
      <c r="AH264" s="2016"/>
      <c r="AI264" s="2239"/>
      <c r="AJ264" s="1760"/>
      <c r="AK264" s="1752"/>
    </row>
    <row r="265" spans="1:37" ht="39.950000000000003" customHeight="1" x14ac:dyDescent="0.2">
      <c r="A265" s="5809" t="s">
        <v>8242</v>
      </c>
      <c r="B265" s="5869"/>
      <c r="C265" s="6542" t="s">
        <v>8816</v>
      </c>
      <c r="D265" s="6542"/>
      <c r="E265" s="6542"/>
      <c r="F265" s="6542"/>
      <c r="G265" s="6543"/>
      <c r="H265" s="1796"/>
      <c r="I265" s="1797"/>
      <c r="J265" s="2476"/>
      <c r="K265" s="2477"/>
      <c r="L265" s="6639"/>
      <c r="M265" s="2476"/>
      <c r="N265" s="2477"/>
      <c r="O265" s="1798"/>
      <c r="P265" s="1797"/>
      <c r="Q265" s="6541" t="s">
        <v>8816</v>
      </c>
      <c r="R265" s="6542"/>
      <c r="S265" s="6542"/>
      <c r="T265" s="6542"/>
      <c r="U265" s="6543"/>
      <c r="V265" s="1798"/>
      <c r="W265" s="1797"/>
      <c r="X265" s="6541" t="s">
        <v>8816</v>
      </c>
      <c r="Y265" s="6542"/>
      <c r="Z265" s="6542"/>
      <c r="AA265" s="6542"/>
      <c r="AB265" s="6543"/>
      <c r="AC265" s="1798"/>
      <c r="AD265" s="1797"/>
      <c r="AE265" s="6541" t="s">
        <v>8816</v>
      </c>
      <c r="AF265" s="6542"/>
      <c r="AG265" s="6542"/>
      <c r="AH265" s="6542"/>
      <c r="AI265" s="6543"/>
      <c r="AJ265" s="1760"/>
      <c r="AK265" s="1752"/>
    </row>
    <row r="266" spans="1:37" ht="39.950000000000003" customHeight="1" x14ac:dyDescent="0.2">
      <c r="A266" s="5732" t="s">
        <v>8243</v>
      </c>
      <c r="B266" s="5854"/>
      <c r="C266" s="6136" t="s">
        <v>8815</v>
      </c>
      <c r="D266" s="6136"/>
      <c r="E266" s="6136"/>
      <c r="F266" s="6136"/>
      <c r="G266" s="6527"/>
      <c r="H266" s="1796"/>
      <c r="I266" s="1797"/>
      <c r="J266" s="6361"/>
      <c r="K266" s="6362"/>
      <c r="L266" s="6639"/>
      <c r="M266" s="6361"/>
      <c r="N266" s="6362"/>
      <c r="O266" s="1798"/>
      <c r="P266" s="1797"/>
      <c r="Q266" s="6091" t="s">
        <v>4453</v>
      </c>
      <c r="R266" s="6091"/>
      <c r="S266" s="6091"/>
      <c r="T266" s="6091"/>
      <c r="U266" s="2437"/>
      <c r="V266" s="1798"/>
      <c r="W266" s="1797"/>
      <c r="X266" s="6091" t="s">
        <v>4453</v>
      </c>
      <c r="Y266" s="6091"/>
      <c r="Z266" s="6091"/>
      <c r="AA266" s="6091"/>
      <c r="AB266" s="2437"/>
      <c r="AC266" s="1798"/>
      <c r="AD266" s="1797"/>
      <c r="AE266" s="1825"/>
      <c r="AF266" s="2174"/>
      <c r="AG266" s="1823"/>
      <c r="AH266" s="1823"/>
      <c r="AI266" s="1824"/>
      <c r="AJ266" s="1760"/>
      <c r="AK266" s="1752"/>
    </row>
    <row r="267" spans="1:37" ht="39.950000000000003" customHeight="1" x14ac:dyDescent="0.2">
      <c r="A267" s="5732" t="s">
        <v>8244</v>
      </c>
      <c r="B267" s="5854"/>
      <c r="C267" s="6526" t="s">
        <v>8870</v>
      </c>
      <c r="D267" s="6526"/>
      <c r="E267" s="6526"/>
      <c r="F267" s="6526"/>
      <c r="G267" s="6526"/>
      <c r="H267" s="1796"/>
      <c r="I267" s="1797"/>
      <c r="J267" s="6086"/>
      <c r="K267" s="6084"/>
      <c r="L267" s="6639"/>
      <c r="M267" s="6086"/>
      <c r="N267" s="6084"/>
      <c r="O267" s="1798"/>
      <c r="P267" s="1797"/>
      <c r="Q267" s="6526" t="s">
        <v>8870</v>
      </c>
      <c r="R267" s="6526"/>
      <c r="S267" s="6526"/>
      <c r="T267" s="6526"/>
      <c r="U267" s="6526"/>
      <c r="V267" s="1798"/>
      <c r="W267" s="1797"/>
      <c r="X267" s="6526" t="s">
        <v>8870</v>
      </c>
      <c r="Y267" s="6526"/>
      <c r="Z267" s="6526"/>
      <c r="AA267" s="6526"/>
      <c r="AB267" s="6526"/>
      <c r="AC267" s="1798"/>
      <c r="AD267" s="1797"/>
      <c r="AE267" s="1825"/>
      <c r="AF267" s="1823"/>
      <c r="AG267" s="1823"/>
      <c r="AH267" s="1823"/>
      <c r="AI267" s="1824"/>
      <c r="AJ267" s="1760"/>
      <c r="AK267" s="1752"/>
    </row>
    <row r="268" spans="1:37" ht="39.950000000000003" customHeight="1" x14ac:dyDescent="0.2">
      <c r="A268" s="5738" t="s">
        <v>8245</v>
      </c>
      <c r="B268" s="5867"/>
      <c r="C268" s="6091" t="s">
        <v>4453</v>
      </c>
      <c r="D268" s="6091"/>
      <c r="E268" s="6091"/>
      <c r="F268" s="6091"/>
      <c r="G268" s="2440"/>
      <c r="H268" s="1796"/>
      <c r="I268" s="1797"/>
      <c r="J268" s="6361"/>
      <c r="K268" s="6362"/>
      <c r="L268" s="6639"/>
      <c r="M268" s="6361"/>
      <c r="N268" s="6362"/>
      <c r="O268" s="1798"/>
      <c r="P268" s="1797"/>
      <c r="Q268" s="6091" t="s">
        <v>4453</v>
      </c>
      <c r="R268" s="6091"/>
      <c r="S268" s="6091"/>
      <c r="T268" s="6091"/>
      <c r="U268" s="2440"/>
      <c r="V268" s="1798"/>
      <c r="W268" s="1797"/>
      <c r="X268" s="6091" t="s">
        <v>4453</v>
      </c>
      <c r="Y268" s="6091"/>
      <c r="Z268" s="6091"/>
      <c r="AA268" s="6091"/>
      <c r="AB268" s="2440"/>
      <c r="AC268" s="1798"/>
      <c r="AD268" s="1797"/>
      <c r="AE268" s="1739"/>
      <c r="AF268" s="31"/>
      <c r="AG268" s="44"/>
      <c r="AH268" s="44"/>
      <c r="AI268" s="1800"/>
      <c r="AJ268" s="1760"/>
      <c r="AK268" s="1752"/>
    </row>
    <row r="269" spans="1:37" ht="39.950000000000003" customHeight="1" x14ac:dyDescent="0.2">
      <c r="A269" s="5758" t="s">
        <v>8246</v>
      </c>
      <c r="B269" s="5867"/>
      <c r="C269" s="3402" t="s">
        <v>8760</v>
      </c>
      <c r="D269" s="3402"/>
      <c r="E269" s="3402"/>
      <c r="F269" s="3402"/>
      <c r="G269" s="6061"/>
      <c r="H269" s="1796"/>
      <c r="I269" s="1797"/>
      <c r="J269" s="6524"/>
      <c r="K269" s="6525"/>
      <c r="L269" s="6639"/>
      <c r="M269" s="6524"/>
      <c r="N269" s="6525"/>
      <c r="O269" s="1798"/>
      <c r="P269" s="1797"/>
      <c r="Q269" s="6060" t="s">
        <v>8760</v>
      </c>
      <c r="R269" s="3402"/>
      <c r="S269" s="3402"/>
      <c r="T269" s="3402"/>
      <c r="U269" s="6061"/>
      <c r="V269" s="1798"/>
      <c r="W269" s="1797"/>
      <c r="X269" s="6060" t="s">
        <v>8760</v>
      </c>
      <c r="Y269" s="3402"/>
      <c r="Z269" s="3402"/>
      <c r="AA269" s="3402"/>
      <c r="AB269" s="6061"/>
      <c r="AC269" s="1798"/>
      <c r="AD269" s="1797"/>
      <c r="AE269" s="6060" t="s">
        <v>8760</v>
      </c>
      <c r="AF269" s="3402"/>
      <c r="AG269" s="3402"/>
      <c r="AH269" s="3402"/>
      <c r="AI269" s="6061"/>
      <c r="AJ269" s="1760"/>
      <c r="AK269" s="1752"/>
    </row>
    <row r="270" spans="1:37" ht="39.950000000000003" customHeight="1" x14ac:dyDescent="0.2">
      <c r="A270" s="5736" t="s">
        <v>8247</v>
      </c>
      <c r="B270" s="5868"/>
      <c r="C270" s="1270"/>
      <c r="D270" s="80"/>
      <c r="E270" s="44"/>
      <c r="F270" s="44"/>
      <c r="G270" s="2443"/>
      <c r="H270" s="1796"/>
      <c r="I270" s="1797"/>
      <c r="J270" s="2159"/>
      <c r="K270" s="72"/>
      <c r="L270" s="6639"/>
      <c r="M270" s="44"/>
      <c r="N270" s="2226"/>
      <c r="O270" s="1798"/>
      <c r="P270" s="1797"/>
      <c r="Q270" s="1270"/>
      <c r="R270" s="80"/>
      <c r="S270" s="44"/>
      <c r="T270" s="44"/>
      <c r="U270" s="2443"/>
      <c r="V270" s="1798"/>
      <c r="W270" s="1797"/>
      <c r="X270" s="1270"/>
      <c r="Y270" s="80"/>
      <c r="Z270" s="44"/>
      <c r="AA270" s="44"/>
      <c r="AB270" s="2443"/>
      <c r="AC270" s="1798"/>
      <c r="AD270" s="1797"/>
      <c r="AE270" s="1734"/>
      <c r="AF270" s="80"/>
      <c r="AG270" s="44"/>
      <c r="AH270" s="44"/>
      <c r="AI270" s="1735"/>
      <c r="AJ270" s="1760"/>
      <c r="AK270" s="1752"/>
    </row>
    <row r="271" spans="1:37" ht="39.950000000000003" customHeight="1" x14ac:dyDescent="0.2">
      <c r="A271" s="5738" t="s">
        <v>8248</v>
      </c>
      <c r="B271" s="5867"/>
      <c r="C271" s="6526" t="s">
        <v>8868</v>
      </c>
      <c r="D271" s="6526"/>
      <c r="E271" s="6526"/>
      <c r="F271" s="6526"/>
      <c r="G271" s="6545"/>
      <c r="H271" s="1796"/>
      <c r="I271" s="1797"/>
      <c r="J271" s="6524"/>
      <c r="K271" s="6525"/>
      <c r="L271" s="6639"/>
      <c r="M271" s="6524"/>
      <c r="N271" s="6525"/>
      <c r="O271" s="1798"/>
      <c r="P271" s="1797"/>
      <c r="Q271" s="6544" t="s">
        <v>8868</v>
      </c>
      <c r="R271" s="6526"/>
      <c r="S271" s="6526"/>
      <c r="T271" s="6526"/>
      <c r="U271" s="6545"/>
      <c r="V271" s="1798"/>
      <c r="W271" s="1797"/>
      <c r="X271" s="6544" t="s">
        <v>8868</v>
      </c>
      <c r="Y271" s="6526"/>
      <c r="Z271" s="6526"/>
      <c r="AA271" s="6526"/>
      <c r="AB271" s="6545"/>
      <c r="AC271" s="1798"/>
      <c r="AD271" s="1797"/>
      <c r="AE271" s="1731"/>
      <c r="AF271" s="1821"/>
      <c r="AG271" s="44"/>
      <c r="AH271" s="44"/>
      <c r="AI271" s="1822"/>
      <c r="AJ271" s="1760"/>
      <c r="AK271" s="1752"/>
    </row>
    <row r="272" spans="1:37" ht="39.950000000000003" customHeight="1" thickBot="1" x14ac:dyDescent="0.25">
      <c r="A272" s="5814" t="s">
        <v>8249</v>
      </c>
      <c r="B272" s="5918"/>
      <c r="C272" s="6536" t="s">
        <v>8867</v>
      </c>
      <c r="D272" s="6536"/>
      <c r="E272" s="6536"/>
      <c r="F272" s="6536"/>
      <c r="G272" s="6537"/>
      <c r="H272" s="1826"/>
      <c r="I272" s="1827"/>
      <c r="J272" s="6524"/>
      <c r="K272" s="6525"/>
      <c r="L272" s="6640"/>
      <c r="M272" s="6524"/>
      <c r="N272" s="6525"/>
      <c r="O272" s="1828"/>
      <c r="P272" s="1827"/>
      <c r="Q272" s="6535" t="s">
        <v>8867</v>
      </c>
      <c r="R272" s="6536"/>
      <c r="S272" s="6536"/>
      <c r="T272" s="6536"/>
      <c r="U272" s="6537"/>
      <c r="V272" s="1828"/>
      <c r="W272" s="1827"/>
      <c r="X272" s="6535" t="s">
        <v>8867</v>
      </c>
      <c r="Y272" s="6536"/>
      <c r="Z272" s="6536"/>
      <c r="AA272" s="6536"/>
      <c r="AB272" s="6537"/>
      <c r="AC272" s="1828"/>
      <c r="AD272" s="1827"/>
      <c r="AE272" s="2071"/>
      <c r="AF272" s="2072"/>
      <c r="AG272" s="2072"/>
      <c r="AH272" s="2072"/>
      <c r="AI272" s="2244"/>
      <c r="AJ272" s="1763"/>
      <c r="AK272" s="1754"/>
    </row>
    <row r="273" spans="1:37" ht="39.950000000000003" customHeight="1" thickBot="1" x14ac:dyDescent="0.25">
      <c r="A273" s="1779">
        <v>1</v>
      </c>
      <c r="B273" s="1779" t="s">
        <v>5497</v>
      </c>
      <c r="C273" s="6513" t="s">
        <v>8880</v>
      </c>
      <c r="D273" s="6514"/>
      <c r="E273" s="6515"/>
      <c r="F273" s="1834"/>
      <c r="G273" s="1829"/>
      <c r="H273" s="1830"/>
      <c r="I273" s="1831"/>
      <c r="J273" s="1832"/>
      <c r="K273" s="1833"/>
      <c r="L273" s="5588"/>
      <c r="M273" s="1834"/>
      <c r="N273" s="1835"/>
      <c r="O273" s="1836"/>
      <c r="P273" s="1837"/>
      <c r="Q273" s="1838"/>
      <c r="R273" s="1834"/>
      <c r="S273" s="2063"/>
      <c r="T273" s="2063"/>
      <c r="U273" s="2230"/>
      <c r="V273" s="1839"/>
      <c r="W273" s="1840"/>
      <c r="X273" s="6506" t="s">
        <v>8893</v>
      </c>
      <c r="Y273" s="6507"/>
      <c r="Z273" s="6507"/>
      <c r="AA273" s="6507"/>
      <c r="AB273" s="6508"/>
      <c r="AC273" s="1836"/>
      <c r="AD273" s="1837"/>
      <c r="AE273" s="6506" t="s">
        <v>8879</v>
      </c>
      <c r="AF273" s="6507"/>
      <c r="AG273" s="6507"/>
      <c r="AH273" s="6507"/>
      <c r="AI273" s="6508"/>
      <c r="AJ273" s="1839"/>
      <c r="AK273" s="1845"/>
    </row>
    <row r="274" spans="1:37" ht="39.950000000000003" customHeight="1" thickBot="1" x14ac:dyDescent="0.25">
      <c r="A274" s="1717">
        <v>2</v>
      </c>
      <c r="B274" s="1718" t="s">
        <v>5497</v>
      </c>
      <c r="C274" s="1801"/>
      <c r="D274" s="1799"/>
      <c r="E274" s="1799"/>
      <c r="F274" s="1799"/>
      <c r="G274" s="2018"/>
      <c r="H274" s="1847"/>
      <c r="I274" s="1848"/>
      <c r="J274" s="2153"/>
      <c r="K274" s="1915"/>
      <c r="L274" s="5589"/>
      <c r="M274" s="1842"/>
      <c r="N274" s="1849"/>
      <c r="O274" s="1847"/>
      <c r="P274" s="1848"/>
      <c r="Q274" s="6509" t="s">
        <v>8894</v>
      </c>
      <c r="R274" s="6510"/>
      <c r="S274" s="6510"/>
      <c r="T274" s="6510"/>
      <c r="U274" s="6512"/>
      <c r="V274" s="1847"/>
      <c r="W274" s="1848"/>
      <c r="X274" s="1801"/>
      <c r="Y274" s="1799"/>
      <c r="Z274" s="1843"/>
      <c r="AA274" s="1843"/>
      <c r="AB274" s="1844"/>
      <c r="AC274" s="1774"/>
      <c r="AD274" s="1850"/>
      <c r="AE274" s="6509" t="s">
        <v>8907</v>
      </c>
      <c r="AF274" s="5608"/>
      <c r="AG274" s="5608"/>
      <c r="AH274" s="5608"/>
      <c r="AI274" s="5609"/>
      <c r="AJ274" s="1847"/>
      <c r="AK274" s="1851"/>
    </row>
    <row r="275" spans="1:37" ht="39.950000000000003" customHeight="1" thickBot="1" x14ac:dyDescent="0.25">
      <c r="A275" s="5734" t="s">
        <v>5498</v>
      </c>
      <c r="B275" s="5735"/>
      <c r="C275" s="1801"/>
      <c r="D275" s="1799"/>
      <c r="E275" s="1799"/>
      <c r="F275" s="1821" t="s">
        <v>8879</v>
      </c>
      <c r="G275" s="1844"/>
      <c r="H275" s="1847"/>
      <c r="I275" s="1848"/>
      <c r="J275" s="2220"/>
      <c r="K275" s="1799"/>
      <c r="L275" s="5589"/>
      <c r="M275" s="1843"/>
      <c r="N275" s="1822"/>
      <c r="O275" s="1847"/>
      <c r="P275" s="1848"/>
      <c r="Q275" s="1852"/>
      <c r="R275" s="1799"/>
      <c r="S275" s="1799"/>
      <c r="T275" s="1853"/>
      <c r="U275" s="1800"/>
      <c r="V275" s="1847"/>
      <c r="W275" s="1848"/>
      <c r="X275" s="4456" t="s">
        <v>8892</v>
      </c>
      <c r="Y275" s="6505"/>
      <c r="Z275" s="6505"/>
      <c r="AA275" s="3482"/>
      <c r="AB275" s="1800"/>
      <c r="AC275" s="1847"/>
      <c r="AD275" s="1848"/>
      <c r="AE275" s="6509" t="s">
        <v>8893</v>
      </c>
      <c r="AF275" s="6510"/>
      <c r="AG275" s="6510"/>
      <c r="AH275" s="6511"/>
      <c r="AI275" s="1844"/>
      <c r="AJ275" s="1774"/>
      <c r="AK275" s="1851"/>
    </row>
    <row r="276" spans="1:37" ht="39.950000000000003" customHeight="1" thickBot="1" x14ac:dyDescent="0.25">
      <c r="A276" s="5785" t="s">
        <v>8250</v>
      </c>
      <c r="B276" s="5786"/>
      <c r="C276" s="1854"/>
      <c r="D276" s="1855"/>
      <c r="E276" s="1855"/>
      <c r="F276" s="1740"/>
      <c r="G276" s="1741"/>
      <c r="H276" s="1856"/>
      <c r="I276" s="1857"/>
      <c r="J276" s="1854"/>
      <c r="K276" s="2221"/>
      <c r="L276" s="5590"/>
      <c r="M276" s="1855"/>
      <c r="N276" s="1858"/>
      <c r="O276" s="1859"/>
      <c r="P276" s="1860"/>
      <c r="Q276" s="1861"/>
      <c r="R276" s="1862"/>
      <c r="S276" s="1863"/>
      <c r="T276" s="1863"/>
      <c r="U276" s="1864"/>
      <c r="V276" s="1865"/>
      <c r="W276" s="1866"/>
      <c r="X276" s="1867"/>
      <c r="Y276" s="1863"/>
      <c r="Z276" s="2240"/>
      <c r="AA276" s="2240"/>
      <c r="AB276" s="2241"/>
      <c r="AC276" s="1856"/>
      <c r="AD276" s="1857"/>
      <c r="AE276" s="1854"/>
      <c r="AF276" s="1855"/>
      <c r="AG276" s="1862"/>
      <c r="AH276" s="1862"/>
      <c r="AI276" s="1864"/>
      <c r="AJ276" s="1856"/>
      <c r="AK276" s="1868"/>
    </row>
    <row r="277" spans="1:37" ht="39.950000000000003" customHeight="1" x14ac:dyDescent="0.2">
      <c r="A277" s="5832" t="s">
        <v>5500</v>
      </c>
      <c r="B277" s="5833"/>
      <c r="C277" s="1869"/>
      <c r="D277" s="1870"/>
      <c r="E277" s="1870"/>
      <c r="F277" s="1870"/>
      <c r="G277" s="1871"/>
      <c r="H277" s="1872"/>
      <c r="I277" s="1845"/>
      <c r="J277" s="1873"/>
      <c r="K277" s="1874"/>
      <c r="L277" s="5571"/>
      <c r="M277" s="1874"/>
      <c r="N277" s="1795"/>
      <c r="O277" s="1876"/>
      <c r="P277" s="1877"/>
      <c r="Q277" s="1878"/>
      <c r="R277" s="1879"/>
      <c r="S277" s="1766"/>
      <c r="T277" s="1766"/>
      <c r="U277" s="1880"/>
      <c r="V277" s="1872"/>
      <c r="W277" s="1845"/>
      <c r="X277" s="1881"/>
      <c r="Y277" s="1882"/>
      <c r="Z277" s="1882"/>
      <c r="AA277" s="1882"/>
      <c r="AB277" s="1880"/>
      <c r="AC277" s="1872"/>
      <c r="AD277" s="1845"/>
      <c r="AE277" s="1881"/>
      <c r="AF277" s="1882"/>
      <c r="AG277" s="1882"/>
      <c r="AH277" s="1882"/>
      <c r="AI277" s="1880"/>
      <c r="AJ277" s="1872"/>
      <c r="AK277" s="1845"/>
    </row>
    <row r="278" spans="1:37" ht="39.950000000000003" customHeight="1" x14ac:dyDescent="0.2">
      <c r="A278" s="5834"/>
      <c r="B278" s="5835"/>
      <c r="C278" s="1801"/>
      <c r="D278" s="1799"/>
      <c r="E278" s="1799"/>
      <c r="F278" s="1799"/>
      <c r="G278" s="1800"/>
      <c r="H278" s="1883"/>
      <c r="I278" s="1851"/>
      <c r="J278" s="1801"/>
      <c r="K278" s="1821"/>
      <c r="L278" s="5572"/>
      <c r="M278" s="1799"/>
      <c r="N278" s="1800"/>
      <c r="O278" s="1883"/>
      <c r="P278" s="1851"/>
      <c r="Q278" s="1801"/>
      <c r="R278" s="1799"/>
      <c r="S278" s="1799"/>
      <c r="T278" s="1799"/>
      <c r="U278" s="1800"/>
      <c r="V278" s="1883"/>
      <c r="W278" s="1851"/>
      <c r="X278" s="1801"/>
      <c r="Y278" s="1799"/>
      <c r="Z278" s="1799"/>
      <c r="AA278" s="1799"/>
      <c r="AB278" s="1800"/>
      <c r="AC278" s="1883"/>
      <c r="AD278" s="1851"/>
      <c r="AE278" s="1801"/>
      <c r="AF278" s="1799"/>
      <c r="AG278" s="1799"/>
      <c r="AH278" s="1799"/>
      <c r="AI278" s="1800"/>
      <c r="AJ278" s="1883"/>
      <c r="AK278" s="1851"/>
    </row>
    <row r="279" spans="1:37" ht="39.950000000000003" customHeight="1" thickBot="1" x14ac:dyDescent="0.25">
      <c r="A279" s="5836"/>
      <c r="B279" s="5837"/>
      <c r="C279" s="1854"/>
      <c r="D279" s="1855"/>
      <c r="E279" s="1855"/>
      <c r="F279" s="1855"/>
      <c r="G279" s="1884"/>
      <c r="H279" s="1885"/>
      <c r="I279" s="1868"/>
      <c r="J279" s="1854"/>
      <c r="K279" s="1855"/>
      <c r="L279" s="5573"/>
      <c r="M279" s="1855"/>
      <c r="N279" s="1884"/>
      <c r="O279" s="1885"/>
      <c r="P279" s="1868"/>
      <c r="Q279" s="1854"/>
      <c r="R279" s="1855"/>
      <c r="S279" s="1855"/>
      <c r="T279" s="1855"/>
      <c r="U279" s="1884"/>
      <c r="V279" s="1885"/>
      <c r="W279" s="1868"/>
      <c r="X279" s="1854"/>
      <c r="Y279" s="1855"/>
      <c r="Z279" s="1855"/>
      <c r="AA279" s="1855"/>
      <c r="AB279" s="1884"/>
      <c r="AC279" s="1885"/>
      <c r="AD279" s="1868"/>
      <c r="AE279" s="1854"/>
      <c r="AF279" s="1855"/>
      <c r="AG279" s="1855"/>
      <c r="AH279" s="1855"/>
      <c r="AI279" s="1884"/>
      <c r="AJ279" s="1885"/>
      <c r="AK279" s="1868"/>
    </row>
    <row r="280" spans="1:37" ht="39.950000000000003" customHeight="1" thickBot="1" x14ac:dyDescent="0.25">
      <c r="A280" s="16"/>
      <c r="B280" s="1715"/>
      <c r="C280" s="1659"/>
      <c r="D280" s="1659"/>
      <c r="E280" s="1659"/>
      <c r="F280" s="1657"/>
      <c r="G280" s="1657"/>
      <c r="H280" s="1657"/>
      <c r="I280" s="1657"/>
      <c r="J280" s="1716"/>
      <c r="K280" s="1716"/>
      <c r="L280" s="1716"/>
      <c r="M280" s="1716"/>
      <c r="N280" s="1716"/>
      <c r="O280" s="1716"/>
      <c r="P280" s="1716"/>
      <c r="S280" s="1704"/>
      <c r="T280" s="1704"/>
      <c r="U280" s="1704"/>
    </row>
    <row r="281" spans="1:37" ht="39.950000000000003" customHeight="1" thickBot="1" x14ac:dyDescent="0.25">
      <c r="A281" s="5764"/>
      <c r="B281" s="5765"/>
      <c r="C281" s="5464" t="s">
        <v>8445</v>
      </c>
      <c r="D281" s="5465"/>
      <c r="E281" s="5465"/>
      <c r="F281" s="5465"/>
      <c r="G281" s="5465"/>
      <c r="H281" s="5465"/>
      <c r="I281" s="5466"/>
      <c r="J281" s="5464" t="s">
        <v>8446</v>
      </c>
      <c r="K281" s="5465"/>
      <c r="L281" s="5465"/>
      <c r="M281" s="5465"/>
      <c r="N281" s="5465"/>
      <c r="O281" s="5465"/>
      <c r="P281" s="5466"/>
      <c r="Q281" s="5464" t="s">
        <v>8752</v>
      </c>
      <c r="R281" s="5465"/>
      <c r="S281" s="5465"/>
      <c r="T281" s="5465"/>
      <c r="U281" s="5465"/>
      <c r="V281" s="5465"/>
      <c r="W281" s="5466"/>
      <c r="X281" s="5464" t="s">
        <v>8403</v>
      </c>
      <c r="Y281" s="5465"/>
      <c r="Z281" s="5465"/>
      <c r="AA281" s="5465"/>
      <c r="AB281" s="5465"/>
      <c r="AC281" s="5465"/>
      <c r="AD281" s="5466"/>
      <c r="AE281" s="5464" t="s">
        <v>8404</v>
      </c>
      <c r="AF281" s="5465"/>
      <c r="AG281" s="5465"/>
      <c r="AH281" s="5465"/>
      <c r="AI281" s="5465"/>
      <c r="AJ281" s="5465"/>
      <c r="AK281" s="5466"/>
    </row>
    <row r="282" spans="1:37" ht="39.950000000000003" customHeight="1" x14ac:dyDescent="0.2">
      <c r="A282" s="5747" t="s">
        <v>1390</v>
      </c>
      <c r="B282" s="5748"/>
      <c r="C282" s="1719">
        <v>12</v>
      </c>
      <c r="D282" s="1675">
        <v>12</v>
      </c>
      <c r="E282" s="1675">
        <v>12</v>
      </c>
      <c r="F282" s="1675">
        <v>12</v>
      </c>
      <c r="G282" s="1676">
        <v>12</v>
      </c>
      <c r="H282" s="1743">
        <v>12</v>
      </c>
      <c r="I282" s="1744">
        <v>12</v>
      </c>
      <c r="J282" s="1674">
        <v>12</v>
      </c>
      <c r="K282" s="1675">
        <v>12</v>
      </c>
      <c r="L282" s="1675">
        <v>12</v>
      </c>
      <c r="M282" s="1675">
        <v>12</v>
      </c>
      <c r="N282" s="1744">
        <v>12</v>
      </c>
      <c r="O282" s="1743">
        <v>12</v>
      </c>
      <c r="P282" s="1744">
        <v>12</v>
      </c>
      <c r="Q282" s="1674">
        <v>12</v>
      </c>
      <c r="R282" s="1675">
        <v>12</v>
      </c>
      <c r="S282" s="1675">
        <v>12</v>
      </c>
      <c r="T282" s="1675">
        <v>12</v>
      </c>
      <c r="U282" s="1747">
        <v>1</v>
      </c>
      <c r="V282" s="1743">
        <v>1</v>
      </c>
      <c r="W282" s="1744">
        <v>1</v>
      </c>
      <c r="X282" s="1674">
        <v>1</v>
      </c>
      <c r="Y282" s="1675">
        <v>1</v>
      </c>
      <c r="Z282" s="1675">
        <v>1</v>
      </c>
      <c r="AA282" s="1675">
        <v>1</v>
      </c>
      <c r="AB282" s="1676">
        <v>1</v>
      </c>
      <c r="AC282" s="1743">
        <v>1</v>
      </c>
      <c r="AD282" s="1747">
        <v>1</v>
      </c>
      <c r="AE282" s="1675">
        <v>1</v>
      </c>
      <c r="AF282" s="1675">
        <v>1</v>
      </c>
      <c r="AG282" s="1675">
        <v>1</v>
      </c>
      <c r="AH282" s="1675">
        <v>1</v>
      </c>
      <c r="AI282" s="1676">
        <v>1</v>
      </c>
      <c r="AJ282" s="1743">
        <v>1</v>
      </c>
      <c r="AK282" s="1744">
        <v>1</v>
      </c>
    </row>
    <row r="283" spans="1:37" ht="39.950000000000003" customHeight="1" thickBot="1" x14ac:dyDescent="0.25">
      <c r="A283" s="5749" t="s">
        <v>1391</v>
      </c>
      <c r="B283" s="5750"/>
      <c r="C283" s="1677">
        <v>14</v>
      </c>
      <c r="D283" s="1757">
        <v>15</v>
      </c>
      <c r="E283" s="1757">
        <v>16</v>
      </c>
      <c r="F283" s="1757">
        <v>17</v>
      </c>
      <c r="G283" s="1673">
        <v>18</v>
      </c>
      <c r="H283" s="1745">
        <v>19</v>
      </c>
      <c r="I283" s="1746">
        <v>20</v>
      </c>
      <c r="J283" s="1671">
        <v>21</v>
      </c>
      <c r="K283" s="1672">
        <v>22</v>
      </c>
      <c r="L283" s="1672">
        <v>23</v>
      </c>
      <c r="M283" s="1672">
        <v>24</v>
      </c>
      <c r="N283" s="1746">
        <v>25</v>
      </c>
      <c r="O283" s="1745">
        <v>26</v>
      </c>
      <c r="P283" s="1746">
        <v>27</v>
      </c>
      <c r="Q283" s="1671">
        <v>28</v>
      </c>
      <c r="R283" s="1672">
        <v>29</v>
      </c>
      <c r="S283" s="1672">
        <v>30</v>
      </c>
      <c r="T283" s="1757">
        <v>31</v>
      </c>
      <c r="U283" s="2076">
        <v>1</v>
      </c>
      <c r="V283" s="1745">
        <v>2</v>
      </c>
      <c r="W283" s="1746">
        <v>3</v>
      </c>
      <c r="X283" s="1671">
        <v>4</v>
      </c>
      <c r="Y283" s="1672">
        <v>5</v>
      </c>
      <c r="Z283" s="1672">
        <v>6</v>
      </c>
      <c r="AA283" s="1672">
        <v>7</v>
      </c>
      <c r="AB283" s="1673">
        <v>8</v>
      </c>
      <c r="AC283" s="1745">
        <v>9</v>
      </c>
      <c r="AD283" s="1748">
        <v>10</v>
      </c>
      <c r="AE283" s="1672">
        <v>11</v>
      </c>
      <c r="AF283" s="1672">
        <v>12</v>
      </c>
      <c r="AG283" s="1672">
        <v>13</v>
      </c>
      <c r="AH283" s="1672">
        <v>14</v>
      </c>
      <c r="AI283" s="1673">
        <v>15</v>
      </c>
      <c r="AJ283" s="1745">
        <v>16</v>
      </c>
      <c r="AK283" s="1746">
        <v>17</v>
      </c>
    </row>
    <row r="284" spans="1:37" ht="39.950000000000003" customHeight="1" x14ac:dyDescent="0.2">
      <c r="A284" s="5745" t="s">
        <v>4459</v>
      </c>
      <c r="B284" s="5746"/>
      <c r="C284" s="5521" t="s">
        <v>8891</v>
      </c>
      <c r="D284" s="6503"/>
      <c r="E284" s="6503"/>
      <c r="F284" s="6503"/>
      <c r="G284" s="6504"/>
      <c r="H284" s="1787"/>
      <c r="I284" s="1788"/>
      <c r="J284" s="2493" t="s">
        <v>8911</v>
      </c>
      <c r="K284" s="1790"/>
      <c r="L284" s="1790"/>
      <c r="M284" s="1790"/>
      <c r="N284" s="6591" t="s">
        <v>1448</v>
      </c>
      <c r="O284" s="6554" t="s">
        <v>1449</v>
      </c>
      <c r="P284" s="2383"/>
      <c r="Q284" s="2228"/>
      <c r="R284" s="1785"/>
      <c r="S284" s="2229"/>
      <c r="T284" s="2058"/>
      <c r="U284" s="6521" t="s">
        <v>4442</v>
      </c>
      <c r="V284" s="1787"/>
      <c r="W284" s="1887"/>
      <c r="X284" s="5521" t="s">
        <v>8891</v>
      </c>
      <c r="Y284" s="6503"/>
      <c r="Z284" s="6503"/>
      <c r="AA284" s="6503"/>
      <c r="AB284" s="6504"/>
      <c r="AC284" s="1792"/>
      <c r="AD284" s="1788"/>
      <c r="AE284" s="5521" t="s">
        <v>8891</v>
      </c>
      <c r="AF284" s="6503"/>
      <c r="AG284" s="6503"/>
      <c r="AH284" s="6503"/>
      <c r="AI284" s="6504"/>
      <c r="AJ284" s="1762"/>
      <c r="AK284" s="1750"/>
    </row>
    <row r="285" spans="1:37" ht="39.950000000000003" customHeight="1" x14ac:dyDescent="0.2">
      <c r="A285" s="5721" t="s">
        <v>8234</v>
      </c>
      <c r="B285" s="5722"/>
      <c r="C285" s="6656" t="s">
        <v>8906</v>
      </c>
      <c r="D285" s="6657"/>
      <c r="E285" s="6657"/>
      <c r="F285" s="6657"/>
      <c r="G285" s="6658"/>
      <c r="H285" s="1796"/>
      <c r="I285" s="1797"/>
      <c r="J285" s="2494" t="s">
        <v>8912</v>
      </c>
      <c r="K285" s="1823"/>
      <c r="L285" s="1823"/>
      <c r="M285" s="1823"/>
      <c r="N285" s="6592"/>
      <c r="O285" s="6555"/>
      <c r="P285" s="2384"/>
      <c r="Q285" s="2039"/>
      <c r="R285" s="1823"/>
      <c r="S285" s="1799"/>
      <c r="T285" s="1799"/>
      <c r="U285" s="6522"/>
      <c r="V285" s="1796"/>
      <c r="W285" s="1890"/>
      <c r="X285" s="6656" t="s">
        <v>8906</v>
      </c>
      <c r="Y285" s="6657"/>
      <c r="Z285" s="6657"/>
      <c r="AA285" s="6657"/>
      <c r="AB285" s="6658"/>
      <c r="AC285" s="1978"/>
      <c r="AD285" s="1797"/>
      <c r="AE285" s="2490" t="s">
        <v>8900</v>
      </c>
      <c r="AF285" s="2495" t="s">
        <v>8916</v>
      </c>
      <c r="AG285" s="1116"/>
      <c r="AH285" s="1116"/>
      <c r="AI285" s="2237"/>
      <c r="AJ285" s="1760"/>
      <c r="AK285" s="1752"/>
    </row>
    <row r="286" spans="1:37" ht="39.950000000000003" customHeight="1" x14ac:dyDescent="0.2">
      <c r="A286" s="5719" t="s">
        <v>8235</v>
      </c>
      <c r="B286" s="5720"/>
      <c r="C286" s="6645" t="s">
        <v>8904</v>
      </c>
      <c r="D286" s="6646"/>
      <c r="E286" s="6646"/>
      <c r="F286" s="6646"/>
      <c r="G286" s="6646"/>
      <c r="H286" s="1798"/>
      <c r="I286" s="1797"/>
      <c r="J286" s="2491" t="s">
        <v>8908</v>
      </c>
      <c r="K286" s="1823"/>
      <c r="L286" s="1823"/>
      <c r="M286" s="1823"/>
      <c r="N286" s="6592"/>
      <c r="O286" s="6555"/>
      <c r="P286" s="2384"/>
      <c r="Q286" s="2039"/>
      <c r="R286" s="1823"/>
      <c r="S286" s="1799"/>
      <c r="T286" s="1799"/>
      <c r="U286" s="6522"/>
      <c r="V286" s="1796"/>
      <c r="W286" s="1797"/>
      <c r="X286" s="6694" t="s">
        <v>8908</v>
      </c>
      <c r="Y286" s="6695"/>
      <c r="Z286" s="6696" t="s">
        <v>8895</v>
      </c>
      <c r="AA286" s="6696"/>
      <c r="AB286" s="6696"/>
      <c r="AC286" s="2109"/>
      <c r="AD286" s="2109"/>
      <c r="AE286" s="6702" t="s">
        <v>8896</v>
      </c>
      <c r="AF286" s="6703"/>
      <c r="AG286" s="6703"/>
      <c r="AH286" s="6703"/>
      <c r="AI286" s="6704"/>
      <c r="AJ286" s="1760"/>
      <c r="AK286" s="1752"/>
    </row>
    <row r="287" spans="1:37" ht="39.950000000000003" customHeight="1" x14ac:dyDescent="0.2">
      <c r="A287" s="5719" t="s">
        <v>8236</v>
      </c>
      <c r="B287" s="5720"/>
      <c r="C287" s="6653" t="s">
        <v>8909</v>
      </c>
      <c r="D287" s="6654"/>
      <c r="E287" s="6654"/>
      <c r="F287" s="6654"/>
      <c r="G287" s="6655"/>
      <c r="H287" s="1796"/>
      <c r="I287" s="1797"/>
      <c r="J287" s="2492" t="s">
        <v>8910</v>
      </c>
      <c r="K287" s="2350"/>
      <c r="L287" s="2350"/>
      <c r="M287" s="2350"/>
      <c r="N287" s="6592"/>
      <c r="O287" s="6555"/>
      <c r="P287" s="2384"/>
      <c r="Q287" s="2210"/>
      <c r="R287" s="2061"/>
      <c r="S287" s="1116"/>
      <c r="T287" s="1116"/>
      <c r="U287" s="6522"/>
      <c r="V287" s="1796"/>
      <c r="W287" s="1890"/>
      <c r="X287" s="6653" t="s">
        <v>8909</v>
      </c>
      <c r="Y287" s="6654"/>
      <c r="Z287" s="6654"/>
      <c r="AA287" s="6654"/>
      <c r="AB287" s="6655"/>
      <c r="AC287" s="2305"/>
      <c r="AD287" s="1797"/>
      <c r="AE287" s="6697" t="s">
        <v>8910</v>
      </c>
      <c r="AF287" s="6698"/>
      <c r="AG287" s="6685" t="s">
        <v>8913</v>
      </c>
      <c r="AH287" s="6686"/>
      <c r="AI287" s="6687"/>
      <c r="AJ287" s="1760"/>
      <c r="AK287" s="1752"/>
    </row>
    <row r="288" spans="1:37" ht="39.950000000000003" customHeight="1" x14ac:dyDescent="0.2">
      <c r="A288" s="5719" t="s">
        <v>8237</v>
      </c>
      <c r="B288" s="5720"/>
      <c r="C288" s="2039"/>
      <c r="D288" s="1823"/>
      <c r="E288" s="6688" t="s">
        <v>8914</v>
      </c>
      <c r="F288" s="6689"/>
      <c r="G288" s="6690"/>
      <c r="H288" s="1796"/>
      <c r="I288" s="1797"/>
      <c r="J288" s="2125"/>
      <c r="K288" s="1810"/>
      <c r="L288" s="1810"/>
      <c r="M288" s="1810"/>
      <c r="N288" s="6592"/>
      <c r="O288" s="6555"/>
      <c r="P288" s="2384"/>
      <c r="Q288" s="2206"/>
      <c r="R288" s="1381"/>
      <c r="S288" s="1381"/>
      <c r="T288" s="1843"/>
      <c r="U288" s="6522"/>
      <c r="V288" s="1796"/>
      <c r="W288" s="1890"/>
      <c r="X288" s="6691" t="s">
        <v>8915</v>
      </c>
      <c r="Y288" s="6692"/>
      <c r="Z288" s="6693"/>
      <c r="AA288" s="1813"/>
      <c r="AB288" s="1814"/>
      <c r="AC288" s="1798"/>
      <c r="AD288" s="1797"/>
      <c r="AE288" s="2246"/>
      <c r="AF288" s="2065"/>
      <c r="AG288" s="1799"/>
      <c r="AH288" s="1799"/>
      <c r="AI288" s="1771"/>
      <c r="AJ288" s="1760"/>
      <c r="AK288" s="1752"/>
    </row>
    <row r="289" spans="1:37" ht="39.950000000000003" customHeight="1" x14ac:dyDescent="0.2">
      <c r="A289" s="5732" t="s">
        <v>8238</v>
      </c>
      <c r="B289" s="5733"/>
      <c r="C289" s="2159"/>
      <c r="D289" s="72"/>
      <c r="E289" s="50"/>
      <c r="F289" s="1807"/>
      <c r="G289" s="2213"/>
      <c r="H289" s="1796"/>
      <c r="I289" s="1797"/>
      <c r="J289" s="2125"/>
      <c r="K289" s="1810"/>
      <c r="L289" s="1810"/>
      <c r="M289" s="1810"/>
      <c r="N289" s="6592"/>
      <c r="O289" s="6555"/>
      <c r="P289" s="2384"/>
      <c r="Q289" s="2125"/>
      <c r="R289" s="1810"/>
      <c r="S289" s="1810"/>
      <c r="T289" s="1810"/>
      <c r="U289" s="6522"/>
      <c r="V289" s="1796"/>
      <c r="W289" s="1890"/>
      <c r="X289" s="1812"/>
      <c r="Y289" s="1813"/>
      <c r="Z289" s="1813"/>
      <c r="AA289" s="1813"/>
      <c r="AB289" s="1814"/>
      <c r="AC289" s="1798"/>
      <c r="AD289" s="1797"/>
      <c r="AE289" s="1815"/>
      <c r="AF289" s="1381"/>
      <c r="AG289" s="1381"/>
      <c r="AH289" s="77"/>
      <c r="AI289" s="1728"/>
      <c r="AJ289" s="1760"/>
      <c r="AK289" s="1752"/>
    </row>
    <row r="290" spans="1:37" ht="39.950000000000003" customHeight="1" x14ac:dyDescent="0.2">
      <c r="A290" s="5732" t="s">
        <v>8239</v>
      </c>
      <c r="B290" s="5733"/>
      <c r="C290" s="2212"/>
      <c r="D290" s="1807"/>
      <c r="E290" s="1807"/>
      <c r="F290" s="1807"/>
      <c r="G290" s="2213"/>
      <c r="H290" s="1796"/>
      <c r="I290" s="1797"/>
      <c r="J290" s="2212"/>
      <c r="K290" s="1807"/>
      <c r="L290" s="1807"/>
      <c r="M290" s="1807"/>
      <c r="N290" s="6592"/>
      <c r="O290" s="6555"/>
      <c r="P290" s="2384"/>
      <c r="Q290" s="2231"/>
      <c r="R290" s="1888"/>
      <c r="S290" s="1888"/>
      <c r="T290" s="1888"/>
      <c r="U290" s="6522"/>
      <c r="V290" s="1796"/>
      <c r="W290" s="1890"/>
      <c r="X290" s="1825"/>
      <c r="Y290" s="1823"/>
      <c r="Z290" s="1897"/>
      <c r="AA290" s="1897"/>
      <c r="AB290" s="2238"/>
      <c r="AC290" s="1798"/>
      <c r="AD290" s="1797"/>
      <c r="AE290" s="1815"/>
      <c r="AG290" s="1799"/>
      <c r="AH290" s="1807"/>
      <c r="AI290" s="1808"/>
      <c r="AJ290" s="1760"/>
      <c r="AK290" s="1752"/>
    </row>
    <row r="291" spans="1:37" ht="39.950000000000003" customHeight="1" x14ac:dyDescent="0.2">
      <c r="A291" s="5732" t="s">
        <v>8240</v>
      </c>
      <c r="B291" s="5733"/>
      <c r="C291" s="2125"/>
      <c r="D291" s="1810"/>
      <c r="E291" s="1810"/>
      <c r="F291" s="1810"/>
      <c r="G291" s="2126"/>
      <c r="H291" s="1796"/>
      <c r="I291" s="1797"/>
      <c r="J291" s="2125"/>
      <c r="K291" s="1810"/>
      <c r="L291" s="1810"/>
      <c r="M291" s="1810"/>
      <c r="N291" s="6592"/>
      <c r="O291" s="6555"/>
      <c r="P291" s="2384"/>
      <c r="Q291" s="2125"/>
      <c r="R291" s="1810"/>
      <c r="S291" s="1810"/>
      <c r="T291" s="1810"/>
      <c r="U291" s="6522"/>
      <c r="V291" s="1796"/>
      <c r="W291" s="1890"/>
      <c r="X291" s="1809"/>
      <c r="Y291" s="1810"/>
      <c r="Z291" s="1810"/>
      <c r="AA291" s="1810"/>
      <c r="AB291" s="1811"/>
      <c r="AC291" s="1798"/>
      <c r="AD291" s="1797"/>
      <c r="AE291" s="1809"/>
      <c r="AF291" s="1810"/>
      <c r="AG291" s="1810"/>
      <c r="AH291" s="1810"/>
      <c r="AI291" s="1811"/>
      <c r="AJ291" s="1760"/>
      <c r="AK291" s="1752"/>
    </row>
    <row r="292" spans="1:37" ht="39.950000000000003" customHeight="1" x14ac:dyDescent="0.2">
      <c r="A292" s="5809" t="s">
        <v>8241</v>
      </c>
      <c r="B292" s="5810"/>
      <c r="C292" s="2214"/>
      <c r="D292" s="2016"/>
      <c r="E292" s="2016"/>
      <c r="F292" s="2016"/>
      <c r="G292" s="2117"/>
      <c r="H292" s="1816"/>
      <c r="I292" s="1817"/>
      <c r="J292" s="2214"/>
      <c r="K292" s="2016"/>
      <c r="L292" s="2016"/>
      <c r="M292" s="2016"/>
      <c r="N292" s="6592"/>
      <c r="O292" s="6555"/>
      <c r="P292" s="2385"/>
      <c r="Q292" s="2214"/>
      <c r="R292" s="2016"/>
      <c r="S292" s="2016"/>
      <c r="T292" s="2016"/>
      <c r="U292" s="6522"/>
      <c r="V292" s="1816"/>
      <c r="W292" s="1896"/>
      <c r="X292" s="2062"/>
      <c r="Y292" s="2016"/>
      <c r="Z292" s="2016"/>
      <c r="AA292" s="2016"/>
      <c r="AB292" s="2239"/>
      <c r="AC292" s="1818"/>
      <c r="AD292" s="1817"/>
      <c r="AE292" s="2062"/>
      <c r="AF292" s="2016"/>
      <c r="AG292" s="2016"/>
      <c r="AH292" s="2016"/>
      <c r="AI292" s="2239"/>
      <c r="AJ292" s="1760"/>
      <c r="AK292" s="1752"/>
    </row>
    <row r="293" spans="1:37" ht="39.950000000000003" customHeight="1" x14ac:dyDescent="0.2">
      <c r="A293" s="5809" t="s">
        <v>8242</v>
      </c>
      <c r="B293" s="5810"/>
      <c r="C293" s="2160"/>
      <c r="D293" s="77"/>
      <c r="E293" s="50"/>
      <c r="F293" s="77"/>
      <c r="G293" s="2157"/>
      <c r="H293" s="1796"/>
      <c r="I293" s="1797"/>
      <c r="J293" s="2160"/>
      <c r="K293" s="77"/>
      <c r="L293" s="77"/>
      <c r="M293" s="44"/>
      <c r="N293" s="6592"/>
      <c r="O293" s="6555"/>
      <c r="P293" s="2384"/>
      <c r="Q293" s="2159"/>
      <c r="R293" s="72"/>
      <c r="S293" s="72"/>
      <c r="T293" s="72"/>
      <c r="U293" s="6522"/>
      <c r="V293" s="1796"/>
      <c r="W293" s="1890"/>
      <c r="X293" s="1809"/>
      <c r="Y293" s="1810"/>
      <c r="Z293" s="1810"/>
      <c r="AA293" s="1810"/>
      <c r="AB293" s="1811"/>
      <c r="AC293" s="1798"/>
      <c r="AD293" s="1797"/>
      <c r="AE293" s="1809"/>
      <c r="AF293" s="1810"/>
      <c r="AG293" s="1810"/>
      <c r="AH293" s="1810"/>
      <c r="AI293" s="1811"/>
      <c r="AJ293" s="1760"/>
      <c r="AK293" s="1752"/>
    </row>
    <row r="294" spans="1:37" ht="39.950000000000003" customHeight="1" x14ac:dyDescent="0.2">
      <c r="A294" s="5732" t="s">
        <v>8243</v>
      </c>
      <c r="B294" s="5733"/>
      <c r="C294" s="2039"/>
      <c r="D294" s="1823"/>
      <c r="E294" s="1823"/>
      <c r="F294" s="1823"/>
      <c r="G294" s="2155"/>
      <c r="H294" s="1796"/>
      <c r="I294" s="1797"/>
      <c r="J294" s="2039"/>
      <c r="K294" s="1823"/>
      <c r="L294" s="1823"/>
      <c r="M294" s="1823"/>
      <c r="N294" s="6592"/>
      <c r="O294" s="6555"/>
      <c r="P294" s="2384"/>
      <c r="Q294" s="2039"/>
      <c r="R294" s="1823"/>
      <c r="S294" s="1823"/>
      <c r="T294" s="1823"/>
      <c r="U294" s="6522"/>
      <c r="V294" s="1796"/>
      <c r="W294" s="1890"/>
      <c r="X294" s="1825"/>
      <c r="Y294" s="1823"/>
      <c r="Z294" s="1823"/>
      <c r="AA294" s="1823"/>
      <c r="AB294" s="1824"/>
      <c r="AC294" s="1798"/>
      <c r="AD294" s="1797"/>
      <c r="AE294" s="1825"/>
      <c r="AF294" s="1823"/>
      <c r="AG294" s="1823"/>
      <c r="AH294" s="1823"/>
      <c r="AI294" s="1824"/>
      <c r="AJ294" s="1760"/>
      <c r="AK294" s="1752"/>
    </row>
    <row r="295" spans="1:37" ht="39.950000000000003" customHeight="1" x14ac:dyDescent="0.2">
      <c r="A295" s="5732" t="s">
        <v>8244</v>
      </c>
      <c r="B295" s="5733"/>
      <c r="C295" s="2039"/>
      <c r="D295" s="1823"/>
      <c r="E295" s="1823"/>
      <c r="F295" s="1823"/>
      <c r="G295" s="2155"/>
      <c r="H295" s="1796"/>
      <c r="I295" s="1797"/>
      <c r="J295" s="2039"/>
      <c r="K295" s="1823"/>
      <c r="L295" s="1823"/>
      <c r="M295" s="1823"/>
      <c r="N295" s="6592"/>
      <c r="O295" s="6555"/>
      <c r="P295" s="2384"/>
      <c r="Q295" s="2039"/>
      <c r="R295" s="1823"/>
      <c r="S295" s="1823"/>
      <c r="T295" s="1823"/>
      <c r="U295" s="6522"/>
      <c r="V295" s="1796"/>
      <c r="W295" s="1890"/>
      <c r="X295" s="1825"/>
      <c r="Y295" s="1823"/>
      <c r="Z295" s="1823"/>
      <c r="AA295" s="1823"/>
      <c r="AB295" s="1824"/>
      <c r="AC295" s="1798"/>
      <c r="AD295" s="1797"/>
      <c r="AE295" s="1825"/>
      <c r="AF295" s="1823"/>
      <c r="AG295" s="1823"/>
      <c r="AH295" s="1823"/>
      <c r="AI295" s="1824"/>
      <c r="AJ295" s="1760"/>
      <c r="AK295" s="1752"/>
    </row>
    <row r="296" spans="1:37" ht="39.950000000000003" customHeight="1" x14ac:dyDescent="0.2">
      <c r="A296" s="5738" t="s">
        <v>8245</v>
      </c>
      <c r="B296" s="5739"/>
      <c r="C296" s="1729"/>
      <c r="D296" s="37"/>
      <c r="E296" s="50"/>
      <c r="F296" s="37"/>
      <c r="G296" s="1730"/>
      <c r="H296" s="1796"/>
      <c r="I296" s="1797"/>
      <c r="J296" s="2152"/>
      <c r="K296" s="37"/>
      <c r="L296" s="37"/>
      <c r="M296" s="44"/>
      <c r="N296" s="6592"/>
      <c r="O296" s="6555"/>
      <c r="P296" s="2384"/>
      <c r="Q296" s="2152"/>
      <c r="R296" s="37"/>
      <c r="S296" s="37"/>
      <c r="T296" s="37"/>
      <c r="U296" s="6522"/>
      <c r="V296" s="1796"/>
      <c r="W296" s="1890"/>
      <c r="X296" s="1820"/>
      <c r="Y296" s="37"/>
      <c r="Z296" s="37"/>
      <c r="AA296" s="37"/>
      <c r="AB296" s="1730"/>
      <c r="AC296" s="1798"/>
      <c r="AD296" s="1797"/>
      <c r="AE296" s="1739"/>
      <c r="AF296" s="31"/>
      <c r="AG296" s="44"/>
      <c r="AH296" s="44"/>
      <c r="AI296" s="1800"/>
      <c r="AJ296" s="1760"/>
      <c r="AK296" s="1752"/>
    </row>
    <row r="297" spans="1:37" ht="39.950000000000003" customHeight="1" x14ac:dyDescent="0.2">
      <c r="A297" s="5758" t="s">
        <v>8246</v>
      </c>
      <c r="B297" s="5739"/>
      <c r="C297" s="1729"/>
      <c r="D297" s="37"/>
      <c r="E297" s="50"/>
      <c r="F297" s="37"/>
      <c r="G297" s="1730"/>
      <c r="H297" s="1796"/>
      <c r="I297" s="1797"/>
      <c r="J297" s="2222"/>
      <c r="K297" s="33"/>
      <c r="L297" s="33"/>
      <c r="M297" s="44"/>
      <c r="N297" s="6592"/>
      <c r="O297" s="6555"/>
      <c r="P297" s="2384"/>
      <c r="Q297" s="2222"/>
      <c r="R297" s="1821"/>
      <c r="S297" s="1821"/>
      <c r="T297" s="1821"/>
      <c r="U297" s="6522"/>
      <c r="V297" s="1796"/>
      <c r="W297" s="1890"/>
      <c r="X297" s="1820"/>
      <c r="Y297" s="47"/>
      <c r="Z297" s="72"/>
      <c r="AA297" s="1823"/>
      <c r="AB297" s="1824"/>
      <c r="AC297" s="1798"/>
      <c r="AD297" s="1797"/>
      <c r="AE297" s="1825"/>
      <c r="AF297" s="1823"/>
      <c r="AG297" s="1823"/>
      <c r="AH297" s="1823"/>
      <c r="AI297" s="1723"/>
      <c r="AJ297" s="1760"/>
      <c r="AK297" s="1752"/>
    </row>
    <row r="298" spans="1:37" ht="39.950000000000003" customHeight="1" x14ac:dyDescent="0.2">
      <c r="A298" s="5736" t="s">
        <v>8247</v>
      </c>
      <c r="B298" s="5737"/>
      <c r="C298" s="1734"/>
      <c r="D298" s="80"/>
      <c r="E298" s="50"/>
      <c r="F298" s="80"/>
      <c r="G298" s="1735"/>
      <c r="H298" s="1796"/>
      <c r="I298" s="1797"/>
      <c r="J298" s="2159"/>
      <c r="K298" s="72"/>
      <c r="L298" s="72"/>
      <c r="M298" s="44"/>
      <c r="N298" s="6592"/>
      <c r="O298" s="6555"/>
      <c r="P298" s="2384"/>
      <c r="Q298" s="2159"/>
      <c r="R298" s="72"/>
      <c r="S298" s="72"/>
      <c r="T298" s="72"/>
      <c r="U298" s="6522"/>
      <c r="V298" s="1796"/>
      <c r="W298" s="1890"/>
      <c r="X298" s="1820"/>
      <c r="Y298" s="77"/>
      <c r="Z298" s="77"/>
      <c r="AA298" s="77"/>
      <c r="AB298" s="1728"/>
      <c r="AC298" s="1798"/>
      <c r="AD298" s="1797"/>
      <c r="AE298" s="1734"/>
      <c r="AF298" s="80"/>
      <c r="AG298" s="44"/>
      <c r="AH298" s="44"/>
      <c r="AI298" s="1735"/>
      <c r="AJ298" s="1760"/>
      <c r="AK298" s="1752"/>
    </row>
    <row r="299" spans="1:37" ht="39.950000000000003" customHeight="1" x14ac:dyDescent="0.2">
      <c r="A299" s="5738" t="s">
        <v>8248</v>
      </c>
      <c r="B299" s="5739"/>
      <c r="C299" s="1731"/>
      <c r="D299" s="1821"/>
      <c r="E299" s="50"/>
      <c r="F299" s="1821"/>
      <c r="G299" s="1822"/>
      <c r="H299" s="1796"/>
      <c r="I299" s="1797"/>
      <c r="J299" s="2223"/>
      <c r="K299" s="1821"/>
      <c r="L299" s="1821"/>
      <c r="M299" s="44"/>
      <c r="N299" s="6592"/>
      <c r="O299" s="6555"/>
      <c r="P299" s="2384"/>
      <c r="Q299" s="2223"/>
      <c r="R299" s="1821"/>
      <c r="S299" s="1821"/>
      <c r="T299" s="1821"/>
      <c r="U299" s="6522"/>
      <c r="V299" s="1796"/>
      <c r="W299" s="1890"/>
      <c r="X299" s="1820"/>
      <c r="Y299" s="1821"/>
      <c r="Z299" s="1821"/>
      <c r="AA299" s="1821"/>
      <c r="AB299" s="1822"/>
      <c r="AC299" s="1798"/>
      <c r="AD299" s="1797"/>
      <c r="AE299" s="1731"/>
      <c r="AF299" s="1821"/>
      <c r="AG299" s="44"/>
      <c r="AH299" s="44"/>
      <c r="AI299" s="1822"/>
      <c r="AJ299" s="1760"/>
      <c r="AK299" s="1752"/>
    </row>
    <row r="300" spans="1:37" ht="39.950000000000003" customHeight="1" thickBot="1" x14ac:dyDescent="0.25">
      <c r="A300" s="5736" t="s">
        <v>8249</v>
      </c>
      <c r="B300" s="5737"/>
      <c r="C300" s="2071"/>
      <c r="D300" s="2072"/>
      <c r="E300" s="2072"/>
      <c r="F300" s="2072"/>
      <c r="G300" s="2244"/>
      <c r="H300" s="1826"/>
      <c r="I300" s="1827"/>
      <c r="J300" s="2039"/>
      <c r="K300" s="2072"/>
      <c r="L300" s="2072"/>
      <c r="M300" s="2072"/>
      <c r="N300" s="6593"/>
      <c r="O300" s="6556"/>
      <c r="P300" s="2386"/>
      <c r="Q300" s="2215"/>
      <c r="R300" s="2233"/>
      <c r="S300" s="2233"/>
      <c r="T300" s="2233"/>
      <c r="U300" s="6523"/>
      <c r="V300" s="1826"/>
      <c r="W300" s="1902"/>
      <c r="X300" s="2071"/>
      <c r="Y300" s="2072"/>
      <c r="Z300" s="2072"/>
      <c r="AA300" s="2072"/>
      <c r="AB300" s="2244"/>
      <c r="AC300" s="1828"/>
      <c r="AD300" s="1827"/>
      <c r="AE300" s="2071"/>
      <c r="AF300" s="2072"/>
      <c r="AG300" s="2072"/>
      <c r="AH300" s="2072"/>
      <c r="AI300" s="2244"/>
      <c r="AJ300" s="1763"/>
      <c r="AK300" s="1754"/>
    </row>
    <row r="301" spans="1:37" ht="39.950000000000003" customHeight="1" thickBot="1" x14ac:dyDescent="0.25">
      <c r="A301" s="1779">
        <v>1</v>
      </c>
      <c r="B301" s="1779" t="s">
        <v>5497</v>
      </c>
      <c r="C301" s="1881"/>
      <c r="D301" s="1882"/>
      <c r="E301" s="1882"/>
      <c r="F301" s="1882"/>
      <c r="G301" s="1880"/>
      <c r="H301" s="1830"/>
      <c r="I301" s="1831"/>
      <c r="J301" s="1832"/>
      <c r="K301" s="1833"/>
      <c r="L301" s="1833"/>
      <c r="M301" s="1834"/>
      <c r="N301" s="6650"/>
      <c r="O301" s="1836"/>
      <c r="P301" s="1837"/>
      <c r="Q301" s="1838"/>
      <c r="R301" s="1834"/>
      <c r="S301" s="2063"/>
      <c r="T301" s="2063"/>
      <c r="U301" s="5889"/>
      <c r="V301" s="1872"/>
      <c r="W301" s="1845"/>
      <c r="X301" s="2242"/>
      <c r="Y301" s="84"/>
      <c r="Z301" s="84"/>
      <c r="AA301" s="1879"/>
      <c r="AB301" s="2243"/>
      <c r="AC301" s="1836"/>
      <c r="AD301" s="1837"/>
      <c r="AE301" s="1881"/>
      <c r="AF301" s="1882"/>
      <c r="AG301" s="1882"/>
      <c r="AH301" s="1882"/>
      <c r="AI301" s="1880"/>
      <c r="AJ301" s="1839"/>
      <c r="AK301" s="1845"/>
    </row>
    <row r="302" spans="1:37" ht="39.950000000000003" customHeight="1" thickBot="1" x14ac:dyDescent="0.25">
      <c r="A302" s="1717">
        <v>2</v>
      </c>
      <c r="B302" s="1718" t="s">
        <v>5497</v>
      </c>
      <c r="C302" s="1801"/>
      <c r="D302" s="1799"/>
      <c r="E302" s="1799"/>
      <c r="F302" s="1799"/>
      <c r="G302" s="2018"/>
      <c r="H302" s="1847"/>
      <c r="I302" s="1848"/>
      <c r="J302" s="2153"/>
      <c r="K302" s="1915"/>
      <c r="L302" s="1842"/>
      <c r="M302" s="1842"/>
      <c r="N302" s="6651"/>
      <c r="O302" s="1847"/>
      <c r="P302" s="1848"/>
      <c r="Q302" s="1801"/>
      <c r="R302" s="1799"/>
      <c r="S302" s="1799"/>
      <c r="T302" s="1799"/>
      <c r="U302" s="5890"/>
      <c r="V302" s="1883"/>
      <c r="W302" s="1851"/>
      <c r="X302" s="1801"/>
      <c r="Y302" s="1799"/>
      <c r="Z302" s="1843"/>
      <c r="AA302" s="1843"/>
      <c r="AB302" s="1844"/>
      <c r="AC302" s="1774"/>
      <c r="AD302" s="1850"/>
      <c r="AE302" s="1801"/>
      <c r="AF302" s="1116"/>
      <c r="AG302" s="1116"/>
      <c r="AH302" s="1116"/>
      <c r="AI302" s="2237"/>
      <c r="AJ302" s="1847"/>
      <c r="AK302" s="1851"/>
    </row>
    <row r="303" spans="1:37" ht="39.950000000000003" customHeight="1" thickBot="1" x14ac:dyDescent="0.25">
      <c r="A303" s="5734" t="s">
        <v>5498</v>
      </c>
      <c r="B303" s="5735"/>
      <c r="C303" s="6509" t="s">
        <v>8893</v>
      </c>
      <c r="D303" s="5608"/>
      <c r="E303" s="6699"/>
      <c r="F303" s="1799"/>
      <c r="G303" s="1844"/>
      <c r="H303" s="1847"/>
      <c r="I303" s="1848"/>
      <c r="J303" s="2220"/>
      <c r="K303" s="1799"/>
      <c r="L303" s="1821"/>
      <c r="M303" s="1843"/>
      <c r="N303" s="6651"/>
      <c r="O303" s="1847"/>
      <c r="P303" s="1848"/>
      <c r="Q303" s="1852"/>
      <c r="R303" s="1799"/>
      <c r="S303" s="1799"/>
      <c r="T303" s="1853"/>
      <c r="U303" s="5890"/>
      <c r="V303" s="1883"/>
      <c r="W303" s="1851"/>
      <c r="X303" s="2060"/>
      <c r="Y303" s="2061"/>
      <c r="Z303" s="1843"/>
      <c r="AA303" s="1843"/>
      <c r="AB303" s="1800"/>
      <c r="AC303" s="1847"/>
      <c r="AD303" s="1848"/>
      <c r="AE303" s="1801"/>
      <c r="AF303" s="1799"/>
      <c r="AG303" s="1799"/>
      <c r="AH303" s="1799"/>
      <c r="AI303" s="1844"/>
      <c r="AJ303" s="1774"/>
      <c r="AK303" s="1851"/>
    </row>
    <row r="304" spans="1:37" ht="39.950000000000003" customHeight="1" thickBot="1" x14ac:dyDescent="0.25">
      <c r="A304" s="5785" t="s">
        <v>8250</v>
      </c>
      <c r="B304" s="5786"/>
      <c r="C304" s="6700" t="s">
        <v>8907</v>
      </c>
      <c r="D304" s="6701"/>
      <c r="E304" s="1855"/>
      <c r="F304" s="1740"/>
      <c r="G304" s="1741"/>
      <c r="H304" s="1856"/>
      <c r="I304" s="1857"/>
      <c r="J304" s="1854"/>
      <c r="K304" s="2221"/>
      <c r="L304" s="1862"/>
      <c r="M304" s="1855"/>
      <c r="N304" s="6652"/>
      <c r="O304" s="1859"/>
      <c r="P304" s="1860"/>
      <c r="Q304" s="1861"/>
      <c r="R304" s="1862"/>
      <c r="S304" s="1863"/>
      <c r="T304" s="1863"/>
      <c r="U304" s="5891"/>
      <c r="V304" s="1923"/>
      <c r="W304" s="1924"/>
      <c r="X304" s="1867"/>
      <c r="Y304" s="1863"/>
      <c r="Z304" s="2240"/>
      <c r="AA304" s="2240"/>
      <c r="AB304" s="2241"/>
      <c r="AC304" s="1856"/>
      <c r="AD304" s="1857"/>
      <c r="AE304" s="1854"/>
      <c r="AF304" s="1855"/>
      <c r="AG304" s="1862"/>
      <c r="AH304" s="1862"/>
      <c r="AI304" s="1864"/>
      <c r="AJ304" s="1856"/>
      <c r="AK304" s="1868"/>
    </row>
    <row r="305" spans="1:37" ht="39.950000000000003" customHeight="1" x14ac:dyDescent="0.2">
      <c r="A305" s="5832" t="s">
        <v>5500</v>
      </c>
      <c r="B305" s="5833"/>
      <c r="C305" s="1869"/>
      <c r="D305" s="1870"/>
      <c r="E305" s="1870"/>
      <c r="F305" s="1870"/>
      <c r="G305" s="1871"/>
      <c r="H305" s="1872"/>
      <c r="I305" s="1845"/>
      <c r="J305" s="1873"/>
      <c r="K305" s="1874"/>
      <c r="L305" s="1875"/>
      <c r="M305" s="1874"/>
      <c r="N305" s="5998"/>
      <c r="O305" s="1876"/>
      <c r="P305" s="1877"/>
      <c r="Q305" s="1878"/>
      <c r="R305" s="1879"/>
      <c r="S305" s="1766"/>
      <c r="T305" s="1766"/>
      <c r="U305" s="6647"/>
      <c r="V305" s="1872"/>
      <c r="W305" s="1845"/>
      <c r="X305" s="1881"/>
      <c r="Y305" s="1882"/>
      <c r="Z305" s="1882"/>
      <c r="AA305" s="1882"/>
      <c r="AB305" s="1880"/>
      <c r="AC305" s="1872"/>
      <c r="AD305" s="1845"/>
      <c r="AE305" s="1881"/>
      <c r="AF305" s="1882"/>
      <c r="AG305" s="1882"/>
      <c r="AH305" s="1882"/>
      <c r="AI305" s="1880"/>
      <c r="AJ305" s="1872"/>
      <c r="AK305" s="1845"/>
    </row>
    <row r="306" spans="1:37" ht="39.950000000000003" customHeight="1" x14ac:dyDescent="0.2">
      <c r="A306" s="5834"/>
      <c r="B306" s="5835"/>
      <c r="C306" s="1801"/>
      <c r="D306" s="1799"/>
      <c r="E306" s="1799"/>
      <c r="F306" s="1799"/>
      <c r="G306" s="1800"/>
      <c r="H306" s="1883"/>
      <c r="I306" s="1851"/>
      <c r="J306" s="1801"/>
      <c r="K306" s="1821"/>
      <c r="L306" s="1799"/>
      <c r="M306" s="1799"/>
      <c r="N306" s="5999"/>
      <c r="O306" s="1883"/>
      <c r="P306" s="1851"/>
      <c r="Q306" s="1801"/>
      <c r="R306" s="1799"/>
      <c r="S306" s="1799"/>
      <c r="T306" s="1799"/>
      <c r="U306" s="6648"/>
      <c r="V306" s="1883"/>
      <c r="W306" s="1851"/>
      <c r="X306" s="1801"/>
      <c r="Y306" s="1799"/>
      <c r="Z306" s="1799"/>
      <c r="AA306" s="1799"/>
      <c r="AB306" s="1800"/>
      <c r="AC306" s="1883"/>
      <c r="AD306" s="1851"/>
      <c r="AE306" s="1801"/>
      <c r="AF306" s="1799"/>
      <c r="AG306" s="1799"/>
      <c r="AH306" s="1799"/>
      <c r="AI306" s="1800"/>
      <c r="AJ306" s="1883"/>
      <c r="AK306" s="1851"/>
    </row>
    <row r="307" spans="1:37" ht="39.950000000000003" customHeight="1" thickBot="1" x14ac:dyDescent="0.25">
      <c r="A307" s="5836"/>
      <c r="B307" s="5837"/>
      <c r="C307" s="1854"/>
      <c r="D307" s="1855"/>
      <c r="E307" s="1855"/>
      <c r="F307" s="1855"/>
      <c r="G307" s="1884"/>
      <c r="H307" s="1885"/>
      <c r="I307" s="1868"/>
      <c r="J307" s="1854"/>
      <c r="K307" s="1855"/>
      <c r="L307" s="1855"/>
      <c r="M307" s="1855"/>
      <c r="N307" s="6000"/>
      <c r="O307" s="1885"/>
      <c r="P307" s="1868"/>
      <c r="Q307" s="1854"/>
      <c r="R307" s="1855"/>
      <c r="S307" s="1855"/>
      <c r="T307" s="1855"/>
      <c r="U307" s="6649"/>
      <c r="V307" s="1885"/>
      <c r="W307" s="1868"/>
      <c r="X307" s="1854"/>
      <c r="Y307" s="1855"/>
      <c r="Z307" s="1855"/>
      <c r="AA307" s="1855"/>
      <c r="AB307" s="1884"/>
      <c r="AC307" s="1885"/>
      <c r="AD307" s="1868"/>
      <c r="AE307" s="1854"/>
      <c r="AF307" s="1855"/>
      <c r="AG307" s="1855"/>
      <c r="AH307" s="1855"/>
      <c r="AI307" s="1884"/>
      <c r="AJ307" s="1885"/>
      <c r="AK307" s="1868"/>
    </row>
    <row r="308" spans="1:37" ht="39.950000000000003" customHeight="1" x14ac:dyDescent="0.2">
      <c r="C308" s="1716"/>
      <c r="D308" s="1716"/>
      <c r="M308" s="1716"/>
      <c r="N308" s="1716"/>
      <c r="X308" s="1715"/>
      <c r="Y308" s="1715"/>
      <c r="Z308" s="1716"/>
      <c r="AA308" s="1716"/>
      <c r="AB308" s="1657"/>
      <c r="AE308" s="1715"/>
      <c r="AF308" s="1716"/>
      <c r="AG308" s="1716"/>
      <c r="AH308" s="1657"/>
      <c r="AI308" s="1715"/>
    </row>
    <row r="309" spans="1:37" ht="39.950000000000003" customHeight="1" x14ac:dyDescent="0.2">
      <c r="C309" s="1716"/>
      <c r="D309" s="1716"/>
      <c r="E309" s="1716"/>
      <c r="F309" s="1716"/>
      <c r="G309" s="1689"/>
      <c r="N309" s="1716"/>
      <c r="S309" s="1715"/>
      <c r="T309" s="1715"/>
      <c r="U309" s="1715"/>
      <c r="V309" s="1715"/>
      <c r="W309" s="1715"/>
      <c r="X309" s="1715"/>
      <c r="Y309" s="1715"/>
      <c r="Z309" s="1715"/>
      <c r="AA309" s="1715"/>
      <c r="AH309" s="1716"/>
      <c r="AI309" s="1716"/>
    </row>
    <row r="310" spans="1:37" ht="39.950000000000003" customHeight="1" x14ac:dyDescent="0.2">
      <c r="S310" s="1697"/>
      <c r="T310" s="1697"/>
      <c r="U310" s="1697"/>
      <c r="V310" s="1697"/>
      <c r="W310" s="1697"/>
      <c r="X310" s="1697"/>
      <c r="AB310" s="1716"/>
      <c r="AE310" s="1716"/>
      <c r="AF310" s="1716"/>
    </row>
    <row r="311" spans="1:37" ht="39.950000000000003" customHeight="1" x14ac:dyDescent="0.2">
      <c r="A311" s="16"/>
      <c r="B311" s="1715"/>
      <c r="C311" s="1659"/>
      <c r="D311" s="1659"/>
      <c r="E311" s="1659"/>
      <c r="F311" s="1716"/>
      <c r="G311" s="1716"/>
      <c r="H311" s="1716"/>
      <c r="M311" s="1716"/>
      <c r="N311" s="1716"/>
      <c r="O311" s="1716"/>
      <c r="P311" s="1716"/>
    </row>
    <row r="312" spans="1:37" ht="39.950000000000003" customHeight="1" x14ac:dyDescent="0.2"/>
    <row r="313" spans="1:37" ht="39.950000000000003" customHeight="1" x14ac:dyDescent="0.2"/>
    <row r="314" spans="1:37" ht="39.950000000000003" customHeight="1" x14ac:dyDescent="0.2"/>
    <row r="315" spans="1:37" ht="39.950000000000003" customHeight="1" x14ac:dyDescent="0.2">
      <c r="A315" s="5876"/>
      <c r="B315" s="5876"/>
      <c r="C315" s="1678"/>
      <c r="D315" s="1678"/>
      <c r="E315" s="1678"/>
      <c r="F315" s="1678"/>
      <c r="G315" s="1678"/>
      <c r="H315" s="1697"/>
      <c r="I315" s="1697"/>
      <c r="J315" s="1667"/>
      <c r="K315" s="1667"/>
      <c r="L315" s="1667"/>
      <c r="M315" s="1716"/>
      <c r="N315" s="1716"/>
      <c r="O315" s="1697"/>
      <c r="P315" s="1697"/>
      <c r="Q315" s="1678"/>
      <c r="R315" s="1678"/>
      <c r="S315" s="1678"/>
      <c r="T315" s="1678"/>
      <c r="U315" s="1678"/>
      <c r="V315" s="1697"/>
      <c r="W315" s="1697"/>
      <c r="X315" s="1678"/>
      <c r="Y315" s="1678"/>
      <c r="Z315" s="1678"/>
      <c r="AA315" s="1678"/>
      <c r="AB315" s="1678"/>
      <c r="AC315" s="1697"/>
      <c r="AD315" s="1697"/>
      <c r="AE315" s="1678"/>
      <c r="AF315" s="1678"/>
      <c r="AG315" s="1678"/>
      <c r="AH315" s="1678"/>
      <c r="AI315" s="1678"/>
      <c r="AJ315" s="1697"/>
      <c r="AK315" s="1697"/>
    </row>
    <row r="316" spans="1:37" ht="39.950000000000003" customHeight="1" x14ac:dyDescent="0.2">
      <c r="A316" s="1931"/>
      <c r="B316" s="1931"/>
      <c r="C316" s="1679"/>
      <c r="D316" s="1679"/>
      <c r="E316" s="1679"/>
      <c r="F316" s="1679"/>
      <c r="G316" s="1679"/>
      <c r="H316" s="1679"/>
      <c r="I316" s="1679"/>
      <c r="J316" s="1679"/>
      <c r="K316" s="1679"/>
      <c r="L316" s="1679"/>
      <c r="M316" s="1679"/>
      <c r="N316" s="1679"/>
      <c r="O316" s="1679"/>
      <c r="P316" s="1679"/>
      <c r="Q316" s="1679"/>
      <c r="R316" s="1679"/>
      <c r="S316" s="1679"/>
      <c r="T316" s="1679"/>
      <c r="U316" s="1679"/>
      <c r="V316" s="1679"/>
      <c r="W316" s="1679"/>
      <c r="X316" s="1679"/>
      <c r="Y316" s="1679"/>
      <c r="Z316" s="1679"/>
      <c r="AA316" s="1679"/>
      <c r="AB316" s="1679"/>
      <c r="AC316" s="1679"/>
      <c r="AD316" s="1679"/>
      <c r="AE316" s="1679"/>
      <c r="AF316" s="1679"/>
      <c r="AG316" s="1679"/>
      <c r="AH316" s="1679"/>
      <c r="AI316" s="1679"/>
      <c r="AJ316" s="1679"/>
      <c r="AK316" s="1679"/>
    </row>
    <row r="317" spans="1:37" ht="39.950000000000003" customHeight="1" x14ac:dyDescent="0.2">
      <c r="A317" s="5876"/>
      <c r="B317" s="5876"/>
      <c r="C317" s="1932"/>
      <c r="D317" s="1932"/>
      <c r="E317" s="1932"/>
      <c r="F317" s="1932"/>
      <c r="G317" s="1932"/>
      <c r="H317" s="1932"/>
      <c r="I317" s="1932"/>
      <c r="J317" s="1932"/>
      <c r="K317" s="1932"/>
      <c r="L317" s="1932"/>
      <c r="M317" s="1932"/>
      <c r="N317" s="1932"/>
      <c r="O317" s="1932"/>
      <c r="P317" s="1932"/>
      <c r="Q317" s="1932"/>
      <c r="R317" s="1932"/>
      <c r="S317" s="1932"/>
      <c r="T317" s="1932"/>
      <c r="U317" s="1932"/>
      <c r="V317" s="1932"/>
      <c r="W317" s="1932"/>
      <c r="X317" s="1932"/>
      <c r="Y317" s="1932"/>
      <c r="Z317" s="1932"/>
      <c r="AA317" s="1932"/>
      <c r="AB317" s="1932"/>
      <c r="AC317" s="1932"/>
      <c r="AD317" s="1932"/>
      <c r="AE317" s="1932"/>
      <c r="AF317" s="1932"/>
      <c r="AG317" s="1932"/>
      <c r="AH317" s="1932"/>
      <c r="AI317" s="1932"/>
      <c r="AJ317" s="1932"/>
      <c r="AK317" s="1932"/>
    </row>
    <row r="318" spans="1:37" ht="39.950000000000003" customHeight="1" x14ac:dyDescent="0.2">
      <c r="A318" s="5491"/>
      <c r="B318" s="5491"/>
      <c r="C318" s="1697"/>
      <c r="D318" s="1697"/>
      <c r="E318" s="1685"/>
      <c r="F318" s="1933"/>
      <c r="G318" s="1933"/>
      <c r="H318" s="1928"/>
      <c r="I318" s="1928"/>
      <c r="J318" s="1698"/>
      <c r="K318" s="1698"/>
      <c r="L318" s="1698"/>
      <c r="M318" s="1684"/>
      <c r="N318" s="1684"/>
      <c r="O318" s="1928"/>
      <c r="P318" s="1928"/>
      <c r="Q318" s="1928"/>
      <c r="R318" s="1928"/>
      <c r="S318" s="1697"/>
      <c r="T318" s="1684"/>
      <c r="U318" s="1697"/>
      <c r="V318" s="1928"/>
      <c r="W318" s="1928"/>
      <c r="X318" s="1929"/>
      <c r="Y318" s="1668"/>
      <c r="Z318" s="1668"/>
      <c r="AA318" s="1668"/>
      <c r="AB318" s="1668"/>
      <c r="AC318" s="1928"/>
      <c r="AD318" s="1928"/>
      <c r="AG318" s="1684"/>
      <c r="AH318" s="1684"/>
      <c r="AJ318" s="1660"/>
      <c r="AK318" s="1660"/>
    </row>
    <row r="319" spans="1:37" ht="39.950000000000003" customHeight="1" x14ac:dyDescent="0.2">
      <c r="A319" s="5491"/>
      <c r="B319" s="5491"/>
      <c r="C319" s="1681"/>
      <c r="D319" s="1681"/>
      <c r="E319" s="1685"/>
      <c r="F319" s="1695"/>
      <c r="G319" s="1695"/>
      <c r="H319" s="1928"/>
      <c r="I319" s="1928"/>
      <c r="J319" s="1699"/>
      <c r="K319" s="1715"/>
      <c r="L319" s="1715"/>
      <c r="M319" s="1684"/>
      <c r="N319" s="1684"/>
      <c r="O319" s="1928"/>
      <c r="P319" s="1928"/>
      <c r="Q319" s="1928"/>
      <c r="R319" s="1928"/>
      <c r="S319" s="1697"/>
      <c r="T319" s="1684"/>
      <c r="U319" s="1697"/>
      <c r="V319" s="1928"/>
      <c r="W319" s="1928"/>
      <c r="X319" s="1716"/>
      <c r="Y319" s="1716"/>
      <c r="Z319" s="1934"/>
      <c r="AA319" s="1934"/>
      <c r="AB319" s="1715"/>
      <c r="AC319" s="1928"/>
      <c r="AD319" s="1928"/>
      <c r="AE319" s="1715"/>
      <c r="AF319" s="1689"/>
      <c r="AG319" s="1667"/>
      <c r="AH319" s="1667"/>
      <c r="AI319" s="1667"/>
      <c r="AJ319" s="1660"/>
      <c r="AK319" s="1660"/>
    </row>
    <row r="320" spans="1:37" ht="39.950000000000003" customHeight="1" x14ac:dyDescent="0.2">
      <c r="A320" s="5491"/>
      <c r="B320" s="5491"/>
      <c r="C320" s="1659"/>
      <c r="D320" s="1659"/>
      <c r="E320" s="1659"/>
      <c r="F320" s="1659"/>
      <c r="G320" s="1668"/>
      <c r="H320" s="1928"/>
      <c r="I320" s="1928"/>
      <c r="J320" s="1668"/>
      <c r="K320" s="1668"/>
      <c r="L320" s="1668"/>
      <c r="M320" s="1684"/>
      <c r="N320" s="1684"/>
      <c r="O320" s="1928"/>
      <c r="P320" s="1928"/>
      <c r="Q320" s="1928"/>
      <c r="R320" s="1928"/>
      <c r="S320" s="1697"/>
      <c r="T320" s="1684"/>
      <c r="U320" s="1697"/>
      <c r="V320" s="1928"/>
      <c r="W320" s="1928"/>
      <c r="X320" s="1657"/>
      <c r="Y320" s="1657"/>
      <c r="Z320" s="1657"/>
      <c r="AA320" s="1715"/>
      <c r="AB320" s="1659"/>
      <c r="AC320" s="1928"/>
      <c r="AD320" s="1928"/>
      <c r="AE320" s="1703"/>
      <c r="AF320" s="1703"/>
      <c r="AG320" s="1703"/>
      <c r="AH320" s="1716"/>
      <c r="AI320" s="1716"/>
      <c r="AJ320" s="1660"/>
      <c r="AK320" s="1660"/>
    </row>
    <row r="321" spans="1:37" ht="39.950000000000003" customHeight="1" x14ac:dyDescent="0.2">
      <c r="A321" s="5491"/>
      <c r="B321" s="5491"/>
      <c r="C321" s="1716"/>
      <c r="D321" s="1716"/>
      <c r="E321" s="1716"/>
      <c r="F321" s="1716"/>
      <c r="G321" s="1716"/>
      <c r="H321" s="1928"/>
      <c r="I321" s="1928"/>
      <c r="J321" s="1668"/>
      <c r="K321" s="1668"/>
      <c r="L321" s="1668"/>
      <c r="M321" s="1684"/>
      <c r="N321" s="1684"/>
      <c r="O321" s="1928"/>
      <c r="P321" s="1928"/>
      <c r="Q321" s="1928"/>
      <c r="R321" s="1928"/>
      <c r="S321" s="1697"/>
      <c r="T321" s="1684"/>
      <c r="U321" s="1697"/>
      <c r="V321" s="1928"/>
      <c r="W321" s="1928"/>
      <c r="X321" s="1659"/>
      <c r="Y321" s="1659"/>
      <c r="Z321" s="1659"/>
      <c r="AA321" s="1659"/>
      <c r="AB321" s="1659"/>
      <c r="AC321" s="1928"/>
      <c r="AD321" s="1928"/>
      <c r="AE321" s="1657"/>
      <c r="AF321" s="1657"/>
      <c r="AG321" s="1657"/>
      <c r="AH321" s="1705"/>
      <c r="AI321" s="1705"/>
      <c r="AJ321" s="1660"/>
      <c r="AK321" s="1660"/>
    </row>
    <row r="322" spans="1:37" ht="39.950000000000003" customHeight="1" x14ac:dyDescent="0.2">
      <c r="A322" s="5491"/>
      <c r="B322" s="5491"/>
      <c r="C322" s="1667"/>
      <c r="D322" s="1667"/>
      <c r="E322" s="1707"/>
      <c r="F322" s="1933"/>
      <c r="G322" s="1933"/>
      <c r="H322" s="1928"/>
      <c r="I322" s="1928"/>
      <c r="J322" s="1668"/>
      <c r="K322" s="1668"/>
      <c r="L322" s="1668"/>
      <c r="M322" s="1684"/>
      <c r="N322" s="1684"/>
      <c r="O322" s="1928"/>
      <c r="P322" s="1928"/>
      <c r="Q322" s="1928"/>
      <c r="R322" s="1928"/>
      <c r="S322" s="1697"/>
      <c r="T322" s="1684"/>
      <c r="U322" s="1697"/>
      <c r="V322" s="1928"/>
      <c r="W322" s="1928"/>
      <c r="X322" s="1929"/>
      <c r="Y322" s="1668"/>
      <c r="Z322" s="1668"/>
      <c r="AA322" s="1668"/>
      <c r="AB322" s="1668"/>
      <c r="AC322" s="1928"/>
      <c r="AD322" s="1928"/>
      <c r="AE322" s="1696"/>
      <c r="AG322" s="1684"/>
      <c r="AH322" s="1684"/>
      <c r="AI322" s="1715"/>
      <c r="AJ322" s="1660"/>
      <c r="AK322" s="1660"/>
    </row>
    <row r="323" spans="1:37" ht="39.950000000000003" customHeight="1" x14ac:dyDescent="0.2">
      <c r="A323" s="5491"/>
      <c r="B323" s="5491"/>
      <c r="C323" s="1663"/>
      <c r="D323" s="1663"/>
      <c r="E323" s="1685"/>
      <c r="F323" s="1663"/>
      <c r="G323" s="1663"/>
      <c r="H323" s="1928"/>
      <c r="I323" s="1928"/>
      <c r="J323" s="1663"/>
      <c r="K323" s="1663"/>
      <c r="L323" s="1663"/>
      <c r="M323" s="1684"/>
      <c r="N323" s="1684"/>
      <c r="O323" s="1928"/>
      <c r="P323" s="1928"/>
      <c r="Q323" s="1928"/>
      <c r="R323" s="1928"/>
      <c r="S323" s="1697"/>
      <c r="T323" s="1684"/>
      <c r="U323" s="1697"/>
      <c r="V323" s="1928"/>
      <c r="W323" s="1928"/>
      <c r="X323" s="1929"/>
      <c r="Y323" s="1663"/>
      <c r="Z323" s="1663"/>
      <c r="AA323" s="1663"/>
      <c r="AB323" s="1663"/>
      <c r="AC323" s="1928"/>
      <c r="AD323" s="1928"/>
      <c r="AE323" s="1683"/>
      <c r="AF323" s="1683"/>
      <c r="AG323" s="1684"/>
      <c r="AH323" s="1684"/>
      <c r="AI323" s="1683"/>
      <c r="AJ323" s="1660"/>
      <c r="AK323" s="1660"/>
    </row>
    <row r="324" spans="1:37" ht="39.950000000000003" customHeight="1" x14ac:dyDescent="0.2">
      <c r="A324" s="5491"/>
      <c r="B324" s="5491"/>
      <c r="C324" s="1680"/>
      <c r="D324" s="1680"/>
      <c r="E324" s="1685"/>
      <c r="F324" s="1681"/>
      <c r="G324" s="1681"/>
      <c r="H324" s="1928"/>
      <c r="I324" s="1928"/>
      <c r="J324" s="1680"/>
      <c r="K324" s="1680"/>
      <c r="L324" s="1680"/>
      <c r="M324" s="1684"/>
      <c r="N324" s="1684"/>
      <c r="O324" s="1928"/>
      <c r="P324" s="1928"/>
      <c r="Q324" s="1928"/>
      <c r="R324" s="1928"/>
      <c r="S324" s="1697"/>
      <c r="T324" s="1684"/>
      <c r="U324" s="1697"/>
      <c r="V324" s="1928"/>
      <c r="W324" s="1928"/>
      <c r="X324" s="1929"/>
      <c r="Y324" s="1683"/>
      <c r="Z324" s="1683"/>
      <c r="AA324" s="1683"/>
      <c r="AB324" s="1683"/>
      <c r="AC324" s="1928"/>
      <c r="AD324" s="1928"/>
      <c r="AE324" s="1689"/>
      <c r="AF324" s="1689"/>
      <c r="AG324" s="1684"/>
      <c r="AH324" s="1684"/>
      <c r="AJ324" s="1660"/>
      <c r="AK324" s="1660"/>
    </row>
    <row r="325" spans="1:37" ht="39.950000000000003" customHeight="1" x14ac:dyDescent="0.2">
      <c r="A325" s="5491"/>
      <c r="B325" s="5491"/>
      <c r="C325" s="1664"/>
      <c r="D325" s="1664"/>
      <c r="E325" s="1664"/>
      <c r="F325" s="1664"/>
      <c r="G325" s="1664"/>
      <c r="H325" s="1928"/>
      <c r="I325" s="1928"/>
      <c r="J325" s="1683"/>
      <c r="K325" s="1683"/>
      <c r="L325" s="1683"/>
      <c r="M325" s="1684"/>
      <c r="N325" s="1684"/>
      <c r="O325" s="1928"/>
      <c r="P325" s="1928"/>
      <c r="Q325" s="1928"/>
      <c r="R325" s="1928"/>
      <c r="S325" s="1697"/>
      <c r="T325" s="1684"/>
      <c r="U325" s="1697"/>
      <c r="V325" s="1928"/>
      <c r="W325" s="1928"/>
      <c r="X325" s="1704"/>
      <c r="Y325" s="1704"/>
      <c r="Z325" s="1664"/>
      <c r="AA325" s="1664"/>
      <c r="AB325" s="1664"/>
      <c r="AC325" s="1928"/>
      <c r="AD325" s="1928"/>
      <c r="AE325" s="1664"/>
      <c r="AF325" s="1664"/>
      <c r="AG325" s="1664"/>
      <c r="AH325" s="1664"/>
      <c r="AI325" s="1664"/>
      <c r="AJ325" s="1660"/>
      <c r="AK325" s="1660"/>
    </row>
    <row r="326" spans="1:37" ht="39.950000000000003" customHeight="1" x14ac:dyDescent="0.2">
      <c r="A326" s="5491"/>
      <c r="B326" s="5491"/>
      <c r="C326" s="1658"/>
      <c r="D326" s="1658"/>
      <c r="E326" s="1658"/>
      <c r="F326" s="1658"/>
      <c r="G326" s="1686"/>
      <c r="H326" s="1928"/>
      <c r="I326" s="1928"/>
      <c r="J326" s="1663"/>
      <c r="K326" s="1663"/>
      <c r="L326" s="1663"/>
      <c r="M326" s="1684"/>
      <c r="N326" s="1684"/>
      <c r="O326" s="1928"/>
      <c r="P326" s="1928"/>
      <c r="Q326" s="1928"/>
      <c r="R326" s="1928"/>
      <c r="S326" s="1697"/>
      <c r="T326" s="1684"/>
      <c r="U326" s="1697"/>
      <c r="V326" s="1928"/>
      <c r="W326" s="1928"/>
      <c r="X326" s="1929"/>
      <c r="Y326" s="1663"/>
      <c r="Z326" s="1682"/>
      <c r="AA326" s="1682"/>
      <c r="AB326" s="1682"/>
      <c r="AC326" s="1928"/>
      <c r="AD326" s="1928"/>
      <c r="AE326" s="1658"/>
      <c r="AF326" s="1658"/>
      <c r="AG326" s="1658"/>
      <c r="AH326" s="1658"/>
      <c r="AI326" s="1658"/>
      <c r="AJ326" s="1660"/>
      <c r="AK326" s="1660"/>
    </row>
    <row r="327" spans="1:37" ht="39.950000000000003" customHeight="1" x14ac:dyDescent="0.2">
      <c r="A327" s="5491"/>
      <c r="B327" s="5491"/>
      <c r="C327" s="1686"/>
      <c r="D327" s="1686"/>
      <c r="E327" s="1685"/>
      <c r="F327" s="1686"/>
      <c r="G327" s="1686"/>
      <c r="H327" s="1928"/>
      <c r="I327" s="1928"/>
      <c r="J327" s="1686"/>
      <c r="K327" s="1686"/>
      <c r="L327" s="1686"/>
      <c r="M327" s="1684"/>
      <c r="N327" s="1684"/>
      <c r="O327" s="1928"/>
      <c r="P327" s="1928"/>
      <c r="Q327" s="1928"/>
      <c r="R327" s="1928"/>
      <c r="S327" s="1697"/>
      <c r="T327" s="1684"/>
      <c r="U327" s="1697"/>
      <c r="V327" s="1928"/>
      <c r="W327" s="1928"/>
      <c r="X327" s="1929"/>
      <c r="Y327" s="1663"/>
      <c r="Z327" s="1682"/>
      <c r="AA327" s="1682"/>
      <c r="AB327" s="1682"/>
      <c r="AC327" s="1928"/>
      <c r="AD327" s="1928"/>
      <c r="AE327" s="1658"/>
      <c r="AF327" s="1658"/>
      <c r="AG327" s="1658"/>
      <c r="AH327" s="1658"/>
      <c r="AI327" s="1658"/>
      <c r="AJ327" s="1660"/>
      <c r="AK327" s="1660"/>
    </row>
    <row r="328" spans="1:37" ht="39.950000000000003" customHeight="1" x14ac:dyDescent="0.2">
      <c r="A328" s="5491"/>
      <c r="B328" s="5491"/>
      <c r="C328" s="1663"/>
      <c r="D328" s="1663"/>
      <c r="E328" s="1685"/>
      <c r="F328" s="1663"/>
      <c r="G328" s="1663"/>
      <c r="H328" s="1928"/>
      <c r="I328" s="1928"/>
      <c r="J328" s="1663"/>
      <c r="K328" s="1663"/>
      <c r="L328" s="1663"/>
      <c r="M328" s="1684"/>
      <c r="N328" s="1684"/>
      <c r="O328" s="1928"/>
      <c r="P328" s="1928"/>
      <c r="Q328" s="1928"/>
      <c r="R328" s="1928"/>
      <c r="S328" s="1697"/>
      <c r="T328" s="1684"/>
      <c r="U328" s="1697"/>
      <c r="V328" s="1928"/>
      <c r="W328" s="1928"/>
      <c r="X328" s="1929"/>
      <c r="Y328" s="1663"/>
      <c r="Z328" s="1663"/>
      <c r="AA328" s="1663"/>
      <c r="AB328" s="1663"/>
      <c r="AC328" s="1928"/>
      <c r="AD328" s="1928"/>
      <c r="AE328" s="1663"/>
      <c r="AF328" s="1663"/>
      <c r="AG328" s="1684"/>
      <c r="AH328" s="1684"/>
      <c r="AI328" s="1663"/>
      <c r="AJ328" s="1660"/>
      <c r="AK328" s="1660"/>
    </row>
    <row r="329" spans="1:37" ht="39.950000000000003" customHeight="1" x14ac:dyDescent="0.2">
      <c r="A329" s="5491"/>
      <c r="B329" s="5491"/>
      <c r="C329" s="1659"/>
      <c r="D329" s="1659"/>
      <c r="E329" s="1659"/>
      <c r="F329" s="1659"/>
      <c r="G329" s="1686"/>
      <c r="H329" s="1928"/>
      <c r="I329" s="1928"/>
      <c r="J329" s="1686"/>
      <c r="K329" s="1686"/>
      <c r="L329" s="1686"/>
      <c r="M329" s="1684"/>
      <c r="N329" s="1684"/>
      <c r="O329" s="1928"/>
      <c r="P329" s="1928"/>
      <c r="Q329" s="1928"/>
      <c r="R329" s="1928"/>
      <c r="S329" s="1697"/>
      <c r="T329" s="1684"/>
      <c r="U329" s="1697"/>
      <c r="V329" s="1928"/>
      <c r="W329" s="1928"/>
      <c r="X329" s="1658"/>
      <c r="Y329" s="1658"/>
      <c r="Z329" s="1658"/>
      <c r="AA329" s="1658"/>
      <c r="AB329" s="1658"/>
      <c r="AC329" s="1928"/>
      <c r="AD329" s="1928"/>
      <c r="AE329" s="1658"/>
      <c r="AF329" s="1658"/>
      <c r="AG329" s="1658"/>
      <c r="AH329" s="1658"/>
      <c r="AI329" s="1658"/>
      <c r="AJ329" s="1660"/>
      <c r="AK329" s="1660"/>
    </row>
    <row r="330" spans="1:37" ht="39.950000000000003" customHeight="1" x14ac:dyDescent="0.2">
      <c r="A330" s="5920"/>
      <c r="B330" s="5920"/>
      <c r="C330" s="1658"/>
      <c r="D330" s="1658"/>
      <c r="E330" s="1658"/>
      <c r="F330" s="1658"/>
      <c r="G330" s="1686"/>
      <c r="H330" s="1928"/>
      <c r="I330" s="1928"/>
      <c r="J330" s="1687"/>
      <c r="K330" s="1687"/>
      <c r="L330" s="1687"/>
      <c r="M330" s="1684"/>
      <c r="N330" s="1684"/>
      <c r="O330" s="1928"/>
      <c r="P330" s="1928"/>
      <c r="Q330" s="1928"/>
      <c r="R330" s="1928"/>
      <c r="S330" s="1697"/>
      <c r="T330" s="1684"/>
      <c r="U330" s="1697"/>
      <c r="V330" s="1928"/>
      <c r="W330" s="1928"/>
      <c r="X330" s="1658"/>
      <c r="Y330" s="1658"/>
      <c r="Z330" s="1658"/>
      <c r="AA330" s="1658"/>
      <c r="AB330" s="1658"/>
      <c r="AC330" s="1928"/>
      <c r="AD330" s="1928"/>
      <c r="AE330" s="1658"/>
      <c r="AF330" s="1658"/>
      <c r="AG330" s="1658"/>
      <c r="AH330" s="1658"/>
      <c r="AI330" s="1658"/>
      <c r="AJ330" s="1660"/>
      <c r="AK330" s="1660"/>
    </row>
    <row r="331" spans="1:37" ht="39.950000000000003" customHeight="1" x14ac:dyDescent="0.2">
      <c r="A331" s="5921"/>
      <c r="B331" s="5921"/>
      <c r="C331" s="1687"/>
      <c r="D331" s="1687"/>
      <c r="E331" s="1685"/>
      <c r="F331" s="1687"/>
      <c r="G331" s="1688"/>
      <c r="H331" s="1928"/>
      <c r="I331" s="1928"/>
      <c r="J331" s="1668"/>
      <c r="K331" s="1668"/>
      <c r="L331" s="1668"/>
      <c r="M331" s="1684"/>
      <c r="N331" s="1684"/>
      <c r="O331" s="1928"/>
      <c r="P331" s="1928"/>
      <c r="Q331" s="1928"/>
      <c r="R331" s="1928"/>
      <c r="S331" s="1697"/>
      <c r="T331" s="1684"/>
      <c r="U331" s="1697"/>
      <c r="V331" s="1928"/>
      <c r="W331" s="1928"/>
      <c r="X331" s="1704"/>
      <c r="Y331" s="1704"/>
      <c r="Z331" s="1659"/>
      <c r="AA331" s="1659"/>
      <c r="AB331" s="1659"/>
      <c r="AC331" s="1928"/>
      <c r="AD331" s="1928"/>
      <c r="AE331" s="1663"/>
      <c r="AF331" s="1663"/>
      <c r="AG331" s="1684"/>
      <c r="AH331" s="1697"/>
      <c r="AI331" s="1697"/>
      <c r="AJ331" s="1660"/>
      <c r="AK331" s="1660"/>
    </row>
    <row r="332" spans="1:37" ht="39.950000000000003" customHeight="1" x14ac:dyDescent="0.2">
      <c r="A332" s="5491"/>
      <c r="B332" s="5491"/>
      <c r="C332" s="1658"/>
      <c r="D332" s="1658"/>
      <c r="E332" s="1658"/>
      <c r="F332" s="1658"/>
      <c r="G332" s="1683"/>
      <c r="H332" s="1928"/>
      <c r="I332" s="1928"/>
      <c r="J332" s="1663"/>
      <c r="K332" s="1663"/>
      <c r="L332" s="1663"/>
      <c r="M332" s="1684"/>
      <c r="N332" s="1684"/>
      <c r="O332" s="1928"/>
      <c r="P332" s="1928"/>
      <c r="Q332" s="1928"/>
      <c r="R332" s="1928"/>
      <c r="S332" s="1697"/>
      <c r="T332" s="1684"/>
      <c r="U332" s="1697"/>
      <c r="V332" s="1928"/>
      <c r="W332" s="1928"/>
      <c r="X332" s="1658"/>
      <c r="Y332" s="1658"/>
      <c r="Z332" s="1658"/>
      <c r="AA332" s="1658"/>
      <c r="AB332" s="1658"/>
      <c r="AC332" s="1928"/>
      <c r="AD332" s="1928"/>
      <c r="AE332" s="1658"/>
      <c r="AF332" s="1658"/>
      <c r="AG332" s="1658"/>
      <c r="AH332" s="1658"/>
      <c r="AI332" s="1658"/>
      <c r="AJ332" s="1660"/>
      <c r="AK332" s="1660"/>
    </row>
    <row r="333" spans="1:37" ht="39.950000000000003" customHeight="1" x14ac:dyDescent="0.2">
      <c r="A333" s="5920"/>
      <c r="B333" s="5920"/>
      <c r="C333" s="1935"/>
      <c r="D333" s="1935"/>
      <c r="E333" s="1935"/>
      <c r="F333" s="1935"/>
      <c r="G333" s="1935"/>
      <c r="H333" s="1928"/>
      <c r="I333" s="1928"/>
      <c r="J333" s="1691"/>
      <c r="K333" s="1715"/>
      <c r="L333" s="1715"/>
      <c r="M333" s="1684"/>
      <c r="N333" s="1684"/>
      <c r="O333" s="1928"/>
      <c r="P333" s="1928"/>
      <c r="Q333" s="1928"/>
      <c r="R333" s="1928"/>
      <c r="S333" s="1697"/>
      <c r="T333" s="1684"/>
      <c r="U333" s="1697"/>
      <c r="V333" s="1928"/>
      <c r="W333" s="1928"/>
      <c r="X333" s="1658"/>
      <c r="Y333" s="1658"/>
      <c r="Z333" s="1658"/>
      <c r="AA333" s="1658"/>
      <c r="AB333" s="1658"/>
      <c r="AC333" s="1928"/>
      <c r="AD333" s="1928"/>
      <c r="AE333" s="1658"/>
      <c r="AF333" s="1658"/>
      <c r="AG333" s="1658"/>
      <c r="AH333" s="1658"/>
      <c r="AI333" s="1658"/>
      <c r="AJ333" s="1660"/>
      <c r="AK333" s="1660"/>
    </row>
    <row r="334" spans="1:37" ht="39.950000000000003" customHeight="1" x14ac:dyDescent="0.2">
      <c r="A334" s="5491"/>
      <c r="B334" s="5491"/>
      <c r="C334" s="1935"/>
      <c r="D334" s="1935"/>
      <c r="E334" s="1935"/>
      <c r="F334" s="1935"/>
      <c r="G334" s="1935"/>
      <c r="H334" s="1928"/>
      <c r="I334" s="1928"/>
      <c r="J334" s="1686"/>
      <c r="K334" s="1686"/>
      <c r="L334" s="1686"/>
      <c r="M334" s="1684"/>
      <c r="N334" s="1684"/>
      <c r="O334" s="1928"/>
      <c r="P334" s="1928"/>
      <c r="Q334" s="1928"/>
      <c r="R334" s="1928"/>
      <c r="S334" s="1697"/>
      <c r="T334" s="1684"/>
      <c r="U334" s="1697"/>
      <c r="V334" s="1928"/>
      <c r="W334" s="1928"/>
      <c r="X334" s="1927"/>
      <c r="Y334" s="1927"/>
      <c r="Z334" s="1927"/>
      <c r="AA334" s="1927"/>
      <c r="AB334" s="1927"/>
      <c r="AC334" s="1928"/>
      <c r="AD334" s="1928"/>
      <c r="AE334" s="1927"/>
      <c r="AF334" s="1927"/>
      <c r="AG334" s="1927"/>
      <c r="AH334" s="1927"/>
      <c r="AI334" s="1927"/>
      <c r="AJ334" s="1660"/>
      <c r="AK334" s="1660"/>
    </row>
    <row r="335" spans="1:37" ht="39.950000000000003" customHeight="1" x14ac:dyDescent="0.2">
      <c r="A335" s="5916"/>
      <c r="B335" s="5916"/>
      <c r="C335" s="1936"/>
      <c r="D335" s="1936"/>
      <c r="E335" s="1685"/>
      <c r="F335" s="1936"/>
      <c r="G335" s="1936"/>
      <c r="H335" s="1928"/>
      <c r="I335" s="1928"/>
      <c r="J335" s="1936"/>
      <c r="K335" s="1936"/>
      <c r="L335" s="1936"/>
      <c r="M335" s="1684"/>
      <c r="N335" s="1684"/>
      <c r="O335" s="1928"/>
      <c r="P335" s="1928"/>
      <c r="Q335" s="1928"/>
      <c r="R335" s="1928"/>
      <c r="S335" s="1697"/>
      <c r="T335" s="1684"/>
      <c r="U335" s="1697"/>
      <c r="V335" s="1928"/>
      <c r="W335" s="1928"/>
      <c r="X335" s="1929"/>
      <c r="AC335" s="1928"/>
      <c r="AD335" s="1928"/>
      <c r="AE335" s="1689"/>
      <c r="AF335" s="1689"/>
      <c r="AG335" s="1684"/>
      <c r="AH335" s="1684"/>
      <c r="AJ335" s="1660"/>
      <c r="AK335" s="1660"/>
    </row>
    <row r="336" spans="1:37" ht="39.950000000000003" customHeight="1" x14ac:dyDescent="0.2">
      <c r="A336" s="5917"/>
      <c r="B336" s="5917"/>
      <c r="C336" s="1681"/>
      <c r="D336" s="1681"/>
      <c r="E336" s="1685"/>
      <c r="F336" s="1681"/>
      <c r="G336" s="1681"/>
      <c r="H336" s="1928"/>
      <c r="I336" s="1928"/>
      <c r="J336" s="1681"/>
      <c r="K336" s="1681"/>
      <c r="L336" s="1681"/>
      <c r="M336" s="1684"/>
      <c r="N336" s="1684"/>
      <c r="O336" s="1928"/>
      <c r="P336" s="1928"/>
      <c r="Q336" s="1928"/>
      <c r="R336" s="1928"/>
      <c r="S336" s="1697"/>
      <c r="T336" s="1684"/>
      <c r="U336" s="1697"/>
      <c r="V336" s="1928"/>
      <c r="W336" s="1928"/>
      <c r="X336" s="1929"/>
      <c r="Y336" s="1681"/>
      <c r="Z336" s="1681"/>
      <c r="AA336" s="1681"/>
      <c r="AB336" s="1681"/>
      <c r="AC336" s="1928"/>
      <c r="AD336" s="1928"/>
      <c r="AE336" s="1683"/>
      <c r="AF336" s="1683"/>
      <c r="AG336" s="1684"/>
      <c r="AH336" s="1684"/>
      <c r="AI336" s="1683"/>
      <c r="AJ336" s="1660"/>
      <c r="AK336" s="1660"/>
    </row>
    <row r="337" spans="1:37" ht="39.950000000000003" customHeight="1" x14ac:dyDescent="0.2">
      <c r="F337" s="1937"/>
      <c r="G337" s="1937"/>
      <c r="H337" s="1937"/>
      <c r="I337" s="1937"/>
      <c r="J337" s="1937"/>
      <c r="K337" s="1697"/>
      <c r="L337" s="1697"/>
      <c r="M337" s="1697"/>
      <c r="N337" s="1697"/>
    </row>
    <row r="338" spans="1:37" ht="39.950000000000003" customHeight="1" x14ac:dyDescent="0.2">
      <c r="L338" s="1697"/>
      <c r="M338" s="1697"/>
      <c r="N338" s="1697"/>
      <c r="X338" s="1716"/>
      <c r="Y338" s="1716"/>
      <c r="Z338" s="1716"/>
      <c r="AA338" s="1716"/>
      <c r="AB338" s="1716"/>
      <c r="AE338" s="1716"/>
      <c r="AF338" s="1716"/>
      <c r="AG338" s="1716"/>
    </row>
    <row r="339" spans="1:37" ht="39.950000000000003" customHeight="1" x14ac:dyDescent="0.2">
      <c r="C339" s="1715"/>
      <c r="M339" s="1716"/>
      <c r="N339" s="1716"/>
      <c r="X339" s="1715"/>
      <c r="Y339" s="1715"/>
      <c r="AA339" s="1715"/>
      <c r="AB339" s="1715"/>
      <c r="AG339" s="1716"/>
      <c r="AH339" s="1716"/>
      <c r="AI339" s="1716"/>
    </row>
    <row r="340" spans="1:37" ht="39.950000000000003" customHeight="1" x14ac:dyDescent="0.2">
      <c r="C340" s="1716"/>
      <c r="D340" s="1716"/>
      <c r="F340" s="1689"/>
      <c r="G340" s="1689"/>
      <c r="N340" s="1716"/>
      <c r="V340" s="1715"/>
      <c r="W340" s="1715"/>
      <c r="X340" s="1715"/>
      <c r="Y340" s="1715"/>
      <c r="Z340" s="1715"/>
      <c r="AI340" s="1715"/>
    </row>
    <row r="341" spans="1:37" ht="39.950000000000003" customHeight="1" x14ac:dyDescent="0.2">
      <c r="V341" s="1697"/>
      <c r="W341" s="1697"/>
      <c r="X341" s="1697"/>
    </row>
    <row r="342" spans="1:37" ht="39.950000000000003" customHeight="1" x14ac:dyDescent="0.2">
      <c r="A342" s="16"/>
      <c r="B342" s="1715"/>
      <c r="C342" s="1659"/>
      <c r="D342" s="1659"/>
      <c r="E342" s="1659"/>
      <c r="F342" s="1716"/>
      <c r="G342" s="1716"/>
      <c r="H342" s="1716"/>
      <c r="I342" s="1659"/>
      <c r="J342" s="1659"/>
      <c r="K342" s="1659"/>
      <c r="L342" s="1694"/>
      <c r="M342" s="1694"/>
      <c r="N342" s="1694"/>
      <c r="O342" s="1694"/>
      <c r="P342" s="1694"/>
      <c r="Q342" s="1694"/>
    </row>
    <row r="343" spans="1:37" ht="39.950000000000003" customHeight="1" x14ac:dyDescent="0.2"/>
    <row r="344" spans="1:37" ht="39.950000000000003" customHeight="1" x14ac:dyDescent="0.2"/>
    <row r="345" spans="1:37" ht="39.950000000000003" customHeight="1" x14ac:dyDescent="0.2"/>
    <row r="346" spans="1:37" ht="39.950000000000003" customHeight="1" x14ac:dyDescent="0.2">
      <c r="A346" s="5876"/>
      <c r="B346" s="5876"/>
      <c r="C346" s="1661"/>
      <c r="D346" s="1661"/>
      <c r="E346" s="1661"/>
      <c r="F346" s="1661"/>
      <c r="G346" s="1661"/>
      <c r="H346" s="1661"/>
      <c r="I346" s="1661"/>
      <c r="J346" s="1661"/>
      <c r="K346" s="1661"/>
      <c r="L346" s="1661"/>
      <c r="M346" s="1661"/>
      <c r="N346" s="1661"/>
      <c r="O346" s="1661"/>
      <c r="P346" s="1661"/>
      <c r="Q346" s="1661"/>
      <c r="R346" s="1661"/>
      <c r="S346" s="1661"/>
      <c r="T346" s="1661"/>
      <c r="U346" s="1661"/>
      <c r="V346" s="1661"/>
      <c r="W346" s="1661"/>
      <c r="X346" s="1661"/>
      <c r="Y346" s="1661"/>
      <c r="Z346" s="1661"/>
      <c r="AA346" s="1661"/>
      <c r="AB346" s="1661"/>
      <c r="AC346" s="1661"/>
      <c r="AD346" s="1661"/>
      <c r="AE346" s="1661"/>
      <c r="AF346" s="1661"/>
      <c r="AG346" s="1661"/>
      <c r="AH346" s="1661"/>
      <c r="AI346" s="1661"/>
      <c r="AJ346" s="1661"/>
      <c r="AK346" s="1661"/>
    </row>
    <row r="347" spans="1:37" ht="39.950000000000003" customHeight="1" x14ac:dyDescent="0.2">
      <c r="A347" s="5925"/>
      <c r="B347" s="5925"/>
      <c r="C347" s="1708"/>
      <c r="D347" s="1708"/>
      <c r="E347" s="1708"/>
      <c r="F347" s="1708"/>
      <c r="G347" s="1708"/>
      <c r="H347" s="1708"/>
      <c r="I347" s="1708"/>
      <c r="J347" s="1708"/>
      <c r="K347" s="1708"/>
      <c r="L347" s="1708"/>
      <c r="M347" s="1708"/>
      <c r="N347" s="1708"/>
      <c r="O347" s="1708"/>
      <c r="P347" s="1708"/>
      <c r="Q347" s="1708"/>
      <c r="R347" s="1708"/>
      <c r="S347" s="1708"/>
      <c r="T347" s="1708"/>
      <c r="U347" s="1708"/>
      <c r="V347" s="1708"/>
      <c r="W347" s="1708"/>
      <c r="X347" s="1708"/>
      <c r="Y347" s="1708"/>
      <c r="Z347" s="1708"/>
      <c r="AA347" s="1708"/>
      <c r="AB347" s="1708"/>
      <c r="AC347" s="1708"/>
      <c r="AD347" s="1708"/>
      <c r="AE347" s="1708"/>
      <c r="AF347" s="1708"/>
      <c r="AG347" s="1708"/>
      <c r="AH347" s="1708"/>
      <c r="AI347" s="1708"/>
      <c r="AJ347" s="1708"/>
      <c r="AK347" s="1708"/>
    </row>
    <row r="348" spans="1:37" ht="39.950000000000003" customHeight="1" x14ac:dyDescent="0.2">
      <c r="A348" s="5923"/>
      <c r="B348" s="5923"/>
      <c r="C348" s="1715"/>
      <c r="D348" s="1695"/>
      <c r="E348" s="1695"/>
      <c r="F348" s="1695"/>
      <c r="G348" s="1695"/>
      <c r="H348" s="1928"/>
      <c r="I348" s="1928"/>
      <c r="J348" s="1699"/>
      <c r="K348" s="1716"/>
      <c r="L348" s="1716"/>
      <c r="M348" s="1716"/>
      <c r="N348" s="1716"/>
      <c r="O348" s="1928"/>
      <c r="P348" s="1928"/>
      <c r="Q348" s="1124"/>
      <c r="R348" s="1663"/>
      <c r="S348" s="1668"/>
      <c r="T348" s="1663"/>
      <c r="U348" s="1663"/>
      <c r="V348" s="1928"/>
      <c r="W348" s="1928"/>
      <c r="Y348" s="1659"/>
      <c r="Z348" s="1659"/>
      <c r="AA348" s="1659"/>
      <c r="AB348" s="1659"/>
      <c r="AC348" s="1928"/>
      <c r="AD348" s="1928"/>
      <c r="AE348" s="1659"/>
      <c r="AF348" s="1659"/>
      <c r="AG348" s="1659"/>
      <c r="AH348" s="1659"/>
      <c r="AI348" s="1659"/>
      <c r="AJ348" s="1660"/>
      <c r="AK348" s="1660"/>
    </row>
    <row r="349" spans="1:37" ht="39.950000000000003" customHeight="1" x14ac:dyDescent="0.2">
      <c r="A349" s="5923"/>
      <c r="B349" s="5923"/>
      <c r="C349" s="1695"/>
      <c r="D349" s="1695"/>
      <c r="E349" s="1695"/>
      <c r="F349" s="1938"/>
      <c r="G349" s="1938"/>
      <c r="H349" s="1928"/>
      <c r="I349" s="1928"/>
      <c r="J349" s="1659"/>
      <c r="K349" s="1659"/>
      <c r="L349" s="1659"/>
      <c r="M349" s="1659"/>
      <c r="N349" s="1659"/>
      <c r="O349" s="1928"/>
      <c r="P349" s="1928"/>
      <c r="Q349" s="1659"/>
      <c r="R349" s="1659"/>
      <c r="S349" s="1659"/>
      <c r="T349" s="1659"/>
      <c r="U349" s="1659"/>
      <c r="V349" s="1928"/>
      <c r="W349" s="1928"/>
      <c r="X349" s="1704"/>
      <c r="AC349" s="1928"/>
      <c r="AD349" s="1928"/>
      <c r="AE349" s="1716"/>
      <c r="AF349" s="1716"/>
      <c r="AJ349" s="1660"/>
      <c r="AK349" s="1660"/>
    </row>
    <row r="350" spans="1:37" ht="39.950000000000003" customHeight="1" x14ac:dyDescent="0.2">
      <c r="A350" s="5923"/>
      <c r="B350" s="5923"/>
      <c r="C350" s="1705"/>
      <c r="D350" s="1705"/>
      <c r="E350" s="1695"/>
      <c r="F350" s="1666"/>
      <c r="G350" s="1666"/>
      <c r="H350" s="1928"/>
      <c r="I350" s="1928"/>
      <c r="J350" s="1663"/>
      <c r="K350" s="1663"/>
      <c r="L350" s="1657"/>
      <c r="M350" s="1657"/>
      <c r="N350" s="1657"/>
      <c r="O350" s="1928"/>
      <c r="P350" s="1928"/>
      <c r="Q350" s="1659"/>
      <c r="R350" s="1659"/>
      <c r="S350" s="1659"/>
      <c r="T350" s="1663"/>
      <c r="U350" s="1663"/>
      <c r="V350" s="1928"/>
      <c r="W350" s="1928"/>
      <c r="X350" s="1929"/>
      <c r="Y350" s="1715"/>
      <c r="Z350" s="1658"/>
      <c r="AA350" s="1658"/>
      <c r="AB350" s="1658"/>
      <c r="AC350" s="1928"/>
      <c r="AD350" s="1928"/>
      <c r="AE350" s="1658"/>
      <c r="AF350" s="1658"/>
      <c r="AG350" s="1658"/>
      <c r="AH350" s="1716"/>
      <c r="AI350" s="1716"/>
      <c r="AJ350" s="1660"/>
      <c r="AK350" s="1660"/>
    </row>
    <row r="351" spans="1:37" ht="39.950000000000003" customHeight="1" x14ac:dyDescent="0.2">
      <c r="A351" s="5923"/>
      <c r="B351" s="5923"/>
      <c r="C351" s="1681"/>
      <c r="D351" s="1681"/>
      <c r="E351" s="1685"/>
      <c r="F351" s="1695"/>
      <c r="G351" s="1695"/>
      <c r="H351" s="1928"/>
      <c r="I351" s="1928"/>
      <c r="J351" s="1680"/>
      <c r="K351" s="1680"/>
      <c r="L351" s="1680"/>
      <c r="M351" s="1680"/>
      <c r="N351" s="1680"/>
      <c r="O351" s="1928"/>
      <c r="P351" s="1928"/>
      <c r="Q351" s="1680"/>
      <c r="R351" s="1680"/>
      <c r="S351" s="1680"/>
      <c r="T351" s="1680"/>
      <c r="U351" s="1680"/>
      <c r="V351" s="1928"/>
      <c r="W351" s="1928"/>
      <c r="X351" s="1929"/>
      <c r="Y351" s="1683"/>
      <c r="Z351" s="1683"/>
      <c r="AA351" s="1683"/>
      <c r="AB351" s="1683"/>
      <c r="AC351" s="1928"/>
      <c r="AD351" s="1928"/>
      <c r="AE351" s="1689"/>
      <c r="AF351" s="1689"/>
      <c r="AG351" s="1684"/>
      <c r="AH351" s="1684"/>
      <c r="AJ351" s="1660"/>
      <c r="AK351" s="1660"/>
    </row>
    <row r="352" spans="1:37" ht="39.950000000000003" customHeight="1" x14ac:dyDescent="0.2">
      <c r="A352" s="5923"/>
      <c r="B352" s="5923"/>
      <c r="C352" s="1664"/>
      <c r="D352" s="1664"/>
      <c r="E352" s="1664"/>
      <c r="F352" s="1664"/>
      <c r="G352" s="1664"/>
      <c r="H352" s="1928"/>
      <c r="I352" s="1928"/>
      <c r="J352" s="1664"/>
      <c r="K352" s="1664"/>
      <c r="L352" s="1664"/>
      <c r="M352" s="1664"/>
      <c r="N352" s="1664"/>
      <c r="O352" s="1928"/>
      <c r="P352" s="1928"/>
      <c r="Q352" s="1664"/>
      <c r="R352" s="1664"/>
      <c r="S352" s="1664"/>
      <c r="T352" s="1664"/>
      <c r="U352" s="1664"/>
      <c r="V352" s="1928"/>
      <c r="W352" s="1928"/>
      <c r="X352" s="1664"/>
      <c r="Y352" s="1664"/>
      <c r="Z352" s="1664"/>
      <c r="AA352" s="1664"/>
      <c r="AB352" s="1664"/>
      <c r="AC352" s="1928"/>
      <c r="AD352" s="1928"/>
      <c r="AE352" s="1659"/>
      <c r="AF352" s="1659"/>
      <c r="AG352" s="1659"/>
      <c r="AH352" s="1659"/>
      <c r="AI352" s="1659"/>
      <c r="AJ352" s="1660"/>
      <c r="AK352" s="1660"/>
    </row>
    <row r="353" spans="1:37" ht="39.950000000000003" customHeight="1" x14ac:dyDescent="0.2">
      <c r="A353" s="5923"/>
      <c r="B353" s="5923"/>
      <c r="C353" s="1658"/>
      <c r="D353" s="1658"/>
      <c r="E353" s="1658"/>
      <c r="F353" s="1658"/>
      <c r="G353" s="1658"/>
      <c r="H353" s="1928"/>
      <c r="I353" s="1928"/>
      <c r="J353" s="1658"/>
      <c r="K353" s="1658"/>
      <c r="L353" s="1658"/>
      <c r="M353" s="1658"/>
      <c r="N353" s="1658"/>
      <c r="O353" s="1928"/>
      <c r="P353" s="1928"/>
      <c r="Q353" s="1658"/>
      <c r="R353" s="1658"/>
      <c r="S353" s="1658"/>
      <c r="T353" s="1658"/>
      <c r="U353" s="1658"/>
      <c r="V353" s="1928"/>
      <c r="W353" s="1928"/>
      <c r="X353" s="1658"/>
      <c r="Y353" s="1658"/>
      <c r="Z353" s="1658"/>
      <c r="AA353" s="1658"/>
      <c r="AB353" s="1658"/>
      <c r="AC353" s="1928"/>
      <c r="AD353" s="1928"/>
      <c r="AE353" s="1658"/>
      <c r="AF353" s="1658"/>
      <c r="AG353" s="1658"/>
      <c r="AH353" s="1658"/>
      <c r="AI353" s="1658"/>
      <c r="AJ353" s="1660"/>
      <c r="AK353" s="1660"/>
    </row>
    <row r="354" spans="1:37" ht="39.950000000000003" customHeight="1" x14ac:dyDescent="0.2">
      <c r="A354" s="5923"/>
      <c r="B354" s="5923"/>
      <c r="C354" s="1658"/>
      <c r="D354" s="1658"/>
      <c r="E354" s="1658"/>
      <c r="F354" s="1658"/>
      <c r="G354" s="1658"/>
      <c r="H354" s="1928"/>
      <c r="I354" s="1928"/>
      <c r="J354" s="1658"/>
      <c r="K354" s="1658"/>
      <c r="L354" s="1658"/>
      <c r="M354" s="1658"/>
      <c r="N354" s="1658"/>
      <c r="O354" s="1928"/>
      <c r="P354" s="1928"/>
      <c r="Q354" s="1658"/>
      <c r="R354" s="1658"/>
      <c r="S354" s="1658"/>
      <c r="T354" s="1658"/>
      <c r="U354" s="1658"/>
      <c r="V354" s="1928"/>
      <c r="W354" s="1928"/>
      <c r="X354" s="1658"/>
      <c r="Y354" s="1658"/>
      <c r="Z354" s="1658"/>
      <c r="AA354" s="1658"/>
      <c r="AB354" s="1658"/>
      <c r="AC354" s="1928"/>
      <c r="AD354" s="1928"/>
      <c r="AE354" s="1658"/>
      <c r="AF354" s="1658"/>
      <c r="AG354" s="1658"/>
      <c r="AH354" s="1658"/>
      <c r="AI354" s="1658"/>
      <c r="AJ354" s="1660"/>
      <c r="AK354" s="1660"/>
    </row>
    <row r="355" spans="1:37" ht="39.950000000000003" customHeight="1" x14ac:dyDescent="0.2">
      <c r="A355" s="5923"/>
      <c r="B355" s="5923"/>
      <c r="C355" s="1658"/>
      <c r="D355" s="1658"/>
      <c r="E355" s="1658"/>
      <c r="F355" s="1658"/>
      <c r="G355" s="1658"/>
      <c r="H355" s="1928"/>
      <c r="I355" s="1928"/>
      <c r="J355" s="1658"/>
      <c r="K355" s="1658"/>
      <c r="L355" s="1658"/>
      <c r="M355" s="1658"/>
      <c r="N355" s="1658"/>
      <c r="O355" s="1928"/>
      <c r="P355" s="1928"/>
      <c r="Q355" s="1658"/>
      <c r="R355" s="1658"/>
      <c r="S355" s="1658"/>
      <c r="T355" s="1658"/>
      <c r="U355" s="1658"/>
      <c r="V355" s="1928"/>
      <c r="W355" s="1928"/>
      <c r="X355" s="1658"/>
      <c r="Y355" s="1658"/>
      <c r="Z355" s="1658"/>
      <c r="AA355" s="1658"/>
      <c r="AB355" s="1658"/>
      <c r="AC355" s="1928"/>
      <c r="AD355" s="1928"/>
      <c r="AE355" s="1658"/>
      <c r="AF355" s="1658"/>
      <c r="AG355" s="1658"/>
      <c r="AH355" s="1658"/>
      <c r="AI355" s="1658"/>
      <c r="AJ355" s="1660"/>
      <c r="AK355" s="1660"/>
    </row>
    <row r="356" spans="1:37" ht="39.950000000000003" customHeight="1" x14ac:dyDescent="0.2">
      <c r="A356" s="5920"/>
      <c r="B356" s="5920"/>
      <c r="C356" s="1658"/>
      <c r="D356" s="1658"/>
      <c r="E356" s="1658"/>
      <c r="F356" s="1658"/>
      <c r="G356" s="1658"/>
      <c r="H356" s="1928"/>
      <c r="I356" s="1928"/>
      <c r="J356" s="1658"/>
      <c r="K356" s="1658"/>
      <c r="L356" s="1658"/>
      <c r="M356" s="1658"/>
      <c r="N356" s="1658"/>
      <c r="O356" s="1928"/>
      <c r="P356" s="1928"/>
      <c r="Q356" s="1658"/>
      <c r="R356" s="1658"/>
      <c r="S356" s="1658"/>
      <c r="T356" s="1658"/>
      <c r="U356" s="1658"/>
      <c r="V356" s="1928"/>
      <c r="W356" s="1928"/>
      <c r="X356" s="1658"/>
      <c r="Y356" s="1658"/>
      <c r="Z356" s="1658"/>
      <c r="AA356" s="1658"/>
      <c r="AB356" s="1658"/>
      <c r="AC356" s="1928"/>
      <c r="AD356" s="1928"/>
      <c r="AE356" s="1658"/>
      <c r="AF356" s="1658"/>
      <c r="AG356" s="1658"/>
      <c r="AH356" s="1658"/>
      <c r="AI356" s="1658"/>
      <c r="AJ356" s="1660"/>
      <c r="AK356" s="1660"/>
    </row>
    <row r="357" spans="1:37" ht="39.950000000000003" customHeight="1" x14ac:dyDescent="0.2">
      <c r="A357" s="5924"/>
      <c r="B357" s="5924"/>
      <c r="C357" s="1665"/>
      <c r="D357" s="1665"/>
      <c r="E357" s="1665"/>
      <c r="F357" s="1665"/>
      <c r="G357" s="1665"/>
      <c r="H357" s="1928"/>
      <c r="I357" s="1928"/>
      <c r="J357" s="1659"/>
      <c r="K357" s="1659"/>
      <c r="L357" s="1659"/>
      <c r="M357" s="1659"/>
      <c r="N357" s="1659"/>
      <c r="O357" s="1928"/>
      <c r="P357" s="1928"/>
      <c r="Q357" s="1929"/>
      <c r="R357" s="1691"/>
      <c r="S357" s="1691"/>
      <c r="T357" s="1691"/>
      <c r="U357" s="1691"/>
      <c r="V357" s="1928"/>
      <c r="W357" s="1928"/>
      <c r="X357" s="1929"/>
      <c r="Y357" s="1691"/>
      <c r="Z357" s="1691"/>
      <c r="AA357" s="1691"/>
      <c r="AB357" s="1691"/>
      <c r="AC357" s="1928"/>
      <c r="AD357" s="1928"/>
      <c r="AE357" s="1689"/>
      <c r="AF357" s="1689"/>
      <c r="AG357" s="1684"/>
      <c r="AH357" s="1684"/>
      <c r="AJ357" s="1660"/>
      <c r="AK357" s="1660"/>
    </row>
    <row r="358" spans="1:37" ht="39.950000000000003" customHeight="1" x14ac:dyDescent="0.2">
      <c r="A358" s="5923"/>
      <c r="B358" s="5923"/>
      <c r="C358" s="1658"/>
      <c r="D358" s="1658"/>
      <c r="E358" s="1658"/>
      <c r="F358" s="1658"/>
      <c r="G358" s="1658"/>
      <c r="H358" s="1928"/>
      <c r="I358" s="1928"/>
      <c r="J358" s="1658"/>
      <c r="K358" s="1658"/>
      <c r="L358" s="1658"/>
      <c r="M358" s="1658"/>
      <c r="N358" s="1658"/>
      <c r="O358" s="1928"/>
      <c r="P358" s="1928"/>
      <c r="Q358" s="1658"/>
      <c r="R358" s="1658"/>
      <c r="S358" s="1658"/>
      <c r="T358" s="1658"/>
      <c r="U358" s="1658"/>
      <c r="V358" s="1928"/>
      <c r="W358" s="1928"/>
      <c r="X358" s="1658"/>
      <c r="Y358" s="1658"/>
      <c r="Z358" s="1658"/>
      <c r="AA358" s="1658"/>
      <c r="AB358" s="1658"/>
      <c r="AC358" s="1928"/>
      <c r="AD358" s="1928"/>
      <c r="AE358" s="1658"/>
      <c r="AF358" s="1658"/>
      <c r="AG358" s="1658"/>
      <c r="AH358" s="1658"/>
      <c r="AI358" s="1658"/>
      <c r="AJ358" s="1660"/>
      <c r="AK358" s="1660"/>
    </row>
    <row r="359" spans="1:37" ht="39.950000000000003" customHeight="1" x14ac:dyDescent="0.2">
      <c r="A359" s="5920"/>
      <c r="B359" s="5920"/>
      <c r="C359" s="1658"/>
      <c r="D359" s="1658"/>
      <c r="E359" s="1658"/>
      <c r="F359" s="1658"/>
      <c r="G359" s="1658"/>
      <c r="H359" s="1928"/>
      <c r="I359" s="1928"/>
      <c r="J359" s="1658"/>
      <c r="K359" s="1658"/>
      <c r="L359" s="1935"/>
      <c r="M359" s="1935"/>
      <c r="N359" s="1935"/>
      <c r="O359" s="1928"/>
      <c r="P359" s="1928"/>
      <c r="Q359" s="1935"/>
      <c r="R359" s="1935"/>
      <c r="S359" s="1935"/>
      <c r="T359" s="1935"/>
      <c r="U359" s="1935"/>
      <c r="V359" s="1928"/>
      <c r="W359" s="1928"/>
      <c r="X359" s="1935"/>
      <c r="Y359" s="1935"/>
      <c r="Z359" s="1935"/>
      <c r="AA359" s="1935"/>
      <c r="AB359" s="1935"/>
      <c r="AC359" s="1928"/>
      <c r="AD359" s="1928"/>
      <c r="AE359" s="1935"/>
      <c r="AF359" s="1935"/>
      <c r="AG359" s="1935"/>
      <c r="AH359" s="1935"/>
      <c r="AI359" s="1935"/>
      <c r="AJ359" s="1660"/>
      <c r="AK359" s="1660"/>
    </row>
    <row r="360" spans="1:37" ht="39.950000000000003" customHeight="1" x14ac:dyDescent="0.2">
      <c r="A360" s="5923"/>
      <c r="B360" s="5923"/>
      <c r="C360" s="1927"/>
      <c r="D360" s="1927"/>
      <c r="E360" s="1927"/>
      <c r="F360" s="1927"/>
      <c r="G360" s="1927"/>
      <c r="H360" s="1928"/>
      <c r="I360" s="1928"/>
      <c r="J360" s="1927"/>
      <c r="K360" s="1927"/>
      <c r="L360" s="1705"/>
      <c r="M360" s="1705"/>
      <c r="N360" s="1705"/>
      <c r="O360" s="1928"/>
      <c r="P360" s="1928"/>
      <c r="Q360" s="1705"/>
      <c r="R360" s="1705"/>
      <c r="S360" s="1927"/>
      <c r="T360" s="1927"/>
      <c r="U360" s="1927"/>
      <c r="V360" s="1928"/>
      <c r="W360" s="1928"/>
      <c r="X360" s="1927"/>
      <c r="Y360" s="1927"/>
      <c r="Z360" s="1927"/>
      <c r="AA360" s="1927"/>
      <c r="AB360" s="1927"/>
      <c r="AC360" s="1928"/>
      <c r="AD360" s="1928"/>
      <c r="AE360" s="1927"/>
      <c r="AF360" s="1927"/>
      <c r="AG360" s="1927"/>
      <c r="AH360" s="1927"/>
      <c r="AI360" s="1927"/>
      <c r="AJ360" s="1660"/>
      <c r="AK360" s="1660"/>
    </row>
    <row r="361" spans="1:37" ht="39.950000000000003" customHeight="1" x14ac:dyDescent="0.2">
      <c r="A361" s="5922"/>
      <c r="B361" s="5922"/>
      <c r="C361" s="1936"/>
      <c r="D361" s="1936"/>
      <c r="F361" s="1936"/>
      <c r="G361" s="1936"/>
      <c r="H361" s="1928"/>
      <c r="I361" s="1928"/>
      <c r="J361" s="1936"/>
      <c r="K361" s="1936"/>
      <c r="L361" s="1936"/>
      <c r="M361" s="1936"/>
      <c r="N361" s="1936"/>
      <c r="O361" s="1928"/>
      <c r="P361" s="1928"/>
      <c r="Q361" s="1936"/>
      <c r="R361" s="1936"/>
      <c r="S361" s="1936"/>
      <c r="T361" s="1936"/>
      <c r="U361" s="1939"/>
      <c r="V361" s="1928"/>
      <c r="W361" s="1928"/>
      <c r="X361" s="1690"/>
      <c r="Y361" s="1690"/>
      <c r="Z361" s="1690"/>
      <c r="AA361" s="1690"/>
      <c r="AB361" s="1690"/>
      <c r="AC361" s="1928"/>
      <c r="AD361" s="1928"/>
      <c r="AE361" s="1690"/>
      <c r="AF361" s="1690"/>
      <c r="AG361" s="1690"/>
      <c r="AH361" s="1690"/>
      <c r="AI361" s="1690"/>
      <c r="AJ361" s="1660"/>
      <c r="AK361" s="1660"/>
    </row>
    <row r="362" spans="1:37" ht="39.950000000000003" customHeight="1" x14ac:dyDescent="0.2">
      <c r="A362" s="5920"/>
      <c r="B362" s="5920"/>
      <c r="C362" s="1681"/>
      <c r="D362" s="1681"/>
      <c r="E362" s="1685"/>
      <c r="F362" s="1681"/>
      <c r="G362" s="1681"/>
      <c r="H362" s="1928"/>
      <c r="I362" s="1928"/>
      <c r="J362" s="1681"/>
      <c r="K362" s="1681"/>
      <c r="L362" s="1681"/>
      <c r="M362" s="1681"/>
      <c r="N362" s="1681"/>
      <c r="O362" s="1928"/>
      <c r="P362" s="1928"/>
      <c r="Q362" s="1681"/>
      <c r="R362" s="1681"/>
      <c r="S362" s="1681"/>
      <c r="T362" s="1681"/>
      <c r="U362" s="1681"/>
      <c r="V362" s="1928"/>
      <c r="W362" s="1928"/>
      <c r="X362" s="1929"/>
      <c r="Y362" s="1681"/>
      <c r="Z362" s="1681"/>
      <c r="AA362" s="1681"/>
      <c r="AB362" s="1681"/>
      <c r="AC362" s="1928"/>
      <c r="AD362" s="1928"/>
      <c r="AE362" s="1683"/>
      <c r="AF362" s="1683"/>
      <c r="AG362" s="1684"/>
      <c r="AH362" s="1684"/>
      <c r="AI362" s="1683"/>
      <c r="AJ362" s="1660"/>
      <c r="AK362" s="1660"/>
    </row>
    <row r="363" spans="1:37" ht="39.950000000000003" customHeight="1" x14ac:dyDescent="0.2">
      <c r="E363" s="1659"/>
      <c r="F363" s="1659"/>
      <c r="G363" s="1659"/>
      <c r="H363" s="1937"/>
      <c r="I363" s="1937"/>
      <c r="J363" s="1937"/>
      <c r="K363" s="1697"/>
      <c r="L363" s="1697"/>
      <c r="M363" s="1697"/>
      <c r="N363" s="1697"/>
      <c r="Q363" s="1659"/>
      <c r="R363" s="1659"/>
      <c r="S363" s="1659"/>
      <c r="T363" s="1715"/>
      <c r="X363" s="1694"/>
      <c r="Y363" s="1694"/>
      <c r="Z363" s="1694"/>
    </row>
    <row r="364" spans="1:37" ht="39.950000000000003" customHeight="1" x14ac:dyDescent="0.2">
      <c r="L364" s="1697"/>
      <c r="M364" s="1697"/>
      <c r="N364" s="1697"/>
      <c r="R364" s="1716"/>
      <c r="S364" s="1716"/>
      <c r="T364" s="1716"/>
    </row>
    <row r="365" spans="1:37" ht="39.950000000000003" customHeight="1" x14ac:dyDescent="0.2">
      <c r="J365" s="1659"/>
      <c r="K365" s="1659"/>
      <c r="L365" s="1659"/>
      <c r="T365" s="1715"/>
      <c r="U365" s="1715"/>
      <c r="X365" s="1715"/>
      <c r="Y365" s="1715"/>
      <c r="AB365" s="1657"/>
      <c r="AE365" s="1657"/>
    </row>
    <row r="366" spans="1:37" ht="39.950000000000003" customHeight="1" x14ac:dyDescent="0.2">
      <c r="C366" s="1716"/>
      <c r="D366" s="1716"/>
      <c r="F366" s="1689"/>
      <c r="G366" s="1689"/>
      <c r="S366" s="1715"/>
      <c r="T366" s="1715"/>
      <c r="U366" s="1715"/>
      <c r="V366" s="1715"/>
      <c r="W366" s="1715"/>
      <c r="Y366" s="1716"/>
      <c r="Z366" s="1716"/>
      <c r="AA366" s="1716"/>
      <c r="AB366" s="1716"/>
    </row>
    <row r="367" spans="1:37" ht="39.950000000000003" customHeight="1" x14ac:dyDescent="0.2">
      <c r="S367" s="1697"/>
      <c r="T367" s="1697"/>
      <c r="U367" s="1697"/>
      <c r="V367" s="1697"/>
      <c r="W367" s="1697"/>
    </row>
    <row r="368" spans="1:37" ht="39.950000000000003" customHeight="1" x14ac:dyDescent="0.2">
      <c r="A368" s="16"/>
      <c r="B368" s="1715"/>
      <c r="C368" s="1659"/>
      <c r="D368" s="1659"/>
      <c r="E368" s="1659"/>
      <c r="F368" s="1716"/>
      <c r="G368" s="1716"/>
      <c r="H368" s="1716"/>
      <c r="I368" s="1659"/>
      <c r="J368" s="1659"/>
      <c r="K368" s="1659"/>
      <c r="L368" s="1694"/>
      <c r="M368" s="1694"/>
      <c r="N368" s="1694"/>
      <c r="O368" s="1694"/>
      <c r="P368" s="1694"/>
      <c r="Q368" s="1694"/>
      <c r="R368" s="1659"/>
      <c r="S368" s="1659"/>
      <c r="T368" s="1659"/>
      <c r="U368" s="1659"/>
      <c r="V368" s="1659"/>
    </row>
    <row r="369" spans="1:37" ht="39.950000000000003" customHeight="1" x14ac:dyDescent="0.2"/>
    <row r="370" spans="1:37" ht="39.950000000000003" customHeight="1" x14ac:dyDescent="0.2"/>
    <row r="371" spans="1:37" ht="39.950000000000003" customHeight="1" x14ac:dyDescent="0.2">
      <c r="A371" s="5876"/>
      <c r="B371" s="5876"/>
      <c r="C371" s="1661"/>
      <c r="D371" s="1661"/>
      <c r="E371" s="1661"/>
      <c r="F371" s="1661"/>
      <c r="G371" s="1661"/>
      <c r="H371" s="1661"/>
      <c r="I371" s="1661"/>
      <c r="J371" s="1661"/>
      <c r="K371" s="1661"/>
      <c r="L371" s="1661"/>
      <c r="M371" s="1661"/>
      <c r="N371" s="1661"/>
      <c r="O371" s="1661"/>
      <c r="P371" s="1661"/>
      <c r="Q371" s="1661"/>
      <c r="R371" s="1661"/>
      <c r="S371" s="1661"/>
      <c r="T371" s="1661"/>
      <c r="U371" s="1661"/>
      <c r="V371" s="1661"/>
      <c r="W371" s="1661"/>
      <c r="X371" s="1661"/>
      <c r="Y371" s="1661"/>
      <c r="Z371" s="1661"/>
      <c r="AA371" s="1661"/>
      <c r="AB371" s="1661"/>
      <c r="AC371" s="1661"/>
      <c r="AD371" s="1661"/>
      <c r="AE371" s="1661"/>
      <c r="AF371" s="1661"/>
      <c r="AG371" s="1661"/>
      <c r="AH371" s="1661"/>
      <c r="AI371" s="1661"/>
      <c r="AJ371" s="1661"/>
      <c r="AK371" s="1661"/>
    </row>
    <row r="372" spans="1:37" ht="39.950000000000003" customHeight="1" x14ac:dyDescent="0.2">
      <c r="A372" s="5925"/>
      <c r="B372" s="5925"/>
      <c r="C372" s="1708"/>
      <c r="D372" s="1708"/>
      <c r="E372" s="1708"/>
      <c r="F372" s="1708"/>
      <c r="G372" s="1708"/>
      <c r="H372" s="1708"/>
      <c r="I372" s="1708"/>
      <c r="J372" s="1708"/>
      <c r="K372" s="1708"/>
      <c r="L372" s="1708"/>
      <c r="M372" s="1708"/>
      <c r="N372" s="1708"/>
      <c r="O372" s="1708"/>
      <c r="P372" s="1708"/>
      <c r="Q372" s="1708"/>
      <c r="R372" s="1708"/>
      <c r="S372" s="1708"/>
      <c r="T372" s="1708"/>
      <c r="U372" s="1708"/>
      <c r="V372" s="1708"/>
      <c r="W372" s="1708"/>
      <c r="X372" s="1708"/>
      <c r="Y372" s="1708"/>
      <c r="Z372" s="1708"/>
      <c r="AA372" s="1708"/>
      <c r="AB372" s="1708"/>
      <c r="AC372" s="1708"/>
      <c r="AD372" s="1708"/>
      <c r="AE372" s="1708"/>
      <c r="AF372" s="1708"/>
      <c r="AG372" s="1708"/>
      <c r="AH372" s="1708"/>
      <c r="AI372" s="1708"/>
      <c r="AJ372" s="1708"/>
      <c r="AK372" s="1708"/>
    </row>
    <row r="373" spans="1:37" ht="39.950000000000003" customHeight="1" x14ac:dyDescent="0.2">
      <c r="A373" s="5923"/>
      <c r="B373" s="5923"/>
      <c r="C373" s="846"/>
      <c r="D373" s="1716"/>
      <c r="E373" s="1716"/>
      <c r="F373" s="1716"/>
      <c r="G373" s="1716"/>
      <c r="H373" s="1928"/>
      <c r="I373" s="1928"/>
      <c r="J373" s="1709"/>
      <c r="K373" s="1709"/>
      <c r="L373" s="1709"/>
      <c r="M373" s="1709"/>
      <c r="N373" s="1709"/>
      <c r="O373" s="1928"/>
      <c r="P373" s="1928"/>
      <c r="Q373" s="1667"/>
      <c r="R373" s="1659"/>
      <c r="S373" s="1659"/>
      <c r="T373" s="1659"/>
      <c r="U373" s="1659"/>
      <c r="V373" s="1928"/>
      <c r="W373" s="1928"/>
      <c r="X373" s="1716"/>
      <c r="Y373" s="1716"/>
      <c r="Z373" s="1716"/>
      <c r="AA373" s="1657"/>
      <c r="AB373" s="1657"/>
      <c r="AC373" s="1928"/>
      <c r="AD373" s="1928"/>
      <c r="AE373" s="1658"/>
      <c r="AF373" s="1930"/>
      <c r="AG373" s="1658"/>
      <c r="AH373" s="1658"/>
      <c r="AI373" s="1930"/>
      <c r="AJ373" s="1660"/>
      <c r="AK373" s="1660"/>
    </row>
    <row r="374" spans="1:37" ht="39.950000000000003" customHeight="1" x14ac:dyDescent="0.2">
      <c r="A374" s="5923"/>
      <c r="B374" s="5923"/>
      <c r="C374" s="1681"/>
      <c r="D374" s="1681"/>
      <c r="E374" s="1685"/>
      <c r="F374" s="1695"/>
      <c r="G374" s="1695"/>
      <c r="H374" s="1928"/>
      <c r="I374" s="1928"/>
      <c r="J374" s="1681"/>
      <c r="K374" s="1681"/>
      <c r="L374" s="1685"/>
      <c r="M374" s="1695"/>
      <c r="N374" s="1695"/>
      <c r="O374" s="1928"/>
      <c r="P374" s="1928"/>
      <c r="Q374" s="1716"/>
      <c r="R374" s="1716"/>
      <c r="S374" s="1716"/>
      <c r="T374" s="1716"/>
      <c r="U374" s="1716"/>
      <c r="V374" s="1928"/>
      <c r="W374" s="1928"/>
      <c r="X374" s="1658"/>
      <c r="Y374" s="1658"/>
      <c r="Z374" s="1667"/>
      <c r="AA374" s="1667"/>
      <c r="AB374" s="1667"/>
      <c r="AC374" s="1928"/>
      <c r="AD374" s="1928"/>
      <c r="AE374" s="1705"/>
      <c r="AF374" s="1705"/>
      <c r="AG374" s="1705"/>
      <c r="AH374" s="1705"/>
      <c r="AI374" s="1695"/>
      <c r="AJ374" s="1660"/>
      <c r="AK374" s="1660"/>
    </row>
    <row r="375" spans="1:37" ht="39.950000000000003" customHeight="1" x14ac:dyDescent="0.2">
      <c r="A375" s="5923"/>
      <c r="B375" s="5923"/>
      <c r="C375" s="1695"/>
      <c r="D375" s="1695"/>
      <c r="E375" s="1695"/>
      <c r="F375" s="1695"/>
      <c r="G375" s="1695"/>
      <c r="H375" s="1928"/>
      <c r="I375" s="1928"/>
      <c r="J375" s="1681"/>
      <c r="K375" s="1681"/>
      <c r="L375" s="1940"/>
      <c r="M375" s="1940"/>
      <c r="N375" s="1695"/>
      <c r="O375" s="1928"/>
      <c r="P375" s="1928"/>
      <c r="Q375" s="1701"/>
      <c r="R375" s="1657"/>
      <c r="S375" s="1657"/>
      <c r="T375" s="1657"/>
      <c r="U375" s="1657"/>
      <c r="V375" s="1928"/>
      <c r="W375" s="1928"/>
      <c r="X375" s="1709"/>
      <c r="Y375" s="1658"/>
      <c r="Z375" s="1658"/>
      <c r="AA375" s="1658"/>
      <c r="AB375" s="1658"/>
      <c r="AC375" s="1928"/>
      <c r="AD375" s="1928"/>
      <c r="AE375" s="1707"/>
      <c r="AF375" s="1707"/>
      <c r="AG375" s="1707"/>
      <c r="AH375" s="1707"/>
      <c r="AI375" s="1695"/>
      <c r="AJ375" s="1660"/>
      <c r="AK375" s="1660"/>
    </row>
    <row r="376" spans="1:37" ht="39.950000000000003" customHeight="1" x14ac:dyDescent="0.2">
      <c r="A376" s="5923"/>
      <c r="B376" s="5923"/>
      <c r="C376" s="1681"/>
      <c r="D376" s="1681"/>
      <c r="E376" s="1685"/>
      <c r="F376" s="1685"/>
      <c r="G376" s="1685"/>
      <c r="H376" s="1928"/>
      <c r="I376" s="1928"/>
      <c r="J376" s="1705"/>
      <c r="K376" s="1705"/>
      <c r="L376" s="1705"/>
      <c r="M376" s="1705"/>
      <c r="N376" s="1715"/>
      <c r="O376" s="1928"/>
      <c r="P376" s="1928"/>
      <c r="Q376" s="1658"/>
      <c r="R376" s="1658"/>
      <c r="S376" s="1658"/>
      <c r="T376" s="1658"/>
      <c r="U376" s="1658"/>
      <c r="V376" s="1928"/>
      <c r="W376" s="1928"/>
      <c r="X376" s="1658"/>
      <c r="Y376" s="1658"/>
      <c r="Z376" s="1658"/>
      <c r="AA376" s="1658"/>
      <c r="AB376" s="1658"/>
      <c r="AC376" s="1928"/>
      <c r="AD376" s="1928"/>
      <c r="AE376" s="1658"/>
      <c r="AF376" s="1658"/>
      <c r="AG376" s="1658"/>
      <c r="AH376" s="1658"/>
      <c r="AI376" s="1658"/>
      <c r="AJ376" s="1660"/>
      <c r="AK376" s="1660"/>
    </row>
    <row r="377" spans="1:37" ht="39.950000000000003" customHeight="1" x14ac:dyDescent="0.2">
      <c r="A377" s="5923"/>
      <c r="B377" s="5923"/>
      <c r="C377" s="1659"/>
      <c r="D377" s="1659"/>
      <c r="E377" s="1659"/>
      <c r="F377" s="1705"/>
      <c r="G377" s="1705"/>
      <c r="H377" s="1928"/>
      <c r="I377" s="1928"/>
      <c r="J377" s="1705"/>
      <c r="K377" s="1705"/>
      <c r="L377" s="1664"/>
      <c r="M377" s="1664"/>
      <c r="N377" s="1664"/>
      <c r="O377" s="1928"/>
      <c r="P377" s="1928"/>
      <c r="Q377" s="1664"/>
      <c r="R377" s="1664"/>
      <c r="S377" s="1664"/>
      <c r="T377" s="1664"/>
      <c r="U377" s="1664"/>
      <c r="V377" s="1928"/>
      <c r="W377" s="1928"/>
      <c r="X377" s="1664"/>
      <c r="Y377" s="1664"/>
      <c r="Z377" s="1664"/>
      <c r="AA377" s="1664"/>
      <c r="AB377" s="1664"/>
      <c r="AC377" s="1928"/>
      <c r="AD377" s="1928"/>
      <c r="AE377" s="1664"/>
      <c r="AF377" s="1664"/>
      <c r="AG377" s="1664"/>
      <c r="AH377" s="1664"/>
      <c r="AI377" s="1664"/>
      <c r="AJ377" s="1660"/>
      <c r="AK377" s="1660"/>
    </row>
    <row r="378" spans="1:37" ht="39.950000000000003" customHeight="1" x14ac:dyDescent="0.2">
      <c r="A378" s="5923"/>
      <c r="B378" s="5923"/>
      <c r="C378" s="1658"/>
      <c r="D378" s="1658"/>
      <c r="E378" s="1658"/>
      <c r="F378" s="1705"/>
      <c r="G378" s="1705"/>
      <c r="H378" s="1928"/>
      <c r="I378" s="1928"/>
      <c r="J378" s="1705"/>
      <c r="K378" s="1705"/>
      <c r="L378" s="1705"/>
      <c r="M378" s="1705"/>
      <c r="N378" s="1705"/>
      <c r="O378" s="1928"/>
      <c r="P378" s="1928"/>
      <c r="Q378" s="1658"/>
      <c r="R378" s="1658"/>
      <c r="S378" s="1658"/>
      <c r="T378" s="1658"/>
      <c r="U378" s="1658"/>
      <c r="V378" s="1928"/>
      <c r="W378" s="1928"/>
      <c r="X378" s="1658"/>
      <c r="Y378" s="1658"/>
      <c r="Z378" s="1658"/>
      <c r="AA378" s="1658"/>
      <c r="AB378" s="1658"/>
      <c r="AC378" s="1928"/>
      <c r="AD378" s="1928"/>
      <c r="AE378" s="1658"/>
      <c r="AF378" s="1658"/>
      <c r="AG378" s="1658"/>
      <c r="AH378" s="1658"/>
      <c r="AI378" s="1658"/>
      <c r="AJ378" s="1660"/>
      <c r="AK378" s="1660"/>
    </row>
    <row r="379" spans="1:37" ht="39.950000000000003" customHeight="1" x14ac:dyDescent="0.2">
      <c r="A379" s="5923"/>
      <c r="B379" s="5923"/>
      <c r="C379" s="1658"/>
      <c r="D379" s="1658"/>
      <c r="E379" s="1658"/>
      <c r="F379" s="1658"/>
      <c r="G379" s="1658"/>
      <c r="H379" s="1928"/>
      <c r="I379" s="1928"/>
      <c r="J379" s="1658"/>
      <c r="K379" s="1658"/>
      <c r="L379" s="1658"/>
      <c r="M379" s="1658"/>
      <c r="N379" s="1658"/>
      <c r="O379" s="1928"/>
      <c r="P379" s="1928"/>
      <c r="Q379" s="1658"/>
      <c r="R379" s="1658"/>
      <c r="S379" s="1658"/>
      <c r="T379" s="1658"/>
      <c r="U379" s="1658"/>
      <c r="V379" s="1928"/>
      <c r="W379" s="1928"/>
      <c r="X379" s="1665"/>
      <c r="Y379" s="1665"/>
      <c r="Z379" s="1665"/>
      <c r="AA379" s="1665"/>
      <c r="AB379" s="1665"/>
      <c r="AC379" s="1928"/>
      <c r="AD379" s="1928"/>
      <c r="AE379" s="1665"/>
      <c r="AF379" s="1665"/>
      <c r="AG379" s="1665"/>
      <c r="AH379" s="1665"/>
      <c r="AI379" s="1665"/>
      <c r="AJ379" s="1660"/>
      <c r="AK379" s="1660"/>
    </row>
    <row r="380" spans="1:37" ht="39.950000000000003" customHeight="1" x14ac:dyDescent="0.2">
      <c r="A380" s="5923"/>
      <c r="B380" s="5923"/>
      <c r="C380" s="1658"/>
      <c r="D380" s="1658"/>
      <c r="E380" s="1658"/>
      <c r="F380" s="1658"/>
      <c r="G380" s="1658"/>
      <c r="H380" s="1928"/>
      <c r="I380" s="1928"/>
      <c r="J380" s="1658"/>
      <c r="K380" s="1658"/>
      <c r="L380" s="1658"/>
      <c r="M380" s="1658"/>
      <c r="N380" s="1658"/>
      <c r="O380" s="1928"/>
      <c r="P380" s="1928"/>
      <c r="Q380" s="1658"/>
      <c r="R380" s="1658"/>
      <c r="S380" s="1658"/>
      <c r="T380" s="1658"/>
      <c r="U380" s="1658"/>
      <c r="V380" s="1928"/>
      <c r="W380" s="1928"/>
      <c r="X380" s="1658"/>
      <c r="Y380" s="1658"/>
      <c r="Z380" s="1658"/>
      <c r="AA380" s="1658"/>
      <c r="AB380" s="1658"/>
      <c r="AC380" s="1928"/>
      <c r="AD380" s="1928"/>
      <c r="AE380" s="1658"/>
      <c r="AF380" s="1658"/>
      <c r="AG380" s="1658"/>
      <c r="AH380" s="1658"/>
      <c r="AI380" s="1658"/>
      <c r="AJ380" s="1660"/>
      <c r="AK380" s="1660"/>
    </row>
    <row r="381" spans="1:37" ht="39.950000000000003" customHeight="1" x14ac:dyDescent="0.2">
      <c r="A381" s="5920"/>
      <c r="B381" s="5920"/>
      <c r="C381" s="1658"/>
      <c r="D381" s="1658"/>
      <c r="E381" s="1658"/>
      <c r="F381" s="1705"/>
      <c r="G381" s="1705"/>
      <c r="H381" s="1928"/>
      <c r="I381" s="1928"/>
      <c r="J381" s="1705"/>
      <c r="K381" s="1705"/>
      <c r="L381" s="1705"/>
      <c r="M381" s="1705"/>
      <c r="N381" s="1705"/>
      <c r="O381" s="1928"/>
      <c r="P381" s="1928"/>
      <c r="Q381" s="1658"/>
      <c r="R381" s="1658"/>
      <c r="S381" s="1658"/>
      <c r="T381" s="1658"/>
      <c r="U381" s="1658"/>
      <c r="V381" s="1928"/>
      <c r="W381" s="1928"/>
      <c r="X381" s="1658"/>
      <c r="Y381" s="1658"/>
      <c r="Z381" s="1658"/>
      <c r="AA381" s="1658"/>
      <c r="AB381" s="1658"/>
      <c r="AC381" s="1928"/>
      <c r="AD381" s="1928"/>
      <c r="AE381" s="1658"/>
      <c r="AF381" s="1658"/>
      <c r="AG381" s="1658"/>
      <c r="AH381" s="1659"/>
      <c r="AI381" s="1659"/>
      <c r="AJ381" s="1660"/>
      <c r="AK381" s="1660"/>
    </row>
    <row r="382" spans="1:37" ht="39.950000000000003" customHeight="1" x14ac:dyDescent="0.2">
      <c r="A382" s="5924"/>
      <c r="B382" s="5924"/>
      <c r="C382" s="1681"/>
      <c r="D382" s="1681"/>
      <c r="E382" s="1685"/>
      <c r="F382" s="1695"/>
      <c r="G382" s="1695"/>
      <c r="H382" s="1928"/>
      <c r="I382" s="1928"/>
      <c r="J382" s="1681"/>
      <c r="K382" s="1681"/>
      <c r="L382" s="1685"/>
      <c r="M382" s="1695"/>
      <c r="N382" s="1695"/>
      <c r="O382" s="1928"/>
      <c r="P382" s="1928"/>
      <c r="Q382" s="1681"/>
      <c r="R382" s="1681"/>
      <c r="S382" s="1685"/>
      <c r="T382" s="1695"/>
      <c r="U382" s="1695"/>
      <c r="V382" s="1928"/>
      <c r="W382" s="1928"/>
      <c r="X382" s="1681"/>
      <c r="Y382" s="1681"/>
      <c r="Z382" s="1685"/>
      <c r="AA382" s="1695"/>
      <c r="AB382" s="1695"/>
      <c r="AC382" s="1928"/>
      <c r="AD382" s="1928"/>
      <c r="AE382" s="1681"/>
      <c r="AF382" s="1681"/>
      <c r="AG382" s="1685"/>
      <c r="AH382" s="1695"/>
      <c r="AI382" s="1695"/>
      <c r="AJ382" s="1660"/>
      <c r="AK382" s="1660"/>
    </row>
    <row r="383" spans="1:37" ht="39.950000000000003" customHeight="1" x14ac:dyDescent="0.2">
      <c r="A383" s="5923"/>
      <c r="B383" s="5923"/>
      <c r="C383" s="1658"/>
      <c r="D383" s="1658"/>
      <c r="E383" s="1658"/>
      <c r="F383" s="1658"/>
      <c r="G383" s="1658"/>
      <c r="H383" s="1928"/>
      <c r="I383" s="1928"/>
      <c r="J383" s="1658"/>
      <c r="K383" s="1658"/>
      <c r="L383" s="1658"/>
      <c r="M383" s="1658"/>
      <c r="N383" s="1658"/>
      <c r="O383" s="1928"/>
      <c r="P383" s="1928"/>
      <c r="Q383" s="1658"/>
      <c r="R383" s="1658"/>
      <c r="S383" s="1658"/>
      <c r="T383" s="1658"/>
      <c r="U383" s="1658"/>
      <c r="V383" s="1928"/>
      <c r="W383" s="1928"/>
      <c r="X383" s="1701"/>
      <c r="Y383" s="1701"/>
      <c r="Z383" s="1701"/>
      <c r="AA383" s="1701"/>
      <c r="AB383" s="1701"/>
      <c r="AC383" s="1928"/>
      <c r="AD383" s="1928"/>
      <c r="AE383" s="1701"/>
      <c r="AF383" s="1701"/>
      <c r="AG383" s="1701"/>
      <c r="AH383" s="1701"/>
      <c r="AI383" s="1701"/>
      <c r="AJ383" s="1660"/>
      <c r="AK383" s="1660"/>
    </row>
    <row r="384" spans="1:37" ht="39.950000000000003" customHeight="1" x14ac:dyDescent="0.2">
      <c r="A384" s="5920"/>
      <c r="B384" s="5920"/>
      <c r="C384" s="1935"/>
      <c r="D384" s="1935"/>
      <c r="E384" s="1935"/>
      <c r="F384" s="1705"/>
      <c r="G384" s="1705"/>
      <c r="H384" s="1928"/>
      <c r="I384" s="1928"/>
      <c r="J384" s="1658"/>
      <c r="K384" s="1658"/>
      <c r="L384" s="1658"/>
      <c r="M384" s="1658"/>
      <c r="N384" s="1658"/>
      <c r="O384" s="1928"/>
      <c r="P384" s="1928"/>
      <c r="Q384" s="1658"/>
      <c r="R384" s="1658"/>
      <c r="S384" s="1658"/>
      <c r="T384" s="1658"/>
      <c r="U384" s="1658"/>
      <c r="V384" s="1928"/>
      <c r="W384" s="1928"/>
      <c r="X384" s="1658"/>
      <c r="Y384" s="1658"/>
      <c r="Z384" s="1658"/>
      <c r="AA384" s="1658"/>
      <c r="AB384" s="1658"/>
      <c r="AC384" s="1928"/>
      <c r="AD384" s="1928"/>
      <c r="AE384" s="1658"/>
      <c r="AF384" s="1658"/>
      <c r="AG384" s="1658"/>
      <c r="AH384" s="1658"/>
      <c r="AI384" s="1658"/>
      <c r="AJ384" s="1660"/>
      <c r="AK384" s="1660"/>
    </row>
    <row r="385" spans="1:37" ht="39.950000000000003" customHeight="1" x14ac:dyDescent="0.2">
      <c r="A385" s="5923"/>
      <c r="B385" s="5923"/>
      <c r="C385" s="1927"/>
      <c r="D385" s="1927"/>
      <c r="E385" s="1927"/>
      <c r="F385" s="1927"/>
      <c r="G385" s="1927"/>
      <c r="H385" s="1928"/>
      <c r="I385" s="1928"/>
      <c r="J385" s="1927"/>
      <c r="K385" s="1927"/>
      <c r="L385" s="1927"/>
      <c r="M385" s="1927"/>
      <c r="N385" s="1927"/>
      <c r="O385" s="1928"/>
      <c r="P385" s="1928"/>
      <c r="Q385" s="1927"/>
      <c r="R385" s="1927"/>
      <c r="S385" s="1927"/>
      <c r="T385" s="1927"/>
      <c r="U385" s="1927"/>
      <c r="V385" s="1928"/>
      <c r="W385" s="1928"/>
      <c r="X385" s="1927"/>
      <c r="Y385" s="1927"/>
      <c r="Z385" s="1927"/>
      <c r="AA385" s="1927"/>
      <c r="AB385" s="1927"/>
      <c r="AC385" s="1928"/>
      <c r="AD385" s="1928"/>
      <c r="AE385" s="1927"/>
      <c r="AF385" s="1927"/>
      <c r="AG385" s="1927"/>
      <c r="AH385" s="1927"/>
      <c r="AI385" s="1927"/>
      <c r="AJ385" s="1660"/>
      <c r="AK385" s="1660"/>
    </row>
    <row r="386" spans="1:37" ht="39.950000000000003" customHeight="1" x14ac:dyDescent="0.2">
      <c r="A386" s="5922"/>
      <c r="B386" s="5922"/>
      <c r="C386" s="1690"/>
      <c r="D386" s="1690"/>
      <c r="E386" s="1690"/>
      <c r="F386" s="1690"/>
      <c r="G386" s="1690"/>
      <c r="H386" s="1928"/>
      <c r="I386" s="1928"/>
      <c r="J386" s="1690"/>
      <c r="K386" s="1690"/>
      <c r="L386" s="1690"/>
      <c r="M386" s="1690"/>
      <c r="N386" s="1690"/>
      <c r="O386" s="1928"/>
      <c r="P386" s="1928"/>
      <c r="Q386" s="1690"/>
      <c r="R386" s="1690"/>
      <c r="S386" s="1690"/>
      <c r="T386" s="1690"/>
      <c r="U386" s="1690"/>
      <c r="V386" s="1928"/>
      <c r="W386" s="1928"/>
      <c r="X386" s="1690"/>
      <c r="Y386" s="1690"/>
      <c r="Z386" s="1690"/>
      <c r="AA386" s="1690"/>
      <c r="AB386" s="1690"/>
      <c r="AC386" s="1928"/>
      <c r="AD386" s="1928"/>
      <c r="AE386" s="1706"/>
      <c r="AF386" s="1706"/>
      <c r="AG386" s="1706"/>
      <c r="AH386" s="1706"/>
      <c r="AI386" s="1706"/>
      <c r="AJ386" s="1660"/>
      <c r="AK386" s="1660"/>
    </row>
    <row r="387" spans="1:37" ht="39.950000000000003" customHeight="1" x14ac:dyDescent="0.2">
      <c r="A387" s="5920"/>
      <c r="B387" s="5920"/>
      <c r="C387" s="1681"/>
      <c r="D387" s="1681"/>
      <c r="E387" s="1685"/>
      <c r="F387" s="1681"/>
      <c r="G387" s="1681"/>
      <c r="H387" s="1928"/>
      <c r="I387" s="1928"/>
      <c r="J387" s="1681"/>
      <c r="K387" s="1681"/>
      <c r="L387" s="1685"/>
      <c r="M387" s="1681"/>
      <c r="N387" s="1681"/>
      <c r="O387" s="1928"/>
      <c r="P387" s="1928"/>
      <c r="Q387" s="1681"/>
      <c r="R387" s="1681"/>
      <c r="S387" s="1685"/>
      <c r="T387" s="1681"/>
      <c r="U387" s="1681"/>
      <c r="V387" s="1928"/>
      <c r="W387" s="1928"/>
      <c r="X387" s="1681"/>
      <c r="Y387" s="1681"/>
      <c r="Z387" s="1685"/>
      <c r="AA387" s="1681"/>
      <c r="AB387" s="1681"/>
      <c r="AC387" s="1928"/>
      <c r="AD387" s="1928"/>
      <c r="AE387" s="1681"/>
      <c r="AF387" s="1681"/>
      <c r="AG387" s="1685"/>
      <c r="AH387" s="1681"/>
      <c r="AI387" s="1681"/>
      <c r="AJ387" s="1660"/>
      <c r="AK387" s="1660"/>
    </row>
    <row r="388" spans="1:37" ht="39.950000000000003" customHeight="1" x14ac:dyDescent="0.2">
      <c r="C388" s="1659"/>
      <c r="D388" s="1659"/>
      <c r="E388" s="1659"/>
      <c r="F388" s="1937"/>
      <c r="G388" s="1937"/>
      <c r="H388" s="1937"/>
      <c r="I388" s="1937"/>
      <c r="J388" s="1937"/>
      <c r="K388" s="1697"/>
      <c r="L388" s="1697"/>
      <c r="N388" s="1657"/>
      <c r="O388" s="1657"/>
      <c r="P388" s="1657"/>
      <c r="Q388" s="1657"/>
      <c r="R388" s="1657"/>
      <c r="S388" s="1715"/>
      <c r="T388" s="1715"/>
      <c r="AE388" s="1659"/>
      <c r="AF388" s="1659"/>
      <c r="AG388" s="1659"/>
      <c r="AH388" s="1659"/>
    </row>
    <row r="389" spans="1:37" ht="39.950000000000003" customHeight="1" x14ac:dyDescent="0.2">
      <c r="G389" s="1659"/>
      <c r="J389" s="1659"/>
      <c r="K389" s="1659"/>
      <c r="L389" s="1659"/>
      <c r="M389" s="1697"/>
      <c r="N389" s="1697"/>
      <c r="R389" s="1709"/>
      <c r="S389" s="1709"/>
      <c r="T389" s="1709"/>
      <c r="U389" s="1709"/>
      <c r="Y389" s="1709"/>
      <c r="AI389" s="1659"/>
    </row>
    <row r="390" spans="1:37" ht="39.950000000000003" customHeight="1" x14ac:dyDescent="0.2">
      <c r="F390" s="1659"/>
      <c r="G390" s="1659"/>
      <c r="L390" s="1659"/>
      <c r="Q390" s="1659"/>
      <c r="S390" s="1657"/>
      <c r="T390" s="1657"/>
      <c r="U390" s="1709"/>
      <c r="X390" s="1709"/>
      <c r="Z390" s="1709"/>
      <c r="AA390" s="1709"/>
    </row>
    <row r="391" spans="1:37" ht="39.950000000000003" customHeight="1" x14ac:dyDescent="0.2">
      <c r="F391" s="1689"/>
      <c r="G391" s="1689"/>
      <c r="S391" s="1715"/>
      <c r="T391" s="1715"/>
      <c r="U391" s="1715"/>
      <c r="V391" s="1715"/>
      <c r="W391" s="1715"/>
      <c r="X391" s="1709"/>
      <c r="Y391" s="1715"/>
      <c r="AA391" s="1709"/>
      <c r="AB391" s="1709"/>
      <c r="AE391" s="1709"/>
    </row>
    <row r="392" spans="1:37" ht="39.950000000000003" customHeight="1" x14ac:dyDescent="0.2">
      <c r="J392" s="1697"/>
      <c r="K392" s="1697"/>
      <c r="L392" s="1697"/>
      <c r="M392" s="1697"/>
      <c r="N392" s="1697"/>
      <c r="S392" s="1697"/>
      <c r="T392" s="1697"/>
      <c r="U392" s="1697"/>
      <c r="V392" s="1697"/>
      <c r="W392" s="1697"/>
      <c r="X392" s="1697"/>
    </row>
    <row r="393" spans="1:37" ht="39.950000000000003" customHeight="1" x14ac:dyDescent="0.2">
      <c r="A393" s="16"/>
      <c r="B393" s="1715"/>
      <c r="O393" s="1664"/>
      <c r="P393" s="1664"/>
      <c r="Q393" s="1664"/>
      <c r="R393" s="1664"/>
      <c r="S393" s="1664"/>
      <c r="T393" s="1659"/>
      <c r="U393" s="1659"/>
      <c r="V393" s="1659"/>
      <c r="W393" s="1657"/>
      <c r="X393" s="1657"/>
      <c r="Y393" s="1659"/>
      <c r="Z393" s="1659"/>
      <c r="AA393" s="1659"/>
      <c r="AB393" s="1716"/>
      <c r="AC393" s="1716"/>
      <c r="AD393" s="1716"/>
    </row>
    <row r="394" spans="1:37" ht="39.950000000000003" customHeight="1" x14ac:dyDescent="0.2"/>
    <row r="395" spans="1:37" ht="39.950000000000003" customHeight="1" x14ac:dyDescent="0.2"/>
    <row r="396" spans="1:37" ht="39.950000000000003" customHeight="1" x14ac:dyDescent="0.2">
      <c r="A396" s="5876"/>
      <c r="B396" s="5876"/>
      <c r="C396" s="1661"/>
      <c r="D396" s="1661"/>
      <c r="E396" s="1661"/>
      <c r="F396" s="1661"/>
      <c r="G396" s="1661"/>
      <c r="H396" s="1661"/>
      <c r="I396" s="1661"/>
      <c r="J396" s="1661"/>
      <c r="K396" s="1661"/>
      <c r="L396" s="1661"/>
      <c r="M396" s="1661"/>
      <c r="N396" s="1661"/>
      <c r="O396" s="1661"/>
      <c r="P396" s="1661"/>
      <c r="Q396" s="1661"/>
      <c r="R396" s="1661"/>
      <c r="S396" s="1661"/>
      <c r="T396" s="1661"/>
      <c r="U396" s="1661"/>
      <c r="V396" s="1661"/>
      <c r="W396" s="1661"/>
      <c r="X396" s="1661"/>
      <c r="Y396" s="1661"/>
      <c r="Z396" s="1661"/>
      <c r="AA396" s="1661"/>
      <c r="AB396" s="1661"/>
      <c r="AC396" s="1661"/>
      <c r="AD396" s="1661"/>
      <c r="AE396" s="1661"/>
      <c r="AF396" s="1661"/>
      <c r="AG396" s="1661"/>
      <c r="AH396" s="1661"/>
      <c r="AI396" s="1661"/>
      <c r="AJ396" s="1661"/>
      <c r="AK396" s="1661"/>
    </row>
    <row r="397" spans="1:37" ht="39.950000000000003" customHeight="1" x14ac:dyDescent="0.2">
      <c r="A397" s="5925"/>
      <c r="B397" s="5925"/>
      <c r="C397" s="1708"/>
      <c r="D397" s="1708"/>
      <c r="E397" s="1708"/>
      <c r="F397" s="1708"/>
      <c r="G397" s="1708"/>
      <c r="H397" s="1708"/>
      <c r="I397" s="1708"/>
      <c r="J397" s="1708"/>
      <c r="K397" s="1708"/>
      <c r="L397" s="1708"/>
      <c r="M397" s="1708"/>
      <c r="N397" s="1708"/>
      <c r="O397" s="1708"/>
      <c r="P397" s="1708"/>
      <c r="Q397" s="1708"/>
      <c r="R397" s="1708"/>
      <c r="S397" s="1708"/>
      <c r="T397" s="1708"/>
      <c r="U397" s="1708"/>
      <c r="V397" s="1708"/>
      <c r="W397" s="1708"/>
      <c r="X397" s="1708"/>
      <c r="Y397" s="1708"/>
      <c r="Z397" s="1708"/>
      <c r="AA397" s="1708"/>
      <c r="AB397" s="1708"/>
      <c r="AC397" s="1708"/>
      <c r="AD397" s="1708"/>
      <c r="AE397" s="1708"/>
      <c r="AF397" s="1708"/>
      <c r="AG397" s="1708"/>
      <c r="AH397" s="1708"/>
      <c r="AI397" s="1708"/>
      <c r="AJ397" s="1708"/>
      <c r="AK397" s="1708"/>
    </row>
    <row r="398" spans="1:37" ht="39.950000000000003" customHeight="1" x14ac:dyDescent="0.2">
      <c r="A398" s="5926"/>
      <c r="B398" s="5926"/>
      <c r="C398" s="1708"/>
      <c r="D398" s="1708"/>
      <c r="E398" s="1708"/>
      <c r="F398" s="1708"/>
      <c r="G398" s="1708"/>
      <c r="H398" s="1662"/>
      <c r="I398" s="1662"/>
      <c r="J398" s="1708"/>
      <c r="K398" s="1941"/>
      <c r="L398" s="1941"/>
      <c r="M398" s="1941"/>
      <c r="N398" s="1941"/>
      <c r="O398" s="1941"/>
      <c r="P398" s="1662"/>
      <c r="Q398" s="1941"/>
      <c r="R398" s="1941"/>
      <c r="S398" s="1941"/>
      <c r="T398" s="1941"/>
      <c r="U398" s="1941"/>
      <c r="V398" s="1662"/>
      <c r="W398" s="1662"/>
      <c r="X398" s="1941"/>
      <c r="Y398" s="1941"/>
      <c r="Z398" s="1710"/>
      <c r="AA398" s="1710"/>
      <c r="AB398" s="1710"/>
      <c r="AC398" s="1662"/>
      <c r="AD398" s="1662"/>
      <c r="AE398" s="1710"/>
      <c r="AF398" s="1710"/>
      <c r="AG398" s="1710"/>
      <c r="AH398" s="1710"/>
      <c r="AI398" s="1708"/>
      <c r="AJ398" s="1662"/>
      <c r="AK398" s="1662"/>
    </row>
    <row r="399" spans="1:37" ht="39.950000000000003" customHeight="1" x14ac:dyDescent="0.2">
      <c r="A399" s="5926"/>
      <c r="B399" s="5926"/>
      <c r="C399" s="1716"/>
      <c r="D399" s="1716"/>
      <c r="E399" s="1716"/>
      <c r="F399" s="1716"/>
      <c r="G399" s="1711"/>
      <c r="H399" s="1662"/>
      <c r="I399" s="1662"/>
      <c r="J399" s="1712"/>
      <c r="K399" s="1659"/>
      <c r="L399" s="1659"/>
      <c r="M399" s="1659"/>
      <c r="N399" s="1659"/>
      <c r="O399" s="1659"/>
      <c r="P399" s="1662"/>
      <c r="Q399" s="1659"/>
      <c r="R399" s="1930"/>
      <c r="S399" s="1930"/>
      <c r="T399" s="1930"/>
      <c r="U399" s="1930"/>
      <c r="V399" s="1662"/>
      <c r="W399" s="1662"/>
      <c r="X399" s="1716"/>
      <c r="Y399" s="1716"/>
      <c r="Z399" s="1716"/>
      <c r="AA399" s="1716"/>
      <c r="AB399" s="1716"/>
      <c r="AC399" s="1662"/>
      <c r="AD399" s="1662"/>
      <c r="AE399" s="1657"/>
      <c r="AF399" s="1657"/>
      <c r="AG399" s="1657"/>
      <c r="AH399" s="1657"/>
      <c r="AI399" s="1713"/>
      <c r="AJ399" s="1660"/>
      <c r="AK399" s="1660"/>
    </row>
    <row r="400" spans="1:37" ht="39.950000000000003" customHeight="1" x14ac:dyDescent="0.2">
      <c r="A400" s="5923"/>
      <c r="B400" s="5923"/>
      <c r="C400" s="1695"/>
      <c r="D400" s="1695"/>
      <c r="E400" s="1695"/>
      <c r="F400" s="1695"/>
      <c r="G400" s="1711"/>
      <c r="H400" s="1662"/>
      <c r="I400" s="1662"/>
      <c r="J400" s="1712"/>
      <c r="K400" s="1681"/>
      <c r="L400" s="1685"/>
      <c r="M400" s="1695"/>
      <c r="N400" s="1695"/>
      <c r="O400" s="1662"/>
      <c r="P400" s="1662"/>
      <c r="Q400" s="1681"/>
      <c r="R400" s="1716"/>
      <c r="S400" s="1716"/>
      <c r="T400" s="1695"/>
      <c r="U400" s="1695"/>
      <c r="V400" s="1662"/>
      <c r="W400" s="1662"/>
      <c r="X400" s="1681"/>
      <c r="Y400" s="1681"/>
      <c r="Z400" s="1685"/>
      <c r="AA400" s="1695"/>
      <c r="AB400" s="1695"/>
      <c r="AC400" s="1662"/>
      <c r="AD400" s="1662"/>
      <c r="AE400" s="1659"/>
      <c r="AF400" s="1659"/>
      <c r="AG400" s="1659"/>
      <c r="AH400" s="1659"/>
      <c r="AI400" s="1713"/>
      <c r="AJ400" s="1660"/>
      <c r="AK400" s="1660"/>
    </row>
    <row r="401" spans="1:37" ht="39.950000000000003" customHeight="1" x14ac:dyDescent="0.2">
      <c r="A401" s="5926"/>
      <c r="B401" s="5926"/>
      <c r="C401" s="1681"/>
      <c r="D401" s="1681"/>
      <c r="E401" s="1685"/>
      <c r="F401" s="1695"/>
      <c r="G401" s="1711"/>
      <c r="H401" s="1662"/>
      <c r="I401" s="1662"/>
      <c r="J401" s="1712"/>
      <c r="K401" s="1681"/>
      <c r="L401" s="1685"/>
      <c r="M401" s="1695"/>
      <c r="N401" s="1695"/>
      <c r="O401" s="1662"/>
      <c r="P401" s="1662"/>
      <c r="Q401" s="1681"/>
      <c r="R401" s="1681"/>
      <c r="S401" s="1685"/>
      <c r="T401" s="1695"/>
      <c r="U401" s="1695"/>
      <c r="V401" s="1662"/>
      <c r="W401" s="1662"/>
      <c r="X401" s="1681"/>
      <c r="Y401" s="1681"/>
      <c r="Z401" s="1685"/>
      <c r="AA401" s="1695"/>
      <c r="AB401" s="1695"/>
      <c r="AC401" s="1662"/>
      <c r="AD401" s="1662"/>
      <c r="AE401" s="1681"/>
      <c r="AF401" s="1681"/>
      <c r="AG401" s="1685"/>
      <c r="AH401" s="1695"/>
      <c r="AI401" s="1713"/>
      <c r="AJ401" s="1660"/>
      <c r="AK401" s="1660"/>
    </row>
    <row r="402" spans="1:37" ht="39.950000000000003" customHeight="1" x14ac:dyDescent="0.2">
      <c r="A402" s="5926"/>
      <c r="B402" s="5926"/>
      <c r="C402" s="1681"/>
      <c r="D402" s="1681"/>
      <c r="E402" s="1685"/>
      <c r="F402" s="1695"/>
      <c r="G402" s="1711"/>
      <c r="H402" s="1662"/>
      <c r="I402" s="1662"/>
      <c r="J402" s="1712"/>
      <c r="K402" s="1681"/>
      <c r="L402" s="1685"/>
      <c r="M402" s="1695"/>
      <c r="N402" s="1695"/>
      <c r="O402" s="1662"/>
      <c r="P402" s="1662"/>
      <c r="Q402" s="1941"/>
      <c r="R402" s="1941"/>
      <c r="S402" s="1941"/>
      <c r="T402" s="1941"/>
      <c r="U402" s="1941"/>
      <c r="V402" s="1662"/>
      <c r="W402" s="1662"/>
      <c r="X402" s="1941"/>
      <c r="Y402" s="1941"/>
      <c r="Z402" s="1941"/>
      <c r="AA402" s="1941"/>
      <c r="AB402" s="1710"/>
      <c r="AC402" s="1662"/>
      <c r="AD402" s="1662"/>
      <c r="AE402" s="1710"/>
      <c r="AF402" s="1942"/>
      <c r="AG402" s="1942"/>
      <c r="AH402" s="1942"/>
      <c r="AI402" s="1713"/>
      <c r="AJ402" s="1660"/>
      <c r="AK402" s="1660"/>
    </row>
    <row r="403" spans="1:37" ht="39.950000000000003" customHeight="1" x14ac:dyDescent="0.2">
      <c r="A403" s="5923"/>
      <c r="B403" s="5923"/>
      <c r="C403" s="1658"/>
      <c r="D403" s="1658"/>
      <c r="E403" s="1658"/>
      <c r="F403" s="1658"/>
      <c r="G403" s="1711"/>
      <c r="H403" s="1662"/>
      <c r="I403" s="1662"/>
      <c r="J403" s="1712"/>
      <c r="K403" s="1658"/>
      <c r="L403" s="1658"/>
      <c r="M403" s="1658"/>
      <c r="N403" s="1658"/>
      <c r="O403" s="1662"/>
      <c r="P403" s="1662"/>
      <c r="Q403" s="1658"/>
      <c r="R403" s="1658"/>
      <c r="S403" s="1658"/>
      <c r="T403" s="1658"/>
      <c r="U403" s="1658"/>
      <c r="V403" s="1662"/>
      <c r="W403" s="1662"/>
      <c r="X403" s="1658"/>
      <c r="Y403" s="1658"/>
      <c r="Z403" s="1658"/>
      <c r="AA403" s="1658"/>
      <c r="AB403" s="1658"/>
      <c r="AC403" s="1662"/>
      <c r="AD403" s="1662"/>
      <c r="AE403" s="1658"/>
      <c r="AF403" s="1658"/>
      <c r="AG403" s="1658"/>
      <c r="AH403" s="1658"/>
      <c r="AI403" s="1713"/>
      <c r="AJ403" s="1660"/>
      <c r="AK403" s="1660"/>
    </row>
    <row r="404" spans="1:37" ht="39.950000000000003" customHeight="1" x14ac:dyDescent="0.2">
      <c r="A404" s="5923"/>
      <c r="B404" s="5923"/>
      <c r="C404" s="1664"/>
      <c r="D404" s="1664"/>
      <c r="E404" s="1664"/>
      <c r="F404" s="1664"/>
      <c r="G404" s="1711"/>
      <c r="H404" s="1662"/>
      <c r="I404" s="1662"/>
      <c r="J404" s="1712"/>
      <c r="K404" s="1664"/>
      <c r="L404" s="1664"/>
      <c r="M404" s="1664"/>
      <c r="N404" s="1664"/>
      <c r="O404" s="1664"/>
      <c r="P404" s="1662"/>
      <c r="Q404" s="1664"/>
      <c r="R404" s="1664"/>
      <c r="S404" s="1664"/>
      <c r="T404" s="1664"/>
      <c r="U404" s="1664"/>
      <c r="V404" s="1662"/>
      <c r="W404" s="1662"/>
      <c r="X404" s="1664"/>
      <c r="Y404" s="1664"/>
      <c r="Z404" s="1664"/>
      <c r="AA404" s="1664"/>
      <c r="AB404" s="1664"/>
      <c r="AC404" s="1662"/>
      <c r="AD404" s="1662"/>
      <c r="AE404" s="1659"/>
      <c r="AF404" s="1659"/>
      <c r="AG404" s="1659"/>
      <c r="AH404" s="1659"/>
      <c r="AI404" s="1713"/>
      <c r="AJ404" s="1660"/>
      <c r="AK404" s="1660"/>
    </row>
    <row r="405" spans="1:37" ht="39.950000000000003" customHeight="1" x14ac:dyDescent="0.2">
      <c r="A405" s="5923"/>
      <c r="B405" s="5923"/>
      <c r="C405" s="1658"/>
      <c r="D405" s="1658"/>
      <c r="E405" s="1658"/>
      <c r="F405" s="1658"/>
      <c r="G405" s="1711"/>
      <c r="H405" s="1662"/>
      <c r="I405" s="1662"/>
      <c r="J405" s="1712"/>
      <c r="K405" s="1658"/>
      <c r="L405" s="1658"/>
      <c r="M405" s="1658"/>
      <c r="N405" s="1658"/>
      <c r="O405" s="1662"/>
      <c r="P405" s="1662"/>
      <c r="Q405" s="1658"/>
      <c r="R405" s="1658"/>
      <c r="S405" s="1658"/>
      <c r="T405" s="1658"/>
      <c r="U405" s="1658"/>
      <c r="V405" s="1662"/>
      <c r="W405" s="1662"/>
      <c r="X405" s="1658"/>
      <c r="Y405" s="1658"/>
      <c r="Z405" s="1658"/>
      <c r="AA405" s="1658"/>
      <c r="AB405" s="1658"/>
      <c r="AC405" s="1662"/>
      <c r="AD405" s="1662"/>
      <c r="AE405" s="1658"/>
      <c r="AF405" s="1658"/>
      <c r="AG405" s="1658"/>
      <c r="AH405" s="1658"/>
      <c r="AI405" s="1713"/>
      <c r="AJ405" s="1660"/>
      <c r="AK405" s="1660"/>
    </row>
    <row r="406" spans="1:37" ht="39.950000000000003" customHeight="1" x14ac:dyDescent="0.2">
      <c r="A406" s="5923"/>
      <c r="B406" s="5923"/>
      <c r="C406" s="1716"/>
      <c r="D406" s="1716"/>
      <c r="E406" s="1658"/>
      <c r="F406" s="1658"/>
      <c r="G406" s="1711"/>
      <c r="H406" s="1662"/>
      <c r="I406" s="1662"/>
      <c r="J406" s="1712"/>
      <c r="K406" s="1658"/>
      <c r="L406" s="1658"/>
      <c r="M406" s="1658"/>
      <c r="N406" s="1658"/>
      <c r="O406" s="1662"/>
      <c r="P406" s="1662"/>
      <c r="Q406" s="1658"/>
      <c r="R406" s="1658"/>
      <c r="S406" s="1658"/>
      <c r="T406" s="1658"/>
      <c r="U406" s="1658"/>
      <c r="V406" s="1662"/>
      <c r="W406" s="1662"/>
      <c r="X406" s="1658"/>
      <c r="Y406" s="1658"/>
      <c r="Z406" s="1658"/>
      <c r="AA406" s="1658"/>
      <c r="AB406" s="1658"/>
      <c r="AC406" s="1662"/>
      <c r="AD406" s="1662"/>
      <c r="AE406" s="1658"/>
      <c r="AF406" s="1658"/>
      <c r="AG406" s="1658"/>
      <c r="AH406" s="1658"/>
      <c r="AI406" s="1713"/>
      <c r="AJ406" s="1660"/>
      <c r="AK406" s="1660"/>
    </row>
    <row r="407" spans="1:37" ht="39.950000000000003" customHeight="1" x14ac:dyDescent="0.2">
      <c r="A407" s="5923"/>
      <c r="B407" s="5923"/>
      <c r="C407" s="1664"/>
      <c r="D407" s="1664"/>
      <c r="E407" s="1664"/>
      <c r="F407" s="1664"/>
      <c r="G407" s="1711"/>
      <c r="H407" s="1662"/>
      <c r="I407" s="1662"/>
      <c r="J407" s="1712"/>
      <c r="K407" s="1664"/>
      <c r="L407" s="1664"/>
      <c r="M407" s="1664"/>
      <c r="N407" s="1716"/>
      <c r="O407" s="1716"/>
      <c r="P407" s="1662"/>
      <c r="Q407" s="1657"/>
      <c r="R407" s="1664"/>
      <c r="S407" s="1664"/>
      <c r="T407" s="1664"/>
      <c r="U407" s="1664"/>
      <c r="V407" s="1662"/>
      <c r="W407" s="1662"/>
      <c r="X407" s="1664"/>
      <c r="Y407" s="1664"/>
      <c r="Z407" s="1664"/>
      <c r="AA407" s="1664"/>
      <c r="AB407" s="1664"/>
      <c r="AC407" s="1662"/>
      <c r="AD407" s="1662"/>
      <c r="AE407" s="1664"/>
      <c r="AF407" s="1664"/>
      <c r="AG407" s="1664"/>
      <c r="AH407" s="1664"/>
      <c r="AI407" s="1713"/>
      <c r="AJ407" s="1660"/>
      <c r="AK407" s="1660"/>
    </row>
    <row r="408" spans="1:37" ht="39.950000000000003" customHeight="1" x14ac:dyDescent="0.2">
      <c r="A408" s="5920"/>
      <c r="B408" s="5920"/>
      <c r="C408" s="1664"/>
      <c r="D408" s="1664"/>
      <c r="E408" s="1664"/>
      <c r="F408" s="1664"/>
      <c r="G408" s="1711"/>
      <c r="H408" s="1662"/>
      <c r="I408" s="1662"/>
      <c r="J408" s="1712"/>
      <c r="K408" s="1664"/>
      <c r="L408" s="1664"/>
      <c r="M408" s="1664"/>
      <c r="N408" s="1664"/>
      <c r="O408" s="1664"/>
      <c r="P408" s="1662"/>
      <c r="Q408" s="1664"/>
      <c r="R408" s="1664"/>
      <c r="S408" s="1664"/>
      <c r="T408" s="1664"/>
      <c r="U408" s="1664"/>
      <c r="V408" s="1662"/>
      <c r="W408" s="1662"/>
      <c r="X408" s="1664"/>
      <c r="Y408" s="1664"/>
      <c r="Z408" s="1664"/>
      <c r="AA408" s="1664"/>
      <c r="AB408" s="1664"/>
      <c r="AC408" s="1662"/>
      <c r="AD408" s="1662"/>
      <c r="AE408" s="1664"/>
      <c r="AF408" s="1664"/>
      <c r="AG408" s="1664"/>
      <c r="AH408" s="1664"/>
      <c r="AI408" s="1713"/>
      <c r="AJ408" s="1660"/>
      <c r="AK408" s="1660"/>
    </row>
    <row r="409" spans="1:37" ht="39.950000000000003" customHeight="1" x14ac:dyDescent="0.2">
      <c r="A409" s="5924"/>
      <c r="B409" s="5924"/>
      <c r="C409" s="1681"/>
      <c r="D409" s="1681"/>
      <c r="E409" s="1685"/>
      <c r="F409" s="1695"/>
      <c r="G409" s="1711"/>
      <c r="H409" s="1662"/>
      <c r="I409" s="1662"/>
      <c r="J409" s="1712"/>
      <c r="K409" s="1659"/>
      <c r="L409" s="1659"/>
      <c r="M409" s="1659"/>
      <c r="N409" s="1659"/>
      <c r="O409" s="1662"/>
      <c r="P409" s="1662"/>
      <c r="Q409" s="1657"/>
      <c r="R409" s="1657"/>
      <c r="S409" s="1657"/>
      <c r="T409" s="1657"/>
      <c r="U409" s="1936"/>
      <c r="V409" s="1662"/>
      <c r="W409" s="1662"/>
      <c r="X409" s="1665"/>
      <c r="Y409" s="1665"/>
      <c r="Z409" s="1665"/>
      <c r="AA409" s="1665"/>
      <c r="AB409" s="1665"/>
      <c r="AC409" s="1662"/>
      <c r="AD409" s="1662"/>
      <c r="AE409" s="1665"/>
      <c r="AF409" s="1665"/>
      <c r="AG409" s="1665"/>
      <c r="AH409" s="1665"/>
      <c r="AI409" s="1713"/>
      <c r="AJ409" s="1660"/>
      <c r="AK409" s="1660"/>
    </row>
    <row r="410" spans="1:37" ht="39.950000000000003" customHeight="1" x14ac:dyDescent="0.2">
      <c r="A410" s="5923"/>
      <c r="B410" s="5923"/>
      <c r="C410" s="1701"/>
      <c r="D410" s="1701"/>
      <c r="E410" s="1701"/>
      <c r="F410" s="1701"/>
      <c r="G410" s="1711"/>
      <c r="H410" s="1662"/>
      <c r="I410" s="1662"/>
      <c r="J410" s="1712"/>
      <c r="K410" s="1701"/>
      <c r="L410" s="1701"/>
      <c r="M410" s="1701"/>
      <c r="N410" s="1701"/>
      <c r="O410" s="1662"/>
      <c r="P410" s="1662"/>
      <c r="Q410" s="1701"/>
      <c r="R410" s="1701"/>
      <c r="S410" s="1701"/>
      <c r="T410" s="1701"/>
      <c r="U410" s="1701"/>
      <c r="V410" s="1662"/>
      <c r="W410" s="1662"/>
      <c r="X410" s="1701"/>
      <c r="Y410" s="1701"/>
      <c r="Z410" s="1701"/>
      <c r="AA410" s="1701"/>
      <c r="AB410" s="1701"/>
      <c r="AC410" s="1662"/>
      <c r="AD410" s="1662"/>
      <c r="AE410" s="1658"/>
      <c r="AF410" s="1658"/>
      <c r="AG410" s="1658"/>
      <c r="AH410" s="1658"/>
      <c r="AI410" s="1713"/>
      <c r="AJ410" s="1660"/>
      <c r="AK410" s="1660"/>
    </row>
    <row r="411" spans="1:37" ht="39.950000000000003" customHeight="1" x14ac:dyDescent="0.2">
      <c r="A411" s="5920"/>
      <c r="B411" s="5920"/>
      <c r="C411" s="1658"/>
      <c r="D411" s="1658"/>
      <c r="E411" s="1658"/>
      <c r="F411" s="1658"/>
      <c r="G411" s="1711"/>
      <c r="H411" s="1662"/>
      <c r="I411" s="1662"/>
      <c r="J411" s="1712"/>
      <c r="K411" s="1658"/>
      <c r="L411" s="1658"/>
      <c r="M411" s="1658"/>
      <c r="N411" s="1658"/>
      <c r="O411" s="1662"/>
      <c r="P411" s="1662"/>
      <c r="Q411" s="1658"/>
      <c r="R411" s="1658"/>
      <c r="S411" s="1658"/>
      <c r="T411" s="1658"/>
      <c r="U411" s="1658"/>
      <c r="V411" s="1662"/>
      <c r="W411" s="1662"/>
      <c r="X411" s="1658"/>
      <c r="Y411" s="1658"/>
      <c r="Z411" s="1658"/>
      <c r="AA411" s="1658"/>
      <c r="AB411" s="1658"/>
      <c r="AC411" s="1662"/>
      <c r="AD411" s="1662"/>
      <c r="AE411" s="1658"/>
      <c r="AF411" s="1658"/>
      <c r="AG411" s="1658"/>
      <c r="AH411" s="1658"/>
      <c r="AI411" s="1713"/>
      <c r="AJ411" s="1660"/>
      <c r="AK411" s="1660"/>
    </row>
    <row r="412" spans="1:37" ht="39.950000000000003" customHeight="1" x14ac:dyDescent="0.2">
      <c r="A412" s="5923"/>
      <c r="B412" s="5923"/>
      <c r="C412" s="1927"/>
      <c r="D412" s="1927"/>
      <c r="E412" s="1927"/>
      <c r="F412" s="1927"/>
      <c r="G412" s="1711"/>
      <c r="H412" s="1662"/>
      <c r="I412" s="1662"/>
      <c r="J412" s="1712"/>
      <c r="K412" s="1927"/>
      <c r="L412" s="1927"/>
      <c r="M412" s="1927"/>
      <c r="N412" s="1927"/>
      <c r="O412" s="1662"/>
      <c r="P412" s="1662"/>
      <c r="Q412" s="1927"/>
      <c r="R412" s="1927"/>
      <c r="S412" s="1927"/>
      <c r="T412" s="1927"/>
      <c r="U412" s="1927"/>
      <c r="V412" s="1662"/>
      <c r="W412" s="1662"/>
      <c r="X412" s="1927"/>
      <c r="Y412" s="1927"/>
      <c r="Z412" s="1927"/>
      <c r="AA412" s="1927"/>
      <c r="AB412" s="1927"/>
      <c r="AC412" s="1662"/>
      <c r="AD412" s="1662"/>
      <c r="AE412" s="1927"/>
      <c r="AF412" s="1927"/>
      <c r="AG412" s="1927"/>
      <c r="AH412" s="1927"/>
      <c r="AI412" s="1713"/>
      <c r="AJ412" s="1660"/>
      <c r="AK412" s="1660"/>
    </row>
    <row r="413" spans="1:37" ht="39.950000000000003" customHeight="1" x14ac:dyDescent="0.2">
      <c r="A413" s="5922"/>
      <c r="B413" s="5922"/>
      <c r="C413" s="1943"/>
      <c r="D413" s="1943"/>
      <c r="E413" s="1943"/>
      <c r="F413" s="1943"/>
      <c r="G413" s="1711"/>
      <c r="H413" s="1662"/>
      <c r="I413" s="1662"/>
      <c r="J413" s="1712"/>
      <c r="K413" s="1943"/>
      <c r="L413" s="1943"/>
      <c r="M413" s="1943"/>
      <c r="N413" s="1943"/>
      <c r="O413" s="1662"/>
      <c r="P413" s="1662"/>
      <c r="Q413" s="1658"/>
      <c r="R413" s="1658"/>
      <c r="S413" s="1658"/>
      <c r="T413" s="1658"/>
      <c r="U413" s="1658"/>
      <c r="V413" s="1662"/>
      <c r="W413" s="1662"/>
      <c r="X413" s="1658"/>
      <c r="Y413" s="1658"/>
      <c r="Z413" s="1658"/>
      <c r="AA413" s="1658"/>
      <c r="AB413" s="1658"/>
      <c r="AC413" s="1662"/>
      <c r="AD413" s="1662"/>
      <c r="AE413" s="1658"/>
      <c r="AF413" s="1658"/>
      <c r="AG413" s="1658"/>
      <c r="AH413" s="1658"/>
      <c r="AI413" s="1713"/>
      <c r="AJ413" s="1660"/>
      <c r="AK413" s="1660"/>
    </row>
    <row r="414" spans="1:37" ht="39.950000000000003" customHeight="1" x14ac:dyDescent="0.2">
      <c r="A414" s="5917"/>
      <c r="B414" s="5917"/>
      <c r="C414" s="1681"/>
      <c r="D414" s="1681"/>
      <c r="E414" s="1685"/>
      <c r="F414" s="1681"/>
      <c r="G414" s="1711"/>
      <c r="H414" s="1662"/>
      <c r="I414" s="1662"/>
      <c r="J414" s="1712"/>
      <c r="K414" s="1681"/>
      <c r="L414" s="1685"/>
      <c r="M414" s="1681"/>
      <c r="N414" s="1681"/>
      <c r="O414" s="1662"/>
      <c r="P414" s="1662"/>
      <c r="Q414" s="1681"/>
      <c r="R414" s="1681"/>
      <c r="S414" s="1681"/>
      <c r="T414" s="1681"/>
      <c r="U414" s="1681"/>
      <c r="V414" s="1662"/>
      <c r="W414" s="1662"/>
      <c r="X414" s="1681"/>
      <c r="Y414" s="1681"/>
      <c r="Z414" s="1685"/>
      <c r="AA414" s="1681"/>
      <c r="AB414" s="1681"/>
      <c r="AC414" s="1662"/>
      <c r="AD414" s="1662"/>
      <c r="AE414" s="1681"/>
      <c r="AF414" s="1681"/>
      <c r="AG414" s="1685"/>
      <c r="AH414" s="1681"/>
      <c r="AI414" s="1713"/>
      <c r="AJ414" s="1660"/>
      <c r="AK414" s="1660"/>
    </row>
    <row r="415" spans="1:37" ht="39.950000000000003" customHeight="1" x14ac:dyDescent="0.2">
      <c r="F415" s="1937"/>
      <c r="G415" s="1682"/>
      <c r="H415" s="1937"/>
      <c r="I415" s="1937"/>
      <c r="J415" s="1682"/>
      <c r="L415" s="1716"/>
      <c r="M415" s="1716"/>
      <c r="N415" s="1716"/>
      <c r="Q415" s="1716"/>
      <c r="R415" s="1716"/>
      <c r="S415" s="1715"/>
      <c r="T415" s="1657"/>
      <c r="U415" s="1657"/>
      <c r="X415" s="1657"/>
      <c r="Y415" s="1657"/>
      <c r="Z415" s="1659"/>
      <c r="AA415" s="1659"/>
      <c r="AB415" s="1659"/>
      <c r="AI415" s="1713"/>
    </row>
    <row r="416" spans="1:37" ht="39.950000000000003" customHeight="1" x14ac:dyDescent="0.2">
      <c r="G416" s="1682"/>
      <c r="J416" s="1682"/>
      <c r="K416" s="1716"/>
      <c r="L416" s="1716"/>
      <c r="M416" s="1716"/>
      <c r="N416" s="1716"/>
      <c r="Z416" s="1716"/>
      <c r="AA416" s="1716"/>
      <c r="AB416" s="1716"/>
      <c r="AF416" s="1659"/>
      <c r="AG416" s="1659"/>
      <c r="AI416" s="1713"/>
    </row>
    <row r="417" spans="1:37" ht="39.950000000000003" customHeight="1" x14ac:dyDescent="0.2">
      <c r="C417" s="1659"/>
      <c r="D417" s="1659"/>
      <c r="G417" s="1682"/>
      <c r="J417" s="1682"/>
      <c r="Q417" s="1716"/>
      <c r="R417" s="1716"/>
      <c r="X417" s="1715"/>
      <c r="Y417" s="1657"/>
      <c r="Z417" s="1657"/>
      <c r="AA417" s="1715"/>
      <c r="AB417" s="1716"/>
      <c r="AE417" s="1716"/>
      <c r="AI417" s="1713"/>
    </row>
    <row r="418" spans="1:37" ht="39.950000000000003" customHeight="1" x14ac:dyDescent="0.2">
      <c r="E418" s="1659"/>
      <c r="F418" s="1659"/>
      <c r="G418" s="1682"/>
      <c r="J418" s="1682"/>
      <c r="K418" s="1659"/>
      <c r="L418" s="1659"/>
      <c r="S418" s="1716"/>
      <c r="T418" s="1715"/>
      <c r="U418" s="1715"/>
      <c r="V418" s="1715"/>
      <c r="W418" s="1715"/>
      <c r="X418" s="1715"/>
      <c r="Y418" s="1715"/>
      <c r="Z418" s="1715"/>
      <c r="AF418" s="1716"/>
      <c r="AG418" s="1716"/>
      <c r="AH418" s="1716"/>
      <c r="AI418" s="1713"/>
    </row>
    <row r="419" spans="1:37" ht="39.950000000000003" customHeight="1" x14ac:dyDescent="0.2">
      <c r="G419" s="1682"/>
      <c r="J419" s="1682"/>
      <c r="S419" s="1697"/>
      <c r="T419" s="1697"/>
      <c r="U419" s="1697"/>
      <c r="V419" s="1697"/>
      <c r="W419" s="1697"/>
      <c r="X419" s="1697"/>
      <c r="AI419" s="1713"/>
    </row>
    <row r="420" spans="1:37" ht="39.950000000000003" customHeight="1" x14ac:dyDescent="0.2">
      <c r="A420" s="16"/>
      <c r="B420" s="1715"/>
      <c r="C420" s="1659"/>
      <c r="D420" s="1659"/>
      <c r="E420" s="1659"/>
      <c r="F420" s="1657"/>
      <c r="G420" s="1657"/>
      <c r="H420" s="1659"/>
      <c r="I420" s="1659"/>
      <c r="J420" s="1659"/>
    </row>
    <row r="421" spans="1:37" ht="39.950000000000003" customHeight="1" x14ac:dyDescent="0.2"/>
    <row r="422" spans="1:37" ht="39.950000000000003" customHeight="1" x14ac:dyDescent="0.2"/>
    <row r="423" spans="1:37" ht="39.950000000000003" customHeight="1" x14ac:dyDescent="0.2">
      <c r="A423" s="5876"/>
      <c r="B423" s="5876"/>
      <c r="C423" s="1661"/>
      <c r="D423" s="1661"/>
      <c r="E423" s="1661"/>
      <c r="F423" s="1661"/>
      <c r="G423" s="1661"/>
      <c r="H423" s="1661"/>
      <c r="I423" s="1661"/>
      <c r="J423" s="1661"/>
      <c r="K423" s="1661"/>
      <c r="L423" s="1661"/>
      <c r="M423" s="1661"/>
      <c r="N423" s="1661"/>
      <c r="O423" s="1661"/>
      <c r="P423" s="1661"/>
      <c r="Q423" s="1661"/>
      <c r="R423" s="1661"/>
      <c r="S423" s="1661"/>
      <c r="T423" s="1661"/>
      <c r="U423" s="1661"/>
      <c r="V423" s="1661"/>
      <c r="W423" s="1661"/>
      <c r="X423" s="1661"/>
      <c r="Y423" s="1661"/>
      <c r="Z423" s="1661"/>
      <c r="AA423" s="1661"/>
      <c r="AB423" s="1661"/>
      <c r="AC423" s="1661"/>
      <c r="AD423" s="1661"/>
      <c r="AE423" s="1661"/>
      <c r="AF423" s="1661"/>
      <c r="AG423" s="1661"/>
      <c r="AH423" s="1661"/>
      <c r="AI423" s="1661"/>
      <c r="AJ423" s="1661"/>
      <c r="AK423" s="1661"/>
    </row>
    <row r="424" spans="1:37" ht="39.950000000000003" customHeight="1" x14ac:dyDescent="0.2">
      <c r="A424" s="5876"/>
      <c r="B424" s="5876"/>
      <c r="C424" s="1708"/>
      <c r="D424" s="1708"/>
      <c r="E424" s="1708"/>
      <c r="F424" s="1708"/>
      <c r="G424" s="1708"/>
      <c r="H424" s="1708"/>
      <c r="I424" s="1708"/>
      <c r="J424" s="1708"/>
      <c r="K424" s="1708"/>
      <c r="L424" s="1708"/>
      <c r="M424" s="1708"/>
      <c r="N424" s="1708"/>
      <c r="O424" s="1708"/>
      <c r="P424" s="1708"/>
      <c r="Q424" s="1708"/>
      <c r="R424" s="1708"/>
      <c r="S424" s="1708"/>
      <c r="T424" s="1708"/>
      <c r="U424" s="1708"/>
      <c r="V424" s="1708"/>
      <c r="W424" s="1708"/>
      <c r="X424" s="1708"/>
      <c r="Y424" s="1708"/>
      <c r="Z424" s="1708"/>
      <c r="AA424" s="1708"/>
      <c r="AB424" s="1708"/>
      <c r="AC424" s="1708"/>
      <c r="AD424" s="1708"/>
      <c r="AE424" s="1708"/>
      <c r="AF424" s="1708"/>
      <c r="AG424" s="1708"/>
      <c r="AH424" s="1708"/>
      <c r="AI424" s="1708"/>
      <c r="AJ424" s="1708"/>
      <c r="AK424" s="1708"/>
    </row>
    <row r="425" spans="1:37" ht="39.950000000000003" customHeight="1" x14ac:dyDescent="0.2">
      <c r="A425" s="5926"/>
      <c r="B425" s="5926"/>
      <c r="C425" s="1710"/>
      <c r="D425" s="1710"/>
      <c r="E425" s="1710"/>
      <c r="F425" s="1710"/>
      <c r="G425" s="1944"/>
      <c r="H425" s="1662"/>
      <c r="I425" s="1662"/>
      <c r="J425" s="1942"/>
      <c r="K425" s="1942"/>
      <c r="L425" s="1658"/>
      <c r="M425" s="1697"/>
      <c r="N425" s="1697"/>
      <c r="O425" s="1697"/>
      <c r="P425" s="1697"/>
      <c r="Q425" s="1690"/>
      <c r="R425" s="1690"/>
      <c r="S425" s="1690"/>
      <c r="T425" s="1658"/>
      <c r="U425" s="1658"/>
      <c r="V425" s="1659"/>
      <c r="W425" s="1659"/>
      <c r="X425" s="1659"/>
      <c r="Y425" s="1705"/>
      <c r="Z425" s="1705"/>
      <c r="AA425" s="1944"/>
      <c r="AB425" s="1944"/>
      <c r="AC425" s="1662"/>
      <c r="AD425" s="1662"/>
      <c r="AE425" s="1657"/>
      <c r="AF425" s="1657"/>
      <c r="AG425" s="1657"/>
      <c r="AH425" s="1657"/>
      <c r="AI425" s="1657"/>
      <c r="AJ425" s="1662"/>
      <c r="AK425" s="1662"/>
    </row>
    <row r="426" spans="1:37" ht="39.950000000000003" customHeight="1" x14ac:dyDescent="0.2">
      <c r="A426" s="5926"/>
      <c r="B426" s="5926"/>
      <c r="C426" s="1659"/>
      <c r="D426" s="1659"/>
      <c r="E426" s="1659"/>
      <c r="F426" s="1659"/>
      <c r="G426" s="1659"/>
      <c r="H426" s="1928"/>
      <c r="I426" s="1928"/>
      <c r="J426" s="1659"/>
      <c r="K426" s="1659"/>
      <c r="L426" s="1659"/>
      <c r="M426" s="1697"/>
      <c r="N426" s="1697"/>
      <c r="O426" s="1697"/>
      <c r="P426" s="1697"/>
      <c r="Q426" s="1658"/>
      <c r="R426" s="1658"/>
      <c r="S426" s="1945"/>
      <c r="T426" s="1945"/>
      <c r="U426" s="1945"/>
      <c r="V426" s="1659"/>
      <c r="W426" s="1659"/>
      <c r="X426" s="1659"/>
      <c r="Y426" s="1945"/>
      <c r="Z426" s="1945"/>
      <c r="AA426" s="1945"/>
      <c r="AB426" s="1945"/>
      <c r="AC426" s="1662"/>
      <c r="AD426" s="1662"/>
      <c r="AE426" s="1704"/>
      <c r="AF426" s="1704"/>
      <c r="AG426" s="1704"/>
      <c r="AH426" s="1704"/>
      <c r="AI426" s="1704"/>
      <c r="AJ426" s="1662"/>
      <c r="AK426" s="1662"/>
    </row>
    <row r="427" spans="1:37" ht="39.950000000000003" customHeight="1" x14ac:dyDescent="0.2">
      <c r="A427" s="5923"/>
      <c r="B427" s="5923"/>
      <c r="C427" s="1716"/>
      <c r="D427" s="1716"/>
      <c r="E427" s="1716"/>
      <c r="F427" s="1683"/>
      <c r="G427" s="1683"/>
      <c r="H427" s="1928"/>
      <c r="I427" s="1928"/>
      <c r="J427" s="1683"/>
      <c r="K427" s="1657"/>
      <c r="L427" s="1657"/>
      <c r="M427" s="1697"/>
      <c r="N427" s="1697"/>
      <c r="O427" s="1697"/>
      <c r="P427" s="1697"/>
      <c r="Q427" s="1714"/>
      <c r="R427" s="1714"/>
      <c r="S427" s="1714"/>
      <c r="T427" s="1714"/>
      <c r="U427" s="1714"/>
      <c r="V427" s="1659"/>
      <c r="W427" s="1659"/>
      <c r="X427" s="1659"/>
      <c r="Y427" s="1662"/>
      <c r="Z427" s="1662"/>
      <c r="AA427" s="1662"/>
      <c r="AB427" s="1666"/>
      <c r="AC427" s="1662"/>
      <c r="AD427" s="1662"/>
      <c r="AE427" s="1683"/>
      <c r="AF427" s="1683"/>
      <c r="AG427" s="1683"/>
      <c r="AH427" s="1683"/>
      <c r="AI427" s="1683"/>
      <c r="AJ427" s="1662"/>
      <c r="AK427" s="1662"/>
    </row>
    <row r="428" spans="1:37" ht="39.950000000000003" customHeight="1" x14ac:dyDescent="0.2">
      <c r="A428" s="5926"/>
      <c r="B428" s="5926"/>
      <c r="C428" s="1683"/>
      <c r="D428" s="1659"/>
      <c r="E428" s="1659"/>
      <c r="F428" s="1659"/>
      <c r="G428" s="1683"/>
      <c r="H428" s="1928"/>
      <c r="I428" s="1928"/>
      <c r="J428" s="1683"/>
      <c r="K428" s="1657"/>
      <c r="L428" s="1657"/>
      <c r="M428" s="1697"/>
      <c r="N428" s="1697"/>
      <c r="O428" s="1697"/>
      <c r="P428" s="1697"/>
      <c r="Q428" s="1665"/>
      <c r="R428" s="1665"/>
      <c r="S428" s="1665"/>
      <c r="T428" s="1665"/>
      <c r="U428" s="1665"/>
      <c r="V428" s="1659"/>
      <c r="W428" s="1659"/>
      <c r="X428" s="1659"/>
      <c r="Y428" s="1705"/>
      <c r="Z428" s="1705"/>
      <c r="AA428" s="1705"/>
      <c r="AB428" s="1705"/>
      <c r="AC428" s="1662"/>
      <c r="AD428" s="1662"/>
      <c r="AE428" s="1683"/>
      <c r="AF428" s="1683"/>
      <c r="AG428" s="1683"/>
      <c r="AH428" s="1683"/>
      <c r="AI428" s="1683"/>
      <c r="AJ428" s="1662"/>
      <c r="AK428" s="1662"/>
    </row>
    <row r="429" spans="1:37" ht="39.950000000000003" customHeight="1" x14ac:dyDescent="0.2">
      <c r="A429" s="5926"/>
      <c r="B429" s="5926"/>
      <c r="C429" s="1942"/>
      <c r="D429" s="1942"/>
      <c r="E429" s="1942"/>
      <c r="F429" s="1658"/>
      <c r="G429" s="1658"/>
      <c r="H429" s="1928"/>
      <c r="I429" s="1928"/>
      <c r="J429" s="1657"/>
      <c r="K429" s="1657"/>
      <c r="L429" s="1657"/>
      <c r="M429" s="1697"/>
      <c r="N429" s="1697"/>
      <c r="O429" s="1697"/>
      <c r="P429" s="1697"/>
      <c r="Q429" s="1659"/>
      <c r="R429" s="1659"/>
      <c r="S429" s="1659"/>
      <c r="T429" s="1659"/>
      <c r="U429" s="1659"/>
      <c r="V429" s="1659"/>
      <c r="W429" s="1659"/>
      <c r="X429" s="1659"/>
      <c r="Y429" s="1658"/>
      <c r="Z429" s="1658"/>
      <c r="AA429" s="1658"/>
      <c r="AB429" s="1663"/>
      <c r="AC429" s="1662"/>
      <c r="AD429" s="1662"/>
      <c r="AE429" s="1683"/>
      <c r="AF429" s="1683"/>
      <c r="AG429" s="1683"/>
      <c r="AH429" s="1683"/>
      <c r="AI429" s="1683"/>
      <c r="AJ429" s="1662"/>
      <c r="AK429" s="1662"/>
    </row>
    <row r="430" spans="1:37" ht="39.950000000000003" customHeight="1" x14ac:dyDescent="0.2">
      <c r="A430" s="5923"/>
      <c r="B430" s="5923"/>
      <c r="C430" s="1659"/>
      <c r="D430" s="1659"/>
      <c r="E430" s="1659"/>
      <c r="F430" s="1659"/>
      <c r="G430" s="1659"/>
      <c r="H430" s="1928"/>
      <c r="I430" s="1928"/>
      <c r="J430" s="1659"/>
      <c r="K430" s="1659"/>
      <c r="L430" s="1659"/>
      <c r="M430" s="1697"/>
      <c r="N430" s="1697"/>
      <c r="O430" s="1697"/>
      <c r="P430" s="1697"/>
      <c r="Q430" s="1659"/>
      <c r="R430" s="1659"/>
      <c r="S430" s="1659"/>
      <c r="T430" s="1659"/>
      <c r="U430" s="1659"/>
      <c r="V430" s="1659"/>
      <c r="W430" s="1659"/>
      <c r="X430" s="1659"/>
      <c r="Y430" s="1659"/>
      <c r="Z430" s="1659"/>
      <c r="AA430" s="1659"/>
      <c r="AB430" s="1659"/>
      <c r="AC430" s="1662"/>
      <c r="AD430" s="1662"/>
      <c r="AE430" s="1659"/>
      <c r="AF430" s="1659"/>
      <c r="AG430" s="1659"/>
      <c r="AH430" s="1659"/>
      <c r="AI430" s="1659"/>
      <c r="AJ430" s="1662"/>
      <c r="AK430" s="1662"/>
    </row>
    <row r="431" spans="1:37" ht="39.950000000000003" customHeight="1" x14ac:dyDescent="0.2">
      <c r="A431" s="5923"/>
      <c r="B431" s="5923"/>
      <c r="C431" s="1664"/>
      <c r="D431" s="1664"/>
      <c r="E431" s="1664"/>
      <c r="F431" s="1664"/>
      <c r="G431" s="1664"/>
      <c r="H431" s="1928"/>
      <c r="I431" s="1928"/>
      <c r="J431" s="1664"/>
      <c r="K431" s="1664"/>
      <c r="L431" s="1664"/>
      <c r="M431" s="1697"/>
      <c r="N431" s="1697"/>
      <c r="O431" s="1697"/>
      <c r="P431" s="1697"/>
      <c r="Q431" s="1664"/>
      <c r="R431" s="1664"/>
      <c r="S431" s="1664"/>
      <c r="T431" s="1664"/>
      <c r="U431" s="1664"/>
      <c r="V431" s="1659"/>
      <c r="W431" s="1659"/>
      <c r="X431" s="1659"/>
      <c r="Y431" s="1664"/>
      <c r="Z431" s="1664"/>
      <c r="AA431" s="1664"/>
      <c r="AB431" s="1664"/>
      <c r="AC431" s="1662"/>
      <c r="AD431" s="1662"/>
      <c r="AE431" s="1664"/>
      <c r="AF431" s="1664"/>
      <c r="AG431" s="1664"/>
      <c r="AH431" s="1664"/>
      <c r="AI431" s="1664"/>
      <c r="AJ431" s="1662"/>
      <c r="AK431" s="1662"/>
    </row>
    <row r="432" spans="1:37" ht="39.950000000000003" customHeight="1" x14ac:dyDescent="0.2">
      <c r="A432" s="5923"/>
      <c r="B432" s="5923"/>
      <c r="C432" s="1658"/>
      <c r="D432" s="1658"/>
      <c r="E432" s="1658"/>
      <c r="F432" s="1658"/>
      <c r="G432" s="1658"/>
      <c r="H432" s="1928"/>
      <c r="I432" s="1928"/>
      <c r="J432" s="1659"/>
      <c r="K432" s="1659"/>
      <c r="L432" s="1659"/>
      <c r="M432" s="1697"/>
      <c r="N432" s="1697"/>
      <c r="O432" s="1697"/>
      <c r="P432" s="1697"/>
      <c r="Q432" s="1659"/>
      <c r="R432" s="1659"/>
      <c r="S432" s="1659"/>
      <c r="T432" s="1659"/>
      <c r="U432" s="1659"/>
      <c r="V432" s="1659"/>
      <c r="W432" s="1659"/>
      <c r="X432" s="1659"/>
      <c r="Y432" s="1659"/>
      <c r="Z432" s="1659"/>
      <c r="AA432" s="1659"/>
      <c r="AB432" s="1659"/>
      <c r="AC432" s="1662"/>
      <c r="AD432" s="1662"/>
      <c r="AE432" s="1659"/>
      <c r="AF432" s="1659"/>
      <c r="AG432" s="1659"/>
      <c r="AH432" s="1659"/>
      <c r="AI432" s="1659"/>
      <c r="AJ432" s="1662"/>
      <c r="AK432" s="1662"/>
    </row>
    <row r="433" spans="1:37" ht="39.950000000000003" customHeight="1" x14ac:dyDescent="0.2">
      <c r="A433" s="5923"/>
      <c r="B433" s="5923"/>
      <c r="C433" s="1658"/>
      <c r="D433" s="1658"/>
      <c r="E433" s="1658"/>
      <c r="F433" s="1658"/>
      <c r="G433" s="1658"/>
      <c r="H433" s="1928"/>
      <c r="I433" s="1928"/>
      <c r="J433" s="1658"/>
      <c r="K433" s="1658"/>
      <c r="L433" s="1658"/>
      <c r="M433" s="1697"/>
      <c r="N433" s="1697"/>
      <c r="O433" s="1697"/>
      <c r="P433" s="1697"/>
      <c r="Q433" s="1658"/>
      <c r="R433" s="1658"/>
      <c r="S433" s="1658"/>
      <c r="T433" s="1658"/>
      <c r="U433" s="1658"/>
      <c r="V433" s="1659"/>
      <c r="W433" s="1659"/>
      <c r="X433" s="1659"/>
      <c r="Y433" s="1658"/>
      <c r="Z433" s="1658"/>
      <c r="AA433" s="1658"/>
      <c r="AB433" s="1658"/>
      <c r="AC433" s="1662"/>
      <c r="AD433" s="1662"/>
      <c r="AE433" s="1658"/>
      <c r="AF433" s="1658"/>
      <c r="AG433" s="1658"/>
      <c r="AH433" s="1658"/>
      <c r="AI433" s="1658"/>
      <c r="AJ433" s="1662"/>
      <c r="AK433" s="1662"/>
    </row>
    <row r="434" spans="1:37" ht="39.950000000000003" customHeight="1" x14ac:dyDescent="0.2">
      <c r="A434" s="5923"/>
      <c r="B434" s="5923"/>
      <c r="C434" s="1664"/>
      <c r="D434" s="1664"/>
      <c r="E434" s="1664"/>
      <c r="F434" s="1664"/>
      <c r="G434" s="1664"/>
      <c r="H434" s="1928"/>
      <c r="I434" s="1928"/>
      <c r="J434" s="1664"/>
      <c r="K434" s="1664"/>
      <c r="L434" s="1664"/>
      <c r="M434" s="1697"/>
      <c r="N434" s="1697"/>
      <c r="O434" s="1697"/>
      <c r="P434" s="1697"/>
      <c r="Q434" s="1664"/>
      <c r="R434" s="1664"/>
      <c r="S434" s="1664"/>
      <c r="T434" s="1664"/>
      <c r="U434" s="1664"/>
      <c r="V434" s="1659"/>
      <c r="W434" s="1659"/>
      <c r="X434" s="1659"/>
      <c r="Y434" s="1658"/>
      <c r="Z434" s="1658"/>
      <c r="AA434" s="1658"/>
      <c r="AB434" s="1658"/>
      <c r="AC434" s="1662"/>
      <c r="AD434" s="1662"/>
      <c r="AE434" s="1658"/>
      <c r="AF434" s="1658"/>
      <c r="AG434" s="1658"/>
      <c r="AH434" s="1658"/>
      <c r="AI434" s="1658"/>
      <c r="AJ434" s="1662"/>
      <c r="AK434" s="1662"/>
    </row>
    <row r="435" spans="1:37" ht="39.950000000000003" customHeight="1" x14ac:dyDescent="0.2">
      <c r="A435" s="5920"/>
      <c r="B435" s="5920"/>
      <c r="C435" s="1664"/>
      <c r="D435" s="1664"/>
      <c r="E435" s="1664"/>
      <c r="F435" s="1664"/>
      <c r="G435" s="1664"/>
      <c r="H435" s="1928"/>
      <c r="I435" s="1928"/>
      <c r="J435" s="1664"/>
      <c r="K435" s="1664"/>
      <c r="L435" s="1664"/>
      <c r="M435" s="1697"/>
      <c r="N435" s="1697"/>
      <c r="O435" s="1697"/>
      <c r="P435" s="1697"/>
      <c r="Q435" s="1664"/>
      <c r="R435" s="1664"/>
      <c r="S435" s="1664"/>
      <c r="T435" s="1664"/>
      <c r="U435" s="1664"/>
      <c r="V435" s="1659"/>
      <c r="W435" s="1659"/>
      <c r="X435" s="1659"/>
      <c r="Y435" s="1659"/>
      <c r="Z435" s="1659"/>
      <c r="AA435" s="1659"/>
      <c r="AB435" s="1659"/>
      <c r="AC435" s="1662"/>
      <c r="AD435" s="1662"/>
      <c r="AE435" s="1659"/>
      <c r="AF435" s="1659"/>
      <c r="AG435" s="1659"/>
      <c r="AH435" s="1659"/>
      <c r="AI435" s="1659"/>
      <c r="AJ435" s="1662"/>
      <c r="AK435" s="1662"/>
    </row>
    <row r="436" spans="1:37" ht="39.950000000000003" customHeight="1" x14ac:dyDescent="0.2">
      <c r="A436" s="5927"/>
      <c r="B436" s="5924"/>
      <c r="C436" s="1665"/>
      <c r="D436" s="1665"/>
      <c r="E436" s="1665"/>
      <c r="F436" s="1665"/>
      <c r="G436" s="1665"/>
      <c r="H436" s="1928"/>
      <c r="I436" s="1928"/>
      <c r="J436" s="1659"/>
      <c r="K436" s="1659"/>
      <c r="L436" s="1659"/>
      <c r="M436" s="1697"/>
      <c r="N436" s="1697"/>
      <c r="O436" s="1697"/>
      <c r="P436" s="1697"/>
      <c r="Q436" s="1659"/>
      <c r="R436" s="1659"/>
      <c r="S436" s="1659"/>
      <c r="T436" s="1659"/>
      <c r="U436" s="1659"/>
      <c r="V436" s="1659"/>
      <c r="W436" s="1659"/>
      <c r="X436" s="1659"/>
      <c r="Y436" s="1659"/>
      <c r="Z436" s="1659"/>
      <c r="AA436" s="1659"/>
      <c r="AB436" s="1659"/>
      <c r="AC436" s="1662"/>
      <c r="AD436" s="1662"/>
      <c r="AE436" s="1659"/>
      <c r="AF436" s="1659"/>
      <c r="AG436" s="1659"/>
      <c r="AH436" s="1659"/>
      <c r="AI436" s="1659"/>
      <c r="AJ436" s="1662"/>
      <c r="AK436" s="1662"/>
    </row>
    <row r="437" spans="1:37" ht="39.950000000000003" customHeight="1" x14ac:dyDescent="0.2">
      <c r="A437" s="5923"/>
      <c r="B437" s="5923"/>
      <c r="C437" s="1658"/>
      <c r="D437" s="1658"/>
      <c r="E437" s="1658"/>
      <c r="F437" s="1658"/>
      <c r="G437" s="1658"/>
      <c r="H437" s="1928"/>
      <c r="I437" s="1928"/>
      <c r="J437" s="1658"/>
      <c r="K437" s="1658"/>
      <c r="L437" s="1658"/>
      <c r="M437" s="1697"/>
      <c r="N437" s="1697"/>
      <c r="O437" s="1697"/>
      <c r="P437" s="1697"/>
      <c r="Q437" s="1658"/>
      <c r="R437" s="1658"/>
      <c r="S437" s="1658"/>
      <c r="T437" s="1658"/>
      <c r="U437" s="1658"/>
      <c r="V437" s="1659"/>
      <c r="W437" s="1659"/>
      <c r="X437" s="1659"/>
      <c r="Y437" s="1658"/>
      <c r="Z437" s="1658"/>
      <c r="AA437" s="1658"/>
      <c r="AB437" s="1658"/>
      <c r="AC437" s="1662"/>
      <c r="AD437" s="1662"/>
      <c r="AE437" s="1658"/>
      <c r="AF437" s="1658"/>
      <c r="AG437" s="1658"/>
      <c r="AH437" s="1658"/>
      <c r="AI437" s="1658"/>
      <c r="AJ437" s="1662"/>
      <c r="AK437" s="1662"/>
    </row>
    <row r="438" spans="1:37" ht="39.950000000000003" customHeight="1" x14ac:dyDescent="0.2">
      <c r="A438" s="5920"/>
      <c r="B438" s="5920"/>
      <c r="C438" s="1658"/>
      <c r="D438" s="1658"/>
      <c r="E438" s="1658"/>
      <c r="F438" s="1658"/>
      <c r="G438" s="1658"/>
      <c r="H438" s="1928"/>
      <c r="I438" s="1928"/>
      <c r="J438" s="1658"/>
      <c r="K438" s="1658"/>
      <c r="L438" s="1658"/>
      <c r="M438" s="1697"/>
      <c r="N438" s="1697"/>
      <c r="O438" s="1697"/>
      <c r="P438" s="1697"/>
      <c r="Q438" s="1658"/>
      <c r="R438" s="1658"/>
      <c r="S438" s="1658"/>
      <c r="T438" s="1658"/>
      <c r="U438" s="1658"/>
      <c r="V438" s="1659"/>
      <c r="W438" s="1659"/>
      <c r="X438" s="1659"/>
      <c r="Y438" s="1658"/>
      <c r="Z438" s="1658"/>
      <c r="AA438" s="1658"/>
      <c r="AB438" s="1658"/>
      <c r="AC438" s="1662"/>
      <c r="AD438" s="1662"/>
      <c r="AE438" s="1658"/>
      <c r="AF438" s="1658"/>
      <c r="AG438" s="1658"/>
      <c r="AH438" s="1658"/>
      <c r="AI438" s="1658"/>
      <c r="AJ438" s="1662"/>
      <c r="AK438" s="1662"/>
    </row>
    <row r="439" spans="1:37" ht="39.950000000000003" customHeight="1" x14ac:dyDescent="0.2">
      <c r="A439" s="5923"/>
      <c r="B439" s="5923"/>
      <c r="C439" s="1927"/>
      <c r="D439" s="1927"/>
      <c r="E439" s="1927"/>
      <c r="F439" s="1927"/>
      <c r="G439" s="1927"/>
      <c r="H439" s="1928"/>
      <c r="I439" s="1928"/>
      <c r="J439" s="1927"/>
      <c r="K439" s="1927"/>
      <c r="L439" s="1927"/>
      <c r="M439" s="1697"/>
      <c r="N439" s="1697"/>
      <c r="O439" s="1697"/>
      <c r="P439" s="1697"/>
      <c r="Q439" s="1927"/>
      <c r="R439" s="1927"/>
      <c r="S439" s="1927"/>
      <c r="T439" s="1927"/>
      <c r="U439" s="1927"/>
      <c r="V439" s="1659"/>
      <c r="W439" s="1659"/>
      <c r="X439" s="1659"/>
      <c r="Y439" s="1927"/>
      <c r="Z439" s="1927"/>
      <c r="AA439" s="1927"/>
      <c r="AB439" s="1927"/>
      <c r="AC439" s="1662"/>
      <c r="AD439" s="1662"/>
      <c r="AE439" s="1927"/>
      <c r="AF439" s="1927"/>
      <c r="AG439" s="1927"/>
      <c r="AH439" s="1927"/>
      <c r="AI439" s="1927"/>
      <c r="AJ439" s="1662"/>
      <c r="AK439" s="1662"/>
    </row>
    <row r="440" spans="1:37" ht="39.950000000000003" customHeight="1" x14ac:dyDescent="0.2">
      <c r="A440" s="5922"/>
      <c r="B440" s="5922"/>
      <c r="C440" s="1658"/>
      <c r="D440" s="1658"/>
      <c r="E440" s="1658"/>
      <c r="F440" s="1658"/>
      <c r="G440" s="1658"/>
      <c r="H440" s="1928"/>
      <c r="I440" s="1928"/>
      <c r="J440" s="1658"/>
      <c r="K440" s="1658"/>
      <c r="L440" s="1658"/>
      <c r="M440" s="1697"/>
      <c r="N440" s="1697"/>
      <c r="O440" s="1697"/>
      <c r="P440" s="1697"/>
      <c r="Q440" s="1658"/>
      <c r="R440" s="1658"/>
      <c r="S440" s="1658"/>
      <c r="T440" s="1658"/>
      <c r="U440" s="1658"/>
      <c r="V440" s="1659"/>
      <c r="W440" s="1659"/>
      <c r="X440" s="1659"/>
      <c r="Y440" s="1658"/>
      <c r="Z440" s="1658"/>
      <c r="AA440" s="1658"/>
      <c r="AB440" s="1658"/>
      <c r="AC440" s="1662"/>
      <c r="AD440" s="1662"/>
      <c r="AE440" s="1658"/>
      <c r="AF440" s="1658"/>
      <c r="AG440" s="1658"/>
      <c r="AH440" s="1658"/>
      <c r="AI440" s="1658"/>
      <c r="AJ440" s="1662"/>
      <c r="AK440" s="1662"/>
    </row>
    <row r="441" spans="1:37" ht="39.950000000000003" customHeight="1" x14ac:dyDescent="0.2">
      <c r="A441" s="5920"/>
      <c r="B441" s="5920"/>
      <c r="C441" s="1683"/>
      <c r="D441" s="1683"/>
      <c r="E441" s="1684"/>
      <c r="F441" s="1684"/>
      <c r="G441" s="1683"/>
      <c r="H441" s="1928"/>
      <c r="I441" s="1928"/>
      <c r="J441" s="1683"/>
      <c r="K441" s="1683"/>
      <c r="L441" s="1684"/>
      <c r="M441" s="1697"/>
      <c r="N441" s="1697"/>
      <c r="O441" s="1697"/>
      <c r="P441" s="1697"/>
      <c r="Q441" s="1683"/>
      <c r="R441" s="1683"/>
      <c r="S441" s="1684"/>
      <c r="T441" s="1684"/>
      <c r="U441" s="1683"/>
      <c r="V441" s="1659"/>
      <c r="W441" s="1659"/>
      <c r="X441" s="1659"/>
      <c r="Y441" s="1659"/>
      <c r="Z441" s="1659"/>
      <c r="AA441" s="1659"/>
      <c r="AB441" s="1659"/>
      <c r="AC441" s="1662"/>
      <c r="AD441" s="1662"/>
      <c r="AE441" s="1664"/>
      <c r="AF441" s="1664"/>
      <c r="AG441" s="1664"/>
      <c r="AH441" s="1664"/>
      <c r="AI441" s="1664"/>
      <c r="AJ441" s="1662"/>
      <c r="AK441" s="1662"/>
    </row>
    <row r="442" spans="1:37" ht="39.950000000000003" customHeight="1" x14ac:dyDescent="0.2">
      <c r="D442" s="1659"/>
      <c r="E442" s="1659"/>
      <c r="F442" s="1659"/>
      <c r="G442" s="1659"/>
      <c r="H442" s="1937"/>
      <c r="I442" s="1937"/>
      <c r="J442" s="1659"/>
      <c r="K442" s="1659"/>
      <c r="L442" s="1697"/>
      <c r="M442" s="1697"/>
      <c r="N442" s="1697"/>
      <c r="R442" s="1658"/>
      <c r="S442" s="1658"/>
      <c r="T442" s="1658"/>
      <c r="Y442" s="1657"/>
      <c r="Z442" s="1657"/>
      <c r="AA442" s="1657"/>
    </row>
    <row r="443" spans="1:37" ht="39.950000000000003" customHeight="1" x14ac:dyDescent="0.2">
      <c r="G443" s="1944"/>
      <c r="J443" s="1944"/>
      <c r="K443" s="1944"/>
      <c r="L443" s="1697"/>
      <c r="M443" s="1697"/>
      <c r="N443" s="1697"/>
      <c r="Q443" s="1710"/>
      <c r="R443" s="1710"/>
      <c r="S443" s="1710"/>
      <c r="T443" s="1710"/>
      <c r="U443" s="1716"/>
      <c r="Y443" s="1716"/>
      <c r="Z443" s="1716"/>
      <c r="AA443" s="1716"/>
      <c r="AE443" s="1658"/>
      <c r="AF443" s="1658"/>
    </row>
    <row r="444" spans="1:37" ht="39.950000000000003" customHeight="1" x14ac:dyDescent="0.2">
      <c r="C444" s="1716"/>
      <c r="F444" s="1659"/>
      <c r="J444" s="1659"/>
      <c r="L444" s="1944"/>
      <c r="T444" s="1710"/>
      <c r="U444" s="1658"/>
      <c r="X444" s="1715"/>
      <c r="Y444" s="1715"/>
      <c r="AA444" s="1716"/>
      <c r="AB444" s="1716"/>
      <c r="AE444" s="1716"/>
      <c r="AF444" s="1657"/>
      <c r="AG444" s="1658"/>
      <c r="AH444" s="1657"/>
      <c r="AI444" s="1659"/>
    </row>
    <row r="445" spans="1:37" ht="39.950000000000003" customHeight="1" x14ac:dyDescent="0.2">
      <c r="D445" s="1716"/>
      <c r="E445" s="1716"/>
      <c r="F445" s="1716"/>
      <c r="G445" s="1689"/>
      <c r="L445" s="1659"/>
      <c r="S445" s="1715"/>
      <c r="T445" s="1715"/>
      <c r="U445" s="1710"/>
      <c r="V445" s="1715"/>
      <c r="W445" s="1715"/>
      <c r="Y445" s="1710"/>
      <c r="Z445" s="1710"/>
      <c r="AE445" s="1716"/>
      <c r="AF445" s="1716"/>
      <c r="AG445" s="1716"/>
      <c r="AH445" s="1716"/>
    </row>
    <row r="446" spans="1:37" ht="39.950000000000003" customHeight="1" x14ac:dyDescent="0.2">
      <c r="S446" s="1697"/>
      <c r="T446" s="1697"/>
      <c r="U446" s="1697"/>
      <c r="V446" s="1697"/>
      <c r="W446" s="1697"/>
      <c r="X446" s="1697"/>
    </row>
    <row r="447" spans="1:37" ht="39.950000000000003" customHeight="1" x14ac:dyDescent="0.2">
      <c r="A447" s="16"/>
      <c r="B447" s="1715"/>
      <c r="C447" s="1659"/>
      <c r="D447" s="1659"/>
      <c r="E447" s="1659"/>
      <c r="F447" s="1657"/>
      <c r="G447" s="1657"/>
      <c r="H447" s="1659"/>
      <c r="I447" s="1659"/>
      <c r="J447" s="1659"/>
      <c r="K447" s="1705"/>
      <c r="L447" s="1705"/>
    </row>
    <row r="448" spans="1:37" ht="39.950000000000003" customHeight="1" x14ac:dyDescent="0.2"/>
    <row r="449" spans="1:37" ht="39.950000000000003" customHeight="1" x14ac:dyDescent="0.2"/>
    <row r="450" spans="1:37" ht="39.950000000000003" customHeight="1" x14ac:dyDescent="0.2">
      <c r="A450" s="5876"/>
      <c r="B450" s="5876"/>
      <c r="C450" s="1661"/>
      <c r="D450" s="1661"/>
      <c r="E450" s="1661"/>
      <c r="F450" s="1661"/>
      <c r="G450" s="1661"/>
      <c r="H450" s="1661"/>
      <c r="I450" s="1661"/>
      <c r="J450" s="1661"/>
      <c r="K450" s="1661"/>
      <c r="L450" s="1661"/>
      <c r="M450" s="1661"/>
      <c r="N450" s="1661"/>
      <c r="O450" s="1661"/>
      <c r="P450" s="1661"/>
      <c r="Q450" s="1661"/>
      <c r="R450" s="1661"/>
      <c r="S450" s="1661"/>
      <c r="T450" s="1661"/>
      <c r="U450" s="1661"/>
      <c r="V450" s="1661"/>
      <c r="W450" s="1661"/>
      <c r="X450" s="1661"/>
      <c r="Y450" s="1661"/>
      <c r="Z450" s="1661"/>
      <c r="AA450" s="1661"/>
      <c r="AB450" s="1661"/>
      <c r="AC450" s="1661"/>
      <c r="AD450" s="1661"/>
      <c r="AE450" s="1661"/>
      <c r="AF450" s="1661"/>
      <c r="AG450" s="1661"/>
      <c r="AH450" s="1661"/>
      <c r="AI450" s="1661"/>
      <c r="AJ450" s="1661"/>
      <c r="AK450" s="1661"/>
    </row>
    <row r="451" spans="1:37" ht="39.950000000000003" customHeight="1" x14ac:dyDescent="0.2">
      <c r="A451" s="5876"/>
      <c r="B451" s="5876"/>
      <c r="C451" s="1708"/>
      <c r="D451" s="1708"/>
      <c r="E451" s="1708"/>
      <c r="F451" s="1708"/>
      <c r="G451" s="1708"/>
      <c r="H451" s="1708"/>
      <c r="I451" s="1708"/>
      <c r="J451" s="1708"/>
      <c r="K451" s="1708"/>
      <c r="L451" s="1708"/>
      <c r="M451" s="1708"/>
      <c r="N451" s="1708"/>
      <c r="O451" s="1708"/>
      <c r="P451" s="1708"/>
      <c r="Q451" s="1708"/>
      <c r="R451" s="1708"/>
      <c r="S451" s="1708"/>
      <c r="T451" s="1708"/>
      <c r="U451" s="1708"/>
      <c r="V451" s="1708"/>
      <c r="W451" s="1708"/>
      <c r="X451" s="1708"/>
      <c r="Y451" s="1708"/>
      <c r="Z451" s="1708"/>
      <c r="AA451" s="1708"/>
      <c r="AB451" s="1708"/>
      <c r="AC451" s="1708"/>
      <c r="AD451" s="1708"/>
      <c r="AE451" s="1708"/>
      <c r="AF451" s="1708"/>
      <c r="AG451" s="1708"/>
      <c r="AH451" s="1708"/>
      <c r="AI451" s="1708"/>
      <c r="AJ451" s="1708"/>
      <c r="AK451" s="1708"/>
    </row>
    <row r="452" spans="1:37" ht="39.950000000000003" customHeight="1" x14ac:dyDescent="0.2">
      <c r="A452" s="5926"/>
      <c r="B452" s="5926"/>
      <c r="C452" s="1657"/>
      <c r="D452" s="1657"/>
      <c r="E452" s="1657"/>
      <c r="F452" s="1657"/>
      <c r="G452" s="1657"/>
      <c r="H452" s="1662"/>
      <c r="I452" s="1662"/>
      <c r="J452" s="1657"/>
      <c r="K452" s="1657"/>
      <c r="L452" s="1657"/>
      <c r="M452" s="1942"/>
      <c r="N452" s="1942"/>
      <c r="O452" s="1662"/>
      <c r="P452" s="1662"/>
      <c r="Q452" s="1714"/>
      <c r="R452" s="1714"/>
      <c r="S452" s="1714"/>
      <c r="T452" s="1714"/>
      <c r="U452" s="1714"/>
      <c r="V452" s="1662"/>
      <c r="W452" s="1662"/>
      <c r="X452" s="1662"/>
      <c r="Y452" s="1662"/>
      <c r="Z452" s="1662"/>
      <c r="AA452" s="1942"/>
      <c r="AB452" s="1942"/>
      <c r="AC452" s="1662"/>
      <c r="AD452" s="1662"/>
      <c r="AE452" s="1714"/>
      <c r="AF452" s="1714"/>
      <c r="AG452" s="1714"/>
      <c r="AH452" s="1714"/>
      <c r="AI452" s="1714"/>
      <c r="AJ452" s="1662"/>
      <c r="AK452" s="1662"/>
    </row>
    <row r="453" spans="1:37" ht="39.950000000000003" customHeight="1" x14ac:dyDescent="0.2">
      <c r="A453" s="5926"/>
      <c r="B453" s="5926"/>
      <c r="C453" s="1714"/>
      <c r="D453" s="1714"/>
      <c r="E453" s="1714"/>
      <c r="F453" s="1684"/>
      <c r="G453" s="1683"/>
      <c r="H453" s="1662"/>
      <c r="I453" s="1662"/>
      <c r="J453" s="1659"/>
      <c r="K453" s="1659"/>
      <c r="L453" s="1659"/>
      <c r="M453" s="1659"/>
      <c r="N453" s="1659"/>
      <c r="O453" s="1662"/>
      <c r="P453" s="1662"/>
      <c r="Q453" s="1716"/>
      <c r="R453" s="1716"/>
      <c r="S453" s="1716"/>
      <c r="T453" s="1716"/>
      <c r="U453" s="1946"/>
      <c r="V453" s="1662"/>
      <c r="W453" s="1662"/>
      <c r="X453" s="1274"/>
      <c r="Y453" s="1683"/>
      <c r="Z453" s="1667"/>
      <c r="AA453" s="1667"/>
      <c r="AB453" s="1667"/>
      <c r="AC453" s="1662"/>
      <c r="AD453" s="1662"/>
      <c r="AE453" s="1683"/>
      <c r="AF453" s="1683"/>
      <c r="AG453" s="1684"/>
      <c r="AH453" s="1684"/>
      <c r="AI453" s="1683"/>
      <c r="AJ453" s="1662"/>
      <c r="AK453" s="1662"/>
    </row>
    <row r="454" spans="1:37" ht="39.950000000000003" customHeight="1" x14ac:dyDescent="0.2">
      <c r="A454" s="5923"/>
      <c r="B454" s="5923"/>
      <c r="C454" s="1683"/>
      <c r="D454" s="1683"/>
      <c r="E454" s="1684"/>
      <c r="F454" s="1684"/>
      <c r="G454" s="1683"/>
      <c r="H454" s="1662"/>
      <c r="I454" s="1662"/>
      <c r="J454" s="1659"/>
      <c r="K454" s="1659"/>
      <c r="L454" s="1659"/>
      <c r="M454" s="1659"/>
      <c r="N454" s="1659"/>
      <c r="O454" s="1662"/>
      <c r="P454" s="1662"/>
      <c r="Q454" s="1657"/>
      <c r="R454" s="1657"/>
      <c r="S454" s="1657"/>
      <c r="T454" s="1682"/>
      <c r="U454" s="1682"/>
      <c r="V454" s="1662"/>
      <c r="W454" s="1662"/>
      <c r="X454" s="1703"/>
      <c r="Y454" s="1703"/>
      <c r="Z454" s="1703"/>
      <c r="AA454" s="1703"/>
      <c r="AB454" s="1703"/>
      <c r="AC454" s="1662"/>
      <c r="AD454" s="1662"/>
      <c r="AE454" s="1683"/>
      <c r="AF454" s="1683"/>
      <c r="AG454" s="1684"/>
      <c r="AH454" s="1684"/>
      <c r="AI454" s="1683"/>
      <c r="AJ454" s="1662"/>
      <c r="AK454" s="1662"/>
    </row>
    <row r="455" spans="1:37" ht="39.950000000000003" customHeight="1" x14ac:dyDescent="0.2">
      <c r="A455" s="5926"/>
      <c r="B455" s="5926"/>
      <c r="C455" s="1683"/>
      <c r="D455" s="1683"/>
      <c r="E455" s="1684"/>
      <c r="F455" s="1684"/>
      <c r="G455" s="1683"/>
      <c r="H455" s="1662"/>
      <c r="I455" s="1662"/>
      <c r="J455" s="1659"/>
      <c r="K455" s="1659"/>
      <c r="L455" s="1659"/>
      <c r="M455" s="1659"/>
      <c r="N455" s="1659"/>
      <c r="O455" s="1662"/>
      <c r="P455" s="1662"/>
      <c r="Q455" s="1716"/>
      <c r="R455" s="1716"/>
      <c r="S455" s="1716"/>
      <c r="T455" s="1667"/>
      <c r="U455" s="1667"/>
      <c r="V455" s="1662"/>
      <c r="W455" s="1662"/>
      <c r="X455" s="1667"/>
      <c r="Y455" s="1667"/>
      <c r="Z455" s="1667"/>
      <c r="AA455" s="1667"/>
      <c r="AB455" s="1667"/>
      <c r="AC455" s="1662"/>
      <c r="AD455" s="1662"/>
      <c r="AE455" s="1702"/>
      <c r="AF455" s="1702"/>
      <c r="AG455" s="1684"/>
      <c r="AH455" s="1684"/>
      <c r="AI455" s="1683"/>
      <c r="AJ455" s="1662"/>
      <c r="AK455" s="1662"/>
    </row>
    <row r="456" spans="1:37" ht="39.950000000000003" customHeight="1" x14ac:dyDescent="0.2">
      <c r="A456" s="5926"/>
      <c r="B456" s="5926"/>
      <c r="C456" s="1683"/>
      <c r="D456" s="1683"/>
      <c r="E456" s="1690"/>
      <c r="F456" s="1665"/>
      <c r="G456" s="1665"/>
      <c r="H456" s="1662"/>
      <c r="I456" s="1662"/>
      <c r="J456" s="1665"/>
      <c r="K456" s="1665"/>
      <c r="L456" s="1665"/>
      <c r="M456" s="1665"/>
      <c r="N456" s="1666"/>
      <c r="O456" s="1662"/>
      <c r="P456" s="1662"/>
      <c r="Q456" s="1716"/>
      <c r="R456" s="1716"/>
      <c r="S456" s="1690"/>
      <c r="T456" s="1658"/>
      <c r="U456" s="1658"/>
      <c r="V456" s="1662"/>
      <c r="W456" s="1662"/>
      <c r="X456" s="1716"/>
      <c r="Y456" s="1716"/>
      <c r="Z456" s="1716"/>
      <c r="AA456" s="1683"/>
      <c r="AB456" s="1683"/>
      <c r="AC456" s="1662"/>
      <c r="AD456" s="1662"/>
      <c r="AE456" s="1683"/>
      <c r="AF456" s="1683"/>
      <c r="AG456" s="1681"/>
      <c r="AH456" s="1716"/>
      <c r="AI456" s="1716"/>
      <c r="AJ456" s="1662"/>
      <c r="AK456" s="1662"/>
    </row>
    <row r="457" spans="1:37" ht="39.950000000000003" customHeight="1" x14ac:dyDescent="0.2">
      <c r="A457" s="5923"/>
      <c r="B457" s="5923"/>
      <c r="C457" s="1659"/>
      <c r="D457" s="1659"/>
      <c r="E457" s="1659"/>
      <c r="F457" s="1659"/>
      <c r="G457" s="1659"/>
      <c r="H457" s="1662"/>
      <c r="I457" s="1662"/>
      <c r="J457" s="1659"/>
      <c r="K457" s="1659"/>
      <c r="L457" s="1659"/>
      <c r="M457" s="1659"/>
      <c r="N457" s="1659"/>
      <c r="O457" s="1662"/>
      <c r="P457" s="1662"/>
      <c r="Q457" s="1659"/>
      <c r="R457" s="1659"/>
      <c r="S457" s="1659"/>
      <c r="T457" s="1659"/>
      <c r="U457" s="1659"/>
      <c r="V457" s="1662"/>
      <c r="W457" s="1662"/>
      <c r="X457" s="1659"/>
      <c r="Y457" s="1659"/>
      <c r="Z457" s="1659"/>
      <c r="AA457" s="1659"/>
      <c r="AB457" s="1659"/>
      <c r="AC457" s="1662"/>
      <c r="AD457" s="1662"/>
      <c r="AE457" s="1659"/>
      <c r="AF457" s="1659"/>
      <c r="AG457" s="1659"/>
      <c r="AH457" s="1659"/>
      <c r="AI457" s="1659"/>
      <c r="AJ457" s="1662"/>
      <c r="AK457" s="1662"/>
    </row>
    <row r="458" spans="1:37" ht="39.950000000000003" customHeight="1" x14ac:dyDescent="0.2">
      <c r="A458" s="5923"/>
      <c r="B458" s="5923"/>
      <c r="C458" s="1683"/>
      <c r="D458" s="1683"/>
      <c r="E458" s="1684"/>
      <c r="F458" s="1684"/>
      <c r="G458" s="1683"/>
      <c r="H458" s="1662"/>
      <c r="I458" s="1662"/>
      <c r="J458" s="1683"/>
      <c r="K458" s="1683"/>
      <c r="L458" s="1684"/>
      <c r="M458" s="1684"/>
      <c r="N458" s="1683"/>
      <c r="O458" s="1662"/>
      <c r="P458" s="1662"/>
      <c r="Q458" s="1683"/>
      <c r="R458" s="1683"/>
      <c r="S458" s="1684"/>
      <c r="T458" s="1684"/>
      <c r="U458" s="1683"/>
      <c r="V458" s="1662"/>
      <c r="W458" s="1662"/>
      <c r="X458" s="1683"/>
      <c r="Y458" s="1683"/>
      <c r="Z458" s="1684"/>
      <c r="AA458" s="1684"/>
      <c r="AB458" s="1683"/>
      <c r="AC458" s="1662"/>
      <c r="AD458" s="1662"/>
      <c r="AE458" s="1683"/>
      <c r="AF458" s="1683"/>
      <c r="AG458" s="1684"/>
      <c r="AH458" s="1659"/>
      <c r="AI458" s="1659"/>
      <c r="AJ458" s="1662"/>
      <c r="AK458" s="1662"/>
    </row>
    <row r="459" spans="1:37" ht="39.950000000000003" customHeight="1" x14ac:dyDescent="0.2">
      <c r="A459" s="5923"/>
      <c r="B459" s="5923"/>
      <c r="C459" s="1659"/>
      <c r="D459" s="1659"/>
      <c r="E459" s="1659"/>
      <c r="F459" s="1659"/>
      <c r="G459" s="1659"/>
      <c r="H459" s="1662"/>
      <c r="I459" s="1662"/>
      <c r="J459" s="1659"/>
      <c r="K459" s="1659"/>
      <c r="L459" s="1659"/>
      <c r="M459" s="1659"/>
      <c r="N459" s="1659"/>
      <c r="O459" s="1662"/>
      <c r="P459" s="1662"/>
      <c r="Q459" s="1659"/>
      <c r="R459" s="1659"/>
      <c r="S459" s="1659"/>
      <c r="T459" s="1659"/>
      <c r="U459" s="1659"/>
      <c r="V459" s="1662"/>
      <c r="W459" s="1662"/>
      <c r="X459" s="1659"/>
      <c r="Y459" s="1659"/>
      <c r="Z459" s="1659"/>
      <c r="AA459" s="1659"/>
      <c r="AB459" s="1659"/>
      <c r="AC459" s="1662"/>
      <c r="AD459" s="1662"/>
      <c r="AE459" s="1659"/>
      <c r="AF459" s="1659"/>
      <c r="AG459" s="1659"/>
      <c r="AH459" s="1659"/>
      <c r="AI459" s="1659"/>
      <c r="AJ459" s="1662"/>
      <c r="AK459" s="1662"/>
    </row>
    <row r="460" spans="1:37" ht="39.950000000000003" customHeight="1" x14ac:dyDescent="0.2">
      <c r="A460" s="5923"/>
      <c r="B460" s="5923"/>
      <c r="C460" s="1659"/>
      <c r="D460" s="1659"/>
      <c r="E460" s="1659"/>
      <c r="F460" s="1659"/>
      <c r="G460" s="1659"/>
      <c r="H460" s="1662"/>
      <c r="I460" s="1662"/>
      <c r="J460" s="1659"/>
      <c r="K460" s="1659"/>
      <c r="L460" s="1659"/>
      <c r="M460" s="1659"/>
      <c r="N460" s="1659"/>
      <c r="O460" s="1662"/>
      <c r="P460" s="1662"/>
      <c r="Q460" s="1659"/>
      <c r="R460" s="1659"/>
      <c r="S460" s="1659"/>
      <c r="T460" s="1659"/>
      <c r="U460" s="1659"/>
      <c r="V460" s="1662"/>
      <c r="W460" s="1662"/>
      <c r="X460" s="1659"/>
      <c r="Y460" s="1659"/>
      <c r="Z460" s="1659"/>
      <c r="AA460" s="1659"/>
      <c r="AB460" s="1659"/>
      <c r="AC460" s="1662"/>
      <c r="AD460" s="1662"/>
      <c r="AE460" s="1659"/>
      <c r="AF460" s="1659"/>
      <c r="AG460" s="1659"/>
      <c r="AH460" s="1659"/>
      <c r="AI460" s="1659"/>
      <c r="AJ460" s="1662"/>
      <c r="AK460" s="1662"/>
    </row>
    <row r="461" spans="1:37" ht="39.950000000000003" customHeight="1" x14ac:dyDescent="0.2">
      <c r="A461" s="5923"/>
      <c r="B461" s="5923"/>
      <c r="C461" s="1658"/>
      <c r="D461" s="1658"/>
      <c r="E461" s="1658"/>
      <c r="F461" s="1658"/>
      <c r="G461" s="1658"/>
      <c r="H461" s="1662"/>
      <c r="I461" s="1662"/>
      <c r="J461" s="1658"/>
      <c r="K461" s="1658"/>
      <c r="L461" s="1658"/>
      <c r="M461" s="1658"/>
      <c r="N461" s="1658"/>
      <c r="O461" s="1662"/>
      <c r="P461" s="1662"/>
      <c r="Q461" s="1658"/>
      <c r="R461" s="1658"/>
      <c r="S461" s="1658"/>
      <c r="T461" s="1658"/>
      <c r="U461" s="1658"/>
      <c r="V461" s="1662"/>
      <c r="W461" s="1662"/>
      <c r="X461" s="1659"/>
      <c r="Y461" s="1659"/>
      <c r="Z461" s="1657"/>
      <c r="AA461" s="1657"/>
      <c r="AB461" s="1657"/>
      <c r="AC461" s="1662"/>
      <c r="AD461" s="1662"/>
      <c r="AE461" s="1657"/>
      <c r="AF461" s="1657"/>
      <c r="AG461" s="1664"/>
      <c r="AH461" s="1664"/>
      <c r="AI461" s="1664"/>
      <c r="AJ461" s="1662"/>
      <c r="AK461" s="1662"/>
    </row>
    <row r="462" spans="1:37" ht="39.950000000000003" customHeight="1" x14ac:dyDescent="0.2">
      <c r="A462" s="5920"/>
      <c r="B462" s="5920"/>
      <c r="C462" s="1659"/>
      <c r="D462" s="1659"/>
      <c r="E462" s="1659"/>
      <c r="F462" s="1659"/>
      <c r="G462" s="1659"/>
      <c r="H462" s="1662"/>
      <c r="I462" s="1662"/>
      <c r="J462" s="1659"/>
      <c r="K462" s="1659"/>
      <c r="L462" s="1659"/>
      <c r="M462" s="1659"/>
      <c r="N462" s="1659"/>
      <c r="O462" s="1662"/>
      <c r="P462" s="1662"/>
      <c r="Q462" s="1659"/>
      <c r="R462" s="1659"/>
      <c r="S462" s="1659"/>
      <c r="T462" s="1659"/>
      <c r="U462" s="1659"/>
      <c r="V462" s="1662"/>
      <c r="W462" s="1662"/>
      <c r="X462" s="1659"/>
      <c r="Y462" s="1659"/>
      <c r="Z462" s="1659"/>
      <c r="AA462" s="1659"/>
      <c r="AB462" s="1666"/>
      <c r="AC462" s="1662"/>
      <c r="AD462" s="1662"/>
      <c r="AE462" s="1666"/>
      <c r="AF462" s="1664"/>
      <c r="AG462" s="1664"/>
      <c r="AH462" s="1664"/>
      <c r="AI462" s="1664"/>
      <c r="AJ462" s="1662"/>
      <c r="AK462" s="1662"/>
    </row>
    <row r="463" spans="1:37" ht="39.950000000000003" customHeight="1" x14ac:dyDescent="0.2">
      <c r="A463" s="5927"/>
      <c r="B463" s="5924"/>
      <c r="C463" s="1658"/>
      <c r="D463" s="1658"/>
      <c r="E463" s="1658"/>
      <c r="F463" s="1658"/>
      <c r="G463" s="1658"/>
      <c r="H463" s="1662"/>
      <c r="I463" s="1662"/>
      <c r="J463" s="1658"/>
      <c r="K463" s="1658"/>
      <c r="L463" s="1658"/>
      <c r="M463" s="1658"/>
      <c r="N463" s="1658"/>
      <c r="O463" s="1662"/>
      <c r="P463" s="1662"/>
      <c r="Q463" s="1658"/>
      <c r="R463" s="1658"/>
      <c r="S463" s="1658"/>
      <c r="T463" s="1658"/>
      <c r="U463" s="1658"/>
      <c r="V463" s="1662"/>
      <c r="W463" s="1662"/>
      <c r="X463" s="1658"/>
      <c r="Y463" s="1658"/>
      <c r="Z463" s="1658"/>
      <c r="AA463" s="1658"/>
      <c r="AB463" s="1658"/>
      <c r="AC463" s="1662"/>
      <c r="AD463" s="1662"/>
      <c r="AE463" s="1658"/>
      <c r="AF463" s="1658"/>
      <c r="AG463" s="1658"/>
      <c r="AH463" s="1658"/>
      <c r="AI463" s="1658"/>
      <c r="AJ463" s="1662"/>
      <c r="AK463" s="1662"/>
    </row>
    <row r="464" spans="1:37" ht="39.950000000000003" customHeight="1" x14ac:dyDescent="0.2">
      <c r="A464" s="5923"/>
      <c r="B464" s="5923"/>
      <c r="C464" s="1658"/>
      <c r="D464" s="1658"/>
      <c r="E464" s="1658"/>
      <c r="F464" s="1658"/>
      <c r="G464" s="1658"/>
      <c r="H464" s="1662"/>
      <c r="I464" s="1662"/>
      <c r="J464" s="1658"/>
      <c r="K464" s="1658"/>
      <c r="L464" s="1658"/>
      <c r="M464" s="1658"/>
      <c r="N464" s="1658"/>
      <c r="O464" s="1662"/>
      <c r="P464" s="1662"/>
      <c r="Q464" s="1658"/>
      <c r="R464" s="1658"/>
      <c r="S464" s="1658"/>
      <c r="T464" s="1658"/>
      <c r="U464" s="1658"/>
      <c r="V464" s="1662"/>
      <c r="W464" s="1662"/>
      <c r="X464" s="1658"/>
      <c r="Y464" s="1658"/>
      <c r="Z464" s="1658"/>
      <c r="AA464" s="1658"/>
      <c r="AB464" s="1658"/>
      <c r="AC464" s="1662"/>
      <c r="AD464" s="1662"/>
      <c r="AE464" s="1658"/>
      <c r="AF464" s="1658"/>
      <c r="AG464" s="1658"/>
      <c r="AH464" s="1658"/>
      <c r="AI464" s="1658"/>
      <c r="AJ464" s="1662"/>
      <c r="AK464" s="1662"/>
    </row>
    <row r="465" spans="1:37" ht="39.950000000000003" customHeight="1" x14ac:dyDescent="0.2">
      <c r="A465" s="5920"/>
      <c r="B465" s="5920"/>
      <c r="C465" s="1658"/>
      <c r="D465" s="1658"/>
      <c r="E465" s="1658"/>
      <c r="F465" s="1658"/>
      <c r="G465" s="1658"/>
      <c r="H465" s="1662"/>
      <c r="I465" s="1662"/>
      <c r="J465" s="1658"/>
      <c r="K465" s="1658"/>
      <c r="L465" s="1658"/>
      <c r="M465" s="1658"/>
      <c r="N465" s="1658"/>
      <c r="O465" s="1662"/>
      <c r="P465" s="1662"/>
      <c r="Q465" s="1659"/>
      <c r="R465" s="1659"/>
      <c r="S465" s="1659"/>
      <c r="T465" s="1659"/>
      <c r="U465" s="1659"/>
      <c r="V465" s="1662"/>
      <c r="W465" s="1662"/>
      <c r="X465" s="1658"/>
      <c r="Y465" s="1658"/>
      <c r="Z465" s="1658"/>
      <c r="AA465" s="1658"/>
      <c r="AB465" s="1658"/>
      <c r="AC465" s="1662"/>
      <c r="AD465" s="1662"/>
      <c r="AE465" s="1658"/>
      <c r="AF465" s="1658"/>
      <c r="AG465" s="1658"/>
      <c r="AH465" s="1658"/>
      <c r="AI465" s="1658"/>
      <c r="AJ465" s="1662"/>
      <c r="AK465" s="1662"/>
    </row>
    <row r="466" spans="1:37" ht="39.950000000000003" customHeight="1" x14ac:dyDescent="0.2">
      <c r="A466" s="5923"/>
      <c r="B466" s="5923"/>
      <c r="C466" s="1927"/>
      <c r="D466" s="1927"/>
      <c r="E466" s="1927"/>
      <c r="F466" s="1927"/>
      <c r="G466" s="1927"/>
      <c r="H466" s="1662"/>
      <c r="I466" s="1662"/>
      <c r="J466" s="1927"/>
      <c r="K466" s="1927"/>
      <c r="L466" s="1927"/>
      <c r="M466" s="1927"/>
      <c r="N466" s="1927"/>
      <c r="O466" s="1662"/>
      <c r="P466" s="1662"/>
      <c r="Q466" s="1927"/>
      <c r="R466" s="1927"/>
      <c r="S466" s="1927"/>
      <c r="T466" s="1927"/>
      <c r="U466" s="1927"/>
      <c r="V466" s="1662"/>
      <c r="W466" s="1662"/>
      <c r="X466" s="1927"/>
      <c r="Y466" s="1927"/>
      <c r="Z466" s="1927"/>
      <c r="AA466" s="1927"/>
      <c r="AB466" s="1927"/>
      <c r="AC466" s="1662"/>
      <c r="AD466" s="1662"/>
      <c r="AE466" s="1927"/>
      <c r="AF466" s="1927"/>
      <c r="AG466" s="1927"/>
      <c r="AH466" s="1927"/>
      <c r="AI466" s="1927"/>
      <c r="AJ466" s="1662"/>
      <c r="AK466" s="1662"/>
    </row>
    <row r="467" spans="1:37" ht="39.950000000000003" customHeight="1" x14ac:dyDescent="0.2">
      <c r="A467" s="5922"/>
      <c r="B467" s="5922"/>
      <c r="C467" s="1658"/>
      <c r="D467" s="1658"/>
      <c r="E467" s="1658"/>
      <c r="F467" s="1658"/>
      <c r="G467" s="1658"/>
      <c r="H467" s="1662"/>
      <c r="I467" s="1662"/>
      <c r="J467" s="1658"/>
      <c r="K467" s="1658"/>
      <c r="L467" s="1658"/>
      <c r="M467" s="1658"/>
      <c r="N467" s="1658"/>
      <c r="O467" s="1662"/>
      <c r="P467" s="1662"/>
      <c r="Q467" s="1658"/>
      <c r="R467" s="1658"/>
      <c r="S467" s="1658"/>
      <c r="T467" s="1658"/>
      <c r="U467" s="1658"/>
      <c r="V467" s="1662"/>
      <c r="W467" s="1662"/>
      <c r="X467" s="1658"/>
      <c r="Y467" s="1658"/>
      <c r="Z467" s="1658"/>
      <c r="AA467" s="1658"/>
      <c r="AB467" s="1658"/>
      <c r="AC467" s="1662"/>
      <c r="AD467" s="1662"/>
      <c r="AE467" s="1658"/>
      <c r="AF467" s="1658"/>
      <c r="AG467" s="1658"/>
      <c r="AH467" s="1658"/>
      <c r="AI467" s="1658"/>
      <c r="AJ467" s="1662"/>
      <c r="AK467" s="1662"/>
    </row>
    <row r="468" spans="1:37" ht="39.950000000000003" customHeight="1" x14ac:dyDescent="0.2">
      <c r="A468" s="5920"/>
      <c r="B468" s="5920"/>
      <c r="C468" s="1659"/>
      <c r="D468" s="1659"/>
      <c r="E468" s="1659"/>
      <c r="F468" s="1659"/>
      <c r="G468" s="1659"/>
      <c r="H468" s="1662"/>
      <c r="I468" s="1662"/>
      <c r="J468" s="1664"/>
      <c r="K468" s="1664"/>
      <c r="L468" s="1664"/>
      <c r="M468" s="1664"/>
      <c r="N468" s="1664"/>
      <c r="O468" s="1662"/>
      <c r="P468" s="1662"/>
      <c r="Q468" s="1659"/>
      <c r="R468" s="1659"/>
      <c r="S468" s="1659"/>
      <c r="T468" s="1659"/>
      <c r="U468" s="1659"/>
      <c r="V468" s="1662"/>
      <c r="W468" s="1662"/>
      <c r="X468" s="1664"/>
      <c r="Y468" s="1664"/>
      <c r="Z468" s="1664"/>
      <c r="AA468" s="1664"/>
      <c r="AB468" s="1664"/>
      <c r="AC468" s="1662"/>
      <c r="AD468" s="1662"/>
      <c r="AE468" s="1664"/>
      <c r="AF468" s="1664"/>
      <c r="AG468" s="1664"/>
      <c r="AH468" s="1664"/>
      <c r="AI468" s="1664"/>
      <c r="AJ468" s="1662"/>
      <c r="AK468" s="1662"/>
    </row>
    <row r="469" spans="1:37" ht="39.950000000000003" customHeight="1" x14ac:dyDescent="0.2">
      <c r="C469" s="1659"/>
      <c r="D469" s="1659"/>
      <c r="E469" s="1659"/>
      <c r="F469" s="1937"/>
      <c r="G469" s="1937"/>
      <c r="H469" s="1937"/>
      <c r="I469" s="1937"/>
      <c r="J469" s="1657"/>
      <c r="K469" s="1657"/>
      <c r="L469" s="1657"/>
      <c r="M469" s="1697"/>
      <c r="N469" s="1697"/>
      <c r="Q469" s="1715"/>
      <c r="R469" s="1659"/>
      <c r="S469" s="1659"/>
      <c r="T469" s="1659"/>
      <c r="AF469" s="1657"/>
      <c r="AG469" s="1657"/>
      <c r="AH469" s="1657"/>
    </row>
    <row r="470" spans="1:37" ht="39.950000000000003" customHeight="1" x14ac:dyDescent="0.2">
      <c r="E470" s="1704"/>
      <c r="F470" s="1704"/>
      <c r="G470" s="1704"/>
      <c r="J470" s="1704"/>
      <c r="K470" s="1704"/>
      <c r="L470" s="1704"/>
      <c r="M470" s="1697"/>
      <c r="N470" s="1715"/>
      <c r="Q470" s="1716"/>
      <c r="R470" s="1716"/>
      <c r="S470" s="1716"/>
      <c r="T470" s="1716"/>
      <c r="U470" s="1663"/>
      <c r="X470" s="1663"/>
      <c r="Y470" s="1663"/>
      <c r="Z470" s="1663"/>
      <c r="AA470" s="1663"/>
      <c r="AE470" s="1942"/>
      <c r="AF470" s="1942"/>
      <c r="AG470" s="1942"/>
    </row>
    <row r="471" spans="1:37" ht="39.950000000000003" customHeight="1" x14ac:dyDescent="0.2">
      <c r="F471" s="1659"/>
      <c r="G471" s="1659"/>
      <c r="N471" s="1657"/>
      <c r="Q471" s="1657"/>
      <c r="S471" s="1716"/>
      <c r="T471" s="1716"/>
      <c r="U471" s="1716"/>
      <c r="Y471" s="1659"/>
      <c r="Z471" s="1659"/>
      <c r="AA471" s="1663"/>
      <c r="AB471" s="1663"/>
      <c r="AG471" s="1715"/>
      <c r="AH471" s="1942"/>
      <c r="AI471" s="1942"/>
    </row>
    <row r="472" spans="1:37" ht="39.950000000000003" customHeight="1" x14ac:dyDescent="0.2">
      <c r="F472" s="1689"/>
      <c r="G472" s="1689"/>
      <c r="S472" s="1715"/>
      <c r="T472" s="1715"/>
      <c r="U472" s="1715"/>
      <c r="V472" s="1715"/>
      <c r="W472" s="1715"/>
      <c r="X472" s="1716"/>
      <c r="Y472" s="1716"/>
      <c r="Z472" s="1716"/>
      <c r="AA472" s="1716"/>
      <c r="AE472" s="1663"/>
      <c r="AF472" s="1663"/>
      <c r="AH472" s="1942"/>
      <c r="AI472" s="1942"/>
    </row>
    <row r="473" spans="1:37" ht="39.950000000000003" customHeight="1" x14ac:dyDescent="0.2">
      <c r="S473" s="1697"/>
      <c r="T473" s="1697"/>
      <c r="U473" s="1697"/>
      <c r="V473" s="1697"/>
      <c r="W473" s="1697"/>
      <c r="X473" s="1697"/>
    </row>
    <row r="474" spans="1:37" ht="39.950000000000003" customHeight="1" x14ac:dyDescent="0.2">
      <c r="A474" s="16"/>
      <c r="B474" s="1715"/>
      <c r="C474" s="1659"/>
      <c r="D474" s="1659"/>
      <c r="E474" s="1659"/>
      <c r="F474" s="1657"/>
      <c r="G474" s="1657"/>
      <c r="H474" s="1659"/>
      <c r="I474" s="1659"/>
      <c r="J474" s="1659"/>
      <c r="K474" s="1705"/>
      <c r="L474" s="1705"/>
      <c r="M474" s="1944"/>
      <c r="N474" s="1944"/>
      <c r="O474" s="1662"/>
      <c r="P474" s="1662"/>
      <c r="Q474" s="1662"/>
      <c r="R474" s="1714"/>
      <c r="S474" s="1714"/>
      <c r="T474" s="1714"/>
      <c r="U474" s="1714"/>
      <c r="V474" s="1714"/>
    </row>
    <row r="475" spans="1:37" ht="39.950000000000003" customHeight="1" x14ac:dyDescent="0.2">
      <c r="A475" s="16"/>
      <c r="B475" s="1715"/>
      <c r="C475" s="1715"/>
      <c r="K475" s="16"/>
      <c r="L475" s="16"/>
      <c r="M475" s="16"/>
    </row>
    <row r="476" spans="1:37" ht="39.950000000000003" customHeight="1" x14ac:dyDescent="0.2">
      <c r="K476" s="16"/>
      <c r="L476" s="16"/>
      <c r="M476" s="16"/>
    </row>
    <row r="477" spans="1:37" ht="39.950000000000003" customHeight="1" x14ac:dyDescent="0.2"/>
    <row r="478" spans="1:37" ht="39.950000000000003" customHeight="1" x14ac:dyDescent="0.2">
      <c r="A478" s="5876"/>
      <c r="B478" s="5876"/>
      <c r="C478" s="1661"/>
      <c r="D478" s="1661"/>
      <c r="E478" s="1661"/>
      <c r="F478" s="1661"/>
      <c r="G478" s="1661"/>
      <c r="H478" s="1661"/>
      <c r="I478" s="1661"/>
      <c r="J478" s="1661"/>
      <c r="K478" s="1661"/>
      <c r="L478" s="1661"/>
      <c r="M478" s="1661"/>
      <c r="N478" s="1661"/>
      <c r="O478" s="1661"/>
      <c r="P478" s="1661"/>
      <c r="Q478" s="1661"/>
      <c r="R478" s="1661"/>
      <c r="S478" s="1661"/>
      <c r="T478" s="1661"/>
      <c r="U478" s="1661"/>
      <c r="V478" s="1661"/>
      <c r="W478" s="1661"/>
      <c r="X478" s="1661"/>
      <c r="Y478" s="1661"/>
      <c r="Z478" s="1661"/>
      <c r="AA478" s="1661"/>
      <c r="AB478" s="1661"/>
      <c r="AC478" s="1661"/>
      <c r="AD478" s="1661"/>
      <c r="AE478" s="1661"/>
      <c r="AF478" s="1661"/>
      <c r="AG478" s="1661"/>
      <c r="AH478" s="1661"/>
      <c r="AI478" s="1661"/>
      <c r="AJ478" s="1661"/>
      <c r="AK478" s="1661"/>
    </row>
    <row r="479" spans="1:37" ht="39.950000000000003" customHeight="1" x14ac:dyDescent="0.2">
      <c r="A479" s="5876"/>
      <c r="B479" s="5876"/>
      <c r="C479" s="1708"/>
      <c r="D479" s="1708"/>
      <c r="E479" s="1708"/>
      <c r="F479" s="1708"/>
      <c r="G479" s="1708"/>
      <c r="H479" s="1708"/>
      <c r="I479" s="1708"/>
      <c r="J479" s="1708"/>
      <c r="K479" s="1708"/>
      <c r="L479" s="1708"/>
      <c r="M479" s="1708"/>
      <c r="N479" s="1708"/>
      <c r="O479" s="1708"/>
      <c r="P479" s="1708"/>
      <c r="Q479" s="1708"/>
      <c r="R479" s="1708"/>
      <c r="S479" s="1708"/>
      <c r="T479" s="1708"/>
      <c r="U479" s="1708"/>
      <c r="V479" s="1708"/>
      <c r="W479" s="1708"/>
      <c r="X479" s="1708"/>
      <c r="Y479" s="1708"/>
      <c r="Z479" s="1708"/>
      <c r="AA479" s="1708"/>
      <c r="AB479" s="1708"/>
      <c r="AC479" s="1708"/>
      <c r="AD479" s="1708"/>
      <c r="AE479" s="1708"/>
      <c r="AF479" s="1708"/>
      <c r="AG479" s="1708"/>
      <c r="AH479" s="1708"/>
      <c r="AI479" s="1708"/>
      <c r="AJ479" s="1708"/>
      <c r="AK479" s="1708"/>
    </row>
    <row r="480" spans="1:37" ht="39.950000000000003" customHeight="1" x14ac:dyDescent="0.2">
      <c r="A480" s="5926"/>
      <c r="B480" s="5926"/>
      <c r="C480" s="1658"/>
      <c r="D480" s="1658"/>
      <c r="E480" s="1658"/>
      <c r="F480" s="1657"/>
      <c r="G480" s="1716"/>
      <c r="H480" s="1928"/>
      <c r="I480" s="1928"/>
      <c r="J480" s="1657"/>
      <c r="L480" s="1690"/>
      <c r="M480" s="1690"/>
      <c r="N480" s="1690"/>
      <c r="O480" s="1928"/>
      <c r="P480" s="1928"/>
      <c r="Q480" s="1659"/>
      <c r="R480" s="1659"/>
      <c r="S480" s="1659"/>
      <c r="T480" s="1659"/>
      <c r="U480" s="1659"/>
      <c r="V480" s="1928"/>
      <c r="W480" s="1928"/>
      <c r="X480" s="1705"/>
      <c r="Y480" s="1705"/>
      <c r="Z480" s="1705"/>
      <c r="AA480" s="1705"/>
      <c r="AB480" s="1705"/>
      <c r="AC480" s="1928"/>
      <c r="AD480" s="1928"/>
      <c r="AE480" s="1705"/>
      <c r="AF480" s="1705"/>
      <c r="AG480" s="1705"/>
      <c r="AH480" s="1705"/>
      <c r="AI480" s="1705"/>
      <c r="AJ480" s="1660"/>
      <c r="AK480" s="1660"/>
    </row>
    <row r="481" spans="1:37" ht="39.950000000000003" customHeight="1" x14ac:dyDescent="0.2">
      <c r="A481" s="5926"/>
      <c r="B481" s="5926"/>
      <c r="C481" s="1683"/>
      <c r="D481" s="1683"/>
      <c r="E481" s="1684"/>
      <c r="F481" s="1684"/>
      <c r="G481" s="1683"/>
      <c r="H481" s="1928"/>
      <c r="I481" s="1928"/>
      <c r="J481" s="1683"/>
      <c r="K481" s="1683"/>
      <c r="L481" s="1684"/>
      <c r="M481" s="1684"/>
      <c r="N481" s="1683"/>
      <c r="O481" s="1928"/>
      <c r="P481" s="1928"/>
      <c r="Q481" s="1690"/>
      <c r="R481" s="1690"/>
      <c r="S481" s="1667"/>
      <c r="T481" s="1667"/>
      <c r="U481" s="1667"/>
      <c r="V481" s="1928"/>
      <c r="W481" s="1928"/>
      <c r="X481" s="1705"/>
      <c r="Y481" s="1705"/>
      <c r="Z481" s="1705"/>
      <c r="AA481" s="1705"/>
      <c r="AB481" s="1705"/>
      <c r="AC481" s="1928"/>
      <c r="AD481" s="1928"/>
      <c r="AE481" s="1705"/>
      <c r="AF481" s="1705"/>
      <c r="AG481" s="1705"/>
      <c r="AH481" s="1705"/>
      <c r="AI481" s="1705"/>
      <c r="AJ481" s="1660"/>
      <c r="AK481" s="1660"/>
    </row>
    <row r="482" spans="1:37" ht="39.950000000000003" customHeight="1" x14ac:dyDescent="0.2">
      <c r="A482" s="5923"/>
      <c r="B482" s="5923"/>
      <c r="C482" s="1683"/>
      <c r="D482" s="1683"/>
      <c r="E482" s="1690"/>
      <c r="F482" s="1690"/>
      <c r="G482" s="1683"/>
      <c r="H482" s="1928"/>
      <c r="I482" s="1928"/>
      <c r="J482" s="1683"/>
      <c r="K482" s="1683"/>
      <c r="L482" s="1684"/>
      <c r="M482" s="1684"/>
      <c r="N482" s="1683"/>
      <c r="O482" s="1928"/>
      <c r="P482" s="1928"/>
      <c r="Q482" s="1683"/>
      <c r="R482" s="1683"/>
      <c r="S482" s="1709"/>
      <c r="T482" s="1709"/>
      <c r="U482" s="1709"/>
      <c r="V482" s="1928"/>
      <c r="W482" s="1928"/>
      <c r="X482" s="1705"/>
      <c r="Y482" s="1705"/>
      <c r="Z482" s="1705"/>
      <c r="AA482" s="1705"/>
      <c r="AB482" s="1705"/>
      <c r="AC482" s="1928"/>
      <c r="AD482" s="1928"/>
      <c r="AE482" s="1684"/>
      <c r="AF482" s="1684"/>
      <c r="AG482" s="1684"/>
      <c r="AH482" s="1684"/>
      <c r="AI482" s="1683"/>
      <c r="AJ482" s="1660"/>
      <c r="AK482" s="1660"/>
    </row>
    <row r="483" spans="1:37" ht="39.950000000000003" customHeight="1" x14ac:dyDescent="0.2">
      <c r="A483" s="5926"/>
      <c r="B483" s="5926"/>
      <c r="C483" s="1683"/>
      <c r="D483" s="1683"/>
      <c r="E483" s="1684"/>
      <c r="F483" s="1684"/>
      <c r="G483" s="1683"/>
      <c r="H483" s="1928"/>
      <c r="I483" s="1928"/>
      <c r="J483" s="1683"/>
      <c r="K483" s="1683"/>
      <c r="L483" s="1684"/>
      <c r="M483" s="1684"/>
      <c r="N483" s="1683"/>
      <c r="O483" s="1928"/>
      <c r="P483" s="1928"/>
      <c r="Q483" s="1683"/>
      <c r="R483" s="1683"/>
      <c r="S483" s="1684"/>
      <c r="T483" s="1684"/>
      <c r="U483" s="1683"/>
      <c r="V483" s="1928"/>
      <c r="W483" s="1928"/>
      <c r="X483" s="1683"/>
      <c r="Y483" s="1683"/>
      <c r="Z483" s="1684"/>
      <c r="AA483" s="1684"/>
      <c r="AB483" s="1683"/>
      <c r="AC483" s="1928"/>
      <c r="AD483" s="1928"/>
      <c r="AE483" s="1683"/>
      <c r="AF483" s="1683"/>
      <c r="AG483" s="1684"/>
      <c r="AH483" s="1684"/>
      <c r="AI483" s="1683"/>
      <c r="AJ483" s="1660"/>
      <c r="AK483" s="1660"/>
    </row>
    <row r="484" spans="1:37" ht="39.950000000000003" customHeight="1" x14ac:dyDescent="0.2">
      <c r="A484" s="5926"/>
      <c r="B484" s="5926"/>
      <c r="C484" s="1683"/>
      <c r="D484" s="1683"/>
      <c r="E484" s="1684"/>
      <c r="F484" s="1684"/>
      <c r="G484" s="1683"/>
      <c r="H484" s="1928"/>
      <c r="I484" s="1928"/>
      <c r="J484" s="1683"/>
      <c r="K484" s="1683"/>
      <c r="L484" s="1667"/>
      <c r="M484" s="1667"/>
      <c r="N484" s="1667"/>
      <c r="O484" s="1928"/>
      <c r="P484" s="1928"/>
      <c r="R484" s="1683"/>
      <c r="S484" s="1684"/>
      <c r="T484" s="1684"/>
      <c r="U484" s="1683"/>
      <c r="V484" s="1928"/>
      <c r="W484" s="1928"/>
      <c r="X484" s="1683"/>
      <c r="Y484" s="1683"/>
      <c r="Z484" s="1684"/>
      <c r="AA484" s="1684"/>
      <c r="AB484" s="1683"/>
      <c r="AC484" s="1928"/>
      <c r="AD484" s="1928"/>
      <c r="AE484" s="1690"/>
      <c r="AF484" s="1690"/>
      <c r="AG484" s="1690"/>
      <c r="AH484" s="1690"/>
      <c r="AI484" s="1690"/>
      <c r="AJ484" s="1660"/>
      <c r="AK484" s="1660"/>
    </row>
    <row r="485" spans="1:37" ht="39.950000000000003" customHeight="1" x14ac:dyDescent="0.2">
      <c r="A485" s="5923"/>
      <c r="B485" s="5923"/>
      <c r="C485" s="1659"/>
      <c r="D485" s="1659"/>
      <c r="E485" s="1659"/>
      <c r="F485" s="1659"/>
      <c r="G485" s="1659"/>
      <c r="H485" s="1928"/>
      <c r="I485" s="1928"/>
      <c r="J485" s="1659"/>
      <c r="K485" s="1659"/>
      <c r="L485" s="1659"/>
      <c r="M485" s="1666"/>
      <c r="N485" s="1666"/>
      <c r="O485" s="1928"/>
      <c r="P485" s="1928"/>
      <c r="Q485" s="1659"/>
      <c r="R485" s="1659"/>
      <c r="S485" s="1659"/>
      <c r="T485" s="1659"/>
      <c r="U485" s="1659"/>
      <c r="V485" s="1928"/>
      <c r="W485" s="1928"/>
      <c r="X485" s="1659"/>
      <c r="Y485" s="1659"/>
      <c r="Z485" s="1659"/>
      <c r="AA485" s="1659"/>
      <c r="AB485" s="1659"/>
      <c r="AC485" s="1928"/>
      <c r="AD485" s="1928"/>
      <c r="AE485" s="1659"/>
      <c r="AF485" s="1659"/>
      <c r="AG485" s="1659"/>
      <c r="AH485" s="1659"/>
      <c r="AI485" s="1659"/>
      <c r="AJ485" s="1660"/>
      <c r="AK485" s="1660"/>
    </row>
    <row r="486" spans="1:37" ht="39.950000000000003" customHeight="1" x14ac:dyDescent="0.2">
      <c r="A486" s="5923"/>
      <c r="B486" s="5923"/>
      <c r="C486" s="1664"/>
      <c r="D486" s="1664"/>
      <c r="E486" s="1664"/>
      <c r="F486" s="1664"/>
      <c r="G486" s="1664"/>
      <c r="H486" s="1928"/>
      <c r="I486" s="1928"/>
      <c r="J486" s="1664"/>
      <c r="K486" s="1664"/>
      <c r="L486" s="1664"/>
      <c r="M486" s="1664"/>
      <c r="N486" s="1664"/>
      <c r="O486" s="1928"/>
      <c r="P486" s="1928"/>
      <c r="Q486" s="1664"/>
      <c r="R486" s="1664"/>
      <c r="S486" s="1664"/>
      <c r="T486" s="1664"/>
      <c r="U486" s="1664"/>
      <c r="V486" s="1928"/>
      <c r="W486" s="1928"/>
      <c r="X486" s="1664"/>
      <c r="Y486" s="1664"/>
      <c r="Z486" s="1664"/>
      <c r="AA486" s="1664"/>
      <c r="AB486" s="1664"/>
      <c r="AC486" s="1928"/>
      <c r="AD486" s="1928"/>
      <c r="AE486" s="1664"/>
      <c r="AF486" s="1664"/>
      <c r="AG486" s="1664"/>
      <c r="AH486" s="1664"/>
      <c r="AI486" s="1664"/>
      <c r="AJ486" s="1660"/>
      <c r="AK486" s="1660"/>
    </row>
    <row r="487" spans="1:37" ht="39.950000000000003" customHeight="1" x14ac:dyDescent="0.2">
      <c r="A487" s="5923"/>
      <c r="B487" s="5923"/>
      <c r="C487" s="1659"/>
      <c r="D487" s="1659"/>
      <c r="E487" s="1659"/>
      <c r="F487" s="1659"/>
      <c r="G487" s="1659"/>
      <c r="H487" s="1928"/>
      <c r="I487" s="1928"/>
      <c r="J487" s="1659"/>
      <c r="K487" s="1659"/>
      <c r="L487" s="1659"/>
      <c r="M487" s="1659"/>
      <c r="N487" s="1659"/>
      <c r="O487" s="1928"/>
      <c r="P487" s="1928"/>
      <c r="Q487" s="1659"/>
      <c r="R487" s="1659"/>
      <c r="S487" s="1659"/>
      <c r="T487" s="1659"/>
      <c r="U487" s="1659"/>
      <c r="V487" s="1928"/>
      <c r="W487" s="1928"/>
      <c r="X487" s="1659"/>
      <c r="Y487" s="1659"/>
      <c r="Z487" s="1659"/>
      <c r="AA487" s="1659"/>
      <c r="AB487" s="1659"/>
      <c r="AC487" s="1928"/>
      <c r="AD487" s="1928"/>
      <c r="AE487" s="1659"/>
      <c r="AF487" s="1659"/>
      <c r="AG487" s="1659"/>
      <c r="AH487" s="1659"/>
      <c r="AI487" s="1659"/>
      <c r="AJ487" s="1660"/>
      <c r="AK487" s="1660"/>
    </row>
    <row r="488" spans="1:37" ht="39.950000000000003" customHeight="1" x14ac:dyDescent="0.2">
      <c r="A488" s="5923"/>
      <c r="B488" s="5923"/>
      <c r="C488" s="1659"/>
      <c r="D488" s="1659"/>
      <c r="E488" s="1659"/>
      <c r="F488" s="1659"/>
      <c r="G488" s="1659"/>
      <c r="H488" s="1928"/>
      <c r="I488" s="1928"/>
      <c r="J488" s="1659"/>
      <c r="K488" s="1659"/>
      <c r="L488" s="1659"/>
      <c r="M488" s="1659"/>
      <c r="N488" s="1659"/>
      <c r="O488" s="1928"/>
      <c r="P488" s="1928"/>
      <c r="Q488" s="1659"/>
      <c r="R488" s="1659"/>
      <c r="S488" s="1659"/>
      <c r="T488" s="1659"/>
      <c r="U488" s="1659"/>
      <c r="V488" s="1928"/>
      <c r="W488" s="1928"/>
      <c r="X488" s="1659"/>
      <c r="Y488" s="1659"/>
      <c r="Z488" s="1659"/>
      <c r="AA488" s="1659"/>
      <c r="AB488" s="1659"/>
      <c r="AC488" s="1928"/>
      <c r="AD488" s="1928"/>
      <c r="AE488" s="1659"/>
      <c r="AF488" s="1659"/>
      <c r="AG488" s="1658"/>
      <c r="AH488" s="1658"/>
      <c r="AI488" s="1658"/>
      <c r="AJ488" s="1660"/>
      <c r="AK488" s="1660"/>
    </row>
    <row r="489" spans="1:37" ht="39.950000000000003" customHeight="1" x14ac:dyDescent="0.2">
      <c r="A489" s="5923"/>
      <c r="B489" s="5923"/>
      <c r="C489" s="1664"/>
      <c r="D489" s="1664"/>
      <c r="E489" s="1664"/>
      <c r="F489" s="1664"/>
      <c r="G489" s="1664"/>
      <c r="H489" s="1928"/>
      <c r="I489" s="1928"/>
      <c r="J489" s="1664"/>
      <c r="K489" s="1664"/>
      <c r="L489" s="1664"/>
      <c r="M489" s="1664"/>
      <c r="N489" s="1664"/>
      <c r="O489" s="1928"/>
      <c r="P489" s="1928"/>
      <c r="Q489" s="1664"/>
      <c r="R489" s="1664"/>
      <c r="S489" s="1664"/>
      <c r="T489" s="1664"/>
      <c r="U489" s="1664"/>
      <c r="V489" s="1928"/>
      <c r="W489" s="1928"/>
      <c r="X489" s="1664"/>
      <c r="Y489" s="1664"/>
      <c r="Z489" s="1664"/>
      <c r="AA489" s="1664"/>
      <c r="AB489" s="1664"/>
      <c r="AC489" s="1928"/>
      <c r="AD489" s="1928"/>
      <c r="AE489" s="1664"/>
      <c r="AF489" s="1664"/>
      <c r="AG489" s="1664"/>
      <c r="AH489" s="1664"/>
      <c r="AI489" s="1664"/>
      <c r="AJ489" s="1660"/>
      <c r="AK489" s="1660"/>
    </row>
    <row r="490" spans="1:37" ht="39.950000000000003" customHeight="1" x14ac:dyDescent="0.2">
      <c r="A490" s="5920"/>
      <c r="B490" s="5920"/>
      <c r="C490" s="1664"/>
      <c r="D490" s="1664"/>
      <c r="E490" s="1664"/>
      <c r="F490" s="1664"/>
      <c r="G490" s="1664"/>
      <c r="H490" s="1928"/>
      <c r="I490" s="1928"/>
      <c r="J490" s="1664"/>
      <c r="K490" s="1664"/>
      <c r="L490" s="1664"/>
      <c r="M490" s="1664"/>
      <c r="N490" s="1664"/>
      <c r="O490" s="1928"/>
      <c r="P490" s="1928"/>
      <c r="Q490" s="1664"/>
      <c r="R490" s="1664"/>
      <c r="S490" s="1664"/>
      <c r="T490" s="1664"/>
      <c r="U490" s="1664"/>
      <c r="V490" s="1928"/>
      <c r="W490" s="1928"/>
      <c r="X490" s="1664"/>
      <c r="Y490" s="1664"/>
      <c r="Z490" s="1664"/>
      <c r="AA490" s="1664"/>
      <c r="AB490" s="1664"/>
      <c r="AC490" s="1928"/>
      <c r="AD490" s="1928"/>
      <c r="AE490" s="1664"/>
      <c r="AF490" s="1664"/>
      <c r="AG490" s="1664"/>
      <c r="AH490" s="1664"/>
      <c r="AI490" s="1664"/>
      <c r="AJ490" s="1660"/>
      <c r="AK490" s="1660"/>
    </row>
    <row r="491" spans="1:37" ht="39.950000000000003" customHeight="1" x14ac:dyDescent="0.2">
      <c r="A491" s="5927"/>
      <c r="B491" s="5924"/>
      <c r="C491" s="1690"/>
      <c r="D491" s="1690"/>
      <c r="E491" s="1658"/>
      <c r="F491" s="1658"/>
      <c r="G491" s="1658"/>
      <c r="H491" s="1928"/>
      <c r="I491" s="1928"/>
      <c r="J491" s="1658"/>
      <c r="K491" s="1658"/>
      <c r="L491" s="1658"/>
      <c r="M491" s="1658"/>
      <c r="N491" s="1658"/>
      <c r="O491" s="1928"/>
      <c r="P491" s="1928"/>
      <c r="Q491" s="1658"/>
      <c r="R491" s="1658"/>
      <c r="S491" s="1658"/>
      <c r="T491" s="1658"/>
      <c r="U491" s="1658"/>
      <c r="V491" s="1928"/>
      <c r="W491" s="1928"/>
      <c r="X491" s="1658"/>
      <c r="Y491" s="1658"/>
      <c r="Z491" s="1658"/>
      <c r="AA491" s="1658"/>
      <c r="AB491" s="1658"/>
      <c r="AC491" s="1928"/>
      <c r="AD491" s="1928"/>
      <c r="AE491" s="1658"/>
      <c r="AF491" s="1658"/>
      <c r="AG491" s="1658"/>
      <c r="AH491" s="1658"/>
      <c r="AI491" s="1658"/>
      <c r="AJ491" s="1660"/>
      <c r="AK491" s="1660"/>
    </row>
    <row r="492" spans="1:37" ht="39.950000000000003" customHeight="1" x14ac:dyDescent="0.2">
      <c r="A492" s="5923"/>
      <c r="B492" s="5923"/>
      <c r="C492" s="1658"/>
      <c r="D492" s="1658"/>
      <c r="E492" s="1658"/>
      <c r="F492" s="1658"/>
      <c r="G492" s="1658"/>
      <c r="H492" s="1928"/>
      <c r="I492" s="1928"/>
      <c r="J492" s="1658"/>
      <c r="K492" s="1658"/>
      <c r="L492" s="1658"/>
      <c r="M492" s="1658"/>
      <c r="N492" s="1658"/>
      <c r="O492" s="1928"/>
      <c r="P492" s="1928"/>
      <c r="Q492" s="1658"/>
      <c r="R492" s="1658"/>
      <c r="S492" s="1658"/>
      <c r="T492" s="1658"/>
      <c r="U492" s="1658"/>
      <c r="V492" s="1928"/>
      <c r="W492" s="1928"/>
      <c r="X492" s="1658"/>
      <c r="Y492" s="1658"/>
      <c r="Z492" s="1658"/>
      <c r="AA492" s="1658"/>
      <c r="AB492" s="1658"/>
      <c r="AC492" s="1928"/>
      <c r="AD492" s="1928"/>
      <c r="AE492" s="1658"/>
      <c r="AF492" s="1658"/>
      <c r="AG492" s="1658"/>
      <c r="AH492" s="1658"/>
      <c r="AI492" s="1658"/>
      <c r="AJ492" s="1660"/>
      <c r="AK492" s="1660"/>
    </row>
    <row r="493" spans="1:37" ht="39.950000000000003" customHeight="1" x14ac:dyDescent="0.2">
      <c r="A493" s="5920"/>
      <c r="B493" s="5920"/>
      <c r="C493" s="1658"/>
      <c r="D493" s="1658"/>
      <c r="E493" s="1658"/>
      <c r="F493" s="1658"/>
      <c r="G493" s="1658"/>
      <c r="H493" s="1928"/>
      <c r="I493" s="1928"/>
      <c r="J493" s="1658"/>
      <c r="K493" s="1658"/>
      <c r="L493" s="1658"/>
      <c r="M493" s="1658"/>
      <c r="N493" s="1658"/>
      <c r="O493" s="1928"/>
      <c r="P493" s="1928"/>
      <c r="Q493" s="1658"/>
      <c r="R493" s="1658"/>
      <c r="S493" s="1658"/>
      <c r="T493" s="1658"/>
      <c r="U493" s="1658"/>
      <c r="V493" s="1928"/>
      <c r="W493" s="1928"/>
      <c r="X493" s="1658"/>
      <c r="Y493" s="1658"/>
      <c r="Z493" s="1658"/>
      <c r="AA493" s="1658"/>
      <c r="AB493" s="1658"/>
      <c r="AC493" s="1928"/>
      <c r="AD493" s="1928"/>
      <c r="AE493" s="1658"/>
      <c r="AF493" s="1658"/>
      <c r="AG493" s="1658"/>
      <c r="AH493" s="1658"/>
      <c r="AI493" s="1658"/>
      <c r="AJ493" s="1660"/>
      <c r="AK493" s="1660"/>
    </row>
    <row r="494" spans="1:37" ht="39.950000000000003" customHeight="1" x14ac:dyDescent="0.2">
      <c r="A494" s="5923"/>
      <c r="B494" s="5923"/>
      <c r="C494" s="1927"/>
      <c r="D494" s="1927"/>
      <c r="E494" s="1927"/>
      <c r="F494" s="1927"/>
      <c r="G494" s="1927"/>
      <c r="H494" s="1928"/>
      <c r="I494" s="1928"/>
      <c r="J494" s="1927"/>
      <c r="K494" s="1927"/>
      <c r="L494" s="1927"/>
      <c r="M494" s="1927"/>
      <c r="N494" s="1927"/>
      <c r="O494" s="1928"/>
      <c r="P494" s="1928"/>
      <c r="Q494" s="1927"/>
      <c r="R494" s="1927"/>
      <c r="S494" s="1927"/>
      <c r="T494" s="1927"/>
      <c r="U494" s="1927"/>
      <c r="V494" s="1928"/>
      <c r="W494" s="1928"/>
      <c r="X494" s="1927"/>
      <c r="Y494" s="1927"/>
      <c r="Z494" s="1690"/>
      <c r="AA494" s="1690"/>
      <c r="AB494" s="1690"/>
      <c r="AC494" s="1928"/>
      <c r="AD494" s="1928"/>
      <c r="AE494" s="1927"/>
      <c r="AF494" s="1927"/>
      <c r="AG494" s="1927"/>
      <c r="AH494" s="1927"/>
      <c r="AI494" s="1927"/>
      <c r="AJ494" s="1660"/>
      <c r="AK494" s="1660"/>
    </row>
    <row r="495" spans="1:37" ht="39.950000000000003" customHeight="1" x14ac:dyDescent="0.2">
      <c r="A495" s="5922"/>
      <c r="B495" s="5922"/>
      <c r="C495" s="1658"/>
      <c r="D495" s="1658"/>
      <c r="E495" s="1657"/>
      <c r="F495" s="1657"/>
      <c r="G495" s="1657"/>
      <c r="H495" s="1928"/>
      <c r="I495" s="1928"/>
      <c r="J495" s="1658"/>
      <c r="K495" s="1658"/>
      <c r="L495" s="1658"/>
      <c r="M495" s="1658"/>
      <c r="N495" s="1658"/>
      <c r="O495" s="1928"/>
      <c r="P495" s="1928"/>
      <c r="Q495" s="1658"/>
      <c r="R495" s="1658"/>
      <c r="S495" s="1658"/>
      <c r="T495" s="1658"/>
      <c r="U495" s="1658"/>
      <c r="V495" s="1928"/>
      <c r="W495" s="1928"/>
      <c r="X495" s="1658"/>
      <c r="Y495" s="1658"/>
      <c r="Z495" s="1658"/>
      <c r="AA495" s="1658"/>
      <c r="AB495" s="1658"/>
      <c r="AC495" s="1928"/>
      <c r="AD495" s="1928"/>
      <c r="AE495" s="1658"/>
      <c r="AF495" s="1658"/>
      <c r="AG495" s="1658"/>
      <c r="AH495" s="1658"/>
      <c r="AI495" s="1658"/>
      <c r="AJ495" s="1660"/>
      <c r="AK495" s="1660"/>
    </row>
    <row r="496" spans="1:37" ht="39.950000000000003" customHeight="1" x14ac:dyDescent="0.2">
      <c r="A496" s="5920"/>
      <c r="B496" s="5920"/>
      <c r="C496" s="1664"/>
      <c r="D496" s="1664"/>
      <c r="E496" s="1664"/>
      <c r="F496" s="1664"/>
      <c r="G496" s="1664"/>
      <c r="H496" s="1928"/>
      <c r="I496" s="1928"/>
      <c r="J496" s="1664"/>
      <c r="K496" s="1664"/>
      <c r="L496" s="1664"/>
      <c r="M496" s="1664"/>
      <c r="N496" s="1664"/>
      <c r="O496" s="1928"/>
      <c r="P496" s="1928"/>
      <c r="Q496" s="1664"/>
      <c r="R496" s="1664"/>
      <c r="S496" s="1664"/>
      <c r="T496" s="1664"/>
      <c r="U496" s="1664"/>
      <c r="V496" s="1928"/>
      <c r="W496" s="1928"/>
      <c r="X496" s="1664"/>
      <c r="Y496" s="1664"/>
      <c r="Z496" s="1664"/>
      <c r="AA496" s="1664"/>
      <c r="AB496" s="1664"/>
      <c r="AC496" s="1928"/>
      <c r="AD496" s="1928"/>
      <c r="AE496" s="1659"/>
      <c r="AF496" s="1659"/>
      <c r="AG496" s="1659"/>
      <c r="AH496" s="1659"/>
      <c r="AI496" s="1659"/>
      <c r="AJ496" s="1660"/>
      <c r="AK496" s="1660"/>
    </row>
    <row r="497" spans="1:37" ht="39.950000000000003" customHeight="1" x14ac:dyDescent="0.2">
      <c r="F497" s="1657"/>
      <c r="G497" s="1657"/>
      <c r="J497" s="1657"/>
      <c r="L497" s="1705"/>
      <c r="M497" s="1705"/>
      <c r="N497" s="1705"/>
      <c r="R497" s="1659"/>
      <c r="S497" s="1659"/>
      <c r="T497" s="1659"/>
      <c r="Y497" s="1659"/>
      <c r="AF497" s="1716"/>
      <c r="AG497" s="1716"/>
      <c r="AH497" s="1716"/>
    </row>
    <row r="498" spans="1:37" ht="39.950000000000003" customHeight="1" x14ac:dyDescent="0.2">
      <c r="K498" s="1657"/>
      <c r="L498" s="1657"/>
      <c r="M498" s="1657"/>
      <c r="O498" s="1705"/>
    </row>
    <row r="499" spans="1:37" ht="39.950000000000003" customHeight="1" x14ac:dyDescent="0.2">
      <c r="D499" s="1657"/>
      <c r="E499" s="1657"/>
      <c r="M499" s="1657"/>
      <c r="N499" s="1657"/>
      <c r="O499" s="1657"/>
      <c r="Q499" s="1657"/>
      <c r="S499" s="1705"/>
      <c r="T499" s="1705"/>
      <c r="X499" s="1659"/>
      <c r="Y499" s="1659"/>
      <c r="Z499" s="1659"/>
      <c r="AA499" s="1715"/>
      <c r="AI499" s="1716"/>
    </row>
    <row r="500" spans="1:37" ht="39.950000000000003" customHeight="1" x14ac:dyDescent="0.2">
      <c r="C500" s="1942"/>
      <c r="D500" s="1942"/>
      <c r="F500" s="1689"/>
      <c r="G500" s="1689"/>
      <c r="R500" s="1657"/>
      <c r="S500" s="1715"/>
      <c r="T500" s="1715"/>
      <c r="U500" s="1715"/>
      <c r="V500" s="1715"/>
      <c r="W500" s="1715"/>
      <c r="X500" s="1715"/>
      <c r="Y500" s="1715"/>
      <c r="Z500" s="1715"/>
    </row>
    <row r="501" spans="1:37" ht="39.950000000000003" customHeight="1" x14ac:dyDescent="0.2">
      <c r="S501" s="1697"/>
      <c r="T501" s="1697"/>
      <c r="U501" s="1697"/>
      <c r="V501" s="1697"/>
      <c r="W501" s="1697"/>
      <c r="X501" s="1697"/>
    </row>
    <row r="502" spans="1:37" ht="39.950000000000003" customHeight="1" x14ac:dyDescent="0.2">
      <c r="A502" s="16"/>
      <c r="B502" s="1715"/>
      <c r="C502" s="1657"/>
      <c r="D502" s="1657"/>
      <c r="E502" s="1659"/>
      <c r="F502" s="1659"/>
      <c r="G502" s="1659"/>
      <c r="H502" s="1944"/>
      <c r="I502" s="1944"/>
      <c r="J502" s="1659"/>
      <c r="K502" s="1659"/>
      <c r="L502" s="1705"/>
      <c r="M502" s="1705"/>
      <c r="N502" s="1705"/>
      <c r="O502" s="1705"/>
      <c r="P502" s="1705"/>
      <c r="Q502" s="1658"/>
      <c r="Y502" s="1659"/>
      <c r="Z502" s="1659"/>
      <c r="AA502" s="1659"/>
      <c r="AB502" s="1659"/>
      <c r="AC502" s="1659"/>
    </row>
    <row r="503" spans="1:37" ht="39.950000000000003" customHeight="1" x14ac:dyDescent="0.2"/>
    <row r="504" spans="1:37" ht="39.950000000000003" customHeight="1" x14ac:dyDescent="0.2">
      <c r="A504" s="5876"/>
      <c r="B504" s="5876"/>
      <c r="C504" s="1661"/>
      <c r="D504" s="1661"/>
      <c r="E504" s="1661"/>
      <c r="F504" s="1661"/>
      <c r="G504" s="1661"/>
      <c r="H504" s="1661"/>
      <c r="I504" s="1661"/>
      <c r="J504" s="1661"/>
      <c r="K504" s="1661"/>
      <c r="L504" s="1661"/>
      <c r="M504" s="1661"/>
      <c r="N504" s="1661"/>
      <c r="O504" s="1661"/>
      <c r="P504" s="1661"/>
      <c r="Q504" s="1661"/>
      <c r="R504" s="1661"/>
      <c r="S504" s="1661"/>
      <c r="T504" s="1661"/>
      <c r="U504" s="1661"/>
      <c r="V504" s="1661"/>
      <c r="W504" s="1661"/>
      <c r="X504" s="1661"/>
      <c r="Y504" s="1661"/>
      <c r="Z504" s="1661"/>
      <c r="AA504" s="1661"/>
      <c r="AB504" s="1661"/>
      <c r="AC504" s="1661"/>
      <c r="AD504" s="1661"/>
      <c r="AE504" s="1661"/>
      <c r="AF504" s="1661"/>
      <c r="AG504" s="1661"/>
      <c r="AH504" s="1661"/>
      <c r="AI504" s="1661"/>
      <c r="AJ504" s="1661"/>
      <c r="AK504" s="1661"/>
    </row>
    <row r="505" spans="1:37" ht="39.950000000000003" customHeight="1" x14ac:dyDescent="0.2">
      <c r="A505" s="5876"/>
      <c r="B505" s="5876"/>
      <c r="C505" s="1708"/>
      <c r="D505" s="1708"/>
      <c r="E505" s="1708"/>
      <c r="F505" s="1708"/>
      <c r="G505" s="1708"/>
      <c r="H505" s="1708"/>
      <c r="I505" s="1708"/>
      <c r="J505" s="1708"/>
      <c r="K505" s="1708"/>
      <c r="L505" s="1708"/>
      <c r="M505" s="1708"/>
      <c r="N505" s="1708"/>
      <c r="O505" s="1708"/>
      <c r="P505" s="1708"/>
      <c r="Q505" s="1708"/>
      <c r="R505" s="1708"/>
      <c r="S505" s="1708"/>
      <c r="T505" s="1708"/>
      <c r="U505" s="1708"/>
      <c r="V505" s="1708"/>
      <c r="W505" s="1708"/>
      <c r="X505" s="1708"/>
      <c r="Y505" s="1708"/>
      <c r="Z505" s="1708"/>
      <c r="AA505" s="1708"/>
      <c r="AB505" s="1708"/>
      <c r="AC505" s="1708"/>
      <c r="AD505" s="1708"/>
      <c r="AE505" s="1708"/>
      <c r="AF505" s="1708"/>
      <c r="AG505" s="1708"/>
      <c r="AH505" s="1708"/>
      <c r="AI505" s="1708"/>
      <c r="AJ505" s="1708"/>
      <c r="AK505" s="1708"/>
    </row>
    <row r="506" spans="1:37" ht="39.950000000000003" customHeight="1" x14ac:dyDescent="0.2">
      <c r="A506" s="5926"/>
      <c r="B506" s="5926"/>
      <c r="C506" s="1705"/>
      <c r="D506" s="1658"/>
      <c r="E506" s="1658"/>
      <c r="F506" s="1658"/>
      <c r="G506" s="1693"/>
      <c r="H506" s="1928"/>
      <c r="I506" s="1928"/>
      <c r="J506" s="1705"/>
      <c r="K506" s="1705"/>
      <c r="L506" s="1705"/>
      <c r="M506" s="1705"/>
      <c r="N506" s="1705"/>
      <c r="O506" s="1928"/>
      <c r="P506" s="1928"/>
      <c r="Q506" s="1705"/>
      <c r="R506" s="1705"/>
      <c r="S506" s="1705"/>
      <c r="T506" s="1705"/>
      <c r="U506" s="1705"/>
      <c r="V506" s="1928"/>
      <c r="W506" s="1928"/>
      <c r="X506" s="1705"/>
      <c r="Y506" s="1705"/>
      <c r="Z506" s="1705"/>
      <c r="AA506" s="1705"/>
      <c r="AB506" s="1705"/>
      <c r="AC506" s="1928"/>
      <c r="AD506" s="1928"/>
      <c r="AE506" s="1705"/>
      <c r="AF506" s="1705"/>
      <c r="AG506" s="1705"/>
      <c r="AH506" s="1705"/>
      <c r="AI506" s="1705"/>
      <c r="AJ506" s="1660"/>
      <c r="AK506" s="1660"/>
    </row>
    <row r="507" spans="1:37" ht="39.950000000000003" customHeight="1" x14ac:dyDescent="0.2">
      <c r="A507" s="5926"/>
      <c r="B507" s="5926"/>
      <c r="C507" s="1705"/>
      <c r="D507" s="1705"/>
      <c r="E507" s="1705"/>
      <c r="F507" s="1705"/>
      <c r="G507" s="1705"/>
      <c r="H507" s="1928"/>
      <c r="I507" s="1928"/>
      <c r="J507" s="1705"/>
      <c r="K507" s="1705"/>
      <c r="L507" s="1705"/>
      <c r="M507" s="1705"/>
      <c r="N507" s="1705"/>
      <c r="O507" s="1928"/>
      <c r="P507" s="1928"/>
      <c r="Q507" s="1705"/>
      <c r="R507" s="1705"/>
      <c r="S507" s="1705"/>
      <c r="T507" s="1705"/>
      <c r="U507" s="1705"/>
      <c r="V507" s="1928"/>
      <c r="W507" s="1928"/>
      <c r="X507" s="1705"/>
      <c r="Y507" s="1705"/>
      <c r="Z507" s="1705"/>
      <c r="AA507" s="1705"/>
      <c r="AB507" s="1657"/>
      <c r="AC507" s="1928"/>
      <c r="AD507" s="1928"/>
      <c r="AE507" s="1715"/>
      <c r="AF507" s="1657"/>
      <c r="AG507" s="1657"/>
      <c r="AH507" s="1684"/>
      <c r="AI507" s="1683"/>
      <c r="AJ507" s="1660"/>
      <c r="AK507" s="1660"/>
    </row>
    <row r="508" spans="1:37" ht="39.950000000000003" customHeight="1" x14ac:dyDescent="0.2">
      <c r="A508" s="5923"/>
      <c r="B508" s="5923"/>
      <c r="C508" s="1683"/>
      <c r="D508" s="1683"/>
      <c r="E508" s="1684"/>
      <c r="F508" s="1684"/>
      <c r="G508" s="1683"/>
      <c r="H508" s="1928"/>
      <c r="I508" s="1928"/>
      <c r="J508" s="1683"/>
      <c r="K508" s="1683"/>
      <c r="L508" s="1684"/>
      <c r="M508" s="1684"/>
      <c r="N508" s="1683"/>
      <c r="O508" s="1928"/>
      <c r="P508" s="1928"/>
      <c r="Q508" s="1683"/>
      <c r="R508" s="1683"/>
      <c r="S508" s="1683"/>
      <c r="T508" s="1683"/>
      <c r="U508" s="1683"/>
      <c r="V508" s="1928"/>
      <c r="W508" s="1928"/>
      <c r="X508" s="1683"/>
      <c r="Y508" s="1716"/>
      <c r="Z508" s="1716"/>
      <c r="AC508" s="1928"/>
      <c r="AD508" s="1928"/>
      <c r="AE508" s="1683"/>
      <c r="AF508" s="1683"/>
      <c r="AG508" s="1684"/>
      <c r="AH508" s="1684"/>
      <c r="AI508" s="1683"/>
      <c r="AJ508" s="1660"/>
      <c r="AK508" s="1660"/>
    </row>
    <row r="509" spans="1:37" ht="39.950000000000003" customHeight="1" x14ac:dyDescent="0.2">
      <c r="A509" s="5926"/>
      <c r="B509" s="5926"/>
      <c r="C509" s="1683"/>
      <c r="D509" s="1683"/>
      <c r="E509" s="1659"/>
      <c r="F509" s="1659"/>
      <c r="G509" s="1683"/>
      <c r="H509" s="1928"/>
      <c r="I509" s="1928"/>
      <c r="J509" s="1683"/>
      <c r="K509" s="1683"/>
      <c r="L509" s="1684"/>
      <c r="M509" s="1684"/>
      <c r="N509" s="1683"/>
      <c r="O509" s="1928"/>
      <c r="P509" s="1928"/>
      <c r="Q509" s="1683"/>
      <c r="R509" s="1657"/>
      <c r="S509" s="1684"/>
      <c r="T509" s="1684"/>
      <c r="U509" s="1683"/>
      <c r="V509" s="1928"/>
      <c r="W509" s="1928"/>
      <c r="X509" s="1683"/>
      <c r="Y509" s="1683"/>
      <c r="Z509" s="1684"/>
      <c r="AA509" s="1684"/>
      <c r="AB509" s="1684"/>
      <c r="AC509" s="1928"/>
      <c r="AD509" s="1928"/>
      <c r="AE509" s="1683"/>
      <c r="AF509" s="1683"/>
      <c r="AG509" s="1684"/>
      <c r="AH509" s="1667"/>
      <c r="AI509" s="1667"/>
      <c r="AJ509" s="1660"/>
      <c r="AK509" s="1660"/>
    </row>
    <row r="510" spans="1:37" ht="39.950000000000003" customHeight="1" x14ac:dyDescent="0.2">
      <c r="A510" s="5926"/>
      <c r="B510" s="5926"/>
      <c r="C510" s="1659"/>
      <c r="D510" s="1659"/>
      <c r="E510" s="1659"/>
      <c r="F510" s="1659"/>
      <c r="G510" s="1947"/>
      <c r="H510" s="1928"/>
      <c r="I510" s="1928"/>
      <c r="K510" s="1683"/>
      <c r="L510" s="1684"/>
      <c r="M510" s="1684"/>
      <c r="N510" s="1683"/>
      <c r="O510" s="1928"/>
      <c r="P510" s="1928"/>
      <c r="Q510" s="1947"/>
      <c r="R510" s="1703"/>
      <c r="S510" s="1703"/>
      <c r="T510" s="1703"/>
      <c r="U510" s="1703"/>
      <c r="V510" s="1928"/>
      <c r="W510" s="1928"/>
      <c r="X510" s="1667"/>
      <c r="Y510" s="1667"/>
      <c r="Z510" s="1667"/>
      <c r="AA510" s="1667"/>
      <c r="AB510" s="1667"/>
      <c r="AC510" s="1928"/>
      <c r="AD510" s="1928"/>
      <c r="AE510" s="1667"/>
      <c r="AF510" s="1667"/>
      <c r="AG510" s="1667"/>
      <c r="AH510" s="1684"/>
      <c r="AI510" s="1683"/>
      <c r="AJ510" s="1660"/>
      <c r="AK510" s="1660"/>
    </row>
    <row r="511" spans="1:37" ht="39.950000000000003" customHeight="1" x14ac:dyDescent="0.2">
      <c r="A511" s="5923"/>
      <c r="B511" s="5923"/>
      <c r="C511" s="1659"/>
      <c r="D511" s="1659"/>
      <c r="E511" s="1659"/>
      <c r="F511" s="1659"/>
      <c r="G511" s="1659"/>
      <c r="H511" s="1928"/>
      <c r="I511" s="1928"/>
      <c r="J511" s="1659"/>
      <c r="K511" s="1659"/>
      <c r="L511" s="1659"/>
      <c r="M511" s="1659"/>
      <c r="N511" s="1659"/>
      <c r="O511" s="1928"/>
      <c r="P511" s="1928"/>
      <c r="Q511" s="1659"/>
      <c r="R511" s="1659"/>
      <c r="S511" s="1659"/>
      <c r="T511" s="1659"/>
      <c r="U511" s="1659"/>
      <c r="V511" s="1928"/>
      <c r="W511" s="1928"/>
      <c r="X511" s="1659"/>
      <c r="Y511" s="1659"/>
      <c r="Z511" s="1659"/>
      <c r="AA511" s="1659"/>
      <c r="AB511" s="1659"/>
      <c r="AC511" s="1928"/>
      <c r="AD511" s="1928"/>
      <c r="AE511" s="1659"/>
      <c r="AF511" s="1659"/>
      <c r="AG511" s="1659"/>
      <c r="AH511" s="1659"/>
      <c r="AI511" s="1659"/>
      <c r="AJ511" s="1660"/>
      <c r="AK511" s="1660"/>
    </row>
    <row r="512" spans="1:37" ht="39.950000000000003" customHeight="1" x14ac:dyDescent="0.2">
      <c r="A512" s="5923"/>
      <c r="B512" s="5923"/>
      <c r="C512" s="1658"/>
      <c r="D512" s="1716"/>
      <c r="E512" s="1716"/>
      <c r="F512" s="1658"/>
      <c r="G512" s="1658"/>
      <c r="H512" s="1928"/>
      <c r="I512" s="1928"/>
      <c r="J512" s="1664"/>
      <c r="K512" s="1664"/>
      <c r="L512" s="1664"/>
      <c r="M512" s="1664"/>
      <c r="N512" s="1664"/>
      <c r="O512" s="1928"/>
      <c r="P512" s="1928"/>
      <c r="Q512" s="1664"/>
      <c r="R512" s="1664"/>
      <c r="S512" s="1664"/>
      <c r="T512" s="1664"/>
      <c r="U512" s="1664"/>
      <c r="V512" s="1928"/>
      <c r="W512" s="1928"/>
      <c r="X512" s="1664"/>
      <c r="Y512" s="1664"/>
      <c r="Z512" s="1664"/>
      <c r="AA512" s="1664"/>
      <c r="AB512" s="1664"/>
      <c r="AC512" s="1928"/>
      <c r="AD512" s="1928"/>
      <c r="AE512" s="1664"/>
      <c r="AF512" s="1664"/>
      <c r="AG512" s="1664"/>
      <c r="AH512" s="1664"/>
      <c r="AI512" s="1664"/>
      <c r="AJ512" s="1660"/>
      <c r="AK512" s="1660"/>
    </row>
    <row r="513" spans="1:37" ht="39.950000000000003" customHeight="1" x14ac:dyDescent="0.2">
      <c r="A513" s="5923"/>
      <c r="B513" s="5923"/>
      <c r="C513" s="1716"/>
      <c r="D513" s="1716"/>
      <c r="E513" s="1658"/>
      <c r="F513" s="1658"/>
      <c r="G513" s="1658"/>
      <c r="H513" s="1928"/>
      <c r="I513" s="1928"/>
      <c r="J513" s="1658"/>
      <c r="K513" s="1658"/>
      <c r="L513" s="1658"/>
      <c r="M513" s="1658"/>
      <c r="N513" s="1658"/>
      <c r="O513" s="1928"/>
      <c r="P513" s="1928"/>
      <c r="Q513" s="1658"/>
      <c r="R513" s="1658"/>
      <c r="S513" s="1658"/>
      <c r="T513" s="1658"/>
      <c r="U513" s="1658"/>
      <c r="V513" s="1928"/>
      <c r="W513" s="1928"/>
      <c r="X513" s="1658"/>
      <c r="Y513" s="1658"/>
      <c r="Z513" s="1658"/>
      <c r="AA513" s="1658"/>
      <c r="AB513" s="1658"/>
      <c r="AC513" s="1928"/>
      <c r="AD513" s="1928"/>
      <c r="AE513" s="1658"/>
      <c r="AF513" s="1658"/>
      <c r="AG513" s="1658"/>
      <c r="AH513" s="1658"/>
      <c r="AI513" s="1658"/>
      <c r="AJ513" s="1660"/>
      <c r="AK513" s="1660"/>
    </row>
    <row r="514" spans="1:37" ht="39.950000000000003" customHeight="1" x14ac:dyDescent="0.2">
      <c r="A514" s="5923"/>
      <c r="B514" s="5923"/>
      <c r="C514" s="1658"/>
      <c r="D514" s="1658"/>
      <c r="E514" s="1658"/>
      <c r="F514" s="1658"/>
      <c r="G514" s="1658"/>
      <c r="H514" s="1928"/>
      <c r="I514" s="1928"/>
      <c r="J514" s="1658"/>
      <c r="K514" s="1658"/>
      <c r="L514" s="1658"/>
      <c r="M514" s="1658"/>
      <c r="N514" s="1658"/>
      <c r="O514" s="1928"/>
      <c r="P514" s="1928"/>
      <c r="Q514" s="1658"/>
      <c r="R514" s="1658"/>
      <c r="S514" s="1658"/>
      <c r="T514" s="1658"/>
      <c r="U514" s="1658"/>
      <c r="V514" s="1928"/>
      <c r="W514" s="1928"/>
      <c r="X514" s="1658"/>
      <c r="Y514" s="1658"/>
      <c r="Z514" s="1658"/>
      <c r="AA514" s="1658"/>
      <c r="AB514" s="1658"/>
      <c r="AC514" s="1928"/>
      <c r="AD514" s="1928"/>
      <c r="AE514" s="1658"/>
      <c r="AF514" s="1658"/>
      <c r="AG514" s="1658"/>
      <c r="AH514" s="1658"/>
      <c r="AI514" s="1658"/>
      <c r="AJ514" s="1660"/>
      <c r="AK514" s="1660"/>
    </row>
    <row r="515" spans="1:37" ht="39.950000000000003" customHeight="1" x14ac:dyDescent="0.2">
      <c r="A515" s="5923"/>
      <c r="B515" s="5923"/>
      <c r="C515" s="1664"/>
      <c r="D515" s="1664"/>
      <c r="E515" s="1664"/>
      <c r="F515" s="1664"/>
      <c r="G515" s="1664"/>
      <c r="H515" s="1928"/>
      <c r="I515" s="1928"/>
      <c r="J515" s="1664"/>
      <c r="K515" s="1664"/>
      <c r="L515" s="1664"/>
      <c r="M515" s="1664"/>
      <c r="N515" s="1664"/>
      <c r="O515" s="1928"/>
      <c r="P515" s="1928"/>
      <c r="Q515" s="1664"/>
      <c r="R515" s="1664"/>
      <c r="S515" s="1664"/>
      <c r="T515" s="1664"/>
      <c r="U515" s="1664"/>
      <c r="V515" s="1928"/>
      <c r="W515" s="1928"/>
      <c r="X515" s="1664"/>
      <c r="Y515" s="1664"/>
      <c r="Z515" s="1664"/>
      <c r="AA515" s="1664"/>
      <c r="AB515" s="1664"/>
      <c r="AC515" s="1928"/>
      <c r="AD515" s="1928"/>
      <c r="AE515" s="1664"/>
      <c r="AF515" s="1664"/>
      <c r="AG515" s="1664"/>
      <c r="AH515" s="1664"/>
      <c r="AI515" s="1664"/>
      <c r="AJ515" s="1660"/>
      <c r="AK515" s="1660"/>
    </row>
    <row r="516" spans="1:37" ht="39.950000000000003" customHeight="1" x14ac:dyDescent="0.2">
      <c r="A516" s="5920"/>
      <c r="B516" s="5920"/>
      <c r="C516" s="1664"/>
      <c r="D516" s="1664"/>
      <c r="E516" s="1664"/>
      <c r="F516" s="1664"/>
      <c r="G516" s="1664"/>
      <c r="H516" s="1928"/>
      <c r="I516" s="1928"/>
      <c r="J516" s="1664"/>
      <c r="K516" s="1664"/>
      <c r="L516" s="1664"/>
      <c r="M516" s="1664"/>
      <c r="N516" s="1664"/>
      <c r="O516" s="1928"/>
      <c r="P516" s="1928"/>
      <c r="Q516" s="1664"/>
      <c r="R516" s="1664"/>
      <c r="S516" s="1664"/>
      <c r="T516" s="1664"/>
      <c r="U516" s="1664"/>
      <c r="V516" s="1928"/>
      <c r="W516" s="1928"/>
      <c r="X516" s="1664"/>
      <c r="Y516" s="1664"/>
      <c r="Z516" s="1664"/>
      <c r="AA516" s="1664"/>
      <c r="AB516" s="1664"/>
      <c r="AC516" s="1928"/>
      <c r="AD516" s="1928"/>
      <c r="AE516" s="1664"/>
      <c r="AF516" s="1664"/>
      <c r="AG516" s="1664"/>
      <c r="AH516" s="1664"/>
      <c r="AI516" s="1664"/>
      <c r="AJ516" s="1660"/>
      <c r="AK516" s="1660"/>
    </row>
    <row r="517" spans="1:37" ht="39.950000000000003" customHeight="1" x14ac:dyDescent="0.2">
      <c r="A517" s="5927"/>
      <c r="B517" s="5924"/>
      <c r="C517" s="1658"/>
      <c r="D517" s="1658"/>
      <c r="E517" s="1659"/>
      <c r="F517" s="1659"/>
      <c r="G517" s="1659"/>
      <c r="H517" s="1928"/>
      <c r="I517" s="1928"/>
      <c r="J517" s="1664"/>
      <c r="K517" s="1664"/>
      <c r="L517" s="1664"/>
      <c r="M517" s="1664"/>
      <c r="N517" s="1664"/>
      <c r="O517" s="1928"/>
      <c r="P517" s="1928"/>
      <c r="Q517" s="1664"/>
      <c r="R517" s="1664"/>
      <c r="S517" s="1664"/>
      <c r="T517" s="1664"/>
      <c r="U517" s="1664"/>
      <c r="V517" s="1928"/>
      <c r="W517" s="1928"/>
      <c r="X517" s="1664"/>
      <c r="Y517" s="1664"/>
      <c r="Z517" s="1664"/>
      <c r="AA517" s="1664"/>
      <c r="AB517" s="1664"/>
      <c r="AC517" s="1928"/>
      <c r="AD517" s="1928"/>
      <c r="AE517" s="1664"/>
      <c r="AF517" s="1664"/>
      <c r="AG517" s="1664"/>
      <c r="AH517" s="1664"/>
      <c r="AI517" s="1664"/>
      <c r="AJ517" s="1660"/>
      <c r="AK517" s="1660"/>
    </row>
    <row r="518" spans="1:37" ht="39.950000000000003" customHeight="1" x14ac:dyDescent="0.2">
      <c r="A518" s="5923"/>
      <c r="B518" s="5923"/>
      <c r="C518" s="1658"/>
      <c r="D518" s="1658"/>
      <c r="E518" s="1658"/>
      <c r="F518" s="1658"/>
      <c r="G518" s="1658"/>
      <c r="H518" s="1928"/>
      <c r="I518" s="1928"/>
      <c r="J518" s="1658"/>
      <c r="K518" s="1658"/>
      <c r="L518" s="1658"/>
      <c r="M518" s="1658"/>
      <c r="N518" s="1658"/>
      <c r="O518" s="1928"/>
      <c r="P518" s="1928"/>
      <c r="Q518" s="1658"/>
      <c r="R518" s="1658"/>
      <c r="S518" s="1658"/>
      <c r="T518" s="1658"/>
      <c r="U518" s="1658"/>
      <c r="V518" s="1928"/>
      <c r="W518" s="1928"/>
      <c r="X518" s="1658"/>
      <c r="Y518" s="1658"/>
      <c r="Z518" s="1658"/>
      <c r="AA518" s="1716"/>
      <c r="AB518" s="1716"/>
      <c r="AC518" s="1928"/>
      <c r="AD518" s="1928"/>
      <c r="AE518" s="1659"/>
      <c r="AF518" s="1659"/>
      <c r="AG518" s="1659"/>
      <c r="AH518" s="1659"/>
      <c r="AI518" s="1659"/>
      <c r="AJ518" s="1660"/>
      <c r="AK518" s="1660"/>
    </row>
    <row r="519" spans="1:37" ht="39.950000000000003" customHeight="1" x14ac:dyDescent="0.2">
      <c r="A519" s="5920"/>
      <c r="B519" s="5920"/>
      <c r="C519" s="1658"/>
      <c r="D519" s="1658"/>
      <c r="E519" s="1658"/>
      <c r="F519" s="1658"/>
      <c r="G519" s="1658"/>
      <c r="H519" s="1928"/>
      <c r="I519" s="1928"/>
      <c r="J519" s="1658"/>
      <c r="K519" s="1658"/>
      <c r="L519" s="1658"/>
      <c r="M519" s="1658"/>
      <c r="N519" s="1658"/>
      <c r="O519" s="1928"/>
      <c r="P519" s="1928"/>
      <c r="Q519" s="1658"/>
      <c r="R519" s="1658"/>
      <c r="S519" s="1658"/>
      <c r="T519" s="1658"/>
      <c r="U519" s="1658"/>
      <c r="V519" s="1928"/>
      <c r="W519" s="1928"/>
      <c r="X519" s="1658"/>
      <c r="Y519" s="1658"/>
      <c r="Z519" s="1658"/>
      <c r="AA519" s="1658"/>
      <c r="AB519" s="1658"/>
      <c r="AC519" s="1928"/>
      <c r="AD519" s="1928"/>
      <c r="AE519" s="1658"/>
      <c r="AF519" s="1658"/>
      <c r="AG519" s="1658"/>
      <c r="AH519" s="1658"/>
      <c r="AI519" s="1658"/>
      <c r="AJ519" s="1660"/>
      <c r="AK519" s="1660"/>
    </row>
    <row r="520" spans="1:37" ht="39.950000000000003" customHeight="1" x14ac:dyDescent="0.2">
      <c r="A520" s="5923"/>
      <c r="B520" s="5923"/>
      <c r="C520" s="1927"/>
      <c r="D520" s="1927"/>
      <c r="E520" s="1927"/>
      <c r="F520" s="1927"/>
      <c r="G520" s="1927"/>
      <c r="H520" s="1928"/>
      <c r="I520" s="1928"/>
      <c r="J520" s="1927"/>
      <c r="K520" s="1927"/>
      <c r="L520" s="1927"/>
      <c r="M520" s="1927"/>
      <c r="N520" s="1927"/>
      <c r="O520" s="1928"/>
      <c r="P520" s="1928"/>
      <c r="Q520" s="1927"/>
      <c r="R520" s="1927"/>
      <c r="S520" s="1927"/>
      <c r="T520" s="1927"/>
      <c r="U520" s="1927"/>
      <c r="V520" s="1928"/>
      <c r="W520" s="1928"/>
      <c r="X520" s="1927"/>
      <c r="Y520" s="1927"/>
      <c r="Z520" s="1927"/>
      <c r="AA520" s="1927"/>
      <c r="AB520" s="1927"/>
      <c r="AC520" s="1928"/>
      <c r="AD520" s="1928"/>
      <c r="AE520" s="1658"/>
      <c r="AF520" s="1658"/>
      <c r="AG520" s="1658"/>
      <c r="AH520" s="1658"/>
      <c r="AI520" s="1658"/>
      <c r="AJ520" s="1660"/>
      <c r="AK520" s="1660"/>
    </row>
    <row r="521" spans="1:37" ht="39.950000000000003" customHeight="1" x14ac:dyDescent="0.2">
      <c r="A521" s="5922"/>
      <c r="B521" s="5922"/>
      <c r="C521" s="1658"/>
      <c r="D521" s="1658"/>
      <c r="E521" s="1659"/>
      <c r="F521" s="1659"/>
      <c r="G521" s="1658"/>
      <c r="H521" s="1928"/>
      <c r="I521" s="1928"/>
      <c r="J521" s="1664"/>
      <c r="K521" s="1664"/>
      <c r="L521" s="1664"/>
      <c r="M521" s="1664"/>
      <c r="N521" s="1664"/>
      <c r="O521" s="1928"/>
      <c r="P521" s="1928"/>
      <c r="Q521" s="1664"/>
      <c r="R521" s="1664"/>
      <c r="S521" s="1664"/>
      <c r="T521" s="1664"/>
      <c r="U521" s="1664"/>
      <c r="V521" s="1928"/>
      <c r="W521" s="1928"/>
      <c r="X521" s="1664"/>
      <c r="Y521" s="1664"/>
      <c r="Z521" s="1664"/>
      <c r="AA521" s="1664"/>
      <c r="AB521" s="1664"/>
      <c r="AC521" s="1928"/>
      <c r="AD521" s="1928"/>
      <c r="AE521" s="1664"/>
      <c r="AF521" s="1664"/>
      <c r="AG521" s="1664"/>
      <c r="AH521" s="1664"/>
      <c r="AI521" s="1664"/>
      <c r="AJ521" s="1660"/>
      <c r="AK521" s="1660"/>
    </row>
    <row r="522" spans="1:37" ht="39.950000000000003" customHeight="1" x14ac:dyDescent="0.2">
      <c r="A522" s="5920"/>
      <c r="B522" s="5920"/>
      <c r="C522" s="1659"/>
      <c r="D522" s="1659"/>
      <c r="E522" s="1659"/>
      <c r="F522" s="1659"/>
      <c r="G522" s="1657"/>
      <c r="H522" s="1928"/>
      <c r="I522" s="1928"/>
      <c r="J522" s="1659"/>
      <c r="K522" s="1659"/>
      <c r="L522" s="1659"/>
      <c r="M522" s="1659"/>
      <c r="N522" s="1684"/>
      <c r="O522" s="1928"/>
      <c r="P522" s="1928"/>
      <c r="R522" s="1683"/>
      <c r="S522" s="1684"/>
      <c r="T522" s="1684"/>
      <c r="U522" s="1683"/>
      <c r="V522" s="1928"/>
      <c r="W522" s="1928"/>
      <c r="X522" s="1683"/>
      <c r="Y522" s="1683"/>
      <c r="Z522" s="1684"/>
      <c r="AA522" s="1684"/>
      <c r="AB522" s="1683"/>
      <c r="AC522" s="1928"/>
      <c r="AD522" s="1928"/>
      <c r="AF522" s="1683"/>
      <c r="AG522" s="1684"/>
      <c r="AH522" s="1684"/>
      <c r="AI522" s="1683"/>
      <c r="AJ522" s="1660"/>
      <c r="AK522" s="1660"/>
    </row>
    <row r="523" spans="1:37" ht="39.950000000000003" customHeight="1" x14ac:dyDescent="0.2">
      <c r="E523" s="1657"/>
      <c r="F523" s="1657"/>
      <c r="G523" s="1657"/>
      <c r="J523" s="1697"/>
      <c r="K523" s="1697"/>
      <c r="L523" s="1697"/>
      <c r="N523" s="1659"/>
      <c r="Q523" s="1659"/>
      <c r="R523" s="1659"/>
      <c r="S523" s="1659"/>
      <c r="T523" s="1659"/>
      <c r="U523" s="1659"/>
      <c r="X523" s="1659"/>
      <c r="AG523" s="1669"/>
      <c r="AH523" s="1669"/>
      <c r="AI523" s="1669"/>
    </row>
    <row r="524" spans="1:37" ht="39.950000000000003" customHeight="1" x14ac:dyDescent="0.2">
      <c r="J524" s="1697"/>
      <c r="K524" s="1697"/>
      <c r="L524" s="1697"/>
      <c r="N524" s="1697"/>
      <c r="X524" s="1705"/>
      <c r="Y524" s="1705"/>
      <c r="Z524" s="1705"/>
      <c r="AA524" s="1705"/>
      <c r="AB524" s="1705"/>
      <c r="AF524" s="1669"/>
      <c r="AG524" s="1669"/>
      <c r="AH524" s="1669"/>
      <c r="AI524" s="1669"/>
    </row>
    <row r="525" spans="1:37" ht="39.950000000000003" customHeight="1" x14ac:dyDescent="0.2">
      <c r="C525" s="1716"/>
      <c r="D525" s="1716"/>
      <c r="J525" s="1697"/>
      <c r="K525" s="1697"/>
      <c r="L525" s="1697"/>
      <c r="M525" s="1657"/>
      <c r="N525" s="1657"/>
      <c r="T525" s="1659"/>
      <c r="U525" s="1659"/>
      <c r="Y525" s="1659"/>
      <c r="Z525" s="1716"/>
      <c r="AA525" s="1659"/>
      <c r="AB525" s="1705"/>
      <c r="AE525" s="1716"/>
      <c r="AF525" s="1716"/>
    </row>
    <row r="526" spans="1:37" ht="39.950000000000003" customHeight="1" x14ac:dyDescent="0.2">
      <c r="E526" s="1716"/>
      <c r="F526" s="1716"/>
      <c r="G526" s="1716"/>
      <c r="J526" s="1716"/>
      <c r="V526" s="1715"/>
      <c r="W526" s="1715"/>
      <c r="Z526" s="1716"/>
      <c r="AA526" s="1716"/>
      <c r="AE526" s="1716"/>
      <c r="AF526" s="1716"/>
      <c r="AG526" s="1716"/>
      <c r="AH526" s="1716"/>
      <c r="AI526" s="1716"/>
    </row>
    <row r="527" spans="1:37" ht="39.950000000000003" customHeight="1" x14ac:dyDescent="0.2">
      <c r="S527" s="1697"/>
      <c r="T527" s="1697"/>
      <c r="U527" s="1697"/>
      <c r="V527" s="1697"/>
      <c r="W527" s="1697"/>
      <c r="X527" s="1697"/>
    </row>
    <row r="528" spans="1:37" ht="39.950000000000003" customHeight="1" x14ac:dyDescent="0.2">
      <c r="A528" s="16"/>
      <c r="B528" s="1715"/>
      <c r="C528" s="1657"/>
      <c r="D528" s="1657"/>
      <c r="E528" s="1659"/>
      <c r="F528" s="1659"/>
      <c r="G528" s="1659"/>
      <c r="H528" s="1944"/>
      <c r="I528" s="1944"/>
      <c r="J528" s="1659"/>
      <c r="K528" s="1659"/>
      <c r="L528" s="1705"/>
      <c r="M528" s="1705"/>
      <c r="N528" s="1705"/>
      <c r="O528" s="1705"/>
      <c r="P528" s="1705"/>
      <c r="Q528" s="1659"/>
      <c r="R528" s="1659"/>
      <c r="S528" s="1659"/>
      <c r="T528" s="1659"/>
      <c r="U528" s="1659"/>
      <c r="V528" s="1659"/>
      <c r="W528" s="1659"/>
      <c r="X528" s="1659"/>
      <c r="Y528" s="1659"/>
    </row>
    <row r="529" spans="1:37" ht="39.950000000000003" customHeight="1" x14ac:dyDescent="0.2"/>
    <row r="530" spans="1:37" ht="39.950000000000003" customHeight="1" x14ac:dyDescent="0.2">
      <c r="A530" s="5876"/>
      <c r="B530" s="5876"/>
      <c r="C530" s="1661"/>
      <c r="D530" s="1661"/>
      <c r="E530" s="1661"/>
      <c r="F530" s="1661"/>
      <c r="G530" s="1661"/>
      <c r="H530" s="1661"/>
      <c r="I530" s="1661"/>
      <c r="J530" s="1661"/>
      <c r="K530" s="1661"/>
      <c r="L530" s="1661"/>
      <c r="M530" s="1661"/>
      <c r="N530" s="1661"/>
      <c r="O530" s="1661"/>
      <c r="P530" s="1661"/>
      <c r="Q530" s="1661"/>
      <c r="R530" s="1661"/>
      <c r="S530" s="1661"/>
      <c r="T530" s="1661"/>
      <c r="U530" s="1661"/>
      <c r="V530" s="1661"/>
      <c r="W530" s="1661"/>
      <c r="X530" s="1661"/>
      <c r="Y530" s="1661"/>
      <c r="Z530" s="1661"/>
      <c r="AA530" s="1661"/>
      <c r="AB530" s="1661"/>
      <c r="AC530" s="1661"/>
      <c r="AD530" s="1661"/>
      <c r="AE530" s="1661"/>
      <c r="AF530" s="1661"/>
      <c r="AG530" s="1661"/>
      <c r="AH530" s="1661"/>
      <c r="AI530" s="1661"/>
      <c r="AJ530" s="1661"/>
      <c r="AK530" s="1661"/>
    </row>
    <row r="531" spans="1:37" ht="39.950000000000003" customHeight="1" x14ac:dyDescent="0.2">
      <c r="A531" s="5876"/>
      <c r="B531" s="5876"/>
      <c r="C531" s="1708"/>
      <c r="D531" s="1708"/>
      <c r="E531" s="1708"/>
      <c r="F531" s="1708"/>
      <c r="G531" s="1708"/>
      <c r="H531" s="1708"/>
      <c r="I531" s="1708"/>
      <c r="J531" s="1708"/>
      <c r="K531" s="1708"/>
      <c r="L531" s="1708"/>
      <c r="M531" s="1708"/>
      <c r="N531" s="1708"/>
      <c r="O531" s="1708"/>
      <c r="P531" s="1708"/>
      <c r="Q531" s="1708"/>
      <c r="R531" s="1708"/>
      <c r="S531" s="1708"/>
      <c r="T531" s="1708"/>
      <c r="U531" s="1708"/>
      <c r="V531" s="1708"/>
      <c r="W531" s="1708"/>
      <c r="X531" s="1708"/>
      <c r="Y531" s="1708"/>
      <c r="Z531" s="1708"/>
      <c r="AA531" s="1708"/>
      <c r="AB531" s="1708"/>
      <c r="AC531" s="1708"/>
      <c r="AD531" s="1708"/>
      <c r="AE531" s="1708"/>
      <c r="AF531" s="1708"/>
      <c r="AG531" s="1708"/>
      <c r="AH531" s="1708"/>
      <c r="AI531" s="1708"/>
      <c r="AJ531" s="1708"/>
      <c r="AK531" s="1708"/>
    </row>
    <row r="532" spans="1:37" ht="39.950000000000003" customHeight="1" x14ac:dyDescent="0.2">
      <c r="A532" s="5926"/>
      <c r="B532" s="5926"/>
      <c r="C532" s="1705"/>
      <c r="D532" s="1705"/>
      <c r="E532" s="1705"/>
      <c r="F532" s="1705"/>
      <c r="G532" s="1705"/>
      <c r="H532" s="1928"/>
      <c r="I532" s="1928"/>
      <c r="J532" s="1709"/>
      <c r="K532" s="1709"/>
      <c r="L532" s="1709"/>
      <c r="M532" s="1709"/>
      <c r="N532" s="1124"/>
      <c r="O532" s="1928"/>
      <c r="P532" s="1928"/>
      <c r="Q532" s="1705"/>
      <c r="R532" s="1705"/>
      <c r="S532" s="1705"/>
      <c r="T532" s="1705"/>
      <c r="U532" s="1705"/>
      <c r="V532" s="1928"/>
      <c r="W532" s="1928"/>
      <c r="X532" s="1667"/>
      <c r="Y532" s="1667"/>
      <c r="Z532" s="1716"/>
      <c r="AA532" s="1716"/>
      <c r="AB532" s="1716"/>
      <c r="AC532" s="1928"/>
      <c r="AD532" s="1928"/>
      <c r="AE532" s="1659"/>
      <c r="AF532" s="1659"/>
      <c r="AG532" s="1659"/>
      <c r="AH532" s="1659"/>
      <c r="AI532" s="1659"/>
      <c r="AJ532" s="1660"/>
      <c r="AK532" s="1660"/>
    </row>
    <row r="533" spans="1:37" ht="39.950000000000003" customHeight="1" x14ac:dyDescent="0.2">
      <c r="A533" s="5926"/>
      <c r="B533" s="5926"/>
      <c r="C533" s="1703"/>
      <c r="D533" s="1703"/>
      <c r="E533" s="1703"/>
      <c r="F533" s="1703"/>
      <c r="G533" s="1703"/>
      <c r="H533" s="1928"/>
      <c r="I533" s="1928"/>
      <c r="J533" s="1703"/>
      <c r="K533" s="1703"/>
      <c r="L533" s="1703"/>
      <c r="M533" s="1703"/>
      <c r="N533" s="1703"/>
      <c r="O533" s="1928"/>
      <c r="P533" s="1928"/>
      <c r="Q533" s="1664"/>
      <c r="R533" s="1664"/>
      <c r="S533" s="1664"/>
      <c r="T533" s="1664"/>
      <c r="U533" s="1664"/>
      <c r="V533" s="1928"/>
      <c r="W533" s="1928"/>
      <c r="X533" s="1657"/>
      <c r="Y533" s="1657"/>
      <c r="Z533" s="1658"/>
      <c r="AA533" s="1709"/>
      <c r="AB533" s="1709"/>
      <c r="AC533" s="1928"/>
      <c r="AD533" s="1928"/>
      <c r="AE533" s="1948"/>
      <c r="AF533" s="1704"/>
      <c r="AG533" s="1704"/>
      <c r="AH533" s="1704"/>
      <c r="AI533" s="1704"/>
      <c r="AJ533" s="1660"/>
      <c r="AK533" s="1660"/>
    </row>
    <row r="534" spans="1:37" ht="39.950000000000003" customHeight="1" x14ac:dyDescent="0.2">
      <c r="A534" s="5923"/>
      <c r="B534" s="5923"/>
      <c r="C534" s="1702"/>
      <c r="D534" s="1702"/>
      <c r="E534" s="1702"/>
      <c r="F534" s="1702"/>
      <c r="G534" s="1683"/>
      <c r="H534" s="1928"/>
      <c r="I534" s="1928"/>
      <c r="J534" s="1683"/>
      <c r="K534" s="1683"/>
      <c r="L534" s="1684"/>
      <c r="M534" s="1684"/>
      <c r="N534" s="1683"/>
      <c r="O534" s="1928"/>
      <c r="P534" s="1928"/>
      <c r="Q534" s="1659"/>
      <c r="R534" s="1659"/>
      <c r="S534" s="1659"/>
      <c r="T534" s="1659"/>
      <c r="U534" s="1659"/>
      <c r="V534" s="1928"/>
      <c r="W534" s="1928"/>
      <c r="X534" s="1658"/>
      <c r="Y534" s="1658"/>
      <c r="Z534" s="1658"/>
      <c r="AA534" s="1716"/>
      <c r="AB534" s="1716"/>
      <c r="AC534" s="1928"/>
      <c r="AD534" s="1928"/>
      <c r="AE534" s="1658"/>
      <c r="AF534" s="1658"/>
      <c r="AG534" s="1658"/>
      <c r="AH534" s="1704"/>
      <c r="AI534" s="1704"/>
      <c r="AJ534" s="1660"/>
      <c r="AK534" s="1660"/>
    </row>
    <row r="535" spans="1:37" ht="39.950000000000003" customHeight="1" x14ac:dyDescent="0.2">
      <c r="A535" s="5926"/>
      <c r="B535" s="5926"/>
      <c r="C535" s="1667"/>
      <c r="D535" s="1667"/>
      <c r="E535" s="1780"/>
      <c r="F535" s="1684"/>
      <c r="G535" s="1683"/>
      <c r="H535" s="1928"/>
      <c r="I535" s="1928"/>
      <c r="J535" s="1683"/>
      <c r="K535" s="1659"/>
      <c r="L535" s="1659"/>
      <c r="M535" s="1659"/>
      <c r="N535" s="1683"/>
      <c r="O535" s="1928"/>
      <c r="P535" s="1928"/>
      <c r="Q535" s="1683"/>
      <c r="R535" s="1683"/>
      <c r="S535" s="1659"/>
      <c r="T535" s="1659"/>
      <c r="U535" s="1659"/>
      <c r="V535" s="1928"/>
      <c r="W535" s="1928"/>
      <c r="X535" s="1683"/>
      <c r="Y535" s="1780"/>
      <c r="Z535" s="1658"/>
      <c r="AA535" s="1657"/>
      <c r="AB535" s="1657"/>
      <c r="AC535" s="1928"/>
      <c r="AD535" s="1928"/>
      <c r="AE535" s="1659"/>
      <c r="AF535" s="1659"/>
      <c r="AG535" s="1659"/>
      <c r="AH535" s="1659"/>
      <c r="AI535" s="1659"/>
      <c r="AJ535" s="1660"/>
      <c r="AK535" s="1660"/>
    </row>
    <row r="536" spans="1:37" ht="39.950000000000003" customHeight="1" x14ac:dyDescent="0.2">
      <c r="A536" s="5926"/>
      <c r="B536" s="5926"/>
      <c r="C536" s="1667"/>
      <c r="D536" s="1667"/>
      <c r="E536" s="1684"/>
      <c r="F536" s="1684"/>
      <c r="G536" s="1683"/>
      <c r="H536" s="1928"/>
      <c r="I536" s="1928"/>
      <c r="J536" s="1683"/>
      <c r="K536" s="1683"/>
      <c r="L536" s="1703"/>
      <c r="M536" s="1703"/>
      <c r="N536" s="1703"/>
      <c r="O536" s="1928"/>
      <c r="P536" s="1928"/>
      <c r="Q536" s="1667"/>
      <c r="R536" s="1667"/>
      <c r="S536" s="1667"/>
      <c r="T536" s="1667"/>
      <c r="U536" s="1667"/>
      <c r="V536" s="1928"/>
      <c r="W536" s="1928"/>
      <c r="X536" s="1124"/>
      <c r="Y536" s="1716"/>
      <c r="Z536" s="1716"/>
      <c r="AA536" s="1716"/>
      <c r="AB536" s="1716"/>
      <c r="AC536" s="1928"/>
      <c r="AD536" s="1928"/>
      <c r="AE536" s="1716"/>
      <c r="AF536" s="1716"/>
      <c r="AG536" s="1658"/>
      <c r="AH536" s="1658"/>
      <c r="AI536" s="1658"/>
      <c r="AJ536" s="1660"/>
      <c r="AK536" s="1660"/>
    </row>
    <row r="537" spans="1:37" ht="39.950000000000003" customHeight="1" x14ac:dyDescent="0.2">
      <c r="A537" s="5922"/>
      <c r="B537" s="5922"/>
      <c r="C537" s="1664"/>
      <c r="D537" s="1664"/>
      <c r="E537" s="1664"/>
      <c r="F537" s="1664"/>
      <c r="G537" s="1664"/>
      <c r="H537" s="1928"/>
      <c r="I537" s="1928"/>
      <c r="J537" s="1658"/>
      <c r="K537" s="1658"/>
      <c r="L537" s="1658"/>
      <c r="M537" s="1658"/>
      <c r="N537" s="1658"/>
      <c r="O537" s="1928"/>
      <c r="P537" s="1928"/>
      <c r="Q537" s="1658"/>
      <c r="R537" s="1658"/>
      <c r="S537" s="1658"/>
      <c r="T537" s="1658"/>
      <c r="U537" s="1658"/>
      <c r="V537" s="1928"/>
      <c r="W537" s="1928"/>
      <c r="X537" s="1658"/>
      <c r="Y537" s="1658"/>
      <c r="Z537" s="1658"/>
      <c r="AA537" s="1658"/>
      <c r="AB537" s="1658"/>
      <c r="AC537" s="1928"/>
      <c r="AD537" s="1928"/>
      <c r="AE537" s="1658"/>
      <c r="AF537" s="1658"/>
      <c r="AG537" s="1658"/>
      <c r="AH537" s="1658"/>
      <c r="AI537" s="1658"/>
      <c r="AJ537" s="1660"/>
      <c r="AK537" s="1660"/>
    </row>
    <row r="538" spans="1:37" ht="39.950000000000003" customHeight="1" x14ac:dyDescent="0.2">
      <c r="A538" s="5920"/>
      <c r="B538" s="5920"/>
      <c r="C538" s="1683"/>
      <c r="D538" s="1683"/>
      <c r="E538" s="1684"/>
      <c r="F538" s="1684"/>
      <c r="G538" s="1683"/>
      <c r="H538" s="1928"/>
      <c r="I538" s="1928"/>
      <c r="J538" s="1683"/>
      <c r="K538" s="1683"/>
      <c r="L538" s="1684"/>
      <c r="M538" s="1684"/>
      <c r="N538" s="1683"/>
      <c r="O538" s="1928"/>
      <c r="P538" s="1928"/>
      <c r="Q538" s="1683"/>
      <c r="R538" s="1683"/>
      <c r="S538" s="1684"/>
      <c r="T538" s="1684"/>
      <c r="U538" s="1683"/>
      <c r="V538" s="1928"/>
      <c r="W538" s="1928"/>
      <c r="X538" s="1659"/>
      <c r="Y538" s="1659"/>
      <c r="Z538" s="1659"/>
      <c r="AA538" s="1659"/>
      <c r="AB538" s="1659"/>
      <c r="AC538" s="1928"/>
      <c r="AD538" s="1928"/>
      <c r="AE538" s="1659"/>
      <c r="AF538" s="1659"/>
      <c r="AG538" s="1659"/>
      <c r="AH538" s="1659"/>
      <c r="AI538" s="1659"/>
      <c r="AJ538" s="1660"/>
      <c r="AK538" s="1660"/>
    </row>
    <row r="539" spans="1:37" ht="39.950000000000003" customHeight="1" x14ac:dyDescent="0.2">
      <c r="A539" s="5927"/>
      <c r="B539" s="5924"/>
      <c r="C539" s="1664"/>
      <c r="D539" s="1664"/>
      <c r="E539" s="1664"/>
      <c r="F539" s="1664"/>
      <c r="G539" s="1664"/>
      <c r="H539" s="1928"/>
      <c r="I539" s="1928"/>
      <c r="J539" s="1658"/>
      <c r="K539" s="1658"/>
      <c r="L539" s="1658"/>
      <c r="M539" s="1658"/>
      <c r="N539" s="1658"/>
      <c r="O539" s="1928"/>
      <c r="P539" s="1928"/>
      <c r="Q539" s="1658"/>
      <c r="R539" s="1658"/>
      <c r="S539" s="1658"/>
      <c r="T539" s="1658"/>
      <c r="U539" s="1658"/>
      <c r="V539" s="1928"/>
      <c r="W539" s="1928"/>
      <c r="X539" s="1658"/>
      <c r="Y539" s="1658"/>
      <c r="Z539" s="1658"/>
      <c r="AA539" s="1658"/>
      <c r="AB539" s="1658"/>
      <c r="AC539" s="1928"/>
      <c r="AD539" s="1928"/>
      <c r="AE539" s="1658"/>
      <c r="AF539" s="1658"/>
      <c r="AG539" s="1658"/>
      <c r="AH539" s="1658"/>
      <c r="AI539" s="1658"/>
      <c r="AJ539" s="1660"/>
      <c r="AK539" s="1660"/>
    </row>
    <row r="540" spans="1:37" ht="39.950000000000003" customHeight="1" x14ac:dyDescent="0.2">
      <c r="A540" s="5923"/>
      <c r="B540" s="5923"/>
      <c r="C540" s="1927"/>
      <c r="D540" s="1927"/>
      <c r="E540" s="1927"/>
      <c r="F540" s="1927"/>
      <c r="G540" s="1927"/>
      <c r="H540" s="1928"/>
      <c r="I540" s="1928"/>
      <c r="J540" s="1927"/>
      <c r="K540" s="1927"/>
      <c r="L540" s="1927"/>
      <c r="M540" s="1927"/>
      <c r="N540" s="1927"/>
      <c r="O540" s="1928"/>
      <c r="P540" s="1928"/>
      <c r="Q540" s="1927"/>
      <c r="R540" s="1927"/>
      <c r="S540" s="1927"/>
      <c r="T540" s="1927"/>
      <c r="U540" s="1927"/>
      <c r="V540" s="1928"/>
      <c r="W540" s="1928"/>
      <c r="X540" s="1927"/>
      <c r="Y540" s="1927"/>
      <c r="Z540" s="1927"/>
      <c r="AA540" s="1927"/>
      <c r="AB540" s="1927"/>
      <c r="AC540" s="1928"/>
      <c r="AD540" s="1928"/>
      <c r="AE540" s="1927"/>
      <c r="AF540" s="1927"/>
      <c r="AG540" s="1927"/>
      <c r="AH540" s="1927"/>
      <c r="AI540" s="1927"/>
      <c r="AJ540" s="1660"/>
      <c r="AK540" s="1660"/>
    </row>
    <row r="541" spans="1:37" ht="39.950000000000003" customHeight="1" x14ac:dyDescent="0.2">
      <c r="A541" s="5920"/>
      <c r="B541" s="5920"/>
      <c r="C541" s="1664"/>
      <c r="D541" s="1664"/>
      <c r="E541" s="1664"/>
      <c r="F541" s="1664"/>
      <c r="G541" s="1664"/>
      <c r="H541" s="1928"/>
      <c r="I541" s="1928"/>
      <c r="J541" s="1664"/>
      <c r="K541" s="1664"/>
      <c r="L541" s="1664"/>
      <c r="M541" s="1684"/>
      <c r="N541" s="1683"/>
      <c r="O541" s="1928"/>
      <c r="P541" s="1928"/>
      <c r="Q541" s="1664"/>
      <c r="R541" s="1664"/>
      <c r="S541" s="1664"/>
      <c r="T541" s="1664"/>
      <c r="U541" s="1664"/>
      <c r="V541" s="1928"/>
      <c r="W541" s="1928"/>
      <c r="X541" s="1664"/>
      <c r="Y541" s="1664"/>
      <c r="Z541" s="1664"/>
      <c r="AA541" s="1664"/>
      <c r="AB541" s="1664"/>
      <c r="AC541" s="1928"/>
      <c r="AD541" s="1928"/>
      <c r="AE541" s="1664"/>
      <c r="AF541" s="1664"/>
      <c r="AG541" s="1664"/>
      <c r="AH541" s="1657"/>
      <c r="AI541" s="1657"/>
      <c r="AJ541" s="1660"/>
      <c r="AK541" s="1660"/>
    </row>
    <row r="542" spans="1:37" ht="39.950000000000003" customHeight="1" x14ac:dyDescent="0.2">
      <c r="A542" s="5923"/>
      <c r="B542" s="5923"/>
      <c r="C542" s="1659"/>
      <c r="D542" s="1659"/>
      <c r="E542" s="1659"/>
      <c r="F542" s="1659"/>
      <c r="G542" s="1659"/>
      <c r="H542" s="1928"/>
      <c r="I542" s="1928"/>
      <c r="J542" s="1659"/>
      <c r="K542" s="1659"/>
      <c r="L542" s="1659"/>
      <c r="M542" s="1659"/>
      <c r="N542" s="1659"/>
      <c r="O542" s="1928"/>
      <c r="P542" s="1928"/>
      <c r="Q542" s="1658"/>
      <c r="R542" s="1658"/>
      <c r="S542" s="1658"/>
      <c r="T542" s="1658"/>
      <c r="U542" s="1658"/>
      <c r="V542" s="1928"/>
      <c r="W542" s="1928"/>
      <c r="X542" s="1658"/>
      <c r="Y542" s="1658"/>
      <c r="Z542" s="1658"/>
      <c r="AA542" s="1658"/>
      <c r="AB542" s="1658"/>
      <c r="AC542" s="1928"/>
      <c r="AD542" s="1928"/>
      <c r="AE542" s="1658"/>
      <c r="AF542" s="1658"/>
      <c r="AG542" s="1658"/>
      <c r="AH542" s="1658"/>
      <c r="AI542" s="1658"/>
      <c r="AJ542" s="1660"/>
      <c r="AK542" s="1660"/>
    </row>
    <row r="543" spans="1:37" ht="39.950000000000003" customHeight="1" x14ac:dyDescent="0.2">
      <c r="A543" s="5920"/>
      <c r="B543" s="5920"/>
      <c r="C543" s="1658"/>
      <c r="D543" s="1658"/>
      <c r="E543" s="1658"/>
      <c r="F543" s="1658"/>
      <c r="G543" s="1658"/>
      <c r="H543" s="1928"/>
      <c r="I543" s="1928"/>
      <c r="J543" s="1658"/>
      <c r="K543" s="1658"/>
      <c r="L543" s="1658"/>
      <c r="M543" s="1658"/>
      <c r="N543" s="1658"/>
      <c r="O543" s="1928"/>
      <c r="P543" s="1928"/>
      <c r="Q543" s="1658"/>
      <c r="R543" s="1658"/>
      <c r="S543" s="1658"/>
      <c r="T543" s="1658"/>
      <c r="U543" s="1658"/>
      <c r="V543" s="1928"/>
      <c r="W543" s="1928"/>
      <c r="X543" s="1658"/>
      <c r="Y543" s="1658"/>
      <c r="Z543" s="1658"/>
      <c r="AA543" s="1658"/>
      <c r="AB543" s="1658"/>
      <c r="AC543" s="1928"/>
      <c r="AD543" s="1928"/>
      <c r="AE543" s="1658"/>
      <c r="AF543" s="1658"/>
      <c r="AG543" s="1658"/>
      <c r="AH543" s="1658"/>
      <c r="AI543" s="1658"/>
      <c r="AJ543" s="1660"/>
      <c r="AK543" s="1660"/>
    </row>
    <row r="544" spans="1:37" ht="39.950000000000003" customHeight="1" x14ac:dyDescent="0.2">
      <c r="A544" s="5923"/>
      <c r="B544" s="5923"/>
      <c r="C544" s="1664"/>
      <c r="D544" s="1664"/>
      <c r="E544" s="1664"/>
      <c r="F544" s="1664"/>
      <c r="G544" s="1664"/>
      <c r="H544" s="1928"/>
      <c r="I544" s="1928"/>
      <c r="J544" s="1664"/>
      <c r="K544" s="1664"/>
      <c r="L544" s="1664"/>
      <c r="M544" s="1664"/>
      <c r="N544" s="1664"/>
      <c r="O544" s="1928"/>
      <c r="P544" s="1928"/>
      <c r="Q544" s="1664"/>
      <c r="R544" s="1664"/>
      <c r="S544" s="1664"/>
      <c r="T544" s="1664"/>
      <c r="U544" s="1664"/>
      <c r="V544" s="1928"/>
      <c r="W544" s="1928"/>
      <c r="X544" s="1664"/>
      <c r="Y544" s="1664"/>
      <c r="Z544" s="1664"/>
      <c r="AA544" s="1657"/>
      <c r="AB544" s="1657"/>
      <c r="AC544" s="1928"/>
      <c r="AD544" s="1928"/>
      <c r="AE544" s="1658"/>
      <c r="AF544" s="1658"/>
      <c r="AG544" s="1658"/>
      <c r="AH544" s="1658"/>
      <c r="AI544" s="1658"/>
      <c r="AJ544" s="1660"/>
      <c r="AK544" s="1660"/>
    </row>
    <row r="545" spans="1:37" ht="39.950000000000003" customHeight="1" x14ac:dyDescent="0.2">
      <c r="A545" s="5923"/>
      <c r="B545" s="5923"/>
      <c r="C545" s="1659"/>
      <c r="D545" s="1659"/>
      <c r="E545" s="1659"/>
      <c r="F545" s="1659"/>
      <c r="G545" s="1659"/>
      <c r="H545" s="1928"/>
      <c r="I545" s="1928"/>
      <c r="J545" s="1659"/>
      <c r="K545" s="1659"/>
      <c r="L545" s="1659"/>
      <c r="M545" s="1659"/>
      <c r="N545" s="1659"/>
      <c r="O545" s="1928"/>
      <c r="P545" s="1928"/>
      <c r="Q545" s="1659"/>
      <c r="R545" s="1659"/>
      <c r="S545" s="1659"/>
      <c r="T545" s="1659"/>
      <c r="U545" s="1659"/>
      <c r="V545" s="1928"/>
      <c r="W545" s="1928"/>
      <c r="X545" s="1659"/>
      <c r="Y545" s="1659"/>
      <c r="Z545" s="1659"/>
      <c r="AA545" s="1659"/>
      <c r="AB545" s="1659"/>
      <c r="AC545" s="1928"/>
      <c r="AD545" s="1928"/>
      <c r="AE545" s="1657"/>
      <c r="AF545" s="1657"/>
      <c r="AG545" s="1657"/>
      <c r="AH545" s="1657"/>
      <c r="AI545" s="1657"/>
      <c r="AJ545" s="1660"/>
      <c r="AK545" s="1660"/>
    </row>
    <row r="546" spans="1:37" ht="39.950000000000003" customHeight="1" x14ac:dyDescent="0.2">
      <c r="A546" s="5923"/>
      <c r="B546" s="5923"/>
      <c r="C546" s="1664"/>
      <c r="D546" s="1664"/>
      <c r="E546" s="1664"/>
      <c r="F546" s="1664"/>
      <c r="G546" s="1664"/>
      <c r="H546" s="1928"/>
      <c r="I546" s="1928"/>
      <c r="J546" s="1659"/>
      <c r="K546" s="1659"/>
      <c r="L546" s="1659"/>
      <c r="M546" s="1659"/>
      <c r="N546" s="1659"/>
      <c r="O546" s="1928"/>
      <c r="P546" s="1928"/>
      <c r="Q546" s="1659"/>
      <c r="R546" s="1659"/>
      <c r="S546" s="1659"/>
      <c r="T546" s="1659"/>
      <c r="U546" s="1659"/>
      <c r="V546" s="1928"/>
      <c r="W546" s="1928"/>
      <c r="X546" s="1659"/>
      <c r="Y546" s="1659"/>
      <c r="Z546" s="1659"/>
      <c r="AA546" s="1659"/>
      <c r="AB546" s="1659"/>
      <c r="AC546" s="1928"/>
      <c r="AD546" s="1928"/>
      <c r="AE546" s="1659"/>
      <c r="AF546" s="1659"/>
      <c r="AG546" s="1659"/>
      <c r="AH546" s="1659"/>
      <c r="AI546" s="1659"/>
      <c r="AJ546" s="1660"/>
      <c r="AK546" s="1660"/>
    </row>
    <row r="547" spans="1:37" ht="39.950000000000003" customHeight="1" x14ac:dyDescent="0.2">
      <c r="A547" s="5923"/>
      <c r="B547" s="5923"/>
      <c r="C547" s="1658"/>
      <c r="D547" s="1658"/>
      <c r="E547" s="1658"/>
      <c r="F547" s="1658"/>
      <c r="G547" s="1658"/>
      <c r="H547" s="1928"/>
      <c r="I547" s="1928"/>
      <c r="J547" s="1658"/>
      <c r="K547" s="1658"/>
      <c r="L547" s="1658"/>
      <c r="M547" s="1658"/>
      <c r="N547" s="1658"/>
      <c r="O547" s="1928"/>
      <c r="P547" s="1928"/>
      <c r="Q547" s="1658"/>
      <c r="R547" s="1658"/>
      <c r="S547" s="1658"/>
      <c r="T547" s="1658"/>
      <c r="U547" s="1658"/>
      <c r="V547" s="1928"/>
      <c r="W547" s="1928"/>
      <c r="X547" s="1658"/>
      <c r="Y547" s="1658"/>
      <c r="Z547" s="1658"/>
      <c r="AA547" s="1658"/>
      <c r="AB547" s="1658"/>
      <c r="AC547" s="1928"/>
      <c r="AD547" s="1928"/>
      <c r="AE547" s="1658"/>
      <c r="AF547" s="1658"/>
      <c r="AG547" s="1658"/>
      <c r="AH547" s="1658"/>
      <c r="AI547" s="1658"/>
      <c r="AJ547" s="1660"/>
      <c r="AK547" s="1660"/>
    </row>
    <row r="548" spans="1:37" ht="39.950000000000003" customHeight="1" x14ac:dyDescent="0.2">
      <c r="A548" s="5923"/>
      <c r="B548" s="5923"/>
      <c r="C548" s="1658"/>
      <c r="D548" s="1658"/>
      <c r="E548" s="1658"/>
      <c r="F548" s="1658"/>
      <c r="G548" s="1658"/>
      <c r="H548" s="1928"/>
      <c r="I548" s="1928"/>
      <c r="J548" s="1658"/>
      <c r="K548" s="1658"/>
      <c r="L548" s="1658"/>
      <c r="M548" s="1658"/>
      <c r="N548" s="1658"/>
      <c r="O548" s="1928"/>
      <c r="P548" s="1928"/>
      <c r="Q548" s="1658"/>
      <c r="R548" s="1658"/>
      <c r="S548" s="1658"/>
      <c r="T548" s="1658"/>
      <c r="U548" s="1658"/>
      <c r="V548" s="1928"/>
      <c r="W548" s="1928"/>
      <c r="X548" s="1658"/>
      <c r="Y548" s="1658"/>
      <c r="Z548" s="1658"/>
      <c r="AA548" s="1658"/>
      <c r="AB548" s="1658"/>
      <c r="AC548" s="1928"/>
      <c r="AD548" s="1928"/>
      <c r="AE548" s="1658"/>
      <c r="AF548" s="1658"/>
      <c r="AG548" s="1658"/>
      <c r="AH548" s="1658"/>
      <c r="AI548" s="1658"/>
      <c r="AJ548" s="1660"/>
      <c r="AK548" s="1660"/>
    </row>
    <row r="549" spans="1:37" ht="39.950000000000003" customHeight="1" x14ac:dyDescent="0.2">
      <c r="C549" s="1669"/>
      <c r="D549" s="1669"/>
      <c r="E549" s="1669"/>
      <c r="F549" s="1697"/>
      <c r="G549" s="1697"/>
      <c r="L549" s="1659"/>
      <c r="M549" s="1659"/>
      <c r="N549" s="1659"/>
      <c r="Y549" s="1709"/>
      <c r="Z549" s="1709"/>
      <c r="AA549" s="1709"/>
      <c r="AB549" s="1709"/>
      <c r="AC549" s="1709"/>
      <c r="AE549" s="1709"/>
      <c r="AG549" s="1659"/>
      <c r="AH549" s="1659"/>
      <c r="AI549" s="1659"/>
    </row>
    <row r="550" spans="1:37" ht="39.950000000000003" customHeight="1" x14ac:dyDescent="0.2">
      <c r="C550" s="1697"/>
      <c r="D550" s="1697"/>
      <c r="E550" s="1705"/>
      <c r="F550" s="1705"/>
      <c r="G550" s="1705"/>
      <c r="J550" s="1705"/>
      <c r="M550" s="1716"/>
      <c r="N550" s="1716"/>
      <c r="Q550" s="1716"/>
      <c r="R550" s="1716"/>
      <c r="S550" s="1716"/>
      <c r="X550" s="1697"/>
      <c r="Y550" s="1697"/>
      <c r="Z550" s="1697"/>
      <c r="AA550" s="1697"/>
      <c r="AB550" s="1697"/>
      <c r="AF550" s="1716"/>
      <c r="AG550" s="1716"/>
      <c r="AH550" s="1716"/>
      <c r="AI550" s="1716"/>
    </row>
    <row r="551" spans="1:37" ht="39.950000000000003" customHeight="1" x14ac:dyDescent="0.2">
      <c r="C551" s="1669"/>
      <c r="D551" s="1697"/>
      <c r="E551" s="1697"/>
      <c r="F551" s="1669"/>
      <c r="G551" s="1669"/>
      <c r="J551" s="1669"/>
      <c r="K551" s="1705"/>
      <c r="R551" s="1659"/>
      <c r="S551" s="1659"/>
      <c r="T551" s="1716"/>
      <c r="U551" s="1716"/>
      <c r="AA551" s="1715"/>
      <c r="AE551" s="1716"/>
      <c r="AF551" s="1716"/>
      <c r="AG551" s="1709"/>
    </row>
    <row r="552" spans="1:37" ht="39.950000000000003" customHeight="1" x14ac:dyDescent="0.2">
      <c r="C552" s="1716"/>
      <c r="D552" s="1716"/>
      <c r="E552" s="1716"/>
      <c r="F552" s="1716"/>
      <c r="G552" s="1689"/>
      <c r="S552" s="1715"/>
      <c r="V552" s="1715"/>
      <c r="W552" s="1715"/>
      <c r="X552" s="1716"/>
      <c r="Y552" s="1715"/>
      <c r="Z552" s="1715"/>
      <c r="AG552" s="1715"/>
    </row>
    <row r="553" spans="1:37" ht="39.950000000000003" customHeight="1" x14ac:dyDescent="0.2">
      <c r="S553" s="1697"/>
      <c r="T553" s="1697"/>
      <c r="U553" s="1697"/>
      <c r="V553" s="1697"/>
      <c r="W553" s="1697"/>
      <c r="X553" s="1697"/>
    </row>
    <row r="554" spans="1:37" ht="39.950000000000003" customHeight="1" x14ac:dyDescent="0.2">
      <c r="A554" s="16"/>
      <c r="B554" s="1715"/>
      <c r="C554" s="1659"/>
      <c r="D554" s="1659"/>
      <c r="E554" s="1659"/>
      <c r="F554" s="1659"/>
      <c r="G554" s="1659"/>
      <c r="H554" s="1659"/>
      <c r="I554" s="1659"/>
      <c r="J554" s="1659"/>
      <c r="K554" s="1659"/>
      <c r="L554" s="1659"/>
      <c r="M554" s="1659"/>
      <c r="N554" s="1657"/>
      <c r="O554" s="1657"/>
      <c r="P554" s="1659"/>
      <c r="Q554" s="1659"/>
      <c r="R554" s="1659"/>
      <c r="S554" s="1657"/>
      <c r="T554" s="1715"/>
      <c r="U554" s="1657"/>
      <c r="V554" s="1657"/>
      <c r="W554" s="1124"/>
      <c r="X554" s="1709"/>
      <c r="Y554" s="1709"/>
      <c r="Z554" s="1709"/>
      <c r="AA554" s="1709"/>
      <c r="AB554" s="1703"/>
      <c r="AC554" s="1703"/>
      <c r="AD554" s="1703"/>
      <c r="AE554" s="1703"/>
      <c r="AF554" s="1703"/>
    </row>
    <row r="555" spans="1:37" ht="39.950000000000003" customHeight="1" x14ac:dyDescent="0.2">
      <c r="L555" s="1703"/>
      <c r="M555" s="1703"/>
      <c r="N555" s="1703"/>
      <c r="O555" s="1703"/>
      <c r="P555" s="1703"/>
    </row>
    <row r="556" spans="1:37" ht="39.950000000000003" customHeight="1" x14ac:dyDescent="0.2">
      <c r="A556" s="5876"/>
      <c r="B556" s="5876"/>
      <c r="C556" s="1661"/>
      <c r="D556" s="1661"/>
      <c r="E556" s="1661"/>
      <c r="F556" s="1661"/>
      <c r="G556" s="1661"/>
      <c r="H556" s="1661"/>
      <c r="I556" s="1661"/>
      <c r="J556" s="1661"/>
      <c r="K556" s="1661"/>
      <c r="L556" s="1661"/>
      <c r="M556" s="1661"/>
      <c r="N556" s="1661"/>
      <c r="O556" s="1661"/>
      <c r="P556" s="1661"/>
      <c r="Q556" s="1661"/>
      <c r="R556" s="1661"/>
      <c r="S556" s="1661"/>
      <c r="T556" s="1661"/>
      <c r="U556" s="1661"/>
      <c r="V556" s="1661"/>
      <c r="W556" s="1661"/>
      <c r="X556" s="1661"/>
      <c r="Y556" s="1661"/>
      <c r="Z556" s="1661"/>
      <c r="AA556" s="1661"/>
      <c r="AB556" s="1661"/>
      <c r="AC556" s="1661"/>
      <c r="AD556" s="1661"/>
      <c r="AE556" s="1661"/>
      <c r="AF556" s="1661"/>
      <c r="AG556" s="1661"/>
      <c r="AH556" s="1661"/>
      <c r="AI556" s="1661"/>
      <c r="AJ556" s="1661"/>
      <c r="AK556" s="1661"/>
    </row>
    <row r="557" spans="1:37" ht="39.950000000000003" customHeight="1" x14ac:dyDescent="0.2">
      <c r="A557" s="5876"/>
      <c r="B557" s="5876"/>
      <c r="C557" s="1708"/>
      <c r="D557" s="1708"/>
      <c r="E557" s="1708"/>
      <c r="F557" s="1708"/>
      <c r="G557" s="1708"/>
      <c r="H557" s="1708"/>
      <c r="I557" s="1708"/>
      <c r="J557" s="1708"/>
      <c r="K557" s="1708"/>
      <c r="L557" s="1708"/>
      <c r="M557" s="1708"/>
      <c r="N557" s="1708"/>
      <c r="O557" s="1708"/>
      <c r="P557" s="1708"/>
      <c r="Q557" s="1708"/>
      <c r="R557" s="1708"/>
      <c r="S557" s="1708"/>
      <c r="T557" s="1708"/>
      <c r="U557" s="1708"/>
      <c r="V557" s="1708"/>
      <c r="W557" s="1708"/>
      <c r="X557" s="1708"/>
      <c r="Y557" s="1708"/>
      <c r="Z557" s="1708"/>
      <c r="AA557" s="1708"/>
      <c r="AB557" s="1708"/>
      <c r="AC557" s="1708"/>
      <c r="AD557" s="1708"/>
      <c r="AE557" s="1708"/>
      <c r="AF557" s="1708"/>
      <c r="AG557" s="1708"/>
      <c r="AH557" s="1708"/>
      <c r="AI557" s="1708"/>
      <c r="AJ557" s="1708"/>
      <c r="AK557" s="1708"/>
    </row>
    <row r="558" spans="1:37" ht="39.950000000000003" customHeight="1" x14ac:dyDescent="0.2">
      <c r="A558" s="5926"/>
      <c r="B558" s="5926"/>
      <c r="C558" s="1716"/>
      <c r="D558" s="1716"/>
      <c r="E558" s="1716"/>
      <c r="F558" s="1716"/>
      <c r="G558" s="1716"/>
      <c r="H558" s="1928"/>
      <c r="I558" s="1928"/>
      <c r="J558" s="1716"/>
      <c r="K558" s="1716"/>
      <c r="L558" s="1692"/>
      <c r="M558" s="1716"/>
      <c r="N558" s="1716"/>
      <c r="O558" s="1928"/>
      <c r="P558" s="1928"/>
      <c r="Q558" s="1658"/>
      <c r="R558" s="1658"/>
      <c r="S558" s="1658"/>
      <c r="T558" s="1658"/>
      <c r="U558" s="1663"/>
      <c r="V558" s="1928"/>
      <c r="W558" s="1928"/>
      <c r="X558" s="1659"/>
      <c r="Y558" s="1659"/>
      <c r="Z558" s="1684"/>
      <c r="AA558" s="1659"/>
      <c r="AB558" s="1659"/>
      <c r="AC558" s="1928"/>
      <c r="AD558" s="1928"/>
      <c r="AE558" s="1666"/>
      <c r="AF558" s="1716"/>
      <c r="AG558" s="1716"/>
      <c r="AH558" s="1716"/>
      <c r="AI558" s="1716"/>
      <c r="AJ558" s="1660"/>
      <c r="AK558" s="1660"/>
    </row>
    <row r="559" spans="1:37" ht="39.950000000000003" customHeight="1" x14ac:dyDescent="0.2">
      <c r="A559" s="5926"/>
      <c r="B559" s="5926"/>
      <c r="C559" s="1664"/>
      <c r="D559" s="1664"/>
      <c r="E559" s="1664"/>
      <c r="F559" s="1664"/>
      <c r="G559" s="1664"/>
      <c r="H559" s="1928"/>
      <c r="I559" s="1928"/>
      <c r="J559" s="1664"/>
      <c r="K559" s="1664"/>
      <c r="L559" s="1664"/>
      <c r="M559" s="1664"/>
      <c r="N559" s="1664"/>
      <c r="O559" s="1928"/>
      <c r="P559" s="1928"/>
      <c r="Q559" s="1664"/>
      <c r="R559" s="1664"/>
      <c r="S559" s="1664"/>
      <c r="T559" s="1664"/>
      <c r="U559" s="1664"/>
      <c r="V559" s="1928"/>
      <c r="W559" s="1928"/>
      <c r="X559" s="1659"/>
      <c r="Y559" s="1659"/>
      <c r="Z559" s="1684"/>
      <c r="AA559" s="1659"/>
      <c r="AB559" s="1659"/>
      <c r="AC559" s="1928"/>
      <c r="AD559" s="1928"/>
      <c r="AE559" s="1664"/>
      <c r="AF559" s="1664"/>
      <c r="AG559" s="1664"/>
      <c r="AH559" s="1664"/>
      <c r="AI559" s="1664"/>
      <c r="AJ559" s="1660"/>
      <c r="AK559" s="1660"/>
    </row>
    <row r="560" spans="1:37" ht="39.950000000000003" customHeight="1" x14ac:dyDescent="0.2">
      <c r="A560" s="5923"/>
      <c r="B560" s="5923"/>
      <c r="C560" s="1704"/>
      <c r="D560" s="1704"/>
      <c r="E560" s="1704"/>
      <c r="F560" s="1704"/>
      <c r="G560" s="1704"/>
      <c r="H560" s="1928"/>
      <c r="I560" s="1928"/>
      <c r="J560" s="1683"/>
      <c r="K560" s="1716"/>
      <c r="L560" s="1716"/>
      <c r="O560" s="1928"/>
      <c r="P560" s="1928"/>
      <c r="R560" s="1657"/>
      <c r="S560" s="1657"/>
      <c r="T560" s="1657"/>
      <c r="U560" s="1657"/>
      <c r="V560" s="1928"/>
      <c r="W560" s="1928"/>
      <c r="X560" s="1716"/>
      <c r="Y560" s="1716"/>
      <c r="Z560" s="1684"/>
      <c r="AA560" s="1666"/>
      <c r="AB560" s="1666"/>
      <c r="AC560" s="1928"/>
      <c r="AD560" s="1928"/>
      <c r="AF560" s="1683"/>
      <c r="AG560" s="1664"/>
      <c r="AH560" s="1664"/>
      <c r="AI560" s="1664"/>
      <c r="AJ560" s="1660"/>
      <c r="AK560" s="1660"/>
    </row>
    <row r="561" spans="1:37" ht="39.950000000000003" customHeight="1" x14ac:dyDescent="0.2">
      <c r="A561" s="5926"/>
      <c r="B561" s="5926"/>
      <c r="C561" s="1684"/>
      <c r="D561" s="1684"/>
      <c r="E561" s="1684"/>
      <c r="F561" s="1684"/>
      <c r="G561" s="1683"/>
      <c r="H561" s="1928"/>
      <c r="I561" s="1928"/>
      <c r="J561" s="1683"/>
      <c r="K561" s="1683"/>
      <c r="L561" s="1684"/>
      <c r="M561" s="1684"/>
      <c r="N561" s="1683"/>
      <c r="O561" s="1928"/>
      <c r="P561" s="1928"/>
      <c r="Q561" s="1930"/>
      <c r="R561" s="1930"/>
      <c r="S561" s="1930"/>
      <c r="T561" s="1930"/>
      <c r="U561" s="1930"/>
      <c r="V561" s="1928"/>
      <c r="W561" s="1928"/>
      <c r="X561" s="1657"/>
      <c r="Y561" s="1657"/>
      <c r="Z561" s="1684"/>
      <c r="AA561" s="1657"/>
      <c r="AB561" s="1657"/>
      <c r="AC561" s="1928"/>
      <c r="AD561" s="1928"/>
      <c r="AE561" s="1930"/>
      <c r="AF561" s="1930"/>
      <c r="AG561" s="1930"/>
      <c r="AH561" s="1930"/>
      <c r="AI561" s="1930"/>
      <c r="AJ561" s="1660"/>
      <c r="AK561" s="1660"/>
    </row>
    <row r="562" spans="1:37" ht="39.950000000000003" customHeight="1" x14ac:dyDescent="0.2">
      <c r="A562" s="5926"/>
      <c r="B562" s="5926"/>
      <c r="C562" s="1658"/>
      <c r="D562" s="1658"/>
      <c r="E562" s="1658"/>
      <c r="F562" s="1667"/>
      <c r="G562" s="1667"/>
      <c r="H562" s="1928"/>
      <c r="I562" s="1928"/>
      <c r="J562" s="1683"/>
      <c r="K562" s="1716"/>
      <c r="L562" s="1716"/>
      <c r="M562" s="1684"/>
      <c r="N562" s="1683"/>
      <c r="O562" s="1928"/>
      <c r="P562" s="1928"/>
      <c r="Q562" s="1683"/>
      <c r="R562" s="1716"/>
      <c r="S562" s="1716"/>
      <c r="T562" s="1668"/>
      <c r="U562" s="1663"/>
      <c r="V562" s="1928"/>
      <c r="W562" s="1928"/>
      <c r="X562" s="1668"/>
      <c r="Y562" s="1663"/>
      <c r="Z562" s="1684"/>
      <c r="AA562" s="1716"/>
      <c r="AB562" s="1716"/>
      <c r="AC562" s="1928"/>
      <c r="AD562" s="1928"/>
      <c r="AE562" s="1716"/>
      <c r="AF562" s="1716"/>
      <c r="AG562" s="1716"/>
      <c r="AH562" s="1716"/>
      <c r="AI562" s="1716"/>
      <c r="AJ562" s="1660"/>
      <c r="AK562" s="1660"/>
    </row>
    <row r="563" spans="1:37" ht="39.950000000000003" customHeight="1" x14ac:dyDescent="0.2">
      <c r="A563" s="5922"/>
      <c r="B563" s="5922"/>
      <c r="C563" s="1658"/>
      <c r="D563" s="1658"/>
      <c r="E563" s="1658"/>
      <c r="F563" s="1658"/>
      <c r="G563" s="1658"/>
      <c r="H563" s="1928"/>
      <c r="I563" s="1928"/>
      <c r="J563" s="1658"/>
      <c r="K563" s="1658"/>
      <c r="L563" s="1658"/>
      <c r="M563" s="1658"/>
      <c r="N563" s="1658"/>
      <c r="O563" s="1928"/>
      <c r="P563" s="1928"/>
      <c r="Q563" s="1658"/>
      <c r="R563" s="1658"/>
      <c r="S563" s="1658"/>
      <c r="T563" s="1658"/>
      <c r="U563" s="1658"/>
      <c r="V563" s="1928"/>
      <c r="W563" s="1928"/>
      <c r="X563" s="1658"/>
      <c r="Y563" s="1658"/>
      <c r="Z563" s="1684"/>
      <c r="AA563" s="1658"/>
      <c r="AB563" s="1658"/>
      <c r="AC563" s="1928"/>
      <c r="AD563" s="1928"/>
      <c r="AE563" s="1658"/>
      <c r="AF563" s="1658"/>
      <c r="AG563" s="1782"/>
      <c r="AH563" s="1658"/>
      <c r="AI563" s="1658"/>
      <c r="AJ563" s="1660"/>
      <c r="AK563" s="1660"/>
    </row>
    <row r="564" spans="1:37" ht="39.950000000000003" customHeight="1" x14ac:dyDescent="0.2">
      <c r="A564" s="5920"/>
      <c r="B564" s="5920"/>
      <c r="C564" s="1659"/>
      <c r="D564" s="1659"/>
      <c r="E564" s="1659"/>
      <c r="F564" s="1659"/>
      <c r="G564" s="1659"/>
      <c r="H564" s="1928"/>
      <c r="I564" s="1928"/>
      <c r="J564" s="1659"/>
      <c r="K564" s="1659"/>
      <c r="L564" s="1659"/>
      <c r="M564" s="1659"/>
      <c r="N564" s="1659"/>
      <c r="O564" s="1928"/>
      <c r="P564" s="1928"/>
      <c r="Q564" s="1683"/>
      <c r="R564" s="1683"/>
      <c r="S564" s="1657"/>
      <c r="T564" s="1657"/>
      <c r="U564" s="1657"/>
      <c r="V564" s="1928"/>
      <c r="W564" s="1928"/>
      <c r="X564" s="1683"/>
      <c r="Y564" s="1683"/>
      <c r="Z564" s="1684"/>
      <c r="AA564" s="1684"/>
      <c r="AB564" s="1683"/>
      <c r="AC564" s="1928"/>
      <c r="AD564" s="1928"/>
      <c r="AE564" s="1683"/>
      <c r="AF564" s="1683"/>
      <c r="AG564" s="1684"/>
      <c r="AH564" s="1684"/>
      <c r="AI564" s="1683"/>
      <c r="AJ564" s="1660"/>
      <c r="AK564" s="1660"/>
    </row>
    <row r="565" spans="1:37" ht="39.950000000000003" customHeight="1" x14ac:dyDescent="0.2">
      <c r="A565" s="5927"/>
      <c r="B565" s="5924"/>
      <c r="C565" s="1658"/>
      <c r="D565" s="1658"/>
      <c r="E565" s="1658"/>
      <c r="F565" s="1658"/>
      <c r="G565" s="1658"/>
      <c r="H565" s="1928"/>
      <c r="I565" s="1928"/>
      <c r="J565" s="1716"/>
      <c r="K565" s="1716"/>
      <c r="L565" s="1659"/>
      <c r="M565" s="1659"/>
      <c r="N565" s="1659"/>
      <c r="O565" s="1928"/>
      <c r="P565" s="1928"/>
      <c r="Q565" s="1659"/>
      <c r="R565" s="1659"/>
      <c r="S565" s="1659"/>
      <c r="T565" s="1659"/>
      <c r="U565" s="1659"/>
      <c r="V565" s="1928"/>
      <c r="W565" s="1928"/>
      <c r="X565" s="1664"/>
      <c r="Y565" s="1664"/>
      <c r="Z565" s="1684"/>
      <c r="AA565" s="1664"/>
      <c r="AB565" s="1664"/>
      <c r="AC565" s="1928"/>
      <c r="AD565" s="1928"/>
      <c r="AE565" s="1664"/>
      <c r="AF565" s="1664"/>
      <c r="AG565" s="1664"/>
      <c r="AH565" s="1664"/>
      <c r="AI565" s="1664"/>
      <c r="AJ565" s="1660"/>
      <c r="AK565" s="1660"/>
    </row>
    <row r="566" spans="1:37" ht="39.950000000000003" customHeight="1" x14ac:dyDescent="0.2">
      <c r="A566" s="5923"/>
      <c r="B566" s="5923"/>
      <c r="C566" s="1927"/>
      <c r="D566" s="1927"/>
      <c r="E566" s="1927"/>
      <c r="F566" s="1927"/>
      <c r="G566" s="1927"/>
      <c r="H566" s="1928"/>
      <c r="I566" s="1928"/>
      <c r="J566" s="1927"/>
      <c r="K566" s="1927"/>
      <c r="L566" s="1927"/>
      <c r="M566" s="1927"/>
      <c r="N566" s="1927"/>
      <c r="O566" s="1928"/>
      <c r="P566" s="1928"/>
      <c r="Q566" s="1927"/>
      <c r="R566" s="1927"/>
      <c r="S566" s="1927"/>
      <c r="T566" s="1927"/>
      <c r="U566" s="1927"/>
      <c r="V566" s="1928"/>
      <c r="W566" s="1928"/>
      <c r="X566" s="1927"/>
      <c r="Y566" s="1927"/>
      <c r="Z566" s="1684"/>
      <c r="AA566" s="1927"/>
      <c r="AB566" s="1927"/>
      <c r="AC566" s="1928"/>
      <c r="AD566" s="1928"/>
      <c r="AE566" s="1927"/>
      <c r="AF566" s="1927"/>
      <c r="AG566" s="1927"/>
      <c r="AH566" s="1927"/>
      <c r="AI566" s="1927"/>
      <c r="AJ566" s="1660"/>
      <c r="AK566" s="1660"/>
    </row>
    <row r="567" spans="1:37" ht="39.950000000000003" customHeight="1" x14ac:dyDescent="0.2">
      <c r="A567" s="5920"/>
      <c r="B567" s="5920"/>
      <c r="C567" s="1658"/>
      <c r="D567" s="1658"/>
      <c r="E567" s="1658"/>
      <c r="F567" s="1658"/>
      <c r="G567" s="1658"/>
      <c r="H567" s="1928"/>
      <c r="I567" s="1928"/>
      <c r="J567" s="1658"/>
      <c r="K567" s="1658"/>
      <c r="L567" s="1658"/>
      <c r="M567" s="1658"/>
      <c r="N567" s="1658"/>
      <c r="O567" s="1928"/>
      <c r="P567" s="1928"/>
      <c r="Q567" s="1658"/>
      <c r="R567" s="1658"/>
      <c r="S567" s="1658"/>
      <c r="T567" s="1658"/>
      <c r="U567" s="1658"/>
      <c r="V567" s="1928"/>
      <c r="W567" s="1928"/>
      <c r="X567" s="1658"/>
      <c r="Y567" s="1658"/>
      <c r="Z567" s="1684"/>
      <c r="AA567" s="1658"/>
      <c r="AB567" s="1658"/>
      <c r="AC567" s="1928"/>
      <c r="AD567" s="1928"/>
      <c r="AE567" s="1658"/>
      <c r="AF567" s="1658"/>
      <c r="AG567" s="1658"/>
      <c r="AH567" s="1658"/>
      <c r="AI567" s="1658"/>
      <c r="AJ567" s="1660"/>
      <c r="AK567" s="1660"/>
    </row>
    <row r="568" spans="1:37" ht="39.950000000000003" customHeight="1" x14ac:dyDescent="0.2">
      <c r="A568" s="5923"/>
      <c r="B568" s="5923"/>
      <c r="C568" s="1658"/>
      <c r="D568" s="1658"/>
      <c r="E568" s="1658"/>
      <c r="F568" s="1658"/>
      <c r="G568" s="1658"/>
      <c r="H568" s="1928"/>
      <c r="I568" s="1928"/>
      <c r="J568" s="1658"/>
      <c r="K568" s="1658"/>
      <c r="L568" s="1658"/>
      <c r="M568" s="1658"/>
      <c r="N568" s="1658"/>
      <c r="O568" s="1928"/>
      <c r="P568" s="1928"/>
      <c r="Q568" s="1658"/>
      <c r="R568" s="1658"/>
      <c r="S568" s="1658"/>
      <c r="T568" s="1658"/>
      <c r="U568" s="1658"/>
      <c r="V568" s="1928"/>
      <c r="W568" s="1928"/>
      <c r="X568" s="1658"/>
      <c r="Y568" s="1658"/>
      <c r="Z568" s="1684"/>
      <c r="AA568" s="1658"/>
      <c r="AB568" s="1658"/>
      <c r="AC568" s="1928"/>
      <c r="AD568" s="1928"/>
      <c r="AE568" s="1658"/>
      <c r="AF568" s="1658"/>
      <c r="AG568" s="1658"/>
      <c r="AH568" s="1658"/>
      <c r="AI568" s="1658"/>
      <c r="AJ568" s="1660"/>
      <c r="AK568" s="1660"/>
    </row>
    <row r="569" spans="1:37" ht="39.950000000000003" customHeight="1" x14ac:dyDescent="0.2">
      <c r="A569" s="5920"/>
      <c r="B569" s="5920"/>
      <c r="C569" s="1658"/>
      <c r="D569" s="1658"/>
      <c r="E569" s="1658"/>
      <c r="F569" s="1658"/>
      <c r="G569" s="1658"/>
      <c r="H569" s="1928"/>
      <c r="I569" s="1928"/>
      <c r="J569" s="1658"/>
      <c r="K569" s="1658"/>
      <c r="L569" s="1658"/>
      <c r="M569" s="1658"/>
      <c r="N569" s="1658"/>
      <c r="O569" s="1928"/>
      <c r="P569" s="1928"/>
      <c r="Q569" s="1658"/>
      <c r="R569" s="1658"/>
      <c r="S569" s="1658"/>
      <c r="T569" s="1658"/>
      <c r="U569" s="1658"/>
      <c r="V569" s="1928"/>
      <c r="W569" s="1928"/>
      <c r="X569" s="1658"/>
      <c r="Y569" s="1658"/>
      <c r="Z569" s="1684"/>
      <c r="AA569" s="1658"/>
      <c r="AB569" s="1658"/>
      <c r="AC569" s="1928"/>
      <c r="AD569" s="1928"/>
      <c r="AE569" s="1658"/>
      <c r="AF569" s="1658"/>
      <c r="AG569" s="1658"/>
      <c r="AH569" s="1658"/>
      <c r="AI569" s="1658"/>
      <c r="AJ569" s="1660"/>
      <c r="AK569" s="1660"/>
    </row>
    <row r="570" spans="1:37" ht="39.950000000000003" customHeight="1" x14ac:dyDescent="0.2">
      <c r="A570" s="5923"/>
      <c r="B570" s="5923"/>
      <c r="C570" s="1658"/>
      <c r="D570" s="1658"/>
      <c r="E570" s="1658"/>
      <c r="F570" s="1658"/>
      <c r="G570" s="1658"/>
      <c r="H570" s="1928"/>
      <c r="I570" s="1928"/>
      <c r="J570" s="1658"/>
      <c r="K570" s="1658"/>
      <c r="L570" s="1658"/>
      <c r="M570" s="1658"/>
      <c r="N570" s="1658"/>
      <c r="O570" s="1928"/>
      <c r="P570" s="1928"/>
      <c r="Q570" s="1658"/>
      <c r="R570" s="1658"/>
      <c r="S570" s="1658"/>
      <c r="T570" s="1658"/>
      <c r="U570" s="1658"/>
      <c r="V570" s="1928"/>
      <c r="W570" s="1928"/>
      <c r="X570" s="1658"/>
      <c r="Y570" s="1658"/>
      <c r="Z570" s="1684"/>
      <c r="AA570" s="1658"/>
      <c r="AB570" s="1658"/>
      <c r="AC570" s="1928"/>
      <c r="AD570" s="1928"/>
      <c r="AE570" s="1658"/>
      <c r="AF570" s="1658"/>
      <c r="AG570" s="1658"/>
      <c r="AH570" s="1658"/>
      <c r="AI570" s="1658"/>
      <c r="AJ570" s="1660"/>
      <c r="AK570" s="1660"/>
    </row>
    <row r="571" spans="1:37" ht="39.950000000000003" customHeight="1" x14ac:dyDescent="0.2">
      <c r="A571" s="5923"/>
      <c r="B571" s="5923"/>
      <c r="C571" s="1658"/>
      <c r="D571" s="1658"/>
      <c r="E571" s="1658"/>
      <c r="F571" s="1658"/>
      <c r="G571" s="1658"/>
      <c r="H571" s="1928"/>
      <c r="I571" s="1928"/>
      <c r="J571" s="1658"/>
      <c r="K571" s="1658"/>
      <c r="L571" s="1658"/>
      <c r="M571" s="1658"/>
      <c r="N571" s="1658"/>
      <c r="O571" s="1928"/>
      <c r="P571" s="1928"/>
      <c r="Q571" s="1658"/>
      <c r="R571" s="1658"/>
      <c r="S571" s="1658"/>
      <c r="T571" s="1658"/>
      <c r="U571" s="1658"/>
      <c r="V571" s="1928"/>
      <c r="W571" s="1928"/>
      <c r="X571" s="1658"/>
      <c r="Y571" s="1658"/>
      <c r="Z571" s="1684"/>
      <c r="AA571" s="1658"/>
      <c r="AB571" s="1658"/>
      <c r="AC571" s="1928"/>
      <c r="AD571" s="1928"/>
      <c r="AE571" s="1658"/>
      <c r="AF571" s="1658"/>
      <c r="AG571" s="1658"/>
      <c r="AH571" s="1658"/>
      <c r="AI571" s="1658"/>
      <c r="AJ571" s="1660"/>
      <c r="AK571" s="1660"/>
    </row>
    <row r="572" spans="1:37" ht="39.950000000000003" customHeight="1" x14ac:dyDescent="0.2">
      <c r="A572" s="5923"/>
      <c r="B572" s="5923"/>
      <c r="C572" s="1664"/>
      <c r="D572" s="1664"/>
      <c r="E572" s="1664"/>
      <c r="F572" s="1664"/>
      <c r="G572" s="1664"/>
      <c r="H572" s="1928"/>
      <c r="I572" s="1928"/>
      <c r="J572" s="1664"/>
      <c r="K572" s="1664"/>
      <c r="L572" s="1664"/>
      <c r="M572" s="1664"/>
      <c r="N572" s="1664"/>
      <c r="O572" s="1928"/>
      <c r="P572" s="1928"/>
      <c r="Q572" s="1658"/>
      <c r="R572" s="1658"/>
      <c r="S572" s="1658"/>
      <c r="T572" s="1716"/>
      <c r="U572" s="1716"/>
      <c r="V572" s="1928"/>
      <c r="W572" s="1928"/>
      <c r="X572" s="1658"/>
      <c r="Y572" s="1658"/>
      <c r="Z572" s="1684"/>
      <c r="AA572" s="1658"/>
      <c r="AB572" s="1658"/>
      <c r="AC572" s="1928"/>
      <c r="AD572" s="1928"/>
      <c r="AE572" s="1664"/>
      <c r="AF572" s="1664"/>
      <c r="AG572" s="1664"/>
      <c r="AH572" s="1664"/>
      <c r="AI572" s="1664"/>
      <c r="AJ572" s="1660"/>
      <c r="AK572" s="1660"/>
    </row>
    <row r="573" spans="1:37" ht="39.950000000000003" customHeight="1" x14ac:dyDescent="0.2">
      <c r="A573" s="5923"/>
      <c r="B573" s="5923"/>
      <c r="C573" s="1658"/>
      <c r="D573" s="1658"/>
      <c r="E573" s="1658"/>
      <c r="F573" s="1658"/>
      <c r="G573" s="1658"/>
      <c r="H573" s="1928"/>
      <c r="I573" s="1928"/>
      <c r="J573" s="1658"/>
      <c r="K573" s="1658"/>
      <c r="L573" s="1658"/>
      <c r="M573" s="1658"/>
      <c r="N573" s="1658"/>
      <c r="O573" s="1928"/>
      <c r="P573" s="1928"/>
      <c r="Q573" s="1658"/>
      <c r="R573" s="1658"/>
      <c r="S573" s="1658"/>
      <c r="T573" s="1658"/>
      <c r="U573" s="1658"/>
      <c r="V573" s="1928"/>
      <c r="W573" s="1928"/>
      <c r="X573" s="1658"/>
      <c r="Y573" s="1658"/>
      <c r="Z573" s="1684"/>
      <c r="AA573" s="1658"/>
      <c r="AB573" s="1658"/>
      <c r="AC573" s="1928"/>
      <c r="AD573" s="1928"/>
      <c r="AE573" s="1658"/>
      <c r="AF573" s="1658"/>
      <c r="AG573" s="1658"/>
      <c r="AH573" s="1658"/>
      <c r="AI573" s="1658"/>
      <c r="AJ573" s="1660"/>
      <c r="AK573" s="1660"/>
    </row>
    <row r="574" spans="1:37" ht="39.950000000000003" customHeight="1" x14ac:dyDescent="0.2">
      <c r="A574" s="5923"/>
      <c r="B574" s="5923"/>
      <c r="C574" s="1658"/>
      <c r="D574" s="1658"/>
      <c r="E574" s="1658"/>
      <c r="F574" s="1658"/>
      <c r="G574" s="1658"/>
      <c r="H574" s="1928"/>
      <c r="I574" s="1928"/>
      <c r="J574" s="1658"/>
      <c r="K574" s="1658"/>
      <c r="L574" s="1658"/>
      <c r="M574" s="1658"/>
      <c r="N574" s="1658"/>
      <c r="O574" s="1928"/>
      <c r="P574" s="1928"/>
      <c r="Q574" s="1658"/>
      <c r="R574" s="1658"/>
      <c r="S574" s="1658"/>
      <c r="T574" s="1658"/>
      <c r="U574" s="1658"/>
      <c r="V574" s="1928"/>
      <c r="W574" s="1928"/>
      <c r="X574" s="1658"/>
      <c r="Y574" s="1658"/>
      <c r="Z574" s="1684"/>
      <c r="AA574" s="1658"/>
      <c r="AB574" s="1658"/>
      <c r="AC574" s="1928"/>
      <c r="AD574" s="1928"/>
      <c r="AE574" s="1658"/>
      <c r="AF574" s="1658"/>
      <c r="AG574" s="1658"/>
      <c r="AH574" s="1658"/>
      <c r="AI574" s="1658"/>
      <c r="AJ574" s="1660"/>
      <c r="AK574" s="1660"/>
    </row>
    <row r="575" spans="1:37" ht="39.950000000000003" customHeight="1" x14ac:dyDescent="0.2">
      <c r="D575" s="1657"/>
      <c r="E575" s="1657"/>
      <c r="F575" s="1657"/>
      <c r="G575" s="1657"/>
      <c r="L575" s="1659"/>
      <c r="M575" s="1659"/>
      <c r="N575" s="1659"/>
      <c r="Q575" s="1704"/>
      <c r="R575" s="1704"/>
      <c r="S575" s="1704"/>
      <c r="T575" s="1704"/>
      <c r="U575" s="1704"/>
      <c r="X575" s="1704"/>
      <c r="Y575" s="1657"/>
      <c r="AA575" s="1657"/>
      <c r="AB575" s="1657"/>
      <c r="AF575" s="1690"/>
      <c r="AG575" s="1659"/>
      <c r="AH575" s="1659"/>
      <c r="AI575" s="1659"/>
    </row>
    <row r="576" spans="1:37" ht="39.950000000000003" customHeight="1" x14ac:dyDescent="0.2">
      <c r="E576" s="1697"/>
      <c r="F576" s="1697"/>
      <c r="G576" s="1697"/>
      <c r="J576" s="1704"/>
      <c r="K576" s="1704"/>
      <c r="L576" s="1704"/>
      <c r="M576" s="1704"/>
      <c r="N576" s="1704"/>
      <c r="Q576" s="1716"/>
      <c r="R576" s="1716"/>
      <c r="S576" s="1716"/>
      <c r="T576" s="1716"/>
      <c r="AF576" s="1690"/>
      <c r="AG576" s="1690"/>
      <c r="AH576" s="1690"/>
    </row>
    <row r="577" spans="1:48" ht="39.950000000000003" customHeight="1" x14ac:dyDescent="0.2">
      <c r="C577" s="1716"/>
      <c r="D577" s="1659"/>
      <c r="E577" s="1659"/>
      <c r="G577" s="1716"/>
      <c r="J577" s="1716"/>
      <c r="K577" s="1124"/>
      <c r="N577" s="1124"/>
      <c r="R577" s="1704"/>
      <c r="S577" s="1659"/>
      <c r="T577" s="1716"/>
      <c r="U577" s="1716"/>
      <c r="X577" s="1704"/>
      <c r="AE577" s="1659"/>
      <c r="AF577" s="1657"/>
      <c r="AH577" s="1657"/>
    </row>
    <row r="578" spans="1:48" ht="39.950000000000003" customHeight="1" x14ac:dyDescent="0.2">
      <c r="F578" s="1689"/>
      <c r="K578" s="1716"/>
      <c r="L578" s="1716"/>
      <c r="R578" s="1704"/>
      <c r="V578" s="1715"/>
      <c r="W578" s="1715"/>
      <c r="X578" s="1716"/>
      <c r="Y578" s="1716"/>
      <c r="Z578" s="1715"/>
      <c r="AA578" s="1716"/>
      <c r="AB578" s="1704"/>
    </row>
    <row r="579" spans="1:48" ht="39.950000000000003" customHeight="1" x14ac:dyDescent="0.2">
      <c r="S579" s="1697"/>
      <c r="T579" s="1697"/>
      <c r="U579" s="1697"/>
      <c r="V579" s="1697"/>
      <c r="W579" s="1697"/>
      <c r="X579" s="1697"/>
      <c r="AR579" s="1679"/>
      <c r="AS579" s="1679"/>
      <c r="AT579" s="1949"/>
    </row>
    <row r="580" spans="1:48" ht="39.950000000000003" customHeight="1" x14ac:dyDescent="0.2">
      <c r="A580" s="16"/>
      <c r="B580" s="1715"/>
      <c r="C580" s="1659"/>
      <c r="D580" s="1659"/>
      <c r="E580" s="1659"/>
      <c r="F580" s="1659"/>
      <c r="G580" s="1659"/>
      <c r="H580" s="1659"/>
      <c r="I580" s="1659"/>
      <c r="J580" s="1657"/>
      <c r="K580" s="1657"/>
      <c r="L580" s="1659"/>
      <c r="M580" s="1659"/>
      <c r="N580" s="1659"/>
      <c r="O580" s="1716"/>
      <c r="P580" s="1716"/>
      <c r="Q580" s="1657"/>
      <c r="R580" s="1657"/>
      <c r="S580" s="1657"/>
      <c r="T580" s="1657"/>
      <c r="U580" s="1658"/>
      <c r="V580" s="1716"/>
      <c r="W580" s="1716"/>
      <c r="X580" s="1668"/>
      <c r="AT580" s="1949"/>
      <c r="AU580" s="1679"/>
      <c r="AV580" s="1949"/>
    </row>
    <row r="581" spans="1:48" ht="39.950000000000003" customHeight="1" x14ac:dyDescent="0.2">
      <c r="AR581" s="1949"/>
      <c r="AS581" s="1949"/>
      <c r="AT581" s="1949"/>
      <c r="AU581" s="1679"/>
      <c r="AV581" s="1949"/>
    </row>
    <row r="582" spans="1:48" ht="39.950000000000003" customHeight="1" x14ac:dyDescent="0.2">
      <c r="A582" s="5876"/>
      <c r="B582" s="5876"/>
      <c r="C582" s="1661"/>
      <c r="D582" s="1661"/>
      <c r="E582" s="1661"/>
      <c r="F582" s="1661"/>
      <c r="G582" s="1661"/>
      <c r="H582" s="1661"/>
      <c r="I582" s="1661"/>
      <c r="J582" s="1661"/>
      <c r="K582" s="1661"/>
      <c r="L582" s="1661"/>
      <c r="M582" s="1661"/>
      <c r="N582" s="1661"/>
      <c r="O582" s="1661"/>
      <c r="P582" s="1661"/>
      <c r="Q582" s="1661"/>
      <c r="R582" s="1661"/>
      <c r="S582" s="1661"/>
      <c r="T582" s="1661"/>
      <c r="U582" s="1661"/>
      <c r="V582" s="1661"/>
      <c r="W582" s="1661"/>
      <c r="X582" s="1661"/>
      <c r="Y582" s="1661"/>
      <c r="Z582" s="1661"/>
      <c r="AA582" s="1661"/>
      <c r="AB582" s="1661"/>
      <c r="AC582" s="1661"/>
      <c r="AD582" s="1661"/>
      <c r="AE582" s="1661"/>
      <c r="AF582" s="1661"/>
      <c r="AG582" s="1661"/>
      <c r="AH582" s="1661"/>
      <c r="AI582" s="1661"/>
      <c r="AJ582" s="1661"/>
      <c r="AK582" s="1661"/>
      <c r="AR582" s="1949"/>
      <c r="AS582" s="1949"/>
      <c r="AU582" s="1679"/>
      <c r="AV582" s="1949"/>
    </row>
    <row r="583" spans="1:48" ht="39.950000000000003" customHeight="1" x14ac:dyDescent="0.2">
      <c r="A583" s="5876"/>
      <c r="B583" s="5876"/>
      <c r="C583" s="1708"/>
      <c r="D583" s="1708"/>
      <c r="E583" s="1708"/>
      <c r="F583" s="1708"/>
      <c r="G583" s="1708"/>
      <c r="H583" s="1708"/>
      <c r="I583" s="1708"/>
      <c r="J583" s="1708"/>
      <c r="K583" s="1708"/>
      <c r="L583" s="1708"/>
      <c r="M583" s="1708"/>
      <c r="N583" s="1708"/>
      <c r="O583" s="1708"/>
      <c r="P583" s="1708"/>
      <c r="Q583" s="1708"/>
      <c r="R583" s="1708"/>
      <c r="S583" s="1708"/>
      <c r="T583" s="1708"/>
      <c r="U583" s="1708"/>
      <c r="V583" s="1708"/>
      <c r="W583" s="1708"/>
      <c r="X583" s="1708"/>
      <c r="Y583" s="1708"/>
      <c r="Z583" s="1708"/>
      <c r="AA583" s="1708"/>
      <c r="AB583" s="1708"/>
      <c r="AC583" s="1708"/>
      <c r="AD583" s="1708"/>
      <c r="AE583" s="1708"/>
      <c r="AF583" s="1708"/>
      <c r="AG583" s="1708"/>
      <c r="AH583" s="1708"/>
      <c r="AI583" s="1708"/>
      <c r="AJ583" s="1708"/>
      <c r="AK583" s="1708"/>
      <c r="AR583" s="1949"/>
      <c r="AS583" s="1949"/>
      <c r="AV583" s="1670"/>
    </row>
    <row r="584" spans="1:48" ht="39.950000000000003" customHeight="1" x14ac:dyDescent="0.2">
      <c r="A584" s="5926"/>
      <c r="B584" s="5926"/>
      <c r="C584" s="1716"/>
      <c r="D584" s="1716"/>
      <c r="E584" s="1659"/>
      <c r="F584" s="1659"/>
      <c r="G584" s="1659"/>
      <c r="H584" s="1928"/>
      <c r="I584" s="1928"/>
      <c r="J584" s="1716"/>
      <c r="K584" s="1716"/>
      <c r="L584" s="1666"/>
      <c r="M584" s="1666"/>
      <c r="N584" s="1663"/>
      <c r="O584" s="1928"/>
      <c r="P584" s="1928"/>
      <c r="Q584" s="1664"/>
      <c r="R584" s="1664"/>
      <c r="S584" s="1664"/>
      <c r="T584" s="1664"/>
      <c r="U584" s="1950"/>
      <c r="V584" s="1928"/>
      <c r="W584" s="1928"/>
      <c r="X584" s="1928"/>
      <c r="Y584" s="1928"/>
      <c r="Z584" s="1928"/>
      <c r="AA584" s="1928"/>
      <c r="AB584" s="1928"/>
      <c r="AC584" s="1928"/>
      <c r="AD584" s="1928"/>
      <c r="AE584" s="1928"/>
      <c r="AF584" s="1928"/>
      <c r="AG584" s="1928"/>
      <c r="AH584" s="1928"/>
      <c r="AI584" s="1928"/>
      <c r="AJ584" s="1928"/>
      <c r="AK584" s="1928"/>
      <c r="AL584" s="1679"/>
      <c r="AM584" s="1679"/>
      <c r="AN584" s="1679"/>
      <c r="AO584" s="1949"/>
      <c r="AP584" s="1679"/>
      <c r="AQ584" s="1679"/>
    </row>
    <row r="585" spans="1:48" ht="39.950000000000003" customHeight="1" x14ac:dyDescent="0.2">
      <c r="A585" s="5926"/>
      <c r="B585" s="5926"/>
      <c r="C585" s="1664"/>
      <c r="D585" s="1664"/>
      <c r="E585" s="1664"/>
      <c r="F585" s="1664"/>
      <c r="G585" s="1664"/>
      <c r="H585" s="1928"/>
      <c r="I585" s="1928"/>
      <c r="J585" s="1664"/>
      <c r="K585" s="1664"/>
      <c r="L585" s="1664"/>
      <c r="M585" s="1664"/>
      <c r="N585" s="1664"/>
      <c r="O585" s="1928"/>
      <c r="P585" s="1928"/>
      <c r="Q585" s="1664"/>
      <c r="R585" s="1664"/>
      <c r="S585" s="1664"/>
      <c r="T585" s="1664"/>
      <c r="U585" s="1950"/>
      <c r="V585" s="1928"/>
      <c r="W585" s="1928"/>
      <c r="X585" s="1928"/>
      <c r="Y585" s="1928"/>
      <c r="Z585" s="1928"/>
      <c r="AA585" s="1928"/>
      <c r="AB585" s="1928"/>
      <c r="AC585" s="1928"/>
      <c r="AD585" s="1928"/>
      <c r="AE585" s="1928"/>
      <c r="AF585" s="1928"/>
      <c r="AG585" s="1928"/>
      <c r="AH585" s="1928"/>
      <c r="AI585" s="1928"/>
      <c r="AJ585" s="1928"/>
      <c r="AK585" s="1928"/>
    </row>
    <row r="586" spans="1:48" ht="39.950000000000003" customHeight="1" x14ac:dyDescent="0.2">
      <c r="A586" s="5923"/>
      <c r="B586" s="5923"/>
      <c r="C586" s="1657"/>
      <c r="D586" s="1657"/>
      <c r="E586" s="1657"/>
      <c r="F586" s="1657"/>
      <c r="G586" s="1657"/>
      <c r="H586" s="1928"/>
      <c r="I586" s="1928"/>
      <c r="J586" s="1716"/>
      <c r="K586" s="1716"/>
      <c r="L586" s="1716"/>
      <c r="M586" s="1659"/>
      <c r="N586" s="1659"/>
      <c r="O586" s="1928"/>
      <c r="P586" s="1928"/>
      <c r="Q586" s="1683"/>
      <c r="R586" s="1683"/>
      <c r="S586" s="1684"/>
      <c r="T586" s="1684"/>
      <c r="U586" s="1950"/>
      <c r="V586" s="1928"/>
      <c r="W586" s="1928"/>
      <c r="X586" s="1928"/>
      <c r="Y586" s="1928"/>
      <c r="Z586" s="1928"/>
      <c r="AA586" s="1928"/>
      <c r="AB586" s="1928"/>
      <c r="AC586" s="1928"/>
      <c r="AD586" s="1928"/>
      <c r="AE586" s="1928"/>
      <c r="AF586" s="1928"/>
      <c r="AG586" s="1928"/>
      <c r="AH586" s="1928"/>
      <c r="AI586" s="1928"/>
      <c r="AJ586" s="1928"/>
      <c r="AK586" s="1928"/>
      <c r="AM586" s="1949"/>
      <c r="AN586" s="1949"/>
      <c r="AO586" s="1949"/>
      <c r="AP586" s="1949"/>
      <c r="AQ586" s="1949"/>
    </row>
    <row r="587" spans="1:48" ht="39.950000000000003" customHeight="1" x14ac:dyDescent="0.2">
      <c r="A587" s="5926"/>
      <c r="B587" s="5926"/>
      <c r="C587" s="1705"/>
      <c r="D587" s="1705"/>
      <c r="E587" s="1659"/>
      <c r="F587" s="1659"/>
      <c r="G587" s="1659"/>
      <c r="H587" s="1928"/>
      <c r="I587" s="1928"/>
      <c r="J587" s="1716"/>
      <c r="K587" s="1716"/>
      <c r="L587" s="1716"/>
      <c r="M587" s="1716"/>
      <c r="N587" s="1716"/>
      <c r="O587" s="1928"/>
      <c r="P587" s="1928"/>
      <c r="Q587" s="1657"/>
      <c r="R587" s="1657"/>
      <c r="S587" s="1657"/>
      <c r="T587" s="1657"/>
      <c r="U587" s="1950"/>
      <c r="V587" s="1928"/>
      <c r="W587" s="1928"/>
      <c r="X587" s="1928"/>
      <c r="Y587" s="1928"/>
      <c r="Z587" s="1928"/>
      <c r="AA587" s="1928"/>
      <c r="AB587" s="1928"/>
      <c r="AC587" s="1928"/>
      <c r="AD587" s="1928"/>
      <c r="AE587" s="1928"/>
      <c r="AF587" s="1928"/>
      <c r="AG587" s="1928"/>
      <c r="AH587" s="1928"/>
      <c r="AI587" s="1928"/>
      <c r="AJ587" s="1928"/>
      <c r="AK587" s="1928"/>
      <c r="AM587" s="1949"/>
      <c r="AN587" s="1949"/>
      <c r="AO587" s="1949"/>
      <c r="AP587" s="1949"/>
      <c r="AQ587" s="1949"/>
    </row>
    <row r="588" spans="1:48" ht="39.950000000000003" customHeight="1" x14ac:dyDescent="0.2">
      <c r="A588" s="5926"/>
      <c r="B588" s="5926"/>
      <c r="C588" s="1716"/>
      <c r="D588" s="1659"/>
      <c r="E588" s="1659"/>
      <c r="F588" s="1659"/>
      <c r="G588" s="1659"/>
      <c r="H588" s="1928"/>
      <c r="I588" s="1928"/>
      <c r="J588" s="1716"/>
      <c r="K588" s="1716"/>
      <c r="L588" s="1716"/>
      <c r="M588" s="1705"/>
      <c r="N588" s="1705"/>
      <c r="O588" s="1928"/>
      <c r="P588" s="1928"/>
      <c r="Q588" s="1684"/>
      <c r="R588" s="1684"/>
      <c r="S588" s="1684"/>
      <c r="T588" s="1684"/>
      <c r="U588" s="1950"/>
      <c r="V588" s="1928"/>
      <c r="W588" s="1928"/>
      <c r="X588" s="1928"/>
      <c r="Y588" s="1928"/>
      <c r="Z588" s="1928"/>
      <c r="AA588" s="1928"/>
      <c r="AB588" s="1928"/>
      <c r="AC588" s="1928"/>
      <c r="AD588" s="1928"/>
      <c r="AE588" s="1928"/>
      <c r="AF588" s="1928"/>
      <c r="AG588" s="1928"/>
      <c r="AH588" s="1928"/>
      <c r="AI588" s="1928"/>
      <c r="AJ588" s="1928"/>
      <c r="AK588" s="1928"/>
      <c r="AM588" s="1949"/>
      <c r="AN588" s="1949"/>
      <c r="AO588" s="1949"/>
      <c r="AP588" s="1949"/>
      <c r="AQ588" s="1949"/>
    </row>
    <row r="589" spans="1:48" ht="39.950000000000003" customHeight="1" x14ac:dyDescent="0.2">
      <c r="A589" s="5922"/>
      <c r="B589" s="5922"/>
      <c r="C589" s="1658"/>
      <c r="D589" s="1658"/>
      <c r="E589" s="1658"/>
      <c r="F589" s="1666"/>
      <c r="G589" s="1666"/>
      <c r="H589" s="1928"/>
      <c r="I589" s="1928"/>
      <c r="J589" s="1659"/>
      <c r="K589" s="1659"/>
      <c r="L589" s="1659"/>
      <c r="M589" s="1658"/>
      <c r="N589" s="1658"/>
      <c r="O589" s="1928"/>
      <c r="P589" s="1928"/>
      <c r="Q589" s="1658"/>
      <c r="R589" s="1658"/>
      <c r="S589" s="1658"/>
      <c r="T589" s="1658"/>
      <c r="U589" s="1950"/>
      <c r="V589" s="1928"/>
      <c r="W589" s="1928"/>
      <c r="X589" s="1928"/>
      <c r="Y589" s="1928"/>
      <c r="Z589" s="1928"/>
      <c r="AA589" s="1928"/>
      <c r="AB589" s="1928"/>
      <c r="AC589" s="1928"/>
      <c r="AD589" s="1928"/>
      <c r="AE589" s="1928"/>
      <c r="AF589" s="1928"/>
      <c r="AG589" s="1928"/>
      <c r="AH589" s="1928"/>
      <c r="AI589" s="1928"/>
      <c r="AJ589" s="1928"/>
      <c r="AK589" s="1928"/>
    </row>
    <row r="590" spans="1:48" ht="39.950000000000003" customHeight="1" x14ac:dyDescent="0.2">
      <c r="A590" s="5920"/>
      <c r="B590" s="5920"/>
      <c r="C590" s="1683"/>
      <c r="D590" s="1683"/>
      <c r="E590" s="1684"/>
      <c r="F590" s="1684"/>
      <c r="G590" s="1683"/>
      <c r="H590" s="1928"/>
      <c r="I590" s="1928"/>
      <c r="J590" s="1683"/>
      <c r="K590" s="1683"/>
      <c r="L590" s="1684"/>
      <c r="M590" s="1684"/>
      <c r="N590" s="1683"/>
      <c r="O590" s="1928"/>
      <c r="P590" s="1928"/>
      <c r="Q590" s="1683"/>
      <c r="R590" s="1683"/>
      <c r="S590" s="1684"/>
      <c r="T590" s="1684"/>
      <c r="U590" s="1950"/>
      <c r="V590" s="1928"/>
      <c r="W590" s="1928"/>
      <c r="X590" s="1928"/>
      <c r="Y590" s="1928"/>
      <c r="Z590" s="1928"/>
      <c r="AA590" s="1928"/>
      <c r="AB590" s="1928"/>
      <c r="AC590" s="1928"/>
      <c r="AD590" s="1928"/>
      <c r="AE590" s="1928"/>
      <c r="AF590" s="1928"/>
      <c r="AG590" s="1928"/>
      <c r="AH590" s="1928"/>
      <c r="AI590" s="1928"/>
      <c r="AJ590" s="1928"/>
      <c r="AK590" s="1928"/>
    </row>
    <row r="591" spans="1:48" ht="39.950000000000003" customHeight="1" x14ac:dyDescent="0.2">
      <c r="A591" s="5927"/>
      <c r="B591" s="5924"/>
      <c r="C591" s="1664"/>
      <c r="D591" s="1664"/>
      <c r="E591" s="1664"/>
      <c r="F591" s="1664"/>
      <c r="G591" s="1664"/>
      <c r="H591" s="1928"/>
      <c r="I591" s="1928"/>
      <c r="J591" s="1664"/>
      <c r="K591" s="1664"/>
      <c r="L591" s="1664"/>
      <c r="M591" s="1664"/>
      <c r="N591" s="1664"/>
      <c r="O591" s="1928"/>
      <c r="P591" s="1928"/>
      <c r="Q591" s="1664"/>
      <c r="R591" s="1664"/>
      <c r="S591" s="1664"/>
      <c r="T591" s="1664"/>
      <c r="U591" s="1950"/>
      <c r="V591" s="1928"/>
      <c r="W591" s="1928"/>
      <c r="X591" s="1928"/>
      <c r="Y591" s="1928"/>
      <c r="Z591" s="1928"/>
      <c r="AA591" s="1928"/>
      <c r="AB591" s="1928"/>
      <c r="AC591" s="1928"/>
      <c r="AD591" s="1928"/>
      <c r="AE591" s="1928"/>
      <c r="AF591" s="1928"/>
      <c r="AG591" s="1928"/>
      <c r="AH591" s="1928"/>
      <c r="AI591" s="1928"/>
      <c r="AJ591" s="1928"/>
      <c r="AK591" s="1928"/>
    </row>
    <row r="592" spans="1:48" ht="39.950000000000003" customHeight="1" x14ac:dyDescent="0.2">
      <c r="A592" s="5923"/>
      <c r="B592" s="5923"/>
      <c r="C592" s="1927"/>
      <c r="D592" s="1927"/>
      <c r="E592" s="1927"/>
      <c r="F592" s="1927"/>
      <c r="G592" s="1927"/>
      <c r="H592" s="1928"/>
      <c r="I592" s="1928"/>
      <c r="J592" s="1927"/>
      <c r="K592" s="1927"/>
      <c r="L592" s="1927"/>
      <c r="M592" s="1927"/>
      <c r="N592" s="1927"/>
      <c r="O592" s="1928"/>
      <c r="P592" s="1928"/>
      <c r="Q592" s="1927"/>
      <c r="R592" s="1927"/>
      <c r="S592" s="1927"/>
      <c r="T592" s="1927"/>
      <c r="U592" s="1950"/>
      <c r="V592" s="1928"/>
      <c r="W592" s="1928"/>
      <c r="X592" s="1928"/>
      <c r="Y592" s="1928"/>
      <c r="Z592" s="1928"/>
      <c r="AA592" s="1928"/>
      <c r="AB592" s="1928"/>
      <c r="AC592" s="1928"/>
      <c r="AD592" s="1928"/>
      <c r="AE592" s="1928"/>
      <c r="AF592" s="1928"/>
      <c r="AG592" s="1928"/>
      <c r="AH592" s="1928"/>
      <c r="AI592" s="1928"/>
      <c r="AJ592" s="1928"/>
      <c r="AK592" s="1928"/>
    </row>
    <row r="593" spans="1:37" ht="39.950000000000003" customHeight="1" x14ac:dyDescent="0.2">
      <c r="A593" s="5920"/>
      <c r="B593" s="5920"/>
      <c r="C593" s="1664"/>
      <c r="D593" s="1664"/>
      <c r="E593" s="1664"/>
      <c r="F593" s="1664"/>
      <c r="G593" s="1664"/>
      <c r="H593" s="1928"/>
      <c r="I593" s="1928"/>
      <c r="J593" s="1664"/>
      <c r="K593" s="1664"/>
      <c r="L593" s="1664"/>
      <c r="M593" s="1664"/>
      <c r="N593" s="1664"/>
      <c r="O593" s="1928"/>
      <c r="P593" s="1928"/>
      <c r="Q593" s="1664"/>
      <c r="R593" s="1664"/>
      <c r="S593" s="1664"/>
      <c r="T593" s="1664"/>
      <c r="U593" s="1950"/>
      <c r="V593" s="1928"/>
      <c r="W593" s="1928"/>
      <c r="X593" s="1928"/>
      <c r="Y593" s="1928"/>
      <c r="Z593" s="1928"/>
      <c r="AA593" s="1928"/>
      <c r="AB593" s="1928"/>
      <c r="AC593" s="1928"/>
      <c r="AD593" s="1928"/>
      <c r="AE593" s="1928"/>
      <c r="AF593" s="1928"/>
      <c r="AG593" s="1928"/>
      <c r="AH593" s="1928"/>
      <c r="AI593" s="1928"/>
      <c r="AJ593" s="1928"/>
      <c r="AK593" s="1928"/>
    </row>
    <row r="594" spans="1:37" ht="39.950000000000003" customHeight="1" x14ac:dyDescent="0.2">
      <c r="A594" s="5923"/>
      <c r="B594" s="5923"/>
      <c r="C594" s="1658"/>
      <c r="D594" s="1658"/>
      <c r="E594" s="1658"/>
      <c r="F594" s="1658"/>
      <c r="G594" s="1658"/>
      <c r="H594" s="1928"/>
      <c r="I594" s="1928"/>
      <c r="J594" s="1658"/>
      <c r="K594" s="1658"/>
      <c r="L594" s="1658"/>
      <c r="M594" s="1658"/>
      <c r="N594" s="1658"/>
      <c r="O594" s="1928"/>
      <c r="P594" s="1928"/>
      <c r="Q594" s="1658"/>
      <c r="R594" s="1658"/>
      <c r="S594" s="1658"/>
      <c r="T594" s="1658"/>
      <c r="U594" s="1950"/>
      <c r="V594" s="1928"/>
      <c r="W594" s="1928"/>
      <c r="X594" s="1928"/>
      <c r="Y594" s="1928"/>
      <c r="Z594" s="1928"/>
      <c r="AA594" s="1928"/>
      <c r="AB594" s="1928"/>
      <c r="AC594" s="1928"/>
      <c r="AD594" s="1928"/>
      <c r="AE594" s="1928"/>
      <c r="AF594" s="1928"/>
      <c r="AG594" s="1928"/>
      <c r="AH594" s="1928"/>
      <c r="AI594" s="1928"/>
      <c r="AJ594" s="1928"/>
      <c r="AK594" s="1928"/>
    </row>
    <row r="595" spans="1:37" ht="39.950000000000003" customHeight="1" x14ac:dyDescent="0.2">
      <c r="A595" s="5920"/>
      <c r="B595" s="5920"/>
      <c r="C595" s="1658"/>
      <c r="D595" s="1658"/>
      <c r="E595" s="1658"/>
      <c r="F595" s="1658"/>
      <c r="G595" s="1658"/>
      <c r="H595" s="1928"/>
      <c r="I595" s="1928"/>
      <c r="J595" s="1658"/>
      <c r="K595" s="1658"/>
      <c r="L595" s="1658"/>
      <c r="M595" s="1658"/>
      <c r="N595" s="1658"/>
      <c r="O595" s="1928"/>
      <c r="P595" s="1928"/>
      <c r="Q595" s="1658"/>
      <c r="R595" s="1658"/>
      <c r="S595" s="1658"/>
      <c r="T595" s="1658"/>
      <c r="U595" s="1950"/>
      <c r="V595" s="1928"/>
      <c r="W595" s="1928"/>
      <c r="X595" s="1928"/>
      <c r="Y595" s="1928"/>
      <c r="Z595" s="1928"/>
      <c r="AA595" s="1928"/>
      <c r="AB595" s="1928"/>
      <c r="AC595" s="1928"/>
      <c r="AD595" s="1928"/>
      <c r="AE595" s="1928"/>
      <c r="AF595" s="1928"/>
      <c r="AG595" s="1928"/>
      <c r="AH595" s="1928"/>
      <c r="AI595" s="1928"/>
      <c r="AJ595" s="1928"/>
      <c r="AK595" s="1928"/>
    </row>
    <row r="596" spans="1:37" ht="39.950000000000003" customHeight="1" x14ac:dyDescent="0.2">
      <c r="A596" s="5923"/>
      <c r="B596" s="5923"/>
      <c r="C596" s="1658"/>
      <c r="D596" s="1658"/>
      <c r="E596" s="1658"/>
      <c r="F596" s="1658"/>
      <c r="G596" s="1658"/>
      <c r="H596" s="1928"/>
      <c r="I596" s="1928"/>
      <c r="J596" s="1664"/>
      <c r="K596" s="1664"/>
      <c r="L596" s="1664"/>
      <c r="M596" s="1664"/>
      <c r="N596" s="1664"/>
      <c r="O596" s="1928"/>
      <c r="P596" s="1928"/>
      <c r="Q596" s="1664"/>
      <c r="R596" s="1664"/>
      <c r="S596" s="1664"/>
      <c r="T596" s="1664"/>
      <c r="U596" s="1950"/>
      <c r="V596" s="1928"/>
      <c r="W596" s="1928"/>
      <c r="X596" s="1928"/>
      <c r="Y596" s="1928"/>
      <c r="Z596" s="1928"/>
      <c r="AA596" s="1928"/>
      <c r="AB596" s="1928"/>
      <c r="AC596" s="1928"/>
      <c r="AD596" s="1928"/>
      <c r="AE596" s="1928"/>
      <c r="AF596" s="1928"/>
      <c r="AG596" s="1928"/>
      <c r="AH596" s="1928"/>
      <c r="AI596" s="1928"/>
      <c r="AJ596" s="1928"/>
      <c r="AK596" s="1928"/>
    </row>
    <row r="597" spans="1:37" ht="39.950000000000003" customHeight="1" x14ac:dyDescent="0.2">
      <c r="A597" s="5923"/>
      <c r="B597" s="5923"/>
      <c r="C597" s="1658"/>
      <c r="D597" s="1658"/>
      <c r="E597" s="1658"/>
      <c r="F597" s="1658"/>
      <c r="G597" s="1658"/>
      <c r="H597" s="1928"/>
      <c r="I597" s="1928"/>
      <c r="J597" s="1658"/>
      <c r="K597" s="1658"/>
      <c r="L597" s="1658"/>
      <c r="M597" s="1658"/>
      <c r="N597" s="1658"/>
      <c r="O597" s="1928"/>
      <c r="P597" s="1928"/>
      <c r="Q597" s="1658"/>
      <c r="R597" s="1658"/>
      <c r="S597" s="1658"/>
      <c r="T597" s="1658"/>
      <c r="U597" s="1950"/>
      <c r="V597" s="1928"/>
      <c r="W597" s="1928"/>
      <c r="X597" s="1928"/>
      <c r="Y597" s="1928"/>
      <c r="Z597" s="1928"/>
      <c r="AA597" s="1928"/>
      <c r="AB597" s="1928"/>
      <c r="AC597" s="1928"/>
      <c r="AD597" s="1928"/>
      <c r="AE597" s="1928"/>
      <c r="AF597" s="1928"/>
      <c r="AG597" s="1928"/>
      <c r="AH597" s="1928"/>
      <c r="AI597" s="1928"/>
      <c r="AJ597" s="1928"/>
      <c r="AK597" s="1928"/>
    </row>
    <row r="598" spans="1:37" ht="39.950000000000003" customHeight="1" x14ac:dyDescent="0.2">
      <c r="A598" s="5923"/>
      <c r="B598" s="5923"/>
      <c r="C598" s="1664"/>
      <c r="D598" s="1664"/>
      <c r="E598" s="1664"/>
      <c r="F598" s="1664"/>
      <c r="G598" s="1664"/>
      <c r="H598" s="1928"/>
      <c r="I598" s="1928"/>
      <c r="J598" s="1664"/>
      <c r="K598" s="1664"/>
      <c r="L598" s="1664"/>
      <c r="M598" s="1664"/>
      <c r="N598" s="1664"/>
      <c r="O598" s="1928"/>
      <c r="P598" s="1928"/>
      <c r="Q598" s="1664"/>
      <c r="R598" s="1664"/>
      <c r="S598" s="1664"/>
      <c r="T598" s="1664"/>
      <c r="U598" s="1950"/>
      <c r="V598" s="1928"/>
      <c r="W598" s="1928"/>
      <c r="X598" s="1928"/>
      <c r="Y598" s="1928"/>
      <c r="Z598" s="1928"/>
      <c r="AA598" s="1928"/>
      <c r="AB598" s="1928"/>
      <c r="AC598" s="1928"/>
      <c r="AD598" s="1928"/>
      <c r="AE598" s="1928"/>
      <c r="AF598" s="1928"/>
      <c r="AG598" s="1928"/>
      <c r="AH598" s="1928"/>
      <c r="AI598" s="1928"/>
      <c r="AJ598" s="1928"/>
      <c r="AK598" s="1928"/>
    </row>
    <row r="599" spans="1:37" ht="39.950000000000003" customHeight="1" x14ac:dyDescent="0.2">
      <c r="A599" s="5923"/>
      <c r="B599" s="5923"/>
      <c r="C599" s="1658"/>
      <c r="D599" s="1658"/>
      <c r="E599" s="1658"/>
      <c r="F599" s="1658"/>
      <c r="G599" s="1658"/>
      <c r="H599" s="1928"/>
      <c r="I599" s="1928"/>
      <c r="J599" s="1658"/>
      <c r="K599" s="1658"/>
      <c r="L599" s="1658"/>
      <c r="M599" s="1658"/>
      <c r="N599" s="1658"/>
      <c r="O599" s="1928"/>
      <c r="P599" s="1928"/>
      <c r="Q599" s="1658"/>
      <c r="R599" s="1658"/>
      <c r="S599" s="1658"/>
      <c r="T599" s="1658"/>
      <c r="U599" s="1950"/>
      <c r="V599" s="1928"/>
      <c r="W599" s="1928"/>
      <c r="X599" s="1928"/>
      <c r="Y599" s="1928"/>
      <c r="Z599" s="1928"/>
      <c r="AA599" s="1928"/>
      <c r="AB599" s="1928"/>
      <c r="AC599" s="1928"/>
      <c r="AD599" s="1928"/>
      <c r="AE599" s="1928"/>
      <c r="AF599" s="1928"/>
      <c r="AG599" s="1928"/>
      <c r="AH599" s="1928"/>
      <c r="AI599" s="1928"/>
      <c r="AJ599" s="1928"/>
      <c r="AK599" s="1928"/>
    </row>
    <row r="600" spans="1:37" ht="39.950000000000003" customHeight="1" x14ac:dyDescent="0.2">
      <c r="A600" s="5923"/>
      <c r="B600" s="5923"/>
      <c r="C600" s="1658"/>
      <c r="D600" s="1658"/>
      <c r="E600" s="1658"/>
      <c r="F600" s="1658"/>
      <c r="G600" s="1658"/>
      <c r="H600" s="1928"/>
      <c r="I600" s="1928"/>
      <c r="J600" s="1658"/>
      <c r="K600" s="1658"/>
      <c r="L600" s="1658"/>
      <c r="M600" s="1658"/>
      <c r="N600" s="1658"/>
      <c r="O600" s="1928"/>
      <c r="P600" s="1928"/>
      <c r="Q600" s="1658"/>
      <c r="R600" s="1658"/>
      <c r="S600" s="1658"/>
      <c r="T600" s="1658"/>
      <c r="U600" s="1950"/>
      <c r="V600" s="1928"/>
      <c r="W600" s="1928"/>
      <c r="X600" s="1928"/>
      <c r="Y600" s="1928"/>
      <c r="Z600" s="1928"/>
      <c r="AA600" s="1928"/>
      <c r="AB600" s="1928"/>
      <c r="AC600" s="1928"/>
      <c r="AD600" s="1928"/>
      <c r="AE600" s="1928"/>
      <c r="AF600" s="1928"/>
      <c r="AG600" s="1928"/>
      <c r="AH600" s="1928"/>
      <c r="AI600" s="1928"/>
      <c r="AJ600" s="1928"/>
      <c r="AK600" s="1928"/>
    </row>
    <row r="601" spans="1:37" ht="39.950000000000003" customHeight="1" x14ac:dyDescent="0.2">
      <c r="D601" s="1659"/>
      <c r="E601" s="1659"/>
      <c r="F601" s="1659"/>
      <c r="J601" s="1659"/>
      <c r="K601" s="1659"/>
      <c r="L601" s="1659"/>
      <c r="M601" s="1657"/>
      <c r="N601" s="1657"/>
      <c r="R601" s="1659"/>
      <c r="S601" s="1659"/>
    </row>
    <row r="602" spans="1:37" ht="39.950000000000003" customHeight="1" x14ac:dyDescent="0.2">
      <c r="J602" s="1716"/>
      <c r="K602" s="1716"/>
      <c r="L602" s="1716"/>
      <c r="M602" s="1716"/>
      <c r="N602" s="1716"/>
      <c r="X602" s="1715"/>
      <c r="Y602" s="1715"/>
      <c r="AA602" s="1715"/>
    </row>
    <row r="603" spans="1:37" ht="39.950000000000003" customHeight="1" x14ac:dyDescent="0.2">
      <c r="D603" s="1659"/>
      <c r="E603" s="1659"/>
      <c r="F603" s="1659"/>
      <c r="K603" s="1659"/>
      <c r="L603" s="1659"/>
      <c r="M603" s="1716"/>
      <c r="N603" s="1716"/>
      <c r="S603" s="1659"/>
      <c r="T603" s="1659"/>
      <c r="V603" s="1715"/>
      <c r="W603" s="1715"/>
      <c r="X603" s="1715"/>
      <c r="Y603" s="1715"/>
      <c r="Z603" s="1715"/>
    </row>
    <row r="604" spans="1:37" ht="39.950000000000003" customHeight="1" x14ac:dyDescent="0.2">
      <c r="Q604" s="1716"/>
      <c r="R604" s="1716"/>
      <c r="S604" s="1716"/>
      <c r="T604" s="1697"/>
      <c r="U604" s="1697"/>
      <c r="V604" s="1697"/>
      <c r="W604" s="1697"/>
      <c r="X604" s="1697"/>
    </row>
    <row r="605" spans="1:37" ht="39.950000000000003" customHeight="1" x14ac:dyDescent="0.2">
      <c r="C605" s="1715"/>
      <c r="K605" s="16"/>
      <c r="L605" s="16"/>
      <c r="M605" s="16"/>
    </row>
    <row r="606" spans="1:37" ht="39.950000000000003" customHeight="1" x14ac:dyDescent="0.2">
      <c r="A606" s="16"/>
      <c r="B606" s="1715"/>
      <c r="C606" s="1659"/>
      <c r="D606" s="1659"/>
      <c r="E606" s="1659"/>
      <c r="F606" s="1659"/>
      <c r="G606" s="1659"/>
      <c r="H606" s="1657"/>
      <c r="I606" s="1657"/>
      <c r="J606" s="1659"/>
      <c r="K606" s="1659"/>
      <c r="L606" s="1659"/>
      <c r="M606" s="1927"/>
      <c r="N606" s="1927"/>
      <c r="O606" s="1716"/>
      <c r="P606" s="1716"/>
      <c r="Q606" s="1716"/>
      <c r="R606" s="1716"/>
      <c r="S606" s="1716"/>
    </row>
    <row r="607" spans="1:37" ht="39.950000000000003" customHeight="1" x14ac:dyDescent="0.2"/>
    <row r="608" spans="1:37" ht="39.950000000000003" customHeight="1" x14ac:dyDescent="0.2">
      <c r="A608" s="5876"/>
      <c r="B608" s="5876"/>
      <c r="C608" s="1661"/>
      <c r="D608" s="1661"/>
      <c r="E608" s="1661"/>
      <c r="F608" s="1661"/>
      <c r="G608" s="1661"/>
      <c r="H608" s="1661"/>
      <c r="I608" s="1661"/>
      <c r="J608" s="1661"/>
      <c r="K608" s="1661"/>
      <c r="L608" s="1661"/>
      <c r="M608" s="1661"/>
      <c r="N608" s="1661"/>
      <c r="O608" s="1661"/>
      <c r="P608" s="1661"/>
      <c r="Q608" s="1661"/>
      <c r="R608" s="1661"/>
      <c r="S608" s="1661"/>
      <c r="T608" s="1661"/>
      <c r="U608" s="1661"/>
      <c r="V608" s="1661"/>
      <c r="W608" s="1661"/>
      <c r="X608" s="1661"/>
      <c r="Y608" s="1661"/>
      <c r="Z608" s="1661"/>
      <c r="AA608" s="1661"/>
      <c r="AB608" s="1661"/>
      <c r="AC608" s="1661"/>
      <c r="AD608" s="1661"/>
      <c r="AE608" s="1661"/>
      <c r="AF608" s="1661"/>
      <c r="AG608" s="1661"/>
      <c r="AH608" s="1661"/>
      <c r="AI608" s="1661"/>
      <c r="AJ608" s="1661"/>
      <c r="AK608" s="1661"/>
    </row>
    <row r="609" spans="1:39" ht="39.950000000000003" customHeight="1" x14ac:dyDescent="0.2">
      <c r="A609" s="5929"/>
      <c r="B609" s="5929"/>
      <c r="C609" s="1708"/>
      <c r="D609" s="1708"/>
      <c r="E609" s="1708"/>
      <c r="F609" s="1708"/>
      <c r="G609" s="1708"/>
      <c r="H609" s="1708"/>
      <c r="I609" s="1708"/>
      <c r="J609" s="1708"/>
      <c r="K609" s="1708"/>
      <c r="L609" s="1708"/>
      <c r="M609" s="1708"/>
      <c r="N609" s="1708"/>
      <c r="O609" s="1708"/>
      <c r="P609" s="1708"/>
      <c r="Q609" s="1708"/>
      <c r="R609" s="1708"/>
      <c r="S609" s="1708"/>
      <c r="T609" s="1708"/>
      <c r="U609" s="1708"/>
      <c r="V609" s="1708"/>
      <c r="W609" s="1708"/>
      <c r="X609" s="1708"/>
      <c r="Y609" s="1708"/>
      <c r="Z609" s="1708"/>
      <c r="AA609" s="1708"/>
      <c r="AB609" s="1708"/>
      <c r="AC609" s="1708"/>
      <c r="AD609" s="1708"/>
      <c r="AE609" s="1708"/>
      <c r="AF609" s="1708"/>
      <c r="AG609" s="1708"/>
      <c r="AH609" s="1708"/>
      <c r="AI609" s="1708"/>
      <c r="AJ609" s="1708"/>
      <c r="AK609" s="1708"/>
    </row>
    <row r="610" spans="1:39" ht="39.950000000000003" customHeight="1" x14ac:dyDescent="0.2">
      <c r="A610" s="5926"/>
      <c r="B610" s="5926"/>
      <c r="C610" s="1659"/>
      <c r="D610" s="1659"/>
      <c r="E610" s="1659"/>
      <c r="F610" s="1659"/>
      <c r="G610" s="1716"/>
      <c r="H610" s="1928"/>
      <c r="I610" s="1928"/>
      <c r="J610" s="1659"/>
      <c r="K610" s="1659"/>
      <c r="L610" s="1659"/>
      <c r="M610" s="1659"/>
      <c r="N610" s="1659"/>
      <c r="O610" s="1928"/>
      <c r="P610" s="1928"/>
      <c r="Q610" s="1659"/>
      <c r="R610" s="1659"/>
      <c r="S610" s="1659"/>
      <c r="T610" s="1659"/>
      <c r="U610" s="1659"/>
      <c r="V610" s="1928"/>
      <c r="W610" s="1928"/>
      <c r="X610" s="1659"/>
      <c r="Y610" s="1659"/>
      <c r="Z610" s="1659"/>
      <c r="AA610" s="1659"/>
      <c r="AB610" s="1659"/>
      <c r="AC610" s="1928"/>
      <c r="AD610" s="1928"/>
      <c r="AE610" s="1657"/>
      <c r="AF610" s="1657"/>
      <c r="AG610" s="1657"/>
      <c r="AH610" s="1709"/>
      <c r="AI610" s="1709"/>
      <c r="AJ610" s="1660"/>
      <c r="AK610" s="1660"/>
    </row>
    <row r="611" spans="1:39" ht="39.950000000000003" customHeight="1" x14ac:dyDescent="0.2">
      <c r="A611" s="5926"/>
      <c r="B611" s="5926"/>
      <c r="C611" s="1664"/>
      <c r="D611" s="1664"/>
      <c r="E611" s="1664"/>
      <c r="F611" s="1664"/>
      <c r="G611" s="1664"/>
      <c r="H611" s="1928"/>
      <c r="I611" s="1928"/>
      <c r="J611" s="1664"/>
      <c r="K611" s="1664"/>
      <c r="L611" s="1664"/>
      <c r="M611" s="1664"/>
      <c r="N611" s="1664"/>
      <c r="O611" s="1928"/>
      <c r="P611" s="1928"/>
      <c r="Q611" s="1664"/>
      <c r="R611" s="1664"/>
      <c r="S611" s="1664"/>
      <c r="T611" s="1664"/>
      <c r="U611" s="1664"/>
      <c r="V611" s="1928"/>
      <c r="W611" s="1928"/>
      <c r="X611" s="1664"/>
      <c r="Y611" s="1664"/>
      <c r="Z611" s="1664"/>
      <c r="AA611" s="1664"/>
      <c r="AB611" s="1664"/>
      <c r="AC611" s="1928"/>
      <c r="AD611" s="1928"/>
      <c r="AE611" s="1664"/>
      <c r="AF611" s="1664"/>
      <c r="AG611" s="1664"/>
      <c r="AH611" s="1664"/>
      <c r="AI611" s="1664"/>
      <c r="AJ611" s="1660"/>
      <c r="AK611" s="1660"/>
    </row>
    <row r="612" spans="1:39" ht="39.950000000000003" customHeight="1" x14ac:dyDescent="0.2">
      <c r="A612" s="5923"/>
      <c r="B612" s="5923"/>
      <c r="C612" s="1657"/>
      <c r="D612" s="1657"/>
      <c r="E612" s="1657"/>
      <c r="F612" s="1665"/>
      <c r="G612" s="1665"/>
      <c r="H612" s="1928"/>
      <c r="I612" s="1928"/>
      <c r="J612" s="1683"/>
      <c r="K612" s="1683"/>
      <c r="L612" s="1684"/>
      <c r="M612" s="1659"/>
      <c r="N612" s="1659"/>
      <c r="O612" s="1928"/>
      <c r="P612" s="1928"/>
      <c r="Q612" s="1781"/>
      <c r="R612" s="1683"/>
      <c r="S612" s="1684"/>
      <c r="T612" s="1684"/>
      <c r="U612" s="1683"/>
      <c r="V612" s="1928"/>
      <c r="W612" s="1928"/>
      <c r="X612" s="1683"/>
      <c r="Y612" s="1683"/>
      <c r="Z612" s="1684"/>
      <c r="AA612" s="1684"/>
      <c r="AB612" s="1683"/>
      <c r="AC612" s="1928"/>
      <c r="AD612" s="1928"/>
      <c r="AE612" s="1683"/>
      <c r="AF612" s="1683"/>
      <c r="AG612" s="1684"/>
      <c r="AH612" s="1684"/>
      <c r="AI612" s="1683"/>
      <c r="AJ612" s="1660"/>
      <c r="AK612" s="1660"/>
    </row>
    <row r="613" spans="1:39" ht="39.950000000000003" customHeight="1" x14ac:dyDescent="0.2">
      <c r="A613" s="5926"/>
      <c r="B613" s="5926"/>
      <c r="C613" s="1659"/>
      <c r="D613" s="1659"/>
      <c r="E613" s="1659"/>
      <c r="F613" s="1659"/>
      <c r="G613" s="1659"/>
      <c r="H613" s="1928"/>
      <c r="I613" s="1928"/>
      <c r="J613" s="1697"/>
      <c r="K613" s="1697"/>
      <c r="L613" s="1697"/>
      <c r="O613" s="1928"/>
      <c r="P613" s="1928"/>
      <c r="Q613" s="1658"/>
      <c r="R613" s="1658"/>
      <c r="S613" s="1659"/>
      <c r="T613" s="1659"/>
      <c r="U613" s="1659"/>
      <c r="V613" s="1928"/>
      <c r="W613" s="1928"/>
      <c r="X613" s="1659"/>
      <c r="Y613" s="1659"/>
      <c r="Z613" s="1659"/>
      <c r="AA613" s="1716"/>
      <c r="AB613" s="1716"/>
      <c r="AC613" s="1928"/>
      <c r="AD613" s="1928"/>
      <c r="AE613" s="1658"/>
      <c r="AF613" s="1658"/>
      <c r="AG613" s="1658"/>
      <c r="AH613" s="1709"/>
      <c r="AI613" s="1709"/>
      <c r="AJ613" s="1660"/>
      <c r="AK613" s="1660"/>
    </row>
    <row r="614" spans="1:39" ht="39.950000000000003" customHeight="1" x14ac:dyDescent="0.2">
      <c r="A614" s="5926"/>
      <c r="B614" s="5926"/>
      <c r="C614" s="1658"/>
      <c r="D614" s="1658"/>
      <c r="E614" s="1658"/>
      <c r="F614" s="1684"/>
      <c r="G614" s="1684"/>
      <c r="H614" s="1928"/>
      <c r="I614" s="1928"/>
      <c r="J614" s="1659"/>
      <c r="K614" s="1659"/>
      <c r="L614" s="1659"/>
      <c r="M614" s="1659"/>
      <c r="N614" s="1659"/>
      <c r="O614" s="1928"/>
      <c r="P614" s="1928"/>
      <c r="Q614" s="1716"/>
      <c r="R614" s="1716"/>
      <c r="S614" s="1716"/>
      <c r="T614" s="1716"/>
      <c r="U614" s="1716"/>
      <c r="V614" s="1928"/>
      <c r="W614" s="1928"/>
      <c r="X614" s="1683"/>
      <c r="Y614" s="1683"/>
      <c r="Z614" s="1684"/>
      <c r="AA614" s="1684"/>
      <c r="AB614" s="1683"/>
      <c r="AC614" s="1928"/>
      <c r="AD614" s="1928"/>
      <c r="AE614" s="1683"/>
      <c r="AF614" s="1683"/>
      <c r="AG614" s="1683"/>
      <c r="AH614" s="1709"/>
      <c r="AI614" s="1709"/>
      <c r="AJ614" s="1660"/>
      <c r="AK614" s="1660"/>
    </row>
    <row r="615" spans="1:39" ht="39.950000000000003" customHeight="1" x14ac:dyDescent="0.2">
      <c r="A615" s="5922"/>
      <c r="B615" s="5922"/>
      <c r="C615" s="1658"/>
      <c r="D615" s="1658"/>
      <c r="E615" s="1658"/>
      <c r="F615" s="1658"/>
      <c r="G615" s="1658"/>
      <c r="H615" s="1928"/>
      <c r="I615" s="1928"/>
      <c r="J615" s="1658"/>
      <c r="K615" s="1658"/>
      <c r="L615" s="1658"/>
      <c r="M615" s="1658"/>
      <c r="N615" s="1658"/>
      <c r="O615" s="1928"/>
      <c r="P615" s="1928"/>
      <c r="Q615" s="1658"/>
      <c r="R615" s="1658"/>
      <c r="S615" s="1658"/>
      <c r="T615" s="1658"/>
      <c r="U615" s="1658"/>
      <c r="V615" s="1928"/>
      <c r="W615" s="1928"/>
      <c r="X615" s="1658"/>
      <c r="Y615" s="1658"/>
      <c r="Z615" s="1658"/>
      <c r="AA615" s="1684"/>
      <c r="AB615" s="1683"/>
      <c r="AC615" s="1928"/>
      <c r="AD615" s="1928"/>
      <c r="AE615" s="1683"/>
      <c r="AF615" s="1659"/>
      <c r="AG615" s="1659"/>
      <c r="AH615" s="1659"/>
      <c r="AI615" s="1659"/>
      <c r="AJ615" s="1660"/>
      <c r="AK615" s="1660"/>
    </row>
    <row r="616" spans="1:39" ht="39.950000000000003" customHeight="1" x14ac:dyDescent="0.2">
      <c r="A616" s="5920"/>
      <c r="B616" s="5920"/>
      <c r="C616" s="1683"/>
      <c r="D616" s="1683"/>
      <c r="E616" s="1684"/>
      <c r="F616" s="1684"/>
      <c r="G616" s="1683"/>
      <c r="H616" s="1928"/>
      <c r="I616" s="1928"/>
      <c r="J616" s="1683"/>
      <c r="K616" s="1683"/>
      <c r="L616" s="1684"/>
      <c r="M616" s="1684"/>
      <c r="N616" s="1683"/>
      <c r="O616" s="1928"/>
      <c r="P616" s="1928"/>
      <c r="Q616" s="1683"/>
      <c r="R616" s="1683"/>
      <c r="S616" s="1684"/>
      <c r="T616" s="1684"/>
      <c r="U616" s="1683"/>
      <c r="V616" s="1928"/>
      <c r="W616" s="1928"/>
      <c r="X616" s="1683"/>
      <c r="Y616" s="1683"/>
      <c r="Z616" s="1684"/>
      <c r="AA616" s="1684"/>
      <c r="AB616" s="1683"/>
      <c r="AC616" s="1928"/>
      <c r="AD616" s="1928"/>
      <c r="AE616" s="1683"/>
      <c r="AF616" s="1683"/>
      <c r="AG616" s="1683"/>
      <c r="AH616" s="1683"/>
      <c r="AI616" s="1683"/>
      <c r="AJ616" s="1660"/>
      <c r="AK616" s="1660"/>
    </row>
    <row r="617" spans="1:39" ht="39.950000000000003" customHeight="1" x14ac:dyDescent="0.2">
      <c r="A617" s="5927"/>
      <c r="B617" s="5924"/>
      <c r="C617" s="1664"/>
      <c r="D617" s="1664"/>
      <c r="E617" s="1664"/>
      <c r="F617" s="1664"/>
      <c r="G617" s="1664"/>
      <c r="H617" s="1928"/>
      <c r="I617" s="1928"/>
      <c r="J617" s="1664"/>
      <c r="K617" s="1664"/>
      <c r="L617" s="1664"/>
      <c r="M617" s="1664"/>
      <c r="N617" s="1664"/>
      <c r="O617" s="1928"/>
      <c r="P617" s="1928"/>
      <c r="Q617" s="1664"/>
      <c r="R617" s="1664"/>
      <c r="S617" s="1664"/>
      <c r="T617" s="1664"/>
      <c r="U617" s="1664"/>
      <c r="V617" s="1928"/>
      <c r="W617" s="1928"/>
      <c r="X617" s="1664"/>
      <c r="Y617" s="1664"/>
      <c r="Z617" s="1664"/>
      <c r="AA617" s="1664"/>
      <c r="AB617" s="1664"/>
      <c r="AC617" s="1928"/>
      <c r="AD617" s="1928"/>
      <c r="AE617" s="1664"/>
      <c r="AF617" s="1664"/>
      <c r="AG617" s="1664"/>
      <c r="AH617" s="1664"/>
      <c r="AI617" s="1664"/>
      <c r="AJ617" s="1660"/>
      <c r="AK617" s="1660"/>
    </row>
    <row r="618" spans="1:39" ht="39.950000000000003" customHeight="1" x14ac:dyDescent="0.2">
      <c r="A618" s="5923"/>
      <c r="B618" s="5923"/>
      <c r="C618" s="1927"/>
      <c r="D618" s="1927"/>
      <c r="E618" s="1927"/>
      <c r="F618" s="1927"/>
      <c r="G618" s="1927"/>
      <c r="H618" s="1928"/>
      <c r="I618" s="1928"/>
      <c r="J618" s="1927"/>
      <c r="K618" s="1927"/>
      <c r="L618" s="1927"/>
      <c r="M618" s="1927"/>
      <c r="N618" s="1927"/>
      <c r="O618" s="1928"/>
      <c r="P618" s="1928"/>
      <c r="Q618" s="1927"/>
      <c r="R618" s="1927"/>
      <c r="S618" s="1927"/>
      <c r="T618" s="1927"/>
      <c r="U618" s="1927"/>
      <c r="V618" s="1928"/>
      <c r="W618" s="1928"/>
      <c r="X618" s="1927"/>
      <c r="Y618" s="1927"/>
      <c r="Z618" s="1927"/>
      <c r="AA618" s="1927"/>
      <c r="AB618" s="1927"/>
      <c r="AC618" s="1928"/>
      <c r="AD618" s="1928"/>
      <c r="AE618" s="1927"/>
      <c r="AF618" s="1927"/>
      <c r="AG618" s="1927"/>
      <c r="AH618" s="1927"/>
      <c r="AI618" s="1927"/>
      <c r="AJ618" s="1660"/>
      <c r="AK618" s="1660"/>
    </row>
    <row r="619" spans="1:39" ht="39.950000000000003" customHeight="1" x14ac:dyDescent="0.2">
      <c r="A619" s="5920"/>
      <c r="B619" s="5920"/>
      <c r="C619" s="1664"/>
      <c r="D619" s="1664"/>
      <c r="E619" s="1664"/>
      <c r="F619" s="1664"/>
      <c r="G619" s="1664"/>
      <c r="H619" s="1928"/>
      <c r="I619" s="1928"/>
      <c r="J619" s="1664"/>
      <c r="K619" s="1664"/>
      <c r="L619" s="1664"/>
      <c r="M619" s="1664"/>
      <c r="N619" s="1664"/>
      <c r="O619" s="1928"/>
      <c r="P619" s="1928"/>
      <c r="Q619" s="1664"/>
      <c r="R619" s="1664"/>
      <c r="S619" s="1664"/>
      <c r="T619" s="1664"/>
      <c r="U619" s="1664"/>
      <c r="V619" s="1928"/>
      <c r="W619" s="1928"/>
      <c r="X619" s="1664"/>
      <c r="Y619" s="1664"/>
      <c r="Z619" s="1664"/>
      <c r="AA619" s="1664"/>
      <c r="AB619" s="1664"/>
      <c r="AC619" s="1928"/>
      <c r="AD619" s="1928"/>
      <c r="AE619" s="1664"/>
      <c r="AF619" s="1664"/>
      <c r="AG619" s="1664"/>
      <c r="AH619" s="1664"/>
      <c r="AI619" s="1664"/>
      <c r="AJ619" s="1660"/>
      <c r="AK619" s="1660"/>
    </row>
    <row r="620" spans="1:39" ht="39.950000000000003" customHeight="1" x14ac:dyDescent="0.2">
      <c r="A620" s="5923"/>
      <c r="B620" s="5923"/>
      <c r="C620" s="1658"/>
      <c r="D620" s="1658"/>
      <c r="E620" s="1658"/>
      <c r="F620" s="1658"/>
      <c r="G620" s="1658"/>
      <c r="H620" s="1928"/>
      <c r="I620" s="1928"/>
      <c r="J620" s="1658"/>
      <c r="K620" s="1658"/>
      <c r="L620" s="1658"/>
      <c r="M620" s="1658"/>
      <c r="N620" s="1658"/>
      <c r="O620" s="1928"/>
      <c r="P620" s="1928"/>
      <c r="Q620" s="1658"/>
      <c r="R620" s="1658"/>
      <c r="S620" s="1658"/>
      <c r="T620" s="1658"/>
      <c r="U620" s="1658"/>
      <c r="V620" s="1928"/>
      <c r="W620" s="1928"/>
      <c r="X620" s="1658"/>
      <c r="Y620" s="1658"/>
      <c r="Z620" s="1658"/>
      <c r="AA620" s="1658"/>
      <c r="AB620" s="1658"/>
      <c r="AC620" s="1928"/>
      <c r="AD620" s="1928"/>
      <c r="AE620" s="1658"/>
      <c r="AF620" s="1658"/>
      <c r="AG620" s="1658"/>
      <c r="AH620" s="1658"/>
      <c r="AI620" s="1658"/>
      <c r="AJ620" s="1660"/>
      <c r="AK620" s="1660"/>
    </row>
    <row r="621" spans="1:39" ht="39.950000000000003" customHeight="1" x14ac:dyDescent="0.2">
      <c r="A621" s="5920"/>
      <c r="B621" s="5920"/>
      <c r="C621" s="1658"/>
      <c r="D621" s="1658"/>
      <c r="E621" s="1658"/>
      <c r="F621" s="1658"/>
      <c r="G621" s="1658"/>
      <c r="H621" s="1928"/>
      <c r="I621" s="1928"/>
      <c r="J621" s="1658"/>
      <c r="K621" s="1658"/>
      <c r="L621" s="1658"/>
      <c r="M621" s="1658"/>
      <c r="N621" s="1658"/>
      <c r="O621" s="1928"/>
      <c r="P621" s="1928"/>
      <c r="Q621" s="1658"/>
      <c r="R621" s="1658"/>
      <c r="S621" s="1658"/>
      <c r="T621" s="1658"/>
      <c r="U621" s="1658"/>
      <c r="V621" s="1928"/>
      <c r="W621" s="1928"/>
      <c r="X621" s="1658"/>
      <c r="Y621" s="1658"/>
      <c r="Z621" s="1658"/>
      <c r="AA621" s="1658"/>
      <c r="AB621" s="1658"/>
      <c r="AC621" s="1928"/>
      <c r="AD621" s="1928"/>
      <c r="AE621" s="1658"/>
      <c r="AF621" s="1658"/>
      <c r="AG621" s="1658"/>
      <c r="AH621" s="1658"/>
      <c r="AI621" s="1658"/>
      <c r="AJ621" s="1660"/>
      <c r="AK621" s="1660"/>
    </row>
    <row r="622" spans="1:39" ht="39.950000000000003" customHeight="1" x14ac:dyDescent="0.2">
      <c r="A622" s="5923"/>
      <c r="B622" s="5923"/>
      <c r="C622" s="1664"/>
      <c r="D622" s="1664"/>
      <c r="E622" s="1664"/>
      <c r="F622" s="1664"/>
      <c r="G622" s="1664"/>
      <c r="H622" s="1928"/>
      <c r="I622" s="1928"/>
      <c r="J622" s="1664"/>
      <c r="K622" s="1664"/>
      <c r="L622" s="1664"/>
      <c r="M622" s="1664"/>
      <c r="N622" s="1664"/>
      <c r="O622" s="1928"/>
      <c r="P622" s="1928"/>
      <c r="Q622" s="1664"/>
      <c r="R622" s="1664"/>
      <c r="S622" s="1664"/>
      <c r="T622" s="1664"/>
      <c r="U622" s="1664"/>
      <c r="V622" s="1928"/>
      <c r="W622" s="1928"/>
      <c r="X622" s="1664"/>
      <c r="Y622" s="1664"/>
      <c r="Z622" s="1664"/>
      <c r="AA622" s="1664"/>
      <c r="AB622" s="1664"/>
      <c r="AC622" s="1928"/>
      <c r="AD622" s="1928"/>
      <c r="AE622" s="1664"/>
      <c r="AF622" s="1664"/>
      <c r="AG622" s="1664"/>
      <c r="AH622" s="1664"/>
      <c r="AI622" s="1664"/>
      <c r="AJ622" s="1660"/>
      <c r="AK622" s="1660"/>
    </row>
    <row r="623" spans="1:39" ht="39.950000000000003" customHeight="1" x14ac:dyDescent="0.2">
      <c r="A623" s="5923"/>
      <c r="B623" s="5923"/>
      <c r="C623" s="1658"/>
      <c r="D623" s="1658"/>
      <c r="E623" s="1658"/>
      <c r="F623" s="1658"/>
      <c r="G623" s="1658"/>
      <c r="H623" s="1928"/>
      <c r="I623" s="1928"/>
      <c r="J623" s="1658"/>
      <c r="K623" s="1658"/>
      <c r="L623" s="1658"/>
      <c r="M623" s="1658"/>
      <c r="N623" s="1658"/>
      <c r="O623" s="1928"/>
      <c r="P623" s="1928"/>
      <c r="Q623" s="1658"/>
      <c r="R623" s="1658"/>
      <c r="S623" s="1658"/>
      <c r="T623" s="1658"/>
      <c r="U623" s="1658"/>
      <c r="V623" s="1928"/>
      <c r="W623" s="1928"/>
      <c r="X623" s="1658"/>
      <c r="Y623" s="1658"/>
      <c r="Z623" s="1658"/>
      <c r="AA623" s="1658"/>
      <c r="AB623" s="1658"/>
      <c r="AC623" s="1928"/>
      <c r="AD623" s="1928"/>
      <c r="AE623" s="1658"/>
      <c r="AF623" s="1658"/>
      <c r="AG623" s="1658"/>
      <c r="AH623" s="1658"/>
      <c r="AI623" s="1658"/>
      <c r="AJ623" s="1660"/>
      <c r="AK623" s="1660"/>
    </row>
    <row r="624" spans="1:39" ht="39.950000000000003" customHeight="1" x14ac:dyDescent="0.2">
      <c r="A624" s="5923"/>
      <c r="B624" s="5923"/>
      <c r="C624" s="1659"/>
      <c r="D624" s="1659"/>
      <c r="E624" s="1659"/>
      <c r="F624" s="1659"/>
      <c r="G624" s="1659"/>
      <c r="H624" s="1928"/>
      <c r="I624" s="1928"/>
      <c r="J624" s="1665"/>
      <c r="K624" s="1665"/>
      <c r="L624" s="1665"/>
      <c r="M624" s="1665"/>
      <c r="N624" s="1665"/>
      <c r="O624" s="1928"/>
      <c r="P624" s="1928"/>
      <c r="Q624" s="1665"/>
      <c r="R624" s="1665"/>
      <c r="S624" s="1665"/>
      <c r="T624" s="1665"/>
      <c r="U624" s="1665"/>
      <c r="V624" s="1928"/>
      <c r="W624" s="1928"/>
      <c r="X624" s="1665"/>
      <c r="Y624" s="1665"/>
      <c r="Z624" s="1665"/>
      <c r="AA624" s="1665"/>
      <c r="AB624" s="1665"/>
      <c r="AC624" s="1928"/>
      <c r="AD624" s="1928"/>
      <c r="AE624" s="1665"/>
      <c r="AF624" s="1665"/>
      <c r="AG624" s="1659"/>
      <c r="AH624" s="1659"/>
      <c r="AI624" s="1659"/>
      <c r="AJ624" s="1660"/>
      <c r="AK624" s="1660"/>
      <c r="AL624" s="3408"/>
      <c r="AM624" s="3408"/>
    </row>
    <row r="625" spans="1:39" ht="39.950000000000003" customHeight="1" x14ac:dyDescent="0.2">
      <c r="A625" s="5923"/>
      <c r="B625" s="5923"/>
      <c r="C625" s="1658"/>
      <c r="D625" s="1658"/>
      <c r="E625" s="1658"/>
      <c r="F625" s="1658"/>
      <c r="G625" s="1658"/>
      <c r="H625" s="1928"/>
      <c r="I625" s="1928"/>
      <c r="J625" s="1658"/>
      <c r="K625" s="1658"/>
      <c r="L625" s="1658"/>
      <c r="M625" s="1658"/>
      <c r="N625" s="1658"/>
      <c r="O625" s="1928"/>
      <c r="P625" s="1928"/>
      <c r="Q625" s="1658"/>
      <c r="R625" s="1658"/>
      <c r="S625" s="1658"/>
      <c r="T625" s="1658"/>
      <c r="U625" s="1658"/>
      <c r="V625" s="1928"/>
      <c r="W625" s="1928"/>
      <c r="X625" s="1658"/>
      <c r="Y625" s="1658"/>
      <c r="Z625" s="1658"/>
      <c r="AA625" s="1658"/>
      <c r="AB625" s="1658"/>
      <c r="AC625" s="1928"/>
      <c r="AD625" s="1928"/>
      <c r="AE625" s="1658"/>
      <c r="AF625" s="1658"/>
      <c r="AG625" s="1658"/>
      <c r="AH625" s="1658"/>
      <c r="AI625" s="1658"/>
      <c r="AJ625" s="1660"/>
      <c r="AK625" s="1660"/>
      <c r="AL625" s="5929"/>
      <c r="AM625" s="5929"/>
    </row>
    <row r="626" spans="1:39" ht="39.950000000000003" customHeight="1" x14ac:dyDescent="0.2">
      <c r="A626" s="5923"/>
      <c r="B626" s="5923"/>
      <c r="C626" s="1658"/>
      <c r="D626" s="1658"/>
      <c r="E626" s="1658"/>
      <c r="F626" s="1658"/>
      <c r="G626" s="1658"/>
      <c r="H626" s="1928"/>
      <c r="I626" s="1928"/>
      <c r="J626" s="1658"/>
      <c r="K626" s="1658"/>
      <c r="L626" s="1658"/>
      <c r="M626" s="1658"/>
      <c r="N626" s="1658"/>
      <c r="O626" s="1928"/>
      <c r="P626" s="1928"/>
      <c r="Q626" s="1658"/>
      <c r="R626" s="1658"/>
      <c r="S626" s="1658"/>
      <c r="T626" s="1658"/>
      <c r="U626" s="1658"/>
      <c r="V626" s="1928"/>
      <c r="W626" s="1928"/>
      <c r="X626" s="1658"/>
      <c r="Y626" s="1658"/>
      <c r="Z626" s="1658"/>
      <c r="AA626" s="1658"/>
      <c r="AB626" s="1658"/>
      <c r="AC626" s="1928"/>
      <c r="AD626" s="1928"/>
      <c r="AE626" s="1658"/>
      <c r="AF626" s="1658"/>
      <c r="AG626" s="1658"/>
      <c r="AH626" s="1658"/>
      <c r="AI626" s="1658"/>
      <c r="AJ626" s="1660"/>
      <c r="AK626" s="1660"/>
      <c r="AL626" s="5928"/>
      <c r="AM626" s="5928"/>
    </row>
    <row r="627" spans="1:39" ht="39.950000000000003" customHeight="1" x14ac:dyDescent="0.2">
      <c r="E627" s="1659"/>
      <c r="F627" s="1659"/>
      <c r="G627" s="1659"/>
      <c r="H627" s="1928"/>
      <c r="I627" s="1928"/>
      <c r="N627" s="1697"/>
      <c r="O627" s="1928"/>
      <c r="P627" s="1928"/>
      <c r="S627" s="1659"/>
      <c r="T627" s="1659"/>
      <c r="U627" s="1659"/>
      <c r="V627" s="1928"/>
      <c r="W627" s="1928"/>
      <c r="X627" s="1659"/>
      <c r="Y627" s="1659"/>
      <c r="Z627" s="1659"/>
      <c r="AA627" s="1659"/>
      <c r="AC627" s="1928"/>
      <c r="AD627" s="1928"/>
      <c r="AE627" s="1659"/>
      <c r="AF627" s="1659"/>
      <c r="AG627" s="1659"/>
      <c r="AJ627" s="1660"/>
      <c r="AK627" s="1660"/>
    </row>
    <row r="628" spans="1:39" ht="39.950000000000003" customHeight="1" x14ac:dyDescent="0.2">
      <c r="H628" s="1928"/>
      <c r="I628" s="1928"/>
      <c r="J628" s="1716"/>
      <c r="K628" s="1716"/>
      <c r="L628" s="1716"/>
      <c r="M628" s="1716"/>
      <c r="O628" s="1928"/>
      <c r="P628" s="1928"/>
      <c r="T628" s="1658"/>
      <c r="U628" s="1658"/>
      <c r="V628" s="1928"/>
      <c r="W628" s="1928"/>
      <c r="X628" s="1658"/>
      <c r="Y628" s="1658"/>
      <c r="AA628" s="1715"/>
      <c r="AC628" s="1928"/>
      <c r="AD628" s="1928"/>
      <c r="AG628" s="1716"/>
      <c r="AH628" s="1716"/>
      <c r="AI628" s="1716"/>
      <c r="AJ628" s="1660"/>
      <c r="AK628" s="1660"/>
    </row>
    <row r="629" spans="1:39" ht="39.950000000000003" customHeight="1" x14ac:dyDescent="0.2">
      <c r="F629" s="1689"/>
      <c r="G629" s="1689"/>
      <c r="H629" s="1928"/>
      <c r="I629" s="1928"/>
      <c r="K629" s="1659"/>
      <c r="L629" s="1659"/>
      <c r="M629" s="1716"/>
      <c r="N629" s="1716"/>
      <c r="O629" s="1928"/>
      <c r="P629" s="1928"/>
      <c r="Q629" s="1716"/>
      <c r="U629" s="1659"/>
      <c r="V629" s="1928"/>
      <c r="W629" s="1928"/>
      <c r="X629" s="1783"/>
      <c r="Y629" s="1658"/>
      <c r="Z629" s="1659"/>
      <c r="AA629" s="1659"/>
      <c r="AB629" s="1659"/>
      <c r="AC629" s="1928"/>
      <c r="AD629" s="1928"/>
      <c r="AE629" s="1659"/>
      <c r="AH629" s="1716"/>
      <c r="AI629" s="1659"/>
      <c r="AJ629" s="1660"/>
      <c r="AK629" s="1660"/>
    </row>
    <row r="630" spans="1:39" ht="39.950000000000003" customHeight="1" x14ac:dyDescent="0.2">
      <c r="H630" s="1928"/>
      <c r="I630" s="1928"/>
      <c r="O630" s="1928"/>
      <c r="P630" s="1928"/>
      <c r="R630" s="1716"/>
      <c r="S630" s="1716"/>
      <c r="T630" s="1716"/>
      <c r="U630" s="1716"/>
      <c r="V630" s="1928"/>
      <c r="W630" s="1928"/>
      <c r="X630" s="1716"/>
      <c r="AC630" s="1928"/>
      <c r="AD630" s="1928"/>
      <c r="AJ630" s="1660"/>
      <c r="AK630" s="1660"/>
    </row>
    <row r="631" spans="1:39" ht="39.950000000000003" customHeight="1" x14ac:dyDescent="0.2">
      <c r="C631" s="1659"/>
      <c r="D631" s="1659"/>
      <c r="E631" s="1659"/>
      <c r="F631" s="1659"/>
      <c r="G631" s="1659"/>
      <c r="H631" s="1657"/>
      <c r="I631" s="1657"/>
      <c r="J631" s="1659"/>
      <c r="K631" s="1659"/>
      <c r="L631" s="1659"/>
      <c r="M631" s="1927"/>
      <c r="N631" s="1927"/>
      <c r="O631" s="1716"/>
      <c r="P631" s="1659"/>
      <c r="Q631" s="1659"/>
      <c r="R631" s="1659"/>
      <c r="S631" s="1659"/>
      <c r="T631" s="1659"/>
      <c r="U631" s="1657"/>
      <c r="V631" s="1657"/>
      <c r="W631" s="1657"/>
    </row>
    <row r="632" spans="1:39" ht="39.950000000000003" customHeight="1" x14ac:dyDescent="0.2">
      <c r="A632" s="16"/>
      <c r="B632" s="1715"/>
    </row>
    <row r="633" spans="1:39" ht="39.950000000000003" customHeight="1" x14ac:dyDescent="0.2"/>
    <row r="634" spans="1:39" ht="39.950000000000003" customHeight="1" x14ac:dyDescent="0.2">
      <c r="A634" s="5876"/>
      <c r="B634" s="5876"/>
      <c r="C634" s="1661"/>
      <c r="D634" s="1661"/>
      <c r="E634" s="1661"/>
      <c r="F634" s="1661"/>
      <c r="G634" s="1661"/>
      <c r="H634" s="1661"/>
      <c r="I634" s="1661"/>
      <c r="J634" s="1661"/>
      <c r="K634" s="1661"/>
      <c r="L634" s="1661"/>
      <c r="M634" s="1661"/>
      <c r="N634" s="1661"/>
      <c r="O634" s="1661"/>
      <c r="P634" s="1661"/>
      <c r="Q634" s="1661"/>
      <c r="R634" s="1661"/>
      <c r="S634" s="1661"/>
      <c r="T634" s="1661"/>
      <c r="U634" s="1661"/>
      <c r="V634" s="1661"/>
      <c r="W634" s="1661"/>
      <c r="X634" s="1661"/>
      <c r="Y634" s="1661"/>
      <c r="Z634" s="1661"/>
      <c r="AA634" s="1661"/>
      <c r="AB634" s="1661"/>
      <c r="AC634" s="1661"/>
      <c r="AD634" s="1661"/>
      <c r="AE634" s="1661"/>
      <c r="AF634" s="1661"/>
      <c r="AG634" s="1661"/>
      <c r="AH634" s="1661"/>
      <c r="AI634" s="1661"/>
      <c r="AJ634" s="1661"/>
      <c r="AK634" s="1661"/>
    </row>
    <row r="635" spans="1:39" ht="39.950000000000003" customHeight="1" x14ac:dyDescent="0.2">
      <c r="A635" s="5929"/>
      <c r="B635" s="5929"/>
      <c r="C635" s="1708"/>
      <c r="D635" s="1708"/>
      <c r="E635" s="1708"/>
      <c r="F635" s="1708"/>
      <c r="G635" s="1708"/>
      <c r="H635" s="1708"/>
      <c r="I635" s="1708"/>
      <c r="J635" s="1708"/>
      <c r="K635" s="1708"/>
      <c r="L635" s="1708"/>
      <c r="M635" s="1708"/>
      <c r="N635" s="1708"/>
      <c r="O635" s="1708"/>
      <c r="P635" s="1708"/>
      <c r="Q635" s="1708"/>
      <c r="R635" s="1708"/>
      <c r="S635" s="1708"/>
      <c r="T635" s="1708"/>
      <c r="U635" s="1708"/>
      <c r="V635" s="1708"/>
      <c r="W635" s="1708"/>
      <c r="X635" s="1708"/>
      <c r="Y635" s="1708"/>
      <c r="Z635" s="1708"/>
      <c r="AA635" s="1708"/>
      <c r="AB635" s="1708"/>
      <c r="AC635" s="1708"/>
      <c r="AD635" s="1708"/>
      <c r="AE635" s="1708"/>
      <c r="AF635" s="1708"/>
      <c r="AG635" s="1708"/>
      <c r="AH635" s="1708"/>
      <c r="AI635" s="1708"/>
      <c r="AJ635" s="1708"/>
      <c r="AK635" s="1708"/>
    </row>
    <row r="636" spans="1:39" ht="39.950000000000003" customHeight="1" x14ac:dyDescent="0.2">
      <c r="A636" s="5926"/>
      <c r="B636" s="5926"/>
      <c r="C636" s="1709"/>
      <c r="D636" s="1709"/>
      <c r="E636" s="1657"/>
      <c r="F636" s="1657"/>
      <c r="G636" s="1657"/>
      <c r="H636" s="1928"/>
      <c r="I636" s="1928"/>
      <c r="J636" s="1659"/>
      <c r="K636" s="1659"/>
      <c r="L636" s="1659"/>
      <c r="M636" s="1659"/>
      <c r="N636" s="1659"/>
      <c r="O636" s="1928"/>
      <c r="P636" s="1928"/>
      <c r="Q636" s="1659"/>
      <c r="R636" s="1659"/>
      <c r="S636" s="1659"/>
      <c r="T636" s="1659"/>
      <c r="U636" s="1659"/>
      <c r="V636" s="1928"/>
      <c r="W636" s="1928"/>
      <c r="X636" s="1663"/>
      <c r="Y636" s="1683"/>
      <c r="Z636" s="1684"/>
      <c r="AA636" s="1684"/>
      <c r="AB636" s="1683"/>
      <c r="AC636" s="1928"/>
      <c r="AD636" s="1928"/>
      <c r="AE636" s="1658"/>
      <c r="AF636" s="1658"/>
      <c r="AG636" s="1658"/>
      <c r="AH636" s="1684"/>
      <c r="AI636" s="1716"/>
      <c r="AJ636" s="1660"/>
      <c r="AK636" s="1660"/>
    </row>
    <row r="637" spans="1:39" ht="39.950000000000003" customHeight="1" x14ac:dyDescent="0.2">
      <c r="A637" s="5926"/>
      <c r="B637" s="5926"/>
      <c r="C637" s="1683"/>
      <c r="D637" s="1683"/>
      <c r="E637" s="1684"/>
      <c r="F637" s="1684"/>
      <c r="G637" s="1683"/>
      <c r="H637" s="1928"/>
      <c r="I637" s="1928"/>
      <c r="J637" s="1683"/>
      <c r="K637" s="1683"/>
      <c r="L637" s="1684"/>
      <c r="M637" s="1684"/>
      <c r="N637" s="1683"/>
      <c r="O637" s="1928"/>
      <c r="P637" s="1928"/>
      <c r="Q637" s="1683"/>
      <c r="R637" s="1683"/>
      <c r="S637" s="1684"/>
      <c r="T637" s="1684"/>
      <c r="U637" s="1683"/>
      <c r="V637" s="1928"/>
      <c r="W637" s="1928"/>
      <c r="X637" s="1683"/>
      <c r="Y637" s="1683"/>
      <c r="Z637" s="1684"/>
      <c r="AA637" s="1684"/>
      <c r="AB637" s="1683"/>
      <c r="AC637" s="1928"/>
      <c r="AD637" s="1928"/>
      <c r="AE637" s="1683"/>
      <c r="AF637" s="1683"/>
      <c r="AG637" s="1684"/>
      <c r="AH637" s="1684"/>
      <c r="AI637" s="1683"/>
      <c r="AJ637" s="1660"/>
      <c r="AK637" s="1660"/>
    </row>
    <row r="638" spans="1:39" ht="39.950000000000003" customHeight="1" x14ac:dyDescent="0.2">
      <c r="A638" s="5923"/>
      <c r="B638" s="5923"/>
      <c r="C638" s="1657"/>
      <c r="D638" s="1657"/>
      <c r="E638" s="1951"/>
      <c r="F638" s="1951"/>
      <c r="G638" s="1951"/>
      <c r="H638" s="1928"/>
      <c r="I638" s="1928"/>
      <c r="J638" s="1716"/>
      <c r="K638" s="1716"/>
      <c r="L638" s="1667"/>
      <c r="M638" s="1667"/>
      <c r="N638" s="1668"/>
      <c r="O638" s="1928"/>
      <c r="P638" s="1928"/>
      <c r="Q638" s="1663"/>
      <c r="S638" s="1663"/>
      <c r="T638" s="1716"/>
      <c r="U638" s="1716"/>
      <c r="V638" s="1928"/>
      <c r="W638" s="1928"/>
      <c r="X638" s="1715"/>
      <c r="Y638" s="1668"/>
      <c r="AA638" s="1684"/>
      <c r="AB638" s="1683"/>
      <c r="AC638" s="1928"/>
      <c r="AD638" s="1928"/>
      <c r="AE638" s="1658"/>
      <c r="AF638" s="1658"/>
      <c r="AG638" s="1658"/>
      <c r="AH638" s="1702"/>
      <c r="AI638" s="1683"/>
      <c r="AJ638" s="1660"/>
      <c r="AK638" s="1660"/>
    </row>
    <row r="639" spans="1:39" ht="39.950000000000003" customHeight="1" x14ac:dyDescent="0.2">
      <c r="A639" s="5926"/>
      <c r="B639" s="5926"/>
      <c r="C639" s="1657"/>
      <c r="D639" s="1705"/>
      <c r="E639" s="1705"/>
      <c r="F639" s="1705"/>
      <c r="G639" s="1705"/>
      <c r="H639" s="1928"/>
      <c r="I639" s="1928"/>
      <c r="J639" s="1667"/>
      <c r="K639" s="1667"/>
      <c r="L639" s="1709"/>
      <c r="M639" s="1709"/>
      <c r="N639" s="1709"/>
      <c r="O639" s="1928"/>
      <c r="P639" s="1928"/>
      <c r="Q639" s="1667"/>
      <c r="R639" s="1667"/>
      <c r="S639" s="1684"/>
      <c r="T639" s="1684"/>
      <c r="U639" s="1683"/>
      <c r="V639" s="1928"/>
      <c r="W639" s="1928"/>
      <c r="X639" s="1683"/>
      <c r="Y639" s="1683"/>
      <c r="Z639" s="1683"/>
      <c r="AA639" s="1683"/>
      <c r="AB639" s="1683"/>
      <c r="AC639" s="1928"/>
      <c r="AD639" s="1928"/>
      <c r="AE639" s="1683"/>
      <c r="AF639" s="1683"/>
      <c r="AG639" s="1684"/>
      <c r="AH639" s="1684"/>
      <c r="AI639" s="1683"/>
      <c r="AJ639" s="1660"/>
      <c r="AK639" s="1660"/>
    </row>
    <row r="640" spans="1:39" ht="39.950000000000003" customHeight="1" x14ac:dyDescent="0.2">
      <c r="A640" s="5926"/>
      <c r="B640" s="5926"/>
      <c r="C640" s="1709"/>
      <c r="D640" s="1709"/>
      <c r="E640" s="1659"/>
      <c r="F640" s="1659"/>
      <c r="G640" s="1659"/>
      <c r="H640" s="1928"/>
      <c r="I640" s="1928"/>
      <c r="J640" s="1716"/>
      <c r="K640" s="1716"/>
      <c r="L640" s="1666"/>
      <c r="M640" s="1666"/>
      <c r="N640" s="1658"/>
      <c r="O640" s="1928"/>
      <c r="P640" s="1928"/>
      <c r="Q640" s="1705"/>
      <c r="R640" s="1705"/>
      <c r="S640" s="1705"/>
      <c r="T640" s="1705"/>
      <c r="U640" s="1705"/>
      <c r="V640" s="1928"/>
      <c r="W640" s="1928"/>
      <c r="X640" s="1693"/>
      <c r="Y640" s="1716"/>
      <c r="Z640" s="1716"/>
      <c r="AC640" s="1928"/>
      <c r="AD640" s="1928"/>
      <c r="AE640" s="1683"/>
      <c r="AF640" s="1683"/>
      <c r="AG640" s="1684"/>
      <c r="AH640" s="1684"/>
      <c r="AI640" s="1683"/>
      <c r="AJ640" s="1660"/>
      <c r="AK640" s="1660"/>
    </row>
    <row r="641" spans="1:39" ht="39.950000000000003" customHeight="1" x14ac:dyDescent="0.2">
      <c r="A641" s="5922"/>
      <c r="B641" s="5922"/>
      <c r="C641" s="1659"/>
      <c r="D641" s="1659"/>
      <c r="E641" s="1659"/>
      <c r="F641" s="1659"/>
      <c r="G641" s="1659"/>
      <c r="H641" s="1928"/>
      <c r="I641" s="1928"/>
      <c r="J641" s="1659"/>
      <c r="K641" s="1659"/>
      <c r="L641" s="1659"/>
      <c r="M641" s="1659"/>
      <c r="N641" s="1659"/>
      <c r="O641" s="1928"/>
      <c r="P641" s="1928"/>
      <c r="Q641" s="1659"/>
      <c r="R641" s="1659"/>
      <c r="S641" s="1659"/>
      <c r="T641" s="1659"/>
      <c r="U641" s="1659"/>
      <c r="V641" s="1928"/>
      <c r="W641" s="1928"/>
      <c r="X641" s="1659"/>
      <c r="Y641" s="1659"/>
      <c r="Z641" s="1659"/>
      <c r="AA641" s="1659"/>
      <c r="AB641" s="1659"/>
      <c r="AC641" s="1928"/>
      <c r="AD641" s="1928"/>
      <c r="AE641" s="1716"/>
      <c r="AF641" s="1716"/>
      <c r="AG641" s="1716"/>
      <c r="AH641" s="1684"/>
      <c r="AI641" s="1683"/>
      <c r="AJ641" s="1660"/>
      <c r="AK641" s="1660"/>
    </row>
    <row r="642" spans="1:39" ht="39.950000000000003" customHeight="1" x14ac:dyDescent="0.2">
      <c r="A642" s="5920"/>
      <c r="B642" s="5920"/>
      <c r="C642" s="1690"/>
      <c r="D642" s="1690"/>
      <c r="E642" s="1690"/>
      <c r="F642" s="1690"/>
      <c r="G642" s="1690"/>
      <c r="H642" s="1928"/>
      <c r="I642" s="1928"/>
      <c r="J642" s="1690"/>
      <c r="K642" s="1690"/>
      <c r="L642" s="1690"/>
      <c r="M642" s="1690"/>
      <c r="N642" s="1690"/>
      <c r="O642" s="1928"/>
      <c r="P642" s="1928"/>
      <c r="Q642" s="1690"/>
      <c r="R642" s="1690"/>
      <c r="S642" s="1690"/>
      <c r="T642" s="1690"/>
      <c r="U642" s="1690"/>
      <c r="V642" s="1928"/>
      <c r="W642" s="1928"/>
      <c r="X642" s="1690"/>
      <c r="Y642" s="1690"/>
      <c r="Z642" s="1690"/>
      <c r="AA642" s="1690"/>
      <c r="AB642" s="1690"/>
      <c r="AC642" s="1928"/>
      <c r="AD642" s="1928"/>
      <c r="AE642" s="1690"/>
      <c r="AF642" s="1690"/>
      <c r="AG642" s="1684"/>
      <c r="AH642" s="1684"/>
      <c r="AI642" s="1690"/>
      <c r="AJ642" s="1660"/>
      <c r="AK642" s="1660"/>
    </row>
    <row r="643" spans="1:39" ht="39.950000000000003" customHeight="1" x14ac:dyDescent="0.2">
      <c r="A643" s="5927"/>
      <c r="B643" s="5924"/>
      <c r="C643" s="1664"/>
      <c r="D643" s="1664"/>
      <c r="E643" s="1664"/>
      <c r="F643" s="1664"/>
      <c r="G643" s="1664"/>
      <c r="H643" s="1928"/>
      <c r="I643" s="1928"/>
      <c r="J643" s="1664"/>
      <c r="K643" s="1664"/>
      <c r="L643" s="1664"/>
      <c r="M643" s="1664"/>
      <c r="N643" s="1664"/>
      <c r="O643" s="1928"/>
      <c r="P643" s="1928"/>
      <c r="Q643" s="1664"/>
      <c r="R643" s="1664"/>
      <c r="S643" s="1664"/>
      <c r="T643" s="1664"/>
      <c r="U643" s="1664"/>
      <c r="V643" s="1928"/>
      <c r="W643" s="1928"/>
      <c r="X643" s="1664"/>
      <c r="Y643" s="1664"/>
      <c r="Z643" s="1664"/>
      <c r="AA643" s="1664"/>
      <c r="AB643" s="1664"/>
      <c r="AC643" s="1928"/>
      <c r="AD643" s="1928"/>
      <c r="AE643" s="1664"/>
      <c r="AF643" s="1664"/>
      <c r="AG643" s="1664"/>
      <c r="AH643" s="1664"/>
      <c r="AI643" s="1664"/>
      <c r="AJ643" s="1660"/>
      <c r="AK643" s="1660"/>
    </row>
    <row r="644" spans="1:39" ht="39.950000000000003" customHeight="1" x14ac:dyDescent="0.2">
      <c r="A644" s="5923"/>
      <c r="B644" s="5923"/>
      <c r="C644" s="1927"/>
      <c r="D644" s="1927"/>
      <c r="E644" s="1927"/>
      <c r="F644" s="1927"/>
      <c r="G644" s="1927"/>
      <c r="H644" s="1928"/>
      <c r="I644" s="1928"/>
      <c r="J644" s="1927"/>
      <c r="K644" s="1927"/>
      <c r="L644" s="1927"/>
      <c r="M644" s="1927"/>
      <c r="N644" s="1927"/>
      <c r="O644" s="1928"/>
      <c r="P644" s="1928"/>
      <c r="Q644" s="1927"/>
      <c r="R644" s="1927"/>
      <c r="S644" s="1927"/>
      <c r="T644" s="1927"/>
      <c r="U644" s="1927"/>
      <c r="V644" s="1928"/>
      <c r="W644" s="1928"/>
      <c r="X644" s="1927"/>
      <c r="Y644" s="1927"/>
      <c r="Z644" s="1927"/>
      <c r="AA644" s="1927"/>
      <c r="AB644" s="1927"/>
      <c r="AC644" s="1928"/>
      <c r="AD644" s="1928"/>
      <c r="AE644" s="1927"/>
      <c r="AF644" s="1927"/>
      <c r="AG644" s="1927"/>
      <c r="AH644" s="1927"/>
      <c r="AI644" s="1927"/>
      <c r="AJ644" s="1660"/>
      <c r="AK644" s="1660"/>
    </row>
    <row r="645" spans="1:39" ht="39.950000000000003" customHeight="1" x14ac:dyDescent="0.2">
      <c r="A645" s="5920"/>
      <c r="B645" s="5920"/>
      <c r="C645" s="1664"/>
      <c r="D645" s="1664"/>
      <c r="E645" s="1664"/>
      <c r="F645" s="1664"/>
      <c r="G645" s="1664"/>
      <c r="H645" s="1928"/>
      <c r="I645" s="1928"/>
      <c r="J645" s="1659"/>
      <c r="K645" s="1659"/>
      <c r="L645" s="1659"/>
      <c r="M645" s="1657"/>
      <c r="N645" s="1657"/>
      <c r="O645" s="1928"/>
      <c r="P645" s="1928"/>
      <c r="Q645" s="1657"/>
      <c r="R645" s="1657"/>
      <c r="S645" s="1657"/>
      <c r="T645" s="1716"/>
      <c r="U645" s="1716"/>
      <c r="V645" s="1928"/>
      <c r="W645" s="1928"/>
      <c r="X645" s="1659"/>
      <c r="Y645" s="1659"/>
      <c r="Z645" s="1659"/>
      <c r="AA645" s="1659"/>
      <c r="AB645" s="1684"/>
      <c r="AC645" s="1928"/>
      <c r="AD645" s="1928"/>
      <c r="AE645" s="1683"/>
      <c r="AF645" s="1683"/>
      <c r="AG645" s="1684"/>
      <c r="AH645" s="1684"/>
      <c r="AI645" s="1683"/>
      <c r="AJ645" s="1660"/>
      <c r="AK645" s="1660"/>
    </row>
    <row r="646" spans="1:39" ht="39.950000000000003" customHeight="1" x14ac:dyDescent="0.2">
      <c r="A646" s="5923"/>
      <c r="B646" s="5923"/>
      <c r="C646" s="1659"/>
      <c r="D646" s="1659"/>
      <c r="E646" s="1659"/>
      <c r="F646" s="1659"/>
      <c r="G646" s="1659"/>
      <c r="H646" s="1928"/>
      <c r="I646" s="1928"/>
      <c r="J646" s="1659"/>
      <c r="K646" s="1659"/>
      <c r="L646" s="1659"/>
      <c r="M646" s="1701"/>
      <c r="N646" s="1701"/>
      <c r="O646" s="1928"/>
      <c r="P646" s="1928"/>
      <c r="Q646" s="1706"/>
      <c r="R646" s="1706"/>
      <c r="S646" s="1706"/>
      <c r="T646" s="1706"/>
      <c r="U646" s="1706"/>
      <c r="V646" s="1928"/>
      <c r="W646" s="1928"/>
      <c r="X646" s="1706"/>
      <c r="Y646" s="1706"/>
      <c r="Z646" s="1706"/>
      <c r="AA646" s="1706"/>
      <c r="AB646" s="1706"/>
      <c r="AC646" s="1928"/>
      <c r="AD646" s="1928"/>
      <c r="AE646" s="1706"/>
      <c r="AF646" s="1706"/>
      <c r="AG646" s="1706"/>
      <c r="AH646" s="1706"/>
      <c r="AI646" s="1706"/>
      <c r="AJ646" s="1660"/>
      <c r="AK646" s="1660"/>
    </row>
    <row r="647" spans="1:39" ht="39.950000000000003" customHeight="1" x14ac:dyDescent="0.2">
      <c r="A647" s="5920"/>
      <c r="B647" s="5920"/>
      <c r="C647" s="1658"/>
      <c r="D647" s="1658"/>
      <c r="E647" s="1658"/>
      <c r="F647" s="1658"/>
      <c r="G647" s="1658"/>
      <c r="H647" s="1928"/>
      <c r="I647" s="1928"/>
      <c r="J647" s="1658"/>
      <c r="K647" s="1658"/>
      <c r="L647" s="1658"/>
      <c r="M647" s="1658"/>
      <c r="N647" s="1658"/>
      <c r="O647" s="1928"/>
      <c r="P647" s="1928"/>
      <c r="Q647" s="1657"/>
      <c r="R647" s="1657"/>
      <c r="S647" s="1657"/>
      <c r="T647" s="1658"/>
      <c r="U647" s="1658"/>
      <c r="V647" s="1928"/>
      <c r="W647" s="1928"/>
      <c r="X647" s="1658"/>
      <c r="Y647" s="1658"/>
      <c r="Z647" s="1658"/>
      <c r="AA647" s="1658"/>
      <c r="AB647" s="1658"/>
      <c r="AC647" s="1928"/>
      <c r="AD647" s="1928"/>
      <c r="AE647" s="1658"/>
      <c r="AF647" s="1658"/>
      <c r="AG647" s="1658"/>
      <c r="AH647" s="1658"/>
      <c r="AI647" s="1658"/>
      <c r="AJ647" s="1660"/>
      <c r="AK647" s="1660"/>
    </row>
    <row r="648" spans="1:39" ht="39.950000000000003" customHeight="1" x14ac:dyDescent="0.2">
      <c r="A648" s="5923"/>
      <c r="B648" s="5923"/>
      <c r="C648" s="1664"/>
      <c r="D648" s="1664"/>
      <c r="E648" s="1664"/>
      <c r="F648" s="1664"/>
      <c r="G648" s="1664"/>
      <c r="H648" s="1928"/>
      <c r="I648" s="1928"/>
      <c r="J648" s="1666"/>
      <c r="K648" s="1666"/>
      <c r="L648" s="1666"/>
      <c r="M648" s="1658"/>
      <c r="N648" s="1658"/>
      <c r="O648" s="1928"/>
      <c r="P648" s="1928"/>
      <c r="Q648" s="1663"/>
      <c r="R648" s="1783"/>
      <c r="S648" s="1659"/>
      <c r="T648" s="1659"/>
      <c r="U648" s="1659"/>
      <c r="V648" s="1928"/>
      <c r="W648" s="1928"/>
      <c r="X648" s="1658"/>
      <c r="Y648" s="1658"/>
      <c r="Z648" s="1716"/>
      <c r="AA648" s="1716"/>
      <c r="AB648" s="1716"/>
      <c r="AC648" s="1928"/>
      <c r="AD648" s="1928"/>
      <c r="AE648" s="1716"/>
      <c r="AF648" s="1716"/>
      <c r="AG648" s="1684"/>
      <c r="AH648" s="1684"/>
      <c r="AI648" s="1683"/>
      <c r="AJ648" s="1660"/>
      <c r="AK648" s="1660"/>
    </row>
    <row r="649" spans="1:39" ht="39.950000000000003" customHeight="1" x14ac:dyDescent="0.2">
      <c r="A649" s="5923"/>
      <c r="B649" s="5923"/>
      <c r="C649" s="1659"/>
      <c r="D649" s="1659"/>
      <c r="E649" s="1659"/>
      <c r="F649" s="1659"/>
      <c r="G649" s="1659"/>
      <c r="H649" s="1928"/>
      <c r="I649" s="1928"/>
      <c r="J649" s="1658"/>
      <c r="K649" s="1658"/>
      <c r="L649" s="1705"/>
      <c r="M649" s="1705"/>
      <c r="N649" s="1716"/>
      <c r="O649" s="1928"/>
      <c r="P649" s="1928"/>
      <c r="Q649" s="1659"/>
      <c r="R649" s="1659"/>
      <c r="S649" s="1659"/>
      <c r="T649" s="1659"/>
      <c r="U649" s="1659"/>
      <c r="V649" s="1928"/>
      <c r="W649" s="1928"/>
      <c r="X649" s="1659"/>
      <c r="Y649" s="1659"/>
      <c r="Z649" s="1659"/>
      <c r="AA649" s="1659"/>
      <c r="AB649" s="1659"/>
      <c r="AC649" s="1928"/>
      <c r="AD649" s="1928"/>
      <c r="AE649" s="1657"/>
      <c r="AF649" s="1657"/>
      <c r="AG649" s="1657"/>
      <c r="AH649" s="1657"/>
      <c r="AI649" s="1683"/>
      <c r="AJ649" s="1660"/>
      <c r="AK649" s="1660"/>
    </row>
    <row r="650" spans="1:39" ht="39.950000000000003" customHeight="1" x14ac:dyDescent="0.2">
      <c r="A650" s="5923"/>
      <c r="B650" s="5923"/>
      <c r="C650" s="1659"/>
      <c r="D650" s="1659"/>
      <c r="E650" s="1659"/>
      <c r="F650" s="1659"/>
      <c r="G650" s="1659"/>
      <c r="H650" s="1928"/>
      <c r="I650" s="1928"/>
      <c r="J650" s="1659"/>
      <c r="K650" s="1659"/>
      <c r="L650" s="1659"/>
      <c r="M650" s="1659"/>
      <c r="N650" s="1659"/>
      <c r="O650" s="1928"/>
      <c r="P650" s="1928"/>
      <c r="Q650" s="1659"/>
      <c r="R650" s="1659"/>
      <c r="S650" s="1659"/>
      <c r="T650" s="1659"/>
      <c r="U650" s="1659"/>
      <c r="V650" s="1928"/>
      <c r="W650" s="1928"/>
      <c r="X650" s="1659"/>
      <c r="Y650" s="1659"/>
      <c r="Z650" s="1659"/>
      <c r="AA650" s="1659"/>
      <c r="AB650" s="1659"/>
      <c r="AC650" s="1928"/>
      <c r="AD650" s="1928"/>
      <c r="AE650" s="1716"/>
      <c r="AF650" s="1716"/>
      <c r="AG650" s="1665"/>
      <c r="AH650" s="1665"/>
      <c r="AI650" s="1665"/>
      <c r="AJ650" s="1660"/>
      <c r="AK650" s="1660"/>
      <c r="AL650" s="3408"/>
      <c r="AM650" s="3408"/>
    </row>
    <row r="651" spans="1:39" ht="39.950000000000003" customHeight="1" x14ac:dyDescent="0.2">
      <c r="A651" s="5923"/>
      <c r="B651" s="5923"/>
      <c r="C651" s="1658"/>
      <c r="D651" s="1658"/>
      <c r="E651" s="1658"/>
      <c r="F651" s="1658"/>
      <c r="G651" s="1658"/>
      <c r="H651" s="1928"/>
      <c r="I651" s="1928"/>
      <c r="J651" s="1658"/>
      <c r="K651" s="1658"/>
      <c r="L651" s="1658"/>
      <c r="M651" s="1658"/>
      <c r="N651" s="1658"/>
      <c r="O651" s="1928"/>
      <c r="P651" s="1928"/>
      <c r="Q651" s="1657"/>
      <c r="R651" s="1657"/>
      <c r="S651" s="1657"/>
      <c r="T651" s="1658"/>
      <c r="U651" s="1658"/>
      <c r="V651" s="1928"/>
      <c r="W651" s="1928"/>
      <c r="X651" s="1658"/>
      <c r="Y651" s="1658"/>
      <c r="Z651" s="1658"/>
      <c r="AA651" s="1658"/>
      <c r="AB651" s="1658"/>
      <c r="AC651" s="1928"/>
      <c r="AD651" s="1928"/>
      <c r="AE651" s="1658"/>
      <c r="AF651" s="1658"/>
      <c r="AG651" s="1658"/>
      <c r="AH651" s="1658"/>
      <c r="AI651" s="1658"/>
      <c r="AJ651" s="1660"/>
      <c r="AK651" s="1660"/>
      <c r="AL651" s="5929"/>
      <c r="AM651" s="5929"/>
    </row>
    <row r="652" spans="1:39" ht="39.950000000000003" customHeight="1" x14ac:dyDescent="0.2">
      <c r="A652" s="5923"/>
      <c r="B652" s="5923"/>
      <c r="C652" s="1658"/>
      <c r="D652" s="1658"/>
      <c r="E652" s="1658"/>
      <c r="F652" s="1658"/>
      <c r="G652" s="1658"/>
      <c r="H652" s="1928"/>
      <c r="I652" s="1928"/>
      <c r="J652" s="1658"/>
      <c r="K652" s="1658"/>
      <c r="L652" s="1658"/>
      <c r="M652" s="1658"/>
      <c r="N652" s="1658"/>
      <c r="O652" s="1928"/>
      <c r="P652" s="1928"/>
      <c r="Q652" s="1657"/>
      <c r="R652" s="1657"/>
      <c r="S652" s="1657"/>
      <c r="T652" s="1658"/>
      <c r="U652" s="1658"/>
      <c r="V652" s="1928"/>
      <c r="W652" s="1928"/>
      <c r="X652" s="1658"/>
      <c r="Y652" s="1658"/>
      <c r="Z652" s="1658"/>
      <c r="AA652" s="1658"/>
      <c r="AB652" s="1658"/>
      <c r="AC652" s="1928"/>
      <c r="AD652" s="1928"/>
      <c r="AE652" s="1658"/>
      <c r="AF652" s="1658"/>
      <c r="AG652" s="1658"/>
      <c r="AH652" s="1658"/>
      <c r="AI652" s="1658"/>
      <c r="AJ652" s="1660"/>
      <c r="AK652" s="1660"/>
      <c r="AL652" s="5928"/>
      <c r="AM652" s="5928"/>
    </row>
    <row r="653" spans="1:39" ht="39.950000000000003" customHeight="1" x14ac:dyDescent="0.2">
      <c r="C653" s="1659"/>
      <c r="D653" s="1659"/>
      <c r="E653" s="1659"/>
      <c r="F653" s="1657"/>
      <c r="G653" s="1657"/>
      <c r="H653" s="1928"/>
      <c r="I653" s="1928"/>
      <c r="J653" s="1657"/>
      <c r="K653" s="1657"/>
      <c r="L653" s="1657"/>
      <c r="M653" s="1659"/>
      <c r="N653" s="1659"/>
      <c r="O653" s="1928"/>
      <c r="P653" s="1928"/>
      <c r="Q653" s="1659"/>
      <c r="T653" s="1659"/>
      <c r="U653" s="1659"/>
      <c r="V653" s="1928"/>
      <c r="W653" s="1928"/>
      <c r="X653" s="1659"/>
      <c r="AC653" s="1928"/>
      <c r="AD653" s="1928"/>
      <c r="AH653" s="1659"/>
      <c r="AI653" s="1659"/>
      <c r="AJ653" s="1660"/>
      <c r="AK653" s="1660"/>
    </row>
    <row r="654" spans="1:39" ht="39.950000000000003" customHeight="1" x14ac:dyDescent="0.2">
      <c r="H654" s="1928"/>
      <c r="I654" s="1928"/>
      <c r="O654" s="1928"/>
      <c r="P654" s="1928"/>
      <c r="R654" s="1716"/>
      <c r="S654" s="1716"/>
      <c r="T654" s="1716"/>
      <c r="V654" s="1928"/>
      <c r="W654" s="1928"/>
      <c r="Y654" s="1657"/>
      <c r="Z654" s="1657"/>
      <c r="AB654" s="1657"/>
      <c r="AC654" s="1928"/>
      <c r="AD654" s="1928"/>
      <c r="AH654" s="1927"/>
      <c r="AI654" s="1927"/>
      <c r="AJ654" s="1660"/>
      <c r="AK654" s="1660"/>
    </row>
    <row r="655" spans="1:39" ht="39.950000000000003" customHeight="1" x14ac:dyDescent="0.2">
      <c r="D655" s="1716"/>
      <c r="E655" s="1659"/>
      <c r="F655" s="1659"/>
      <c r="H655" s="1928"/>
      <c r="I655" s="1928"/>
      <c r="L655" s="1659"/>
      <c r="N655" s="1657"/>
      <c r="O655" s="1928"/>
      <c r="P655" s="1928"/>
      <c r="S655" s="1659"/>
      <c r="U655" s="1716"/>
      <c r="V655" s="1928"/>
      <c r="W655" s="1928"/>
      <c r="X655" s="1716"/>
      <c r="Z655" s="1659"/>
      <c r="AA655" s="1657"/>
      <c r="AB655" s="1716"/>
      <c r="AC655" s="1928"/>
      <c r="AD655" s="1928"/>
      <c r="AE655" s="1659"/>
      <c r="AF655" s="1657"/>
      <c r="AG655" s="1657"/>
      <c r="AJ655" s="1660"/>
      <c r="AK655" s="1660"/>
    </row>
    <row r="656" spans="1:39" ht="39.950000000000003" customHeight="1" x14ac:dyDescent="0.2">
      <c r="H656" s="1928"/>
      <c r="I656" s="1928"/>
      <c r="O656" s="1928"/>
      <c r="P656" s="1928"/>
      <c r="V656" s="1928"/>
      <c r="W656" s="1928"/>
      <c r="Z656" s="1716"/>
      <c r="AA656" s="1716"/>
      <c r="AB656" s="1716"/>
      <c r="AC656" s="1928"/>
      <c r="AD656" s="1928"/>
      <c r="AE656" s="1716"/>
      <c r="AF656" s="1716"/>
      <c r="AG656" s="1716"/>
      <c r="AH656" s="1716"/>
      <c r="AI656" s="1716"/>
      <c r="AJ656" s="1660"/>
      <c r="AK656" s="1660"/>
    </row>
    <row r="657" spans="1:41" ht="39.950000000000003" customHeight="1" x14ac:dyDescent="0.2">
      <c r="C657" s="1715"/>
      <c r="K657" s="16"/>
      <c r="L657" s="16"/>
      <c r="M657" s="16"/>
    </row>
    <row r="658" spans="1:41" ht="39.950000000000003" customHeight="1" x14ac:dyDescent="0.2">
      <c r="A658" s="16"/>
      <c r="B658" s="1715"/>
      <c r="C658" s="1659"/>
      <c r="D658" s="1659"/>
      <c r="E658" s="1659"/>
      <c r="F658" s="1659"/>
      <c r="G658" s="1659"/>
      <c r="H658" s="1657"/>
      <c r="I658" s="1657"/>
      <c r="J658" s="1659"/>
      <c r="K658" s="1659"/>
      <c r="L658" s="1659"/>
      <c r="M658" s="1927"/>
      <c r="N658" s="1927"/>
      <c r="O658" s="1667"/>
      <c r="P658" s="1667"/>
      <c r="Q658" s="1659"/>
      <c r="R658" s="1658"/>
      <c r="S658" s="1658"/>
      <c r="T658" s="1658"/>
      <c r="U658" s="1678"/>
      <c r="V658" s="1678"/>
      <c r="AO658" s="1657"/>
    </row>
    <row r="659" spans="1:41" ht="39.950000000000003" customHeight="1" x14ac:dyDescent="0.2"/>
    <row r="660" spans="1:41" ht="39.950000000000003" customHeight="1" x14ac:dyDescent="0.2">
      <c r="A660" s="5876"/>
      <c r="B660" s="5876"/>
      <c r="C660" s="1661"/>
      <c r="D660" s="1661"/>
      <c r="E660" s="1661"/>
      <c r="F660" s="1661"/>
      <c r="G660" s="1661"/>
      <c r="H660" s="1661"/>
      <c r="I660" s="1661"/>
      <c r="J660" s="1661"/>
      <c r="K660" s="1661"/>
      <c r="L660" s="1661"/>
      <c r="M660" s="1661"/>
      <c r="N660" s="1661"/>
      <c r="O660" s="1661"/>
      <c r="P660" s="1661"/>
      <c r="Q660" s="1661"/>
      <c r="R660" s="1661"/>
      <c r="S660" s="1661"/>
      <c r="T660" s="1661"/>
      <c r="U660" s="1661"/>
      <c r="V660" s="1661"/>
      <c r="W660" s="1661"/>
      <c r="X660" s="1661"/>
      <c r="Y660" s="1661"/>
      <c r="Z660" s="1661"/>
      <c r="AA660" s="1661"/>
      <c r="AB660" s="1661"/>
      <c r="AC660" s="1661"/>
      <c r="AD660" s="1661"/>
      <c r="AE660" s="1661"/>
      <c r="AF660" s="1661"/>
      <c r="AG660" s="1661"/>
      <c r="AH660" s="1661"/>
      <c r="AI660" s="1661"/>
      <c r="AJ660" s="1661"/>
      <c r="AK660" s="1661"/>
    </row>
    <row r="661" spans="1:41" ht="39.950000000000003" customHeight="1" x14ac:dyDescent="0.2">
      <c r="A661" s="5929"/>
      <c r="B661" s="5929"/>
      <c r="C661" s="1708"/>
      <c r="D661" s="1708"/>
      <c r="E661" s="1708"/>
      <c r="F661" s="1708"/>
      <c r="G661" s="1708"/>
      <c r="H661" s="1708"/>
      <c r="I661" s="1708"/>
      <c r="J661" s="1708"/>
      <c r="K661" s="1708"/>
      <c r="L661" s="1708"/>
      <c r="M661" s="1708"/>
      <c r="N661" s="1708"/>
      <c r="O661" s="1708"/>
      <c r="P661" s="1708"/>
      <c r="Q661" s="1708"/>
      <c r="R661" s="1708"/>
      <c r="S661" s="1708"/>
      <c r="T661" s="1708"/>
      <c r="U661" s="1708"/>
      <c r="V661" s="1708"/>
      <c r="W661" s="1708"/>
      <c r="X661" s="1708"/>
      <c r="Y661" s="1708"/>
      <c r="Z661" s="1708"/>
      <c r="AA661" s="1708"/>
      <c r="AB661" s="1708"/>
      <c r="AC661" s="1708"/>
      <c r="AD661" s="1708"/>
      <c r="AE661" s="1708"/>
      <c r="AF661" s="1708"/>
      <c r="AG661" s="1708"/>
      <c r="AH661" s="1708"/>
      <c r="AI661" s="1708"/>
      <c r="AJ661" s="1708"/>
      <c r="AK661" s="1708"/>
    </row>
    <row r="662" spans="1:41" ht="39.950000000000003" customHeight="1" x14ac:dyDescent="0.2">
      <c r="A662" s="5926"/>
      <c r="B662" s="5926"/>
      <c r="C662" s="1666"/>
      <c r="D662" s="1666"/>
      <c r="E662" s="1684"/>
      <c r="F662" s="1684"/>
      <c r="G662" s="1683"/>
      <c r="H662" s="1928"/>
      <c r="I662" s="1928"/>
      <c r="J662" s="1683"/>
      <c r="K662" s="1683"/>
      <c r="L662" s="1683"/>
      <c r="M662" s="1683"/>
      <c r="N662" s="1664"/>
      <c r="O662" s="1664"/>
      <c r="P662" s="1664"/>
      <c r="Q662" s="1664"/>
      <c r="R662" s="1703"/>
      <c r="S662" s="1703"/>
      <c r="T662" s="1664"/>
      <c r="U662" s="1664"/>
      <c r="V662" s="1928"/>
      <c r="W662" s="1928"/>
      <c r="X662" s="1664"/>
      <c r="Z662" s="1716"/>
      <c r="AA662" s="1657"/>
      <c r="AB662" s="1716"/>
      <c r="AC662" s="1928"/>
      <c r="AD662" s="1928"/>
      <c r="AE662" s="1705"/>
      <c r="AF662" s="1666"/>
      <c r="AG662" s="1666"/>
      <c r="AH662" s="1666"/>
      <c r="AI662" s="1666"/>
      <c r="AJ662" s="1660"/>
      <c r="AK662" s="1660"/>
    </row>
    <row r="663" spans="1:41" ht="39.950000000000003" customHeight="1" x14ac:dyDescent="0.2">
      <c r="A663" s="5926"/>
      <c r="B663" s="5926"/>
      <c r="C663" s="1706"/>
      <c r="D663" s="1706"/>
      <c r="E663" s="1706"/>
      <c r="F663" s="1706"/>
      <c r="G663" s="1706"/>
      <c r="H663" s="1928"/>
      <c r="I663" s="1928"/>
      <c r="J663" s="1706"/>
      <c r="K663" s="1706"/>
      <c r="L663" s="1706"/>
      <c r="M663" s="1706"/>
      <c r="N663" s="1664"/>
      <c r="O663" s="1664"/>
      <c r="P663" s="1664"/>
      <c r="Q663" s="1664"/>
      <c r="R663" s="1706"/>
      <c r="S663" s="1706"/>
      <c r="T663" s="1706"/>
      <c r="U663" s="1706"/>
      <c r="V663" s="1928"/>
      <c r="W663" s="1928"/>
      <c r="X663" s="1706"/>
      <c r="Y663" s="1706"/>
      <c r="Z663" s="1706"/>
      <c r="AA663" s="1706"/>
      <c r="AB663" s="1706"/>
      <c r="AC663" s="1928"/>
      <c r="AD663" s="1928"/>
      <c r="AE663" s="1706"/>
      <c r="AF663" s="1706"/>
      <c r="AG663" s="1706"/>
      <c r="AH663" s="1706"/>
      <c r="AI663" s="1706"/>
      <c r="AJ663" s="1660"/>
      <c r="AK663" s="1660"/>
    </row>
    <row r="664" spans="1:41" ht="39.950000000000003" customHeight="1" x14ac:dyDescent="0.2">
      <c r="A664" s="5923"/>
      <c r="B664" s="5923"/>
      <c r="C664" s="1657"/>
      <c r="D664" s="1658"/>
      <c r="E664" s="1658"/>
      <c r="F664" s="1657"/>
      <c r="G664" s="1657"/>
      <c r="H664" s="1928"/>
      <c r="I664" s="1928"/>
      <c r="J664" s="1683"/>
      <c r="K664" s="1683"/>
      <c r="L664" s="1684"/>
      <c r="M664" s="1684"/>
      <c r="N664" s="1664"/>
      <c r="O664" s="1664"/>
      <c r="P664" s="1664"/>
      <c r="Q664" s="1664"/>
      <c r="R664" s="1683"/>
      <c r="S664" s="1684"/>
      <c r="T664" s="1684"/>
      <c r="U664" s="1683"/>
      <c r="V664" s="1928"/>
      <c r="W664" s="1928"/>
      <c r="X664" s="1683"/>
      <c r="Y664" s="1659"/>
      <c r="Z664" s="1659"/>
      <c r="AA664" s="1659"/>
      <c r="AB664" s="1697"/>
      <c r="AC664" s="1928"/>
      <c r="AD664" s="1928"/>
      <c r="AE664" s="1658"/>
      <c r="AF664" s="1658"/>
      <c r="AG664" s="1658"/>
      <c r="AH664" s="1658"/>
      <c r="AI664" s="1702"/>
      <c r="AJ664" s="1660"/>
      <c r="AK664" s="1660"/>
    </row>
    <row r="665" spans="1:41" ht="39.950000000000003" customHeight="1" x14ac:dyDescent="0.2">
      <c r="A665" s="5926"/>
      <c r="B665" s="5926"/>
      <c r="C665" s="1951"/>
      <c r="D665" s="1951"/>
      <c r="E665" s="1951"/>
      <c r="F665" s="1951"/>
      <c r="G665" s="1951"/>
      <c r="H665" s="1928"/>
      <c r="I665" s="1928"/>
      <c r="J665" s="1665"/>
      <c r="K665" s="1665"/>
      <c r="L665" s="1665"/>
      <c r="M665" s="1665"/>
      <c r="N665" s="1664"/>
      <c r="O665" s="1664"/>
      <c r="P665" s="1664"/>
      <c r="Q665" s="1664"/>
      <c r="R665" s="1665"/>
      <c r="S665" s="1665"/>
      <c r="T665" s="1665"/>
      <c r="U665" s="1665"/>
      <c r="V665" s="1928"/>
      <c r="W665" s="1928"/>
      <c r="X665" s="1665"/>
      <c r="Y665" s="1665"/>
      <c r="Z665" s="1665"/>
      <c r="AA665" s="1665"/>
      <c r="AB665" s="1665"/>
      <c r="AC665" s="1928"/>
      <c r="AD665" s="1928"/>
      <c r="AE665" s="1716"/>
      <c r="AF665" s="1690"/>
      <c r="AG665" s="1690"/>
      <c r="AH665" s="1658"/>
      <c r="AI665" s="1658"/>
      <c r="AJ665" s="1660"/>
      <c r="AK665" s="1660"/>
    </row>
    <row r="666" spans="1:41" ht="39.950000000000003" customHeight="1" x14ac:dyDescent="0.2">
      <c r="A666" s="5926"/>
      <c r="B666" s="5926"/>
      <c r="D666" s="1951"/>
      <c r="E666" s="1951"/>
      <c r="F666" s="1702"/>
      <c r="G666" s="1951"/>
      <c r="H666" s="1928"/>
      <c r="I666" s="1928"/>
      <c r="J666" s="1689"/>
      <c r="K666" s="1709"/>
      <c r="L666" s="1709"/>
      <c r="M666" s="1709"/>
      <c r="N666" s="1664"/>
      <c r="O666" s="1664"/>
      <c r="P666" s="1664"/>
      <c r="Q666" s="1664"/>
      <c r="R666" s="1683"/>
      <c r="S666" s="1684"/>
      <c r="T666" s="1684"/>
      <c r="U666" s="1683"/>
      <c r="V666" s="1928"/>
      <c r="W666" s="1928"/>
      <c r="X666" s="1683"/>
      <c r="Y666" s="1659"/>
      <c r="Z666" s="1684"/>
      <c r="AA666" s="1658"/>
      <c r="AB666" s="1697"/>
      <c r="AC666" s="1928"/>
      <c r="AD666" s="1928"/>
      <c r="AE666" s="1715"/>
      <c r="AF666" s="1666"/>
      <c r="AG666" s="1666"/>
      <c r="AH666" s="1716"/>
      <c r="AI666" s="1716"/>
      <c r="AJ666" s="1660"/>
      <c r="AK666" s="1660"/>
    </row>
    <row r="667" spans="1:41" ht="39.950000000000003" customHeight="1" x14ac:dyDescent="0.2">
      <c r="A667" s="5922"/>
      <c r="B667" s="5922"/>
      <c r="C667" s="1951"/>
      <c r="D667" s="1951"/>
      <c r="E667" s="1951"/>
      <c r="F667" s="1951"/>
      <c r="G667" s="1951"/>
      <c r="H667" s="1928"/>
      <c r="I667" s="1928"/>
      <c r="J667" s="1689"/>
      <c r="K667" s="1683"/>
      <c r="L667" s="1684"/>
      <c r="M667" s="1684"/>
      <c r="N667" s="1664"/>
      <c r="O667" s="1664"/>
      <c r="P667" s="1664"/>
      <c r="Q667" s="1664"/>
      <c r="R667" s="1683"/>
      <c r="S667" s="1684"/>
      <c r="T667" s="1684"/>
      <c r="U667" s="1683"/>
      <c r="V667" s="1928"/>
      <c r="W667" s="1928"/>
      <c r="X667" s="1683"/>
      <c r="Y667" s="1683"/>
      <c r="Z667" s="1684"/>
      <c r="AA667" s="1684"/>
      <c r="AB667" s="1683"/>
      <c r="AC667" s="1928"/>
      <c r="AD667" s="1928"/>
      <c r="AE667" s="1683"/>
      <c r="AF667" s="1683"/>
      <c r="AG667" s="1684"/>
      <c r="AH667" s="1684"/>
      <c r="AI667" s="1683"/>
      <c r="AJ667" s="1660"/>
      <c r="AK667" s="1660"/>
    </row>
    <row r="668" spans="1:41" ht="39.950000000000003" customHeight="1" x14ac:dyDescent="0.2">
      <c r="A668" s="5920"/>
      <c r="B668" s="5920"/>
      <c r="C668" s="1951"/>
      <c r="D668" s="1951"/>
      <c r="E668" s="1951"/>
      <c r="F668" s="1951"/>
      <c r="G668" s="1951"/>
      <c r="H668" s="1928"/>
      <c r="I668" s="1928"/>
      <c r="J668" s="1689"/>
      <c r="K668" s="1683"/>
      <c r="L668" s="1684"/>
      <c r="M668" s="1684"/>
      <c r="N668" s="1664"/>
      <c r="O668" s="1664"/>
      <c r="P668" s="1664"/>
      <c r="Q668" s="1664"/>
      <c r="R668" s="1683"/>
      <c r="S668" s="1684"/>
      <c r="T668" s="1684"/>
      <c r="U668" s="1683"/>
      <c r="V668" s="1928"/>
      <c r="W668" s="1928"/>
      <c r="X668" s="1683"/>
      <c r="Y668" s="1683"/>
      <c r="Z668" s="1684"/>
      <c r="AA668" s="1684"/>
      <c r="AB668" s="1683"/>
      <c r="AC668" s="1928"/>
      <c r="AD668" s="1928"/>
      <c r="AE668" s="1683"/>
      <c r="AF668" s="1683"/>
      <c r="AG668" s="1684"/>
      <c r="AH668" s="1684"/>
      <c r="AI668" s="1683"/>
      <c r="AJ668" s="1660"/>
      <c r="AK668" s="1660"/>
    </row>
    <row r="669" spans="1:41" ht="39.950000000000003" customHeight="1" x14ac:dyDescent="0.2">
      <c r="A669" s="5927"/>
      <c r="B669" s="5924"/>
      <c r="C669" s="1664"/>
      <c r="D669" s="1664"/>
      <c r="E669" s="1665"/>
      <c r="F669" s="1665"/>
      <c r="G669" s="1665"/>
      <c r="H669" s="1928"/>
      <c r="I669" s="1928"/>
      <c r="J669" s="1665"/>
      <c r="K669" s="1665"/>
      <c r="L669" s="1657"/>
      <c r="M669" s="1657"/>
      <c r="N669" s="1664"/>
      <c r="O669" s="1664"/>
      <c r="P669" s="1664"/>
      <c r="Q669" s="1664"/>
      <c r="R669" s="1664"/>
      <c r="S669" s="1664"/>
      <c r="T669" s="1664"/>
      <c r="U669" s="1664"/>
      <c r="V669" s="1928"/>
      <c r="W669" s="1928"/>
      <c r="X669" s="1664"/>
      <c r="Y669" s="1664"/>
      <c r="Z669" s="1664"/>
      <c r="AA669" s="1664"/>
      <c r="AB669" s="1664"/>
      <c r="AC669" s="1928"/>
      <c r="AD669" s="1928"/>
      <c r="AE669" s="1664"/>
      <c r="AF669" s="1664"/>
      <c r="AG669" s="1664"/>
      <c r="AH669" s="1664"/>
      <c r="AI669" s="1664"/>
      <c r="AJ669" s="1660"/>
      <c r="AK669" s="1660"/>
    </row>
    <row r="670" spans="1:41" ht="39.950000000000003" customHeight="1" x14ac:dyDescent="0.2">
      <c r="A670" s="5923"/>
      <c r="B670" s="5923"/>
      <c r="C670" s="1927"/>
      <c r="D670" s="1927"/>
      <c r="E670" s="1927"/>
      <c r="F670" s="1927"/>
      <c r="G670" s="1927"/>
      <c r="H670" s="1928"/>
      <c r="I670" s="1928"/>
      <c r="J670" s="1927"/>
      <c r="K670" s="1927"/>
      <c r="L670" s="1690"/>
      <c r="M670" s="1927"/>
      <c r="N670" s="1664"/>
      <c r="O670" s="1664"/>
      <c r="P670" s="1664"/>
      <c r="Q670" s="1664"/>
      <c r="R670" s="1927"/>
      <c r="S670" s="1927"/>
      <c r="T670" s="1927"/>
      <c r="U670" s="1927"/>
      <c r="V670" s="1928"/>
      <c r="W670" s="1928"/>
      <c r="X670" s="1927"/>
      <c r="Y670" s="1927"/>
      <c r="Z670" s="1927"/>
      <c r="AA670" s="1927"/>
      <c r="AB670" s="1927"/>
      <c r="AC670" s="1928"/>
      <c r="AD670" s="1928"/>
      <c r="AE670" s="1658"/>
      <c r="AF670" s="1658"/>
      <c r="AG670" s="1658"/>
      <c r="AH670" s="1927"/>
      <c r="AI670" s="1927"/>
      <c r="AJ670" s="1660"/>
      <c r="AK670" s="1660"/>
    </row>
    <row r="671" spans="1:41" ht="39.950000000000003" customHeight="1" x14ac:dyDescent="0.2">
      <c r="A671" s="5920"/>
      <c r="B671" s="5920"/>
      <c r="C671" s="1951"/>
      <c r="D671" s="1951"/>
      <c r="E671" s="1951"/>
      <c r="F671" s="1951"/>
      <c r="G671" s="1951"/>
      <c r="H671" s="1928"/>
      <c r="I671" s="1928"/>
      <c r="J671" s="1689"/>
      <c r="K671" s="1683"/>
      <c r="L671" s="1684"/>
      <c r="M671" s="1684"/>
      <c r="N671" s="1664"/>
      <c r="O671" s="1664"/>
      <c r="P671" s="1664"/>
      <c r="Q671" s="1664"/>
      <c r="R671" s="1689"/>
      <c r="S671" s="1683"/>
      <c r="T671" s="1684"/>
      <c r="U671" s="1684"/>
      <c r="V671" s="1928"/>
      <c r="W671" s="1928"/>
      <c r="X671" s="1683"/>
      <c r="Y671" s="1683"/>
      <c r="Z671" s="1684"/>
      <c r="AA671" s="1684"/>
      <c r="AB671" s="1683"/>
      <c r="AC671" s="1928"/>
      <c r="AD671" s="1928"/>
      <c r="AE671" s="1683"/>
      <c r="AF671" s="1683"/>
      <c r="AG671" s="1684"/>
      <c r="AH671" s="1684"/>
      <c r="AI671" s="1683"/>
      <c r="AJ671" s="1660"/>
      <c r="AK671" s="1660"/>
    </row>
    <row r="672" spans="1:41" ht="39.950000000000003" customHeight="1" x14ac:dyDescent="0.2">
      <c r="A672" s="5923"/>
      <c r="B672" s="5923"/>
      <c r="C672" s="1657"/>
      <c r="D672" s="1657"/>
      <c r="E672" s="1706"/>
      <c r="F672" s="1706"/>
      <c r="G672" s="1706"/>
      <c r="H672" s="1928"/>
      <c r="I672" s="1928"/>
      <c r="J672" s="1664"/>
      <c r="K672" s="1664"/>
      <c r="L672" s="1664"/>
      <c r="M672" s="1664"/>
      <c r="N672" s="1664"/>
      <c r="O672" s="1664"/>
      <c r="P672" s="1664"/>
      <c r="Q672" s="1664"/>
      <c r="R672" s="1664"/>
      <c r="S672" s="1664"/>
      <c r="T672" s="1664"/>
      <c r="U672" s="1664"/>
      <c r="V672" s="1928"/>
      <c r="W672" s="1928"/>
      <c r="X672" s="1664"/>
      <c r="Y672" s="1664"/>
      <c r="Z672" s="1664"/>
      <c r="AA672" s="1664"/>
      <c r="AB672" s="1664"/>
      <c r="AC672" s="1928"/>
      <c r="AD672" s="1928"/>
      <c r="AE672" s="1664"/>
      <c r="AF672" s="1664"/>
      <c r="AG672" s="1664"/>
      <c r="AH672" s="1664"/>
      <c r="AI672" s="1664"/>
      <c r="AJ672" s="1660"/>
      <c r="AK672" s="1660"/>
    </row>
    <row r="673" spans="1:39" ht="39.950000000000003" customHeight="1" x14ac:dyDescent="0.2">
      <c r="A673" s="5920"/>
      <c r="B673" s="5920"/>
      <c r="C673" s="1658"/>
      <c r="D673" s="1658"/>
      <c r="E673" s="1658"/>
      <c r="F673" s="1658"/>
      <c r="G673" s="1658"/>
      <c r="H673" s="1928"/>
      <c r="I673" s="1928"/>
      <c r="J673" s="1658"/>
      <c r="K673" s="1658"/>
      <c r="L673" s="1658"/>
      <c r="M673" s="1658"/>
      <c r="N673" s="1664"/>
      <c r="O673" s="1664"/>
      <c r="P673" s="1664"/>
      <c r="Q673" s="1664"/>
      <c r="R673" s="1694"/>
      <c r="S673" s="1694"/>
      <c r="T673" s="1694"/>
      <c r="U673" s="1694"/>
      <c r="V673" s="1928"/>
      <c r="W673" s="1928"/>
      <c r="X673" s="1694"/>
      <c r="Y673" s="1694"/>
      <c r="Z673" s="1694"/>
      <c r="AA673" s="1694"/>
      <c r="AB673" s="1694"/>
      <c r="AC673" s="1928"/>
      <c r="AD673" s="1928"/>
      <c r="AE673" s="1694"/>
      <c r="AF673" s="1694"/>
      <c r="AG673" s="1694"/>
      <c r="AH673" s="1694"/>
      <c r="AI673" s="1694"/>
      <c r="AJ673" s="1660"/>
      <c r="AK673" s="1660"/>
    </row>
    <row r="674" spans="1:39" ht="39.950000000000003" customHeight="1" x14ac:dyDescent="0.2">
      <c r="A674" s="5923"/>
      <c r="B674" s="5923"/>
      <c r="C674" s="1951"/>
      <c r="D674" s="1951"/>
      <c r="E674" s="1951"/>
      <c r="F674" s="1951"/>
      <c r="G674" s="1951"/>
      <c r="H674" s="1928"/>
      <c r="I674" s="1928"/>
      <c r="J674" s="1689"/>
      <c r="K674" s="1683"/>
      <c r="L674" s="1684"/>
      <c r="M674" s="1684"/>
      <c r="N674" s="1664"/>
      <c r="O674" s="1664"/>
      <c r="P674" s="1664"/>
      <c r="Q674" s="1664"/>
      <c r="R674" s="1689"/>
      <c r="S674" s="1683"/>
      <c r="T674" s="1684"/>
      <c r="U674" s="1684"/>
      <c r="V674" s="1928"/>
      <c r="W674" s="1928"/>
      <c r="X674" s="1683"/>
      <c r="Y674" s="1683"/>
      <c r="Z674" s="1684"/>
      <c r="AA674" s="1684"/>
      <c r="AB674" s="1683"/>
      <c r="AC674" s="1928"/>
      <c r="AD674" s="1928"/>
      <c r="AE674" s="1683"/>
      <c r="AF674" s="1683"/>
      <c r="AG674" s="1684"/>
      <c r="AH674" s="1684"/>
      <c r="AI674" s="1683"/>
      <c r="AJ674" s="1660"/>
      <c r="AK674" s="1660"/>
    </row>
    <row r="675" spans="1:39" ht="39.950000000000003" customHeight="1" x14ac:dyDescent="0.2">
      <c r="A675" s="5923"/>
      <c r="B675" s="5923"/>
      <c r="D675" s="1951"/>
      <c r="E675" s="1951"/>
      <c r="F675" s="1951"/>
      <c r="G675" s="1951"/>
      <c r="H675" s="1928"/>
      <c r="I675" s="1928"/>
      <c r="J675" s="1690"/>
      <c r="K675" s="1690"/>
      <c r="L675" s="1684"/>
      <c r="M675" s="1684"/>
      <c r="N675" s="1664"/>
      <c r="O675" s="1664"/>
      <c r="P675" s="1664"/>
      <c r="Q675" s="1664"/>
      <c r="R675" s="1689"/>
      <c r="S675" s="1683"/>
      <c r="T675" s="1684"/>
      <c r="U675" s="1684"/>
      <c r="V675" s="1928"/>
      <c r="W675" s="1928"/>
      <c r="X675" s="1683"/>
      <c r="Y675" s="1683"/>
      <c r="Z675" s="1684"/>
      <c r="AA675" s="1684"/>
      <c r="AB675" s="1683"/>
      <c r="AC675" s="1928"/>
      <c r="AD675" s="1928"/>
      <c r="AE675" s="1683"/>
      <c r="AF675" s="1665"/>
      <c r="AG675" s="1665"/>
      <c r="AH675" s="1684"/>
      <c r="AI675" s="1683"/>
      <c r="AJ675" s="1660"/>
      <c r="AK675" s="1660"/>
    </row>
    <row r="676" spans="1:39" ht="39.950000000000003" customHeight="1" x14ac:dyDescent="0.2">
      <c r="A676" s="5923"/>
      <c r="B676" s="5923"/>
      <c r="C676" s="1665"/>
      <c r="D676" s="1665"/>
      <c r="E676" s="1665"/>
      <c r="F676" s="1665"/>
      <c r="G676" s="1665"/>
      <c r="H676" s="1928"/>
      <c r="I676" s="1928"/>
      <c r="J676" s="1665"/>
      <c r="K676" s="1665"/>
      <c r="L676" s="1665"/>
      <c r="M676" s="1665"/>
      <c r="N676" s="1664"/>
      <c r="O676" s="1664"/>
      <c r="P676" s="1664"/>
      <c r="Q676" s="1664"/>
      <c r="R676" s="1665"/>
      <c r="S676" s="1665"/>
      <c r="T676" s="1665"/>
      <c r="U676" s="1665"/>
      <c r="V676" s="1928"/>
      <c r="W676" s="1928"/>
      <c r="X676" s="1665"/>
      <c r="Y676" s="1665"/>
      <c r="Z676" s="1665"/>
      <c r="AA676" s="1665"/>
      <c r="AB676" s="1665"/>
      <c r="AC676" s="1928"/>
      <c r="AD676" s="1928"/>
      <c r="AE676" s="1665"/>
      <c r="AF676" s="1683"/>
      <c r="AG676" s="1684"/>
      <c r="AH676" s="1684"/>
      <c r="AI676" s="1683"/>
      <c r="AJ676" s="1660"/>
      <c r="AK676" s="1660"/>
      <c r="AL676" s="3408"/>
      <c r="AM676" s="3408"/>
    </row>
    <row r="677" spans="1:39" ht="39.950000000000003" customHeight="1" x14ac:dyDescent="0.2">
      <c r="A677" s="5923"/>
      <c r="B677" s="5923"/>
      <c r="C677" s="1658"/>
      <c r="D677" s="1658"/>
      <c r="E677" s="1658"/>
      <c r="F677" s="1665"/>
      <c r="G677" s="1665"/>
      <c r="H677" s="1928"/>
      <c r="I677" s="1928"/>
      <c r="J677" s="1706"/>
      <c r="K677" s="1706"/>
      <c r="L677" s="1706"/>
      <c r="M677" s="1706"/>
      <c r="N677" s="1664"/>
      <c r="O677" s="1664"/>
      <c r="P677" s="1664"/>
      <c r="Q677" s="1664"/>
      <c r="R677" s="1706"/>
      <c r="S677" s="1706"/>
      <c r="T677" s="1706"/>
      <c r="U677" s="1706"/>
      <c r="V677" s="1928"/>
      <c r="W677" s="1928"/>
      <c r="X677" s="1706"/>
      <c r="Y677" s="1706"/>
      <c r="Z677" s="1706"/>
      <c r="AA677" s="1706"/>
      <c r="AB677" s="1706"/>
      <c r="AC677" s="1928"/>
      <c r="AD677" s="1928"/>
      <c r="AE677" s="1706"/>
      <c r="AF677" s="1706"/>
      <c r="AG677" s="1706"/>
      <c r="AH677" s="1706"/>
      <c r="AI677" s="1706"/>
      <c r="AJ677" s="1660"/>
      <c r="AK677" s="1660"/>
      <c r="AL677" s="5929"/>
      <c r="AM677" s="5929"/>
    </row>
    <row r="678" spans="1:39" ht="39.950000000000003" customHeight="1" x14ac:dyDescent="0.2">
      <c r="A678" s="5923"/>
      <c r="B678" s="5923"/>
      <c r="C678" s="1658"/>
      <c r="D678" s="1658"/>
      <c r="E678" s="1658"/>
      <c r="F678" s="1658"/>
      <c r="G678" s="1658"/>
      <c r="H678" s="1928"/>
      <c r="I678" s="1928"/>
      <c r="J678" s="1658"/>
      <c r="K678" s="1658"/>
      <c r="L678" s="1658"/>
      <c r="M678" s="1658"/>
      <c r="N678" s="1664"/>
      <c r="O678" s="1664"/>
      <c r="P678" s="1664"/>
      <c r="Q678" s="1664"/>
      <c r="R678" s="1658"/>
      <c r="S678" s="1658"/>
      <c r="T678" s="1658"/>
      <c r="U678" s="1658"/>
      <c r="V678" s="1928"/>
      <c r="W678" s="1928"/>
      <c r="X678" s="1690"/>
      <c r="Y678" s="1690"/>
      <c r="Z678" s="1658"/>
      <c r="AA678" s="1658"/>
      <c r="AB678" s="1658"/>
      <c r="AC678" s="1928"/>
      <c r="AD678" s="1928"/>
      <c r="AE678" s="1659"/>
      <c r="AF678" s="1659"/>
      <c r="AG678" s="1659"/>
      <c r="AH678" s="1659"/>
      <c r="AI678" s="1659"/>
      <c r="AJ678" s="1660"/>
      <c r="AK678" s="1660"/>
      <c r="AL678" s="5928"/>
      <c r="AM678" s="5928"/>
    </row>
    <row r="679" spans="1:39" ht="39.950000000000003" customHeight="1" x14ac:dyDescent="0.2">
      <c r="D679" s="1659"/>
      <c r="E679" s="1659"/>
      <c r="F679" s="1659"/>
      <c r="H679" s="1928"/>
      <c r="I679" s="1928"/>
      <c r="K679" s="1659"/>
      <c r="L679" s="1659"/>
      <c r="M679" s="1659"/>
      <c r="N679" s="1664"/>
      <c r="O679" s="1664"/>
      <c r="P679" s="1664"/>
      <c r="Q679" s="1664"/>
      <c r="R679" s="1659"/>
      <c r="S679" s="1659"/>
      <c r="U679" s="1659"/>
      <c r="V679" s="1928"/>
      <c r="W679" s="1928"/>
      <c r="X679" s="1659"/>
      <c r="Y679" s="1659"/>
      <c r="AC679" s="1928"/>
      <c r="AD679" s="1928"/>
      <c r="AE679" s="1657"/>
      <c r="AF679" s="1657"/>
      <c r="AG679" s="1657"/>
      <c r="AI679" s="1697"/>
      <c r="AJ679" s="1660"/>
      <c r="AK679" s="1660"/>
    </row>
    <row r="680" spans="1:39" ht="39.950000000000003" customHeight="1" x14ac:dyDescent="0.2">
      <c r="C680" s="1927"/>
      <c r="D680" s="1658"/>
      <c r="E680" s="1658"/>
      <c r="F680" s="1658"/>
      <c r="G680" s="1666"/>
      <c r="H680" s="1928"/>
      <c r="I680" s="1928"/>
      <c r="J680" s="1666"/>
      <c r="K680" s="1666"/>
      <c r="N680" s="1664"/>
      <c r="O680" s="1664"/>
      <c r="P680" s="1664"/>
      <c r="Q680" s="1664"/>
      <c r="S680" s="1657"/>
      <c r="T680" s="1657"/>
      <c r="U680" s="1657"/>
      <c r="V680" s="1928"/>
      <c r="W680" s="1928"/>
      <c r="X680" s="1715"/>
      <c r="Y680" s="1715"/>
      <c r="AA680" s="1715"/>
      <c r="AC680" s="1928"/>
      <c r="AD680" s="1928"/>
      <c r="AE680" s="1697"/>
      <c r="AF680" s="1697"/>
      <c r="AG680" s="1697"/>
      <c r="AH680" s="1697"/>
      <c r="AI680" s="1697"/>
      <c r="AJ680" s="1660"/>
      <c r="AK680" s="1660"/>
    </row>
    <row r="681" spans="1:39" ht="39.950000000000003" customHeight="1" x14ac:dyDescent="0.2">
      <c r="D681" s="1927"/>
      <c r="E681" s="1657"/>
      <c r="F681" s="1659"/>
      <c r="G681" s="1658"/>
      <c r="H681" s="1928"/>
      <c r="I681" s="1928"/>
      <c r="J681" s="1658"/>
      <c r="K681" s="1659"/>
      <c r="L681" s="1666"/>
      <c r="M681" s="1658"/>
      <c r="N681" s="1664"/>
      <c r="O681" s="1664"/>
      <c r="P681" s="1664"/>
      <c r="Q681" s="1664"/>
      <c r="T681" s="1659"/>
      <c r="U681" s="1715"/>
      <c r="V681" s="1928"/>
      <c r="W681" s="1928"/>
      <c r="Y681" s="1657"/>
      <c r="Z681" s="1657"/>
      <c r="AA681" s="1659"/>
      <c r="AB681" s="1659"/>
      <c r="AC681" s="1928"/>
      <c r="AD681" s="1928"/>
      <c r="AE681" s="1659"/>
      <c r="AF681" s="1659"/>
      <c r="AJ681" s="1660"/>
      <c r="AK681" s="1660"/>
    </row>
    <row r="682" spans="1:39" ht="39.950000000000003" customHeight="1" x14ac:dyDescent="0.2">
      <c r="C682" s="1658"/>
      <c r="D682" s="1658"/>
      <c r="E682" s="1657"/>
      <c r="F682" s="1657"/>
      <c r="G682" s="1657"/>
      <c r="H682" s="1928"/>
      <c r="I682" s="1928"/>
      <c r="J682" s="1657"/>
      <c r="K682" s="1658"/>
      <c r="L682" s="1658"/>
      <c r="M682" s="1658"/>
      <c r="N682" s="1664"/>
      <c r="O682" s="1664"/>
      <c r="P682" s="1664"/>
      <c r="Q682" s="1664"/>
      <c r="R682" s="1657"/>
      <c r="S682" s="1658"/>
      <c r="T682" s="1658"/>
      <c r="U682" s="1658"/>
      <c r="V682" s="1928"/>
      <c r="W682" s="1928"/>
      <c r="X682" s="1697"/>
      <c r="AC682" s="1928"/>
      <c r="AD682" s="1928"/>
      <c r="AJ682" s="1660"/>
      <c r="AK682" s="1660"/>
    </row>
    <row r="683" spans="1:39" ht="39.950000000000003" customHeight="1" x14ac:dyDescent="0.2">
      <c r="C683" s="1715"/>
      <c r="K683" s="1666"/>
      <c r="L683" s="16"/>
      <c r="M683" s="16"/>
    </row>
    <row r="684" spans="1:39" ht="39.950000000000003" customHeight="1" x14ac:dyDescent="0.2">
      <c r="A684" s="16"/>
      <c r="B684" s="1715"/>
      <c r="D684" s="1659"/>
      <c r="E684" s="1659"/>
      <c r="F684" s="1657"/>
      <c r="G684" s="1657"/>
      <c r="H684" s="1659"/>
      <c r="I684" s="1659"/>
      <c r="J684" s="1659"/>
      <c r="K684" s="1927"/>
      <c r="L684" s="1927"/>
      <c r="P684" s="1658"/>
      <c r="Q684" s="1658"/>
      <c r="R684" s="1658"/>
    </row>
    <row r="685" spans="1:39" ht="39.950000000000003" customHeight="1" x14ac:dyDescent="0.2"/>
    <row r="686" spans="1:39" ht="39.950000000000003" customHeight="1" x14ac:dyDescent="0.2">
      <c r="A686" s="5876"/>
      <c r="B686" s="5876"/>
      <c r="C686" s="1661"/>
      <c r="D686" s="1661"/>
      <c r="E686" s="1661"/>
      <c r="F686" s="1661"/>
      <c r="G686" s="1661"/>
      <c r="H686" s="1661"/>
      <c r="I686" s="1661"/>
      <c r="J686" s="1661"/>
      <c r="K686" s="1661"/>
      <c r="L686" s="1661"/>
      <c r="M686" s="1661"/>
      <c r="N686" s="1661"/>
      <c r="O686" s="1661"/>
      <c r="P686" s="1661"/>
      <c r="Q686" s="1661"/>
      <c r="R686" s="1661"/>
      <c r="S686" s="1661"/>
      <c r="T686" s="1661"/>
      <c r="U686" s="1661"/>
      <c r="V686" s="1661"/>
      <c r="W686" s="1661"/>
      <c r="X686" s="1661"/>
      <c r="Y686" s="1661"/>
      <c r="Z686" s="1661"/>
      <c r="AA686" s="1661"/>
      <c r="AB686" s="1661"/>
      <c r="AC686" s="1661"/>
      <c r="AD686" s="1661"/>
      <c r="AE686" s="1661"/>
      <c r="AF686" s="1661"/>
      <c r="AG686" s="1661"/>
      <c r="AH686" s="1661"/>
      <c r="AI686" s="1661"/>
      <c r="AJ686" s="1661"/>
      <c r="AK686" s="1661"/>
    </row>
    <row r="687" spans="1:39" ht="39.950000000000003" customHeight="1" x14ac:dyDescent="0.2">
      <c r="A687" s="5929"/>
      <c r="B687" s="5929"/>
      <c r="C687" s="1708"/>
      <c r="D687" s="1708"/>
      <c r="E687" s="1708"/>
      <c r="F687" s="1708"/>
      <c r="G687" s="1708"/>
      <c r="H687" s="1708"/>
      <c r="I687" s="1708"/>
      <c r="J687" s="1708"/>
      <c r="K687" s="1708"/>
      <c r="L687" s="1708"/>
      <c r="M687" s="1708"/>
      <c r="N687" s="1708"/>
      <c r="O687" s="1708"/>
      <c r="P687" s="1708"/>
      <c r="Q687" s="1708"/>
      <c r="R687" s="1708"/>
      <c r="S687" s="1708"/>
      <c r="T687" s="1708"/>
      <c r="U687" s="1708"/>
      <c r="V687" s="1708"/>
      <c r="W687" s="1708"/>
      <c r="X687" s="1708"/>
      <c r="Y687" s="1708"/>
      <c r="Z687" s="1708"/>
      <c r="AA687" s="1708"/>
      <c r="AB687" s="1708"/>
      <c r="AC687" s="1708"/>
      <c r="AD687" s="1708"/>
      <c r="AE687" s="1708"/>
      <c r="AF687" s="1708"/>
      <c r="AG687" s="1708"/>
      <c r="AH687" s="1708"/>
      <c r="AI687" s="1708"/>
      <c r="AJ687" s="1708"/>
      <c r="AK687" s="1708"/>
    </row>
    <row r="688" spans="1:39" ht="39.950000000000003" customHeight="1" x14ac:dyDescent="0.2">
      <c r="A688" s="5926"/>
      <c r="B688" s="5926"/>
      <c r="C688" s="1705"/>
      <c r="D688" s="1666"/>
      <c r="E688" s="1666"/>
      <c r="F688" s="1690"/>
      <c r="G688" s="1690"/>
      <c r="H688" s="1928"/>
      <c r="I688" s="1928"/>
      <c r="J688" s="1704"/>
      <c r="K688" s="1665"/>
      <c r="L688" s="1665"/>
      <c r="M688" s="1665"/>
      <c r="N688" s="1665"/>
      <c r="O688" s="1928"/>
      <c r="P688" s="1928"/>
      <c r="Q688" s="1657"/>
      <c r="R688" s="1657"/>
      <c r="S688" s="1716"/>
      <c r="T688" s="1697"/>
      <c r="U688" s="1697"/>
      <c r="V688" s="1697"/>
      <c r="W688" s="1697"/>
      <c r="X688" s="1684"/>
      <c r="Y688" s="1684"/>
      <c r="Z688" s="1665"/>
      <c r="AA688" s="1665"/>
      <c r="AB688" s="1703"/>
      <c r="AC688" s="1706"/>
      <c r="AD688" s="1706"/>
      <c r="AE688" s="1706"/>
      <c r="AF688" s="1684"/>
      <c r="AG688" s="1659"/>
      <c r="AH688" s="1659"/>
      <c r="AI688" s="1659"/>
      <c r="AJ688" s="1660"/>
      <c r="AK688" s="1660"/>
    </row>
    <row r="689" spans="1:39" ht="39.950000000000003" customHeight="1" x14ac:dyDescent="0.2">
      <c r="A689" s="5926"/>
      <c r="B689" s="5926"/>
      <c r="C689" s="1706"/>
      <c r="D689" s="1706"/>
      <c r="E689" s="1706"/>
      <c r="F689" s="1706"/>
      <c r="G689" s="1706"/>
      <c r="H689" s="1928"/>
      <c r="I689" s="1928"/>
      <c r="J689" s="1706"/>
      <c r="K689" s="1706"/>
      <c r="L689" s="1706"/>
      <c r="M689" s="1706"/>
      <c r="N689" s="1706"/>
      <c r="O689" s="1928"/>
      <c r="P689" s="1928"/>
      <c r="Q689" s="1706"/>
      <c r="R689" s="1706"/>
      <c r="S689" s="1706"/>
      <c r="T689" s="1697"/>
      <c r="U689" s="1697"/>
      <c r="V689" s="1697"/>
      <c r="W689" s="1697"/>
      <c r="X689" s="1706"/>
      <c r="Y689" s="1706"/>
      <c r="Z689" s="1706"/>
      <c r="AA689" s="1706"/>
      <c r="AB689" s="1706"/>
      <c r="AC689" s="1706"/>
      <c r="AD689" s="1706"/>
      <c r="AE689" s="1706"/>
      <c r="AF689" s="1706"/>
      <c r="AG689" s="1706"/>
      <c r="AH689" s="1706"/>
      <c r="AI689" s="1706"/>
      <c r="AJ689" s="1660"/>
      <c r="AK689" s="1660"/>
    </row>
    <row r="690" spans="1:39" ht="39.950000000000003" customHeight="1" x14ac:dyDescent="0.2">
      <c r="A690" s="5923"/>
      <c r="B690" s="5923"/>
      <c r="C690" s="1702"/>
      <c r="D690" s="1702"/>
      <c r="E690" s="1657"/>
      <c r="F690" s="1657"/>
      <c r="G690" s="1657"/>
      <c r="H690" s="1928"/>
      <c r="I690" s="1928"/>
      <c r="J690" s="1684"/>
      <c r="K690" s="1684"/>
      <c r="L690" s="1951"/>
      <c r="M690" s="1951"/>
      <c r="N690" s="1951"/>
      <c r="O690" s="1928"/>
      <c r="P690" s="1928"/>
      <c r="Q690" s="1951"/>
      <c r="R690" s="1951"/>
      <c r="S690" s="1951"/>
      <c r="T690" s="1697"/>
      <c r="U690" s="1697"/>
      <c r="V690" s="1697"/>
      <c r="W690" s="1697"/>
      <c r="X690" s="1683"/>
      <c r="Y690" s="1683"/>
      <c r="Z690" s="1684"/>
      <c r="AA690" s="1684"/>
      <c r="AB690" s="1683"/>
      <c r="AC690" s="1706"/>
      <c r="AD690" s="1706"/>
      <c r="AE690" s="1706"/>
      <c r="AF690" s="1716"/>
      <c r="AG690" s="1716"/>
      <c r="AH690" s="1684"/>
      <c r="AI690" s="1683"/>
      <c r="AJ690" s="1660"/>
      <c r="AK690" s="1660"/>
    </row>
    <row r="691" spans="1:39" ht="39.950000000000003" customHeight="1" x14ac:dyDescent="0.2">
      <c r="A691" s="5926"/>
      <c r="B691" s="5926"/>
      <c r="C691" s="1690"/>
      <c r="D691" s="1690"/>
      <c r="E691" s="1690"/>
      <c r="F691" s="1657"/>
      <c r="G691" s="1657"/>
      <c r="H691" s="1928"/>
      <c r="I691" s="1928"/>
      <c r="J691" s="1657"/>
      <c r="K691" s="1657"/>
      <c r="L691" s="1657"/>
      <c r="M691" s="1657"/>
      <c r="N691" s="1657"/>
      <c r="O691" s="1928"/>
      <c r="P691" s="1928"/>
      <c r="Q691" s="1657"/>
      <c r="R691" s="1657"/>
      <c r="S691" s="1657"/>
      <c r="T691" s="1697"/>
      <c r="U691" s="1697"/>
      <c r="V691" s="1697"/>
      <c r="W691" s="1697"/>
      <c r="X691" s="1658"/>
      <c r="Y691" s="1658"/>
      <c r="Z691" s="1658"/>
      <c r="AA691" s="1705"/>
      <c r="AB691" s="1705"/>
      <c r="AC691" s="1706"/>
      <c r="AD691" s="1706"/>
      <c r="AE691" s="1706"/>
      <c r="AF691" s="1705"/>
      <c r="AG691" s="1705"/>
      <c r="AH691" s="1705"/>
      <c r="AI691" s="1705"/>
      <c r="AJ691" s="1660"/>
      <c r="AK691" s="1660"/>
    </row>
    <row r="692" spans="1:39" ht="39.950000000000003" customHeight="1" x14ac:dyDescent="0.2">
      <c r="A692" s="5926"/>
      <c r="B692" s="5926"/>
      <c r="C692" s="1665"/>
      <c r="D692" s="1665"/>
      <c r="E692" s="1665"/>
      <c r="F692" s="1665"/>
      <c r="G692" s="1683"/>
      <c r="H692" s="1928"/>
      <c r="I692" s="1928"/>
      <c r="J692" s="1689"/>
      <c r="K692" s="1683"/>
      <c r="L692" s="1684"/>
      <c r="M692" s="1666"/>
      <c r="N692" s="1666"/>
      <c r="O692" s="1928"/>
      <c r="P692" s="1928"/>
      <c r="Q692" s="1683"/>
      <c r="R692" s="1683"/>
      <c r="S692" s="1684"/>
      <c r="T692" s="1697"/>
      <c r="U692" s="1697"/>
      <c r="V692" s="1697"/>
      <c r="W692" s="1697"/>
      <c r="X692" s="1683"/>
      <c r="Y692" s="1683"/>
      <c r="Z692" s="1684"/>
      <c r="AA692" s="1684"/>
      <c r="AB692" s="1663"/>
      <c r="AC692" s="1706"/>
      <c r="AD692" s="1706"/>
      <c r="AE692" s="1706"/>
      <c r="AF692" s="1658"/>
      <c r="AG692" s="1658"/>
      <c r="AH692" s="1658"/>
      <c r="AI692" s="1658"/>
      <c r="AJ692" s="1660"/>
      <c r="AK692" s="1660"/>
    </row>
    <row r="693" spans="1:39" ht="39.950000000000003" customHeight="1" x14ac:dyDescent="0.2">
      <c r="A693" s="5922"/>
      <c r="B693" s="5922"/>
      <c r="C693" s="1683"/>
      <c r="D693" s="1683"/>
      <c r="E693" s="1684"/>
      <c r="F693" s="1684"/>
      <c r="G693" s="1683"/>
      <c r="H693" s="1928"/>
      <c r="I693" s="1928"/>
      <c r="J693" s="1683"/>
      <c r="K693" s="1683"/>
      <c r="L693" s="1684"/>
      <c r="M693" s="1684"/>
      <c r="N693" s="1683"/>
      <c r="O693" s="1928"/>
      <c r="P693" s="1928"/>
      <c r="Q693" s="1683"/>
      <c r="R693" s="1683"/>
      <c r="S693" s="1684"/>
      <c r="T693" s="1697"/>
      <c r="U693" s="1697"/>
      <c r="V693" s="1697"/>
      <c r="W693" s="1697"/>
      <c r="X693" s="1683"/>
      <c r="Y693" s="1683"/>
      <c r="Z693" s="1684"/>
      <c r="AA693" s="1684"/>
      <c r="AB693" s="1683"/>
      <c r="AC693" s="1706"/>
      <c r="AD693" s="1706"/>
      <c r="AE693" s="1706"/>
      <c r="AF693" s="1683"/>
      <c r="AG693" s="1684"/>
      <c r="AH693" s="1684"/>
      <c r="AI693" s="1683"/>
      <c r="AJ693" s="1660"/>
      <c r="AK693" s="1660"/>
    </row>
    <row r="694" spans="1:39" ht="39.950000000000003" customHeight="1" x14ac:dyDescent="0.2">
      <c r="A694" s="5920"/>
      <c r="B694" s="5920"/>
      <c r="C694" s="1683"/>
      <c r="D694" s="1683"/>
      <c r="E694" s="1684"/>
      <c r="F694" s="1684"/>
      <c r="G694" s="1683"/>
      <c r="H694" s="1928"/>
      <c r="I694" s="1928"/>
      <c r="J694" s="1683"/>
      <c r="K694" s="1683"/>
      <c r="L694" s="1684"/>
      <c r="M694" s="1684"/>
      <c r="N694" s="1683"/>
      <c r="O694" s="1928"/>
      <c r="P694" s="1928"/>
      <c r="Q694" s="1683"/>
      <c r="R694" s="1666"/>
      <c r="S694" s="1666"/>
      <c r="T694" s="1697"/>
      <c r="U694" s="1697"/>
      <c r="V694" s="1697"/>
      <c r="W694" s="1697"/>
      <c r="X694" s="1657"/>
      <c r="Y694" s="1657"/>
      <c r="Z694" s="1657"/>
      <c r="AA694" s="1657"/>
      <c r="AB694" s="1657"/>
      <c r="AC694" s="1706"/>
      <c r="AD694" s="1706"/>
      <c r="AE694" s="1706"/>
      <c r="AF694" s="1716"/>
      <c r="AG694" s="1716"/>
      <c r="AH694" s="1716"/>
      <c r="AI694" s="1683"/>
      <c r="AJ694" s="1660"/>
      <c r="AK694" s="1660"/>
    </row>
    <row r="695" spans="1:39" ht="39.950000000000003" customHeight="1" x14ac:dyDescent="0.2">
      <c r="A695" s="5927"/>
      <c r="B695" s="5924"/>
      <c r="C695" s="1664"/>
      <c r="D695" s="1664"/>
      <c r="E695" s="1664"/>
      <c r="F695" s="1664"/>
      <c r="G695" s="1664"/>
      <c r="H695" s="1928"/>
      <c r="I695" s="1928"/>
      <c r="J695" s="1664"/>
      <c r="K695" s="1664"/>
      <c r="L695" s="1664"/>
      <c r="M695" s="1664"/>
      <c r="N695" s="1664"/>
      <c r="O695" s="1928"/>
      <c r="P695" s="1928"/>
      <c r="Q695" s="1664"/>
      <c r="R695" s="1664"/>
      <c r="S695" s="1664"/>
      <c r="T695" s="1697"/>
      <c r="U695" s="1697"/>
      <c r="V695" s="1697"/>
      <c r="W695" s="1697"/>
      <c r="X695" s="1664"/>
      <c r="Y695" s="1664"/>
      <c r="Z695" s="1664"/>
      <c r="AA695" s="1664"/>
      <c r="AB695" s="1664"/>
      <c r="AC695" s="1706"/>
      <c r="AD695" s="1706"/>
      <c r="AE695" s="1706"/>
      <c r="AF695" s="1664"/>
      <c r="AG695" s="1664"/>
      <c r="AH695" s="1664"/>
      <c r="AI695" s="1664"/>
      <c r="AJ695" s="1660"/>
      <c r="AK695" s="1660"/>
    </row>
    <row r="696" spans="1:39" ht="39.950000000000003" customHeight="1" x14ac:dyDescent="0.2">
      <c r="A696" s="5923"/>
      <c r="B696" s="5923"/>
      <c r="C696" s="1927"/>
      <c r="D696" s="1927"/>
      <c r="E696" s="1927"/>
      <c r="F696" s="1927"/>
      <c r="G696" s="1690"/>
      <c r="H696" s="1928"/>
      <c r="I696" s="1928"/>
      <c r="J696" s="1690"/>
      <c r="K696" s="1952"/>
      <c r="L696" s="1952"/>
      <c r="M696" s="1952"/>
      <c r="N696" s="1952"/>
      <c r="O696" s="1928"/>
      <c r="P696" s="1928"/>
      <c r="Q696" s="1951"/>
      <c r="R696" s="1951"/>
      <c r="S696" s="1951"/>
      <c r="T696" s="1697"/>
      <c r="U696" s="1697"/>
      <c r="V696" s="1697"/>
      <c r="W696" s="1697"/>
      <c r="X696" s="1927"/>
      <c r="Y696" s="1927"/>
      <c r="Z696" s="1927"/>
      <c r="AA696" s="1927"/>
      <c r="AB696" s="1927"/>
      <c r="AC696" s="1706"/>
      <c r="AD696" s="1706"/>
      <c r="AE696" s="1706"/>
      <c r="AF696" s="1927"/>
      <c r="AG696" s="1927"/>
      <c r="AH696" s="1927"/>
      <c r="AI696" s="1927"/>
      <c r="AJ696" s="1660"/>
      <c r="AK696" s="1660"/>
    </row>
    <row r="697" spans="1:39" ht="39.950000000000003" customHeight="1" x14ac:dyDescent="0.2">
      <c r="A697" s="5920"/>
      <c r="B697" s="5920"/>
      <c r="C697" s="1683"/>
      <c r="D697" s="1683"/>
      <c r="E697" s="1684"/>
      <c r="F697" s="1684"/>
      <c r="G697" s="1683"/>
      <c r="H697" s="1928"/>
      <c r="I697" s="1928"/>
      <c r="J697" s="1683"/>
      <c r="K697" s="1683"/>
      <c r="L697" s="1684"/>
      <c r="M697" s="1684"/>
      <c r="N697" s="1683"/>
      <c r="O697" s="1928"/>
      <c r="P697" s="1928"/>
      <c r="Q697" s="1683"/>
      <c r="R697" s="1683"/>
      <c r="S697" s="1684"/>
      <c r="T697" s="1697"/>
      <c r="U697" s="1697"/>
      <c r="V697" s="1697"/>
      <c r="W697" s="1697"/>
      <c r="X697" s="1683"/>
      <c r="Y697" s="1683"/>
      <c r="Z697" s="1684"/>
      <c r="AA697" s="1684"/>
      <c r="AB697" s="1683"/>
      <c r="AC697" s="1706"/>
      <c r="AD697" s="1706"/>
      <c r="AE697" s="1706"/>
      <c r="AF697" s="1683"/>
      <c r="AG697" s="1684"/>
      <c r="AH697" s="1684"/>
      <c r="AI697" s="1683"/>
      <c r="AJ697" s="1660"/>
      <c r="AK697" s="1660"/>
    </row>
    <row r="698" spans="1:39" ht="39.950000000000003" customHeight="1" x14ac:dyDescent="0.2">
      <c r="A698" s="5923"/>
      <c r="B698" s="5923"/>
      <c r="C698" s="1664"/>
      <c r="D698" s="1664"/>
      <c r="E698" s="1664"/>
      <c r="F698" s="1664"/>
      <c r="G698" s="1664"/>
      <c r="H698" s="1928"/>
      <c r="I698" s="1928"/>
      <c r="J698" s="1664"/>
      <c r="K698" s="1664"/>
      <c r="L698" s="1664"/>
      <c r="M698" s="1664"/>
      <c r="N698" s="1664"/>
      <c r="O698" s="1928"/>
      <c r="P698" s="1928"/>
      <c r="Q698" s="1683"/>
      <c r="R698" s="1683"/>
      <c r="S698" s="1684"/>
      <c r="T698" s="1697"/>
      <c r="U698" s="1697"/>
      <c r="V698" s="1697"/>
      <c r="W698" s="1697"/>
      <c r="X698" s="1683"/>
      <c r="Y698" s="1683"/>
      <c r="Z698" s="1684"/>
      <c r="AA698" s="1684"/>
      <c r="AB698" s="1683"/>
      <c r="AC698" s="1706"/>
      <c r="AD698" s="1706"/>
      <c r="AE698" s="1706"/>
      <c r="AF698" s="1683"/>
      <c r="AG698" s="1684"/>
      <c r="AH698" s="1684"/>
      <c r="AI698" s="1683"/>
      <c r="AJ698" s="1660"/>
      <c r="AK698" s="1660"/>
    </row>
    <row r="699" spans="1:39" ht="39.950000000000003" customHeight="1" x14ac:dyDescent="0.2">
      <c r="A699" s="5920"/>
      <c r="B699" s="5920"/>
      <c r="C699" s="1694"/>
      <c r="D699" s="1694"/>
      <c r="E699" s="1694"/>
      <c r="F699" s="1694"/>
      <c r="G699" s="1694"/>
      <c r="H699" s="1928"/>
      <c r="I699" s="1928"/>
      <c r="J699" s="1694"/>
      <c r="K699" s="1694"/>
      <c r="L699" s="1694"/>
      <c r="M699" s="1694"/>
      <c r="N699" s="1694"/>
      <c r="O699" s="1928"/>
      <c r="P699" s="1928"/>
      <c r="Q699" s="1658"/>
      <c r="R699" s="1658"/>
      <c r="S699" s="1658"/>
      <c r="T699" s="1697"/>
      <c r="U699" s="1697"/>
      <c r="V699" s="1697"/>
      <c r="W699" s="1697"/>
      <c r="X699" s="1694"/>
      <c r="Y699" s="1694"/>
      <c r="Z699" s="1694"/>
      <c r="AA699" s="1694"/>
      <c r="AB699" s="1694"/>
      <c r="AC699" s="1706"/>
      <c r="AD699" s="1706"/>
      <c r="AE699" s="1706"/>
      <c r="AF699" s="1694"/>
      <c r="AG699" s="1694"/>
      <c r="AH699" s="1694"/>
      <c r="AI699" s="1694"/>
      <c r="AJ699" s="1660"/>
      <c r="AK699" s="1660"/>
    </row>
    <row r="700" spans="1:39" ht="39.950000000000003" customHeight="1" x14ac:dyDescent="0.2">
      <c r="A700" s="5923"/>
      <c r="B700" s="5923"/>
      <c r="C700" s="1683"/>
      <c r="D700" s="1683"/>
      <c r="E700" s="1684"/>
      <c r="F700" s="1684"/>
      <c r="G700" s="1683"/>
      <c r="H700" s="1928"/>
      <c r="I700" s="1928"/>
      <c r="J700" s="1683"/>
      <c r="K700" s="1683"/>
      <c r="L700" s="1684"/>
      <c r="M700" s="1684"/>
      <c r="N700" s="1683"/>
      <c r="O700" s="1928"/>
      <c r="P700" s="1928"/>
      <c r="Q700" s="1683"/>
      <c r="R700" s="1683"/>
      <c r="S700" s="1684"/>
      <c r="T700" s="1697"/>
      <c r="U700" s="1697"/>
      <c r="V700" s="1697"/>
      <c r="W700" s="1697"/>
      <c r="X700" s="1683"/>
      <c r="Y700" s="1683"/>
      <c r="Z700" s="1684"/>
      <c r="AA700" s="1684"/>
      <c r="AB700" s="1683"/>
      <c r="AC700" s="1706"/>
      <c r="AD700" s="1706"/>
      <c r="AE700" s="1706"/>
      <c r="AF700" s="1683"/>
      <c r="AG700" s="1684"/>
      <c r="AH700" s="1684"/>
      <c r="AI700" s="1683"/>
      <c r="AJ700" s="1660"/>
      <c r="AK700" s="1660"/>
    </row>
    <row r="701" spans="1:39" ht="39.950000000000003" customHeight="1" x14ac:dyDescent="0.2">
      <c r="A701" s="5923"/>
      <c r="B701" s="5923"/>
      <c r="C701" s="1683"/>
      <c r="D701" s="1683"/>
      <c r="E701" s="1684"/>
      <c r="F701" s="1684"/>
      <c r="G701" s="1683"/>
      <c r="H701" s="1928"/>
      <c r="I701" s="1928"/>
      <c r="J701" s="1683"/>
      <c r="K701" s="1683"/>
      <c r="L701" s="1684"/>
      <c r="M701" s="1684"/>
      <c r="N701" s="1683"/>
      <c r="O701" s="1928"/>
      <c r="P701" s="1928"/>
      <c r="Q701" s="1683"/>
      <c r="R701" s="1683"/>
      <c r="S701" s="1684"/>
      <c r="T701" s="1697"/>
      <c r="U701" s="1697"/>
      <c r="V701" s="1697"/>
      <c r="W701" s="1697"/>
      <c r="X701" s="1683"/>
      <c r="Y701" s="1683"/>
      <c r="Z701" s="1684"/>
      <c r="AA701" s="1684"/>
      <c r="AB701" s="1683"/>
      <c r="AC701" s="1706"/>
      <c r="AD701" s="1706"/>
      <c r="AE701" s="1706"/>
      <c r="AF701" s="1683"/>
      <c r="AG701" s="1684"/>
      <c r="AH701" s="1684"/>
      <c r="AI701" s="1683"/>
      <c r="AJ701" s="1660"/>
      <c r="AK701" s="1660"/>
    </row>
    <row r="702" spans="1:39" ht="39.950000000000003" customHeight="1" x14ac:dyDescent="0.2">
      <c r="A702" s="5923"/>
      <c r="B702" s="5923"/>
      <c r="C702" s="1683"/>
      <c r="D702" s="1683"/>
      <c r="E702" s="1684"/>
      <c r="F702" s="1684"/>
      <c r="G702" s="1683"/>
      <c r="H702" s="1928"/>
      <c r="I702" s="1928"/>
      <c r="J702" s="1683"/>
      <c r="K702" s="1683"/>
      <c r="L702" s="1684"/>
      <c r="M702" s="1684"/>
      <c r="N702" s="1683"/>
      <c r="O702" s="1928"/>
      <c r="P702" s="1928"/>
      <c r="Q702" s="1683"/>
      <c r="R702" s="1683"/>
      <c r="S702" s="1684"/>
      <c r="T702" s="1697"/>
      <c r="U702" s="1697"/>
      <c r="V702" s="1697"/>
      <c r="W702" s="1697"/>
      <c r="X702" s="1683"/>
      <c r="Y702" s="1683"/>
      <c r="Z702" s="1684"/>
      <c r="AA702" s="1684"/>
      <c r="AB702" s="1683"/>
      <c r="AC702" s="1706"/>
      <c r="AD702" s="1706"/>
      <c r="AE702" s="1706"/>
      <c r="AF702" s="1683"/>
      <c r="AG702" s="1684"/>
      <c r="AH702" s="1684"/>
      <c r="AI702" s="1683"/>
      <c r="AJ702" s="1660"/>
      <c r="AK702" s="1660"/>
      <c r="AL702" s="3408"/>
      <c r="AM702" s="3408"/>
    </row>
    <row r="703" spans="1:39" ht="39.950000000000003" customHeight="1" x14ac:dyDescent="0.2">
      <c r="A703" s="5923"/>
      <c r="B703" s="5923"/>
      <c r="C703" s="1706"/>
      <c r="D703" s="1706"/>
      <c r="E703" s="1706"/>
      <c r="F703" s="1706"/>
      <c r="G703" s="1706"/>
      <c r="H703" s="1928"/>
      <c r="I703" s="1928"/>
      <c r="J703" s="1706"/>
      <c r="K703" s="1706"/>
      <c r="L703" s="1706"/>
      <c r="M703" s="1706"/>
      <c r="N703" s="1706"/>
      <c r="O703" s="1928"/>
      <c r="P703" s="1928"/>
      <c r="Q703" s="1706"/>
      <c r="R703" s="1706"/>
      <c r="S703" s="1706"/>
      <c r="T703" s="1697"/>
      <c r="U703" s="1697"/>
      <c r="V703" s="1697"/>
      <c r="W703" s="1697"/>
      <c r="X703" s="1706"/>
      <c r="Y703" s="1706"/>
      <c r="Z703" s="1706"/>
      <c r="AA703" s="1706"/>
      <c r="AB703" s="1706"/>
      <c r="AC703" s="1706"/>
      <c r="AD703" s="1706"/>
      <c r="AE703" s="1706"/>
      <c r="AF703" s="1706"/>
      <c r="AG703" s="1706"/>
      <c r="AH703" s="1706"/>
      <c r="AI703" s="1706"/>
      <c r="AJ703" s="1660"/>
      <c r="AK703" s="1660"/>
      <c r="AL703" s="5929"/>
      <c r="AM703" s="5929"/>
    </row>
    <row r="704" spans="1:39" ht="39.950000000000003" customHeight="1" x14ac:dyDescent="0.2">
      <c r="A704" s="5923"/>
      <c r="B704" s="5923"/>
      <c r="C704" s="1659"/>
      <c r="D704" s="1659"/>
      <c r="E704" s="1659"/>
      <c r="F704" s="1659"/>
      <c r="G704" s="1659"/>
      <c r="H704" s="1928"/>
      <c r="I704" s="1928"/>
      <c r="J704" s="1659"/>
      <c r="K704" s="1659"/>
      <c r="L704" s="1659"/>
      <c r="M704" s="1659"/>
      <c r="N704" s="1659"/>
      <c r="O704" s="1928"/>
      <c r="P704" s="1928"/>
      <c r="Q704" s="1716"/>
      <c r="R704" s="1716"/>
      <c r="S704" s="1716"/>
      <c r="T704" s="1697"/>
      <c r="U704" s="1697"/>
      <c r="V704" s="1697"/>
      <c r="W704" s="1697"/>
      <c r="X704" s="1659"/>
      <c r="Y704" s="1659"/>
      <c r="Z704" s="1659"/>
      <c r="AA704" s="1659"/>
      <c r="AB704" s="1659"/>
      <c r="AC704" s="1706"/>
      <c r="AD704" s="1706"/>
      <c r="AE704" s="1706"/>
      <c r="AF704" s="1658"/>
      <c r="AG704" s="1658"/>
      <c r="AH704" s="1658"/>
      <c r="AI704" s="1658"/>
      <c r="AJ704" s="1660"/>
      <c r="AK704" s="1660"/>
      <c r="AL704" s="5928"/>
      <c r="AM704" s="5928"/>
    </row>
    <row r="705" spans="1:37" ht="39.950000000000003" customHeight="1" x14ac:dyDescent="0.2">
      <c r="C705" s="1697"/>
      <c r="D705" s="1697"/>
      <c r="E705" s="1697"/>
      <c r="F705" s="1716"/>
      <c r="H705" s="1928"/>
      <c r="I705" s="1928"/>
      <c r="L705" s="1697"/>
      <c r="M705" s="1697"/>
      <c r="N705" s="1697"/>
      <c r="O705" s="1928"/>
      <c r="P705" s="1928"/>
      <c r="T705" s="1697"/>
      <c r="U705" s="1697"/>
      <c r="V705" s="1697"/>
      <c r="W705" s="1697"/>
      <c r="X705" s="1715"/>
      <c r="Y705" s="1715"/>
      <c r="AA705" s="1715"/>
      <c r="AC705" s="1706"/>
      <c r="AD705" s="1706"/>
      <c r="AE705" s="1706"/>
      <c r="AH705" s="1715"/>
      <c r="AJ705" s="1660"/>
      <c r="AK705" s="1660"/>
    </row>
    <row r="706" spans="1:37" ht="39.950000000000003" customHeight="1" x14ac:dyDescent="0.2">
      <c r="C706" s="1716"/>
      <c r="D706" s="1716"/>
      <c r="H706" s="1928"/>
      <c r="I706" s="1928"/>
      <c r="K706" s="1697"/>
      <c r="L706" s="1697"/>
      <c r="M706" s="1697"/>
      <c r="N706" s="1697"/>
      <c r="O706" s="1928"/>
      <c r="P706" s="1928"/>
      <c r="Q706" s="1665"/>
      <c r="R706" s="1665"/>
      <c r="S706" s="1665"/>
      <c r="T706" s="1697"/>
      <c r="U706" s="1697"/>
      <c r="V706" s="1697"/>
      <c r="W706" s="1697"/>
      <c r="X706" s="1665"/>
      <c r="Y706" s="1716"/>
      <c r="Z706" s="1716"/>
      <c r="AA706" s="1716"/>
      <c r="AB706" s="1716"/>
      <c r="AC706" s="1706"/>
      <c r="AD706" s="1706"/>
      <c r="AE706" s="1706"/>
      <c r="AF706" s="1716"/>
      <c r="AG706" s="1716"/>
      <c r="AH706" s="1716"/>
      <c r="AI706" s="1716"/>
      <c r="AJ706" s="1660"/>
      <c r="AK706" s="1660"/>
    </row>
    <row r="707" spans="1:37" ht="39.950000000000003" customHeight="1" x14ac:dyDescent="0.2">
      <c r="E707" s="1716"/>
      <c r="F707" s="1716"/>
      <c r="H707" s="1928"/>
      <c r="I707" s="1928"/>
      <c r="M707" s="1716"/>
      <c r="N707" s="1716"/>
      <c r="O707" s="1928"/>
      <c r="P707" s="1928"/>
      <c r="R707" s="1716"/>
      <c r="S707" s="1665"/>
      <c r="T707" s="1697"/>
      <c r="U707" s="1697"/>
      <c r="V707" s="1697"/>
      <c r="W707" s="1697"/>
      <c r="X707" s="1665"/>
      <c r="Y707" s="1665"/>
      <c r="Z707" s="1665"/>
      <c r="AA707" s="1715"/>
      <c r="AB707" s="1716"/>
      <c r="AC707" s="1706"/>
      <c r="AD707" s="1706"/>
      <c r="AE707" s="1706"/>
      <c r="AF707" s="1716"/>
      <c r="AG707" s="1716"/>
      <c r="AH707" s="1716"/>
      <c r="AI707" s="1716"/>
      <c r="AJ707" s="1660"/>
      <c r="AK707" s="1660"/>
    </row>
    <row r="708" spans="1:37" ht="39.950000000000003" customHeight="1" x14ac:dyDescent="0.2">
      <c r="H708" s="1928"/>
      <c r="I708" s="1928"/>
      <c r="O708" s="1928"/>
      <c r="P708" s="1928"/>
      <c r="T708" s="1697"/>
      <c r="U708" s="1697"/>
      <c r="V708" s="1697"/>
      <c r="W708" s="1697"/>
      <c r="AA708" s="1715"/>
      <c r="AB708" s="1715"/>
      <c r="AC708" s="1706"/>
      <c r="AD708" s="1706"/>
      <c r="AE708" s="1706"/>
      <c r="AI708" s="1715"/>
      <c r="AJ708" s="1660"/>
      <c r="AK708" s="1660"/>
    </row>
    <row r="709" spans="1:37" ht="39.950000000000003" customHeight="1" x14ac:dyDescent="0.2">
      <c r="C709" s="1715"/>
      <c r="F709" s="1716"/>
      <c r="G709" s="1716"/>
      <c r="H709" s="1697"/>
      <c r="I709" s="1697"/>
      <c r="K709" s="16"/>
      <c r="L709" s="16"/>
      <c r="M709" s="16"/>
      <c r="Q709" s="1716"/>
      <c r="R709" s="1716"/>
      <c r="S709" s="1716"/>
      <c r="X709" s="1716"/>
      <c r="Y709" s="1716"/>
      <c r="Z709" s="1665"/>
      <c r="AA709" s="1665"/>
      <c r="AB709" s="1665"/>
      <c r="AF709" s="1665"/>
      <c r="AG709" s="1716"/>
      <c r="AH709" s="1716"/>
      <c r="AI709" s="1716"/>
    </row>
    <row r="710" spans="1:37" ht="39.950000000000003" customHeight="1" x14ac:dyDescent="0.2">
      <c r="A710" s="16"/>
      <c r="B710" s="1715"/>
      <c r="C710" s="1659"/>
      <c r="D710" s="1659"/>
      <c r="E710" s="1657"/>
      <c r="F710" s="1657"/>
      <c r="G710" s="1659"/>
      <c r="H710" s="1659"/>
      <c r="I710" s="1659"/>
      <c r="J710" s="1927"/>
      <c r="K710" s="1927"/>
      <c r="L710" s="1657"/>
      <c r="M710" s="1657"/>
      <c r="N710" s="1716"/>
      <c r="O710" s="1697"/>
      <c r="P710" s="1716"/>
      <c r="Q710" s="1716"/>
      <c r="R710" s="1716"/>
      <c r="S710" s="1716"/>
    </row>
    <row r="711" spans="1:37" ht="39.950000000000003" customHeight="1" x14ac:dyDescent="0.2"/>
    <row r="712" spans="1:37" ht="39.950000000000003" customHeight="1" x14ac:dyDescent="0.2">
      <c r="A712" s="5876"/>
      <c r="B712" s="5876"/>
      <c r="C712" s="1661"/>
      <c r="D712" s="1661"/>
      <c r="E712" s="1661"/>
      <c r="F712" s="1661"/>
      <c r="G712" s="1661"/>
      <c r="H712" s="1661"/>
      <c r="I712" s="1661"/>
      <c r="J712" s="1661"/>
      <c r="K712" s="1661"/>
      <c r="L712" s="1661"/>
      <c r="M712" s="1661"/>
      <c r="N712" s="1661"/>
      <c r="O712" s="1661"/>
      <c r="P712" s="1661"/>
      <c r="Q712" s="1661"/>
      <c r="R712" s="1661"/>
      <c r="S712" s="1661"/>
      <c r="T712" s="1661"/>
      <c r="U712" s="1661"/>
      <c r="V712" s="1661"/>
      <c r="W712" s="1661"/>
      <c r="X712" s="1661"/>
      <c r="Y712" s="1661"/>
      <c r="Z712" s="1661"/>
      <c r="AA712" s="1661"/>
      <c r="AB712" s="1661"/>
      <c r="AC712" s="1661"/>
      <c r="AD712" s="1661"/>
      <c r="AE712" s="1661"/>
      <c r="AF712" s="1661"/>
      <c r="AG712" s="1661"/>
      <c r="AH712" s="1661"/>
      <c r="AI712" s="1661"/>
      <c r="AJ712" s="1661"/>
      <c r="AK712" s="1661"/>
    </row>
    <row r="713" spans="1:37" ht="39.950000000000003" customHeight="1" x14ac:dyDescent="0.2">
      <c r="A713" s="5929"/>
      <c r="B713" s="5929"/>
      <c r="C713" s="1708"/>
      <c r="D713" s="1708"/>
      <c r="E713" s="1708"/>
      <c r="F713" s="1708"/>
      <c r="G713" s="1708"/>
      <c r="H713" s="1708"/>
      <c r="I713" s="1708"/>
      <c r="J713" s="1708"/>
      <c r="K713" s="1708"/>
      <c r="L713" s="1708"/>
      <c r="M713" s="1708"/>
      <c r="N713" s="1708"/>
      <c r="O713" s="1708"/>
      <c r="P713" s="1708"/>
      <c r="Q713" s="1708"/>
      <c r="R713" s="1708"/>
      <c r="S713" s="1708"/>
      <c r="T713" s="1708"/>
      <c r="U713" s="1708"/>
      <c r="V713" s="1708"/>
      <c r="W713" s="1708"/>
      <c r="X713" s="1708"/>
      <c r="Y713" s="1708"/>
      <c r="Z713" s="1708"/>
      <c r="AA713" s="1708"/>
      <c r="AB713" s="1708"/>
      <c r="AC713" s="1708"/>
      <c r="AD713" s="1708"/>
      <c r="AE713" s="1708"/>
      <c r="AF713" s="1708"/>
      <c r="AG713" s="1708"/>
      <c r="AH713" s="1708"/>
      <c r="AI713" s="1708"/>
      <c r="AJ713" s="1708"/>
      <c r="AK713" s="1708"/>
    </row>
    <row r="714" spans="1:37" ht="39.950000000000003" customHeight="1" x14ac:dyDescent="0.2">
      <c r="A714" s="5926"/>
      <c r="B714" s="5926"/>
      <c r="C714" s="1716"/>
      <c r="D714" s="1716"/>
      <c r="E714" s="1658"/>
      <c r="F714" s="1716"/>
      <c r="G714" s="1716"/>
      <c r="H714" s="1928"/>
      <c r="I714" s="1928"/>
      <c r="J714" s="1666"/>
      <c r="K714" s="1666"/>
      <c r="L714" s="1694"/>
      <c r="M714" s="1694"/>
      <c r="N714" s="1694"/>
      <c r="O714" s="1928"/>
      <c r="P714" s="1928"/>
      <c r="Q714" s="1667"/>
      <c r="R714" s="1659"/>
      <c r="S714" s="1659"/>
      <c r="T714" s="1659"/>
      <c r="U714" s="1659"/>
      <c r="V714" s="1928"/>
      <c r="W714" s="1928"/>
      <c r="X714" s="1659"/>
      <c r="Y714" s="1659"/>
      <c r="Z714" s="1659"/>
      <c r="AA714" s="1659"/>
      <c r="AB714" s="1659"/>
      <c r="AC714" s="1928"/>
      <c r="AD714" s="1928"/>
      <c r="AE714" s="1709"/>
      <c r="AF714" s="1709"/>
      <c r="AG714" s="1709"/>
      <c r="AH714" s="1657"/>
      <c r="AI714" s="1657"/>
      <c r="AJ714" s="1660"/>
      <c r="AK714" s="1660"/>
    </row>
    <row r="715" spans="1:37" ht="39.950000000000003" customHeight="1" x14ac:dyDescent="0.2">
      <c r="A715" s="5926"/>
      <c r="B715" s="5926"/>
      <c r="C715" s="1706"/>
      <c r="D715" s="1706"/>
      <c r="E715" s="1706"/>
      <c r="F715" s="1706"/>
      <c r="G715" s="1706"/>
      <c r="H715" s="1928"/>
      <c r="I715" s="1928"/>
      <c r="J715" s="1706"/>
      <c r="K715" s="1706"/>
      <c r="L715" s="1706"/>
      <c r="M715" s="1706"/>
      <c r="N715" s="1706"/>
      <c r="O715" s="1928"/>
      <c r="P715" s="1928"/>
      <c r="Q715" s="1706"/>
      <c r="R715" s="1706"/>
      <c r="S715" s="1706"/>
      <c r="T715" s="1706"/>
      <c r="U715" s="1706"/>
      <c r="V715" s="1928"/>
      <c r="W715" s="1928"/>
      <c r="X715" s="1706"/>
      <c r="Y715" s="1706"/>
      <c r="Z715" s="1706"/>
      <c r="AA715" s="1706"/>
      <c r="AB715" s="1706"/>
      <c r="AC715" s="1928"/>
      <c r="AD715" s="1928"/>
      <c r="AE715" s="1706"/>
      <c r="AF715" s="1706"/>
      <c r="AG715" s="1706"/>
      <c r="AH715" s="1706"/>
      <c r="AI715" s="1706"/>
      <c r="AJ715" s="1660"/>
      <c r="AK715" s="1660"/>
    </row>
    <row r="716" spans="1:37" ht="39.950000000000003" customHeight="1" x14ac:dyDescent="0.2">
      <c r="A716" s="5923"/>
      <c r="B716" s="5923"/>
      <c r="C716" s="1657"/>
      <c r="D716" s="1657"/>
      <c r="E716" s="1666"/>
      <c r="F716" s="1666"/>
      <c r="G716" s="1657"/>
      <c r="H716" s="1928"/>
      <c r="I716" s="1928"/>
      <c r="J716" s="1657"/>
      <c r="K716" s="1657"/>
      <c r="L716" s="1657"/>
      <c r="M716" s="1657"/>
      <c r="N716" s="1683"/>
      <c r="O716" s="1928"/>
      <c r="P716" s="1928"/>
      <c r="Q716" s="1683"/>
      <c r="R716" s="1683"/>
      <c r="S716" s="1709"/>
      <c r="T716" s="1709"/>
      <c r="U716" s="1709"/>
      <c r="V716" s="1928"/>
      <c r="W716" s="1928"/>
      <c r="X716" s="1658"/>
      <c r="Y716" s="1658"/>
      <c r="Z716" s="1658"/>
      <c r="AA716" s="1702"/>
      <c r="AB716" s="1702"/>
      <c r="AC716" s="1928"/>
      <c r="AD716" s="1928"/>
      <c r="AE716" s="1703"/>
      <c r="AF716" s="1703"/>
      <c r="AG716" s="1703"/>
      <c r="AH716" s="1703"/>
      <c r="AI716" s="1703"/>
      <c r="AJ716" s="1660"/>
      <c r="AK716" s="1660"/>
    </row>
    <row r="717" spans="1:37" ht="39.950000000000003" customHeight="1" x14ac:dyDescent="0.2">
      <c r="A717" s="5926"/>
      <c r="B717" s="5926"/>
      <c r="C717" s="1705"/>
      <c r="D717" s="1705"/>
      <c r="E717" s="1704"/>
      <c r="F717" s="1667"/>
      <c r="G717" s="1667"/>
      <c r="H717" s="1928"/>
      <c r="I717" s="1928"/>
      <c r="J717" s="1702"/>
      <c r="K717" s="1702"/>
      <c r="L717" s="1667"/>
      <c r="M717" s="1667"/>
      <c r="N717" s="1683"/>
      <c r="O717" s="1928"/>
      <c r="P717" s="1928"/>
      <c r="Q717" s="1683"/>
      <c r="R717" s="1683"/>
      <c r="S717" s="1716"/>
      <c r="T717" s="1716"/>
      <c r="U717" s="1663"/>
      <c r="V717" s="1928"/>
      <c r="W717" s="1928"/>
      <c r="X717" s="1684"/>
      <c r="Y717" s="1684"/>
      <c r="Z717" s="1684"/>
      <c r="AA717" s="1684"/>
      <c r="AB717" s="1683"/>
      <c r="AC717" s="1928"/>
      <c r="AD717" s="1928"/>
      <c r="AE717" s="1691"/>
      <c r="AF717" s="1716"/>
      <c r="AG717" s="1716"/>
      <c r="AH717" s="1716"/>
      <c r="AI717" s="1716"/>
      <c r="AJ717" s="1660"/>
      <c r="AK717" s="1660"/>
    </row>
    <row r="718" spans="1:37" ht="39.950000000000003" customHeight="1" x14ac:dyDescent="0.2">
      <c r="A718" s="5926"/>
      <c r="B718" s="5926"/>
      <c r="C718" s="1658"/>
      <c r="D718" s="1658"/>
      <c r="E718" s="1951"/>
      <c r="F718" s="1951"/>
      <c r="G718" s="1951"/>
      <c r="H718" s="1928"/>
      <c r="I718" s="1928"/>
      <c r="J718" s="1689"/>
      <c r="K718" s="1683"/>
      <c r="L718" s="1684"/>
      <c r="M718" s="1658"/>
      <c r="N718" s="1658"/>
      <c r="O718" s="1928"/>
      <c r="P718" s="1928"/>
      <c r="Q718" s="1658"/>
      <c r="R718" s="1658"/>
      <c r="S718" s="1658"/>
      <c r="T718" s="1684"/>
      <c r="U718" s="1683"/>
      <c r="V718" s="1928"/>
      <c r="W718" s="1928"/>
      <c r="X718" s="1684"/>
      <c r="Y718" s="1684"/>
      <c r="Z718" s="1684"/>
      <c r="AA718" s="1658"/>
      <c r="AB718" s="1658"/>
      <c r="AC718" s="1928"/>
      <c r="AD718" s="1928"/>
      <c r="AE718" s="1657"/>
      <c r="AF718" s="1657"/>
      <c r="AG718" s="1657"/>
      <c r="AH718" s="1657"/>
      <c r="AI718" s="1657"/>
      <c r="AJ718" s="1660"/>
      <c r="AK718" s="1660"/>
    </row>
    <row r="719" spans="1:37" ht="39.950000000000003" customHeight="1" x14ac:dyDescent="0.2">
      <c r="A719" s="5922"/>
      <c r="B719" s="5922"/>
      <c r="C719" s="1683"/>
      <c r="D719" s="1683"/>
      <c r="E719" s="1684"/>
      <c r="F719" s="1684"/>
      <c r="G719" s="1683"/>
      <c r="H719" s="1928"/>
      <c r="I719" s="1928"/>
      <c r="J719" s="1683"/>
      <c r="K719" s="1683"/>
      <c r="L719" s="1684"/>
      <c r="M719" s="1684"/>
      <c r="N719" s="1683"/>
      <c r="O719" s="1928"/>
      <c r="P719" s="1928"/>
      <c r="Q719" s="1683"/>
      <c r="R719" s="1683"/>
      <c r="S719" s="1684"/>
      <c r="T719" s="1684"/>
      <c r="U719" s="1683"/>
      <c r="V719" s="1928"/>
      <c r="W719" s="1928"/>
      <c r="X719" s="1683"/>
      <c r="Y719" s="1683"/>
      <c r="Z719" s="1684"/>
      <c r="AA719" s="1684"/>
      <c r="AB719" s="1683"/>
      <c r="AC719" s="1928"/>
      <c r="AD719" s="1928"/>
      <c r="AE719" s="1683"/>
      <c r="AF719" s="1683"/>
      <c r="AG719" s="1684"/>
      <c r="AH719" s="1684"/>
      <c r="AI719" s="1683"/>
      <c r="AJ719" s="1660"/>
      <c r="AK719" s="1660"/>
    </row>
    <row r="720" spans="1:37" ht="39.950000000000003" customHeight="1" x14ac:dyDescent="0.2">
      <c r="A720" s="5920"/>
      <c r="B720" s="5920"/>
      <c r="C720" s="1683"/>
      <c r="D720" s="1683"/>
      <c r="E720" s="1684"/>
      <c r="F720" s="1684"/>
      <c r="G720" s="1683"/>
      <c r="H720" s="1928"/>
      <c r="I720" s="1928"/>
      <c r="J720" s="1683"/>
      <c r="K720" s="1683"/>
      <c r="L720" s="1684"/>
      <c r="M720" s="1684"/>
      <c r="N720" s="1683"/>
      <c r="O720" s="1928"/>
      <c r="P720" s="1928"/>
      <c r="Q720" s="1683"/>
      <c r="R720" s="1683"/>
      <c r="S720" s="1684"/>
      <c r="T720" s="1684"/>
      <c r="U720" s="1683"/>
      <c r="V720" s="1928"/>
      <c r="W720" s="1928"/>
      <c r="X720" s="1683"/>
      <c r="Y720" s="1683"/>
      <c r="Z720" s="1684"/>
      <c r="AA720" s="1684"/>
      <c r="AB720" s="1683"/>
      <c r="AC720" s="1928"/>
      <c r="AD720" s="1928"/>
      <c r="AE720" s="1683"/>
      <c r="AF720" s="1683"/>
      <c r="AG720" s="1684"/>
      <c r="AH720" s="1684"/>
      <c r="AI720" s="1683"/>
      <c r="AJ720" s="1660"/>
      <c r="AK720" s="1660"/>
    </row>
    <row r="721" spans="1:45" ht="39.950000000000003" customHeight="1" x14ac:dyDescent="0.2">
      <c r="A721" s="5927"/>
      <c r="B721" s="5924"/>
      <c r="C721" s="1664"/>
      <c r="D721" s="1664"/>
      <c r="E721" s="1664"/>
      <c r="F721" s="1664"/>
      <c r="G721" s="1664"/>
      <c r="H721" s="1928"/>
      <c r="I721" s="1928"/>
      <c r="J721" s="1664"/>
      <c r="K721" s="1664"/>
      <c r="L721" s="1664"/>
      <c r="M721" s="1664"/>
      <c r="N721" s="1664"/>
      <c r="O721" s="1928"/>
      <c r="P721" s="1928"/>
      <c r="Q721" s="1664"/>
      <c r="R721" s="1664"/>
      <c r="S721" s="1664"/>
      <c r="T721" s="1664"/>
      <c r="U721" s="1664"/>
      <c r="V721" s="1928"/>
      <c r="W721" s="1928"/>
      <c r="X721" s="1664"/>
      <c r="Y721" s="1664"/>
      <c r="Z721" s="1664"/>
      <c r="AA721" s="1664"/>
      <c r="AB721" s="1664"/>
      <c r="AC721" s="1928"/>
      <c r="AD721" s="1928"/>
      <c r="AE721" s="1664"/>
      <c r="AF721" s="1664"/>
      <c r="AG721" s="1664"/>
      <c r="AH721" s="1664"/>
      <c r="AI721" s="1664"/>
      <c r="AJ721" s="1660"/>
      <c r="AK721" s="1660"/>
    </row>
    <row r="722" spans="1:45" ht="39.950000000000003" customHeight="1" x14ac:dyDescent="0.2">
      <c r="A722" s="5923"/>
      <c r="B722" s="5923"/>
      <c r="C722" s="1927"/>
      <c r="D722" s="1927"/>
      <c r="E722" s="1927"/>
      <c r="F722" s="1927"/>
      <c r="G722" s="1927"/>
      <c r="H722" s="1928"/>
      <c r="I722" s="1928"/>
      <c r="J722" s="1927"/>
      <c r="K722" s="1927"/>
      <c r="L722" s="1927"/>
      <c r="M722" s="1927"/>
      <c r="N722" s="1927"/>
      <c r="O722" s="1928"/>
      <c r="P722" s="1928"/>
      <c r="Q722" s="1927"/>
      <c r="R722" s="1927"/>
      <c r="S722" s="1927"/>
      <c r="T722" s="1927"/>
      <c r="U722" s="1927"/>
      <c r="V722" s="1928"/>
      <c r="W722" s="1928"/>
      <c r="X722" s="1927"/>
      <c r="Y722" s="1927"/>
      <c r="Z722" s="1927"/>
      <c r="AA722" s="1927"/>
      <c r="AB722" s="1927"/>
      <c r="AC722" s="1928"/>
      <c r="AD722" s="1928"/>
      <c r="AE722" s="1927"/>
      <c r="AF722" s="1927"/>
      <c r="AG722" s="1927"/>
      <c r="AH722" s="1927"/>
      <c r="AI722" s="1927"/>
      <c r="AJ722" s="1660"/>
      <c r="AK722" s="1660"/>
    </row>
    <row r="723" spans="1:45" ht="39.950000000000003" customHeight="1" x14ac:dyDescent="0.2">
      <c r="A723" s="5920"/>
      <c r="B723" s="5920"/>
      <c r="C723" s="1683"/>
      <c r="D723" s="1683"/>
      <c r="E723" s="1684"/>
      <c r="F723" s="1684"/>
      <c r="G723" s="1683"/>
      <c r="H723" s="1928"/>
      <c r="I723" s="1928"/>
      <c r="J723" s="1683"/>
      <c r="K723" s="1683"/>
      <c r="L723" s="1684"/>
      <c r="M723" s="1684"/>
      <c r="N723" s="1683"/>
      <c r="O723" s="1928"/>
      <c r="P723" s="1928"/>
      <c r="Q723" s="1683"/>
      <c r="R723" s="1683"/>
      <c r="S723" s="1684"/>
      <c r="T723" s="1684"/>
      <c r="U723" s="1683"/>
      <c r="V723" s="1928"/>
      <c r="W723" s="1928"/>
      <c r="X723" s="1683"/>
      <c r="Y723" s="1683"/>
      <c r="Z723" s="1684"/>
      <c r="AA723" s="1684"/>
      <c r="AB723" s="1683"/>
      <c r="AC723" s="1928"/>
      <c r="AD723" s="1928"/>
      <c r="AE723" s="1683"/>
      <c r="AF723" s="1683"/>
      <c r="AG723" s="1684"/>
      <c r="AH723" s="1684"/>
      <c r="AI723" s="1683"/>
      <c r="AJ723" s="1660"/>
      <c r="AK723" s="1660"/>
    </row>
    <row r="724" spans="1:45" ht="39.950000000000003" customHeight="1" x14ac:dyDescent="0.2">
      <c r="A724" s="5923"/>
      <c r="B724" s="5923"/>
      <c r="C724" s="1683"/>
      <c r="D724" s="1683"/>
      <c r="E724" s="1684"/>
      <c r="F724" s="1684"/>
      <c r="G724" s="1683"/>
      <c r="H724" s="1928"/>
      <c r="I724" s="1928"/>
      <c r="J724" s="1683"/>
      <c r="K724" s="1683"/>
      <c r="L724" s="1684"/>
      <c r="M724" s="1684"/>
      <c r="N724" s="1683"/>
      <c r="O724" s="1928"/>
      <c r="P724" s="1928"/>
      <c r="Q724" s="1683"/>
      <c r="R724" s="1683"/>
      <c r="S724" s="1684"/>
      <c r="T724" s="1684"/>
      <c r="U724" s="1683"/>
      <c r="V724" s="1928"/>
      <c r="W724" s="1928"/>
      <c r="X724" s="1683"/>
      <c r="Y724" s="1683"/>
      <c r="Z724" s="1684"/>
      <c r="AA724" s="1684"/>
      <c r="AB724" s="1683"/>
      <c r="AC724" s="1928"/>
      <c r="AD724" s="1928"/>
      <c r="AE724" s="1683"/>
      <c r="AF724" s="1683"/>
      <c r="AG724" s="1684"/>
      <c r="AH724" s="1684"/>
      <c r="AI724" s="1683"/>
      <c r="AJ724" s="1660"/>
      <c r="AK724" s="1660"/>
    </row>
    <row r="725" spans="1:45" ht="39.950000000000003" customHeight="1" x14ac:dyDescent="0.2">
      <c r="A725" s="5920"/>
      <c r="B725" s="5920"/>
      <c r="C725" s="1694"/>
      <c r="D725" s="1694"/>
      <c r="E725" s="1694"/>
      <c r="F725" s="1694"/>
      <c r="G725" s="1694"/>
      <c r="H725" s="1928"/>
      <c r="I725" s="1928"/>
      <c r="J725" s="1694"/>
      <c r="K725" s="1694"/>
      <c r="L725" s="1694"/>
      <c r="M725" s="1694"/>
      <c r="N725" s="1694"/>
      <c r="O725" s="1928"/>
      <c r="P725" s="1928"/>
      <c r="Q725" s="1694"/>
      <c r="R725" s="1694"/>
      <c r="S725" s="1694"/>
      <c r="T725" s="1694"/>
      <c r="U725" s="1694"/>
      <c r="V725" s="1928"/>
      <c r="W725" s="1928"/>
      <c r="X725" s="1694"/>
      <c r="Y725" s="1694"/>
      <c r="Z725" s="1694"/>
      <c r="AA725" s="1694"/>
      <c r="AB725" s="1694"/>
      <c r="AC725" s="1928"/>
      <c r="AD725" s="1928"/>
      <c r="AE725" s="1694"/>
      <c r="AF725" s="1694"/>
      <c r="AG725" s="1694"/>
      <c r="AH725" s="1694"/>
      <c r="AI725" s="1694"/>
      <c r="AJ725" s="1660"/>
      <c r="AK725" s="1660"/>
    </row>
    <row r="726" spans="1:45" ht="39.950000000000003" customHeight="1" x14ac:dyDescent="0.2">
      <c r="A726" s="5923"/>
      <c r="B726" s="5923"/>
      <c r="C726" s="1683"/>
      <c r="D726" s="1683"/>
      <c r="E726" s="1684"/>
      <c r="F726" s="1684"/>
      <c r="G726" s="1683"/>
      <c r="H726" s="1928"/>
      <c r="I726" s="1928"/>
      <c r="J726" s="1683"/>
      <c r="K726" s="1683"/>
      <c r="L726" s="1684"/>
      <c r="M726" s="1684"/>
      <c r="N726" s="1683"/>
      <c r="O726" s="1928"/>
      <c r="P726" s="1928"/>
      <c r="Q726" s="1683"/>
      <c r="R726" s="1683"/>
      <c r="S726" s="1684"/>
      <c r="T726" s="1684"/>
      <c r="U726" s="1683"/>
      <c r="V726" s="1928"/>
      <c r="W726" s="1928"/>
      <c r="X726" s="1683"/>
      <c r="Y726" s="1683"/>
      <c r="Z726" s="1684"/>
      <c r="AA726" s="1684"/>
      <c r="AB726" s="1683"/>
      <c r="AC726" s="1928"/>
      <c r="AD726" s="1928"/>
      <c r="AE726" s="1683"/>
      <c r="AF726" s="1683"/>
      <c r="AG726" s="1684"/>
      <c r="AH726" s="1684"/>
      <c r="AI726" s="1683"/>
      <c r="AJ726" s="1660"/>
      <c r="AK726" s="1660"/>
    </row>
    <row r="727" spans="1:45" ht="39.950000000000003" customHeight="1" x14ac:dyDescent="0.2">
      <c r="A727" s="5923"/>
      <c r="B727" s="5923"/>
      <c r="C727" s="1683"/>
      <c r="D727" s="1683"/>
      <c r="E727" s="1684"/>
      <c r="F727" s="1684"/>
      <c r="G727" s="1683"/>
      <c r="H727" s="1928"/>
      <c r="I727" s="1928"/>
      <c r="J727" s="1683"/>
      <c r="K727" s="1683"/>
      <c r="L727" s="1684"/>
      <c r="M727" s="1684"/>
      <c r="N727" s="1683"/>
      <c r="O727" s="1928"/>
      <c r="P727" s="1928"/>
      <c r="Q727" s="1683"/>
      <c r="R727" s="1683"/>
      <c r="S727" s="1684"/>
      <c r="T727" s="1684"/>
      <c r="U727" s="1683"/>
      <c r="V727" s="1928"/>
      <c r="W727" s="1928"/>
      <c r="X727" s="1683"/>
      <c r="Y727" s="1683"/>
      <c r="Z727" s="1684"/>
      <c r="AA727" s="1684"/>
      <c r="AB727" s="1683"/>
      <c r="AC727" s="1928"/>
      <c r="AD727" s="1928"/>
      <c r="AE727" s="1683"/>
      <c r="AF727" s="1683"/>
      <c r="AG727" s="1684"/>
      <c r="AH727" s="1684"/>
      <c r="AI727" s="1683"/>
      <c r="AJ727" s="1660"/>
      <c r="AK727" s="1660"/>
    </row>
    <row r="728" spans="1:45" ht="39.950000000000003" customHeight="1" x14ac:dyDescent="0.2">
      <c r="A728" s="5923"/>
      <c r="B728" s="5923"/>
      <c r="C728" s="1683"/>
      <c r="D728" s="1683"/>
      <c r="E728" s="1684"/>
      <c r="F728" s="1684"/>
      <c r="G728" s="1683"/>
      <c r="H728" s="1928"/>
      <c r="I728" s="1928"/>
      <c r="J728" s="1683"/>
      <c r="K728" s="1683"/>
      <c r="L728" s="1684"/>
      <c r="M728" s="1684"/>
      <c r="N728" s="1683"/>
      <c r="O728" s="1928"/>
      <c r="P728" s="1928"/>
      <c r="Q728" s="1683"/>
      <c r="R728" s="1683"/>
      <c r="S728" s="1684"/>
      <c r="T728" s="1684"/>
      <c r="U728" s="1683"/>
      <c r="V728" s="1928"/>
      <c r="W728" s="1928"/>
      <c r="X728" s="1683"/>
      <c r="Y728" s="1683"/>
      <c r="Z728" s="1684"/>
      <c r="AA728" s="1684"/>
      <c r="AB728" s="1683"/>
      <c r="AC728" s="1928"/>
      <c r="AD728" s="1928"/>
      <c r="AE728" s="1683"/>
      <c r="AF728" s="1683"/>
      <c r="AG728" s="1684"/>
      <c r="AH728" s="1684"/>
      <c r="AI728" s="1683"/>
      <c r="AJ728" s="1660"/>
      <c r="AK728" s="1660"/>
      <c r="AL728" s="3408"/>
      <c r="AM728" s="3408"/>
    </row>
    <row r="729" spans="1:45" ht="39.950000000000003" customHeight="1" x14ac:dyDescent="0.2">
      <c r="A729" s="5923"/>
      <c r="B729" s="5923"/>
      <c r="C729" s="1706"/>
      <c r="D729" s="1706"/>
      <c r="E729" s="1706"/>
      <c r="F729" s="1706"/>
      <c r="G729" s="1706"/>
      <c r="H729" s="1928"/>
      <c r="I729" s="1928"/>
      <c r="J729" s="1706"/>
      <c r="K729" s="1706"/>
      <c r="L729" s="1706"/>
      <c r="M729" s="1706"/>
      <c r="N729" s="1706"/>
      <c r="O729" s="1928"/>
      <c r="P729" s="1928"/>
      <c r="Q729" s="1706"/>
      <c r="R729" s="1706"/>
      <c r="S729" s="1706"/>
      <c r="T729" s="1706"/>
      <c r="U729" s="1706"/>
      <c r="V729" s="1928"/>
      <c r="W729" s="1928"/>
      <c r="X729" s="1706"/>
      <c r="Y729" s="1706"/>
      <c r="Z729" s="1706"/>
      <c r="AA729" s="1706"/>
      <c r="AB729" s="1706"/>
      <c r="AC729" s="1928"/>
      <c r="AD729" s="1928"/>
      <c r="AE729" s="1706"/>
      <c r="AF729" s="1706"/>
      <c r="AG729" s="1706"/>
      <c r="AH729" s="1706"/>
      <c r="AI729" s="1706"/>
      <c r="AJ729" s="1660"/>
      <c r="AK729" s="1660"/>
      <c r="AL729" s="5929"/>
      <c r="AM729" s="5929"/>
    </row>
    <row r="730" spans="1:45" ht="39.950000000000003" customHeight="1" x14ac:dyDescent="0.2">
      <c r="A730" s="5923"/>
      <c r="B730" s="5923"/>
      <c r="C730" s="1659"/>
      <c r="D730" s="1659"/>
      <c r="E730" s="1659"/>
      <c r="F730" s="1659"/>
      <c r="G730" s="1659"/>
      <c r="H730" s="1928"/>
      <c r="I730" s="1928"/>
      <c r="J730" s="1694"/>
      <c r="K730" s="1694"/>
      <c r="L730" s="1694"/>
      <c r="M730" s="1694"/>
      <c r="N730" s="1694"/>
      <c r="O730" s="1928"/>
      <c r="P730" s="1928"/>
      <c r="Q730" s="1694"/>
      <c r="R730" s="1694"/>
      <c r="S730" s="1694"/>
      <c r="T730" s="1694"/>
      <c r="U730" s="1694"/>
      <c r="V730" s="1928"/>
      <c r="W730" s="1928"/>
      <c r="X730" s="1694"/>
      <c r="Y730" s="1694"/>
      <c r="Z730" s="1694"/>
      <c r="AA730" s="1694"/>
      <c r="AB730" s="1694"/>
      <c r="AC730" s="1928"/>
      <c r="AD730" s="1928"/>
      <c r="AE730" s="1694"/>
      <c r="AF730" s="1694"/>
      <c r="AG730" s="1694"/>
      <c r="AH730" s="1694"/>
      <c r="AI730" s="1694"/>
      <c r="AJ730" s="1660"/>
      <c r="AK730" s="1660"/>
      <c r="AL730" s="5928"/>
      <c r="AM730" s="5928"/>
    </row>
    <row r="731" spans="1:45" ht="39.950000000000003" customHeight="1" x14ac:dyDescent="0.2">
      <c r="C731" s="1659"/>
      <c r="D731" s="1659"/>
      <c r="E731" s="1659"/>
      <c r="H731" s="1928"/>
      <c r="I731" s="1928"/>
      <c r="K731" s="1659"/>
      <c r="L731" s="1659"/>
      <c r="M731" s="1659"/>
      <c r="N731" s="1659"/>
      <c r="O731" s="1928"/>
      <c r="P731" s="1928"/>
      <c r="Q731" s="1659"/>
      <c r="R731" s="1659"/>
      <c r="S731" s="1659"/>
      <c r="T731" s="1659"/>
      <c r="V731" s="1928"/>
      <c r="W731" s="1928"/>
      <c r="X731" s="1657"/>
      <c r="Y731" s="1657"/>
      <c r="Z731" s="1657"/>
      <c r="AA731" s="1927"/>
      <c r="AB731" s="1927"/>
      <c r="AC731" s="1928"/>
      <c r="AD731" s="1928"/>
      <c r="AE731" s="1927"/>
      <c r="AF731" s="1657"/>
      <c r="AG731" s="1657"/>
      <c r="AH731" s="1657"/>
      <c r="AI731" s="1657"/>
      <c r="AJ731" s="1660"/>
      <c r="AK731" s="1660"/>
    </row>
    <row r="732" spans="1:45" ht="39.950000000000003" customHeight="1" x14ac:dyDescent="0.2">
      <c r="D732" s="1658"/>
      <c r="E732" s="1658"/>
      <c r="F732" s="1658"/>
      <c r="G732" s="1658"/>
      <c r="H732" s="1928"/>
      <c r="I732" s="1928"/>
      <c r="M732" s="1658"/>
      <c r="N732" s="1658"/>
      <c r="O732" s="1928"/>
      <c r="P732" s="1928"/>
      <c r="Q732" s="1658"/>
      <c r="R732" s="1667"/>
      <c r="S732" s="1667"/>
      <c r="T732" s="1667"/>
      <c r="V732" s="1928"/>
      <c r="W732" s="1928"/>
      <c r="X732" s="1659"/>
      <c r="Y732" s="1659"/>
      <c r="Z732" s="1659"/>
      <c r="AA732" s="1659"/>
      <c r="AC732" s="1928"/>
      <c r="AD732" s="1928"/>
      <c r="AF732" s="1659"/>
      <c r="AG732" s="1659"/>
      <c r="AH732" s="1659"/>
      <c r="AJ732" s="1660"/>
      <c r="AK732" s="1660"/>
    </row>
    <row r="733" spans="1:45" ht="39.950000000000003" customHeight="1" x14ac:dyDescent="0.2">
      <c r="D733" s="1715"/>
      <c r="E733" s="1715"/>
      <c r="F733" s="1659"/>
      <c r="G733" s="1658"/>
      <c r="H733" s="1928"/>
      <c r="I733" s="1928"/>
      <c r="J733" s="1715"/>
      <c r="N733" s="1783"/>
      <c r="O733" s="1928"/>
      <c r="P733" s="1928"/>
      <c r="Q733" s="1659"/>
      <c r="S733" s="1715"/>
      <c r="T733" s="1659"/>
      <c r="U733" s="1667"/>
      <c r="V733" s="1928"/>
      <c r="W733" s="1928"/>
      <c r="Y733" s="1659"/>
      <c r="AA733" s="1657"/>
      <c r="AC733" s="1928"/>
      <c r="AD733" s="1928"/>
      <c r="AE733" s="1659"/>
      <c r="AF733" s="1927"/>
      <c r="AI733" s="1659"/>
      <c r="AJ733" s="1660"/>
      <c r="AK733" s="1660"/>
    </row>
    <row r="734" spans="1:45" ht="39.950000000000003" customHeight="1" x14ac:dyDescent="0.2">
      <c r="E734" s="1715"/>
      <c r="F734" s="1659"/>
      <c r="H734" s="1928"/>
      <c r="I734" s="1928"/>
      <c r="O734" s="1928"/>
      <c r="P734" s="1928"/>
      <c r="R734" s="1658"/>
      <c r="S734" s="1658"/>
      <c r="T734" s="1658"/>
      <c r="V734" s="1928"/>
      <c r="W734" s="1928"/>
      <c r="X734" s="1697"/>
      <c r="AC734" s="1928"/>
      <c r="AD734" s="1928"/>
      <c r="AJ734" s="1660"/>
      <c r="AK734" s="1660"/>
    </row>
    <row r="735" spans="1:45" ht="39.950000000000003" customHeight="1" x14ac:dyDescent="0.2">
      <c r="C735" s="1716"/>
      <c r="D735" s="1716"/>
      <c r="E735" s="1716"/>
      <c r="F735" s="1716"/>
      <c r="G735" s="1716"/>
      <c r="H735" s="1658"/>
      <c r="K735" s="16"/>
      <c r="L735" s="16"/>
      <c r="M735" s="16"/>
      <c r="T735" s="1658"/>
      <c r="U735" s="1658"/>
      <c r="X735" s="1658"/>
      <c r="AR735" s="5491"/>
      <c r="AS735" s="5491"/>
    </row>
    <row r="736" spans="1:45" ht="39.950000000000003" customHeight="1" x14ac:dyDescent="0.2">
      <c r="A736" s="16"/>
      <c r="B736" s="1715"/>
      <c r="C736" s="1659"/>
      <c r="D736" s="1659"/>
      <c r="E736" s="1657"/>
      <c r="F736" s="1657"/>
      <c r="G736" s="1659"/>
      <c r="H736" s="1659"/>
      <c r="I736" s="1659"/>
      <c r="J736" s="1716"/>
      <c r="K736" s="1716"/>
    </row>
    <row r="737" spans="1:44" ht="39.950000000000003" customHeight="1" x14ac:dyDescent="0.2"/>
    <row r="738" spans="1:44" ht="39.950000000000003" customHeight="1" x14ac:dyDescent="0.2">
      <c r="A738" s="5876"/>
      <c r="B738" s="5876"/>
      <c r="C738" s="1661"/>
      <c r="D738" s="1661"/>
      <c r="E738" s="1661"/>
      <c r="F738" s="1661"/>
      <c r="G738" s="1661"/>
      <c r="H738" s="1661"/>
      <c r="I738" s="1661"/>
      <c r="J738" s="1661"/>
      <c r="K738" s="1661"/>
      <c r="L738" s="1661"/>
      <c r="M738" s="1661"/>
      <c r="N738" s="1661"/>
      <c r="O738" s="1661"/>
      <c r="P738" s="1661"/>
      <c r="Q738" s="1661"/>
      <c r="R738" s="1661"/>
      <c r="S738" s="1661"/>
      <c r="T738" s="1661"/>
      <c r="U738" s="1661"/>
      <c r="V738" s="1661"/>
      <c r="W738" s="1661"/>
      <c r="X738" s="1661"/>
      <c r="Y738" s="1661"/>
      <c r="Z738" s="1661"/>
      <c r="AA738" s="1661"/>
      <c r="AB738" s="1661"/>
      <c r="AC738" s="1661"/>
      <c r="AD738" s="1661"/>
      <c r="AE738" s="1661"/>
      <c r="AF738" s="1661"/>
      <c r="AG738" s="1661"/>
      <c r="AH738" s="1661"/>
      <c r="AI738" s="1661"/>
      <c r="AJ738" s="1661"/>
      <c r="AK738" s="1661"/>
      <c r="AR738" s="1715"/>
    </row>
    <row r="739" spans="1:44" ht="39.950000000000003" customHeight="1" x14ac:dyDescent="0.2">
      <c r="A739" s="5929"/>
      <c r="B739" s="5929"/>
      <c r="C739" s="1708"/>
      <c r="D739" s="1708"/>
      <c r="E739" s="1708"/>
      <c r="F739" s="1708"/>
      <c r="G739" s="1708"/>
      <c r="H739" s="1708"/>
      <c r="I739" s="1708"/>
      <c r="J739" s="1708"/>
      <c r="K739" s="1708"/>
      <c r="L739" s="1708"/>
      <c r="M739" s="1708"/>
      <c r="N739" s="1708"/>
      <c r="O739" s="1708"/>
      <c r="P739" s="1708"/>
      <c r="Q739" s="1708"/>
      <c r="R739" s="1708"/>
      <c r="S739" s="1708"/>
      <c r="T739" s="1708"/>
      <c r="U739" s="1708"/>
      <c r="V739" s="1708"/>
      <c r="W739" s="1708"/>
      <c r="X739" s="1708"/>
      <c r="Y739" s="1708"/>
      <c r="Z739" s="1708"/>
      <c r="AA739" s="1708"/>
      <c r="AB739" s="1708"/>
      <c r="AC739" s="1708"/>
      <c r="AD739" s="1708"/>
      <c r="AE739" s="1708"/>
      <c r="AF739" s="1708"/>
      <c r="AG739" s="1708"/>
      <c r="AH739" s="1708"/>
      <c r="AI739" s="1708"/>
      <c r="AJ739" s="1708"/>
      <c r="AK739" s="1708"/>
    </row>
    <row r="740" spans="1:44" ht="39.950000000000003" customHeight="1" x14ac:dyDescent="0.2">
      <c r="A740" s="5926"/>
      <c r="B740" s="5926"/>
      <c r="C740" s="1658"/>
      <c r="D740" s="1658"/>
      <c r="E740" s="1658"/>
      <c r="F740" s="1684"/>
      <c r="G740" s="1684"/>
      <c r="H740" s="1928"/>
      <c r="I740" s="1928"/>
      <c r="J740" s="1684"/>
      <c r="K740" s="1684"/>
      <c r="L740" s="1684"/>
      <c r="M740" s="1684"/>
      <c r="N740" s="1684"/>
      <c r="O740" s="1928"/>
      <c r="P740" s="1928"/>
      <c r="Q740" s="1683"/>
      <c r="R740" s="1683"/>
      <c r="S740" s="1684"/>
      <c r="T740" s="1691"/>
      <c r="U740" s="1683"/>
      <c r="V740" s="1928"/>
      <c r="W740" s="1928"/>
      <c r="X740" s="1683"/>
      <c r="Y740" s="1683"/>
      <c r="Z740" s="1704"/>
      <c r="AA740" s="1691"/>
      <c r="AB740" s="1683"/>
      <c r="AC740" s="1928"/>
      <c r="AD740" s="1928"/>
      <c r="AE740" s="1716"/>
      <c r="AF740" s="1716"/>
      <c r="AG740" s="1716"/>
      <c r="AH740" s="1693"/>
      <c r="AI740" s="1683"/>
      <c r="AJ740" s="1660"/>
      <c r="AK740" s="1660"/>
      <c r="AO740" s="5923"/>
      <c r="AP740" s="5923"/>
      <c r="AQ740" s="5923"/>
    </row>
    <row r="741" spans="1:44" ht="39.950000000000003" customHeight="1" x14ac:dyDescent="0.2">
      <c r="A741" s="5926"/>
      <c r="B741" s="5926"/>
      <c r="C741" s="1706"/>
      <c r="D741" s="1706"/>
      <c r="E741" s="1706"/>
      <c r="F741" s="1706"/>
      <c r="G741" s="1706"/>
      <c r="H741" s="1928"/>
      <c r="I741" s="1928"/>
      <c r="J741" s="1706"/>
      <c r="K741" s="1706"/>
      <c r="L741" s="1706"/>
      <c r="M741" s="1706"/>
      <c r="N741" s="1706"/>
      <c r="O741" s="1928"/>
      <c r="P741" s="1928"/>
      <c r="Q741" s="1706"/>
      <c r="R741" s="1706"/>
      <c r="S741" s="1706"/>
      <c r="T741" s="1706"/>
      <c r="U741" s="1706"/>
      <c r="V741" s="1928"/>
      <c r="W741" s="1928"/>
      <c r="X741" s="1706"/>
      <c r="Y741" s="1706"/>
      <c r="Z741" s="1706"/>
      <c r="AA741" s="1706"/>
      <c r="AB741" s="1706"/>
      <c r="AC741" s="1928"/>
      <c r="AD741" s="1928"/>
      <c r="AE741" s="1706"/>
      <c r="AF741" s="1706"/>
      <c r="AG741" s="1706"/>
      <c r="AH741" s="1706"/>
      <c r="AI741" s="1706"/>
      <c r="AJ741" s="1660"/>
      <c r="AK741" s="1660"/>
    </row>
    <row r="742" spans="1:44" ht="39.950000000000003" customHeight="1" x14ac:dyDescent="0.2">
      <c r="A742" s="5923"/>
      <c r="B742" s="5923"/>
      <c r="C742" s="1657"/>
      <c r="D742" s="1657"/>
      <c r="E742" s="1657"/>
      <c r="F742" s="1666"/>
      <c r="G742" s="1666"/>
      <c r="H742" s="1928"/>
      <c r="I742" s="1928"/>
      <c r="J742" s="1657"/>
      <c r="K742" s="1657"/>
      <c r="L742" s="1657"/>
      <c r="M742" s="1657"/>
      <c r="N742" s="1683"/>
      <c r="O742" s="1928"/>
      <c r="P742" s="1928"/>
      <c r="Q742" s="1683"/>
      <c r="R742" s="1702"/>
      <c r="S742" s="1702"/>
      <c r="T742" s="1684"/>
      <c r="U742" s="1683"/>
      <c r="V742" s="1928"/>
      <c r="W742" s="1928"/>
      <c r="X742" s="1683"/>
      <c r="Y742" s="1683"/>
      <c r="Z742" s="1684"/>
      <c r="AA742" s="1684"/>
      <c r="AB742" s="1683"/>
      <c r="AC742" s="1928"/>
      <c r="AD742" s="1928"/>
      <c r="AE742" s="1683"/>
      <c r="AF742" s="1683"/>
      <c r="AG742" s="1684"/>
      <c r="AH742" s="1684"/>
      <c r="AI742" s="1683"/>
      <c r="AJ742" s="1660"/>
      <c r="AK742" s="1660"/>
    </row>
    <row r="743" spans="1:44" ht="39.950000000000003" customHeight="1" x14ac:dyDescent="0.2">
      <c r="A743" s="5926"/>
      <c r="B743" s="5926"/>
      <c r="C743" s="1716"/>
      <c r="D743" s="1716"/>
      <c r="E743" s="1716"/>
      <c r="F743" s="1716"/>
      <c r="G743" s="1716"/>
      <c r="H743" s="1928"/>
      <c r="I743" s="1928"/>
      <c r="J743" s="1666"/>
      <c r="K743" s="1666"/>
      <c r="L743" s="1716"/>
      <c r="M743" s="1716"/>
      <c r="N743" s="1716"/>
      <c r="O743" s="1928"/>
      <c r="P743" s="1928"/>
      <c r="Q743" s="1658"/>
      <c r="R743" s="1658"/>
      <c r="S743" s="1659"/>
      <c r="T743" s="1659"/>
      <c r="U743" s="1659"/>
      <c r="V743" s="1928"/>
      <c r="W743" s="1928"/>
      <c r="X743" s="1665"/>
      <c r="Y743" s="1665"/>
      <c r="Z743" s="1665"/>
      <c r="AA743" s="1665"/>
      <c r="AB743" s="1665"/>
      <c r="AC743" s="1928"/>
      <c r="AD743" s="1928"/>
      <c r="AE743" s="1665"/>
      <c r="AF743" s="1665"/>
      <c r="AG743" s="1665"/>
      <c r="AH743" s="1665"/>
      <c r="AI743" s="1665"/>
      <c r="AJ743" s="1660"/>
      <c r="AK743" s="1660"/>
      <c r="AO743" s="1715"/>
      <c r="AP743" s="1715"/>
      <c r="AQ743" s="1715"/>
    </row>
    <row r="744" spans="1:44" ht="39.950000000000003" customHeight="1" x14ac:dyDescent="0.2">
      <c r="A744" s="5926"/>
      <c r="B744" s="5926"/>
      <c r="C744" s="1658"/>
      <c r="D744" s="1658"/>
      <c r="E744" s="1658"/>
      <c r="F744" s="1658"/>
      <c r="G744" s="1658"/>
      <c r="H744" s="1928"/>
      <c r="I744" s="1928"/>
      <c r="J744" s="1658"/>
      <c r="K744" s="1658"/>
      <c r="L744" s="1658"/>
      <c r="M744" s="1658"/>
      <c r="N744" s="1658"/>
      <c r="O744" s="1928"/>
      <c r="P744" s="1928"/>
      <c r="Q744" s="1683"/>
      <c r="R744" s="1683"/>
      <c r="S744" s="1684"/>
      <c r="T744" s="1702"/>
      <c r="U744" s="1702"/>
      <c r="V744" s="1928"/>
      <c r="W744" s="1928"/>
      <c r="X744" s="1658"/>
      <c r="Y744" s="1658"/>
      <c r="Z744" s="1658"/>
      <c r="AA744" s="1658"/>
      <c r="AB744" s="1658"/>
      <c r="AC744" s="1928"/>
      <c r="AD744" s="1928"/>
      <c r="AE744" s="1658"/>
      <c r="AF744" s="1658"/>
      <c r="AG744" s="1665"/>
      <c r="AH744" s="1665"/>
      <c r="AI744" s="1665"/>
      <c r="AJ744" s="1660"/>
      <c r="AK744" s="1660"/>
    </row>
    <row r="745" spans="1:44" ht="39.950000000000003" customHeight="1" x14ac:dyDescent="0.2">
      <c r="A745" s="5922"/>
      <c r="B745" s="5922"/>
      <c r="C745" s="1664"/>
      <c r="D745" s="1664"/>
      <c r="E745" s="1664"/>
      <c r="F745" s="1664"/>
      <c r="G745" s="1664"/>
      <c r="H745" s="1928"/>
      <c r="I745" s="1928"/>
      <c r="J745" s="1690"/>
      <c r="K745" s="1690"/>
      <c r="L745" s="1684"/>
      <c r="M745" s="1684"/>
      <c r="N745" s="1683"/>
      <c r="O745" s="1928"/>
      <c r="P745" s="1928"/>
      <c r="Q745" s="1683"/>
      <c r="R745" s="1683"/>
      <c r="S745" s="1684"/>
      <c r="T745" s="1684"/>
      <c r="U745" s="1683"/>
      <c r="V745" s="1928"/>
      <c r="W745" s="1928"/>
      <c r="X745" s="1683"/>
      <c r="Y745" s="1683"/>
      <c r="Z745" s="1684"/>
      <c r="AA745" s="1684"/>
      <c r="AB745" s="1683"/>
      <c r="AC745" s="1928"/>
      <c r="AD745" s="1928"/>
      <c r="AE745" s="1683"/>
      <c r="AF745" s="1683"/>
      <c r="AG745" s="1684"/>
      <c r="AH745" s="1684"/>
      <c r="AI745" s="1683"/>
      <c r="AJ745" s="1660"/>
      <c r="AK745" s="1660"/>
    </row>
    <row r="746" spans="1:44" ht="39.950000000000003" customHeight="1" x14ac:dyDescent="0.2">
      <c r="A746" s="5920"/>
      <c r="B746" s="5920"/>
      <c r="C746" s="1683"/>
      <c r="D746" s="1683"/>
      <c r="E746" s="1684"/>
      <c r="F746" s="1684"/>
      <c r="G746" s="1683"/>
      <c r="H746" s="1928"/>
      <c r="I746" s="1928"/>
      <c r="J746" s="1683"/>
      <c r="K746" s="1683"/>
      <c r="L746" s="1684"/>
      <c r="M746" s="1684"/>
      <c r="N746" s="1683"/>
      <c r="O746" s="1928"/>
      <c r="P746" s="1928"/>
      <c r="Q746" s="1683"/>
      <c r="R746" s="1683"/>
      <c r="S746" s="1684"/>
      <c r="T746" s="1684"/>
      <c r="U746" s="1683"/>
      <c r="V746" s="1928"/>
      <c r="W746" s="1928"/>
      <c r="X746" s="1683"/>
      <c r="Y746" s="1683"/>
      <c r="Z746" s="1684"/>
      <c r="AA746" s="1684"/>
      <c r="AB746" s="1683"/>
      <c r="AC746" s="1928"/>
      <c r="AD746" s="1928"/>
      <c r="AE746" s="1683"/>
      <c r="AF746" s="1683"/>
      <c r="AG746" s="1684"/>
      <c r="AH746" s="1684"/>
      <c r="AI746" s="1683"/>
      <c r="AJ746" s="1660"/>
      <c r="AK746" s="1660"/>
    </row>
    <row r="747" spans="1:44" ht="39.950000000000003" customHeight="1" x14ac:dyDescent="0.2">
      <c r="A747" s="5927"/>
      <c r="B747" s="5924"/>
      <c r="C747" s="1664"/>
      <c r="D747" s="1664"/>
      <c r="E747" s="1658"/>
      <c r="F747" s="1658"/>
      <c r="G747" s="1658"/>
      <c r="H747" s="1928"/>
      <c r="I747" s="1928"/>
      <c r="J747" s="1664"/>
      <c r="K747" s="1664"/>
      <c r="L747" s="1664"/>
      <c r="M747" s="1664"/>
      <c r="N747" s="1664"/>
      <c r="O747" s="1928"/>
      <c r="P747" s="1928"/>
      <c r="Q747" s="1664"/>
      <c r="R747" s="1664"/>
      <c r="S747" s="1664"/>
      <c r="T747" s="1664"/>
      <c r="U747" s="1664"/>
      <c r="V747" s="1928"/>
      <c r="W747" s="1928"/>
      <c r="X747" s="1664"/>
      <c r="Y747" s="1664"/>
      <c r="Z747" s="1664"/>
      <c r="AA747" s="1664"/>
      <c r="AB747" s="1664"/>
      <c r="AC747" s="1928"/>
      <c r="AD747" s="1928"/>
      <c r="AE747" s="1664"/>
      <c r="AF747" s="1664"/>
      <c r="AG747" s="1664"/>
      <c r="AH747" s="1664"/>
      <c r="AI747" s="1664"/>
      <c r="AJ747" s="1660"/>
      <c r="AK747" s="1660"/>
    </row>
    <row r="748" spans="1:44" ht="39.950000000000003" customHeight="1" x14ac:dyDescent="0.2">
      <c r="A748" s="5923"/>
      <c r="B748" s="5923"/>
      <c r="C748" s="1927"/>
      <c r="D748" s="1927"/>
      <c r="E748" s="1927"/>
      <c r="F748" s="1927"/>
      <c r="G748" s="1927"/>
      <c r="H748" s="1928"/>
      <c r="I748" s="1928"/>
      <c r="J748" s="1927"/>
      <c r="K748" s="1927"/>
      <c r="L748" s="1927"/>
      <c r="M748" s="1927"/>
      <c r="N748" s="1927"/>
      <c r="O748" s="1928"/>
      <c r="P748" s="1928"/>
      <c r="Q748" s="1927"/>
      <c r="R748" s="1927"/>
      <c r="S748" s="1927"/>
      <c r="T748" s="1927"/>
      <c r="U748" s="1927"/>
      <c r="V748" s="1928"/>
      <c r="W748" s="1928"/>
      <c r="X748" s="1927"/>
      <c r="Y748" s="1927"/>
      <c r="Z748" s="1927"/>
      <c r="AA748" s="1927"/>
      <c r="AB748" s="1927"/>
      <c r="AC748" s="1928"/>
      <c r="AD748" s="1928"/>
      <c r="AE748" s="1927"/>
      <c r="AF748" s="1927"/>
      <c r="AG748" s="1693"/>
      <c r="AH748" s="1927"/>
      <c r="AI748" s="1927"/>
      <c r="AJ748" s="1660"/>
      <c r="AK748" s="1660"/>
    </row>
    <row r="749" spans="1:44" ht="39.950000000000003" customHeight="1" x14ac:dyDescent="0.2">
      <c r="A749" s="5920"/>
      <c r="B749" s="5920"/>
      <c r="C749" s="1664"/>
      <c r="D749" s="1664"/>
      <c r="E749" s="1664"/>
      <c r="F749" s="1664"/>
      <c r="G749" s="1664"/>
      <c r="H749" s="1928"/>
      <c r="I749" s="1928"/>
      <c r="J749" s="1664"/>
      <c r="K749" s="1664"/>
      <c r="L749" s="1664"/>
      <c r="M749" s="1664"/>
      <c r="N749" s="1664"/>
      <c r="O749" s="1928"/>
      <c r="P749" s="1928"/>
      <c r="Q749" s="1659"/>
      <c r="R749" s="1659"/>
      <c r="S749" s="1683"/>
      <c r="T749" s="1683"/>
      <c r="U749" s="1684"/>
      <c r="V749" s="1928"/>
      <c r="W749" s="1928"/>
      <c r="X749" s="1683"/>
      <c r="Y749" s="1683"/>
      <c r="Z749" s="1659"/>
      <c r="AA749" s="1659"/>
      <c r="AB749" s="1683"/>
      <c r="AC749" s="1928"/>
      <c r="AD749" s="1928"/>
      <c r="AE749" s="1683"/>
      <c r="AF749" s="1683"/>
      <c r="AG749" s="1684"/>
      <c r="AH749" s="1684"/>
      <c r="AI749" s="1683"/>
      <c r="AJ749" s="1660"/>
      <c r="AK749" s="1660"/>
    </row>
    <row r="750" spans="1:44" ht="39.950000000000003" customHeight="1" x14ac:dyDescent="0.2">
      <c r="A750" s="5923"/>
      <c r="B750" s="5923"/>
      <c r="C750" s="1683"/>
      <c r="D750" s="1683"/>
      <c r="E750" s="1684"/>
      <c r="F750" s="1684"/>
      <c r="G750" s="1683"/>
      <c r="H750" s="1928"/>
      <c r="I750" s="1928"/>
      <c r="J750" s="1706"/>
      <c r="K750" s="1706"/>
      <c r="L750" s="1706"/>
      <c r="M750" s="1706"/>
      <c r="N750" s="1706"/>
      <c r="O750" s="1928"/>
      <c r="P750" s="1928"/>
      <c r="Q750" s="1706"/>
      <c r="R750" s="1706"/>
      <c r="S750" s="1706"/>
      <c r="T750" s="1666"/>
      <c r="U750" s="1666"/>
      <c r="V750" s="1928"/>
      <c r="W750" s="1928"/>
      <c r="X750" s="1694"/>
      <c r="Y750" s="1694"/>
      <c r="Z750" s="1694"/>
      <c r="AA750" s="1694"/>
      <c r="AB750" s="1694"/>
      <c r="AC750" s="1928"/>
      <c r="AD750" s="1928"/>
      <c r="AE750" s="1694"/>
      <c r="AF750" s="1694"/>
      <c r="AG750" s="1694"/>
      <c r="AH750" s="1694"/>
      <c r="AI750" s="1694"/>
      <c r="AJ750" s="1660"/>
      <c r="AK750" s="1660"/>
    </row>
    <row r="751" spans="1:44" ht="39.950000000000003" customHeight="1" x14ac:dyDescent="0.2">
      <c r="A751" s="5920"/>
      <c r="B751" s="5920"/>
      <c r="C751" s="1694"/>
      <c r="D751" s="1694"/>
      <c r="E751" s="1694"/>
      <c r="F751" s="1694"/>
      <c r="G751" s="1694"/>
      <c r="H751" s="1928"/>
      <c r="I751" s="1928"/>
      <c r="J751" s="1694"/>
      <c r="K751" s="1694"/>
      <c r="L751" s="1694"/>
      <c r="M751" s="1694"/>
      <c r="N751" s="1694"/>
      <c r="O751" s="1928"/>
      <c r="P751" s="1928"/>
      <c r="Q751" s="1694"/>
      <c r="R751" s="1694"/>
      <c r="S751" s="1694"/>
      <c r="T751" s="1694"/>
      <c r="U751" s="1694"/>
      <c r="V751" s="1928"/>
      <c r="W751" s="1928"/>
      <c r="X751" s="1694"/>
      <c r="Y751" s="1694"/>
      <c r="Z751" s="1694"/>
      <c r="AA751" s="1694"/>
      <c r="AB751" s="1694"/>
      <c r="AC751" s="1928"/>
      <c r="AD751" s="1928"/>
      <c r="AE751" s="1694"/>
      <c r="AF751" s="1694"/>
      <c r="AG751" s="1694"/>
      <c r="AH751" s="1694"/>
      <c r="AI751" s="1694"/>
      <c r="AJ751" s="1660"/>
      <c r="AK751" s="1660"/>
    </row>
    <row r="752" spans="1:44" ht="39.950000000000003" customHeight="1" x14ac:dyDescent="0.2">
      <c r="A752" s="5923"/>
      <c r="B752" s="5923"/>
      <c r="C752" s="1664"/>
      <c r="D752" s="1664"/>
      <c r="E752" s="1664"/>
      <c r="F752" s="1664"/>
      <c r="G752" s="1664"/>
      <c r="H752" s="1928"/>
      <c r="I752" s="1928"/>
      <c r="J752" s="1664"/>
      <c r="K752" s="1664"/>
      <c r="L752" s="1664"/>
      <c r="M752" s="1664"/>
      <c r="N752" s="1664"/>
      <c r="O752" s="1928"/>
      <c r="P752" s="1928"/>
      <c r="Q752" s="1659"/>
      <c r="R752" s="1659"/>
      <c r="S752" s="1684"/>
      <c r="T752" s="1684"/>
      <c r="U752" s="1683"/>
      <c r="V752" s="1928"/>
      <c r="W752" s="1928"/>
      <c r="X752" s="1683"/>
      <c r="Y752" s="1683"/>
      <c r="Z752" s="1659"/>
      <c r="AA752" s="1659"/>
      <c r="AB752" s="1683"/>
      <c r="AC752" s="1928"/>
      <c r="AD752" s="1928"/>
      <c r="AE752" s="1683"/>
      <c r="AF752" s="1683"/>
      <c r="AG752" s="1684"/>
      <c r="AH752" s="1684"/>
      <c r="AI752" s="1683"/>
      <c r="AJ752" s="1660"/>
      <c r="AK752" s="1660"/>
    </row>
    <row r="753" spans="1:39" ht="39.950000000000003" customHeight="1" x14ac:dyDescent="0.2">
      <c r="A753" s="5923"/>
      <c r="B753" s="5923"/>
      <c r="C753" s="1664"/>
      <c r="D753" s="1664"/>
      <c r="E753" s="1664"/>
      <c r="F753" s="1664"/>
      <c r="G753" s="1664"/>
      <c r="H753" s="1928"/>
      <c r="I753" s="1928"/>
      <c r="J753" s="1664"/>
      <c r="K753" s="1664"/>
      <c r="L753" s="1664"/>
      <c r="M753" s="1664"/>
      <c r="N753" s="1664"/>
      <c r="O753" s="1928"/>
      <c r="P753" s="1928"/>
      <c r="Q753" s="1664"/>
      <c r="R753" s="1664"/>
      <c r="S753" s="1664"/>
      <c r="T753" s="1664"/>
      <c r="U753" s="1664"/>
      <c r="V753" s="1928"/>
      <c r="W753" s="1928"/>
      <c r="X753" s="1664"/>
      <c r="Y753" s="1664"/>
      <c r="Z753" s="1664"/>
      <c r="AA753" s="1664"/>
      <c r="AB753" s="1683"/>
      <c r="AC753" s="1928"/>
      <c r="AD753" s="1928"/>
      <c r="AE753" s="1683"/>
      <c r="AF753" s="1683"/>
      <c r="AG753" s="1684"/>
      <c r="AH753" s="1684"/>
      <c r="AI753" s="1683"/>
      <c r="AJ753" s="1660"/>
      <c r="AK753" s="1660"/>
    </row>
    <row r="754" spans="1:39" ht="39.950000000000003" customHeight="1" x14ac:dyDescent="0.2">
      <c r="A754" s="5923"/>
      <c r="B754" s="5923"/>
      <c r="C754" s="1664"/>
      <c r="D754" s="1664"/>
      <c r="E754" s="1664"/>
      <c r="F754" s="1664"/>
      <c r="G754" s="1664"/>
      <c r="H754" s="1928"/>
      <c r="I754" s="1928"/>
      <c r="J754" s="1664"/>
      <c r="K754" s="1664"/>
      <c r="L754" s="1664"/>
      <c r="M754" s="1664"/>
      <c r="N754" s="1664"/>
      <c r="O754" s="1928"/>
      <c r="P754" s="1928"/>
      <c r="Q754" s="1664"/>
      <c r="R754" s="1664"/>
      <c r="S754" s="1664"/>
      <c r="T754" s="1664"/>
      <c r="U754" s="1664"/>
      <c r="V754" s="1928"/>
      <c r="W754" s="1928"/>
      <c r="X754" s="1664"/>
      <c r="Y754" s="1664"/>
      <c r="Z754" s="1664"/>
      <c r="AA754" s="1664"/>
      <c r="AB754" s="1683"/>
      <c r="AC754" s="1928"/>
      <c r="AD754" s="1928"/>
      <c r="AE754" s="1683"/>
      <c r="AF754" s="1683"/>
      <c r="AG754" s="1684"/>
      <c r="AH754" s="1684"/>
      <c r="AI754" s="1683"/>
      <c r="AJ754" s="1660"/>
      <c r="AK754" s="1660"/>
      <c r="AL754" s="3408"/>
      <c r="AM754" s="3408"/>
    </row>
    <row r="755" spans="1:39" ht="39.950000000000003" customHeight="1" x14ac:dyDescent="0.2">
      <c r="A755" s="5923"/>
      <c r="B755" s="5923"/>
      <c r="C755" s="1706"/>
      <c r="D755" s="1706"/>
      <c r="E755" s="1706"/>
      <c r="F755" s="1706"/>
      <c r="G755" s="1706"/>
      <c r="H755" s="1928"/>
      <c r="I755" s="1928"/>
      <c r="J755" s="1706"/>
      <c r="K755" s="1706"/>
      <c r="L755" s="1706"/>
      <c r="M755" s="1706"/>
      <c r="N755" s="1706"/>
      <c r="O755" s="1928"/>
      <c r="P755" s="1928"/>
      <c r="Q755" s="1706"/>
      <c r="R755" s="1706"/>
      <c r="S755" s="1706"/>
      <c r="T755" s="1706"/>
      <c r="U755" s="1706"/>
      <c r="V755" s="1928"/>
      <c r="W755" s="1928"/>
      <c r="X755" s="1666"/>
      <c r="Y755" s="1666"/>
      <c r="Z755" s="1694"/>
      <c r="AA755" s="1694"/>
      <c r="AB755" s="1694"/>
      <c r="AC755" s="1928"/>
      <c r="AD755" s="1928"/>
      <c r="AE755" s="1694"/>
      <c r="AF755" s="1694"/>
      <c r="AG755" s="1694"/>
      <c r="AH755" s="1694"/>
      <c r="AI755" s="1694"/>
      <c r="AJ755" s="1660"/>
      <c r="AK755" s="1660"/>
      <c r="AL755" s="5929"/>
      <c r="AM755" s="5929"/>
    </row>
    <row r="756" spans="1:39" ht="39.950000000000003" customHeight="1" x14ac:dyDescent="0.2">
      <c r="A756" s="5923"/>
      <c r="B756" s="5923"/>
      <c r="C756" s="1694"/>
      <c r="D756" s="1694"/>
      <c r="E756" s="1694"/>
      <c r="F756" s="1694"/>
      <c r="G756" s="1694"/>
      <c r="H756" s="1928"/>
      <c r="I756" s="1928"/>
      <c r="J756" s="1683"/>
      <c r="K756" s="1683"/>
      <c r="L756" s="1684"/>
      <c r="M756" s="1684"/>
      <c r="N756" s="1683"/>
      <c r="O756" s="1928"/>
      <c r="P756" s="1928"/>
      <c r="Q756" s="1683"/>
      <c r="R756" s="1683"/>
      <c r="S756" s="1684"/>
      <c r="T756" s="1684"/>
      <c r="U756" s="1683"/>
      <c r="V756" s="1928"/>
      <c r="W756" s="1928"/>
      <c r="X756" s="1683"/>
      <c r="Y756" s="1683"/>
      <c r="Z756" s="1684"/>
      <c r="AA756" s="1684"/>
      <c r="AB756" s="1683"/>
      <c r="AC756" s="1928"/>
      <c r="AD756" s="1928"/>
      <c r="AE756" s="1683"/>
      <c r="AF756" s="1683"/>
      <c r="AG756" s="1684"/>
      <c r="AH756" s="1684"/>
      <c r="AI756" s="1683"/>
      <c r="AJ756" s="1660"/>
      <c r="AK756" s="1660"/>
      <c r="AL756" s="5928"/>
      <c r="AM756" s="5928"/>
    </row>
    <row r="757" spans="1:39" ht="39.950000000000003" customHeight="1" x14ac:dyDescent="0.2">
      <c r="C757" s="1927"/>
      <c r="D757" s="1927"/>
      <c r="H757" s="1928"/>
      <c r="I757" s="1928"/>
      <c r="K757" s="1659"/>
      <c r="L757" s="1659"/>
      <c r="M757" s="1659"/>
      <c r="N757" s="1658"/>
      <c r="O757" s="1928"/>
      <c r="P757" s="1928"/>
      <c r="Q757" s="1658"/>
      <c r="R757" s="1658"/>
      <c r="S757" s="1658"/>
      <c r="T757" s="1658"/>
      <c r="U757" s="1658"/>
      <c r="V757" s="1928"/>
      <c r="W757" s="1928"/>
      <c r="Z757" s="1659"/>
      <c r="AA757" s="1659"/>
      <c r="AB757" s="1659"/>
      <c r="AC757" s="1928"/>
      <c r="AD757" s="1928"/>
      <c r="AF757" s="1659"/>
      <c r="AG757" s="1659"/>
      <c r="AH757" s="1659"/>
      <c r="AJ757" s="1660"/>
      <c r="AK757" s="1660"/>
    </row>
    <row r="758" spans="1:39" ht="39.950000000000003" customHeight="1" x14ac:dyDescent="0.2">
      <c r="C758" s="1709"/>
      <c r="D758" s="1709"/>
      <c r="E758" s="1709"/>
      <c r="F758" s="1709"/>
      <c r="G758" s="1709"/>
      <c r="H758" s="1928"/>
      <c r="I758" s="1928"/>
      <c r="M758" s="1716"/>
      <c r="N758" s="1716"/>
      <c r="O758" s="1928"/>
      <c r="P758" s="1928"/>
      <c r="Q758" s="1716"/>
      <c r="R758" s="1716"/>
      <c r="V758" s="1928"/>
      <c r="W758" s="1928"/>
      <c r="X758" s="1715"/>
      <c r="Y758" s="1715"/>
      <c r="AA758" s="1715"/>
      <c r="AC758" s="1928"/>
      <c r="AD758" s="1928"/>
      <c r="AH758" s="1658"/>
      <c r="AI758" s="1658"/>
      <c r="AJ758" s="1660"/>
      <c r="AK758" s="1660"/>
    </row>
    <row r="759" spans="1:39" ht="39.950000000000003" customHeight="1" x14ac:dyDescent="0.2">
      <c r="D759" s="1659"/>
      <c r="E759" s="1657"/>
      <c r="F759" s="1927"/>
      <c r="H759" s="1928"/>
      <c r="I759" s="1928"/>
      <c r="J759" s="1709"/>
      <c r="K759" s="1709"/>
      <c r="N759" s="1659"/>
      <c r="O759" s="1928"/>
      <c r="P759" s="1928"/>
      <c r="R759" s="1659"/>
      <c r="S759" s="1716"/>
      <c r="T759" s="1716"/>
      <c r="U759" s="1657"/>
      <c r="V759" s="1928"/>
      <c r="W759" s="1928"/>
      <c r="X759" s="1658"/>
      <c r="Y759" s="1658"/>
      <c r="Z759" s="1659"/>
      <c r="AA759" s="1657"/>
      <c r="AC759" s="1928"/>
      <c r="AD759" s="1928"/>
      <c r="AE759" s="1659"/>
      <c r="AF759" s="1659"/>
      <c r="AG759" s="1657"/>
      <c r="AI759" s="1659"/>
      <c r="AJ759" s="1660"/>
      <c r="AK759" s="1660"/>
    </row>
    <row r="760" spans="1:39" ht="39.950000000000003" customHeight="1" x14ac:dyDescent="0.2">
      <c r="F760" s="1709"/>
      <c r="H760" s="1928"/>
      <c r="I760" s="1928"/>
      <c r="O760" s="1928"/>
      <c r="P760" s="1928"/>
      <c r="S760" s="1658"/>
      <c r="T760" s="1658"/>
      <c r="U760" s="1697"/>
      <c r="V760" s="1928"/>
      <c r="W760" s="1928"/>
      <c r="AC760" s="1928"/>
      <c r="AD760" s="1928"/>
      <c r="AJ760" s="1660"/>
      <c r="AK760" s="1660"/>
    </row>
    <row r="761" spans="1:39" ht="39.950000000000003" customHeight="1" x14ac:dyDescent="0.2">
      <c r="C761" s="1715"/>
      <c r="D761" s="1659"/>
      <c r="E761" s="1659"/>
      <c r="F761" s="1659"/>
      <c r="G761" s="1709"/>
      <c r="H761" s="1697"/>
      <c r="I761" s="1697"/>
      <c r="K761" s="16"/>
      <c r="M761" s="16"/>
      <c r="O761" s="1697"/>
      <c r="P761" s="1697"/>
      <c r="T761" s="1715"/>
      <c r="U761" s="1658"/>
      <c r="V761" s="1697"/>
      <c r="W761" s="1697"/>
      <c r="X761" s="1658"/>
      <c r="Y761" s="1658"/>
      <c r="Z761" s="1658"/>
      <c r="AA761" s="1658"/>
      <c r="AC761" s="1697"/>
      <c r="AD761" s="1697"/>
      <c r="AJ761" s="1697"/>
      <c r="AK761" s="1697"/>
    </row>
    <row r="762" spans="1:39" ht="39.950000000000003" customHeight="1" x14ac:dyDescent="0.2">
      <c r="A762" s="16"/>
      <c r="B762" s="1715"/>
      <c r="C762" s="1659"/>
      <c r="D762" s="1659"/>
      <c r="E762" s="1657"/>
      <c r="F762" s="1657"/>
      <c r="G762" s="1659"/>
      <c r="H762" s="1659"/>
      <c r="I762" s="1659"/>
      <c r="J762" s="1716"/>
      <c r="K762" s="1716"/>
    </row>
    <row r="763" spans="1:39" ht="39.950000000000003" customHeight="1" x14ac:dyDescent="0.2"/>
    <row r="764" spans="1:39" ht="39.950000000000003" customHeight="1" x14ac:dyDescent="0.2">
      <c r="A764" s="5876"/>
      <c r="B764" s="5876"/>
      <c r="C764" s="1661"/>
      <c r="D764" s="1661"/>
      <c r="E764" s="1661"/>
      <c r="F764" s="1661"/>
      <c r="G764" s="1661"/>
      <c r="H764" s="1661"/>
      <c r="I764" s="1661"/>
      <c r="J764" s="1661"/>
      <c r="K764" s="1661"/>
      <c r="L764" s="1661"/>
      <c r="M764" s="1661"/>
      <c r="N764" s="1661"/>
      <c r="O764" s="1661"/>
      <c r="P764" s="1661"/>
      <c r="Q764" s="1661"/>
      <c r="R764" s="1661"/>
      <c r="S764" s="1661"/>
      <c r="T764" s="1661"/>
      <c r="U764" s="1661"/>
      <c r="V764" s="1661"/>
      <c r="W764" s="1661"/>
      <c r="X764" s="1661"/>
      <c r="Y764" s="1661"/>
      <c r="Z764" s="1661"/>
      <c r="AA764" s="1661"/>
      <c r="AB764" s="1661"/>
      <c r="AC764" s="1661"/>
      <c r="AD764" s="1661"/>
      <c r="AE764" s="1661"/>
      <c r="AF764" s="1661"/>
      <c r="AG764" s="1661"/>
      <c r="AH764" s="1661"/>
      <c r="AI764" s="1661"/>
      <c r="AJ764" s="1661"/>
      <c r="AK764" s="1661"/>
    </row>
    <row r="765" spans="1:39" ht="39.950000000000003" customHeight="1" x14ac:dyDescent="0.2">
      <c r="A765" s="5929"/>
      <c r="B765" s="5929"/>
      <c r="C765" s="1708"/>
      <c r="D765" s="1708"/>
      <c r="E765" s="1708"/>
      <c r="F765" s="1708"/>
      <c r="G765" s="1708"/>
      <c r="H765" s="1708"/>
      <c r="I765" s="1708"/>
      <c r="J765" s="1708"/>
      <c r="K765" s="1708"/>
      <c r="L765" s="1708"/>
      <c r="M765" s="1708"/>
      <c r="N765" s="1708"/>
      <c r="O765" s="1708"/>
      <c r="P765" s="1708"/>
      <c r="Q765" s="1708"/>
      <c r="R765" s="1708"/>
      <c r="S765" s="1708"/>
      <c r="T765" s="1708"/>
      <c r="U765" s="1708"/>
      <c r="V765" s="1708"/>
      <c r="W765" s="1708"/>
      <c r="X765" s="1708"/>
      <c r="Y765" s="1708"/>
      <c r="Z765" s="1708"/>
      <c r="AA765" s="1708"/>
      <c r="AB765" s="1708"/>
      <c r="AC765" s="1708"/>
      <c r="AD765" s="1708"/>
      <c r="AE765" s="1708"/>
      <c r="AF765" s="1708"/>
      <c r="AG765" s="1708"/>
      <c r="AH765" s="1708"/>
      <c r="AI765" s="1708"/>
      <c r="AJ765" s="1708"/>
      <c r="AK765" s="1708"/>
    </row>
    <row r="766" spans="1:39" ht="39.950000000000003" customHeight="1" x14ac:dyDescent="0.2">
      <c r="A766" s="5926"/>
      <c r="B766" s="5926"/>
      <c r="C766" s="1683"/>
      <c r="D766" s="1683"/>
      <c r="E766" s="1684"/>
      <c r="F766" s="1684"/>
      <c r="G766" s="1683"/>
      <c r="H766" s="1928"/>
      <c r="I766" s="1928"/>
      <c r="J766" s="1689"/>
      <c r="K766" s="1666"/>
      <c r="L766" s="1666"/>
      <c r="M766" s="1693"/>
      <c r="N766" s="1663"/>
      <c r="O766" s="1928"/>
      <c r="P766" s="1928"/>
      <c r="Q766" s="1666"/>
      <c r="R766" s="1658"/>
      <c r="S766" s="1658"/>
      <c r="T766" s="1658"/>
      <c r="U766" s="1658"/>
      <c r="V766" s="1928"/>
      <c r="W766" s="1928"/>
      <c r="X766" s="1658"/>
      <c r="Y766" s="1658"/>
      <c r="Z766" s="1658"/>
      <c r="AA766" s="1658"/>
      <c r="AB766" s="1666"/>
      <c r="AC766" s="1928"/>
      <c r="AD766" s="1928"/>
      <c r="AE766" s="1666"/>
      <c r="AF766" s="1709"/>
      <c r="AG766" s="1693"/>
      <c r="AH766" s="1658"/>
      <c r="AI766" s="1658"/>
      <c r="AJ766" s="1660"/>
      <c r="AK766" s="1660"/>
    </row>
    <row r="767" spans="1:39" ht="39.950000000000003" customHeight="1" x14ac:dyDescent="0.2">
      <c r="A767" s="5926"/>
      <c r="B767" s="5926"/>
      <c r="C767" s="1706"/>
      <c r="D767" s="1706"/>
      <c r="E767" s="1706"/>
      <c r="F767" s="1706"/>
      <c r="G767" s="1706"/>
      <c r="H767" s="1928"/>
      <c r="I767" s="1928"/>
      <c r="J767" s="1706"/>
      <c r="K767" s="1706"/>
      <c r="L767" s="1706"/>
      <c r="M767" s="1706"/>
      <c r="N767" s="1706"/>
      <c r="O767" s="1928"/>
      <c r="P767" s="1928"/>
      <c r="Q767" s="1706"/>
      <c r="R767" s="1706"/>
      <c r="S767" s="1706"/>
      <c r="T767" s="1706"/>
      <c r="U767" s="1706"/>
      <c r="V767" s="1928"/>
      <c r="W767" s="1928"/>
      <c r="X767" s="1706"/>
      <c r="Y767" s="1706"/>
      <c r="Z767" s="1706"/>
      <c r="AA767" s="1706"/>
      <c r="AB767" s="1706"/>
      <c r="AC767" s="1928"/>
      <c r="AD767" s="1928"/>
      <c r="AE767" s="1706"/>
      <c r="AF767" s="1706"/>
      <c r="AG767" s="1706"/>
      <c r="AH767" s="1706"/>
      <c r="AI767" s="1706"/>
      <c r="AJ767" s="1660"/>
      <c r="AK767" s="1660"/>
    </row>
    <row r="768" spans="1:39" ht="39.950000000000003" customHeight="1" x14ac:dyDescent="0.2">
      <c r="A768" s="5923"/>
      <c r="B768" s="5923"/>
      <c r="C768" s="1683"/>
      <c r="D768" s="1683"/>
      <c r="E768" s="1684"/>
      <c r="F768" s="1684"/>
      <c r="G768" s="1683"/>
      <c r="H768" s="1928"/>
      <c r="I768" s="1928"/>
      <c r="J768" s="1689"/>
      <c r="K768" s="1683"/>
      <c r="L768" s="1684"/>
      <c r="M768" s="1684"/>
      <c r="N768" s="1684"/>
      <c r="O768" s="1928"/>
      <c r="P768" s="1928"/>
      <c r="Q768" s="1666"/>
      <c r="R768" s="1666"/>
      <c r="S768" s="1690"/>
      <c r="T768" s="1684"/>
      <c r="U768" s="1683"/>
      <c r="V768" s="1928"/>
      <c r="W768" s="1928"/>
      <c r="X768" s="1683"/>
      <c r="Z768" s="1684"/>
      <c r="AA768" s="1684"/>
      <c r="AB768" s="1683"/>
      <c r="AC768" s="1928"/>
      <c r="AD768" s="1928"/>
      <c r="AE768" s="1683"/>
      <c r="AF768" s="1683"/>
      <c r="AG768" s="1658"/>
      <c r="AH768" s="1658"/>
      <c r="AI768" s="1658"/>
      <c r="AJ768" s="1660"/>
      <c r="AK768" s="1660"/>
    </row>
    <row r="769" spans="1:39" ht="39.950000000000003" customHeight="1" x14ac:dyDescent="0.2">
      <c r="A769" s="5926"/>
      <c r="B769" s="5926"/>
      <c r="C769" s="1659"/>
      <c r="D769" s="1659"/>
      <c r="E769" s="1658"/>
      <c r="F769" s="1658"/>
      <c r="G769" s="1658"/>
      <c r="H769" s="1928"/>
      <c r="I769" s="1928"/>
      <c r="J769" s="1665"/>
      <c r="K769" s="1665"/>
      <c r="L769" s="1665"/>
      <c r="M769" s="1684"/>
      <c r="N769" s="1683"/>
      <c r="O769" s="1928"/>
      <c r="P769" s="1928"/>
      <c r="Q769" s="1659"/>
      <c r="R769" s="1659"/>
      <c r="S769" s="1659"/>
      <c r="T769" s="1665"/>
      <c r="U769" s="1665"/>
      <c r="V769" s="1928"/>
      <c r="W769" s="1928"/>
      <c r="X769" s="1665"/>
      <c r="Y769" s="1665"/>
      <c r="Z769" s="1658"/>
      <c r="AA769" s="1658"/>
      <c r="AB769" s="1658"/>
      <c r="AC769" s="1928"/>
      <c r="AD769" s="1928"/>
      <c r="AE769" s="1659"/>
      <c r="AF769" s="1659"/>
      <c r="AG769" s="1659"/>
      <c r="AH769" s="1659"/>
      <c r="AI769" s="1659"/>
      <c r="AJ769" s="1660"/>
      <c r="AK769" s="1660"/>
    </row>
    <row r="770" spans="1:39" ht="39.950000000000003" customHeight="1" x14ac:dyDescent="0.2">
      <c r="A770" s="5926"/>
      <c r="B770" s="5926"/>
      <c r="C770" s="1665"/>
      <c r="D770" s="1665"/>
      <c r="E770" s="1665"/>
      <c r="F770" s="1665"/>
      <c r="G770" s="1665"/>
      <c r="H770" s="1928"/>
      <c r="I770" s="1928"/>
      <c r="J770" s="1658"/>
      <c r="K770" s="1658"/>
      <c r="L770" s="1684"/>
      <c r="M770" s="1666"/>
      <c r="N770" s="1683"/>
      <c r="O770" s="1928"/>
      <c r="P770" s="1928"/>
      <c r="Q770" s="1657"/>
      <c r="R770" s="1657"/>
      <c r="S770" s="1657"/>
      <c r="T770" s="1665"/>
      <c r="U770" s="1665"/>
      <c r="V770" s="1928"/>
      <c r="W770" s="1928"/>
      <c r="X770" s="1683"/>
      <c r="Y770" s="1683"/>
      <c r="Z770" s="1684"/>
      <c r="AA770" s="1684"/>
      <c r="AB770" s="1683"/>
      <c r="AC770" s="1928"/>
      <c r="AD770" s="1928"/>
      <c r="AE770" s="1683"/>
      <c r="AF770" s="1683"/>
      <c r="AG770" s="1684"/>
      <c r="AH770" s="1684"/>
      <c r="AI770" s="1683"/>
      <c r="AJ770" s="1660"/>
      <c r="AK770" s="1660"/>
    </row>
    <row r="771" spans="1:39" ht="39.950000000000003" customHeight="1" x14ac:dyDescent="0.2">
      <c r="A771" s="5922"/>
      <c r="B771" s="5922"/>
      <c r="C771" s="1683"/>
      <c r="D771" s="1715"/>
      <c r="E771" s="1684"/>
      <c r="F771" s="1684"/>
      <c r="G771" s="1683"/>
      <c r="H771" s="1928"/>
      <c r="I771" s="1928"/>
      <c r="J771" s="1683"/>
      <c r="K771" s="1683"/>
      <c r="L771" s="1684"/>
      <c r="M771" s="1684"/>
      <c r="N771" s="1683"/>
      <c r="O771" s="1928"/>
      <c r="P771" s="1928"/>
      <c r="Q771" s="1683"/>
      <c r="R771" s="1683"/>
      <c r="S771" s="1684"/>
      <c r="T771" s="1684"/>
      <c r="U771" s="1683"/>
      <c r="V771" s="1928"/>
      <c r="W771" s="1928"/>
      <c r="X771" s="1683"/>
      <c r="Y771" s="1683"/>
      <c r="Z771" s="1684"/>
      <c r="AA771" s="1684"/>
      <c r="AB771" s="1683"/>
      <c r="AC771" s="1928"/>
      <c r="AD771" s="1928"/>
      <c r="AE771" s="1683"/>
      <c r="AF771" s="1683"/>
      <c r="AG771" s="1684"/>
      <c r="AH771" s="1684"/>
      <c r="AI771" s="1683"/>
      <c r="AJ771" s="1660"/>
      <c r="AK771" s="1660"/>
    </row>
    <row r="772" spans="1:39" ht="39.950000000000003" customHeight="1" x14ac:dyDescent="0.2">
      <c r="A772" s="5920"/>
      <c r="B772" s="5920"/>
      <c r="C772" s="1683"/>
      <c r="D772" s="1683"/>
      <c r="E772" s="1684"/>
      <c r="F772" s="1684"/>
      <c r="G772" s="1683"/>
      <c r="H772" s="1928"/>
      <c r="I772" s="1928"/>
      <c r="J772" s="1683"/>
      <c r="K772" s="1683"/>
      <c r="L772" s="1684"/>
      <c r="M772" s="1684"/>
      <c r="N772" s="1683"/>
      <c r="O772" s="1928"/>
      <c r="P772" s="1928"/>
      <c r="Q772" s="1683"/>
      <c r="R772" s="1683"/>
      <c r="S772" s="1684"/>
      <c r="T772" s="1684"/>
      <c r="U772" s="1683"/>
      <c r="V772" s="1928"/>
      <c r="W772" s="1928"/>
      <c r="X772" s="1683"/>
      <c r="Y772" s="1683"/>
      <c r="Z772" s="1684"/>
      <c r="AA772" s="1684"/>
      <c r="AB772" s="1683"/>
      <c r="AC772" s="1928"/>
      <c r="AD772" s="1928"/>
      <c r="AE772" s="1683"/>
      <c r="AF772" s="1683"/>
      <c r="AG772" s="1684"/>
      <c r="AH772" s="1684"/>
      <c r="AI772" s="1683"/>
      <c r="AJ772" s="1660"/>
      <c r="AK772" s="1660"/>
    </row>
    <row r="773" spans="1:39" ht="39.950000000000003" customHeight="1" x14ac:dyDescent="0.2">
      <c r="A773" s="5927"/>
      <c r="B773" s="5924"/>
      <c r="C773" s="1664"/>
      <c r="D773" s="1664"/>
      <c r="E773" s="1664"/>
      <c r="F773" s="1664"/>
      <c r="G773" s="1664"/>
      <c r="H773" s="1928"/>
      <c r="I773" s="1928"/>
      <c r="J773" s="1664"/>
      <c r="K773" s="1664"/>
      <c r="L773" s="1684"/>
      <c r="M773" s="1684"/>
      <c r="N773" s="1683"/>
      <c r="O773" s="1928"/>
      <c r="P773" s="1928"/>
      <c r="Q773" s="1683"/>
      <c r="R773" s="1683"/>
      <c r="S773" s="1684"/>
      <c r="T773" s="1684"/>
      <c r="U773" s="1683"/>
      <c r="V773" s="1928"/>
      <c r="W773" s="1928"/>
      <c r="X773" s="1683"/>
      <c r="Y773" s="1683"/>
      <c r="Z773" s="1684"/>
      <c r="AA773" s="1664"/>
      <c r="AB773" s="1664"/>
      <c r="AC773" s="1928"/>
      <c r="AD773" s="1928"/>
      <c r="AE773" s="1664"/>
      <c r="AF773" s="1664"/>
      <c r="AG773" s="1664"/>
      <c r="AH773" s="1664"/>
      <c r="AI773" s="1664"/>
      <c r="AJ773" s="1660"/>
      <c r="AK773" s="1660"/>
    </row>
    <row r="774" spans="1:39" ht="39.950000000000003" customHeight="1" x14ac:dyDescent="0.2">
      <c r="A774" s="5923"/>
      <c r="B774" s="5923"/>
      <c r="C774" s="1927"/>
      <c r="D774" s="1927"/>
      <c r="E774" s="1927"/>
      <c r="F774" s="1927"/>
      <c r="G774" s="1927"/>
      <c r="H774" s="1928"/>
      <c r="I774" s="1928"/>
      <c r="J774" s="1927"/>
      <c r="K774" s="1927"/>
      <c r="L774" s="1927"/>
      <c r="M774" s="1927"/>
      <c r="N774" s="1683"/>
      <c r="O774" s="1928"/>
      <c r="P774" s="1928"/>
      <c r="Q774" s="1927"/>
      <c r="R774" s="1927"/>
      <c r="S774" s="1927"/>
      <c r="T774" s="1927"/>
      <c r="U774" s="1927"/>
      <c r="V774" s="1928"/>
      <c r="W774" s="1928"/>
      <c r="X774" s="1927"/>
      <c r="Y774" s="1927"/>
      <c r="Z774" s="1927"/>
      <c r="AA774" s="1927"/>
      <c r="AB774" s="1927"/>
      <c r="AC774" s="1928"/>
      <c r="AD774" s="1928"/>
      <c r="AE774" s="1927"/>
      <c r="AF774" s="1927"/>
      <c r="AG774" s="1927"/>
      <c r="AH774" s="1927"/>
      <c r="AI774" s="1927"/>
      <c r="AJ774" s="1660"/>
      <c r="AK774" s="1660"/>
    </row>
    <row r="775" spans="1:39" ht="39.950000000000003" customHeight="1" x14ac:dyDescent="0.2">
      <c r="A775" s="5920"/>
      <c r="B775" s="5920"/>
      <c r="C775" s="1683"/>
      <c r="D775" s="1683"/>
      <c r="E775" s="1684"/>
      <c r="F775" s="1684"/>
      <c r="G775" s="1683"/>
      <c r="H775" s="1928"/>
      <c r="I775" s="1928"/>
      <c r="J775" s="1683"/>
      <c r="K775" s="1683"/>
      <c r="L775" s="1684"/>
      <c r="M775" s="1684"/>
      <c r="N775" s="1683"/>
      <c r="O775" s="1928"/>
      <c r="P775" s="1928"/>
      <c r="Q775" s="1683"/>
      <c r="R775" s="1683"/>
      <c r="S775" s="1684"/>
      <c r="T775" s="1684"/>
      <c r="U775" s="1683"/>
      <c r="V775" s="1928"/>
      <c r="W775" s="1928"/>
      <c r="X775" s="1683"/>
      <c r="Y775" s="1683"/>
      <c r="Z775" s="1684"/>
      <c r="AA775" s="1684"/>
      <c r="AB775" s="1683"/>
      <c r="AC775" s="1928"/>
      <c r="AD775" s="1928"/>
      <c r="AE775" s="1683"/>
      <c r="AF775" s="1683"/>
      <c r="AG775" s="1684"/>
      <c r="AH775" s="1684"/>
      <c r="AI775" s="1683"/>
      <c r="AJ775" s="1660"/>
      <c r="AK775" s="1660"/>
    </row>
    <row r="776" spans="1:39" ht="39.950000000000003" customHeight="1" x14ac:dyDescent="0.2">
      <c r="A776" s="5923"/>
      <c r="B776" s="5923"/>
      <c r="C776" s="1694"/>
      <c r="D776" s="1694"/>
      <c r="E776" s="1694"/>
      <c r="F776" s="1694"/>
      <c r="G776" s="1694"/>
      <c r="H776" s="1928"/>
      <c r="I776" s="1928"/>
      <c r="J776" s="1694"/>
      <c r="K776" s="1694"/>
      <c r="L776" s="1694"/>
      <c r="M776" s="1694"/>
      <c r="N776" s="1683"/>
      <c r="O776" s="1928"/>
      <c r="P776" s="1928"/>
      <c r="Q776" s="1694"/>
      <c r="R776" s="1694"/>
      <c r="S776" s="1694"/>
      <c r="T776" s="1694"/>
      <c r="U776" s="1694"/>
      <c r="V776" s="1928"/>
      <c r="W776" s="1928"/>
      <c r="X776" s="1694"/>
      <c r="Y776" s="1694"/>
      <c r="Z776" s="1694"/>
      <c r="AA776" s="1694"/>
      <c r="AB776" s="1694"/>
      <c r="AC776" s="1928"/>
      <c r="AD776" s="1928"/>
      <c r="AE776" s="1694"/>
      <c r="AF776" s="1694"/>
      <c r="AG776" s="1694"/>
      <c r="AH776" s="1694"/>
      <c r="AI776" s="1694"/>
      <c r="AJ776" s="1660"/>
      <c r="AK776" s="1660"/>
    </row>
    <row r="777" spans="1:39" ht="39.950000000000003" customHeight="1" x14ac:dyDescent="0.2">
      <c r="A777" s="5920"/>
      <c r="B777" s="5920"/>
      <c r="C777" s="1694"/>
      <c r="D777" s="1694"/>
      <c r="E777" s="1694"/>
      <c r="F777" s="1684"/>
      <c r="G777" s="1683"/>
      <c r="H777" s="1928"/>
      <c r="I777" s="1928"/>
      <c r="J777" s="1683"/>
      <c r="K777" s="1683"/>
      <c r="L777" s="1684"/>
      <c r="M777" s="1684"/>
      <c r="N777" s="1683"/>
      <c r="O777" s="1928"/>
      <c r="P777" s="1928"/>
      <c r="Q777" s="1683"/>
      <c r="R777" s="1683"/>
      <c r="S777" s="1684"/>
      <c r="T777" s="1684"/>
      <c r="U777" s="1683"/>
      <c r="V777" s="1928"/>
      <c r="W777" s="1928"/>
      <c r="X777" s="1683"/>
      <c r="Y777" s="1683"/>
      <c r="Z777" s="1684"/>
      <c r="AA777" s="1684"/>
      <c r="AB777" s="1683"/>
      <c r="AC777" s="1928"/>
      <c r="AD777" s="1928"/>
      <c r="AE777" s="1683"/>
      <c r="AF777" s="1683"/>
      <c r="AG777" s="1684"/>
      <c r="AH777" s="1684"/>
      <c r="AI777" s="1683"/>
      <c r="AJ777" s="1660"/>
      <c r="AK777" s="1660"/>
    </row>
    <row r="778" spans="1:39" ht="39.950000000000003" customHeight="1" x14ac:dyDescent="0.2">
      <c r="A778" s="5923"/>
      <c r="B778" s="5923"/>
      <c r="C778" s="1683"/>
      <c r="D778" s="1683"/>
      <c r="E778" s="1684"/>
      <c r="F778" s="1684"/>
      <c r="G778" s="1683"/>
      <c r="H778" s="1928"/>
      <c r="I778" s="1928"/>
      <c r="J778" s="1683"/>
      <c r="K778" s="1683"/>
      <c r="L778" s="1684"/>
      <c r="M778" s="1684"/>
      <c r="N778" s="1683"/>
      <c r="O778" s="1928"/>
      <c r="P778" s="1928"/>
      <c r="Q778" s="1683"/>
      <c r="R778" s="1683"/>
      <c r="S778" s="1684"/>
      <c r="T778" s="1684"/>
      <c r="U778" s="1683"/>
      <c r="V778" s="1928"/>
      <c r="W778" s="1928"/>
      <c r="X778" s="1683"/>
      <c r="Y778" s="1683"/>
      <c r="Z778" s="1684"/>
      <c r="AA778" s="1684"/>
      <c r="AB778" s="1683"/>
      <c r="AC778" s="1928"/>
      <c r="AD778" s="1928"/>
      <c r="AE778" s="1683"/>
      <c r="AF778" s="1683"/>
      <c r="AG778" s="1684"/>
      <c r="AH778" s="1684"/>
      <c r="AI778" s="1683"/>
      <c r="AJ778" s="1660"/>
      <c r="AK778" s="1660"/>
    </row>
    <row r="779" spans="1:39" ht="39.950000000000003" customHeight="1" x14ac:dyDescent="0.2">
      <c r="A779" s="5923"/>
      <c r="B779" s="5923"/>
      <c r="C779" s="1683"/>
      <c r="D779" s="1683"/>
      <c r="E779" s="1684"/>
      <c r="F779" s="1684"/>
      <c r="G779" s="1683"/>
      <c r="H779" s="1928"/>
      <c r="I779" s="1928"/>
      <c r="J779" s="1683"/>
      <c r="K779" s="1683"/>
      <c r="L779" s="1684"/>
      <c r="M779" s="1684"/>
      <c r="N779" s="1683"/>
      <c r="O779" s="1928"/>
      <c r="P779" s="1928"/>
      <c r="Q779" s="1683"/>
      <c r="R779" s="1683"/>
      <c r="S779" s="1684"/>
      <c r="T779" s="1684"/>
      <c r="U779" s="1683"/>
      <c r="V779" s="1928"/>
      <c r="W779" s="1928"/>
      <c r="X779" s="1683"/>
      <c r="Y779" s="1683"/>
      <c r="Z779" s="1684"/>
      <c r="AA779" s="1684"/>
      <c r="AB779" s="1683"/>
      <c r="AC779" s="1928"/>
      <c r="AD779" s="1928"/>
      <c r="AE779" s="1683"/>
      <c r="AF779" s="1683"/>
      <c r="AG779" s="1684"/>
      <c r="AH779" s="1684"/>
      <c r="AI779" s="1683"/>
      <c r="AJ779" s="1660"/>
      <c r="AK779" s="1660"/>
    </row>
    <row r="780" spans="1:39" ht="39.950000000000003" customHeight="1" x14ac:dyDescent="0.2">
      <c r="A780" s="5923"/>
      <c r="B780" s="5923"/>
      <c r="C780" s="1683"/>
      <c r="D780" s="1683"/>
      <c r="E780" s="1684"/>
      <c r="F780" s="1684"/>
      <c r="G780" s="1683"/>
      <c r="H780" s="1928"/>
      <c r="I780" s="1928"/>
      <c r="J780" s="1683"/>
      <c r="K780" s="1683"/>
      <c r="L780" s="1684"/>
      <c r="M780" s="1684"/>
      <c r="N780" s="1683"/>
      <c r="O780" s="1928"/>
      <c r="P780" s="1928"/>
      <c r="Q780" s="1683"/>
      <c r="R780" s="1683"/>
      <c r="S780" s="1684"/>
      <c r="T780" s="1684"/>
      <c r="U780" s="1683"/>
      <c r="V780" s="1928"/>
      <c r="W780" s="1928"/>
      <c r="X780" s="1683"/>
      <c r="Y780" s="1683"/>
      <c r="Z780" s="1684"/>
      <c r="AA780" s="1684"/>
      <c r="AB780" s="1683"/>
      <c r="AC780" s="1928"/>
      <c r="AD780" s="1928"/>
      <c r="AE780" s="1683"/>
      <c r="AF780" s="1683"/>
      <c r="AG780" s="1684"/>
      <c r="AH780" s="1684"/>
      <c r="AI780" s="1683"/>
      <c r="AJ780" s="1660"/>
      <c r="AK780" s="1660"/>
      <c r="AL780" s="3408"/>
      <c r="AM780" s="3408"/>
    </row>
    <row r="781" spans="1:39" ht="39.950000000000003" customHeight="1" x14ac:dyDescent="0.2">
      <c r="A781" s="5923"/>
      <c r="B781" s="5923"/>
      <c r="C781" s="1694"/>
      <c r="D781" s="1694"/>
      <c r="E781" s="1694"/>
      <c r="F781" s="1694"/>
      <c r="G781" s="1694"/>
      <c r="H781" s="1928"/>
      <c r="I781" s="1928"/>
      <c r="J781" s="1694"/>
      <c r="K781" s="1694"/>
      <c r="L781" s="1694"/>
      <c r="M781" s="1694"/>
      <c r="N781" s="1683"/>
      <c r="O781" s="1928"/>
      <c r="P781" s="1928"/>
      <c r="Q781" s="1694"/>
      <c r="R781" s="1694"/>
      <c r="S781" s="1694"/>
      <c r="T781" s="1694"/>
      <c r="U781" s="1694"/>
      <c r="V781" s="1928"/>
      <c r="W781" s="1928"/>
      <c r="X781" s="1694"/>
      <c r="Y781" s="1694"/>
      <c r="Z781" s="1694"/>
      <c r="AA781" s="1684"/>
      <c r="AB781" s="1683"/>
      <c r="AC781" s="1928"/>
      <c r="AD781" s="1928"/>
      <c r="AE781" s="1683"/>
      <c r="AF781" s="1683"/>
      <c r="AG781" s="1684"/>
      <c r="AH781" s="1684"/>
      <c r="AI781" s="1683"/>
      <c r="AJ781" s="1660"/>
      <c r="AK781" s="1660"/>
      <c r="AL781" s="5929"/>
      <c r="AM781" s="5929"/>
    </row>
    <row r="782" spans="1:39" ht="39.950000000000003" customHeight="1" x14ac:dyDescent="0.2">
      <c r="A782" s="5923"/>
      <c r="B782" s="5923"/>
      <c r="C782" s="1683"/>
      <c r="D782" s="1683"/>
      <c r="E782" s="1684"/>
      <c r="F782" s="1684"/>
      <c r="G782" s="1683"/>
      <c r="H782" s="1928"/>
      <c r="I782" s="1928"/>
      <c r="J782" s="1683"/>
      <c r="K782" s="1683"/>
      <c r="L782" s="1684"/>
      <c r="M782" s="1684"/>
      <c r="N782" s="1683"/>
      <c r="O782" s="1928"/>
      <c r="P782" s="1928"/>
      <c r="Q782" s="1683"/>
      <c r="R782" s="1683"/>
      <c r="S782" s="1684"/>
      <c r="T782" s="1684"/>
      <c r="U782" s="1683"/>
      <c r="V782" s="1928"/>
      <c r="W782" s="1928"/>
      <c r="X782" s="1683"/>
      <c r="Y782" s="1683"/>
      <c r="Z782" s="1684"/>
      <c r="AA782" s="1684"/>
      <c r="AB782" s="1683"/>
      <c r="AC782" s="1928"/>
      <c r="AD782" s="1928"/>
      <c r="AJ782" s="1660"/>
      <c r="AK782" s="1660"/>
      <c r="AL782" s="5928"/>
      <c r="AM782" s="5928"/>
    </row>
    <row r="783" spans="1:39" ht="39.950000000000003" customHeight="1" x14ac:dyDescent="0.2">
      <c r="C783" s="1706"/>
      <c r="D783" s="1697"/>
      <c r="E783" s="1697"/>
      <c r="F783" s="1697"/>
      <c r="G783" s="1697"/>
      <c r="H783" s="1928"/>
      <c r="I783" s="1928"/>
      <c r="L783" s="1659"/>
      <c r="M783" s="1659"/>
      <c r="N783" s="1659"/>
      <c r="O783" s="1928"/>
      <c r="P783" s="1928"/>
      <c r="Q783" s="1709"/>
      <c r="S783" s="1657"/>
      <c r="T783" s="1657"/>
      <c r="U783" s="1657"/>
      <c r="V783" s="1928"/>
      <c r="W783" s="1928"/>
      <c r="X783" s="1659"/>
      <c r="Y783" s="1659"/>
      <c r="Z783" s="1659"/>
      <c r="AA783" s="1659"/>
      <c r="AB783" s="1659"/>
      <c r="AC783" s="1928"/>
      <c r="AD783" s="1928"/>
      <c r="AG783" s="1716"/>
      <c r="AH783" s="1716"/>
      <c r="AI783" s="1716"/>
      <c r="AJ783" s="1660"/>
      <c r="AK783" s="1660"/>
    </row>
    <row r="784" spans="1:39" ht="39.950000000000003" customHeight="1" x14ac:dyDescent="0.2">
      <c r="C784" s="1697"/>
      <c r="D784" s="1697"/>
      <c r="E784" s="1697"/>
      <c r="F784" s="1697"/>
      <c r="G784" s="1697"/>
      <c r="H784" s="1928"/>
      <c r="I784" s="1928"/>
      <c r="K784" s="1716"/>
      <c r="L784" s="1716"/>
      <c r="M784" s="1716"/>
      <c r="N784" s="1716"/>
      <c r="O784" s="1928"/>
      <c r="P784" s="1928"/>
      <c r="Q784" s="1716"/>
      <c r="R784" s="1716"/>
      <c r="S784" s="1716"/>
      <c r="T784" s="1716"/>
      <c r="U784" s="1716"/>
      <c r="V784" s="1928"/>
      <c r="W784" s="1928"/>
      <c r="X784" s="1666"/>
      <c r="Y784" s="1666"/>
      <c r="Z784" s="1666"/>
      <c r="AA784" s="1666"/>
      <c r="AC784" s="1928"/>
      <c r="AD784" s="1928"/>
      <c r="AG784" s="1716"/>
      <c r="AH784" s="1716"/>
      <c r="AI784" s="1716"/>
      <c r="AJ784" s="1660"/>
      <c r="AK784" s="1660"/>
    </row>
    <row r="785" spans="1:37" ht="39.950000000000003" customHeight="1" x14ac:dyDescent="0.2">
      <c r="C785" s="1697"/>
      <c r="D785" s="1697"/>
      <c r="E785" s="1697"/>
      <c r="F785" s="1697"/>
      <c r="G785" s="1697"/>
      <c r="H785" s="1928"/>
      <c r="I785" s="1928"/>
      <c r="O785" s="1928"/>
      <c r="P785" s="1928"/>
      <c r="R785" s="1659"/>
      <c r="S785" s="1659"/>
      <c r="U785" s="1657"/>
      <c r="V785" s="1928"/>
      <c r="W785" s="1928"/>
      <c r="Z785" s="1657"/>
      <c r="AA785" s="1666"/>
      <c r="AB785" s="1659"/>
      <c r="AC785" s="1928"/>
      <c r="AD785" s="1928"/>
      <c r="AE785" s="1666"/>
      <c r="AF785" s="1657"/>
      <c r="AH785" s="1659"/>
      <c r="AJ785" s="1660"/>
      <c r="AK785" s="1660"/>
    </row>
    <row r="786" spans="1:37" ht="39.950000000000003" customHeight="1" x14ac:dyDescent="0.2">
      <c r="C786" s="1697"/>
      <c r="D786" s="1697"/>
      <c r="E786" s="1697"/>
      <c r="F786" s="1697"/>
      <c r="G786" s="1697"/>
      <c r="H786" s="1928"/>
      <c r="I786" s="1928"/>
      <c r="O786" s="1928"/>
      <c r="P786" s="1928"/>
      <c r="R786" s="1716"/>
      <c r="S786" s="1716"/>
      <c r="V786" s="1928"/>
      <c r="W786" s="1928"/>
      <c r="X786" s="1709"/>
      <c r="Y786" s="1709"/>
      <c r="AC786" s="1928"/>
      <c r="AD786" s="1928"/>
      <c r="AI786" s="1716"/>
      <c r="AJ786" s="1660"/>
      <c r="AK786" s="1660"/>
    </row>
    <row r="787" spans="1:37" ht="39.950000000000003" customHeight="1" x14ac:dyDescent="0.2">
      <c r="C787" s="1715"/>
      <c r="H787" s="1697"/>
      <c r="I787" s="1697"/>
      <c r="J787" s="1658"/>
      <c r="K787" s="16"/>
      <c r="L787" s="16"/>
      <c r="M787" s="16"/>
      <c r="O787" s="1697"/>
      <c r="P787" s="1697"/>
      <c r="T787" s="1716"/>
      <c r="U787" s="1716"/>
      <c r="V787" s="1697"/>
      <c r="W787" s="1697"/>
      <c r="Z787" s="1716"/>
      <c r="AC787" s="1697"/>
      <c r="AD787" s="1697"/>
      <c r="AF787" s="1665"/>
      <c r="AG787" s="1665"/>
      <c r="AJ787" s="1697"/>
      <c r="AK787" s="1697"/>
    </row>
    <row r="788" spans="1:37" ht="39.950000000000003" customHeight="1" x14ac:dyDescent="0.2">
      <c r="A788" s="16"/>
      <c r="B788" s="1715"/>
      <c r="C788" s="1659"/>
      <c r="D788" s="1659"/>
      <c r="E788" s="1666"/>
      <c r="F788" s="1666"/>
      <c r="G788" s="1659"/>
      <c r="H788" s="1659"/>
      <c r="I788" s="1659"/>
      <c r="L788" s="1927"/>
      <c r="M788" s="1927"/>
      <c r="N788" s="1927"/>
      <c r="O788" s="1927"/>
    </row>
    <row r="789" spans="1:37" ht="39.950000000000003" customHeight="1" x14ac:dyDescent="0.2"/>
    <row r="790" spans="1:37" ht="39.950000000000003" customHeight="1" x14ac:dyDescent="0.2">
      <c r="A790" s="5876"/>
      <c r="B790" s="5876"/>
      <c r="C790" s="1661"/>
      <c r="D790" s="1661"/>
      <c r="E790" s="1661"/>
      <c r="F790" s="1661"/>
      <c r="G790" s="1661"/>
      <c r="H790" s="1661"/>
      <c r="I790" s="1661"/>
      <c r="J790" s="1661"/>
      <c r="K790" s="1661"/>
      <c r="L790" s="1661"/>
      <c r="M790" s="1661"/>
      <c r="N790" s="1661"/>
      <c r="O790" s="1661"/>
      <c r="P790" s="1661"/>
      <c r="Q790" s="1661"/>
      <c r="R790" s="1661"/>
      <c r="S790" s="1661"/>
      <c r="T790" s="1661"/>
      <c r="U790" s="1661"/>
      <c r="V790" s="1661"/>
      <c r="W790" s="1661"/>
      <c r="X790" s="1661"/>
      <c r="Y790" s="1661"/>
      <c r="Z790" s="1661"/>
      <c r="AA790" s="1661"/>
      <c r="AB790" s="1661"/>
      <c r="AC790" s="1661"/>
      <c r="AD790" s="1661"/>
      <c r="AE790" s="1661"/>
      <c r="AF790" s="1661"/>
      <c r="AG790" s="1661"/>
      <c r="AH790" s="1661"/>
      <c r="AI790" s="1661"/>
      <c r="AJ790" s="1661"/>
      <c r="AK790" s="1661"/>
    </row>
    <row r="791" spans="1:37" ht="39.950000000000003" customHeight="1" x14ac:dyDescent="0.2">
      <c r="A791" s="5929"/>
      <c r="B791" s="5929"/>
      <c r="C791" s="1708"/>
      <c r="D791" s="1708"/>
      <c r="E791" s="1708"/>
      <c r="F791" s="1708"/>
      <c r="G791" s="1708"/>
      <c r="H791" s="1708"/>
      <c r="I791" s="1708"/>
      <c r="J791" s="1708"/>
      <c r="K791" s="1708"/>
      <c r="L791" s="1708"/>
      <c r="M791" s="1708"/>
      <c r="N791" s="1708"/>
      <c r="O791" s="1708"/>
      <c r="P791" s="1708"/>
      <c r="Q791" s="1708"/>
      <c r="R791" s="1708"/>
      <c r="S791" s="1708"/>
      <c r="T791" s="1708"/>
      <c r="U791" s="1708"/>
      <c r="V791" s="1708"/>
      <c r="W791" s="1708"/>
      <c r="X791" s="1708"/>
      <c r="Y791" s="1708"/>
      <c r="Z791" s="1708"/>
      <c r="AA791" s="1708"/>
      <c r="AB791" s="1708"/>
      <c r="AC791" s="1708"/>
      <c r="AD791" s="1708"/>
      <c r="AE791" s="1708"/>
      <c r="AF791" s="1708"/>
      <c r="AG791" s="1708"/>
      <c r="AH791" s="1708"/>
      <c r="AI791" s="1708"/>
      <c r="AJ791" s="1708"/>
      <c r="AK791" s="1708"/>
    </row>
    <row r="792" spans="1:37" ht="39.950000000000003" customHeight="1" x14ac:dyDescent="0.2">
      <c r="A792" s="5926"/>
      <c r="B792" s="5926"/>
      <c r="C792" s="1716"/>
      <c r="D792" s="1716"/>
      <c r="E792" s="1716"/>
      <c r="F792" s="1665"/>
      <c r="G792" s="1666"/>
      <c r="H792" s="1928"/>
      <c r="I792" s="1928"/>
      <c r="J792" s="1666"/>
      <c r="K792" s="1715"/>
      <c r="L792" s="1658"/>
      <c r="M792" s="1658"/>
      <c r="N792" s="1658"/>
      <c r="O792" s="1928"/>
      <c r="P792" s="1928"/>
      <c r="Q792" s="1658"/>
      <c r="R792" s="1658"/>
      <c r="S792" s="1658"/>
      <c r="T792" s="1658"/>
      <c r="U792" s="1658"/>
      <c r="V792" s="1928"/>
      <c r="W792" s="1928"/>
      <c r="X792" s="1715"/>
      <c r="Y792" s="1684"/>
      <c r="Z792" s="1684"/>
      <c r="AA792" s="1684"/>
      <c r="AB792" s="1683"/>
      <c r="AC792" s="1928"/>
      <c r="AD792" s="1928"/>
      <c r="AE792" s="1928"/>
      <c r="AF792" s="1683"/>
      <c r="AG792" s="1684"/>
      <c r="AH792" s="1658"/>
      <c r="AI792" s="1658"/>
      <c r="AJ792" s="1660"/>
      <c r="AK792" s="1660"/>
    </row>
    <row r="793" spans="1:37" ht="39.950000000000003" customHeight="1" x14ac:dyDescent="0.2">
      <c r="A793" s="5926"/>
      <c r="B793" s="5926"/>
      <c r="C793" s="1706"/>
      <c r="D793" s="1706"/>
      <c r="E793" s="1706"/>
      <c r="F793" s="1706"/>
      <c r="G793" s="1706"/>
      <c r="H793" s="1928"/>
      <c r="I793" s="1928"/>
      <c r="J793" s="1665"/>
      <c r="K793" s="1665"/>
      <c r="L793" s="1665"/>
      <c r="M793" s="1665"/>
      <c r="N793" s="1665"/>
      <c r="O793" s="1928"/>
      <c r="P793" s="1928"/>
      <c r="Q793" s="1706"/>
      <c r="R793" s="1706"/>
      <c r="S793" s="1706"/>
      <c r="T793" s="1706"/>
      <c r="U793" s="1706"/>
      <c r="V793" s="1928"/>
      <c r="W793" s="1928"/>
      <c r="X793" s="1706"/>
      <c r="Y793" s="1706"/>
      <c r="Z793" s="1706"/>
      <c r="AA793" s="1706"/>
      <c r="AB793" s="1706"/>
      <c r="AC793" s="1928"/>
      <c r="AD793" s="1928"/>
      <c r="AE793" s="1928"/>
      <c r="AF793" s="1706"/>
      <c r="AG793" s="1706"/>
      <c r="AH793" s="1706"/>
      <c r="AI793" s="1706"/>
      <c r="AJ793" s="1660"/>
      <c r="AK793" s="1660"/>
    </row>
    <row r="794" spans="1:37" ht="39.950000000000003" customHeight="1" x14ac:dyDescent="0.2">
      <c r="A794" s="5923"/>
      <c r="B794" s="5923"/>
      <c r="C794" s="1709"/>
      <c r="D794" s="1657"/>
      <c r="E794" s="1657"/>
      <c r="F794" s="1657"/>
      <c r="G794" s="1657"/>
      <c r="H794" s="1928"/>
      <c r="I794" s="1928"/>
      <c r="J794" s="1716"/>
      <c r="K794" s="1716"/>
      <c r="L794" s="1716"/>
      <c r="M794" s="1715"/>
      <c r="N794" s="1716"/>
      <c r="O794" s="1928"/>
      <c r="P794" s="1928"/>
      <c r="Q794" s="1716"/>
      <c r="R794" s="1716"/>
      <c r="S794" s="1716"/>
      <c r="T794" s="1667"/>
      <c r="U794" s="1667"/>
      <c r="V794" s="1928"/>
      <c r="W794" s="1928"/>
      <c r="X794" s="1705"/>
      <c r="Y794" s="1705"/>
      <c r="Z794" s="1705"/>
      <c r="AA794" s="1705"/>
      <c r="AB794" s="1705"/>
      <c r="AC794" s="1928"/>
      <c r="AD794" s="1928"/>
      <c r="AE794" s="1928"/>
      <c r="AF794" s="1683"/>
      <c r="AG794" s="1684"/>
      <c r="AH794" s="1684"/>
      <c r="AI794" s="1683"/>
      <c r="AJ794" s="1660"/>
      <c r="AK794" s="1660"/>
    </row>
    <row r="795" spans="1:37" ht="39.950000000000003" customHeight="1" x14ac:dyDescent="0.2">
      <c r="A795" s="5926"/>
      <c r="B795" s="5926"/>
      <c r="C795" s="1659"/>
      <c r="D795" s="1659"/>
      <c r="E795" s="1659"/>
      <c r="F795" s="1659"/>
      <c r="G795" s="1659"/>
      <c r="H795" s="1928"/>
      <c r="I795" s="1928"/>
      <c r="J795" s="1658"/>
      <c r="K795" s="1658"/>
      <c r="L795" s="1658"/>
      <c r="M795" s="1690"/>
      <c r="N795" s="1690"/>
      <c r="O795" s="1928"/>
      <c r="P795" s="1928"/>
      <c r="Q795" s="1690"/>
      <c r="R795" s="1690"/>
      <c r="S795" s="1690"/>
      <c r="T795" s="1684"/>
      <c r="U795" s="1684"/>
      <c r="V795" s="1928"/>
      <c r="W795" s="1928"/>
      <c r="X795" s="1683"/>
      <c r="Y795" s="1716"/>
      <c r="Z795" s="1716"/>
      <c r="AA795" s="1716"/>
      <c r="AB795" s="1716"/>
      <c r="AC795" s="1928"/>
      <c r="AD795" s="1928"/>
      <c r="AE795" s="1928"/>
      <c r="AF795" s="1658"/>
      <c r="AG795" s="1658"/>
      <c r="AH795" s="1702"/>
      <c r="AI795" s="1668"/>
      <c r="AJ795" s="1660"/>
      <c r="AK795" s="1660"/>
    </row>
    <row r="796" spans="1:37" ht="39.950000000000003" customHeight="1" x14ac:dyDescent="0.2">
      <c r="A796" s="5926"/>
      <c r="B796" s="5926"/>
      <c r="C796" s="1658"/>
      <c r="D796" s="1658"/>
      <c r="E796" s="1716"/>
      <c r="F796" s="1716"/>
      <c r="G796" s="1716"/>
      <c r="H796" s="1928"/>
      <c r="I796" s="1928"/>
      <c r="J796" s="1716"/>
      <c r="K796" s="1716"/>
      <c r="L796" s="1716"/>
      <c r="M796" s="1716"/>
      <c r="N796" s="1691"/>
      <c r="O796" s="1928"/>
      <c r="P796" s="1928"/>
      <c r="Q796" s="1666"/>
      <c r="R796" s="1666"/>
      <c r="S796" s="1666"/>
      <c r="T796" s="1716"/>
      <c r="U796" s="1716"/>
      <c r="V796" s="1928"/>
      <c r="W796" s="1928"/>
      <c r="X796" s="1659"/>
      <c r="Y796" s="1659"/>
      <c r="Z796" s="1684"/>
      <c r="AA796" s="1684"/>
      <c r="AB796" s="1683"/>
      <c r="AC796" s="1928"/>
      <c r="AD796" s="1928"/>
      <c r="AE796" s="1928"/>
      <c r="AF796" s="1683"/>
      <c r="AG796" s="1684"/>
      <c r="AH796" s="1684"/>
      <c r="AI796" s="1683"/>
      <c r="AJ796" s="1660"/>
      <c r="AK796" s="1660"/>
    </row>
    <row r="797" spans="1:37" ht="39.950000000000003" customHeight="1" x14ac:dyDescent="0.2">
      <c r="A797" s="5922"/>
      <c r="B797" s="5922"/>
      <c r="C797" s="1683"/>
      <c r="D797" s="1683"/>
      <c r="E797" s="1684"/>
      <c r="F797" s="1684"/>
      <c r="G797" s="1683"/>
      <c r="H797" s="1928"/>
      <c r="I797" s="1928"/>
      <c r="J797" s="1683"/>
      <c r="K797" s="1683"/>
      <c r="L797" s="1684"/>
      <c r="M797" s="1684"/>
      <c r="N797" s="1683"/>
      <c r="O797" s="1928"/>
      <c r="P797" s="1928"/>
      <c r="Q797" s="1683"/>
      <c r="R797" s="1716"/>
      <c r="S797" s="1684"/>
      <c r="T797" s="1684"/>
      <c r="U797" s="1683"/>
      <c r="V797" s="1928"/>
      <c r="W797" s="1928"/>
      <c r="X797" s="1683"/>
      <c r="Y797" s="1683"/>
      <c r="Z797" s="1684"/>
      <c r="AA797" s="1684"/>
      <c r="AB797" s="1683"/>
      <c r="AC797" s="1928"/>
      <c r="AD797" s="1928"/>
      <c r="AE797" s="1928"/>
      <c r="AF797" s="1683"/>
      <c r="AG797" s="1684"/>
      <c r="AH797" s="1684"/>
      <c r="AI797" s="1683"/>
      <c r="AJ797" s="1660"/>
      <c r="AK797" s="1660"/>
    </row>
    <row r="798" spans="1:37" ht="39.950000000000003" customHeight="1" x14ac:dyDescent="0.2">
      <c r="A798" s="5920"/>
      <c r="B798" s="5920"/>
      <c r="C798" s="1683"/>
      <c r="D798" s="1683"/>
      <c r="E798" s="1684"/>
      <c r="F798" s="1684"/>
      <c r="G798" s="1683"/>
      <c r="H798" s="1928"/>
      <c r="I798" s="1928"/>
      <c r="J798" s="1683"/>
      <c r="K798" s="1683"/>
      <c r="L798" s="1684"/>
      <c r="M798" s="1716"/>
      <c r="N798" s="1716"/>
      <c r="O798" s="1928"/>
      <c r="P798" s="1928"/>
      <c r="Q798" s="1657"/>
      <c r="R798" s="1657"/>
      <c r="S798" s="1657"/>
      <c r="T798" s="1657"/>
      <c r="U798" s="1657"/>
      <c r="V798" s="1928"/>
      <c r="W798" s="1928"/>
      <c r="X798" s="1657"/>
      <c r="Y798" s="1657"/>
      <c r="Z798" s="1657"/>
      <c r="AA798" s="1657"/>
      <c r="AB798" s="1657"/>
      <c r="AC798" s="1928"/>
      <c r="AD798" s="1928"/>
      <c r="AE798" s="1928"/>
      <c r="AF798" s="1716"/>
      <c r="AG798" s="1716"/>
      <c r="AH798" s="1716"/>
      <c r="AI798" s="1716"/>
      <c r="AJ798" s="1660"/>
      <c r="AK798" s="1660"/>
    </row>
    <row r="799" spans="1:37" ht="39.950000000000003" customHeight="1" x14ac:dyDescent="0.2">
      <c r="A799" s="5927"/>
      <c r="B799" s="5924"/>
      <c r="C799" s="1664"/>
      <c r="D799" s="1664"/>
      <c r="E799" s="1664"/>
      <c r="F799" s="1664"/>
      <c r="G799" s="1664"/>
      <c r="H799" s="1928"/>
      <c r="I799" s="1928"/>
      <c r="J799" s="1664"/>
      <c r="K799" s="1664"/>
      <c r="L799" s="1664"/>
      <c r="M799" s="1664"/>
      <c r="N799" s="1664"/>
      <c r="O799" s="1928"/>
      <c r="P799" s="1928"/>
      <c r="Q799" s="1664"/>
      <c r="R799" s="1664"/>
      <c r="S799" s="1664"/>
      <c r="T799" s="1664"/>
      <c r="U799" s="1664"/>
      <c r="V799" s="1928"/>
      <c r="W799" s="1928"/>
      <c r="X799" s="1683"/>
      <c r="Y799" s="1683"/>
      <c r="Z799" s="1684"/>
      <c r="AA799" s="1684"/>
      <c r="AB799" s="1683"/>
      <c r="AC799" s="1928"/>
      <c r="AD799" s="1928"/>
      <c r="AE799" s="1928"/>
      <c r="AF799" s="1683"/>
      <c r="AG799" s="1684"/>
      <c r="AH799" s="1684"/>
      <c r="AI799" s="1683"/>
      <c r="AJ799" s="1660"/>
      <c r="AK799" s="1660"/>
    </row>
    <row r="800" spans="1:37" ht="39.950000000000003" customHeight="1" x14ac:dyDescent="0.2">
      <c r="A800" s="5923"/>
      <c r="B800" s="5923"/>
      <c r="C800" s="1927"/>
      <c r="D800" s="1927"/>
      <c r="E800" s="1927"/>
      <c r="F800" s="1927"/>
      <c r="G800" s="1927"/>
      <c r="H800" s="1928"/>
      <c r="I800" s="1928"/>
      <c r="J800" s="1927"/>
      <c r="K800" s="1927"/>
      <c r="L800" s="1927"/>
      <c r="M800" s="1927"/>
      <c r="N800" s="1927"/>
      <c r="O800" s="1928"/>
      <c r="P800" s="1928"/>
      <c r="Q800" s="1927"/>
      <c r="R800" s="1927"/>
      <c r="S800" s="1927"/>
      <c r="T800" s="1927"/>
      <c r="U800" s="1927"/>
      <c r="V800" s="1928"/>
      <c r="W800" s="1928"/>
      <c r="X800" s="1927"/>
      <c r="Y800" s="1927"/>
      <c r="Z800" s="1927"/>
      <c r="AA800" s="1927"/>
      <c r="AB800" s="1927"/>
      <c r="AC800" s="1928"/>
      <c r="AD800" s="1928"/>
      <c r="AE800" s="1928"/>
      <c r="AF800" s="1927"/>
      <c r="AG800" s="1927"/>
      <c r="AH800" s="1927"/>
      <c r="AI800" s="1927"/>
      <c r="AJ800" s="1660"/>
      <c r="AK800" s="1660"/>
    </row>
    <row r="801" spans="1:39" ht="39.950000000000003" customHeight="1" x14ac:dyDescent="0.2">
      <c r="A801" s="5920"/>
      <c r="B801" s="5920"/>
      <c r="C801" s="1683"/>
      <c r="D801" s="1683"/>
      <c r="E801" s="1684"/>
      <c r="F801" s="1684"/>
      <c r="G801" s="1683"/>
      <c r="H801" s="1928"/>
      <c r="I801" s="1928"/>
      <c r="J801" s="1683"/>
      <c r="K801" s="1683"/>
      <c r="L801" s="1684"/>
      <c r="M801" s="1684"/>
      <c r="N801" s="1683"/>
      <c r="O801" s="1928"/>
      <c r="P801" s="1928"/>
      <c r="Q801" s="1683"/>
      <c r="R801" s="1716"/>
      <c r="S801" s="1684"/>
      <c r="T801" s="1684"/>
      <c r="U801" s="1683"/>
      <c r="V801" s="1928"/>
      <c r="W801" s="1928"/>
      <c r="X801" s="1683"/>
      <c r="Y801" s="1683"/>
      <c r="Z801" s="1684"/>
      <c r="AA801" s="1684"/>
      <c r="AB801" s="1683"/>
      <c r="AC801" s="1928"/>
      <c r="AD801" s="1928"/>
      <c r="AE801" s="1928"/>
      <c r="AF801" s="1683"/>
      <c r="AG801" s="1684"/>
      <c r="AH801" s="1684"/>
      <c r="AI801" s="1683"/>
      <c r="AJ801" s="1660"/>
      <c r="AK801" s="1660"/>
    </row>
    <row r="802" spans="1:39" ht="39.950000000000003" customHeight="1" x14ac:dyDescent="0.2">
      <c r="A802" s="5923"/>
      <c r="B802" s="5923"/>
      <c r="C802" s="1694"/>
      <c r="D802" s="1694"/>
      <c r="E802" s="1694"/>
      <c r="F802" s="1694"/>
      <c r="G802" s="1694"/>
      <c r="H802" s="1928"/>
      <c r="I802" s="1928"/>
      <c r="J802" s="1694"/>
      <c r="K802" s="1694"/>
      <c r="L802" s="1694"/>
      <c r="M802" s="1694"/>
      <c r="N802" s="1694"/>
      <c r="O802" s="1928"/>
      <c r="P802" s="1928"/>
      <c r="Q802" s="1694"/>
      <c r="R802" s="1694"/>
      <c r="S802" s="1694"/>
      <c r="T802" s="1694"/>
      <c r="U802" s="1694"/>
      <c r="V802" s="1928"/>
      <c r="W802" s="1928"/>
      <c r="X802" s="1694"/>
      <c r="Y802" s="1694"/>
      <c r="Z802" s="1694"/>
      <c r="AA802" s="1694"/>
      <c r="AB802" s="1694"/>
      <c r="AC802" s="1928"/>
      <c r="AD802" s="1928"/>
      <c r="AE802" s="1928"/>
      <c r="AF802" s="1683"/>
      <c r="AG802" s="1684"/>
      <c r="AH802" s="1684"/>
      <c r="AI802" s="1683"/>
      <c r="AJ802" s="1660"/>
      <c r="AK802" s="1660"/>
    </row>
    <row r="803" spans="1:39" ht="39.950000000000003" customHeight="1" x14ac:dyDescent="0.2">
      <c r="A803" s="5920"/>
      <c r="B803" s="5920"/>
      <c r="C803" s="1683"/>
      <c r="D803" s="1683"/>
      <c r="E803" s="1684"/>
      <c r="F803" s="1684"/>
      <c r="G803" s="1683"/>
      <c r="H803" s="1928"/>
      <c r="I803" s="1928"/>
      <c r="J803" s="1683"/>
      <c r="K803" s="1683"/>
      <c r="L803" s="1684"/>
      <c r="M803" s="1684"/>
      <c r="N803" s="1683"/>
      <c r="O803" s="1928"/>
      <c r="P803" s="1928"/>
      <c r="Q803" s="1683"/>
      <c r="R803" s="1683"/>
      <c r="S803" s="1684"/>
      <c r="T803" s="1684"/>
      <c r="U803" s="1683"/>
      <c r="V803" s="1928"/>
      <c r="W803" s="1928"/>
      <c r="X803" s="1683"/>
      <c r="Y803" s="1683"/>
      <c r="Z803" s="1684"/>
      <c r="AA803" s="1684"/>
      <c r="AB803" s="1683"/>
      <c r="AC803" s="1928"/>
      <c r="AD803" s="1928"/>
      <c r="AE803" s="1928"/>
      <c r="AF803" s="1683"/>
      <c r="AG803" s="1684"/>
      <c r="AH803" s="1684"/>
      <c r="AI803" s="1683"/>
      <c r="AJ803" s="1660"/>
      <c r="AK803" s="1660"/>
    </row>
    <row r="804" spans="1:39" ht="39.950000000000003" customHeight="1" x14ac:dyDescent="0.2">
      <c r="A804" s="5923"/>
      <c r="B804" s="5923"/>
      <c r="C804" s="1683"/>
      <c r="D804" s="1683"/>
      <c r="E804" s="1684"/>
      <c r="F804" s="1684"/>
      <c r="G804" s="1683"/>
      <c r="H804" s="1928"/>
      <c r="I804" s="1928"/>
      <c r="J804" s="1683"/>
      <c r="K804" s="1683"/>
      <c r="L804" s="1684"/>
      <c r="M804" s="1684"/>
      <c r="N804" s="1683"/>
      <c r="O804" s="1928"/>
      <c r="P804" s="1928"/>
      <c r="Q804" s="1683"/>
      <c r="R804" s="1716"/>
      <c r="S804" s="1684"/>
      <c r="T804" s="1684"/>
      <c r="U804" s="1683"/>
      <c r="V804" s="1928"/>
      <c r="W804" s="1928"/>
      <c r="X804" s="1683"/>
      <c r="Y804" s="1683"/>
      <c r="Z804" s="1684"/>
      <c r="AA804" s="1684"/>
      <c r="AB804" s="1683"/>
      <c r="AC804" s="1928"/>
      <c r="AD804" s="1928"/>
      <c r="AE804" s="1928"/>
      <c r="AF804" s="1683"/>
      <c r="AG804" s="1684"/>
      <c r="AH804" s="1684"/>
      <c r="AI804" s="1683"/>
      <c r="AJ804" s="1660"/>
      <c r="AK804" s="1660"/>
    </row>
    <row r="805" spans="1:39" ht="39.950000000000003" customHeight="1" x14ac:dyDescent="0.2">
      <c r="A805" s="5923"/>
      <c r="B805" s="5923"/>
      <c r="C805" s="1683"/>
      <c r="D805" s="1683"/>
      <c r="E805" s="1684"/>
      <c r="F805" s="1684"/>
      <c r="G805" s="1683"/>
      <c r="H805" s="1928"/>
      <c r="I805" s="1928"/>
      <c r="J805" s="1683"/>
      <c r="K805" s="1683"/>
      <c r="L805" s="1684"/>
      <c r="M805" s="1684"/>
      <c r="N805" s="1683"/>
      <c r="O805" s="1928"/>
      <c r="P805" s="1928"/>
      <c r="Q805" s="1683"/>
      <c r="R805" s="1716"/>
      <c r="S805" s="1684"/>
      <c r="T805" s="1684"/>
      <c r="U805" s="1683"/>
      <c r="V805" s="1928"/>
      <c r="W805" s="1928"/>
      <c r="X805" s="1683"/>
      <c r="Y805" s="1683"/>
      <c r="Z805" s="1684"/>
      <c r="AA805" s="1684"/>
      <c r="AB805" s="1683"/>
      <c r="AC805" s="1928"/>
      <c r="AD805" s="1928"/>
      <c r="AE805" s="1928"/>
      <c r="AF805" s="1683"/>
      <c r="AG805" s="1684"/>
      <c r="AH805" s="1684"/>
      <c r="AI805" s="1683"/>
      <c r="AJ805" s="1660"/>
      <c r="AK805" s="1660"/>
    </row>
    <row r="806" spans="1:39" ht="39.950000000000003" customHeight="1" x14ac:dyDescent="0.2">
      <c r="A806" s="5923"/>
      <c r="B806" s="5923"/>
      <c r="C806" s="1683"/>
      <c r="D806" s="1683"/>
      <c r="E806" s="1684"/>
      <c r="F806" s="1684"/>
      <c r="G806" s="1683"/>
      <c r="H806" s="1928"/>
      <c r="I806" s="1928"/>
      <c r="J806" s="1683"/>
      <c r="K806" s="1683"/>
      <c r="L806" s="1684"/>
      <c r="M806" s="1684"/>
      <c r="N806" s="1683"/>
      <c r="O806" s="1928"/>
      <c r="P806" s="1928"/>
      <c r="Q806" s="1683"/>
      <c r="R806" s="1716"/>
      <c r="S806" s="1684"/>
      <c r="T806" s="1684"/>
      <c r="U806" s="1683"/>
      <c r="V806" s="1928"/>
      <c r="W806" s="1928"/>
      <c r="X806" s="1683"/>
      <c r="Y806" s="1683"/>
      <c r="Z806" s="1684"/>
      <c r="AA806" s="1684"/>
      <c r="AB806" s="1683"/>
      <c r="AC806" s="1928"/>
      <c r="AD806" s="1928"/>
      <c r="AE806" s="1928"/>
      <c r="AF806" s="1683"/>
      <c r="AG806" s="1684"/>
      <c r="AH806" s="1684"/>
      <c r="AI806" s="1683"/>
      <c r="AJ806" s="1660"/>
      <c r="AK806" s="1660"/>
      <c r="AL806" s="3408"/>
      <c r="AM806" s="3408"/>
    </row>
    <row r="807" spans="1:39" ht="39.950000000000003" customHeight="1" x14ac:dyDescent="0.2">
      <c r="A807" s="5923"/>
      <c r="B807" s="5923"/>
      <c r="C807" s="1683"/>
      <c r="D807" s="1683"/>
      <c r="E807" s="1684"/>
      <c r="F807" s="1684"/>
      <c r="G807" s="1683"/>
      <c r="H807" s="1928"/>
      <c r="I807" s="1928"/>
      <c r="J807" s="1683"/>
      <c r="K807" s="1683"/>
      <c r="L807" s="1684"/>
      <c r="M807" s="1684"/>
      <c r="N807" s="1683"/>
      <c r="O807" s="1928"/>
      <c r="P807" s="1928"/>
      <c r="Q807" s="1683"/>
      <c r="R807" s="1716"/>
      <c r="S807" s="1684"/>
      <c r="T807" s="1684"/>
      <c r="U807" s="1683"/>
      <c r="V807" s="1928"/>
      <c r="W807" s="1928"/>
      <c r="X807" s="1683"/>
      <c r="Y807" s="1683"/>
      <c r="Z807" s="1684"/>
      <c r="AA807" s="1684"/>
      <c r="AB807" s="1683"/>
      <c r="AC807" s="1928"/>
      <c r="AD807" s="1928"/>
      <c r="AE807" s="1928"/>
      <c r="AF807" s="1683"/>
      <c r="AG807" s="1684"/>
      <c r="AH807" s="1684"/>
      <c r="AI807" s="1683"/>
      <c r="AJ807" s="1660"/>
      <c r="AK807" s="1660"/>
      <c r="AL807" s="5929"/>
      <c r="AM807" s="5929"/>
    </row>
    <row r="808" spans="1:39" ht="39.950000000000003" customHeight="1" x14ac:dyDescent="0.2">
      <c r="A808" s="5923"/>
      <c r="B808" s="5923"/>
      <c r="C808" s="1683"/>
      <c r="D808" s="1683"/>
      <c r="E808" s="1684"/>
      <c r="F808" s="1684"/>
      <c r="G808" s="1683"/>
      <c r="H808" s="1928"/>
      <c r="I808" s="1928"/>
      <c r="J808" s="1683"/>
      <c r="K808" s="1683"/>
      <c r="L808" s="1684"/>
      <c r="M808" s="1684"/>
      <c r="N808" s="1683"/>
      <c r="O808" s="1928"/>
      <c r="P808" s="1928"/>
      <c r="Q808" s="1683"/>
      <c r="R808" s="1683"/>
      <c r="S808" s="1684"/>
      <c r="T808" s="1684"/>
      <c r="U808" s="1683"/>
      <c r="V808" s="1928"/>
      <c r="W808" s="1928"/>
      <c r="X808" s="1683"/>
      <c r="Y808" s="1683"/>
      <c r="Z808" s="1684"/>
      <c r="AA808" s="1684"/>
      <c r="AB808" s="1683"/>
      <c r="AC808" s="1928"/>
      <c r="AD808" s="1928"/>
      <c r="AE808" s="1928"/>
      <c r="AJ808" s="1660"/>
      <c r="AK808" s="1660"/>
      <c r="AL808" s="5928"/>
      <c r="AM808" s="5928"/>
    </row>
    <row r="809" spans="1:39" ht="39.950000000000003" customHeight="1" x14ac:dyDescent="0.2">
      <c r="C809" s="1659"/>
      <c r="D809" s="1659"/>
      <c r="E809" s="1659"/>
      <c r="H809" s="1928"/>
      <c r="I809" s="1928"/>
      <c r="L809" s="1697"/>
      <c r="M809" s="1697"/>
      <c r="N809" s="1697"/>
      <c r="O809" s="1928"/>
      <c r="P809" s="1928"/>
      <c r="Q809" s="1659"/>
      <c r="R809" s="1659"/>
      <c r="S809" s="1659"/>
      <c r="V809" s="1928"/>
      <c r="W809" s="1928"/>
      <c r="AC809" s="1928"/>
      <c r="AD809" s="1928"/>
      <c r="AE809" s="1928"/>
      <c r="AJ809" s="1660"/>
      <c r="AK809" s="1660"/>
    </row>
    <row r="810" spans="1:39" ht="39.950000000000003" customHeight="1" x14ac:dyDescent="0.2">
      <c r="H810" s="1928"/>
      <c r="I810" s="1928"/>
      <c r="M810" s="1666"/>
      <c r="N810" s="1666"/>
      <c r="O810" s="1928"/>
      <c r="P810" s="1928"/>
      <c r="Q810" s="1666"/>
      <c r="R810" s="1666"/>
      <c r="V810" s="1928"/>
      <c r="W810" s="1928"/>
      <c r="X810" s="1715"/>
      <c r="Y810" s="1716"/>
      <c r="Z810" s="1716"/>
      <c r="AA810" s="1716"/>
      <c r="AC810" s="1928"/>
      <c r="AD810" s="1928"/>
      <c r="AE810" s="1928"/>
      <c r="AJ810" s="1660"/>
      <c r="AK810" s="1660"/>
    </row>
    <row r="811" spans="1:39" ht="39.950000000000003" customHeight="1" x14ac:dyDescent="0.2">
      <c r="C811" s="1716"/>
      <c r="D811" s="1716"/>
      <c r="F811" s="1659"/>
      <c r="G811" s="1689"/>
      <c r="H811" s="1928"/>
      <c r="I811" s="1928"/>
      <c r="L811" s="1659"/>
      <c r="O811" s="1928"/>
      <c r="P811" s="1928"/>
      <c r="S811" s="1666"/>
      <c r="T811" s="1666"/>
      <c r="U811" s="1715"/>
      <c r="V811" s="1928"/>
      <c r="W811" s="1928"/>
      <c r="X811" s="1659"/>
      <c r="Y811" s="1716"/>
      <c r="Z811" s="1715"/>
      <c r="AB811" s="1716"/>
      <c r="AC811" s="1928"/>
      <c r="AD811" s="1928"/>
      <c r="AE811" s="1928"/>
      <c r="AF811" s="1716"/>
      <c r="AG811" s="1659"/>
      <c r="AJ811" s="1660"/>
      <c r="AK811" s="1660"/>
    </row>
    <row r="812" spans="1:39" ht="39.950000000000003" customHeight="1" x14ac:dyDescent="0.2">
      <c r="H812" s="1928"/>
      <c r="I812" s="1928"/>
      <c r="O812" s="1928"/>
      <c r="P812" s="1928"/>
      <c r="U812" s="1697"/>
      <c r="V812" s="1928"/>
      <c r="W812" s="1928"/>
      <c r="X812" s="1697"/>
      <c r="AC812" s="1928"/>
      <c r="AD812" s="1928"/>
      <c r="AE812" s="1928"/>
      <c r="AJ812" s="1660"/>
      <c r="AK812" s="1660"/>
    </row>
    <row r="813" spans="1:39" ht="39.950000000000003" customHeight="1" x14ac:dyDescent="0.2">
      <c r="E813" s="1716"/>
      <c r="F813" s="1716"/>
      <c r="G813" s="1716"/>
      <c r="H813" s="1697"/>
      <c r="I813" s="1697"/>
      <c r="J813" s="1716"/>
      <c r="K813" s="16"/>
      <c r="L813" s="16"/>
      <c r="M813" s="16"/>
      <c r="O813" s="1697"/>
      <c r="P813" s="1697"/>
      <c r="U813" s="1666"/>
      <c r="V813" s="1697"/>
      <c r="W813" s="1697"/>
      <c r="X813" s="1666"/>
      <c r="Y813" s="1666"/>
      <c r="Z813" s="1666"/>
      <c r="AA813" s="1666"/>
      <c r="AB813" s="1666"/>
      <c r="AC813" s="1697"/>
      <c r="AD813" s="1697"/>
      <c r="AG813" s="1716"/>
      <c r="AH813" s="1716"/>
      <c r="AJ813" s="1697"/>
      <c r="AK813" s="1697"/>
    </row>
    <row r="814" spans="1:39" ht="39.950000000000003" customHeight="1" x14ac:dyDescent="0.2">
      <c r="A814" s="16"/>
      <c r="B814" s="1715"/>
      <c r="C814" s="1927"/>
      <c r="D814" s="1927"/>
      <c r="E814" s="1927"/>
      <c r="F814" s="1927"/>
      <c r="G814" s="1659"/>
      <c r="H814" s="1659"/>
      <c r="I814" s="1694"/>
      <c r="J814" s="1694"/>
      <c r="K814" s="1694"/>
      <c r="L814" s="1694"/>
      <c r="M814" s="1694"/>
    </row>
    <row r="815" spans="1:39" ht="39.950000000000003" customHeight="1" x14ac:dyDescent="0.2"/>
    <row r="816" spans="1:39" ht="39.950000000000003" customHeight="1" x14ac:dyDescent="0.2">
      <c r="A816" s="5876"/>
      <c r="B816" s="5876"/>
      <c r="C816" s="1661"/>
      <c r="D816" s="1661"/>
      <c r="E816" s="1661"/>
      <c r="F816" s="1661"/>
      <c r="G816" s="1661"/>
      <c r="H816" s="1661"/>
      <c r="I816" s="1661"/>
      <c r="J816" s="1661"/>
      <c r="K816" s="1661"/>
      <c r="L816" s="1661"/>
      <c r="M816" s="1661"/>
      <c r="N816" s="1661"/>
      <c r="O816" s="1661"/>
      <c r="P816" s="1661"/>
      <c r="Q816" s="1661"/>
      <c r="R816" s="1661"/>
      <c r="S816" s="1661"/>
      <c r="T816" s="1661"/>
      <c r="U816" s="1661"/>
      <c r="V816" s="1661"/>
      <c r="W816" s="1661"/>
      <c r="X816" s="1661"/>
      <c r="Y816" s="1661"/>
      <c r="Z816" s="1661"/>
      <c r="AA816" s="1661"/>
      <c r="AB816" s="1661"/>
      <c r="AC816" s="1661"/>
      <c r="AD816" s="1661"/>
      <c r="AE816" s="1661"/>
      <c r="AF816" s="1661"/>
      <c r="AG816" s="1661"/>
      <c r="AH816" s="1661"/>
      <c r="AI816" s="1661"/>
      <c r="AJ816" s="1661"/>
      <c r="AK816" s="1661"/>
    </row>
    <row r="817" spans="1:39" ht="39.950000000000003" customHeight="1" x14ac:dyDescent="0.2">
      <c r="A817" s="5929"/>
      <c r="B817" s="5929"/>
      <c r="C817" s="1708"/>
      <c r="D817" s="1708"/>
      <c r="E817" s="1708"/>
      <c r="F817" s="1708"/>
      <c r="G817" s="1708"/>
      <c r="H817" s="1708"/>
      <c r="I817" s="1708"/>
      <c r="J817" s="1708"/>
      <c r="K817" s="1708"/>
      <c r="L817" s="1708"/>
      <c r="M817" s="1708"/>
      <c r="N817" s="1708"/>
      <c r="O817" s="1708"/>
      <c r="P817" s="1708"/>
      <c r="Q817" s="1708"/>
      <c r="R817" s="1708"/>
      <c r="S817" s="1708"/>
      <c r="T817" s="1708"/>
      <c r="U817" s="1708"/>
      <c r="V817" s="1708"/>
      <c r="W817" s="1708"/>
      <c r="X817" s="1708"/>
      <c r="Y817" s="1708"/>
      <c r="Z817" s="1708"/>
      <c r="AA817" s="1708"/>
      <c r="AB817" s="1708"/>
      <c r="AC817" s="1708"/>
      <c r="AD817" s="1708"/>
      <c r="AE817" s="1708"/>
      <c r="AF817" s="1708"/>
      <c r="AG817" s="1708"/>
      <c r="AH817" s="1708"/>
      <c r="AI817" s="1708"/>
      <c r="AJ817" s="1708"/>
      <c r="AK817" s="1708"/>
    </row>
    <row r="818" spans="1:39" ht="39.950000000000003" customHeight="1" x14ac:dyDescent="0.2">
      <c r="A818" s="5926"/>
      <c r="B818" s="5926"/>
      <c r="C818" s="1658"/>
      <c r="D818" s="1658"/>
      <c r="E818" s="1658"/>
      <c r="F818" s="1658"/>
      <c r="G818" s="1658"/>
      <c r="H818" s="1928"/>
      <c r="I818" s="1928"/>
      <c r="J818" s="1658"/>
      <c r="K818" s="1658"/>
      <c r="L818" s="1658"/>
      <c r="M818" s="1658"/>
      <c r="N818" s="1658"/>
      <c r="O818" s="1928"/>
      <c r="P818" s="1928"/>
      <c r="Q818" s="1691"/>
      <c r="R818" s="1659"/>
      <c r="S818" s="1659"/>
      <c r="T818" s="1659"/>
      <c r="U818" s="1659"/>
      <c r="V818" s="1928"/>
      <c r="W818" s="1928"/>
      <c r="X818" s="1928"/>
      <c r="Y818" s="1659"/>
      <c r="Z818" s="1659"/>
      <c r="AA818" s="1659"/>
      <c r="AB818" s="1659"/>
      <c r="AC818" s="1928"/>
      <c r="AD818" s="1928"/>
      <c r="AE818" s="1690"/>
      <c r="AF818" s="1657"/>
      <c r="AG818" s="1657"/>
      <c r="AH818" s="1657"/>
      <c r="AI818" s="1657"/>
      <c r="AJ818" s="1660"/>
      <c r="AK818" s="1660"/>
    </row>
    <row r="819" spans="1:39" ht="39.950000000000003" customHeight="1" x14ac:dyDescent="0.2">
      <c r="A819" s="5926"/>
      <c r="B819" s="5926"/>
      <c r="C819" s="1706"/>
      <c r="D819" s="1706"/>
      <c r="E819" s="1715"/>
      <c r="F819" s="1658"/>
      <c r="G819" s="1658"/>
      <c r="H819" s="1928"/>
      <c r="I819" s="1928"/>
      <c r="J819" s="1665"/>
      <c r="K819" s="1665"/>
      <c r="L819" s="1665"/>
      <c r="M819" s="1665"/>
      <c r="N819" s="1665"/>
      <c r="O819" s="1928"/>
      <c r="P819" s="1928"/>
      <c r="Q819" s="1659"/>
      <c r="R819" s="1659"/>
      <c r="S819" s="1659"/>
      <c r="T819" s="1667"/>
      <c r="U819" s="1667"/>
      <c r="V819" s="1928"/>
      <c r="W819" s="1928"/>
      <c r="X819" s="1928"/>
      <c r="Y819" s="1715"/>
      <c r="Z819" s="1657"/>
      <c r="AA819" s="1657"/>
      <c r="AB819" s="1657"/>
      <c r="AC819" s="1928"/>
      <c r="AD819" s="1928"/>
      <c r="AE819" s="1666"/>
      <c r="AF819" s="1666"/>
      <c r="AG819" s="1667"/>
      <c r="AH819" s="1667"/>
      <c r="AI819" s="1658"/>
      <c r="AJ819" s="1660"/>
      <c r="AK819" s="1660"/>
    </row>
    <row r="820" spans="1:39" ht="39.950000000000003" customHeight="1" x14ac:dyDescent="0.2">
      <c r="A820" s="5923"/>
      <c r="B820" s="5923"/>
      <c r="C820" s="1951"/>
      <c r="D820" s="1715"/>
      <c r="E820" s="1703"/>
      <c r="F820" s="1703"/>
      <c r="G820" s="1703"/>
      <c r="H820" s="1928"/>
      <c r="I820" s="1928"/>
      <c r="J820" s="1703"/>
      <c r="K820" s="1703"/>
      <c r="L820" s="1703"/>
      <c r="M820" s="1667"/>
      <c r="N820" s="1667"/>
      <c r="O820" s="1928"/>
      <c r="P820" s="1928"/>
      <c r="Q820" s="1667"/>
      <c r="R820" s="1667"/>
      <c r="S820" s="1684"/>
      <c r="T820" s="1684"/>
      <c r="U820" s="1683"/>
      <c r="V820" s="1928"/>
      <c r="W820" s="1928"/>
      <c r="X820" s="1928"/>
      <c r="Y820" s="1716"/>
      <c r="Z820" s="1716"/>
      <c r="AA820" s="1716"/>
      <c r="AB820" s="1683"/>
      <c r="AC820" s="1928"/>
      <c r="AD820" s="1928"/>
      <c r="AE820" s="1683"/>
      <c r="AF820" s="1683"/>
      <c r="AG820" s="1684"/>
      <c r="AH820" s="1684"/>
      <c r="AI820" s="1683"/>
      <c r="AJ820" s="1660"/>
      <c r="AK820" s="1660"/>
    </row>
    <row r="821" spans="1:39" ht="39.950000000000003" customHeight="1" x14ac:dyDescent="0.2">
      <c r="A821" s="5926"/>
      <c r="B821" s="5926"/>
      <c r="C821" s="1668"/>
      <c r="D821" s="1716"/>
      <c r="E821" s="1716"/>
      <c r="F821" s="1716"/>
      <c r="G821" s="1716"/>
      <c r="H821" s="1928"/>
      <c r="I821" s="1928"/>
      <c r="J821" s="1658"/>
      <c r="K821" s="1658"/>
      <c r="L821" s="1690"/>
      <c r="M821" s="1716"/>
      <c r="N821" s="1716"/>
      <c r="O821" s="1928"/>
      <c r="P821" s="1928"/>
      <c r="Q821" s="1715"/>
      <c r="R821" s="1683"/>
      <c r="S821" s="1684"/>
      <c r="T821" s="1684"/>
      <c r="U821" s="1683"/>
      <c r="V821" s="1928"/>
      <c r="W821" s="1928"/>
      <c r="X821" s="1928"/>
      <c r="Y821" s="1657"/>
      <c r="Z821" s="1657"/>
      <c r="AA821" s="1657"/>
      <c r="AB821" s="1657"/>
      <c r="AC821" s="1928"/>
      <c r="AD821" s="1928"/>
      <c r="AE821" s="1716"/>
      <c r="AF821" s="1716"/>
      <c r="AG821" s="1684"/>
      <c r="AI821" s="1667"/>
      <c r="AJ821" s="1660"/>
      <c r="AK821" s="1660"/>
    </row>
    <row r="822" spans="1:39" ht="39.950000000000003" customHeight="1" x14ac:dyDescent="0.2">
      <c r="A822" s="5926"/>
      <c r="B822" s="5926"/>
      <c r="C822" s="1658"/>
      <c r="D822" s="1658"/>
      <c r="E822" s="1658"/>
      <c r="F822" s="1684"/>
      <c r="G822" s="1684"/>
      <c r="H822" s="1928"/>
      <c r="I822" s="1928"/>
      <c r="J822" s="1689"/>
      <c r="K822" s="1683"/>
      <c r="L822" s="1684"/>
      <c r="M822" s="1684"/>
      <c r="N822" s="1683"/>
      <c r="O822" s="1928"/>
      <c r="P822" s="1928"/>
      <c r="Q822" s="1683"/>
      <c r="R822" s="1683"/>
      <c r="S822" s="1684"/>
      <c r="T822" s="1684"/>
      <c r="U822" s="1663"/>
      <c r="V822" s="1928"/>
      <c r="W822" s="1928"/>
      <c r="X822" s="1928"/>
      <c r="Y822" s="1658"/>
      <c r="Z822" s="1658"/>
      <c r="AA822" s="1658"/>
      <c r="AB822" s="1683"/>
      <c r="AC822" s="1928"/>
      <c r="AD822" s="1928"/>
      <c r="AE822" s="1683"/>
      <c r="AF822" s="1683"/>
      <c r="AG822" s="1684"/>
      <c r="AH822" s="1684"/>
      <c r="AI822" s="1683"/>
      <c r="AJ822" s="1660"/>
      <c r="AK822" s="1660"/>
    </row>
    <row r="823" spans="1:39" ht="39.950000000000003" customHeight="1" x14ac:dyDescent="0.2">
      <c r="A823" s="5922"/>
      <c r="B823" s="5922"/>
      <c r="C823" s="1683"/>
      <c r="D823" s="1683"/>
      <c r="E823" s="1684"/>
      <c r="F823" s="1684"/>
      <c r="G823" s="1683"/>
      <c r="H823" s="1928"/>
      <c r="I823" s="1928"/>
      <c r="J823" s="1683"/>
      <c r="K823" s="1683"/>
      <c r="L823" s="1684"/>
      <c r="M823" s="1684"/>
      <c r="N823" s="1684"/>
      <c r="O823" s="1928"/>
      <c r="P823" s="1928"/>
      <c r="Q823" s="1683"/>
      <c r="R823" s="1683"/>
      <c r="S823" s="1684"/>
      <c r="T823" s="1684"/>
      <c r="U823" s="1683"/>
      <c r="V823" s="1928"/>
      <c r="W823" s="1928"/>
      <c r="X823" s="1928"/>
      <c r="Y823" s="1683"/>
      <c r="Z823" s="1684"/>
      <c r="AA823" s="1684"/>
      <c r="AB823" s="1683"/>
      <c r="AC823" s="1928"/>
      <c r="AD823" s="1928"/>
      <c r="AE823" s="1683"/>
      <c r="AF823" s="1683"/>
      <c r="AG823" s="1684"/>
      <c r="AH823" s="1684"/>
      <c r="AI823" s="1683"/>
      <c r="AJ823" s="1660"/>
      <c r="AK823" s="1660"/>
    </row>
    <row r="824" spans="1:39" ht="39.950000000000003" customHeight="1" x14ac:dyDescent="0.2">
      <c r="A824" s="5920"/>
      <c r="B824" s="5920"/>
      <c r="C824" s="1658"/>
      <c r="D824" s="1658"/>
      <c r="E824" s="1658"/>
      <c r="F824" s="1658"/>
      <c r="G824" s="1658"/>
      <c r="H824" s="1928"/>
      <c r="I824" s="1928"/>
      <c r="J824" s="1659"/>
      <c r="K824" s="1659"/>
      <c r="L824" s="1659"/>
      <c r="M824" s="1659"/>
      <c r="N824" s="1659"/>
      <c r="O824" s="1928"/>
      <c r="P824" s="1928"/>
      <c r="Q824" s="1683"/>
      <c r="R824" s="1683"/>
      <c r="S824" s="1703"/>
      <c r="T824" s="1703"/>
      <c r="U824" s="1703"/>
      <c r="V824" s="1928"/>
      <c r="W824" s="1928"/>
      <c r="X824" s="1928"/>
      <c r="Y824" s="1683"/>
      <c r="Z824" s="1684"/>
      <c r="AA824" s="1684"/>
      <c r="AB824" s="1683"/>
      <c r="AC824" s="1928"/>
      <c r="AD824" s="1928"/>
      <c r="AE824" s="1683"/>
      <c r="AF824" s="1683"/>
      <c r="AG824" s="1684"/>
      <c r="AH824" s="1684"/>
      <c r="AI824" s="1683"/>
      <c r="AJ824" s="1660"/>
      <c r="AK824" s="1660"/>
    </row>
    <row r="825" spans="1:39" ht="39.950000000000003" customHeight="1" x14ac:dyDescent="0.2">
      <c r="A825" s="5927"/>
      <c r="B825" s="5924"/>
      <c r="C825" s="1683"/>
      <c r="D825" s="1683"/>
      <c r="E825" s="1684"/>
      <c r="F825" s="1684"/>
      <c r="G825" s="1683"/>
      <c r="H825" s="1928"/>
      <c r="I825" s="1928"/>
      <c r="J825" s="1683"/>
      <c r="K825" s="1683"/>
      <c r="L825" s="1684"/>
      <c r="M825" s="1684"/>
      <c r="N825" s="1683"/>
      <c r="O825" s="1928"/>
      <c r="P825" s="1928"/>
      <c r="Q825" s="1683"/>
      <c r="R825" s="1683"/>
      <c r="S825" s="1684"/>
      <c r="T825" s="1684"/>
      <c r="U825" s="1683"/>
      <c r="V825" s="1928"/>
      <c r="W825" s="1928"/>
      <c r="X825" s="1928"/>
      <c r="Y825" s="1683"/>
      <c r="Z825" s="1684"/>
      <c r="AA825" s="1684"/>
      <c r="AB825" s="1683"/>
      <c r="AC825" s="1928"/>
      <c r="AD825" s="1928"/>
      <c r="AE825" s="1683"/>
      <c r="AF825" s="1683"/>
      <c r="AG825" s="1684"/>
      <c r="AH825" s="1684"/>
      <c r="AI825" s="1683"/>
      <c r="AJ825" s="1660"/>
      <c r="AK825" s="1660"/>
    </row>
    <row r="826" spans="1:39" ht="39.950000000000003" customHeight="1" x14ac:dyDescent="0.2">
      <c r="A826" s="5923"/>
      <c r="B826" s="5923"/>
      <c r="C826" s="1927"/>
      <c r="D826" s="1927"/>
      <c r="E826" s="1927"/>
      <c r="F826" s="1927"/>
      <c r="G826" s="1927"/>
      <c r="H826" s="1928"/>
      <c r="I826" s="1928"/>
      <c r="J826" s="1927"/>
      <c r="K826" s="1927"/>
      <c r="L826" s="1927"/>
      <c r="M826" s="1927"/>
      <c r="N826" s="1927"/>
      <c r="O826" s="1928"/>
      <c r="P826" s="1928"/>
      <c r="Q826" s="1927"/>
      <c r="R826" s="1927"/>
      <c r="S826" s="1927"/>
      <c r="T826" s="1927"/>
      <c r="U826" s="1927"/>
      <c r="V826" s="1928"/>
      <c r="W826" s="1928"/>
      <c r="X826" s="1928"/>
      <c r="Y826" s="1927"/>
      <c r="Z826" s="1927"/>
      <c r="AA826" s="1927"/>
      <c r="AB826" s="1690"/>
      <c r="AC826" s="1928"/>
      <c r="AD826" s="1928"/>
      <c r="AE826" s="1690"/>
      <c r="AF826" s="1927"/>
      <c r="AG826" s="1927"/>
      <c r="AH826" s="1927"/>
      <c r="AI826" s="1927"/>
      <c r="AJ826" s="1660"/>
      <c r="AK826" s="1660"/>
    </row>
    <row r="827" spans="1:39" ht="39.950000000000003" customHeight="1" x14ac:dyDescent="0.2">
      <c r="A827" s="5920"/>
      <c r="B827" s="5920"/>
      <c r="C827" s="1683"/>
      <c r="D827" s="1683"/>
      <c r="E827" s="1684"/>
      <c r="F827" s="1684"/>
      <c r="G827" s="1683"/>
      <c r="H827" s="1928"/>
      <c r="I827" s="1928"/>
      <c r="J827" s="1683"/>
      <c r="K827" s="1683"/>
      <c r="L827" s="1684"/>
      <c r="M827" s="1684"/>
      <c r="N827" s="1683"/>
      <c r="O827" s="1928"/>
      <c r="P827" s="1928"/>
      <c r="Q827" s="1683"/>
      <c r="R827" s="1683"/>
      <c r="S827" s="1684"/>
      <c r="T827" s="1684"/>
      <c r="U827" s="1683"/>
      <c r="V827" s="1928"/>
      <c r="W827" s="1928"/>
      <c r="X827" s="1928"/>
      <c r="Y827" s="1683"/>
      <c r="Z827" s="1684"/>
      <c r="AA827" s="1684"/>
      <c r="AB827" s="1683"/>
      <c r="AC827" s="1928"/>
      <c r="AD827" s="1928"/>
      <c r="AE827" s="1683"/>
      <c r="AF827" s="1683"/>
      <c r="AG827" s="1684"/>
      <c r="AH827" s="1684"/>
      <c r="AI827" s="1683"/>
      <c r="AJ827" s="1660"/>
      <c r="AK827" s="1660"/>
    </row>
    <row r="828" spans="1:39" ht="39.950000000000003" customHeight="1" x14ac:dyDescent="0.2">
      <c r="A828" s="5923"/>
      <c r="B828" s="5923"/>
      <c r="C828" s="1683"/>
      <c r="D828" s="1683"/>
      <c r="E828" s="1684"/>
      <c r="F828" s="1684"/>
      <c r="G828" s="1683"/>
      <c r="H828" s="1928"/>
      <c r="I828" s="1928"/>
      <c r="J828" s="1683"/>
      <c r="K828" s="1683"/>
      <c r="L828" s="1684"/>
      <c r="M828" s="1684"/>
      <c r="N828" s="1683"/>
      <c r="O828" s="1928"/>
      <c r="P828" s="1928"/>
      <c r="Q828" s="1683"/>
      <c r="R828" s="1683"/>
      <c r="S828" s="1684"/>
      <c r="T828" s="1684"/>
      <c r="U828" s="1683"/>
      <c r="V828" s="1928"/>
      <c r="W828" s="1928"/>
      <c r="X828" s="1928"/>
      <c r="Y828" s="1683"/>
      <c r="Z828" s="1684"/>
      <c r="AA828" s="1684"/>
      <c r="AB828" s="1683"/>
      <c r="AC828" s="1928"/>
      <c r="AD828" s="1928"/>
      <c r="AE828" s="1683"/>
      <c r="AF828" s="1683"/>
      <c r="AG828" s="1684"/>
      <c r="AH828" s="1684"/>
      <c r="AI828" s="1683"/>
      <c r="AJ828" s="1660"/>
      <c r="AK828" s="1660"/>
    </row>
    <row r="829" spans="1:39" ht="39.950000000000003" customHeight="1" x14ac:dyDescent="0.2">
      <c r="A829" s="5920"/>
      <c r="B829" s="5920"/>
      <c r="C829" s="1683"/>
      <c r="D829" s="1683"/>
      <c r="E829" s="1684"/>
      <c r="F829" s="1684"/>
      <c r="G829" s="1683"/>
      <c r="H829" s="1928"/>
      <c r="I829" s="1928"/>
      <c r="J829" s="1683"/>
      <c r="K829" s="1683"/>
      <c r="L829" s="1684"/>
      <c r="M829" s="1684"/>
      <c r="N829" s="1683"/>
      <c r="O829" s="1928"/>
      <c r="P829" s="1928"/>
      <c r="Q829" s="1683"/>
      <c r="R829" s="1683"/>
      <c r="S829" s="1684"/>
      <c r="T829" s="1684"/>
      <c r="U829" s="1683"/>
      <c r="V829" s="1928"/>
      <c r="W829" s="1928"/>
      <c r="X829" s="1928"/>
      <c r="Y829" s="1683"/>
      <c r="Z829" s="1684"/>
      <c r="AA829" s="1684"/>
      <c r="AB829" s="1683"/>
      <c r="AC829" s="1928"/>
      <c r="AD829" s="1928"/>
      <c r="AE829" s="1683"/>
      <c r="AF829" s="1683"/>
      <c r="AG829" s="1684"/>
      <c r="AH829" s="1684"/>
      <c r="AI829" s="1683"/>
      <c r="AJ829" s="1660"/>
      <c r="AK829" s="1660"/>
    </row>
    <row r="830" spans="1:39" ht="39.950000000000003" customHeight="1" x14ac:dyDescent="0.2">
      <c r="A830" s="5923"/>
      <c r="B830" s="5923"/>
      <c r="C830" s="1683"/>
      <c r="D830" s="1683"/>
      <c r="E830" s="1684"/>
      <c r="F830" s="1684"/>
      <c r="G830" s="1683"/>
      <c r="H830" s="1928"/>
      <c r="I830" s="1928"/>
      <c r="J830" s="1683"/>
      <c r="K830" s="1683"/>
      <c r="L830" s="1684"/>
      <c r="M830" s="1684"/>
      <c r="N830" s="1683"/>
      <c r="O830" s="1928"/>
      <c r="P830" s="1928"/>
      <c r="Q830" s="1683"/>
      <c r="R830" s="1683"/>
      <c r="S830" s="1684"/>
      <c r="T830" s="1684"/>
      <c r="U830" s="1683"/>
      <c r="V830" s="1928"/>
      <c r="W830" s="1928"/>
      <c r="X830" s="1928"/>
      <c r="Y830" s="1683"/>
      <c r="Z830" s="1684"/>
      <c r="AA830" s="1684"/>
      <c r="AB830" s="1683"/>
      <c r="AC830" s="1928"/>
      <c r="AD830" s="1928"/>
      <c r="AE830" s="1683"/>
      <c r="AF830" s="1683"/>
      <c r="AG830" s="1684"/>
      <c r="AH830" s="1684"/>
      <c r="AI830" s="1683"/>
      <c r="AJ830" s="1660"/>
      <c r="AK830" s="1660"/>
    </row>
    <row r="831" spans="1:39" ht="39.950000000000003" customHeight="1" x14ac:dyDescent="0.2">
      <c r="A831" s="5923"/>
      <c r="B831" s="5923"/>
      <c r="C831" s="1683"/>
      <c r="D831" s="1683"/>
      <c r="E831" s="1684"/>
      <c r="F831" s="1684"/>
      <c r="G831" s="1683"/>
      <c r="H831" s="1928"/>
      <c r="I831" s="1928"/>
      <c r="J831" s="1683"/>
      <c r="K831" s="1683"/>
      <c r="L831" s="1684"/>
      <c r="M831" s="1684"/>
      <c r="N831" s="1683"/>
      <c r="O831" s="1928"/>
      <c r="P831" s="1928"/>
      <c r="Q831" s="1683"/>
      <c r="R831" s="1683"/>
      <c r="S831" s="1684"/>
      <c r="T831" s="1684"/>
      <c r="U831" s="1683"/>
      <c r="V831" s="1928"/>
      <c r="W831" s="1928"/>
      <c r="X831" s="1928"/>
      <c r="Y831" s="1683"/>
      <c r="Z831" s="1684"/>
      <c r="AA831" s="1684"/>
      <c r="AB831" s="1683"/>
      <c r="AC831" s="1928"/>
      <c r="AD831" s="1928"/>
      <c r="AE831" s="1683"/>
      <c r="AF831" s="1683"/>
      <c r="AG831" s="1684"/>
      <c r="AH831" s="1684"/>
      <c r="AI831" s="1683"/>
      <c r="AJ831" s="1660"/>
      <c r="AK831" s="1660"/>
    </row>
    <row r="832" spans="1:39" ht="39.950000000000003" customHeight="1" x14ac:dyDescent="0.2">
      <c r="A832" s="5923"/>
      <c r="B832" s="5923"/>
      <c r="C832" s="1683"/>
      <c r="D832" s="1683"/>
      <c r="E832" s="1684"/>
      <c r="F832" s="1684"/>
      <c r="G832" s="1683"/>
      <c r="H832" s="1928"/>
      <c r="I832" s="1928"/>
      <c r="J832" s="1683"/>
      <c r="K832" s="1683"/>
      <c r="L832" s="1684"/>
      <c r="M832" s="1684"/>
      <c r="N832" s="1683"/>
      <c r="O832" s="1928"/>
      <c r="P832" s="1928"/>
      <c r="Q832" s="1683"/>
      <c r="R832" s="1683"/>
      <c r="S832" s="1684"/>
      <c r="T832" s="1684"/>
      <c r="U832" s="1683"/>
      <c r="V832" s="1928"/>
      <c r="W832" s="1928"/>
      <c r="X832" s="1928"/>
      <c r="Y832" s="1683"/>
      <c r="Z832" s="1684"/>
      <c r="AA832" s="1684"/>
      <c r="AB832" s="1683"/>
      <c r="AC832" s="1928"/>
      <c r="AD832" s="1928"/>
      <c r="AE832" s="1683"/>
      <c r="AF832" s="1683"/>
      <c r="AG832" s="1684"/>
      <c r="AH832" s="1684"/>
      <c r="AI832" s="1683"/>
      <c r="AJ832" s="1660"/>
      <c r="AK832" s="1660"/>
      <c r="AL832" s="3408"/>
      <c r="AM832" s="3408"/>
    </row>
    <row r="833" spans="1:45" ht="39.950000000000003" customHeight="1" x14ac:dyDescent="0.2">
      <c r="A833" s="5923"/>
      <c r="B833" s="5923"/>
      <c r="C833" s="1683"/>
      <c r="D833" s="1683"/>
      <c r="E833" s="1684"/>
      <c r="F833" s="1684"/>
      <c r="G833" s="1683"/>
      <c r="H833" s="1928"/>
      <c r="I833" s="1928"/>
      <c r="J833" s="1683"/>
      <c r="K833" s="1683"/>
      <c r="L833" s="1684"/>
      <c r="M833" s="1684"/>
      <c r="N833" s="1683"/>
      <c r="O833" s="1928"/>
      <c r="P833" s="1928"/>
      <c r="Q833" s="1683"/>
      <c r="R833" s="1683"/>
      <c r="S833" s="1684"/>
      <c r="T833" s="1684"/>
      <c r="U833" s="1683"/>
      <c r="V833" s="1928"/>
      <c r="W833" s="1928"/>
      <c r="X833" s="1928"/>
      <c r="Y833" s="1683"/>
      <c r="Z833" s="1684"/>
      <c r="AA833" s="1684"/>
      <c r="AB833" s="1683"/>
      <c r="AC833" s="1928"/>
      <c r="AD833" s="1928"/>
      <c r="AE833" s="1683"/>
      <c r="AF833" s="1683"/>
      <c r="AG833" s="1684"/>
      <c r="AH833" s="1684"/>
      <c r="AI833" s="1683"/>
      <c r="AJ833" s="1660"/>
      <c r="AK833" s="1660"/>
      <c r="AL833" s="5929"/>
      <c r="AM833" s="5929"/>
    </row>
    <row r="834" spans="1:45" ht="39.950000000000003" customHeight="1" x14ac:dyDescent="0.2">
      <c r="A834" s="5923"/>
      <c r="B834" s="5923"/>
      <c r="C834" s="1683"/>
      <c r="D834" s="1683"/>
      <c r="E834" s="1684"/>
      <c r="F834" s="1684"/>
      <c r="G834" s="1683"/>
      <c r="H834" s="1928"/>
      <c r="I834" s="1928"/>
      <c r="J834" s="1683"/>
      <c r="K834" s="1683"/>
      <c r="L834" s="1684"/>
      <c r="M834" s="1684"/>
      <c r="N834" s="1683"/>
      <c r="O834" s="1928"/>
      <c r="P834" s="1928"/>
      <c r="Q834" s="1683"/>
      <c r="R834" s="1683"/>
      <c r="S834" s="1684"/>
      <c r="T834" s="1684"/>
      <c r="U834" s="1683"/>
      <c r="V834" s="1928"/>
      <c r="W834" s="1928"/>
      <c r="X834" s="1928"/>
      <c r="Y834" s="1683"/>
      <c r="Z834" s="1684"/>
      <c r="AA834" s="1684"/>
      <c r="AB834" s="1683"/>
      <c r="AC834" s="1928"/>
      <c r="AD834" s="1928"/>
      <c r="AJ834" s="1660"/>
      <c r="AK834" s="1660"/>
      <c r="AL834" s="5928"/>
      <c r="AM834" s="5928"/>
    </row>
    <row r="835" spans="1:45" ht="39.950000000000003" customHeight="1" x14ac:dyDescent="0.2">
      <c r="C835" s="1694"/>
      <c r="D835" s="1694"/>
      <c r="E835" s="1694"/>
      <c r="H835" s="1928"/>
      <c r="I835" s="1928"/>
      <c r="O835" s="1928"/>
      <c r="P835" s="1928"/>
      <c r="R835" s="1658"/>
      <c r="S835" s="1658"/>
      <c r="T835" s="1658"/>
      <c r="U835" s="1658"/>
      <c r="V835" s="1928"/>
      <c r="W835" s="1928"/>
      <c r="X835" s="1928"/>
      <c r="Y835" s="1716"/>
      <c r="Z835" s="1716"/>
      <c r="AB835" s="1716"/>
      <c r="AC835" s="1928"/>
      <c r="AD835" s="1928"/>
      <c r="AE835" s="1715"/>
      <c r="AJ835" s="1660"/>
      <c r="AK835" s="1660"/>
    </row>
    <row r="836" spans="1:45" ht="39.950000000000003" customHeight="1" x14ac:dyDescent="0.2">
      <c r="H836" s="1928"/>
      <c r="I836" s="1928"/>
      <c r="O836" s="1928"/>
      <c r="P836" s="1928"/>
      <c r="T836" s="1716"/>
      <c r="U836" s="1716"/>
      <c r="V836" s="1928"/>
      <c r="W836" s="1928"/>
      <c r="X836" s="1928"/>
      <c r="Y836" s="1716"/>
      <c r="Z836" s="1716"/>
      <c r="AA836" s="1716"/>
      <c r="AC836" s="1928"/>
      <c r="AD836" s="1928"/>
      <c r="AE836" s="1659"/>
      <c r="AF836" s="1659"/>
      <c r="AG836" s="1659"/>
      <c r="AJ836" s="1660"/>
      <c r="AK836" s="1660"/>
    </row>
    <row r="837" spans="1:45" ht="39.950000000000003" customHeight="1" x14ac:dyDescent="0.2">
      <c r="F837" s="1689"/>
      <c r="G837" s="1694"/>
      <c r="H837" s="1928"/>
      <c r="I837" s="1928"/>
      <c r="O837" s="1928"/>
      <c r="P837" s="1928"/>
      <c r="V837" s="1928"/>
      <c r="W837" s="1928"/>
      <c r="X837" s="1928"/>
      <c r="Z837" s="1716"/>
      <c r="AA837" s="1716"/>
      <c r="AC837" s="1928"/>
      <c r="AD837" s="1928"/>
      <c r="AE837" s="1716"/>
      <c r="AF837" s="1715"/>
      <c r="AH837" s="1659"/>
      <c r="AI837" s="1659"/>
      <c r="AJ837" s="1660"/>
      <c r="AK837" s="1660"/>
    </row>
    <row r="838" spans="1:45" ht="39.950000000000003" customHeight="1" x14ac:dyDescent="0.2">
      <c r="H838" s="1928"/>
      <c r="I838" s="1928"/>
      <c r="O838" s="1928"/>
      <c r="P838" s="1928"/>
      <c r="V838" s="1928"/>
      <c r="W838" s="1928"/>
      <c r="X838" s="1928"/>
      <c r="Y838" s="1658"/>
      <c r="Z838" s="1658"/>
      <c r="AA838" s="1716"/>
      <c r="AB838" s="1716"/>
      <c r="AC838" s="1928"/>
      <c r="AD838" s="1928"/>
      <c r="AE838" s="1657"/>
      <c r="AF838" s="1658"/>
      <c r="AJ838" s="1660"/>
      <c r="AK838" s="1660"/>
    </row>
    <row r="839" spans="1:45" ht="39.950000000000003" customHeight="1" x14ac:dyDescent="0.2">
      <c r="C839" s="1715"/>
      <c r="H839" s="1697"/>
      <c r="I839" s="1697"/>
      <c r="K839" s="16"/>
      <c r="L839" s="16"/>
      <c r="M839" s="16"/>
      <c r="O839" s="1697"/>
      <c r="P839" s="1697"/>
      <c r="V839" s="1697"/>
      <c r="W839" s="1697"/>
      <c r="AA839" s="1659"/>
      <c r="AB839" s="1716"/>
      <c r="AC839" s="1697"/>
      <c r="AD839" s="1697"/>
      <c r="AF839" s="1658"/>
      <c r="AG839" s="1658"/>
      <c r="AH839" s="1658"/>
      <c r="AI839" s="1658"/>
      <c r="AJ839" s="1697"/>
      <c r="AK839" s="1697"/>
    </row>
    <row r="840" spans="1:45" ht="39.950000000000003" customHeight="1" x14ac:dyDescent="0.2">
      <c r="A840" s="16"/>
      <c r="B840" s="1715"/>
      <c r="C840" s="1927"/>
      <c r="D840" s="1927"/>
      <c r="E840" s="1927"/>
      <c r="F840" s="1927"/>
      <c r="K840" s="1659"/>
      <c r="L840" s="1659"/>
      <c r="M840" s="1659"/>
      <c r="N840" s="1659"/>
    </row>
    <row r="841" spans="1:45" ht="39.950000000000003" customHeight="1" x14ac:dyDescent="0.2">
      <c r="AS841" s="1659"/>
    </row>
    <row r="842" spans="1:45" ht="39.950000000000003" customHeight="1" x14ac:dyDescent="0.2">
      <c r="A842" s="5876"/>
      <c r="B842" s="5876"/>
      <c r="C842" s="1661"/>
      <c r="D842" s="1661"/>
      <c r="E842" s="1661"/>
      <c r="F842" s="1661"/>
      <c r="G842" s="1661"/>
      <c r="H842" s="1661"/>
      <c r="I842" s="1661"/>
      <c r="J842" s="1661"/>
      <c r="K842" s="1661"/>
      <c r="L842" s="1661"/>
      <c r="M842" s="1661"/>
      <c r="N842" s="1661"/>
      <c r="O842" s="1661"/>
      <c r="P842" s="1661"/>
      <c r="Q842" s="1661"/>
      <c r="R842" s="1661"/>
      <c r="S842" s="1661"/>
      <c r="T842" s="1661"/>
      <c r="U842" s="1661"/>
      <c r="V842" s="1661"/>
      <c r="W842" s="1661"/>
      <c r="X842" s="1661"/>
      <c r="Y842" s="1661"/>
      <c r="Z842" s="1661"/>
      <c r="AA842" s="1661"/>
      <c r="AB842" s="1661"/>
      <c r="AC842" s="1661"/>
      <c r="AD842" s="1661"/>
      <c r="AE842" s="1661"/>
      <c r="AF842" s="1661"/>
      <c r="AG842" s="1661"/>
      <c r="AH842" s="1661"/>
      <c r="AI842" s="1661"/>
      <c r="AJ842" s="1661"/>
      <c r="AK842" s="1661"/>
    </row>
    <row r="843" spans="1:45" ht="39.950000000000003" customHeight="1" x14ac:dyDescent="0.2">
      <c r="A843" s="5929"/>
      <c r="B843" s="5929"/>
      <c r="C843" s="1708"/>
      <c r="D843" s="1708"/>
      <c r="E843" s="1708"/>
      <c r="F843" s="1708"/>
      <c r="G843" s="1708"/>
      <c r="H843" s="1708"/>
      <c r="I843" s="1708"/>
      <c r="J843" s="1708"/>
      <c r="K843" s="1708"/>
      <c r="L843" s="1708"/>
      <c r="M843" s="1708"/>
      <c r="N843" s="1708"/>
      <c r="O843" s="1708"/>
      <c r="P843" s="1708"/>
      <c r="Q843" s="1708"/>
      <c r="R843" s="1708"/>
      <c r="S843" s="1708"/>
      <c r="T843" s="1708"/>
      <c r="U843" s="1708"/>
      <c r="V843" s="1708"/>
      <c r="W843" s="1708"/>
      <c r="X843" s="1708"/>
      <c r="Y843" s="1708"/>
      <c r="Z843" s="1708"/>
      <c r="AA843" s="1708"/>
      <c r="AB843" s="1708"/>
      <c r="AC843" s="1708"/>
      <c r="AD843" s="1708"/>
      <c r="AE843" s="1708"/>
      <c r="AF843" s="1708"/>
      <c r="AG843" s="1708"/>
      <c r="AH843" s="1708"/>
      <c r="AI843" s="1708"/>
      <c r="AJ843" s="1708"/>
      <c r="AK843" s="1708"/>
    </row>
    <row r="844" spans="1:45" ht="39.950000000000003" customHeight="1" x14ac:dyDescent="0.2">
      <c r="A844" s="5926"/>
      <c r="B844" s="5926"/>
      <c r="C844" s="1953"/>
      <c r="D844" s="1690"/>
      <c r="E844" s="1684"/>
      <c r="F844" s="1667"/>
      <c r="G844" s="1715"/>
      <c r="H844" s="1928"/>
      <c r="I844" s="1928"/>
      <c r="J844" s="1667"/>
      <c r="K844" s="1667"/>
      <c r="L844" s="1667"/>
      <c r="M844" s="1716"/>
      <c r="N844" s="1716"/>
      <c r="O844" s="1928"/>
      <c r="P844" s="1928"/>
      <c r="Q844" s="1658"/>
      <c r="R844" s="1658"/>
      <c r="S844" s="1683"/>
      <c r="T844" s="1683"/>
      <c r="U844" s="1683"/>
      <c r="V844" s="1928"/>
      <c r="W844" s="1928"/>
      <c r="X844" s="1683"/>
      <c r="Y844" s="1683"/>
      <c r="Z844" s="1683"/>
      <c r="AA844" s="1683"/>
      <c r="AB844" s="1683"/>
      <c r="AC844" s="1928"/>
      <c r="AD844" s="1928"/>
      <c r="AE844" s="1657"/>
      <c r="AF844" s="1657"/>
      <c r="AG844" s="1657"/>
      <c r="AH844" s="1657"/>
      <c r="AI844" s="1657"/>
      <c r="AJ844" s="1660"/>
      <c r="AK844" s="1660"/>
    </row>
    <row r="845" spans="1:45" ht="39.950000000000003" customHeight="1" x14ac:dyDescent="0.2">
      <c r="A845" s="5926"/>
      <c r="B845" s="5926"/>
      <c r="C845" s="1694"/>
      <c r="D845" s="1694"/>
      <c r="E845" s="1684"/>
      <c r="F845" s="1657"/>
      <c r="G845" s="1657"/>
      <c r="H845" s="1928"/>
      <c r="I845" s="1928"/>
      <c r="J845" s="1657"/>
      <c r="K845" s="1657"/>
      <c r="L845" s="1664"/>
      <c r="M845" s="1664"/>
      <c r="N845" s="1664"/>
      <c r="O845" s="1928"/>
      <c r="P845" s="1928"/>
      <c r="Q845" s="1664"/>
      <c r="R845" s="1664"/>
      <c r="S845" s="1664"/>
      <c r="T845" s="1664"/>
      <c r="U845" s="1664"/>
      <c r="V845" s="1928"/>
      <c r="W845" s="1928"/>
      <c r="X845" s="1664"/>
      <c r="Y845" s="1664"/>
      <c r="Z845" s="1664"/>
      <c r="AA845" s="1664"/>
      <c r="AB845" s="1664"/>
      <c r="AC845" s="1928"/>
      <c r="AD845" s="1928"/>
      <c r="AE845" s="1657"/>
      <c r="AF845" s="1657"/>
      <c r="AG845" s="1657"/>
      <c r="AH845" s="1657"/>
      <c r="AI845" s="1657"/>
      <c r="AJ845" s="1660"/>
      <c r="AK845" s="1660"/>
    </row>
    <row r="846" spans="1:45" ht="39.950000000000003" customHeight="1" x14ac:dyDescent="0.2">
      <c r="A846" s="5923"/>
      <c r="B846" s="5923"/>
      <c r="C846" s="1683"/>
      <c r="D846" s="1683"/>
      <c r="E846" s="1684"/>
      <c r="F846" s="1715"/>
      <c r="G846" s="1683"/>
      <c r="H846" s="1928"/>
      <c r="I846" s="1928"/>
      <c r="J846" s="1689"/>
      <c r="K846" s="1689"/>
      <c r="L846" s="1689"/>
      <c r="M846" s="1716"/>
      <c r="N846" s="1716"/>
      <c r="O846" s="1928"/>
      <c r="P846" s="1928"/>
      <c r="Q846" s="1716"/>
      <c r="R846" s="1716"/>
      <c r="S846" s="1657"/>
      <c r="T846" s="1657"/>
      <c r="U846" s="1657"/>
      <c r="V846" s="1928"/>
      <c r="W846" s="1928"/>
      <c r="Y846" s="1659"/>
      <c r="Z846" s="1659"/>
      <c r="AA846" s="1659"/>
      <c r="AB846" s="1659"/>
      <c r="AC846" s="1928"/>
      <c r="AD846" s="1928"/>
      <c r="AE846" s="1659"/>
      <c r="AF846" s="1659"/>
      <c r="AG846" s="1659"/>
      <c r="AH846" s="1659"/>
      <c r="AI846" s="1659"/>
      <c r="AJ846" s="1660"/>
      <c r="AK846" s="1660"/>
    </row>
    <row r="847" spans="1:45" ht="39.950000000000003" customHeight="1" x14ac:dyDescent="0.2">
      <c r="A847" s="5926"/>
      <c r="B847" s="5926"/>
      <c r="C847" s="1667"/>
      <c r="D847" s="1690"/>
      <c r="E847" s="1684"/>
      <c r="F847" s="1703"/>
      <c r="G847" s="1703"/>
      <c r="H847" s="1928"/>
      <c r="I847" s="1928"/>
      <c r="J847" s="1693"/>
      <c r="K847" s="1716"/>
      <c r="L847" s="1716"/>
      <c r="M847" s="1689"/>
      <c r="N847" s="1689"/>
      <c r="O847" s="1928"/>
      <c r="P847" s="1928"/>
      <c r="T847" s="1716"/>
      <c r="U847" s="1716"/>
      <c r="V847" s="1928"/>
      <c r="W847" s="1928"/>
      <c r="X847" s="1658"/>
      <c r="Y847" s="1658"/>
      <c r="Z847" s="1658"/>
      <c r="AA847" s="1658"/>
      <c r="AB847" s="1658"/>
      <c r="AC847" s="1928"/>
      <c r="AD847" s="1928"/>
      <c r="AE847" s="1716"/>
      <c r="AF847" s="1716"/>
      <c r="AG847" s="1716"/>
      <c r="AH847" s="1684"/>
      <c r="AI847" s="1684"/>
      <c r="AJ847" s="1660"/>
      <c r="AK847" s="1660"/>
    </row>
    <row r="848" spans="1:45" ht="39.950000000000003" customHeight="1" x14ac:dyDescent="0.2">
      <c r="A848" s="5926"/>
      <c r="B848" s="5926"/>
      <c r="C848" s="1658"/>
      <c r="D848" s="1658"/>
      <c r="E848" s="1684"/>
      <c r="F848" s="1684"/>
      <c r="G848" s="1684"/>
      <c r="H848" s="1928"/>
      <c r="I848" s="1928"/>
      <c r="J848" s="1689"/>
      <c r="K848" s="1683"/>
      <c r="L848" s="1684"/>
      <c r="M848" s="1716"/>
      <c r="N848" s="1716"/>
      <c r="O848" s="1928"/>
      <c r="P848" s="1928"/>
      <c r="Q848" s="1709"/>
      <c r="R848" s="1684"/>
      <c r="S848" s="1684"/>
      <c r="T848" s="1684"/>
      <c r="U848" s="1683"/>
      <c r="V848" s="1928"/>
      <c r="W848" s="1928"/>
      <c r="X848" s="1683"/>
      <c r="Y848" s="1683"/>
      <c r="Z848" s="1684"/>
      <c r="AA848" s="1684"/>
      <c r="AB848" s="1683"/>
      <c r="AC848" s="1928"/>
      <c r="AD848" s="1928"/>
      <c r="AE848" s="1716"/>
      <c r="AF848" s="1716"/>
      <c r="AG848" s="1716"/>
      <c r="AH848" s="1716"/>
      <c r="AI848" s="1716"/>
      <c r="AJ848" s="1660"/>
      <c r="AK848" s="1660"/>
    </row>
    <row r="849" spans="1:39" ht="39.950000000000003" customHeight="1" x14ac:dyDescent="0.2">
      <c r="A849" s="5922"/>
      <c r="B849" s="5922"/>
      <c r="C849" s="1683"/>
      <c r="D849" s="1683"/>
      <c r="E849" s="1684"/>
      <c r="F849" s="1684"/>
      <c r="G849" s="1683"/>
      <c r="H849" s="1928"/>
      <c r="I849" s="1928"/>
      <c r="J849" s="1683"/>
      <c r="K849" s="1683"/>
      <c r="L849" s="1684"/>
      <c r="M849" s="1684"/>
      <c r="N849" s="1683"/>
      <c r="O849" s="1928"/>
      <c r="P849" s="1928"/>
      <c r="Q849" s="1683"/>
      <c r="R849" s="1683"/>
      <c r="S849" s="1684"/>
      <c r="T849" s="1684"/>
      <c r="U849" s="1683"/>
      <c r="V849" s="1928"/>
      <c r="W849" s="1928"/>
      <c r="X849" s="1683"/>
      <c r="Y849" s="1683"/>
      <c r="Z849" s="1684"/>
      <c r="AA849" s="1684"/>
      <c r="AB849" s="1683"/>
      <c r="AC849" s="1928"/>
      <c r="AD849" s="1928"/>
      <c r="AE849" s="1683"/>
      <c r="AF849" s="1683"/>
      <c r="AG849" s="1684"/>
      <c r="AH849" s="1684"/>
      <c r="AI849" s="1683"/>
      <c r="AJ849" s="1660"/>
      <c r="AK849" s="1660"/>
    </row>
    <row r="850" spans="1:39" ht="39.950000000000003" customHeight="1" x14ac:dyDescent="0.2">
      <c r="A850" s="5920"/>
      <c r="B850" s="5920"/>
      <c r="C850" s="1683"/>
      <c r="D850" s="1683"/>
      <c r="E850" s="1684"/>
      <c r="F850" s="1684"/>
      <c r="G850" s="1683"/>
      <c r="H850" s="1928"/>
      <c r="I850" s="1928"/>
      <c r="J850" s="1683"/>
      <c r="K850" s="1683"/>
      <c r="L850" s="1684"/>
      <c r="M850" s="1684"/>
      <c r="N850" s="1683"/>
      <c r="O850" s="1928"/>
      <c r="P850" s="1928"/>
      <c r="Q850" s="1683"/>
      <c r="R850" s="1683"/>
      <c r="S850" s="1683"/>
      <c r="T850" s="1683"/>
      <c r="U850" s="1683"/>
      <c r="V850" s="1928"/>
      <c r="W850" s="1928"/>
      <c r="X850" s="1683"/>
      <c r="Y850" s="1683"/>
      <c r="Z850" s="1684"/>
      <c r="AA850" s="1684"/>
      <c r="AB850" s="1683"/>
      <c r="AC850" s="1928"/>
      <c r="AD850" s="1928"/>
      <c r="AE850" s="1667"/>
      <c r="AF850" s="1667"/>
      <c r="AG850" s="1667"/>
      <c r="AH850" s="1667"/>
      <c r="AI850" s="1667"/>
      <c r="AJ850" s="1660"/>
      <c r="AK850" s="1660"/>
    </row>
    <row r="851" spans="1:39" ht="39.950000000000003" customHeight="1" x14ac:dyDescent="0.2">
      <c r="A851" s="5927"/>
      <c r="B851" s="5924"/>
      <c r="C851" s="1683"/>
      <c r="D851" s="1683"/>
      <c r="E851" s="1684"/>
      <c r="F851" s="1684"/>
      <c r="G851" s="1683"/>
      <c r="H851" s="1928"/>
      <c r="I851" s="1928"/>
      <c r="J851" s="1683"/>
      <c r="K851" s="1683"/>
      <c r="L851" s="1684"/>
      <c r="M851" s="1684"/>
      <c r="N851" s="1683"/>
      <c r="O851" s="1928"/>
      <c r="P851" s="1928"/>
      <c r="Q851" s="1683"/>
      <c r="R851" s="1683"/>
      <c r="S851" s="1684"/>
      <c r="T851" s="1684"/>
      <c r="U851" s="1683"/>
      <c r="V851" s="1928"/>
      <c r="W851" s="1928"/>
      <c r="X851" s="1683"/>
      <c r="Y851" s="1683"/>
      <c r="Z851" s="1684"/>
      <c r="AA851" s="1684"/>
      <c r="AB851" s="1683"/>
      <c r="AC851" s="1928"/>
      <c r="AD851" s="1928"/>
      <c r="AE851" s="1683"/>
      <c r="AF851" s="1683"/>
      <c r="AG851" s="1684"/>
      <c r="AH851" s="1684"/>
      <c r="AI851" s="1683"/>
      <c r="AJ851" s="1660"/>
      <c r="AK851" s="1660"/>
    </row>
    <row r="852" spans="1:39" ht="39.950000000000003" customHeight="1" x14ac:dyDescent="0.2">
      <c r="A852" s="5923"/>
      <c r="B852" s="5923"/>
      <c r="C852" s="1927"/>
      <c r="D852" s="1927"/>
      <c r="E852" s="1684"/>
      <c r="F852" s="1927"/>
      <c r="G852" s="1927"/>
      <c r="H852" s="1928"/>
      <c r="I852" s="1928"/>
      <c r="J852" s="1927"/>
      <c r="K852" s="1927"/>
      <c r="L852" s="1927"/>
      <c r="M852" s="1927"/>
      <c r="N852" s="1927"/>
      <c r="O852" s="1928"/>
      <c r="P852" s="1928"/>
      <c r="Q852" s="1927"/>
      <c r="R852" s="1927"/>
      <c r="S852" s="1927"/>
      <c r="T852" s="1927"/>
      <c r="U852" s="1927"/>
      <c r="V852" s="1928"/>
      <c r="W852" s="1928"/>
      <c r="X852" s="1927"/>
      <c r="Y852" s="1927"/>
      <c r="Z852" s="1927"/>
      <c r="AA852" s="1927"/>
      <c r="AB852" s="1927"/>
      <c r="AC852" s="1928"/>
      <c r="AD852" s="1928"/>
      <c r="AE852" s="1927"/>
      <c r="AF852" s="1927"/>
      <c r="AG852" s="1927"/>
      <c r="AH852" s="1927"/>
      <c r="AI852" s="1927"/>
      <c r="AJ852" s="1660"/>
      <c r="AK852" s="1660"/>
    </row>
    <row r="853" spans="1:39" ht="39.950000000000003" customHeight="1" x14ac:dyDescent="0.2">
      <c r="A853" s="5920"/>
      <c r="B853" s="5920"/>
      <c r="C853" s="1683"/>
      <c r="D853" s="1683"/>
      <c r="E853" s="1684"/>
      <c r="F853" s="1684"/>
      <c r="G853" s="1683"/>
      <c r="H853" s="1928"/>
      <c r="I853" s="1928"/>
      <c r="J853" s="1683"/>
      <c r="K853" s="1683"/>
      <c r="L853" s="1684"/>
      <c r="M853" s="1684"/>
      <c r="N853" s="1683"/>
      <c r="O853" s="1928"/>
      <c r="P853" s="1928"/>
      <c r="Q853" s="1683"/>
      <c r="R853" s="1683"/>
      <c r="S853" s="1684"/>
      <c r="T853" s="1684"/>
      <c r="U853" s="1683"/>
      <c r="V853" s="1928"/>
      <c r="W853" s="1928"/>
      <c r="X853" s="1683"/>
      <c r="Y853" s="1683"/>
      <c r="Z853" s="1684"/>
      <c r="AA853" s="1684"/>
      <c r="AB853" s="1683"/>
      <c r="AC853" s="1928"/>
      <c r="AD853" s="1928"/>
      <c r="AE853" s="1683"/>
      <c r="AF853" s="1683"/>
      <c r="AG853" s="1684"/>
      <c r="AH853" s="1684"/>
      <c r="AI853" s="1683"/>
      <c r="AJ853" s="1660"/>
      <c r="AK853" s="1660"/>
    </row>
    <row r="854" spans="1:39" ht="39.950000000000003" customHeight="1" x14ac:dyDescent="0.2">
      <c r="A854" s="5923"/>
      <c r="B854" s="5923"/>
      <c r="C854" s="1683"/>
      <c r="D854" s="1683"/>
      <c r="E854" s="1684"/>
      <c r="F854" s="1684"/>
      <c r="G854" s="1683"/>
      <c r="H854" s="1928"/>
      <c r="I854" s="1928"/>
      <c r="J854" s="1683"/>
      <c r="K854" s="1683"/>
      <c r="L854" s="1684"/>
      <c r="M854" s="1684"/>
      <c r="N854" s="1683"/>
      <c r="O854" s="1928"/>
      <c r="P854" s="1928"/>
      <c r="Q854" s="1683"/>
      <c r="R854" s="1683"/>
      <c r="S854" s="1684"/>
      <c r="T854" s="1684"/>
      <c r="U854" s="1683"/>
      <c r="V854" s="1928"/>
      <c r="W854" s="1928"/>
      <c r="X854" s="1683"/>
      <c r="Y854" s="1683"/>
      <c r="Z854" s="1684"/>
      <c r="AA854" s="1684"/>
      <c r="AB854" s="1683"/>
      <c r="AC854" s="1928"/>
      <c r="AD854" s="1928"/>
      <c r="AE854" s="1683"/>
      <c r="AF854" s="1683"/>
      <c r="AG854" s="1684"/>
      <c r="AH854" s="1684"/>
      <c r="AI854" s="1683"/>
      <c r="AJ854" s="1660"/>
      <c r="AK854" s="1660"/>
    </row>
    <row r="855" spans="1:39" ht="39.950000000000003" customHeight="1" x14ac:dyDescent="0.2">
      <c r="A855" s="5920"/>
      <c r="B855" s="5920"/>
      <c r="C855" s="1683"/>
      <c r="D855" s="1683"/>
      <c r="E855" s="1684"/>
      <c r="F855" s="1684"/>
      <c r="G855" s="1683"/>
      <c r="H855" s="1928"/>
      <c r="I855" s="1928"/>
      <c r="J855" s="1683"/>
      <c r="K855" s="1683"/>
      <c r="L855" s="1684"/>
      <c r="M855" s="1684"/>
      <c r="N855" s="1683"/>
      <c r="O855" s="1928"/>
      <c r="P855" s="1928"/>
      <c r="Q855" s="1683"/>
      <c r="R855" s="1683"/>
      <c r="S855" s="1684"/>
      <c r="T855" s="1684"/>
      <c r="U855" s="1683"/>
      <c r="V855" s="1928"/>
      <c r="W855" s="1928"/>
      <c r="X855" s="1683"/>
      <c r="Y855" s="1683"/>
      <c r="Z855" s="1684"/>
      <c r="AA855" s="1684"/>
      <c r="AB855" s="1683"/>
      <c r="AC855" s="1928"/>
      <c r="AD855" s="1928"/>
      <c r="AE855" s="1683"/>
      <c r="AF855" s="1683"/>
      <c r="AG855" s="1684"/>
      <c r="AH855" s="1684"/>
      <c r="AI855" s="1683"/>
      <c r="AJ855" s="1660"/>
      <c r="AK855" s="1660"/>
    </row>
    <row r="856" spans="1:39" ht="39.950000000000003" customHeight="1" x14ac:dyDescent="0.2">
      <c r="A856" s="5923"/>
      <c r="B856" s="5923"/>
      <c r="C856" s="1683"/>
      <c r="D856" s="1683"/>
      <c r="E856" s="1684"/>
      <c r="F856" s="1684"/>
      <c r="G856" s="1683"/>
      <c r="H856" s="1928"/>
      <c r="I856" s="1928"/>
      <c r="J856" s="1683"/>
      <c r="K856" s="1683"/>
      <c r="L856" s="1684"/>
      <c r="M856" s="1684"/>
      <c r="N856" s="1683"/>
      <c r="O856" s="1928"/>
      <c r="P856" s="1928"/>
      <c r="Q856" s="1683"/>
      <c r="R856" s="1683"/>
      <c r="S856" s="1684"/>
      <c r="T856" s="1684"/>
      <c r="U856" s="1683"/>
      <c r="V856" s="1928"/>
      <c r="W856" s="1928"/>
      <c r="X856" s="1683"/>
      <c r="Y856" s="1683"/>
      <c r="Z856" s="1684"/>
      <c r="AA856" s="1684"/>
      <c r="AB856" s="1683"/>
      <c r="AC856" s="1928"/>
      <c r="AD856" s="1928"/>
      <c r="AE856" s="1683"/>
      <c r="AF856" s="1683"/>
      <c r="AG856" s="1684"/>
      <c r="AH856" s="1684"/>
      <c r="AI856" s="1683"/>
      <c r="AJ856" s="1660"/>
      <c r="AK856" s="1660"/>
    </row>
    <row r="857" spans="1:39" ht="39.950000000000003" customHeight="1" x14ac:dyDescent="0.2">
      <c r="A857" s="5923"/>
      <c r="B857" s="5923"/>
      <c r="C857" s="1683"/>
      <c r="D857" s="1683"/>
      <c r="E857" s="1684"/>
      <c r="F857" s="1684"/>
      <c r="G857" s="1683"/>
      <c r="H857" s="1928"/>
      <c r="I857" s="1928"/>
      <c r="J857" s="1683"/>
      <c r="K857" s="1683"/>
      <c r="L857" s="1684"/>
      <c r="M857" s="1684"/>
      <c r="N857" s="1683"/>
      <c r="O857" s="1928"/>
      <c r="P857" s="1928"/>
      <c r="Q857" s="1683"/>
      <c r="R857" s="1683"/>
      <c r="S857" s="1684"/>
      <c r="T857" s="1684"/>
      <c r="U857" s="1683"/>
      <c r="V857" s="1928"/>
      <c r="W857" s="1928"/>
      <c r="X857" s="1683"/>
      <c r="Y857" s="1683"/>
      <c r="Z857" s="1684"/>
      <c r="AA857" s="1684"/>
      <c r="AB857" s="1683"/>
      <c r="AC857" s="1928"/>
      <c r="AD857" s="1928"/>
      <c r="AE857" s="1683"/>
      <c r="AF857" s="1683"/>
      <c r="AG857" s="1684"/>
      <c r="AH857" s="1684"/>
      <c r="AI857" s="1683"/>
      <c r="AJ857" s="1660"/>
      <c r="AK857" s="1660"/>
    </row>
    <row r="858" spans="1:39" ht="39.950000000000003" customHeight="1" x14ac:dyDescent="0.2">
      <c r="A858" s="5923"/>
      <c r="B858" s="5923"/>
      <c r="C858" s="1683"/>
      <c r="D858" s="1683"/>
      <c r="E858" s="1684"/>
      <c r="F858" s="1684"/>
      <c r="G858" s="1683"/>
      <c r="H858" s="1928"/>
      <c r="I858" s="1928"/>
      <c r="J858" s="1683"/>
      <c r="K858" s="1683"/>
      <c r="L858" s="1684"/>
      <c r="M858" s="1684"/>
      <c r="N858" s="1683"/>
      <c r="O858" s="1928"/>
      <c r="P858" s="1928"/>
      <c r="Q858" s="1683"/>
      <c r="R858" s="1683"/>
      <c r="S858" s="1684"/>
      <c r="T858" s="1684"/>
      <c r="U858" s="1683"/>
      <c r="V858" s="1928"/>
      <c r="W858" s="1928"/>
      <c r="X858" s="1683"/>
      <c r="Y858" s="1683"/>
      <c r="Z858" s="1684"/>
      <c r="AA858" s="1684"/>
      <c r="AB858" s="1683"/>
      <c r="AC858" s="1928"/>
      <c r="AD858" s="1928"/>
      <c r="AE858" s="1683"/>
      <c r="AF858" s="1683"/>
      <c r="AG858" s="1684"/>
      <c r="AH858" s="1684"/>
      <c r="AI858" s="1683"/>
      <c r="AJ858" s="1660"/>
      <c r="AK858" s="1660"/>
      <c r="AL858" s="3408"/>
      <c r="AM858" s="3408"/>
    </row>
    <row r="859" spans="1:39" ht="39.950000000000003" customHeight="1" x14ac:dyDescent="0.2">
      <c r="A859" s="5923"/>
      <c r="B859" s="5923"/>
      <c r="C859" s="1683"/>
      <c r="D859" s="1683"/>
      <c r="E859" s="1684"/>
      <c r="F859" s="1684"/>
      <c r="G859" s="1683"/>
      <c r="H859" s="1928"/>
      <c r="I859" s="1928"/>
      <c r="J859" s="1683"/>
      <c r="K859" s="1683"/>
      <c r="L859" s="1684"/>
      <c r="M859" s="1684"/>
      <c r="N859" s="1683"/>
      <c r="O859" s="1928"/>
      <c r="P859" s="1928"/>
      <c r="Q859" s="1683"/>
      <c r="R859" s="1683"/>
      <c r="S859" s="1684"/>
      <c r="T859" s="1684"/>
      <c r="U859" s="1683"/>
      <c r="V859" s="1928"/>
      <c r="W859" s="1928"/>
      <c r="X859" s="1683"/>
      <c r="Y859" s="1683"/>
      <c r="Z859" s="1684"/>
      <c r="AA859" s="1684"/>
      <c r="AB859" s="1683"/>
      <c r="AC859" s="1928"/>
      <c r="AD859" s="1928"/>
      <c r="AE859" s="1683"/>
      <c r="AF859" s="1683"/>
      <c r="AG859" s="1684"/>
      <c r="AH859" s="1684"/>
      <c r="AI859" s="1683"/>
      <c r="AJ859" s="1660"/>
      <c r="AK859" s="1660"/>
      <c r="AL859" s="5929"/>
      <c r="AM859" s="5929"/>
    </row>
    <row r="860" spans="1:39" ht="39.950000000000003" customHeight="1" x14ac:dyDescent="0.2">
      <c r="A860" s="5923"/>
      <c r="B860" s="5923"/>
      <c r="C860" s="1683"/>
      <c r="D860" s="1683"/>
      <c r="E860" s="1684"/>
      <c r="F860" s="1684"/>
      <c r="G860" s="1683"/>
      <c r="H860" s="1928"/>
      <c r="I860" s="1928"/>
      <c r="J860" s="1683"/>
      <c r="K860" s="1683"/>
      <c r="L860" s="1684"/>
      <c r="M860" s="1684"/>
      <c r="N860" s="1683"/>
      <c r="O860" s="1928"/>
      <c r="P860" s="1928"/>
      <c r="Q860" s="1683"/>
      <c r="R860" s="1683"/>
      <c r="S860" s="1684"/>
      <c r="T860" s="1684"/>
      <c r="U860" s="1683"/>
      <c r="V860" s="1928"/>
      <c r="W860" s="1928"/>
      <c r="X860" s="1683"/>
      <c r="Y860" s="1683"/>
      <c r="Z860" s="1684"/>
      <c r="AA860" s="1684"/>
      <c r="AB860" s="1683"/>
      <c r="AC860" s="1928"/>
      <c r="AD860" s="1928"/>
      <c r="AJ860" s="1660"/>
      <c r="AK860" s="1660"/>
      <c r="AL860" s="5928"/>
      <c r="AM860" s="5928"/>
    </row>
    <row r="861" spans="1:39" ht="39.950000000000003" customHeight="1" x14ac:dyDescent="0.2">
      <c r="E861" s="1659"/>
      <c r="H861" s="1928"/>
      <c r="I861" s="1928"/>
      <c r="K861" s="1658"/>
      <c r="L861" s="1658"/>
      <c r="M861" s="1658"/>
      <c r="N861" s="1658"/>
      <c r="O861" s="1928"/>
      <c r="P861" s="1928"/>
      <c r="V861" s="1928"/>
      <c r="W861" s="1928"/>
      <c r="AC861" s="1928"/>
      <c r="AD861" s="1928"/>
      <c r="AE861" s="1666"/>
      <c r="AF861" s="1666"/>
      <c r="AG861" s="1666"/>
      <c r="AH861" s="1666"/>
      <c r="AJ861" s="1660"/>
      <c r="AK861" s="1660"/>
    </row>
    <row r="862" spans="1:39" ht="39.950000000000003" customHeight="1" x14ac:dyDescent="0.2">
      <c r="C862" s="1659"/>
      <c r="D862" s="1659"/>
      <c r="E862" s="1659"/>
      <c r="F862" s="1659"/>
      <c r="H862" s="1928"/>
      <c r="I862" s="1928"/>
      <c r="J862" s="1659"/>
      <c r="K862" s="1659"/>
      <c r="L862" s="1659"/>
      <c r="N862" s="1715"/>
      <c r="O862" s="1928"/>
      <c r="P862" s="1928"/>
      <c r="Q862" s="1716"/>
      <c r="R862" s="1716"/>
      <c r="S862" s="1667"/>
      <c r="T862" s="1667"/>
      <c r="U862" s="1667"/>
      <c r="V862" s="1928"/>
      <c r="W862" s="1928"/>
      <c r="AA862" s="1715"/>
      <c r="AC862" s="1928"/>
      <c r="AD862" s="1928"/>
      <c r="AJ862" s="1660"/>
      <c r="AK862" s="1660"/>
    </row>
    <row r="863" spans="1:39" ht="39.950000000000003" customHeight="1" x14ac:dyDescent="0.2">
      <c r="G863" s="1659"/>
      <c r="H863" s="1928"/>
      <c r="I863" s="1928"/>
      <c r="J863" s="1659"/>
      <c r="M863" s="1659"/>
      <c r="N863" s="1659"/>
      <c r="O863" s="1928"/>
      <c r="P863" s="1928"/>
      <c r="Q863" s="1659"/>
      <c r="R863" s="1658"/>
      <c r="S863" s="1715"/>
      <c r="T863" s="1658"/>
      <c r="V863" s="1928"/>
      <c r="W863" s="1928"/>
      <c r="X863" s="1667"/>
      <c r="Y863" s="1667"/>
      <c r="AC863" s="1928"/>
      <c r="AD863" s="1928"/>
      <c r="AI863" s="1666"/>
      <c r="AJ863" s="1660"/>
      <c r="AK863" s="1660"/>
    </row>
    <row r="864" spans="1:39" ht="39.950000000000003" customHeight="1" x14ac:dyDescent="0.2">
      <c r="H864" s="1928"/>
      <c r="I864" s="1928"/>
      <c r="O864" s="1928"/>
      <c r="P864" s="1928"/>
      <c r="Q864" s="1658"/>
      <c r="S864" s="1715"/>
      <c r="V864" s="1928"/>
      <c r="W864" s="1928"/>
      <c r="X864" s="1697"/>
      <c r="AC864" s="1928"/>
      <c r="AD864" s="1928"/>
      <c r="AJ864" s="1660"/>
      <c r="AK864" s="1660"/>
    </row>
    <row r="865" spans="1:37" ht="39.950000000000003" customHeight="1" x14ac:dyDescent="0.2">
      <c r="C865" s="1659"/>
      <c r="D865" s="1659"/>
      <c r="E865" s="1659"/>
      <c r="H865" s="1697"/>
      <c r="I865" s="1697"/>
      <c r="K865" s="1659"/>
      <c r="L865" s="1659"/>
      <c r="M865" s="1659"/>
      <c r="N865" s="1659"/>
      <c r="O865" s="1697"/>
      <c r="P865" s="1697"/>
      <c r="Q865" s="1659"/>
      <c r="R865" s="1659"/>
      <c r="S865" s="1659"/>
      <c r="T865" s="1659"/>
      <c r="U865" s="1659"/>
      <c r="V865" s="1697"/>
      <c r="W865" s="1697"/>
      <c r="X865" s="1715"/>
      <c r="Y865" s="1658"/>
      <c r="Z865" s="1667"/>
      <c r="AA865" s="1667"/>
      <c r="AB865" s="1667"/>
      <c r="AC865" s="1697"/>
      <c r="AD865" s="1697"/>
      <c r="AE865" s="1658"/>
      <c r="AF865" s="1658"/>
      <c r="AG865" s="1658"/>
      <c r="AH865" s="1667"/>
      <c r="AJ865" s="1697"/>
      <c r="AK865" s="1697"/>
    </row>
    <row r="866" spans="1:37" ht="39.950000000000003" customHeight="1" x14ac:dyDescent="0.2">
      <c r="A866" s="16"/>
      <c r="B866" s="1715"/>
      <c r="C866" s="1927"/>
      <c r="D866" s="1927"/>
      <c r="E866" s="1927"/>
      <c r="F866" s="1927"/>
      <c r="G866" s="1658"/>
    </row>
    <row r="867" spans="1:37" ht="39.950000000000003" customHeight="1" x14ac:dyDescent="0.2"/>
    <row r="868" spans="1:37" ht="39.950000000000003" customHeight="1" x14ac:dyDescent="0.2">
      <c r="A868" s="5876"/>
      <c r="B868" s="5876"/>
      <c r="C868" s="1661"/>
      <c r="D868" s="1661"/>
      <c r="E868" s="1661"/>
      <c r="F868" s="1661"/>
      <c r="G868" s="1661"/>
      <c r="H868" s="1661"/>
      <c r="I868" s="1661"/>
      <c r="J868" s="1661"/>
      <c r="K868" s="1661"/>
      <c r="L868" s="1661"/>
      <c r="M868" s="1661"/>
      <c r="N868" s="1661"/>
      <c r="O868" s="1661"/>
      <c r="P868" s="1661"/>
      <c r="Q868" s="1661"/>
      <c r="R868" s="1661"/>
      <c r="S868" s="1661"/>
      <c r="T868" s="1661"/>
      <c r="U868" s="1661"/>
      <c r="V868" s="1661"/>
      <c r="W868" s="1661"/>
      <c r="X868" s="1661"/>
      <c r="Y868" s="1661"/>
      <c r="Z868" s="1661"/>
      <c r="AA868" s="1661"/>
      <c r="AB868" s="1661"/>
      <c r="AC868" s="1661"/>
      <c r="AD868" s="1661"/>
      <c r="AE868" s="1661"/>
      <c r="AF868" s="1661"/>
      <c r="AG868" s="1661"/>
      <c r="AH868" s="1661"/>
      <c r="AI868" s="1661"/>
      <c r="AJ868" s="1661"/>
      <c r="AK868" s="1661"/>
    </row>
    <row r="869" spans="1:37" ht="39.950000000000003" customHeight="1" x14ac:dyDescent="0.2">
      <c r="A869" s="5929"/>
      <c r="B869" s="5929"/>
      <c r="C869" s="1708"/>
      <c r="D869" s="1708"/>
      <c r="E869" s="1708"/>
      <c r="F869" s="1708"/>
      <c r="G869" s="1708"/>
      <c r="H869" s="1708"/>
      <c r="I869" s="1708"/>
      <c r="J869" s="1708"/>
      <c r="K869" s="1708"/>
      <c r="L869" s="1708"/>
      <c r="M869" s="1708"/>
      <c r="N869" s="1708"/>
      <c r="O869" s="1708"/>
      <c r="P869" s="1708"/>
      <c r="Q869" s="1708"/>
      <c r="R869" s="1708"/>
      <c r="S869" s="1708"/>
      <c r="T869" s="1708"/>
      <c r="U869" s="1708"/>
      <c r="V869" s="1708"/>
      <c r="W869" s="1708"/>
      <c r="X869" s="1708"/>
      <c r="Y869" s="1708"/>
      <c r="Z869" s="1708"/>
      <c r="AA869" s="1708"/>
      <c r="AB869" s="1708"/>
      <c r="AC869" s="1708"/>
      <c r="AD869" s="1708"/>
      <c r="AE869" s="1708"/>
      <c r="AF869" s="1708"/>
      <c r="AG869" s="1708"/>
      <c r="AH869" s="1708"/>
      <c r="AI869" s="1708"/>
      <c r="AJ869" s="1708"/>
      <c r="AK869" s="1708"/>
    </row>
    <row r="870" spans="1:37" ht="39.950000000000003" customHeight="1" x14ac:dyDescent="0.2">
      <c r="A870" s="5926"/>
      <c r="B870" s="5926"/>
      <c r="C870" s="1683"/>
      <c r="D870" s="1683"/>
      <c r="E870" s="1684"/>
      <c r="F870" s="1684"/>
      <c r="G870" s="1683"/>
      <c r="H870" s="1928"/>
      <c r="I870" s="1928"/>
      <c r="J870" s="1689"/>
      <c r="K870" s="1683"/>
      <c r="L870" s="1684"/>
      <c r="M870" s="1684"/>
      <c r="N870" s="1683"/>
      <c r="O870" s="1928"/>
      <c r="P870" s="1928"/>
      <c r="Q870" s="1664"/>
      <c r="R870" s="1664"/>
      <c r="S870" s="1664"/>
      <c r="T870" s="1664"/>
      <c r="U870" s="1664"/>
      <c r="V870" s="1928"/>
      <c r="W870" s="1928"/>
      <c r="X870" s="1683"/>
      <c r="Y870" s="1683"/>
      <c r="Z870" s="1684"/>
      <c r="AA870" s="1684"/>
      <c r="AB870" s="1683"/>
      <c r="AC870" s="1928"/>
      <c r="AD870" s="1928"/>
      <c r="AE870" s="1683"/>
      <c r="AF870" s="1683"/>
      <c r="AG870" s="1684"/>
      <c r="AH870" s="1684"/>
      <c r="AI870" s="1683"/>
      <c r="AJ870" s="1660"/>
      <c r="AK870" s="1660"/>
    </row>
    <row r="871" spans="1:37" ht="39.950000000000003" customHeight="1" x14ac:dyDescent="0.2">
      <c r="A871" s="5926"/>
      <c r="B871" s="5926"/>
      <c r="C871" s="1683"/>
      <c r="D871" s="1683"/>
      <c r="E871" s="1684"/>
      <c r="F871" s="1684"/>
      <c r="G871" s="1683"/>
      <c r="H871" s="1928"/>
      <c r="I871" s="1928"/>
      <c r="J871" s="1689"/>
      <c r="K871" s="1683"/>
      <c r="L871" s="1684"/>
      <c r="M871" s="1684"/>
      <c r="N871" s="1683"/>
      <c r="O871" s="1928"/>
      <c r="P871" s="1928"/>
      <c r="Q871" s="1683"/>
      <c r="R871" s="1683"/>
      <c r="S871" s="1684"/>
      <c r="T871" s="1684"/>
      <c r="U871" s="1683"/>
      <c r="V871" s="1928"/>
      <c r="W871" s="1928"/>
      <c r="X871" s="1683"/>
      <c r="Y871" s="1683"/>
      <c r="Z871" s="1684"/>
      <c r="AA871" s="1684"/>
      <c r="AB871" s="1683"/>
      <c r="AC871" s="1928"/>
      <c r="AD871" s="1928"/>
      <c r="AE871" s="1683"/>
      <c r="AF871" s="1683"/>
      <c r="AG871" s="1684"/>
      <c r="AH871" s="1684"/>
      <c r="AI871" s="1683"/>
      <c r="AJ871" s="1660"/>
      <c r="AK871" s="1660"/>
    </row>
    <row r="872" spans="1:37" ht="39.950000000000003" customHeight="1" x14ac:dyDescent="0.2">
      <c r="A872" s="5923"/>
      <c r="B872" s="5923"/>
      <c r="H872" s="1928"/>
      <c r="I872" s="1928"/>
      <c r="K872" s="1683"/>
      <c r="L872" s="1684"/>
      <c r="M872" s="1684"/>
      <c r="N872" s="1683"/>
      <c r="O872" s="1928"/>
      <c r="P872" s="1928"/>
      <c r="Q872" s="1683"/>
      <c r="R872" s="1683"/>
      <c r="S872" s="1684"/>
      <c r="T872" s="1684"/>
      <c r="U872" s="1683"/>
      <c r="V872" s="1928"/>
      <c r="W872" s="1928"/>
      <c r="X872" s="1683"/>
      <c r="Y872" s="1683"/>
      <c r="Z872" s="1684"/>
      <c r="AA872" s="1684"/>
      <c r="AB872" s="1683"/>
      <c r="AC872" s="1928"/>
      <c r="AD872" s="1928"/>
      <c r="AE872" s="1683"/>
      <c r="AF872" s="1683"/>
      <c r="AG872" s="1684"/>
      <c r="AH872" s="1684"/>
      <c r="AI872" s="1683"/>
      <c r="AJ872" s="1660"/>
      <c r="AK872" s="1660"/>
    </row>
    <row r="873" spans="1:37" ht="39.950000000000003" customHeight="1" x14ac:dyDescent="0.2">
      <c r="A873" s="5926"/>
      <c r="B873" s="5926"/>
      <c r="C873" s="1703"/>
      <c r="D873" s="1703"/>
      <c r="E873" s="1703"/>
      <c r="F873" s="1703"/>
      <c r="G873" s="1951"/>
      <c r="H873" s="1928"/>
      <c r="I873" s="1928"/>
      <c r="J873" s="1689"/>
      <c r="K873" s="1683"/>
      <c r="L873" s="1684"/>
      <c r="M873" s="1684"/>
      <c r="N873" s="1683"/>
      <c r="O873" s="1928"/>
      <c r="P873" s="1928"/>
      <c r="Q873" s="1709"/>
      <c r="R873" s="1709"/>
      <c r="S873" s="1709"/>
      <c r="T873" s="1709"/>
      <c r="U873" s="1709"/>
      <c r="V873" s="1928"/>
      <c r="W873" s="1928"/>
      <c r="X873" s="1709"/>
      <c r="Y873" s="1709"/>
      <c r="Z873" s="1709"/>
      <c r="AA873" s="1709"/>
      <c r="AB873" s="1709"/>
      <c r="AC873" s="1928"/>
      <c r="AD873" s="1928"/>
      <c r="AE873" s="1709"/>
      <c r="AF873" s="1709"/>
      <c r="AG873" s="1709"/>
      <c r="AH873" s="1709"/>
      <c r="AI873" s="1709"/>
      <c r="AJ873" s="1660"/>
      <c r="AK873" s="1660"/>
    </row>
    <row r="874" spans="1:37" ht="39.950000000000003" customHeight="1" x14ac:dyDescent="0.2">
      <c r="A874" s="5926"/>
      <c r="B874" s="5926"/>
      <c r="C874" s="1658"/>
      <c r="D874" s="1658"/>
      <c r="E874" s="1658"/>
      <c r="F874" s="1684"/>
      <c r="G874" s="1684"/>
      <c r="H874" s="1928"/>
      <c r="I874" s="1928"/>
      <c r="J874" s="1689"/>
      <c r="K874" s="1683"/>
      <c r="L874" s="1684"/>
      <c r="M874" s="1684"/>
      <c r="N874" s="1683"/>
      <c r="O874" s="1928"/>
      <c r="P874" s="1928"/>
      <c r="Q874" s="1683"/>
      <c r="R874" s="1683"/>
      <c r="S874" s="1684"/>
      <c r="T874" s="1684"/>
      <c r="U874" s="1683"/>
      <c r="V874" s="1928"/>
      <c r="W874" s="1928"/>
      <c r="X874" s="1683"/>
      <c r="Y874" s="1683"/>
      <c r="Z874" s="1684"/>
      <c r="AA874" s="1684"/>
      <c r="AB874" s="1683"/>
      <c r="AC874" s="1928"/>
      <c r="AD874" s="1928"/>
      <c r="AE874" s="1683"/>
      <c r="AF874" s="1683"/>
      <c r="AG874" s="1684"/>
      <c r="AH874" s="1684"/>
      <c r="AI874" s="1683"/>
      <c r="AJ874" s="1660"/>
      <c r="AK874" s="1660"/>
    </row>
    <row r="875" spans="1:37" ht="39.950000000000003" customHeight="1" x14ac:dyDescent="0.2">
      <c r="A875" s="5922"/>
      <c r="B875" s="5922"/>
      <c r="C875" s="1683"/>
      <c r="D875" s="1683"/>
      <c r="E875" s="1684"/>
      <c r="F875" s="1684"/>
      <c r="G875" s="1683"/>
      <c r="H875" s="1928"/>
      <c r="I875" s="1928"/>
      <c r="J875" s="1683"/>
      <c r="K875" s="1683"/>
      <c r="L875" s="1684"/>
      <c r="M875" s="1684"/>
      <c r="N875" s="1683"/>
      <c r="O875" s="1928"/>
      <c r="P875" s="1928"/>
      <c r="Q875" s="1683"/>
      <c r="R875" s="1683"/>
      <c r="S875" s="1684"/>
      <c r="T875" s="1684"/>
      <c r="U875" s="1683"/>
      <c r="V875" s="1928"/>
      <c r="W875" s="1928"/>
      <c r="X875" s="1683"/>
      <c r="Y875" s="1683"/>
      <c r="Z875" s="1684"/>
      <c r="AA875" s="1684"/>
      <c r="AB875" s="1683"/>
      <c r="AC875" s="1928"/>
      <c r="AD875" s="1928"/>
      <c r="AE875" s="1683"/>
      <c r="AF875" s="1683"/>
      <c r="AG875" s="1684"/>
      <c r="AH875" s="1684"/>
      <c r="AI875" s="1683"/>
      <c r="AJ875" s="1660"/>
      <c r="AK875" s="1660"/>
    </row>
    <row r="876" spans="1:37" ht="39.950000000000003" customHeight="1" x14ac:dyDescent="0.2">
      <c r="A876" s="5920"/>
      <c r="B876" s="5920"/>
      <c r="C876" s="1667"/>
      <c r="D876" s="1667"/>
      <c r="E876" s="1667"/>
      <c r="F876" s="1667"/>
      <c r="G876" s="1667"/>
      <c r="H876" s="1928"/>
      <c r="I876" s="1928"/>
      <c r="J876" s="1683"/>
      <c r="K876" s="1683"/>
      <c r="L876" s="1684"/>
      <c r="M876" s="1684"/>
      <c r="N876" s="1683"/>
      <c r="O876" s="1928"/>
      <c r="P876" s="1928"/>
      <c r="Q876" s="1667"/>
      <c r="R876" s="1667"/>
      <c r="S876" s="1667"/>
      <c r="T876" s="1667"/>
      <c r="U876" s="1667"/>
      <c r="V876" s="1928"/>
      <c r="W876" s="1928"/>
      <c r="X876" s="1667"/>
      <c r="Y876" s="1667"/>
      <c r="Z876" s="1667"/>
      <c r="AA876" s="1667"/>
      <c r="AB876" s="1667"/>
      <c r="AC876" s="1928"/>
      <c r="AD876" s="1928"/>
      <c r="AE876" s="1667"/>
      <c r="AF876" s="1667"/>
      <c r="AG876" s="1667"/>
      <c r="AH876" s="1667"/>
      <c r="AI876" s="1667"/>
      <c r="AJ876" s="1660"/>
      <c r="AK876" s="1660"/>
    </row>
    <row r="877" spans="1:37" ht="39.950000000000003" customHeight="1" x14ac:dyDescent="0.2">
      <c r="A877" s="5927"/>
      <c r="B877" s="5924"/>
      <c r="C877" s="1683"/>
      <c r="D877" s="1683"/>
      <c r="E877" s="1684"/>
      <c r="F877" s="1684"/>
      <c r="G877" s="1683"/>
      <c r="H877" s="1928"/>
      <c r="I877" s="1928"/>
      <c r="J877" s="1683"/>
      <c r="K877" s="1683"/>
      <c r="L877" s="1684"/>
      <c r="M877" s="1684"/>
      <c r="N877" s="1683"/>
      <c r="O877" s="1928"/>
      <c r="P877" s="1928"/>
      <c r="Q877" s="1683"/>
      <c r="R877" s="1683"/>
      <c r="S877" s="1684"/>
      <c r="T877" s="1684"/>
      <c r="U877" s="1683"/>
      <c r="V877" s="1928"/>
      <c r="W877" s="1928"/>
      <c r="X877" s="1683"/>
      <c r="Y877" s="1683"/>
      <c r="Z877" s="1684"/>
      <c r="AA877" s="1684"/>
      <c r="AB877" s="1683"/>
      <c r="AC877" s="1928"/>
      <c r="AD877" s="1928"/>
      <c r="AE877" s="1683"/>
      <c r="AF877" s="1683"/>
      <c r="AG877" s="1684"/>
      <c r="AH877" s="1684"/>
      <c r="AI877" s="1683"/>
      <c r="AJ877" s="1660"/>
      <c r="AK877" s="1660"/>
    </row>
    <row r="878" spans="1:37" ht="39.950000000000003" customHeight="1" x14ac:dyDescent="0.2">
      <c r="A878" s="5923"/>
      <c r="B878" s="5923"/>
      <c r="C878" s="1683"/>
      <c r="D878" s="1683"/>
      <c r="E878" s="1684"/>
      <c r="F878" s="1684"/>
      <c r="G878" s="1683"/>
      <c r="H878" s="1928"/>
      <c r="I878" s="1928"/>
      <c r="J878" s="1683"/>
      <c r="K878" s="1683"/>
      <c r="L878" s="1684"/>
      <c r="M878" s="1684"/>
      <c r="N878" s="1683"/>
      <c r="O878" s="1928"/>
      <c r="P878" s="1928"/>
      <c r="Q878" s="1683"/>
      <c r="R878" s="1683"/>
      <c r="S878" s="1684"/>
      <c r="T878" s="1684"/>
      <c r="U878" s="1683"/>
      <c r="V878" s="1928"/>
      <c r="W878" s="1928"/>
      <c r="X878" s="1683"/>
      <c r="Y878" s="1683"/>
      <c r="Z878" s="1684"/>
      <c r="AA878" s="1684"/>
      <c r="AB878" s="1683"/>
      <c r="AC878" s="1928"/>
      <c r="AD878" s="1928"/>
      <c r="AE878" s="1683"/>
      <c r="AF878" s="1683"/>
      <c r="AG878" s="1684"/>
      <c r="AH878" s="1684"/>
      <c r="AI878" s="1683"/>
      <c r="AJ878" s="1660"/>
      <c r="AK878" s="1660"/>
    </row>
    <row r="879" spans="1:37" ht="39.950000000000003" customHeight="1" x14ac:dyDescent="0.2">
      <c r="A879" s="5920"/>
      <c r="B879" s="5920"/>
      <c r="C879" s="1683"/>
      <c r="D879" s="1683"/>
      <c r="E879" s="1684"/>
      <c r="F879" s="1684"/>
      <c r="G879" s="1683"/>
      <c r="H879" s="1928"/>
      <c r="I879" s="1928"/>
      <c r="J879" s="1683"/>
      <c r="K879" s="1683"/>
      <c r="L879" s="1684"/>
      <c r="M879" s="1684"/>
      <c r="N879" s="1683"/>
      <c r="O879" s="1928"/>
      <c r="P879" s="1928"/>
      <c r="Q879" s="1683"/>
      <c r="R879" s="1683"/>
      <c r="S879" s="1684"/>
      <c r="T879" s="1684"/>
      <c r="U879" s="1683"/>
      <c r="V879" s="1928"/>
      <c r="W879" s="1928"/>
      <c r="X879" s="1683"/>
      <c r="Y879" s="1683"/>
      <c r="Z879" s="1684"/>
      <c r="AA879" s="1684"/>
      <c r="AB879" s="1683"/>
      <c r="AC879" s="1928"/>
      <c r="AD879" s="1928"/>
      <c r="AE879" s="1683"/>
      <c r="AF879" s="1683"/>
      <c r="AG879" s="1684"/>
      <c r="AH879" s="1684"/>
      <c r="AI879" s="1683"/>
      <c r="AJ879" s="1660"/>
      <c r="AK879" s="1660"/>
    </row>
    <row r="880" spans="1:37" ht="39.950000000000003" customHeight="1" x14ac:dyDescent="0.2">
      <c r="A880" s="5923"/>
      <c r="B880" s="5923"/>
      <c r="C880" s="1683"/>
      <c r="D880" s="1683"/>
      <c r="E880" s="1684"/>
      <c r="F880" s="1684"/>
      <c r="G880" s="1683"/>
      <c r="H880" s="1928"/>
      <c r="I880" s="1928"/>
      <c r="J880" s="1683"/>
      <c r="K880" s="1683"/>
      <c r="L880" s="1684"/>
      <c r="M880" s="1684"/>
      <c r="N880" s="1683"/>
      <c r="O880" s="1928"/>
      <c r="P880" s="1928"/>
      <c r="Q880" s="1683"/>
      <c r="R880" s="1683"/>
      <c r="S880" s="1684"/>
      <c r="T880" s="1684"/>
      <c r="U880" s="1683"/>
      <c r="V880" s="1928"/>
      <c r="W880" s="1928"/>
      <c r="X880" s="1683"/>
      <c r="Y880" s="1683"/>
      <c r="Z880" s="1684"/>
      <c r="AA880" s="1684"/>
      <c r="AB880" s="1683"/>
      <c r="AC880" s="1928"/>
      <c r="AD880" s="1928"/>
      <c r="AE880" s="1683"/>
      <c r="AF880" s="1683"/>
      <c r="AG880" s="1684"/>
      <c r="AH880" s="1684"/>
      <c r="AI880" s="1683"/>
      <c r="AJ880" s="1660"/>
      <c r="AK880" s="1660"/>
    </row>
    <row r="881" spans="1:39" ht="39.950000000000003" customHeight="1" x14ac:dyDescent="0.2">
      <c r="A881" s="5920"/>
      <c r="B881" s="5920"/>
      <c r="C881" s="1683"/>
      <c r="D881" s="1683"/>
      <c r="E881" s="1684"/>
      <c r="F881" s="1684"/>
      <c r="G881" s="1683"/>
      <c r="H881" s="1928"/>
      <c r="I881" s="1928"/>
      <c r="J881" s="1683"/>
      <c r="K881" s="1683"/>
      <c r="L881" s="1684"/>
      <c r="M881" s="1684"/>
      <c r="N881" s="1683"/>
      <c r="O881" s="1928"/>
      <c r="P881" s="1928"/>
      <c r="Q881" s="1683"/>
      <c r="R881" s="1683"/>
      <c r="S881" s="1684"/>
      <c r="T881" s="1684"/>
      <c r="U881" s="1683"/>
      <c r="V881" s="1928"/>
      <c r="W881" s="1928"/>
      <c r="X881" s="1683"/>
      <c r="Y881" s="1683"/>
      <c r="Z881" s="1684"/>
      <c r="AA881" s="1684"/>
      <c r="AB881" s="1683"/>
      <c r="AC881" s="1928"/>
      <c r="AD881" s="1928"/>
      <c r="AE881" s="1683"/>
      <c r="AF881" s="1683"/>
      <c r="AG881" s="1684"/>
      <c r="AH881" s="1684"/>
      <c r="AI881" s="1683"/>
      <c r="AJ881" s="1660"/>
      <c r="AK881" s="1660"/>
    </row>
    <row r="882" spans="1:39" ht="39.950000000000003" customHeight="1" x14ac:dyDescent="0.2">
      <c r="A882" s="5923"/>
      <c r="B882" s="5923"/>
      <c r="C882" s="1683"/>
      <c r="D882" s="1683"/>
      <c r="E882" s="1684"/>
      <c r="F882" s="1684"/>
      <c r="G882" s="1683"/>
      <c r="H882" s="1928"/>
      <c r="I882" s="1928"/>
      <c r="J882" s="1683"/>
      <c r="K882" s="1683"/>
      <c r="L882" s="1684"/>
      <c r="M882" s="1684"/>
      <c r="N882" s="1683"/>
      <c r="O882" s="1928"/>
      <c r="P882" s="1928"/>
      <c r="Q882" s="1683"/>
      <c r="R882" s="1683"/>
      <c r="S882" s="1684"/>
      <c r="T882" s="1684"/>
      <c r="U882" s="1683"/>
      <c r="V882" s="1928"/>
      <c r="W882" s="1928"/>
      <c r="X882" s="1683"/>
      <c r="Y882" s="1683"/>
      <c r="Z882" s="1684"/>
      <c r="AA882" s="1684"/>
      <c r="AB882" s="1683"/>
      <c r="AC882" s="1928"/>
      <c r="AD882" s="1928"/>
      <c r="AE882" s="1683"/>
      <c r="AF882" s="1683"/>
      <c r="AG882" s="1684"/>
      <c r="AH882" s="1684"/>
      <c r="AI882" s="1683"/>
      <c r="AJ882" s="1660"/>
      <c r="AK882" s="1660"/>
    </row>
    <row r="883" spans="1:39" ht="39.950000000000003" customHeight="1" x14ac:dyDescent="0.2">
      <c r="A883" s="5923"/>
      <c r="B883" s="5923"/>
      <c r="C883" s="1683"/>
      <c r="D883" s="1683"/>
      <c r="E883" s="1684"/>
      <c r="F883" s="1684"/>
      <c r="G883" s="1683"/>
      <c r="H883" s="1928"/>
      <c r="I883" s="1928"/>
      <c r="J883" s="1683"/>
      <c r="K883" s="1683"/>
      <c r="L883" s="1684"/>
      <c r="M883" s="1684"/>
      <c r="N883" s="1683"/>
      <c r="O883" s="1928"/>
      <c r="P883" s="1928"/>
      <c r="Q883" s="1683"/>
      <c r="R883" s="1683"/>
      <c r="S883" s="1684"/>
      <c r="T883" s="1684"/>
      <c r="U883" s="1683"/>
      <c r="V883" s="1928"/>
      <c r="W883" s="1928"/>
      <c r="X883" s="1683"/>
      <c r="Y883" s="1683"/>
      <c r="Z883" s="1684"/>
      <c r="AA883" s="1684"/>
      <c r="AB883" s="1683"/>
      <c r="AC883" s="1928"/>
      <c r="AD883" s="1928"/>
      <c r="AE883" s="1683"/>
      <c r="AF883" s="1683"/>
      <c r="AG883" s="1684"/>
      <c r="AH883" s="1684"/>
      <c r="AI883" s="1683"/>
      <c r="AJ883" s="1660"/>
      <c r="AK883" s="1660"/>
    </row>
    <row r="884" spans="1:39" ht="39.950000000000003" customHeight="1" x14ac:dyDescent="0.2">
      <c r="A884" s="5923"/>
      <c r="B884" s="5923"/>
      <c r="C884" s="1683"/>
      <c r="D884" s="1683"/>
      <c r="E884" s="1684"/>
      <c r="F884" s="1684"/>
      <c r="G884" s="1683"/>
      <c r="H884" s="1928"/>
      <c r="I884" s="1928"/>
      <c r="J884" s="1683"/>
      <c r="K884" s="1683"/>
      <c r="L884" s="1684"/>
      <c r="M884" s="1684"/>
      <c r="N884" s="1683"/>
      <c r="O884" s="1928"/>
      <c r="P884" s="1928"/>
      <c r="Q884" s="1683"/>
      <c r="R884" s="1683"/>
      <c r="S884" s="1684"/>
      <c r="T884" s="1684"/>
      <c r="U884" s="1683"/>
      <c r="V884" s="1928"/>
      <c r="W884" s="1928"/>
      <c r="X884" s="1683"/>
      <c r="Y884" s="1683"/>
      <c r="Z884" s="1684"/>
      <c r="AA884" s="1684"/>
      <c r="AB884" s="1683"/>
      <c r="AC884" s="1928"/>
      <c r="AD884" s="1928"/>
      <c r="AE884" s="1683"/>
      <c r="AF884" s="1683"/>
      <c r="AG884" s="1684"/>
      <c r="AH884" s="1684"/>
      <c r="AI884" s="1683"/>
      <c r="AJ884" s="1660"/>
      <c r="AK884" s="1660"/>
      <c r="AL884" s="3408"/>
      <c r="AM884" s="3408"/>
    </row>
    <row r="885" spans="1:39" ht="39.950000000000003" customHeight="1" x14ac:dyDescent="0.2">
      <c r="A885" s="5923"/>
      <c r="B885" s="5923"/>
      <c r="C885" s="1683"/>
      <c r="D885" s="1683"/>
      <c r="E885" s="1684"/>
      <c r="F885" s="1684"/>
      <c r="G885" s="1683"/>
      <c r="H885" s="1928"/>
      <c r="I885" s="1928"/>
      <c r="J885" s="1683"/>
      <c r="K885" s="1683"/>
      <c r="L885" s="1684"/>
      <c r="M885" s="1684"/>
      <c r="N885" s="1683"/>
      <c r="O885" s="1928"/>
      <c r="P885" s="1928"/>
      <c r="Q885" s="1683"/>
      <c r="R885" s="1683"/>
      <c r="S885" s="1684"/>
      <c r="T885" s="1684"/>
      <c r="U885" s="1683"/>
      <c r="V885" s="1928"/>
      <c r="W885" s="1928"/>
      <c r="X885" s="1683"/>
      <c r="Y885" s="1683"/>
      <c r="Z885" s="1684"/>
      <c r="AA885" s="1684"/>
      <c r="AB885" s="1683"/>
      <c r="AC885" s="1928"/>
      <c r="AD885" s="1928"/>
      <c r="AE885" s="1683"/>
      <c r="AF885" s="1683"/>
      <c r="AG885" s="1684"/>
      <c r="AH885" s="1684"/>
      <c r="AI885" s="1683"/>
      <c r="AJ885" s="1660"/>
      <c r="AK885" s="1660"/>
      <c r="AL885" s="5929"/>
      <c r="AM885" s="5929"/>
    </row>
    <row r="886" spans="1:39" ht="39.950000000000003" customHeight="1" x14ac:dyDescent="0.2">
      <c r="A886" s="5923"/>
      <c r="B886" s="5923"/>
      <c r="C886" s="1683"/>
      <c r="D886" s="1683"/>
      <c r="E886" s="1684"/>
      <c r="F886" s="1684"/>
      <c r="G886" s="1683"/>
      <c r="H886" s="1928"/>
      <c r="I886" s="1928"/>
      <c r="J886" s="1683"/>
      <c r="K886" s="1683"/>
      <c r="L886" s="1684"/>
      <c r="M886" s="1684"/>
      <c r="N886" s="1683"/>
      <c r="O886" s="1928"/>
      <c r="P886" s="1928"/>
      <c r="Q886" s="1683"/>
      <c r="R886" s="1683"/>
      <c r="S886" s="1684"/>
      <c r="T886" s="1684"/>
      <c r="U886" s="1683"/>
      <c r="V886" s="1928"/>
      <c r="W886" s="1928"/>
      <c r="X886" s="1683"/>
      <c r="Y886" s="1683"/>
      <c r="Z886" s="1684"/>
      <c r="AA886" s="1684"/>
      <c r="AB886" s="1683"/>
      <c r="AC886" s="1928"/>
      <c r="AD886" s="1928"/>
      <c r="AJ886" s="1660"/>
      <c r="AK886" s="1660"/>
      <c r="AL886" s="5928"/>
      <c r="AM886" s="5928"/>
    </row>
    <row r="887" spans="1:39" ht="39.950000000000003" customHeight="1" x14ac:dyDescent="0.2">
      <c r="H887" s="1928"/>
      <c r="I887" s="1928"/>
      <c r="L887" s="1697"/>
      <c r="M887" s="1697"/>
      <c r="N887" s="1697"/>
      <c r="O887" s="1928"/>
      <c r="P887" s="1928"/>
      <c r="V887" s="1928"/>
      <c r="W887" s="1928"/>
      <c r="AC887" s="1928"/>
      <c r="AD887" s="1928"/>
      <c r="AJ887" s="1660"/>
      <c r="AK887" s="1660"/>
    </row>
    <row r="888" spans="1:39" ht="39.950000000000003" customHeight="1" x14ac:dyDescent="0.2">
      <c r="H888" s="1928"/>
      <c r="I888" s="1928"/>
      <c r="O888" s="1928"/>
      <c r="P888" s="1928"/>
      <c r="V888" s="1928"/>
      <c r="W888" s="1928"/>
      <c r="X888" s="1715"/>
      <c r="Y888" s="1715"/>
      <c r="AA888" s="1715"/>
      <c r="AC888" s="1928"/>
      <c r="AD888" s="1928"/>
      <c r="AJ888" s="1660"/>
      <c r="AK888" s="1660"/>
    </row>
    <row r="889" spans="1:39" ht="39.950000000000003" customHeight="1" x14ac:dyDescent="0.2">
      <c r="C889" s="1666"/>
      <c r="F889" s="1689"/>
      <c r="G889" s="1689"/>
      <c r="H889" s="1928"/>
      <c r="I889" s="1928"/>
      <c r="O889" s="1928"/>
      <c r="P889" s="1928"/>
      <c r="S889" s="1715"/>
      <c r="T889" s="1715"/>
      <c r="U889" s="1715"/>
      <c r="V889" s="1928"/>
      <c r="W889" s="1928"/>
      <c r="X889" s="1715"/>
      <c r="Y889" s="1715"/>
      <c r="Z889" s="1715"/>
      <c r="AC889" s="1928"/>
      <c r="AD889" s="1928"/>
      <c r="AJ889" s="1660"/>
      <c r="AK889" s="1660"/>
    </row>
    <row r="890" spans="1:39" ht="39.950000000000003" customHeight="1" x14ac:dyDescent="0.2">
      <c r="H890" s="1928"/>
      <c r="I890" s="1928"/>
      <c r="O890" s="1928"/>
      <c r="P890" s="1928"/>
      <c r="S890" s="1697"/>
      <c r="T890" s="1697"/>
      <c r="U890" s="1697"/>
      <c r="V890" s="1928"/>
      <c r="W890" s="1928"/>
      <c r="X890" s="1697"/>
      <c r="AC890" s="1928"/>
      <c r="AD890" s="1928"/>
      <c r="AJ890" s="1660"/>
      <c r="AK890" s="1660"/>
    </row>
    <row r="891" spans="1:39" ht="39.950000000000003" customHeight="1" x14ac:dyDescent="0.2">
      <c r="D891" s="1666"/>
      <c r="E891" s="1666"/>
      <c r="F891" s="1666"/>
      <c r="H891" s="1697"/>
      <c r="I891" s="1697"/>
      <c r="K891" s="16"/>
      <c r="L891" s="16"/>
      <c r="M891" s="16"/>
      <c r="O891" s="1697"/>
      <c r="P891" s="1697"/>
      <c r="V891" s="1697"/>
      <c r="W891" s="1697"/>
      <c r="AC891" s="1697"/>
      <c r="AD891" s="1697"/>
      <c r="AJ891" s="1697"/>
      <c r="AK891" s="1697"/>
    </row>
    <row r="892" spans="1:39" ht="39.950000000000003" customHeight="1" x14ac:dyDescent="0.2">
      <c r="A892" s="16"/>
      <c r="B892" s="1715"/>
    </row>
    <row r="893" spans="1:39" ht="39.950000000000003" customHeight="1" x14ac:dyDescent="0.2">
      <c r="A893" s="1954"/>
      <c r="B893" s="1955"/>
    </row>
    <row r="894" spans="1:39" ht="39.950000000000003" customHeight="1" x14ac:dyDescent="0.2"/>
    <row r="895" spans="1:39" ht="39.950000000000003" customHeight="1" x14ac:dyDescent="0.2"/>
    <row r="896" spans="1:39" ht="39.950000000000003" customHeight="1" x14ac:dyDescent="0.2"/>
    <row r="897" ht="39.950000000000003" customHeight="1" x14ac:dyDescent="0.2"/>
    <row r="898" ht="39.950000000000003" customHeight="1" x14ac:dyDescent="0.2"/>
    <row r="899" ht="39.950000000000003" customHeight="1" x14ac:dyDescent="0.2"/>
    <row r="900" ht="39.950000000000003" customHeight="1" x14ac:dyDescent="0.2"/>
    <row r="901" ht="39.950000000000003" customHeight="1" x14ac:dyDescent="0.2"/>
    <row r="902" ht="39.950000000000003" customHeight="1" x14ac:dyDescent="0.2"/>
    <row r="903" ht="39.950000000000003" customHeight="1" x14ac:dyDescent="0.2"/>
    <row r="904" ht="39.950000000000003" customHeight="1" x14ac:dyDescent="0.2"/>
    <row r="905" ht="39.950000000000003" customHeight="1" x14ac:dyDescent="0.2"/>
    <row r="906" ht="39.950000000000003" customHeight="1" x14ac:dyDescent="0.2"/>
    <row r="907" ht="39.950000000000003" customHeight="1" x14ac:dyDescent="0.2"/>
    <row r="908" ht="39.950000000000003" customHeight="1" x14ac:dyDescent="0.2"/>
    <row r="909" ht="39.950000000000003" customHeight="1" x14ac:dyDescent="0.2"/>
    <row r="910" ht="39.950000000000003" customHeight="1" x14ac:dyDescent="0.2"/>
    <row r="911" ht="39.950000000000003" customHeight="1" x14ac:dyDescent="0.2"/>
    <row r="912" ht="39.950000000000003" customHeight="1" x14ac:dyDescent="0.2"/>
    <row r="913" ht="39.950000000000003" customHeight="1" x14ac:dyDescent="0.2"/>
    <row r="914" ht="39.950000000000003" customHeight="1" x14ac:dyDescent="0.2"/>
    <row r="915" ht="39.950000000000003" customHeight="1" x14ac:dyDescent="0.2"/>
    <row r="916" ht="39.950000000000003" customHeight="1" x14ac:dyDescent="0.2"/>
    <row r="917" ht="39.950000000000003" customHeight="1" x14ac:dyDescent="0.2"/>
    <row r="918" ht="39.950000000000003" customHeight="1" x14ac:dyDescent="0.2"/>
    <row r="919" ht="39.950000000000003" customHeight="1" x14ac:dyDescent="0.2"/>
    <row r="920" ht="39.950000000000003" customHeight="1" x14ac:dyDescent="0.2"/>
    <row r="921" ht="39.950000000000003" customHeight="1" x14ac:dyDescent="0.2"/>
    <row r="922" ht="39.950000000000003" customHeight="1" x14ac:dyDescent="0.2"/>
    <row r="923" ht="39.950000000000003" customHeight="1" x14ac:dyDescent="0.2"/>
    <row r="924" ht="39.950000000000003" customHeight="1" x14ac:dyDescent="0.2"/>
    <row r="925" ht="39.950000000000003" customHeight="1" x14ac:dyDescent="0.2"/>
    <row r="926" ht="39.950000000000003" customHeight="1" x14ac:dyDescent="0.2"/>
    <row r="927" ht="39.950000000000003" customHeight="1" x14ac:dyDescent="0.2"/>
    <row r="928" ht="39.950000000000003" customHeight="1" x14ac:dyDescent="0.2"/>
    <row r="929" ht="39.950000000000003" customHeight="1" x14ac:dyDescent="0.2"/>
    <row r="930" ht="39.950000000000003" customHeight="1" x14ac:dyDescent="0.2"/>
    <row r="931" ht="39.950000000000003" customHeight="1" x14ac:dyDescent="0.2"/>
    <row r="932" ht="39.950000000000003" customHeight="1" x14ac:dyDescent="0.2"/>
    <row r="933" ht="39.950000000000003" customHeight="1" x14ac:dyDescent="0.2"/>
    <row r="934" ht="39.950000000000003" customHeight="1" x14ac:dyDescent="0.2"/>
    <row r="935" ht="39.950000000000003" customHeight="1" x14ac:dyDescent="0.2"/>
    <row r="936" ht="39.950000000000003" customHeight="1" x14ac:dyDescent="0.2"/>
    <row r="937" ht="39.950000000000003" customHeight="1" x14ac:dyDescent="0.2"/>
    <row r="938" ht="39.950000000000003" customHeight="1" x14ac:dyDescent="0.2"/>
    <row r="939" ht="39.950000000000003" customHeight="1" x14ac:dyDescent="0.2"/>
    <row r="940" ht="39.950000000000003" customHeight="1" x14ac:dyDescent="0.2"/>
    <row r="941" ht="39.950000000000003" customHeight="1" x14ac:dyDescent="0.2"/>
    <row r="942" ht="39.950000000000003" customHeight="1" x14ac:dyDescent="0.2"/>
    <row r="943" ht="39.950000000000003" customHeight="1" x14ac:dyDescent="0.2"/>
    <row r="944" ht="39.950000000000003" customHeight="1" x14ac:dyDescent="0.2"/>
    <row r="945" ht="39.950000000000003" customHeight="1" x14ac:dyDescent="0.2"/>
    <row r="946" ht="39.950000000000003" customHeight="1" x14ac:dyDescent="0.2"/>
    <row r="947" ht="39.950000000000003" customHeight="1" x14ac:dyDescent="0.2"/>
    <row r="948" ht="39.950000000000003" customHeight="1" x14ac:dyDescent="0.2"/>
    <row r="949" ht="39.950000000000003" customHeight="1" x14ac:dyDescent="0.2"/>
    <row r="950" ht="39.950000000000003" customHeight="1" x14ac:dyDescent="0.2"/>
    <row r="951" ht="39.950000000000003" customHeight="1" x14ac:dyDescent="0.2"/>
    <row r="952" ht="39.950000000000003" customHeight="1" x14ac:dyDescent="0.2"/>
    <row r="953" ht="39.950000000000003" customHeight="1" x14ac:dyDescent="0.2"/>
    <row r="954" ht="39.950000000000003" customHeight="1" x14ac:dyDescent="0.2"/>
    <row r="955" ht="39.950000000000003" customHeight="1" x14ac:dyDescent="0.2"/>
    <row r="956" ht="39.950000000000003" customHeight="1" x14ac:dyDescent="0.2"/>
    <row r="957" ht="39.950000000000003" customHeight="1" x14ac:dyDescent="0.2"/>
    <row r="958" ht="39.950000000000003" customHeight="1" x14ac:dyDescent="0.2"/>
    <row r="959" ht="39.950000000000003" customHeight="1" x14ac:dyDescent="0.2"/>
    <row r="960" ht="39.950000000000003" customHeight="1" x14ac:dyDescent="0.2"/>
    <row r="961" ht="39.950000000000003" customHeight="1" x14ac:dyDescent="0.2"/>
    <row r="962" ht="39.950000000000003" customHeight="1" x14ac:dyDescent="0.2"/>
    <row r="963" ht="39.950000000000003" customHeight="1" x14ac:dyDescent="0.2"/>
    <row r="964" ht="39.950000000000003" customHeight="1" x14ac:dyDescent="0.2"/>
    <row r="965" ht="39.950000000000003" customHeight="1" x14ac:dyDescent="0.2"/>
    <row r="966" ht="39.950000000000003" customHeight="1" x14ac:dyDescent="0.2"/>
    <row r="967" ht="39.950000000000003" customHeight="1" x14ac:dyDescent="0.2"/>
    <row r="968" ht="39.950000000000003" customHeight="1" x14ac:dyDescent="0.2"/>
    <row r="969" ht="39.950000000000003" customHeight="1" x14ac:dyDescent="0.2"/>
    <row r="970" ht="39.950000000000003" customHeight="1" x14ac:dyDescent="0.2"/>
    <row r="971" ht="39.950000000000003" customHeight="1" x14ac:dyDescent="0.2"/>
    <row r="972" ht="39.950000000000003" customHeight="1" x14ac:dyDescent="0.2"/>
    <row r="973" ht="39.950000000000003" customHeight="1" x14ac:dyDescent="0.2"/>
    <row r="974" ht="39.950000000000003" customHeight="1" x14ac:dyDescent="0.2"/>
    <row r="975" ht="39.950000000000003" customHeight="1" x14ac:dyDescent="0.2"/>
    <row r="976" ht="39.950000000000003" customHeight="1" x14ac:dyDescent="0.2"/>
    <row r="977" ht="39.950000000000003" customHeight="1" x14ac:dyDescent="0.2"/>
    <row r="978" ht="39.950000000000003" customHeight="1" x14ac:dyDescent="0.2"/>
    <row r="979" ht="39.950000000000003" customHeight="1" x14ac:dyDescent="0.2"/>
    <row r="980" ht="39.950000000000003" customHeight="1" x14ac:dyDescent="0.2"/>
    <row r="981" ht="39.950000000000003" customHeight="1" x14ac:dyDescent="0.2"/>
    <row r="982" ht="39.950000000000003" customHeight="1" x14ac:dyDescent="0.2"/>
    <row r="983" ht="39.950000000000003" customHeight="1" x14ac:dyDescent="0.2"/>
    <row r="984" ht="39.950000000000003" customHeight="1" x14ac:dyDescent="0.2"/>
    <row r="985" ht="39.950000000000003" customHeight="1" x14ac:dyDescent="0.2"/>
    <row r="986" ht="39.950000000000003" customHeight="1" x14ac:dyDescent="0.2"/>
    <row r="987" ht="39.950000000000003" customHeight="1" x14ac:dyDescent="0.2"/>
    <row r="988" ht="39.950000000000003" customHeight="1" x14ac:dyDescent="0.2"/>
    <row r="989" ht="39.950000000000003" customHeight="1" x14ac:dyDescent="0.2"/>
    <row r="990" ht="39.950000000000003" customHeight="1" x14ac:dyDescent="0.2"/>
    <row r="991" ht="39.950000000000003" customHeight="1" x14ac:dyDescent="0.2"/>
    <row r="992" ht="39.950000000000003" customHeight="1" x14ac:dyDescent="0.2"/>
    <row r="993" ht="39.950000000000003" customHeight="1" x14ac:dyDescent="0.2"/>
    <row r="994" ht="39.950000000000003" customHeight="1" x14ac:dyDescent="0.2"/>
    <row r="995" ht="39.950000000000003" customHeight="1" x14ac:dyDescent="0.2"/>
    <row r="996" ht="39.950000000000003" customHeight="1" x14ac:dyDescent="0.2"/>
    <row r="997" ht="39.950000000000003" customHeight="1" x14ac:dyDescent="0.2"/>
    <row r="998" ht="39.950000000000003" customHeight="1" x14ac:dyDescent="0.2"/>
    <row r="999" ht="39.950000000000003" customHeight="1" x14ac:dyDescent="0.2"/>
    <row r="1000" ht="39.950000000000003" customHeight="1" x14ac:dyDescent="0.2"/>
    <row r="1001" ht="39.950000000000003" customHeight="1" x14ac:dyDescent="0.2"/>
    <row r="1002" ht="39.950000000000003" customHeight="1" x14ac:dyDescent="0.2"/>
    <row r="1003" ht="39.950000000000003" customHeight="1" x14ac:dyDescent="0.2"/>
    <row r="1004" ht="39.950000000000003" customHeight="1" x14ac:dyDescent="0.2"/>
    <row r="1005" ht="39.950000000000003" customHeight="1" x14ac:dyDescent="0.2"/>
    <row r="1006" ht="39.950000000000003" customHeight="1" x14ac:dyDescent="0.2"/>
    <row r="1007" ht="39.950000000000003" customHeight="1" x14ac:dyDescent="0.2"/>
    <row r="1008" ht="39.950000000000003" customHeight="1" x14ac:dyDescent="0.2"/>
    <row r="1009" ht="39.950000000000003" customHeight="1" x14ac:dyDescent="0.2"/>
    <row r="1010" ht="39.950000000000003" customHeight="1" x14ac:dyDescent="0.2"/>
    <row r="1011" ht="39.950000000000003" customHeight="1" x14ac:dyDescent="0.2"/>
    <row r="1012" ht="39.950000000000003" customHeight="1" x14ac:dyDescent="0.2"/>
    <row r="1013" ht="39.950000000000003" customHeight="1" x14ac:dyDescent="0.2"/>
    <row r="1014" ht="39.950000000000003" customHeight="1" x14ac:dyDescent="0.2"/>
    <row r="1015" ht="39.950000000000003" customHeight="1" x14ac:dyDescent="0.2"/>
    <row r="1016" ht="39.950000000000003" customHeight="1" x14ac:dyDescent="0.2"/>
    <row r="1017" ht="39.950000000000003" customHeight="1" x14ac:dyDescent="0.2"/>
    <row r="1018" ht="39.950000000000003" customHeight="1" x14ac:dyDescent="0.2"/>
    <row r="1019" ht="39.950000000000003" customHeight="1" x14ac:dyDescent="0.2"/>
    <row r="1020" ht="39.950000000000003" customHeight="1" x14ac:dyDescent="0.2"/>
    <row r="1021" ht="39.950000000000003" customHeight="1" x14ac:dyDescent="0.2"/>
    <row r="1022" ht="39.950000000000003" customHeight="1" x14ac:dyDescent="0.2"/>
    <row r="1023" ht="39.950000000000003" customHeight="1" x14ac:dyDescent="0.2"/>
    <row r="1024" ht="39.950000000000003" customHeight="1" x14ac:dyDescent="0.2"/>
    <row r="1025" ht="39.950000000000003" customHeight="1" x14ac:dyDescent="0.2"/>
    <row r="1026" ht="39.950000000000003" customHeight="1" x14ac:dyDescent="0.2"/>
    <row r="1027" ht="39.950000000000003" customHeight="1" x14ac:dyDescent="0.2"/>
    <row r="1028" ht="39.950000000000003" customHeight="1" x14ac:dyDescent="0.2"/>
    <row r="1029" ht="39.950000000000003" customHeight="1" x14ac:dyDescent="0.2"/>
    <row r="1030" ht="39.950000000000003" customHeight="1" x14ac:dyDescent="0.2"/>
    <row r="1031" ht="39.950000000000003" customHeight="1" x14ac:dyDescent="0.2"/>
    <row r="1032" ht="39.950000000000003" customHeight="1" x14ac:dyDescent="0.2"/>
    <row r="1033" ht="39.950000000000003" customHeight="1" x14ac:dyDescent="0.2"/>
    <row r="1034" ht="39.950000000000003" customHeight="1" x14ac:dyDescent="0.2"/>
    <row r="1035" ht="39.950000000000003" customHeight="1" x14ac:dyDescent="0.2"/>
    <row r="1036" ht="39.950000000000003" customHeight="1" x14ac:dyDescent="0.2"/>
    <row r="1037" ht="39.950000000000003" customHeight="1" x14ac:dyDescent="0.2"/>
    <row r="1038" ht="39.950000000000003" customHeight="1" x14ac:dyDescent="0.2"/>
    <row r="1039" ht="39.950000000000003" customHeight="1" x14ac:dyDescent="0.2"/>
    <row r="1040" ht="39.950000000000003" customHeight="1" x14ac:dyDescent="0.2"/>
    <row r="1041" ht="39.950000000000003" customHeight="1" x14ac:dyDescent="0.2"/>
    <row r="1042" ht="39.950000000000003" customHeight="1" x14ac:dyDescent="0.2"/>
    <row r="1043" ht="39.950000000000003" customHeight="1" x14ac:dyDescent="0.2"/>
    <row r="1044" ht="39.950000000000003" customHeight="1" x14ac:dyDescent="0.2"/>
    <row r="1045" ht="39.950000000000003" customHeight="1" x14ac:dyDescent="0.2"/>
    <row r="1046" ht="39.950000000000003" customHeight="1" x14ac:dyDescent="0.2"/>
    <row r="1047" ht="39.950000000000003" customHeight="1" x14ac:dyDescent="0.2"/>
    <row r="1048" ht="39.950000000000003" customHeight="1" x14ac:dyDescent="0.2"/>
    <row r="1049" ht="39.950000000000003" customHeight="1" x14ac:dyDescent="0.2"/>
    <row r="1050" ht="39.950000000000003" customHeight="1" x14ac:dyDescent="0.2"/>
    <row r="1051" ht="39.950000000000003" customHeight="1" x14ac:dyDescent="0.2"/>
    <row r="1052" ht="39.950000000000003" customHeight="1" x14ac:dyDescent="0.2"/>
    <row r="1053" ht="39.950000000000003" customHeight="1" x14ac:dyDescent="0.2"/>
    <row r="1054" ht="39.950000000000003" customHeight="1" x14ac:dyDescent="0.2"/>
    <row r="1055" ht="39.950000000000003" customHeight="1" x14ac:dyDescent="0.2"/>
    <row r="1056" ht="39.950000000000003" customHeight="1" x14ac:dyDescent="0.2"/>
    <row r="1057" ht="39.950000000000003" customHeight="1" x14ac:dyDescent="0.2"/>
    <row r="1058" ht="39.950000000000003" customHeight="1" x14ac:dyDescent="0.2"/>
    <row r="1059" ht="39.950000000000003" customHeight="1" x14ac:dyDescent="0.2"/>
    <row r="1060" ht="39.950000000000003" customHeight="1" x14ac:dyDescent="0.2"/>
    <row r="1061" ht="39.950000000000003" customHeight="1" x14ac:dyDescent="0.2"/>
    <row r="1062" ht="39.950000000000003" customHeight="1" x14ac:dyDescent="0.2"/>
    <row r="1063" ht="39.950000000000003" customHeight="1" x14ac:dyDescent="0.2"/>
    <row r="1064" ht="39.950000000000003" customHeight="1" x14ac:dyDescent="0.2"/>
    <row r="1065" ht="39.950000000000003" customHeight="1" x14ac:dyDescent="0.2"/>
    <row r="1066" ht="39.950000000000003" customHeight="1" x14ac:dyDescent="0.2"/>
    <row r="1067" ht="39.950000000000003" customHeight="1" x14ac:dyDescent="0.2"/>
    <row r="1068" ht="39.950000000000003" customHeight="1" x14ac:dyDescent="0.2"/>
    <row r="1069" ht="39.950000000000003" customHeight="1" x14ac:dyDescent="0.2"/>
    <row r="1070" ht="39.950000000000003" customHeight="1" x14ac:dyDescent="0.2"/>
    <row r="1071" ht="39.950000000000003" customHeight="1" x14ac:dyDescent="0.2"/>
    <row r="1072" ht="39.950000000000003" customHeight="1" x14ac:dyDescent="0.2"/>
    <row r="1073" ht="39.950000000000003" customHeight="1" x14ac:dyDescent="0.2"/>
    <row r="1074" ht="39.950000000000003" customHeight="1" x14ac:dyDescent="0.2"/>
    <row r="1075" ht="39.950000000000003" customHeight="1" x14ac:dyDescent="0.2"/>
    <row r="1076" ht="39.950000000000003" customHeight="1" x14ac:dyDescent="0.2"/>
    <row r="1077" ht="39.950000000000003" customHeight="1" x14ac:dyDescent="0.2"/>
    <row r="1078" ht="39.950000000000003" customHeight="1" x14ac:dyDescent="0.2"/>
    <row r="1079" ht="39.950000000000003" customHeight="1" x14ac:dyDescent="0.2"/>
    <row r="1080" ht="39.950000000000003" customHeight="1" x14ac:dyDescent="0.2"/>
    <row r="1081" ht="39.950000000000003" customHeight="1" x14ac:dyDescent="0.2"/>
    <row r="1082" ht="39.950000000000003" customHeight="1" x14ac:dyDescent="0.2"/>
    <row r="1083" ht="39.950000000000003" customHeight="1" x14ac:dyDescent="0.2"/>
    <row r="1084" ht="39.950000000000003" customHeight="1" x14ac:dyDescent="0.2"/>
    <row r="1085" ht="39.950000000000003" customHeight="1" x14ac:dyDescent="0.2"/>
    <row r="1086" ht="39.950000000000003" customHeight="1" x14ac:dyDescent="0.2"/>
    <row r="1087" ht="39.950000000000003" customHeight="1" x14ac:dyDescent="0.2"/>
    <row r="1088" ht="39.950000000000003" customHeight="1" x14ac:dyDescent="0.2"/>
    <row r="1089" ht="39.950000000000003" customHeight="1" x14ac:dyDescent="0.2"/>
    <row r="1090" ht="39.950000000000003" customHeight="1" x14ac:dyDescent="0.2"/>
    <row r="1091" ht="39.950000000000003" customHeight="1" x14ac:dyDescent="0.2"/>
    <row r="1092" ht="39.950000000000003" customHeight="1" x14ac:dyDescent="0.2"/>
    <row r="1093" ht="39.950000000000003" customHeight="1" x14ac:dyDescent="0.2"/>
    <row r="1094" ht="39.950000000000003" customHeight="1" x14ac:dyDescent="0.2"/>
    <row r="1095" ht="39.950000000000003" customHeight="1" x14ac:dyDescent="0.2"/>
    <row r="1096" ht="39.950000000000003" customHeight="1" x14ac:dyDescent="0.2"/>
    <row r="1097" ht="39.950000000000003" customHeight="1" x14ac:dyDescent="0.2"/>
    <row r="1098" ht="39.950000000000003" customHeight="1" x14ac:dyDescent="0.2"/>
    <row r="1099" ht="39.950000000000003" customHeight="1" x14ac:dyDescent="0.2"/>
    <row r="1100" ht="39.950000000000003" customHeight="1" x14ac:dyDescent="0.2"/>
    <row r="1101" ht="39.950000000000003" customHeight="1" x14ac:dyDescent="0.2"/>
    <row r="1102" ht="39.950000000000003" customHeight="1" x14ac:dyDescent="0.2"/>
    <row r="1103" ht="39.950000000000003" customHeight="1" x14ac:dyDescent="0.2"/>
    <row r="1104" ht="39.950000000000003" customHeight="1" x14ac:dyDescent="0.2"/>
    <row r="1105" ht="39.950000000000003" customHeight="1" x14ac:dyDescent="0.2"/>
    <row r="1106" ht="39.950000000000003" customHeight="1" x14ac:dyDescent="0.2"/>
    <row r="1107" ht="39.950000000000003" customHeight="1" x14ac:dyDescent="0.2"/>
    <row r="1108" ht="39.950000000000003" customHeight="1" x14ac:dyDescent="0.2"/>
    <row r="1109" ht="39.950000000000003" customHeight="1" x14ac:dyDescent="0.2"/>
    <row r="1110" ht="39.950000000000003" customHeight="1" x14ac:dyDescent="0.2"/>
    <row r="1111" ht="39.950000000000003" customHeight="1" x14ac:dyDescent="0.2"/>
    <row r="1112" ht="39.950000000000003" customHeight="1" x14ac:dyDescent="0.2"/>
    <row r="1113" ht="39.950000000000003" customHeight="1" x14ac:dyDescent="0.2"/>
    <row r="1114" ht="39.950000000000003" customHeight="1" x14ac:dyDescent="0.2"/>
    <row r="1115" ht="39.950000000000003" customHeight="1" x14ac:dyDescent="0.2"/>
    <row r="1116" ht="39.950000000000003" customHeight="1" x14ac:dyDescent="0.2"/>
    <row r="1117" ht="39.950000000000003" customHeight="1" x14ac:dyDescent="0.2"/>
    <row r="1118" ht="39.950000000000003" customHeight="1" x14ac:dyDescent="0.2"/>
    <row r="1119" ht="39.950000000000003" customHeight="1" x14ac:dyDescent="0.2"/>
    <row r="1120" ht="39.950000000000003" customHeight="1" x14ac:dyDescent="0.2"/>
    <row r="1121" ht="39.950000000000003" customHeight="1" x14ac:dyDescent="0.2"/>
    <row r="1122" ht="39.950000000000003" customHeight="1" x14ac:dyDescent="0.2"/>
    <row r="1123" ht="39.950000000000003" customHeight="1" x14ac:dyDescent="0.2"/>
    <row r="1124" ht="39.950000000000003" customHeight="1" x14ac:dyDescent="0.2"/>
    <row r="1125" ht="39.950000000000003" customHeight="1" x14ac:dyDescent="0.2"/>
    <row r="1126" ht="39.950000000000003" customHeight="1" x14ac:dyDescent="0.2"/>
    <row r="1127" ht="39.950000000000003" customHeight="1" x14ac:dyDescent="0.2"/>
    <row r="1128" ht="39.950000000000003" customHeight="1" x14ac:dyDescent="0.2"/>
    <row r="1129" ht="39.950000000000003" customHeight="1" x14ac:dyDescent="0.2"/>
    <row r="1130" ht="39.950000000000003" customHeight="1" x14ac:dyDescent="0.2"/>
    <row r="1131" ht="39.950000000000003" customHeight="1" x14ac:dyDescent="0.2"/>
    <row r="1132" ht="39.950000000000003" customHeight="1" x14ac:dyDescent="0.2"/>
    <row r="1133" ht="39.950000000000003" customHeight="1" x14ac:dyDescent="0.2"/>
    <row r="1134" ht="39.950000000000003" customHeight="1" x14ac:dyDescent="0.2"/>
    <row r="1135" ht="39.950000000000003" customHeight="1" x14ac:dyDescent="0.2"/>
    <row r="1136" ht="39.950000000000003" customHeight="1" x14ac:dyDescent="0.2"/>
    <row r="1137" ht="39.950000000000003" customHeight="1" x14ac:dyDescent="0.2"/>
    <row r="1138" ht="39.950000000000003" customHeight="1" x14ac:dyDescent="0.2"/>
    <row r="1139" ht="39.950000000000003" customHeight="1" x14ac:dyDescent="0.2"/>
    <row r="1140" ht="39.950000000000003" customHeight="1" x14ac:dyDescent="0.2"/>
    <row r="1141" ht="39.950000000000003" customHeight="1" x14ac:dyDescent="0.2"/>
    <row r="1142" ht="39.950000000000003" customHeight="1" x14ac:dyDescent="0.2"/>
    <row r="1143" ht="39.950000000000003" customHeight="1" x14ac:dyDescent="0.2"/>
    <row r="1144" ht="39.950000000000003" customHeight="1" x14ac:dyDescent="0.2"/>
    <row r="1145" ht="39.950000000000003" customHeight="1" x14ac:dyDescent="0.2"/>
    <row r="1146" ht="39.950000000000003" customHeight="1" x14ac:dyDescent="0.2"/>
    <row r="1147" ht="39.950000000000003" customHeight="1" x14ac:dyDescent="0.2"/>
    <row r="1148" ht="39.950000000000003" customHeight="1" x14ac:dyDescent="0.2"/>
    <row r="1149" ht="39.950000000000003" customHeight="1" x14ac:dyDescent="0.2"/>
    <row r="1150" ht="39.950000000000003" customHeight="1" x14ac:dyDescent="0.2"/>
    <row r="1151" ht="39.950000000000003" customHeight="1" x14ac:dyDescent="0.2"/>
    <row r="1152" ht="39.950000000000003" customHeight="1" x14ac:dyDescent="0.2"/>
    <row r="1153" ht="39.950000000000003" customHeight="1" x14ac:dyDescent="0.2"/>
    <row r="1154" ht="39.950000000000003" customHeight="1" x14ac:dyDescent="0.2"/>
    <row r="1155" ht="39.950000000000003" customHeight="1" x14ac:dyDescent="0.2"/>
    <row r="1156" ht="39.950000000000003" customHeight="1" x14ac:dyDescent="0.2"/>
    <row r="1157" ht="39.950000000000003" customHeight="1" x14ac:dyDescent="0.2"/>
    <row r="1158" ht="39.950000000000003" customHeight="1" x14ac:dyDescent="0.2"/>
    <row r="1159" ht="39.950000000000003" customHeight="1" x14ac:dyDescent="0.2"/>
    <row r="1160" ht="39.950000000000003" customHeight="1" x14ac:dyDescent="0.2"/>
    <row r="1161" ht="39.950000000000003" customHeight="1" x14ac:dyDescent="0.2"/>
    <row r="1162" ht="39.950000000000003" customHeight="1" x14ac:dyDescent="0.2"/>
    <row r="1163" ht="39.950000000000003" customHeight="1" x14ac:dyDescent="0.2"/>
    <row r="1164" ht="39.950000000000003" customHeight="1" x14ac:dyDescent="0.2"/>
    <row r="1165" ht="39.950000000000003" customHeight="1" x14ac:dyDescent="0.2"/>
    <row r="1166" ht="39.950000000000003" customHeight="1" x14ac:dyDescent="0.2"/>
    <row r="1167" ht="39.950000000000003" customHeight="1" x14ac:dyDescent="0.2"/>
    <row r="1168" ht="39.950000000000003" customHeight="1" x14ac:dyDescent="0.2"/>
    <row r="1169" ht="39.950000000000003" customHeight="1" x14ac:dyDescent="0.2"/>
    <row r="1170" ht="39.950000000000003" customHeight="1" x14ac:dyDescent="0.2"/>
    <row r="1171" ht="39.950000000000003" customHeight="1" x14ac:dyDescent="0.2"/>
    <row r="1172" ht="39.950000000000003" customHeight="1" x14ac:dyDescent="0.2"/>
    <row r="1173" ht="39.950000000000003" customHeight="1" x14ac:dyDescent="0.2"/>
    <row r="1174" ht="39.950000000000003" customHeight="1" x14ac:dyDescent="0.2"/>
    <row r="1175" ht="39.950000000000003" customHeight="1" x14ac:dyDescent="0.2"/>
    <row r="1176" ht="39.950000000000003" customHeight="1" x14ac:dyDescent="0.2"/>
    <row r="1177" ht="39.950000000000003" customHeight="1" x14ac:dyDescent="0.2"/>
    <row r="1178" ht="39.950000000000003" customHeight="1" x14ac:dyDescent="0.2"/>
    <row r="1179" ht="39.950000000000003" customHeight="1" x14ac:dyDescent="0.2"/>
    <row r="1180" ht="39.950000000000003" customHeight="1" x14ac:dyDescent="0.2"/>
    <row r="1181" ht="39.950000000000003" customHeight="1" x14ac:dyDescent="0.2"/>
    <row r="1182" ht="39.950000000000003" customHeight="1" x14ac:dyDescent="0.2"/>
    <row r="1183" ht="39.950000000000003" customHeight="1" x14ac:dyDescent="0.2"/>
    <row r="1184" ht="39.950000000000003" customHeight="1" x14ac:dyDescent="0.2"/>
    <row r="1185" ht="39.950000000000003" customHeight="1" x14ac:dyDescent="0.2"/>
    <row r="1186" ht="39.950000000000003" customHeight="1" x14ac:dyDescent="0.2"/>
    <row r="1187" ht="39.950000000000003" customHeight="1" x14ac:dyDescent="0.2"/>
    <row r="1188" ht="39.950000000000003" customHeight="1" x14ac:dyDescent="0.2"/>
    <row r="1189" ht="39.950000000000003" customHeight="1" x14ac:dyDescent="0.2"/>
    <row r="1190" ht="39.950000000000003" customHeight="1" x14ac:dyDescent="0.2"/>
    <row r="1191" ht="39.950000000000003" customHeight="1" x14ac:dyDescent="0.2"/>
    <row r="1192" ht="39.950000000000003" customHeight="1" x14ac:dyDescent="0.2"/>
    <row r="1193" ht="39.950000000000003" customHeight="1" x14ac:dyDescent="0.2"/>
    <row r="1194" ht="39.950000000000003" customHeight="1" x14ac:dyDescent="0.2"/>
    <row r="1195" ht="39.950000000000003" customHeight="1" x14ac:dyDescent="0.2"/>
    <row r="1196" ht="39.950000000000003" customHeight="1" x14ac:dyDescent="0.2"/>
    <row r="1197" ht="39.950000000000003" customHeight="1" x14ac:dyDescent="0.2"/>
    <row r="1198" ht="39.950000000000003" customHeight="1" x14ac:dyDescent="0.2"/>
    <row r="1199" ht="39.950000000000003" customHeight="1" x14ac:dyDescent="0.2"/>
    <row r="1200" ht="39.950000000000003" customHeight="1" x14ac:dyDescent="0.2"/>
    <row r="1201" ht="39.950000000000003" customHeight="1" x14ac:dyDescent="0.2"/>
    <row r="1202" ht="39.950000000000003" customHeight="1" x14ac:dyDescent="0.2"/>
    <row r="1203" ht="39.950000000000003" customHeight="1" x14ac:dyDescent="0.2"/>
    <row r="1204" ht="39.950000000000003" customHeight="1" x14ac:dyDescent="0.2"/>
    <row r="1205" ht="39.950000000000003" customHeight="1" x14ac:dyDescent="0.2"/>
    <row r="1206" ht="39.950000000000003" customHeight="1" x14ac:dyDescent="0.2"/>
    <row r="1207" ht="39.950000000000003" customHeight="1" x14ac:dyDescent="0.2"/>
    <row r="1208" ht="39.950000000000003" customHeight="1" x14ac:dyDescent="0.2"/>
    <row r="1209" ht="39.950000000000003" customHeight="1" x14ac:dyDescent="0.2"/>
    <row r="1210" ht="39.950000000000003" customHeight="1" x14ac:dyDescent="0.2"/>
    <row r="1211" ht="39.950000000000003" customHeight="1" x14ac:dyDescent="0.2"/>
    <row r="1212" ht="39.950000000000003" customHeight="1" x14ac:dyDescent="0.2"/>
    <row r="1213" ht="39.950000000000003" customHeight="1" x14ac:dyDescent="0.2"/>
    <row r="1214" ht="39.950000000000003" customHeight="1" x14ac:dyDescent="0.2"/>
    <row r="1215" ht="39.950000000000003" customHeight="1" x14ac:dyDescent="0.2"/>
    <row r="1216" ht="39.950000000000003" customHeight="1" x14ac:dyDescent="0.2"/>
    <row r="1217" ht="39.950000000000003" customHeight="1" x14ac:dyDescent="0.2"/>
    <row r="1218" ht="39.950000000000003" customHeight="1" x14ac:dyDescent="0.2"/>
    <row r="1219" ht="39.950000000000003" customHeight="1" x14ac:dyDescent="0.2"/>
    <row r="1220" ht="39.950000000000003" customHeight="1" x14ac:dyDescent="0.2"/>
    <row r="1221" ht="39.950000000000003" customHeight="1" x14ac:dyDescent="0.2"/>
    <row r="1222" ht="39.950000000000003" customHeight="1" x14ac:dyDescent="0.2"/>
    <row r="1223" ht="39.950000000000003" customHeight="1" x14ac:dyDescent="0.2"/>
    <row r="1224" ht="39.950000000000003" customHeight="1" x14ac:dyDescent="0.2"/>
    <row r="1225" ht="39.950000000000003" customHeight="1" x14ac:dyDescent="0.2"/>
    <row r="1226" ht="39.950000000000003" customHeight="1" x14ac:dyDescent="0.2"/>
    <row r="1227" ht="39.950000000000003" customHeight="1" x14ac:dyDescent="0.2"/>
    <row r="1228" ht="39.950000000000003" customHeight="1" x14ac:dyDescent="0.2"/>
    <row r="1229" ht="39.950000000000003" customHeight="1" x14ac:dyDescent="0.2"/>
    <row r="1230" ht="39.950000000000003" customHeight="1" x14ac:dyDescent="0.2"/>
    <row r="1231" ht="39.950000000000003" customHeight="1" x14ac:dyDescent="0.2"/>
    <row r="1232" ht="39.950000000000003" customHeight="1" x14ac:dyDescent="0.2"/>
    <row r="1233" ht="39.950000000000003" customHeight="1" x14ac:dyDescent="0.2"/>
    <row r="1234" ht="39.950000000000003" customHeight="1" x14ac:dyDescent="0.2"/>
    <row r="1235" ht="39.950000000000003" customHeight="1" x14ac:dyDescent="0.2"/>
    <row r="1236" ht="39.950000000000003" customHeight="1" x14ac:dyDescent="0.2"/>
    <row r="1237" ht="39.950000000000003" customHeight="1" x14ac:dyDescent="0.2"/>
    <row r="1238" ht="39.950000000000003" customHeight="1" x14ac:dyDescent="0.2"/>
    <row r="1239" ht="39.950000000000003" customHeight="1" x14ac:dyDescent="0.2"/>
    <row r="1240" ht="39.950000000000003" customHeight="1" x14ac:dyDescent="0.2"/>
    <row r="1241" ht="39.950000000000003" customHeight="1" x14ac:dyDescent="0.2"/>
    <row r="1242" ht="39.950000000000003" customHeight="1" x14ac:dyDescent="0.2"/>
    <row r="1243" ht="39.950000000000003" customHeight="1" x14ac:dyDescent="0.2"/>
    <row r="1244" ht="39.950000000000003" customHeight="1" x14ac:dyDescent="0.2"/>
    <row r="1245" ht="39.950000000000003" customHeight="1" x14ac:dyDescent="0.2"/>
    <row r="1246" ht="39.950000000000003" customHeight="1" x14ac:dyDescent="0.2"/>
    <row r="1247" ht="39.950000000000003" customHeight="1" x14ac:dyDescent="0.2"/>
    <row r="1248" ht="39.950000000000003" customHeight="1" x14ac:dyDescent="0.2"/>
    <row r="1249" ht="39.950000000000003" customHeight="1" x14ac:dyDescent="0.2"/>
    <row r="1250" ht="39.950000000000003" customHeight="1" x14ac:dyDescent="0.2"/>
    <row r="1251" ht="39.950000000000003" customHeight="1" x14ac:dyDescent="0.2"/>
    <row r="1252" ht="39.950000000000003" customHeight="1" x14ac:dyDescent="0.2"/>
    <row r="1253" ht="39.950000000000003" customHeight="1" x14ac:dyDescent="0.2"/>
    <row r="1254" ht="39.950000000000003" customHeight="1" x14ac:dyDescent="0.2"/>
    <row r="1255" ht="39.950000000000003" customHeight="1" x14ac:dyDescent="0.2"/>
    <row r="1256" ht="39.950000000000003" customHeight="1" x14ac:dyDescent="0.2"/>
    <row r="1257" ht="39.950000000000003" customHeight="1" x14ac:dyDescent="0.2"/>
    <row r="1258" ht="39.950000000000003" customHeight="1" x14ac:dyDescent="0.2"/>
    <row r="1259" ht="39.950000000000003" customHeight="1" x14ac:dyDescent="0.2"/>
    <row r="1260" ht="39.950000000000003" customHeight="1" x14ac:dyDescent="0.2"/>
    <row r="1261" ht="39.950000000000003" customHeight="1" x14ac:dyDescent="0.2"/>
    <row r="1262" ht="39.950000000000003" customHeight="1" x14ac:dyDescent="0.2"/>
    <row r="1263" ht="39.950000000000003" customHeight="1" x14ac:dyDescent="0.2"/>
    <row r="1264" ht="39.950000000000003" customHeight="1" x14ac:dyDescent="0.2"/>
    <row r="1265" ht="39.950000000000003" customHeight="1" x14ac:dyDescent="0.2"/>
    <row r="1266" ht="39.950000000000003" customHeight="1" x14ac:dyDescent="0.2"/>
    <row r="1267" ht="39.950000000000003" customHeight="1" x14ac:dyDescent="0.2"/>
    <row r="1268" ht="39.950000000000003" customHeight="1" x14ac:dyDescent="0.2"/>
    <row r="1269" ht="39.950000000000003" customHeight="1" x14ac:dyDescent="0.2"/>
    <row r="1270" ht="39.950000000000003" customHeight="1" x14ac:dyDescent="0.2"/>
    <row r="1271" ht="39.950000000000003" customHeight="1" x14ac:dyDescent="0.2"/>
    <row r="1272" ht="39.950000000000003" customHeight="1" x14ac:dyDescent="0.2"/>
    <row r="1273" ht="39.950000000000003" customHeight="1" x14ac:dyDescent="0.2"/>
    <row r="1274" ht="39.950000000000003" customHeight="1" x14ac:dyDescent="0.2"/>
    <row r="1275" ht="39.950000000000003" customHeight="1" x14ac:dyDescent="0.2"/>
    <row r="1276" ht="39.950000000000003" customHeight="1" x14ac:dyDescent="0.2"/>
    <row r="1277" ht="39.950000000000003" customHeight="1" x14ac:dyDescent="0.2"/>
    <row r="1278" ht="39.950000000000003" customHeight="1" x14ac:dyDescent="0.2"/>
    <row r="1279" ht="39.950000000000003" customHeight="1" x14ac:dyDescent="0.2"/>
    <row r="1280" ht="39.950000000000003" customHeight="1" x14ac:dyDescent="0.2"/>
    <row r="1281" ht="39.950000000000003" customHeight="1" x14ac:dyDescent="0.2"/>
    <row r="1282" ht="39.950000000000003" customHeight="1" x14ac:dyDescent="0.2"/>
    <row r="1283" ht="39.950000000000003" customHeight="1" x14ac:dyDescent="0.2"/>
    <row r="1284" ht="39.950000000000003" customHeight="1" x14ac:dyDescent="0.2"/>
    <row r="1285" ht="39.950000000000003" customHeight="1" x14ac:dyDescent="0.2"/>
    <row r="1286" ht="39.950000000000003" customHeight="1" x14ac:dyDescent="0.2"/>
    <row r="1287" ht="39.950000000000003" customHeight="1" x14ac:dyDescent="0.2"/>
    <row r="1288" ht="39.950000000000003" customHeight="1" x14ac:dyDescent="0.2"/>
    <row r="1289" ht="39.950000000000003" customHeight="1" x14ac:dyDescent="0.2"/>
    <row r="1290" ht="39.950000000000003" customHeight="1" x14ac:dyDescent="0.2"/>
    <row r="1291" ht="39.950000000000003" customHeight="1" x14ac:dyDescent="0.2"/>
    <row r="1292" ht="39.950000000000003" customHeight="1" x14ac:dyDescent="0.2"/>
    <row r="1293" ht="39.950000000000003" customHeight="1" x14ac:dyDescent="0.2"/>
    <row r="1294" ht="39.950000000000003" customHeight="1" x14ac:dyDescent="0.2"/>
    <row r="1295" ht="39.950000000000003" customHeight="1" x14ac:dyDescent="0.2"/>
    <row r="1296" ht="39.950000000000003" customHeight="1" x14ac:dyDescent="0.2"/>
    <row r="1297" ht="39.950000000000003" customHeight="1" x14ac:dyDescent="0.2"/>
    <row r="1298" ht="39.950000000000003" customHeight="1" x14ac:dyDescent="0.2"/>
    <row r="1299" ht="39.950000000000003" customHeight="1" x14ac:dyDescent="0.2"/>
    <row r="1300" ht="39.950000000000003" customHeight="1" x14ac:dyDescent="0.2"/>
    <row r="1301" ht="39.950000000000003" customHeight="1" x14ac:dyDescent="0.2"/>
    <row r="1302" ht="39.950000000000003" customHeight="1" x14ac:dyDescent="0.2"/>
    <row r="1303" ht="39.950000000000003" customHeight="1" x14ac:dyDescent="0.2"/>
    <row r="1304" ht="39.950000000000003" customHeight="1" x14ac:dyDescent="0.2"/>
    <row r="1305" ht="39.950000000000003" customHeight="1" x14ac:dyDescent="0.2"/>
    <row r="1306" ht="39.950000000000003" customHeight="1" x14ac:dyDescent="0.2"/>
    <row r="1307" ht="39.950000000000003" customHeight="1" x14ac:dyDescent="0.2"/>
    <row r="1308" ht="39.950000000000003" customHeight="1" x14ac:dyDescent="0.2"/>
    <row r="1309" ht="39.950000000000003" customHeight="1" x14ac:dyDescent="0.2"/>
    <row r="1310" ht="39.950000000000003" customHeight="1" x14ac:dyDescent="0.2"/>
    <row r="1311" ht="39.950000000000003" customHeight="1" x14ac:dyDescent="0.2"/>
    <row r="1312" ht="39.950000000000003" customHeight="1" x14ac:dyDescent="0.2"/>
    <row r="1313" ht="39.950000000000003" customHeight="1" x14ac:dyDescent="0.2"/>
    <row r="1314" ht="39.950000000000003" customHeight="1" x14ac:dyDescent="0.2"/>
    <row r="1315" ht="39.950000000000003" customHeight="1" x14ac:dyDescent="0.2"/>
    <row r="1316" ht="39.950000000000003" customHeight="1" x14ac:dyDescent="0.2"/>
    <row r="1317" ht="39.950000000000003" customHeight="1" x14ac:dyDescent="0.2"/>
    <row r="1318" ht="39.950000000000003" customHeight="1" x14ac:dyDescent="0.2"/>
    <row r="1319" ht="39.950000000000003" customHeight="1" x14ac:dyDescent="0.2"/>
    <row r="1320" ht="39.950000000000003" customHeight="1" x14ac:dyDescent="0.2"/>
    <row r="1321" ht="39.950000000000003" customHeight="1" x14ac:dyDescent="0.2"/>
    <row r="1322" ht="39.950000000000003" customHeight="1" x14ac:dyDescent="0.2"/>
    <row r="1323" ht="39.950000000000003" customHeight="1" x14ac:dyDescent="0.2"/>
    <row r="1324" ht="39.950000000000003" customHeight="1" x14ac:dyDescent="0.2"/>
    <row r="1325" ht="39.950000000000003" customHeight="1" x14ac:dyDescent="0.2"/>
    <row r="1326" ht="39.950000000000003" customHeight="1" x14ac:dyDescent="0.2"/>
    <row r="1327" ht="39.950000000000003" customHeight="1" x14ac:dyDescent="0.2"/>
    <row r="1328" ht="39.950000000000003" customHeight="1" x14ac:dyDescent="0.2"/>
    <row r="1329" ht="39.950000000000003" customHeight="1" x14ac:dyDescent="0.2"/>
    <row r="1330" ht="39.950000000000003" customHeight="1" x14ac:dyDescent="0.2"/>
    <row r="1331" ht="39.950000000000003" customHeight="1" x14ac:dyDescent="0.2"/>
    <row r="1332" ht="39.950000000000003" customHeight="1" x14ac:dyDescent="0.2"/>
    <row r="1333" ht="39.950000000000003" customHeight="1" x14ac:dyDescent="0.2"/>
    <row r="1334" ht="39.950000000000003" customHeight="1" x14ac:dyDescent="0.2"/>
    <row r="1335" ht="39.950000000000003" customHeight="1" x14ac:dyDescent="0.2"/>
    <row r="1336" ht="39.950000000000003" customHeight="1" x14ac:dyDescent="0.2"/>
    <row r="1337" ht="39.950000000000003" customHeight="1" x14ac:dyDescent="0.2"/>
    <row r="1338" ht="39.950000000000003" customHeight="1" x14ac:dyDescent="0.2"/>
    <row r="1339" ht="39.950000000000003" customHeight="1" x14ac:dyDescent="0.2"/>
    <row r="1340" ht="39.950000000000003" customHeight="1" x14ac:dyDescent="0.2"/>
    <row r="1341" ht="39.950000000000003" customHeight="1" x14ac:dyDescent="0.2"/>
    <row r="1342" ht="39.950000000000003" customHeight="1" x14ac:dyDescent="0.2"/>
    <row r="1343" ht="39.950000000000003" customHeight="1" x14ac:dyDescent="0.2"/>
    <row r="1344" ht="39.950000000000003" customHeight="1" x14ac:dyDescent="0.2"/>
    <row r="1345" ht="39.950000000000003" customHeight="1" x14ac:dyDescent="0.2"/>
    <row r="1346" ht="39.950000000000003" customHeight="1" x14ac:dyDescent="0.2"/>
    <row r="1347" ht="39.950000000000003" customHeight="1" x14ac:dyDescent="0.2"/>
    <row r="1348" ht="39.950000000000003" customHeight="1" x14ac:dyDescent="0.2"/>
    <row r="1349" ht="39.950000000000003" customHeight="1" x14ac:dyDescent="0.2"/>
    <row r="1350" ht="39.950000000000003" customHeight="1" x14ac:dyDescent="0.2"/>
    <row r="1351" ht="39.950000000000003" customHeight="1" x14ac:dyDescent="0.2"/>
    <row r="1352" ht="39.950000000000003" customHeight="1" x14ac:dyDescent="0.2"/>
    <row r="1353" ht="39.950000000000003" customHeight="1" x14ac:dyDescent="0.2"/>
    <row r="1354" ht="39.950000000000003" customHeight="1" x14ac:dyDescent="0.2"/>
    <row r="1355" ht="39.950000000000003" customHeight="1" x14ac:dyDescent="0.2"/>
    <row r="1356" ht="39.950000000000003" customHeight="1" x14ac:dyDescent="0.2"/>
    <row r="1357" ht="39.950000000000003" customHeight="1" x14ac:dyDescent="0.2"/>
    <row r="1358" ht="39.950000000000003" customHeight="1" x14ac:dyDescent="0.2"/>
    <row r="1359" ht="39.950000000000003" customHeight="1" x14ac:dyDescent="0.2"/>
    <row r="1360" ht="39.950000000000003" customHeight="1" x14ac:dyDescent="0.2"/>
    <row r="1361" ht="39.950000000000003" customHeight="1" x14ac:dyDescent="0.2"/>
    <row r="1362" ht="39.950000000000003" customHeight="1" x14ac:dyDescent="0.2"/>
    <row r="1363" ht="39.950000000000003" customHeight="1" x14ac:dyDescent="0.2"/>
    <row r="1364" ht="39.950000000000003" customHeight="1" x14ac:dyDescent="0.2"/>
    <row r="1365" ht="39.950000000000003" customHeight="1" x14ac:dyDescent="0.2"/>
    <row r="1366" ht="39.950000000000003" customHeight="1" x14ac:dyDescent="0.2"/>
    <row r="1367" ht="39.950000000000003" customHeight="1" x14ac:dyDescent="0.2"/>
    <row r="1368" ht="39.950000000000003" customHeight="1" x14ac:dyDescent="0.2"/>
    <row r="1369" ht="39.950000000000003" customHeight="1" x14ac:dyDescent="0.2"/>
    <row r="1370" ht="39.950000000000003" customHeight="1" x14ac:dyDescent="0.2"/>
    <row r="1371" ht="39.950000000000003" customHeight="1" x14ac:dyDescent="0.2"/>
    <row r="1372" ht="39.950000000000003" customHeight="1" x14ac:dyDescent="0.2"/>
    <row r="1373" ht="39.950000000000003" customHeight="1" x14ac:dyDescent="0.2"/>
    <row r="1374" ht="39.950000000000003" customHeight="1" x14ac:dyDescent="0.2"/>
    <row r="1375" ht="39.950000000000003" customHeight="1" x14ac:dyDescent="0.2"/>
    <row r="1376" ht="39.950000000000003" customHeight="1" x14ac:dyDescent="0.2"/>
    <row r="1377" ht="39.950000000000003" customHeight="1" x14ac:dyDescent="0.2"/>
    <row r="1378" ht="39.950000000000003" customHeight="1" x14ac:dyDescent="0.2"/>
    <row r="1379" ht="39.950000000000003" customHeight="1" x14ac:dyDescent="0.2"/>
    <row r="1380" ht="39.950000000000003" customHeight="1" x14ac:dyDescent="0.2"/>
    <row r="1381" ht="39.950000000000003" customHeight="1" x14ac:dyDescent="0.2"/>
    <row r="1382" ht="39.950000000000003" customHeight="1" x14ac:dyDescent="0.2"/>
    <row r="1383" ht="39.950000000000003" customHeight="1" x14ac:dyDescent="0.2"/>
    <row r="1384" ht="39.950000000000003" customHeight="1" x14ac:dyDescent="0.2"/>
    <row r="1385" ht="39.950000000000003" customHeight="1" x14ac:dyDescent="0.2"/>
    <row r="1386" ht="39.950000000000003" customHeight="1" x14ac:dyDescent="0.2"/>
    <row r="1387" ht="39.950000000000003" customHeight="1" x14ac:dyDescent="0.2"/>
    <row r="1388" ht="39.950000000000003" customHeight="1" x14ac:dyDescent="0.2"/>
    <row r="1389" ht="39.950000000000003" customHeight="1" x14ac:dyDescent="0.2"/>
    <row r="1390" ht="39.950000000000003" customHeight="1" x14ac:dyDescent="0.2"/>
    <row r="1391" ht="39.950000000000003" customHeight="1" x14ac:dyDescent="0.2"/>
    <row r="1392" ht="39.950000000000003" customHeight="1" x14ac:dyDescent="0.2"/>
    <row r="1393" ht="39.950000000000003" customHeight="1" x14ac:dyDescent="0.2"/>
    <row r="1394" ht="39.950000000000003" customHeight="1" x14ac:dyDescent="0.2"/>
    <row r="1395" ht="39.950000000000003" customHeight="1" x14ac:dyDescent="0.2"/>
    <row r="1396" ht="39.950000000000003" customHeight="1" x14ac:dyDescent="0.2"/>
    <row r="1397" ht="39.950000000000003" customHeight="1" x14ac:dyDescent="0.2"/>
    <row r="1398" ht="39.950000000000003" customHeight="1" x14ac:dyDescent="0.2"/>
    <row r="1399" ht="39.950000000000003" customHeight="1" x14ac:dyDescent="0.2"/>
    <row r="1400" ht="39.950000000000003" customHeight="1" x14ac:dyDescent="0.2"/>
    <row r="1401" ht="39.950000000000003" customHeight="1" x14ac:dyDescent="0.2"/>
    <row r="1402" ht="39.950000000000003" customHeight="1" x14ac:dyDescent="0.2"/>
    <row r="1403" ht="39.950000000000003" customHeight="1" x14ac:dyDescent="0.2"/>
    <row r="1404" ht="39.950000000000003" customHeight="1" x14ac:dyDescent="0.2"/>
    <row r="1405" ht="39.950000000000003" customHeight="1" x14ac:dyDescent="0.2"/>
    <row r="1406" ht="39.950000000000003" customHeight="1" x14ac:dyDescent="0.2"/>
    <row r="1407" ht="39.950000000000003" customHeight="1" x14ac:dyDescent="0.2"/>
    <row r="1408" ht="39.950000000000003" customHeight="1" x14ac:dyDescent="0.2"/>
    <row r="1409" ht="39.950000000000003" customHeight="1" x14ac:dyDescent="0.2"/>
    <row r="1410" ht="39.950000000000003" customHeight="1" x14ac:dyDescent="0.2"/>
    <row r="1411" ht="39.950000000000003" customHeight="1" x14ac:dyDescent="0.2"/>
    <row r="1412" ht="39.950000000000003" customHeight="1" x14ac:dyDescent="0.2"/>
    <row r="1413" ht="39.950000000000003" customHeight="1" x14ac:dyDescent="0.2"/>
    <row r="1414" ht="39.950000000000003" customHeight="1" x14ac:dyDescent="0.2"/>
    <row r="1415" ht="39.950000000000003" customHeight="1" x14ac:dyDescent="0.2"/>
    <row r="1416" ht="39.950000000000003" customHeight="1" x14ac:dyDescent="0.2"/>
    <row r="1417" ht="39.950000000000003" customHeight="1" x14ac:dyDescent="0.2"/>
    <row r="1418" ht="39.950000000000003" customHeight="1" x14ac:dyDescent="0.2"/>
    <row r="1419" ht="39.950000000000003" customHeight="1" x14ac:dyDescent="0.2"/>
    <row r="1420" ht="39.950000000000003" customHeight="1" x14ac:dyDescent="0.2"/>
    <row r="1421" ht="39.950000000000003" customHeight="1" x14ac:dyDescent="0.2"/>
    <row r="1422" ht="39.950000000000003" customHeight="1" x14ac:dyDescent="0.2"/>
    <row r="1423" ht="39.950000000000003" customHeight="1" x14ac:dyDescent="0.2"/>
    <row r="1424" ht="39.950000000000003" customHeight="1" x14ac:dyDescent="0.2"/>
    <row r="1425" ht="39.950000000000003" customHeight="1" x14ac:dyDescent="0.2"/>
    <row r="1426" ht="39.950000000000003" customHeight="1" x14ac:dyDescent="0.2"/>
    <row r="1427" ht="39.950000000000003" customHeight="1" x14ac:dyDescent="0.2"/>
    <row r="1428" ht="39.950000000000003" customHeight="1" x14ac:dyDescent="0.2"/>
    <row r="1429" ht="39.950000000000003" customHeight="1" x14ac:dyDescent="0.2"/>
    <row r="1430" ht="39.950000000000003" customHeight="1" x14ac:dyDescent="0.2"/>
    <row r="1431" ht="39.950000000000003" customHeight="1" x14ac:dyDescent="0.2"/>
    <row r="1432" ht="39.950000000000003" customHeight="1" x14ac:dyDescent="0.2"/>
    <row r="1433" ht="39.950000000000003" customHeight="1" x14ac:dyDescent="0.2"/>
    <row r="1434" ht="39.950000000000003" customHeight="1" x14ac:dyDescent="0.2"/>
    <row r="1435" ht="39.950000000000003" customHeight="1" x14ac:dyDescent="0.2"/>
    <row r="1436" ht="39.950000000000003" customHeight="1" x14ac:dyDescent="0.2"/>
    <row r="1437" ht="39.950000000000003" customHeight="1" x14ac:dyDescent="0.2"/>
    <row r="1438" ht="39.950000000000003" customHeight="1" x14ac:dyDescent="0.2"/>
    <row r="1439" ht="39.950000000000003" customHeight="1" x14ac:dyDescent="0.2"/>
    <row r="1440" ht="39.950000000000003" customHeight="1" x14ac:dyDescent="0.2"/>
    <row r="1441" ht="39.950000000000003" customHeight="1" x14ac:dyDescent="0.2"/>
    <row r="1442" ht="39.950000000000003" customHeight="1" x14ac:dyDescent="0.2"/>
    <row r="1443" ht="39.950000000000003" customHeight="1" x14ac:dyDescent="0.2"/>
    <row r="1444" ht="39.950000000000003" customHeight="1" x14ac:dyDescent="0.2"/>
    <row r="1445" ht="39.950000000000003" customHeight="1" x14ac:dyDescent="0.2"/>
    <row r="1446" ht="39.950000000000003" customHeight="1" x14ac:dyDescent="0.2"/>
    <row r="1447" ht="39.950000000000003" customHeight="1" x14ac:dyDescent="0.2"/>
    <row r="1448" ht="39.950000000000003" customHeight="1" x14ac:dyDescent="0.2"/>
    <row r="1449" ht="39.950000000000003" customHeight="1" x14ac:dyDescent="0.2"/>
    <row r="1450" ht="39.950000000000003" customHeight="1" x14ac:dyDescent="0.2"/>
    <row r="1451" ht="39.950000000000003" customHeight="1" x14ac:dyDescent="0.2"/>
    <row r="1452" ht="39.950000000000003" customHeight="1" x14ac:dyDescent="0.2"/>
    <row r="1453" ht="39.950000000000003" customHeight="1" x14ac:dyDescent="0.2"/>
    <row r="1454" ht="39.950000000000003" customHeight="1" x14ac:dyDescent="0.2"/>
    <row r="1455" ht="39.950000000000003" customHeight="1" x14ac:dyDescent="0.2"/>
    <row r="1456" ht="39.950000000000003" customHeight="1" x14ac:dyDescent="0.2"/>
    <row r="1457" ht="39.950000000000003" customHeight="1" x14ac:dyDescent="0.2"/>
    <row r="1458" ht="39.950000000000003" customHeight="1" x14ac:dyDescent="0.2"/>
    <row r="1459" ht="39.950000000000003" customHeight="1" x14ac:dyDescent="0.2"/>
    <row r="1460" ht="39.950000000000003" customHeight="1" x14ac:dyDescent="0.2"/>
    <row r="1461" ht="39.950000000000003" customHeight="1" x14ac:dyDescent="0.2"/>
    <row r="1462" ht="39.950000000000003" customHeight="1" x14ac:dyDescent="0.2"/>
    <row r="1463" ht="39.950000000000003" customHeight="1" x14ac:dyDescent="0.2"/>
    <row r="1464" ht="39.950000000000003" customHeight="1" x14ac:dyDescent="0.2"/>
    <row r="1465" ht="39.950000000000003" customHeight="1" x14ac:dyDescent="0.2"/>
    <row r="1466" ht="39.950000000000003" customHeight="1" x14ac:dyDescent="0.2"/>
    <row r="1467" ht="39.950000000000003" customHeight="1" x14ac:dyDescent="0.2"/>
    <row r="1468" ht="39.950000000000003" customHeight="1" x14ac:dyDescent="0.2"/>
    <row r="1469" ht="39.950000000000003" customHeight="1" x14ac:dyDescent="0.2"/>
    <row r="1470" ht="39.950000000000003" customHeight="1" x14ac:dyDescent="0.2"/>
    <row r="1471" ht="39.950000000000003" customHeight="1" x14ac:dyDescent="0.2"/>
    <row r="1472" ht="39.950000000000003" customHeight="1" x14ac:dyDescent="0.2"/>
    <row r="1473" ht="39.950000000000003" customHeight="1" x14ac:dyDescent="0.2"/>
    <row r="1474" ht="39.950000000000003" customHeight="1" x14ac:dyDescent="0.2"/>
    <row r="1475" ht="39.950000000000003" customHeight="1" x14ac:dyDescent="0.2"/>
    <row r="1476" ht="39.950000000000003" customHeight="1" x14ac:dyDescent="0.2"/>
    <row r="1477" ht="39.950000000000003" customHeight="1" x14ac:dyDescent="0.2"/>
    <row r="1478" ht="39.950000000000003" customHeight="1" x14ac:dyDescent="0.2"/>
    <row r="1479" ht="39.950000000000003" customHeight="1" x14ac:dyDescent="0.2"/>
    <row r="1480" ht="39.950000000000003" customHeight="1" x14ac:dyDescent="0.2"/>
    <row r="1481" ht="39.950000000000003" customHeight="1" x14ac:dyDescent="0.2"/>
    <row r="1482" ht="39.950000000000003" customHeight="1" x14ac:dyDescent="0.2"/>
    <row r="1483" ht="39.950000000000003" customHeight="1" x14ac:dyDescent="0.2"/>
    <row r="1484" ht="39.950000000000003" customHeight="1" x14ac:dyDescent="0.2"/>
    <row r="1485" ht="39.950000000000003" customHeight="1" x14ac:dyDescent="0.2"/>
    <row r="1486" ht="39.950000000000003" customHeight="1" x14ac:dyDescent="0.2"/>
    <row r="1487" ht="39.950000000000003" customHeight="1" x14ac:dyDescent="0.2"/>
    <row r="1488" ht="39.950000000000003" customHeight="1" x14ac:dyDescent="0.2"/>
    <row r="1489" ht="39.950000000000003" customHeight="1" x14ac:dyDescent="0.2"/>
    <row r="1490" ht="39.950000000000003" customHeight="1" x14ac:dyDescent="0.2"/>
    <row r="1491" ht="39.950000000000003" customHeight="1" x14ac:dyDescent="0.2"/>
    <row r="1492" ht="39.950000000000003" customHeight="1" x14ac:dyDescent="0.2"/>
    <row r="1493" ht="39.950000000000003" customHeight="1" x14ac:dyDescent="0.2"/>
    <row r="1494" ht="39.950000000000003" customHeight="1" x14ac:dyDescent="0.2"/>
    <row r="1495" ht="39.950000000000003" customHeight="1" x14ac:dyDescent="0.2"/>
    <row r="1496" ht="39.950000000000003" customHeight="1" x14ac:dyDescent="0.2"/>
    <row r="1497" ht="39.950000000000003" customHeight="1" x14ac:dyDescent="0.2"/>
    <row r="1498" ht="39.950000000000003" customHeight="1" x14ac:dyDescent="0.2"/>
    <row r="1499" ht="39.950000000000003" customHeight="1" x14ac:dyDescent="0.2"/>
    <row r="1500" ht="39.950000000000003" customHeight="1" x14ac:dyDescent="0.2"/>
    <row r="1501" ht="39.950000000000003" customHeight="1" x14ac:dyDescent="0.2"/>
    <row r="1502" ht="39.950000000000003" customHeight="1" x14ac:dyDescent="0.2"/>
    <row r="1503" ht="39.950000000000003" customHeight="1" x14ac:dyDescent="0.2"/>
    <row r="1504" ht="39.950000000000003" customHeight="1" x14ac:dyDescent="0.2"/>
    <row r="1505" ht="39.950000000000003" customHeight="1" x14ac:dyDescent="0.2"/>
    <row r="1506" ht="39.950000000000003" customHeight="1" x14ac:dyDescent="0.2"/>
    <row r="1507" ht="39.950000000000003" customHeight="1" x14ac:dyDescent="0.2"/>
    <row r="1508" ht="39.950000000000003" customHeight="1" x14ac:dyDescent="0.2"/>
    <row r="1509" ht="39.950000000000003" customHeight="1" x14ac:dyDescent="0.2"/>
    <row r="1510" ht="39.950000000000003" customHeight="1" x14ac:dyDescent="0.2"/>
    <row r="1511" ht="39.950000000000003" customHeight="1" x14ac:dyDescent="0.2"/>
    <row r="1512" ht="39.950000000000003" customHeight="1" x14ac:dyDescent="0.2"/>
    <row r="1513" ht="39.950000000000003" customHeight="1" x14ac:dyDescent="0.2"/>
    <row r="1514" ht="39.950000000000003" customHeight="1" x14ac:dyDescent="0.2"/>
    <row r="1515" ht="39.950000000000003" customHeight="1" x14ac:dyDescent="0.2"/>
    <row r="1516" ht="39.950000000000003" customHeight="1" x14ac:dyDescent="0.2"/>
    <row r="1517" ht="39.950000000000003" customHeight="1" x14ac:dyDescent="0.2"/>
    <row r="1518" ht="39.950000000000003" customHeight="1" x14ac:dyDescent="0.2"/>
    <row r="1519" ht="39.950000000000003" customHeight="1" x14ac:dyDescent="0.2"/>
    <row r="1520" ht="39.950000000000003" customHeight="1" x14ac:dyDescent="0.2"/>
    <row r="1521" ht="39.950000000000003" customHeight="1" x14ac:dyDescent="0.2"/>
    <row r="1522" ht="39.950000000000003" customHeight="1" x14ac:dyDescent="0.2"/>
    <row r="1523" ht="39.950000000000003" customHeight="1" x14ac:dyDescent="0.2"/>
    <row r="1524" ht="39.950000000000003" customHeight="1" x14ac:dyDescent="0.2"/>
    <row r="1525" ht="39.950000000000003" customHeight="1" x14ac:dyDescent="0.2"/>
    <row r="1526" ht="39.950000000000003" customHeight="1" x14ac:dyDescent="0.2"/>
    <row r="1527" ht="39.950000000000003" customHeight="1" x14ac:dyDescent="0.2"/>
    <row r="1528" ht="39.950000000000003" customHeight="1" x14ac:dyDescent="0.2"/>
    <row r="1529" ht="39.950000000000003" customHeight="1" x14ac:dyDescent="0.2"/>
    <row r="1530" ht="39.950000000000003" customHeight="1" x14ac:dyDescent="0.2"/>
    <row r="1531" ht="39.950000000000003" customHeight="1" x14ac:dyDescent="0.2"/>
    <row r="1532" ht="39.950000000000003" customHeight="1" x14ac:dyDescent="0.2"/>
    <row r="1533" ht="39.950000000000003" customHeight="1" x14ac:dyDescent="0.2"/>
    <row r="1534" ht="39.950000000000003" customHeight="1" x14ac:dyDescent="0.2"/>
    <row r="1535" ht="39.950000000000003" customHeight="1" x14ac:dyDescent="0.2"/>
    <row r="1536" ht="39.950000000000003" customHeight="1" x14ac:dyDescent="0.2"/>
    <row r="1537" ht="39.950000000000003" customHeight="1" x14ac:dyDescent="0.2"/>
    <row r="1538" ht="39.950000000000003" customHeight="1" x14ac:dyDescent="0.2"/>
    <row r="1539" ht="39.950000000000003" customHeight="1" x14ac:dyDescent="0.2"/>
    <row r="1540" ht="39.950000000000003" customHeight="1" x14ac:dyDescent="0.2"/>
    <row r="1541" ht="39.950000000000003" customHeight="1" x14ac:dyDescent="0.2"/>
    <row r="1542" ht="39.950000000000003" customHeight="1" x14ac:dyDescent="0.2"/>
    <row r="1543" ht="39.950000000000003" customHeight="1" x14ac:dyDescent="0.2"/>
    <row r="1544" ht="39.950000000000003" customHeight="1" x14ac:dyDescent="0.2"/>
    <row r="1545" ht="39.950000000000003" customHeight="1" x14ac:dyDescent="0.2"/>
    <row r="1546" ht="39.950000000000003" customHeight="1" x14ac:dyDescent="0.2"/>
    <row r="1547" ht="39.950000000000003" customHeight="1" x14ac:dyDescent="0.2"/>
    <row r="1548" ht="39.950000000000003" customHeight="1" x14ac:dyDescent="0.2"/>
    <row r="1549" ht="39.950000000000003" customHeight="1" x14ac:dyDescent="0.2"/>
    <row r="1550" ht="39.950000000000003" customHeight="1" x14ac:dyDescent="0.2"/>
    <row r="1551" ht="39.950000000000003" customHeight="1" x14ac:dyDescent="0.2"/>
    <row r="1552" ht="39.950000000000003" customHeight="1" x14ac:dyDescent="0.2"/>
    <row r="1553" ht="39.950000000000003" customHeight="1" x14ac:dyDescent="0.2"/>
    <row r="1554" ht="39.950000000000003" customHeight="1" x14ac:dyDescent="0.2"/>
    <row r="1555" ht="39.950000000000003" customHeight="1" x14ac:dyDescent="0.2"/>
    <row r="1556" ht="39.950000000000003" customHeight="1" x14ac:dyDescent="0.2"/>
    <row r="1557" ht="39.950000000000003" customHeight="1" x14ac:dyDescent="0.2"/>
    <row r="1558" ht="39.950000000000003" customHeight="1" x14ac:dyDescent="0.2"/>
    <row r="1559" ht="39.950000000000003" customHeight="1" x14ac:dyDescent="0.2"/>
    <row r="1560" ht="39.950000000000003" customHeight="1" x14ac:dyDescent="0.2"/>
    <row r="1561" ht="39.950000000000003" customHeight="1" x14ac:dyDescent="0.2"/>
    <row r="1562" ht="39.950000000000003" customHeight="1" x14ac:dyDescent="0.2"/>
    <row r="1563" ht="39.950000000000003" customHeight="1" x14ac:dyDescent="0.2"/>
    <row r="1564" ht="39.950000000000003" customHeight="1" x14ac:dyDescent="0.2"/>
    <row r="1565" ht="39.950000000000003" customHeight="1" x14ac:dyDescent="0.2"/>
    <row r="1566" ht="39.950000000000003" customHeight="1" x14ac:dyDescent="0.2"/>
    <row r="1567" ht="39.950000000000003" customHeight="1" x14ac:dyDescent="0.2"/>
    <row r="1568" ht="39.950000000000003" customHeight="1" x14ac:dyDescent="0.2"/>
    <row r="1569" ht="39.950000000000003" customHeight="1" x14ac:dyDescent="0.2"/>
    <row r="1570" ht="39.950000000000003" customHeight="1" x14ac:dyDescent="0.2"/>
    <row r="1571" ht="39.950000000000003" customHeight="1" x14ac:dyDescent="0.2"/>
    <row r="1572" ht="39.950000000000003" customHeight="1" x14ac:dyDescent="0.2"/>
    <row r="1573" ht="39.950000000000003" customHeight="1" x14ac:dyDescent="0.2"/>
    <row r="1574" ht="39.950000000000003" customHeight="1" x14ac:dyDescent="0.2"/>
    <row r="1575" ht="39.950000000000003" customHeight="1" x14ac:dyDescent="0.2"/>
    <row r="1576" ht="39.950000000000003" customHeight="1" x14ac:dyDescent="0.2"/>
    <row r="1577" ht="39.950000000000003" customHeight="1" x14ac:dyDescent="0.2"/>
    <row r="1578" ht="39.950000000000003" customHeight="1" x14ac:dyDescent="0.2"/>
    <row r="1579" ht="39.950000000000003" customHeight="1" x14ac:dyDescent="0.2"/>
    <row r="1580" ht="39.950000000000003" customHeight="1" x14ac:dyDescent="0.2"/>
    <row r="1581" ht="39.950000000000003" customHeight="1" x14ac:dyDescent="0.2"/>
    <row r="1582" ht="39.950000000000003" customHeight="1" x14ac:dyDescent="0.2"/>
    <row r="1583" ht="39.950000000000003" customHeight="1" x14ac:dyDescent="0.2"/>
    <row r="1584" ht="39.950000000000003" customHeight="1" x14ac:dyDescent="0.2"/>
    <row r="1585" ht="39.950000000000003" customHeight="1" x14ac:dyDescent="0.2"/>
    <row r="1586" ht="39.950000000000003" customHeight="1" x14ac:dyDescent="0.2"/>
    <row r="1587" ht="39.950000000000003" customHeight="1" x14ac:dyDescent="0.2"/>
    <row r="1588" ht="39.950000000000003" customHeight="1" x14ac:dyDescent="0.2"/>
    <row r="1589" ht="39.950000000000003" customHeight="1" x14ac:dyDescent="0.2"/>
    <row r="1590" ht="39.950000000000003" customHeight="1" x14ac:dyDescent="0.2"/>
    <row r="1591" ht="39.950000000000003" customHeight="1" x14ac:dyDescent="0.2"/>
    <row r="1592" ht="39.950000000000003" customHeight="1" x14ac:dyDescent="0.2"/>
    <row r="1593" ht="39.950000000000003" customHeight="1" x14ac:dyDescent="0.2"/>
    <row r="1594" ht="39.950000000000003" customHeight="1" x14ac:dyDescent="0.2"/>
    <row r="1595" ht="39.950000000000003" customHeight="1" x14ac:dyDescent="0.2"/>
    <row r="1596" ht="39.950000000000003" customHeight="1" x14ac:dyDescent="0.2"/>
    <row r="1597" ht="39.950000000000003" customHeight="1" x14ac:dyDescent="0.2"/>
    <row r="1598" ht="39.950000000000003" customHeight="1" x14ac:dyDescent="0.2"/>
    <row r="1599" ht="39.950000000000003" customHeight="1" x14ac:dyDescent="0.2"/>
    <row r="1600" ht="39.950000000000003" customHeight="1" x14ac:dyDescent="0.2"/>
    <row r="1601" ht="39.950000000000003" customHeight="1" x14ac:dyDescent="0.2"/>
    <row r="1602" ht="39.950000000000003" customHeight="1" x14ac:dyDescent="0.2"/>
    <row r="1603" ht="39.950000000000003" customHeight="1" x14ac:dyDescent="0.2"/>
    <row r="1604" ht="39.950000000000003" customHeight="1" x14ac:dyDescent="0.2"/>
    <row r="1605" ht="39.950000000000003" customHeight="1" x14ac:dyDescent="0.2"/>
    <row r="1606" ht="39.950000000000003" customHeight="1" x14ac:dyDescent="0.2"/>
    <row r="1607" ht="39.950000000000003" customHeight="1" x14ac:dyDescent="0.2"/>
    <row r="1608" ht="39.950000000000003" customHeight="1" x14ac:dyDescent="0.2"/>
    <row r="1609" ht="39.950000000000003" customHeight="1" x14ac:dyDescent="0.2"/>
    <row r="1610" ht="39.950000000000003" customHeight="1" x14ac:dyDescent="0.2"/>
    <row r="1611" ht="39.950000000000003" customHeight="1" x14ac:dyDescent="0.2"/>
    <row r="1612" ht="39.950000000000003" customHeight="1" x14ac:dyDescent="0.2"/>
    <row r="1613" ht="39.950000000000003" customHeight="1" x14ac:dyDescent="0.2"/>
    <row r="1614" ht="39.950000000000003" customHeight="1" x14ac:dyDescent="0.2"/>
    <row r="1615" ht="39.950000000000003" customHeight="1" x14ac:dyDescent="0.2"/>
    <row r="1616" ht="39.950000000000003" customHeight="1" x14ac:dyDescent="0.2"/>
    <row r="1617" ht="39.950000000000003" customHeight="1" x14ac:dyDescent="0.2"/>
    <row r="1618" ht="39.950000000000003" customHeight="1" x14ac:dyDescent="0.2"/>
    <row r="1619" ht="39.950000000000003" customHeight="1" x14ac:dyDescent="0.2"/>
    <row r="1620" ht="39.950000000000003" customHeight="1" x14ac:dyDescent="0.2"/>
    <row r="1621" ht="39.950000000000003" customHeight="1" x14ac:dyDescent="0.2"/>
    <row r="1622" ht="39.950000000000003" customHeight="1" x14ac:dyDescent="0.2"/>
    <row r="1623" ht="39.950000000000003" customHeight="1" x14ac:dyDescent="0.2"/>
    <row r="1624" ht="39.950000000000003" customHeight="1" x14ac:dyDescent="0.2"/>
    <row r="1625" ht="39.950000000000003" customHeight="1" x14ac:dyDescent="0.2"/>
    <row r="1626" ht="39.950000000000003" customHeight="1" x14ac:dyDescent="0.2"/>
    <row r="1627" ht="39.950000000000003" customHeight="1" x14ac:dyDescent="0.2"/>
    <row r="1628" ht="39.950000000000003" customHeight="1" x14ac:dyDescent="0.2"/>
    <row r="1629" ht="39.950000000000003" customHeight="1" x14ac:dyDescent="0.2"/>
    <row r="1630" ht="39.950000000000003" customHeight="1" x14ac:dyDescent="0.2"/>
    <row r="1631" ht="39.950000000000003" customHeight="1" x14ac:dyDescent="0.2"/>
    <row r="1632" ht="39.950000000000003" customHeight="1" x14ac:dyDescent="0.2"/>
    <row r="1633" ht="39.950000000000003" customHeight="1" x14ac:dyDescent="0.2"/>
    <row r="1634" ht="39.950000000000003" customHeight="1" x14ac:dyDescent="0.2"/>
    <row r="1635" ht="39.950000000000003" customHeight="1" x14ac:dyDescent="0.2"/>
    <row r="1636" ht="39.950000000000003" customHeight="1" x14ac:dyDescent="0.2"/>
    <row r="1637" ht="39.950000000000003" customHeight="1" x14ac:dyDescent="0.2"/>
    <row r="1638" ht="39.950000000000003" customHeight="1" x14ac:dyDescent="0.2"/>
    <row r="1639" ht="39.950000000000003" customHeight="1" x14ac:dyDescent="0.2"/>
    <row r="1640" ht="39.950000000000003" customHeight="1" x14ac:dyDescent="0.2"/>
    <row r="1641" ht="39.950000000000003" customHeight="1" x14ac:dyDescent="0.2"/>
    <row r="1642" ht="39.950000000000003" customHeight="1" x14ac:dyDescent="0.2"/>
    <row r="1643" ht="39.950000000000003" customHeight="1" x14ac:dyDescent="0.2"/>
    <row r="1644" ht="39.950000000000003" customHeight="1" x14ac:dyDescent="0.2"/>
    <row r="1645" ht="39.950000000000003" customHeight="1" x14ac:dyDescent="0.2"/>
    <row r="1646" ht="39.950000000000003" customHeight="1" x14ac:dyDescent="0.2"/>
    <row r="1647" ht="39.950000000000003" customHeight="1" x14ac:dyDescent="0.2"/>
    <row r="1648" ht="39.950000000000003" customHeight="1" x14ac:dyDescent="0.2"/>
    <row r="1649" ht="39.950000000000003" customHeight="1" x14ac:dyDescent="0.2"/>
    <row r="1650" ht="39.950000000000003" customHeight="1" x14ac:dyDescent="0.2"/>
    <row r="1651" ht="39.950000000000003" customHeight="1" x14ac:dyDescent="0.2"/>
    <row r="1652" ht="39.950000000000003" customHeight="1" x14ac:dyDescent="0.2"/>
    <row r="1653" ht="39.950000000000003" customHeight="1" x14ac:dyDescent="0.2"/>
    <row r="1654" ht="39.950000000000003" customHeight="1" x14ac:dyDescent="0.2"/>
    <row r="1655" ht="39.950000000000003" customHeight="1" x14ac:dyDescent="0.2"/>
    <row r="1656" ht="39.950000000000003" customHeight="1" x14ac:dyDescent="0.2"/>
    <row r="1657" ht="39.950000000000003" customHeight="1" x14ac:dyDescent="0.2"/>
    <row r="1658" ht="39.950000000000003" customHeight="1" x14ac:dyDescent="0.2"/>
    <row r="1659" ht="39.950000000000003" customHeight="1" x14ac:dyDescent="0.2"/>
    <row r="1660" ht="39.950000000000003" customHeight="1" x14ac:dyDescent="0.2"/>
    <row r="1661" ht="39.950000000000003" customHeight="1" x14ac:dyDescent="0.2"/>
    <row r="1662" ht="39.950000000000003" customHeight="1" x14ac:dyDescent="0.2"/>
    <row r="1663" ht="39.950000000000003" customHeight="1" x14ac:dyDescent="0.2"/>
    <row r="1664" ht="39.950000000000003" customHeight="1" x14ac:dyDescent="0.2"/>
    <row r="1665" ht="39.950000000000003" customHeight="1" x14ac:dyDescent="0.2"/>
    <row r="1666" ht="39.950000000000003" customHeight="1" x14ac:dyDescent="0.2"/>
    <row r="1667" ht="39.950000000000003" customHeight="1" x14ac:dyDescent="0.2"/>
    <row r="1668" ht="39.950000000000003" customHeight="1" x14ac:dyDescent="0.2"/>
    <row r="1669" ht="39.950000000000003" customHeight="1" x14ac:dyDescent="0.2"/>
    <row r="1670" ht="39.950000000000003" customHeight="1" x14ac:dyDescent="0.2"/>
    <row r="1671" ht="39.950000000000003" customHeight="1" x14ac:dyDescent="0.2"/>
    <row r="1672" ht="39.950000000000003" customHeight="1" x14ac:dyDescent="0.2"/>
    <row r="1673" ht="39.950000000000003" customHeight="1" x14ac:dyDescent="0.2"/>
    <row r="1674" ht="39.950000000000003" customHeight="1" x14ac:dyDescent="0.2"/>
    <row r="1675" ht="39.950000000000003" customHeight="1" x14ac:dyDescent="0.2"/>
    <row r="1676" ht="39.950000000000003" customHeight="1" x14ac:dyDescent="0.2"/>
    <row r="1677" ht="39.950000000000003" customHeight="1" x14ac:dyDescent="0.2"/>
    <row r="1678" ht="39.950000000000003" customHeight="1" x14ac:dyDescent="0.2"/>
    <row r="1679" ht="39.950000000000003" customHeight="1" x14ac:dyDescent="0.2"/>
    <row r="1680" ht="39.950000000000003" customHeight="1" x14ac:dyDescent="0.2"/>
    <row r="1681" ht="39.950000000000003" customHeight="1" x14ac:dyDescent="0.2"/>
    <row r="1682" ht="39.950000000000003" customHeight="1" x14ac:dyDescent="0.2"/>
    <row r="1683" ht="39.950000000000003" customHeight="1" x14ac:dyDescent="0.2"/>
    <row r="1684" ht="39.950000000000003" customHeight="1" x14ac:dyDescent="0.2"/>
    <row r="1685" ht="39.950000000000003" customHeight="1" x14ac:dyDescent="0.2"/>
    <row r="1686" ht="39.950000000000003" customHeight="1" x14ac:dyDescent="0.2"/>
    <row r="1687" ht="39.950000000000003" customHeight="1" x14ac:dyDescent="0.2"/>
    <row r="1688" ht="39.950000000000003" customHeight="1" x14ac:dyDescent="0.2"/>
    <row r="1689" ht="39.950000000000003" customHeight="1" x14ac:dyDescent="0.2"/>
    <row r="1690" ht="39.950000000000003" customHeight="1" x14ac:dyDescent="0.2"/>
    <row r="1691" ht="39.950000000000003" customHeight="1" x14ac:dyDescent="0.2"/>
    <row r="1692" ht="39.950000000000003" customHeight="1" x14ac:dyDescent="0.2"/>
    <row r="1693" ht="39.950000000000003" customHeight="1" x14ac:dyDescent="0.2"/>
    <row r="1694" ht="39.950000000000003" customHeight="1" x14ac:dyDescent="0.2"/>
    <row r="1695" ht="39.950000000000003" customHeight="1" x14ac:dyDescent="0.2"/>
    <row r="1696" ht="39.950000000000003" customHeight="1" x14ac:dyDescent="0.2"/>
    <row r="1697" ht="39.950000000000003" customHeight="1" x14ac:dyDescent="0.2"/>
    <row r="1698" ht="39.950000000000003" customHeight="1" x14ac:dyDescent="0.2"/>
    <row r="1699" ht="39.950000000000003" customHeight="1" x14ac:dyDescent="0.2"/>
    <row r="1700" ht="39.950000000000003" customHeight="1" x14ac:dyDescent="0.2"/>
    <row r="1701" ht="39.950000000000003" customHeight="1" x14ac:dyDescent="0.2"/>
    <row r="1702" ht="39.950000000000003" customHeight="1" x14ac:dyDescent="0.2"/>
    <row r="1703" ht="39.950000000000003" customHeight="1" x14ac:dyDescent="0.2"/>
    <row r="1704" ht="39.950000000000003" customHeight="1" x14ac:dyDescent="0.2"/>
    <row r="1705" ht="39.950000000000003" customHeight="1" x14ac:dyDescent="0.2"/>
    <row r="1706" ht="39.950000000000003" customHeight="1" x14ac:dyDescent="0.2"/>
    <row r="1707" ht="39.950000000000003" customHeight="1" x14ac:dyDescent="0.2"/>
    <row r="1708" ht="39.950000000000003" customHeight="1" x14ac:dyDescent="0.2"/>
    <row r="1709" ht="39.950000000000003" customHeight="1" x14ac:dyDescent="0.2"/>
    <row r="1710" ht="39.950000000000003" customHeight="1" x14ac:dyDescent="0.2"/>
    <row r="1711" ht="39.950000000000003" customHeight="1" x14ac:dyDescent="0.2"/>
    <row r="1712" ht="39.950000000000003" customHeight="1" x14ac:dyDescent="0.2"/>
    <row r="1713" ht="39.950000000000003" customHeight="1" x14ac:dyDescent="0.2"/>
    <row r="1714" ht="39.950000000000003" customHeight="1" x14ac:dyDescent="0.2"/>
    <row r="1715" ht="39.950000000000003" customHeight="1" x14ac:dyDescent="0.2"/>
    <row r="1716" ht="39.950000000000003" customHeight="1" x14ac:dyDescent="0.2"/>
    <row r="1717" ht="39.950000000000003" customHeight="1" x14ac:dyDescent="0.2"/>
    <row r="1718" ht="39.950000000000003" customHeight="1" x14ac:dyDescent="0.2"/>
    <row r="1719" ht="39.950000000000003" customHeight="1" x14ac:dyDescent="0.2"/>
    <row r="1720" ht="39.950000000000003" customHeight="1" x14ac:dyDescent="0.2"/>
    <row r="1721" ht="39.950000000000003" customHeight="1" x14ac:dyDescent="0.2"/>
    <row r="1722" ht="39.950000000000003" customHeight="1" x14ac:dyDescent="0.2"/>
    <row r="1723" ht="39.950000000000003" customHeight="1" x14ac:dyDescent="0.2"/>
    <row r="1724" ht="39.950000000000003" customHeight="1" x14ac:dyDescent="0.2"/>
    <row r="1725" ht="39.950000000000003" customHeight="1" x14ac:dyDescent="0.2"/>
    <row r="1726" ht="39.950000000000003" customHeight="1" x14ac:dyDescent="0.2"/>
    <row r="1727" ht="39.950000000000003" customHeight="1" x14ac:dyDescent="0.2"/>
    <row r="1728" ht="39.950000000000003" customHeight="1" x14ac:dyDescent="0.2"/>
    <row r="1729" ht="39.950000000000003" customHeight="1" x14ac:dyDescent="0.2"/>
    <row r="1730" ht="39.950000000000003" customHeight="1" x14ac:dyDescent="0.2"/>
    <row r="1731" ht="39.950000000000003" customHeight="1" x14ac:dyDescent="0.2"/>
    <row r="1732" ht="39.950000000000003" customHeight="1" x14ac:dyDescent="0.2"/>
    <row r="1733" ht="39.950000000000003" customHeight="1" x14ac:dyDescent="0.2"/>
    <row r="1734" ht="39.950000000000003" customHeight="1" x14ac:dyDescent="0.2"/>
    <row r="1735" ht="39.950000000000003" customHeight="1" x14ac:dyDescent="0.2"/>
    <row r="1736" ht="39.950000000000003" customHeight="1" x14ac:dyDescent="0.2"/>
    <row r="1737" ht="39.950000000000003" customHeight="1" x14ac:dyDescent="0.2"/>
    <row r="1738" ht="39.950000000000003" customHeight="1" x14ac:dyDescent="0.2"/>
    <row r="1739" ht="39.950000000000003" customHeight="1" x14ac:dyDescent="0.2"/>
    <row r="1740" ht="39.950000000000003" customHeight="1" x14ac:dyDescent="0.2"/>
    <row r="1741" ht="39.950000000000003" customHeight="1" x14ac:dyDescent="0.2"/>
    <row r="1742" ht="39.950000000000003" customHeight="1" x14ac:dyDescent="0.2"/>
    <row r="1743" ht="39.950000000000003" customHeight="1" x14ac:dyDescent="0.2"/>
    <row r="1744" ht="39.950000000000003" customHeight="1" x14ac:dyDescent="0.2"/>
    <row r="1745" ht="39.950000000000003" customHeight="1" x14ac:dyDescent="0.2"/>
    <row r="1746" ht="39.950000000000003" customHeight="1" x14ac:dyDescent="0.2"/>
    <row r="1747" ht="39.950000000000003" customHeight="1" x14ac:dyDescent="0.2"/>
    <row r="1748" ht="39.950000000000003" customHeight="1" x14ac:dyDescent="0.2"/>
    <row r="1749" ht="39.950000000000003" customHeight="1" x14ac:dyDescent="0.2"/>
    <row r="1750" ht="39.950000000000003" customHeight="1" x14ac:dyDescent="0.2"/>
    <row r="1751" ht="39.950000000000003" customHeight="1" x14ac:dyDescent="0.2"/>
    <row r="1752" ht="39.950000000000003" customHeight="1" x14ac:dyDescent="0.2"/>
    <row r="1753" ht="39.950000000000003" customHeight="1" x14ac:dyDescent="0.2"/>
    <row r="1754" ht="39.950000000000003" customHeight="1" x14ac:dyDescent="0.2"/>
    <row r="1755" ht="39.950000000000003" customHeight="1" x14ac:dyDescent="0.2"/>
    <row r="1756" ht="39.950000000000003" customHeight="1" x14ac:dyDescent="0.2"/>
    <row r="1757" ht="39.950000000000003" customHeight="1" x14ac:dyDescent="0.2"/>
    <row r="1758" ht="39.950000000000003" customHeight="1" x14ac:dyDescent="0.2"/>
    <row r="1759" ht="39.950000000000003" customHeight="1" x14ac:dyDescent="0.2"/>
    <row r="1760" ht="39.950000000000003" customHeight="1" x14ac:dyDescent="0.2"/>
    <row r="1761" ht="39.950000000000003" customHeight="1" x14ac:dyDescent="0.2"/>
    <row r="1762" ht="39.950000000000003" customHeight="1" x14ac:dyDescent="0.2"/>
    <row r="1763" ht="39.950000000000003" customHeight="1" x14ac:dyDescent="0.2"/>
    <row r="1764" ht="39.950000000000003" customHeight="1" x14ac:dyDescent="0.2"/>
    <row r="1765" ht="39.950000000000003" customHeight="1" x14ac:dyDescent="0.2"/>
    <row r="1766" ht="39.950000000000003" customHeight="1" x14ac:dyDescent="0.2"/>
    <row r="1767" ht="39.950000000000003" customHeight="1" x14ac:dyDescent="0.2"/>
    <row r="1768" ht="39.950000000000003" customHeight="1" x14ac:dyDescent="0.2"/>
    <row r="1769" ht="39.950000000000003" customHeight="1" x14ac:dyDescent="0.2"/>
    <row r="1770" ht="39.950000000000003" customHeight="1" x14ac:dyDescent="0.2"/>
    <row r="1771" ht="39.950000000000003" customHeight="1" x14ac:dyDescent="0.2"/>
    <row r="1772" ht="39.950000000000003" customHeight="1" x14ac:dyDescent="0.2"/>
    <row r="1773" ht="39.950000000000003" customHeight="1" x14ac:dyDescent="0.2"/>
    <row r="1774" ht="39.950000000000003" customHeight="1" x14ac:dyDescent="0.2"/>
    <row r="1775" ht="39.950000000000003" customHeight="1" x14ac:dyDescent="0.2"/>
    <row r="1776" ht="39.950000000000003" customHeight="1" x14ac:dyDescent="0.2"/>
    <row r="1777" ht="39.950000000000003" customHeight="1" x14ac:dyDescent="0.2"/>
    <row r="1778" ht="39.950000000000003" customHeight="1" x14ac:dyDescent="0.2"/>
    <row r="1779" ht="39.950000000000003" customHeight="1" x14ac:dyDescent="0.2"/>
    <row r="1780" ht="39.950000000000003" customHeight="1" x14ac:dyDescent="0.2"/>
    <row r="1781" ht="39.950000000000003" customHeight="1" x14ac:dyDescent="0.2"/>
    <row r="1782" ht="39.950000000000003" customHeight="1" x14ac:dyDescent="0.2"/>
    <row r="1783" ht="39.950000000000003" customHeight="1" x14ac:dyDescent="0.2"/>
    <row r="1784" ht="39.950000000000003" customHeight="1" x14ac:dyDescent="0.2"/>
    <row r="1785" ht="39.950000000000003" customHeight="1" x14ac:dyDescent="0.2"/>
    <row r="1786" ht="39.950000000000003" customHeight="1" x14ac:dyDescent="0.2"/>
    <row r="1787" ht="39.950000000000003" customHeight="1" x14ac:dyDescent="0.2"/>
    <row r="1788" ht="39.950000000000003" customHeight="1" x14ac:dyDescent="0.2"/>
    <row r="1789" ht="39.950000000000003" customHeight="1" x14ac:dyDescent="0.2"/>
    <row r="1790" ht="39.950000000000003" customHeight="1" x14ac:dyDescent="0.2"/>
    <row r="1791" ht="39.950000000000003" customHeight="1" x14ac:dyDescent="0.2"/>
    <row r="1792" ht="39.950000000000003" customHeight="1" x14ac:dyDescent="0.2"/>
    <row r="1793" ht="39.950000000000003" customHeight="1" x14ac:dyDescent="0.2"/>
    <row r="1794" ht="39.950000000000003" customHeight="1" x14ac:dyDescent="0.2"/>
    <row r="1795" ht="39.950000000000003" customHeight="1" x14ac:dyDescent="0.2"/>
    <row r="1796" ht="39.950000000000003" customHeight="1" x14ac:dyDescent="0.2"/>
    <row r="1797" ht="39.950000000000003" customHeight="1" x14ac:dyDescent="0.2"/>
    <row r="1798" ht="39.950000000000003" customHeight="1" x14ac:dyDescent="0.2"/>
    <row r="1799" ht="39.950000000000003" customHeight="1" x14ac:dyDescent="0.2"/>
    <row r="1800" ht="39.950000000000003" customHeight="1" x14ac:dyDescent="0.2"/>
    <row r="1801" ht="39.950000000000003" customHeight="1" x14ac:dyDescent="0.2"/>
    <row r="1802" ht="39.950000000000003" customHeight="1" x14ac:dyDescent="0.2"/>
    <row r="1803" ht="39.950000000000003" customHeight="1" x14ac:dyDescent="0.2"/>
    <row r="1804" ht="39.950000000000003" customHeight="1" x14ac:dyDescent="0.2"/>
    <row r="1805" ht="39.950000000000003" customHeight="1" x14ac:dyDescent="0.2"/>
    <row r="1806" ht="39.950000000000003" customHeight="1" x14ac:dyDescent="0.2"/>
    <row r="1807" ht="39.950000000000003" customHeight="1" x14ac:dyDescent="0.2"/>
    <row r="1808" ht="39.950000000000003" customHeight="1" x14ac:dyDescent="0.2"/>
    <row r="1809" ht="39.950000000000003" customHeight="1" x14ac:dyDescent="0.2"/>
    <row r="1810" ht="39.950000000000003" customHeight="1" x14ac:dyDescent="0.2"/>
    <row r="1811" ht="39.950000000000003" customHeight="1" x14ac:dyDescent="0.2"/>
    <row r="1812" ht="39.950000000000003" customHeight="1" x14ac:dyDescent="0.2"/>
    <row r="1813" ht="39.950000000000003" customHeight="1" x14ac:dyDescent="0.2"/>
    <row r="1814" ht="39.950000000000003" customHeight="1" x14ac:dyDescent="0.2"/>
    <row r="1815" ht="39.950000000000003" customHeight="1" x14ac:dyDescent="0.2"/>
    <row r="1816" ht="39.950000000000003" customHeight="1" x14ac:dyDescent="0.2"/>
    <row r="1817" ht="39.950000000000003" customHeight="1" x14ac:dyDescent="0.2"/>
    <row r="1818" ht="39.950000000000003" customHeight="1" x14ac:dyDescent="0.2"/>
    <row r="1819" ht="39.950000000000003" customHeight="1" x14ac:dyDescent="0.2"/>
    <row r="1820" ht="39.950000000000003" customHeight="1" x14ac:dyDescent="0.2"/>
    <row r="1821" ht="39.950000000000003" customHeight="1" x14ac:dyDescent="0.2"/>
    <row r="1822" ht="39.950000000000003" customHeight="1" x14ac:dyDescent="0.2"/>
    <row r="1823" ht="39.950000000000003" customHeight="1" x14ac:dyDescent="0.2"/>
    <row r="1824" ht="39.950000000000003" customHeight="1" x14ac:dyDescent="0.2"/>
    <row r="1825" ht="39.950000000000003" customHeight="1" x14ac:dyDescent="0.2"/>
    <row r="1826" ht="39.950000000000003" customHeight="1" x14ac:dyDescent="0.2"/>
    <row r="1827" ht="39.950000000000003" customHeight="1" x14ac:dyDescent="0.2"/>
    <row r="1828" ht="39.950000000000003" customHeight="1" x14ac:dyDescent="0.2"/>
    <row r="1829" ht="39.950000000000003" customHeight="1" x14ac:dyDescent="0.2"/>
    <row r="1830" ht="39.950000000000003" customHeight="1" x14ac:dyDescent="0.2"/>
    <row r="1831" ht="39.950000000000003" customHeight="1" x14ac:dyDescent="0.2"/>
    <row r="1832" ht="39.950000000000003" customHeight="1" x14ac:dyDescent="0.2"/>
    <row r="1833" ht="39.950000000000003" customHeight="1" x14ac:dyDescent="0.2"/>
    <row r="1834" ht="39.950000000000003" customHeight="1" x14ac:dyDescent="0.2"/>
    <row r="1835" ht="39.950000000000003" customHeight="1" x14ac:dyDescent="0.2"/>
    <row r="1836" ht="39.950000000000003" customHeight="1" x14ac:dyDescent="0.2"/>
    <row r="1837" ht="39.950000000000003" customHeight="1" x14ac:dyDescent="0.2"/>
    <row r="1838" ht="39.950000000000003" customHeight="1" x14ac:dyDescent="0.2"/>
    <row r="1839" ht="39.950000000000003" customHeight="1" x14ac:dyDescent="0.2"/>
    <row r="1840" ht="39.950000000000003" customHeight="1" x14ac:dyDescent="0.2"/>
    <row r="1841" ht="39.950000000000003" customHeight="1" x14ac:dyDescent="0.2"/>
    <row r="1842" ht="39.950000000000003" customHeight="1" x14ac:dyDescent="0.2"/>
    <row r="1843" ht="39.950000000000003" customHeight="1" x14ac:dyDescent="0.2"/>
    <row r="1844" ht="39.950000000000003" customHeight="1" x14ac:dyDescent="0.2"/>
    <row r="1845" ht="39.950000000000003" customHeight="1" x14ac:dyDescent="0.2"/>
    <row r="1846" ht="39.950000000000003" customHeight="1" x14ac:dyDescent="0.2"/>
    <row r="1847" ht="39.950000000000003" customHeight="1" x14ac:dyDescent="0.2"/>
    <row r="1848" ht="39.950000000000003" customHeight="1" x14ac:dyDescent="0.2"/>
    <row r="1849" ht="39.950000000000003" customHeight="1" x14ac:dyDescent="0.2"/>
    <row r="1850" ht="39.950000000000003" customHeight="1" x14ac:dyDescent="0.2"/>
    <row r="1851" ht="39.950000000000003" customHeight="1" x14ac:dyDescent="0.2"/>
    <row r="1852" ht="39.950000000000003" customHeight="1" x14ac:dyDescent="0.2"/>
    <row r="1853" ht="39.950000000000003" customHeight="1" x14ac:dyDescent="0.2"/>
    <row r="1854" ht="39.950000000000003" customHeight="1" x14ac:dyDescent="0.2"/>
    <row r="1855" ht="39.950000000000003" customHeight="1" x14ac:dyDescent="0.2"/>
    <row r="1856" ht="39.950000000000003" customHeight="1" x14ac:dyDescent="0.2"/>
    <row r="1857" ht="39.950000000000003" customHeight="1" x14ac:dyDescent="0.2"/>
    <row r="1858" ht="39.950000000000003" customHeight="1" x14ac:dyDescent="0.2"/>
    <row r="1859" ht="39.950000000000003" customHeight="1" x14ac:dyDescent="0.2"/>
    <row r="1860" ht="39.950000000000003" customHeight="1" x14ac:dyDescent="0.2"/>
    <row r="1861" ht="39.950000000000003" customHeight="1" x14ac:dyDescent="0.2"/>
    <row r="1862" ht="39.950000000000003" customHeight="1" x14ac:dyDescent="0.2"/>
    <row r="1863" ht="39.950000000000003" customHeight="1" x14ac:dyDescent="0.2"/>
    <row r="1864" ht="39.950000000000003" customHeight="1" x14ac:dyDescent="0.2"/>
    <row r="1865" ht="39.950000000000003" customHeight="1" x14ac:dyDescent="0.2"/>
    <row r="1866" ht="39.950000000000003" customHeight="1" x14ac:dyDescent="0.2"/>
    <row r="1867" ht="39.950000000000003" customHeight="1" x14ac:dyDescent="0.2"/>
    <row r="1868" ht="39.950000000000003" customHeight="1" x14ac:dyDescent="0.2"/>
    <row r="1869" ht="39.950000000000003" customHeight="1" x14ac:dyDescent="0.2"/>
    <row r="1870" ht="39.950000000000003" customHeight="1" x14ac:dyDescent="0.2"/>
    <row r="1871" ht="39.950000000000003" customHeight="1" x14ac:dyDescent="0.2"/>
    <row r="1872" ht="39.950000000000003" customHeight="1" x14ac:dyDescent="0.2"/>
    <row r="1873" ht="39.950000000000003" customHeight="1" x14ac:dyDescent="0.2"/>
    <row r="1874" ht="39.950000000000003" customHeight="1" x14ac:dyDescent="0.2"/>
    <row r="1875" ht="39.950000000000003" customHeight="1" x14ac:dyDescent="0.2"/>
    <row r="1876" ht="39.950000000000003" customHeight="1" x14ac:dyDescent="0.2"/>
    <row r="1877" ht="39.950000000000003" customHeight="1" x14ac:dyDescent="0.2"/>
    <row r="1878" ht="39.950000000000003" customHeight="1" x14ac:dyDescent="0.2"/>
    <row r="1879" ht="39.950000000000003" customHeight="1" x14ac:dyDescent="0.2"/>
    <row r="1880" ht="39.950000000000003" customHeight="1" x14ac:dyDescent="0.2"/>
    <row r="1881" ht="39.950000000000003" customHeight="1" x14ac:dyDescent="0.2"/>
    <row r="1882" ht="39.950000000000003" customHeight="1" x14ac:dyDescent="0.2"/>
    <row r="1883" ht="39.950000000000003" customHeight="1" x14ac:dyDescent="0.2"/>
    <row r="1884" ht="39.950000000000003" customHeight="1" x14ac:dyDescent="0.2"/>
    <row r="1885" ht="39.950000000000003" customHeight="1" x14ac:dyDescent="0.2"/>
    <row r="1886" ht="39.950000000000003" customHeight="1" x14ac:dyDescent="0.2"/>
    <row r="1887" ht="39.950000000000003" customHeight="1" x14ac:dyDescent="0.2"/>
    <row r="1888" ht="39.950000000000003" customHeight="1" x14ac:dyDescent="0.2"/>
    <row r="1889" ht="39.950000000000003" customHeight="1" x14ac:dyDescent="0.2"/>
    <row r="1890" ht="39.950000000000003" customHeight="1" x14ac:dyDescent="0.2"/>
    <row r="1891" ht="39.950000000000003" customHeight="1" x14ac:dyDescent="0.2"/>
    <row r="1892" ht="39.950000000000003" customHeight="1" x14ac:dyDescent="0.2"/>
    <row r="1893" ht="39.950000000000003" customHeight="1" x14ac:dyDescent="0.2"/>
    <row r="1894" ht="39.950000000000003" customHeight="1" x14ac:dyDescent="0.2"/>
    <row r="1895" ht="39.950000000000003" customHeight="1" x14ac:dyDescent="0.2"/>
    <row r="1896" ht="39.950000000000003" customHeight="1" x14ac:dyDescent="0.2"/>
    <row r="1897" ht="39.950000000000003" customHeight="1" x14ac:dyDescent="0.2"/>
    <row r="1898" ht="39.950000000000003" customHeight="1" x14ac:dyDescent="0.2"/>
    <row r="1899" ht="39.950000000000003" customHeight="1" x14ac:dyDescent="0.2"/>
    <row r="1900" ht="39.950000000000003" customHeight="1" x14ac:dyDescent="0.2"/>
    <row r="1901" ht="39.950000000000003" customHeight="1" x14ac:dyDescent="0.2"/>
    <row r="1902" ht="39.950000000000003" customHeight="1" x14ac:dyDescent="0.2"/>
    <row r="1903" ht="39.950000000000003" customHeight="1" x14ac:dyDescent="0.2"/>
    <row r="1904" ht="39.950000000000003" customHeight="1" x14ac:dyDescent="0.2"/>
    <row r="1905" ht="39.950000000000003" customHeight="1" x14ac:dyDescent="0.2"/>
    <row r="1906" ht="39.950000000000003" customHeight="1" x14ac:dyDescent="0.2"/>
    <row r="1907" ht="39.950000000000003" customHeight="1" x14ac:dyDescent="0.2"/>
    <row r="1908" ht="39.950000000000003" customHeight="1" x14ac:dyDescent="0.2"/>
    <row r="1909" ht="39.950000000000003" customHeight="1" x14ac:dyDescent="0.2"/>
    <row r="1910" ht="39.950000000000003" customHeight="1" x14ac:dyDescent="0.2"/>
    <row r="1911" ht="39.950000000000003" customHeight="1" x14ac:dyDescent="0.2"/>
    <row r="1912" ht="39.950000000000003" customHeight="1" x14ac:dyDescent="0.2"/>
    <row r="1913" ht="39.950000000000003" customHeight="1" x14ac:dyDescent="0.2"/>
    <row r="1914" ht="39.950000000000003" customHeight="1" x14ac:dyDescent="0.2"/>
    <row r="1915" ht="39.950000000000003" customHeight="1" x14ac:dyDescent="0.2"/>
    <row r="1916" ht="39.950000000000003" customHeight="1" x14ac:dyDescent="0.2"/>
    <row r="1917" ht="39.950000000000003" customHeight="1" x14ac:dyDescent="0.2"/>
    <row r="1918" ht="39.950000000000003" customHeight="1" x14ac:dyDescent="0.2"/>
    <row r="1919" ht="39.950000000000003" customHeight="1" x14ac:dyDescent="0.2"/>
    <row r="1920" ht="39.950000000000003" customHeight="1" x14ac:dyDescent="0.2"/>
    <row r="1921" ht="39.950000000000003" customHeight="1" x14ac:dyDescent="0.2"/>
    <row r="1922" ht="39.950000000000003" customHeight="1" x14ac:dyDescent="0.2"/>
    <row r="1923" ht="39.950000000000003" customHeight="1" x14ac:dyDescent="0.2"/>
    <row r="1924" ht="39.950000000000003" customHeight="1" x14ac:dyDescent="0.2"/>
    <row r="1925" ht="39.950000000000003" customHeight="1" x14ac:dyDescent="0.2"/>
    <row r="1926" ht="39.950000000000003" customHeight="1" x14ac:dyDescent="0.2"/>
    <row r="1927" ht="39.950000000000003" customHeight="1" x14ac:dyDescent="0.2"/>
    <row r="1928" ht="39.950000000000003" customHeight="1" x14ac:dyDescent="0.2"/>
    <row r="1929" ht="39.950000000000003" customHeight="1" x14ac:dyDescent="0.2"/>
    <row r="1930" ht="39.950000000000003" customHeight="1" x14ac:dyDescent="0.2"/>
    <row r="1931" ht="39.950000000000003" customHeight="1" x14ac:dyDescent="0.2"/>
    <row r="1932" ht="39.950000000000003" customHeight="1" x14ac:dyDescent="0.2"/>
    <row r="1933" ht="39.950000000000003" customHeight="1" x14ac:dyDescent="0.2"/>
    <row r="1934" ht="39.950000000000003" customHeight="1" x14ac:dyDescent="0.2"/>
    <row r="1935" ht="39.950000000000003" customHeight="1" x14ac:dyDescent="0.2"/>
    <row r="1936" ht="39.950000000000003" customHeight="1" x14ac:dyDescent="0.2"/>
    <row r="1937" ht="39.950000000000003" customHeight="1" x14ac:dyDescent="0.2"/>
    <row r="1938" ht="39.950000000000003" customHeight="1" x14ac:dyDescent="0.2"/>
    <row r="1939" ht="39.950000000000003" customHeight="1" x14ac:dyDescent="0.2"/>
    <row r="1940" ht="39.950000000000003" customHeight="1" x14ac:dyDescent="0.2"/>
    <row r="1941" ht="39.950000000000003" customHeight="1" x14ac:dyDescent="0.2"/>
    <row r="1942" ht="39.950000000000003" customHeight="1" x14ac:dyDescent="0.2"/>
    <row r="1943" ht="39.950000000000003" customHeight="1" x14ac:dyDescent="0.2"/>
    <row r="1944" ht="39.950000000000003" customHeight="1" x14ac:dyDescent="0.2"/>
    <row r="1945" ht="39.950000000000003" customHeight="1" x14ac:dyDescent="0.2"/>
    <row r="1946" ht="39.950000000000003" customHeight="1" x14ac:dyDescent="0.2"/>
    <row r="1947" ht="39.950000000000003" customHeight="1" x14ac:dyDescent="0.2"/>
    <row r="1948" ht="39.950000000000003" customHeight="1" x14ac:dyDescent="0.2"/>
    <row r="1949" ht="39.950000000000003" customHeight="1" x14ac:dyDescent="0.2"/>
    <row r="1950" ht="39.950000000000003" customHeight="1" x14ac:dyDescent="0.2"/>
    <row r="1951" ht="39.950000000000003" customHeight="1" x14ac:dyDescent="0.2"/>
    <row r="1952" ht="39.950000000000003" customHeight="1" x14ac:dyDescent="0.2"/>
    <row r="1953" ht="39.950000000000003" customHeight="1" x14ac:dyDescent="0.2"/>
    <row r="1954" ht="39.950000000000003" customHeight="1" x14ac:dyDescent="0.2"/>
    <row r="1955" ht="39.950000000000003" customHeight="1" x14ac:dyDescent="0.2"/>
    <row r="1956" ht="39.950000000000003" customHeight="1" x14ac:dyDescent="0.2"/>
    <row r="1957" ht="39.950000000000003" customHeight="1" x14ac:dyDescent="0.2"/>
    <row r="1958" ht="39.950000000000003" customHeight="1" x14ac:dyDescent="0.2"/>
    <row r="1959" ht="39.950000000000003" customHeight="1" x14ac:dyDescent="0.2"/>
    <row r="1960" ht="39.950000000000003" customHeight="1" x14ac:dyDescent="0.2"/>
    <row r="1961" ht="39.950000000000003" customHeight="1" x14ac:dyDescent="0.2"/>
    <row r="1962" ht="39.950000000000003" customHeight="1" x14ac:dyDescent="0.2"/>
    <row r="1963" ht="39.950000000000003" customHeight="1" x14ac:dyDescent="0.2"/>
    <row r="1964" ht="39.950000000000003" customHeight="1" x14ac:dyDescent="0.2"/>
    <row r="1965" ht="39.950000000000003" customHeight="1" x14ac:dyDescent="0.2"/>
    <row r="1966" ht="39.950000000000003" customHeight="1" x14ac:dyDescent="0.2"/>
    <row r="1967" ht="39.950000000000003" customHeight="1" x14ac:dyDescent="0.2"/>
    <row r="1968" ht="39.950000000000003" customHeight="1" x14ac:dyDescent="0.2"/>
    <row r="1969" ht="39.950000000000003" customHeight="1" x14ac:dyDescent="0.2"/>
    <row r="1970" ht="39.950000000000003" customHeight="1" x14ac:dyDescent="0.2"/>
    <row r="1971" ht="39.950000000000003" customHeight="1" x14ac:dyDescent="0.2"/>
    <row r="1972" ht="39.950000000000003" customHeight="1" x14ac:dyDescent="0.2"/>
    <row r="1973" ht="39.950000000000003" customHeight="1" x14ac:dyDescent="0.2"/>
    <row r="1974" ht="39.950000000000003" customHeight="1" x14ac:dyDescent="0.2"/>
    <row r="1975" ht="39.950000000000003" customHeight="1" x14ac:dyDescent="0.2"/>
    <row r="1976" ht="39.950000000000003" customHeight="1" x14ac:dyDescent="0.2"/>
    <row r="1977" ht="39.950000000000003" customHeight="1" x14ac:dyDescent="0.2"/>
    <row r="1978" ht="39.950000000000003" customHeight="1" x14ac:dyDescent="0.2"/>
    <row r="1979" ht="39.950000000000003" customHeight="1" x14ac:dyDescent="0.2"/>
    <row r="1980" ht="39.950000000000003" customHeight="1" x14ac:dyDescent="0.2"/>
    <row r="1981" ht="39.950000000000003" customHeight="1" x14ac:dyDescent="0.2"/>
    <row r="1982" ht="39.950000000000003" customHeight="1" x14ac:dyDescent="0.2"/>
    <row r="1983" ht="39.950000000000003" customHeight="1" x14ac:dyDescent="0.2"/>
    <row r="1984" ht="39.950000000000003" customHeight="1" x14ac:dyDescent="0.2"/>
    <row r="1985" ht="39.950000000000003" customHeight="1" x14ac:dyDescent="0.2"/>
    <row r="1986" ht="39.950000000000003" customHeight="1" x14ac:dyDescent="0.2"/>
    <row r="1987" ht="39.950000000000003" customHeight="1" x14ac:dyDescent="0.2"/>
    <row r="1988" ht="39.950000000000003" customHeight="1" x14ac:dyDescent="0.2"/>
    <row r="1989" ht="39.950000000000003" customHeight="1" x14ac:dyDescent="0.2"/>
    <row r="1990" ht="39.950000000000003" customHeight="1" x14ac:dyDescent="0.2"/>
    <row r="1991" ht="39.950000000000003" customHeight="1" x14ac:dyDescent="0.2"/>
    <row r="1992" ht="39.950000000000003" customHeight="1" x14ac:dyDescent="0.2"/>
    <row r="1993" ht="39.950000000000003" customHeight="1" x14ac:dyDescent="0.2"/>
    <row r="1994" ht="39.950000000000003" customHeight="1" x14ac:dyDescent="0.2"/>
    <row r="1995" ht="39.950000000000003" customHeight="1" x14ac:dyDescent="0.2"/>
    <row r="1996" ht="39.950000000000003" customHeight="1" x14ac:dyDescent="0.2"/>
    <row r="1997" ht="39.950000000000003" customHeight="1" x14ac:dyDescent="0.2"/>
    <row r="1998" ht="39.950000000000003" customHeight="1" x14ac:dyDescent="0.2"/>
    <row r="1999" ht="39.950000000000003" customHeight="1" x14ac:dyDescent="0.2"/>
    <row r="2000" ht="39.950000000000003" customHeight="1" x14ac:dyDescent="0.2"/>
    <row r="2001" ht="39.950000000000003" customHeight="1" x14ac:dyDescent="0.2"/>
    <row r="2002" ht="39.950000000000003" customHeight="1" x14ac:dyDescent="0.2"/>
    <row r="2003" ht="39.950000000000003" customHeight="1" x14ac:dyDescent="0.2"/>
    <row r="2004" ht="39.950000000000003" customHeight="1" x14ac:dyDescent="0.2"/>
    <row r="2005" ht="39.950000000000003" customHeight="1" x14ac:dyDescent="0.2"/>
    <row r="2006" ht="39.950000000000003" customHeight="1" x14ac:dyDescent="0.2"/>
    <row r="2007" ht="39.950000000000003" customHeight="1" x14ac:dyDescent="0.2"/>
    <row r="2008" ht="39.950000000000003" customHeight="1" x14ac:dyDescent="0.2"/>
    <row r="2009" ht="39.950000000000003" customHeight="1" x14ac:dyDescent="0.2"/>
    <row r="2010" ht="39.950000000000003" customHeight="1" x14ac:dyDescent="0.2"/>
    <row r="2011" ht="39.950000000000003" customHeight="1" x14ac:dyDescent="0.2"/>
    <row r="2012" ht="39.950000000000003" customHeight="1" x14ac:dyDescent="0.2"/>
    <row r="2013" ht="39.950000000000003" customHeight="1" x14ac:dyDescent="0.2"/>
    <row r="2014" ht="39.950000000000003" customHeight="1" x14ac:dyDescent="0.2"/>
    <row r="2015" ht="39.950000000000003" customHeight="1" x14ac:dyDescent="0.2"/>
    <row r="2016" ht="39.950000000000003" customHeight="1" x14ac:dyDescent="0.2"/>
    <row r="2017" ht="39.950000000000003" customHeight="1" x14ac:dyDescent="0.2"/>
    <row r="2018" ht="39.950000000000003" customHeight="1" x14ac:dyDescent="0.2"/>
    <row r="2019" ht="39.950000000000003" customHeight="1" x14ac:dyDescent="0.2"/>
    <row r="2020" ht="39.950000000000003" customHeight="1" x14ac:dyDescent="0.2"/>
    <row r="2021" ht="39.950000000000003" customHeight="1" x14ac:dyDescent="0.2"/>
    <row r="2022" ht="39.950000000000003" customHeight="1" x14ac:dyDescent="0.2"/>
    <row r="2023" ht="39.950000000000003" customHeight="1" x14ac:dyDescent="0.2"/>
    <row r="2024" ht="39.950000000000003" customHeight="1" x14ac:dyDescent="0.2"/>
    <row r="2025" ht="39.950000000000003" customHeight="1" x14ac:dyDescent="0.2"/>
    <row r="2026" ht="39.950000000000003" customHeight="1" x14ac:dyDescent="0.2"/>
    <row r="2027" ht="39.950000000000003" customHeight="1" x14ac:dyDescent="0.2"/>
    <row r="2028" ht="39.950000000000003" customHeight="1" x14ac:dyDescent="0.2"/>
    <row r="2029" ht="39.950000000000003" customHeight="1" x14ac:dyDescent="0.2"/>
    <row r="2030" ht="39.950000000000003" customHeight="1" x14ac:dyDescent="0.2"/>
    <row r="2031" ht="39.950000000000003" customHeight="1" x14ac:dyDescent="0.2"/>
    <row r="2032" ht="39.950000000000003" customHeight="1" x14ac:dyDescent="0.2"/>
    <row r="2033" ht="39.950000000000003" customHeight="1" x14ac:dyDescent="0.2"/>
    <row r="2034" ht="39.950000000000003" customHeight="1" x14ac:dyDescent="0.2"/>
    <row r="2035" ht="39.950000000000003" customHeight="1" x14ac:dyDescent="0.2"/>
    <row r="2036" ht="39.950000000000003" customHeight="1" x14ac:dyDescent="0.2"/>
    <row r="2037" ht="39.950000000000003" customHeight="1" x14ac:dyDescent="0.2"/>
    <row r="2038" ht="39.950000000000003" customHeight="1" x14ac:dyDescent="0.2"/>
    <row r="2039" ht="39.950000000000003" customHeight="1" x14ac:dyDescent="0.2"/>
    <row r="2040" ht="39.950000000000003" customHeight="1" x14ac:dyDescent="0.2"/>
    <row r="2041" ht="39.950000000000003" customHeight="1" x14ac:dyDescent="0.2"/>
    <row r="2042" ht="39.950000000000003" customHeight="1" x14ac:dyDescent="0.2"/>
    <row r="2043" ht="39.950000000000003" customHeight="1" x14ac:dyDescent="0.2"/>
    <row r="2044" ht="39.950000000000003" customHeight="1" x14ac:dyDescent="0.2"/>
    <row r="2045" ht="39.950000000000003" customHeight="1" x14ac:dyDescent="0.2"/>
    <row r="2046" ht="39.950000000000003" customHeight="1" x14ac:dyDescent="0.2"/>
    <row r="2047" ht="39.950000000000003" customHeight="1" x14ac:dyDescent="0.2"/>
    <row r="2048" ht="39.950000000000003" customHeight="1" x14ac:dyDescent="0.2"/>
    <row r="2049" ht="39.950000000000003" customHeight="1" x14ac:dyDescent="0.2"/>
    <row r="2050" ht="39.950000000000003" customHeight="1" x14ac:dyDescent="0.2"/>
    <row r="2051" ht="39.950000000000003" customHeight="1" x14ac:dyDescent="0.2"/>
    <row r="2052" ht="39.950000000000003" customHeight="1" x14ac:dyDescent="0.2"/>
    <row r="2053" ht="39.950000000000003" customHeight="1" x14ac:dyDescent="0.2"/>
    <row r="2054" ht="39.950000000000003" customHeight="1" x14ac:dyDescent="0.2"/>
    <row r="2055" ht="39.950000000000003" customHeight="1" x14ac:dyDescent="0.2"/>
    <row r="2056" ht="39.950000000000003" customHeight="1" x14ac:dyDescent="0.2"/>
    <row r="2057" ht="39.950000000000003" customHeight="1" x14ac:dyDescent="0.2"/>
    <row r="2058" ht="39.950000000000003" customHeight="1" x14ac:dyDescent="0.2"/>
    <row r="2059" ht="39.950000000000003" customHeight="1" x14ac:dyDescent="0.2"/>
    <row r="2060" ht="39.950000000000003" customHeight="1" x14ac:dyDescent="0.2"/>
    <row r="2061" ht="39.950000000000003" customHeight="1" x14ac:dyDescent="0.2"/>
    <row r="2062" ht="39.950000000000003" customHeight="1" x14ac:dyDescent="0.2"/>
    <row r="2063" ht="39.950000000000003" customHeight="1" x14ac:dyDescent="0.2"/>
    <row r="2064" ht="39.950000000000003" customHeight="1" x14ac:dyDescent="0.2"/>
    <row r="2065" ht="39.950000000000003" customHeight="1" x14ac:dyDescent="0.2"/>
    <row r="2066" ht="39.950000000000003" customHeight="1" x14ac:dyDescent="0.2"/>
    <row r="2067" ht="39.950000000000003" customHeight="1" x14ac:dyDescent="0.2"/>
    <row r="2068" ht="39.950000000000003" customHeight="1" x14ac:dyDescent="0.2"/>
    <row r="2069" ht="39.950000000000003" customHeight="1" x14ac:dyDescent="0.2"/>
    <row r="2070" ht="39.950000000000003" customHeight="1" x14ac:dyDescent="0.2"/>
    <row r="2071" ht="39.950000000000003" customHeight="1" x14ac:dyDescent="0.2"/>
    <row r="2072" ht="39.950000000000003" customHeight="1" x14ac:dyDescent="0.2"/>
    <row r="2073" ht="39.950000000000003" customHeight="1" x14ac:dyDescent="0.2"/>
    <row r="2074" ht="39.950000000000003" customHeight="1" x14ac:dyDescent="0.2"/>
    <row r="2075" ht="39.950000000000003" customHeight="1" x14ac:dyDescent="0.2"/>
    <row r="2076" ht="39.950000000000003" customHeight="1" x14ac:dyDescent="0.2"/>
    <row r="2077" ht="39.950000000000003" customHeight="1" x14ac:dyDescent="0.2"/>
    <row r="2078" ht="39.950000000000003" customHeight="1" x14ac:dyDescent="0.2"/>
    <row r="2079" ht="39.950000000000003" customHeight="1" x14ac:dyDescent="0.2"/>
    <row r="2080" ht="39.950000000000003" customHeight="1" x14ac:dyDescent="0.2"/>
    <row r="2081" ht="39.950000000000003" customHeight="1" x14ac:dyDescent="0.2"/>
    <row r="2082" ht="39.950000000000003" customHeight="1" x14ac:dyDescent="0.2"/>
    <row r="2083" ht="39.950000000000003" customHeight="1" x14ac:dyDescent="0.2"/>
    <row r="2084" ht="39.950000000000003" customHeight="1" x14ac:dyDescent="0.2"/>
    <row r="2085" ht="39.950000000000003" customHeight="1" x14ac:dyDescent="0.2"/>
    <row r="2086" ht="39.950000000000003" customHeight="1" x14ac:dyDescent="0.2"/>
    <row r="2087" ht="39.950000000000003" customHeight="1" x14ac:dyDescent="0.2"/>
    <row r="2088" ht="39.950000000000003" customHeight="1" x14ac:dyDescent="0.2"/>
    <row r="2089" ht="39.950000000000003" customHeight="1" x14ac:dyDescent="0.2"/>
    <row r="2090" ht="39.950000000000003" customHeight="1" x14ac:dyDescent="0.2"/>
    <row r="2091" ht="39.950000000000003" customHeight="1" x14ac:dyDescent="0.2"/>
    <row r="2092" ht="39.950000000000003" customHeight="1" x14ac:dyDescent="0.2"/>
    <row r="2093" ht="39.950000000000003" customHeight="1" x14ac:dyDescent="0.2"/>
    <row r="2094" ht="39.950000000000003" customHeight="1" x14ac:dyDescent="0.2"/>
    <row r="2095" ht="39.950000000000003" customHeight="1" x14ac:dyDescent="0.2"/>
    <row r="2096" ht="39.950000000000003" customHeight="1" x14ac:dyDescent="0.2"/>
    <row r="2097" ht="39.950000000000003" customHeight="1" x14ac:dyDescent="0.2"/>
    <row r="2098" ht="39.950000000000003" customHeight="1" x14ac:dyDescent="0.2"/>
    <row r="2099" ht="39.950000000000003" customHeight="1" x14ac:dyDescent="0.2"/>
    <row r="2100" ht="39.950000000000003" customHeight="1" x14ac:dyDescent="0.2"/>
    <row r="2101" ht="39.950000000000003" customHeight="1" x14ac:dyDescent="0.2"/>
    <row r="2102" ht="39.950000000000003" customHeight="1" x14ac:dyDescent="0.2"/>
    <row r="2103" ht="39.950000000000003" customHeight="1" x14ac:dyDescent="0.2"/>
    <row r="2104" ht="39.950000000000003" customHeight="1" x14ac:dyDescent="0.2"/>
    <row r="2105" ht="39.950000000000003" customHeight="1" x14ac:dyDescent="0.2"/>
    <row r="2106" ht="39.950000000000003" customHeight="1" x14ac:dyDescent="0.2"/>
    <row r="2107" ht="39.950000000000003" customHeight="1" x14ac:dyDescent="0.2"/>
    <row r="2108" ht="39.950000000000003" customHeight="1" x14ac:dyDescent="0.2"/>
    <row r="2109" ht="39.950000000000003" customHeight="1" x14ac:dyDescent="0.2"/>
    <row r="2110" ht="39.950000000000003" customHeight="1" x14ac:dyDescent="0.2"/>
    <row r="2111" ht="39.950000000000003" customHeight="1" x14ac:dyDescent="0.2"/>
    <row r="2112" ht="39.950000000000003" customHeight="1" x14ac:dyDescent="0.2"/>
    <row r="2113" ht="39.950000000000003" customHeight="1" x14ac:dyDescent="0.2"/>
    <row r="2114" ht="39.950000000000003" customHeight="1" x14ac:dyDescent="0.2"/>
    <row r="2115" ht="39.950000000000003" customHeight="1" x14ac:dyDescent="0.2"/>
    <row r="2116" ht="39.950000000000003" customHeight="1" x14ac:dyDescent="0.2"/>
    <row r="2117" ht="39.950000000000003" customHeight="1" x14ac:dyDescent="0.2"/>
    <row r="2118" ht="39.950000000000003" customHeight="1" x14ac:dyDescent="0.2"/>
    <row r="2119" ht="39.950000000000003" customHeight="1" x14ac:dyDescent="0.2"/>
    <row r="2120" ht="39.950000000000003" customHeight="1" x14ac:dyDescent="0.2"/>
    <row r="2121" ht="39.950000000000003" customHeight="1" x14ac:dyDescent="0.2"/>
    <row r="2122" ht="39.950000000000003" customHeight="1" x14ac:dyDescent="0.2"/>
    <row r="2123" ht="39.950000000000003" customHeight="1" x14ac:dyDescent="0.2"/>
    <row r="2124" ht="39.950000000000003" customHeight="1" x14ac:dyDescent="0.2"/>
    <row r="2125" ht="39.950000000000003" customHeight="1" x14ac:dyDescent="0.2"/>
    <row r="2126" ht="39.950000000000003" customHeight="1" x14ac:dyDescent="0.2"/>
    <row r="2127" ht="39.950000000000003" customHeight="1" x14ac:dyDescent="0.2"/>
    <row r="2128" ht="39.950000000000003" customHeight="1" x14ac:dyDescent="0.2"/>
    <row r="2129" ht="39.950000000000003" customHeight="1" x14ac:dyDescent="0.2"/>
    <row r="2130" ht="39.950000000000003" customHeight="1" x14ac:dyDescent="0.2"/>
    <row r="2131" ht="39.950000000000003" customHeight="1" x14ac:dyDescent="0.2"/>
    <row r="2132" ht="39.950000000000003" customHeight="1" x14ac:dyDescent="0.2"/>
    <row r="2133" ht="39.950000000000003" customHeight="1" x14ac:dyDescent="0.2"/>
    <row r="2134" ht="39.950000000000003" customHeight="1" x14ac:dyDescent="0.2"/>
    <row r="2135" ht="39.950000000000003" customHeight="1" x14ac:dyDescent="0.2"/>
    <row r="2136" ht="39.950000000000003" customHeight="1" x14ac:dyDescent="0.2"/>
    <row r="2137" ht="39.950000000000003" customHeight="1" x14ac:dyDescent="0.2"/>
    <row r="2138" ht="39.950000000000003" customHeight="1" x14ac:dyDescent="0.2"/>
    <row r="2139" ht="39.950000000000003" customHeight="1" x14ac:dyDescent="0.2"/>
    <row r="2140" ht="39.950000000000003" customHeight="1" x14ac:dyDescent="0.2"/>
    <row r="2141" ht="39.950000000000003" customHeight="1" x14ac:dyDescent="0.2"/>
    <row r="2142" ht="39.950000000000003" customHeight="1" x14ac:dyDescent="0.2"/>
    <row r="2143" ht="39.950000000000003" customHeight="1" x14ac:dyDescent="0.2"/>
    <row r="2144" ht="39.950000000000003" customHeight="1" x14ac:dyDescent="0.2"/>
    <row r="2145" ht="39.950000000000003" customHeight="1" x14ac:dyDescent="0.2"/>
    <row r="2146" ht="39.950000000000003" customHeight="1" x14ac:dyDescent="0.2"/>
    <row r="2147" ht="39.950000000000003" customHeight="1" x14ac:dyDescent="0.2"/>
    <row r="2148" ht="39.950000000000003" customHeight="1" x14ac:dyDescent="0.2"/>
    <row r="2149" ht="39.950000000000003" customHeight="1" x14ac:dyDescent="0.2"/>
    <row r="2150" ht="39.950000000000003" customHeight="1" x14ac:dyDescent="0.2"/>
    <row r="2151" ht="39.950000000000003" customHeight="1" x14ac:dyDescent="0.2"/>
    <row r="2152" ht="39.950000000000003" customHeight="1" x14ac:dyDescent="0.2"/>
    <row r="2153" ht="39.950000000000003" customHeight="1" x14ac:dyDescent="0.2"/>
    <row r="2154" ht="39.950000000000003" customHeight="1" x14ac:dyDescent="0.2"/>
    <row r="2155" ht="39.950000000000003" customHeight="1" x14ac:dyDescent="0.2"/>
    <row r="2156" ht="39.950000000000003" customHeight="1" x14ac:dyDescent="0.2"/>
    <row r="2157" ht="39.950000000000003" customHeight="1" x14ac:dyDescent="0.2"/>
    <row r="2158" ht="39.950000000000003" customHeight="1" x14ac:dyDescent="0.2"/>
    <row r="2159" ht="39.950000000000003" customHeight="1" x14ac:dyDescent="0.2"/>
    <row r="2160" ht="39.950000000000003" customHeight="1" x14ac:dyDescent="0.2"/>
    <row r="2161" ht="39.950000000000003" customHeight="1" x14ac:dyDescent="0.2"/>
    <row r="2162" ht="39.950000000000003" customHeight="1" x14ac:dyDescent="0.2"/>
    <row r="2163" ht="39.950000000000003" customHeight="1" x14ac:dyDescent="0.2"/>
    <row r="2164" ht="39.950000000000003" customHeight="1" x14ac:dyDescent="0.2"/>
    <row r="2165" ht="39.950000000000003" customHeight="1" x14ac:dyDescent="0.2"/>
    <row r="2166" ht="39.950000000000003" customHeight="1" x14ac:dyDescent="0.2"/>
    <row r="2167" ht="39.950000000000003" customHeight="1" x14ac:dyDescent="0.2"/>
    <row r="2168" ht="39.950000000000003" customHeight="1" x14ac:dyDescent="0.2"/>
    <row r="2169" ht="39.950000000000003" customHeight="1" x14ac:dyDescent="0.2"/>
    <row r="2170" ht="39.950000000000003" customHeight="1" x14ac:dyDescent="0.2"/>
    <row r="2171" ht="39.950000000000003" customHeight="1" x14ac:dyDescent="0.2"/>
    <row r="2172" ht="39.950000000000003" customHeight="1" x14ac:dyDescent="0.2"/>
    <row r="2173" ht="39.950000000000003" customHeight="1" x14ac:dyDescent="0.2"/>
    <row r="2174" ht="39.950000000000003" customHeight="1" x14ac:dyDescent="0.2"/>
    <row r="2175" ht="39.950000000000003" customHeight="1" x14ac:dyDescent="0.2"/>
    <row r="2176" ht="39.950000000000003" customHeight="1" x14ac:dyDescent="0.2"/>
    <row r="2177" ht="39.950000000000003" customHeight="1" x14ac:dyDescent="0.2"/>
    <row r="2178" ht="39.950000000000003" customHeight="1" x14ac:dyDescent="0.2"/>
    <row r="2179" ht="39.950000000000003" customHeight="1" x14ac:dyDescent="0.2"/>
    <row r="2180" ht="39.950000000000003" customHeight="1" x14ac:dyDescent="0.2"/>
    <row r="2181" ht="39.950000000000003" customHeight="1" x14ac:dyDescent="0.2"/>
    <row r="2182" ht="39.950000000000003" customHeight="1" x14ac:dyDescent="0.2"/>
    <row r="2183" ht="39.950000000000003" customHeight="1" x14ac:dyDescent="0.2"/>
    <row r="2184" ht="39.950000000000003" customHeight="1" x14ac:dyDescent="0.2"/>
    <row r="2185" ht="39.950000000000003" customHeight="1" x14ac:dyDescent="0.2"/>
    <row r="2186" ht="39.950000000000003" customHeight="1" x14ac:dyDescent="0.2"/>
    <row r="2187" ht="39.950000000000003" customHeight="1" x14ac:dyDescent="0.2"/>
    <row r="2188" ht="39.950000000000003" customHeight="1" x14ac:dyDescent="0.2"/>
    <row r="2189" ht="39.950000000000003" customHeight="1" x14ac:dyDescent="0.2"/>
    <row r="2190" ht="39.950000000000003" customHeight="1" x14ac:dyDescent="0.2"/>
    <row r="2191" ht="39.950000000000003" customHeight="1" x14ac:dyDescent="0.2"/>
    <row r="2192" ht="39.950000000000003" customHeight="1" x14ac:dyDescent="0.2"/>
    <row r="2193" ht="39.950000000000003" customHeight="1" x14ac:dyDescent="0.2"/>
    <row r="2194" ht="39.950000000000003" customHeight="1" x14ac:dyDescent="0.2"/>
    <row r="2195" ht="39.950000000000003" customHeight="1" x14ac:dyDescent="0.2"/>
    <row r="2196" ht="39.950000000000003" customHeight="1" x14ac:dyDescent="0.2"/>
    <row r="2197" ht="39.950000000000003" customHeight="1" x14ac:dyDescent="0.2"/>
    <row r="2198" ht="39.950000000000003" customHeight="1" x14ac:dyDescent="0.2"/>
    <row r="2199" ht="39.950000000000003" customHeight="1" x14ac:dyDescent="0.2"/>
    <row r="2200" ht="39.950000000000003" customHeight="1" x14ac:dyDescent="0.2"/>
    <row r="2201" ht="39.950000000000003" customHeight="1" x14ac:dyDescent="0.2"/>
    <row r="2202" ht="39.950000000000003" customHeight="1" x14ac:dyDescent="0.2"/>
    <row r="2203" ht="39.950000000000003" customHeight="1" x14ac:dyDescent="0.2"/>
    <row r="2204" ht="39.950000000000003" customHeight="1" x14ac:dyDescent="0.2"/>
    <row r="2205" ht="39.950000000000003" customHeight="1" x14ac:dyDescent="0.2"/>
    <row r="2206" ht="39.950000000000003" customHeight="1" x14ac:dyDescent="0.2"/>
    <row r="2207" ht="39.950000000000003" customHeight="1" x14ac:dyDescent="0.2"/>
    <row r="2208" ht="39.950000000000003" customHeight="1" x14ac:dyDescent="0.2"/>
    <row r="2209" ht="39.950000000000003" customHeight="1" x14ac:dyDescent="0.2"/>
    <row r="2210" ht="39.950000000000003" customHeight="1" x14ac:dyDescent="0.2"/>
    <row r="2211" ht="39.950000000000003" customHeight="1" x14ac:dyDescent="0.2"/>
    <row r="2212" ht="39.950000000000003" customHeight="1" x14ac:dyDescent="0.2"/>
    <row r="2213" ht="39.950000000000003" customHeight="1" x14ac:dyDescent="0.2"/>
    <row r="2214" ht="39.950000000000003" customHeight="1" x14ac:dyDescent="0.2"/>
    <row r="2215" ht="39.950000000000003" customHeight="1" x14ac:dyDescent="0.2"/>
    <row r="2216" ht="39.950000000000003" customHeight="1" x14ac:dyDescent="0.2"/>
    <row r="2217" ht="39.950000000000003" customHeight="1" x14ac:dyDescent="0.2"/>
    <row r="2218" ht="39.950000000000003" customHeight="1" x14ac:dyDescent="0.2"/>
    <row r="2219" ht="39.950000000000003" customHeight="1" x14ac:dyDescent="0.2"/>
    <row r="2220" ht="39.950000000000003" customHeight="1" x14ac:dyDescent="0.2"/>
    <row r="2221" ht="39.950000000000003" customHeight="1" x14ac:dyDescent="0.2"/>
    <row r="2222" ht="39.950000000000003" customHeight="1" x14ac:dyDescent="0.2"/>
    <row r="2223" ht="39.950000000000003" customHeight="1" x14ac:dyDescent="0.2"/>
    <row r="2224" ht="39.950000000000003" customHeight="1" x14ac:dyDescent="0.2"/>
    <row r="2225" ht="39.950000000000003" customHeight="1" x14ac:dyDescent="0.2"/>
    <row r="2226" ht="39.950000000000003" customHeight="1" x14ac:dyDescent="0.2"/>
    <row r="2227" ht="39.950000000000003" customHeight="1" x14ac:dyDescent="0.2"/>
    <row r="2228" ht="39.950000000000003" customHeight="1" x14ac:dyDescent="0.2"/>
    <row r="2229" ht="39.950000000000003" customHeight="1" x14ac:dyDescent="0.2"/>
    <row r="2230" ht="39.950000000000003" customHeight="1" x14ac:dyDescent="0.2"/>
    <row r="2231" ht="39.950000000000003" customHeight="1" x14ac:dyDescent="0.2"/>
    <row r="2232" ht="39.950000000000003" customHeight="1" x14ac:dyDescent="0.2"/>
    <row r="2233" ht="39.950000000000003" customHeight="1" x14ac:dyDescent="0.2"/>
    <row r="2234" ht="39.950000000000003" customHeight="1" x14ac:dyDescent="0.2"/>
    <row r="2235" ht="39.950000000000003" customHeight="1" x14ac:dyDescent="0.2"/>
    <row r="2236" ht="39.950000000000003" customHeight="1" x14ac:dyDescent="0.2"/>
    <row r="2237" ht="39.950000000000003" customHeight="1" x14ac:dyDescent="0.2"/>
    <row r="2238" ht="39.950000000000003" customHeight="1" x14ac:dyDescent="0.2"/>
    <row r="2239" ht="39.950000000000003" customHeight="1" x14ac:dyDescent="0.2"/>
    <row r="2240" ht="39.950000000000003" customHeight="1" x14ac:dyDescent="0.2"/>
    <row r="2241" ht="39.950000000000003" customHeight="1" x14ac:dyDescent="0.2"/>
    <row r="2242" ht="39.950000000000003" customHeight="1" x14ac:dyDescent="0.2"/>
    <row r="2243" ht="39.950000000000003" customHeight="1" x14ac:dyDescent="0.2"/>
    <row r="2244" ht="39.950000000000003" customHeight="1" x14ac:dyDescent="0.2"/>
    <row r="2245" ht="39.950000000000003" customHeight="1" x14ac:dyDescent="0.2"/>
    <row r="2246" ht="39.950000000000003" customHeight="1" x14ac:dyDescent="0.2"/>
    <row r="2247" ht="39.950000000000003" customHeight="1" x14ac:dyDescent="0.2"/>
    <row r="2248" ht="39.950000000000003" customHeight="1" x14ac:dyDescent="0.2"/>
    <row r="2249" ht="39.950000000000003" customHeight="1" x14ac:dyDescent="0.2"/>
    <row r="2250" ht="39.950000000000003" customHeight="1" x14ac:dyDescent="0.2"/>
    <row r="2251" ht="39.950000000000003" customHeight="1" x14ac:dyDescent="0.2"/>
    <row r="2252" ht="39.950000000000003" customHeight="1" x14ac:dyDescent="0.2"/>
    <row r="2253" ht="39.950000000000003" customHeight="1" x14ac:dyDescent="0.2"/>
    <row r="2254" ht="39.950000000000003" customHeight="1" x14ac:dyDescent="0.2"/>
    <row r="2255" ht="39.950000000000003" customHeight="1" x14ac:dyDescent="0.2"/>
    <row r="2256" ht="39.950000000000003" customHeight="1" x14ac:dyDescent="0.2"/>
    <row r="2257" ht="39.950000000000003" customHeight="1" x14ac:dyDescent="0.2"/>
    <row r="2258" ht="39.950000000000003" customHeight="1" x14ac:dyDescent="0.2"/>
    <row r="2259" ht="39.950000000000003" customHeight="1" x14ac:dyDescent="0.2"/>
    <row r="2260" ht="39.950000000000003" customHeight="1" x14ac:dyDescent="0.2"/>
    <row r="2261" ht="39.950000000000003" customHeight="1" x14ac:dyDescent="0.2"/>
    <row r="2262" ht="39.950000000000003" customHeight="1" x14ac:dyDescent="0.2"/>
    <row r="2263" ht="39.950000000000003" customHeight="1" x14ac:dyDescent="0.2"/>
    <row r="2264" ht="39.950000000000003" customHeight="1" x14ac:dyDescent="0.2"/>
    <row r="2265" ht="39.950000000000003" customHeight="1" x14ac:dyDescent="0.2"/>
    <row r="2266" ht="39.950000000000003" customHeight="1" x14ac:dyDescent="0.2"/>
    <row r="2267" ht="39.950000000000003" customHeight="1" x14ac:dyDescent="0.2"/>
    <row r="2268" ht="39.950000000000003" customHeight="1" x14ac:dyDescent="0.2"/>
    <row r="2269" ht="39.950000000000003" customHeight="1" x14ac:dyDescent="0.2"/>
    <row r="2270" ht="39.950000000000003" customHeight="1" x14ac:dyDescent="0.2"/>
    <row r="2271" ht="39.950000000000003" customHeight="1" x14ac:dyDescent="0.2"/>
    <row r="2272" ht="39.950000000000003" customHeight="1" x14ac:dyDescent="0.2"/>
    <row r="2273" ht="39.950000000000003" customHeight="1" x14ac:dyDescent="0.2"/>
    <row r="2274" ht="39.950000000000003" customHeight="1" x14ac:dyDescent="0.2"/>
    <row r="2275" ht="39.950000000000003" customHeight="1" x14ac:dyDescent="0.2"/>
    <row r="2276" ht="39.950000000000003" customHeight="1" x14ac:dyDescent="0.2"/>
    <row r="2277" ht="39.950000000000003" customHeight="1" x14ac:dyDescent="0.2"/>
    <row r="2278" ht="39.950000000000003" customHeight="1" x14ac:dyDescent="0.2"/>
    <row r="2279" ht="39.950000000000003" customHeight="1" x14ac:dyDescent="0.2"/>
    <row r="2280" ht="39.950000000000003" customHeight="1" x14ac:dyDescent="0.2"/>
    <row r="2281" ht="39.950000000000003" customHeight="1" x14ac:dyDescent="0.2"/>
    <row r="2282" ht="39.950000000000003" customHeight="1" x14ac:dyDescent="0.2"/>
    <row r="2283" ht="39.950000000000003" customHeight="1" x14ac:dyDescent="0.2"/>
    <row r="2284" ht="39.950000000000003" customHeight="1" x14ac:dyDescent="0.2"/>
    <row r="2285" ht="39.950000000000003" customHeight="1" x14ac:dyDescent="0.2"/>
    <row r="2286" ht="39.950000000000003" customHeight="1" x14ac:dyDescent="0.2"/>
    <row r="2287" ht="39.950000000000003" customHeight="1" x14ac:dyDescent="0.2"/>
    <row r="2288" ht="39.950000000000003" customHeight="1" x14ac:dyDescent="0.2"/>
    <row r="2289" ht="39.950000000000003" customHeight="1" x14ac:dyDescent="0.2"/>
    <row r="2290" ht="39.950000000000003" customHeight="1" x14ac:dyDescent="0.2"/>
    <row r="2291" ht="39.950000000000003" customHeight="1" x14ac:dyDescent="0.2"/>
    <row r="2292" ht="39.950000000000003" customHeight="1" x14ac:dyDescent="0.2"/>
    <row r="2293" ht="39.950000000000003" customHeight="1" x14ac:dyDescent="0.2"/>
    <row r="2294" ht="39.950000000000003" customHeight="1" x14ac:dyDescent="0.2"/>
    <row r="2295" ht="39.950000000000003" customHeight="1" x14ac:dyDescent="0.2"/>
    <row r="2296" ht="39.950000000000003" customHeight="1" x14ac:dyDescent="0.2"/>
    <row r="2297" ht="39.950000000000003" customHeight="1" x14ac:dyDescent="0.2"/>
    <row r="2298" ht="39.950000000000003" customHeight="1" x14ac:dyDescent="0.2"/>
    <row r="2299" ht="39.950000000000003" customHeight="1" x14ac:dyDescent="0.2"/>
    <row r="2300" ht="39.950000000000003" customHeight="1" x14ac:dyDescent="0.2"/>
    <row r="2301" ht="39.950000000000003" customHeight="1" x14ac:dyDescent="0.2"/>
    <row r="2302" ht="39.950000000000003" customHeight="1" x14ac:dyDescent="0.2"/>
    <row r="2303" ht="39.950000000000003" customHeight="1" x14ac:dyDescent="0.2"/>
    <row r="2304" ht="39.950000000000003" customHeight="1" x14ac:dyDescent="0.2"/>
    <row r="2305" ht="39.950000000000003" customHeight="1" x14ac:dyDescent="0.2"/>
    <row r="2306" ht="39.950000000000003" customHeight="1" x14ac:dyDescent="0.2"/>
    <row r="2307" ht="39.950000000000003" customHeight="1" x14ac:dyDescent="0.2"/>
    <row r="2308" ht="39.950000000000003" customHeight="1" x14ac:dyDescent="0.2"/>
    <row r="2309" ht="39.950000000000003" customHeight="1" x14ac:dyDescent="0.2"/>
    <row r="2310" ht="39.950000000000003" customHeight="1" x14ac:dyDescent="0.2"/>
    <row r="2311" ht="39.950000000000003" customHeight="1" x14ac:dyDescent="0.2"/>
    <row r="2312" ht="39.950000000000003" customHeight="1" x14ac:dyDescent="0.2"/>
    <row r="2313" ht="39.950000000000003" customHeight="1" x14ac:dyDescent="0.2"/>
    <row r="2314" ht="39.950000000000003" customHeight="1" x14ac:dyDescent="0.2"/>
    <row r="2315" ht="39.950000000000003" customHeight="1" x14ac:dyDescent="0.2"/>
    <row r="2316" ht="39.950000000000003" customHeight="1" x14ac:dyDescent="0.2"/>
    <row r="2317" ht="39.950000000000003" customHeight="1" x14ac:dyDescent="0.2"/>
    <row r="2318" ht="39.950000000000003" customHeight="1" x14ac:dyDescent="0.2"/>
    <row r="2319" ht="39.950000000000003" customHeight="1" x14ac:dyDescent="0.2"/>
    <row r="2320" ht="39.950000000000003" customHeight="1" x14ac:dyDescent="0.2"/>
    <row r="2321" ht="39.950000000000003" customHeight="1" x14ac:dyDescent="0.2"/>
    <row r="2322" ht="39.950000000000003" customHeight="1" x14ac:dyDescent="0.2"/>
    <row r="2323" ht="39.950000000000003" customHeight="1" x14ac:dyDescent="0.2"/>
    <row r="2324" ht="39.950000000000003" customHeight="1" x14ac:dyDescent="0.2"/>
    <row r="2325" ht="39.950000000000003" customHeight="1" x14ac:dyDescent="0.2"/>
    <row r="2326" ht="39.950000000000003" customHeight="1" x14ac:dyDescent="0.2"/>
    <row r="2327" ht="39.950000000000003" customHeight="1" x14ac:dyDescent="0.2"/>
    <row r="2328" ht="39.950000000000003" customHeight="1" x14ac:dyDescent="0.2"/>
    <row r="2329" ht="39.950000000000003" customHeight="1" x14ac:dyDescent="0.2"/>
    <row r="2330" ht="39.950000000000003" customHeight="1" x14ac:dyDescent="0.2"/>
    <row r="2331" ht="39.950000000000003" customHeight="1" x14ac:dyDescent="0.2"/>
    <row r="2332" ht="39.950000000000003" customHeight="1" x14ac:dyDescent="0.2"/>
    <row r="2333" ht="39.950000000000003" customHeight="1" x14ac:dyDescent="0.2"/>
    <row r="2334" ht="39.950000000000003" customHeight="1" x14ac:dyDescent="0.2"/>
    <row r="2335" ht="39.950000000000003" customHeight="1" x14ac:dyDescent="0.2"/>
    <row r="2336" ht="39.950000000000003" customHeight="1" x14ac:dyDescent="0.2"/>
    <row r="2337" ht="39.950000000000003" customHeight="1" x14ac:dyDescent="0.2"/>
    <row r="2338" ht="39.950000000000003" customHeight="1" x14ac:dyDescent="0.2"/>
    <row r="2339" ht="39.950000000000003" customHeight="1" x14ac:dyDescent="0.2"/>
    <row r="2340" ht="39.950000000000003" customHeight="1" x14ac:dyDescent="0.2"/>
    <row r="2341" ht="39.950000000000003" customHeight="1" x14ac:dyDescent="0.2"/>
    <row r="2342" ht="39.950000000000003" customHeight="1" x14ac:dyDescent="0.2"/>
    <row r="2343" ht="39.950000000000003" customHeight="1" x14ac:dyDescent="0.2"/>
    <row r="2344" ht="39.950000000000003" customHeight="1" x14ac:dyDescent="0.2"/>
    <row r="2345" ht="39.950000000000003" customHeight="1" x14ac:dyDescent="0.2"/>
    <row r="2346" ht="39.950000000000003" customHeight="1" x14ac:dyDescent="0.2"/>
    <row r="2347" ht="39.950000000000003" customHeight="1" x14ac:dyDescent="0.2"/>
    <row r="2348" ht="39.950000000000003" customHeight="1" x14ac:dyDescent="0.2"/>
    <row r="2349" ht="39.950000000000003" customHeight="1" x14ac:dyDescent="0.2"/>
    <row r="2350" ht="39.950000000000003" customHeight="1" x14ac:dyDescent="0.2"/>
    <row r="2351" ht="39.950000000000003" customHeight="1" x14ac:dyDescent="0.2"/>
    <row r="2352" ht="39.950000000000003" customHeight="1" x14ac:dyDescent="0.2"/>
    <row r="2353" ht="39.950000000000003" customHeight="1" x14ac:dyDescent="0.2"/>
    <row r="2354" ht="39.950000000000003" customHeight="1" x14ac:dyDescent="0.2"/>
    <row r="2355" ht="39.950000000000003" customHeight="1" x14ac:dyDescent="0.2"/>
    <row r="2356" ht="39.950000000000003" customHeight="1" x14ac:dyDescent="0.2"/>
    <row r="2357" ht="39.950000000000003" customHeight="1" x14ac:dyDescent="0.2"/>
    <row r="2358" ht="39.950000000000003" customHeight="1" x14ac:dyDescent="0.2"/>
    <row r="2359" ht="39.950000000000003" customHeight="1" x14ac:dyDescent="0.2"/>
    <row r="2360" ht="39.950000000000003" customHeight="1" x14ac:dyDescent="0.2"/>
    <row r="2361" ht="39.950000000000003" customHeight="1" x14ac:dyDescent="0.2"/>
    <row r="2362" ht="39.950000000000003" customHeight="1" x14ac:dyDescent="0.2"/>
    <row r="2363" ht="39.950000000000003" customHeight="1" x14ac:dyDescent="0.2"/>
    <row r="2364" ht="39.950000000000003" customHeight="1" x14ac:dyDescent="0.2"/>
    <row r="2365" ht="39.950000000000003" customHeight="1" x14ac:dyDescent="0.2"/>
    <row r="2366" ht="39.950000000000003" customHeight="1" x14ac:dyDescent="0.2"/>
    <row r="2367" ht="39.950000000000003" customHeight="1" x14ac:dyDescent="0.2"/>
    <row r="2368" ht="39.950000000000003" customHeight="1" x14ac:dyDescent="0.2"/>
    <row r="2369" ht="39.950000000000003" customHeight="1" x14ac:dyDescent="0.2"/>
    <row r="2370" ht="39.950000000000003" customHeight="1" x14ac:dyDescent="0.2"/>
    <row r="2371" ht="39.950000000000003" customHeight="1" x14ac:dyDescent="0.2"/>
    <row r="2372" ht="39.950000000000003" customHeight="1" x14ac:dyDescent="0.2"/>
    <row r="2373" ht="39.950000000000003" customHeight="1" x14ac:dyDescent="0.2"/>
    <row r="2374" ht="39.950000000000003" customHeight="1" x14ac:dyDescent="0.2"/>
    <row r="2375" ht="39.950000000000003" customHeight="1" x14ac:dyDescent="0.2"/>
    <row r="2376" ht="39.950000000000003" customHeight="1" x14ac:dyDescent="0.2"/>
    <row r="2377" ht="39.950000000000003" customHeight="1" x14ac:dyDescent="0.2"/>
    <row r="2378" ht="39.950000000000003" customHeight="1" x14ac:dyDescent="0.2"/>
    <row r="2379" ht="39.950000000000003" customHeight="1" x14ac:dyDescent="0.2"/>
    <row r="2380" ht="39.950000000000003" customHeight="1" x14ac:dyDescent="0.2"/>
    <row r="2381" ht="39.950000000000003" customHeight="1" x14ac:dyDescent="0.2"/>
    <row r="2382" ht="39.950000000000003" customHeight="1" x14ac:dyDescent="0.2"/>
    <row r="2383" ht="39.950000000000003" customHeight="1" x14ac:dyDescent="0.2"/>
    <row r="2384" ht="39.950000000000003" customHeight="1" x14ac:dyDescent="0.2"/>
    <row r="2385" ht="39.950000000000003" customHeight="1" x14ac:dyDescent="0.2"/>
    <row r="2386" ht="39.950000000000003" customHeight="1" x14ac:dyDescent="0.2"/>
    <row r="2387" ht="39.950000000000003" customHeight="1" x14ac:dyDescent="0.2"/>
    <row r="2388" ht="39.950000000000003" customHeight="1" x14ac:dyDescent="0.2"/>
    <row r="2389" ht="39.950000000000003" customHeight="1" x14ac:dyDescent="0.2"/>
    <row r="2390" ht="39.950000000000003" customHeight="1" x14ac:dyDescent="0.2"/>
    <row r="2391" ht="39.950000000000003" customHeight="1" x14ac:dyDescent="0.2"/>
    <row r="2392" ht="39.950000000000003" customHeight="1" x14ac:dyDescent="0.2"/>
    <row r="2393" ht="39.950000000000003" customHeight="1" x14ac:dyDescent="0.2"/>
    <row r="2394" ht="39.950000000000003" customHeight="1" x14ac:dyDescent="0.2"/>
    <row r="2395" ht="39.950000000000003" customHeight="1" x14ac:dyDescent="0.2"/>
    <row r="2396" ht="39.950000000000003" customHeight="1" x14ac:dyDescent="0.2"/>
    <row r="2397" ht="39.950000000000003" customHeight="1" x14ac:dyDescent="0.2"/>
    <row r="2398" ht="39.950000000000003" customHeight="1" x14ac:dyDescent="0.2"/>
    <row r="2399" ht="39.950000000000003" customHeight="1" x14ac:dyDescent="0.2"/>
    <row r="2400" ht="39.950000000000003" customHeight="1" x14ac:dyDescent="0.2"/>
    <row r="2401" ht="39.950000000000003" customHeight="1" x14ac:dyDescent="0.2"/>
    <row r="2402" ht="39.950000000000003" customHeight="1" x14ac:dyDescent="0.2"/>
    <row r="2403" ht="39.950000000000003" customHeight="1" x14ac:dyDescent="0.2"/>
    <row r="2404" ht="39.950000000000003" customHeight="1" x14ac:dyDescent="0.2"/>
    <row r="2405" ht="39.950000000000003" customHeight="1" x14ac:dyDescent="0.2"/>
    <row r="2406" ht="39.950000000000003" customHeight="1" x14ac:dyDescent="0.2"/>
    <row r="2407" ht="39.950000000000003" customHeight="1" x14ac:dyDescent="0.2"/>
    <row r="2408" ht="39.950000000000003" customHeight="1" x14ac:dyDescent="0.2"/>
    <row r="2409" ht="39.950000000000003" customHeight="1" x14ac:dyDescent="0.2"/>
    <row r="2410" ht="39.950000000000003" customHeight="1" x14ac:dyDescent="0.2"/>
    <row r="2411" ht="39.950000000000003" customHeight="1" x14ac:dyDescent="0.2"/>
    <row r="2412" ht="39.950000000000003" customHeight="1" x14ac:dyDescent="0.2"/>
    <row r="2413" ht="39.950000000000003" customHeight="1" x14ac:dyDescent="0.2"/>
    <row r="2414" ht="39.950000000000003" customHeight="1" x14ac:dyDescent="0.2"/>
    <row r="2415" ht="39.950000000000003" customHeight="1" x14ac:dyDescent="0.2"/>
    <row r="2416" ht="39.950000000000003" customHeight="1" x14ac:dyDescent="0.2"/>
    <row r="2417" ht="39.950000000000003" customHeight="1" x14ac:dyDescent="0.2"/>
    <row r="2418" ht="39.950000000000003" customHeight="1" x14ac:dyDescent="0.2"/>
    <row r="2419" ht="39.950000000000003" customHeight="1" x14ac:dyDescent="0.2"/>
    <row r="2420" ht="39.950000000000003" customHeight="1" x14ac:dyDescent="0.2"/>
    <row r="2421" ht="39.950000000000003" customHeight="1" x14ac:dyDescent="0.2"/>
    <row r="2422" ht="39.950000000000003" customHeight="1" x14ac:dyDescent="0.2"/>
    <row r="2423" ht="39.950000000000003" customHeight="1" x14ac:dyDescent="0.2"/>
    <row r="2424" ht="39.950000000000003" customHeight="1" x14ac:dyDescent="0.2"/>
    <row r="2425" ht="39.950000000000003" customHeight="1" x14ac:dyDescent="0.2"/>
    <row r="2426" ht="39.950000000000003" customHeight="1" x14ac:dyDescent="0.2"/>
    <row r="2427" ht="39.950000000000003" customHeight="1" x14ac:dyDescent="0.2"/>
    <row r="2428" ht="39.950000000000003" customHeight="1" x14ac:dyDescent="0.2"/>
    <row r="2429" ht="39.950000000000003" customHeight="1" x14ac:dyDescent="0.2"/>
    <row r="2430" ht="39.950000000000003" customHeight="1" x14ac:dyDescent="0.2"/>
    <row r="2431" ht="39.950000000000003" customHeight="1" x14ac:dyDescent="0.2"/>
    <row r="2432" ht="39.950000000000003" customHeight="1" x14ac:dyDescent="0.2"/>
    <row r="2433" ht="39.950000000000003" customHeight="1" x14ac:dyDescent="0.2"/>
    <row r="2434" ht="39.950000000000003" customHeight="1" x14ac:dyDescent="0.2"/>
    <row r="2435" ht="39.950000000000003" customHeight="1" x14ac:dyDescent="0.2"/>
    <row r="2436" ht="39.950000000000003" customHeight="1" x14ac:dyDescent="0.2"/>
    <row r="2437" ht="39.950000000000003" customHeight="1" x14ac:dyDescent="0.2"/>
    <row r="2438" ht="39.950000000000003" customHeight="1" x14ac:dyDescent="0.2"/>
    <row r="2439" ht="39.950000000000003" customHeight="1" x14ac:dyDescent="0.2"/>
    <row r="2440" ht="39.950000000000003" customHeight="1" x14ac:dyDescent="0.2"/>
    <row r="2441" ht="39.950000000000003" customHeight="1" x14ac:dyDescent="0.2"/>
    <row r="2442" ht="39.950000000000003" customHeight="1" x14ac:dyDescent="0.2"/>
    <row r="2443" ht="39.950000000000003" customHeight="1" x14ac:dyDescent="0.2"/>
    <row r="2444" ht="39.950000000000003" customHeight="1" x14ac:dyDescent="0.2"/>
    <row r="2445" ht="39.950000000000003" customHeight="1" x14ac:dyDescent="0.2"/>
    <row r="2446" ht="39.950000000000003" customHeight="1" x14ac:dyDescent="0.2"/>
    <row r="2447" ht="39.950000000000003" customHeight="1" x14ac:dyDescent="0.2"/>
    <row r="2448" ht="39.950000000000003" customHeight="1" x14ac:dyDescent="0.2"/>
    <row r="2449" ht="39.950000000000003" customHeight="1" x14ac:dyDescent="0.2"/>
    <row r="2450" ht="39.950000000000003" customHeight="1" x14ac:dyDescent="0.2"/>
    <row r="2451" ht="39.950000000000003" customHeight="1" x14ac:dyDescent="0.2"/>
    <row r="2452" ht="39.950000000000003" customHeight="1" x14ac:dyDescent="0.2"/>
    <row r="2453" ht="39.950000000000003" customHeight="1" x14ac:dyDescent="0.2"/>
    <row r="2454" ht="39.950000000000003" customHeight="1" x14ac:dyDescent="0.2"/>
    <row r="2455" ht="39.950000000000003" customHeight="1" x14ac:dyDescent="0.2"/>
    <row r="2456" ht="39.950000000000003" customHeight="1" x14ac:dyDescent="0.2"/>
    <row r="2457" ht="39.950000000000003" customHeight="1" x14ac:dyDescent="0.2"/>
    <row r="2458" ht="39.950000000000003" customHeight="1" x14ac:dyDescent="0.2"/>
    <row r="2459" ht="39.950000000000003" customHeight="1" x14ac:dyDescent="0.2"/>
    <row r="2460" ht="39.950000000000003" customHeight="1" x14ac:dyDescent="0.2"/>
    <row r="2461" ht="39.950000000000003" customHeight="1" x14ac:dyDescent="0.2"/>
    <row r="2462" ht="39.950000000000003" customHeight="1" x14ac:dyDescent="0.2"/>
    <row r="2463" ht="39.950000000000003" customHeight="1" x14ac:dyDescent="0.2"/>
    <row r="2464" ht="39.950000000000003" customHeight="1" x14ac:dyDescent="0.2"/>
    <row r="2465" ht="39.950000000000003" customHeight="1" x14ac:dyDescent="0.2"/>
    <row r="2466" ht="39.950000000000003" customHeight="1" x14ac:dyDescent="0.2"/>
    <row r="2467" ht="39.950000000000003" customHeight="1" x14ac:dyDescent="0.2"/>
    <row r="2468" ht="39.950000000000003" customHeight="1" x14ac:dyDescent="0.2"/>
    <row r="2469" ht="39.950000000000003" customHeight="1" x14ac:dyDescent="0.2"/>
    <row r="2470" ht="39.950000000000003" customHeight="1" x14ac:dyDescent="0.2"/>
    <row r="2471" ht="39.950000000000003" customHeight="1" x14ac:dyDescent="0.2"/>
    <row r="2472" ht="39.950000000000003" customHeight="1" x14ac:dyDescent="0.2"/>
    <row r="2473" ht="39.950000000000003" customHeight="1" x14ac:dyDescent="0.2"/>
    <row r="2474" ht="39.950000000000003" customHeight="1" x14ac:dyDescent="0.2"/>
    <row r="2475" ht="39.950000000000003" customHeight="1" x14ac:dyDescent="0.2"/>
    <row r="2476" ht="39.950000000000003" customHeight="1" x14ac:dyDescent="0.2"/>
    <row r="2477" ht="39.950000000000003" customHeight="1" x14ac:dyDescent="0.2"/>
    <row r="2478" ht="39.950000000000003" customHeight="1" x14ac:dyDescent="0.2"/>
    <row r="2479" ht="39.950000000000003" customHeight="1" x14ac:dyDescent="0.2"/>
    <row r="2480" ht="39.950000000000003" customHeight="1" x14ac:dyDescent="0.2"/>
    <row r="2481" ht="39.950000000000003" customHeight="1" x14ac:dyDescent="0.2"/>
    <row r="2482" ht="39.950000000000003" customHeight="1" x14ac:dyDescent="0.2"/>
    <row r="2483" ht="39.950000000000003" customHeight="1" x14ac:dyDescent="0.2"/>
    <row r="2484" ht="39.950000000000003" customHeight="1" x14ac:dyDescent="0.2"/>
    <row r="2485" ht="39.950000000000003" customHeight="1" x14ac:dyDescent="0.2"/>
    <row r="2486" ht="39.950000000000003" customHeight="1" x14ac:dyDescent="0.2"/>
    <row r="2487" ht="39.950000000000003" customHeight="1" x14ac:dyDescent="0.2"/>
    <row r="2488" ht="39.950000000000003" customHeight="1" x14ac:dyDescent="0.2"/>
    <row r="2489" ht="39.950000000000003" customHeight="1" x14ac:dyDescent="0.2"/>
    <row r="2490" ht="39.950000000000003" customHeight="1" x14ac:dyDescent="0.2"/>
    <row r="2491" ht="39.950000000000003" customHeight="1" x14ac:dyDescent="0.2"/>
    <row r="2492" ht="39.950000000000003" customHeight="1" x14ac:dyDescent="0.2"/>
    <row r="2493" ht="39.950000000000003" customHeight="1" x14ac:dyDescent="0.2"/>
    <row r="2494" ht="39.950000000000003" customHeight="1" x14ac:dyDescent="0.2"/>
    <row r="2495" ht="39.950000000000003" customHeight="1" x14ac:dyDescent="0.2"/>
    <row r="2496" ht="39.950000000000003" customHeight="1" x14ac:dyDescent="0.2"/>
    <row r="2497" ht="39.950000000000003" customHeight="1" x14ac:dyDescent="0.2"/>
    <row r="2498" ht="39.950000000000003" customHeight="1" x14ac:dyDescent="0.2"/>
    <row r="2499" ht="39.950000000000003" customHeight="1" x14ac:dyDescent="0.2"/>
    <row r="2500" ht="39.950000000000003" customHeight="1" x14ac:dyDescent="0.2"/>
    <row r="2501" ht="39.950000000000003" customHeight="1" x14ac:dyDescent="0.2"/>
    <row r="2502" ht="39.950000000000003" customHeight="1" x14ac:dyDescent="0.2"/>
    <row r="2503" ht="39.950000000000003" customHeight="1" x14ac:dyDescent="0.2"/>
    <row r="2504" ht="39.950000000000003" customHeight="1" x14ac:dyDescent="0.2"/>
    <row r="2505" ht="39.950000000000003" customHeight="1" x14ac:dyDescent="0.2"/>
    <row r="2506" ht="39.950000000000003" customHeight="1" x14ac:dyDescent="0.2"/>
    <row r="2507" ht="39.950000000000003" customHeight="1" x14ac:dyDescent="0.2"/>
    <row r="2508" ht="39.950000000000003" customHeight="1" x14ac:dyDescent="0.2"/>
    <row r="2509" ht="39.950000000000003" customHeight="1" x14ac:dyDescent="0.2"/>
    <row r="2510" ht="39.950000000000003" customHeight="1" x14ac:dyDescent="0.2"/>
    <row r="2511" ht="39.950000000000003" customHeight="1" x14ac:dyDescent="0.2"/>
    <row r="2512" ht="39.950000000000003" customHeight="1" x14ac:dyDescent="0.2"/>
    <row r="2513" ht="39.950000000000003" customHeight="1" x14ac:dyDescent="0.2"/>
    <row r="2514" ht="39.950000000000003" customHeight="1" x14ac:dyDescent="0.2"/>
    <row r="2515" ht="39.950000000000003" customHeight="1" x14ac:dyDescent="0.2"/>
    <row r="2516" ht="39.950000000000003" customHeight="1" x14ac:dyDescent="0.2"/>
    <row r="2517" ht="39.950000000000003" customHeight="1" x14ac:dyDescent="0.2"/>
    <row r="2518" ht="39.950000000000003" customHeight="1" x14ac:dyDescent="0.2"/>
    <row r="2519" ht="39.950000000000003" customHeight="1" x14ac:dyDescent="0.2"/>
    <row r="2520" ht="39.950000000000003" customHeight="1" x14ac:dyDescent="0.2"/>
    <row r="2521" ht="39.950000000000003" customHeight="1" x14ac:dyDescent="0.2"/>
    <row r="2522" ht="39.950000000000003" customHeight="1" x14ac:dyDescent="0.2"/>
    <row r="2523" ht="39.950000000000003" customHeight="1" x14ac:dyDescent="0.2"/>
    <row r="2524" ht="39.950000000000003" customHeight="1" x14ac:dyDescent="0.2"/>
    <row r="2525" ht="39.950000000000003" customHeight="1" x14ac:dyDescent="0.2"/>
    <row r="2526" ht="39.950000000000003" customHeight="1" x14ac:dyDescent="0.2"/>
    <row r="2527" ht="39.950000000000003" customHeight="1" x14ac:dyDescent="0.2"/>
    <row r="2528" ht="39.950000000000003" customHeight="1" x14ac:dyDescent="0.2"/>
    <row r="2529" ht="39.950000000000003" customHeight="1" x14ac:dyDescent="0.2"/>
    <row r="2530" ht="39.950000000000003" customHeight="1" x14ac:dyDescent="0.2"/>
    <row r="2531" ht="39.950000000000003" customHeight="1" x14ac:dyDescent="0.2"/>
    <row r="2532" ht="39.950000000000003" customHeight="1" x14ac:dyDescent="0.2"/>
    <row r="2533" ht="39.950000000000003" customHeight="1" x14ac:dyDescent="0.2"/>
    <row r="2534" ht="39.950000000000003" customHeight="1" x14ac:dyDescent="0.2"/>
    <row r="2535" ht="39.950000000000003" customHeight="1" x14ac:dyDescent="0.2"/>
    <row r="2536" ht="39.950000000000003" customHeight="1" x14ac:dyDescent="0.2"/>
    <row r="2537" ht="39.950000000000003" customHeight="1" x14ac:dyDescent="0.2"/>
    <row r="2538" ht="39.950000000000003" customHeight="1" x14ac:dyDescent="0.2"/>
    <row r="2539" ht="39.950000000000003" customHeight="1" x14ac:dyDescent="0.2"/>
    <row r="2540" ht="39.950000000000003" customHeight="1" x14ac:dyDescent="0.2"/>
    <row r="2541" ht="39.950000000000003" customHeight="1" x14ac:dyDescent="0.2"/>
    <row r="2542" ht="39.950000000000003" customHeight="1" x14ac:dyDescent="0.2"/>
    <row r="2543" ht="39.950000000000003" customHeight="1" x14ac:dyDescent="0.2"/>
    <row r="2544" ht="39.950000000000003" customHeight="1" x14ac:dyDescent="0.2"/>
    <row r="2545" ht="39.950000000000003" customHeight="1" x14ac:dyDescent="0.2"/>
    <row r="2546" ht="39.950000000000003" customHeight="1" x14ac:dyDescent="0.2"/>
    <row r="2547" ht="39.950000000000003" customHeight="1" x14ac:dyDescent="0.2"/>
    <row r="2548" ht="39.950000000000003" customHeight="1" x14ac:dyDescent="0.2"/>
    <row r="2549" ht="39.950000000000003" customHeight="1" x14ac:dyDescent="0.2"/>
    <row r="2550" ht="39.950000000000003" customHeight="1" x14ac:dyDescent="0.2"/>
    <row r="2551" ht="39.950000000000003" customHeight="1" x14ac:dyDescent="0.2"/>
    <row r="2552" ht="39.950000000000003" customHeight="1" x14ac:dyDescent="0.2"/>
    <row r="2553" ht="39.950000000000003" customHeight="1" x14ac:dyDescent="0.2"/>
    <row r="2554" ht="39.950000000000003" customHeight="1" x14ac:dyDescent="0.2"/>
    <row r="2555" ht="39.950000000000003" customHeight="1" x14ac:dyDescent="0.2"/>
    <row r="2556" ht="39.950000000000003" customHeight="1" x14ac:dyDescent="0.2"/>
    <row r="2557" ht="39.950000000000003" customHeight="1" x14ac:dyDescent="0.2"/>
    <row r="2558" ht="39.950000000000003" customHeight="1" x14ac:dyDescent="0.2"/>
    <row r="2559" ht="39.950000000000003" customHeight="1" x14ac:dyDescent="0.2"/>
    <row r="2560" ht="39.950000000000003" customHeight="1" x14ac:dyDescent="0.2"/>
    <row r="2561" ht="39.950000000000003" customHeight="1" x14ac:dyDescent="0.2"/>
    <row r="2562" ht="39.950000000000003" customHeight="1" x14ac:dyDescent="0.2"/>
    <row r="2563" ht="39.950000000000003" customHeight="1" x14ac:dyDescent="0.2"/>
    <row r="2564" ht="39.950000000000003" customHeight="1" x14ac:dyDescent="0.2"/>
    <row r="2565" ht="39.950000000000003" customHeight="1" x14ac:dyDescent="0.2"/>
    <row r="2566" ht="39.950000000000003" customHeight="1" x14ac:dyDescent="0.2"/>
    <row r="2567" ht="39.950000000000003" customHeight="1" x14ac:dyDescent="0.2"/>
    <row r="2568" ht="39.950000000000003" customHeight="1" x14ac:dyDescent="0.2"/>
    <row r="2569" ht="39.950000000000003" customHeight="1" x14ac:dyDescent="0.2"/>
    <row r="2570" ht="39.950000000000003" customHeight="1" x14ac:dyDescent="0.2"/>
    <row r="2571" ht="39.950000000000003" customHeight="1" x14ac:dyDescent="0.2"/>
    <row r="2572" ht="39.950000000000003" customHeight="1" x14ac:dyDescent="0.2"/>
    <row r="2573" ht="39.950000000000003" customHeight="1" x14ac:dyDescent="0.2"/>
    <row r="2574" ht="39.950000000000003" customHeight="1" x14ac:dyDescent="0.2"/>
    <row r="2575" ht="39.950000000000003" customHeight="1" x14ac:dyDescent="0.2"/>
    <row r="2576" ht="39.950000000000003" customHeight="1" x14ac:dyDescent="0.2"/>
    <row r="2577" ht="39.950000000000003" customHeight="1" x14ac:dyDescent="0.2"/>
    <row r="2578" ht="39.950000000000003" customHeight="1" x14ac:dyDescent="0.2"/>
    <row r="2579" ht="39.950000000000003" customHeight="1" x14ac:dyDescent="0.2"/>
    <row r="2580" ht="39.950000000000003" customHeight="1" x14ac:dyDescent="0.2"/>
    <row r="2581" ht="39.950000000000003" customHeight="1" x14ac:dyDescent="0.2"/>
    <row r="2582" ht="39.950000000000003" customHeight="1" x14ac:dyDescent="0.2"/>
    <row r="2583" ht="39.950000000000003" customHeight="1" x14ac:dyDescent="0.2"/>
    <row r="2584" ht="39.950000000000003" customHeight="1" x14ac:dyDescent="0.2"/>
    <row r="2585" ht="39.950000000000003" customHeight="1" x14ac:dyDescent="0.2"/>
    <row r="2586" ht="39.950000000000003" customHeight="1" x14ac:dyDescent="0.2"/>
    <row r="2587" ht="39.950000000000003" customHeight="1" x14ac:dyDescent="0.2"/>
    <row r="2588" ht="39.950000000000003" customHeight="1" x14ac:dyDescent="0.2"/>
    <row r="2589" ht="39.950000000000003" customHeight="1" x14ac:dyDescent="0.2"/>
    <row r="2590" ht="39.950000000000003" customHeight="1" x14ac:dyDescent="0.2"/>
    <row r="2591" ht="39.950000000000003" customHeight="1" x14ac:dyDescent="0.2"/>
    <row r="2592" ht="39.950000000000003" customHeight="1" x14ac:dyDescent="0.2"/>
    <row r="2593" ht="39.950000000000003" customHeight="1" x14ac:dyDescent="0.2"/>
    <row r="2594" ht="39.950000000000003" customHeight="1" x14ac:dyDescent="0.2"/>
    <row r="2595" ht="39.950000000000003" customHeight="1" x14ac:dyDescent="0.2"/>
    <row r="2596" ht="39.950000000000003" customHeight="1" x14ac:dyDescent="0.2"/>
    <row r="2597" ht="39.950000000000003" customHeight="1" x14ac:dyDescent="0.2"/>
    <row r="2598" ht="39.950000000000003" customHeight="1" x14ac:dyDescent="0.2"/>
    <row r="2599" ht="39.950000000000003" customHeight="1" x14ac:dyDescent="0.2"/>
    <row r="2600" ht="39.950000000000003" customHeight="1" x14ac:dyDescent="0.2"/>
    <row r="2601" ht="39.950000000000003" customHeight="1" x14ac:dyDescent="0.2"/>
    <row r="2602" ht="39.950000000000003" customHeight="1" x14ac:dyDescent="0.2"/>
    <row r="2603" ht="39.950000000000003" customHeight="1" x14ac:dyDescent="0.2"/>
    <row r="2604" ht="39.950000000000003" customHeight="1" x14ac:dyDescent="0.2"/>
    <row r="2605" ht="39.950000000000003" customHeight="1" x14ac:dyDescent="0.2"/>
    <row r="2606" ht="39.950000000000003" customHeight="1" x14ac:dyDescent="0.2"/>
    <row r="2607" ht="39.950000000000003" customHeight="1" x14ac:dyDescent="0.2"/>
    <row r="2608" ht="39.950000000000003" customHeight="1" x14ac:dyDescent="0.2"/>
    <row r="2609" ht="39.950000000000003" customHeight="1" x14ac:dyDescent="0.2"/>
    <row r="2610" ht="39.950000000000003" customHeight="1" x14ac:dyDescent="0.2"/>
    <row r="2611" ht="39.950000000000003" customHeight="1" x14ac:dyDescent="0.2"/>
    <row r="2612" ht="39.950000000000003" customHeight="1" x14ac:dyDescent="0.2"/>
    <row r="2613" ht="39.950000000000003" customHeight="1" x14ac:dyDescent="0.2"/>
    <row r="2614" ht="39.950000000000003" customHeight="1" x14ac:dyDescent="0.2"/>
    <row r="2615" ht="39.950000000000003" customHeight="1" x14ac:dyDescent="0.2"/>
    <row r="2616" ht="39.950000000000003" customHeight="1" x14ac:dyDescent="0.2"/>
    <row r="2617" ht="39.950000000000003" customHeight="1" x14ac:dyDescent="0.2"/>
    <row r="2618" ht="39.950000000000003" customHeight="1" x14ac:dyDescent="0.2"/>
    <row r="2619" ht="39.950000000000003" customHeight="1" x14ac:dyDescent="0.2"/>
    <row r="2620" ht="39.950000000000003" customHeight="1" x14ac:dyDescent="0.2"/>
    <row r="2621" ht="39.950000000000003" customHeight="1" x14ac:dyDescent="0.2"/>
    <row r="2622" ht="39.950000000000003" customHeight="1" x14ac:dyDescent="0.2"/>
    <row r="2623" ht="39.950000000000003" customHeight="1" x14ac:dyDescent="0.2"/>
    <row r="2624" ht="39.950000000000003" customHeight="1" x14ac:dyDescent="0.2"/>
    <row r="2625" ht="39.950000000000003" customHeight="1" x14ac:dyDescent="0.2"/>
    <row r="2626" ht="39.950000000000003" customHeight="1" x14ac:dyDescent="0.2"/>
    <row r="2627" ht="39.950000000000003" customHeight="1" x14ac:dyDescent="0.2"/>
    <row r="2628" ht="39.950000000000003" customHeight="1" x14ac:dyDescent="0.2"/>
    <row r="2629" ht="39.950000000000003" customHeight="1" x14ac:dyDescent="0.2"/>
    <row r="2630" ht="39.950000000000003" customHeight="1" x14ac:dyDescent="0.2"/>
    <row r="2631" ht="39.950000000000003" customHeight="1" x14ac:dyDescent="0.2"/>
    <row r="2632" ht="39.950000000000003" customHeight="1" x14ac:dyDescent="0.2"/>
    <row r="2633" ht="39.950000000000003" customHeight="1" x14ac:dyDescent="0.2"/>
    <row r="2634" ht="39.950000000000003" customHeight="1" x14ac:dyDescent="0.2"/>
    <row r="2635" ht="39.950000000000003" customHeight="1" x14ac:dyDescent="0.2"/>
    <row r="2636" ht="39.950000000000003" customHeight="1" x14ac:dyDescent="0.2"/>
    <row r="2637" ht="39.950000000000003" customHeight="1" x14ac:dyDescent="0.2"/>
    <row r="2638" ht="39.950000000000003" customHeight="1" x14ac:dyDescent="0.2"/>
    <row r="2639" ht="39.950000000000003" customHeight="1" x14ac:dyDescent="0.2"/>
    <row r="2640" ht="39.950000000000003" customHeight="1" x14ac:dyDescent="0.2"/>
    <row r="2641" ht="39.950000000000003" customHeight="1" x14ac:dyDescent="0.2"/>
    <row r="2642" ht="39.950000000000003" customHeight="1" x14ac:dyDescent="0.2"/>
    <row r="2643" ht="39.950000000000003" customHeight="1" x14ac:dyDescent="0.2"/>
    <row r="2644" ht="39.950000000000003" customHeight="1" x14ac:dyDescent="0.2"/>
    <row r="2645" ht="39.950000000000003" customHeight="1" x14ac:dyDescent="0.2"/>
    <row r="2646" ht="39.950000000000003" customHeight="1" x14ac:dyDescent="0.2"/>
    <row r="2647" ht="39.950000000000003" customHeight="1" x14ac:dyDescent="0.2"/>
    <row r="2648" ht="39.950000000000003" customHeight="1" x14ac:dyDescent="0.2"/>
    <row r="2649" ht="39.950000000000003" customHeight="1" x14ac:dyDescent="0.2"/>
    <row r="2650" ht="39.950000000000003" customHeight="1" x14ac:dyDescent="0.2"/>
    <row r="2651" ht="39.950000000000003" customHeight="1" x14ac:dyDescent="0.2"/>
    <row r="2652" ht="39.950000000000003" customHeight="1" x14ac:dyDescent="0.2"/>
    <row r="2653" ht="39.950000000000003" customHeight="1" x14ac:dyDescent="0.2"/>
    <row r="2654" ht="39.950000000000003" customHeight="1" x14ac:dyDescent="0.2"/>
    <row r="2655" ht="39.950000000000003" customHeight="1" x14ac:dyDescent="0.2"/>
    <row r="2656" ht="39.950000000000003" customHeight="1" x14ac:dyDescent="0.2"/>
    <row r="2657" ht="39.950000000000003" customHeight="1" x14ac:dyDescent="0.2"/>
    <row r="2658" ht="39.950000000000003" customHeight="1" x14ac:dyDescent="0.2"/>
    <row r="2659" ht="39.950000000000003" customHeight="1" x14ac:dyDescent="0.2"/>
    <row r="2660" ht="39.950000000000003" customHeight="1" x14ac:dyDescent="0.2"/>
    <row r="2661" ht="39.950000000000003" customHeight="1" x14ac:dyDescent="0.2"/>
    <row r="2662" ht="39.950000000000003" customHeight="1" x14ac:dyDescent="0.2"/>
    <row r="2663" ht="39.950000000000003" customHeight="1" x14ac:dyDescent="0.2"/>
    <row r="2664" ht="39.950000000000003" customHeight="1" x14ac:dyDescent="0.2"/>
    <row r="2665" ht="39.950000000000003" customHeight="1" x14ac:dyDescent="0.2"/>
    <row r="2666" ht="39.950000000000003" customHeight="1" x14ac:dyDescent="0.2"/>
    <row r="2667" ht="39.950000000000003" customHeight="1" x14ac:dyDescent="0.2"/>
    <row r="2668" ht="39.950000000000003" customHeight="1" x14ac:dyDescent="0.2"/>
    <row r="2669" ht="39.950000000000003" customHeight="1" x14ac:dyDescent="0.2"/>
    <row r="2670" ht="39.950000000000003" customHeight="1" x14ac:dyDescent="0.2"/>
    <row r="2671" ht="39.950000000000003" customHeight="1" x14ac:dyDescent="0.2"/>
    <row r="2672" ht="39.950000000000003" customHeight="1" x14ac:dyDescent="0.2"/>
    <row r="2673" ht="39.950000000000003" customHeight="1" x14ac:dyDescent="0.2"/>
    <row r="2674" ht="39.950000000000003" customHeight="1" x14ac:dyDescent="0.2"/>
    <row r="2675" ht="39.950000000000003" customHeight="1" x14ac:dyDescent="0.2"/>
    <row r="2676" ht="39.950000000000003" customHeight="1" x14ac:dyDescent="0.2"/>
    <row r="2677" ht="39.950000000000003" customHeight="1" x14ac:dyDescent="0.2"/>
    <row r="2678" ht="39.950000000000003" customHeight="1" x14ac:dyDescent="0.2"/>
    <row r="2679" ht="39.950000000000003" customHeight="1" x14ac:dyDescent="0.2"/>
    <row r="2680" ht="39.950000000000003" customHeight="1" x14ac:dyDescent="0.2"/>
    <row r="2681" ht="39.950000000000003" customHeight="1" x14ac:dyDescent="0.2"/>
    <row r="2682" ht="39.950000000000003" customHeight="1" x14ac:dyDescent="0.2"/>
    <row r="2683" ht="39.950000000000003" customHeight="1" x14ac:dyDescent="0.2"/>
    <row r="2684" ht="39.950000000000003" customHeight="1" x14ac:dyDescent="0.2"/>
    <row r="2685" ht="39.950000000000003" customHeight="1" x14ac:dyDescent="0.2"/>
    <row r="2686" ht="39.950000000000003" customHeight="1" x14ac:dyDescent="0.2"/>
    <row r="2687" ht="39.950000000000003" customHeight="1" x14ac:dyDescent="0.2"/>
    <row r="2688" ht="39.950000000000003" customHeight="1" x14ac:dyDescent="0.2"/>
    <row r="2689" ht="39.950000000000003" customHeight="1" x14ac:dyDescent="0.2"/>
    <row r="2690" ht="39.950000000000003" customHeight="1" x14ac:dyDescent="0.2"/>
    <row r="2691" ht="39.950000000000003" customHeight="1" x14ac:dyDescent="0.2"/>
    <row r="2692" ht="39.950000000000003" customHeight="1" x14ac:dyDescent="0.2"/>
    <row r="2693" ht="39.950000000000003" customHeight="1" x14ac:dyDescent="0.2"/>
    <row r="2694" ht="39.950000000000003" customHeight="1" x14ac:dyDescent="0.2"/>
    <row r="2695" ht="39.950000000000003" customHeight="1" x14ac:dyDescent="0.2"/>
    <row r="2696" ht="39.950000000000003" customHeight="1" x14ac:dyDescent="0.2"/>
    <row r="2697" ht="39.950000000000003" customHeight="1" x14ac:dyDescent="0.2"/>
    <row r="2698" ht="39.950000000000003" customHeight="1" x14ac:dyDescent="0.2"/>
    <row r="2699" ht="39.950000000000003" customHeight="1" x14ac:dyDescent="0.2"/>
    <row r="2700" ht="39.950000000000003" customHeight="1" x14ac:dyDescent="0.2"/>
    <row r="2701" ht="39.950000000000003" customHeight="1" x14ac:dyDescent="0.2"/>
    <row r="2702" ht="39.950000000000003" customHeight="1" x14ac:dyDescent="0.2"/>
    <row r="2703" ht="39.950000000000003" customHeight="1" x14ac:dyDescent="0.2"/>
    <row r="2704" ht="39.950000000000003" customHeight="1" x14ac:dyDescent="0.2"/>
    <row r="2705" ht="39.950000000000003" customHeight="1" x14ac:dyDescent="0.2"/>
    <row r="2706" ht="39.950000000000003" customHeight="1" x14ac:dyDescent="0.2"/>
    <row r="2707" ht="39.950000000000003" customHeight="1" x14ac:dyDescent="0.2"/>
    <row r="2708" ht="39.950000000000003" customHeight="1" x14ac:dyDescent="0.2"/>
    <row r="2709" ht="39.950000000000003" customHeight="1" x14ac:dyDescent="0.2"/>
    <row r="2710" ht="39.950000000000003" customHeight="1" x14ac:dyDescent="0.2"/>
    <row r="2711" ht="39.950000000000003" customHeight="1" x14ac:dyDescent="0.2"/>
    <row r="2712" ht="39.950000000000003" customHeight="1" x14ac:dyDescent="0.2"/>
    <row r="2713" ht="39.950000000000003" customHeight="1" x14ac:dyDescent="0.2"/>
    <row r="2714" ht="39.950000000000003" customHeight="1" x14ac:dyDescent="0.2"/>
    <row r="2715" ht="39.950000000000003" customHeight="1" x14ac:dyDescent="0.2"/>
    <row r="2716" ht="39.950000000000003" customHeight="1" x14ac:dyDescent="0.2"/>
    <row r="2717" ht="39.950000000000003" customHeight="1" x14ac:dyDescent="0.2"/>
    <row r="2718" ht="39.950000000000003" customHeight="1" x14ac:dyDescent="0.2"/>
    <row r="2719" ht="39.950000000000003" customHeight="1" x14ac:dyDescent="0.2"/>
    <row r="2720" ht="39.950000000000003" customHeight="1" x14ac:dyDescent="0.2"/>
    <row r="2721" ht="39.950000000000003" customHeight="1" x14ac:dyDescent="0.2"/>
    <row r="2722" ht="39.950000000000003" customHeight="1" x14ac:dyDescent="0.2"/>
    <row r="2723" ht="39.950000000000003" customHeight="1" x14ac:dyDescent="0.2"/>
    <row r="2724" ht="39.950000000000003" customHeight="1" x14ac:dyDescent="0.2"/>
    <row r="2725" ht="39.950000000000003" customHeight="1" x14ac:dyDescent="0.2"/>
    <row r="2726" ht="39.950000000000003" customHeight="1" x14ac:dyDescent="0.2"/>
    <row r="2727" ht="39.950000000000003" customHeight="1" x14ac:dyDescent="0.2"/>
    <row r="2728" ht="39.950000000000003" customHeight="1" x14ac:dyDescent="0.2"/>
    <row r="2729" ht="39.950000000000003" customHeight="1" x14ac:dyDescent="0.2"/>
    <row r="2730" ht="39.950000000000003" customHeight="1" x14ac:dyDescent="0.2"/>
    <row r="2731" ht="39.950000000000003" customHeight="1" x14ac:dyDescent="0.2"/>
    <row r="2732" ht="39.950000000000003" customHeight="1" x14ac:dyDescent="0.2"/>
    <row r="2733" ht="39.950000000000003" customHeight="1" x14ac:dyDescent="0.2"/>
    <row r="2734" ht="39.950000000000003" customHeight="1" x14ac:dyDescent="0.2"/>
    <row r="2735" ht="39.950000000000003" customHeight="1" x14ac:dyDescent="0.2"/>
    <row r="2736" ht="39.950000000000003" customHeight="1" x14ac:dyDescent="0.2"/>
    <row r="2737" ht="39.950000000000003" customHeight="1" x14ac:dyDescent="0.2"/>
    <row r="2738" ht="39.950000000000003" customHeight="1" x14ac:dyDescent="0.2"/>
    <row r="2739" ht="39.950000000000003" customHeight="1" x14ac:dyDescent="0.2"/>
    <row r="2740" ht="39.950000000000003" customHeight="1" x14ac:dyDescent="0.2"/>
    <row r="2741" ht="39.950000000000003" customHeight="1" x14ac:dyDescent="0.2"/>
    <row r="2742" ht="39.950000000000003" customHeight="1" x14ac:dyDescent="0.2"/>
    <row r="2743" ht="39.950000000000003" customHeight="1" x14ac:dyDescent="0.2"/>
    <row r="2744" ht="39.950000000000003" customHeight="1" x14ac:dyDescent="0.2"/>
    <row r="2745" ht="39.950000000000003" customHeight="1" x14ac:dyDescent="0.2"/>
    <row r="2746" ht="39.950000000000003" customHeight="1" x14ac:dyDescent="0.2"/>
    <row r="2747" ht="39.950000000000003" customHeight="1" x14ac:dyDescent="0.2"/>
    <row r="2748" ht="39.950000000000003" customHeight="1" x14ac:dyDescent="0.2"/>
    <row r="2749" ht="39.950000000000003" customHeight="1" x14ac:dyDescent="0.2"/>
    <row r="2750" ht="39.950000000000003" customHeight="1" x14ac:dyDescent="0.2"/>
    <row r="2751" ht="39.950000000000003" customHeight="1" x14ac:dyDescent="0.2"/>
    <row r="2752" ht="39.950000000000003" customHeight="1" x14ac:dyDescent="0.2"/>
    <row r="2753" ht="39.950000000000003" customHeight="1" x14ac:dyDescent="0.2"/>
    <row r="2754" ht="39.950000000000003" customHeight="1" x14ac:dyDescent="0.2"/>
    <row r="2755" ht="39.950000000000003" customHeight="1" x14ac:dyDescent="0.2"/>
    <row r="2756" ht="39.950000000000003" customHeight="1" x14ac:dyDescent="0.2"/>
    <row r="2757" ht="39.950000000000003" customHeight="1" x14ac:dyDescent="0.2"/>
    <row r="2758" ht="39.950000000000003" customHeight="1" x14ac:dyDescent="0.2"/>
    <row r="2759" ht="39.950000000000003" customHeight="1" x14ac:dyDescent="0.2"/>
    <row r="2760" ht="39.950000000000003" customHeight="1" x14ac:dyDescent="0.2"/>
    <row r="2761" ht="39.950000000000003" customHeight="1" x14ac:dyDescent="0.2"/>
    <row r="2762" ht="39.950000000000003" customHeight="1" x14ac:dyDescent="0.2"/>
    <row r="2763" ht="39.950000000000003" customHeight="1" x14ac:dyDescent="0.2"/>
    <row r="2764" ht="39.950000000000003" customHeight="1" x14ac:dyDescent="0.2"/>
    <row r="2765" ht="39.950000000000003" customHeight="1" x14ac:dyDescent="0.2"/>
    <row r="2766" ht="39.950000000000003" customHeight="1" x14ac:dyDescent="0.2"/>
    <row r="2767" ht="39.950000000000003" customHeight="1" x14ac:dyDescent="0.2"/>
    <row r="2768" ht="39.950000000000003" customHeight="1" x14ac:dyDescent="0.2"/>
    <row r="2769" ht="39.950000000000003" customHeight="1" x14ac:dyDescent="0.2"/>
    <row r="2770" ht="39.950000000000003" customHeight="1" x14ac:dyDescent="0.2"/>
    <row r="2771" ht="39.950000000000003" customHeight="1" x14ac:dyDescent="0.2"/>
    <row r="2772" ht="39.950000000000003" customHeight="1" x14ac:dyDescent="0.2"/>
    <row r="2773" ht="39.950000000000003" customHeight="1" x14ac:dyDescent="0.2"/>
    <row r="2774" ht="39.950000000000003" customHeight="1" x14ac:dyDescent="0.2"/>
    <row r="2775" ht="39.950000000000003" customHeight="1" x14ac:dyDescent="0.2"/>
    <row r="2776" ht="39.950000000000003" customHeight="1" x14ac:dyDescent="0.2"/>
    <row r="2777" ht="39.950000000000003" customHeight="1" x14ac:dyDescent="0.2"/>
    <row r="2778" ht="39.950000000000003" customHeight="1" x14ac:dyDescent="0.2"/>
    <row r="2779" ht="39.950000000000003" customHeight="1" x14ac:dyDescent="0.2"/>
    <row r="2780" ht="39.950000000000003" customHeight="1" x14ac:dyDescent="0.2"/>
    <row r="2781" ht="39.950000000000003" customHeight="1" x14ac:dyDescent="0.2"/>
    <row r="2782" ht="39.950000000000003" customHeight="1" x14ac:dyDescent="0.2"/>
    <row r="2783" ht="39.950000000000003" customHeight="1" x14ac:dyDescent="0.2"/>
    <row r="2784" ht="39.950000000000003" customHeight="1" x14ac:dyDescent="0.2"/>
    <row r="2785" ht="39.950000000000003" customHeight="1" x14ac:dyDescent="0.2"/>
    <row r="2786" ht="39.950000000000003" customHeight="1" x14ac:dyDescent="0.2"/>
    <row r="2787" ht="39.950000000000003" customHeight="1" x14ac:dyDescent="0.2"/>
    <row r="2788" ht="39.950000000000003" customHeight="1" x14ac:dyDescent="0.2"/>
    <row r="2789" ht="39.950000000000003" customHeight="1" x14ac:dyDescent="0.2"/>
    <row r="2790" ht="39.950000000000003" customHeight="1" x14ac:dyDescent="0.2"/>
    <row r="2791" ht="39.950000000000003" customHeight="1" x14ac:dyDescent="0.2"/>
    <row r="2792" ht="39.950000000000003" customHeight="1" x14ac:dyDescent="0.2"/>
    <row r="2793" ht="39.950000000000003" customHeight="1" x14ac:dyDescent="0.2"/>
    <row r="2794" ht="39.950000000000003" customHeight="1" x14ac:dyDescent="0.2"/>
    <row r="2795" ht="39.950000000000003" customHeight="1" x14ac:dyDescent="0.2"/>
    <row r="2796" ht="39.950000000000003" customHeight="1" x14ac:dyDescent="0.2"/>
    <row r="2797" ht="39.950000000000003" customHeight="1" x14ac:dyDescent="0.2"/>
    <row r="2798" ht="39.950000000000003" customHeight="1" x14ac:dyDescent="0.2"/>
    <row r="2799" ht="39.950000000000003" customHeight="1" x14ac:dyDescent="0.2"/>
    <row r="2800" ht="39.950000000000003" customHeight="1" x14ac:dyDescent="0.2"/>
    <row r="2801" ht="39.950000000000003" customHeight="1" x14ac:dyDescent="0.2"/>
    <row r="2802" ht="39.950000000000003" customHeight="1" x14ac:dyDescent="0.2"/>
    <row r="2803" ht="39.950000000000003" customHeight="1" x14ac:dyDescent="0.2"/>
    <row r="2804" ht="39.950000000000003" customHeight="1" x14ac:dyDescent="0.2"/>
    <row r="2805" ht="39.950000000000003" customHeight="1" x14ac:dyDescent="0.2"/>
    <row r="2806" ht="39.950000000000003" customHeight="1" x14ac:dyDescent="0.2"/>
    <row r="2807" ht="39.950000000000003" customHeight="1" x14ac:dyDescent="0.2"/>
    <row r="2808" ht="39.950000000000003" customHeight="1" x14ac:dyDescent="0.2"/>
    <row r="2809" ht="39.950000000000003" customHeight="1" x14ac:dyDescent="0.2"/>
    <row r="2810" ht="39.950000000000003" customHeight="1" x14ac:dyDescent="0.2"/>
    <row r="2811" ht="39.950000000000003" customHeight="1" x14ac:dyDescent="0.2"/>
    <row r="2812" ht="39.950000000000003" customHeight="1" x14ac:dyDescent="0.2"/>
    <row r="2813" ht="39.950000000000003" customHeight="1" x14ac:dyDescent="0.2"/>
    <row r="2814" ht="39.950000000000003" customHeight="1" x14ac:dyDescent="0.2"/>
    <row r="2815" ht="39.950000000000003" customHeight="1" x14ac:dyDescent="0.2"/>
    <row r="2816" ht="39.950000000000003" customHeight="1" x14ac:dyDescent="0.2"/>
    <row r="2817" ht="39.950000000000003" customHeight="1" x14ac:dyDescent="0.2"/>
    <row r="2818" ht="39.950000000000003" customHeight="1" x14ac:dyDescent="0.2"/>
    <row r="2819" ht="39.950000000000003" customHeight="1" x14ac:dyDescent="0.2"/>
    <row r="2820" ht="39.950000000000003" customHeight="1" x14ac:dyDescent="0.2"/>
    <row r="2821" ht="39.950000000000003" customHeight="1" x14ac:dyDescent="0.2"/>
    <row r="2822" ht="39.950000000000003" customHeight="1" x14ac:dyDescent="0.2"/>
    <row r="2823" ht="39.950000000000003" customHeight="1" x14ac:dyDescent="0.2"/>
    <row r="2824" ht="39.950000000000003" customHeight="1" x14ac:dyDescent="0.2"/>
    <row r="2825" ht="39.950000000000003" customHeight="1" x14ac:dyDescent="0.2"/>
    <row r="2826" ht="39.950000000000003" customHeight="1" x14ac:dyDescent="0.2"/>
    <row r="2827" ht="39.950000000000003" customHeight="1" x14ac:dyDescent="0.2"/>
    <row r="2828" ht="39.950000000000003" customHeight="1" x14ac:dyDescent="0.2"/>
    <row r="2829" ht="39.950000000000003" customHeight="1" x14ac:dyDescent="0.2"/>
    <row r="2830" ht="39.950000000000003" customHeight="1" x14ac:dyDescent="0.2"/>
    <row r="2831" ht="39.950000000000003" customHeight="1" x14ac:dyDescent="0.2"/>
    <row r="2832" ht="39.950000000000003" customHeight="1" x14ac:dyDescent="0.2"/>
    <row r="2833" ht="39.950000000000003" customHeight="1" x14ac:dyDescent="0.2"/>
    <row r="2834" ht="39.950000000000003" customHeight="1" x14ac:dyDescent="0.2"/>
    <row r="2835" ht="39.950000000000003" customHeight="1" x14ac:dyDescent="0.2"/>
    <row r="2836" ht="39.950000000000003" customHeight="1" x14ac:dyDescent="0.2"/>
    <row r="2837" ht="39.950000000000003" customHeight="1" x14ac:dyDescent="0.2"/>
    <row r="2838" ht="39.950000000000003" customHeight="1" x14ac:dyDescent="0.2"/>
    <row r="2839" ht="39.950000000000003" customHeight="1" x14ac:dyDescent="0.2"/>
    <row r="2840" ht="39.950000000000003" customHeight="1" x14ac:dyDescent="0.2"/>
    <row r="2841" ht="39.950000000000003" customHeight="1" x14ac:dyDescent="0.2"/>
    <row r="2842" ht="39.950000000000003" customHeight="1" x14ac:dyDescent="0.2"/>
    <row r="2843" ht="39.950000000000003" customHeight="1" x14ac:dyDescent="0.2"/>
    <row r="2844" ht="39.950000000000003" customHeight="1" x14ac:dyDescent="0.2"/>
    <row r="2845" ht="39.950000000000003" customHeight="1" x14ac:dyDescent="0.2"/>
    <row r="2846" ht="39.950000000000003" customHeight="1" x14ac:dyDescent="0.2"/>
    <row r="2847" ht="39.950000000000003" customHeight="1" x14ac:dyDescent="0.2"/>
    <row r="2848" ht="39.950000000000003" customHeight="1" x14ac:dyDescent="0.2"/>
    <row r="2849" ht="39.950000000000003" customHeight="1" x14ac:dyDescent="0.2"/>
    <row r="2850" ht="39.950000000000003" customHeight="1" x14ac:dyDescent="0.2"/>
    <row r="2851" ht="39.950000000000003" customHeight="1" x14ac:dyDescent="0.2"/>
    <row r="2852" ht="39.950000000000003" customHeight="1" x14ac:dyDescent="0.2"/>
    <row r="2853" ht="39.950000000000003" customHeight="1" x14ac:dyDescent="0.2"/>
    <row r="2854" ht="39.950000000000003" customHeight="1" x14ac:dyDescent="0.2"/>
    <row r="2855" ht="39.950000000000003" customHeight="1" x14ac:dyDescent="0.2"/>
    <row r="2856" ht="39.950000000000003" customHeight="1" x14ac:dyDescent="0.2"/>
    <row r="2857" ht="39.950000000000003" customHeight="1" x14ac:dyDescent="0.2"/>
    <row r="2858" ht="39.950000000000003" customHeight="1" x14ac:dyDescent="0.2"/>
    <row r="2859" ht="39.950000000000003" customHeight="1" x14ac:dyDescent="0.2"/>
    <row r="2860" ht="39.950000000000003" customHeight="1" x14ac:dyDescent="0.2"/>
    <row r="2861" ht="39.950000000000003" customHeight="1" x14ac:dyDescent="0.2"/>
    <row r="2862" ht="39.950000000000003" customHeight="1" x14ac:dyDescent="0.2"/>
    <row r="2863" ht="39.950000000000003" customHeight="1" x14ac:dyDescent="0.2"/>
    <row r="2864" ht="39.950000000000003" customHeight="1" x14ac:dyDescent="0.2"/>
    <row r="2865" ht="39.950000000000003" customHeight="1" x14ac:dyDescent="0.2"/>
    <row r="2866" ht="39.950000000000003" customHeight="1" x14ac:dyDescent="0.2"/>
    <row r="2867" ht="39.950000000000003" customHeight="1" x14ac:dyDescent="0.2"/>
    <row r="2868" ht="39.950000000000003" customHeight="1" x14ac:dyDescent="0.2"/>
    <row r="2869" ht="39.950000000000003" customHeight="1" x14ac:dyDescent="0.2"/>
    <row r="2870" ht="39.950000000000003" customHeight="1" x14ac:dyDescent="0.2"/>
    <row r="2871" ht="39.950000000000003" customHeight="1" x14ac:dyDescent="0.2"/>
    <row r="2872" ht="39.950000000000003" customHeight="1" x14ac:dyDescent="0.2"/>
    <row r="2873" ht="39.950000000000003" customHeight="1" x14ac:dyDescent="0.2"/>
    <row r="2874" ht="39.950000000000003" customHeight="1" x14ac:dyDescent="0.2"/>
    <row r="2875" ht="39.950000000000003" customHeight="1" x14ac:dyDescent="0.2"/>
    <row r="2876" ht="39.950000000000003" customHeight="1" x14ac:dyDescent="0.2"/>
    <row r="2877" ht="39.950000000000003" customHeight="1" x14ac:dyDescent="0.2"/>
    <row r="2878" ht="39.950000000000003" customHeight="1" x14ac:dyDescent="0.2"/>
    <row r="2879" ht="39.950000000000003" customHeight="1" x14ac:dyDescent="0.2"/>
    <row r="2880" ht="39.950000000000003" customHeight="1" x14ac:dyDescent="0.2"/>
    <row r="2881" ht="39.950000000000003" customHeight="1" x14ac:dyDescent="0.2"/>
    <row r="2882" ht="39.950000000000003" customHeight="1" x14ac:dyDescent="0.2"/>
    <row r="2883" ht="39.950000000000003" customHeight="1" x14ac:dyDescent="0.2"/>
    <row r="2884" ht="39.950000000000003" customHeight="1" x14ac:dyDescent="0.2"/>
    <row r="2885" ht="39.950000000000003" customHeight="1" x14ac:dyDescent="0.2"/>
    <row r="2886" ht="39.950000000000003" customHeight="1" x14ac:dyDescent="0.2"/>
    <row r="2887" ht="39.950000000000003" customHeight="1" x14ac:dyDescent="0.2"/>
    <row r="2888" ht="39.950000000000003" customHeight="1" x14ac:dyDescent="0.2"/>
    <row r="2889" ht="39.950000000000003" customHeight="1" x14ac:dyDescent="0.2"/>
    <row r="2890" ht="39.950000000000003" customHeight="1" x14ac:dyDescent="0.2"/>
    <row r="2891" ht="39.950000000000003" customHeight="1" x14ac:dyDescent="0.2"/>
    <row r="2892" ht="39.950000000000003" customHeight="1" x14ac:dyDescent="0.2"/>
    <row r="2893" ht="39.950000000000003" customHeight="1" x14ac:dyDescent="0.2"/>
    <row r="2894" ht="39.950000000000003" customHeight="1" x14ac:dyDescent="0.2"/>
    <row r="2895" ht="39.950000000000003" customHeight="1" x14ac:dyDescent="0.2"/>
    <row r="2896" ht="39.950000000000003" customHeight="1" x14ac:dyDescent="0.2"/>
    <row r="2897" ht="39.950000000000003" customHeight="1" x14ac:dyDescent="0.2"/>
    <row r="2898" ht="39.950000000000003" customHeight="1" x14ac:dyDescent="0.2"/>
    <row r="2899" ht="39.950000000000003" customHeight="1" x14ac:dyDescent="0.2"/>
    <row r="2900" ht="39.950000000000003" customHeight="1" x14ac:dyDescent="0.2"/>
    <row r="2901" ht="39.950000000000003" customHeight="1" x14ac:dyDescent="0.2"/>
    <row r="2902" ht="39.950000000000003" customHeight="1" x14ac:dyDescent="0.2"/>
    <row r="2903" ht="39.950000000000003" customHeight="1" x14ac:dyDescent="0.2"/>
  </sheetData>
  <mergeCells count="1455">
    <mergeCell ref="AG287:AI287"/>
    <mergeCell ref="E288:G288"/>
    <mergeCell ref="X288:Z288"/>
    <mergeCell ref="X287:AB287"/>
    <mergeCell ref="X286:Y286"/>
    <mergeCell ref="Z286:AB286"/>
    <mergeCell ref="AE287:AF287"/>
    <mergeCell ref="AE265:AI265"/>
    <mergeCell ref="AE269:AI269"/>
    <mergeCell ref="C303:E303"/>
    <mergeCell ref="AE274:AI274"/>
    <mergeCell ref="C304:D304"/>
    <mergeCell ref="AE286:AI286"/>
    <mergeCell ref="C237:E237"/>
    <mergeCell ref="X264:AA264"/>
    <mergeCell ref="X265:AB265"/>
    <mergeCell ref="X266:AA266"/>
    <mergeCell ref="X267:AB267"/>
    <mergeCell ref="X268:AA268"/>
    <mergeCell ref="X269:AB269"/>
    <mergeCell ref="X271:AB271"/>
    <mergeCell ref="F244:G244"/>
    <mergeCell ref="J237:N237"/>
    <mergeCell ref="J238:N238"/>
    <mergeCell ref="J241:N241"/>
    <mergeCell ref="J243:N243"/>
    <mergeCell ref="J244:N244"/>
    <mergeCell ref="X272:AB272"/>
    <mergeCell ref="Q272:U272"/>
    <mergeCell ref="J261:K261"/>
    <mergeCell ref="M261:N261"/>
    <mergeCell ref="J263:K263"/>
    <mergeCell ref="M263:N263"/>
    <mergeCell ref="J267:K267"/>
    <mergeCell ref="M267:N267"/>
    <mergeCell ref="J268:K268"/>
    <mergeCell ref="M268:N268"/>
    <mergeCell ref="Q261:T261"/>
    <mergeCell ref="Q263:T263"/>
    <mergeCell ref="Q264:T264"/>
    <mergeCell ref="Q265:U265"/>
    <mergeCell ref="Q266:T266"/>
    <mergeCell ref="Q268:T268"/>
    <mergeCell ref="Q269:U269"/>
    <mergeCell ref="Q271:U271"/>
    <mergeCell ref="AE177:AH177"/>
    <mergeCell ref="AE178:AH178"/>
    <mergeCell ref="AE179:AH179"/>
    <mergeCell ref="AE180:AH180"/>
    <mergeCell ref="AE181:AH181"/>
    <mergeCell ref="AE182:AH182"/>
    <mergeCell ref="AE183:AH183"/>
    <mergeCell ref="AE200:AH200"/>
    <mergeCell ref="Z202:AA202"/>
    <mergeCell ref="AE215:AF215"/>
    <mergeCell ref="AE212:AH212"/>
    <mergeCell ref="R256:T256"/>
    <mergeCell ref="Q258:R258"/>
    <mergeCell ref="AH262:AI262"/>
    <mergeCell ref="X257:Y257"/>
    <mergeCell ref="T259:U259"/>
    <mergeCell ref="Y259:AB259"/>
    <mergeCell ref="X205:AA205"/>
    <mergeCell ref="X206:AA206"/>
    <mergeCell ref="X237:AB237"/>
    <mergeCell ref="X238:AB238"/>
    <mergeCell ref="Q214:T214"/>
    <mergeCell ref="X197:AD197"/>
    <mergeCell ref="X244:AB244"/>
    <mergeCell ref="AE173:AH173"/>
    <mergeCell ref="AF176:AG176"/>
    <mergeCell ref="X176:Y176"/>
    <mergeCell ref="Q160:T160"/>
    <mergeCell ref="Q151:T151"/>
    <mergeCell ref="X215:AA215"/>
    <mergeCell ref="X216:AA216"/>
    <mergeCell ref="Q206:T206"/>
    <mergeCell ref="Q207:T207"/>
    <mergeCell ref="Q208:T208"/>
    <mergeCell ref="Q209:T209"/>
    <mergeCell ref="AE184:AH184"/>
    <mergeCell ref="AE185:AH185"/>
    <mergeCell ref="AE186:AH186"/>
    <mergeCell ref="AE187:AH187"/>
    <mergeCell ref="AE188:AH188"/>
    <mergeCell ref="AE205:AH205"/>
    <mergeCell ref="AE197:AK197"/>
    <mergeCell ref="AJ200:AJ216"/>
    <mergeCell ref="Q205:T205"/>
    <mergeCell ref="Q202:T202"/>
    <mergeCell ref="AE211:AH211"/>
    <mergeCell ref="X156:AA156"/>
    <mergeCell ref="X157:AA157"/>
    <mergeCell ref="X214:AA214"/>
    <mergeCell ref="Q213:T213"/>
    <mergeCell ref="Q159:T159"/>
    <mergeCell ref="AE208:AH208"/>
    <mergeCell ref="AE209:AH209"/>
    <mergeCell ref="AE210:AH210"/>
    <mergeCell ref="X207:AA207"/>
    <mergeCell ref="X208:AA208"/>
    <mergeCell ref="AE131:AI131"/>
    <mergeCell ref="AE132:AI132"/>
    <mergeCell ref="R128:U128"/>
    <mergeCell ref="R129:U129"/>
    <mergeCell ref="X145:AA145"/>
    <mergeCell ref="AE145:AH145"/>
    <mergeCell ref="AE148:AH148"/>
    <mergeCell ref="AE147:AH147"/>
    <mergeCell ref="X125:AB125"/>
    <mergeCell ref="X147:AA147"/>
    <mergeCell ref="AE155:AH155"/>
    <mergeCell ref="AE156:AH156"/>
    <mergeCell ref="AE157:AH157"/>
    <mergeCell ref="AE158:AH158"/>
    <mergeCell ref="AE159:AH159"/>
    <mergeCell ref="AE160:AH160"/>
    <mergeCell ref="X149:AA149"/>
    <mergeCell ref="X151:AA151"/>
    <mergeCell ref="X152:AA152"/>
    <mergeCell ref="X153:AA153"/>
    <mergeCell ref="X154:AA154"/>
    <mergeCell ref="X155:AA155"/>
    <mergeCell ref="Q152:T152"/>
    <mergeCell ref="Q153:T153"/>
    <mergeCell ref="AE149:AH149"/>
    <mergeCell ref="Q149:T149"/>
    <mergeCell ref="Q150:T150"/>
    <mergeCell ref="D144:E144"/>
    <mergeCell ref="C152:F152"/>
    <mergeCell ref="X213:AA213"/>
    <mergeCell ref="X202:Y202"/>
    <mergeCell ref="X209:AA209"/>
    <mergeCell ref="X210:AA210"/>
    <mergeCell ref="AE213:AH213"/>
    <mergeCell ref="E148:F148"/>
    <mergeCell ref="C150:F150"/>
    <mergeCell ref="C151:F151"/>
    <mergeCell ref="C147:E147"/>
    <mergeCell ref="C148:D148"/>
    <mergeCell ref="C141:I141"/>
    <mergeCell ref="C153:F153"/>
    <mergeCell ref="J141:P141"/>
    <mergeCell ref="X126:AB126"/>
    <mergeCell ref="J213:M213"/>
    <mergeCell ref="C149:F149"/>
    <mergeCell ref="AE207:AH207"/>
    <mergeCell ref="R131:U131"/>
    <mergeCell ref="R132:U132"/>
    <mergeCell ref="X129:AB129"/>
    <mergeCell ref="X130:AB130"/>
    <mergeCell ref="X127:AB127"/>
    <mergeCell ref="X128:AB128"/>
    <mergeCell ref="R127:U127"/>
    <mergeCell ref="R126:U126"/>
    <mergeCell ref="C155:F155"/>
    <mergeCell ref="C156:F156"/>
    <mergeCell ref="C157:F157"/>
    <mergeCell ref="C158:F158"/>
    <mergeCell ref="C159:F159"/>
    <mergeCell ref="X36:Z36"/>
    <mergeCell ref="J85:P85"/>
    <mergeCell ref="X75:AB75"/>
    <mergeCell ref="AE104:AI104"/>
    <mergeCell ref="AE93:AI93"/>
    <mergeCell ref="AE95:AI95"/>
    <mergeCell ref="AE96:AI96"/>
    <mergeCell ref="J48:N48"/>
    <mergeCell ref="Q48:U48"/>
    <mergeCell ref="J65:N65"/>
    <mergeCell ref="Q62:U62"/>
    <mergeCell ref="X62:AB62"/>
    <mergeCell ref="X74:AB74"/>
    <mergeCell ref="X141:AD141"/>
    <mergeCell ref="AE150:AH150"/>
    <mergeCell ref="Q147:T147"/>
    <mergeCell ref="K147:M147"/>
    <mergeCell ref="M60:N60"/>
    <mergeCell ref="Z67:AB67"/>
    <mergeCell ref="X70:Z70"/>
    <mergeCell ref="Q67:U67"/>
    <mergeCell ref="Q70:U70"/>
    <mergeCell ref="Q133:Q136"/>
    <mergeCell ref="Q137:Q139"/>
    <mergeCell ref="X123:AB123"/>
    <mergeCell ref="AE73:AH73"/>
    <mergeCell ref="X40:AB40"/>
    <mergeCell ref="X41:AB41"/>
    <mergeCell ref="AE44:AI44"/>
    <mergeCell ref="X43:AB43"/>
    <mergeCell ref="AE127:AI127"/>
    <mergeCell ref="AE128:AI128"/>
    <mergeCell ref="X39:AB39"/>
    <mergeCell ref="AE43:AI43"/>
    <mergeCell ref="Q43:U43"/>
    <mergeCell ref="X71:AB71"/>
    <mergeCell ref="X72:AB72"/>
    <mergeCell ref="X48:AB48"/>
    <mergeCell ref="AE39:AI39"/>
    <mergeCell ref="AE42:AI42"/>
    <mergeCell ref="Q116:Q132"/>
    <mergeCell ref="C130:E130"/>
    <mergeCell ref="C129:E129"/>
    <mergeCell ref="C128:E128"/>
    <mergeCell ref="C127:E127"/>
    <mergeCell ref="C113:I113"/>
    <mergeCell ref="D105:F105"/>
    <mergeCell ref="D104:G104"/>
    <mergeCell ref="F116:F132"/>
    <mergeCell ref="Q76:U76"/>
    <mergeCell ref="D103:G103"/>
    <mergeCell ref="Q71:U71"/>
    <mergeCell ref="X73:AB73"/>
    <mergeCell ref="J73:N73"/>
    <mergeCell ref="C71:G71"/>
    <mergeCell ref="C75:G75"/>
    <mergeCell ref="C72:G72"/>
    <mergeCell ref="J72:N72"/>
    <mergeCell ref="AI60:AI76"/>
    <mergeCell ref="AE48:AI48"/>
    <mergeCell ref="J104:N104"/>
    <mergeCell ref="Q44:U44"/>
    <mergeCell ref="AE129:AI129"/>
    <mergeCell ref="AE130:AI130"/>
    <mergeCell ref="A718:B718"/>
    <mergeCell ref="A719:B719"/>
    <mergeCell ref="A720:B720"/>
    <mergeCell ref="A721:B721"/>
    <mergeCell ref="A704:B704"/>
    <mergeCell ref="A716:B716"/>
    <mergeCell ref="A717:B717"/>
    <mergeCell ref="A688:B688"/>
    <mergeCell ref="A689:B689"/>
    <mergeCell ref="A690:B690"/>
    <mergeCell ref="A691:B691"/>
    <mergeCell ref="A692:B692"/>
    <mergeCell ref="A693:B693"/>
    <mergeCell ref="A677:B677"/>
    <mergeCell ref="A660:B660"/>
    <mergeCell ref="A661:B661"/>
    <mergeCell ref="A662:B662"/>
    <mergeCell ref="A663:B663"/>
    <mergeCell ref="A664:B664"/>
    <mergeCell ref="A665:B665"/>
    <mergeCell ref="A613:B613"/>
    <mergeCell ref="A614:B614"/>
    <mergeCell ref="A615:B615"/>
    <mergeCell ref="A597:B597"/>
    <mergeCell ref="A598:B598"/>
    <mergeCell ref="A599:B599"/>
    <mergeCell ref="A600:B600"/>
    <mergeCell ref="A608:B608"/>
    <mergeCell ref="C154:F154"/>
    <mergeCell ref="A795:B795"/>
    <mergeCell ref="A868:B868"/>
    <mergeCell ref="A869:B869"/>
    <mergeCell ref="A854:B854"/>
    <mergeCell ref="A796:B796"/>
    <mergeCell ref="A797:B797"/>
    <mergeCell ref="A781:B781"/>
    <mergeCell ref="A764:B764"/>
    <mergeCell ref="A765:B765"/>
    <mergeCell ref="A766:B766"/>
    <mergeCell ref="A767:B767"/>
    <mergeCell ref="A768:B768"/>
    <mergeCell ref="A769:B769"/>
    <mergeCell ref="A754:B754"/>
    <mergeCell ref="A832:B832"/>
    <mergeCell ref="A843:B843"/>
    <mergeCell ref="A844:B844"/>
    <mergeCell ref="A845:B845"/>
    <mergeCell ref="A846:B846"/>
    <mergeCell ref="A847:B847"/>
    <mergeCell ref="A856:B856"/>
    <mergeCell ref="A857:B857"/>
    <mergeCell ref="A858:B858"/>
    <mergeCell ref="A792:B792"/>
    <mergeCell ref="A793:B793"/>
    <mergeCell ref="A794:B794"/>
    <mergeCell ref="AL886:AM886"/>
    <mergeCell ref="A882:B882"/>
    <mergeCell ref="A883:B883"/>
    <mergeCell ref="A884:B884"/>
    <mergeCell ref="AL884:AM884"/>
    <mergeCell ref="A885:B885"/>
    <mergeCell ref="AL885:AM885"/>
    <mergeCell ref="A876:B876"/>
    <mergeCell ref="A877:B877"/>
    <mergeCell ref="A878:B878"/>
    <mergeCell ref="A879:B879"/>
    <mergeCell ref="A880:B880"/>
    <mergeCell ref="A881:B881"/>
    <mergeCell ref="A848:B848"/>
    <mergeCell ref="A849:B849"/>
    <mergeCell ref="A850:B850"/>
    <mergeCell ref="A851:B851"/>
    <mergeCell ref="A852:B852"/>
    <mergeCell ref="A853:B853"/>
    <mergeCell ref="A875:B875"/>
    <mergeCell ref="A859:B859"/>
    <mergeCell ref="A870:B870"/>
    <mergeCell ref="A871:B871"/>
    <mergeCell ref="A872:B872"/>
    <mergeCell ref="A873:B873"/>
    <mergeCell ref="A874:B874"/>
    <mergeCell ref="AL859:AM859"/>
    <mergeCell ref="A860:B860"/>
    <mergeCell ref="AL860:AM860"/>
    <mergeCell ref="A886:B886"/>
    <mergeCell ref="AL858:AM858"/>
    <mergeCell ref="A855:B855"/>
    <mergeCell ref="AL832:AM832"/>
    <mergeCell ref="A833:B833"/>
    <mergeCell ref="AL833:AM833"/>
    <mergeCell ref="A834:B834"/>
    <mergeCell ref="AL834:AM834"/>
    <mergeCell ref="A826:B826"/>
    <mergeCell ref="A827:B827"/>
    <mergeCell ref="A828:B828"/>
    <mergeCell ref="A829:B829"/>
    <mergeCell ref="A830:B830"/>
    <mergeCell ref="A831:B831"/>
    <mergeCell ref="A820:B820"/>
    <mergeCell ref="A821:B821"/>
    <mergeCell ref="A822:B822"/>
    <mergeCell ref="A823:B823"/>
    <mergeCell ref="A824:B824"/>
    <mergeCell ref="A825:B825"/>
    <mergeCell ref="A842:B842"/>
    <mergeCell ref="AL808:AM808"/>
    <mergeCell ref="A816:B816"/>
    <mergeCell ref="A817:B817"/>
    <mergeCell ref="A818:B818"/>
    <mergeCell ref="A819:B819"/>
    <mergeCell ref="A804:B804"/>
    <mergeCell ref="A805:B805"/>
    <mergeCell ref="A806:B806"/>
    <mergeCell ref="AL806:AM806"/>
    <mergeCell ref="A807:B807"/>
    <mergeCell ref="AL807:AM807"/>
    <mergeCell ref="A798:B798"/>
    <mergeCell ref="A799:B799"/>
    <mergeCell ref="A800:B800"/>
    <mergeCell ref="A801:B801"/>
    <mergeCell ref="A802:B802"/>
    <mergeCell ref="A803:B803"/>
    <mergeCell ref="A808:B808"/>
    <mergeCell ref="AL781:AM781"/>
    <mergeCell ref="A782:B782"/>
    <mergeCell ref="AL782:AM782"/>
    <mergeCell ref="A790:B790"/>
    <mergeCell ref="A791:B791"/>
    <mergeCell ref="A776:B776"/>
    <mergeCell ref="A777:B777"/>
    <mergeCell ref="A778:B778"/>
    <mergeCell ref="A779:B779"/>
    <mergeCell ref="A780:B780"/>
    <mergeCell ref="AL780:AM780"/>
    <mergeCell ref="A770:B770"/>
    <mergeCell ref="A771:B771"/>
    <mergeCell ref="A772:B772"/>
    <mergeCell ref="A773:B773"/>
    <mergeCell ref="A774:B774"/>
    <mergeCell ref="A775:B775"/>
    <mergeCell ref="AL754:AM754"/>
    <mergeCell ref="A755:B755"/>
    <mergeCell ref="AL755:AM755"/>
    <mergeCell ref="A756:B756"/>
    <mergeCell ref="AL756:AM756"/>
    <mergeCell ref="A748:B748"/>
    <mergeCell ref="A749:B749"/>
    <mergeCell ref="A750:B750"/>
    <mergeCell ref="A751:B751"/>
    <mergeCell ref="A752:B752"/>
    <mergeCell ref="A753:B753"/>
    <mergeCell ref="A742:B742"/>
    <mergeCell ref="A743:B743"/>
    <mergeCell ref="A744:B744"/>
    <mergeCell ref="A745:B745"/>
    <mergeCell ref="A746:B746"/>
    <mergeCell ref="A747:B747"/>
    <mergeCell ref="AR735:AS735"/>
    <mergeCell ref="A738:B738"/>
    <mergeCell ref="A739:B739"/>
    <mergeCell ref="A740:B740"/>
    <mergeCell ref="AO740:AQ740"/>
    <mergeCell ref="A741:B741"/>
    <mergeCell ref="A728:B728"/>
    <mergeCell ref="AL728:AM728"/>
    <mergeCell ref="A729:B729"/>
    <mergeCell ref="AL729:AM729"/>
    <mergeCell ref="A730:B730"/>
    <mergeCell ref="AL730:AM730"/>
    <mergeCell ref="A722:B722"/>
    <mergeCell ref="A723:B723"/>
    <mergeCell ref="A724:B724"/>
    <mergeCell ref="A725:B725"/>
    <mergeCell ref="A726:B726"/>
    <mergeCell ref="A727:B727"/>
    <mergeCell ref="AL704:AM704"/>
    <mergeCell ref="A712:B712"/>
    <mergeCell ref="A713:B713"/>
    <mergeCell ref="A714:B714"/>
    <mergeCell ref="A715:B715"/>
    <mergeCell ref="A700:B700"/>
    <mergeCell ref="A701:B701"/>
    <mergeCell ref="A702:B702"/>
    <mergeCell ref="AL702:AM702"/>
    <mergeCell ref="A703:B703"/>
    <mergeCell ref="AL703:AM703"/>
    <mergeCell ref="A694:B694"/>
    <mergeCell ref="A695:B695"/>
    <mergeCell ref="A696:B696"/>
    <mergeCell ref="A697:B697"/>
    <mergeCell ref="A698:B698"/>
    <mergeCell ref="A699:B699"/>
    <mergeCell ref="AL677:AM677"/>
    <mergeCell ref="A678:B678"/>
    <mergeCell ref="AL678:AM678"/>
    <mergeCell ref="A686:B686"/>
    <mergeCell ref="A687:B687"/>
    <mergeCell ref="A672:B672"/>
    <mergeCell ref="A673:B673"/>
    <mergeCell ref="A674:B674"/>
    <mergeCell ref="A675:B675"/>
    <mergeCell ref="A676:B676"/>
    <mergeCell ref="AL676:AM676"/>
    <mergeCell ref="A666:B666"/>
    <mergeCell ref="A667:B667"/>
    <mergeCell ref="A668:B668"/>
    <mergeCell ref="A669:B669"/>
    <mergeCell ref="A670:B670"/>
    <mergeCell ref="A671:B671"/>
    <mergeCell ref="AL650:AM650"/>
    <mergeCell ref="A651:B651"/>
    <mergeCell ref="AL651:AM651"/>
    <mergeCell ref="A652:B652"/>
    <mergeCell ref="AL652:AM652"/>
    <mergeCell ref="A644:B644"/>
    <mergeCell ref="A645:B645"/>
    <mergeCell ref="A646:B646"/>
    <mergeCell ref="A647:B647"/>
    <mergeCell ref="A648:B648"/>
    <mergeCell ref="A649:B649"/>
    <mergeCell ref="A638:B638"/>
    <mergeCell ref="A639:B639"/>
    <mergeCell ref="A640:B640"/>
    <mergeCell ref="A641:B641"/>
    <mergeCell ref="A642:B642"/>
    <mergeCell ref="A643:B643"/>
    <mergeCell ref="A650:B650"/>
    <mergeCell ref="AL626:AM626"/>
    <mergeCell ref="A634:B634"/>
    <mergeCell ref="A635:B635"/>
    <mergeCell ref="A636:B636"/>
    <mergeCell ref="A637:B637"/>
    <mergeCell ref="A622:B622"/>
    <mergeCell ref="A623:B623"/>
    <mergeCell ref="A624:B624"/>
    <mergeCell ref="AL624:AM624"/>
    <mergeCell ref="A625:B625"/>
    <mergeCell ref="AL625:AM625"/>
    <mergeCell ref="A616:B616"/>
    <mergeCell ref="A617:B617"/>
    <mergeCell ref="A618:B618"/>
    <mergeCell ref="A619:B619"/>
    <mergeCell ref="A620:B620"/>
    <mergeCell ref="A621:B621"/>
    <mergeCell ref="A626:B626"/>
    <mergeCell ref="A609:B609"/>
    <mergeCell ref="A591:B591"/>
    <mergeCell ref="A592:B592"/>
    <mergeCell ref="A593:B593"/>
    <mergeCell ref="A594:B594"/>
    <mergeCell ref="A595:B595"/>
    <mergeCell ref="A596:B596"/>
    <mergeCell ref="A585:B585"/>
    <mergeCell ref="A586:B586"/>
    <mergeCell ref="A587:B587"/>
    <mergeCell ref="A588:B588"/>
    <mergeCell ref="A589:B589"/>
    <mergeCell ref="A590:B590"/>
    <mergeCell ref="A610:B610"/>
    <mergeCell ref="A611:B611"/>
    <mergeCell ref="A612:B612"/>
    <mergeCell ref="A572:B572"/>
    <mergeCell ref="A573:B573"/>
    <mergeCell ref="A574:B574"/>
    <mergeCell ref="A582:B582"/>
    <mergeCell ref="A583:B583"/>
    <mergeCell ref="A584:B584"/>
    <mergeCell ref="A566:B566"/>
    <mergeCell ref="A567:B567"/>
    <mergeCell ref="A568:B568"/>
    <mergeCell ref="A569:B569"/>
    <mergeCell ref="A570:B570"/>
    <mergeCell ref="A571:B571"/>
    <mergeCell ref="A560:B560"/>
    <mergeCell ref="A561:B561"/>
    <mergeCell ref="A562:B562"/>
    <mergeCell ref="A563:B563"/>
    <mergeCell ref="A564:B564"/>
    <mergeCell ref="A565:B565"/>
    <mergeCell ref="A547:B547"/>
    <mergeCell ref="A548:B548"/>
    <mergeCell ref="A556:B556"/>
    <mergeCell ref="A557:B557"/>
    <mergeCell ref="A558:B558"/>
    <mergeCell ref="A559:B559"/>
    <mergeCell ref="A541:B541"/>
    <mergeCell ref="A542:B542"/>
    <mergeCell ref="A543:B543"/>
    <mergeCell ref="A544:B544"/>
    <mergeCell ref="A545:B545"/>
    <mergeCell ref="A546:B546"/>
    <mergeCell ref="A535:B535"/>
    <mergeCell ref="A536:B536"/>
    <mergeCell ref="A537:B537"/>
    <mergeCell ref="A538:B538"/>
    <mergeCell ref="A539:B539"/>
    <mergeCell ref="A540:B540"/>
    <mergeCell ref="A522:B522"/>
    <mergeCell ref="A530:B530"/>
    <mergeCell ref="A531:B531"/>
    <mergeCell ref="A532:B532"/>
    <mergeCell ref="A533:B533"/>
    <mergeCell ref="A534:B534"/>
    <mergeCell ref="A516:B516"/>
    <mergeCell ref="A517:B517"/>
    <mergeCell ref="A518:B518"/>
    <mergeCell ref="A519:B519"/>
    <mergeCell ref="A520:B520"/>
    <mergeCell ref="A521:B521"/>
    <mergeCell ref="A510:B510"/>
    <mergeCell ref="A511:B511"/>
    <mergeCell ref="A512:B512"/>
    <mergeCell ref="A513:B513"/>
    <mergeCell ref="A514:B514"/>
    <mergeCell ref="A515:B515"/>
    <mergeCell ref="A504:B504"/>
    <mergeCell ref="A505:B505"/>
    <mergeCell ref="A506:B506"/>
    <mergeCell ref="A507:B507"/>
    <mergeCell ref="A508:B508"/>
    <mergeCell ref="A509:B509"/>
    <mergeCell ref="A491:B491"/>
    <mergeCell ref="A492:B492"/>
    <mergeCell ref="A493:B493"/>
    <mergeCell ref="A494:B494"/>
    <mergeCell ref="A495:B495"/>
    <mergeCell ref="A496:B496"/>
    <mergeCell ref="A485:B485"/>
    <mergeCell ref="A486:B486"/>
    <mergeCell ref="A487:B487"/>
    <mergeCell ref="A488:B488"/>
    <mergeCell ref="A489:B489"/>
    <mergeCell ref="A490:B490"/>
    <mergeCell ref="A479:B479"/>
    <mergeCell ref="A480:B480"/>
    <mergeCell ref="A481:B481"/>
    <mergeCell ref="A482:B482"/>
    <mergeCell ref="A483:B483"/>
    <mergeCell ref="A484:B484"/>
    <mergeCell ref="A464:B464"/>
    <mergeCell ref="A465:B465"/>
    <mergeCell ref="A466:B466"/>
    <mergeCell ref="A467:B467"/>
    <mergeCell ref="A468:B468"/>
    <mergeCell ref="A478:B478"/>
    <mergeCell ref="A458:B458"/>
    <mergeCell ref="A459:B459"/>
    <mergeCell ref="A460:B460"/>
    <mergeCell ref="A461:B461"/>
    <mergeCell ref="A462:B462"/>
    <mergeCell ref="A463:B463"/>
    <mergeCell ref="A452:B452"/>
    <mergeCell ref="A453:B453"/>
    <mergeCell ref="A454:B454"/>
    <mergeCell ref="A455:B455"/>
    <mergeCell ref="A456:B456"/>
    <mergeCell ref="A457:B457"/>
    <mergeCell ref="A438:B438"/>
    <mergeCell ref="A439:B439"/>
    <mergeCell ref="A440:B440"/>
    <mergeCell ref="A441:B441"/>
    <mergeCell ref="A450:B450"/>
    <mergeCell ref="A451:B451"/>
    <mergeCell ref="A432:B432"/>
    <mergeCell ref="A433:B433"/>
    <mergeCell ref="A434:B434"/>
    <mergeCell ref="A435:B435"/>
    <mergeCell ref="A436:B436"/>
    <mergeCell ref="A437:B437"/>
    <mergeCell ref="A426:B426"/>
    <mergeCell ref="A427:B427"/>
    <mergeCell ref="A428:B428"/>
    <mergeCell ref="A429:B429"/>
    <mergeCell ref="A430:B430"/>
    <mergeCell ref="A431:B431"/>
    <mergeCell ref="A412:B412"/>
    <mergeCell ref="A413:B413"/>
    <mergeCell ref="A414:B414"/>
    <mergeCell ref="A423:B423"/>
    <mergeCell ref="A424:B424"/>
    <mergeCell ref="A425:B425"/>
    <mergeCell ref="A406:B406"/>
    <mergeCell ref="A407:B407"/>
    <mergeCell ref="A408:B408"/>
    <mergeCell ref="A409:B409"/>
    <mergeCell ref="A410:B410"/>
    <mergeCell ref="A411:B411"/>
    <mergeCell ref="A400:B400"/>
    <mergeCell ref="A401:B401"/>
    <mergeCell ref="A402:B402"/>
    <mergeCell ref="A403:B403"/>
    <mergeCell ref="A404:B404"/>
    <mergeCell ref="A405:B405"/>
    <mergeCell ref="A386:B386"/>
    <mergeCell ref="A387:B387"/>
    <mergeCell ref="A396:B396"/>
    <mergeCell ref="A397:B397"/>
    <mergeCell ref="A398:B398"/>
    <mergeCell ref="A399:B399"/>
    <mergeCell ref="A380:B380"/>
    <mergeCell ref="A381:B381"/>
    <mergeCell ref="A382:B382"/>
    <mergeCell ref="A383:B383"/>
    <mergeCell ref="A384:B384"/>
    <mergeCell ref="A385:B385"/>
    <mergeCell ref="A374:B374"/>
    <mergeCell ref="A375:B375"/>
    <mergeCell ref="A376:B376"/>
    <mergeCell ref="A377:B377"/>
    <mergeCell ref="A378:B378"/>
    <mergeCell ref="A379:B379"/>
    <mergeCell ref="A360:B360"/>
    <mergeCell ref="A361:B361"/>
    <mergeCell ref="A362:B362"/>
    <mergeCell ref="A371:B371"/>
    <mergeCell ref="A372:B372"/>
    <mergeCell ref="A373:B373"/>
    <mergeCell ref="A354:B354"/>
    <mergeCell ref="A355:B355"/>
    <mergeCell ref="A356:B356"/>
    <mergeCell ref="A357:B357"/>
    <mergeCell ref="A358:B358"/>
    <mergeCell ref="A359:B359"/>
    <mergeCell ref="X285:AB285"/>
    <mergeCell ref="A348:B348"/>
    <mergeCell ref="A349:B349"/>
    <mergeCell ref="A350:B350"/>
    <mergeCell ref="A351:B351"/>
    <mergeCell ref="A352:B352"/>
    <mergeCell ref="A353:B353"/>
    <mergeCell ref="A333:B333"/>
    <mergeCell ref="A334:B334"/>
    <mergeCell ref="A335:B335"/>
    <mergeCell ref="A336:B336"/>
    <mergeCell ref="A346:B346"/>
    <mergeCell ref="A347:B347"/>
    <mergeCell ref="A330:B330"/>
    <mergeCell ref="A331:B331"/>
    <mergeCell ref="A332:B332"/>
    <mergeCell ref="A327:B327"/>
    <mergeCell ref="A328:B328"/>
    <mergeCell ref="C285:G285"/>
    <mergeCell ref="U301:U304"/>
    <mergeCell ref="U305:U307"/>
    <mergeCell ref="N301:N304"/>
    <mergeCell ref="A287:B287"/>
    <mergeCell ref="A288:B288"/>
    <mergeCell ref="A289:B289"/>
    <mergeCell ref="A290:B290"/>
    <mergeCell ref="A305:B307"/>
    <mergeCell ref="A315:B315"/>
    <mergeCell ref="A317:B317"/>
    <mergeCell ref="A318:B318"/>
    <mergeCell ref="A319:B319"/>
    <mergeCell ref="A321:B321"/>
    <mergeCell ref="A322:B322"/>
    <mergeCell ref="A323:B323"/>
    <mergeCell ref="A324:B324"/>
    <mergeCell ref="A325:B325"/>
    <mergeCell ref="A320:B320"/>
    <mergeCell ref="A297:B297"/>
    <mergeCell ref="A298:B298"/>
    <mergeCell ref="A303:B303"/>
    <mergeCell ref="A304:B304"/>
    <mergeCell ref="C287:G287"/>
    <mergeCell ref="J271:K271"/>
    <mergeCell ref="A282:B282"/>
    <mergeCell ref="A283:B283"/>
    <mergeCell ref="A284:B284"/>
    <mergeCell ref="A329:B329"/>
    <mergeCell ref="A275:B275"/>
    <mergeCell ref="A276:B276"/>
    <mergeCell ref="A277:B279"/>
    <mergeCell ref="A281:B281"/>
    <mergeCell ref="C281:I281"/>
    <mergeCell ref="J281:P281"/>
    <mergeCell ref="L273:L276"/>
    <mergeCell ref="L277:L279"/>
    <mergeCell ref="N284:N300"/>
    <mergeCell ref="O284:O300"/>
    <mergeCell ref="A291:B291"/>
    <mergeCell ref="A292:B292"/>
    <mergeCell ref="A293:B293"/>
    <mergeCell ref="A294:B294"/>
    <mergeCell ref="A295:B295"/>
    <mergeCell ref="A296:B296"/>
    <mergeCell ref="A285:B285"/>
    <mergeCell ref="A286:B286"/>
    <mergeCell ref="A299:B299"/>
    <mergeCell ref="A300:B300"/>
    <mergeCell ref="N305:N307"/>
    <mergeCell ref="A326:B326"/>
    <mergeCell ref="C286:G286"/>
    <mergeCell ref="C284:G284"/>
    <mergeCell ref="C244:E244"/>
    <mergeCell ref="A255:B255"/>
    <mergeCell ref="A256:B256"/>
    <mergeCell ref="A257:B257"/>
    <mergeCell ref="A258:B258"/>
    <mergeCell ref="A259:B259"/>
    <mergeCell ref="A260:B260"/>
    <mergeCell ref="L256:L272"/>
    <mergeCell ref="A267:B267"/>
    <mergeCell ref="A268:B268"/>
    <mergeCell ref="A269:B269"/>
    <mergeCell ref="A270:B270"/>
    <mergeCell ref="A271:B271"/>
    <mergeCell ref="A272:B272"/>
    <mergeCell ref="A261:B261"/>
    <mergeCell ref="A262:B262"/>
    <mergeCell ref="A263:B263"/>
    <mergeCell ref="A264:B264"/>
    <mergeCell ref="A265:B265"/>
    <mergeCell ref="A266:B266"/>
    <mergeCell ref="C272:G272"/>
    <mergeCell ref="C258:D258"/>
    <mergeCell ref="C261:F261"/>
    <mergeCell ref="C263:F263"/>
    <mergeCell ref="C264:F264"/>
    <mergeCell ref="C265:G265"/>
    <mergeCell ref="C266:G266"/>
    <mergeCell ref="C268:F268"/>
    <mergeCell ref="C269:G269"/>
    <mergeCell ref="C271:G271"/>
    <mergeCell ref="C267:G267"/>
    <mergeCell ref="F256:G256"/>
    <mergeCell ref="X241:AB241"/>
    <mergeCell ref="A254:B254"/>
    <mergeCell ref="A243:B243"/>
    <mergeCell ref="A244:B244"/>
    <mergeCell ref="A247:B247"/>
    <mergeCell ref="A248:B248"/>
    <mergeCell ref="A249:B251"/>
    <mergeCell ref="A253:B253"/>
    <mergeCell ref="C253:I253"/>
    <mergeCell ref="J253:P253"/>
    <mergeCell ref="Q253:W253"/>
    <mergeCell ref="AE225:AK225"/>
    <mergeCell ref="A226:B226"/>
    <mergeCell ref="A227:B227"/>
    <mergeCell ref="A228:B228"/>
    <mergeCell ref="A229:B229"/>
    <mergeCell ref="A230:B230"/>
    <mergeCell ref="J233:M233"/>
    <mergeCell ref="J235:M235"/>
    <mergeCell ref="J236:M236"/>
    <mergeCell ref="J239:M239"/>
    <mergeCell ref="J240:M240"/>
    <mergeCell ref="Q232:S232"/>
    <mergeCell ref="AE236:AH236"/>
    <mergeCell ref="X236:AA236"/>
    <mergeCell ref="AE240:AH240"/>
    <mergeCell ref="AE233:AH233"/>
    <mergeCell ref="AE235:AH235"/>
    <mergeCell ref="X243:AB243"/>
    <mergeCell ref="F237:G237"/>
    <mergeCell ref="C238:G238"/>
    <mergeCell ref="D243:G243"/>
    <mergeCell ref="A237:B237"/>
    <mergeCell ref="A238:B238"/>
    <mergeCell ref="A239:B239"/>
    <mergeCell ref="A240:B240"/>
    <mergeCell ref="A241:B241"/>
    <mergeCell ref="A242:B242"/>
    <mergeCell ref="A231:B231"/>
    <mergeCell ref="A232:B232"/>
    <mergeCell ref="A233:B233"/>
    <mergeCell ref="A234:B234"/>
    <mergeCell ref="A235:B235"/>
    <mergeCell ref="A236:B236"/>
    <mergeCell ref="C233:F233"/>
    <mergeCell ref="C235:F235"/>
    <mergeCell ref="C239:F239"/>
    <mergeCell ref="C240:F240"/>
    <mergeCell ref="C242:F242"/>
    <mergeCell ref="A215:B215"/>
    <mergeCell ref="A216:B216"/>
    <mergeCell ref="C206:F206"/>
    <mergeCell ref="C207:F207"/>
    <mergeCell ref="C208:F208"/>
    <mergeCell ref="C209:F209"/>
    <mergeCell ref="C210:F210"/>
    <mergeCell ref="J205:M205"/>
    <mergeCell ref="C201:F201"/>
    <mergeCell ref="C205:F205"/>
    <mergeCell ref="J206:M206"/>
    <mergeCell ref="Q185:T185"/>
    <mergeCell ref="Q186:T186"/>
    <mergeCell ref="C186:F186"/>
    <mergeCell ref="A224:B224"/>
    <mergeCell ref="A225:B225"/>
    <mergeCell ref="C225:I225"/>
    <mergeCell ref="J225:P225"/>
    <mergeCell ref="Q225:W225"/>
    <mergeCell ref="A193:B195"/>
    <mergeCell ref="A196:B196"/>
    <mergeCell ref="A197:B197"/>
    <mergeCell ref="C197:I197"/>
    <mergeCell ref="J197:P197"/>
    <mergeCell ref="Q197:W197"/>
    <mergeCell ref="A185:B185"/>
    <mergeCell ref="A186:B186"/>
    <mergeCell ref="A187:B187"/>
    <mergeCell ref="A188:B188"/>
    <mergeCell ref="A191:B191"/>
    <mergeCell ref="A192:B192"/>
    <mergeCell ref="A198:B198"/>
    <mergeCell ref="A173:B173"/>
    <mergeCell ref="A174:B174"/>
    <mergeCell ref="A175:B175"/>
    <mergeCell ref="A176:B176"/>
    <mergeCell ref="A177:B177"/>
    <mergeCell ref="A178:B178"/>
    <mergeCell ref="Q169:W169"/>
    <mergeCell ref="A156:B156"/>
    <mergeCell ref="A157:B157"/>
    <mergeCell ref="A158:B158"/>
    <mergeCell ref="A159:B159"/>
    <mergeCell ref="A160:B160"/>
    <mergeCell ref="A163:B163"/>
    <mergeCell ref="C179:F179"/>
    <mergeCell ref="A219:B219"/>
    <mergeCell ref="A220:B220"/>
    <mergeCell ref="A164:B164"/>
    <mergeCell ref="A165:B167"/>
    <mergeCell ref="A168:B168"/>
    <mergeCell ref="A179:B179"/>
    <mergeCell ref="A180:B180"/>
    <mergeCell ref="A181:B181"/>
    <mergeCell ref="A182:B182"/>
    <mergeCell ref="A183:B183"/>
    <mergeCell ref="A184:B184"/>
    <mergeCell ref="C187:F187"/>
    <mergeCell ref="C188:F188"/>
    <mergeCell ref="Q187:T187"/>
    <mergeCell ref="Q188:T188"/>
    <mergeCell ref="Q179:T179"/>
    <mergeCell ref="A214:B214"/>
    <mergeCell ref="J207:M207"/>
    <mergeCell ref="A221:B223"/>
    <mergeCell ref="A208:B208"/>
    <mergeCell ref="A209:B209"/>
    <mergeCell ref="A210:B210"/>
    <mergeCell ref="A211:B211"/>
    <mergeCell ref="A212:B212"/>
    <mergeCell ref="A213:B213"/>
    <mergeCell ref="A202:B202"/>
    <mergeCell ref="A203:B203"/>
    <mergeCell ref="A204:B204"/>
    <mergeCell ref="A205:B205"/>
    <mergeCell ref="A206:B206"/>
    <mergeCell ref="A207:B207"/>
    <mergeCell ref="A199:B199"/>
    <mergeCell ref="A200:B200"/>
    <mergeCell ref="A201:B201"/>
    <mergeCell ref="X169:AD169"/>
    <mergeCell ref="A170:B170"/>
    <mergeCell ref="A171:B171"/>
    <mergeCell ref="A172:B172"/>
    <mergeCell ref="A169:B169"/>
    <mergeCell ref="C169:I169"/>
    <mergeCell ref="J169:P169"/>
    <mergeCell ref="J172:N188"/>
    <mergeCell ref="X180:AA180"/>
    <mergeCell ref="X181:AA181"/>
    <mergeCell ref="X182:AA182"/>
    <mergeCell ref="X183:AA183"/>
    <mergeCell ref="X184:AA184"/>
    <mergeCell ref="X185:AA185"/>
    <mergeCell ref="X186:AA186"/>
    <mergeCell ref="X187:AA187"/>
    <mergeCell ref="A150:B150"/>
    <mergeCell ref="A151:B151"/>
    <mergeCell ref="A152:B152"/>
    <mergeCell ref="A153:B153"/>
    <mergeCell ref="A154:B154"/>
    <mergeCell ref="A155:B155"/>
    <mergeCell ref="A144:B144"/>
    <mergeCell ref="A145:B145"/>
    <mergeCell ref="A146:B146"/>
    <mergeCell ref="A147:B147"/>
    <mergeCell ref="A148:B148"/>
    <mergeCell ref="A149:B149"/>
    <mergeCell ref="A143:B143"/>
    <mergeCell ref="A135:B135"/>
    <mergeCell ref="A136:B136"/>
    <mergeCell ref="A137:B139"/>
    <mergeCell ref="A140:B140"/>
    <mergeCell ref="A141:B141"/>
    <mergeCell ref="A142:B142"/>
    <mergeCell ref="A127:B127"/>
    <mergeCell ref="A128:B128"/>
    <mergeCell ref="A129:B129"/>
    <mergeCell ref="A130:B130"/>
    <mergeCell ref="A131:B131"/>
    <mergeCell ref="A132:B132"/>
    <mergeCell ref="A121:B121"/>
    <mergeCell ref="A122:B122"/>
    <mergeCell ref="A123:B123"/>
    <mergeCell ref="A124:B124"/>
    <mergeCell ref="A125:B125"/>
    <mergeCell ref="A126:B126"/>
    <mergeCell ref="C116:E116"/>
    <mergeCell ref="J128:L128"/>
    <mergeCell ref="M128:N128"/>
    <mergeCell ref="K127:N127"/>
    <mergeCell ref="C126:E126"/>
    <mergeCell ref="C125:E125"/>
    <mergeCell ref="C124:E124"/>
    <mergeCell ref="C123:E123"/>
    <mergeCell ref="J116:K116"/>
    <mergeCell ref="J121:K121"/>
    <mergeCell ref="L121:N121"/>
    <mergeCell ref="J125:N125"/>
    <mergeCell ref="J126:N126"/>
    <mergeCell ref="J129:N129"/>
    <mergeCell ref="J130:N130"/>
    <mergeCell ref="J131:N131"/>
    <mergeCell ref="J132:N132"/>
    <mergeCell ref="C121:E121"/>
    <mergeCell ref="C132:E132"/>
    <mergeCell ref="C131:E131"/>
    <mergeCell ref="A115:B115"/>
    <mergeCell ref="A116:B116"/>
    <mergeCell ref="A117:B117"/>
    <mergeCell ref="A118:B118"/>
    <mergeCell ref="A119:B119"/>
    <mergeCell ref="A120:B120"/>
    <mergeCell ref="A114:B114"/>
    <mergeCell ref="A92:B92"/>
    <mergeCell ref="A93:B93"/>
    <mergeCell ref="J71:N71"/>
    <mergeCell ref="J67:N67"/>
    <mergeCell ref="J70:N70"/>
    <mergeCell ref="J68:N68"/>
    <mergeCell ref="J74:N74"/>
    <mergeCell ref="J60:L60"/>
    <mergeCell ref="D73:G73"/>
    <mergeCell ref="A66:B66"/>
    <mergeCell ref="A67:B67"/>
    <mergeCell ref="A74:B74"/>
    <mergeCell ref="A104:B104"/>
    <mergeCell ref="A107:B107"/>
    <mergeCell ref="A108:B108"/>
    <mergeCell ref="A109:B111"/>
    <mergeCell ref="A112:B112"/>
    <mergeCell ref="A113:B113"/>
    <mergeCell ref="C105:C108"/>
    <mergeCell ref="C109:C111"/>
    <mergeCell ref="J99:N99"/>
    <mergeCell ref="D97:G97"/>
    <mergeCell ref="D98:G98"/>
    <mergeCell ref="A89:B89"/>
    <mergeCell ref="A90:B90"/>
    <mergeCell ref="A99:B99"/>
    <mergeCell ref="A100:B100"/>
    <mergeCell ref="A101:B101"/>
    <mergeCell ref="A102:B102"/>
    <mergeCell ref="A103:B103"/>
    <mergeCell ref="J93:N93"/>
    <mergeCell ref="A33:B33"/>
    <mergeCell ref="A41:B41"/>
    <mergeCell ref="A32:B32"/>
    <mergeCell ref="A38:B38"/>
    <mergeCell ref="A39:B39"/>
    <mergeCell ref="A40:B40"/>
    <mergeCell ref="F19:G19"/>
    <mergeCell ref="A19:B19"/>
    <mergeCell ref="F16:G16"/>
    <mergeCell ref="A42:B42"/>
    <mergeCell ref="A43:B43"/>
    <mergeCell ref="A65:B65"/>
    <mergeCell ref="C33:F33"/>
    <mergeCell ref="C29:I29"/>
    <mergeCell ref="A34:B34"/>
    <mergeCell ref="A81:B83"/>
    <mergeCell ref="A86:B86"/>
    <mergeCell ref="A85:B85"/>
    <mergeCell ref="A75:B75"/>
    <mergeCell ref="C74:G74"/>
    <mergeCell ref="C67:G67"/>
    <mergeCell ref="C68:G68"/>
    <mergeCell ref="C69:G69"/>
    <mergeCell ref="A45:B45"/>
    <mergeCell ref="A68:B68"/>
    <mergeCell ref="A69:B69"/>
    <mergeCell ref="A71:B71"/>
    <mergeCell ref="A72:B72"/>
    <mergeCell ref="A73:B73"/>
    <mergeCell ref="A62:B62"/>
    <mergeCell ref="C43:G43"/>
    <mergeCell ref="AF4:AI4"/>
    <mergeCell ref="F5:G5"/>
    <mergeCell ref="F4:G4"/>
    <mergeCell ref="J4:N4"/>
    <mergeCell ref="J11:N11"/>
    <mergeCell ref="Q11:U11"/>
    <mergeCell ref="F14:G14"/>
    <mergeCell ref="J14:N14"/>
    <mergeCell ref="A9:B9"/>
    <mergeCell ref="Q13:U13"/>
    <mergeCell ref="AG32:AI32"/>
    <mergeCell ref="AE34:AI34"/>
    <mergeCell ref="AE45:AI45"/>
    <mergeCell ref="X65:AB65"/>
    <mergeCell ref="AE57:AK57"/>
    <mergeCell ref="AE41:AI41"/>
    <mergeCell ref="AE40:AI40"/>
    <mergeCell ref="Q46:U46"/>
    <mergeCell ref="X46:AB46"/>
    <mergeCell ref="E21:E24"/>
    <mergeCell ref="E25:E27"/>
    <mergeCell ref="F8:G8"/>
    <mergeCell ref="J20:N20"/>
    <mergeCell ref="J16:N16"/>
    <mergeCell ref="F17:G17"/>
    <mergeCell ref="D32:E32"/>
    <mergeCell ref="AE37:AI37"/>
    <mergeCell ref="A63:B63"/>
    <mergeCell ref="A64:B64"/>
    <mergeCell ref="C47:G47"/>
    <mergeCell ref="A53:B55"/>
    <mergeCell ref="A57:B57"/>
    <mergeCell ref="A98:B98"/>
    <mergeCell ref="Q68:U68"/>
    <mergeCell ref="Q72:U72"/>
    <mergeCell ref="Q73:U73"/>
    <mergeCell ref="C70:G70"/>
    <mergeCell ref="C44:G44"/>
    <mergeCell ref="A91:B91"/>
    <mergeCell ref="A47:B47"/>
    <mergeCell ref="A48:B48"/>
    <mergeCell ref="A51:B51"/>
    <mergeCell ref="A94:B94"/>
    <mergeCell ref="A95:B95"/>
    <mergeCell ref="A96:B96"/>
    <mergeCell ref="A97:B97"/>
    <mergeCell ref="A76:B76"/>
    <mergeCell ref="A79:B79"/>
    <mergeCell ref="A80:B80"/>
    <mergeCell ref="C57:I57"/>
    <mergeCell ref="A87:B87"/>
    <mergeCell ref="A88:B88"/>
    <mergeCell ref="C65:G65"/>
    <mergeCell ref="C62:G62"/>
    <mergeCell ref="C46:G46"/>
    <mergeCell ref="D93:G93"/>
    <mergeCell ref="D95:G95"/>
    <mergeCell ref="C88:C104"/>
    <mergeCell ref="A70:B70"/>
    <mergeCell ref="A23:B23"/>
    <mergeCell ref="Q14:U14"/>
    <mergeCell ref="J7:N7"/>
    <mergeCell ref="Q7:U7"/>
    <mergeCell ref="J8:N8"/>
    <mergeCell ref="Q8:U8"/>
    <mergeCell ref="F7:G7"/>
    <mergeCell ref="J5:N5"/>
    <mergeCell ref="A15:B15"/>
    <mergeCell ref="A16:B16"/>
    <mergeCell ref="F20:G20"/>
    <mergeCell ref="J18:N18"/>
    <mergeCell ref="Q9:U9"/>
    <mergeCell ref="Q12:U12"/>
    <mergeCell ref="J13:N13"/>
    <mergeCell ref="A12:B12"/>
    <mergeCell ref="A46:B46"/>
    <mergeCell ref="J43:N43"/>
    <mergeCell ref="J44:N44"/>
    <mergeCell ref="A6:B6"/>
    <mergeCell ref="A44:B44"/>
    <mergeCell ref="A30:B30"/>
    <mergeCell ref="A31:B31"/>
    <mergeCell ref="J36:K36"/>
    <mergeCell ref="C35:F35"/>
    <mergeCell ref="C36:D36"/>
    <mergeCell ref="E34:G34"/>
    <mergeCell ref="C41:G41"/>
    <mergeCell ref="J17:N17"/>
    <mergeCell ref="A14:B14"/>
    <mergeCell ref="F10:G10"/>
    <mergeCell ref="F15:G15"/>
    <mergeCell ref="A17:B17"/>
    <mergeCell ref="A18:B18"/>
    <mergeCell ref="AE8:AI8"/>
    <mergeCell ref="X9:AB9"/>
    <mergeCell ref="X11:AB11"/>
    <mergeCell ref="AE11:AI11"/>
    <mergeCell ref="F18:G18"/>
    <mergeCell ref="F13:G13"/>
    <mergeCell ref="F11:G11"/>
    <mergeCell ref="J15:N15"/>
    <mergeCell ref="Q15:U15"/>
    <mergeCell ref="E4:E20"/>
    <mergeCell ref="AE9:AI9"/>
    <mergeCell ref="AE18:AI18"/>
    <mergeCell ref="X18:AB18"/>
    <mergeCell ref="AE20:AI20"/>
    <mergeCell ref="Q19:U19"/>
    <mergeCell ref="X20:AB20"/>
    <mergeCell ref="A20:B20"/>
    <mergeCell ref="AE19:AI19"/>
    <mergeCell ref="A1:B1"/>
    <mergeCell ref="C1:I1"/>
    <mergeCell ref="J1:P1"/>
    <mergeCell ref="Q17:U17"/>
    <mergeCell ref="Q39:U39"/>
    <mergeCell ref="Q20:U20"/>
    <mergeCell ref="F9:G9"/>
    <mergeCell ref="J9:N9"/>
    <mergeCell ref="Q1:W1"/>
    <mergeCell ref="Q42:U42"/>
    <mergeCell ref="C42:G42"/>
    <mergeCell ref="J42:N42"/>
    <mergeCell ref="Q40:U40"/>
    <mergeCell ref="C37:G37"/>
    <mergeCell ref="J37:N37"/>
    <mergeCell ref="J41:N41"/>
    <mergeCell ref="A8:B8"/>
    <mergeCell ref="A13:B13"/>
    <mergeCell ref="E36:F36"/>
    <mergeCell ref="A24:B24"/>
    <mergeCell ref="A25:B27"/>
    <mergeCell ref="A29:B29"/>
    <mergeCell ref="A2:B2"/>
    <mergeCell ref="J10:N10"/>
    <mergeCell ref="F12:G12"/>
    <mergeCell ref="A5:B5"/>
    <mergeCell ref="A7:B7"/>
    <mergeCell ref="A3:B3"/>
    <mergeCell ref="A4:B4"/>
    <mergeCell ref="A10:B10"/>
    <mergeCell ref="A11:B11"/>
    <mergeCell ref="Q34:U34"/>
    <mergeCell ref="A58:B58"/>
    <mergeCell ref="A59:B59"/>
    <mergeCell ref="A60:B60"/>
    <mergeCell ref="A61:B61"/>
    <mergeCell ref="A52:B52"/>
    <mergeCell ref="J69:N69"/>
    <mergeCell ref="X15:AB15"/>
    <mergeCell ref="X68:AB68"/>
    <mergeCell ref="X69:AB69"/>
    <mergeCell ref="Q29:W29"/>
    <mergeCell ref="X29:AD29"/>
    <mergeCell ref="Q65:U65"/>
    <mergeCell ref="Q18:U18"/>
    <mergeCell ref="Q10:U10"/>
    <mergeCell ref="J39:N39"/>
    <mergeCell ref="J46:N46"/>
    <mergeCell ref="C40:G40"/>
    <mergeCell ref="J40:N40"/>
    <mergeCell ref="J62:N62"/>
    <mergeCell ref="C48:G48"/>
    <mergeCell ref="C60:G60"/>
    <mergeCell ref="X34:AB34"/>
    <mergeCell ref="C39:G39"/>
    <mergeCell ref="X37:AB37"/>
    <mergeCell ref="A35:B35"/>
    <mergeCell ref="A36:B36"/>
    <mergeCell ref="X57:AD57"/>
    <mergeCell ref="Q57:W57"/>
    <mergeCell ref="A37:B37"/>
    <mergeCell ref="J29:P29"/>
    <mergeCell ref="Q47:U47"/>
    <mergeCell ref="J57:P57"/>
    <mergeCell ref="J34:N34"/>
    <mergeCell ref="Q41:U41"/>
    <mergeCell ref="X42:AB42"/>
    <mergeCell ref="AE32:AF32"/>
    <mergeCell ref="AE1:AK1"/>
    <mergeCell ref="X1:AD1"/>
    <mergeCell ref="J47:N47"/>
    <mergeCell ref="X16:AB16"/>
    <mergeCell ref="AE16:AI16"/>
    <mergeCell ref="AE29:AK29"/>
    <mergeCell ref="U88:U104"/>
    <mergeCell ref="X103:AB103"/>
    <mergeCell ref="AG119:AH119"/>
    <mergeCell ref="Q100:T100"/>
    <mergeCell ref="Q101:T101"/>
    <mergeCell ref="L36:M36"/>
    <mergeCell ref="X44:AB44"/>
    <mergeCell ref="Q37:U37"/>
    <mergeCell ref="AE91:AH91"/>
    <mergeCell ref="X92:AA92"/>
    <mergeCell ref="Y88:AB88"/>
    <mergeCell ref="Q95:T95"/>
    <mergeCell ref="AG88:AH88"/>
    <mergeCell ref="X19:AB19"/>
    <mergeCell ref="X6:Z6"/>
    <mergeCell ref="AA6:AB6"/>
    <mergeCell ref="AE15:AI15"/>
    <mergeCell ref="J12:N12"/>
    <mergeCell ref="Q16:U16"/>
    <mergeCell ref="J19:N19"/>
    <mergeCell ref="X47:AB47"/>
    <mergeCell ref="AE47:AI47"/>
    <mergeCell ref="AE68:AH68"/>
    <mergeCell ref="AE65:AH65"/>
    <mergeCell ref="AE46:AI46"/>
    <mergeCell ref="AA70:AB70"/>
    <mergeCell ref="Q69:U69"/>
    <mergeCell ref="AE92:AG92"/>
    <mergeCell ref="AE88:AF88"/>
    <mergeCell ref="C85:I85"/>
    <mergeCell ref="AE75:AH75"/>
    <mergeCell ref="AE74:AH74"/>
    <mergeCell ref="Q74:U74"/>
    <mergeCell ref="C76:G76"/>
    <mergeCell ref="J76:N76"/>
    <mergeCell ref="X76:AB76"/>
    <mergeCell ref="AE76:AH76"/>
    <mergeCell ref="U109:U111"/>
    <mergeCell ref="J113:P113"/>
    <mergeCell ref="Q93:T93"/>
    <mergeCell ref="J98:N98"/>
    <mergeCell ref="J103:N103"/>
    <mergeCell ref="J102:N102"/>
    <mergeCell ref="D100:G100"/>
    <mergeCell ref="D101:G101"/>
    <mergeCell ref="D102:G102"/>
    <mergeCell ref="D96:G96"/>
    <mergeCell ref="J95:N95"/>
    <mergeCell ref="X98:AB98"/>
    <mergeCell ref="X99:AB99"/>
    <mergeCell ref="X100:AB100"/>
    <mergeCell ref="X101:AB101"/>
    <mergeCell ref="Y104:AB104"/>
    <mergeCell ref="Q96:T96"/>
    <mergeCell ref="AI77:AI80"/>
    <mergeCell ref="AI81:AI83"/>
    <mergeCell ref="Q85:W85"/>
    <mergeCell ref="X85:AD85"/>
    <mergeCell ref="X113:AD113"/>
    <mergeCell ref="AE98:AI98"/>
    <mergeCell ref="AE99:AI99"/>
    <mergeCell ref="X121:AB121"/>
    <mergeCell ref="AE113:AK113"/>
    <mergeCell ref="X93:AB93"/>
    <mergeCell ref="X95:AB95"/>
    <mergeCell ref="Q97:T97"/>
    <mergeCell ref="Q98:T98"/>
    <mergeCell ref="J101:N101"/>
    <mergeCell ref="J100:N100"/>
    <mergeCell ref="AE121:AI121"/>
    <mergeCell ref="AE123:AI123"/>
    <mergeCell ref="J123:N123"/>
    <mergeCell ref="AE100:AI100"/>
    <mergeCell ref="X96:AB96"/>
    <mergeCell ref="AE101:AI101"/>
    <mergeCell ref="J214:M214"/>
    <mergeCell ref="Q178:T178"/>
    <mergeCell ref="J148:K148"/>
    <mergeCell ref="K202:M202"/>
    <mergeCell ref="Q180:T180"/>
    <mergeCell ref="Q181:T181"/>
    <mergeCell ref="Q182:T182"/>
    <mergeCell ref="Q183:T183"/>
    <mergeCell ref="Q184:T184"/>
    <mergeCell ref="X211:AA211"/>
    <mergeCell ref="J211:M211"/>
    <mergeCell ref="R130:U130"/>
    <mergeCell ref="X102:AB102"/>
    <mergeCell ref="Q141:W141"/>
    <mergeCell ref="U105:U108"/>
    <mergeCell ref="R120:S120"/>
    <mergeCell ref="R121:U121"/>
    <mergeCell ref="K120:L120"/>
    <mergeCell ref="M120:N120"/>
    <mergeCell ref="R123:U123"/>
    <mergeCell ref="R124:U124"/>
    <mergeCell ref="R125:U125"/>
    <mergeCell ref="Q102:T102"/>
    <mergeCell ref="X177:AA177"/>
    <mergeCell ref="X178:AA178"/>
    <mergeCell ref="X179:AA179"/>
    <mergeCell ref="X158:AA158"/>
    <mergeCell ref="X159:AA159"/>
    <mergeCell ref="X160:AA160"/>
    <mergeCell ref="X150:Y150"/>
    <mergeCell ref="X188:AA188"/>
    <mergeCell ref="AE169:AK169"/>
    <mergeCell ref="X173:AA173"/>
    <mergeCell ref="J153:M153"/>
    <mergeCell ref="X131:AB131"/>
    <mergeCell ref="X132:AB132"/>
    <mergeCell ref="AE151:AH151"/>
    <mergeCell ref="AE152:AH152"/>
    <mergeCell ref="AE153:AH153"/>
    <mergeCell ref="AE154:AH154"/>
    <mergeCell ref="AE124:AI124"/>
    <mergeCell ref="AE125:AI125"/>
    <mergeCell ref="AE126:AI126"/>
    <mergeCell ref="L148:M148"/>
    <mergeCell ref="X97:AB97"/>
    <mergeCell ref="X124:AB124"/>
    <mergeCell ref="J124:N124"/>
    <mergeCell ref="Q113:W113"/>
    <mergeCell ref="J97:N97"/>
    <mergeCell ref="Q104:S104"/>
    <mergeCell ref="Q99:T99"/>
    <mergeCell ref="AE103:AI103"/>
    <mergeCell ref="AE67:AH67"/>
    <mergeCell ref="AE70:AH70"/>
    <mergeCell ref="AE72:AH72"/>
    <mergeCell ref="AE71:AH71"/>
    <mergeCell ref="AE69:AH69"/>
    <mergeCell ref="J75:N75"/>
    <mergeCell ref="Q75:U75"/>
    <mergeCell ref="D99:G99"/>
    <mergeCell ref="C160:F160"/>
    <mergeCell ref="J149:M149"/>
    <mergeCell ref="J150:M150"/>
    <mergeCell ref="J151:M151"/>
    <mergeCell ref="Q155:T155"/>
    <mergeCell ref="Q156:T156"/>
    <mergeCell ref="Q157:T157"/>
    <mergeCell ref="Q158:T158"/>
    <mergeCell ref="Q154:T154"/>
    <mergeCell ref="J155:M155"/>
    <mergeCell ref="J156:M156"/>
    <mergeCell ref="J157:M157"/>
    <mergeCell ref="J158:M158"/>
    <mergeCell ref="J159:M159"/>
    <mergeCell ref="J152:M152"/>
    <mergeCell ref="J160:M160"/>
    <mergeCell ref="J154:M154"/>
    <mergeCell ref="AA91:AB91"/>
    <mergeCell ref="AE97:AI97"/>
    <mergeCell ref="AE102:AI102"/>
    <mergeCell ref="Q103:T103"/>
    <mergeCell ref="AE141:AK141"/>
    <mergeCell ref="J96:N96"/>
    <mergeCell ref="AE85:AK85"/>
    <mergeCell ref="C173:F173"/>
    <mergeCell ref="C175:F175"/>
    <mergeCell ref="C177:F177"/>
    <mergeCell ref="C178:F178"/>
    <mergeCell ref="C180:F180"/>
    <mergeCell ref="C181:F181"/>
    <mergeCell ref="C182:F182"/>
    <mergeCell ref="C183:F183"/>
    <mergeCell ref="C184:F184"/>
    <mergeCell ref="C185:F185"/>
    <mergeCell ref="Q177:T177"/>
    <mergeCell ref="S176:T176"/>
    <mergeCell ref="C176:D176"/>
    <mergeCell ref="E176:F176"/>
    <mergeCell ref="Q176:R176"/>
    <mergeCell ref="J228:L228"/>
    <mergeCell ref="Q173:T173"/>
    <mergeCell ref="Q210:T210"/>
    <mergeCell ref="Q211:T211"/>
    <mergeCell ref="Q212:T212"/>
    <mergeCell ref="Q215:T215"/>
    <mergeCell ref="C211:F211"/>
    <mergeCell ref="C212:F212"/>
    <mergeCell ref="C213:F213"/>
    <mergeCell ref="C214:F214"/>
    <mergeCell ref="C215:F215"/>
    <mergeCell ref="C216:F216"/>
    <mergeCell ref="C228:G228"/>
    <mergeCell ref="J208:M208"/>
    <mergeCell ref="J209:M209"/>
    <mergeCell ref="J210:M210"/>
    <mergeCell ref="Q216:T216"/>
    <mergeCell ref="Q228:U228"/>
    <mergeCell ref="M228:N228"/>
    <mergeCell ref="AE237:AI237"/>
    <mergeCell ref="AE241:AI241"/>
    <mergeCell ref="AE243:AI243"/>
    <mergeCell ref="AE239:AI239"/>
    <mergeCell ref="Q238:U238"/>
    <mergeCell ref="Q241:U241"/>
    <mergeCell ref="Q243:U243"/>
    <mergeCell ref="AE257:AG257"/>
    <mergeCell ref="Z258:AB258"/>
    <mergeCell ref="AE258:AG258"/>
    <mergeCell ref="AH258:AI258"/>
    <mergeCell ref="Z257:AB257"/>
    <mergeCell ref="X212:AA212"/>
    <mergeCell ref="X228:AB228"/>
    <mergeCell ref="J215:M215"/>
    <mergeCell ref="J216:M216"/>
    <mergeCell ref="Q237:U237"/>
    <mergeCell ref="Q244:U244"/>
    <mergeCell ref="X225:AD225"/>
    <mergeCell ref="AC228:AC244"/>
    <mergeCell ref="X233:AA233"/>
    <mergeCell ref="X235:AA235"/>
    <mergeCell ref="Q235:T235"/>
    <mergeCell ref="Q236:T236"/>
    <mergeCell ref="Q240:T240"/>
    <mergeCell ref="Q233:T233"/>
    <mergeCell ref="X240:AA240"/>
    <mergeCell ref="Q239:U239"/>
    <mergeCell ref="X239:AB239"/>
    <mergeCell ref="J212:M212"/>
    <mergeCell ref="X284:AB284"/>
    <mergeCell ref="AE284:AI284"/>
    <mergeCell ref="X275:AA275"/>
    <mergeCell ref="X273:AB273"/>
    <mergeCell ref="AE275:AH275"/>
    <mergeCell ref="AE273:AI273"/>
    <mergeCell ref="Q274:U274"/>
    <mergeCell ref="C273:E273"/>
    <mergeCell ref="AE214:AH214"/>
    <mergeCell ref="AE216:AH216"/>
    <mergeCell ref="X261:AA261"/>
    <mergeCell ref="X263:AA263"/>
    <mergeCell ref="C236:G236"/>
    <mergeCell ref="Q281:W281"/>
    <mergeCell ref="X281:AD281"/>
    <mergeCell ref="AE281:AK281"/>
    <mergeCell ref="U284:U300"/>
    <mergeCell ref="J266:K266"/>
    <mergeCell ref="M266:N266"/>
    <mergeCell ref="J269:K269"/>
    <mergeCell ref="M269:N269"/>
    <mergeCell ref="M271:N271"/>
    <mergeCell ref="J272:K272"/>
    <mergeCell ref="M272:N272"/>
    <mergeCell ref="Q267:U267"/>
    <mergeCell ref="AE238:AI238"/>
    <mergeCell ref="K229:L229"/>
    <mergeCell ref="Z230:AA230"/>
    <mergeCell ref="AF230:AH230"/>
    <mergeCell ref="X253:AD253"/>
    <mergeCell ref="AE253:AK253"/>
    <mergeCell ref="AE244:AI244"/>
  </mergeCells>
  <printOptions horizontalCentered="1" verticalCentered="1" gridLines="1"/>
  <pageMargins left="0.15748031496062992" right="0.19685039370078741" top="0.78740157480314965" bottom="0.62992125984251968" header="0.15748031496062992" footer="0.19685039370078741"/>
  <pageSetup paperSize="9" scale="10" orientation="landscape" horizontalDpi="4294967293" verticalDpi="4294967293" r:id="rId1"/>
  <headerFooter alignWithMargins="0"/>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T2483"/>
  <sheetViews>
    <sheetView tabSelected="1" zoomScale="90" zoomScaleNormal="90" zoomScaleSheetLayoutView="100" workbookViewId="0">
      <selection activeCell="D24" sqref="D24"/>
    </sheetView>
  </sheetViews>
  <sheetFormatPr baseColWidth="10" defaultColWidth="5.7109375" defaultRowHeight="20.100000000000001" customHeight="1" x14ac:dyDescent="0.2"/>
  <cols>
    <col min="1" max="1" width="8.140625" style="1784" customWidth="1"/>
    <col min="2" max="2" width="15.140625" style="1784" customWidth="1"/>
    <col min="3" max="3" width="32.42578125" style="1784" customWidth="1"/>
    <col min="4" max="4" width="33" style="1784" customWidth="1"/>
    <col min="5" max="22" width="30" style="1784" customWidth="1"/>
    <col min="23" max="16384" width="5.7109375" style="1784"/>
  </cols>
  <sheetData>
    <row r="1" spans="1:20" ht="30" customHeight="1" x14ac:dyDescent="0.2">
      <c r="A1" s="2682" t="s">
        <v>9168</v>
      </c>
    </row>
    <row r="3" spans="1:20" ht="20.100000000000001" customHeight="1" x14ac:dyDescent="0.2">
      <c r="A3" s="1799"/>
      <c r="B3" s="1799"/>
      <c r="C3" s="2683" t="s">
        <v>9150</v>
      </c>
      <c r="D3" s="2683" t="s">
        <v>9149</v>
      </c>
      <c r="E3" s="2683" t="s">
        <v>9148</v>
      </c>
    </row>
    <row r="4" spans="1:20" s="2504" customFormat="1" ht="20.25" customHeight="1" x14ac:dyDescent="0.2">
      <c r="A4" s="6713" t="s">
        <v>4459</v>
      </c>
      <c r="B4" s="6714"/>
      <c r="C4" s="2684" t="s">
        <v>9154</v>
      </c>
      <c r="D4" s="2684" t="s">
        <v>9152</v>
      </c>
      <c r="E4" s="2684" t="s">
        <v>9169</v>
      </c>
      <c r="T4" s="1657"/>
    </row>
    <row r="5" spans="1:20" s="2504" customFormat="1" ht="20.25" customHeight="1" x14ac:dyDescent="0.2">
      <c r="A5" s="6713" t="s">
        <v>8234</v>
      </c>
      <c r="B5" s="6714"/>
      <c r="C5" s="2684" t="s">
        <v>9155</v>
      </c>
      <c r="D5" s="2684" t="s">
        <v>9153</v>
      </c>
      <c r="E5" s="2685" t="s">
        <v>2144</v>
      </c>
    </row>
    <row r="6" spans="1:20" s="2504" customFormat="1" ht="20.25" customHeight="1" x14ac:dyDescent="0.2">
      <c r="A6" s="6711" t="s">
        <v>8235</v>
      </c>
      <c r="B6" s="6712"/>
      <c r="C6" s="2684" t="s">
        <v>9155</v>
      </c>
      <c r="D6" s="2684" t="s">
        <v>9152</v>
      </c>
      <c r="E6" s="2684" t="s">
        <v>9174</v>
      </c>
    </row>
    <row r="7" spans="1:20" s="2504" customFormat="1" ht="20.25" customHeight="1" x14ac:dyDescent="0.2">
      <c r="A7" s="6711" t="s">
        <v>8236</v>
      </c>
      <c r="B7" s="6712"/>
      <c r="C7" s="2684" t="s">
        <v>9155</v>
      </c>
      <c r="D7" s="2684" t="s">
        <v>9152</v>
      </c>
      <c r="E7" s="2684" t="s">
        <v>9175</v>
      </c>
    </row>
    <row r="8" spans="1:20" s="2504" customFormat="1" ht="20.25" customHeight="1" x14ac:dyDescent="0.2">
      <c r="A8" s="6711" t="s">
        <v>8237</v>
      </c>
      <c r="B8" s="6712"/>
      <c r="C8" s="2684" t="s">
        <v>9154</v>
      </c>
      <c r="D8" s="2684" t="s">
        <v>9152</v>
      </c>
      <c r="E8" s="2684" t="s">
        <v>9175</v>
      </c>
      <c r="M8" s="1703"/>
      <c r="N8" s="1703"/>
    </row>
    <row r="9" spans="1:20" s="2504" customFormat="1" ht="20.25" customHeight="1" x14ac:dyDescent="0.2">
      <c r="A9" s="6707" t="s">
        <v>8238</v>
      </c>
      <c r="B9" s="6708"/>
      <c r="C9" s="2684" t="s">
        <v>9157</v>
      </c>
      <c r="D9" s="2684" t="s">
        <v>9158</v>
      </c>
      <c r="E9" s="2684" t="s">
        <v>9172</v>
      </c>
    </row>
    <row r="10" spans="1:20" s="2504" customFormat="1" ht="20.25" customHeight="1" x14ac:dyDescent="0.2">
      <c r="A10" s="6707" t="s">
        <v>8239</v>
      </c>
      <c r="B10" s="6708"/>
      <c r="C10" s="2684" t="s">
        <v>9157</v>
      </c>
      <c r="D10" s="2684" t="s">
        <v>9158</v>
      </c>
      <c r="E10" s="2684" t="s">
        <v>9172</v>
      </c>
      <c r="M10" s="1703"/>
      <c r="N10" s="1703"/>
      <c r="S10" s="1657"/>
    </row>
    <row r="11" spans="1:20" s="2504" customFormat="1" ht="20.25" customHeight="1" x14ac:dyDescent="0.2">
      <c r="A11" s="6707" t="s">
        <v>8240</v>
      </c>
      <c r="B11" s="6708"/>
      <c r="C11" s="2684" t="s">
        <v>9157</v>
      </c>
      <c r="D11" s="2684" t="s">
        <v>9158</v>
      </c>
      <c r="E11" s="2684" t="s">
        <v>9172</v>
      </c>
    </row>
    <row r="12" spans="1:20" s="2504" customFormat="1" ht="20.25" customHeight="1" x14ac:dyDescent="0.2">
      <c r="A12" s="6709" t="s">
        <v>8241</v>
      </c>
      <c r="B12" s="6710"/>
      <c r="C12" s="2684" t="s">
        <v>9157</v>
      </c>
      <c r="D12" s="2684" t="s">
        <v>9156</v>
      </c>
      <c r="E12" s="2684" t="s">
        <v>9170</v>
      </c>
    </row>
    <row r="13" spans="1:20" s="2504" customFormat="1" ht="20.25" customHeight="1" x14ac:dyDescent="0.2">
      <c r="A13" s="6709" t="s">
        <v>8242</v>
      </c>
      <c r="B13" s="6710"/>
      <c r="C13" s="2684" t="s">
        <v>9157</v>
      </c>
      <c r="D13" s="2684" t="s">
        <v>9156</v>
      </c>
      <c r="E13" s="2684" t="s">
        <v>9170</v>
      </c>
    </row>
    <row r="14" spans="1:20" s="2504" customFormat="1" ht="20.25" customHeight="1" x14ac:dyDescent="0.2">
      <c r="A14" s="6707" t="s">
        <v>8243</v>
      </c>
      <c r="B14" s="6708"/>
      <c r="C14" s="2684" t="s">
        <v>9157</v>
      </c>
      <c r="D14" s="2684" t="s">
        <v>9158</v>
      </c>
      <c r="E14" s="2684" t="s">
        <v>9172</v>
      </c>
    </row>
    <row r="15" spans="1:20" s="2504" customFormat="1" ht="20.25" customHeight="1" x14ac:dyDescent="0.2">
      <c r="A15" s="6707" t="s">
        <v>8244</v>
      </c>
      <c r="B15" s="6708"/>
      <c r="C15" s="2684" t="s">
        <v>9157</v>
      </c>
      <c r="D15" s="2684" t="s">
        <v>9158</v>
      </c>
      <c r="E15" s="2684" t="s">
        <v>9172</v>
      </c>
    </row>
    <row r="16" spans="1:20" s="2504" customFormat="1" ht="20.25" customHeight="1" x14ac:dyDescent="0.2">
      <c r="A16" s="6717" t="s">
        <v>8245</v>
      </c>
      <c r="B16" s="6718"/>
      <c r="C16" s="2684" t="s">
        <v>9157</v>
      </c>
      <c r="D16" s="2684" t="s">
        <v>9158</v>
      </c>
      <c r="E16" s="2684" t="s">
        <v>9173</v>
      </c>
    </row>
    <row r="17" spans="1:5" s="2504" customFormat="1" ht="20.25" customHeight="1" x14ac:dyDescent="0.2">
      <c r="A17" s="6719" t="s">
        <v>8246</v>
      </c>
      <c r="B17" s="6718"/>
      <c r="C17" s="2684" t="s">
        <v>9151</v>
      </c>
      <c r="D17" s="2684" t="s">
        <v>9158</v>
      </c>
      <c r="E17" s="2684" t="s">
        <v>9171</v>
      </c>
    </row>
    <row r="18" spans="1:5" s="2504" customFormat="1" ht="20.25" customHeight="1" x14ac:dyDescent="0.2">
      <c r="A18" s="6707" t="s">
        <v>8247</v>
      </c>
      <c r="B18" s="6708"/>
      <c r="C18" s="2684" t="s">
        <v>9151</v>
      </c>
      <c r="D18" s="2684" t="s">
        <v>9158</v>
      </c>
      <c r="E18" s="2684" t="s">
        <v>9171</v>
      </c>
    </row>
    <row r="19" spans="1:5" s="2504" customFormat="1" ht="20.25" customHeight="1" x14ac:dyDescent="0.2">
      <c r="A19" s="6717" t="s">
        <v>8248</v>
      </c>
      <c r="B19" s="6718"/>
      <c r="C19" s="2684" t="s">
        <v>9151</v>
      </c>
      <c r="D19" s="2684" t="s">
        <v>9158</v>
      </c>
      <c r="E19" s="2684" t="s">
        <v>9171</v>
      </c>
    </row>
    <row r="20" spans="1:5" s="2504" customFormat="1" ht="20.25" customHeight="1" thickBot="1" x14ac:dyDescent="0.25">
      <c r="A20" s="6720" t="s">
        <v>8249</v>
      </c>
      <c r="B20" s="6721"/>
      <c r="C20" s="2689" t="s">
        <v>9151</v>
      </c>
      <c r="D20" s="2689" t="s">
        <v>9159</v>
      </c>
      <c r="E20" s="2690" t="s">
        <v>2144</v>
      </c>
    </row>
    <row r="21" spans="1:5" s="2504" customFormat="1" ht="20.25" customHeight="1" x14ac:dyDescent="0.2">
      <c r="A21" s="2687">
        <v>1</v>
      </c>
      <c r="B21" s="2687" t="s">
        <v>3640</v>
      </c>
      <c r="C21" s="2688" t="s">
        <v>9161</v>
      </c>
      <c r="D21" s="2688" t="s">
        <v>9176</v>
      </c>
      <c r="E21" s="2688"/>
    </row>
    <row r="22" spans="1:5" s="2504" customFormat="1" ht="20.25" customHeight="1" x14ac:dyDescent="0.2">
      <c r="A22" s="2686">
        <v>2</v>
      </c>
      <c r="B22" s="2686" t="s">
        <v>3640</v>
      </c>
      <c r="C22" s="2684" t="s">
        <v>9162</v>
      </c>
      <c r="D22" s="2684" t="s">
        <v>9163</v>
      </c>
      <c r="E22" s="2684"/>
    </row>
    <row r="23" spans="1:5" s="2504" customFormat="1" ht="20.25" customHeight="1" x14ac:dyDescent="0.2">
      <c r="A23" s="6716" t="s">
        <v>5498</v>
      </c>
      <c r="B23" s="6716"/>
      <c r="C23" s="2684" t="s">
        <v>9160</v>
      </c>
      <c r="D23" s="2684" t="s">
        <v>9176</v>
      </c>
      <c r="E23" s="2684"/>
    </row>
    <row r="24" spans="1:5" s="2504" customFormat="1" ht="20.25" customHeight="1" x14ac:dyDescent="0.2">
      <c r="A24" s="6716" t="s">
        <v>8250</v>
      </c>
      <c r="B24" s="6716"/>
      <c r="C24" s="2684" t="s">
        <v>9164</v>
      </c>
      <c r="D24" s="2684" t="s">
        <v>9176</v>
      </c>
      <c r="E24" s="2684"/>
    </row>
    <row r="25" spans="1:5" s="2504" customFormat="1" ht="20.25" customHeight="1" x14ac:dyDescent="0.2">
      <c r="A25" s="6716" t="s">
        <v>8918</v>
      </c>
      <c r="B25" s="6716"/>
      <c r="C25" s="2684" t="s">
        <v>9165</v>
      </c>
      <c r="D25" s="2684" t="s">
        <v>9176</v>
      </c>
      <c r="E25" s="2684"/>
    </row>
    <row r="26" spans="1:5" s="2504" customFormat="1" ht="20.25" customHeight="1" x14ac:dyDescent="0.2">
      <c r="A26" s="6715" t="s">
        <v>3641</v>
      </c>
      <c r="B26" s="6715"/>
      <c r="C26" s="2684" t="s">
        <v>9166</v>
      </c>
      <c r="D26" s="2684" t="s">
        <v>9176</v>
      </c>
      <c r="E26" s="2684"/>
    </row>
    <row r="27" spans="1:5" s="2504" customFormat="1" ht="20.25" customHeight="1" x14ac:dyDescent="0.2">
      <c r="A27" s="6715"/>
      <c r="B27" s="6715"/>
      <c r="C27" s="2684" t="s">
        <v>9167</v>
      </c>
      <c r="D27" s="2684" t="s">
        <v>9176</v>
      </c>
      <c r="E27" s="2684"/>
    </row>
    <row r="28" spans="1:5" ht="39.950000000000003" customHeight="1" x14ac:dyDescent="0.2"/>
    <row r="29" spans="1:5" ht="39.950000000000003" customHeight="1" x14ac:dyDescent="0.2"/>
    <row r="30" spans="1:5" ht="39.950000000000003" customHeight="1" x14ac:dyDescent="0.2">
      <c r="A30" s="5876"/>
      <c r="B30" s="5876"/>
    </row>
    <row r="31" spans="1:5" ht="39.950000000000003" customHeight="1" x14ac:dyDescent="0.2">
      <c r="A31" s="5876"/>
      <c r="B31" s="5876"/>
    </row>
    <row r="32" spans="1:5" ht="39.950000000000003" customHeight="1" x14ac:dyDescent="0.2">
      <c r="A32" s="5926"/>
      <c r="B32" s="5926"/>
    </row>
    <row r="33" spans="1:2" ht="39.950000000000003" customHeight="1" x14ac:dyDescent="0.2">
      <c r="A33" s="5926"/>
      <c r="B33" s="5926"/>
    </row>
    <row r="34" spans="1:2" ht="39.950000000000003" customHeight="1" x14ac:dyDescent="0.2">
      <c r="A34" s="5923"/>
      <c r="B34" s="5923"/>
    </row>
    <row r="35" spans="1:2" ht="39.950000000000003" customHeight="1" x14ac:dyDescent="0.2">
      <c r="A35" s="5926"/>
      <c r="B35" s="5926"/>
    </row>
    <row r="36" spans="1:2" ht="39.950000000000003" customHeight="1" x14ac:dyDescent="0.2">
      <c r="A36" s="5926"/>
      <c r="B36" s="5926"/>
    </row>
    <row r="37" spans="1:2" ht="39.950000000000003" customHeight="1" x14ac:dyDescent="0.2">
      <c r="A37" s="5923"/>
      <c r="B37" s="5923"/>
    </row>
    <row r="38" spans="1:2" ht="39.950000000000003" customHeight="1" x14ac:dyDescent="0.2">
      <c r="A38" s="5923"/>
      <c r="B38" s="5923"/>
    </row>
    <row r="39" spans="1:2" ht="39.950000000000003" customHeight="1" x14ac:dyDescent="0.2">
      <c r="A39" s="5923"/>
      <c r="B39" s="5923"/>
    </row>
    <row r="40" spans="1:2" ht="39.950000000000003" customHeight="1" x14ac:dyDescent="0.2">
      <c r="A40" s="5923"/>
      <c r="B40" s="5923"/>
    </row>
    <row r="41" spans="1:2" ht="39.950000000000003" customHeight="1" x14ac:dyDescent="0.2">
      <c r="A41" s="5923"/>
      <c r="B41" s="5923"/>
    </row>
    <row r="42" spans="1:2" ht="39.950000000000003" customHeight="1" x14ac:dyDescent="0.2">
      <c r="A42" s="5920"/>
      <c r="B42" s="5920"/>
    </row>
    <row r="43" spans="1:2" ht="39.950000000000003" customHeight="1" x14ac:dyDescent="0.2">
      <c r="A43" s="5927"/>
      <c r="B43" s="5924"/>
    </row>
    <row r="44" spans="1:2" ht="39.950000000000003" customHeight="1" x14ac:dyDescent="0.2">
      <c r="A44" s="5923"/>
      <c r="B44" s="5923"/>
    </row>
    <row r="45" spans="1:2" ht="39.950000000000003" customHeight="1" x14ac:dyDescent="0.2">
      <c r="A45" s="5920"/>
      <c r="B45" s="5920"/>
    </row>
    <row r="46" spans="1:2" ht="39.950000000000003" customHeight="1" x14ac:dyDescent="0.2">
      <c r="A46" s="5923"/>
      <c r="B46" s="5923"/>
    </row>
    <row r="47" spans="1:2" ht="39.950000000000003" customHeight="1" x14ac:dyDescent="0.2">
      <c r="A47" s="5922"/>
      <c r="B47" s="5922"/>
    </row>
    <row r="48" spans="1:2" ht="39.950000000000003" customHeight="1" x14ac:dyDescent="0.2">
      <c r="A48" s="5920"/>
      <c r="B48" s="5920"/>
    </row>
    <row r="49" spans="1:2" ht="39.950000000000003" customHeight="1" x14ac:dyDescent="0.2"/>
    <row r="50" spans="1:2" ht="39.950000000000003" customHeight="1" x14ac:dyDescent="0.2"/>
    <row r="51" spans="1:2" ht="39.950000000000003" customHeight="1" x14ac:dyDescent="0.2"/>
    <row r="52" spans="1:2" ht="39.950000000000003" customHeight="1" x14ac:dyDescent="0.2"/>
    <row r="53" spans="1:2" ht="39.950000000000003" customHeight="1" x14ac:dyDescent="0.2"/>
    <row r="54" spans="1:2" ht="39.950000000000003" customHeight="1" x14ac:dyDescent="0.2">
      <c r="A54" s="16"/>
      <c r="B54" s="1715"/>
    </row>
    <row r="55" spans="1:2" ht="39.950000000000003" customHeight="1" x14ac:dyDescent="0.2">
      <c r="A55" s="16"/>
      <c r="B55" s="1715"/>
    </row>
    <row r="56" spans="1:2" ht="39.950000000000003" customHeight="1" x14ac:dyDescent="0.2"/>
    <row r="57" spans="1:2" ht="39.950000000000003" customHeight="1" x14ac:dyDescent="0.2"/>
    <row r="58" spans="1:2" ht="39.950000000000003" customHeight="1" x14ac:dyDescent="0.2">
      <c r="A58" s="5876"/>
      <c r="B58" s="5876"/>
    </row>
    <row r="59" spans="1:2" ht="39.950000000000003" customHeight="1" x14ac:dyDescent="0.2">
      <c r="A59" s="5876"/>
      <c r="B59" s="5876"/>
    </row>
    <row r="60" spans="1:2" ht="39.950000000000003" customHeight="1" x14ac:dyDescent="0.2">
      <c r="A60" s="5926"/>
      <c r="B60" s="5926"/>
    </row>
    <row r="61" spans="1:2" ht="39.950000000000003" customHeight="1" x14ac:dyDescent="0.2">
      <c r="A61" s="5926"/>
      <c r="B61" s="5926"/>
    </row>
    <row r="62" spans="1:2" ht="39.950000000000003" customHeight="1" x14ac:dyDescent="0.2">
      <c r="A62" s="5923"/>
      <c r="B62" s="5923"/>
    </row>
    <row r="63" spans="1:2" ht="39.950000000000003" customHeight="1" x14ac:dyDescent="0.2">
      <c r="A63" s="5926"/>
      <c r="B63" s="5926"/>
    </row>
    <row r="64" spans="1:2" ht="39.950000000000003" customHeight="1" x14ac:dyDescent="0.2">
      <c r="A64" s="5926"/>
      <c r="B64" s="5926"/>
    </row>
    <row r="65" spans="1:2" ht="39.950000000000003" customHeight="1" x14ac:dyDescent="0.2">
      <c r="A65" s="5923"/>
      <c r="B65" s="5923"/>
    </row>
    <row r="66" spans="1:2" ht="39.950000000000003" customHeight="1" x14ac:dyDescent="0.2">
      <c r="A66" s="5923"/>
      <c r="B66" s="5923"/>
    </row>
    <row r="67" spans="1:2" ht="39.950000000000003" customHeight="1" x14ac:dyDescent="0.2">
      <c r="A67" s="5923"/>
      <c r="B67" s="5923"/>
    </row>
    <row r="68" spans="1:2" ht="39.950000000000003" customHeight="1" x14ac:dyDescent="0.2">
      <c r="A68" s="5923"/>
      <c r="B68" s="5923"/>
    </row>
    <row r="69" spans="1:2" ht="39.950000000000003" customHeight="1" x14ac:dyDescent="0.2">
      <c r="A69" s="5923"/>
      <c r="B69" s="5923"/>
    </row>
    <row r="70" spans="1:2" ht="39.950000000000003" customHeight="1" x14ac:dyDescent="0.2">
      <c r="A70" s="5920"/>
      <c r="B70" s="5920"/>
    </row>
    <row r="71" spans="1:2" ht="39.950000000000003" customHeight="1" x14ac:dyDescent="0.2">
      <c r="A71" s="5927"/>
      <c r="B71" s="5924"/>
    </row>
    <row r="72" spans="1:2" ht="39.950000000000003" customHeight="1" x14ac:dyDescent="0.2">
      <c r="A72" s="5923"/>
      <c r="B72" s="5923"/>
    </row>
    <row r="73" spans="1:2" ht="39.950000000000003" customHeight="1" x14ac:dyDescent="0.2">
      <c r="A73" s="5920"/>
      <c r="B73" s="5920"/>
    </row>
    <row r="74" spans="1:2" ht="39.950000000000003" customHeight="1" x14ac:dyDescent="0.2">
      <c r="A74" s="5923"/>
      <c r="B74" s="5923"/>
    </row>
    <row r="75" spans="1:2" ht="39.950000000000003" customHeight="1" x14ac:dyDescent="0.2">
      <c r="A75" s="5922"/>
      <c r="B75" s="5922"/>
    </row>
    <row r="76" spans="1:2" ht="39.950000000000003" customHeight="1" x14ac:dyDescent="0.2">
      <c r="A76" s="5920"/>
      <c r="B76" s="5920"/>
    </row>
    <row r="77" spans="1:2" ht="39.950000000000003" customHeight="1" x14ac:dyDescent="0.2"/>
    <row r="78" spans="1:2" ht="39.950000000000003" customHeight="1" x14ac:dyDescent="0.2"/>
    <row r="79" spans="1:2" ht="39.950000000000003" customHeight="1" x14ac:dyDescent="0.2"/>
    <row r="80" spans="1:2" ht="39.950000000000003" customHeight="1" x14ac:dyDescent="0.2"/>
    <row r="81" spans="1:2" ht="39.950000000000003" customHeight="1" x14ac:dyDescent="0.2"/>
    <row r="82" spans="1:2" ht="39.950000000000003" customHeight="1" x14ac:dyDescent="0.2">
      <c r="A82" s="16"/>
      <c r="B82" s="1715"/>
    </row>
    <row r="83" spans="1:2" ht="39.950000000000003" customHeight="1" x14ac:dyDescent="0.2"/>
    <row r="84" spans="1:2" ht="39.950000000000003" customHeight="1" x14ac:dyDescent="0.2">
      <c r="A84" s="5876"/>
      <c r="B84" s="5876"/>
    </row>
    <row r="85" spans="1:2" ht="39.950000000000003" customHeight="1" x14ac:dyDescent="0.2">
      <c r="A85" s="5876"/>
      <c r="B85" s="5876"/>
    </row>
    <row r="86" spans="1:2" ht="39.950000000000003" customHeight="1" x14ac:dyDescent="0.2">
      <c r="A86" s="5926"/>
      <c r="B86" s="5926"/>
    </row>
    <row r="87" spans="1:2" ht="39.950000000000003" customHeight="1" x14ac:dyDescent="0.2">
      <c r="A87" s="5926"/>
      <c r="B87" s="5926"/>
    </row>
    <row r="88" spans="1:2" ht="39.950000000000003" customHeight="1" x14ac:dyDescent="0.2">
      <c r="A88" s="5923"/>
      <c r="B88" s="5923"/>
    </row>
    <row r="89" spans="1:2" ht="39.950000000000003" customHeight="1" x14ac:dyDescent="0.2">
      <c r="A89" s="5926"/>
      <c r="B89" s="5926"/>
    </row>
    <row r="90" spans="1:2" ht="39.950000000000003" customHeight="1" x14ac:dyDescent="0.2">
      <c r="A90" s="5926"/>
      <c r="B90" s="5926"/>
    </row>
    <row r="91" spans="1:2" ht="39.950000000000003" customHeight="1" x14ac:dyDescent="0.2">
      <c r="A91" s="5923"/>
      <c r="B91" s="5923"/>
    </row>
    <row r="92" spans="1:2" ht="39.950000000000003" customHeight="1" x14ac:dyDescent="0.2">
      <c r="A92" s="5923"/>
      <c r="B92" s="5923"/>
    </row>
    <row r="93" spans="1:2" ht="39.950000000000003" customHeight="1" x14ac:dyDescent="0.2">
      <c r="A93" s="5923"/>
      <c r="B93" s="5923"/>
    </row>
    <row r="94" spans="1:2" ht="39.950000000000003" customHeight="1" x14ac:dyDescent="0.2">
      <c r="A94" s="5923"/>
      <c r="B94" s="5923"/>
    </row>
    <row r="95" spans="1:2" ht="39.950000000000003" customHeight="1" x14ac:dyDescent="0.2">
      <c r="A95" s="5923"/>
      <c r="B95" s="5923"/>
    </row>
    <row r="96" spans="1:2" ht="39.950000000000003" customHeight="1" x14ac:dyDescent="0.2">
      <c r="A96" s="5920"/>
      <c r="B96" s="5920"/>
    </row>
    <row r="97" spans="1:2" ht="39.950000000000003" customHeight="1" x14ac:dyDescent="0.2">
      <c r="A97" s="5927"/>
      <c r="B97" s="5924"/>
    </row>
    <row r="98" spans="1:2" ht="39.950000000000003" customHeight="1" x14ac:dyDescent="0.2">
      <c r="A98" s="5923"/>
      <c r="B98" s="5923"/>
    </row>
    <row r="99" spans="1:2" ht="39.950000000000003" customHeight="1" x14ac:dyDescent="0.2">
      <c r="A99" s="5920"/>
      <c r="B99" s="5920"/>
    </row>
    <row r="100" spans="1:2" ht="39.950000000000003" customHeight="1" x14ac:dyDescent="0.2">
      <c r="A100" s="5923"/>
      <c r="B100" s="5923"/>
    </row>
    <row r="101" spans="1:2" ht="39.950000000000003" customHeight="1" x14ac:dyDescent="0.2">
      <c r="A101" s="5922"/>
      <c r="B101" s="5922"/>
    </row>
    <row r="102" spans="1:2" ht="39.950000000000003" customHeight="1" x14ac:dyDescent="0.2">
      <c r="A102" s="5920"/>
      <c r="B102" s="5920"/>
    </row>
    <row r="103" spans="1:2" ht="39.950000000000003" customHeight="1" x14ac:dyDescent="0.2"/>
    <row r="104" spans="1:2" ht="39.950000000000003" customHeight="1" x14ac:dyDescent="0.2"/>
    <row r="105" spans="1:2" ht="39.950000000000003" customHeight="1" x14ac:dyDescent="0.2"/>
    <row r="106" spans="1:2" ht="39.950000000000003" customHeight="1" x14ac:dyDescent="0.2"/>
    <row r="107" spans="1:2" ht="39.950000000000003" customHeight="1" x14ac:dyDescent="0.2"/>
    <row r="108" spans="1:2" ht="39.950000000000003" customHeight="1" x14ac:dyDescent="0.2">
      <c r="A108" s="16"/>
      <c r="B108" s="1715"/>
    </row>
    <row r="109" spans="1:2" ht="39.950000000000003" customHeight="1" x14ac:dyDescent="0.2"/>
    <row r="110" spans="1:2" ht="39.950000000000003" customHeight="1" x14ac:dyDescent="0.2">
      <c r="A110" s="5876"/>
      <c r="B110" s="5876"/>
    </row>
    <row r="111" spans="1:2" ht="39.950000000000003" customHeight="1" x14ac:dyDescent="0.2">
      <c r="A111" s="5876"/>
      <c r="B111" s="5876"/>
    </row>
    <row r="112" spans="1:2" ht="39.950000000000003" customHeight="1" x14ac:dyDescent="0.2">
      <c r="A112" s="5926"/>
      <c r="B112" s="5926"/>
    </row>
    <row r="113" spans="1:2" ht="39.950000000000003" customHeight="1" x14ac:dyDescent="0.2">
      <c r="A113" s="5926"/>
      <c r="B113" s="5926"/>
    </row>
    <row r="114" spans="1:2" ht="39.950000000000003" customHeight="1" x14ac:dyDescent="0.2">
      <c r="A114" s="5923"/>
      <c r="B114" s="5923"/>
    </row>
    <row r="115" spans="1:2" ht="39.950000000000003" customHeight="1" x14ac:dyDescent="0.2">
      <c r="A115" s="5926"/>
      <c r="B115" s="5926"/>
    </row>
    <row r="116" spans="1:2" ht="39.950000000000003" customHeight="1" x14ac:dyDescent="0.2">
      <c r="A116" s="5926"/>
      <c r="B116" s="5926"/>
    </row>
    <row r="117" spans="1:2" ht="39.950000000000003" customHeight="1" x14ac:dyDescent="0.2">
      <c r="A117" s="5922"/>
      <c r="B117" s="5922"/>
    </row>
    <row r="118" spans="1:2" ht="39.950000000000003" customHeight="1" x14ac:dyDescent="0.2">
      <c r="A118" s="5920"/>
      <c r="B118" s="5920"/>
    </row>
    <row r="119" spans="1:2" ht="39.950000000000003" customHeight="1" x14ac:dyDescent="0.2">
      <c r="A119" s="5927"/>
      <c r="B119" s="5924"/>
    </row>
    <row r="120" spans="1:2" ht="39.950000000000003" customHeight="1" x14ac:dyDescent="0.2">
      <c r="A120" s="5923"/>
      <c r="B120" s="5923"/>
    </row>
    <row r="121" spans="1:2" ht="39.950000000000003" customHeight="1" x14ac:dyDescent="0.2">
      <c r="A121" s="5920"/>
      <c r="B121" s="5920"/>
    </row>
    <row r="122" spans="1:2" ht="39.950000000000003" customHeight="1" x14ac:dyDescent="0.2">
      <c r="A122" s="5923"/>
      <c r="B122" s="5923"/>
    </row>
    <row r="123" spans="1:2" ht="39.950000000000003" customHeight="1" x14ac:dyDescent="0.2">
      <c r="A123" s="5920"/>
      <c r="B123" s="5920"/>
    </row>
    <row r="124" spans="1:2" ht="39.950000000000003" customHeight="1" x14ac:dyDescent="0.2">
      <c r="A124" s="5923"/>
      <c r="B124" s="5923"/>
    </row>
    <row r="125" spans="1:2" ht="39.950000000000003" customHeight="1" x14ac:dyDescent="0.2">
      <c r="A125" s="5923"/>
      <c r="B125" s="5923"/>
    </row>
    <row r="126" spans="1:2" ht="39.950000000000003" customHeight="1" x14ac:dyDescent="0.2">
      <c r="A126" s="5923"/>
      <c r="B126" s="5923"/>
    </row>
    <row r="127" spans="1:2" ht="39.950000000000003" customHeight="1" x14ac:dyDescent="0.2">
      <c r="A127" s="5923"/>
      <c r="B127" s="5923"/>
    </row>
    <row r="128" spans="1:2" ht="39.950000000000003" customHeight="1" x14ac:dyDescent="0.2">
      <c r="A128" s="5923"/>
      <c r="B128" s="5923"/>
    </row>
    <row r="129" spans="1:2" ht="39.950000000000003" customHeight="1" x14ac:dyDescent="0.2"/>
    <row r="130" spans="1:2" ht="39.950000000000003" customHeight="1" x14ac:dyDescent="0.2"/>
    <row r="131" spans="1:2" ht="39.950000000000003" customHeight="1" x14ac:dyDescent="0.2"/>
    <row r="132" spans="1:2" ht="39.950000000000003" customHeight="1" x14ac:dyDescent="0.2"/>
    <row r="133" spans="1:2" ht="39.950000000000003" customHeight="1" x14ac:dyDescent="0.2"/>
    <row r="134" spans="1:2" ht="39.950000000000003" customHeight="1" x14ac:dyDescent="0.2">
      <c r="A134" s="16"/>
      <c r="B134" s="1715"/>
    </row>
    <row r="135" spans="1:2" ht="39.950000000000003" customHeight="1" x14ac:dyDescent="0.2"/>
    <row r="136" spans="1:2" ht="39.950000000000003" customHeight="1" x14ac:dyDescent="0.2">
      <c r="A136" s="5876"/>
      <c r="B136" s="5876"/>
    </row>
    <row r="137" spans="1:2" ht="39.950000000000003" customHeight="1" x14ac:dyDescent="0.2">
      <c r="A137" s="5876"/>
      <c r="B137" s="5876"/>
    </row>
    <row r="138" spans="1:2" ht="39.950000000000003" customHeight="1" x14ac:dyDescent="0.2">
      <c r="A138" s="5926"/>
      <c r="B138" s="5926"/>
    </row>
    <row r="139" spans="1:2" ht="39.950000000000003" customHeight="1" x14ac:dyDescent="0.2">
      <c r="A139" s="5926"/>
      <c r="B139" s="5926"/>
    </row>
    <row r="140" spans="1:2" ht="39.950000000000003" customHeight="1" x14ac:dyDescent="0.2">
      <c r="A140" s="5923"/>
      <c r="B140" s="5923"/>
    </row>
    <row r="141" spans="1:2" ht="39.950000000000003" customHeight="1" x14ac:dyDescent="0.2">
      <c r="A141" s="5926"/>
      <c r="B141" s="5926"/>
    </row>
    <row r="142" spans="1:2" ht="39.950000000000003" customHeight="1" x14ac:dyDescent="0.2">
      <c r="A142" s="5926"/>
      <c r="B142" s="5926"/>
    </row>
    <row r="143" spans="1:2" ht="39.950000000000003" customHeight="1" x14ac:dyDescent="0.2">
      <c r="A143" s="5922"/>
      <c r="B143" s="5922"/>
    </row>
    <row r="144" spans="1:2" ht="39.950000000000003" customHeight="1" x14ac:dyDescent="0.2">
      <c r="A144" s="5920"/>
      <c r="B144" s="5920"/>
    </row>
    <row r="145" spans="1:14" ht="39.950000000000003" customHeight="1" x14ac:dyDescent="0.2">
      <c r="A145" s="5927"/>
      <c r="B145" s="5924"/>
    </row>
    <row r="146" spans="1:14" ht="39.950000000000003" customHeight="1" x14ac:dyDescent="0.2">
      <c r="A146" s="5923"/>
      <c r="B146" s="5923"/>
    </row>
    <row r="147" spans="1:14" ht="39.950000000000003" customHeight="1" x14ac:dyDescent="0.2">
      <c r="A147" s="5920"/>
      <c r="B147" s="5920"/>
    </row>
    <row r="148" spans="1:14" ht="39.950000000000003" customHeight="1" x14ac:dyDescent="0.2">
      <c r="A148" s="5923"/>
      <c r="B148" s="5923"/>
    </row>
    <row r="149" spans="1:14" ht="39.950000000000003" customHeight="1" x14ac:dyDescent="0.2">
      <c r="A149" s="5920"/>
      <c r="B149" s="5920"/>
    </row>
    <row r="150" spans="1:14" ht="39.950000000000003" customHeight="1" x14ac:dyDescent="0.2">
      <c r="A150" s="5923"/>
      <c r="B150" s="5923"/>
    </row>
    <row r="151" spans="1:14" ht="39.950000000000003" customHeight="1" x14ac:dyDescent="0.2">
      <c r="A151" s="5923"/>
      <c r="B151" s="5923"/>
    </row>
    <row r="152" spans="1:14" ht="39.950000000000003" customHeight="1" x14ac:dyDescent="0.2">
      <c r="A152" s="5923"/>
      <c r="B152" s="5923"/>
    </row>
    <row r="153" spans="1:14" ht="39.950000000000003" customHeight="1" x14ac:dyDescent="0.2">
      <c r="A153" s="5923"/>
      <c r="B153" s="5923"/>
    </row>
    <row r="154" spans="1:14" ht="39.950000000000003" customHeight="1" x14ac:dyDescent="0.2">
      <c r="A154" s="5923"/>
      <c r="B154" s="5923"/>
    </row>
    <row r="155" spans="1:14" ht="39.950000000000003" customHeight="1" x14ac:dyDescent="0.2"/>
    <row r="156" spans="1:14" ht="39.950000000000003" customHeight="1" x14ac:dyDescent="0.2"/>
    <row r="157" spans="1:14" ht="39.950000000000003" customHeight="1" x14ac:dyDescent="0.2"/>
    <row r="158" spans="1:14" ht="39.950000000000003" customHeight="1" x14ac:dyDescent="0.2"/>
    <row r="159" spans="1:14" ht="39.950000000000003" customHeight="1" x14ac:dyDescent="0.2">
      <c r="J159" s="1679"/>
      <c r="K159" s="1679"/>
      <c r="L159" s="1949"/>
    </row>
    <row r="160" spans="1:14" ht="39.950000000000003" customHeight="1" x14ac:dyDescent="0.2">
      <c r="A160" s="16"/>
      <c r="B160" s="1715"/>
      <c r="L160" s="1949"/>
      <c r="M160" s="1679"/>
      <c r="N160" s="1949"/>
    </row>
    <row r="161" spans="1:14" ht="39.950000000000003" customHeight="1" x14ac:dyDescent="0.2">
      <c r="J161" s="1949"/>
      <c r="K161" s="1949"/>
      <c r="L161" s="1949"/>
      <c r="M161" s="1679"/>
      <c r="N161" s="1949"/>
    </row>
    <row r="162" spans="1:14" ht="39.950000000000003" customHeight="1" x14ac:dyDescent="0.2">
      <c r="A162" s="5876"/>
      <c r="B162" s="5876"/>
      <c r="J162" s="1949"/>
      <c r="K162" s="1949"/>
      <c r="M162" s="1679"/>
      <c r="N162" s="1949"/>
    </row>
    <row r="163" spans="1:14" ht="39.950000000000003" customHeight="1" x14ac:dyDescent="0.2">
      <c r="A163" s="5876"/>
      <c r="B163" s="5876"/>
      <c r="J163" s="1949"/>
      <c r="K163" s="1949"/>
      <c r="N163" s="1670"/>
    </row>
    <row r="164" spans="1:14" ht="39.950000000000003" customHeight="1" x14ac:dyDescent="0.2">
      <c r="A164" s="5926"/>
      <c r="B164" s="5926"/>
      <c r="C164" s="1679"/>
      <c r="D164" s="1679"/>
      <c r="E164" s="1679"/>
      <c r="F164" s="1679"/>
      <c r="G164" s="1949"/>
      <c r="H164" s="1679"/>
      <c r="I164" s="1679"/>
    </row>
    <row r="165" spans="1:14" ht="39.950000000000003" customHeight="1" x14ac:dyDescent="0.2">
      <c r="A165" s="5926"/>
      <c r="B165" s="5926"/>
    </row>
    <row r="166" spans="1:14" ht="39.950000000000003" customHeight="1" x14ac:dyDescent="0.2">
      <c r="A166" s="5923"/>
      <c r="B166" s="5923"/>
      <c r="E166" s="1949"/>
      <c r="F166" s="1949"/>
      <c r="G166" s="1949"/>
      <c r="H166" s="1949"/>
      <c r="I166" s="1949"/>
    </row>
    <row r="167" spans="1:14" ht="39.950000000000003" customHeight="1" x14ac:dyDescent="0.2">
      <c r="A167" s="5926"/>
      <c r="B167" s="5926"/>
      <c r="E167" s="1949"/>
      <c r="F167" s="1949"/>
      <c r="G167" s="1949"/>
      <c r="H167" s="1949"/>
      <c r="I167" s="1949"/>
    </row>
    <row r="168" spans="1:14" ht="39.950000000000003" customHeight="1" x14ac:dyDescent="0.2">
      <c r="A168" s="5926"/>
      <c r="B168" s="5926"/>
      <c r="E168" s="1949"/>
      <c r="F168" s="1949"/>
      <c r="G168" s="1949"/>
      <c r="H168" s="1949"/>
      <c r="I168" s="1949"/>
    </row>
    <row r="169" spans="1:14" ht="39.950000000000003" customHeight="1" x14ac:dyDescent="0.2">
      <c r="A169" s="5922"/>
      <c r="B169" s="5922"/>
    </row>
    <row r="170" spans="1:14" ht="39.950000000000003" customHeight="1" x14ac:dyDescent="0.2">
      <c r="A170" s="5920"/>
      <c r="B170" s="5920"/>
    </row>
    <row r="171" spans="1:14" ht="39.950000000000003" customHeight="1" x14ac:dyDescent="0.2">
      <c r="A171" s="5927"/>
      <c r="B171" s="5924"/>
    </row>
    <row r="172" spans="1:14" ht="39.950000000000003" customHeight="1" x14ac:dyDescent="0.2">
      <c r="A172" s="5923"/>
      <c r="B172" s="5923"/>
    </row>
    <row r="173" spans="1:14" ht="39.950000000000003" customHeight="1" x14ac:dyDescent="0.2">
      <c r="A173" s="5920"/>
      <c r="B173" s="5920"/>
    </row>
    <row r="174" spans="1:14" ht="39.950000000000003" customHeight="1" x14ac:dyDescent="0.2">
      <c r="A174" s="5923"/>
      <c r="B174" s="5923"/>
    </row>
    <row r="175" spans="1:14" ht="39.950000000000003" customHeight="1" x14ac:dyDescent="0.2">
      <c r="A175" s="5920"/>
      <c r="B175" s="5920"/>
    </row>
    <row r="176" spans="1:14" ht="39.950000000000003" customHeight="1" x14ac:dyDescent="0.2">
      <c r="A176" s="5923"/>
      <c r="B176" s="5923"/>
    </row>
    <row r="177" spans="1:2" ht="39.950000000000003" customHeight="1" x14ac:dyDescent="0.2">
      <c r="A177" s="5923"/>
      <c r="B177" s="5923"/>
    </row>
    <row r="178" spans="1:2" ht="39.950000000000003" customHeight="1" x14ac:dyDescent="0.2">
      <c r="A178" s="5923"/>
      <c r="B178" s="5923"/>
    </row>
    <row r="179" spans="1:2" ht="39.950000000000003" customHeight="1" x14ac:dyDescent="0.2">
      <c r="A179" s="5923"/>
      <c r="B179" s="5923"/>
    </row>
    <row r="180" spans="1:2" ht="39.950000000000003" customHeight="1" x14ac:dyDescent="0.2">
      <c r="A180" s="5923"/>
      <c r="B180" s="5923"/>
    </row>
    <row r="181" spans="1:2" ht="39.950000000000003" customHeight="1" x14ac:dyDescent="0.2"/>
    <row r="182" spans="1:2" ht="39.950000000000003" customHeight="1" x14ac:dyDescent="0.2"/>
    <row r="183" spans="1:2" ht="39.950000000000003" customHeight="1" x14ac:dyDescent="0.2"/>
    <row r="184" spans="1:2" ht="39.950000000000003" customHeight="1" x14ac:dyDescent="0.2"/>
    <row r="185" spans="1:2" ht="39.950000000000003" customHeight="1" x14ac:dyDescent="0.2"/>
    <row r="186" spans="1:2" ht="39.950000000000003" customHeight="1" x14ac:dyDescent="0.2">
      <c r="A186" s="16"/>
      <c r="B186" s="1715"/>
    </row>
    <row r="187" spans="1:2" ht="39.950000000000003" customHeight="1" x14ac:dyDescent="0.2"/>
    <row r="188" spans="1:2" ht="39.950000000000003" customHeight="1" x14ac:dyDescent="0.2">
      <c r="A188" s="5876"/>
      <c r="B188" s="5876"/>
    </row>
    <row r="189" spans="1:2" ht="39.950000000000003" customHeight="1" x14ac:dyDescent="0.2">
      <c r="A189" s="5929"/>
      <c r="B189" s="5929"/>
    </row>
    <row r="190" spans="1:2" ht="39.950000000000003" customHeight="1" x14ac:dyDescent="0.2">
      <c r="A190" s="5926"/>
      <c r="B190" s="5926"/>
    </row>
    <row r="191" spans="1:2" ht="39.950000000000003" customHeight="1" x14ac:dyDescent="0.2">
      <c r="A191" s="5926"/>
      <c r="B191" s="5926"/>
    </row>
    <row r="192" spans="1:2" ht="39.950000000000003" customHeight="1" x14ac:dyDescent="0.2">
      <c r="A192" s="5923"/>
      <c r="B192" s="5923"/>
    </row>
    <row r="193" spans="1:5" ht="39.950000000000003" customHeight="1" x14ac:dyDescent="0.2">
      <c r="A193" s="5926"/>
      <c r="B193" s="5926"/>
    </row>
    <row r="194" spans="1:5" ht="39.950000000000003" customHeight="1" x14ac:dyDescent="0.2">
      <c r="A194" s="5926"/>
      <c r="B194" s="5926"/>
    </row>
    <row r="195" spans="1:5" ht="39.950000000000003" customHeight="1" x14ac:dyDescent="0.2">
      <c r="A195" s="5922"/>
      <c r="B195" s="5922"/>
    </row>
    <row r="196" spans="1:5" ht="39.950000000000003" customHeight="1" x14ac:dyDescent="0.2">
      <c r="A196" s="5920"/>
      <c r="B196" s="5920"/>
    </row>
    <row r="197" spans="1:5" ht="39.950000000000003" customHeight="1" x14ac:dyDescent="0.2">
      <c r="A197" s="5927"/>
      <c r="B197" s="5924"/>
    </row>
    <row r="198" spans="1:5" ht="39.950000000000003" customHeight="1" x14ac:dyDescent="0.2">
      <c r="A198" s="5923"/>
      <c r="B198" s="5923"/>
    </row>
    <row r="199" spans="1:5" ht="39.950000000000003" customHeight="1" x14ac:dyDescent="0.2">
      <c r="A199" s="5920"/>
      <c r="B199" s="5920"/>
    </row>
    <row r="200" spans="1:5" ht="39.950000000000003" customHeight="1" x14ac:dyDescent="0.2">
      <c r="A200" s="5923"/>
      <c r="B200" s="5923"/>
    </row>
    <row r="201" spans="1:5" ht="39.950000000000003" customHeight="1" x14ac:dyDescent="0.2">
      <c r="A201" s="5920"/>
      <c r="B201" s="5920"/>
    </row>
    <row r="202" spans="1:5" ht="39.950000000000003" customHeight="1" x14ac:dyDescent="0.2">
      <c r="A202" s="5923"/>
      <c r="B202" s="5923"/>
    </row>
    <row r="203" spans="1:5" ht="39.950000000000003" customHeight="1" x14ac:dyDescent="0.2">
      <c r="A203" s="5923"/>
      <c r="B203" s="5923"/>
    </row>
    <row r="204" spans="1:5" ht="39.950000000000003" customHeight="1" x14ac:dyDescent="0.2">
      <c r="A204" s="5923"/>
      <c r="B204" s="5923"/>
      <c r="C204" s="3408"/>
      <c r="D204" s="3408"/>
      <c r="E204" s="3408"/>
    </row>
    <row r="205" spans="1:5" ht="39.950000000000003" customHeight="1" x14ac:dyDescent="0.2">
      <c r="A205" s="5923"/>
      <c r="B205" s="5923"/>
      <c r="C205" s="5929"/>
      <c r="D205" s="5929"/>
      <c r="E205" s="5929"/>
    </row>
    <row r="206" spans="1:5" ht="39.950000000000003" customHeight="1" x14ac:dyDescent="0.2">
      <c r="A206" s="5923"/>
      <c r="B206" s="5923"/>
      <c r="C206" s="5928"/>
      <c r="D206" s="5928"/>
      <c r="E206" s="5928"/>
    </row>
    <row r="207" spans="1:5" ht="39.950000000000003" customHeight="1" x14ac:dyDescent="0.2"/>
    <row r="208" spans="1:5" ht="39.950000000000003" customHeight="1" x14ac:dyDescent="0.2"/>
    <row r="209" spans="1:2" ht="39.950000000000003" customHeight="1" x14ac:dyDescent="0.2"/>
    <row r="210" spans="1:2" ht="39.950000000000003" customHeight="1" x14ac:dyDescent="0.2"/>
    <row r="211" spans="1:2" ht="39.950000000000003" customHeight="1" x14ac:dyDescent="0.2"/>
    <row r="212" spans="1:2" ht="39.950000000000003" customHeight="1" x14ac:dyDescent="0.2">
      <c r="A212" s="16"/>
      <c r="B212" s="1715"/>
    </row>
    <row r="213" spans="1:2" ht="39.950000000000003" customHeight="1" x14ac:dyDescent="0.2"/>
    <row r="214" spans="1:2" ht="39.950000000000003" customHeight="1" x14ac:dyDescent="0.2">
      <c r="A214" s="5876"/>
      <c r="B214" s="5876"/>
    </row>
    <row r="215" spans="1:2" ht="39.950000000000003" customHeight="1" x14ac:dyDescent="0.2">
      <c r="A215" s="5929"/>
      <c r="B215" s="5929"/>
    </row>
    <row r="216" spans="1:2" ht="39.950000000000003" customHeight="1" x14ac:dyDescent="0.2">
      <c r="A216" s="5926"/>
      <c r="B216" s="5926"/>
    </row>
    <row r="217" spans="1:2" ht="39.950000000000003" customHeight="1" x14ac:dyDescent="0.2">
      <c r="A217" s="5926"/>
      <c r="B217" s="5926"/>
    </row>
    <row r="218" spans="1:2" ht="39.950000000000003" customHeight="1" x14ac:dyDescent="0.2">
      <c r="A218" s="5923"/>
      <c r="B218" s="5923"/>
    </row>
    <row r="219" spans="1:2" ht="39.950000000000003" customHeight="1" x14ac:dyDescent="0.2">
      <c r="A219" s="5926"/>
      <c r="B219" s="5926"/>
    </row>
    <row r="220" spans="1:2" ht="39.950000000000003" customHeight="1" x14ac:dyDescent="0.2">
      <c r="A220" s="5926"/>
      <c r="B220" s="5926"/>
    </row>
    <row r="221" spans="1:2" ht="39.950000000000003" customHeight="1" x14ac:dyDescent="0.2">
      <c r="A221" s="5922"/>
      <c r="B221" s="5922"/>
    </row>
    <row r="222" spans="1:2" ht="39.950000000000003" customHeight="1" x14ac:dyDescent="0.2">
      <c r="A222" s="5920"/>
      <c r="B222" s="5920"/>
    </row>
    <row r="223" spans="1:2" ht="39.950000000000003" customHeight="1" x14ac:dyDescent="0.2">
      <c r="A223" s="5927"/>
      <c r="B223" s="5924"/>
    </row>
    <row r="224" spans="1:2" ht="39.950000000000003" customHeight="1" x14ac:dyDescent="0.2">
      <c r="A224" s="5923"/>
      <c r="B224" s="5923"/>
    </row>
    <row r="225" spans="1:7" ht="39.950000000000003" customHeight="1" x14ac:dyDescent="0.2">
      <c r="A225" s="5920"/>
      <c r="B225" s="5920"/>
    </row>
    <row r="226" spans="1:7" ht="39.950000000000003" customHeight="1" x14ac:dyDescent="0.2">
      <c r="A226" s="5923"/>
      <c r="B226" s="5923"/>
    </row>
    <row r="227" spans="1:7" ht="39.950000000000003" customHeight="1" x14ac:dyDescent="0.2">
      <c r="A227" s="5920"/>
      <c r="B227" s="5920"/>
    </row>
    <row r="228" spans="1:7" ht="39.950000000000003" customHeight="1" x14ac:dyDescent="0.2">
      <c r="A228" s="5923"/>
      <c r="B228" s="5923"/>
    </row>
    <row r="229" spans="1:7" ht="39.950000000000003" customHeight="1" x14ac:dyDescent="0.2">
      <c r="A229" s="5923"/>
      <c r="B229" s="5923"/>
    </row>
    <row r="230" spans="1:7" ht="39.950000000000003" customHeight="1" x14ac:dyDescent="0.2">
      <c r="A230" s="5923"/>
      <c r="B230" s="5923"/>
      <c r="C230" s="3408"/>
      <c r="D230" s="3408"/>
      <c r="E230" s="3408"/>
    </row>
    <row r="231" spans="1:7" ht="39.950000000000003" customHeight="1" x14ac:dyDescent="0.2">
      <c r="A231" s="5923"/>
      <c r="B231" s="5923"/>
      <c r="C231" s="5929"/>
      <c r="D231" s="5929"/>
      <c r="E231" s="5929"/>
    </row>
    <row r="232" spans="1:7" ht="39.950000000000003" customHeight="1" x14ac:dyDescent="0.2">
      <c r="A232" s="5923"/>
      <c r="B232" s="5923"/>
      <c r="C232" s="5928"/>
      <c r="D232" s="5928"/>
      <c r="E232" s="5928"/>
    </row>
    <row r="233" spans="1:7" ht="39.950000000000003" customHeight="1" x14ac:dyDescent="0.2"/>
    <row r="234" spans="1:7" ht="39.950000000000003" customHeight="1" x14ac:dyDescent="0.2"/>
    <row r="235" spans="1:7" ht="39.950000000000003" customHeight="1" x14ac:dyDescent="0.2"/>
    <row r="236" spans="1:7" ht="39.950000000000003" customHeight="1" x14ac:dyDescent="0.2"/>
    <row r="237" spans="1:7" ht="39.950000000000003" customHeight="1" x14ac:dyDescent="0.2"/>
    <row r="238" spans="1:7" ht="39.950000000000003" customHeight="1" x14ac:dyDescent="0.2">
      <c r="A238" s="16"/>
      <c r="B238" s="1715"/>
      <c r="G238" s="1657"/>
    </row>
    <row r="239" spans="1:7" ht="39.950000000000003" customHeight="1" x14ac:dyDescent="0.2"/>
    <row r="240" spans="1:7" ht="39.950000000000003" customHeight="1" x14ac:dyDescent="0.2">
      <c r="A240" s="5876"/>
      <c r="B240" s="5876"/>
    </row>
    <row r="241" spans="1:5" ht="39.950000000000003" customHeight="1" x14ac:dyDescent="0.2">
      <c r="A241" s="5929"/>
      <c r="B241" s="5929"/>
    </row>
    <row r="242" spans="1:5" ht="39.950000000000003" customHeight="1" x14ac:dyDescent="0.2">
      <c r="A242" s="5926"/>
      <c r="B242" s="5926"/>
    </row>
    <row r="243" spans="1:5" ht="39.950000000000003" customHeight="1" x14ac:dyDescent="0.2">
      <c r="A243" s="5926"/>
      <c r="B243" s="5926"/>
    </row>
    <row r="244" spans="1:5" ht="39.950000000000003" customHeight="1" x14ac:dyDescent="0.2">
      <c r="A244" s="5923"/>
      <c r="B244" s="5923"/>
    </row>
    <row r="245" spans="1:5" ht="39.950000000000003" customHeight="1" x14ac:dyDescent="0.2">
      <c r="A245" s="5926"/>
      <c r="B245" s="5926"/>
    </row>
    <row r="246" spans="1:5" ht="39.950000000000003" customHeight="1" x14ac:dyDescent="0.2">
      <c r="A246" s="5926"/>
      <c r="B246" s="5926"/>
    </row>
    <row r="247" spans="1:5" ht="39.950000000000003" customHeight="1" x14ac:dyDescent="0.2">
      <c r="A247" s="5922"/>
      <c r="B247" s="5922"/>
    </row>
    <row r="248" spans="1:5" ht="39.950000000000003" customHeight="1" x14ac:dyDescent="0.2">
      <c r="A248" s="5920"/>
      <c r="B248" s="5920"/>
    </row>
    <row r="249" spans="1:5" ht="39.950000000000003" customHeight="1" x14ac:dyDescent="0.2">
      <c r="A249" s="5927"/>
      <c r="B249" s="5924"/>
    </row>
    <row r="250" spans="1:5" ht="39.950000000000003" customHeight="1" x14ac:dyDescent="0.2">
      <c r="A250" s="5923"/>
      <c r="B250" s="5923"/>
    </row>
    <row r="251" spans="1:5" ht="39.950000000000003" customHeight="1" x14ac:dyDescent="0.2">
      <c r="A251" s="5920"/>
      <c r="B251" s="5920"/>
    </row>
    <row r="252" spans="1:5" ht="39.950000000000003" customHeight="1" x14ac:dyDescent="0.2">
      <c r="A252" s="5923"/>
      <c r="B252" s="5923"/>
    </row>
    <row r="253" spans="1:5" ht="39.950000000000003" customHeight="1" x14ac:dyDescent="0.2">
      <c r="A253" s="5920"/>
      <c r="B253" s="5920"/>
    </row>
    <row r="254" spans="1:5" ht="39.950000000000003" customHeight="1" x14ac:dyDescent="0.2">
      <c r="A254" s="5923"/>
      <c r="B254" s="5923"/>
    </row>
    <row r="255" spans="1:5" ht="39.950000000000003" customHeight="1" x14ac:dyDescent="0.2">
      <c r="A255" s="5923"/>
      <c r="B255" s="5923"/>
    </row>
    <row r="256" spans="1:5" ht="39.950000000000003" customHeight="1" x14ac:dyDescent="0.2">
      <c r="A256" s="5923"/>
      <c r="B256" s="5923"/>
      <c r="C256" s="3408"/>
      <c r="D256" s="3408"/>
      <c r="E256" s="3408"/>
    </row>
    <row r="257" spans="1:5" ht="39.950000000000003" customHeight="1" x14ac:dyDescent="0.2">
      <c r="A257" s="5923"/>
      <c r="B257" s="5923"/>
      <c r="C257" s="5929"/>
      <c r="D257" s="5929"/>
      <c r="E257" s="5929"/>
    </row>
    <row r="258" spans="1:5" ht="39.950000000000003" customHeight="1" x14ac:dyDescent="0.2">
      <c r="A258" s="5923"/>
      <c r="B258" s="5923"/>
      <c r="C258" s="5928"/>
      <c r="D258" s="5928"/>
      <c r="E258" s="5928"/>
    </row>
    <row r="259" spans="1:5" ht="39.950000000000003" customHeight="1" x14ac:dyDescent="0.2"/>
    <row r="260" spans="1:5" ht="39.950000000000003" customHeight="1" x14ac:dyDescent="0.2"/>
    <row r="261" spans="1:5" ht="39.950000000000003" customHeight="1" x14ac:dyDescent="0.2"/>
    <row r="262" spans="1:5" ht="39.950000000000003" customHeight="1" x14ac:dyDescent="0.2"/>
    <row r="263" spans="1:5" ht="39.950000000000003" customHeight="1" x14ac:dyDescent="0.2"/>
    <row r="264" spans="1:5" ht="39.950000000000003" customHeight="1" x14ac:dyDescent="0.2">
      <c r="A264" s="16"/>
      <c r="B264" s="1715"/>
    </row>
    <row r="265" spans="1:5" ht="39.950000000000003" customHeight="1" x14ac:dyDescent="0.2"/>
    <row r="266" spans="1:5" ht="39.950000000000003" customHeight="1" x14ac:dyDescent="0.2">
      <c r="A266" s="5876"/>
      <c r="B266" s="5876"/>
    </row>
    <row r="267" spans="1:5" ht="39.950000000000003" customHeight="1" x14ac:dyDescent="0.2">
      <c r="A267" s="5929"/>
      <c r="B267" s="5929"/>
    </row>
    <row r="268" spans="1:5" ht="39.950000000000003" customHeight="1" x14ac:dyDescent="0.2">
      <c r="A268" s="5926"/>
      <c r="B268" s="5926"/>
    </row>
    <row r="269" spans="1:5" ht="39.950000000000003" customHeight="1" x14ac:dyDescent="0.2">
      <c r="A269" s="5926"/>
      <c r="B269" s="5926"/>
    </row>
    <row r="270" spans="1:5" ht="39.950000000000003" customHeight="1" x14ac:dyDescent="0.2">
      <c r="A270" s="5923"/>
      <c r="B270" s="5923"/>
    </row>
    <row r="271" spans="1:5" ht="39.950000000000003" customHeight="1" x14ac:dyDescent="0.2">
      <c r="A271" s="5926"/>
      <c r="B271" s="5926"/>
    </row>
    <row r="272" spans="1:5" ht="39.950000000000003" customHeight="1" x14ac:dyDescent="0.2">
      <c r="A272" s="5926"/>
      <c r="B272" s="5926"/>
    </row>
    <row r="273" spans="1:5" ht="39.950000000000003" customHeight="1" x14ac:dyDescent="0.2">
      <c r="A273" s="5922"/>
      <c r="B273" s="5922"/>
    </row>
    <row r="274" spans="1:5" ht="39.950000000000003" customHeight="1" x14ac:dyDescent="0.2">
      <c r="A274" s="5920"/>
      <c r="B274" s="5920"/>
    </row>
    <row r="275" spans="1:5" ht="39.950000000000003" customHeight="1" x14ac:dyDescent="0.2">
      <c r="A275" s="5927"/>
      <c r="B275" s="5924"/>
    </row>
    <row r="276" spans="1:5" ht="39.950000000000003" customHeight="1" x14ac:dyDescent="0.2">
      <c r="A276" s="5923"/>
      <c r="B276" s="5923"/>
    </row>
    <row r="277" spans="1:5" ht="39.950000000000003" customHeight="1" x14ac:dyDescent="0.2">
      <c r="A277" s="5920"/>
      <c r="B277" s="5920"/>
    </row>
    <row r="278" spans="1:5" ht="39.950000000000003" customHeight="1" x14ac:dyDescent="0.2">
      <c r="A278" s="5923"/>
      <c r="B278" s="5923"/>
    </row>
    <row r="279" spans="1:5" ht="39.950000000000003" customHeight="1" x14ac:dyDescent="0.2">
      <c r="A279" s="5920"/>
      <c r="B279" s="5920"/>
    </row>
    <row r="280" spans="1:5" ht="39.950000000000003" customHeight="1" x14ac:dyDescent="0.2">
      <c r="A280" s="5923"/>
      <c r="B280" s="5923"/>
    </row>
    <row r="281" spans="1:5" ht="39.950000000000003" customHeight="1" x14ac:dyDescent="0.2">
      <c r="A281" s="5923"/>
      <c r="B281" s="5923"/>
    </row>
    <row r="282" spans="1:5" ht="39.950000000000003" customHeight="1" x14ac:dyDescent="0.2">
      <c r="A282" s="5923"/>
      <c r="B282" s="5923"/>
      <c r="C282" s="3408"/>
      <c r="D282" s="3408"/>
      <c r="E282" s="3408"/>
    </row>
    <row r="283" spans="1:5" ht="39.950000000000003" customHeight="1" x14ac:dyDescent="0.2">
      <c r="A283" s="5923"/>
      <c r="B283" s="5923"/>
      <c r="C283" s="5929"/>
      <c r="D283" s="5929"/>
      <c r="E283" s="5929"/>
    </row>
    <row r="284" spans="1:5" ht="39.950000000000003" customHeight="1" x14ac:dyDescent="0.2">
      <c r="A284" s="5923"/>
      <c r="B284" s="5923"/>
      <c r="C284" s="5928"/>
      <c r="D284" s="5928"/>
      <c r="E284" s="5928"/>
    </row>
    <row r="285" spans="1:5" ht="39.950000000000003" customHeight="1" x14ac:dyDescent="0.2"/>
    <row r="286" spans="1:5" ht="39.950000000000003" customHeight="1" x14ac:dyDescent="0.2"/>
    <row r="287" spans="1:5" ht="39.950000000000003" customHeight="1" x14ac:dyDescent="0.2"/>
    <row r="288" spans="1:5" ht="39.950000000000003" customHeight="1" x14ac:dyDescent="0.2"/>
    <row r="289" spans="1:2" ht="39.950000000000003" customHeight="1" x14ac:dyDescent="0.2"/>
    <row r="290" spans="1:2" ht="39.950000000000003" customHeight="1" x14ac:dyDescent="0.2">
      <c r="A290" s="16"/>
      <c r="B290" s="1715"/>
    </row>
    <row r="291" spans="1:2" ht="39.950000000000003" customHeight="1" x14ac:dyDescent="0.2"/>
    <row r="292" spans="1:2" ht="39.950000000000003" customHeight="1" x14ac:dyDescent="0.2">
      <c r="A292" s="5876"/>
      <c r="B292" s="5876"/>
    </row>
    <row r="293" spans="1:2" ht="39.950000000000003" customHeight="1" x14ac:dyDescent="0.2">
      <c r="A293" s="5929"/>
      <c r="B293" s="5929"/>
    </row>
    <row r="294" spans="1:2" ht="39.950000000000003" customHeight="1" x14ac:dyDescent="0.2">
      <c r="A294" s="5926"/>
      <c r="B294" s="5926"/>
    </row>
    <row r="295" spans="1:2" ht="39.950000000000003" customHeight="1" x14ac:dyDescent="0.2">
      <c r="A295" s="5926"/>
      <c r="B295" s="5926"/>
    </row>
    <row r="296" spans="1:2" ht="39.950000000000003" customHeight="1" x14ac:dyDescent="0.2">
      <c r="A296" s="5923"/>
      <c r="B296" s="5923"/>
    </row>
    <row r="297" spans="1:2" ht="39.950000000000003" customHeight="1" x14ac:dyDescent="0.2">
      <c r="A297" s="5926"/>
      <c r="B297" s="5926"/>
    </row>
    <row r="298" spans="1:2" ht="39.950000000000003" customHeight="1" x14ac:dyDescent="0.2">
      <c r="A298" s="5926"/>
      <c r="B298" s="5926"/>
    </row>
    <row r="299" spans="1:2" ht="39.950000000000003" customHeight="1" x14ac:dyDescent="0.2">
      <c r="A299" s="5922"/>
      <c r="B299" s="5922"/>
    </row>
    <row r="300" spans="1:2" ht="39.950000000000003" customHeight="1" x14ac:dyDescent="0.2">
      <c r="A300" s="5920"/>
      <c r="B300" s="5920"/>
    </row>
    <row r="301" spans="1:2" ht="39.950000000000003" customHeight="1" x14ac:dyDescent="0.2">
      <c r="A301" s="5927"/>
      <c r="B301" s="5924"/>
    </row>
    <row r="302" spans="1:2" ht="39.950000000000003" customHeight="1" x14ac:dyDescent="0.2">
      <c r="A302" s="5923"/>
      <c r="B302" s="5923"/>
    </row>
    <row r="303" spans="1:2" ht="39.950000000000003" customHeight="1" x14ac:dyDescent="0.2">
      <c r="A303" s="5920"/>
      <c r="B303" s="5920"/>
    </row>
    <row r="304" spans="1:2" ht="39.950000000000003" customHeight="1" x14ac:dyDescent="0.2">
      <c r="A304" s="5923"/>
      <c r="B304" s="5923"/>
    </row>
    <row r="305" spans="1:11" ht="39.950000000000003" customHeight="1" x14ac:dyDescent="0.2">
      <c r="A305" s="5920"/>
      <c r="B305" s="5920"/>
    </row>
    <row r="306" spans="1:11" ht="39.950000000000003" customHeight="1" x14ac:dyDescent="0.2">
      <c r="A306" s="5923"/>
      <c r="B306" s="5923"/>
    </row>
    <row r="307" spans="1:11" ht="39.950000000000003" customHeight="1" x14ac:dyDescent="0.2">
      <c r="A307" s="5923"/>
      <c r="B307" s="5923"/>
    </row>
    <row r="308" spans="1:11" ht="39.950000000000003" customHeight="1" x14ac:dyDescent="0.2">
      <c r="A308" s="5923"/>
      <c r="B308" s="5923"/>
      <c r="C308" s="3408"/>
      <c r="D308" s="3408"/>
      <c r="E308" s="3408"/>
    </row>
    <row r="309" spans="1:11" ht="39.950000000000003" customHeight="1" x14ac:dyDescent="0.2">
      <c r="A309" s="5923"/>
      <c r="B309" s="5923"/>
      <c r="C309" s="5929"/>
      <c r="D309" s="5929"/>
      <c r="E309" s="5929"/>
    </row>
    <row r="310" spans="1:11" ht="39.950000000000003" customHeight="1" x14ac:dyDescent="0.2">
      <c r="A310" s="5923"/>
      <c r="B310" s="5923"/>
      <c r="C310" s="5928"/>
      <c r="D310" s="5928"/>
      <c r="E310" s="5928"/>
    </row>
    <row r="311" spans="1:11" ht="39.950000000000003" customHeight="1" x14ac:dyDescent="0.2"/>
    <row r="312" spans="1:11" ht="39.950000000000003" customHeight="1" x14ac:dyDescent="0.2"/>
    <row r="313" spans="1:11" ht="39.950000000000003" customHeight="1" x14ac:dyDescent="0.2"/>
    <row r="314" spans="1:11" ht="39.950000000000003" customHeight="1" x14ac:dyDescent="0.2"/>
    <row r="315" spans="1:11" ht="39.950000000000003" customHeight="1" x14ac:dyDescent="0.2">
      <c r="J315" s="5491"/>
      <c r="K315" s="5491"/>
    </row>
    <row r="316" spans="1:11" ht="39.950000000000003" customHeight="1" x14ac:dyDescent="0.2">
      <c r="A316" s="16"/>
      <c r="B316" s="1715"/>
    </row>
    <row r="317" spans="1:11" ht="39.950000000000003" customHeight="1" x14ac:dyDescent="0.2"/>
    <row r="318" spans="1:11" ht="39.950000000000003" customHeight="1" x14ac:dyDescent="0.2">
      <c r="A318" s="5876"/>
      <c r="B318" s="5876"/>
      <c r="J318" s="1715"/>
    </row>
    <row r="319" spans="1:11" ht="39.950000000000003" customHeight="1" x14ac:dyDescent="0.2">
      <c r="A319" s="5929"/>
      <c r="B319" s="5929"/>
    </row>
    <row r="320" spans="1:11" ht="39.950000000000003" customHeight="1" x14ac:dyDescent="0.2">
      <c r="A320" s="5926"/>
      <c r="B320" s="5926"/>
      <c r="G320" s="5923"/>
      <c r="H320" s="5923"/>
      <c r="I320" s="5923"/>
    </row>
    <row r="321" spans="1:9" ht="39.950000000000003" customHeight="1" x14ac:dyDescent="0.2">
      <c r="A321" s="5926"/>
      <c r="B321" s="5926"/>
    </row>
    <row r="322" spans="1:9" ht="39.950000000000003" customHeight="1" x14ac:dyDescent="0.2">
      <c r="A322" s="5923"/>
      <c r="B322" s="5923"/>
    </row>
    <row r="323" spans="1:9" ht="39.950000000000003" customHeight="1" x14ac:dyDescent="0.2">
      <c r="A323" s="5926"/>
      <c r="B323" s="5926"/>
      <c r="G323" s="1715"/>
      <c r="H323" s="1715"/>
      <c r="I323" s="1715"/>
    </row>
    <row r="324" spans="1:9" ht="39.950000000000003" customHeight="1" x14ac:dyDescent="0.2">
      <c r="A324" s="5926"/>
      <c r="B324" s="5926"/>
    </row>
    <row r="325" spans="1:9" ht="39.950000000000003" customHeight="1" x14ac:dyDescent="0.2">
      <c r="A325" s="5922"/>
      <c r="B325" s="5922"/>
    </row>
    <row r="326" spans="1:9" ht="39.950000000000003" customHeight="1" x14ac:dyDescent="0.2">
      <c r="A326" s="5920"/>
      <c r="B326" s="5920"/>
    </row>
    <row r="327" spans="1:9" ht="39.950000000000003" customHeight="1" x14ac:dyDescent="0.2">
      <c r="A327" s="5927"/>
      <c r="B327" s="5924"/>
    </row>
    <row r="328" spans="1:9" ht="39.950000000000003" customHeight="1" x14ac:dyDescent="0.2">
      <c r="A328" s="5923"/>
      <c r="B328" s="5923"/>
    </row>
    <row r="329" spans="1:9" ht="39.950000000000003" customHeight="1" x14ac:dyDescent="0.2">
      <c r="A329" s="5920"/>
      <c r="B329" s="5920"/>
    </row>
    <row r="330" spans="1:9" ht="39.950000000000003" customHeight="1" x14ac:dyDescent="0.2">
      <c r="A330" s="5923"/>
      <c r="B330" s="5923"/>
    </row>
    <row r="331" spans="1:9" ht="39.950000000000003" customHeight="1" x14ac:dyDescent="0.2">
      <c r="A331" s="5920"/>
      <c r="B331" s="5920"/>
    </row>
    <row r="332" spans="1:9" ht="39.950000000000003" customHeight="1" x14ac:dyDescent="0.2">
      <c r="A332" s="5923"/>
      <c r="B332" s="5923"/>
    </row>
    <row r="333" spans="1:9" ht="39.950000000000003" customHeight="1" x14ac:dyDescent="0.2">
      <c r="A333" s="5923"/>
      <c r="B333" s="5923"/>
    </row>
    <row r="334" spans="1:9" ht="39.950000000000003" customHeight="1" x14ac:dyDescent="0.2">
      <c r="A334" s="5923"/>
      <c r="B334" s="5923"/>
      <c r="C334" s="3408"/>
      <c r="D334" s="3408"/>
      <c r="E334" s="3408"/>
    </row>
    <row r="335" spans="1:9" ht="39.950000000000003" customHeight="1" x14ac:dyDescent="0.2">
      <c r="A335" s="5923"/>
      <c r="B335" s="5923"/>
      <c r="C335" s="5929"/>
      <c r="D335" s="5929"/>
      <c r="E335" s="5929"/>
    </row>
    <row r="336" spans="1:9" ht="39.950000000000003" customHeight="1" x14ac:dyDescent="0.2">
      <c r="A336" s="5923"/>
      <c r="B336" s="5923"/>
      <c r="C336" s="5928"/>
      <c r="D336" s="5928"/>
      <c r="E336" s="5928"/>
    </row>
    <row r="337" spans="1:2" ht="39.950000000000003" customHeight="1" x14ac:dyDescent="0.2"/>
    <row r="338" spans="1:2" ht="39.950000000000003" customHeight="1" x14ac:dyDescent="0.2"/>
    <row r="339" spans="1:2" ht="39.950000000000003" customHeight="1" x14ac:dyDescent="0.2"/>
    <row r="340" spans="1:2" ht="39.950000000000003" customHeight="1" x14ac:dyDescent="0.2"/>
    <row r="341" spans="1:2" ht="39.950000000000003" customHeight="1" x14ac:dyDescent="0.2"/>
    <row r="342" spans="1:2" ht="39.950000000000003" customHeight="1" x14ac:dyDescent="0.2">
      <c r="A342" s="16"/>
      <c r="B342" s="1715"/>
    </row>
    <row r="343" spans="1:2" ht="39.950000000000003" customHeight="1" x14ac:dyDescent="0.2"/>
    <row r="344" spans="1:2" ht="39.950000000000003" customHeight="1" x14ac:dyDescent="0.2">
      <c r="A344" s="5876"/>
      <c r="B344" s="5876"/>
    </row>
    <row r="345" spans="1:2" ht="39.950000000000003" customHeight="1" x14ac:dyDescent="0.2">
      <c r="A345" s="5929"/>
      <c r="B345" s="5929"/>
    </row>
    <row r="346" spans="1:2" ht="39.950000000000003" customHeight="1" x14ac:dyDescent="0.2">
      <c r="A346" s="5926"/>
      <c r="B346" s="5926"/>
    </row>
    <row r="347" spans="1:2" ht="39.950000000000003" customHeight="1" x14ac:dyDescent="0.2">
      <c r="A347" s="5926"/>
      <c r="B347" s="5926"/>
    </row>
    <row r="348" spans="1:2" ht="39.950000000000003" customHeight="1" x14ac:dyDescent="0.2">
      <c r="A348" s="5923"/>
      <c r="B348" s="5923"/>
    </row>
    <row r="349" spans="1:2" ht="39.950000000000003" customHeight="1" x14ac:dyDescent="0.2">
      <c r="A349" s="5926"/>
      <c r="B349" s="5926"/>
    </row>
    <row r="350" spans="1:2" ht="39.950000000000003" customHeight="1" x14ac:dyDescent="0.2">
      <c r="A350" s="5926"/>
      <c r="B350" s="5926"/>
    </row>
    <row r="351" spans="1:2" ht="39.950000000000003" customHeight="1" x14ac:dyDescent="0.2">
      <c r="A351" s="5922"/>
      <c r="B351" s="5922"/>
    </row>
    <row r="352" spans="1:2" ht="39.950000000000003" customHeight="1" x14ac:dyDescent="0.2">
      <c r="A352" s="5920"/>
      <c r="B352" s="5920"/>
    </row>
    <row r="353" spans="1:5" ht="39.950000000000003" customHeight="1" x14ac:dyDescent="0.2">
      <c r="A353" s="5927"/>
      <c r="B353" s="5924"/>
    </row>
    <row r="354" spans="1:5" ht="39.950000000000003" customHeight="1" x14ac:dyDescent="0.2">
      <c r="A354" s="5923"/>
      <c r="B354" s="5923"/>
    </row>
    <row r="355" spans="1:5" ht="39.950000000000003" customHeight="1" x14ac:dyDescent="0.2">
      <c r="A355" s="5920"/>
      <c r="B355" s="5920"/>
    </row>
    <row r="356" spans="1:5" ht="39.950000000000003" customHeight="1" x14ac:dyDescent="0.2">
      <c r="A356" s="5923"/>
      <c r="B356" s="5923"/>
    </row>
    <row r="357" spans="1:5" ht="39.950000000000003" customHeight="1" x14ac:dyDescent="0.2">
      <c r="A357" s="5920"/>
      <c r="B357" s="5920"/>
    </row>
    <row r="358" spans="1:5" ht="39.950000000000003" customHeight="1" x14ac:dyDescent="0.2">
      <c r="A358" s="5923"/>
      <c r="B358" s="5923"/>
    </row>
    <row r="359" spans="1:5" ht="39.950000000000003" customHeight="1" x14ac:dyDescent="0.2">
      <c r="A359" s="5923"/>
      <c r="B359" s="5923"/>
    </row>
    <row r="360" spans="1:5" ht="39.950000000000003" customHeight="1" x14ac:dyDescent="0.2">
      <c r="A360" s="5923"/>
      <c r="B360" s="5923"/>
      <c r="C360" s="3408"/>
      <c r="D360" s="3408"/>
      <c r="E360" s="3408"/>
    </row>
    <row r="361" spans="1:5" ht="39.950000000000003" customHeight="1" x14ac:dyDescent="0.2">
      <c r="A361" s="5923"/>
      <c r="B361" s="5923"/>
      <c r="C361" s="5929"/>
      <c r="D361" s="5929"/>
      <c r="E361" s="5929"/>
    </row>
    <row r="362" spans="1:5" ht="39.950000000000003" customHeight="1" x14ac:dyDescent="0.2">
      <c r="A362" s="5923"/>
      <c r="B362" s="5923"/>
      <c r="C362" s="5928"/>
      <c r="D362" s="5928"/>
      <c r="E362" s="5928"/>
    </row>
    <row r="363" spans="1:5" ht="39.950000000000003" customHeight="1" x14ac:dyDescent="0.2"/>
    <row r="364" spans="1:5" ht="39.950000000000003" customHeight="1" x14ac:dyDescent="0.2"/>
    <row r="365" spans="1:5" ht="39.950000000000003" customHeight="1" x14ac:dyDescent="0.2"/>
    <row r="366" spans="1:5" ht="39.950000000000003" customHeight="1" x14ac:dyDescent="0.2"/>
    <row r="367" spans="1:5" ht="39.950000000000003" customHeight="1" x14ac:dyDescent="0.2"/>
    <row r="368" spans="1:5" ht="39.950000000000003" customHeight="1" x14ac:dyDescent="0.2">
      <c r="A368" s="16"/>
      <c r="B368" s="1715"/>
    </row>
    <row r="369" spans="1:2" ht="39.950000000000003" customHeight="1" x14ac:dyDescent="0.2"/>
    <row r="370" spans="1:2" ht="39.950000000000003" customHeight="1" x14ac:dyDescent="0.2">
      <c r="A370" s="5876"/>
      <c r="B370" s="5876"/>
    </row>
    <row r="371" spans="1:2" ht="39.950000000000003" customHeight="1" x14ac:dyDescent="0.2">
      <c r="A371" s="5929"/>
      <c r="B371" s="5929"/>
    </row>
    <row r="372" spans="1:2" ht="39.950000000000003" customHeight="1" x14ac:dyDescent="0.2">
      <c r="A372" s="5926"/>
      <c r="B372" s="5926"/>
    </row>
    <row r="373" spans="1:2" ht="39.950000000000003" customHeight="1" x14ac:dyDescent="0.2">
      <c r="A373" s="5926"/>
      <c r="B373" s="5926"/>
    </row>
    <row r="374" spans="1:2" ht="39.950000000000003" customHeight="1" x14ac:dyDescent="0.2">
      <c r="A374" s="5923"/>
      <c r="B374" s="5923"/>
    </row>
    <row r="375" spans="1:2" ht="39.950000000000003" customHeight="1" x14ac:dyDescent="0.2">
      <c r="A375" s="5926"/>
      <c r="B375" s="5926"/>
    </row>
    <row r="376" spans="1:2" ht="39.950000000000003" customHeight="1" x14ac:dyDescent="0.2">
      <c r="A376" s="5926"/>
      <c r="B376" s="5926"/>
    </row>
    <row r="377" spans="1:2" ht="39.950000000000003" customHeight="1" x14ac:dyDescent="0.2">
      <c r="A377" s="5922"/>
      <c r="B377" s="5922"/>
    </row>
    <row r="378" spans="1:2" ht="39.950000000000003" customHeight="1" x14ac:dyDescent="0.2">
      <c r="A378" s="5920"/>
      <c r="B378" s="5920"/>
    </row>
    <row r="379" spans="1:2" ht="39.950000000000003" customHeight="1" x14ac:dyDescent="0.2">
      <c r="A379" s="5927"/>
      <c r="B379" s="5924"/>
    </row>
    <row r="380" spans="1:2" ht="39.950000000000003" customHeight="1" x14ac:dyDescent="0.2">
      <c r="A380" s="5923"/>
      <c r="B380" s="5923"/>
    </row>
    <row r="381" spans="1:2" ht="39.950000000000003" customHeight="1" x14ac:dyDescent="0.2">
      <c r="A381" s="5920"/>
      <c r="B381" s="5920"/>
    </row>
    <row r="382" spans="1:2" ht="39.950000000000003" customHeight="1" x14ac:dyDescent="0.2">
      <c r="A382" s="5923"/>
      <c r="B382" s="5923"/>
    </row>
    <row r="383" spans="1:2" ht="39.950000000000003" customHeight="1" x14ac:dyDescent="0.2">
      <c r="A383" s="5920"/>
      <c r="B383" s="5920"/>
    </row>
    <row r="384" spans="1:2" ht="39.950000000000003" customHeight="1" x14ac:dyDescent="0.2">
      <c r="A384" s="5923"/>
      <c r="B384" s="5923"/>
    </row>
    <row r="385" spans="1:5" ht="39.950000000000003" customHeight="1" x14ac:dyDescent="0.2">
      <c r="A385" s="5923"/>
      <c r="B385" s="5923"/>
    </row>
    <row r="386" spans="1:5" ht="39.950000000000003" customHeight="1" x14ac:dyDescent="0.2">
      <c r="A386" s="5923"/>
      <c r="B386" s="5923"/>
      <c r="C386" s="3408"/>
      <c r="D386" s="3408"/>
      <c r="E386" s="3408"/>
    </row>
    <row r="387" spans="1:5" ht="39.950000000000003" customHeight="1" x14ac:dyDescent="0.2">
      <c r="A387" s="5923"/>
      <c r="B387" s="5923"/>
      <c r="C387" s="5929"/>
      <c r="D387" s="5929"/>
      <c r="E387" s="5929"/>
    </row>
    <row r="388" spans="1:5" ht="39.950000000000003" customHeight="1" x14ac:dyDescent="0.2">
      <c r="A388" s="5923"/>
      <c r="B388" s="5923"/>
      <c r="C388" s="5928"/>
      <c r="D388" s="5928"/>
      <c r="E388" s="5928"/>
    </row>
    <row r="389" spans="1:5" ht="39.950000000000003" customHeight="1" x14ac:dyDescent="0.2"/>
    <row r="390" spans="1:5" ht="39.950000000000003" customHeight="1" x14ac:dyDescent="0.2"/>
    <row r="391" spans="1:5" ht="39.950000000000003" customHeight="1" x14ac:dyDescent="0.2"/>
    <row r="392" spans="1:5" ht="39.950000000000003" customHeight="1" x14ac:dyDescent="0.2"/>
    <row r="393" spans="1:5" ht="39.950000000000003" customHeight="1" x14ac:dyDescent="0.2"/>
    <row r="394" spans="1:5" ht="39.950000000000003" customHeight="1" x14ac:dyDescent="0.2">
      <c r="A394" s="16"/>
      <c r="B394" s="1715"/>
    </row>
    <row r="395" spans="1:5" ht="39.950000000000003" customHeight="1" x14ac:dyDescent="0.2"/>
    <row r="396" spans="1:5" ht="39.950000000000003" customHeight="1" x14ac:dyDescent="0.2">
      <c r="A396" s="5876"/>
      <c r="B396" s="5876"/>
    </row>
    <row r="397" spans="1:5" ht="39.950000000000003" customHeight="1" x14ac:dyDescent="0.2">
      <c r="A397" s="5929"/>
      <c r="B397" s="5929"/>
    </row>
    <row r="398" spans="1:5" ht="39.950000000000003" customHeight="1" x14ac:dyDescent="0.2">
      <c r="A398" s="5926"/>
      <c r="B398" s="5926"/>
    </row>
    <row r="399" spans="1:5" ht="39.950000000000003" customHeight="1" x14ac:dyDescent="0.2">
      <c r="A399" s="5926"/>
      <c r="B399" s="5926"/>
    </row>
    <row r="400" spans="1:5" ht="39.950000000000003" customHeight="1" x14ac:dyDescent="0.2">
      <c r="A400" s="5923"/>
      <c r="B400" s="5923"/>
    </row>
    <row r="401" spans="1:5" ht="39.950000000000003" customHeight="1" x14ac:dyDescent="0.2">
      <c r="A401" s="5926"/>
      <c r="B401" s="5926"/>
    </row>
    <row r="402" spans="1:5" ht="39.950000000000003" customHeight="1" x14ac:dyDescent="0.2">
      <c r="A402" s="5926"/>
      <c r="B402" s="5926"/>
    </row>
    <row r="403" spans="1:5" ht="39.950000000000003" customHeight="1" x14ac:dyDescent="0.2">
      <c r="A403" s="5922"/>
      <c r="B403" s="5922"/>
    </row>
    <row r="404" spans="1:5" ht="39.950000000000003" customHeight="1" x14ac:dyDescent="0.2">
      <c r="A404" s="5920"/>
      <c r="B404" s="5920"/>
    </row>
    <row r="405" spans="1:5" ht="39.950000000000003" customHeight="1" x14ac:dyDescent="0.2">
      <c r="A405" s="5927"/>
      <c r="B405" s="5924"/>
    </row>
    <row r="406" spans="1:5" ht="39.950000000000003" customHeight="1" x14ac:dyDescent="0.2">
      <c r="A406" s="5923"/>
      <c r="B406" s="5923"/>
    </row>
    <row r="407" spans="1:5" ht="39.950000000000003" customHeight="1" x14ac:dyDescent="0.2">
      <c r="A407" s="5920"/>
      <c r="B407" s="5920"/>
    </row>
    <row r="408" spans="1:5" ht="39.950000000000003" customHeight="1" x14ac:dyDescent="0.2">
      <c r="A408" s="5923"/>
      <c r="B408" s="5923"/>
    </row>
    <row r="409" spans="1:5" ht="39.950000000000003" customHeight="1" x14ac:dyDescent="0.2">
      <c r="A409" s="5920"/>
      <c r="B409" s="5920"/>
    </row>
    <row r="410" spans="1:5" ht="39.950000000000003" customHeight="1" x14ac:dyDescent="0.2">
      <c r="A410" s="5923"/>
      <c r="B410" s="5923"/>
    </row>
    <row r="411" spans="1:5" ht="39.950000000000003" customHeight="1" x14ac:dyDescent="0.2">
      <c r="A411" s="5923"/>
      <c r="B411" s="5923"/>
    </row>
    <row r="412" spans="1:5" ht="39.950000000000003" customHeight="1" x14ac:dyDescent="0.2">
      <c r="A412" s="5923"/>
      <c r="B412" s="5923"/>
      <c r="C412" s="3408"/>
      <c r="D412" s="3408"/>
      <c r="E412" s="3408"/>
    </row>
    <row r="413" spans="1:5" ht="39.950000000000003" customHeight="1" x14ac:dyDescent="0.2">
      <c r="A413" s="5923"/>
      <c r="B413" s="5923"/>
      <c r="C413" s="5929"/>
      <c r="D413" s="5929"/>
      <c r="E413" s="5929"/>
    </row>
    <row r="414" spans="1:5" ht="39.950000000000003" customHeight="1" x14ac:dyDescent="0.2">
      <c r="A414" s="5923"/>
      <c r="B414" s="5923"/>
      <c r="C414" s="5928"/>
      <c r="D414" s="5928"/>
      <c r="E414" s="5928"/>
    </row>
    <row r="415" spans="1:5" ht="39.950000000000003" customHeight="1" x14ac:dyDescent="0.2"/>
    <row r="416" spans="1:5" ht="39.950000000000003" customHeight="1" x14ac:dyDescent="0.2"/>
    <row r="417" spans="1:11" ht="39.950000000000003" customHeight="1" x14ac:dyDescent="0.2"/>
    <row r="418" spans="1:11" ht="39.950000000000003" customHeight="1" x14ac:dyDescent="0.2"/>
    <row r="419" spans="1:11" ht="39.950000000000003" customHeight="1" x14ac:dyDescent="0.2"/>
    <row r="420" spans="1:11" ht="39.950000000000003" customHeight="1" x14ac:dyDescent="0.2">
      <c r="A420" s="16"/>
      <c r="B420" s="1715"/>
    </row>
    <row r="421" spans="1:11" ht="39.950000000000003" customHeight="1" x14ac:dyDescent="0.2">
      <c r="K421" s="1659"/>
    </row>
    <row r="422" spans="1:11" ht="39.950000000000003" customHeight="1" x14ac:dyDescent="0.2">
      <c r="A422" s="5876"/>
      <c r="B422" s="5876"/>
    </row>
    <row r="423" spans="1:11" ht="39.950000000000003" customHeight="1" x14ac:dyDescent="0.2">
      <c r="A423" s="5929"/>
      <c r="B423" s="5929"/>
    </row>
    <row r="424" spans="1:11" ht="39.950000000000003" customHeight="1" x14ac:dyDescent="0.2">
      <c r="A424" s="5926"/>
      <c r="B424" s="5926"/>
    </row>
    <row r="425" spans="1:11" ht="39.950000000000003" customHeight="1" x14ac:dyDescent="0.2">
      <c r="A425" s="5926"/>
      <c r="B425" s="5926"/>
    </row>
    <row r="426" spans="1:11" ht="39.950000000000003" customHeight="1" x14ac:dyDescent="0.2">
      <c r="A426" s="5923"/>
      <c r="B426" s="5923"/>
    </row>
    <row r="427" spans="1:11" ht="39.950000000000003" customHeight="1" x14ac:dyDescent="0.2">
      <c r="A427" s="5926"/>
      <c r="B427" s="5926"/>
    </row>
    <row r="428" spans="1:11" ht="39.950000000000003" customHeight="1" x14ac:dyDescent="0.2">
      <c r="A428" s="5926"/>
      <c r="B428" s="5926"/>
    </row>
    <row r="429" spans="1:11" ht="39.950000000000003" customHeight="1" x14ac:dyDescent="0.2">
      <c r="A429" s="5922"/>
      <c r="B429" s="5922"/>
    </row>
    <row r="430" spans="1:11" ht="39.950000000000003" customHeight="1" x14ac:dyDescent="0.2">
      <c r="A430" s="5920"/>
      <c r="B430" s="5920"/>
    </row>
    <row r="431" spans="1:11" ht="39.950000000000003" customHeight="1" x14ac:dyDescent="0.2">
      <c r="A431" s="5927"/>
      <c r="B431" s="5924"/>
    </row>
    <row r="432" spans="1:11" ht="39.950000000000003" customHeight="1" x14ac:dyDescent="0.2">
      <c r="A432" s="5923"/>
      <c r="B432" s="5923"/>
    </row>
    <row r="433" spans="1:5" ht="39.950000000000003" customHeight="1" x14ac:dyDescent="0.2">
      <c r="A433" s="5920"/>
      <c r="B433" s="5920"/>
    </row>
    <row r="434" spans="1:5" ht="39.950000000000003" customHeight="1" x14ac:dyDescent="0.2">
      <c r="A434" s="5923"/>
      <c r="B434" s="5923"/>
    </row>
    <row r="435" spans="1:5" ht="39.950000000000003" customHeight="1" x14ac:dyDescent="0.2">
      <c r="A435" s="5920"/>
      <c r="B435" s="5920"/>
    </row>
    <row r="436" spans="1:5" ht="39.950000000000003" customHeight="1" x14ac:dyDescent="0.2">
      <c r="A436" s="5923"/>
      <c r="B436" s="5923"/>
    </row>
    <row r="437" spans="1:5" ht="39.950000000000003" customHeight="1" x14ac:dyDescent="0.2">
      <c r="A437" s="5923"/>
      <c r="B437" s="5923"/>
    </row>
    <row r="438" spans="1:5" ht="39.950000000000003" customHeight="1" x14ac:dyDescent="0.2">
      <c r="A438" s="5923"/>
      <c r="B438" s="5923"/>
      <c r="C438" s="3408"/>
      <c r="D438" s="3408"/>
      <c r="E438" s="3408"/>
    </row>
    <row r="439" spans="1:5" ht="39.950000000000003" customHeight="1" x14ac:dyDescent="0.2">
      <c r="A439" s="5923"/>
      <c r="B439" s="5923"/>
      <c r="C439" s="5929"/>
      <c r="D439" s="5929"/>
      <c r="E439" s="5929"/>
    </row>
    <row r="440" spans="1:5" ht="39.950000000000003" customHeight="1" x14ac:dyDescent="0.2">
      <c r="A440" s="5923"/>
      <c r="B440" s="5923"/>
      <c r="C440" s="5928"/>
      <c r="D440" s="5928"/>
      <c r="E440" s="5928"/>
    </row>
    <row r="441" spans="1:5" ht="39.950000000000003" customHeight="1" x14ac:dyDescent="0.2"/>
    <row r="442" spans="1:5" ht="39.950000000000003" customHeight="1" x14ac:dyDescent="0.2"/>
    <row r="443" spans="1:5" ht="39.950000000000003" customHeight="1" x14ac:dyDescent="0.2"/>
    <row r="444" spans="1:5" ht="39.950000000000003" customHeight="1" x14ac:dyDescent="0.2"/>
    <row r="445" spans="1:5" ht="39.950000000000003" customHeight="1" x14ac:dyDescent="0.2"/>
    <row r="446" spans="1:5" ht="39.950000000000003" customHeight="1" x14ac:dyDescent="0.2">
      <c r="A446" s="16"/>
      <c r="B446" s="1715"/>
    </row>
    <row r="447" spans="1:5" ht="39.950000000000003" customHeight="1" x14ac:dyDescent="0.2"/>
    <row r="448" spans="1:5" ht="39.950000000000003" customHeight="1" x14ac:dyDescent="0.2">
      <c r="A448" s="5876"/>
      <c r="B448" s="5876"/>
    </row>
    <row r="449" spans="1:5" ht="39.950000000000003" customHeight="1" x14ac:dyDescent="0.2">
      <c r="A449" s="5929"/>
      <c r="B449" s="5929"/>
    </row>
    <row r="450" spans="1:5" ht="39.950000000000003" customHeight="1" x14ac:dyDescent="0.2">
      <c r="A450" s="5926"/>
      <c r="B450" s="5926"/>
    </row>
    <row r="451" spans="1:5" ht="39.950000000000003" customHeight="1" x14ac:dyDescent="0.2">
      <c r="A451" s="5926"/>
      <c r="B451" s="5926"/>
    </row>
    <row r="452" spans="1:5" ht="39.950000000000003" customHeight="1" x14ac:dyDescent="0.2">
      <c r="A452" s="5923"/>
      <c r="B452" s="5923"/>
    </row>
    <row r="453" spans="1:5" ht="39.950000000000003" customHeight="1" x14ac:dyDescent="0.2">
      <c r="A453" s="5926"/>
      <c r="B453" s="5926"/>
    </row>
    <row r="454" spans="1:5" ht="39.950000000000003" customHeight="1" x14ac:dyDescent="0.2">
      <c r="A454" s="5926"/>
      <c r="B454" s="5926"/>
    </row>
    <row r="455" spans="1:5" ht="39.950000000000003" customHeight="1" x14ac:dyDescent="0.2">
      <c r="A455" s="5922"/>
      <c r="B455" s="5922"/>
    </row>
    <row r="456" spans="1:5" ht="39.950000000000003" customHeight="1" x14ac:dyDescent="0.2">
      <c r="A456" s="5920"/>
      <c r="B456" s="5920"/>
    </row>
    <row r="457" spans="1:5" ht="39.950000000000003" customHeight="1" x14ac:dyDescent="0.2">
      <c r="A457" s="5927"/>
      <c r="B457" s="5924"/>
    </row>
    <row r="458" spans="1:5" ht="39.950000000000003" customHeight="1" x14ac:dyDescent="0.2">
      <c r="A458" s="5923"/>
      <c r="B458" s="5923"/>
    </row>
    <row r="459" spans="1:5" ht="39.950000000000003" customHeight="1" x14ac:dyDescent="0.2">
      <c r="A459" s="5920"/>
      <c r="B459" s="5920"/>
    </row>
    <row r="460" spans="1:5" ht="39.950000000000003" customHeight="1" x14ac:dyDescent="0.2">
      <c r="A460" s="5923"/>
      <c r="B460" s="5923"/>
    </row>
    <row r="461" spans="1:5" ht="39.950000000000003" customHeight="1" x14ac:dyDescent="0.2">
      <c r="A461" s="5920"/>
      <c r="B461" s="5920"/>
    </row>
    <row r="462" spans="1:5" ht="39.950000000000003" customHeight="1" x14ac:dyDescent="0.2">
      <c r="A462" s="5923"/>
      <c r="B462" s="5923"/>
    </row>
    <row r="463" spans="1:5" ht="39.950000000000003" customHeight="1" x14ac:dyDescent="0.2">
      <c r="A463" s="5923"/>
      <c r="B463" s="5923"/>
    </row>
    <row r="464" spans="1:5" ht="39.950000000000003" customHeight="1" x14ac:dyDescent="0.2">
      <c r="A464" s="5923"/>
      <c r="B464" s="5923"/>
      <c r="C464" s="3408"/>
      <c r="D464" s="3408"/>
      <c r="E464" s="3408"/>
    </row>
    <row r="465" spans="1:5" ht="39.950000000000003" customHeight="1" x14ac:dyDescent="0.2">
      <c r="A465" s="5923"/>
      <c r="B465" s="5923"/>
      <c r="C465" s="5929"/>
      <c r="D465" s="5929"/>
      <c r="E465" s="5929"/>
    </row>
    <row r="466" spans="1:5" ht="39.950000000000003" customHeight="1" x14ac:dyDescent="0.2">
      <c r="A466" s="5923"/>
      <c r="B466" s="5923"/>
      <c r="C466" s="5928"/>
      <c r="D466" s="5928"/>
      <c r="E466" s="5928"/>
    </row>
    <row r="467" spans="1:5" ht="39.950000000000003" customHeight="1" x14ac:dyDescent="0.2"/>
    <row r="468" spans="1:5" ht="39.950000000000003" customHeight="1" x14ac:dyDescent="0.2"/>
    <row r="469" spans="1:5" ht="39.950000000000003" customHeight="1" x14ac:dyDescent="0.2"/>
    <row r="470" spans="1:5" ht="39.950000000000003" customHeight="1" x14ac:dyDescent="0.2"/>
    <row r="471" spans="1:5" ht="39.950000000000003" customHeight="1" x14ac:dyDescent="0.2"/>
    <row r="472" spans="1:5" ht="39.950000000000003" customHeight="1" x14ac:dyDescent="0.2">
      <c r="A472" s="16"/>
      <c r="B472" s="1715"/>
    </row>
    <row r="473" spans="1:5" ht="39.950000000000003" customHeight="1" x14ac:dyDescent="0.2">
      <c r="A473" s="1954"/>
      <c r="B473" s="1955"/>
    </row>
    <row r="474" spans="1:5" ht="39.950000000000003" customHeight="1" x14ac:dyDescent="0.2"/>
    <row r="475" spans="1:5" ht="39.950000000000003" customHeight="1" x14ac:dyDescent="0.2"/>
    <row r="476" spans="1:5" ht="39.950000000000003" customHeight="1" x14ac:dyDescent="0.2"/>
    <row r="477" spans="1:5" ht="39.950000000000003" customHeight="1" x14ac:dyDescent="0.2"/>
    <row r="478" spans="1:5" ht="39.950000000000003" customHeight="1" x14ac:dyDescent="0.2"/>
    <row r="479" spans="1:5" ht="39.950000000000003" customHeight="1" x14ac:dyDescent="0.2"/>
    <row r="480" spans="1:5" ht="39.950000000000003" customHeight="1" x14ac:dyDescent="0.2"/>
    <row r="481" ht="39.950000000000003" customHeight="1" x14ac:dyDescent="0.2"/>
    <row r="482" ht="39.950000000000003" customHeight="1" x14ac:dyDescent="0.2"/>
    <row r="483" ht="39.950000000000003" customHeight="1" x14ac:dyDescent="0.2"/>
    <row r="484" ht="39.950000000000003" customHeight="1" x14ac:dyDescent="0.2"/>
    <row r="485" ht="39.950000000000003" customHeight="1" x14ac:dyDescent="0.2"/>
    <row r="486" ht="39.950000000000003" customHeight="1" x14ac:dyDescent="0.2"/>
    <row r="487" ht="39.950000000000003" customHeight="1" x14ac:dyDescent="0.2"/>
    <row r="488" ht="39.950000000000003" customHeight="1" x14ac:dyDescent="0.2"/>
    <row r="489" ht="39.950000000000003" customHeight="1" x14ac:dyDescent="0.2"/>
    <row r="490" ht="39.950000000000003" customHeight="1" x14ac:dyDescent="0.2"/>
    <row r="491" ht="39.950000000000003" customHeight="1" x14ac:dyDescent="0.2"/>
    <row r="492" ht="39.950000000000003" customHeight="1" x14ac:dyDescent="0.2"/>
    <row r="493" ht="39.950000000000003" customHeight="1" x14ac:dyDescent="0.2"/>
    <row r="494" ht="39.950000000000003" customHeight="1" x14ac:dyDescent="0.2"/>
    <row r="495" ht="39.950000000000003" customHeight="1" x14ac:dyDescent="0.2"/>
    <row r="496" ht="39.950000000000003" customHeight="1" x14ac:dyDescent="0.2"/>
    <row r="497" ht="39.950000000000003" customHeight="1" x14ac:dyDescent="0.2"/>
    <row r="498" ht="39.950000000000003" customHeight="1" x14ac:dyDescent="0.2"/>
    <row r="499" ht="39.950000000000003" customHeight="1" x14ac:dyDescent="0.2"/>
    <row r="500" ht="39.950000000000003" customHeight="1" x14ac:dyDescent="0.2"/>
    <row r="501" ht="39.950000000000003" customHeight="1" x14ac:dyDescent="0.2"/>
    <row r="502" ht="39.950000000000003" customHeight="1" x14ac:dyDescent="0.2"/>
    <row r="503" ht="39.950000000000003" customHeight="1" x14ac:dyDescent="0.2"/>
    <row r="504" ht="39.950000000000003" customHeight="1" x14ac:dyDescent="0.2"/>
    <row r="505" ht="39.950000000000003" customHeight="1" x14ac:dyDescent="0.2"/>
    <row r="506" ht="39.950000000000003" customHeight="1" x14ac:dyDescent="0.2"/>
    <row r="507" ht="39.950000000000003" customHeight="1" x14ac:dyDescent="0.2"/>
    <row r="508" ht="39.950000000000003" customHeight="1" x14ac:dyDescent="0.2"/>
    <row r="509" ht="39.950000000000003" customHeight="1" x14ac:dyDescent="0.2"/>
    <row r="510" ht="39.950000000000003" customHeight="1" x14ac:dyDescent="0.2"/>
    <row r="511" ht="39.950000000000003" customHeight="1" x14ac:dyDescent="0.2"/>
    <row r="512" ht="39.950000000000003" customHeight="1" x14ac:dyDescent="0.2"/>
    <row r="513" ht="39.950000000000003" customHeight="1" x14ac:dyDescent="0.2"/>
    <row r="514" ht="39.950000000000003" customHeight="1" x14ac:dyDescent="0.2"/>
    <row r="515" ht="39.950000000000003" customHeight="1" x14ac:dyDescent="0.2"/>
    <row r="516" ht="39.950000000000003" customHeight="1" x14ac:dyDescent="0.2"/>
    <row r="517" ht="39.950000000000003" customHeight="1" x14ac:dyDescent="0.2"/>
    <row r="518" ht="39.950000000000003" customHeight="1" x14ac:dyDescent="0.2"/>
    <row r="519" ht="39.950000000000003" customHeight="1" x14ac:dyDescent="0.2"/>
    <row r="520" ht="39.950000000000003" customHeight="1" x14ac:dyDescent="0.2"/>
    <row r="521" ht="39.950000000000003" customHeight="1" x14ac:dyDescent="0.2"/>
    <row r="522" ht="39.950000000000003" customHeight="1" x14ac:dyDescent="0.2"/>
    <row r="523" ht="39.950000000000003" customHeight="1" x14ac:dyDescent="0.2"/>
    <row r="524" ht="39.950000000000003" customHeight="1" x14ac:dyDescent="0.2"/>
    <row r="525" ht="39.950000000000003" customHeight="1" x14ac:dyDescent="0.2"/>
    <row r="526" ht="39.950000000000003" customHeight="1" x14ac:dyDescent="0.2"/>
    <row r="527" ht="39.950000000000003" customHeight="1" x14ac:dyDescent="0.2"/>
    <row r="528" ht="39.950000000000003" customHeight="1" x14ac:dyDescent="0.2"/>
    <row r="529" ht="39.950000000000003" customHeight="1" x14ac:dyDescent="0.2"/>
    <row r="530" ht="39.950000000000003" customHeight="1" x14ac:dyDescent="0.2"/>
    <row r="531" ht="39.950000000000003" customHeight="1" x14ac:dyDescent="0.2"/>
    <row r="532" ht="39.950000000000003" customHeight="1" x14ac:dyDescent="0.2"/>
    <row r="533" ht="39.950000000000003" customHeight="1" x14ac:dyDescent="0.2"/>
    <row r="534" ht="39.950000000000003" customHeight="1" x14ac:dyDescent="0.2"/>
    <row r="535" ht="39.950000000000003" customHeight="1" x14ac:dyDescent="0.2"/>
    <row r="536" ht="39.950000000000003" customHeight="1" x14ac:dyDescent="0.2"/>
    <row r="537" ht="39.950000000000003" customHeight="1" x14ac:dyDescent="0.2"/>
    <row r="538" ht="39.950000000000003" customHeight="1" x14ac:dyDescent="0.2"/>
    <row r="539" ht="39.950000000000003" customHeight="1" x14ac:dyDescent="0.2"/>
    <row r="540" ht="39.950000000000003" customHeight="1" x14ac:dyDescent="0.2"/>
    <row r="541" ht="39.950000000000003" customHeight="1" x14ac:dyDescent="0.2"/>
    <row r="542" ht="39.950000000000003" customHeight="1" x14ac:dyDescent="0.2"/>
    <row r="543" ht="39.950000000000003" customHeight="1" x14ac:dyDescent="0.2"/>
    <row r="544" ht="39.950000000000003" customHeight="1" x14ac:dyDescent="0.2"/>
    <row r="545" ht="39.950000000000003" customHeight="1" x14ac:dyDescent="0.2"/>
    <row r="546" ht="39.950000000000003" customHeight="1" x14ac:dyDescent="0.2"/>
    <row r="547" ht="39.950000000000003" customHeight="1" x14ac:dyDescent="0.2"/>
    <row r="548" ht="39.950000000000003" customHeight="1" x14ac:dyDescent="0.2"/>
    <row r="549" ht="39.950000000000003" customHeight="1" x14ac:dyDescent="0.2"/>
    <row r="550" ht="39.950000000000003" customHeight="1" x14ac:dyDescent="0.2"/>
    <row r="551" ht="39.950000000000003" customHeight="1" x14ac:dyDescent="0.2"/>
    <row r="552" ht="39.950000000000003" customHeight="1" x14ac:dyDescent="0.2"/>
    <row r="553" ht="39.950000000000003" customHeight="1" x14ac:dyDescent="0.2"/>
    <row r="554" ht="39.950000000000003" customHeight="1" x14ac:dyDescent="0.2"/>
    <row r="555" ht="39.950000000000003" customHeight="1" x14ac:dyDescent="0.2"/>
    <row r="556" ht="39.950000000000003" customHeight="1" x14ac:dyDescent="0.2"/>
    <row r="557" ht="39.950000000000003" customHeight="1" x14ac:dyDescent="0.2"/>
    <row r="558" ht="39.950000000000003" customHeight="1" x14ac:dyDescent="0.2"/>
    <row r="559" ht="39.950000000000003" customHeight="1" x14ac:dyDescent="0.2"/>
    <row r="560" ht="39.950000000000003" customHeight="1" x14ac:dyDescent="0.2"/>
    <row r="561" ht="39.950000000000003" customHeight="1" x14ac:dyDescent="0.2"/>
    <row r="562" ht="39.950000000000003" customHeight="1" x14ac:dyDescent="0.2"/>
    <row r="563" ht="39.950000000000003" customHeight="1" x14ac:dyDescent="0.2"/>
    <row r="564" ht="39.950000000000003" customHeight="1" x14ac:dyDescent="0.2"/>
    <row r="565" ht="39.950000000000003" customHeight="1" x14ac:dyDescent="0.2"/>
    <row r="566" ht="39.950000000000003" customHeight="1" x14ac:dyDescent="0.2"/>
    <row r="567" ht="39.950000000000003" customHeight="1" x14ac:dyDescent="0.2"/>
    <row r="568" ht="39.950000000000003" customHeight="1" x14ac:dyDescent="0.2"/>
    <row r="569" ht="39.950000000000003" customHeight="1" x14ac:dyDescent="0.2"/>
    <row r="570" ht="39.950000000000003" customHeight="1" x14ac:dyDescent="0.2"/>
    <row r="571" ht="39.950000000000003" customHeight="1" x14ac:dyDescent="0.2"/>
    <row r="572" ht="39.950000000000003" customHeight="1" x14ac:dyDescent="0.2"/>
    <row r="573" ht="39.950000000000003" customHeight="1" x14ac:dyDescent="0.2"/>
    <row r="574" ht="39.950000000000003" customHeight="1" x14ac:dyDescent="0.2"/>
    <row r="575" ht="39.950000000000003" customHeight="1" x14ac:dyDescent="0.2"/>
    <row r="576" ht="39.950000000000003" customHeight="1" x14ac:dyDescent="0.2"/>
    <row r="577" ht="39.950000000000003" customHeight="1" x14ac:dyDescent="0.2"/>
    <row r="578" ht="39.950000000000003" customHeight="1" x14ac:dyDescent="0.2"/>
    <row r="579" ht="39.950000000000003" customHeight="1" x14ac:dyDescent="0.2"/>
    <row r="580" ht="39.950000000000003" customHeight="1" x14ac:dyDescent="0.2"/>
    <row r="581" ht="39.950000000000003" customHeight="1" x14ac:dyDescent="0.2"/>
    <row r="582" ht="39.950000000000003" customHeight="1" x14ac:dyDescent="0.2"/>
    <row r="583" ht="39.950000000000003" customHeight="1" x14ac:dyDescent="0.2"/>
    <row r="584" ht="39.950000000000003" customHeight="1" x14ac:dyDescent="0.2"/>
    <row r="585" ht="39.950000000000003" customHeight="1" x14ac:dyDescent="0.2"/>
    <row r="586" ht="39.950000000000003" customHeight="1" x14ac:dyDescent="0.2"/>
    <row r="587" ht="39.950000000000003" customHeight="1" x14ac:dyDescent="0.2"/>
    <row r="588" ht="39.950000000000003" customHeight="1" x14ac:dyDescent="0.2"/>
    <row r="589" ht="39.950000000000003" customHeight="1" x14ac:dyDescent="0.2"/>
    <row r="590" ht="39.950000000000003" customHeight="1" x14ac:dyDescent="0.2"/>
    <row r="591" ht="39.950000000000003" customHeight="1" x14ac:dyDescent="0.2"/>
    <row r="592" ht="39.950000000000003" customHeight="1" x14ac:dyDescent="0.2"/>
    <row r="593" ht="39.950000000000003" customHeight="1" x14ac:dyDescent="0.2"/>
    <row r="594" ht="39.950000000000003" customHeight="1" x14ac:dyDescent="0.2"/>
    <row r="595" ht="39.950000000000003" customHeight="1" x14ac:dyDescent="0.2"/>
    <row r="596" ht="39.950000000000003" customHeight="1" x14ac:dyDescent="0.2"/>
    <row r="597" ht="39.950000000000003" customHeight="1" x14ac:dyDescent="0.2"/>
    <row r="598" ht="39.950000000000003" customHeight="1" x14ac:dyDescent="0.2"/>
    <row r="599" ht="39.950000000000003" customHeight="1" x14ac:dyDescent="0.2"/>
    <row r="600" ht="39.950000000000003" customHeight="1" x14ac:dyDescent="0.2"/>
    <row r="601" ht="39.950000000000003" customHeight="1" x14ac:dyDescent="0.2"/>
    <row r="602" ht="39.950000000000003" customHeight="1" x14ac:dyDescent="0.2"/>
    <row r="603" ht="39.950000000000003" customHeight="1" x14ac:dyDescent="0.2"/>
    <row r="604" ht="39.950000000000003" customHeight="1" x14ac:dyDescent="0.2"/>
    <row r="605" ht="39.950000000000003" customHeight="1" x14ac:dyDescent="0.2"/>
    <row r="606" ht="39.950000000000003" customHeight="1" x14ac:dyDescent="0.2"/>
    <row r="607" ht="39.950000000000003" customHeight="1" x14ac:dyDescent="0.2"/>
    <row r="608" ht="39.950000000000003" customHeight="1" x14ac:dyDescent="0.2"/>
    <row r="609" ht="39.950000000000003" customHeight="1" x14ac:dyDescent="0.2"/>
    <row r="610" ht="39.950000000000003" customHeight="1" x14ac:dyDescent="0.2"/>
    <row r="611" ht="39.950000000000003" customHeight="1" x14ac:dyDescent="0.2"/>
    <row r="612" ht="39.950000000000003" customHeight="1" x14ac:dyDescent="0.2"/>
    <row r="613" ht="39.950000000000003" customHeight="1" x14ac:dyDescent="0.2"/>
    <row r="614" ht="39.950000000000003" customHeight="1" x14ac:dyDescent="0.2"/>
    <row r="615" ht="39.950000000000003" customHeight="1" x14ac:dyDescent="0.2"/>
    <row r="616" ht="39.950000000000003" customHeight="1" x14ac:dyDescent="0.2"/>
    <row r="617" ht="39.950000000000003" customHeight="1" x14ac:dyDescent="0.2"/>
    <row r="618" ht="39.950000000000003" customHeight="1" x14ac:dyDescent="0.2"/>
    <row r="619" ht="39.950000000000003" customHeight="1" x14ac:dyDescent="0.2"/>
    <row r="620" ht="39.950000000000003" customHeight="1" x14ac:dyDescent="0.2"/>
    <row r="621" ht="39.950000000000003" customHeight="1" x14ac:dyDescent="0.2"/>
    <row r="622" ht="39.950000000000003" customHeight="1" x14ac:dyDescent="0.2"/>
    <row r="623" ht="39.950000000000003" customHeight="1" x14ac:dyDescent="0.2"/>
    <row r="624" ht="39.950000000000003" customHeight="1" x14ac:dyDescent="0.2"/>
    <row r="625" ht="39.950000000000003" customHeight="1" x14ac:dyDescent="0.2"/>
    <row r="626" ht="39.950000000000003" customHeight="1" x14ac:dyDescent="0.2"/>
    <row r="627" ht="39.950000000000003" customHeight="1" x14ac:dyDescent="0.2"/>
    <row r="628" ht="39.950000000000003" customHeight="1" x14ac:dyDescent="0.2"/>
    <row r="629" ht="39.950000000000003" customHeight="1" x14ac:dyDescent="0.2"/>
    <row r="630" ht="39.950000000000003" customHeight="1" x14ac:dyDescent="0.2"/>
    <row r="631" ht="39.950000000000003" customHeight="1" x14ac:dyDescent="0.2"/>
    <row r="632" ht="39.950000000000003" customHeight="1" x14ac:dyDescent="0.2"/>
    <row r="633" ht="39.950000000000003" customHeight="1" x14ac:dyDescent="0.2"/>
    <row r="634" ht="39.950000000000003" customHeight="1" x14ac:dyDescent="0.2"/>
    <row r="635" ht="39.950000000000003" customHeight="1" x14ac:dyDescent="0.2"/>
    <row r="636" ht="39.950000000000003" customHeight="1" x14ac:dyDescent="0.2"/>
    <row r="637" ht="39.950000000000003" customHeight="1" x14ac:dyDescent="0.2"/>
    <row r="638" ht="39.950000000000003" customHeight="1" x14ac:dyDescent="0.2"/>
    <row r="639" ht="39.950000000000003" customHeight="1" x14ac:dyDescent="0.2"/>
    <row r="640" ht="39.950000000000003" customHeight="1" x14ac:dyDescent="0.2"/>
    <row r="641" ht="39.950000000000003" customHeight="1" x14ac:dyDescent="0.2"/>
    <row r="642" ht="39.950000000000003" customHeight="1" x14ac:dyDescent="0.2"/>
    <row r="643" ht="39.950000000000003" customHeight="1" x14ac:dyDescent="0.2"/>
    <row r="644" ht="39.950000000000003" customHeight="1" x14ac:dyDescent="0.2"/>
    <row r="645" ht="39.950000000000003" customHeight="1" x14ac:dyDescent="0.2"/>
    <row r="646" ht="39.950000000000003" customHeight="1" x14ac:dyDescent="0.2"/>
    <row r="647" ht="39.950000000000003" customHeight="1" x14ac:dyDescent="0.2"/>
    <row r="648" ht="39.950000000000003" customHeight="1" x14ac:dyDescent="0.2"/>
    <row r="649" ht="39.950000000000003" customHeight="1" x14ac:dyDescent="0.2"/>
    <row r="650" ht="39.950000000000003" customHeight="1" x14ac:dyDescent="0.2"/>
    <row r="651" ht="39.950000000000003" customHeight="1" x14ac:dyDescent="0.2"/>
    <row r="652" ht="39.950000000000003" customHeight="1" x14ac:dyDescent="0.2"/>
    <row r="653" ht="39.950000000000003" customHeight="1" x14ac:dyDescent="0.2"/>
    <row r="654" ht="39.950000000000003" customHeight="1" x14ac:dyDescent="0.2"/>
    <row r="655" ht="39.950000000000003" customHeight="1" x14ac:dyDescent="0.2"/>
    <row r="656" ht="39.950000000000003" customHeight="1" x14ac:dyDescent="0.2"/>
    <row r="657" ht="39.950000000000003" customHeight="1" x14ac:dyDescent="0.2"/>
    <row r="658" ht="39.950000000000003" customHeight="1" x14ac:dyDescent="0.2"/>
    <row r="659" ht="39.950000000000003" customHeight="1" x14ac:dyDescent="0.2"/>
    <row r="660" ht="39.950000000000003" customHeight="1" x14ac:dyDescent="0.2"/>
    <row r="661" ht="39.950000000000003" customHeight="1" x14ac:dyDescent="0.2"/>
    <row r="662" ht="39.950000000000003" customHeight="1" x14ac:dyDescent="0.2"/>
    <row r="663" ht="39.950000000000003" customHeight="1" x14ac:dyDescent="0.2"/>
    <row r="664" ht="39.950000000000003" customHeight="1" x14ac:dyDescent="0.2"/>
    <row r="665" ht="39.950000000000003" customHeight="1" x14ac:dyDescent="0.2"/>
    <row r="666" ht="39.950000000000003" customHeight="1" x14ac:dyDescent="0.2"/>
    <row r="667" ht="39.950000000000003" customHeight="1" x14ac:dyDescent="0.2"/>
    <row r="668" ht="39.950000000000003" customHeight="1" x14ac:dyDescent="0.2"/>
    <row r="669" ht="39.950000000000003" customHeight="1" x14ac:dyDescent="0.2"/>
    <row r="670" ht="39.950000000000003" customHeight="1" x14ac:dyDescent="0.2"/>
    <row r="671" ht="39.950000000000003" customHeight="1" x14ac:dyDescent="0.2"/>
    <row r="672" ht="39.950000000000003" customHeight="1" x14ac:dyDescent="0.2"/>
    <row r="673" ht="39.950000000000003" customHeight="1" x14ac:dyDescent="0.2"/>
    <row r="674" ht="39.950000000000003" customHeight="1" x14ac:dyDescent="0.2"/>
    <row r="675" ht="39.950000000000003" customHeight="1" x14ac:dyDescent="0.2"/>
    <row r="676" ht="39.950000000000003" customHeight="1" x14ac:dyDescent="0.2"/>
    <row r="677" ht="39.950000000000003" customHeight="1" x14ac:dyDescent="0.2"/>
    <row r="678" ht="39.950000000000003" customHeight="1" x14ac:dyDescent="0.2"/>
    <row r="679" ht="39.950000000000003" customHeight="1" x14ac:dyDescent="0.2"/>
    <row r="680" ht="39.950000000000003" customHeight="1" x14ac:dyDescent="0.2"/>
    <row r="681" ht="39.950000000000003" customHeight="1" x14ac:dyDescent="0.2"/>
    <row r="682" ht="39.950000000000003" customHeight="1" x14ac:dyDescent="0.2"/>
    <row r="683" ht="39.950000000000003" customHeight="1" x14ac:dyDescent="0.2"/>
    <row r="684" ht="39.950000000000003" customHeight="1" x14ac:dyDescent="0.2"/>
    <row r="685" ht="39.950000000000003" customHeight="1" x14ac:dyDescent="0.2"/>
    <row r="686" ht="39.950000000000003" customHeight="1" x14ac:dyDescent="0.2"/>
    <row r="687" ht="39.950000000000003" customHeight="1" x14ac:dyDescent="0.2"/>
    <row r="688" ht="39.950000000000003" customHeight="1" x14ac:dyDescent="0.2"/>
    <row r="689" ht="39.950000000000003" customHeight="1" x14ac:dyDescent="0.2"/>
    <row r="690" ht="39.950000000000003" customHeight="1" x14ac:dyDescent="0.2"/>
    <row r="691" ht="39.950000000000003" customHeight="1" x14ac:dyDescent="0.2"/>
    <row r="692" ht="39.950000000000003" customHeight="1" x14ac:dyDescent="0.2"/>
    <row r="693" ht="39.950000000000003" customHeight="1" x14ac:dyDescent="0.2"/>
    <row r="694" ht="39.950000000000003" customHeight="1" x14ac:dyDescent="0.2"/>
    <row r="695" ht="39.950000000000003" customHeight="1" x14ac:dyDescent="0.2"/>
    <row r="696" ht="39.950000000000003" customHeight="1" x14ac:dyDescent="0.2"/>
    <row r="697" ht="39.950000000000003" customHeight="1" x14ac:dyDescent="0.2"/>
    <row r="698" ht="39.950000000000003" customHeight="1" x14ac:dyDescent="0.2"/>
    <row r="699" ht="39.950000000000003" customHeight="1" x14ac:dyDescent="0.2"/>
    <row r="700" ht="39.950000000000003" customHeight="1" x14ac:dyDescent="0.2"/>
    <row r="701" ht="39.950000000000003" customHeight="1" x14ac:dyDescent="0.2"/>
    <row r="702" ht="39.950000000000003" customHeight="1" x14ac:dyDescent="0.2"/>
    <row r="703" ht="39.950000000000003" customHeight="1" x14ac:dyDescent="0.2"/>
    <row r="704" ht="39.950000000000003" customHeight="1" x14ac:dyDescent="0.2"/>
    <row r="705" ht="39.950000000000003" customHeight="1" x14ac:dyDescent="0.2"/>
    <row r="706" ht="39.950000000000003" customHeight="1" x14ac:dyDescent="0.2"/>
    <row r="707" ht="39.950000000000003" customHeight="1" x14ac:dyDescent="0.2"/>
    <row r="708" ht="39.950000000000003" customHeight="1" x14ac:dyDescent="0.2"/>
    <row r="709" ht="39.950000000000003" customHeight="1" x14ac:dyDescent="0.2"/>
    <row r="710" ht="39.950000000000003" customHeight="1" x14ac:dyDescent="0.2"/>
    <row r="711" ht="39.950000000000003" customHeight="1" x14ac:dyDescent="0.2"/>
    <row r="712" ht="39.950000000000003" customHeight="1" x14ac:dyDescent="0.2"/>
    <row r="713" ht="39.950000000000003" customHeight="1" x14ac:dyDescent="0.2"/>
    <row r="714" ht="39.950000000000003" customHeight="1" x14ac:dyDescent="0.2"/>
    <row r="715" ht="39.950000000000003" customHeight="1" x14ac:dyDescent="0.2"/>
    <row r="716" ht="39.950000000000003" customHeight="1" x14ac:dyDescent="0.2"/>
    <row r="717" ht="39.950000000000003" customHeight="1" x14ac:dyDescent="0.2"/>
    <row r="718" ht="39.950000000000003" customHeight="1" x14ac:dyDescent="0.2"/>
    <row r="719" ht="39.950000000000003" customHeight="1" x14ac:dyDescent="0.2"/>
    <row r="720" ht="39.950000000000003" customHeight="1" x14ac:dyDescent="0.2"/>
    <row r="721" ht="39.950000000000003" customHeight="1" x14ac:dyDescent="0.2"/>
    <row r="722" ht="39.950000000000003" customHeight="1" x14ac:dyDescent="0.2"/>
    <row r="723" ht="39.950000000000003" customHeight="1" x14ac:dyDescent="0.2"/>
    <row r="724" ht="39.950000000000003" customHeight="1" x14ac:dyDescent="0.2"/>
    <row r="725" ht="39.950000000000003" customHeight="1" x14ac:dyDescent="0.2"/>
    <row r="726" ht="39.950000000000003" customHeight="1" x14ac:dyDescent="0.2"/>
    <row r="727" ht="39.950000000000003" customHeight="1" x14ac:dyDescent="0.2"/>
    <row r="728" ht="39.950000000000003" customHeight="1" x14ac:dyDescent="0.2"/>
    <row r="729" ht="39.950000000000003" customHeight="1" x14ac:dyDescent="0.2"/>
    <row r="730" ht="39.950000000000003" customHeight="1" x14ac:dyDescent="0.2"/>
    <row r="731" ht="39.950000000000003" customHeight="1" x14ac:dyDescent="0.2"/>
    <row r="732" ht="39.950000000000003" customHeight="1" x14ac:dyDescent="0.2"/>
    <row r="733" ht="39.950000000000003" customHeight="1" x14ac:dyDescent="0.2"/>
    <row r="734" ht="39.950000000000003" customHeight="1" x14ac:dyDescent="0.2"/>
    <row r="735" ht="39.950000000000003" customHeight="1" x14ac:dyDescent="0.2"/>
    <row r="736" ht="39.950000000000003" customHeight="1" x14ac:dyDescent="0.2"/>
    <row r="737" ht="39.950000000000003" customHeight="1" x14ac:dyDescent="0.2"/>
    <row r="738" ht="39.950000000000003" customHeight="1" x14ac:dyDescent="0.2"/>
    <row r="739" ht="39.950000000000003" customHeight="1" x14ac:dyDescent="0.2"/>
    <row r="740" ht="39.950000000000003" customHeight="1" x14ac:dyDescent="0.2"/>
    <row r="741" ht="39.950000000000003" customHeight="1" x14ac:dyDescent="0.2"/>
    <row r="742" ht="39.950000000000003" customHeight="1" x14ac:dyDescent="0.2"/>
    <row r="743" ht="39.950000000000003" customHeight="1" x14ac:dyDescent="0.2"/>
    <row r="744" ht="39.950000000000003" customHeight="1" x14ac:dyDescent="0.2"/>
    <row r="745" ht="39.950000000000003" customHeight="1" x14ac:dyDescent="0.2"/>
    <row r="746" ht="39.950000000000003" customHeight="1" x14ac:dyDescent="0.2"/>
    <row r="747" ht="39.950000000000003" customHeight="1" x14ac:dyDescent="0.2"/>
    <row r="748" ht="39.950000000000003" customHeight="1" x14ac:dyDescent="0.2"/>
    <row r="749" ht="39.950000000000003" customHeight="1" x14ac:dyDescent="0.2"/>
    <row r="750" ht="39.950000000000003" customHeight="1" x14ac:dyDescent="0.2"/>
    <row r="751" ht="39.950000000000003" customHeight="1" x14ac:dyDescent="0.2"/>
    <row r="752" ht="39.950000000000003" customHeight="1" x14ac:dyDescent="0.2"/>
    <row r="753" ht="39.950000000000003" customHeight="1" x14ac:dyDescent="0.2"/>
    <row r="754" ht="39.950000000000003" customHeight="1" x14ac:dyDescent="0.2"/>
    <row r="755" ht="39.950000000000003" customHeight="1" x14ac:dyDescent="0.2"/>
    <row r="756" ht="39.950000000000003" customHeight="1" x14ac:dyDescent="0.2"/>
    <row r="757" ht="39.950000000000003" customHeight="1" x14ac:dyDescent="0.2"/>
    <row r="758" ht="39.950000000000003" customHeight="1" x14ac:dyDescent="0.2"/>
    <row r="759" ht="39.950000000000003" customHeight="1" x14ac:dyDescent="0.2"/>
    <row r="760" ht="39.950000000000003" customHeight="1" x14ac:dyDescent="0.2"/>
    <row r="761" ht="39.950000000000003" customHeight="1" x14ac:dyDescent="0.2"/>
    <row r="762" ht="39.950000000000003" customHeight="1" x14ac:dyDescent="0.2"/>
    <row r="763" ht="39.950000000000003" customHeight="1" x14ac:dyDescent="0.2"/>
    <row r="764" ht="39.950000000000003" customHeight="1" x14ac:dyDescent="0.2"/>
    <row r="765" ht="39.950000000000003" customHeight="1" x14ac:dyDescent="0.2"/>
    <row r="766" ht="39.950000000000003" customHeight="1" x14ac:dyDescent="0.2"/>
    <row r="767" ht="39.950000000000003" customHeight="1" x14ac:dyDescent="0.2"/>
    <row r="768" ht="39.950000000000003" customHeight="1" x14ac:dyDescent="0.2"/>
    <row r="769" ht="39.950000000000003" customHeight="1" x14ac:dyDescent="0.2"/>
    <row r="770" ht="39.950000000000003" customHeight="1" x14ac:dyDescent="0.2"/>
    <row r="771" ht="39.950000000000003" customHeight="1" x14ac:dyDescent="0.2"/>
    <row r="772" ht="39.950000000000003" customHeight="1" x14ac:dyDescent="0.2"/>
    <row r="773" ht="39.950000000000003" customHeight="1" x14ac:dyDescent="0.2"/>
    <row r="774" ht="39.950000000000003" customHeight="1" x14ac:dyDescent="0.2"/>
    <row r="775" ht="39.950000000000003" customHeight="1" x14ac:dyDescent="0.2"/>
    <row r="776" ht="39.950000000000003" customHeight="1" x14ac:dyDescent="0.2"/>
    <row r="777" ht="39.950000000000003" customHeight="1" x14ac:dyDescent="0.2"/>
    <row r="778" ht="39.950000000000003" customHeight="1" x14ac:dyDescent="0.2"/>
    <row r="779" ht="39.950000000000003" customHeight="1" x14ac:dyDescent="0.2"/>
    <row r="780" ht="39.950000000000003" customHeight="1" x14ac:dyDescent="0.2"/>
    <row r="781" ht="39.950000000000003" customHeight="1" x14ac:dyDescent="0.2"/>
    <row r="782" ht="39.950000000000003" customHeight="1" x14ac:dyDescent="0.2"/>
    <row r="783" ht="39.950000000000003" customHeight="1" x14ac:dyDescent="0.2"/>
    <row r="784" ht="39.950000000000003" customHeight="1" x14ac:dyDescent="0.2"/>
    <row r="785" ht="39.950000000000003" customHeight="1" x14ac:dyDescent="0.2"/>
    <row r="786" ht="39.950000000000003" customHeight="1" x14ac:dyDescent="0.2"/>
    <row r="787" ht="39.950000000000003" customHeight="1" x14ac:dyDescent="0.2"/>
    <row r="788" ht="39.950000000000003" customHeight="1" x14ac:dyDescent="0.2"/>
    <row r="789" ht="39.950000000000003" customHeight="1" x14ac:dyDescent="0.2"/>
    <row r="790" ht="39.950000000000003" customHeight="1" x14ac:dyDescent="0.2"/>
    <row r="791" ht="39.950000000000003" customHeight="1" x14ac:dyDescent="0.2"/>
    <row r="792" ht="39.950000000000003" customHeight="1" x14ac:dyDescent="0.2"/>
    <row r="793" ht="39.950000000000003" customHeight="1" x14ac:dyDescent="0.2"/>
    <row r="794" ht="39.950000000000003" customHeight="1" x14ac:dyDescent="0.2"/>
    <row r="795" ht="39.950000000000003" customHeight="1" x14ac:dyDescent="0.2"/>
    <row r="796" ht="39.950000000000003" customHeight="1" x14ac:dyDescent="0.2"/>
    <row r="797" ht="39.950000000000003" customHeight="1" x14ac:dyDescent="0.2"/>
    <row r="798" ht="39.950000000000003" customHeight="1" x14ac:dyDescent="0.2"/>
    <row r="799" ht="39.950000000000003" customHeight="1" x14ac:dyDescent="0.2"/>
    <row r="800" ht="39.950000000000003" customHeight="1" x14ac:dyDescent="0.2"/>
    <row r="801" ht="39.950000000000003" customHeight="1" x14ac:dyDescent="0.2"/>
    <row r="802" ht="39.950000000000003" customHeight="1" x14ac:dyDescent="0.2"/>
    <row r="803" ht="39.950000000000003" customHeight="1" x14ac:dyDescent="0.2"/>
    <row r="804" ht="39.950000000000003" customHeight="1" x14ac:dyDescent="0.2"/>
    <row r="805" ht="39.950000000000003" customHeight="1" x14ac:dyDescent="0.2"/>
    <row r="806" ht="39.950000000000003" customHeight="1" x14ac:dyDescent="0.2"/>
    <row r="807" ht="39.950000000000003" customHeight="1" x14ac:dyDescent="0.2"/>
    <row r="808" ht="39.950000000000003" customHeight="1" x14ac:dyDescent="0.2"/>
    <row r="809" ht="39.950000000000003" customHeight="1" x14ac:dyDescent="0.2"/>
    <row r="810" ht="39.950000000000003" customHeight="1" x14ac:dyDescent="0.2"/>
    <row r="811" ht="39.950000000000003" customHeight="1" x14ac:dyDescent="0.2"/>
    <row r="812" ht="39.950000000000003" customHeight="1" x14ac:dyDescent="0.2"/>
    <row r="813" ht="39.950000000000003" customHeight="1" x14ac:dyDescent="0.2"/>
    <row r="814" ht="39.950000000000003" customHeight="1" x14ac:dyDescent="0.2"/>
    <row r="815" ht="39.950000000000003" customHeight="1" x14ac:dyDescent="0.2"/>
    <row r="816" ht="39.950000000000003" customHeight="1" x14ac:dyDescent="0.2"/>
    <row r="817" ht="39.950000000000003" customHeight="1" x14ac:dyDescent="0.2"/>
    <row r="818" ht="39.950000000000003" customHeight="1" x14ac:dyDescent="0.2"/>
    <row r="819" ht="39.950000000000003" customHeight="1" x14ac:dyDescent="0.2"/>
    <row r="820" ht="39.950000000000003" customHeight="1" x14ac:dyDescent="0.2"/>
    <row r="821" ht="39.950000000000003" customHeight="1" x14ac:dyDescent="0.2"/>
    <row r="822" ht="39.950000000000003" customHeight="1" x14ac:dyDescent="0.2"/>
    <row r="823" ht="39.950000000000003" customHeight="1" x14ac:dyDescent="0.2"/>
    <row r="824" ht="39.950000000000003" customHeight="1" x14ac:dyDescent="0.2"/>
    <row r="825" ht="39.950000000000003" customHeight="1" x14ac:dyDescent="0.2"/>
    <row r="826" ht="39.950000000000003" customHeight="1" x14ac:dyDescent="0.2"/>
    <row r="827" ht="39.950000000000003" customHeight="1" x14ac:dyDescent="0.2"/>
    <row r="828" ht="39.950000000000003" customHeight="1" x14ac:dyDescent="0.2"/>
    <row r="829" ht="39.950000000000003" customHeight="1" x14ac:dyDescent="0.2"/>
    <row r="830" ht="39.950000000000003" customHeight="1" x14ac:dyDescent="0.2"/>
    <row r="831" ht="39.950000000000003" customHeight="1" x14ac:dyDescent="0.2"/>
    <row r="832" ht="39.950000000000003" customHeight="1" x14ac:dyDescent="0.2"/>
    <row r="833" ht="39.950000000000003" customHeight="1" x14ac:dyDescent="0.2"/>
    <row r="834" ht="39.950000000000003" customHeight="1" x14ac:dyDescent="0.2"/>
    <row r="835" ht="39.950000000000003" customHeight="1" x14ac:dyDescent="0.2"/>
    <row r="836" ht="39.950000000000003" customHeight="1" x14ac:dyDescent="0.2"/>
    <row r="837" ht="39.950000000000003" customHeight="1" x14ac:dyDescent="0.2"/>
    <row r="838" ht="39.950000000000003" customHeight="1" x14ac:dyDescent="0.2"/>
    <row r="839" ht="39.950000000000003" customHeight="1" x14ac:dyDescent="0.2"/>
    <row r="840" ht="39.950000000000003" customHeight="1" x14ac:dyDescent="0.2"/>
    <row r="841" ht="39.950000000000003" customHeight="1" x14ac:dyDescent="0.2"/>
    <row r="842" ht="39.950000000000003" customHeight="1" x14ac:dyDescent="0.2"/>
    <row r="843" ht="39.950000000000003" customHeight="1" x14ac:dyDescent="0.2"/>
    <row r="844" ht="39.950000000000003" customHeight="1" x14ac:dyDescent="0.2"/>
    <row r="845" ht="39.950000000000003" customHeight="1" x14ac:dyDescent="0.2"/>
    <row r="846" ht="39.950000000000003" customHeight="1" x14ac:dyDescent="0.2"/>
    <row r="847" ht="39.950000000000003" customHeight="1" x14ac:dyDescent="0.2"/>
    <row r="848" ht="39.950000000000003" customHeight="1" x14ac:dyDescent="0.2"/>
    <row r="849" ht="39.950000000000003" customHeight="1" x14ac:dyDescent="0.2"/>
    <row r="850" ht="39.950000000000003" customHeight="1" x14ac:dyDescent="0.2"/>
    <row r="851" ht="39.950000000000003" customHeight="1" x14ac:dyDescent="0.2"/>
    <row r="852" ht="39.950000000000003" customHeight="1" x14ac:dyDescent="0.2"/>
    <row r="853" ht="39.950000000000003" customHeight="1" x14ac:dyDescent="0.2"/>
    <row r="854" ht="39.950000000000003" customHeight="1" x14ac:dyDescent="0.2"/>
    <row r="855" ht="39.950000000000003" customHeight="1" x14ac:dyDescent="0.2"/>
    <row r="856" ht="39.950000000000003" customHeight="1" x14ac:dyDescent="0.2"/>
    <row r="857" ht="39.950000000000003" customHeight="1" x14ac:dyDescent="0.2"/>
    <row r="858" ht="39.950000000000003" customHeight="1" x14ac:dyDescent="0.2"/>
    <row r="859" ht="39.950000000000003" customHeight="1" x14ac:dyDescent="0.2"/>
    <row r="860" ht="39.950000000000003" customHeight="1" x14ac:dyDescent="0.2"/>
    <row r="861" ht="39.950000000000003" customHeight="1" x14ac:dyDescent="0.2"/>
    <row r="862" ht="39.950000000000003" customHeight="1" x14ac:dyDescent="0.2"/>
    <row r="863" ht="39.950000000000003" customHeight="1" x14ac:dyDescent="0.2"/>
    <row r="864" ht="39.950000000000003" customHeight="1" x14ac:dyDescent="0.2"/>
    <row r="865" ht="39.950000000000003" customHeight="1" x14ac:dyDescent="0.2"/>
    <row r="866" ht="39.950000000000003" customHeight="1" x14ac:dyDescent="0.2"/>
    <row r="867" ht="39.950000000000003" customHeight="1" x14ac:dyDescent="0.2"/>
    <row r="868" ht="39.950000000000003" customHeight="1" x14ac:dyDescent="0.2"/>
    <row r="869" ht="39.950000000000003" customHeight="1" x14ac:dyDescent="0.2"/>
    <row r="870" ht="39.950000000000003" customHeight="1" x14ac:dyDescent="0.2"/>
    <row r="871" ht="39.950000000000003" customHeight="1" x14ac:dyDescent="0.2"/>
    <row r="872" ht="39.950000000000003" customHeight="1" x14ac:dyDescent="0.2"/>
    <row r="873" ht="39.950000000000003" customHeight="1" x14ac:dyDescent="0.2"/>
    <row r="874" ht="39.950000000000003" customHeight="1" x14ac:dyDescent="0.2"/>
    <row r="875" ht="39.950000000000003" customHeight="1" x14ac:dyDescent="0.2"/>
    <row r="876" ht="39.950000000000003" customHeight="1" x14ac:dyDescent="0.2"/>
    <row r="877" ht="39.950000000000003" customHeight="1" x14ac:dyDescent="0.2"/>
    <row r="878" ht="39.950000000000003" customHeight="1" x14ac:dyDescent="0.2"/>
    <row r="879" ht="39.950000000000003" customHeight="1" x14ac:dyDescent="0.2"/>
    <row r="880" ht="39.950000000000003" customHeight="1" x14ac:dyDescent="0.2"/>
    <row r="881" ht="39.950000000000003" customHeight="1" x14ac:dyDescent="0.2"/>
    <row r="882" ht="39.950000000000003" customHeight="1" x14ac:dyDescent="0.2"/>
    <row r="883" ht="39.950000000000003" customHeight="1" x14ac:dyDescent="0.2"/>
    <row r="884" ht="39.950000000000003" customHeight="1" x14ac:dyDescent="0.2"/>
    <row r="885" ht="39.950000000000003" customHeight="1" x14ac:dyDescent="0.2"/>
    <row r="886" ht="39.950000000000003" customHeight="1" x14ac:dyDescent="0.2"/>
    <row r="887" ht="39.950000000000003" customHeight="1" x14ac:dyDescent="0.2"/>
    <row r="888" ht="39.950000000000003" customHeight="1" x14ac:dyDescent="0.2"/>
    <row r="889" ht="39.950000000000003" customHeight="1" x14ac:dyDescent="0.2"/>
    <row r="890" ht="39.950000000000003" customHeight="1" x14ac:dyDescent="0.2"/>
    <row r="891" ht="39.950000000000003" customHeight="1" x14ac:dyDescent="0.2"/>
    <row r="892" ht="39.950000000000003" customHeight="1" x14ac:dyDescent="0.2"/>
    <row r="893" ht="39.950000000000003" customHeight="1" x14ac:dyDescent="0.2"/>
    <row r="894" ht="39.950000000000003" customHeight="1" x14ac:dyDescent="0.2"/>
    <row r="895" ht="39.950000000000003" customHeight="1" x14ac:dyDescent="0.2"/>
    <row r="896" ht="39.950000000000003" customHeight="1" x14ac:dyDescent="0.2"/>
    <row r="897" ht="39.950000000000003" customHeight="1" x14ac:dyDescent="0.2"/>
    <row r="898" ht="39.950000000000003" customHeight="1" x14ac:dyDescent="0.2"/>
    <row r="899" ht="39.950000000000003" customHeight="1" x14ac:dyDescent="0.2"/>
    <row r="900" ht="39.950000000000003" customHeight="1" x14ac:dyDescent="0.2"/>
    <row r="901" ht="39.950000000000003" customHeight="1" x14ac:dyDescent="0.2"/>
    <row r="902" ht="39.950000000000003" customHeight="1" x14ac:dyDescent="0.2"/>
    <row r="903" ht="39.950000000000003" customHeight="1" x14ac:dyDescent="0.2"/>
    <row r="904" ht="39.950000000000003" customHeight="1" x14ac:dyDescent="0.2"/>
    <row r="905" ht="39.950000000000003" customHeight="1" x14ac:dyDescent="0.2"/>
    <row r="906" ht="39.950000000000003" customHeight="1" x14ac:dyDescent="0.2"/>
    <row r="907" ht="39.950000000000003" customHeight="1" x14ac:dyDescent="0.2"/>
    <row r="908" ht="39.950000000000003" customHeight="1" x14ac:dyDescent="0.2"/>
    <row r="909" ht="39.950000000000003" customHeight="1" x14ac:dyDescent="0.2"/>
    <row r="910" ht="39.950000000000003" customHeight="1" x14ac:dyDescent="0.2"/>
    <row r="911" ht="39.950000000000003" customHeight="1" x14ac:dyDescent="0.2"/>
    <row r="912" ht="39.950000000000003" customHeight="1" x14ac:dyDescent="0.2"/>
    <row r="913" ht="39.950000000000003" customHeight="1" x14ac:dyDescent="0.2"/>
    <row r="914" ht="39.950000000000003" customHeight="1" x14ac:dyDescent="0.2"/>
    <row r="915" ht="39.950000000000003" customHeight="1" x14ac:dyDescent="0.2"/>
    <row r="916" ht="39.950000000000003" customHeight="1" x14ac:dyDescent="0.2"/>
    <row r="917" ht="39.950000000000003" customHeight="1" x14ac:dyDescent="0.2"/>
    <row r="918" ht="39.950000000000003" customHeight="1" x14ac:dyDescent="0.2"/>
    <row r="919" ht="39.950000000000003" customHeight="1" x14ac:dyDescent="0.2"/>
    <row r="920" ht="39.950000000000003" customHeight="1" x14ac:dyDescent="0.2"/>
    <row r="921" ht="39.950000000000003" customHeight="1" x14ac:dyDescent="0.2"/>
    <row r="922" ht="39.950000000000003" customHeight="1" x14ac:dyDescent="0.2"/>
    <row r="923" ht="39.950000000000003" customHeight="1" x14ac:dyDescent="0.2"/>
    <row r="924" ht="39.950000000000003" customHeight="1" x14ac:dyDescent="0.2"/>
    <row r="925" ht="39.950000000000003" customHeight="1" x14ac:dyDescent="0.2"/>
    <row r="926" ht="39.950000000000003" customHeight="1" x14ac:dyDescent="0.2"/>
    <row r="927" ht="39.950000000000003" customHeight="1" x14ac:dyDescent="0.2"/>
    <row r="928" ht="39.950000000000003" customHeight="1" x14ac:dyDescent="0.2"/>
    <row r="929" ht="39.950000000000003" customHeight="1" x14ac:dyDescent="0.2"/>
    <row r="930" ht="39.950000000000003" customHeight="1" x14ac:dyDescent="0.2"/>
    <row r="931" ht="39.950000000000003" customHeight="1" x14ac:dyDescent="0.2"/>
    <row r="932" ht="39.950000000000003" customHeight="1" x14ac:dyDescent="0.2"/>
    <row r="933" ht="39.950000000000003" customHeight="1" x14ac:dyDescent="0.2"/>
    <row r="934" ht="39.950000000000003" customHeight="1" x14ac:dyDescent="0.2"/>
    <row r="935" ht="39.950000000000003" customHeight="1" x14ac:dyDescent="0.2"/>
    <row r="936" ht="39.950000000000003" customHeight="1" x14ac:dyDescent="0.2"/>
    <row r="937" ht="39.950000000000003" customHeight="1" x14ac:dyDescent="0.2"/>
    <row r="938" ht="39.950000000000003" customHeight="1" x14ac:dyDescent="0.2"/>
    <row r="939" ht="39.950000000000003" customHeight="1" x14ac:dyDescent="0.2"/>
    <row r="940" ht="39.950000000000003" customHeight="1" x14ac:dyDescent="0.2"/>
    <row r="941" ht="39.950000000000003" customHeight="1" x14ac:dyDescent="0.2"/>
    <row r="942" ht="39.950000000000003" customHeight="1" x14ac:dyDescent="0.2"/>
    <row r="943" ht="39.950000000000003" customHeight="1" x14ac:dyDescent="0.2"/>
    <row r="944" ht="39.950000000000003" customHeight="1" x14ac:dyDescent="0.2"/>
    <row r="945" ht="39.950000000000003" customHeight="1" x14ac:dyDescent="0.2"/>
    <row r="946" ht="39.950000000000003" customHeight="1" x14ac:dyDescent="0.2"/>
    <row r="947" ht="39.950000000000003" customHeight="1" x14ac:dyDescent="0.2"/>
    <row r="948" ht="39.950000000000003" customHeight="1" x14ac:dyDescent="0.2"/>
    <row r="949" ht="39.950000000000003" customHeight="1" x14ac:dyDescent="0.2"/>
    <row r="950" ht="39.950000000000003" customHeight="1" x14ac:dyDescent="0.2"/>
    <row r="951" ht="39.950000000000003" customHeight="1" x14ac:dyDescent="0.2"/>
    <row r="952" ht="39.950000000000003" customHeight="1" x14ac:dyDescent="0.2"/>
    <row r="953" ht="39.950000000000003" customHeight="1" x14ac:dyDescent="0.2"/>
    <row r="954" ht="39.950000000000003" customHeight="1" x14ac:dyDescent="0.2"/>
    <row r="955" ht="39.950000000000003" customHeight="1" x14ac:dyDescent="0.2"/>
    <row r="956" ht="39.950000000000003" customHeight="1" x14ac:dyDescent="0.2"/>
    <row r="957" ht="39.950000000000003" customHeight="1" x14ac:dyDescent="0.2"/>
    <row r="958" ht="39.950000000000003" customHeight="1" x14ac:dyDescent="0.2"/>
    <row r="959" ht="39.950000000000003" customHeight="1" x14ac:dyDescent="0.2"/>
    <row r="960" ht="39.950000000000003" customHeight="1" x14ac:dyDescent="0.2"/>
    <row r="961" ht="39.950000000000003" customHeight="1" x14ac:dyDescent="0.2"/>
    <row r="962" ht="39.950000000000003" customHeight="1" x14ac:dyDescent="0.2"/>
    <row r="963" ht="39.950000000000003" customHeight="1" x14ac:dyDescent="0.2"/>
    <row r="964" ht="39.950000000000003" customHeight="1" x14ac:dyDescent="0.2"/>
    <row r="965" ht="39.950000000000003" customHeight="1" x14ac:dyDescent="0.2"/>
    <row r="966" ht="39.950000000000003" customHeight="1" x14ac:dyDescent="0.2"/>
    <row r="967" ht="39.950000000000003" customHeight="1" x14ac:dyDescent="0.2"/>
    <row r="968" ht="39.950000000000003" customHeight="1" x14ac:dyDescent="0.2"/>
    <row r="969" ht="39.950000000000003" customHeight="1" x14ac:dyDescent="0.2"/>
    <row r="970" ht="39.950000000000003" customHeight="1" x14ac:dyDescent="0.2"/>
    <row r="971" ht="39.950000000000003" customHeight="1" x14ac:dyDescent="0.2"/>
    <row r="972" ht="39.950000000000003" customHeight="1" x14ac:dyDescent="0.2"/>
    <row r="973" ht="39.950000000000003" customHeight="1" x14ac:dyDescent="0.2"/>
    <row r="974" ht="39.950000000000003" customHeight="1" x14ac:dyDescent="0.2"/>
    <row r="975" ht="39.950000000000003" customHeight="1" x14ac:dyDescent="0.2"/>
    <row r="976" ht="39.950000000000003" customHeight="1" x14ac:dyDescent="0.2"/>
    <row r="977" ht="39.950000000000003" customHeight="1" x14ac:dyDescent="0.2"/>
    <row r="978" ht="39.950000000000003" customHeight="1" x14ac:dyDescent="0.2"/>
    <row r="979" ht="39.950000000000003" customHeight="1" x14ac:dyDescent="0.2"/>
    <row r="980" ht="39.950000000000003" customHeight="1" x14ac:dyDescent="0.2"/>
    <row r="981" ht="39.950000000000003" customHeight="1" x14ac:dyDescent="0.2"/>
    <row r="982" ht="39.950000000000003" customHeight="1" x14ac:dyDescent="0.2"/>
    <row r="983" ht="39.950000000000003" customHeight="1" x14ac:dyDescent="0.2"/>
    <row r="984" ht="39.950000000000003" customHeight="1" x14ac:dyDescent="0.2"/>
    <row r="985" ht="39.950000000000003" customHeight="1" x14ac:dyDescent="0.2"/>
    <row r="986" ht="39.950000000000003" customHeight="1" x14ac:dyDescent="0.2"/>
    <row r="987" ht="39.950000000000003" customHeight="1" x14ac:dyDescent="0.2"/>
    <row r="988" ht="39.950000000000003" customHeight="1" x14ac:dyDescent="0.2"/>
    <row r="989" ht="39.950000000000003" customHeight="1" x14ac:dyDescent="0.2"/>
    <row r="990" ht="39.950000000000003" customHeight="1" x14ac:dyDescent="0.2"/>
    <row r="991" ht="39.950000000000003" customHeight="1" x14ac:dyDescent="0.2"/>
    <row r="992" ht="39.950000000000003" customHeight="1" x14ac:dyDescent="0.2"/>
    <row r="993" ht="39.950000000000003" customHeight="1" x14ac:dyDescent="0.2"/>
    <row r="994" ht="39.950000000000003" customHeight="1" x14ac:dyDescent="0.2"/>
    <row r="995" ht="39.950000000000003" customHeight="1" x14ac:dyDescent="0.2"/>
    <row r="996" ht="39.950000000000003" customHeight="1" x14ac:dyDescent="0.2"/>
    <row r="997" ht="39.950000000000003" customHeight="1" x14ac:dyDescent="0.2"/>
    <row r="998" ht="39.950000000000003" customHeight="1" x14ac:dyDescent="0.2"/>
    <row r="999" ht="39.950000000000003" customHeight="1" x14ac:dyDescent="0.2"/>
    <row r="1000" ht="39.950000000000003" customHeight="1" x14ac:dyDescent="0.2"/>
    <row r="1001" ht="39.950000000000003" customHeight="1" x14ac:dyDescent="0.2"/>
    <row r="1002" ht="39.950000000000003" customHeight="1" x14ac:dyDescent="0.2"/>
    <row r="1003" ht="39.950000000000003" customHeight="1" x14ac:dyDescent="0.2"/>
    <row r="1004" ht="39.950000000000003" customHeight="1" x14ac:dyDescent="0.2"/>
    <row r="1005" ht="39.950000000000003" customHeight="1" x14ac:dyDescent="0.2"/>
    <row r="1006" ht="39.950000000000003" customHeight="1" x14ac:dyDescent="0.2"/>
    <row r="1007" ht="39.950000000000003" customHeight="1" x14ac:dyDescent="0.2"/>
    <row r="1008" ht="39.950000000000003" customHeight="1" x14ac:dyDescent="0.2"/>
    <row r="1009" ht="39.950000000000003" customHeight="1" x14ac:dyDescent="0.2"/>
    <row r="1010" ht="39.950000000000003" customHeight="1" x14ac:dyDescent="0.2"/>
    <row r="1011" ht="39.950000000000003" customHeight="1" x14ac:dyDescent="0.2"/>
    <row r="1012" ht="39.950000000000003" customHeight="1" x14ac:dyDescent="0.2"/>
    <row r="1013" ht="39.950000000000003" customHeight="1" x14ac:dyDescent="0.2"/>
    <row r="1014" ht="39.950000000000003" customHeight="1" x14ac:dyDescent="0.2"/>
    <row r="1015" ht="39.950000000000003" customHeight="1" x14ac:dyDescent="0.2"/>
    <row r="1016" ht="39.950000000000003" customHeight="1" x14ac:dyDescent="0.2"/>
    <row r="1017" ht="39.950000000000003" customHeight="1" x14ac:dyDescent="0.2"/>
    <row r="1018" ht="39.950000000000003" customHeight="1" x14ac:dyDescent="0.2"/>
    <row r="1019" ht="39.950000000000003" customHeight="1" x14ac:dyDescent="0.2"/>
    <row r="1020" ht="39.950000000000003" customHeight="1" x14ac:dyDescent="0.2"/>
    <row r="1021" ht="39.950000000000003" customHeight="1" x14ac:dyDescent="0.2"/>
    <row r="1022" ht="39.950000000000003" customHeight="1" x14ac:dyDescent="0.2"/>
    <row r="1023" ht="39.950000000000003" customHeight="1" x14ac:dyDescent="0.2"/>
    <row r="1024" ht="39.950000000000003" customHeight="1" x14ac:dyDescent="0.2"/>
    <row r="1025" ht="39.950000000000003" customHeight="1" x14ac:dyDescent="0.2"/>
    <row r="1026" ht="39.950000000000003" customHeight="1" x14ac:dyDescent="0.2"/>
    <row r="1027" ht="39.950000000000003" customHeight="1" x14ac:dyDescent="0.2"/>
    <row r="1028" ht="39.950000000000003" customHeight="1" x14ac:dyDescent="0.2"/>
    <row r="1029" ht="39.950000000000003" customHeight="1" x14ac:dyDescent="0.2"/>
    <row r="1030" ht="39.950000000000003" customHeight="1" x14ac:dyDescent="0.2"/>
    <row r="1031" ht="39.950000000000003" customHeight="1" x14ac:dyDescent="0.2"/>
    <row r="1032" ht="39.950000000000003" customHeight="1" x14ac:dyDescent="0.2"/>
    <row r="1033" ht="39.950000000000003" customHeight="1" x14ac:dyDescent="0.2"/>
    <row r="1034" ht="39.950000000000003" customHeight="1" x14ac:dyDescent="0.2"/>
    <row r="1035" ht="39.950000000000003" customHeight="1" x14ac:dyDescent="0.2"/>
    <row r="1036" ht="39.950000000000003" customHeight="1" x14ac:dyDescent="0.2"/>
    <row r="1037" ht="39.950000000000003" customHeight="1" x14ac:dyDescent="0.2"/>
    <row r="1038" ht="39.950000000000003" customHeight="1" x14ac:dyDescent="0.2"/>
    <row r="1039" ht="39.950000000000003" customHeight="1" x14ac:dyDescent="0.2"/>
    <row r="1040" ht="39.950000000000003" customHeight="1" x14ac:dyDescent="0.2"/>
    <row r="1041" ht="39.950000000000003" customHeight="1" x14ac:dyDescent="0.2"/>
    <row r="1042" ht="39.950000000000003" customHeight="1" x14ac:dyDescent="0.2"/>
    <row r="1043" ht="39.950000000000003" customHeight="1" x14ac:dyDescent="0.2"/>
    <row r="1044" ht="39.950000000000003" customHeight="1" x14ac:dyDescent="0.2"/>
    <row r="1045" ht="39.950000000000003" customHeight="1" x14ac:dyDescent="0.2"/>
    <row r="1046" ht="39.950000000000003" customHeight="1" x14ac:dyDescent="0.2"/>
    <row r="1047" ht="39.950000000000003" customHeight="1" x14ac:dyDescent="0.2"/>
    <row r="1048" ht="39.950000000000003" customHeight="1" x14ac:dyDescent="0.2"/>
    <row r="1049" ht="39.950000000000003" customHeight="1" x14ac:dyDescent="0.2"/>
    <row r="1050" ht="39.950000000000003" customHeight="1" x14ac:dyDescent="0.2"/>
    <row r="1051" ht="39.950000000000003" customHeight="1" x14ac:dyDescent="0.2"/>
    <row r="1052" ht="39.950000000000003" customHeight="1" x14ac:dyDescent="0.2"/>
    <row r="1053" ht="39.950000000000003" customHeight="1" x14ac:dyDescent="0.2"/>
    <row r="1054" ht="39.950000000000003" customHeight="1" x14ac:dyDescent="0.2"/>
    <row r="1055" ht="39.950000000000003" customHeight="1" x14ac:dyDescent="0.2"/>
    <row r="1056" ht="39.950000000000003" customHeight="1" x14ac:dyDescent="0.2"/>
    <row r="1057" ht="39.950000000000003" customHeight="1" x14ac:dyDescent="0.2"/>
    <row r="1058" ht="39.950000000000003" customHeight="1" x14ac:dyDescent="0.2"/>
    <row r="1059" ht="39.950000000000003" customHeight="1" x14ac:dyDescent="0.2"/>
    <row r="1060" ht="39.950000000000003" customHeight="1" x14ac:dyDescent="0.2"/>
    <row r="1061" ht="39.950000000000003" customHeight="1" x14ac:dyDescent="0.2"/>
    <row r="1062" ht="39.950000000000003" customHeight="1" x14ac:dyDescent="0.2"/>
    <row r="1063" ht="39.950000000000003" customHeight="1" x14ac:dyDescent="0.2"/>
    <row r="1064" ht="39.950000000000003" customHeight="1" x14ac:dyDescent="0.2"/>
    <row r="1065" ht="39.950000000000003" customHeight="1" x14ac:dyDescent="0.2"/>
    <row r="1066" ht="39.950000000000003" customHeight="1" x14ac:dyDescent="0.2"/>
    <row r="1067" ht="39.950000000000003" customHeight="1" x14ac:dyDescent="0.2"/>
    <row r="1068" ht="39.950000000000003" customHeight="1" x14ac:dyDescent="0.2"/>
    <row r="1069" ht="39.950000000000003" customHeight="1" x14ac:dyDescent="0.2"/>
    <row r="1070" ht="39.950000000000003" customHeight="1" x14ac:dyDescent="0.2"/>
    <row r="1071" ht="39.950000000000003" customHeight="1" x14ac:dyDescent="0.2"/>
    <row r="1072" ht="39.950000000000003" customHeight="1" x14ac:dyDescent="0.2"/>
    <row r="1073" ht="39.950000000000003" customHeight="1" x14ac:dyDescent="0.2"/>
    <row r="1074" ht="39.950000000000003" customHeight="1" x14ac:dyDescent="0.2"/>
    <row r="1075" ht="39.950000000000003" customHeight="1" x14ac:dyDescent="0.2"/>
    <row r="1076" ht="39.950000000000003" customHeight="1" x14ac:dyDescent="0.2"/>
    <row r="1077" ht="39.950000000000003" customHeight="1" x14ac:dyDescent="0.2"/>
    <row r="1078" ht="39.950000000000003" customHeight="1" x14ac:dyDescent="0.2"/>
    <row r="1079" ht="39.950000000000003" customHeight="1" x14ac:dyDescent="0.2"/>
    <row r="1080" ht="39.950000000000003" customHeight="1" x14ac:dyDescent="0.2"/>
    <row r="1081" ht="39.950000000000003" customHeight="1" x14ac:dyDescent="0.2"/>
    <row r="1082" ht="39.950000000000003" customHeight="1" x14ac:dyDescent="0.2"/>
    <row r="1083" ht="39.950000000000003" customHeight="1" x14ac:dyDescent="0.2"/>
    <row r="1084" ht="39.950000000000003" customHeight="1" x14ac:dyDescent="0.2"/>
    <row r="1085" ht="39.950000000000003" customHeight="1" x14ac:dyDescent="0.2"/>
    <row r="1086" ht="39.950000000000003" customHeight="1" x14ac:dyDescent="0.2"/>
    <row r="1087" ht="39.950000000000003" customHeight="1" x14ac:dyDescent="0.2"/>
    <row r="1088" ht="39.950000000000003" customHeight="1" x14ac:dyDescent="0.2"/>
    <row r="1089" ht="39.950000000000003" customHeight="1" x14ac:dyDescent="0.2"/>
    <row r="1090" ht="39.950000000000003" customHeight="1" x14ac:dyDescent="0.2"/>
    <row r="1091" ht="39.950000000000003" customHeight="1" x14ac:dyDescent="0.2"/>
    <row r="1092" ht="39.950000000000003" customHeight="1" x14ac:dyDescent="0.2"/>
    <row r="1093" ht="39.950000000000003" customHeight="1" x14ac:dyDescent="0.2"/>
    <row r="1094" ht="39.950000000000003" customHeight="1" x14ac:dyDescent="0.2"/>
    <row r="1095" ht="39.950000000000003" customHeight="1" x14ac:dyDescent="0.2"/>
    <row r="1096" ht="39.950000000000003" customHeight="1" x14ac:dyDescent="0.2"/>
    <row r="1097" ht="39.950000000000003" customHeight="1" x14ac:dyDescent="0.2"/>
    <row r="1098" ht="39.950000000000003" customHeight="1" x14ac:dyDescent="0.2"/>
    <row r="1099" ht="39.950000000000003" customHeight="1" x14ac:dyDescent="0.2"/>
    <row r="1100" ht="39.950000000000003" customHeight="1" x14ac:dyDescent="0.2"/>
    <row r="1101" ht="39.950000000000003" customHeight="1" x14ac:dyDescent="0.2"/>
    <row r="1102" ht="39.950000000000003" customHeight="1" x14ac:dyDescent="0.2"/>
    <row r="1103" ht="39.950000000000003" customHeight="1" x14ac:dyDescent="0.2"/>
    <row r="1104" ht="39.950000000000003" customHeight="1" x14ac:dyDescent="0.2"/>
    <row r="1105" ht="39.950000000000003" customHeight="1" x14ac:dyDescent="0.2"/>
    <row r="1106" ht="39.950000000000003" customHeight="1" x14ac:dyDescent="0.2"/>
    <row r="1107" ht="39.950000000000003" customHeight="1" x14ac:dyDescent="0.2"/>
    <row r="1108" ht="39.950000000000003" customHeight="1" x14ac:dyDescent="0.2"/>
    <row r="1109" ht="39.950000000000003" customHeight="1" x14ac:dyDescent="0.2"/>
    <row r="1110" ht="39.950000000000003" customHeight="1" x14ac:dyDescent="0.2"/>
    <row r="1111" ht="39.950000000000003" customHeight="1" x14ac:dyDescent="0.2"/>
    <row r="1112" ht="39.950000000000003" customHeight="1" x14ac:dyDescent="0.2"/>
    <row r="1113" ht="39.950000000000003" customHeight="1" x14ac:dyDescent="0.2"/>
    <row r="1114" ht="39.950000000000003" customHeight="1" x14ac:dyDescent="0.2"/>
    <row r="1115" ht="39.950000000000003" customHeight="1" x14ac:dyDescent="0.2"/>
    <row r="1116" ht="39.950000000000003" customHeight="1" x14ac:dyDescent="0.2"/>
    <row r="1117" ht="39.950000000000003" customHeight="1" x14ac:dyDescent="0.2"/>
    <row r="1118" ht="39.950000000000003" customHeight="1" x14ac:dyDescent="0.2"/>
    <row r="1119" ht="39.950000000000003" customHeight="1" x14ac:dyDescent="0.2"/>
    <row r="1120" ht="39.950000000000003" customHeight="1" x14ac:dyDescent="0.2"/>
    <row r="1121" ht="39.950000000000003" customHeight="1" x14ac:dyDescent="0.2"/>
    <row r="1122" ht="39.950000000000003" customHeight="1" x14ac:dyDescent="0.2"/>
    <row r="1123" ht="39.950000000000003" customHeight="1" x14ac:dyDescent="0.2"/>
    <row r="1124" ht="39.950000000000003" customHeight="1" x14ac:dyDescent="0.2"/>
    <row r="1125" ht="39.950000000000003" customHeight="1" x14ac:dyDescent="0.2"/>
    <row r="1126" ht="39.950000000000003" customHeight="1" x14ac:dyDescent="0.2"/>
    <row r="1127" ht="39.950000000000003" customHeight="1" x14ac:dyDescent="0.2"/>
    <row r="1128" ht="39.950000000000003" customHeight="1" x14ac:dyDescent="0.2"/>
    <row r="1129" ht="39.950000000000003" customHeight="1" x14ac:dyDescent="0.2"/>
    <row r="1130" ht="39.950000000000003" customHeight="1" x14ac:dyDescent="0.2"/>
    <row r="1131" ht="39.950000000000003" customHeight="1" x14ac:dyDescent="0.2"/>
    <row r="1132" ht="39.950000000000003" customHeight="1" x14ac:dyDescent="0.2"/>
    <row r="1133" ht="39.950000000000003" customHeight="1" x14ac:dyDescent="0.2"/>
    <row r="1134" ht="39.950000000000003" customHeight="1" x14ac:dyDescent="0.2"/>
    <row r="1135" ht="39.950000000000003" customHeight="1" x14ac:dyDescent="0.2"/>
    <row r="1136" ht="39.950000000000003" customHeight="1" x14ac:dyDescent="0.2"/>
    <row r="1137" ht="39.950000000000003" customHeight="1" x14ac:dyDescent="0.2"/>
    <row r="1138" ht="39.950000000000003" customHeight="1" x14ac:dyDescent="0.2"/>
    <row r="1139" ht="39.950000000000003" customHeight="1" x14ac:dyDescent="0.2"/>
    <row r="1140" ht="39.950000000000003" customHeight="1" x14ac:dyDescent="0.2"/>
    <row r="1141" ht="39.950000000000003" customHeight="1" x14ac:dyDescent="0.2"/>
    <row r="1142" ht="39.950000000000003" customHeight="1" x14ac:dyDescent="0.2"/>
    <row r="1143" ht="39.950000000000003" customHeight="1" x14ac:dyDescent="0.2"/>
    <row r="1144" ht="39.950000000000003" customHeight="1" x14ac:dyDescent="0.2"/>
    <row r="1145" ht="39.950000000000003" customHeight="1" x14ac:dyDescent="0.2"/>
    <row r="1146" ht="39.950000000000003" customHeight="1" x14ac:dyDescent="0.2"/>
    <row r="1147" ht="39.950000000000003" customHeight="1" x14ac:dyDescent="0.2"/>
    <row r="1148" ht="39.950000000000003" customHeight="1" x14ac:dyDescent="0.2"/>
    <row r="1149" ht="39.950000000000003" customHeight="1" x14ac:dyDescent="0.2"/>
    <row r="1150" ht="39.950000000000003" customHeight="1" x14ac:dyDescent="0.2"/>
    <row r="1151" ht="39.950000000000003" customHeight="1" x14ac:dyDescent="0.2"/>
    <row r="1152" ht="39.950000000000003" customHeight="1" x14ac:dyDescent="0.2"/>
    <row r="1153" ht="39.950000000000003" customHeight="1" x14ac:dyDescent="0.2"/>
    <row r="1154" ht="39.950000000000003" customHeight="1" x14ac:dyDescent="0.2"/>
    <row r="1155" ht="39.950000000000003" customHeight="1" x14ac:dyDescent="0.2"/>
    <row r="1156" ht="39.950000000000003" customHeight="1" x14ac:dyDescent="0.2"/>
    <row r="1157" ht="39.950000000000003" customHeight="1" x14ac:dyDescent="0.2"/>
    <row r="1158" ht="39.950000000000003" customHeight="1" x14ac:dyDescent="0.2"/>
    <row r="1159" ht="39.950000000000003" customHeight="1" x14ac:dyDescent="0.2"/>
    <row r="1160" ht="39.950000000000003" customHeight="1" x14ac:dyDescent="0.2"/>
    <row r="1161" ht="39.950000000000003" customHeight="1" x14ac:dyDescent="0.2"/>
    <row r="1162" ht="39.950000000000003" customHeight="1" x14ac:dyDescent="0.2"/>
    <row r="1163" ht="39.950000000000003" customHeight="1" x14ac:dyDescent="0.2"/>
    <row r="1164" ht="39.950000000000003" customHeight="1" x14ac:dyDescent="0.2"/>
    <row r="1165" ht="39.950000000000003" customHeight="1" x14ac:dyDescent="0.2"/>
    <row r="1166" ht="39.950000000000003" customHeight="1" x14ac:dyDescent="0.2"/>
    <row r="1167" ht="39.950000000000003" customHeight="1" x14ac:dyDescent="0.2"/>
    <row r="1168" ht="39.950000000000003" customHeight="1" x14ac:dyDescent="0.2"/>
    <row r="1169" ht="39.950000000000003" customHeight="1" x14ac:dyDescent="0.2"/>
    <row r="1170" ht="39.950000000000003" customHeight="1" x14ac:dyDescent="0.2"/>
    <row r="1171" ht="39.950000000000003" customHeight="1" x14ac:dyDescent="0.2"/>
    <row r="1172" ht="39.950000000000003" customHeight="1" x14ac:dyDescent="0.2"/>
    <row r="1173" ht="39.950000000000003" customHeight="1" x14ac:dyDescent="0.2"/>
    <row r="1174" ht="39.950000000000003" customHeight="1" x14ac:dyDescent="0.2"/>
    <row r="1175" ht="39.950000000000003" customHeight="1" x14ac:dyDescent="0.2"/>
    <row r="1176" ht="39.950000000000003" customHeight="1" x14ac:dyDescent="0.2"/>
    <row r="1177" ht="39.950000000000003" customHeight="1" x14ac:dyDescent="0.2"/>
    <row r="1178" ht="39.950000000000003" customHeight="1" x14ac:dyDescent="0.2"/>
    <row r="1179" ht="39.950000000000003" customHeight="1" x14ac:dyDescent="0.2"/>
    <row r="1180" ht="39.950000000000003" customHeight="1" x14ac:dyDescent="0.2"/>
    <row r="1181" ht="39.950000000000003" customHeight="1" x14ac:dyDescent="0.2"/>
    <row r="1182" ht="39.950000000000003" customHeight="1" x14ac:dyDescent="0.2"/>
    <row r="1183" ht="39.950000000000003" customHeight="1" x14ac:dyDescent="0.2"/>
    <row r="1184" ht="39.950000000000003" customHeight="1" x14ac:dyDescent="0.2"/>
    <row r="1185" ht="39.950000000000003" customHeight="1" x14ac:dyDescent="0.2"/>
    <row r="1186" ht="39.950000000000003" customHeight="1" x14ac:dyDescent="0.2"/>
    <row r="1187" ht="39.950000000000003" customHeight="1" x14ac:dyDescent="0.2"/>
    <row r="1188" ht="39.950000000000003" customHeight="1" x14ac:dyDescent="0.2"/>
    <row r="1189" ht="39.950000000000003" customHeight="1" x14ac:dyDescent="0.2"/>
    <row r="1190" ht="39.950000000000003" customHeight="1" x14ac:dyDescent="0.2"/>
    <row r="1191" ht="39.950000000000003" customHeight="1" x14ac:dyDescent="0.2"/>
    <row r="1192" ht="39.950000000000003" customHeight="1" x14ac:dyDescent="0.2"/>
    <row r="1193" ht="39.950000000000003" customHeight="1" x14ac:dyDescent="0.2"/>
    <row r="1194" ht="39.950000000000003" customHeight="1" x14ac:dyDescent="0.2"/>
    <row r="1195" ht="39.950000000000003" customHeight="1" x14ac:dyDescent="0.2"/>
    <row r="1196" ht="39.950000000000003" customHeight="1" x14ac:dyDescent="0.2"/>
    <row r="1197" ht="39.950000000000003" customHeight="1" x14ac:dyDescent="0.2"/>
    <row r="1198" ht="39.950000000000003" customHeight="1" x14ac:dyDescent="0.2"/>
    <row r="1199" ht="39.950000000000003" customHeight="1" x14ac:dyDescent="0.2"/>
    <row r="1200" ht="39.950000000000003" customHeight="1" x14ac:dyDescent="0.2"/>
    <row r="1201" ht="39.950000000000003" customHeight="1" x14ac:dyDescent="0.2"/>
    <row r="1202" ht="39.950000000000003" customHeight="1" x14ac:dyDescent="0.2"/>
    <row r="1203" ht="39.950000000000003" customHeight="1" x14ac:dyDescent="0.2"/>
    <row r="1204" ht="39.950000000000003" customHeight="1" x14ac:dyDescent="0.2"/>
    <row r="1205" ht="39.950000000000003" customHeight="1" x14ac:dyDescent="0.2"/>
    <row r="1206" ht="39.950000000000003" customHeight="1" x14ac:dyDescent="0.2"/>
    <row r="1207" ht="39.950000000000003" customHeight="1" x14ac:dyDescent="0.2"/>
    <row r="1208" ht="39.950000000000003" customHeight="1" x14ac:dyDescent="0.2"/>
    <row r="1209" ht="39.950000000000003" customHeight="1" x14ac:dyDescent="0.2"/>
    <row r="1210" ht="39.950000000000003" customHeight="1" x14ac:dyDescent="0.2"/>
    <row r="1211" ht="39.950000000000003" customHeight="1" x14ac:dyDescent="0.2"/>
    <row r="1212" ht="39.950000000000003" customHeight="1" x14ac:dyDescent="0.2"/>
    <row r="1213" ht="39.950000000000003" customHeight="1" x14ac:dyDescent="0.2"/>
    <row r="1214" ht="39.950000000000003" customHeight="1" x14ac:dyDescent="0.2"/>
    <row r="1215" ht="39.950000000000003" customHeight="1" x14ac:dyDescent="0.2"/>
    <row r="1216" ht="39.950000000000003" customHeight="1" x14ac:dyDescent="0.2"/>
    <row r="1217" ht="39.950000000000003" customHeight="1" x14ac:dyDescent="0.2"/>
    <row r="1218" ht="39.950000000000003" customHeight="1" x14ac:dyDescent="0.2"/>
    <row r="1219" ht="39.950000000000003" customHeight="1" x14ac:dyDescent="0.2"/>
    <row r="1220" ht="39.950000000000003" customHeight="1" x14ac:dyDescent="0.2"/>
    <row r="1221" ht="39.950000000000003" customHeight="1" x14ac:dyDescent="0.2"/>
    <row r="1222" ht="39.950000000000003" customHeight="1" x14ac:dyDescent="0.2"/>
    <row r="1223" ht="39.950000000000003" customHeight="1" x14ac:dyDescent="0.2"/>
    <row r="1224" ht="39.950000000000003" customHeight="1" x14ac:dyDescent="0.2"/>
    <row r="1225" ht="39.950000000000003" customHeight="1" x14ac:dyDescent="0.2"/>
    <row r="1226" ht="39.950000000000003" customHeight="1" x14ac:dyDescent="0.2"/>
    <row r="1227" ht="39.950000000000003" customHeight="1" x14ac:dyDescent="0.2"/>
    <row r="1228" ht="39.950000000000003" customHeight="1" x14ac:dyDescent="0.2"/>
    <row r="1229" ht="39.950000000000003" customHeight="1" x14ac:dyDescent="0.2"/>
    <row r="1230" ht="39.950000000000003" customHeight="1" x14ac:dyDescent="0.2"/>
    <row r="1231" ht="39.950000000000003" customHeight="1" x14ac:dyDescent="0.2"/>
    <row r="1232" ht="39.950000000000003" customHeight="1" x14ac:dyDescent="0.2"/>
    <row r="1233" ht="39.950000000000003" customHeight="1" x14ac:dyDescent="0.2"/>
    <row r="1234" ht="39.950000000000003" customHeight="1" x14ac:dyDescent="0.2"/>
    <row r="1235" ht="39.950000000000003" customHeight="1" x14ac:dyDescent="0.2"/>
    <row r="1236" ht="39.950000000000003" customHeight="1" x14ac:dyDescent="0.2"/>
    <row r="1237" ht="39.950000000000003" customHeight="1" x14ac:dyDescent="0.2"/>
    <row r="1238" ht="39.950000000000003" customHeight="1" x14ac:dyDescent="0.2"/>
    <row r="1239" ht="39.950000000000003" customHeight="1" x14ac:dyDescent="0.2"/>
    <row r="1240" ht="39.950000000000003" customHeight="1" x14ac:dyDescent="0.2"/>
    <row r="1241" ht="39.950000000000003" customHeight="1" x14ac:dyDescent="0.2"/>
    <row r="1242" ht="39.950000000000003" customHeight="1" x14ac:dyDescent="0.2"/>
    <row r="1243" ht="39.950000000000003" customHeight="1" x14ac:dyDescent="0.2"/>
    <row r="1244" ht="39.950000000000003" customHeight="1" x14ac:dyDescent="0.2"/>
    <row r="1245" ht="39.950000000000003" customHeight="1" x14ac:dyDescent="0.2"/>
    <row r="1246" ht="39.950000000000003" customHeight="1" x14ac:dyDescent="0.2"/>
    <row r="1247" ht="39.950000000000003" customHeight="1" x14ac:dyDescent="0.2"/>
    <row r="1248" ht="39.950000000000003" customHeight="1" x14ac:dyDescent="0.2"/>
    <row r="1249" ht="39.950000000000003" customHeight="1" x14ac:dyDescent="0.2"/>
    <row r="1250" ht="39.950000000000003" customHeight="1" x14ac:dyDescent="0.2"/>
    <row r="1251" ht="39.950000000000003" customHeight="1" x14ac:dyDescent="0.2"/>
    <row r="1252" ht="39.950000000000003" customHeight="1" x14ac:dyDescent="0.2"/>
    <row r="1253" ht="39.950000000000003" customHeight="1" x14ac:dyDescent="0.2"/>
    <row r="1254" ht="39.950000000000003" customHeight="1" x14ac:dyDescent="0.2"/>
    <row r="1255" ht="39.950000000000003" customHeight="1" x14ac:dyDescent="0.2"/>
    <row r="1256" ht="39.950000000000003" customHeight="1" x14ac:dyDescent="0.2"/>
    <row r="1257" ht="39.950000000000003" customHeight="1" x14ac:dyDescent="0.2"/>
    <row r="1258" ht="39.950000000000003" customHeight="1" x14ac:dyDescent="0.2"/>
    <row r="1259" ht="39.950000000000003" customHeight="1" x14ac:dyDescent="0.2"/>
    <row r="1260" ht="39.950000000000003" customHeight="1" x14ac:dyDescent="0.2"/>
    <row r="1261" ht="39.950000000000003" customHeight="1" x14ac:dyDescent="0.2"/>
    <row r="1262" ht="39.950000000000003" customHeight="1" x14ac:dyDescent="0.2"/>
    <row r="1263" ht="39.950000000000003" customHeight="1" x14ac:dyDescent="0.2"/>
    <row r="1264" ht="39.950000000000003" customHeight="1" x14ac:dyDescent="0.2"/>
    <row r="1265" ht="39.950000000000003" customHeight="1" x14ac:dyDescent="0.2"/>
    <row r="1266" ht="39.950000000000003" customHeight="1" x14ac:dyDescent="0.2"/>
    <row r="1267" ht="39.950000000000003" customHeight="1" x14ac:dyDescent="0.2"/>
    <row r="1268" ht="39.950000000000003" customHeight="1" x14ac:dyDescent="0.2"/>
    <row r="1269" ht="39.950000000000003" customHeight="1" x14ac:dyDescent="0.2"/>
    <row r="1270" ht="39.950000000000003" customHeight="1" x14ac:dyDescent="0.2"/>
    <row r="1271" ht="39.950000000000003" customHeight="1" x14ac:dyDescent="0.2"/>
    <row r="1272" ht="39.950000000000003" customHeight="1" x14ac:dyDescent="0.2"/>
    <row r="1273" ht="39.950000000000003" customHeight="1" x14ac:dyDescent="0.2"/>
    <row r="1274" ht="39.950000000000003" customHeight="1" x14ac:dyDescent="0.2"/>
    <row r="1275" ht="39.950000000000003" customHeight="1" x14ac:dyDescent="0.2"/>
    <row r="1276" ht="39.950000000000003" customHeight="1" x14ac:dyDescent="0.2"/>
    <row r="1277" ht="39.950000000000003" customHeight="1" x14ac:dyDescent="0.2"/>
    <row r="1278" ht="39.950000000000003" customHeight="1" x14ac:dyDescent="0.2"/>
    <row r="1279" ht="39.950000000000003" customHeight="1" x14ac:dyDescent="0.2"/>
    <row r="1280" ht="39.950000000000003" customHeight="1" x14ac:dyDescent="0.2"/>
    <row r="1281" ht="39.950000000000003" customHeight="1" x14ac:dyDescent="0.2"/>
    <row r="1282" ht="39.950000000000003" customHeight="1" x14ac:dyDescent="0.2"/>
    <row r="1283" ht="39.950000000000003" customHeight="1" x14ac:dyDescent="0.2"/>
    <row r="1284" ht="39.950000000000003" customHeight="1" x14ac:dyDescent="0.2"/>
    <row r="1285" ht="39.950000000000003" customHeight="1" x14ac:dyDescent="0.2"/>
    <row r="1286" ht="39.950000000000003" customHeight="1" x14ac:dyDescent="0.2"/>
    <row r="1287" ht="39.950000000000003" customHeight="1" x14ac:dyDescent="0.2"/>
    <row r="1288" ht="39.950000000000003" customHeight="1" x14ac:dyDescent="0.2"/>
    <row r="1289" ht="39.950000000000003" customHeight="1" x14ac:dyDescent="0.2"/>
    <row r="1290" ht="39.950000000000003" customHeight="1" x14ac:dyDescent="0.2"/>
    <row r="1291" ht="39.950000000000003" customHeight="1" x14ac:dyDescent="0.2"/>
    <row r="1292" ht="39.950000000000003" customHeight="1" x14ac:dyDescent="0.2"/>
    <row r="1293" ht="39.950000000000003" customHeight="1" x14ac:dyDescent="0.2"/>
    <row r="1294" ht="39.950000000000003" customHeight="1" x14ac:dyDescent="0.2"/>
    <row r="1295" ht="39.950000000000003" customHeight="1" x14ac:dyDescent="0.2"/>
    <row r="1296" ht="39.950000000000003" customHeight="1" x14ac:dyDescent="0.2"/>
    <row r="1297" ht="39.950000000000003" customHeight="1" x14ac:dyDescent="0.2"/>
    <row r="1298" ht="39.950000000000003" customHeight="1" x14ac:dyDescent="0.2"/>
    <row r="1299" ht="39.950000000000003" customHeight="1" x14ac:dyDescent="0.2"/>
    <row r="1300" ht="39.950000000000003" customHeight="1" x14ac:dyDescent="0.2"/>
    <row r="1301" ht="39.950000000000003" customHeight="1" x14ac:dyDescent="0.2"/>
    <row r="1302" ht="39.950000000000003" customHeight="1" x14ac:dyDescent="0.2"/>
    <row r="1303" ht="39.950000000000003" customHeight="1" x14ac:dyDescent="0.2"/>
    <row r="1304" ht="39.950000000000003" customHeight="1" x14ac:dyDescent="0.2"/>
    <row r="1305" ht="39.950000000000003" customHeight="1" x14ac:dyDescent="0.2"/>
    <row r="1306" ht="39.950000000000003" customHeight="1" x14ac:dyDescent="0.2"/>
    <row r="1307" ht="39.950000000000003" customHeight="1" x14ac:dyDescent="0.2"/>
    <row r="1308" ht="39.950000000000003" customHeight="1" x14ac:dyDescent="0.2"/>
    <row r="1309" ht="39.950000000000003" customHeight="1" x14ac:dyDescent="0.2"/>
    <row r="1310" ht="39.950000000000003" customHeight="1" x14ac:dyDescent="0.2"/>
    <row r="1311" ht="39.950000000000003" customHeight="1" x14ac:dyDescent="0.2"/>
    <row r="1312" ht="39.950000000000003" customHeight="1" x14ac:dyDescent="0.2"/>
    <row r="1313" ht="39.950000000000003" customHeight="1" x14ac:dyDescent="0.2"/>
    <row r="1314" ht="39.950000000000003" customHeight="1" x14ac:dyDescent="0.2"/>
    <row r="1315" ht="39.950000000000003" customHeight="1" x14ac:dyDescent="0.2"/>
    <row r="1316" ht="39.950000000000003" customHeight="1" x14ac:dyDescent="0.2"/>
    <row r="1317" ht="39.950000000000003" customHeight="1" x14ac:dyDescent="0.2"/>
    <row r="1318" ht="39.950000000000003" customHeight="1" x14ac:dyDescent="0.2"/>
    <row r="1319" ht="39.950000000000003" customHeight="1" x14ac:dyDescent="0.2"/>
    <row r="1320" ht="39.950000000000003" customHeight="1" x14ac:dyDescent="0.2"/>
    <row r="1321" ht="39.950000000000003" customHeight="1" x14ac:dyDescent="0.2"/>
    <row r="1322" ht="39.950000000000003" customHeight="1" x14ac:dyDescent="0.2"/>
    <row r="1323" ht="39.950000000000003" customHeight="1" x14ac:dyDescent="0.2"/>
    <row r="1324" ht="39.950000000000003" customHeight="1" x14ac:dyDescent="0.2"/>
    <row r="1325" ht="39.950000000000003" customHeight="1" x14ac:dyDescent="0.2"/>
    <row r="1326" ht="39.950000000000003" customHeight="1" x14ac:dyDescent="0.2"/>
    <row r="1327" ht="39.950000000000003" customHeight="1" x14ac:dyDescent="0.2"/>
    <row r="1328" ht="39.950000000000003" customHeight="1" x14ac:dyDescent="0.2"/>
    <row r="1329" ht="39.950000000000003" customHeight="1" x14ac:dyDescent="0.2"/>
    <row r="1330" ht="39.950000000000003" customHeight="1" x14ac:dyDescent="0.2"/>
    <row r="1331" ht="39.950000000000003" customHeight="1" x14ac:dyDescent="0.2"/>
    <row r="1332" ht="39.950000000000003" customHeight="1" x14ac:dyDescent="0.2"/>
    <row r="1333" ht="39.950000000000003" customHeight="1" x14ac:dyDescent="0.2"/>
    <row r="1334" ht="39.950000000000003" customHeight="1" x14ac:dyDescent="0.2"/>
    <row r="1335" ht="39.950000000000003" customHeight="1" x14ac:dyDescent="0.2"/>
    <row r="1336" ht="39.950000000000003" customHeight="1" x14ac:dyDescent="0.2"/>
    <row r="1337" ht="39.950000000000003" customHeight="1" x14ac:dyDescent="0.2"/>
    <row r="1338" ht="39.950000000000003" customHeight="1" x14ac:dyDescent="0.2"/>
    <row r="1339" ht="39.950000000000003" customHeight="1" x14ac:dyDescent="0.2"/>
    <row r="1340" ht="39.950000000000003" customHeight="1" x14ac:dyDescent="0.2"/>
    <row r="1341" ht="39.950000000000003" customHeight="1" x14ac:dyDescent="0.2"/>
    <row r="1342" ht="39.950000000000003" customHeight="1" x14ac:dyDescent="0.2"/>
    <row r="1343" ht="39.950000000000003" customHeight="1" x14ac:dyDescent="0.2"/>
    <row r="1344" ht="39.950000000000003" customHeight="1" x14ac:dyDescent="0.2"/>
    <row r="1345" ht="39.950000000000003" customHeight="1" x14ac:dyDescent="0.2"/>
    <row r="1346" ht="39.950000000000003" customHeight="1" x14ac:dyDescent="0.2"/>
    <row r="1347" ht="39.950000000000003" customHeight="1" x14ac:dyDescent="0.2"/>
    <row r="1348" ht="39.950000000000003" customHeight="1" x14ac:dyDescent="0.2"/>
    <row r="1349" ht="39.950000000000003" customHeight="1" x14ac:dyDescent="0.2"/>
    <row r="1350" ht="39.950000000000003" customHeight="1" x14ac:dyDescent="0.2"/>
    <row r="1351" ht="39.950000000000003" customHeight="1" x14ac:dyDescent="0.2"/>
    <row r="1352" ht="39.950000000000003" customHeight="1" x14ac:dyDescent="0.2"/>
    <row r="1353" ht="39.950000000000003" customHeight="1" x14ac:dyDescent="0.2"/>
    <row r="1354" ht="39.950000000000003" customHeight="1" x14ac:dyDescent="0.2"/>
    <row r="1355" ht="39.950000000000003" customHeight="1" x14ac:dyDescent="0.2"/>
    <row r="1356" ht="39.950000000000003" customHeight="1" x14ac:dyDescent="0.2"/>
    <row r="1357" ht="39.950000000000003" customHeight="1" x14ac:dyDescent="0.2"/>
    <row r="1358" ht="39.950000000000003" customHeight="1" x14ac:dyDescent="0.2"/>
    <row r="1359" ht="39.950000000000003" customHeight="1" x14ac:dyDescent="0.2"/>
    <row r="1360" ht="39.950000000000003" customHeight="1" x14ac:dyDescent="0.2"/>
    <row r="1361" ht="39.950000000000003" customHeight="1" x14ac:dyDescent="0.2"/>
    <row r="1362" ht="39.950000000000003" customHeight="1" x14ac:dyDescent="0.2"/>
    <row r="1363" ht="39.950000000000003" customHeight="1" x14ac:dyDescent="0.2"/>
    <row r="1364" ht="39.950000000000003" customHeight="1" x14ac:dyDescent="0.2"/>
    <row r="1365" ht="39.950000000000003" customHeight="1" x14ac:dyDescent="0.2"/>
    <row r="1366" ht="39.950000000000003" customHeight="1" x14ac:dyDescent="0.2"/>
    <row r="1367" ht="39.950000000000003" customHeight="1" x14ac:dyDescent="0.2"/>
    <row r="1368" ht="39.950000000000003" customHeight="1" x14ac:dyDescent="0.2"/>
    <row r="1369" ht="39.950000000000003" customHeight="1" x14ac:dyDescent="0.2"/>
    <row r="1370" ht="39.950000000000003" customHeight="1" x14ac:dyDescent="0.2"/>
    <row r="1371" ht="39.950000000000003" customHeight="1" x14ac:dyDescent="0.2"/>
    <row r="1372" ht="39.950000000000003" customHeight="1" x14ac:dyDescent="0.2"/>
    <row r="1373" ht="39.950000000000003" customHeight="1" x14ac:dyDescent="0.2"/>
    <row r="1374" ht="39.950000000000003" customHeight="1" x14ac:dyDescent="0.2"/>
    <row r="1375" ht="39.950000000000003" customHeight="1" x14ac:dyDescent="0.2"/>
    <row r="1376" ht="39.950000000000003" customHeight="1" x14ac:dyDescent="0.2"/>
    <row r="1377" ht="39.950000000000003" customHeight="1" x14ac:dyDescent="0.2"/>
    <row r="1378" ht="39.950000000000003" customHeight="1" x14ac:dyDescent="0.2"/>
    <row r="1379" ht="39.950000000000003" customHeight="1" x14ac:dyDescent="0.2"/>
    <row r="1380" ht="39.950000000000003" customHeight="1" x14ac:dyDescent="0.2"/>
    <row r="1381" ht="39.950000000000003" customHeight="1" x14ac:dyDescent="0.2"/>
    <row r="1382" ht="39.950000000000003" customHeight="1" x14ac:dyDescent="0.2"/>
    <row r="1383" ht="39.950000000000003" customHeight="1" x14ac:dyDescent="0.2"/>
    <row r="1384" ht="39.950000000000003" customHeight="1" x14ac:dyDescent="0.2"/>
    <row r="1385" ht="39.950000000000003" customHeight="1" x14ac:dyDescent="0.2"/>
    <row r="1386" ht="39.950000000000003" customHeight="1" x14ac:dyDescent="0.2"/>
    <row r="1387" ht="39.950000000000003" customHeight="1" x14ac:dyDescent="0.2"/>
    <row r="1388" ht="39.950000000000003" customHeight="1" x14ac:dyDescent="0.2"/>
    <row r="1389" ht="39.950000000000003" customHeight="1" x14ac:dyDescent="0.2"/>
    <row r="1390" ht="39.950000000000003" customHeight="1" x14ac:dyDescent="0.2"/>
    <row r="1391" ht="39.950000000000003" customHeight="1" x14ac:dyDescent="0.2"/>
    <row r="1392" ht="39.950000000000003" customHeight="1" x14ac:dyDescent="0.2"/>
    <row r="1393" ht="39.950000000000003" customHeight="1" x14ac:dyDescent="0.2"/>
    <row r="1394" ht="39.950000000000003" customHeight="1" x14ac:dyDescent="0.2"/>
    <row r="1395" ht="39.950000000000003" customHeight="1" x14ac:dyDescent="0.2"/>
    <row r="1396" ht="39.950000000000003" customHeight="1" x14ac:dyDescent="0.2"/>
    <row r="1397" ht="39.950000000000003" customHeight="1" x14ac:dyDescent="0.2"/>
    <row r="1398" ht="39.950000000000003" customHeight="1" x14ac:dyDescent="0.2"/>
    <row r="1399" ht="39.950000000000003" customHeight="1" x14ac:dyDescent="0.2"/>
    <row r="1400" ht="39.950000000000003" customHeight="1" x14ac:dyDescent="0.2"/>
    <row r="1401" ht="39.950000000000003" customHeight="1" x14ac:dyDescent="0.2"/>
    <row r="1402" ht="39.950000000000003" customHeight="1" x14ac:dyDescent="0.2"/>
    <row r="1403" ht="39.950000000000003" customHeight="1" x14ac:dyDescent="0.2"/>
    <row r="1404" ht="39.950000000000003" customHeight="1" x14ac:dyDescent="0.2"/>
    <row r="1405" ht="39.950000000000003" customHeight="1" x14ac:dyDescent="0.2"/>
    <row r="1406" ht="39.950000000000003" customHeight="1" x14ac:dyDescent="0.2"/>
    <row r="1407" ht="39.950000000000003" customHeight="1" x14ac:dyDescent="0.2"/>
    <row r="1408" ht="39.950000000000003" customHeight="1" x14ac:dyDescent="0.2"/>
    <row r="1409" ht="39.950000000000003" customHeight="1" x14ac:dyDescent="0.2"/>
    <row r="1410" ht="39.950000000000003" customHeight="1" x14ac:dyDescent="0.2"/>
    <row r="1411" ht="39.950000000000003" customHeight="1" x14ac:dyDescent="0.2"/>
    <row r="1412" ht="39.950000000000003" customHeight="1" x14ac:dyDescent="0.2"/>
    <row r="1413" ht="39.950000000000003" customHeight="1" x14ac:dyDescent="0.2"/>
    <row r="1414" ht="39.950000000000003" customHeight="1" x14ac:dyDescent="0.2"/>
    <row r="1415" ht="39.950000000000003" customHeight="1" x14ac:dyDescent="0.2"/>
    <row r="1416" ht="39.950000000000003" customHeight="1" x14ac:dyDescent="0.2"/>
    <row r="1417" ht="39.950000000000003" customHeight="1" x14ac:dyDescent="0.2"/>
    <row r="1418" ht="39.950000000000003" customHeight="1" x14ac:dyDescent="0.2"/>
    <row r="1419" ht="39.950000000000003" customHeight="1" x14ac:dyDescent="0.2"/>
    <row r="1420" ht="39.950000000000003" customHeight="1" x14ac:dyDescent="0.2"/>
    <row r="1421" ht="39.950000000000003" customHeight="1" x14ac:dyDescent="0.2"/>
    <row r="1422" ht="39.950000000000003" customHeight="1" x14ac:dyDescent="0.2"/>
    <row r="1423" ht="39.950000000000003" customHeight="1" x14ac:dyDescent="0.2"/>
    <row r="1424" ht="39.950000000000003" customHeight="1" x14ac:dyDescent="0.2"/>
    <row r="1425" ht="39.950000000000003" customHeight="1" x14ac:dyDescent="0.2"/>
    <row r="1426" ht="39.950000000000003" customHeight="1" x14ac:dyDescent="0.2"/>
    <row r="1427" ht="39.950000000000003" customHeight="1" x14ac:dyDescent="0.2"/>
    <row r="1428" ht="39.950000000000003" customHeight="1" x14ac:dyDescent="0.2"/>
    <row r="1429" ht="39.950000000000003" customHeight="1" x14ac:dyDescent="0.2"/>
    <row r="1430" ht="39.950000000000003" customHeight="1" x14ac:dyDescent="0.2"/>
    <row r="1431" ht="39.950000000000003" customHeight="1" x14ac:dyDescent="0.2"/>
    <row r="1432" ht="39.950000000000003" customHeight="1" x14ac:dyDescent="0.2"/>
    <row r="1433" ht="39.950000000000003" customHeight="1" x14ac:dyDescent="0.2"/>
    <row r="1434" ht="39.950000000000003" customHeight="1" x14ac:dyDescent="0.2"/>
    <row r="1435" ht="39.950000000000003" customHeight="1" x14ac:dyDescent="0.2"/>
    <row r="1436" ht="39.950000000000003" customHeight="1" x14ac:dyDescent="0.2"/>
    <row r="1437" ht="39.950000000000003" customHeight="1" x14ac:dyDescent="0.2"/>
    <row r="1438" ht="39.950000000000003" customHeight="1" x14ac:dyDescent="0.2"/>
    <row r="1439" ht="39.950000000000003" customHeight="1" x14ac:dyDescent="0.2"/>
    <row r="1440" ht="39.950000000000003" customHeight="1" x14ac:dyDescent="0.2"/>
    <row r="1441" ht="39.950000000000003" customHeight="1" x14ac:dyDescent="0.2"/>
    <row r="1442" ht="39.950000000000003" customHeight="1" x14ac:dyDescent="0.2"/>
    <row r="1443" ht="39.950000000000003" customHeight="1" x14ac:dyDescent="0.2"/>
    <row r="1444" ht="39.950000000000003" customHeight="1" x14ac:dyDescent="0.2"/>
    <row r="1445" ht="39.950000000000003" customHeight="1" x14ac:dyDescent="0.2"/>
    <row r="1446" ht="39.950000000000003" customHeight="1" x14ac:dyDescent="0.2"/>
    <row r="1447" ht="39.950000000000003" customHeight="1" x14ac:dyDescent="0.2"/>
    <row r="1448" ht="39.950000000000003" customHeight="1" x14ac:dyDescent="0.2"/>
    <row r="1449" ht="39.950000000000003" customHeight="1" x14ac:dyDescent="0.2"/>
    <row r="1450" ht="39.950000000000003" customHeight="1" x14ac:dyDescent="0.2"/>
    <row r="1451" ht="39.950000000000003" customHeight="1" x14ac:dyDescent="0.2"/>
    <row r="1452" ht="39.950000000000003" customHeight="1" x14ac:dyDescent="0.2"/>
    <row r="1453" ht="39.950000000000003" customHeight="1" x14ac:dyDescent="0.2"/>
    <row r="1454" ht="39.950000000000003" customHeight="1" x14ac:dyDescent="0.2"/>
    <row r="1455" ht="39.950000000000003" customHeight="1" x14ac:dyDescent="0.2"/>
    <row r="1456" ht="39.950000000000003" customHeight="1" x14ac:dyDescent="0.2"/>
    <row r="1457" ht="39.950000000000003" customHeight="1" x14ac:dyDescent="0.2"/>
    <row r="1458" ht="39.950000000000003" customHeight="1" x14ac:dyDescent="0.2"/>
    <row r="1459" ht="39.950000000000003" customHeight="1" x14ac:dyDescent="0.2"/>
    <row r="1460" ht="39.950000000000003" customHeight="1" x14ac:dyDescent="0.2"/>
    <row r="1461" ht="39.950000000000003" customHeight="1" x14ac:dyDescent="0.2"/>
    <row r="1462" ht="39.950000000000003" customHeight="1" x14ac:dyDescent="0.2"/>
    <row r="1463" ht="39.950000000000003" customHeight="1" x14ac:dyDescent="0.2"/>
    <row r="1464" ht="39.950000000000003" customHeight="1" x14ac:dyDescent="0.2"/>
    <row r="1465" ht="39.950000000000003" customHeight="1" x14ac:dyDescent="0.2"/>
    <row r="1466" ht="39.950000000000003" customHeight="1" x14ac:dyDescent="0.2"/>
    <row r="1467" ht="39.950000000000003" customHeight="1" x14ac:dyDescent="0.2"/>
    <row r="1468" ht="39.950000000000003" customHeight="1" x14ac:dyDescent="0.2"/>
    <row r="1469" ht="39.950000000000003" customHeight="1" x14ac:dyDescent="0.2"/>
    <row r="1470" ht="39.950000000000003" customHeight="1" x14ac:dyDescent="0.2"/>
    <row r="1471" ht="39.950000000000003" customHeight="1" x14ac:dyDescent="0.2"/>
    <row r="1472" ht="39.950000000000003" customHeight="1" x14ac:dyDescent="0.2"/>
    <row r="1473" ht="39.950000000000003" customHeight="1" x14ac:dyDescent="0.2"/>
    <row r="1474" ht="39.950000000000003" customHeight="1" x14ac:dyDescent="0.2"/>
    <row r="1475" ht="39.950000000000003" customHeight="1" x14ac:dyDescent="0.2"/>
    <row r="1476" ht="39.950000000000003" customHeight="1" x14ac:dyDescent="0.2"/>
    <row r="1477" ht="39.950000000000003" customHeight="1" x14ac:dyDescent="0.2"/>
    <row r="1478" ht="39.950000000000003" customHeight="1" x14ac:dyDescent="0.2"/>
    <row r="1479" ht="39.950000000000003" customHeight="1" x14ac:dyDescent="0.2"/>
    <row r="1480" ht="39.950000000000003" customHeight="1" x14ac:dyDescent="0.2"/>
    <row r="1481" ht="39.950000000000003" customHeight="1" x14ac:dyDescent="0.2"/>
    <row r="1482" ht="39.950000000000003" customHeight="1" x14ac:dyDescent="0.2"/>
    <row r="1483" ht="39.950000000000003" customHeight="1" x14ac:dyDescent="0.2"/>
    <row r="1484" ht="39.950000000000003" customHeight="1" x14ac:dyDescent="0.2"/>
    <row r="1485" ht="39.950000000000003" customHeight="1" x14ac:dyDescent="0.2"/>
    <row r="1486" ht="39.950000000000003" customHeight="1" x14ac:dyDescent="0.2"/>
    <row r="1487" ht="39.950000000000003" customHeight="1" x14ac:dyDescent="0.2"/>
    <row r="1488" ht="39.950000000000003" customHeight="1" x14ac:dyDescent="0.2"/>
    <row r="1489" ht="39.950000000000003" customHeight="1" x14ac:dyDescent="0.2"/>
    <row r="1490" ht="39.950000000000003" customHeight="1" x14ac:dyDescent="0.2"/>
    <row r="1491" ht="39.950000000000003" customHeight="1" x14ac:dyDescent="0.2"/>
    <row r="1492" ht="39.950000000000003" customHeight="1" x14ac:dyDescent="0.2"/>
    <row r="1493" ht="39.950000000000003" customHeight="1" x14ac:dyDescent="0.2"/>
    <row r="1494" ht="39.950000000000003" customHeight="1" x14ac:dyDescent="0.2"/>
    <row r="1495" ht="39.950000000000003" customHeight="1" x14ac:dyDescent="0.2"/>
    <row r="1496" ht="39.950000000000003" customHeight="1" x14ac:dyDescent="0.2"/>
    <row r="1497" ht="39.950000000000003" customHeight="1" x14ac:dyDescent="0.2"/>
    <row r="1498" ht="39.950000000000003" customHeight="1" x14ac:dyDescent="0.2"/>
    <row r="1499" ht="39.950000000000003" customHeight="1" x14ac:dyDescent="0.2"/>
    <row r="1500" ht="39.950000000000003" customHeight="1" x14ac:dyDescent="0.2"/>
    <row r="1501" ht="39.950000000000003" customHeight="1" x14ac:dyDescent="0.2"/>
    <row r="1502" ht="39.950000000000003" customHeight="1" x14ac:dyDescent="0.2"/>
    <row r="1503" ht="39.950000000000003" customHeight="1" x14ac:dyDescent="0.2"/>
    <row r="1504" ht="39.950000000000003" customHeight="1" x14ac:dyDescent="0.2"/>
    <row r="1505" ht="39.950000000000003" customHeight="1" x14ac:dyDescent="0.2"/>
    <row r="1506" ht="39.950000000000003" customHeight="1" x14ac:dyDescent="0.2"/>
    <row r="1507" ht="39.950000000000003" customHeight="1" x14ac:dyDescent="0.2"/>
    <row r="1508" ht="39.950000000000003" customHeight="1" x14ac:dyDescent="0.2"/>
    <row r="1509" ht="39.950000000000003" customHeight="1" x14ac:dyDescent="0.2"/>
    <row r="1510" ht="39.950000000000003" customHeight="1" x14ac:dyDescent="0.2"/>
    <row r="1511" ht="39.950000000000003" customHeight="1" x14ac:dyDescent="0.2"/>
    <row r="1512" ht="39.950000000000003" customHeight="1" x14ac:dyDescent="0.2"/>
    <row r="1513" ht="39.950000000000003" customHeight="1" x14ac:dyDescent="0.2"/>
    <row r="1514" ht="39.950000000000003" customHeight="1" x14ac:dyDescent="0.2"/>
    <row r="1515" ht="39.950000000000003" customHeight="1" x14ac:dyDescent="0.2"/>
    <row r="1516" ht="39.950000000000003" customHeight="1" x14ac:dyDescent="0.2"/>
    <row r="1517" ht="39.950000000000003" customHeight="1" x14ac:dyDescent="0.2"/>
    <row r="1518" ht="39.950000000000003" customHeight="1" x14ac:dyDescent="0.2"/>
    <row r="1519" ht="39.950000000000003" customHeight="1" x14ac:dyDescent="0.2"/>
    <row r="1520" ht="39.950000000000003" customHeight="1" x14ac:dyDescent="0.2"/>
    <row r="1521" ht="39.950000000000003" customHeight="1" x14ac:dyDescent="0.2"/>
    <row r="1522" ht="39.950000000000003" customHeight="1" x14ac:dyDescent="0.2"/>
    <row r="1523" ht="39.950000000000003" customHeight="1" x14ac:dyDescent="0.2"/>
    <row r="1524" ht="39.950000000000003" customHeight="1" x14ac:dyDescent="0.2"/>
    <row r="1525" ht="39.950000000000003" customHeight="1" x14ac:dyDescent="0.2"/>
    <row r="1526" ht="39.950000000000003" customHeight="1" x14ac:dyDescent="0.2"/>
    <row r="1527" ht="39.950000000000003" customHeight="1" x14ac:dyDescent="0.2"/>
    <row r="1528" ht="39.950000000000003" customHeight="1" x14ac:dyDescent="0.2"/>
    <row r="1529" ht="39.950000000000003" customHeight="1" x14ac:dyDescent="0.2"/>
    <row r="1530" ht="39.950000000000003" customHeight="1" x14ac:dyDescent="0.2"/>
    <row r="1531" ht="39.950000000000003" customHeight="1" x14ac:dyDescent="0.2"/>
    <row r="1532" ht="39.950000000000003" customHeight="1" x14ac:dyDescent="0.2"/>
    <row r="1533" ht="39.950000000000003" customHeight="1" x14ac:dyDescent="0.2"/>
    <row r="1534" ht="39.950000000000003" customHeight="1" x14ac:dyDescent="0.2"/>
    <row r="1535" ht="39.950000000000003" customHeight="1" x14ac:dyDescent="0.2"/>
    <row r="1536" ht="39.950000000000003" customHeight="1" x14ac:dyDescent="0.2"/>
    <row r="1537" ht="39.950000000000003" customHeight="1" x14ac:dyDescent="0.2"/>
    <row r="1538" ht="39.950000000000003" customHeight="1" x14ac:dyDescent="0.2"/>
    <row r="1539" ht="39.950000000000003" customHeight="1" x14ac:dyDescent="0.2"/>
    <row r="1540" ht="39.950000000000003" customHeight="1" x14ac:dyDescent="0.2"/>
    <row r="1541" ht="39.950000000000003" customHeight="1" x14ac:dyDescent="0.2"/>
    <row r="1542" ht="39.950000000000003" customHeight="1" x14ac:dyDescent="0.2"/>
    <row r="1543" ht="39.950000000000003" customHeight="1" x14ac:dyDescent="0.2"/>
    <row r="1544" ht="39.950000000000003" customHeight="1" x14ac:dyDescent="0.2"/>
    <row r="1545" ht="39.950000000000003" customHeight="1" x14ac:dyDescent="0.2"/>
    <row r="1546" ht="39.950000000000003" customHeight="1" x14ac:dyDescent="0.2"/>
    <row r="1547" ht="39.950000000000003" customHeight="1" x14ac:dyDescent="0.2"/>
    <row r="1548" ht="39.950000000000003" customHeight="1" x14ac:dyDescent="0.2"/>
    <row r="1549" ht="39.950000000000003" customHeight="1" x14ac:dyDescent="0.2"/>
    <row r="1550" ht="39.950000000000003" customHeight="1" x14ac:dyDescent="0.2"/>
    <row r="1551" ht="39.950000000000003" customHeight="1" x14ac:dyDescent="0.2"/>
    <row r="1552" ht="39.950000000000003" customHeight="1" x14ac:dyDescent="0.2"/>
    <row r="1553" ht="39.950000000000003" customHeight="1" x14ac:dyDescent="0.2"/>
    <row r="1554" ht="39.950000000000003" customHeight="1" x14ac:dyDescent="0.2"/>
    <row r="1555" ht="39.950000000000003" customHeight="1" x14ac:dyDescent="0.2"/>
    <row r="1556" ht="39.950000000000003" customHeight="1" x14ac:dyDescent="0.2"/>
    <row r="1557" ht="39.950000000000003" customHeight="1" x14ac:dyDescent="0.2"/>
    <row r="1558" ht="39.950000000000003" customHeight="1" x14ac:dyDescent="0.2"/>
    <row r="1559" ht="39.950000000000003" customHeight="1" x14ac:dyDescent="0.2"/>
    <row r="1560" ht="39.950000000000003" customHeight="1" x14ac:dyDescent="0.2"/>
    <row r="1561" ht="39.950000000000003" customHeight="1" x14ac:dyDescent="0.2"/>
    <row r="1562" ht="39.950000000000003" customHeight="1" x14ac:dyDescent="0.2"/>
    <row r="1563" ht="39.950000000000003" customHeight="1" x14ac:dyDescent="0.2"/>
    <row r="1564" ht="39.950000000000003" customHeight="1" x14ac:dyDescent="0.2"/>
    <row r="1565" ht="39.950000000000003" customHeight="1" x14ac:dyDescent="0.2"/>
    <row r="1566" ht="39.950000000000003" customHeight="1" x14ac:dyDescent="0.2"/>
    <row r="1567" ht="39.950000000000003" customHeight="1" x14ac:dyDescent="0.2"/>
    <row r="1568" ht="39.950000000000003" customHeight="1" x14ac:dyDescent="0.2"/>
    <row r="1569" ht="39.950000000000003" customHeight="1" x14ac:dyDescent="0.2"/>
    <row r="1570" ht="39.950000000000003" customHeight="1" x14ac:dyDescent="0.2"/>
    <row r="1571" ht="39.950000000000003" customHeight="1" x14ac:dyDescent="0.2"/>
    <row r="1572" ht="39.950000000000003" customHeight="1" x14ac:dyDescent="0.2"/>
    <row r="1573" ht="39.950000000000003" customHeight="1" x14ac:dyDescent="0.2"/>
    <row r="1574" ht="39.950000000000003" customHeight="1" x14ac:dyDescent="0.2"/>
    <row r="1575" ht="39.950000000000003" customHeight="1" x14ac:dyDescent="0.2"/>
    <row r="1576" ht="39.950000000000003" customHeight="1" x14ac:dyDescent="0.2"/>
    <row r="1577" ht="39.950000000000003" customHeight="1" x14ac:dyDescent="0.2"/>
    <row r="1578" ht="39.950000000000003" customHeight="1" x14ac:dyDescent="0.2"/>
    <row r="1579" ht="39.950000000000003" customHeight="1" x14ac:dyDescent="0.2"/>
    <row r="1580" ht="39.950000000000003" customHeight="1" x14ac:dyDescent="0.2"/>
    <row r="1581" ht="39.950000000000003" customHeight="1" x14ac:dyDescent="0.2"/>
    <row r="1582" ht="39.950000000000003" customHeight="1" x14ac:dyDescent="0.2"/>
    <row r="1583" ht="39.950000000000003" customHeight="1" x14ac:dyDescent="0.2"/>
    <row r="1584" ht="39.950000000000003" customHeight="1" x14ac:dyDescent="0.2"/>
    <row r="1585" ht="39.950000000000003" customHeight="1" x14ac:dyDescent="0.2"/>
    <row r="1586" ht="39.950000000000003" customHeight="1" x14ac:dyDescent="0.2"/>
    <row r="1587" ht="39.950000000000003" customHeight="1" x14ac:dyDescent="0.2"/>
    <row r="1588" ht="39.950000000000003" customHeight="1" x14ac:dyDescent="0.2"/>
    <row r="1589" ht="39.950000000000003" customHeight="1" x14ac:dyDescent="0.2"/>
    <row r="1590" ht="39.950000000000003" customHeight="1" x14ac:dyDescent="0.2"/>
    <row r="1591" ht="39.950000000000003" customHeight="1" x14ac:dyDescent="0.2"/>
    <row r="1592" ht="39.950000000000003" customHeight="1" x14ac:dyDescent="0.2"/>
    <row r="1593" ht="39.950000000000003" customHeight="1" x14ac:dyDescent="0.2"/>
    <row r="1594" ht="39.950000000000003" customHeight="1" x14ac:dyDescent="0.2"/>
    <row r="1595" ht="39.950000000000003" customHeight="1" x14ac:dyDescent="0.2"/>
    <row r="1596" ht="39.950000000000003" customHeight="1" x14ac:dyDescent="0.2"/>
    <row r="1597" ht="39.950000000000003" customHeight="1" x14ac:dyDescent="0.2"/>
    <row r="1598" ht="39.950000000000003" customHeight="1" x14ac:dyDescent="0.2"/>
    <row r="1599" ht="39.950000000000003" customHeight="1" x14ac:dyDescent="0.2"/>
    <row r="1600" ht="39.950000000000003" customHeight="1" x14ac:dyDescent="0.2"/>
    <row r="1601" ht="39.950000000000003" customHeight="1" x14ac:dyDescent="0.2"/>
    <row r="1602" ht="39.950000000000003" customHeight="1" x14ac:dyDescent="0.2"/>
    <row r="1603" ht="39.950000000000003" customHeight="1" x14ac:dyDescent="0.2"/>
    <row r="1604" ht="39.950000000000003" customHeight="1" x14ac:dyDescent="0.2"/>
    <row r="1605" ht="39.950000000000003" customHeight="1" x14ac:dyDescent="0.2"/>
    <row r="1606" ht="39.950000000000003" customHeight="1" x14ac:dyDescent="0.2"/>
    <row r="1607" ht="39.950000000000003" customHeight="1" x14ac:dyDescent="0.2"/>
    <row r="1608" ht="39.950000000000003" customHeight="1" x14ac:dyDescent="0.2"/>
    <row r="1609" ht="39.950000000000003" customHeight="1" x14ac:dyDescent="0.2"/>
    <row r="1610" ht="39.950000000000003" customHeight="1" x14ac:dyDescent="0.2"/>
    <row r="1611" ht="39.950000000000003" customHeight="1" x14ac:dyDescent="0.2"/>
    <row r="1612" ht="39.950000000000003" customHeight="1" x14ac:dyDescent="0.2"/>
    <row r="1613" ht="39.950000000000003" customHeight="1" x14ac:dyDescent="0.2"/>
    <row r="1614" ht="39.950000000000003" customHeight="1" x14ac:dyDescent="0.2"/>
    <row r="1615" ht="39.950000000000003" customHeight="1" x14ac:dyDescent="0.2"/>
    <row r="1616" ht="39.950000000000003" customHeight="1" x14ac:dyDescent="0.2"/>
    <row r="1617" ht="39.950000000000003" customHeight="1" x14ac:dyDescent="0.2"/>
    <row r="1618" ht="39.950000000000003" customHeight="1" x14ac:dyDescent="0.2"/>
    <row r="1619" ht="39.950000000000003" customHeight="1" x14ac:dyDescent="0.2"/>
    <row r="1620" ht="39.950000000000003" customHeight="1" x14ac:dyDescent="0.2"/>
    <row r="1621" ht="39.950000000000003" customHeight="1" x14ac:dyDescent="0.2"/>
    <row r="1622" ht="39.950000000000003" customHeight="1" x14ac:dyDescent="0.2"/>
    <row r="1623" ht="39.950000000000003" customHeight="1" x14ac:dyDescent="0.2"/>
    <row r="1624" ht="39.950000000000003" customHeight="1" x14ac:dyDescent="0.2"/>
    <row r="1625" ht="39.950000000000003" customHeight="1" x14ac:dyDescent="0.2"/>
    <row r="1626" ht="39.950000000000003" customHeight="1" x14ac:dyDescent="0.2"/>
    <row r="1627" ht="39.950000000000003" customHeight="1" x14ac:dyDescent="0.2"/>
    <row r="1628" ht="39.950000000000003" customHeight="1" x14ac:dyDescent="0.2"/>
    <row r="1629" ht="39.950000000000003" customHeight="1" x14ac:dyDescent="0.2"/>
    <row r="1630" ht="39.950000000000003" customHeight="1" x14ac:dyDescent="0.2"/>
    <row r="1631" ht="39.950000000000003" customHeight="1" x14ac:dyDescent="0.2"/>
    <row r="1632" ht="39.950000000000003" customHeight="1" x14ac:dyDescent="0.2"/>
    <row r="1633" ht="39.950000000000003" customHeight="1" x14ac:dyDescent="0.2"/>
    <row r="1634" ht="39.950000000000003" customHeight="1" x14ac:dyDescent="0.2"/>
    <row r="1635" ht="39.950000000000003" customHeight="1" x14ac:dyDescent="0.2"/>
    <row r="1636" ht="39.950000000000003" customHeight="1" x14ac:dyDescent="0.2"/>
    <row r="1637" ht="39.950000000000003" customHeight="1" x14ac:dyDescent="0.2"/>
    <row r="1638" ht="39.950000000000003" customHeight="1" x14ac:dyDescent="0.2"/>
    <row r="1639" ht="39.950000000000003" customHeight="1" x14ac:dyDescent="0.2"/>
    <row r="1640" ht="39.950000000000003" customHeight="1" x14ac:dyDescent="0.2"/>
    <row r="1641" ht="39.950000000000003" customHeight="1" x14ac:dyDescent="0.2"/>
    <row r="1642" ht="39.950000000000003" customHeight="1" x14ac:dyDescent="0.2"/>
    <row r="1643" ht="39.950000000000003" customHeight="1" x14ac:dyDescent="0.2"/>
    <row r="1644" ht="39.950000000000003" customHeight="1" x14ac:dyDescent="0.2"/>
    <row r="1645" ht="39.950000000000003" customHeight="1" x14ac:dyDescent="0.2"/>
    <row r="1646" ht="39.950000000000003" customHeight="1" x14ac:dyDescent="0.2"/>
    <row r="1647" ht="39.950000000000003" customHeight="1" x14ac:dyDescent="0.2"/>
    <row r="1648" ht="39.950000000000003" customHeight="1" x14ac:dyDescent="0.2"/>
    <row r="1649" ht="39.950000000000003" customHeight="1" x14ac:dyDescent="0.2"/>
    <row r="1650" ht="39.950000000000003" customHeight="1" x14ac:dyDescent="0.2"/>
    <row r="1651" ht="39.950000000000003" customHeight="1" x14ac:dyDescent="0.2"/>
    <row r="1652" ht="39.950000000000003" customHeight="1" x14ac:dyDescent="0.2"/>
    <row r="1653" ht="39.950000000000003" customHeight="1" x14ac:dyDescent="0.2"/>
    <row r="1654" ht="39.950000000000003" customHeight="1" x14ac:dyDescent="0.2"/>
    <row r="1655" ht="39.950000000000003" customHeight="1" x14ac:dyDescent="0.2"/>
    <row r="1656" ht="39.950000000000003" customHeight="1" x14ac:dyDescent="0.2"/>
    <row r="1657" ht="39.950000000000003" customHeight="1" x14ac:dyDescent="0.2"/>
    <row r="1658" ht="39.950000000000003" customHeight="1" x14ac:dyDescent="0.2"/>
    <row r="1659" ht="39.950000000000003" customHeight="1" x14ac:dyDescent="0.2"/>
    <row r="1660" ht="39.950000000000003" customHeight="1" x14ac:dyDescent="0.2"/>
    <row r="1661" ht="39.950000000000003" customHeight="1" x14ac:dyDescent="0.2"/>
    <row r="1662" ht="39.950000000000003" customHeight="1" x14ac:dyDescent="0.2"/>
    <row r="1663" ht="39.950000000000003" customHeight="1" x14ac:dyDescent="0.2"/>
    <row r="1664" ht="39.950000000000003" customHeight="1" x14ac:dyDescent="0.2"/>
    <row r="1665" ht="39.950000000000003" customHeight="1" x14ac:dyDescent="0.2"/>
    <row r="1666" ht="39.950000000000003" customHeight="1" x14ac:dyDescent="0.2"/>
    <row r="1667" ht="39.950000000000003" customHeight="1" x14ac:dyDescent="0.2"/>
    <row r="1668" ht="39.950000000000003" customHeight="1" x14ac:dyDescent="0.2"/>
    <row r="1669" ht="39.950000000000003" customHeight="1" x14ac:dyDescent="0.2"/>
    <row r="1670" ht="39.950000000000003" customHeight="1" x14ac:dyDescent="0.2"/>
    <row r="1671" ht="39.950000000000003" customHeight="1" x14ac:dyDescent="0.2"/>
    <row r="1672" ht="39.950000000000003" customHeight="1" x14ac:dyDescent="0.2"/>
    <row r="1673" ht="39.950000000000003" customHeight="1" x14ac:dyDescent="0.2"/>
    <row r="1674" ht="39.950000000000003" customHeight="1" x14ac:dyDescent="0.2"/>
    <row r="1675" ht="39.950000000000003" customHeight="1" x14ac:dyDescent="0.2"/>
    <row r="1676" ht="39.950000000000003" customHeight="1" x14ac:dyDescent="0.2"/>
    <row r="1677" ht="39.950000000000003" customHeight="1" x14ac:dyDescent="0.2"/>
    <row r="1678" ht="39.950000000000003" customHeight="1" x14ac:dyDescent="0.2"/>
    <row r="1679" ht="39.950000000000003" customHeight="1" x14ac:dyDescent="0.2"/>
    <row r="1680" ht="39.950000000000003" customHeight="1" x14ac:dyDescent="0.2"/>
    <row r="1681" ht="39.950000000000003" customHeight="1" x14ac:dyDescent="0.2"/>
    <row r="1682" ht="39.950000000000003" customHeight="1" x14ac:dyDescent="0.2"/>
    <row r="1683" ht="39.950000000000003" customHeight="1" x14ac:dyDescent="0.2"/>
    <row r="1684" ht="39.950000000000003" customHeight="1" x14ac:dyDescent="0.2"/>
    <row r="1685" ht="39.950000000000003" customHeight="1" x14ac:dyDescent="0.2"/>
    <row r="1686" ht="39.950000000000003" customHeight="1" x14ac:dyDescent="0.2"/>
    <row r="1687" ht="39.950000000000003" customHeight="1" x14ac:dyDescent="0.2"/>
    <row r="1688" ht="39.950000000000003" customHeight="1" x14ac:dyDescent="0.2"/>
    <row r="1689" ht="39.950000000000003" customHeight="1" x14ac:dyDescent="0.2"/>
    <row r="1690" ht="39.950000000000003" customHeight="1" x14ac:dyDescent="0.2"/>
    <row r="1691" ht="39.950000000000003" customHeight="1" x14ac:dyDescent="0.2"/>
    <row r="1692" ht="39.950000000000003" customHeight="1" x14ac:dyDescent="0.2"/>
    <row r="1693" ht="39.950000000000003" customHeight="1" x14ac:dyDescent="0.2"/>
    <row r="1694" ht="39.950000000000003" customHeight="1" x14ac:dyDescent="0.2"/>
    <row r="1695" ht="39.950000000000003" customHeight="1" x14ac:dyDescent="0.2"/>
    <row r="1696" ht="39.950000000000003" customHeight="1" x14ac:dyDescent="0.2"/>
    <row r="1697" ht="39.950000000000003" customHeight="1" x14ac:dyDescent="0.2"/>
    <row r="1698" ht="39.950000000000003" customHeight="1" x14ac:dyDescent="0.2"/>
    <row r="1699" ht="39.950000000000003" customHeight="1" x14ac:dyDescent="0.2"/>
    <row r="1700" ht="39.950000000000003" customHeight="1" x14ac:dyDescent="0.2"/>
    <row r="1701" ht="39.950000000000003" customHeight="1" x14ac:dyDescent="0.2"/>
    <row r="1702" ht="39.950000000000003" customHeight="1" x14ac:dyDescent="0.2"/>
    <row r="1703" ht="39.950000000000003" customHeight="1" x14ac:dyDescent="0.2"/>
    <row r="1704" ht="39.950000000000003" customHeight="1" x14ac:dyDescent="0.2"/>
    <row r="1705" ht="39.950000000000003" customHeight="1" x14ac:dyDescent="0.2"/>
    <row r="1706" ht="39.950000000000003" customHeight="1" x14ac:dyDescent="0.2"/>
    <row r="1707" ht="39.950000000000003" customHeight="1" x14ac:dyDescent="0.2"/>
    <row r="1708" ht="39.950000000000003" customHeight="1" x14ac:dyDescent="0.2"/>
    <row r="1709" ht="39.950000000000003" customHeight="1" x14ac:dyDescent="0.2"/>
    <row r="1710" ht="39.950000000000003" customHeight="1" x14ac:dyDescent="0.2"/>
    <row r="1711" ht="39.950000000000003" customHeight="1" x14ac:dyDescent="0.2"/>
    <row r="1712" ht="39.950000000000003" customHeight="1" x14ac:dyDescent="0.2"/>
    <row r="1713" ht="39.950000000000003" customHeight="1" x14ac:dyDescent="0.2"/>
    <row r="1714" ht="39.950000000000003" customHeight="1" x14ac:dyDescent="0.2"/>
    <row r="1715" ht="39.950000000000003" customHeight="1" x14ac:dyDescent="0.2"/>
    <row r="1716" ht="39.950000000000003" customHeight="1" x14ac:dyDescent="0.2"/>
    <row r="1717" ht="39.950000000000003" customHeight="1" x14ac:dyDescent="0.2"/>
    <row r="1718" ht="39.950000000000003" customHeight="1" x14ac:dyDescent="0.2"/>
    <row r="1719" ht="39.950000000000003" customHeight="1" x14ac:dyDescent="0.2"/>
    <row r="1720" ht="39.950000000000003" customHeight="1" x14ac:dyDescent="0.2"/>
    <row r="1721" ht="39.950000000000003" customHeight="1" x14ac:dyDescent="0.2"/>
    <row r="1722" ht="39.950000000000003" customHeight="1" x14ac:dyDescent="0.2"/>
    <row r="1723" ht="39.950000000000003" customHeight="1" x14ac:dyDescent="0.2"/>
    <row r="1724" ht="39.950000000000003" customHeight="1" x14ac:dyDescent="0.2"/>
    <row r="1725" ht="39.950000000000003" customHeight="1" x14ac:dyDescent="0.2"/>
    <row r="1726" ht="39.950000000000003" customHeight="1" x14ac:dyDescent="0.2"/>
    <row r="1727" ht="39.950000000000003" customHeight="1" x14ac:dyDescent="0.2"/>
    <row r="1728" ht="39.950000000000003" customHeight="1" x14ac:dyDescent="0.2"/>
    <row r="1729" ht="39.950000000000003" customHeight="1" x14ac:dyDescent="0.2"/>
    <row r="1730" ht="39.950000000000003" customHeight="1" x14ac:dyDescent="0.2"/>
    <row r="1731" ht="39.950000000000003" customHeight="1" x14ac:dyDescent="0.2"/>
    <row r="1732" ht="39.950000000000003" customHeight="1" x14ac:dyDescent="0.2"/>
    <row r="1733" ht="39.950000000000003" customHeight="1" x14ac:dyDescent="0.2"/>
    <row r="1734" ht="39.950000000000003" customHeight="1" x14ac:dyDescent="0.2"/>
    <row r="1735" ht="39.950000000000003" customHeight="1" x14ac:dyDescent="0.2"/>
    <row r="1736" ht="39.950000000000003" customHeight="1" x14ac:dyDescent="0.2"/>
    <row r="1737" ht="39.950000000000003" customHeight="1" x14ac:dyDescent="0.2"/>
    <row r="1738" ht="39.950000000000003" customHeight="1" x14ac:dyDescent="0.2"/>
    <row r="1739" ht="39.950000000000003" customHeight="1" x14ac:dyDescent="0.2"/>
    <row r="1740" ht="39.950000000000003" customHeight="1" x14ac:dyDescent="0.2"/>
    <row r="1741" ht="39.950000000000003" customHeight="1" x14ac:dyDescent="0.2"/>
    <row r="1742" ht="39.950000000000003" customHeight="1" x14ac:dyDescent="0.2"/>
    <row r="1743" ht="39.950000000000003" customHeight="1" x14ac:dyDescent="0.2"/>
    <row r="1744" ht="39.950000000000003" customHeight="1" x14ac:dyDescent="0.2"/>
    <row r="1745" ht="39.950000000000003" customHeight="1" x14ac:dyDescent="0.2"/>
    <row r="1746" ht="39.950000000000003" customHeight="1" x14ac:dyDescent="0.2"/>
    <row r="1747" ht="39.950000000000003" customHeight="1" x14ac:dyDescent="0.2"/>
    <row r="1748" ht="39.950000000000003" customHeight="1" x14ac:dyDescent="0.2"/>
    <row r="1749" ht="39.950000000000003" customHeight="1" x14ac:dyDescent="0.2"/>
    <row r="1750" ht="39.950000000000003" customHeight="1" x14ac:dyDescent="0.2"/>
    <row r="1751" ht="39.950000000000003" customHeight="1" x14ac:dyDescent="0.2"/>
    <row r="1752" ht="39.950000000000003" customHeight="1" x14ac:dyDescent="0.2"/>
    <row r="1753" ht="39.950000000000003" customHeight="1" x14ac:dyDescent="0.2"/>
    <row r="1754" ht="39.950000000000003" customHeight="1" x14ac:dyDescent="0.2"/>
    <row r="1755" ht="39.950000000000003" customHeight="1" x14ac:dyDescent="0.2"/>
    <row r="1756" ht="39.950000000000003" customHeight="1" x14ac:dyDescent="0.2"/>
    <row r="1757" ht="39.950000000000003" customHeight="1" x14ac:dyDescent="0.2"/>
    <row r="1758" ht="39.950000000000003" customHeight="1" x14ac:dyDescent="0.2"/>
    <row r="1759" ht="39.950000000000003" customHeight="1" x14ac:dyDescent="0.2"/>
    <row r="1760" ht="39.950000000000003" customHeight="1" x14ac:dyDescent="0.2"/>
    <row r="1761" ht="39.950000000000003" customHeight="1" x14ac:dyDescent="0.2"/>
    <row r="1762" ht="39.950000000000003" customHeight="1" x14ac:dyDescent="0.2"/>
    <row r="1763" ht="39.950000000000003" customHeight="1" x14ac:dyDescent="0.2"/>
    <row r="1764" ht="39.950000000000003" customHeight="1" x14ac:dyDescent="0.2"/>
    <row r="1765" ht="39.950000000000003" customHeight="1" x14ac:dyDescent="0.2"/>
    <row r="1766" ht="39.950000000000003" customHeight="1" x14ac:dyDescent="0.2"/>
    <row r="1767" ht="39.950000000000003" customHeight="1" x14ac:dyDescent="0.2"/>
    <row r="1768" ht="39.950000000000003" customHeight="1" x14ac:dyDescent="0.2"/>
    <row r="1769" ht="39.950000000000003" customHeight="1" x14ac:dyDescent="0.2"/>
    <row r="1770" ht="39.950000000000003" customHeight="1" x14ac:dyDescent="0.2"/>
    <row r="1771" ht="39.950000000000003" customHeight="1" x14ac:dyDescent="0.2"/>
    <row r="1772" ht="39.950000000000003" customHeight="1" x14ac:dyDescent="0.2"/>
    <row r="1773" ht="39.950000000000003" customHeight="1" x14ac:dyDescent="0.2"/>
    <row r="1774" ht="39.950000000000003" customHeight="1" x14ac:dyDescent="0.2"/>
    <row r="1775" ht="39.950000000000003" customHeight="1" x14ac:dyDescent="0.2"/>
    <row r="1776" ht="39.950000000000003" customHeight="1" x14ac:dyDescent="0.2"/>
    <row r="1777" ht="39.950000000000003" customHeight="1" x14ac:dyDescent="0.2"/>
    <row r="1778" ht="39.950000000000003" customHeight="1" x14ac:dyDescent="0.2"/>
    <row r="1779" ht="39.950000000000003" customHeight="1" x14ac:dyDescent="0.2"/>
    <row r="1780" ht="39.950000000000003" customHeight="1" x14ac:dyDescent="0.2"/>
    <row r="1781" ht="39.950000000000003" customHeight="1" x14ac:dyDescent="0.2"/>
    <row r="1782" ht="39.950000000000003" customHeight="1" x14ac:dyDescent="0.2"/>
    <row r="1783" ht="39.950000000000003" customHeight="1" x14ac:dyDescent="0.2"/>
    <row r="1784" ht="39.950000000000003" customHeight="1" x14ac:dyDescent="0.2"/>
    <row r="1785" ht="39.950000000000003" customHeight="1" x14ac:dyDescent="0.2"/>
    <row r="1786" ht="39.950000000000003" customHeight="1" x14ac:dyDescent="0.2"/>
    <row r="1787" ht="39.950000000000003" customHeight="1" x14ac:dyDescent="0.2"/>
    <row r="1788" ht="39.950000000000003" customHeight="1" x14ac:dyDescent="0.2"/>
    <row r="1789" ht="39.950000000000003" customHeight="1" x14ac:dyDescent="0.2"/>
    <row r="1790" ht="39.950000000000003" customHeight="1" x14ac:dyDescent="0.2"/>
    <row r="1791" ht="39.950000000000003" customHeight="1" x14ac:dyDescent="0.2"/>
    <row r="1792" ht="39.950000000000003" customHeight="1" x14ac:dyDescent="0.2"/>
    <row r="1793" ht="39.950000000000003" customHeight="1" x14ac:dyDescent="0.2"/>
    <row r="1794" ht="39.950000000000003" customHeight="1" x14ac:dyDescent="0.2"/>
    <row r="1795" ht="39.950000000000003" customHeight="1" x14ac:dyDescent="0.2"/>
    <row r="1796" ht="39.950000000000003" customHeight="1" x14ac:dyDescent="0.2"/>
    <row r="1797" ht="39.950000000000003" customHeight="1" x14ac:dyDescent="0.2"/>
    <row r="1798" ht="39.950000000000003" customHeight="1" x14ac:dyDescent="0.2"/>
    <row r="1799" ht="39.950000000000003" customHeight="1" x14ac:dyDescent="0.2"/>
    <row r="1800" ht="39.950000000000003" customHeight="1" x14ac:dyDescent="0.2"/>
    <row r="1801" ht="39.950000000000003" customHeight="1" x14ac:dyDescent="0.2"/>
    <row r="1802" ht="39.950000000000003" customHeight="1" x14ac:dyDescent="0.2"/>
    <row r="1803" ht="39.950000000000003" customHeight="1" x14ac:dyDescent="0.2"/>
    <row r="1804" ht="39.950000000000003" customHeight="1" x14ac:dyDescent="0.2"/>
    <row r="1805" ht="39.950000000000003" customHeight="1" x14ac:dyDescent="0.2"/>
    <row r="1806" ht="39.950000000000003" customHeight="1" x14ac:dyDescent="0.2"/>
    <row r="1807" ht="39.950000000000003" customHeight="1" x14ac:dyDescent="0.2"/>
    <row r="1808" ht="39.950000000000003" customHeight="1" x14ac:dyDescent="0.2"/>
    <row r="1809" ht="39.950000000000003" customHeight="1" x14ac:dyDescent="0.2"/>
    <row r="1810" ht="39.950000000000003" customHeight="1" x14ac:dyDescent="0.2"/>
    <row r="1811" ht="39.950000000000003" customHeight="1" x14ac:dyDescent="0.2"/>
    <row r="1812" ht="39.950000000000003" customHeight="1" x14ac:dyDescent="0.2"/>
    <row r="1813" ht="39.950000000000003" customHeight="1" x14ac:dyDescent="0.2"/>
    <row r="1814" ht="39.950000000000003" customHeight="1" x14ac:dyDescent="0.2"/>
    <row r="1815" ht="39.950000000000003" customHeight="1" x14ac:dyDescent="0.2"/>
    <row r="1816" ht="39.950000000000003" customHeight="1" x14ac:dyDescent="0.2"/>
    <row r="1817" ht="39.950000000000003" customHeight="1" x14ac:dyDescent="0.2"/>
    <row r="1818" ht="39.950000000000003" customHeight="1" x14ac:dyDescent="0.2"/>
    <row r="1819" ht="39.950000000000003" customHeight="1" x14ac:dyDescent="0.2"/>
    <row r="1820" ht="39.950000000000003" customHeight="1" x14ac:dyDescent="0.2"/>
    <row r="1821" ht="39.950000000000003" customHeight="1" x14ac:dyDescent="0.2"/>
    <row r="1822" ht="39.950000000000003" customHeight="1" x14ac:dyDescent="0.2"/>
    <row r="1823" ht="39.950000000000003" customHeight="1" x14ac:dyDescent="0.2"/>
    <row r="1824" ht="39.950000000000003" customHeight="1" x14ac:dyDescent="0.2"/>
    <row r="1825" ht="39.950000000000003" customHeight="1" x14ac:dyDescent="0.2"/>
    <row r="1826" ht="39.950000000000003" customHeight="1" x14ac:dyDescent="0.2"/>
    <row r="1827" ht="39.950000000000003" customHeight="1" x14ac:dyDescent="0.2"/>
    <row r="1828" ht="39.950000000000003" customHeight="1" x14ac:dyDescent="0.2"/>
    <row r="1829" ht="39.950000000000003" customHeight="1" x14ac:dyDescent="0.2"/>
    <row r="1830" ht="39.950000000000003" customHeight="1" x14ac:dyDescent="0.2"/>
    <row r="1831" ht="39.950000000000003" customHeight="1" x14ac:dyDescent="0.2"/>
    <row r="1832" ht="39.950000000000003" customHeight="1" x14ac:dyDescent="0.2"/>
    <row r="1833" ht="39.950000000000003" customHeight="1" x14ac:dyDescent="0.2"/>
    <row r="1834" ht="39.950000000000003" customHeight="1" x14ac:dyDescent="0.2"/>
    <row r="1835" ht="39.950000000000003" customHeight="1" x14ac:dyDescent="0.2"/>
    <row r="1836" ht="39.950000000000003" customHeight="1" x14ac:dyDescent="0.2"/>
    <row r="1837" ht="39.950000000000003" customHeight="1" x14ac:dyDescent="0.2"/>
    <row r="1838" ht="39.950000000000003" customHeight="1" x14ac:dyDescent="0.2"/>
    <row r="1839" ht="39.950000000000003" customHeight="1" x14ac:dyDescent="0.2"/>
    <row r="1840" ht="39.950000000000003" customHeight="1" x14ac:dyDescent="0.2"/>
    <row r="1841" ht="39.950000000000003" customHeight="1" x14ac:dyDescent="0.2"/>
    <row r="1842" ht="39.950000000000003" customHeight="1" x14ac:dyDescent="0.2"/>
    <row r="1843" ht="39.950000000000003" customHeight="1" x14ac:dyDescent="0.2"/>
    <row r="1844" ht="39.950000000000003" customHeight="1" x14ac:dyDescent="0.2"/>
    <row r="1845" ht="39.950000000000003" customHeight="1" x14ac:dyDescent="0.2"/>
    <row r="1846" ht="39.950000000000003" customHeight="1" x14ac:dyDescent="0.2"/>
    <row r="1847" ht="39.950000000000003" customHeight="1" x14ac:dyDescent="0.2"/>
    <row r="1848" ht="39.950000000000003" customHeight="1" x14ac:dyDescent="0.2"/>
    <row r="1849" ht="39.950000000000003" customHeight="1" x14ac:dyDescent="0.2"/>
    <row r="1850" ht="39.950000000000003" customHeight="1" x14ac:dyDescent="0.2"/>
    <row r="1851" ht="39.950000000000003" customHeight="1" x14ac:dyDescent="0.2"/>
    <row r="1852" ht="39.950000000000003" customHeight="1" x14ac:dyDescent="0.2"/>
    <row r="1853" ht="39.950000000000003" customHeight="1" x14ac:dyDescent="0.2"/>
    <row r="1854" ht="39.950000000000003" customHeight="1" x14ac:dyDescent="0.2"/>
    <row r="1855" ht="39.950000000000003" customHeight="1" x14ac:dyDescent="0.2"/>
    <row r="1856" ht="39.950000000000003" customHeight="1" x14ac:dyDescent="0.2"/>
    <row r="1857" ht="39.950000000000003" customHeight="1" x14ac:dyDescent="0.2"/>
    <row r="1858" ht="39.950000000000003" customHeight="1" x14ac:dyDescent="0.2"/>
    <row r="1859" ht="39.950000000000003" customHeight="1" x14ac:dyDescent="0.2"/>
    <row r="1860" ht="39.950000000000003" customHeight="1" x14ac:dyDescent="0.2"/>
    <row r="1861" ht="39.950000000000003" customHeight="1" x14ac:dyDescent="0.2"/>
    <row r="1862" ht="39.950000000000003" customHeight="1" x14ac:dyDescent="0.2"/>
    <row r="1863" ht="39.950000000000003" customHeight="1" x14ac:dyDescent="0.2"/>
    <row r="1864" ht="39.950000000000003" customHeight="1" x14ac:dyDescent="0.2"/>
    <row r="1865" ht="39.950000000000003" customHeight="1" x14ac:dyDescent="0.2"/>
    <row r="1866" ht="39.950000000000003" customHeight="1" x14ac:dyDescent="0.2"/>
    <row r="1867" ht="39.950000000000003" customHeight="1" x14ac:dyDescent="0.2"/>
    <row r="1868" ht="39.950000000000003" customHeight="1" x14ac:dyDescent="0.2"/>
    <row r="1869" ht="39.950000000000003" customHeight="1" x14ac:dyDescent="0.2"/>
    <row r="1870" ht="39.950000000000003" customHeight="1" x14ac:dyDescent="0.2"/>
    <row r="1871" ht="39.950000000000003" customHeight="1" x14ac:dyDescent="0.2"/>
    <row r="1872" ht="39.950000000000003" customHeight="1" x14ac:dyDescent="0.2"/>
    <row r="1873" ht="39.950000000000003" customHeight="1" x14ac:dyDescent="0.2"/>
    <row r="1874" ht="39.950000000000003" customHeight="1" x14ac:dyDescent="0.2"/>
    <row r="1875" ht="39.950000000000003" customHeight="1" x14ac:dyDescent="0.2"/>
    <row r="1876" ht="39.950000000000003" customHeight="1" x14ac:dyDescent="0.2"/>
    <row r="1877" ht="39.950000000000003" customHeight="1" x14ac:dyDescent="0.2"/>
    <row r="1878" ht="39.950000000000003" customHeight="1" x14ac:dyDescent="0.2"/>
    <row r="1879" ht="39.950000000000003" customHeight="1" x14ac:dyDescent="0.2"/>
    <row r="1880" ht="39.950000000000003" customHeight="1" x14ac:dyDescent="0.2"/>
    <row r="1881" ht="39.950000000000003" customHeight="1" x14ac:dyDescent="0.2"/>
    <row r="1882" ht="39.950000000000003" customHeight="1" x14ac:dyDescent="0.2"/>
    <row r="1883" ht="39.950000000000003" customHeight="1" x14ac:dyDescent="0.2"/>
    <row r="1884" ht="39.950000000000003" customHeight="1" x14ac:dyDescent="0.2"/>
    <row r="1885" ht="39.950000000000003" customHeight="1" x14ac:dyDescent="0.2"/>
    <row r="1886" ht="39.950000000000003" customHeight="1" x14ac:dyDescent="0.2"/>
    <row r="1887" ht="39.950000000000003" customHeight="1" x14ac:dyDescent="0.2"/>
    <row r="1888" ht="39.950000000000003" customHeight="1" x14ac:dyDescent="0.2"/>
    <row r="1889" ht="39.950000000000003" customHeight="1" x14ac:dyDescent="0.2"/>
    <row r="1890" ht="39.950000000000003" customHeight="1" x14ac:dyDescent="0.2"/>
    <row r="1891" ht="39.950000000000003" customHeight="1" x14ac:dyDescent="0.2"/>
    <row r="1892" ht="39.950000000000003" customHeight="1" x14ac:dyDescent="0.2"/>
    <row r="1893" ht="39.950000000000003" customHeight="1" x14ac:dyDescent="0.2"/>
    <row r="1894" ht="39.950000000000003" customHeight="1" x14ac:dyDescent="0.2"/>
    <row r="1895" ht="39.950000000000003" customHeight="1" x14ac:dyDescent="0.2"/>
    <row r="1896" ht="39.950000000000003" customHeight="1" x14ac:dyDescent="0.2"/>
    <row r="1897" ht="39.950000000000003" customHeight="1" x14ac:dyDescent="0.2"/>
    <row r="1898" ht="39.950000000000003" customHeight="1" x14ac:dyDescent="0.2"/>
    <row r="1899" ht="39.950000000000003" customHeight="1" x14ac:dyDescent="0.2"/>
    <row r="1900" ht="39.950000000000003" customHeight="1" x14ac:dyDescent="0.2"/>
    <row r="1901" ht="39.950000000000003" customHeight="1" x14ac:dyDescent="0.2"/>
    <row r="1902" ht="39.950000000000003" customHeight="1" x14ac:dyDescent="0.2"/>
    <row r="1903" ht="39.950000000000003" customHeight="1" x14ac:dyDescent="0.2"/>
    <row r="1904" ht="39.950000000000003" customHeight="1" x14ac:dyDescent="0.2"/>
    <row r="1905" ht="39.950000000000003" customHeight="1" x14ac:dyDescent="0.2"/>
    <row r="1906" ht="39.950000000000003" customHeight="1" x14ac:dyDescent="0.2"/>
    <row r="1907" ht="39.950000000000003" customHeight="1" x14ac:dyDescent="0.2"/>
    <row r="1908" ht="39.950000000000003" customHeight="1" x14ac:dyDescent="0.2"/>
    <row r="1909" ht="39.950000000000003" customHeight="1" x14ac:dyDescent="0.2"/>
    <row r="1910" ht="39.950000000000003" customHeight="1" x14ac:dyDescent="0.2"/>
    <row r="1911" ht="39.950000000000003" customHeight="1" x14ac:dyDescent="0.2"/>
    <row r="1912" ht="39.950000000000003" customHeight="1" x14ac:dyDescent="0.2"/>
    <row r="1913" ht="39.950000000000003" customHeight="1" x14ac:dyDescent="0.2"/>
    <row r="1914" ht="39.950000000000003" customHeight="1" x14ac:dyDescent="0.2"/>
    <row r="1915" ht="39.950000000000003" customHeight="1" x14ac:dyDescent="0.2"/>
    <row r="1916" ht="39.950000000000003" customHeight="1" x14ac:dyDescent="0.2"/>
    <row r="1917" ht="39.950000000000003" customHeight="1" x14ac:dyDescent="0.2"/>
    <row r="1918" ht="39.950000000000003" customHeight="1" x14ac:dyDescent="0.2"/>
    <row r="1919" ht="39.950000000000003" customHeight="1" x14ac:dyDescent="0.2"/>
    <row r="1920" ht="39.950000000000003" customHeight="1" x14ac:dyDescent="0.2"/>
    <row r="1921" ht="39.950000000000003" customHeight="1" x14ac:dyDescent="0.2"/>
    <row r="1922" ht="39.950000000000003" customHeight="1" x14ac:dyDescent="0.2"/>
    <row r="1923" ht="39.950000000000003" customHeight="1" x14ac:dyDescent="0.2"/>
    <row r="1924" ht="39.950000000000003" customHeight="1" x14ac:dyDescent="0.2"/>
    <row r="1925" ht="39.950000000000003" customHeight="1" x14ac:dyDescent="0.2"/>
    <row r="1926" ht="39.950000000000003" customHeight="1" x14ac:dyDescent="0.2"/>
    <row r="1927" ht="39.950000000000003" customHeight="1" x14ac:dyDescent="0.2"/>
    <row r="1928" ht="39.950000000000003" customHeight="1" x14ac:dyDescent="0.2"/>
    <row r="1929" ht="39.950000000000003" customHeight="1" x14ac:dyDescent="0.2"/>
    <row r="1930" ht="39.950000000000003" customHeight="1" x14ac:dyDescent="0.2"/>
    <row r="1931" ht="39.950000000000003" customHeight="1" x14ac:dyDescent="0.2"/>
    <row r="1932" ht="39.950000000000003" customHeight="1" x14ac:dyDescent="0.2"/>
    <row r="1933" ht="39.950000000000003" customHeight="1" x14ac:dyDescent="0.2"/>
    <row r="1934" ht="39.950000000000003" customHeight="1" x14ac:dyDescent="0.2"/>
    <row r="1935" ht="39.950000000000003" customHeight="1" x14ac:dyDescent="0.2"/>
    <row r="1936" ht="39.950000000000003" customHeight="1" x14ac:dyDescent="0.2"/>
    <row r="1937" ht="39.950000000000003" customHeight="1" x14ac:dyDescent="0.2"/>
    <row r="1938" ht="39.950000000000003" customHeight="1" x14ac:dyDescent="0.2"/>
    <row r="1939" ht="39.950000000000003" customHeight="1" x14ac:dyDescent="0.2"/>
    <row r="1940" ht="39.950000000000003" customHeight="1" x14ac:dyDescent="0.2"/>
    <row r="1941" ht="39.950000000000003" customHeight="1" x14ac:dyDescent="0.2"/>
    <row r="1942" ht="39.950000000000003" customHeight="1" x14ac:dyDescent="0.2"/>
    <row r="1943" ht="39.950000000000003" customHeight="1" x14ac:dyDescent="0.2"/>
    <row r="1944" ht="39.950000000000003" customHeight="1" x14ac:dyDescent="0.2"/>
    <row r="1945" ht="39.950000000000003" customHeight="1" x14ac:dyDescent="0.2"/>
    <row r="1946" ht="39.950000000000003" customHeight="1" x14ac:dyDescent="0.2"/>
    <row r="1947" ht="39.950000000000003" customHeight="1" x14ac:dyDescent="0.2"/>
    <row r="1948" ht="39.950000000000003" customHeight="1" x14ac:dyDescent="0.2"/>
    <row r="1949" ht="39.950000000000003" customHeight="1" x14ac:dyDescent="0.2"/>
    <row r="1950" ht="39.950000000000003" customHeight="1" x14ac:dyDescent="0.2"/>
    <row r="1951" ht="39.950000000000003" customHeight="1" x14ac:dyDescent="0.2"/>
    <row r="1952" ht="39.950000000000003" customHeight="1" x14ac:dyDescent="0.2"/>
    <row r="1953" ht="39.950000000000003" customHeight="1" x14ac:dyDescent="0.2"/>
    <row r="1954" ht="39.950000000000003" customHeight="1" x14ac:dyDescent="0.2"/>
    <row r="1955" ht="39.950000000000003" customHeight="1" x14ac:dyDescent="0.2"/>
    <row r="1956" ht="39.950000000000003" customHeight="1" x14ac:dyDescent="0.2"/>
    <row r="1957" ht="39.950000000000003" customHeight="1" x14ac:dyDescent="0.2"/>
    <row r="1958" ht="39.950000000000003" customHeight="1" x14ac:dyDescent="0.2"/>
    <row r="1959" ht="39.950000000000003" customHeight="1" x14ac:dyDescent="0.2"/>
    <row r="1960" ht="39.950000000000003" customHeight="1" x14ac:dyDescent="0.2"/>
    <row r="1961" ht="39.950000000000003" customHeight="1" x14ac:dyDescent="0.2"/>
    <row r="1962" ht="39.950000000000003" customHeight="1" x14ac:dyDescent="0.2"/>
    <row r="1963" ht="39.950000000000003" customHeight="1" x14ac:dyDescent="0.2"/>
    <row r="1964" ht="39.950000000000003" customHeight="1" x14ac:dyDescent="0.2"/>
    <row r="1965" ht="39.950000000000003" customHeight="1" x14ac:dyDescent="0.2"/>
    <row r="1966" ht="39.950000000000003" customHeight="1" x14ac:dyDescent="0.2"/>
    <row r="1967" ht="39.950000000000003" customHeight="1" x14ac:dyDescent="0.2"/>
    <row r="1968" ht="39.950000000000003" customHeight="1" x14ac:dyDescent="0.2"/>
    <row r="1969" ht="39.950000000000003" customHeight="1" x14ac:dyDescent="0.2"/>
    <row r="1970" ht="39.950000000000003" customHeight="1" x14ac:dyDescent="0.2"/>
    <row r="1971" ht="39.950000000000003" customHeight="1" x14ac:dyDescent="0.2"/>
    <row r="1972" ht="39.950000000000003" customHeight="1" x14ac:dyDescent="0.2"/>
    <row r="1973" ht="39.950000000000003" customHeight="1" x14ac:dyDescent="0.2"/>
    <row r="1974" ht="39.950000000000003" customHeight="1" x14ac:dyDescent="0.2"/>
    <row r="1975" ht="39.950000000000003" customHeight="1" x14ac:dyDescent="0.2"/>
    <row r="1976" ht="39.950000000000003" customHeight="1" x14ac:dyDescent="0.2"/>
    <row r="1977" ht="39.950000000000003" customHeight="1" x14ac:dyDescent="0.2"/>
    <row r="1978" ht="39.950000000000003" customHeight="1" x14ac:dyDescent="0.2"/>
    <row r="1979" ht="39.950000000000003" customHeight="1" x14ac:dyDescent="0.2"/>
    <row r="1980" ht="39.950000000000003" customHeight="1" x14ac:dyDescent="0.2"/>
    <row r="1981" ht="39.950000000000003" customHeight="1" x14ac:dyDescent="0.2"/>
    <row r="1982" ht="39.950000000000003" customHeight="1" x14ac:dyDescent="0.2"/>
    <row r="1983" ht="39.950000000000003" customHeight="1" x14ac:dyDescent="0.2"/>
    <row r="1984" ht="39.950000000000003" customHeight="1" x14ac:dyDescent="0.2"/>
    <row r="1985" ht="39.950000000000003" customHeight="1" x14ac:dyDescent="0.2"/>
    <row r="1986" ht="39.950000000000003" customHeight="1" x14ac:dyDescent="0.2"/>
    <row r="1987" ht="39.950000000000003" customHeight="1" x14ac:dyDescent="0.2"/>
    <row r="1988" ht="39.950000000000003" customHeight="1" x14ac:dyDescent="0.2"/>
    <row r="1989" ht="39.950000000000003" customHeight="1" x14ac:dyDescent="0.2"/>
    <row r="1990" ht="39.950000000000003" customHeight="1" x14ac:dyDescent="0.2"/>
    <row r="1991" ht="39.950000000000003" customHeight="1" x14ac:dyDescent="0.2"/>
    <row r="1992" ht="39.950000000000003" customHeight="1" x14ac:dyDescent="0.2"/>
    <row r="1993" ht="39.950000000000003" customHeight="1" x14ac:dyDescent="0.2"/>
    <row r="1994" ht="39.950000000000003" customHeight="1" x14ac:dyDescent="0.2"/>
    <row r="1995" ht="39.950000000000003" customHeight="1" x14ac:dyDescent="0.2"/>
    <row r="1996" ht="39.950000000000003" customHeight="1" x14ac:dyDescent="0.2"/>
    <row r="1997" ht="39.950000000000003" customHeight="1" x14ac:dyDescent="0.2"/>
    <row r="1998" ht="39.950000000000003" customHeight="1" x14ac:dyDescent="0.2"/>
    <row r="1999" ht="39.950000000000003" customHeight="1" x14ac:dyDescent="0.2"/>
    <row r="2000" ht="39.950000000000003" customHeight="1" x14ac:dyDescent="0.2"/>
    <row r="2001" ht="39.950000000000003" customHeight="1" x14ac:dyDescent="0.2"/>
    <row r="2002" ht="39.950000000000003" customHeight="1" x14ac:dyDescent="0.2"/>
    <row r="2003" ht="39.950000000000003" customHeight="1" x14ac:dyDescent="0.2"/>
    <row r="2004" ht="39.950000000000003" customHeight="1" x14ac:dyDescent="0.2"/>
    <row r="2005" ht="39.950000000000003" customHeight="1" x14ac:dyDescent="0.2"/>
    <row r="2006" ht="39.950000000000003" customHeight="1" x14ac:dyDescent="0.2"/>
    <row r="2007" ht="39.950000000000003" customHeight="1" x14ac:dyDescent="0.2"/>
    <row r="2008" ht="39.950000000000003" customHeight="1" x14ac:dyDescent="0.2"/>
    <row r="2009" ht="39.950000000000003" customHeight="1" x14ac:dyDescent="0.2"/>
    <row r="2010" ht="39.950000000000003" customHeight="1" x14ac:dyDescent="0.2"/>
    <row r="2011" ht="39.950000000000003" customHeight="1" x14ac:dyDescent="0.2"/>
    <row r="2012" ht="39.950000000000003" customHeight="1" x14ac:dyDescent="0.2"/>
    <row r="2013" ht="39.950000000000003" customHeight="1" x14ac:dyDescent="0.2"/>
    <row r="2014" ht="39.950000000000003" customHeight="1" x14ac:dyDescent="0.2"/>
    <row r="2015" ht="39.950000000000003" customHeight="1" x14ac:dyDescent="0.2"/>
    <row r="2016" ht="39.950000000000003" customHeight="1" x14ac:dyDescent="0.2"/>
    <row r="2017" ht="39.950000000000003" customHeight="1" x14ac:dyDescent="0.2"/>
    <row r="2018" ht="39.950000000000003" customHeight="1" x14ac:dyDescent="0.2"/>
    <row r="2019" ht="39.950000000000003" customHeight="1" x14ac:dyDescent="0.2"/>
    <row r="2020" ht="39.950000000000003" customHeight="1" x14ac:dyDescent="0.2"/>
    <row r="2021" ht="39.950000000000003" customHeight="1" x14ac:dyDescent="0.2"/>
    <row r="2022" ht="39.950000000000003" customHeight="1" x14ac:dyDescent="0.2"/>
    <row r="2023" ht="39.950000000000003" customHeight="1" x14ac:dyDescent="0.2"/>
    <row r="2024" ht="39.950000000000003" customHeight="1" x14ac:dyDescent="0.2"/>
    <row r="2025" ht="39.950000000000003" customHeight="1" x14ac:dyDescent="0.2"/>
    <row r="2026" ht="39.950000000000003" customHeight="1" x14ac:dyDescent="0.2"/>
    <row r="2027" ht="39.950000000000003" customHeight="1" x14ac:dyDescent="0.2"/>
    <row r="2028" ht="39.950000000000003" customHeight="1" x14ac:dyDescent="0.2"/>
    <row r="2029" ht="39.950000000000003" customHeight="1" x14ac:dyDescent="0.2"/>
    <row r="2030" ht="39.950000000000003" customHeight="1" x14ac:dyDescent="0.2"/>
    <row r="2031" ht="39.950000000000003" customHeight="1" x14ac:dyDescent="0.2"/>
    <row r="2032" ht="39.950000000000003" customHeight="1" x14ac:dyDescent="0.2"/>
    <row r="2033" ht="39.950000000000003" customHeight="1" x14ac:dyDescent="0.2"/>
    <row r="2034" ht="39.950000000000003" customHeight="1" x14ac:dyDescent="0.2"/>
    <row r="2035" ht="39.950000000000003" customHeight="1" x14ac:dyDescent="0.2"/>
    <row r="2036" ht="39.950000000000003" customHeight="1" x14ac:dyDescent="0.2"/>
    <row r="2037" ht="39.950000000000003" customHeight="1" x14ac:dyDescent="0.2"/>
    <row r="2038" ht="39.950000000000003" customHeight="1" x14ac:dyDescent="0.2"/>
    <row r="2039" ht="39.950000000000003" customHeight="1" x14ac:dyDescent="0.2"/>
    <row r="2040" ht="39.950000000000003" customHeight="1" x14ac:dyDescent="0.2"/>
    <row r="2041" ht="39.950000000000003" customHeight="1" x14ac:dyDescent="0.2"/>
    <row r="2042" ht="39.950000000000003" customHeight="1" x14ac:dyDescent="0.2"/>
    <row r="2043" ht="39.950000000000003" customHeight="1" x14ac:dyDescent="0.2"/>
    <row r="2044" ht="39.950000000000003" customHeight="1" x14ac:dyDescent="0.2"/>
    <row r="2045" ht="39.950000000000003" customHeight="1" x14ac:dyDescent="0.2"/>
    <row r="2046" ht="39.950000000000003" customHeight="1" x14ac:dyDescent="0.2"/>
    <row r="2047" ht="39.950000000000003" customHeight="1" x14ac:dyDescent="0.2"/>
    <row r="2048" ht="39.950000000000003" customHeight="1" x14ac:dyDescent="0.2"/>
    <row r="2049" ht="39.950000000000003" customHeight="1" x14ac:dyDescent="0.2"/>
    <row r="2050" ht="39.950000000000003" customHeight="1" x14ac:dyDescent="0.2"/>
    <row r="2051" ht="39.950000000000003" customHeight="1" x14ac:dyDescent="0.2"/>
    <row r="2052" ht="39.950000000000003" customHeight="1" x14ac:dyDescent="0.2"/>
    <row r="2053" ht="39.950000000000003" customHeight="1" x14ac:dyDescent="0.2"/>
    <row r="2054" ht="39.950000000000003" customHeight="1" x14ac:dyDescent="0.2"/>
    <row r="2055" ht="39.950000000000003" customHeight="1" x14ac:dyDescent="0.2"/>
    <row r="2056" ht="39.950000000000003" customHeight="1" x14ac:dyDescent="0.2"/>
    <row r="2057" ht="39.950000000000003" customHeight="1" x14ac:dyDescent="0.2"/>
    <row r="2058" ht="39.950000000000003" customHeight="1" x14ac:dyDescent="0.2"/>
    <row r="2059" ht="39.950000000000003" customHeight="1" x14ac:dyDescent="0.2"/>
    <row r="2060" ht="39.950000000000003" customHeight="1" x14ac:dyDescent="0.2"/>
    <row r="2061" ht="39.950000000000003" customHeight="1" x14ac:dyDescent="0.2"/>
    <row r="2062" ht="39.950000000000003" customHeight="1" x14ac:dyDescent="0.2"/>
    <row r="2063" ht="39.950000000000003" customHeight="1" x14ac:dyDescent="0.2"/>
    <row r="2064" ht="39.950000000000003" customHeight="1" x14ac:dyDescent="0.2"/>
    <row r="2065" ht="39.950000000000003" customHeight="1" x14ac:dyDescent="0.2"/>
    <row r="2066" ht="39.950000000000003" customHeight="1" x14ac:dyDescent="0.2"/>
    <row r="2067" ht="39.950000000000003" customHeight="1" x14ac:dyDescent="0.2"/>
    <row r="2068" ht="39.950000000000003" customHeight="1" x14ac:dyDescent="0.2"/>
    <row r="2069" ht="39.950000000000003" customHeight="1" x14ac:dyDescent="0.2"/>
    <row r="2070" ht="39.950000000000003" customHeight="1" x14ac:dyDescent="0.2"/>
    <row r="2071" ht="39.950000000000003" customHeight="1" x14ac:dyDescent="0.2"/>
    <row r="2072" ht="39.950000000000003" customHeight="1" x14ac:dyDescent="0.2"/>
    <row r="2073" ht="39.950000000000003" customHeight="1" x14ac:dyDescent="0.2"/>
    <row r="2074" ht="39.950000000000003" customHeight="1" x14ac:dyDescent="0.2"/>
    <row r="2075" ht="39.950000000000003" customHeight="1" x14ac:dyDescent="0.2"/>
    <row r="2076" ht="39.950000000000003" customHeight="1" x14ac:dyDescent="0.2"/>
    <row r="2077" ht="39.950000000000003" customHeight="1" x14ac:dyDescent="0.2"/>
    <row r="2078" ht="39.950000000000003" customHeight="1" x14ac:dyDescent="0.2"/>
    <row r="2079" ht="39.950000000000003" customHeight="1" x14ac:dyDescent="0.2"/>
    <row r="2080" ht="39.950000000000003" customHeight="1" x14ac:dyDescent="0.2"/>
    <row r="2081" ht="39.950000000000003" customHeight="1" x14ac:dyDescent="0.2"/>
    <row r="2082" ht="39.950000000000003" customHeight="1" x14ac:dyDescent="0.2"/>
    <row r="2083" ht="39.950000000000003" customHeight="1" x14ac:dyDescent="0.2"/>
    <row r="2084" ht="39.950000000000003" customHeight="1" x14ac:dyDescent="0.2"/>
    <row r="2085" ht="39.950000000000003" customHeight="1" x14ac:dyDescent="0.2"/>
    <row r="2086" ht="39.950000000000003" customHeight="1" x14ac:dyDescent="0.2"/>
    <row r="2087" ht="39.950000000000003" customHeight="1" x14ac:dyDescent="0.2"/>
    <row r="2088" ht="39.950000000000003" customHeight="1" x14ac:dyDescent="0.2"/>
    <row r="2089" ht="39.950000000000003" customHeight="1" x14ac:dyDescent="0.2"/>
    <row r="2090" ht="39.950000000000003" customHeight="1" x14ac:dyDescent="0.2"/>
    <row r="2091" ht="39.950000000000003" customHeight="1" x14ac:dyDescent="0.2"/>
    <row r="2092" ht="39.950000000000003" customHeight="1" x14ac:dyDescent="0.2"/>
    <row r="2093" ht="39.950000000000003" customHeight="1" x14ac:dyDescent="0.2"/>
    <row r="2094" ht="39.950000000000003" customHeight="1" x14ac:dyDescent="0.2"/>
    <row r="2095" ht="39.950000000000003" customHeight="1" x14ac:dyDescent="0.2"/>
    <row r="2096" ht="39.950000000000003" customHeight="1" x14ac:dyDescent="0.2"/>
    <row r="2097" ht="39.950000000000003" customHeight="1" x14ac:dyDescent="0.2"/>
    <row r="2098" ht="39.950000000000003" customHeight="1" x14ac:dyDescent="0.2"/>
    <row r="2099" ht="39.950000000000003" customHeight="1" x14ac:dyDescent="0.2"/>
    <row r="2100" ht="39.950000000000003" customHeight="1" x14ac:dyDescent="0.2"/>
    <row r="2101" ht="39.950000000000003" customHeight="1" x14ac:dyDescent="0.2"/>
    <row r="2102" ht="39.950000000000003" customHeight="1" x14ac:dyDescent="0.2"/>
    <row r="2103" ht="39.950000000000003" customHeight="1" x14ac:dyDescent="0.2"/>
    <row r="2104" ht="39.950000000000003" customHeight="1" x14ac:dyDescent="0.2"/>
    <row r="2105" ht="39.950000000000003" customHeight="1" x14ac:dyDescent="0.2"/>
    <row r="2106" ht="39.950000000000003" customHeight="1" x14ac:dyDescent="0.2"/>
    <row r="2107" ht="39.950000000000003" customHeight="1" x14ac:dyDescent="0.2"/>
    <row r="2108" ht="39.950000000000003" customHeight="1" x14ac:dyDescent="0.2"/>
    <row r="2109" ht="39.950000000000003" customHeight="1" x14ac:dyDescent="0.2"/>
    <row r="2110" ht="39.950000000000003" customHeight="1" x14ac:dyDescent="0.2"/>
    <row r="2111" ht="39.950000000000003" customHeight="1" x14ac:dyDescent="0.2"/>
    <row r="2112" ht="39.950000000000003" customHeight="1" x14ac:dyDescent="0.2"/>
    <row r="2113" ht="39.950000000000003" customHeight="1" x14ac:dyDescent="0.2"/>
    <row r="2114" ht="39.950000000000003" customHeight="1" x14ac:dyDescent="0.2"/>
    <row r="2115" ht="39.950000000000003" customHeight="1" x14ac:dyDescent="0.2"/>
    <row r="2116" ht="39.950000000000003" customHeight="1" x14ac:dyDescent="0.2"/>
    <row r="2117" ht="39.950000000000003" customHeight="1" x14ac:dyDescent="0.2"/>
    <row r="2118" ht="39.950000000000003" customHeight="1" x14ac:dyDescent="0.2"/>
    <row r="2119" ht="39.950000000000003" customHeight="1" x14ac:dyDescent="0.2"/>
    <row r="2120" ht="39.950000000000003" customHeight="1" x14ac:dyDescent="0.2"/>
    <row r="2121" ht="39.950000000000003" customHeight="1" x14ac:dyDescent="0.2"/>
    <row r="2122" ht="39.950000000000003" customHeight="1" x14ac:dyDescent="0.2"/>
    <row r="2123" ht="39.950000000000003" customHeight="1" x14ac:dyDescent="0.2"/>
    <row r="2124" ht="39.950000000000003" customHeight="1" x14ac:dyDescent="0.2"/>
    <row r="2125" ht="39.950000000000003" customHeight="1" x14ac:dyDescent="0.2"/>
    <row r="2126" ht="39.950000000000003" customHeight="1" x14ac:dyDescent="0.2"/>
    <row r="2127" ht="39.950000000000003" customHeight="1" x14ac:dyDescent="0.2"/>
    <row r="2128" ht="39.950000000000003" customHeight="1" x14ac:dyDescent="0.2"/>
    <row r="2129" ht="39.950000000000003" customHeight="1" x14ac:dyDescent="0.2"/>
    <row r="2130" ht="39.950000000000003" customHeight="1" x14ac:dyDescent="0.2"/>
    <row r="2131" ht="39.950000000000003" customHeight="1" x14ac:dyDescent="0.2"/>
    <row r="2132" ht="39.950000000000003" customHeight="1" x14ac:dyDescent="0.2"/>
    <row r="2133" ht="39.950000000000003" customHeight="1" x14ac:dyDescent="0.2"/>
    <row r="2134" ht="39.950000000000003" customHeight="1" x14ac:dyDescent="0.2"/>
    <row r="2135" ht="39.950000000000003" customHeight="1" x14ac:dyDescent="0.2"/>
    <row r="2136" ht="39.950000000000003" customHeight="1" x14ac:dyDescent="0.2"/>
    <row r="2137" ht="39.950000000000003" customHeight="1" x14ac:dyDescent="0.2"/>
    <row r="2138" ht="39.950000000000003" customHeight="1" x14ac:dyDescent="0.2"/>
    <row r="2139" ht="39.950000000000003" customHeight="1" x14ac:dyDescent="0.2"/>
    <row r="2140" ht="39.950000000000003" customHeight="1" x14ac:dyDescent="0.2"/>
    <row r="2141" ht="39.950000000000003" customHeight="1" x14ac:dyDescent="0.2"/>
    <row r="2142" ht="39.950000000000003" customHeight="1" x14ac:dyDescent="0.2"/>
    <row r="2143" ht="39.950000000000003" customHeight="1" x14ac:dyDescent="0.2"/>
    <row r="2144" ht="39.950000000000003" customHeight="1" x14ac:dyDescent="0.2"/>
    <row r="2145" ht="39.950000000000003" customHeight="1" x14ac:dyDescent="0.2"/>
    <row r="2146" ht="39.950000000000003" customHeight="1" x14ac:dyDescent="0.2"/>
    <row r="2147" ht="39.950000000000003" customHeight="1" x14ac:dyDescent="0.2"/>
    <row r="2148" ht="39.950000000000003" customHeight="1" x14ac:dyDescent="0.2"/>
    <row r="2149" ht="39.950000000000003" customHeight="1" x14ac:dyDescent="0.2"/>
    <row r="2150" ht="39.950000000000003" customHeight="1" x14ac:dyDescent="0.2"/>
    <row r="2151" ht="39.950000000000003" customHeight="1" x14ac:dyDescent="0.2"/>
    <row r="2152" ht="39.950000000000003" customHeight="1" x14ac:dyDescent="0.2"/>
    <row r="2153" ht="39.950000000000003" customHeight="1" x14ac:dyDescent="0.2"/>
    <row r="2154" ht="39.950000000000003" customHeight="1" x14ac:dyDescent="0.2"/>
    <row r="2155" ht="39.950000000000003" customHeight="1" x14ac:dyDescent="0.2"/>
    <row r="2156" ht="39.950000000000003" customHeight="1" x14ac:dyDescent="0.2"/>
    <row r="2157" ht="39.950000000000003" customHeight="1" x14ac:dyDescent="0.2"/>
    <row r="2158" ht="39.950000000000003" customHeight="1" x14ac:dyDescent="0.2"/>
    <row r="2159" ht="39.950000000000003" customHeight="1" x14ac:dyDescent="0.2"/>
    <row r="2160" ht="39.950000000000003" customHeight="1" x14ac:dyDescent="0.2"/>
    <row r="2161" ht="39.950000000000003" customHeight="1" x14ac:dyDescent="0.2"/>
    <row r="2162" ht="39.950000000000003" customHeight="1" x14ac:dyDescent="0.2"/>
    <row r="2163" ht="39.950000000000003" customHeight="1" x14ac:dyDescent="0.2"/>
    <row r="2164" ht="39.950000000000003" customHeight="1" x14ac:dyDescent="0.2"/>
    <row r="2165" ht="39.950000000000003" customHeight="1" x14ac:dyDescent="0.2"/>
    <row r="2166" ht="39.950000000000003" customHeight="1" x14ac:dyDescent="0.2"/>
    <row r="2167" ht="39.950000000000003" customHeight="1" x14ac:dyDescent="0.2"/>
    <row r="2168" ht="39.950000000000003" customHeight="1" x14ac:dyDescent="0.2"/>
    <row r="2169" ht="39.950000000000003" customHeight="1" x14ac:dyDescent="0.2"/>
    <row r="2170" ht="39.950000000000003" customHeight="1" x14ac:dyDescent="0.2"/>
    <row r="2171" ht="39.950000000000003" customHeight="1" x14ac:dyDescent="0.2"/>
    <row r="2172" ht="39.950000000000003" customHeight="1" x14ac:dyDescent="0.2"/>
    <row r="2173" ht="39.950000000000003" customHeight="1" x14ac:dyDescent="0.2"/>
    <row r="2174" ht="39.950000000000003" customHeight="1" x14ac:dyDescent="0.2"/>
    <row r="2175" ht="39.950000000000003" customHeight="1" x14ac:dyDescent="0.2"/>
    <row r="2176" ht="39.950000000000003" customHeight="1" x14ac:dyDescent="0.2"/>
    <row r="2177" ht="39.950000000000003" customHeight="1" x14ac:dyDescent="0.2"/>
    <row r="2178" ht="39.950000000000003" customHeight="1" x14ac:dyDescent="0.2"/>
    <row r="2179" ht="39.950000000000003" customHeight="1" x14ac:dyDescent="0.2"/>
    <row r="2180" ht="39.950000000000003" customHeight="1" x14ac:dyDescent="0.2"/>
    <row r="2181" ht="39.950000000000003" customHeight="1" x14ac:dyDescent="0.2"/>
    <row r="2182" ht="39.950000000000003" customHeight="1" x14ac:dyDescent="0.2"/>
    <row r="2183" ht="39.950000000000003" customHeight="1" x14ac:dyDescent="0.2"/>
    <row r="2184" ht="39.950000000000003" customHeight="1" x14ac:dyDescent="0.2"/>
    <row r="2185" ht="39.950000000000003" customHeight="1" x14ac:dyDescent="0.2"/>
    <row r="2186" ht="39.950000000000003" customHeight="1" x14ac:dyDescent="0.2"/>
    <row r="2187" ht="39.950000000000003" customHeight="1" x14ac:dyDescent="0.2"/>
    <row r="2188" ht="39.950000000000003" customHeight="1" x14ac:dyDescent="0.2"/>
    <row r="2189" ht="39.950000000000003" customHeight="1" x14ac:dyDescent="0.2"/>
    <row r="2190" ht="39.950000000000003" customHeight="1" x14ac:dyDescent="0.2"/>
    <row r="2191" ht="39.950000000000003" customHeight="1" x14ac:dyDescent="0.2"/>
    <row r="2192" ht="39.950000000000003" customHeight="1" x14ac:dyDescent="0.2"/>
    <row r="2193" ht="39.950000000000003" customHeight="1" x14ac:dyDescent="0.2"/>
    <row r="2194" ht="39.950000000000003" customHeight="1" x14ac:dyDescent="0.2"/>
    <row r="2195" ht="39.950000000000003" customHeight="1" x14ac:dyDescent="0.2"/>
    <row r="2196" ht="39.950000000000003" customHeight="1" x14ac:dyDescent="0.2"/>
    <row r="2197" ht="39.950000000000003" customHeight="1" x14ac:dyDescent="0.2"/>
    <row r="2198" ht="39.950000000000003" customHeight="1" x14ac:dyDescent="0.2"/>
    <row r="2199" ht="39.950000000000003" customHeight="1" x14ac:dyDescent="0.2"/>
    <row r="2200" ht="39.950000000000003" customHeight="1" x14ac:dyDescent="0.2"/>
    <row r="2201" ht="39.950000000000003" customHeight="1" x14ac:dyDescent="0.2"/>
    <row r="2202" ht="39.950000000000003" customHeight="1" x14ac:dyDescent="0.2"/>
    <row r="2203" ht="39.950000000000003" customHeight="1" x14ac:dyDescent="0.2"/>
    <row r="2204" ht="39.950000000000003" customHeight="1" x14ac:dyDescent="0.2"/>
    <row r="2205" ht="39.950000000000003" customHeight="1" x14ac:dyDescent="0.2"/>
    <row r="2206" ht="39.950000000000003" customHeight="1" x14ac:dyDescent="0.2"/>
    <row r="2207" ht="39.950000000000003" customHeight="1" x14ac:dyDescent="0.2"/>
    <row r="2208" ht="39.950000000000003" customHeight="1" x14ac:dyDescent="0.2"/>
    <row r="2209" ht="39.950000000000003" customHeight="1" x14ac:dyDescent="0.2"/>
    <row r="2210" ht="39.950000000000003" customHeight="1" x14ac:dyDescent="0.2"/>
    <row r="2211" ht="39.950000000000003" customHeight="1" x14ac:dyDescent="0.2"/>
    <row r="2212" ht="39.950000000000003" customHeight="1" x14ac:dyDescent="0.2"/>
    <row r="2213" ht="39.950000000000003" customHeight="1" x14ac:dyDescent="0.2"/>
    <row r="2214" ht="39.950000000000003" customHeight="1" x14ac:dyDescent="0.2"/>
    <row r="2215" ht="39.950000000000003" customHeight="1" x14ac:dyDescent="0.2"/>
    <row r="2216" ht="39.950000000000003" customHeight="1" x14ac:dyDescent="0.2"/>
    <row r="2217" ht="39.950000000000003" customHeight="1" x14ac:dyDescent="0.2"/>
    <row r="2218" ht="39.950000000000003" customHeight="1" x14ac:dyDescent="0.2"/>
    <row r="2219" ht="39.950000000000003" customHeight="1" x14ac:dyDescent="0.2"/>
    <row r="2220" ht="39.950000000000003" customHeight="1" x14ac:dyDescent="0.2"/>
    <row r="2221" ht="39.950000000000003" customHeight="1" x14ac:dyDescent="0.2"/>
    <row r="2222" ht="39.950000000000003" customHeight="1" x14ac:dyDescent="0.2"/>
    <row r="2223" ht="39.950000000000003" customHeight="1" x14ac:dyDescent="0.2"/>
    <row r="2224" ht="39.950000000000003" customHeight="1" x14ac:dyDescent="0.2"/>
    <row r="2225" ht="39.950000000000003" customHeight="1" x14ac:dyDescent="0.2"/>
    <row r="2226" ht="39.950000000000003" customHeight="1" x14ac:dyDescent="0.2"/>
    <row r="2227" ht="39.950000000000003" customHeight="1" x14ac:dyDescent="0.2"/>
    <row r="2228" ht="39.950000000000003" customHeight="1" x14ac:dyDescent="0.2"/>
    <row r="2229" ht="39.950000000000003" customHeight="1" x14ac:dyDescent="0.2"/>
    <row r="2230" ht="39.950000000000003" customHeight="1" x14ac:dyDescent="0.2"/>
    <row r="2231" ht="39.950000000000003" customHeight="1" x14ac:dyDescent="0.2"/>
    <row r="2232" ht="39.950000000000003" customHeight="1" x14ac:dyDescent="0.2"/>
    <row r="2233" ht="39.950000000000003" customHeight="1" x14ac:dyDescent="0.2"/>
    <row r="2234" ht="39.950000000000003" customHeight="1" x14ac:dyDescent="0.2"/>
    <row r="2235" ht="39.950000000000003" customHeight="1" x14ac:dyDescent="0.2"/>
    <row r="2236" ht="39.950000000000003" customHeight="1" x14ac:dyDescent="0.2"/>
    <row r="2237" ht="39.950000000000003" customHeight="1" x14ac:dyDescent="0.2"/>
    <row r="2238" ht="39.950000000000003" customHeight="1" x14ac:dyDescent="0.2"/>
    <row r="2239" ht="39.950000000000003" customHeight="1" x14ac:dyDescent="0.2"/>
    <row r="2240" ht="39.950000000000003" customHeight="1" x14ac:dyDescent="0.2"/>
    <row r="2241" ht="39.950000000000003" customHeight="1" x14ac:dyDescent="0.2"/>
    <row r="2242" ht="39.950000000000003" customHeight="1" x14ac:dyDescent="0.2"/>
    <row r="2243" ht="39.950000000000003" customHeight="1" x14ac:dyDescent="0.2"/>
    <row r="2244" ht="39.950000000000003" customHeight="1" x14ac:dyDescent="0.2"/>
    <row r="2245" ht="39.950000000000003" customHeight="1" x14ac:dyDescent="0.2"/>
    <row r="2246" ht="39.950000000000003" customHeight="1" x14ac:dyDescent="0.2"/>
    <row r="2247" ht="39.950000000000003" customHeight="1" x14ac:dyDescent="0.2"/>
    <row r="2248" ht="39.950000000000003" customHeight="1" x14ac:dyDescent="0.2"/>
    <row r="2249" ht="39.950000000000003" customHeight="1" x14ac:dyDescent="0.2"/>
    <row r="2250" ht="39.950000000000003" customHeight="1" x14ac:dyDescent="0.2"/>
    <row r="2251" ht="39.950000000000003" customHeight="1" x14ac:dyDescent="0.2"/>
    <row r="2252" ht="39.950000000000003" customHeight="1" x14ac:dyDescent="0.2"/>
    <row r="2253" ht="39.950000000000003" customHeight="1" x14ac:dyDescent="0.2"/>
    <row r="2254" ht="39.950000000000003" customHeight="1" x14ac:dyDescent="0.2"/>
    <row r="2255" ht="39.950000000000003" customHeight="1" x14ac:dyDescent="0.2"/>
    <row r="2256" ht="39.950000000000003" customHeight="1" x14ac:dyDescent="0.2"/>
    <row r="2257" ht="39.950000000000003" customHeight="1" x14ac:dyDescent="0.2"/>
    <row r="2258" ht="39.950000000000003" customHeight="1" x14ac:dyDescent="0.2"/>
    <row r="2259" ht="39.950000000000003" customHeight="1" x14ac:dyDescent="0.2"/>
    <row r="2260" ht="39.950000000000003" customHeight="1" x14ac:dyDescent="0.2"/>
    <row r="2261" ht="39.950000000000003" customHeight="1" x14ac:dyDescent="0.2"/>
    <row r="2262" ht="39.950000000000003" customHeight="1" x14ac:dyDescent="0.2"/>
    <row r="2263" ht="39.950000000000003" customHeight="1" x14ac:dyDescent="0.2"/>
    <row r="2264" ht="39.950000000000003" customHeight="1" x14ac:dyDescent="0.2"/>
    <row r="2265" ht="39.950000000000003" customHeight="1" x14ac:dyDescent="0.2"/>
    <row r="2266" ht="39.950000000000003" customHeight="1" x14ac:dyDescent="0.2"/>
    <row r="2267" ht="39.950000000000003" customHeight="1" x14ac:dyDescent="0.2"/>
    <row r="2268" ht="39.950000000000003" customHeight="1" x14ac:dyDescent="0.2"/>
    <row r="2269" ht="39.950000000000003" customHeight="1" x14ac:dyDescent="0.2"/>
    <row r="2270" ht="39.950000000000003" customHeight="1" x14ac:dyDescent="0.2"/>
    <row r="2271" ht="39.950000000000003" customHeight="1" x14ac:dyDescent="0.2"/>
    <row r="2272" ht="39.950000000000003" customHeight="1" x14ac:dyDescent="0.2"/>
    <row r="2273" ht="39.950000000000003" customHeight="1" x14ac:dyDescent="0.2"/>
    <row r="2274" ht="39.950000000000003" customHeight="1" x14ac:dyDescent="0.2"/>
    <row r="2275" ht="39.950000000000003" customHeight="1" x14ac:dyDescent="0.2"/>
    <row r="2276" ht="39.950000000000003" customHeight="1" x14ac:dyDescent="0.2"/>
    <row r="2277" ht="39.950000000000003" customHeight="1" x14ac:dyDescent="0.2"/>
    <row r="2278" ht="39.950000000000003" customHeight="1" x14ac:dyDescent="0.2"/>
    <row r="2279" ht="39.950000000000003" customHeight="1" x14ac:dyDescent="0.2"/>
    <row r="2280" ht="39.950000000000003" customHeight="1" x14ac:dyDescent="0.2"/>
    <row r="2281" ht="39.950000000000003" customHeight="1" x14ac:dyDescent="0.2"/>
    <row r="2282" ht="39.950000000000003" customHeight="1" x14ac:dyDescent="0.2"/>
    <row r="2283" ht="39.950000000000003" customHeight="1" x14ac:dyDescent="0.2"/>
    <row r="2284" ht="39.950000000000003" customHeight="1" x14ac:dyDescent="0.2"/>
    <row r="2285" ht="39.950000000000003" customHeight="1" x14ac:dyDescent="0.2"/>
    <row r="2286" ht="39.950000000000003" customHeight="1" x14ac:dyDescent="0.2"/>
    <row r="2287" ht="39.950000000000003" customHeight="1" x14ac:dyDescent="0.2"/>
    <row r="2288" ht="39.950000000000003" customHeight="1" x14ac:dyDescent="0.2"/>
    <row r="2289" ht="39.950000000000003" customHeight="1" x14ac:dyDescent="0.2"/>
    <row r="2290" ht="39.950000000000003" customHeight="1" x14ac:dyDescent="0.2"/>
    <row r="2291" ht="39.950000000000003" customHeight="1" x14ac:dyDescent="0.2"/>
    <row r="2292" ht="39.950000000000003" customHeight="1" x14ac:dyDescent="0.2"/>
    <row r="2293" ht="39.950000000000003" customHeight="1" x14ac:dyDescent="0.2"/>
    <row r="2294" ht="39.950000000000003" customHeight="1" x14ac:dyDescent="0.2"/>
    <row r="2295" ht="39.950000000000003" customHeight="1" x14ac:dyDescent="0.2"/>
    <row r="2296" ht="39.950000000000003" customHeight="1" x14ac:dyDescent="0.2"/>
    <row r="2297" ht="39.950000000000003" customHeight="1" x14ac:dyDescent="0.2"/>
    <row r="2298" ht="39.950000000000003" customHeight="1" x14ac:dyDescent="0.2"/>
    <row r="2299" ht="39.950000000000003" customHeight="1" x14ac:dyDescent="0.2"/>
    <row r="2300" ht="39.950000000000003" customHeight="1" x14ac:dyDescent="0.2"/>
    <row r="2301" ht="39.950000000000003" customHeight="1" x14ac:dyDescent="0.2"/>
    <row r="2302" ht="39.950000000000003" customHeight="1" x14ac:dyDescent="0.2"/>
    <row r="2303" ht="39.950000000000003" customHeight="1" x14ac:dyDescent="0.2"/>
    <row r="2304" ht="39.950000000000003" customHeight="1" x14ac:dyDescent="0.2"/>
    <row r="2305" ht="39.950000000000003" customHeight="1" x14ac:dyDescent="0.2"/>
    <row r="2306" ht="39.950000000000003" customHeight="1" x14ac:dyDescent="0.2"/>
    <row r="2307" ht="39.950000000000003" customHeight="1" x14ac:dyDescent="0.2"/>
    <row r="2308" ht="39.950000000000003" customHeight="1" x14ac:dyDescent="0.2"/>
    <row r="2309" ht="39.950000000000003" customHeight="1" x14ac:dyDescent="0.2"/>
    <row r="2310" ht="39.950000000000003" customHeight="1" x14ac:dyDescent="0.2"/>
    <row r="2311" ht="39.950000000000003" customHeight="1" x14ac:dyDescent="0.2"/>
    <row r="2312" ht="39.950000000000003" customHeight="1" x14ac:dyDescent="0.2"/>
    <row r="2313" ht="39.950000000000003" customHeight="1" x14ac:dyDescent="0.2"/>
    <row r="2314" ht="39.950000000000003" customHeight="1" x14ac:dyDescent="0.2"/>
    <row r="2315" ht="39.950000000000003" customHeight="1" x14ac:dyDescent="0.2"/>
    <row r="2316" ht="39.950000000000003" customHeight="1" x14ac:dyDescent="0.2"/>
    <row r="2317" ht="39.950000000000003" customHeight="1" x14ac:dyDescent="0.2"/>
    <row r="2318" ht="39.950000000000003" customHeight="1" x14ac:dyDescent="0.2"/>
    <row r="2319" ht="39.950000000000003" customHeight="1" x14ac:dyDescent="0.2"/>
    <row r="2320" ht="39.950000000000003" customHeight="1" x14ac:dyDescent="0.2"/>
    <row r="2321" ht="39.950000000000003" customHeight="1" x14ac:dyDescent="0.2"/>
    <row r="2322" ht="39.950000000000003" customHeight="1" x14ac:dyDescent="0.2"/>
    <row r="2323" ht="39.950000000000003" customHeight="1" x14ac:dyDescent="0.2"/>
    <row r="2324" ht="39.950000000000003" customHeight="1" x14ac:dyDescent="0.2"/>
    <row r="2325" ht="39.950000000000003" customHeight="1" x14ac:dyDescent="0.2"/>
    <row r="2326" ht="39.950000000000003" customHeight="1" x14ac:dyDescent="0.2"/>
    <row r="2327" ht="39.950000000000003" customHeight="1" x14ac:dyDescent="0.2"/>
    <row r="2328" ht="39.950000000000003" customHeight="1" x14ac:dyDescent="0.2"/>
    <row r="2329" ht="39.950000000000003" customHeight="1" x14ac:dyDescent="0.2"/>
    <row r="2330" ht="39.950000000000003" customHeight="1" x14ac:dyDescent="0.2"/>
    <row r="2331" ht="39.950000000000003" customHeight="1" x14ac:dyDescent="0.2"/>
    <row r="2332" ht="39.950000000000003" customHeight="1" x14ac:dyDescent="0.2"/>
    <row r="2333" ht="39.950000000000003" customHeight="1" x14ac:dyDescent="0.2"/>
    <row r="2334" ht="39.950000000000003" customHeight="1" x14ac:dyDescent="0.2"/>
    <row r="2335" ht="39.950000000000003" customHeight="1" x14ac:dyDescent="0.2"/>
    <row r="2336" ht="39.950000000000003" customHeight="1" x14ac:dyDescent="0.2"/>
    <row r="2337" ht="39.950000000000003" customHeight="1" x14ac:dyDescent="0.2"/>
    <row r="2338" ht="39.950000000000003" customHeight="1" x14ac:dyDescent="0.2"/>
    <row r="2339" ht="39.950000000000003" customHeight="1" x14ac:dyDescent="0.2"/>
    <row r="2340" ht="39.950000000000003" customHeight="1" x14ac:dyDescent="0.2"/>
    <row r="2341" ht="39.950000000000003" customHeight="1" x14ac:dyDescent="0.2"/>
    <row r="2342" ht="39.950000000000003" customHeight="1" x14ac:dyDescent="0.2"/>
    <row r="2343" ht="39.950000000000003" customHeight="1" x14ac:dyDescent="0.2"/>
    <row r="2344" ht="39.950000000000003" customHeight="1" x14ac:dyDescent="0.2"/>
    <row r="2345" ht="39.950000000000003" customHeight="1" x14ac:dyDescent="0.2"/>
    <row r="2346" ht="39.950000000000003" customHeight="1" x14ac:dyDescent="0.2"/>
    <row r="2347" ht="39.950000000000003" customHeight="1" x14ac:dyDescent="0.2"/>
    <row r="2348" ht="39.950000000000003" customHeight="1" x14ac:dyDescent="0.2"/>
    <row r="2349" ht="39.950000000000003" customHeight="1" x14ac:dyDescent="0.2"/>
    <row r="2350" ht="39.950000000000003" customHeight="1" x14ac:dyDescent="0.2"/>
    <row r="2351" ht="39.950000000000003" customHeight="1" x14ac:dyDescent="0.2"/>
    <row r="2352" ht="39.950000000000003" customHeight="1" x14ac:dyDescent="0.2"/>
    <row r="2353" ht="39.950000000000003" customHeight="1" x14ac:dyDescent="0.2"/>
    <row r="2354" ht="39.950000000000003" customHeight="1" x14ac:dyDescent="0.2"/>
    <row r="2355" ht="39.950000000000003" customHeight="1" x14ac:dyDescent="0.2"/>
    <row r="2356" ht="39.950000000000003" customHeight="1" x14ac:dyDescent="0.2"/>
    <row r="2357" ht="39.950000000000003" customHeight="1" x14ac:dyDescent="0.2"/>
    <row r="2358" ht="39.950000000000003" customHeight="1" x14ac:dyDescent="0.2"/>
    <row r="2359" ht="39.950000000000003" customHeight="1" x14ac:dyDescent="0.2"/>
    <row r="2360" ht="39.950000000000003" customHeight="1" x14ac:dyDescent="0.2"/>
    <row r="2361" ht="39.950000000000003" customHeight="1" x14ac:dyDescent="0.2"/>
    <row r="2362" ht="39.950000000000003" customHeight="1" x14ac:dyDescent="0.2"/>
    <row r="2363" ht="39.950000000000003" customHeight="1" x14ac:dyDescent="0.2"/>
    <row r="2364" ht="39.950000000000003" customHeight="1" x14ac:dyDescent="0.2"/>
    <row r="2365" ht="39.950000000000003" customHeight="1" x14ac:dyDescent="0.2"/>
    <row r="2366" ht="39.950000000000003" customHeight="1" x14ac:dyDescent="0.2"/>
    <row r="2367" ht="39.950000000000003" customHeight="1" x14ac:dyDescent="0.2"/>
    <row r="2368" ht="39.950000000000003" customHeight="1" x14ac:dyDescent="0.2"/>
    <row r="2369" ht="39.950000000000003" customHeight="1" x14ac:dyDescent="0.2"/>
    <row r="2370" ht="39.950000000000003" customHeight="1" x14ac:dyDescent="0.2"/>
    <row r="2371" ht="39.950000000000003" customHeight="1" x14ac:dyDescent="0.2"/>
    <row r="2372" ht="39.950000000000003" customHeight="1" x14ac:dyDescent="0.2"/>
    <row r="2373" ht="39.950000000000003" customHeight="1" x14ac:dyDescent="0.2"/>
    <row r="2374" ht="39.950000000000003" customHeight="1" x14ac:dyDescent="0.2"/>
    <row r="2375" ht="39.950000000000003" customHeight="1" x14ac:dyDescent="0.2"/>
    <row r="2376" ht="39.950000000000003" customHeight="1" x14ac:dyDescent="0.2"/>
    <row r="2377" ht="39.950000000000003" customHeight="1" x14ac:dyDescent="0.2"/>
    <row r="2378" ht="39.950000000000003" customHeight="1" x14ac:dyDescent="0.2"/>
    <row r="2379" ht="39.950000000000003" customHeight="1" x14ac:dyDescent="0.2"/>
    <row r="2380" ht="39.950000000000003" customHeight="1" x14ac:dyDescent="0.2"/>
    <row r="2381" ht="39.950000000000003" customHeight="1" x14ac:dyDescent="0.2"/>
    <row r="2382" ht="39.950000000000003" customHeight="1" x14ac:dyDescent="0.2"/>
    <row r="2383" ht="39.950000000000003" customHeight="1" x14ac:dyDescent="0.2"/>
    <row r="2384" ht="39.950000000000003" customHeight="1" x14ac:dyDescent="0.2"/>
    <row r="2385" ht="39.950000000000003" customHeight="1" x14ac:dyDescent="0.2"/>
    <row r="2386" ht="39.950000000000003" customHeight="1" x14ac:dyDescent="0.2"/>
    <row r="2387" ht="39.950000000000003" customHeight="1" x14ac:dyDescent="0.2"/>
    <row r="2388" ht="39.950000000000003" customHeight="1" x14ac:dyDescent="0.2"/>
    <row r="2389" ht="39.950000000000003" customHeight="1" x14ac:dyDescent="0.2"/>
    <row r="2390" ht="39.950000000000003" customHeight="1" x14ac:dyDescent="0.2"/>
    <row r="2391" ht="39.950000000000003" customHeight="1" x14ac:dyDescent="0.2"/>
    <row r="2392" ht="39.950000000000003" customHeight="1" x14ac:dyDescent="0.2"/>
    <row r="2393" ht="39.950000000000003" customHeight="1" x14ac:dyDescent="0.2"/>
    <row r="2394" ht="39.950000000000003" customHeight="1" x14ac:dyDescent="0.2"/>
    <row r="2395" ht="39.950000000000003" customHeight="1" x14ac:dyDescent="0.2"/>
    <row r="2396" ht="39.950000000000003" customHeight="1" x14ac:dyDescent="0.2"/>
    <row r="2397" ht="39.950000000000003" customHeight="1" x14ac:dyDescent="0.2"/>
    <row r="2398" ht="39.950000000000003" customHeight="1" x14ac:dyDescent="0.2"/>
    <row r="2399" ht="39.950000000000003" customHeight="1" x14ac:dyDescent="0.2"/>
    <row r="2400" ht="39.950000000000003" customHeight="1" x14ac:dyDescent="0.2"/>
    <row r="2401" ht="39.950000000000003" customHeight="1" x14ac:dyDescent="0.2"/>
    <row r="2402" ht="39.950000000000003" customHeight="1" x14ac:dyDescent="0.2"/>
    <row r="2403" ht="39.950000000000003" customHeight="1" x14ac:dyDescent="0.2"/>
    <row r="2404" ht="39.950000000000003" customHeight="1" x14ac:dyDescent="0.2"/>
    <row r="2405" ht="39.950000000000003" customHeight="1" x14ac:dyDescent="0.2"/>
    <row r="2406" ht="39.950000000000003" customHeight="1" x14ac:dyDescent="0.2"/>
    <row r="2407" ht="39.950000000000003" customHeight="1" x14ac:dyDescent="0.2"/>
    <row r="2408" ht="39.950000000000003" customHeight="1" x14ac:dyDescent="0.2"/>
    <row r="2409" ht="39.950000000000003" customHeight="1" x14ac:dyDescent="0.2"/>
    <row r="2410" ht="39.950000000000003" customHeight="1" x14ac:dyDescent="0.2"/>
    <row r="2411" ht="39.950000000000003" customHeight="1" x14ac:dyDescent="0.2"/>
    <row r="2412" ht="39.950000000000003" customHeight="1" x14ac:dyDescent="0.2"/>
    <row r="2413" ht="39.950000000000003" customHeight="1" x14ac:dyDescent="0.2"/>
    <row r="2414" ht="39.950000000000003" customHeight="1" x14ac:dyDescent="0.2"/>
    <row r="2415" ht="39.950000000000003" customHeight="1" x14ac:dyDescent="0.2"/>
    <row r="2416" ht="39.950000000000003" customHeight="1" x14ac:dyDescent="0.2"/>
    <row r="2417" ht="39.950000000000003" customHeight="1" x14ac:dyDescent="0.2"/>
    <row r="2418" ht="39.950000000000003" customHeight="1" x14ac:dyDescent="0.2"/>
    <row r="2419" ht="39.950000000000003" customHeight="1" x14ac:dyDescent="0.2"/>
    <row r="2420" ht="39.950000000000003" customHeight="1" x14ac:dyDescent="0.2"/>
    <row r="2421" ht="39.950000000000003" customHeight="1" x14ac:dyDescent="0.2"/>
    <row r="2422" ht="39.950000000000003" customHeight="1" x14ac:dyDescent="0.2"/>
    <row r="2423" ht="39.950000000000003" customHeight="1" x14ac:dyDescent="0.2"/>
    <row r="2424" ht="39.950000000000003" customHeight="1" x14ac:dyDescent="0.2"/>
    <row r="2425" ht="39.950000000000003" customHeight="1" x14ac:dyDescent="0.2"/>
    <row r="2426" ht="39.950000000000003" customHeight="1" x14ac:dyDescent="0.2"/>
    <row r="2427" ht="39.950000000000003" customHeight="1" x14ac:dyDescent="0.2"/>
    <row r="2428" ht="39.950000000000003" customHeight="1" x14ac:dyDescent="0.2"/>
    <row r="2429" ht="39.950000000000003" customHeight="1" x14ac:dyDescent="0.2"/>
    <row r="2430" ht="39.950000000000003" customHeight="1" x14ac:dyDescent="0.2"/>
    <row r="2431" ht="39.950000000000003" customHeight="1" x14ac:dyDescent="0.2"/>
    <row r="2432" ht="39.950000000000003" customHeight="1" x14ac:dyDescent="0.2"/>
    <row r="2433" ht="39.950000000000003" customHeight="1" x14ac:dyDescent="0.2"/>
    <row r="2434" ht="39.950000000000003" customHeight="1" x14ac:dyDescent="0.2"/>
    <row r="2435" ht="39.950000000000003" customHeight="1" x14ac:dyDescent="0.2"/>
    <row r="2436" ht="39.950000000000003" customHeight="1" x14ac:dyDescent="0.2"/>
    <row r="2437" ht="39.950000000000003" customHeight="1" x14ac:dyDescent="0.2"/>
    <row r="2438" ht="39.950000000000003" customHeight="1" x14ac:dyDescent="0.2"/>
    <row r="2439" ht="39.950000000000003" customHeight="1" x14ac:dyDescent="0.2"/>
    <row r="2440" ht="39.950000000000003" customHeight="1" x14ac:dyDescent="0.2"/>
    <row r="2441" ht="39.950000000000003" customHeight="1" x14ac:dyDescent="0.2"/>
    <row r="2442" ht="39.950000000000003" customHeight="1" x14ac:dyDescent="0.2"/>
    <row r="2443" ht="39.950000000000003" customHeight="1" x14ac:dyDescent="0.2"/>
    <row r="2444" ht="39.950000000000003" customHeight="1" x14ac:dyDescent="0.2"/>
    <row r="2445" ht="39.950000000000003" customHeight="1" x14ac:dyDescent="0.2"/>
    <row r="2446" ht="39.950000000000003" customHeight="1" x14ac:dyDescent="0.2"/>
    <row r="2447" ht="39.950000000000003" customHeight="1" x14ac:dyDescent="0.2"/>
    <row r="2448" ht="39.950000000000003" customHeight="1" x14ac:dyDescent="0.2"/>
    <row r="2449" ht="39.950000000000003" customHeight="1" x14ac:dyDescent="0.2"/>
    <row r="2450" ht="39.950000000000003" customHeight="1" x14ac:dyDescent="0.2"/>
    <row r="2451" ht="39.950000000000003" customHeight="1" x14ac:dyDescent="0.2"/>
    <row r="2452" ht="39.950000000000003" customHeight="1" x14ac:dyDescent="0.2"/>
    <row r="2453" ht="39.950000000000003" customHeight="1" x14ac:dyDescent="0.2"/>
    <row r="2454" ht="39.950000000000003" customHeight="1" x14ac:dyDescent="0.2"/>
    <row r="2455" ht="39.950000000000003" customHeight="1" x14ac:dyDescent="0.2"/>
    <row r="2456" ht="39.950000000000003" customHeight="1" x14ac:dyDescent="0.2"/>
    <row r="2457" ht="39.950000000000003" customHeight="1" x14ac:dyDescent="0.2"/>
    <row r="2458" ht="39.950000000000003" customHeight="1" x14ac:dyDescent="0.2"/>
    <row r="2459" ht="39.950000000000003" customHeight="1" x14ac:dyDescent="0.2"/>
    <row r="2460" ht="39.950000000000003" customHeight="1" x14ac:dyDescent="0.2"/>
    <row r="2461" ht="39.950000000000003" customHeight="1" x14ac:dyDescent="0.2"/>
    <row r="2462" ht="39.950000000000003" customHeight="1" x14ac:dyDescent="0.2"/>
    <row r="2463" ht="39.950000000000003" customHeight="1" x14ac:dyDescent="0.2"/>
    <row r="2464" ht="39.950000000000003" customHeight="1" x14ac:dyDescent="0.2"/>
    <row r="2465" ht="39.950000000000003" customHeight="1" x14ac:dyDescent="0.2"/>
    <row r="2466" ht="39.950000000000003" customHeight="1" x14ac:dyDescent="0.2"/>
    <row r="2467" ht="39.950000000000003" customHeight="1" x14ac:dyDescent="0.2"/>
    <row r="2468" ht="39.950000000000003" customHeight="1" x14ac:dyDescent="0.2"/>
    <row r="2469" ht="39.950000000000003" customHeight="1" x14ac:dyDescent="0.2"/>
    <row r="2470" ht="39.950000000000003" customHeight="1" x14ac:dyDescent="0.2"/>
    <row r="2471" ht="39.950000000000003" customHeight="1" x14ac:dyDescent="0.2"/>
    <row r="2472" ht="39.950000000000003" customHeight="1" x14ac:dyDescent="0.2"/>
    <row r="2473" ht="39.950000000000003" customHeight="1" x14ac:dyDescent="0.2"/>
    <row r="2474" ht="39.950000000000003" customHeight="1" x14ac:dyDescent="0.2"/>
    <row r="2475" ht="39.950000000000003" customHeight="1" x14ac:dyDescent="0.2"/>
    <row r="2476" ht="39.950000000000003" customHeight="1" x14ac:dyDescent="0.2"/>
    <row r="2477" ht="39.950000000000003" customHeight="1" x14ac:dyDescent="0.2"/>
    <row r="2478" ht="39.950000000000003" customHeight="1" x14ac:dyDescent="0.2"/>
    <row r="2479" ht="39.950000000000003" customHeight="1" x14ac:dyDescent="0.2"/>
    <row r="2480" ht="39.950000000000003" customHeight="1" x14ac:dyDescent="0.2"/>
    <row r="2481" ht="39.950000000000003" customHeight="1" x14ac:dyDescent="0.2"/>
    <row r="2482" ht="39.950000000000003" customHeight="1" x14ac:dyDescent="0.2"/>
    <row r="2483" ht="39.950000000000003" customHeight="1" x14ac:dyDescent="0.2"/>
  </sheetData>
  <mergeCells count="379">
    <mergeCell ref="A464:B464"/>
    <mergeCell ref="C464:E464"/>
    <mergeCell ref="A465:B465"/>
    <mergeCell ref="C465:E465"/>
    <mergeCell ref="A466:B466"/>
    <mergeCell ref="C466:E466"/>
    <mergeCell ref="A458:B458"/>
    <mergeCell ref="A459:B459"/>
    <mergeCell ref="A460:B460"/>
    <mergeCell ref="A461:B461"/>
    <mergeCell ref="A462:B462"/>
    <mergeCell ref="A463:B463"/>
    <mergeCell ref="A452:B452"/>
    <mergeCell ref="A453:B453"/>
    <mergeCell ref="A454:B454"/>
    <mergeCell ref="A455:B455"/>
    <mergeCell ref="A456:B456"/>
    <mergeCell ref="A457:B457"/>
    <mergeCell ref="A440:B440"/>
    <mergeCell ref="C440:E440"/>
    <mergeCell ref="A448:B448"/>
    <mergeCell ref="A449:B449"/>
    <mergeCell ref="A450:B450"/>
    <mergeCell ref="A451:B451"/>
    <mergeCell ref="A436:B436"/>
    <mergeCell ref="A437:B437"/>
    <mergeCell ref="A438:B438"/>
    <mergeCell ref="C438:E438"/>
    <mergeCell ref="A439:B439"/>
    <mergeCell ref="C439:E439"/>
    <mergeCell ref="A430:B430"/>
    <mergeCell ref="A431:B431"/>
    <mergeCell ref="A432:B432"/>
    <mergeCell ref="A433:B433"/>
    <mergeCell ref="A434:B434"/>
    <mergeCell ref="A435:B435"/>
    <mergeCell ref="A424:B424"/>
    <mergeCell ref="A425:B425"/>
    <mergeCell ref="A426:B426"/>
    <mergeCell ref="A427:B427"/>
    <mergeCell ref="A428:B428"/>
    <mergeCell ref="A429:B429"/>
    <mergeCell ref="A413:B413"/>
    <mergeCell ref="C413:E413"/>
    <mergeCell ref="A414:B414"/>
    <mergeCell ref="C414:E414"/>
    <mergeCell ref="A422:B422"/>
    <mergeCell ref="A423:B423"/>
    <mergeCell ref="A408:B408"/>
    <mergeCell ref="A409:B409"/>
    <mergeCell ref="A410:B410"/>
    <mergeCell ref="A411:B411"/>
    <mergeCell ref="A412:B412"/>
    <mergeCell ref="C412:E412"/>
    <mergeCell ref="A402:B402"/>
    <mergeCell ref="A403:B403"/>
    <mergeCell ref="A404:B404"/>
    <mergeCell ref="A405:B405"/>
    <mergeCell ref="A406:B406"/>
    <mergeCell ref="A407:B407"/>
    <mergeCell ref="A396:B396"/>
    <mergeCell ref="A397:B397"/>
    <mergeCell ref="A398:B398"/>
    <mergeCell ref="A399:B399"/>
    <mergeCell ref="A400:B400"/>
    <mergeCell ref="A401:B401"/>
    <mergeCell ref="A386:B386"/>
    <mergeCell ref="C386:E386"/>
    <mergeCell ref="A387:B387"/>
    <mergeCell ref="C387:E387"/>
    <mergeCell ref="A388:B388"/>
    <mergeCell ref="C388:E388"/>
    <mergeCell ref="A380:B380"/>
    <mergeCell ref="A381:B381"/>
    <mergeCell ref="A382:B382"/>
    <mergeCell ref="A383:B383"/>
    <mergeCell ref="A384:B384"/>
    <mergeCell ref="A385:B385"/>
    <mergeCell ref="A374:B374"/>
    <mergeCell ref="A375:B375"/>
    <mergeCell ref="A376:B376"/>
    <mergeCell ref="A377:B377"/>
    <mergeCell ref="A378:B378"/>
    <mergeCell ref="A379:B379"/>
    <mergeCell ref="A362:B362"/>
    <mergeCell ref="C362:E362"/>
    <mergeCell ref="A370:B370"/>
    <mergeCell ref="A371:B371"/>
    <mergeCell ref="A372:B372"/>
    <mergeCell ref="A373:B373"/>
    <mergeCell ref="A358:B358"/>
    <mergeCell ref="A359:B359"/>
    <mergeCell ref="A360:B360"/>
    <mergeCell ref="C360:E360"/>
    <mergeCell ref="A361:B361"/>
    <mergeCell ref="C361:E361"/>
    <mergeCell ref="A352:B352"/>
    <mergeCell ref="A353:B353"/>
    <mergeCell ref="A354:B354"/>
    <mergeCell ref="A355:B355"/>
    <mergeCell ref="A356:B356"/>
    <mergeCell ref="A357:B357"/>
    <mergeCell ref="A346:B346"/>
    <mergeCell ref="A347:B347"/>
    <mergeCell ref="A348:B348"/>
    <mergeCell ref="A349:B349"/>
    <mergeCell ref="A350:B350"/>
    <mergeCell ref="A351:B351"/>
    <mergeCell ref="A335:B335"/>
    <mergeCell ref="C335:E335"/>
    <mergeCell ref="A336:B336"/>
    <mergeCell ref="C336:E336"/>
    <mergeCell ref="A344:B344"/>
    <mergeCell ref="A345:B345"/>
    <mergeCell ref="A330:B330"/>
    <mergeCell ref="A331:B331"/>
    <mergeCell ref="A332:B332"/>
    <mergeCell ref="A333:B333"/>
    <mergeCell ref="A334:B334"/>
    <mergeCell ref="C334:E334"/>
    <mergeCell ref="A324:B324"/>
    <mergeCell ref="A325:B325"/>
    <mergeCell ref="A326:B326"/>
    <mergeCell ref="A327:B327"/>
    <mergeCell ref="A328:B328"/>
    <mergeCell ref="A329:B329"/>
    <mergeCell ref="A319:B319"/>
    <mergeCell ref="A320:B320"/>
    <mergeCell ref="G320:I320"/>
    <mergeCell ref="A321:B321"/>
    <mergeCell ref="A322:B322"/>
    <mergeCell ref="A323:B323"/>
    <mergeCell ref="A309:B309"/>
    <mergeCell ref="C309:E309"/>
    <mergeCell ref="A310:B310"/>
    <mergeCell ref="C310:E310"/>
    <mergeCell ref="J315:K315"/>
    <mergeCell ref="A318:B318"/>
    <mergeCell ref="A304:B304"/>
    <mergeCell ref="A305:B305"/>
    <mergeCell ref="A306:B306"/>
    <mergeCell ref="A307:B307"/>
    <mergeCell ref="A308:B308"/>
    <mergeCell ref="C308:E308"/>
    <mergeCell ref="A298:B298"/>
    <mergeCell ref="A299:B299"/>
    <mergeCell ref="A300:B300"/>
    <mergeCell ref="A301:B301"/>
    <mergeCell ref="A302:B302"/>
    <mergeCell ref="A303:B303"/>
    <mergeCell ref="A292:B292"/>
    <mergeCell ref="A293:B293"/>
    <mergeCell ref="A294:B294"/>
    <mergeCell ref="A295:B295"/>
    <mergeCell ref="A296:B296"/>
    <mergeCell ref="A297:B297"/>
    <mergeCell ref="A282:B282"/>
    <mergeCell ref="C282:E282"/>
    <mergeCell ref="A283:B283"/>
    <mergeCell ref="C283:E283"/>
    <mergeCell ref="A284:B284"/>
    <mergeCell ref="C284:E284"/>
    <mergeCell ref="A276:B276"/>
    <mergeCell ref="A277:B277"/>
    <mergeCell ref="A278:B278"/>
    <mergeCell ref="A279:B279"/>
    <mergeCell ref="A280:B280"/>
    <mergeCell ref="A281:B281"/>
    <mergeCell ref="A270:B270"/>
    <mergeCell ref="A271:B271"/>
    <mergeCell ref="A272:B272"/>
    <mergeCell ref="A273:B273"/>
    <mergeCell ref="A274:B274"/>
    <mergeCell ref="A275:B275"/>
    <mergeCell ref="A258:B258"/>
    <mergeCell ref="C258:E258"/>
    <mergeCell ref="A266:B266"/>
    <mergeCell ref="A267:B267"/>
    <mergeCell ref="A268:B268"/>
    <mergeCell ref="A269:B269"/>
    <mergeCell ref="A254:B254"/>
    <mergeCell ref="A255:B255"/>
    <mergeCell ref="A256:B256"/>
    <mergeCell ref="C256:E256"/>
    <mergeCell ref="A257:B257"/>
    <mergeCell ref="C257:E257"/>
    <mergeCell ref="A248:B248"/>
    <mergeCell ref="A249:B249"/>
    <mergeCell ref="A250:B250"/>
    <mergeCell ref="A251:B251"/>
    <mergeCell ref="A252:B252"/>
    <mergeCell ref="A253:B253"/>
    <mergeCell ref="A242:B242"/>
    <mergeCell ref="A243:B243"/>
    <mergeCell ref="A244:B244"/>
    <mergeCell ref="A245:B245"/>
    <mergeCell ref="A246:B246"/>
    <mergeCell ref="A247:B247"/>
    <mergeCell ref="A231:B231"/>
    <mergeCell ref="C231:E231"/>
    <mergeCell ref="A232:B232"/>
    <mergeCell ref="C232:E232"/>
    <mergeCell ref="A240:B240"/>
    <mergeCell ref="A241:B241"/>
    <mergeCell ref="A226:B226"/>
    <mergeCell ref="A227:B227"/>
    <mergeCell ref="A228:B228"/>
    <mergeCell ref="A229:B229"/>
    <mergeCell ref="A230:B230"/>
    <mergeCell ref="C230:E230"/>
    <mergeCell ref="A220:B220"/>
    <mergeCell ref="A221:B221"/>
    <mergeCell ref="A222:B222"/>
    <mergeCell ref="A223:B223"/>
    <mergeCell ref="A224:B224"/>
    <mergeCell ref="A225:B225"/>
    <mergeCell ref="A214:B214"/>
    <mergeCell ref="A215:B215"/>
    <mergeCell ref="A216:B216"/>
    <mergeCell ref="A217:B217"/>
    <mergeCell ref="A218:B218"/>
    <mergeCell ref="A219:B219"/>
    <mergeCell ref="A204:B204"/>
    <mergeCell ref="C204:E204"/>
    <mergeCell ref="A205:B205"/>
    <mergeCell ref="C205:E205"/>
    <mergeCell ref="A206:B206"/>
    <mergeCell ref="C206:E206"/>
    <mergeCell ref="A198:B198"/>
    <mergeCell ref="A199:B199"/>
    <mergeCell ref="A200:B200"/>
    <mergeCell ref="A201:B201"/>
    <mergeCell ref="A202:B202"/>
    <mergeCell ref="A203:B203"/>
    <mergeCell ref="A192:B192"/>
    <mergeCell ref="A193:B193"/>
    <mergeCell ref="A194:B194"/>
    <mergeCell ref="A195:B195"/>
    <mergeCell ref="A196:B196"/>
    <mergeCell ref="A197:B197"/>
    <mergeCell ref="A179:B179"/>
    <mergeCell ref="A180:B180"/>
    <mergeCell ref="A188:B188"/>
    <mergeCell ref="A189:B189"/>
    <mergeCell ref="A190:B190"/>
    <mergeCell ref="A191:B191"/>
    <mergeCell ref="A173:B173"/>
    <mergeCell ref="A174:B174"/>
    <mergeCell ref="A175:B175"/>
    <mergeCell ref="A176:B176"/>
    <mergeCell ref="A177:B177"/>
    <mergeCell ref="A178:B178"/>
    <mergeCell ref="A167:B167"/>
    <mergeCell ref="A168:B168"/>
    <mergeCell ref="A169:B169"/>
    <mergeCell ref="A170:B170"/>
    <mergeCell ref="A171:B171"/>
    <mergeCell ref="A172:B172"/>
    <mergeCell ref="A154:B154"/>
    <mergeCell ref="A162:B162"/>
    <mergeCell ref="A163:B163"/>
    <mergeCell ref="A164:B164"/>
    <mergeCell ref="A165:B165"/>
    <mergeCell ref="A166:B166"/>
    <mergeCell ref="A148:B148"/>
    <mergeCell ref="A149:B149"/>
    <mergeCell ref="A150:B150"/>
    <mergeCell ref="A151:B151"/>
    <mergeCell ref="A152:B152"/>
    <mergeCell ref="A153:B153"/>
    <mergeCell ref="A142:B142"/>
    <mergeCell ref="A143:B143"/>
    <mergeCell ref="A144:B144"/>
    <mergeCell ref="A145:B145"/>
    <mergeCell ref="A146:B146"/>
    <mergeCell ref="A147:B147"/>
    <mergeCell ref="A136:B136"/>
    <mergeCell ref="A137:B137"/>
    <mergeCell ref="A138:B138"/>
    <mergeCell ref="A139:B139"/>
    <mergeCell ref="A140:B140"/>
    <mergeCell ref="A141:B141"/>
    <mergeCell ref="A123:B123"/>
    <mergeCell ref="A124:B124"/>
    <mergeCell ref="A125:B125"/>
    <mergeCell ref="A126:B126"/>
    <mergeCell ref="A127:B127"/>
    <mergeCell ref="A128:B128"/>
    <mergeCell ref="A117:B117"/>
    <mergeCell ref="A118:B118"/>
    <mergeCell ref="A119:B119"/>
    <mergeCell ref="A120:B120"/>
    <mergeCell ref="A121:B121"/>
    <mergeCell ref="A122:B122"/>
    <mergeCell ref="A111:B111"/>
    <mergeCell ref="A112:B112"/>
    <mergeCell ref="A113:B113"/>
    <mergeCell ref="A114:B114"/>
    <mergeCell ref="A115:B115"/>
    <mergeCell ref="A116:B116"/>
    <mergeCell ref="A98:B98"/>
    <mergeCell ref="A99:B99"/>
    <mergeCell ref="A100:B100"/>
    <mergeCell ref="A101:B101"/>
    <mergeCell ref="A102:B102"/>
    <mergeCell ref="A110:B110"/>
    <mergeCell ref="A92:B92"/>
    <mergeCell ref="A93:B93"/>
    <mergeCell ref="A94:B94"/>
    <mergeCell ref="A95:B95"/>
    <mergeCell ref="A96:B96"/>
    <mergeCell ref="A97:B97"/>
    <mergeCell ref="A86:B86"/>
    <mergeCell ref="A87:B87"/>
    <mergeCell ref="A88:B88"/>
    <mergeCell ref="A89:B89"/>
    <mergeCell ref="A90:B90"/>
    <mergeCell ref="A91:B91"/>
    <mergeCell ref="A73:B73"/>
    <mergeCell ref="A74:B74"/>
    <mergeCell ref="A75:B75"/>
    <mergeCell ref="A76:B76"/>
    <mergeCell ref="A84:B84"/>
    <mergeCell ref="A85:B85"/>
    <mergeCell ref="A67:B67"/>
    <mergeCell ref="A68:B68"/>
    <mergeCell ref="A69:B69"/>
    <mergeCell ref="A70:B70"/>
    <mergeCell ref="A71:B71"/>
    <mergeCell ref="A72:B72"/>
    <mergeCell ref="A61:B61"/>
    <mergeCell ref="A62:B62"/>
    <mergeCell ref="A63:B63"/>
    <mergeCell ref="A64:B64"/>
    <mergeCell ref="A65:B65"/>
    <mergeCell ref="A66:B66"/>
    <mergeCell ref="A46:B46"/>
    <mergeCell ref="A47:B47"/>
    <mergeCell ref="A48:B48"/>
    <mergeCell ref="A58:B58"/>
    <mergeCell ref="A59:B59"/>
    <mergeCell ref="A60:B60"/>
    <mergeCell ref="A40:B40"/>
    <mergeCell ref="A41:B41"/>
    <mergeCell ref="A42:B42"/>
    <mergeCell ref="A43:B43"/>
    <mergeCell ref="A44:B44"/>
    <mergeCell ref="A45:B45"/>
    <mergeCell ref="A34:B34"/>
    <mergeCell ref="A35:B35"/>
    <mergeCell ref="A36:B36"/>
    <mergeCell ref="A37:B37"/>
    <mergeCell ref="A38:B38"/>
    <mergeCell ref="A39:B39"/>
    <mergeCell ref="A30:B30"/>
    <mergeCell ref="A31:B31"/>
    <mergeCell ref="A32:B32"/>
    <mergeCell ref="A33:B33"/>
    <mergeCell ref="A6:B6"/>
    <mergeCell ref="A5:B5"/>
    <mergeCell ref="A4:B4"/>
    <mergeCell ref="A26:B27"/>
    <mergeCell ref="A23:B23"/>
    <mergeCell ref="A24:B24"/>
    <mergeCell ref="A16:B16"/>
    <mergeCell ref="A17:B17"/>
    <mergeCell ref="A18:B18"/>
    <mergeCell ref="A19:B19"/>
    <mergeCell ref="A20:B20"/>
    <mergeCell ref="A25:B25"/>
    <mergeCell ref="A15:B15"/>
    <mergeCell ref="A13:B13"/>
    <mergeCell ref="A14:B14"/>
    <mergeCell ref="A12:B12"/>
    <mergeCell ref="A11:B11"/>
    <mergeCell ref="A9:B9"/>
    <mergeCell ref="A10:B10"/>
    <mergeCell ref="A8:B8"/>
    <mergeCell ref="A7:B7"/>
  </mergeCells>
  <printOptions horizontalCentered="1" verticalCentered="1" gridLines="1"/>
  <pageMargins left="0.15748031496062992" right="0.19685039370078741" top="0.78740157480314965" bottom="0.62992125984251968" header="0.15748031496062992" footer="0.19685039370078741"/>
  <pageSetup paperSize="9" scale="10" orientation="landscape" horizontalDpi="4294967293" verticalDpi="4294967293"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AW307"/>
  <sheetViews>
    <sheetView topLeftCell="A220" zoomScale="53" zoomScaleNormal="53" workbookViewId="0">
      <selection activeCell="AM230" sqref="AM230"/>
    </sheetView>
  </sheetViews>
  <sheetFormatPr baseColWidth="10" defaultRowHeight="12.75" x14ac:dyDescent="0.2"/>
  <cols>
    <col min="1" max="1" width="3.85546875" customWidth="1"/>
    <col min="2" max="37" width="8" customWidth="1"/>
    <col min="38" max="45" width="11.42578125" customWidth="1"/>
  </cols>
  <sheetData>
    <row r="1" spans="1:41" ht="27" thickBot="1" x14ac:dyDescent="0.25">
      <c r="A1" s="7006"/>
      <c r="B1" s="7007"/>
      <c r="C1" s="5464" t="s">
        <v>8403</v>
      </c>
      <c r="D1" s="5465"/>
      <c r="E1" s="5465"/>
      <c r="F1" s="5465"/>
      <c r="G1" s="5465"/>
      <c r="H1" s="5465"/>
      <c r="I1" s="5466"/>
      <c r="J1" s="5464" t="s">
        <v>8404</v>
      </c>
      <c r="K1" s="5465"/>
      <c r="L1" s="5465"/>
      <c r="M1" s="5465"/>
      <c r="N1" s="5465"/>
      <c r="O1" s="5465"/>
      <c r="P1" s="5466"/>
      <c r="Q1" s="5464" t="s">
        <v>8405</v>
      </c>
      <c r="R1" s="5465"/>
      <c r="S1" s="5465"/>
      <c r="T1" s="5465"/>
      <c r="U1" s="5465"/>
      <c r="V1" s="5465"/>
      <c r="W1" s="5466"/>
      <c r="X1" s="5464" t="s">
        <v>8406</v>
      </c>
      <c r="Y1" s="5465"/>
      <c r="Z1" s="5465"/>
      <c r="AA1" s="5465"/>
      <c r="AB1" s="5465"/>
      <c r="AC1" s="5465"/>
      <c r="AD1" s="5466"/>
      <c r="AE1" s="5464" t="s">
        <v>8407</v>
      </c>
      <c r="AF1" s="5465"/>
      <c r="AG1" s="5465"/>
      <c r="AH1" s="5465"/>
      <c r="AI1" s="5465"/>
      <c r="AJ1" s="5465"/>
      <c r="AK1" s="5466"/>
    </row>
    <row r="2" spans="1:41" s="515" customFormat="1" ht="39.75" customHeight="1" x14ac:dyDescent="0.25">
      <c r="A2" s="6964" t="s">
        <v>1390</v>
      </c>
      <c r="B2" s="6875"/>
      <c r="C2" s="1719"/>
      <c r="D2" s="1675"/>
      <c r="E2" s="1747">
        <v>1</v>
      </c>
      <c r="F2" s="1675">
        <v>1</v>
      </c>
      <c r="G2" s="1676">
        <v>1</v>
      </c>
      <c r="H2" s="1743">
        <v>1</v>
      </c>
      <c r="I2" s="1744">
        <v>1</v>
      </c>
      <c r="J2" s="1674">
        <v>1</v>
      </c>
      <c r="K2" s="1675">
        <v>1</v>
      </c>
      <c r="L2" s="1675">
        <v>1</v>
      </c>
      <c r="M2" s="1675">
        <v>1</v>
      </c>
      <c r="N2" s="1676">
        <v>1</v>
      </c>
      <c r="O2" s="1743">
        <v>1</v>
      </c>
      <c r="P2" s="1744">
        <v>1</v>
      </c>
      <c r="Q2" s="1674">
        <v>1</v>
      </c>
      <c r="R2" s="1675">
        <v>1</v>
      </c>
      <c r="S2" s="1675">
        <v>1</v>
      </c>
      <c r="T2" s="1675">
        <v>1</v>
      </c>
      <c r="U2" s="1676">
        <v>1</v>
      </c>
      <c r="V2" s="1743">
        <v>1</v>
      </c>
      <c r="W2" s="1744">
        <v>1</v>
      </c>
      <c r="X2" s="1674">
        <v>1</v>
      </c>
      <c r="Y2" s="1675">
        <v>1</v>
      </c>
      <c r="Z2" s="1675">
        <v>1</v>
      </c>
      <c r="AA2" s="1675">
        <v>1</v>
      </c>
      <c r="AB2" s="1676">
        <v>1</v>
      </c>
      <c r="AC2" s="1743">
        <v>1</v>
      </c>
      <c r="AD2" s="1747">
        <v>1</v>
      </c>
      <c r="AE2" s="1675">
        <v>1</v>
      </c>
      <c r="AF2" s="1675">
        <v>1</v>
      </c>
      <c r="AG2" s="1675">
        <v>1</v>
      </c>
      <c r="AH2" s="1675">
        <v>1</v>
      </c>
      <c r="AI2" s="1676">
        <v>1</v>
      </c>
      <c r="AJ2" s="1743">
        <v>2</v>
      </c>
      <c r="AK2" s="1744">
        <v>2</v>
      </c>
    </row>
    <row r="3" spans="1:41" s="515" customFormat="1" ht="39.75" customHeight="1" thickBot="1" x14ac:dyDescent="0.3">
      <c r="A3" s="6898" t="s">
        <v>1391</v>
      </c>
      <c r="B3" s="6899"/>
      <c r="C3" s="2522"/>
      <c r="D3" s="2523"/>
      <c r="E3" s="2531">
        <v>1</v>
      </c>
      <c r="F3" s="2523">
        <v>2</v>
      </c>
      <c r="G3" s="2524">
        <v>3</v>
      </c>
      <c r="H3" s="2525">
        <v>4</v>
      </c>
      <c r="I3" s="2526">
        <v>5</v>
      </c>
      <c r="J3" s="2533">
        <v>6</v>
      </c>
      <c r="K3" s="2523">
        <v>7</v>
      </c>
      <c r="L3" s="2523">
        <v>8</v>
      </c>
      <c r="M3" s="2523">
        <v>9</v>
      </c>
      <c r="N3" s="2529">
        <v>10</v>
      </c>
      <c r="O3" s="2534">
        <v>11</v>
      </c>
      <c r="P3" s="2535">
        <v>12</v>
      </c>
      <c r="Q3" s="2533">
        <v>13</v>
      </c>
      <c r="R3" s="2523">
        <v>14</v>
      </c>
      <c r="S3" s="2523">
        <v>15</v>
      </c>
      <c r="T3" s="2523">
        <v>16</v>
      </c>
      <c r="U3" s="2529">
        <v>17</v>
      </c>
      <c r="V3" s="2534">
        <v>18</v>
      </c>
      <c r="W3" s="2535">
        <v>19</v>
      </c>
      <c r="X3" s="2533">
        <v>20</v>
      </c>
      <c r="Y3" s="2523">
        <v>21</v>
      </c>
      <c r="Z3" s="2523">
        <v>22</v>
      </c>
      <c r="AA3" s="2523">
        <v>23</v>
      </c>
      <c r="AB3" s="2529">
        <v>24</v>
      </c>
      <c r="AC3" s="2534">
        <v>25</v>
      </c>
      <c r="AD3" s="2531">
        <v>26</v>
      </c>
      <c r="AE3" s="2523">
        <v>27</v>
      </c>
      <c r="AF3" s="2528">
        <v>28</v>
      </c>
      <c r="AG3" s="2528">
        <v>29</v>
      </c>
      <c r="AH3" s="2528">
        <v>30</v>
      </c>
      <c r="AI3" s="2524">
        <v>31</v>
      </c>
      <c r="AJ3" s="2525">
        <v>1</v>
      </c>
      <c r="AK3" s="2526">
        <v>2</v>
      </c>
    </row>
    <row r="4" spans="1:41" ht="39.75" customHeight="1" thickBot="1" x14ac:dyDescent="0.25">
      <c r="A4" s="6883" t="s">
        <v>4459</v>
      </c>
      <c r="B4" s="6884"/>
      <c r="C4" s="2217"/>
      <c r="D4" s="84"/>
      <c r="E4" s="7008" t="s">
        <v>4442</v>
      </c>
      <c r="F4" s="7016" t="s">
        <v>8947</v>
      </c>
      <c r="G4" s="7017"/>
      <c r="H4" s="1787"/>
      <c r="I4" s="1788"/>
      <c r="J4" s="2093"/>
      <c r="K4" s="2068"/>
      <c r="M4" s="7018" t="s">
        <v>8922</v>
      </c>
      <c r="N4" s="7019"/>
      <c r="O4" s="2305"/>
      <c r="P4" s="2277"/>
      <c r="Q4" s="2549" t="s">
        <v>8927</v>
      </c>
      <c r="R4" s="7003" t="s">
        <v>8953</v>
      </c>
      <c r="S4" s="7004"/>
      <c r="T4" s="7004"/>
      <c r="U4" s="7005"/>
      <c r="V4" s="2305"/>
      <c r="W4" s="2277"/>
      <c r="X4" s="7003" t="s">
        <v>8953</v>
      </c>
      <c r="Y4" s="7004"/>
      <c r="Z4" s="6241" t="s">
        <v>4453</v>
      </c>
      <c r="AA4" s="6242"/>
      <c r="AB4" s="6242"/>
      <c r="AC4" s="2305"/>
      <c r="AD4" s="2277"/>
      <c r="AE4" s="6985" t="s">
        <v>4453</v>
      </c>
      <c r="AF4" s="6986"/>
      <c r="AG4" s="2564" t="s">
        <v>8924</v>
      </c>
      <c r="AH4" s="6999" t="s">
        <v>8969</v>
      </c>
      <c r="AI4" s="7000"/>
      <c r="AJ4" s="1762"/>
      <c r="AK4" s="1750"/>
    </row>
    <row r="5" spans="1:41" ht="39.75" customHeight="1" x14ac:dyDescent="0.2">
      <c r="A5" s="6840" t="s">
        <v>8234</v>
      </c>
      <c r="B5" s="6841"/>
      <c r="C5" s="2039"/>
      <c r="D5" s="1823"/>
      <c r="E5" s="7009"/>
      <c r="F5" s="6241" t="s">
        <v>4453</v>
      </c>
      <c r="G5" s="6618"/>
      <c r="H5" s="1796"/>
      <c r="I5" s="1797"/>
      <c r="J5" s="6118" t="s">
        <v>4453</v>
      </c>
      <c r="K5" s="6119"/>
      <c r="L5" s="6119"/>
      <c r="M5" s="6119"/>
      <c r="N5" s="6457"/>
      <c r="O5" s="1798"/>
      <c r="P5" s="1797"/>
      <c r="Q5" s="6118" t="s">
        <v>4453</v>
      </c>
      <c r="R5" s="6119"/>
      <c r="S5" s="6119"/>
      <c r="T5" s="6119"/>
      <c r="U5" s="6457"/>
      <c r="V5" s="1798"/>
      <c r="W5" s="1797"/>
      <c r="X5" s="6118" t="s">
        <v>4453</v>
      </c>
      <c r="Y5" s="6119"/>
      <c r="Z5" s="6119"/>
      <c r="AA5" s="6119"/>
      <c r="AB5" s="6457"/>
      <c r="AC5" s="1798"/>
      <c r="AD5" s="1797"/>
      <c r="AE5" s="6118" t="s">
        <v>4453</v>
      </c>
      <c r="AF5" s="6119"/>
      <c r="AG5" s="6119"/>
      <c r="AH5" s="6119"/>
      <c r="AI5" s="6457"/>
      <c r="AJ5" s="1760"/>
      <c r="AK5" s="1752"/>
    </row>
    <row r="6" spans="1:41" ht="39.75" customHeight="1" x14ac:dyDescent="0.2">
      <c r="A6" s="6860" t="s">
        <v>8235</v>
      </c>
      <c r="B6" s="6861"/>
      <c r="C6" s="2004"/>
      <c r="D6" s="1843"/>
      <c r="E6" s="7009"/>
      <c r="F6" s="3839" t="s">
        <v>8954</v>
      </c>
      <c r="G6" s="6965"/>
      <c r="H6" s="1796"/>
      <c r="I6" s="1797"/>
      <c r="J6" s="2192"/>
      <c r="K6" s="1842"/>
      <c r="L6" s="1842"/>
      <c r="M6" s="1842"/>
      <c r="N6" s="2224"/>
      <c r="O6" s="1798"/>
      <c r="P6" s="1797"/>
      <c r="Q6" s="2552"/>
      <c r="R6" s="2553"/>
      <c r="S6" s="6749" t="s">
        <v>8944</v>
      </c>
      <c r="T6" s="6750"/>
      <c r="U6" s="7077"/>
      <c r="V6" s="1798"/>
      <c r="W6" s="1797"/>
      <c r="X6" s="2235"/>
      <c r="Y6" s="2064"/>
      <c r="Z6" s="2064"/>
      <c r="AA6" s="2064"/>
      <c r="AB6" s="2236"/>
      <c r="AC6" s="1798"/>
      <c r="AD6" s="1797"/>
      <c r="AE6" s="2231"/>
      <c r="AF6" s="1888"/>
      <c r="AG6" s="1888"/>
      <c r="AH6" s="1888"/>
      <c r="AI6" s="1913"/>
      <c r="AJ6" s="1760"/>
      <c r="AK6" s="1752"/>
    </row>
    <row r="7" spans="1:41" ht="39.75" customHeight="1" x14ac:dyDescent="0.2">
      <c r="A7" s="6860" t="s">
        <v>8236</v>
      </c>
      <c r="B7" s="6861"/>
      <c r="C7" s="2039"/>
      <c r="D7" s="1823"/>
      <c r="E7" s="7009"/>
      <c r="F7" s="3839" t="s">
        <v>8955</v>
      </c>
      <c r="G7" s="6965"/>
      <c r="H7" s="1796"/>
      <c r="I7" s="1797"/>
      <c r="J7" s="2039"/>
      <c r="K7" s="1823"/>
      <c r="L7" s="1823"/>
      <c r="M7" s="1823"/>
      <c r="N7" s="2155"/>
      <c r="O7" s="1798"/>
      <c r="P7" s="1797"/>
      <c r="Q7" s="2039"/>
      <c r="R7" s="1823"/>
      <c r="S7" s="7011" t="s">
        <v>8943</v>
      </c>
      <c r="T7" s="7012"/>
      <c r="U7" s="7013"/>
      <c r="V7" s="1798"/>
      <c r="W7" s="1797"/>
      <c r="X7" s="2555" t="s">
        <v>8964</v>
      </c>
      <c r="Y7" s="6318" t="s">
        <v>4453</v>
      </c>
      <c r="Z7" s="6168"/>
      <c r="AA7" s="6168"/>
      <c r="AB7" s="2563" t="s">
        <v>8924</v>
      </c>
      <c r="AC7" s="1798"/>
      <c r="AD7" s="1797"/>
      <c r="AE7" s="6168" t="s">
        <v>8971</v>
      </c>
      <c r="AF7" s="6315"/>
      <c r="AG7" s="6996" t="s">
        <v>8956</v>
      </c>
      <c r="AH7" s="6997"/>
      <c r="AI7" s="6998"/>
      <c r="AJ7" s="1760"/>
      <c r="AK7" s="1752"/>
    </row>
    <row r="8" spans="1:41" ht="39.75" customHeight="1" thickBot="1" x14ac:dyDescent="0.4">
      <c r="A8" s="6860" t="s">
        <v>8237</v>
      </c>
      <c r="B8" s="6861"/>
      <c r="C8" s="2004"/>
      <c r="D8" s="1116"/>
      <c r="E8" s="7009"/>
      <c r="F8" s="6991" t="s">
        <v>8948</v>
      </c>
      <c r="G8" s="7024"/>
      <c r="H8" s="1796"/>
      <c r="I8" s="1797"/>
      <c r="J8" s="2004"/>
      <c r="K8" s="1116"/>
      <c r="L8" s="1116"/>
      <c r="M8" s="1116"/>
      <c r="N8" s="2156"/>
      <c r="O8" s="1798"/>
      <c r="P8" s="1797"/>
      <c r="Q8" s="2206"/>
      <c r="R8" s="1381"/>
      <c r="S8" s="1381"/>
      <c r="T8" s="1843"/>
      <c r="U8" s="2163"/>
      <c r="V8" s="1798"/>
      <c r="W8" s="1797"/>
      <c r="X8" s="1891"/>
      <c r="Y8" s="1381"/>
      <c r="Z8" s="1381"/>
      <c r="AA8" s="1381"/>
      <c r="AB8" s="1916"/>
      <c r="AC8" s="1798"/>
      <c r="AD8" s="1797"/>
      <c r="AE8" s="2231"/>
      <c r="AF8" s="1888"/>
      <c r="AG8" s="1888"/>
      <c r="AH8" s="1888"/>
      <c r="AI8" s="1913"/>
      <c r="AJ8" s="1760"/>
      <c r="AK8" s="1752"/>
      <c r="AN8" s="2501"/>
    </row>
    <row r="9" spans="1:41" ht="39.75" customHeight="1" x14ac:dyDescent="0.35">
      <c r="A9" s="6794" t="s">
        <v>8238</v>
      </c>
      <c r="B9" s="6795"/>
      <c r="C9" s="2159"/>
      <c r="D9" s="72"/>
      <c r="E9" s="7009"/>
      <c r="F9" s="6241" t="s">
        <v>4453</v>
      </c>
      <c r="G9" s="6618"/>
      <c r="H9" s="1796"/>
      <c r="I9" s="1797"/>
      <c r="J9" s="6118" t="s">
        <v>4453</v>
      </c>
      <c r="K9" s="6119"/>
      <c r="L9" s="6119"/>
      <c r="M9" s="6119"/>
      <c r="N9" s="6457"/>
      <c r="O9" s="1798"/>
      <c r="P9" s="1797"/>
      <c r="Q9" s="6118" t="s">
        <v>4453</v>
      </c>
      <c r="R9" s="6119"/>
      <c r="S9" s="6119"/>
      <c r="T9" s="6119"/>
      <c r="U9" s="6457"/>
      <c r="V9" s="1798"/>
      <c r="W9" s="1797"/>
      <c r="X9" s="6118" t="s">
        <v>4453</v>
      </c>
      <c r="Y9" s="6119"/>
      <c r="Z9" s="6119"/>
      <c r="AA9" s="6119"/>
      <c r="AB9" s="6457"/>
      <c r="AC9" s="1798"/>
      <c r="AD9" s="1797"/>
      <c r="AE9" s="6118" t="s">
        <v>4453</v>
      </c>
      <c r="AF9" s="6119"/>
      <c r="AG9" s="6119"/>
      <c r="AH9" s="6119"/>
      <c r="AI9" s="6457"/>
      <c r="AJ9" s="1760"/>
      <c r="AK9" s="1752"/>
      <c r="AO9" s="2501"/>
    </row>
    <row r="10" spans="1:41" ht="39.75" customHeight="1" x14ac:dyDescent="0.35">
      <c r="A10" s="6794" t="s">
        <v>8239</v>
      </c>
      <c r="B10" s="6795"/>
      <c r="C10" s="2212"/>
      <c r="D10" s="1807"/>
      <c r="E10" s="7009"/>
      <c r="F10" s="3839" t="s">
        <v>8950</v>
      </c>
      <c r="G10" s="6965"/>
      <c r="H10" s="1796"/>
      <c r="I10" s="1797"/>
      <c r="J10" s="2231"/>
      <c r="K10" s="1888"/>
      <c r="L10" s="1888"/>
      <c r="M10" s="1888"/>
      <c r="N10" s="1913"/>
      <c r="O10" s="1798"/>
      <c r="P10" s="1797"/>
      <c r="Q10" s="2231"/>
      <c r="R10" s="1888"/>
      <c r="S10" s="1888"/>
      <c r="T10" s="1888"/>
      <c r="U10" s="1913"/>
      <c r="V10" s="1798"/>
      <c r="W10" s="1797"/>
      <c r="X10" s="2231"/>
      <c r="Y10" s="1888"/>
      <c r="Z10" s="1888"/>
      <c r="AA10" s="1888"/>
      <c r="AB10" s="1913"/>
      <c r="AC10" s="1798"/>
      <c r="AD10" s="1797"/>
      <c r="AE10" s="2231"/>
      <c r="AF10" s="1888"/>
      <c r="AG10" s="1888"/>
      <c r="AH10" s="1888"/>
      <c r="AI10" s="1913"/>
      <c r="AJ10" s="1760"/>
      <c r="AK10" s="1752"/>
      <c r="AO10" s="2501"/>
    </row>
    <row r="11" spans="1:41" ht="39.75" customHeight="1" x14ac:dyDescent="0.35">
      <c r="A11" s="6794" t="s">
        <v>8240</v>
      </c>
      <c r="B11" s="6795"/>
      <c r="C11" s="2125"/>
      <c r="D11" s="1810"/>
      <c r="E11" s="7009"/>
      <c r="F11" s="6285" t="s">
        <v>1207</v>
      </c>
      <c r="G11" s="6981"/>
      <c r="H11" s="1796"/>
      <c r="I11" s="1797"/>
      <c r="J11" s="6285" t="s">
        <v>8940</v>
      </c>
      <c r="K11" s="6980"/>
      <c r="L11" s="6980"/>
      <c r="M11" s="6980"/>
      <c r="N11" s="6981"/>
      <c r="O11" s="1798"/>
      <c r="P11" s="1797"/>
      <c r="Q11" s="6285" t="s">
        <v>8940</v>
      </c>
      <c r="R11" s="6980"/>
      <c r="S11" s="6980"/>
      <c r="T11" s="6980"/>
      <c r="U11" s="6981"/>
      <c r="V11" s="1798"/>
      <c r="W11" s="1797"/>
      <c r="X11" s="6285" t="s">
        <v>8940</v>
      </c>
      <c r="Y11" s="6980"/>
      <c r="Z11" s="6980"/>
      <c r="AA11" s="6980"/>
      <c r="AB11" s="6981"/>
      <c r="AC11" s="1798"/>
      <c r="AD11" s="1797"/>
      <c r="AE11" s="6285" t="s">
        <v>8940</v>
      </c>
      <c r="AF11" s="6980"/>
      <c r="AG11" s="6980"/>
      <c r="AH11" s="6980"/>
      <c r="AI11" s="6981"/>
      <c r="AJ11" s="1760"/>
      <c r="AK11" s="1752"/>
      <c r="AO11" s="2501"/>
    </row>
    <row r="12" spans="1:41" ht="39.75" customHeight="1" x14ac:dyDescent="0.35">
      <c r="A12" s="6792" t="s">
        <v>8241</v>
      </c>
      <c r="B12" s="6793"/>
      <c r="C12" s="2214"/>
      <c r="D12" s="2016"/>
      <c r="E12" s="7009"/>
      <c r="F12" s="2016"/>
      <c r="G12" s="2117"/>
      <c r="H12" s="1816"/>
      <c r="I12" s="1817"/>
      <c r="J12" s="6731" t="s">
        <v>8929</v>
      </c>
      <c r="K12" s="6732"/>
      <c r="L12" s="6732"/>
      <c r="M12" s="6732"/>
      <c r="N12" s="6733"/>
      <c r="O12" s="1818"/>
      <c r="P12" s="1817"/>
      <c r="Q12" s="6731" t="s">
        <v>8929</v>
      </c>
      <c r="R12" s="6732"/>
      <c r="S12" s="6732"/>
      <c r="T12" s="6732"/>
      <c r="U12" s="6733"/>
      <c r="V12" s="1818"/>
      <c r="W12" s="1817"/>
      <c r="X12" s="6731" t="s">
        <v>8929</v>
      </c>
      <c r="Y12" s="6732"/>
      <c r="Z12" s="6732"/>
      <c r="AA12" s="6732"/>
      <c r="AB12" s="6733"/>
      <c r="AC12" s="1818"/>
      <c r="AD12" s="1817"/>
      <c r="AE12" s="6731" t="s">
        <v>8929</v>
      </c>
      <c r="AF12" s="6732"/>
      <c r="AG12" s="6732"/>
      <c r="AH12" s="6732"/>
      <c r="AI12" s="6733"/>
      <c r="AJ12" s="1760"/>
      <c r="AK12" s="1752"/>
      <c r="AO12" s="2501"/>
    </row>
    <row r="13" spans="1:41" ht="39.75" customHeight="1" thickBot="1" x14ac:dyDescent="0.4">
      <c r="A13" s="6792" t="s">
        <v>8242</v>
      </c>
      <c r="B13" s="6793"/>
      <c r="C13" s="2160"/>
      <c r="D13" s="77"/>
      <c r="E13" s="7009"/>
      <c r="F13" s="7014" t="s">
        <v>8927</v>
      </c>
      <c r="G13" s="7015"/>
      <c r="H13" s="1796"/>
      <c r="I13" s="1797"/>
      <c r="J13" s="6728" t="s">
        <v>8927</v>
      </c>
      <c r="K13" s="6729"/>
      <c r="L13" s="6729"/>
      <c r="M13" s="6729"/>
      <c r="N13" s="6729"/>
      <c r="O13" s="1798"/>
      <c r="P13" s="1797"/>
      <c r="Q13" s="6728" t="s">
        <v>8927</v>
      </c>
      <c r="R13" s="6982"/>
      <c r="S13" s="6729" t="s">
        <v>8961</v>
      </c>
      <c r="T13" s="6729"/>
      <c r="U13" s="6729"/>
      <c r="V13" s="1798"/>
      <c r="W13" s="1797"/>
      <c r="X13" s="6728" t="s">
        <v>8938</v>
      </c>
      <c r="Y13" s="6729"/>
      <c r="Z13" s="6729"/>
      <c r="AA13" s="6729"/>
      <c r="AB13" s="6729"/>
      <c r="AC13" s="1798"/>
      <c r="AD13" s="1797"/>
      <c r="AE13" s="6728" t="s">
        <v>8938</v>
      </c>
      <c r="AF13" s="6729"/>
      <c r="AG13" s="6729"/>
      <c r="AH13" s="6729"/>
      <c r="AI13" s="6729"/>
      <c r="AJ13" s="1760"/>
      <c r="AK13" s="1752"/>
      <c r="AO13" s="2501"/>
    </row>
    <row r="14" spans="1:41" ht="39.75" customHeight="1" thickBot="1" x14ac:dyDescent="0.25">
      <c r="A14" s="6794" t="s">
        <v>8243</v>
      </c>
      <c r="B14" s="6795"/>
      <c r="C14" s="2039"/>
      <c r="D14" s="1823"/>
      <c r="E14" s="7009"/>
      <c r="F14" s="6241" t="s">
        <v>4453</v>
      </c>
      <c r="G14" s="6618"/>
      <c r="H14" s="1796"/>
      <c r="I14" s="1797"/>
      <c r="J14" s="6118" t="s">
        <v>4453</v>
      </c>
      <c r="K14" s="6119"/>
      <c r="L14" s="6119"/>
      <c r="M14" s="6119"/>
      <c r="N14" s="6457"/>
      <c r="O14" s="1798"/>
      <c r="P14" s="1797"/>
      <c r="Q14" s="6118" t="s">
        <v>4453</v>
      </c>
      <c r="R14" s="6119"/>
      <c r="S14" s="6119"/>
      <c r="T14" s="6119"/>
      <c r="U14" s="6457"/>
      <c r="V14" s="1798"/>
      <c r="W14" s="1797"/>
      <c r="X14" s="6118" t="s">
        <v>4453</v>
      </c>
      <c r="Y14" s="6119"/>
      <c r="Z14" s="6119"/>
      <c r="AA14" s="6119"/>
      <c r="AB14" s="6457"/>
      <c r="AC14" s="1798"/>
      <c r="AD14" s="1797"/>
      <c r="AE14" s="6118" t="s">
        <v>4453</v>
      </c>
      <c r="AF14" s="6119"/>
      <c r="AG14" s="6119"/>
      <c r="AH14" s="6119"/>
      <c r="AI14" s="6457"/>
      <c r="AJ14" s="1760"/>
      <c r="AK14" s="1752"/>
    </row>
    <row r="15" spans="1:41" ht="39.75" customHeight="1" thickBot="1" x14ac:dyDescent="0.25">
      <c r="A15" s="6794" t="s">
        <v>8244</v>
      </c>
      <c r="B15" s="6795"/>
      <c r="C15" s="2039"/>
      <c r="D15" s="1823"/>
      <c r="E15" s="7009"/>
      <c r="F15" s="6241" t="s">
        <v>4453</v>
      </c>
      <c r="G15" s="6618"/>
      <c r="H15" s="1796"/>
      <c r="I15" s="1797"/>
      <c r="J15" s="6118" t="s">
        <v>4453</v>
      </c>
      <c r="K15" s="6119"/>
      <c r="L15" s="6119"/>
      <c r="M15" s="6119"/>
      <c r="N15" s="6457"/>
      <c r="O15" s="1798"/>
      <c r="P15" s="1797"/>
      <c r="Q15" s="6118" t="s">
        <v>4453</v>
      </c>
      <c r="R15" s="6119"/>
      <c r="S15" s="6119"/>
      <c r="T15" s="6119"/>
      <c r="U15" s="6457"/>
      <c r="V15" s="1798"/>
      <c r="W15" s="1797"/>
      <c r="X15" s="6118" t="s">
        <v>4453</v>
      </c>
      <c r="Y15" s="6119"/>
      <c r="Z15" s="6119"/>
      <c r="AA15" s="6119"/>
      <c r="AB15" s="6457"/>
      <c r="AC15" s="1798"/>
      <c r="AD15" s="1797"/>
      <c r="AE15" s="6118" t="s">
        <v>4453</v>
      </c>
      <c r="AF15" s="6119"/>
      <c r="AG15" s="6119"/>
      <c r="AH15" s="6119"/>
      <c r="AI15" s="6457"/>
      <c r="AJ15" s="1760"/>
      <c r="AK15" s="1752"/>
    </row>
    <row r="16" spans="1:41" ht="39.75" customHeight="1" thickBot="1" x14ac:dyDescent="0.25">
      <c r="A16" s="6796" t="s">
        <v>8245</v>
      </c>
      <c r="B16" s="6797"/>
      <c r="C16" s="1729"/>
      <c r="D16" s="37"/>
      <c r="E16" s="7009"/>
      <c r="F16" s="6241" t="s">
        <v>4453</v>
      </c>
      <c r="G16" s="6618"/>
      <c r="H16" s="1796"/>
      <c r="I16" s="1797"/>
      <c r="J16" s="6118" t="s">
        <v>4453</v>
      </c>
      <c r="K16" s="6119"/>
      <c r="L16" s="6119"/>
      <c r="M16" s="6119"/>
      <c r="N16" s="6457"/>
      <c r="O16" s="1798"/>
      <c r="P16" s="1797"/>
      <c r="Q16" s="6118" t="s">
        <v>4453</v>
      </c>
      <c r="R16" s="6119"/>
      <c r="S16" s="6119"/>
      <c r="T16" s="6119"/>
      <c r="U16" s="6457"/>
      <c r="V16" s="1798"/>
      <c r="W16" s="1797"/>
      <c r="X16" s="6118" t="s">
        <v>4453</v>
      </c>
      <c r="Y16" s="6119"/>
      <c r="Z16" s="6119"/>
      <c r="AA16" s="6119"/>
      <c r="AB16" s="6457"/>
      <c r="AC16" s="1798"/>
      <c r="AD16" s="1797"/>
      <c r="AE16" s="6118" t="s">
        <v>4453</v>
      </c>
      <c r="AF16" s="6119"/>
      <c r="AG16" s="6119"/>
      <c r="AH16" s="6119"/>
      <c r="AI16" s="6457"/>
      <c r="AJ16" s="1760"/>
      <c r="AK16" s="1752"/>
    </row>
    <row r="17" spans="1:41" ht="39.75" customHeight="1" x14ac:dyDescent="0.2">
      <c r="A17" s="6798" t="s">
        <v>8246</v>
      </c>
      <c r="B17" s="6797"/>
      <c r="C17" s="1729"/>
      <c r="D17" s="37"/>
      <c r="E17" s="7009"/>
      <c r="F17" s="6241" t="s">
        <v>4453</v>
      </c>
      <c r="G17" s="6618"/>
      <c r="H17" s="1796"/>
      <c r="I17" s="1797"/>
      <c r="J17" s="6118" t="s">
        <v>4453</v>
      </c>
      <c r="K17" s="6119"/>
      <c r="L17" s="6119"/>
      <c r="M17" s="6119"/>
      <c r="N17" s="6457"/>
      <c r="O17" s="1798"/>
      <c r="P17" s="1797"/>
      <c r="Q17" s="6118" t="s">
        <v>4453</v>
      </c>
      <c r="R17" s="6119"/>
      <c r="S17" s="6119"/>
      <c r="T17" s="6119"/>
      <c r="U17" s="6457"/>
      <c r="V17" s="1798"/>
      <c r="W17" s="1797"/>
      <c r="X17" s="6984" t="s">
        <v>8934</v>
      </c>
      <c r="Y17" s="6852"/>
      <c r="Z17" s="2554" t="s">
        <v>8960</v>
      </c>
      <c r="AA17" s="6852" t="s">
        <v>8925</v>
      </c>
      <c r="AB17" s="6983"/>
      <c r="AC17" s="1798"/>
      <c r="AD17" s="1797"/>
      <c r="AE17" s="7001" t="s">
        <v>8924</v>
      </c>
      <c r="AF17" s="7002"/>
      <c r="AG17" s="2569" t="s">
        <v>8932</v>
      </c>
      <c r="AH17" s="6924" t="s">
        <v>8917</v>
      </c>
      <c r="AI17" s="6734"/>
      <c r="AJ17" s="1760"/>
      <c r="AK17" s="1752"/>
    </row>
    <row r="18" spans="1:41" ht="39.75" customHeight="1" x14ac:dyDescent="0.2">
      <c r="A18" s="6060" t="s">
        <v>8247</v>
      </c>
      <c r="B18" s="6799"/>
      <c r="C18" s="1734"/>
      <c r="D18" s="80"/>
      <c r="E18" s="7009"/>
      <c r="F18" s="72"/>
      <c r="G18" s="2156"/>
      <c r="H18" s="1796"/>
      <c r="I18" s="1797"/>
      <c r="J18" s="6118" t="s">
        <v>4453</v>
      </c>
      <c r="K18" s="6119"/>
      <c r="L18" s="6119"/>
      <c r="M18" s="6119"/>
      <c r="N18" s="6457"/>
      <c r="O18" s="1798"/>
      <c r="P18" s="1797"/>
      <c r="Q18" s="6118" t="s">
        <v>4453</v>
      </c>
      <c r="R18" s="6119"/>
      <c r="S18" s="6119"/>
      <c r="T18" s="6119"/>
      <c r="U18" s="6457"/>
      <c r="V18" s="1798"/>
      <c r="W18" s="1797"/>
      <c r="X18" s="6118" t="s">
        <v>4453</v>
      </c>
      <c r="Y18" s="6119"/>
      <c r="Z18" s="6119"/>
      <c r="AA18" s="6119"/>
      <c r="AB18" s="6457"/>
      <c r="AC18" s="1798"/>
      <c r="AD18" s="1797"/>
      <c r="AE18" s="6118" t="s">
        <v>4453</v>
      </c>
      <c r="AF18" s="6119"/>
      <c r="AG18" s="6119"/>
      <c r="AH18" s="6119"/>
      <c r="AI18" s="6457"/>
      <c r="AJ18" s="1760"/>
      <c r="AK18" s="1752"/>
    </row>
    <row r="19" spans="1:41" ht="39.75" customHeight="1" x14ac:dyDescent="0.2">
      <c r="A19" s="6796" t="s">
        <v>8248</v>
      </c>
      <c r="B19" s="6797"/>
      <c r="C19" s="1731"/>
      <c r="D19" s="1821"/>
      <c r="E19" s="7009"/>
      <c r="F19" s="3839" t="s">
        <v>8949</v>
      </c>
      <c r="G19" s="6965"/>
      <c r="H19" s="1796"/>
      <c r="I19" s="1797"/>
      <c r="J19" s="2223"/>
      <c r="K19" s="1821"/>
      <c r="L19" s="1821"/>
      <c r="M19" s="44"/>
      <c r="N19" s="2227"/>
      <c r="O19" s="1798"/>
      <c r="P19" s="1797"/>
      <c r="Q19" s="2223"/>
      <c r="R19" s="1821"/>
      <c r="S19" s="1821"/>
      <c r="T19" s="1821"/>
      <c r="U19" s="2227"/>
      <c r="V19" s="1798"/>
      <c r="W19" s="1797"/>
      <c r="X19" s="1820"/>
      <c r="Y19" s="1821"/>
      <c r="Z19" s="1821"/>
      <c r="AA19" s="1821"/>
      <c r="AB19" s="1822"/>
      <c r="AC19" s="1798"/>
      <c r="AD19" s="1797"/>
      <c r="AE19" s="1731"/>
      <c r="AF19" s="1821"/>
      <c r="AG19" s="44"/>
      <c r="AH19" s="44"/>
      <c r="AI19" s="1822"/>
      <c r="AJ19" s="1760"/>
      <c r="AK19" s="1752"/>
    </row>
    <row r="20" spans="1:41" ht="39.75" customHeight="1" thickBot="1" x14ac:dyDescent="0.25">
      <c r="A20" s="6060" t="s">
        <v>8249</v>
      </c>
      <c r="B20" s="6799"/>
      <c r="C20" s="2215"/>
      <c r="D20" s="2072"/>
      <c r="E20" s="7009"/>
      <c r="F20" s="2233"/>
      <c r="G20" s="2216"/>
      <c r="H20" s="1826"/>
      <c r="I20" s="1827"/>
      <c r="J20" s="2039"/>
      <c r="K20" s="2072"/>
      <c r="L20" s="2072"/>
      <c r="M20" s="2072"/>
      <c r="N20" s="2155"/>
      <c r="O20" s="1828"/>
      <c r="P20" s="1827"/>
      <c r="Q20" s="2215"/>
      <c r="R20" s="2233"/>
      <c r="S20" s="2233"/>
      <c r="T20" s="2233"/>
      <c r="U20" s="2216"/>
      <c r="V20" s="1828"/>
      <c r="W20" s="1827"/>
      <c r="X20" s="2071"/>
      <c r="Y20" s="2072"/>
      <c r="Z20" s="2072"/>
      <c r="AA20" s="2072"/>
      <c r="AB20" s="2244"/>
      <c r="AC20" s="1828"/>
      <c r="AD20" s="1827"/>
      <c r="AE20" s="2071"/>
      <c r="AF20" s="2072"/>
      <c r="AG20" s="2072"/>
      <c r="AH20" s="2072"/>
      <c r="AI20" s="2244"/>
      <c r="AJ20" s="1763"/>
      <c r="AK20" s="1754"/>
    </row>
    <row r="21" spans="1:41" ht="39.75" customHeight="1" thickBot="1" x14ac:dyDescent="0.25">
      <c r="A21" s="2518">
        <v>1</v>
      </c>
      <c r="B21" s="2519" t="s">
        <v>5497</v>
      </c>
      <c r="C21" s="1838"/>
      <c r="D21" s="1834"/>
      <c r="E21" s="7009"/>
      <c r="F21" s="2063"/>
      <c r="G21" s="2230"/>
      <c r="H21" s="1830"/>
      <c r="I21" s="1831"/>
      <c r="J21" s="1832"/>
      <c r="K21" s="1833"/>
      <c r="L21" s="1833"/>
      <c r="M21" s="1834"/>
      <c r="N21" s="1835"/>
      <c r="O21" s="1836"/>
      <c r="P21" s="1837"/>
      <c r="Q21" s="1838"/>
      <c r="R21" s="1834"/>
      <c r="S21" s="2063"/>
      <c r="T21" s="2063"/>
      <c r="U21" s="2230"/>
      <c r="V21" s="1839"/>
      <c r="W21" s="1840"/>
      <c r="X21" s="7082" t="s">
        <v>8959</v>
      </c>
      <c r="Y21" s="7083"/>
      <c r="Z21" s="7083"/>
      <c r="AA21" s="7084"/>
      <c r="AB21" s="2243"/>
      <c r="AC21" s="1836"/>
      <c r="AD21" s="2085"/>
      <c r="AE21" s="2556"/>
      <c r="AF21" s="2543"/>
      <c r="AH21" s="1882"/>
      <c r="AI21" s="1880"/>
      <c r="AJ21" s="1839"/>
      <c r="AK21" s="1845"/>
    </row>
    <row r="22" spans="1:41" ht="39.75" customHeight="1" thickBot="1" x14ac:dyDescent="0.25">
      <c r="A22" s="2503">
        <v>2</v>
      </c>
      <c r="B22" s="2521" t="s">
        <v>5497</v>
      </c>
      <c r="C22" s="1801"/>
      <c r="D22" s="1799"/>
      <c r="E22" s="7009"/>
      <c r="F22" s="1799"/>
      <c r="G22" s="1800"/>
      <c r="H22" s="1847"/>
      <c r="I22" s="1848"/>
      <c r="J22" s="2153"/>
      <c r="K22" s="1915"/>
      <c r="L22" s="1842"/>
      <c r="M22" s="1842"/>
      <c r="N22" s="1849"/>
      <c r="O22" s="1847"/>
      <c r="P22" s="1848"/>
      <c r="Q22" s="1801"/>
      <c r="R22" s="1799"/>
      <c r="S22" s="1799"/>
      <c r="T22" s="1799"/>
      <c r="U22" s="1800"/>
      <c r="V22" s="1847"/>
      <c r="W22" s="1848"/>
      <c r="X22" s="1881"/>
      <c r="Y22" s="7078" t="s">
        <v>8958</v>
      </c>
      <c r="Z22" s="7078"/>
      <c r="AA22" s="7079"/>
      <c r="AB22" s="1844"/>
      <c r="AC22" s="1774"/>
      <c r="AD22" s="1850"/>
      <c r="AE22" s="1801"/>
      <c r="AF22" s="1116"/>
      <c r="AG22" s="1116"/>
      <c r="AH22" s="1116"/>
      <c r="AI22" s="2237"/>
      <c r="AJ22" s="1847"/>
      <c r="AK22" s="1851"/>
    </row>
    <row r="23" spans="1:41" ht="39.75" customHeight="1" thickBot="1" x14ac:dyDescent="0.25">
      <c r="A23" s="6800" t="s">
        <v>5498</v>
      </c>
      <c r="B23" s="6801"/>
      <c r="C23" s="1801"/>
      <c r="D23" s="1799"/>
      <c r="E23" s="7009"/>
      <c r="F23" s="1853"/>
      <c r="G23" s="1800"/>
      <c r="H23" s="1847"/>
      <c r="I23" s="1848"/>
      <c r="J23" s="2220"/>
      <c r="K23" s="3675" t="s">
        <v>3607</v>
      </c>
      <c r="L23" s="3676"/>
      <c r="M23" s="3677"/>
      <c r="N23" s="1822"/>
      <c r="O23" s="1847"/>
      <c r="P23" s="1848"/>
      <c r="Q23" s="1852"/>
      <c r="R23" s="1799"/>
      <c r="S23" s="1799"/>
      <c r="T23" s="1853"/>
      <c r="U23" s="1800"/>
      <c r="V23" s="1847"/>
      <c r="W23" s="1848"/>
      <c r="X23" s="2060"/>
      <c r="Y23" s="2061"/>
      <c r="Z23" s="1843"/>
      <c r="AA23" s="1843"/>
      <c r="AB23" s="2550" t="s">
        <v>8945</v>
      </c>
      <c r="AC23" s="1847"/>
      <c r="AD23" s="1848"/>
      <c r="AE23" s="7080" t="s">
        <v>8958</v>
      </c>
      <c r="AF23" s="7081"/>
      <c r="AG23" s="2129"/>
      <c r="AH23" s="184"/>
      <c r="AI23" s="184"/>
      <c r="AJ23" s="1774"/>
      <c r="AK23" s="1851"/>
    </row>
    <row r="24" spans="1:41" ht="39.75" customHeight="1" thickBot="1" x14ac:dyDescent="0.25">
      <c r="A24" s="6974" t="s">
        <v>8250</v>
      </c>
      <c r="B24" s="6975"/>
      <c r="C24" s="1854"/>
      <c r="D24" s="1855"/>
      <c r="E24" s="7009"/>
      <c r="F24" s="2540" t="s">
        <v>8935</v>
      </c>
      <c r="G24" s="2513"/>
      <c r="H24" s="1856"/>
      <c r="I24" s="1857"/>
      <c r="J24" s="1854"/>
      <c r="K24" s="2221"/>
      <c r="L24" s="1862"/>
      <c r="M24" s="1855"/>
      <c r="N24" s="2542" t="s">
        <v>3607</v>
      </c>
      <c r="O24" s="1859"/>
      <c r="P24" s="1860"/>
      <c r="Q24" s="7072" t="s">
        <v>3607</v>
      </c>
      <c r="R24" s="6992"/>
      <c r="S24" s="6992"/>
      <c r="T24" s="6992"/>
      <c r="U24" s="7024"/>
      <c r="V24" s="1865"/>
      <c r="W24" s="1866"/>
      <c r="X24" s="6991" t="s">
        <v>8965</v>
      </c>
      <c r="Y24" s="6992"/>
      <c r="Z24" s="6992"/>
      <c r="AA24" s="6993"/>
      <c r="AB24" s="2221" t="s">
        <v>8967</v>
      </c>
      <c r="AC24" s="1856"/>
      <c r="AD24" s="1857"/>
      <c r="AE24" s="6994" t="s">
        <v>8967</v>
      </c>
      <c r="AF24" s="6908"/>
      <c r="AG24" s="6995"/>
      <c r="AH24" s="7085" t="s">
        <v>8968</v>
      </c>
      <c r="AI24" s="7086"/>
      <c r="AJ24" s="1856"/>
      <c r="AK24" s="1868"/>
      <c r="AL24" s="4"/>
    </row>
    <row r="25" spans="1:41" ht="39.75" customHeight="1" x14ac:dyDescent="0.2">
      <c r="A25" s="7020" t="s">
        <v>3641</v>
      </c>
      <c r="B25" s="7021"/>
      <c r="C25" s="1869"/>
      <c r="D25" s="1870"/>
      <c r="E25" s="7009"/>
      <c r="F25" s="2067" t="s">
        <v>3607</v>
      </c>
      <c r="G25" s="2539" t="s">
        <v>8946</v>
      </c>
      <c r="H25" s="1872"/>
      <c r="I25" s="1845"/>
      <c r="J25" s="2541" t="s">
        <v>3607</v>
      </c>
      <c r="K25" s="1874"/>
      <c r="L25" s="1875"/>
      <c r="M25" s="1874"/>
      <c r="N25" s="1795"/>
      <c r="O25" s="1876"/>
      <c r="P25" s="1877"/>
      <c r="Q25" s="1878"/>
      <c r="R25" s="1879"/>
      <c r="S25" s="1766"/>
      <c r="T25" s="6962" t="s">
        <v>8962</v>
      </c>
      <c r="U25" s="6963"/>
      <c r="V25" s="1872"/>
      <c r="W25" s="1845"/>
      <c r="X25" s="2557"/>
      <c r="Y25" s="2558"/>
      <c r="Z25" s="2520"/>
      <c r="AA25" s="6987" t="s">
        <v>8966</v>
      </c>
      <c r="AB25" s="6988"/>
      <c r="AC25" s="1872"/>
      <c r="AD25" s="1845"/>
      <c r="AE25" s="6989" t="s">
        <v>8966</v>
      </c>
      <c r="AF25" s="6990"/>
      <c r="AG25" s="6978" t="s">
        <v>8967</v>
      </c>
      <c r="AH25" s="6978"/>
      <c r="AI25" s="6979"/>
      <c r="AJ25" s="1872"/>
      <c r="AK25" s="1845"/>
      <c r="AL25" s="4"/>
    </row>
    <row r="26" spans="1:41" ht="39.75" customHeight="1" thickBot="1" x14ac:dyDescent="0.25">
      <c r="A26" s="7022"/>
      <c r="B26" s="7023"/>
      <c r="C26" s="1854"/>
      <c r="D26" s="1855"/>
      <c r="E26" s="7009"/>
      <c r="F26" s="1855"/>
      <c r="G26" s="1884"/>
      <c r="H26" s="1883"/>
      <c r="I26" s="1851"/>
      <c r="J26" s="1854"/>
      <c r="K26" s="1863"/>
      <c r="L26" s="1855"/>
      <c r="M26" s="1855"/>
      <c r="N26" s="1884"/>
      <c r="O26" s="1885"/>
      <c r="P26" s="1868"/>
      <c r="Q26" s="1854"/>
      <c r="R26" s="1855"/>
      <c r="S26" s="1855"/>
      <c r="T26" s="1855"/>
      <c r="U26" s="1884"/>
      <c r="V26" s="1885"/>
      <c r="W26" s="1868"/>
      <c r="X26" s="2559"/>
      <c r="Y26" s="2560"/>
      <c r="Z26" s="2560"/>
      <c r="AA26" s="2561"/>
      <c r="AC26" s="1885"/>
      <c r="AD26" s="1868"/>
      <c r="AE26" s="1854"/>
      <c r="AF26" s="1855"/>
      <c r="AG26" s="1855"/>
      <c r="AH26" s="1855"/>
      <c r="AI26" s="1884"/>
      <c r="AJ26" s="1885"/>
      <c r="AK26" s="1868"/>
    </row>
    <row r="27" spans="1:41" ht="39.75" customHeight="1" thickBot="1" x14ac:dyDescent="0.25">
      <c r="A27" s="6838" t="s">
        <v>8919</v>
      </c>
      <c r="B27" s="6839"/>
      <c r="C27" s="2500"/>
      <c r="D27" s="1960"/>
      <c r="E27" s="7010"/>
      <c r="F27" s="1960"/>
      <c r="G27" s="2506"/>
      <c r="H27" s="1885"/>
      <c r="I27" s="1868"/>
      <c r="J27" s="2500"/>
      <c r="K27" s="1960"/>
      <c r="L27" s="1960"/>
      <c r="M27" s="1960"/>
      <c r="N27" s="2506"/>
      <c r="O27" s="2548"/>
      <c r="P27" s="2547"/>
      <c r="Q27" s="2500"/>
      <c r="R27" s="1960"/>
      <c r="S27" s="1960"/>
      <c r="T27" s="6969" t="s">
        <v>8942</v>
      </c>
      <c r="U27" s="6970"/>
      <c r="V27" s="2548"/>
      <c r="W27" s="2547"/>
      <c r="X27" s="3498" t="s">
        <v>8963</v>
      </c>
      <c r="Y27" s="6976"/>
      <c r="Z27" s="6976"/>
      <c r="AA27" s="6976"/>
      <c r="AB27" s="3499"/>
      <c r="AC27" s="2548"/>
      <c r="AD27" s="2547"/>
      <c r="AE27" s="3498" t="s">
        <v>8926</v>
      </c>
      <c r="AF27" s="6977"/>
      <c r="AG27" s="2568"/>
      <c r="AH27" s="2568"/>
      <c r="AI27" s="2567"/>
      <c r="AJ27" s="2548"/>
      <c r="AK27" s="2547"/>
      <c r="AL27" s="4"/>
    </row>
    <row r="28" spans="1:41" ht="39.75" customHeight="1" thickBot="1" x14ac:dyDescent="0.25">
      <c r="A28" s="1784"/>
      <c r="B28" s="1784"/>
      <c r="C28" s="1668"/>
      <c r="D28" s="1668"/>
      <c r="E28" s="1784"/>
      <c r="F28" s="1784"/>
      <c r="G28" s="1784"/>
      <c r="H28" s="1784"/>
      <c r="I28" s="1784"/>
      <c r="J28" s="1784"/>
      <c r="K28" s="1784"/>
      <c r="L28" s="1784"/>
      <c r="M28" s="1784"/>
      <c r="N28" s="1784"/>
      <c r="O28" s="1784"/>
      <c r="P28" s="1784"/>
      <c r="Q28" s="1784"/>
      <c r="R28" s="1784"/>
      <c r="S28" s="1784"/>
      <c r="T28" s="1784"/>
      <c r="U28" s="1784"/>
      <c r="V28" s="1784"/>
      <c r="W28" s="1784"/>
      <c r="X28" s="1784"/>
      <c r="Y28" s="1784"/>
      <c r="Z28" s="1784"/>
      <c r="AA28" s="1784"/>
      <c r="AB28" s="1784"/>
      <c r="AC28" s="1784"/>
      <c r="AD28" s="1784"/>
      <c r="AE28" s="1784"/>
      <c r="AF28" s="1784"/>
      <c r="AG28" s="1784"/>
      <c r="AH28" s="1784"/>
      <c r="AI28" s="1784"/>
      <c r="AJ28" s="1784"/>
      <c r="AK28" s="1784"/>
    </row>
    <row r="29" spans="1:41" ht="39.75" customHeight="1" thickBot="1" x14ac:dyDescent="0.25">
      <c r="A29" s="5764"/>
      <c r="B29" s="5765"/>
      <c r="C29" s="5464" t="s">
        <v>8408</v>
      </c>
      <c r="D29" s="5465"/>
      <c r="E29" s="5465"/>
      <c r="F29" s="5465"/>
      <c r="G29" s="5465"/>
      <c r="H29" s="5465"/>
      <c r="I29" s="5466"/>
      <c r="J29" s="5464" t="s">
        <v>8409</v>
      </c>
      <c r="K29" s="5465"/>
      <c r="L29" s="5465"/>
      <c r="M29" s="5465"/>
      <c r="N29" s="5465"/>
      <c r="O29" s="5465"/>
      <c r="P29" s="5466"/>
      <c r="Q29" s="5464" t="s">
        <v>8410</v>
      </c>
      <c r="R29" s="5465"/>
      <c r="S29" s="5465"/>
      <c r="T29" s="5465"/>
      <c r="U29" s="5465"/>
      <c r="V29" s="5465"/>
      <c r="W29" s="5466"/>
      <c r="X29" s="5464" t="s">
        <v>8411</v>
      </c>
      <c r="Y29" s="5465"/>
      <c r="Z29" s="5465"/>
      <c r="AA29" s="5465"/>
      <c r="AB29" s="5465"/>
      <c r="AC29" s="5465"/>
      <c r="AD29" s="5466"/>
      <c r="AE29" s="5464" t="s">
        <v>8412</v>
      </c>
      <c r="AF29" s="5465"/>
      <c r="AG29" s="5465"/>
      <c r="AH29" s="5465"/>
      <c r="AI29" s="5465"/>
      <c r="AJ29" s="5465"/>
      <c r="AK29" s="5466"/>
    </row>
    <row r="30" spans="1:41" s="515" customFormat="1" ht="39.75" customHeight="1" x14ac:dyDescent="0.25">
      <c r="A30" s="6964" t="s">
        <v>1390</v>
      </c>
      <c r="B30" s="6875"/>
      <c r="C30" s="1719">
        <v>2</v>
      </c>
      <c r="D30" s="1675">
        <v>2</v>
      </c>
      <c r="E30" s="1675">
        <v>2</v>
      </c>
      <c r="F30" s="1675">
        <v>2</v>
      </c>
      <c r="G30" s="1676">
        <v>2</v>
      </c>
      <c r="H30" s="1743">
        <v>2</v>
      </c>
      <c r="I30" s="1744">
        <v>2</v>
      </c>
      <c r="J30" s="1674">
        <v>2</v>
      </c>
      <c r="K30" s="1675">
        <v>2</v>
      </c>
      <c r="L30" s="1675">
        <v>2</v>
      </c>
      <c r="M30" s="1675">
        <v>2</v>
      </c>
      <c r="N30" s="1676">
        <v>2</v>
      </c>
      <c r="O30" s="1743">
        <v>2</v>
      </c>
      <c r="P30" s="1744">
        <v>2</v>
      </c>
      <c r="Q30" s="1674">
        <v>2</v>
      </c>
      <c r="R30" s="1675">
        <v>2</v>
      </c>
      <c r="S30" s="1675">
        <v>2</v>
      </c>
      <c r="T30" s="1675">
        <v>2</v>
      </c>
      <c r="U30" s="1676">
        <v>2</v>
      </c>
      <c r="V30" s="1743">
        <v>2</v>
      </c>
      <c r="W30" s="1744">
        <v>2</v>
      </c>
      <c r="X30" s="1674">
        <v>2</v>
      </c>
      <c r="Y30" s="1675">
        <v>2</v>
      </c>
      <c r="Z30" s="1675">
        <v>2</v>
      </c>
      <c r="AA30" s="1675">
        <v>2</v>
      </c>
      <c r="AB30" s="1676">
        <v>2</v>
      </c>
      <c r="AC30" s="1743">
        <v>3</v>
      </c>
      <c r="AD30" s="1747">
        <v>3</v>
      </c>
      <c r="AE30" s="1675">
        <v>3</v>
      </c>
      <c r="AF30" s="1675">
        <v>3</v>
      </c>
      <c r="AG30" s="1675">
        <v>3</v>
      </c>
      <c r="AH30" s="1675">
        <v>3</v>
      </c>
      <c r="AI30" s="1676">
        <v>3</v>
      </c>
      <c r="AJ30" s="1743">
        <v>3</v>
      </c>
      <c r="AK30" s="1744">
        <v>3</v>
      </c>
    </row>
    <row r="31" spans="1:41" s="515" customFormat="1" ht="39.75" customHeight="1" thickBot="1" x14ac:dyDescent="0.3">
      <c r="A31" s="6898" t="s">
        <v>1391</v>
      </c>
      <c r="B31" s="6899"/>
      <c r="C31" s="2533">
        <v>3</v>
      </c>
      <c r="D31" s="2523">
        <v>4</v>
      </c>
      <c r="E31" s="2523">
        <v>5</v>
      </c>
      <c r="F31" s="2523">
        <v>6</v>
      </c>
      <c r="G31" s="2529">
        <v>7</v>
      </c>
      <c r="H31" s="2525">
        <v>8</v>
      </c>
      <c r="I31" s="2526">
        <v>9</v>
      </c>
      <c r="J31" s="2533">
        <v>10</v>
      </c>
      <c r="K31" s="2523">
        <v>11</v>
      </c>
      <c r="L31" s="2523">
        <v>12</v>
      </c>
      <c r="M31" s="2523">
        <v>13</v>
      </c>
      <c r="N31" s="2529">
        <v>14</v>
      </c>
      <c r="O31" s="2534">
        <v>15</v>
      </c>
      <c r="P31" s="2535">
        <v>16</v>
      </c>
      <c r="Q31" s="2527">
        <v>17</v>
      </c>
      <c r="R31" s="2528">
        <v>18</v>
      </c>
      <c r="S31" s="2528">
        <v>19</v>
      </c>
      <c r="T31" s="2528">
        <v>20</v>
      </c>
      <c r="U31" s="2524">
        <v>21</v>
      </c>
      <c r="V31" s="2525">
        <v>22</v>
      </c>
      <c r="W31" s="2526">
        <v>23</v>
      </c>
      <c r="X31" s="2533">
        <v>24</v>
      </c>
      <c r="Y31" s="2523">
        <v>25</v>
      </c>
      <c r="Z31" s="2523">
        <v>26</v>
      </c>
      <c r="AA31" s="2523">
        <v>27</v>
      </c>
      <c r="AB31" s="2529">
        <v>28</v>
      </c>
      <c r="AC31" s="2525">
        <v>1</v>
      </c>
      <c r="AD31" s="2530">
        <v>2</v>
      </c>
      <c r="AE31" s="2523">
        <v>3</v>
      </c>
      <c r="AF31" s="2523">
        <v>4</v>
      </c>
      <c r="AG31" s="2523">
        <v>5</v>
      </c>
      <c r="AH31" s="2523">
        <v>6</v>
      </c>
      <c r="AI31" s="2529">
        <v>7</v>
      </c>
      <c r="AJ31" s="2525">
        <v>8</v>
      </c>
      <c r="AK31" s="2526">
        <v>9</v>
      </c>
    </row>
    <row r="32" spans="1:41" ht="39.75" customHeight="1" x14ac:dyDescent="0.25">
      <c r="A32" s="6883" t="s">
        <v>4459</v>
      </c>
      <c r="B32" s="6884"/>
      <c r="C32" s="6959" t="s">
        <v>8969</v>
      </c>
      <c r="D32" s="6960"/>
      <c r="E32" s="6961"/>
      <c r="F32" s="6962" t="s">
        <v>8937</v>
      </c>
      <c r="G32" s="6963"/>
      <c r="H32" s="1787"/>
      <c r="I32" s="1788"/>
      <c r="J32" s="2602" t="s">
        <v>8937</v>
      </c>
      <c r="K32" s="2603" t="s">
        <v>8952</v>
      </c>
      <c r="L32" s="7073" t="s">
        <v>8980</v>
      </c>
      <c r="M32" s="7074"/>
      <c r="O32" s="2305"/>
      <c r="P32" s="2277"/>
      <c r="Q32" s="2174"/>
      <c r="R32" s="2174"/>
      <c r="S32" s="7075" t="s">
        <v>8983</v>
      </c>
      <c r="T32" s="7076"/>
      <c r="U32" s="2604" t="s">
        <v>8984</v>
      </c>
      <c r="V32" s="1792"/>
      <c r="W32" s="1788"/>
      <c r="X32" s="6028" t="s">
        <v>8952</v>
      </c>
      <c r="Y32" s="6028"/>
      <c r="Z32" s="6028"/>
      <c r="AA32" s="6028"/>
      <c r="AB32" s="6029"/>
      <c r="AC32" s="1762"/>
      <c r="AD32" s="1788"/>
      <c r="AE32" s="2618" t="s">
        <v>8952</v>
      </c>
      <c r="AF32" s="2609" t="s">
        <v>8986</v>
      </c>
      <c r="AG32" s="7063" t="s">
        <v>8995</v>
      </c>
      <c r="AH32" s="7064"/>
      <c r="AI32" s="2605"/>
      <c r="AJ32" s="1762"/>
      <c r="AK32" s="1750"/>
      <c r="AO32" s="515"/>
    </row>
    <row r="33" spans="1:47" ht="39.75" customHeight="1" thickBot="1" x14ac:dyDescent="0.25">
      <c r="A33" s="6840" t="s">
        <v>8234</v>
      </c>
      <c r="B33" s="6841"/>
      <c r="C33" s="6118" t="s">
        <v>4453</v>
      </c>
      <c r="D33" s="6119"/>
      <c r="E33" s="6119"/>
      <c r="F33" s="6119"/>
      <c r="G33" s="6457"/>
      <c r="H33" s="1796"/>
      <c r="I33" s="1797"/>
      <c r="J33" s="6118" t="s">
        <v>4453</v>
      </c>
      <c r="K33" s="6119"/>
      <c r="L33" s="6119"/>
      <c r="M33" s="6119"/>
      <c r="N33" s="6457"/>
      <c r="O33" s="1798"/>
      <c r="P33" s="1797"/>
      <c r="Q33" s="6118" t="s">
        <v>4453</v>
      </c>
      <c r="R33" s="6119"/>
      <c r="S33" s="6119"/>
      <c r="T33" s="6119"/>
      <c r="U33" s="6457"/>
      <c r="V33" s="1798"/>
      <c r="W33" s="1797"/>
      <c r="X33" s="6118" t="s">
        <v>4453</v>
      </c>
      <c r="Y33" s="6119"/>
      <c r="Z33" s="6119"/>
      <c r="AA33" s="6119"/>
      <c r="AB33" s="6457"/>
      <c r="AC33" s="1798"/>
      <c r="AD33" s="1797"/>
      <c r="AE33" s="6118" t="s">
        <v>4453</v>
      </c>
      <c r="AF33" s="6119"/>
      <c r="AG33" s="6119"/>
      <c r="AH33" s="6119"/>
      <c r="AI33" s="6457"/>
      <c r="AJ33" s="1760"/>
      <c r="AK33" s="1752"/>
    </row>
    <row r="34" spans="1:47" ht="39.75" customHeight="1" x14ac:dyDescent="0.3">
      <c r="A34" s="6860" t="s">
        <v>8235</v>
      </c>
      <c r="B34" s="6861"/>
      <c r="C34" s="2231"/>
      <c r="D34" s="1888"/>
      <c r="E34" s="1888"/>
      <c r="F34" s="1888"/>
      <c r="G34" s="1913"/>
      <c r="H34" s="1796"/>
      <c r="I34" s="1797"/>
      <c r="J34" s="6771" t="s">
        <v>8937</v>
      </c>
      <c r="K34" s="6772"/>
      <c r="L34" s="6772"/>
      <c r="M34" s="6772"/>
      <c r="N34" s="6963"/>
      <c r="O34" s="1798"/>
      <c r="P34" s="1797"/>
      <c r="Q34" s="6966" t="s">
        <v>8982</v>
      </c>
      <c r="R34" s="6967"/>
      <c r="S34" s="6967"/>
      <c r="T34" s="6967"/>
      <c r="U34" s="6968"/>
      <c r="V34" s="1798"/>
      <c r="W34" s="1797"/>
      <c r="X34" s="6966" t="s">
        <v>8982</v>
      </c>
      <c r="Y34" s="6967"/>
      <c r="Z34" s="6967"/>
      <c r="AA34" s="6967"/>
      <c r="AB34" s="6968"/>
      <c r="AC34" s="1798"/>
      <c r="AD34" s="1797"/>
      <c r="AE34" s="3932" t="s">
        <v>8987</v>
      </c>
      <c r="AF34" s="4272"/>
      <c r="AG34" s="4272"/>
      <c r="AH34" s="4272"/>
      <c r="AI34" s="4272"/>
      <c r="AJ34" s="1760"/>
      <c r="AK34" s="1752"/>
      <c r="AM34" s="2515"/>
      <c r="AN34" s="2515"/>
      <c r="AO34" s="2515"/>
      <c r="AR34" s="515"/>
      <c r="AS34" s="515"/>
      <c r="AT34" s="515"/>
      <c r="AU34" s="515"/>
    </row>
    <row r="35" spans="1:47" ht="39.75" customHeight="1" x14ac:dyDescent="0.3">
      <c r="A35" s="6860" t="s">
        <v>8236</v>
      </c>
      <c r="B35" s="6861"/>
      <c r="C35" s="7097" t="s">
        <v>8956</v>
      </c>
      <c r="D35" s="7098"/>
      <c r="E35" s="3859" t="s">
        <v>8937</v>
      </c>
      <c r="F35" s="3860"/>
      <c r="G35" s="2596" t="s">
        <v>8975</v>
      </c>
      <c r="H35" s="1796"/>
      <c r="I35" s="1797"/>
      <c r="J35" s="7087" t="s">
        <v>8957</v>
      </c>
      <c r="K35" s="6888"/>
      <c r="L35" s="6888"/>
      <c r="M35" s="7088"/>
      <c r="N35" s="2595"/>
      <c r="O35" s="1798"/>
      <c r="P35" s="1797"/>
      <c r="Q35" s="6933" t="s">
        <v>8981</v>
      </c>
      <c r="R35" s="6935"/>
      <c r="S35" s="1888"/>
      <c r="T35" s="1888"/>
      <c r="U35" s="1913"/>
      <c r="V35" s="1798"/>
      <c r="W35" s="1797"/>
      <c r="X35" s="1825"/>
      <c r="Y35" s="1823"/>
      <c r="Z35" s="6971" t="s">
        <v>8985</v>
      </c>
      <c r="AA35" s="6972"/>
      <c r="AB35" s="6973"/>
      <c r="AC35" s="1798"/>
      <c r="AD35" s="1797"/>
      <c r="AE35" s="6971" t="s">
        <v>8985</v>
      </c>
      <c r="AF35" s="6972"/>
      <c r="AG35" s="6972"/>
      <c r="AH35" s="6972"/>
      <c r="AI35" s="6973"/>
      <c r="AJ35" s="1760"/>
      <c r="AK35" s="1752"/>
      <c r="AM35" s="2515"/>
      <c r="AN35" s="2515"/>
      <c r="AO35" s="2515"/>
      <c r="AR35" s="515"/>
      <c r="AS35" s="515"/>
      <c r="AT35" s="515"/>
      <c r="AU35" s="515"/>
    </row>
    <row r="36" spans="1:47" ht="39.75" customHeight="1" x14ac:dyDescent="0.3">
      <c r="A36" s="6860" t="s">
        <v>8237</v>
      </c>
      <c r="B36" s="6861"/>
      <c r="C36" s="2565"/>
      <c r="G36" s="2566"/>
      <c r="H36" s="1796"/>
      <c r="I36" s="1797"/>
      <c r="J36" s="6966" t="s">
        <v>8937</v>
      </c>
      <c r="K36" s="6967"/>
      <c r="L36" s="6967"/>
      <c r="M36" s="6967"/>
      <c r="N36" s="6968"/>
      <c r="O36" s="1798"/>
      <c r="P36" s="1797"/>
      <c r="Q36" s="6966" t="s">
        <v>8937</v>
      </c>
      <c r="R36" s="6967"/>
      <c r="S36" s="6967"/>
      <c r="T36" s="6967"/>
      <c r="U36" s="6968"/>
      <c r="V36" s="1798"/>
      <c r="W36" s="1797"/>
      <c r="X36" s="3932" t="s">
        <v>8988</v>
      </c>
      <c r="Y36" s="4272"/>
      <c r="Z36" s="4272"/>
      <c r="AA36" s="4272"/>
      <c r="AB36" s="4272"/>
      <c r="AC36" s="1798"/>
      <c r="AD36" s="1797"/>
      <c r="AE36" s="2552"/>
      <c r="AF36" s="6755" t="s">
        <v>8993</v>
      </c>
      <c r="AG36" s="6755"/>
      <c r="AH36" s="6755"/>
      <c r="AI36" s="6755"/>
      <c r="AJ36" s="1760"/>
      <c r="AK36" s="1752"/>
      <c r="AM36" s="2515"/>
      <c r="AN36" s="2515"/>
      <c r="AO36" s="2515"/>
      <c r="AR36" s="515"/>
      <c r="AS36" s="515"/>
      <c r="AT36" s="515"/>
      <c r="AU36" s="515"/>
    </row>
    <row r="37" spans="1:47" ht="39.75" customHeight="1" x14ac:dyDescent="0.3">
      <c r="A37" s="6794" t="s">
        <v>8238</v>
      </c>
      <c r="B37" s="6795"/>
      <c r="C37" s="6118" t="s">
        <v>4453</v>
      </c>
      <c r="D37" s="6119"/>
      <c r="E37" s="6119"/>
      <c r="F37" s="6119"/>
      <c r="G37" s="6457"/>
      <c r="H37" s="1796"/>
      <c r="I37" s="1797"/>
      <c r="J37" s="6118" t="s">
        <v>8099</v>
      </c>
      <c r="K37" s="6119"/>
      <c r="L37" s="6119"/>
      <c r="M37" s="6119"/>
      <c r="N37" s="6457"/>
      <c r="O37" s="1798"/>
      <c r="P37" s="1797"/>
      <c r="Q37" s="6118" t="s">
        <v>4453</v>
      </c>
      <c r="R37" s="6119"/>
      <c r="S37" s="6119"/>
      <c r="T37" s="6119"/>
      <c r="U37" s="6457"/>
      <c r="V37" s="1798"/>
      <c r="W37" s="1797"/>
      <c r="X37" s="6118" t="s">
        <v>4453</v>
      </c>
      <c r="Y37" s="6119"/>
      <c r="Z37" s="6119"/>
      <c r="AA37" s="6119"/>
      <c r="AB37" s="6457"/>
      <c r="AC37" s="1798"/>
      <c r="AD37" s="1797"/>
      <c r="AE37" s="6119" t="s">
        <v>8924</v>
      </c>
      <c r="AF37" s="6457"/>
      <c r="AG37" s="6877" t="s">
        <v>8923</v>
      </c>
      <c r="AH37" s="6270"/>
      <c r="AI37" s="6270"/>
      <c r="AJ37" s="1760"/>
      <c r="AK37" s="1752"/>
      <c r="AM37" s="2515"/>
      <c r="AN37" s="2515"/>
      <c r="AO37" s="2515"/>
      <c r="AR37" s="515"/>
      <c r="AS37" s="515"/>
      <c r="AT37" s="515"/>
      <c r="AU37" s="515"/>
    </row>
    <row r="38" spans="1:47" ht="39.75" customHeight="1" x14ac:dyDescent="0.25">
      <c r="A38" s="6794" t="s">
        <v>8239</v>
      </c>
      <c r="B38" s="6795"/>
      <c r="C38" s="6920" t="s">
        <v>8950</v>
      </c>
      <c r="D38" s="6921"/>
      <c r="E38" s="1888"/>
      <c r="F38" s="1888"/>
      <c r="G38" s="1913"/>
      <c r="H38" s="1796"/>
      <c r="I38" s="1797"/>
      <c r="J38" s="2231"/>
      <c r="K38" s="1888"/>
      <c r="L38" s="1888"/>
      <c r="M38" s="1888"/>
      <c r="N38" s="1913"/>
      <c r="O38" s="1798"/>
      <c r="P38" s="1797"/>
      <c r="Q38" s="2231"/>
      <c r="R38" s="1888"/>
      <c r="S38" s="1888"/>
      <c r="T38" s="1888"/>
      <c r="U38" s="1913"/>
      <c r="V38" s="1798"/>
      <c r="W38" s="1797"/>
      <c r="X38" s="1825"/>
      <c r="Y38" s="1823"/>
      <c r="Z38" s="1897"/>
      <c r="AA38" s="1897"/>
      <c r="AB38" s="2238"/>
      <c r="AC38" s="1798"/>
      <c r="AD38" s="1797"/>
      <c r="AE38" s="1815"/>
      <c r="AF38" s="1807"/>
      <c r="AG38" s="1807"/>
      <c r="AH38" s="1807"/>
      <c r="AI38" s="1808"/>
      <c r="AJ38" s="1760"/>
      <c r="AK38" s="1752"/>
      <c r="AR38" s="515"/>
      <c r="AS38" s="515"/>
      <c r="AT38" s="515"/>
      <c r="AU38" s="515"/>
    </row>
    <row r="39" spans="1:47" ht="39.75" customHeight="1" x14ac:dyDescent="0.25">
      <c r="A39" s="6794" t="s">
        <v>8240</v>
      </c>
      <c r="B39" s="6795"/>
      <c r="C39" s="3932" t="s">
        <v>8977</v>
      </c>
      <c r="D39" s="4272"/>
      <c r="E39" s="3933"/>
      <c r="F39" s="5502" t="s">
        <v>8976</v>
      </c>
      <c r="G39" s="5504"/>
      <c r="H39" s="1796"/>
      <c r="I39" s="1797"/>
      <c r="J39" s="6086" t="s">
        <v>8923</v>
      </c>
      <c r="K39" s="6083"/>
      <c r="L39" s="6083"/>
      <c r="M39" s="6083"/>
      <c r="N39" s="6225"/>
      <c r="O39" s="1798"/>
      <c r="P39" s="1797"/>
      <c r="Q39" s="6285" t="s">
        <v>8970</v>
      </c>
      <c r="R39" s="6980"/>
      <c r="S39" s="6980"/>
      <c r="T39" s="6980"/>
      <c r="U39" s="6981"/>
      <c r="V39" s="1798"/>
      <c r="W39" s="1797"/>
      <c r="X39" s="6118" t="s">
        <v>4453</v>
      </c>
      <c r="Y39" s="6119"/>
      <c r="Z39" s="6119"/>
      <c r="AA39" s="6119"/>
      <c r="AB39" s="6457"/>
      <c r="AC39" s="1798"/>
      <c r="AD39" s="1797"/>
      <c r="AE39" s="6118" t="s">
        <v>4453</v>
      </c>
      <c r="AF39" s="6119"/>
      <c r="AG39" s="6119"/>
      <c r="AH39" s="6119"/>
      <c r="AI39" s="6457"/>
      <c r="AJ39" s="1760"/>
      <c r="AK39" s="1752"/>
      <c r="AR39" s="515"/>
    </row>
    <row r="40" spans="1:47" ht="39.75" customHeight="1" x14ac:dyDescent="0.2">
      <c r="A40" s="6792" t="s">
        <v>8241</v>
      </c>
      <c r="B40" s="6793"/>
      <c r="C40" s="6731" t="s">
        <v>8929</v>
      </c>
      <c r="D40" s="6732"/>
      <c r="E40" s="6732"/>
      <c r="F40" s="6732"/>
      <c r="G40" s="6733"/>
      <c r="H40" s="1816"/>
      <c r="I40" s="1817"/>
      <c r="J40" s="6731" t="s">
        <v>8929</v>
      </c>
      <c r="K40" s="6732"/>
      <c r="L40" s="6732"/>
      <c r="M40" s="6732"/>
      <c r="N40" s="6733"/>
      <c r="O40" s="1818"/>
      <c r="P40" s="1817"/>
      <c r="Q40" s="6731" t="s">
        <v>8929</v>
      </c>
      <c r="R40" s="6732"/>
      <c r="S40" s="6732"/>
      <c r="T40" s="6732"/>
      <c r="U40" s="6733"/>
      <c r="V40" s="1818"/>
      <c r="W40" s="1817"/>
      <c r="X40" s="6731" t="s">
        <v>8929</v>
      </c>
      <c r="Y40" s="6732"/>
      <c r="Z40" s="6732"/>
      <c r="AA40" s="6732"/>
      <c r="AB40" s="6733"/>
      <c r="AC40" s="1818"/>
      <c r="AD40" s="1817"/>
      <c r="AE40" s="6731" t="s">
        <v>8929</v>
      </c>
      <c r="AF40" s="6732"/>
      <c r="AG40" s="6732"/>
      <c r="AH40" s="6732"/>
      <c r="AI40" s="6733"/>
      <c r="AJ40" s="1760"/>
      <c r="AK40" s="1752"/>
    </row>
    <row r="41" spans="1:47" ht="39.75" customHeight="1" thickBot="1" x14ac:dyDescent="0.25">
      <c r="A41" s="6792" t="s">
        <v>8242</v>
      </c>
      <c r="B41" s="6793"/>
      <c r="C41" s="7099" t="s">
        <v>8938</v>
      </c>
      <c r="D41" s="7100"/>
      <c r="E41" s="7100"/>
      <c r="F41" s="7100"/>
      <c r="G41" s="7101"/>
      <c r="H41" s="1796"/>
      <c r="I41" s="1797"/>
      <c r="J41" s="6728" t="s">
        <v>8938</v>
      </c>
      <c r="K41" s="6729"/>
      <c r="L41" s="6729"/>
      <c r="M41" s="6729"/>
      <c r="N41" s="6730"/>
      <c r="O41" s="1798"/>
      <c r="P41" s="1797"/>
      <c r="Q41" s="6728" t="s">
        <v>8938</v>
      </c>
      <c r="R41" s="6729"/>
      <c r="S41" s="6729"/>
      <c r="T41" s="6729"/>
      <c r="U41" s="6729"/>
      <c r="V41" s="1798"/>
      <c r="W41" s="1797"/>
      <c r="X41" s="6728" t="s">
        <v>8938</v>
      </c>
      <c r="Y41" s="6729"/>
      <c r="Z41" s="6729"/>
      <c r="AA41" s="6729"/>
      <c r="AB41" s="6729"/>
      <c r="AC41" s="1798"/>
      <c r="AD41" s="1797"/>
      <c r="AE41" s="6728" t="s">
        <v>8938</v>
      </c>
      <c r="AF41" s="6729"/>
      <c r="AG41" s="6729"/>
      <c r="AH41" s="6729"/>
      <c r="AI41" s="6729"/>
      <c r="AJ41" s="1760"/>
      <c r="AK41" s="1752"/>
    </row>
    <row r="42" spans="1:47" ht="39.75" customHeight="1" x14ac:dyDescent="0.25">
      <c r="A42" s="6794" t="s">
        <v>8243</v>
      </c>
      <c r="B42" s="6795"/>
      <c r="C42" s="7102" t="s">
        <v>4453</v>
      </c>
      <c r="D42" s="7103"/>
      <c r="E42" s="7103"/>
      <c r="F42" s="7103"/>
      <c r="G42" s="7104"/>
      <c r="H42" s="1796"/>
      <c r="I42" s="1797"/>
      <c r="J42" s="6118" t="s">
        <v>8099</v>
      </c>
      <c r="K42" s="6119"/>
      <c r="L42" s="6119"/>
      <c r="M42" s="6119"/>
      <c r="N42" s="6457"/>
      <c r="O42" s="1798"/>
      <c r="P42" s="1797"/>
      <c r="Q42" s="6118" t="s">
        <v>4453</v>
      </c>
      <c r="R42" s="6119"/>
      <c r="S42" s="6119"/>
      <c r="T42" s="6119"/>
      <c r="U42" s="6457"/>
      <c r="V42" s="1798"/>
      <c r="W42" s="1797"/>
      <c r="X42" s="6118" t="s">
        <v>4453</v>
      </c>
      <c r="Y42" s="6119"/>
      <c r="Z42" s="6119"/>
      <c r="AA42" s="6119"/>
      <c r="AB42" s="6457"/>
      <c r="AC42" s="1798"/>
      <c r="AD42" s="1797"/>
      <c r="AE42" s="6118" t="s">
        <v>4453</v>
      </c>
      <c r="AF42" s="6120"/>
      <c r="AG42" s="6119" t="s">
        <v>8924</v>
      </c>
      <c r="AH42" s="6457"/>
      <c r="AI42" s="2532" t="s">
        <v>8923</v>
      </c>
      <c r="AJ42" s="1760"/>
      <c r="AK42" s="1752"/>
      <c r="AM42" s="515"/>
      <c r="AN42" s="515"/>
      <c r="AO42" s="515"/>
    </row>
    <row r="43" spans="1:47" ht="39.75" customHeight="1" x14ac:dyDescent="0.25">
      <c r="A43" s="6794" t="s">
        <v>8244</v>
      </c>
      <c r="B43" s="6795"/>
      <c r="C43" s="6118" t="s">
        <v>4453</v>
      </c>
      <c r="D43" s="6119"/>
      <c r="E43" s="6119"/>
      <c r="F43" s="6119"/>
      <c r="G43" s="6457"/>
      <c r="H43" s="1796"/>
      <c r="I43" s="1797"/>
      <c r="J43" s="6118" t="s">
        <v>8099</v>
      </c>
      <c r="K43" s="6119"/>
      <c r="L43" s="6119"/>
      <c r="M43" s="6119"/>
      <c r="N43" s="6457"/>
      <c r="O43" s="1798"/>
      <c r="P43" s="1797"/>
      <c r="Q43" s="6118" t="s">
        <v>4453</v>
      </c>
      <c r="R43" s="6119"/>
      <c r="S43" s="6119"/>
      <c r="T43" s="6119"/>
      <c r="U43" s="6457"/>
      <c r="V43" s="1798"/>
      <c r="W43" s="1797"/>
      <c r="X43" s="6118" t="s">
        <v>4453</v>
      </c>
      <c r="Y43" s="6119"/>
      <c r="Z43" s="6119"/>
      <c r="AA43" s="6119"/>
      <c r="AB43" s="6457"/>
      <c r="AC43" s="1798"/>
      <c r="AD43" s="1797"/>
      <c r="AE43" s="6118" t="s">
        <v>4453</v>
      </c>
      <c r="AF43" s="6119"/>
      <c r="AG43" s="6120"/>
      <c r="AH43" s="6119" t="s">
        <v>8924</v>
      </c>
      <c r="AI43" s="6457"/>
      <c r="AJ43" s="1760"/>
      <c r="AK43" s="1752"/>
      <c r="AM43" s="515"/>
      <c r="AN43" s="515"/>
      <c r="AO43" s="515"/>
    </row>
    <row r="44" spans="1:47" ht="39.75" customHeight="1" thickBot="1" x14ac:dyDescent="0.3">
      <c r="A44" s="6796" t="s">
        <v>8245</v>
      </c>
      <c r="B44" s="6797"/>
      <c r="C44" s="6118" t="s">
        <v>4453</v>
      </c>
      <c r="D44" s="6119"/>
      <c r="E44" s="6119"/>
      <c r="F44" s="6119"/>
      <c r="G44" s="6457"/>
      <c r="H44" s="1796"/>
      <c r="I44" s="1797"/>
      <c r="J44" s="6118" t="s">
        <v>4453</v>
      </c>
      <c r="K44" s="6119"/>
      <c r="L44" s="6119"/>
      <c r="M44" s="6119"/>
      <c r="N44" s="6457"/>
      <c r="O44" s="1798"/>
      <c r="P44" s="1797"/>
      <c r="Q44" s="6118" t="s">
        <v>4453</v>
      </c>
      <c r="R44" s="6119"/>
      <c r="S44" s="6119"/>
      <c r="T44" s="6119"/>
      <c r="U44" s="6457"/>
      <c r="V44" s="1798"/>
      <c r="W44" s="1797"/>
      <c r="X44" s="6118" t="s">
        <v>4453</v>
      </c>
      <c r="Y44" s="6119"/>
      <c r="Z44" s="6119"/>
      <c r="AA44" s="6119"/>
      <c r="AB44" s="6457"/>
      <c r="AC44" s="1798"/>
      <c r="AD44" s="1797"/>
      <c r="AE44" s="6118" t="s">
        <v>4453</v>
      </c>
      <c r="AF44" s="6119"/>
      <c r="AG44" s="6119"/>
      <c r="AH44" s="6119"/>
      <c r="AI44" s="6457"/>
      <c r="AJ44" s="1760"/>
      <c r="AK44" s="1752"/>
      <c r="AM44" s="515"/>
      <c r="AN44" s="515"/>
      <c r="AO44" s="515"/>
    </row>
    <row r="45" spans="1:47" ht="39.75" customHeight="1" x14ac:dyDescent="0.25">
      <c r="A45" s="6798" t="s">
        <v>8246</v>
      </c>
      <c r="B45" s="6797"/>
      <c r="C45" s="6924" t="s">
        <v>8917</v>
      </c>
      <c r="D45" s="6734"/>
      <c r="E45" s="6734"/>
      <c r="F45" s="6734"/>
      <c r="G45" s="6734"/>
      <c r="H45" s="1796"/>
      <c r="I45" s="1797"/>
      <c r="J45" s="6924" t="s">
        <v>8917</v>
      </c>
      <c r="K45" s="6734"/>
      <c r="L45" s="6734"/>
      <c r="M45" s="6734"/>
      <c r="N45" s="6748"/>
      <c r="O45" s="1798"/>
      <c r="P45" s="1797"/>
      <c r="Q45" s="6924" t="s">
        <v>8917</v>
      </c>
      <c r="R45" s="6734"/>
      <c r="S45" s="6734"/>
      <c r="T45" s="6734"/>
      <c r="U45" s="6734"/>
      <c r="V45" s="1798"/>
      <c r="W45" s="1797"/>
      <c r="X45" s="6924" t="s">
        <v>8917</v>
      </c>
      <c r="Y45" s="6734"/>
      <c r="Z45" s="6734"/>
      <c r="AA45" s="6734"/>
      <c r="AB45" s="6734"/>
      <c r="AC45" s="1798"/>
      <c r="AD45" s="1797"/>
      <c r="AE45" s="6924" t="s">
        <v>8917</v>
      </c>
      <c r="AF45" s="6734"/>
      <c r="AG45" s="6734"/>
      <c r="AH45" s="6734"/>
      <c r="AI45" s="6734"/>
      <c r="AJ45" s="1760"/>
      <c r="AK45" s="1752"/>
      <c r="AM45" s="515"/>
      <c r="AN45" s="515"/>
      <c r="AO45" s="515"/>
    </row>
    <row r="46" spans="1:47" ht="39.75" customHeight="1" x14ac:dyDescent="0.25">
      <c r="A46" s="6060" t="s">
        <v>8247</v>
      </c>
      <c r="B46" s="6799"/>
      <c r="C46" s="6118" t="s">
        <v>4453</v>
      </c>
      <c r="D46" s="6119"/>
      <c r="E46" s="6119"/>
      <c r="F46" s="6119"/>
      <c r="G46" s="6457"/>
      <c r="H46" s="1796"/>
      <c r="I46" s="1797"/>
      <c r="J46" s="6118" t="s">
        <v>4453</v>
      </c>
      <c r="K46" s="6119"/>
      <c r="L46" s="6119"/>
      <c r="M46" s="6119"/>
      <c r="N46" s="6457"/>
      <c r="O46" s="1798"/>
      <c r="P46" s="1797"/>
      <c r="Q46" s="6118" t="s">
        <v>4453</v>
      </c>
      <c r="R46" s="6119"/>
      <c r="S46" s="6119"/>
      <c r="T46" s="6119"/>
      <c r="U46" s="6457"/>
      <c r="V46" s="1798"/>
      <c r="W46" s="1797"/>
      <c r="X46" s="6118" t="s">
        <v>4453</v>
      </c>
      <c r="Y46" s="6119"/>
      <c r="Z46" s="6119"/>
      <c r="AA46" s="6119"/>
      <c r="AB46" s="6457"/>
      <c r="AC46" s="1798"/>
      <c r="AD46" s="1797"/>
      <c r="AE46" s="6118" t="s">
        <v>4453</v>
      </c>
      <c r="AF46" s="6119"/>
      <c r="AG46" s="6119"/>
      <c r="AH46" s="6119"/>
      <c r="AI46" s="6457"/>
      <c r="AJ46" s="1760"/>
      <c r="AK46" s="1752"/>
      <c r="AM46" s="515"/>
      <c r="AN46" s="515"/>
      <c r="AO46" s="515"/>
    </row>
    <row r="47" spans="1:47" ht="39.75" customHeight="1" x14ac:dyDescent="0.25">
      <c r="A47" s="6796" t="s">
        <v>8248</v>
      </c>
      <c r="B47" s="6797"/>
      <c r="C47" s="6920" t="s">
        <v>8949</v>
      </c>
      <c r="D47" s="6921"/>
      <c r="E47" s="50"/>
      <c r="F47" s="1821"/>
      <c r="G47" s="1822"/>
      <c r="H47" s="1796"/>
      <c r="I47" s="1797"/>
      <c r="J47" s="2223"/>
      <c r="K47" s="1821"/>
      <c r="L47" s="1821"/>
      <c r="M47" s="44"/>
      <c r="N47" s="2227"/>
      <c r="O47" s="1798"/>
      <c r="P47" s="1797"/>
      <c r="Q47" s="2223"/>
      <c r="R47" s="1821"/>
      <c r="S47" s="1821"/>
      <c r="T47" s="1821"/>
      <c r="U47" s="2227"/>
      <c r="V47" s="1798"/>
      <c r="W47" s="1797"/>
      <c r="X47" s="1820"/>
      <c r="Y47" s="1821"/>
      <c r="Z47" s="1821"/>
      <c r="AA47" s="1821"/>
      <c r="AB47" s="1822"/>
      <c r="AC47" s="1798"/>
      <c r="AD47" s="1797"/>
      <c r="AE47" s="1731"/>
      <c r="AF47" s="1821"/>
      <c r="AG47" s="44"/>
      <c r="AH47" s="44"/>
      <c r="AI47" s="1822"/>
      <c r="AJ47" s="1760"/>
      <c r="AK47" s="1752"/>
      <c r="AM47" s="515"/>
      <c r="AN47" s="515"/>
      <c r="AO47" s="515"/>
    </row>
    <row r="48" spans="1:47" ht="39.75" customHeight="1" thickBot="1" x14ac:dyDescent="0.3">
      <c r="A48" s="6060" t="s">
        <v>8249</v>
      </c>
      <c r="B48" s="6799"/>
      <c r="C48" s="2215"/>
      <c r="D48" s="2072"/>
      <c r="E48" s="2072"/>
      <c r="F48" s="2072"/>
      <c r="G48" s="2244"/>
      <c r="H48" s="1826"/>
      <c r="I48" s="1827"/>
      <c r="J48" s="2071"/>
      <c r="K48" s="2072"/>
      <c r="L48" s="2072"/>
      <c r="M48" s="2072"/>
      <c r="N48" s="2244"/>
      <c r="O48" s="1828"/>
      <c r="P48" s="1827"/>
      <c r="Q48" s="2410"/>
      <c r="R48" s="2072"/>
      <c r="S48" s="2072"/>
      <c r="T48" s="2072"/>
      <c r="U48" s="2496"/>
      <c r="V48" s="1828"/>
      <c r="W48" s="1827"/>
      <c r="X48" s="2071"/>
      <c r="Y48" s="2072"/>
      <c r="Z48" s="2072"/>
      <c r="AA48" s="2072"/>
      <c r="AB48" s="2244"/>
      <c r="AC48" s="1828"/>
      <c r="AD48" s="1827"/>
      <c r="AE48" s="2071"/>
      <c r="AF48" s="2072"/>
      <c r="AG48" s="2072"/>
      <c r="AH48" s="2072"/>
      <c r="AI48" s="2244"/>
      <c r="AJ48" s="1763"/>
      <c r="AK48" s="1754"/>
      <c r="AM48" s="515"/>
      <c r="AN48" s="515"/>
      <c r="AO48" s="515"/>
    </row>
    <row r="49" spans="1:37" ht="39.75" customHeight="1" thickBot="1" x14ac:dyDescent="0.25">
      <c r="A49" s="2518">
        <v>1</v>
      </c>
      <c r="B49" s="1717" t="s">
        <v>5497</v>
      </c>
      <c r="C49" s="2545"/>
      <c r="D49" s="2546"/>
      <c r="E49" s="2544"/>
      <c r="F49" s="2516"/>
      <c r="G49" s="2551"/>
      <c r="H49" s="1830"/>
      <c r="I49" s="1831"/>
      <c r="J49" s="2545"/>
      <c r="K49" s="2546"/>
      <c r="L49" s="2544"/>
      <c r="M49" s="2516"/>
      <c r="N49" s="2551"/>
      <c r="O49" s="1876"/>
      <c r="P49" s="1877"/>
      <c r="Q49" s="7091" t="s">
        <v>8978</v>
      </c>
      <c r="R49" s="7092"/>
      <c r="S49" s="7093"/>
      <c r="T49" s="2543"/>
      <c r="U49" s="2583"/>
      <c r="V49" s="1839"/>
      <c r="W49" s="1840"/>
      <c r="X49" s="2606"/>
      <c r="Y49" s="2543"/>
      <c r="Z49" s="1833"/>
      <c r="AA49" s="2543"/>
      <c r="AB49" s="2583"/>
      <c r="AC49" s="1836"/>
      <c r="AD49" s="1837"/>
      <c r="AE49" s="2606"/>
      <c r="AF49" s="2543"/>
      <c r="AG49" s="1833"/>
      <c r="AH49" s="7117" t="s">
        <v>8936</v>
      </c>
      <c r="AI49" s="7118"/>
      <c r="AJ49" s="1839"/>
      <c r="AK49" s="1845"/>
    </row>
    <row r="50" spans="1:37" ht="39.75" customHeight="1" thickBot="1" x14ac:dyDescent="0.25">
      <c r="A50" s="2503">
        <v>2</v>
      </c>
      <c r="B50" s="2537" t="s">
        <v>5497</v>
      </c>
      <c r="C50" s="1801"/>
      <c r="D50" s="1799"/>
      <c r="E50" s="1799"/>
      <c r="F50" s="184"/>
      <c r="G50" s="184"/>
      <c r="H50" s="1847"/>
      <c r="I50" s="1848"/>
      <c r="J50" s="2220"/>
      <c r="K50" s="1813"/>
      <c r="L50" s="7107" t="s">
        <v>8972</v>
      </c>
      <c r="M50" s="7108"/>
      <c r="N50" s="7109"/>
      <c r="O50" s="1883"/>
      <c r="P50" s="1851"/>
      <c r="Q50" s="2153"/>
      <c r="R50" s="1915"/>
      <c r="S50" s="1842"/>
      <c r="T50" s="1842"/>
      <c r="U50" s="1849"/>
      <c r="V50" s="1847"/>
      <c r="W50" s="1848"/>
      <c r="X50" s="2153"/>
      <c r="Y50" s="1915"/>
      <c r="Z50" s="1842"/>
      <c r="AA50" s="1842"/>
      <c r="AB50" s="1849"/>
      <c r="AC50" s="1774"/>
      <c r="AD50" s="1850"/>
      <c r="AE50" s="7107" t="s">
        <v>8920</v>
      </c>
      <c r="AF50" s="7108"/>
      <c r="AG50" s="7109"/>
      <c r="AH50" s="1116"/>
      <c r="AI50" s="2237"/>
      <c r="AJ50" s="1847"/>
      <c r="AK50" s="1851"/>
    </row>
    <row r="51" spans="1:37" ht="39.75" customHeight="1" thickBot="1" x14ac:dyDescent="0.25">
      <c r="A51" s="6800" t="s">
        <v>5498</v>
      </c>
      <c r="B51" s="6801"/>
      <c r="C51" s="1801"/>
      <c r="D51" s="1799"/>
      <c r="E51" s="1799"/>
      <c r="F51" s="184"/>
      <c r="G51" s="2562"/>
      <c r="H51" s="1847"/>
      <c r="I51" s="1848"/>
      <c r="J51" s="2220"/>
      <c r="K51" s="1813"/>
      <c r="L51" s="2292"/>
      <c r="M51" s="184"/>
      <c r="N51" s="2615"/>
      <c r="O51" s="1883"/>
      <c r="P51" s="1851"/>
      <c r="Q51" s="2617" t="s">
        <v>5743</v>
      </c>
      <c r="R51" s="1813"/>
      <c r="S51" s="2292"/>
      <c r="T51" s="7094" t="s">
        <v>8978</v>
      </c>
      <c r="U51" s="7095"/>
      <c r="V51" s="1847"/>
      <c r="W51" s="1848"/>
      <c r="X51" s="2220"/>
      <c r="Y51" s="1813"/>
      <c r="Z51" s="1799"/>
      <c r="AA51" s="184"/>
      <c r="AB51" s="2607"/>
      <c r="AC51" s="1847"/>
      <c r="AD51" s="1848"/>
      <c r="AE51" s="2220"/>
      <c r="AF51" s="1813"/>
      <c r="AG51" s="1799"/>
      <c r="AH51" s="2617" t="s">
        <v>5743</v>
      </c>
      <c r="AI51" s="2607"/>
      <c r="AJ51" s="1774"/>
      <c r="AK51" s="1851"/>
    </row>
    <row r="52" spans="1:37" ht="39.75" customHeight="1" thickBot="1" x14ac:dyDescent="0.25">
      <c r="A52" s="6802" t="s">
        <v>8250</v>
      </c>
      <c r="B52" s="6803"/>
      <c r="C52" s="2582" t="s">
        <v>8921</v>
      </c>
      <c r="D52" s="2570"/>
      <c r="E52" s="1452"/>
      <c r="F52" s="31"/>
      <c r="G52" s="1926"/>
      <c r="H52" s="1847"/>
      <c r="I52" s="1848"/>
      <c r="J52" s="1801"/>
      <c r="K52" s="1799"/>
      <c r="L52" s="1813"/>
      <c r="M52" s="2292"/>
      <c r="N52" s="2571"/>
      <c r="O52" s="1920"/>
      <c r="P52" s="1909"/>
      <c r="Q52" s="2601"/>
      <c r="S52" s="1813"/>
      <c r="T52" s="2292"/>
      <c r="U52" s="2584"/>
      <c r="V52" s="2507"/>
      <c r="W52" s="2505"/>
      <c r="X52" s="7120" t="s">
        <v>8979</v>
      </c>
      <c r="Y52" s="7121"/>
      <c r="Z52" s="7122"/>
      <c r="AA52" s="31"/>
      <c r="AB52" s="1926"/>
      <c r="AC52" s="1847"/>
      <c r="AD52" s="1848"/>
      <c r="AE52" s="2220"/>
      <c r="AF52" s="1813"/>
      <c r="AG52" s="1799"/>
      <c r="AH52" s="184"/>
      <c r="AI52" s="2607"/>
      <c r="AJ52" s="1847"/>
      <c r="AK52" s="1851"/>
    </row>
    <row r="53" spans="1:37" ht="39.75" customHeight="1" thickBot="1" x14ac:dyDescent="0.3">
      <c r="A53" s="6790" t="s">
        <v>8973</v>
      </c>
      <c r="B53" s="6791"/>
      <c r="C53" s="2572"/>
      <c r="D53" s="2573"/>
      <c r="E53" s="2574"/>
      <c r="F53" s="2574"/>
      <c r="G53" s="2575"/>
      <c r="H53" s="1885"/>
      <c r="I53" s="1868"/>
      <c r="J53" s="1867"/>
      <c r="K53" s="2511"/>
      <c r="L53" s="2573"/>
      <c r="M53" s="2575"/>
      <c r="N53" s="1884"/>
      <c r="O53" s="1921"/>
      <c r="P53" s="1922"/>
      <c r="Q53" s="1867"/>
      <c r="R53" s="2576" t="s">
        <v>5743</v>
      </c>
      <c r="S53" s="2573"/>
      <c r="T53" s="205"/>
      <c r="U53" s="1884"/>
      <c r="V53" s="1856"/>
      <c r="W53" s="1857"/>
      <c r="X53" s="2577"/>
      <c r="Y53" s="2575"/>
      <c r="Z53" s="1855"/>
      <c r="AA53" s="1855"/>
      <c r="AB53" s="1884"/>
      <c r="AC53" s="1856"/>
      <c r="AD53" s="1857"/>
      <c r="AE53" s="2578"/>
      <c r="AF53" s="2579"/>
      <c r="AG53" s="1855"/>
      <c r="AH53" s="1855"/>
      <c r="AI53" s="2576" t="s">
        <v>5743</v>
      </c>
      <c r="AJ53" s="1856"/>
      <c r="AK53" s="1868"/>
    </row>
    <row r="54" spans="1:37" ht="39.75" customHeight="1" thickBot="1" x14ac:dyDescent="0.25">
      <c r="A54" s="7022" t="s">
        <v>3641</v>
      </c>
      <c r="B54" s="7023"/>
      <c r="C54" s="2580" t="s">
        <v>8974</v>
      </c>
      <c r="D54" s="7089" t="s">
        <v>8921</v>
      </c>
      <c r="E54" s="7090"/>
      <c r="F54" s="1960"/>
      <c r="G54" s="2506"/>
      <c r="H54" s="2548"/>
      <c r="I54" s="2547"/>
      <c r="J54" s="2500"/>
      <c r="K54" s="2581"/>
      <c r="L54" s="1960"/>
      <c r="M54" s="1960"/>
      <c r="N54" s="2506"/>
      <c r="O54" s="2548"/>
      <c r="P54" s="2547"/>
      <c r="Q54" s="2597"/>
      <c r="R54" s="2598"/>
      <c r="S54" s="2576" t="s">
        <v>5743</v>
      </c>
      <c r="T54" s="2599"/>
      <c r="U54" s="2600"/>
      <c r="V54" s="2548"/>
      <c r="W54" s="2547"/>
      <c r="X54" s="2597"/>
      <c r="Y54" s="2598"/>
      <c r="Z54" s="2599"/>
      <c r="AA54" s="7105" t="s">
        <v>8978</v>
      </c>
      <c r="AB54" s="7106"/>
      <c r="AC54" s="2548"/>
      <c r="AD54" s="2547"/>
      <c r="AE54" s="2500"/>
      <c r="AF54" s="1960"/>
      <c r="AG54" s="1960"/>
      <c r="AH54" s="1960"/>
      <c r="AI54" s="2506"/>
      <c r="AJ54" s="2548"/>
      <c r="AK54" s="2616"/>
    </row>
    <row r="55" spans="1:37" ht="39.75" customHeight="1" thickBot="1" x14ac:dyDescent="0.25">
      <c r="A55" s="6838" t="s">
        <v>8919</v>
      </c>
      <c r="B55" s="6839"/>
      <c r="C55" s="7068" t="s">
        <v>8951</v>
      </c>
      <c r="D55" s="7069"/>
      <c r="E55" s="7070"/>
      <c r="F55" s="7071" t="s">
        <v>8928</v>
      </c>
      <c r="G55" s="3499"/>
      <c r="H55" s="2548"/>
      <c r="I55" s="2547"/>
      <c r="J55" s="3498" t="s">
        <v>8928</v>
      </c>
      <c r="K55" s="6977"/>
      <c r="L55" s="1960"/>
      <c r="M55" s="1960"/>
      <c r="N55" s="2506"/>
      <c r="O55" s="2548"/>
      <c r="P55" s="2547"/>
      <c r="Q55" s="2500"/>
      <c r="R55" s="1960"/>
      <c r="S55" s="1960"/>
      <c r="T55" s="1960"/>
      <c r="U55" s="2506"/>
      <c r="V55" s="2548"/>
      <c r="W55" s="2547"/>
      <c r="X55" s="2500"/>
      <c r="Y55" s="1960"/>
      <c r="Z55" s="1960"/>
      <c r="AA55" s="1960"/>
      <c r="AB55" s="2506"/>
      <c r="AC55" s="2548"/>
      <c r="AD55" s="2547"/>
      <c r="AE55" s="2500"/>
      <c r="AF55" s="1960"/>
      <c r="AG55" s="1960"/>
      <c r="AH55" s="1960"/>
      <c r="AI55" s="2506"/>
      <c r="AJ55" s="2548"/>
      <c r="AK55" s="2547"/>
    </row>
    <row r="56" spans="1:37" ht="39.75" customHeight="1" thickBot="1" x14ac:dyDescent="0.25">
      <c r="A56" s="1784"/>
      <c r="B56" s="1784"/>
      <c r="C56" s="1784"/>
      <c r="D56" s="1784"/>
      <c r="E56" s="1784"/>
      <c r="F56" s="1784"/>
      <c r="G56" s="1784"/>
      <c r="H56" s="1784"/>
      <c r="I56" s="1784"/>
      <c r="J56" s="1784"/>
      <c r="K56" s="1784"/>
      <c r="L56" s="1784"/>
      <c r="M56" s="1784"/>
      <c r="N56" s="1784"/>
      <c r="O56" s="1784"/>
      <c r="P56" s="1784"/>
      <c r="Q56" s="1784"/>
      <c r="R56" s="1784"/>
      <c r="S56" s="1697"/>
      <c r="T56" s="1697"/>
      <c r="U56" s="1697"/>
      <c r="V56" s="1697"/>
      <c r="W56" s="1697"/>
      <c r="X56" s="1697"/>
      <c r="Y56" s="1784"/>
      <c r="Z56" s="1784"/>
      <c r="AA56" s="1784"/>
      <c r="AB56" s="1784"/>
      <c r="AC56" s="1784"/>
      <c r="AD56" s="1784"/>
      <c r="AE56" s="1784"/>
      <c r="AF56" s="1784"/>
      <c r="AG56" s="1784"/>
      <c r="AH56" s="1784"/>
      <c r="AI56" s="1784"/>
      <c r="AJ56" s="1784"/>
      <c r="AK56" s="1784"/>
    </row>
    <row r="57" spans="1:37" ht="39.75" customHeight="1" thickBot="1" x14ac:dyDescent="0.25">
      <c r="A57" s="5764"/>
      <c r="B57" s="5765"/>
      <c r="C57" s="5464" t="s">
        <v>8413</v>
      </c>
      <c r="D57" s="5465"/>
      <c r="E57" s="5465"/>
      <c r="F57" s="5465"/>
      <c r="G57" s="5465"/>
      <c r="H57" s="5465"/>
      <c r="I57" s="5466"/>
      <c r="J57" s="5464" t="s">
        <v>8414</v>
      </c>
      <c r="K57" s="5465"/>
      <c r="L57" s="5465"/>
      <c r="M57" s="5465"/>
      <c r="N57" s="5465"/>
      <c r="O57" s="5465"/>
      <c r="P57" s="5466"/>
      <c r="Q57" s="5464" t="s">
        <v>8415</v>
      </c>
      <c r="R57" s="5465"/>
      <c r="S57" s="5465"/>
      <c r="T57" s="5465"/>
      <c r="U57" s="5465"/>
      <c r="V57" s="5465"/>
      <c r="W57" s="5466"/>
      <c r="X57" s="5464" t="s">
        <v>8416</v>
      </c>
      <c r="Y57" s="5465"/>
      <c r="Z57" s="5465"/>
      <c r="AA57" s="5465"/>
      <c r="AB57" s="5465"/>
      <c r="AC57" s="5465"/>
      <c r="AD57" s="5466"/>
      <c r="AE57" s="5464" t="s">
        <v>8417</v>
      </c>
      <c r="AF57" s="5465"/>
      <c r="AG57" s="5465"/>
      <c r="AH57" s="5465"/>
      <c r="AI57" s="5465"/>
      <c r="AJ57" s="5465"/>
      <c r="AK57" s="5466"/>
    </row>
    <row r="58" spans="1:37" s="515" customFormat="1" ht="39.75" customHeight="1" x14ac:dyDescent="0.25">
      <c r="A58" s="6964" t="s">
        <v>1390</v>
      </c>
      <c r="B58" s="6875"/>
      <c r="C58" s="1719">
        <v>3</v>
      </c>
      <c r="D58" s="1675">
        <v>3</v>
      </c>
      <c r="E58" s="1675">
        <v>3</v>
      </c>
      <c r="F58" s="1675">
        <v>3</v>
      </c>
      <c r="G58" s="1676">
        <v>3</v>
      </c>
      <c r="H58" s="1743">
        <v>3</v>
      </c>
      <c r="I58" s="1744">
        <v>3</v>
      </c>
      <c r="J58" s="1674">
        <v>3</v>
      </c>
      <c r="K58" s="1675">
        <v>3</v>
      </c>
      <c r="L58" s="1675">
        <v>3</v>
      </c>
      <c r="M58" s="1675">
        <v>3</v>
      </c>
      <c r="N58" s="1676">
        <v>3</v>
      </c>
      <c r="O58" s="1743">
        <v>3</v>
      </c>
      <c r="P58" s="1744">
        <v>3</v>
      </c>
      <c r="Q58" s="1674">
        <v>3</v>
      </c>
      <c r="R58" s="1675">
        <v>3</v>
      </c>
      <c r="S58" s="1675">
        <v>3</v>
      </c>
      <c r="T58" s="1675">
        <v>3</v>
      </c>
      <c r="U58" s="1676">
        <v>3</v>
      </c>
      <c r="V58" s="1743">
        <v>3</v>
      </c>
      <c r="W58" s="1744">
        <v>3</v>
      </c>
      <c r="X58" s="1674">
        <v>3</v>
      </c>
      <c r="Y58" s="1675">
        <v>4</v>
      </c>
      <c r="Z58" s="1675">
        <v>4</v>
      </c>
      <c r="AA58" s="1675">
        <v>4</v>
      </c>
      <c r="AB58" s="1676">
        <v>4</v>
      </c>
      <c r="AC58" s="1743">
        <v>4</v>
      </c>
      <c r="AD58" s="1747">
        <v>4</v>
      </c>
      <c r="AE58" s="1675">
        <v>4</v>
      </c>
      <c r="AF58" s="1675">
        <v>4</v>
      </c>
      <c r="AG58" s="1675">
        <v>4</v>
      </c>
      <c r="AH58" s="1675">
        <v>4</v>
      </c>
      <c r="AI58" s="1676">
        <v>4</v>
      </c>
      <c r="AJ58" s="1743">
        <v>4</v>
      </c>
      <c r="AK58" s="1744">
        <v>4</v>
      </c>
    </row>
    <row r="59" spans="1:37" s="515" customFormat="1" ht="39.75" customHeight="1" thickBot="1" x14ac:dyDescent="0.3">
      <c r="A59" s="6898" t="s">
        <v>1391</v>
      </c>
      <c r="B59" s="6899"/>
      <c r="C59" s="2522">
        <v>10</v>
      </c>
      <c r="D59" s="2523">
        <v>11</v>
      </c>
      <c r="E59" s="2523">
        <v>12</v>
      </c>
      <c r="F59" s="2523">
        <v>13</v>
      </c>
      <c r="G59" s="2524">
        <v>14</v>
      </c>
      <c r="H59" s="2525">
        <v>15</v>
      </c>
      <c r="I59" s="2526">
        <v>16</v>
      </c>
      <c r="J59" s="2527">
        <v>17</v>
      </c>
      <c r="K59" s="2528">
        <v>18</v>
      </c>
      <c r="L59" s="2528">
        <v>19</v>
      </c>
      <c r="M59" s="2528">
        <v>20</v>
      </c>
      <c r="N59" s="2524">
        <v>21</v>
      </c>
      <c r="O59" s="2525">
        <v>22</v>
      </c>
      <c r="P59" s="2526">
        <v>23</v>
      </c>
      <c r="Q59" s="2527">
        <v>24</v>
      </c>
      <c r="R59" s="2528">
        <v>25</v>
      </c>
      <c r="S59" s="2528">
        <v>26</v>
      </c>
      <c r="T59" s="2523">
        <v>27</v>
      </c>
      <c r="U59" s="2529">
        <v>28</v>
      </c>
      <c r="V59" s="2525">
        <v>29</v>
      </c>
      <c r="W59" s="2526">
        <v>30</v>
      </c>
      <c r="X59" s="2527">
        <v>31</v>
      </c>
      <c r="Y59" s="2528">
        <v>1</v>
      </c>
      <c r="Z59" s="2528">
        <v>2</v>
      </c>
      <c r="AA59" s="2528">
        <v>3</v>
      </c>
      <c r="AB59" s="2524">
        <v>4</v>
      </c>
      <c r="AC59" s="2525">
        <v>5</v>
      </c>
      <c r="AD59" s="2530">
        <v>6</v>
      </c>
      <c r="AE59" s="2528">
        <v>7</v>
      </c>
      <c r="AF59" s="2528">
        <v>8</v>
      </c>
      <c r="AG59" s="2528">
        <v>9</v>
      </c>
      <c r="AH59" s="2528">
        <v>10</v>
      </c>
      <c r="AI59" s="2524">
        <v>11</v>
      </c>
      <c r="AJ59" s="2525">
        <v>12</v>
      </c>
      <c r="AK59" s="2526">
        <v>13</v>
      </c>
    </row>
    <row r="60" spans="1:37" ht="39.75" customHeight="1" x14ac:dyDescent="0.2">
      <c r="A60" s="6883" t="s">
        <v>4459</v>
      </c>
      <c r="B60" s="6884"/>
      <c r="C60" s="7063" t="s">
        <v>8997</v>
      </c>
      <c r="D60" s="7064"/>
      <c r="E60" s="85"/>
      <c r="F60" s="2067"/>
      <c r="G60" s="2218"/>
      <c r="H60" s="1787"/>
      <c r="I60" s="1887"/>
      <c r="J60" s="2290"/>
      <c r="K60" s="1790"/>
      <c r="L60" s="1790"/>
      <c r="M60" s="1790"/>
      <c r="N60" s="1990"/>
      <c r="O60" s="1787"/>
      <c r="P60" s="1887"/>
      <c r="Q60" s="2373"/>
      <c r="R60" s="1785"/>
      <c r="S60" s="2229"/>
      <c r="T60" s="2058"/>
      <c r="U60" s="2357"/>
      <c r="V60" s="1787"/>
      <c r="W60" s="1887"/>
      <c r="X60" s="7110" t="s">
        <v>1207</v>
      </c>
      <c r="Y60" s="7111"/>
      <c r="Z60" s="7112"/>
      <c r="AA60" s="2059"/>
      <c r="AB60" s="2326"/>
      <c r="AC60" s="1787"/>
      <c r="AD60" s="1887"/>
      <c r="AE60" s="2329"/>
      <c r="AF60" s="1785"/>
      <c r="AG60" s="1790"/>
      <c r="AH60" s="2245"/>
      <c r="AI60" s="2194"/>
      <c r="AJ60" s="1749"/>
      <c r="AK60" s="1750"/>
    </row>
    <row r="61" spans="1:37" ht="39.75" customHeight="1" x14ac:dyDescent="0.2">
      <c r="A61" s="6840" t="s">
        <v>8234</v>
      </c>
      <c r="B61" s="6841"/>
      <c r="C61" s="6118" t="s">
        <v>8996</v>
      </c>
      <c r="D61" s="6119"/>
      <c r="E61" s="6119"/>
      <c r="F61" s="6119"/>
      <c r="G61" s="6457"/>
      <c r="H61" s="1796"/>
      <c r="I61" s="1890"/>
      <c r="J61" s="6927" t="s">
        <v>9013</v>
      </c>
      <c r="K61" s="6878"/>
      <c r="L61" s="6878"/>
      <c r="M61" s="6878"/>
      <c r="N61" s="6945"/>
      <c r="O61" s="1796"/>
      <c r="P61" s="1890"/>
      <c r="Q61" s="6927" t="s">
        <v>9013</v>
      </c>
      <c r="R61" s="6878"/>
      <c r="S61" s="6878"/>
      <c r="T61" s="6878"/>
      <c r="U61" s="6945"/>
      <c r="V61" s="1796"/>
      <c r="W61" s="1890"/>
      <c r="X61" s="6927" t="s">
        <v>9013</v>
      </c>
      <c r="Y61" s="6878"/>
      <c r="Z61" s="6878"/>
      <c r="AA61" s="6878"/>
      <c r="AB61" s="6945"/>
      <c r="AC61" s="1796"/>
      <c r="AD61" s="1890"/>
      <c r="AE61" s="6927" t="s">
        <v>9013</v>
      </c>
      <c r="AF61" s="6878"/>
      <c r="AG61" s="6878"/>
      <c r="AH61" s="6878"/>
      <c r="AI61" s="6945"/>
      <c r="AJ61" s="1751"/>
      <c r="AK61" s="1752"/>
    </row>
    <row r="62" spans="1:37" ht="39.75" customHeight="1" x14ac:dyDescent="0.2">
      <c r="A62" s="6860" t="s">
        <v>8235</v>
      </c>
      <c r="B62" s="6861"/>
      <c r="C62" s="7066" t="s">
        <v>8989</v>
      </c>
      <c r="D62" s="7067"/>
      <c r="E62" s="7067"/>
      <c r="F62" s="7067"/>
      <c r="G62" s="7067"/>
      <c r="H62" s="1796"/>
      <c r="I62" s="1890"/>
      <c r="J62" s="7133" t="s">
        <v>8998</v>
      </c>
      <c r="K62" s="7133"/>
      <c r="L62" s="6888" t="s">
        <v>8991</v>
      </c>
      <c r="M62" s="6888"/>
      <c r="N62" s="2621" t="s">
        <v>4453</v>
      </c>
      <c r="O62" s="1796"/>
      <c r="P62" s="1890"/>
      <c r="Q62" s="2563" t="s">
        <v>4453</v>
      </c>
      <c r="R62" s="7065" t="s">
        <v>8999</v>
      </c>
      <c r="S62" s="7065"/>
      <c r="T62" s="7115" t="s">
        <v>8927</v>
      </c>
      <c r="U62" s="7116"/>
      <c r="V62" s="1796"/>
      <c r="W62" s="1890"/>
      <c r="X62" s="7115" t="s">
        <v>8927</v>
      </c>
      <c r="Y62" s="7119"/>
      <c r="Z62" s="7119"/>
      <c r="AA62" s="6888" t="s">
        <v>8992</v>
      </c>
      <c r="AB62" s="6888"/>
      <c r="AC62" s="1796"/>
      <c r="AD62" s="1890"/>
      <c r="AE62" s="6888" t="s">
        <v>8992</v>
      </c>
      <c r="AF62" s="6888"/>
      <c r="AG62" s="6888"/>
      <c r="AH62" s="6888"/>
      <c r="AI62" s="6888"/>
      <c r="AJ62" s="1751"/>
      <c r="AK62" s="1752"/>
    </row>
    <row r="63" spans="1:37" ht="39.75" customHeight="1" x14ac:dyDescent="0.2">
      <c r="A63" s="6860" t="s">
        <v>8236</v>
      </c>
      <c r="B63" s="6861"/>
      <c r="C63" s="6971" t="s">
        <v>8985</v>
      </c>
      <c r="D63" s="6972"/>
      <c r="E63" s="6972"/>
      <c r="F63" s="6972"/>
      <c r="G63" s="6973"/>
      <c r="H63" s="1796"/>
      <c r="I63" s="1890"/>
      <c r="J63" s="7184" t="s">
        <v>9000</v>
      </c>
      <c r="K63" s="7185"/>
      <c r="L63" s="1821"/>
      <c r="M63" s="44"/>
      <c r="N63" s="2625" t="s">
        <v>9010</v>
      </c>
      <c r="O63" s="1796"/>
      <c r="P63" s="1890"/>
      <c r="Q63" s="7171" t="s">
        <v>9010</v>
      </c>
      <c r="R63" s="7172"/>
      <c r="S63" s="7186"/>
      <c r="T63" s="7129" t="s">
        <v>8927</v>
      </c>
      <c r="U63" s="7130"/>
      <c r="V63" s="1796"/>
      <c r="W63" s="1890"/>
      <c r="X63" s="7115" t="s">
        <v>8927</v>
      </c>
      <c r="Y63" s="7119"/>
      <c r="Z63" s="7119"/>
      <c r="AA63" s="7116"/>
      <c r="AB63" s="2627" t="s">
        <v>9010</v>
      </c>
      <c r="AC63" s="1796"/>
      <c r="AD63" s="1890"/>
      <c r="AE63" s="7171" t="s">
        <v>9010</v>
      </c>
      <c r="AF63" s="7172"/>
      <c r="AG63" s="7172"/>
      <c r="AH63" s="7172"/>
      <c r="AI63" s="7173"/>
      <c r="AJ63" s="1751"/>
      <c r="AK63" s="1752"/>
    </row>
    <row r="64" spans="1:37" ht="39.75" customHeight="1" x14ac:dyDescent="0.2">
      <c r="A64" s="6860" t="s">
        <v>8237</v>
      </c>
      <c r="B64" s="6861"/>
      <c r="C64" s="7183" t="s">
        <v>8990</v>
      </c>
      <c r="D64" s="7183"/>
      <c r="E64" s="7183"/>
      <c r="F64" s="7183"/>
      <c r="G64" s="7183"/>
      <c r="H64" s="1796"/>
      <c r="I64" s="1890"/>
      <c r="J64" s="7096" t="s">
        <v>9001</v>
      </c>
      <c r="K64" s="6922"/>
      <c r="L64" s="6922"/>
      <c r="M64" s="6922"/>
      <c r="N64" s="6923"/>
      <c r="O64" s="1796"/>
      <c r="P64" s="1890"/>
      <c r="Q64" s="7096" t="s">
        <v>9005</v>
      </c>
      <c r="R64" s="6922"/>
      <c r="S64" s="7125"/>
      <c r="T64" s="7129" t="s">
        <v>8927</v>
      </c>
      <c r="U64" s="7130"/>
      <c r="V64" s="1796"/>
      <c r="W64" s="1890"/>
      <c r="X64" s="7115" t="s">
        <v>8927</v>
      </c>
      <c r="Y64" s="7119"/>
      <c r="Z64" s="7116"/>
      <c r="AA64" s="6922" t="s">
        <v>9005</v>
      </c>
      <c r="AB64" s="6923"/>
      <c r="AC64" s="1796"/>
      <c r="AD64" s="1890"/>
      <c r="AE64" s="7113" t="s">
        <v>9006</v>
      </c>
      <c r="AF64" s="7113"/>
      <c r="AG64" s="7114"/>
      <c r="AH64" s="7115" t="s">
        <v>9021</v>
      </c>
      <c r="AI64" s="7116"/>
      <c r="AJ64" s="1751"/>
      <c r="AK64" s="1752"/>
    </row>
    <row r="65" spans="1:37" ht="39.75" customHeight="1" x14ac:dyDescent="0.2">
      <c r="A65" s="6794" t="s">
        <v>8238</v>
      </c>
      <c r="B65" s="6795"/>
      <c r="C65" s="6119" t="s">
        <v>8924</v>
      </c>
      <c r="D65" s="6457"/>
      <c r="E65" s="6877" t="s">
        <v>8923</v>
      </c>
      <c r="F65" s="6270"/>
      <c r="G65" s="6270"/>
      <c r="H65" s="1796"/>
      <c r="I65" s="1890"/>
      <c r="J65" s="2620" t="s">
        <v>8924</v>
      </c>
      <c r="K65" s="2623" t="s">
        <v>8932</v>
      </c>
      <c r="L65" s="6270" t="s">
        <v>8923</v>
      </c>
      <c r="M65" s="6270"/>
      <c r="N65" s="6876"/>
      <c r="O65" s="1796"/>
      <c r="P65" s="1890"/>
      <c r="Q65" s="6083" t="s">
        <v>8923</v>
      </c>
      <c r="R65" s="6083"/>
      <c r="S65" s="6083"/>
      <c r="T65" s="6083"/>
      <c r="U65" s="6083"/>
      <c r="V65" s="1796"/>
      <c r="W65" s="1890"/>
      <c r="X65" s="6083" t="s">
        <v>8923</v>
      </c>
      <c r="Y65" s="6083"/>
      <c r="Z65" s="6083"/>
      <c r="AA65" s="6083"/>
      <c r="AB65" s="6083"/>
      <c r="AC65" s="1796"/>
      <c r="AD65" s="1890"/>
      <c r="AE65" s="6083" t="s">
        <v>8923</v>
      </c>
      <c r="AF65" s="6083"/>
      <c r="AG65" s="6083"/>
      <c r="AH65" s="6083"/>
      <c r="AI65" s="6083"/>
      <c r="AJ65" s="1751"/>
      <c r="AK65" s="1752"/>
    </row>
    <row r="66" spans="1:37" ht="39.75" customHeight="1" x14ac:dyDescent="0.2">
      <c r="A66" s="6794" t="s">
        <v>8239</v>
      </c>
      <c r="B66" s="6795"/>
      <c r="C66" s="6920" t="s">
        <v>8950</v>
      </c>
      <c r="D66" s="6921"/>
      <c r="E66" s="1807"/>
      <c r="F66" s="1807"/>
      <c r="G66" s="2213"/>
      <c r="H66" s="1796"/>
      <c r="I66" s="1890"/>
      <c r="J66" s="2317"/>
      <c r="K66" s="1807"/>
      <c r="L66" s="1807"/>
      <c r="M66" s="1807"/>
      <c r="N66" s="2317"/>
      <c r="O66" s="1796"/>
      <c r="P66" s="1890"/>
      <c r="Q66" s="7187" t="s">
        <v>9002</v>
      </c>
      <c r="R66" s="6755"/>
      <c r="S66" s="7188"/>
      <c r="T66" s="1807"/>
      <c r="U66" s="2317"/>
      <c r="V66" s="1796"/>
      <c r="W66" s="1890"/>
      <c r="X66" s="2317"/>
      <c r="Y66" s="1807"/>
      <c r="Z66" s="1807"/>
      <c r="AA66" s="1807"/>
      <c r="AB66" s="2317"/>
      <c r="AC66" s="1796"/>
      <c r="AD66" s="1890"/>
      <c r="AE66" s="2317"/>
      <c r="AF66" s="1807"/>
      <c r="AG66" s="1807"/>
      <c r="AH66" s="1807"/>
      <c r="AI66" s="2317"/>
      <c r="AJ66" s="1751"/>
      <c r="AK66" s="1752"/>
    </row>
    <row r="67" spans="1:37" ht="39.75" customHeight="1" x14ac:dyDescent="0.2">
      <c r="A67" s="6794" t="s">
        <v>8240</v>
      </c>
      <c r="B67" s="6795"/>
      <c r="C67" s="6119" t="s">
        <v>8924</v>
      </c>
      <c r="D67" s="6457"/>
      <c r="E67" s="6877" t="s">
        <v>8923</v>
      </c>
      <c r="F67" s="6270"/>
      <c r="G67" s="6270"/>
      <c r="H67" s="1796"/>
      <c r="I67" s="1890"/>
      <c r="J67" s="6083" t="s">
        <v>8923</v>
      </c>
      <c r="K67" s="6083"/>
      <c r="L67" s="6083"/>
      <c r="M67" s="6083"/>
      <c r="N67" s="6083"/>
      <c r="O67" s="1796"/>
      <c r="P67" s="1890"/>
      <c r="Q67" s="6083" t="s">
        <v>8923</v>
      </c>
      <c r="R67" s="6083"/>
      <c r="S67" s="6083"/>
      <c r="T67" s="6083"/>
      <c r="U67" s="6083"/>
      <c r="V67" s="1796"/>
      <c r="W67" s="1890"/>
      <c r="X67" s="6083" t="s">
        <v>8923</v>
      </c>
      <c r="Y67" s="6083"/>
      <c r="Z67" s="6083"/>
      <c r="AA67" s="6083"/>
      <c r="AB67" s="6083"/>
      <c r="AC67" s="1796"/>
      <c r="AD67" s="1890"/>
      <c r="AE67" s="6083" t="s">
        <v>8923</v>
      </c>
      <c r="AF67" s="6083"/>
      <c r="AG67" s="6083"/>
      <c r="AH67" s="6083"/>
      <c r="AI67" s="6083"/>
      <c r="AJ67" s="1751"/>
      <c r="AK67" s="1752"/>
    </row>
    <row r="68" spans="1:37" ht="39.75" customHeight="1" x14ac:dyDescent="0.2">
      <c r="A68" s="6792" t="s">
        <v>8241</v>
      </c>
      <c r="B68" s="6793"/>
      <c r="C68" s="6731" t="s">
        <v>8929</v>
      </c>
      <c r="D68" s="6732"/>
      <c r="E68" s="6732"/>
      <c r="F68" s="6732"/>
      <c r="G68" s="6733"/>
      <c r="H68" s="1816"/>
      <c r="I68" s="1896"/>
      <c r="J68" s="6732" t="s">
        <v>8929</v>
      </c>
      <c r="K68" s="6732"/>
      <c r="L68" s="6732"/>
      <c r="M68" s="6732"/>
      <c r="N68" s="6732"/>
      <c r="O68" s="1816"/>
      <c r="P68" s="1896"/>
      <c r="Q68" s="6732" t="s">
        <v>8929</v>
      </c>
      <c r="R68" s="6732"/>
      <c r="S68" s="6732"/>
      <c r="T68" s="6732"/>
      <c r="U68" s="6732"/>
      <c r="V68" s="1816"/>
      <c r="W68" s="1896"/>
      <c r="X68" s="6732" t="s">
        <v>8929</v>
      </c>
      <c r="Y68" s="6732"/>
      <c r="Z68" s="6732"/>
      <c r="AA68" s="6732"/>
      <c r="AB68" s="6732"/>
      <c r="AC68" s="1816"/>
      <c r="AD68" s="1896"/>
      <c r="AE68" s="6732" t="s">
        <v>8929</v>
      </c>
      <c r="AF68" s="6732"/>
      <c r="AG68" s="6732"/>
      <c r="AH68" s="6732"/>
      <c r="AI68" s="6732"/>
      <c r="AJ68" s="1751"/>
      <c r="AK68" s="1752"/>
    </row>
    <row r="69" spans="1:37" ht="39.75" customHeight="1" x14ac:dyDescent="0.2">
      <c r="A69" s="6792" t="s">
        <v>8242</v>
      </c>
      <c r="B69" s="6793"/>
      <c r="C69" s="6728" t="s">
        <v>8938</v>
      </c>
      <c r="D69" s="6729"/>
      <c r="E69" s="6729"/>
      <c r="F69" s="6729"/>
      <c r="G69" s="6729"/>
      <c r="H69" s="1796"/>
      <c r="I69" s="1890"/>
      <c r="J69" s="6729" t="s">
        <v>8938</v>
      </c>
      <c r="K69" s="6729"/>
      <c r="L69" s="6729"/>
      <c r="M69" s="6729"/>
      <c r="N69" s="6729"/>
      <c r="O69" s="1796"/>
      <c r="P69" s="1890"/>
      <c r="Q69" s="6729" t="s">
        <v>8938</v>
      </c>
      <c r="R69" s="6729"/>
      <c r="S69" s="6729"/>
      <c r="T69" s="6729"/>
      <c r="U69" s="6729"/>
      <c r="V69" s="1796"/>
      <c r="W69" s="1890"/>
      <c r="X69" s="6729" t="s">
        <v>8938</v>
      </c>
      <c r="Y69" s="6729"/>
      <c r="Z69" s="6729"/>
      <c r="AA69" s="6729"/>
      <c r="AB69" s="6729"/>
      <c r="AC69" s="1796"/>
      <c r="AD69" s="1890"/>
      <c r="AE69" s="6729" t="s">
        <v>8938</v>
      </c>
      <c r="AF69" s="6729"/>
      <c r="AG69" s="6729"/>
      <c r="AH69" s="6729"/>
      <c r="AI69" s="6729"/>
      <c r="AJ69" s="1751"/>
      <c r="AK69" s="1752"/>
    </row>
    <row r="70" spans="1:37" ht="39.75" customHeight="1" x14ac:dyDescent="0.2">
      <c r="A70" s="6794" t="s">
        <v>8243</v>
      </c>
      <c r="B70" s="6795"/>
      <c r="C70" s="6118" t="s">
        <v>4453</v>
      </c>
      <c r="D70" s="6120"/>
      <c r="E70" s="2620" t="s">
        <v>8924</v>
      </c>
      <c r="F70" s="6270" t="s">
        <v>8923</v>
      </c>
      <c r="G70" s="6876"/>
      <c r="H70" s="1796"/>
      <c r="I70" s="1890"/>
      <c r="J70" s="6083" t="s">
        <v>8923</v>
      </c>
      <c r="K70" s="6083"/>
      <c r="L70" s="6083"/>
      <c r="M70" s="6083"/>
      <c r="N70" s="6083"/>
      <c r="O70" s="1796"/>
      <c r="P70" s="1890"/>
      <c r="Q70" s="6083" t="s">
        <v>8923</v>
      </c>
      <c r="R70" s="6083"/>
      <c r="S70" s="6083"/>
      <c r="T70" s="6083"/>
      <c r="U70" s="6083"/>
      <c r="V70" s="1796"/>
      <c r="W70" s="1890"/>
      <c r="X70" s="6083" t="s">
        <v>8923</v>
      </c>
      <c r="Y70" s="6083"/>
      <c r="Z70" s="6083"/>
      <c r="AA70" s="6083"/>
      <c r="AB70" s="6083"/>
      <c r="AC70" s="1796"/>
      <c r="AD70" s="1890"/>
      <c r="AE70" s="6083" t="s">
        <v>8923</v>
      </c>
      <c r="AF70" s="6083"/>
      <c r="AG70" s="6083"/>
      <c r="AH70" s="6083"/>
      <c r="AI70" s="6083"/>
      <c r="AJ70" s="1751"/>
      <c r="AK70" s="1752"/>
    </row>
    <row r="71" spans="1:37" ht="39.75" customHeight="1" x14ac:dyDescent="0.25">
      <c r="A71" s="6794" t="s">
        <v>8244</v>
      </c>
      <c r="B71" s="6795"/>
      <c r="C71" s="6118" t="s">
        <v>4453</v>
      </c>
      <c r="D71" s="6119"/>
      <c r="E71" s="6120"/>
      <c r="F71" s="2620" t="s">
        <v>8924</v>
      </c>
      <c r="G71" s="2532" t="s">
        <v>8923</v>
      </c>
      <c r="H71" s="1796"/>
      <c r="I71" s="1890"/>
      <c r="J71" s="7154" t="s">
        <v>9003</v>
      </c>
      <c r="K71" s="7155"/>
      <c r="L71" s="6270" t="s">
        <v>8923</v>
      </c>
      <c r="M71" s="6270"/>
      <c r="N71" s="6876"/>
      <c r="O71" s="1796"/>
      <c r="P71" s="1890"/>
      <c r="Q71" s="6083" t="s">
        <v>8923</v>
      </c>
      <c r="R71" s="6083"/>
      <c r="S71" s="6083"/>
      <c r="T71" s="6083"/>
      <c r="U71" s="6083"/>
      <c r="V71" s="1796"/>
      <c r="W71" s="1890"/>
      <c r="X71" s="6083" t="s">
        <v>8923</v>
      </c>
      <c r="Y71" s="6083"/>
      <c r="Z71" s="6083"/>
      <c r="AA71" s="6083"/>
      <c r="AB71" s="6083"/>
      <c r="AC71" s="1796"/>
      <c r="AD71" s="1890"/>
      <c r="AE71" s="6083" t="s">
        <v>8923</v>
      </c>
      <c r="AF71" s="6083"/>
      <c r="AG71" s="6083"/>
      <c r="AH71" s="6083"/>
      <c r="AI71" s="6083"/>
      <c r="AJ71" s="1751"/>
      <c r="AK71" s="1752"/>
    </row>
    <row r="72" spans="1:37" ht="39.75" customHeight="1" thickBot="1" x14ac:dyDescent="0.25">
      <c r="A72" s="6796" t="s">
        <v>8245</v>
      </c>
      <c r="B72" s="6797"/>
      <c r="C72" s="6118" t="s">
        <v>4453</v>
      </c>
      <c r="D72" s="6119"/>
      <c r="E72" s="6119"/>
      <c r="F72" s="6119"/>
      <c r="G72" s="6457"/>
      <c r="H72" s="1796"/>
      <c r="I72" s="1890"/>
      <c r="J72" s="6119" t="s">
        <v>4453</v>
      </c>
      <c r="K72" s="6119"/>
      <c r="L72" s="6119"/>
      <c r="M72" s="6119"/>
      <c r="N72" s="6119"/>
      <c r="O72" s="1796"/>
      <c r="P72" s="1890"/>
      <c r="Q72" s="6119" t="s">
        <v>4453</v>
      </c>
      <c r="R72" s="6119"/>
      <c r="S72" s="6119"/>
      <c r="T72" s="6119"/>
      <c r="U72" s="6119"/>
      <c r="V72" s="1796"/>
      <c r="W72" s="1890"/>
      <c r="X72" s="6119" t="s">
        <v>4453</v>
      </c>
      <c r="Y72" s="6119"/>
      <c r="Z72" s="6119"/>
      <c r="AA72" s="6119"/>
      <c r="AB72" s="6119"/>
      <c r="AC72" s="1796"/>
      <c r="AD72" s="1890"/>
      <c r="AE72" s="6119" t="s">
        <v>4453</v>
      </c>
      <c r="AF72" s="6119"/>
      <c r="AG72" s="6119"/>
      <c r="AH72" s="6119"/>
      <c r="AI72" s="6119"/>
      <c r="AJ72" s="1751"/>
      <c r="AK72" s="1752"/>
    </row>
    <row r="73" spans="1:37" ht="39.75" customHeight="1" x14ac:dyDescent="0.2">
      <c r="A73" s="6798" t="s">
        <v>8246</v>
      </c>
      <c r="B73" s="6797"/>
      <c r="C73" s="6924" t="s">
        <v>8917</v>
      </c>
      <c r="D73" s="6734"/>
      <c r="E73" s="6734"/>
      <c r="F73" s="6734"/>
      <c r="G73" s="6734"/>
      <c r="H73" s="1796"/>
      <c r="I73" s="1890"/>
      <c r="J73" s="6734" t="s">
        <v>8917</v>
      </c>
      <c r="K73" s="6734"/>
      <c r="L73" s="6734"/>
      <c r="M73" s="6734"/>
      <c r="N73" s="6734"/>
      <c r="O73" s="1796"/>
      <c r="P73" s="1890"/>
      <c r="Q73" s="6734" t="s">
        <v>8917</v>
      </c>
      <c r="R73" s="6734"/>
      <c r="S73" s="6734"/>
      <c r="T73" s="6734"/>
      <c r="U73" s="6734"/>
      <c r="V73" s="1796"/>
      <c r="W73" s="1890"/>
      <c r="X73" s="6734" t="s">
        <v>8917</v>
      </c>
      <c r="Y73" s="6734"/>
      <c r="Z73" s="6734"/>
      <c r="AA73" s="6734"/>
      <c r="AB73" s="6734"/>
      <c r="AC73" s="1796"/>
      <c r="AD73" s="1890"/>
      <c r="AE73" s="6734" t="s">
        <v>8917</v>
      </c>
      <c r="AF73" s="6734"/>
      <c r="AG73" s="6734"/>
      <c r="AH73" s="6734"/>
      <c r="AI73" s="6734"/>
      <c r="AJ73" s="1751"/>
      <c r="AK73" s="1752"/>
    </row>
    <row r="74" spans="1:37" ht="39.75" customHeight="1" x14ac:dyDescent="0.2">
      <c r="A74" s="6060" t="s">
        <v>8247</v>
      </c>
      <c r="B74" s="6799"/>
      <c r="C74" s="6118" t="s">
        <v>4453</v>
      </c>
      <c r="D74" s="6119"/>
      <c r="E74" s="6119"/>
      <c r="F74" s="6119"/>
      <c r="G74" s="6457"/>
      <c r="H74" s="1796"/>
      <c r="I74" s="1890"/>
      <c r="J74" s="6119" t="s">
        <v>4453</v>
      </c>
      <c r="K74" s="6119"/>
      <c r="L74" s="6119"/>
      <c r="M74" s="6119"/>
      <c r="N74" s="6119"/>
      <c r="O74" s="1796"/>
      <c r="P74" s="1890"/>
      <c r="Q74" s="6119" t="s">
        <v>4453</v>
      </c>
      <c r="R74" s="6119"/>
      <c r="S74" s="6119"/>
      <c r="T74" s="6119"/>
      <c r="U74" s="6119"/>
      <c r="V74" s="1796"/>
      <c r="W74" s="1890"/>
      <c r="X74" s="6119" t="s">
        <v>4453</v>
      </c>
      <c r="Y74" s="6119"/>
      <c r="Z74" s="6119"/>
      <c r="AA74" s="6119"/>
      <c r="AB74" s="6119"/>
      <c r="AC74" s="1796"/>
      <c r="AD74" s="1890"/>
      <c r="AE74" s="6119" t="s">
        <v>4453</v>
      </c>
      <c r="AF74" s="6119"/>
      <c r="AG74" s="6119"/>
      <c r="AH74" s="6119"/>
      <c r="AI74" s="6119"/>
      <c r="AJ74" s="1751"/>
      <c r="AK74" s="1752"/>
    </row>
    <row r="75" spans="1:37" ht="39.75" customHeight="1" x14ac:dyDescent="0.2">
      <c r="A75" s="6796" t="s">
        <v>8248</v>
      </c>
      <c r="B75" s="6797"/>
      <c r="C75" s="6920" t="s">
        <v>8949</v>
      </c>
      <c r="D75" s="6921"/>
      <c r="E75" s="50"/>
      <c r="F75" s="1821"/>
      <c r="G75" s="1822"/>
      <c r="H75" s="1796"/>
      <c r="I75" s="1890"/>
      <c r="J75" s="2499"/>
      <c r="K75" s="1821"/>
      <c r="L75" s="1821"/>
      <c r="M75" s="44"/>
      <c r="N75" s="2321"/>
      <c r="O75" s="1796"/>
      <c r="P75" s="1890"/>
      <c r="Q75" s="2499"/>
      <c r="R75" s="1821"/>
      <c r="S75" s="1821"/>
      <c r="T75" s="1821"/>
      <c r="U75" s="2321"/>
      <c r="V75" s="1796"/>
      <c r="W75" s="1890"/>
      <c r="X75" s="2499"/>
      <c r="Y75" s="1821"/>
      <c r="Z75" s="1821"/>
      <c r="AA75" s="6881" t="s">
        <v>9004</v>
      </c>
      <c r="AB75" s="6882"/>
      <c r="AC75" s="1796"/>
      <c r="AD75" s="1890"/>
      <c r="AE75" s="6880" t="s">
        <v>9004</v>
      </c>
      <c r="AF75" s="6881"/>
      <c r="AG75" s="6881"/>
      <c r="AH75" s="6881"/>
      <c r="AI75" s="6882"/>
      <c r="AJ75" s="1751"/>
      <c r="AK75" s="1752"/>
    </row>
    <row r="76" spans="1:37" ht="39.75" customHeight="1" thickBot="1" x14ac:dyDescent="0.25">
      <c r="A76" s="6060" t="s">
        <v>8249</v>
      </c>
      <c r="B76" s="6799"/>
      <c r="C76" s="2215"/>
      <c r="D76" s="2072"/>
      <c r="E76" s="2072"/>
      <c r="F76" s="2072"/>
      <c r="G76" s="2216"/>
      <c r="H76" s="1826"/>
      <c r="I76" s="1902"/>
      <c r="J76" s="2071"/>
      <c r="K76" s="2072"/>
      <c r="L76" s="2072"/>
      <c r="M76" s="2072"/>
      <c r="N76" s="2033"/>
      <c r="O76" s="1826"/>
      <c r="P76" s="1902"/>
      <c r="Q76" s="2517"/>
      <c r="R76" s="2072"/>
      <c r="S76" s="2072"/>
      <c r="T76" s="2072"/>
      <c r="U76" s="2517"/>
      <c r="V76" s="1826"/>
      <c r="W76" s="1902"/>
      <c r="X76" s="2176"/>
      <c r="Y76" s="2072"/>
      <c r="Z76" s="2072"/>
      <c r="AA76" s="2072"/>
      <c r="AB76" s="2497"/>
      <c r="AC76" s="1826"/>
      <c r="AD76" s="1902"/>
      <c r="AE76" s="2176"/>
      <c r="AF76" s="2072"/>
      <c r="AG76" s="2072"/>
      <c r="AH76" s="2072"/>
      <c r="AI76" s="2497"/>
      <c r="AJ76" s="1753"/>
      <c r="AK76" s="1754"/>
    </row>
    <row r="77" spans="1:37" ht="39.75" customHeight="1" thickBot="1" x14ac:dyDescent="0.25">
      <c r="A77" s="2518">
        <v>1</v>
      </c>
      <c r="B77" s="1779" t="s">
        <v>5497</v>
      </c>
      <c r="C77" s="2608" t="s">
        <v>8936</v>
      </c>
      <c r="D77" s="2520"/>
      <c r="E77" s="1834"/>
      <c r="F77" s="1834"/>
      <c r="G77" s="1829"/>
      <c r="H77" s="1830"/>
      <c r="I77" s="1831"/>
      <c r="J77" s="2622"/>
      <c r="L77" s="7126" t="s">
        <v>8985</v>
      </c>
      <c r="M77" s="7127"/>
      <c r="N77" s="7128"/>
      <c r="O77" s="1836"/>
      <c r="P77" s="1837"/>
      <c r="Q77" s="2242"/>
      <c r="R77" s="84"/>
      <c r="S77" s="84"/>
      <c r="T77" s="1879"/>
      <c r="U77" s="2243"/>
      <c r="V77" s="1839"/>
      <c r="W77" s="1840"/>
      <c r="X77" s="2242"/>
      <c r="Y77" s="84"/>
      <c r="Z77" s="84"/>
      <c r="AA77" s="1879"/>
      <c r="AB77" s="2243"/>
      <c r="AC77" s="1836"/>
      <c r="AD77" s="1837"/>
      <c r="AE77" s="1881"/>
      <c r="AF77" s="1882"/>
      <c r="AG77" s="1882"/>
      <c r="AH77" s="1882"/>
      <c r="AI77" s="1880"/>
      <c r="AJ77" s="1839"/>
      <c r="AK77" s="1845"/>
    </row>
    <row r="78" spans="1:37" ht="39.75" customHeight="1" thickBot="1" x14ac:dyDescent="0.25">
      <c r="A78" s="2503">
        <v>2</v>
      </c>
      <c r="B78" s="1718" t="s">
        <v>5497</v>
      </c>
      <c r="C78" s="1801"/>
      <c r="D78" s="1799"/>
      <c r="E78" s="1799"/>
      <c r="F78" s="1799"/>
      <c r="G78" s="2018"/>
      <c r="H78" s="1847"/>
      <c r="I78" s="1848"/>
      <c r="J78" s="6807" t="s">
        <v>5743</v>
      </c>
      <c r="K78" s="6808"/>
      <c r="L78" s="6809"/>
      <c r="M78" s="1799"/>
      <c r="N78" s="1800"/>
      <c r="O78" s="1847"/>
      <c r="P78" s="1848"/>
      <c r="Q78" s="1801"/>
      <c r="R78" s="1799"/>
      <c r="S78" s="1843"/>
      <c r="T78" s="1843"/>
      <c r="U78" s="1844"/>
      <c r="V78" s="1847"/>
      <c r="W78" s="1848"/>
      <c r="X78" s="1801"/>
      <c r="Y78" s="1799"/>
      <c r="Z78" s="1843"/>
      <c r="AA78" s="1843"/>
      <c r="AB78" s="1844"/>
      <c r="AC78" s="1774"/>
      <c r="AD78" s="1850"/>
      <c r="AE78" s="1801"/>
      <c r="AF78" s="1116"/>
      <c r="AG78" s="1116"/>
      <c r="AH78" s="1116"/>
      <c r="AI78" s="2237"/>
      <c r="AJ78" s="1847"/>
      <c r="AK78" s="1851"/>
    </row>
    <row r="79" spans="1:37" ht="39.75" customHeight="1" thickBot="1" x14ac:dyDescent="0.25">
      <c r="A79" s="6800" t="s">
        <v>5498</v>
      </c>
      <c r="B79" s="6801"/>
      <c r="C79" s="2473" t="s">
        <v>8936</v>
      </c>
      <c r="D79" s="1799"/>
      <c r="F79" s="1799"/>
      <c r="G79" s="1844"/>
      <c r="H79" s="1847"/>
      <c r="I79" s="1848"/>
      <c r="J79" s="1852"/>
      <c r="K79" s="1799"/>
      <c r="L79" s="1799"/>
      <c r="M79" s="2576" t="s">
        <v>5743</v>
      </c>
      <c r="N79" s="2614" t="s">
        <v>8941</v>
      </c>
      <c r="O79" s="1847"/>
      <c r="P79" s="1848"/>
      <c r="Q79" s="2060"/>
      <c r="R79" s="2061"/>
      <c r="S79" s="1843"/>
      <c r="T79" s="1843"/>
      <c r="U79" s="1800"/>
      <c r="V79" s="1847"/>
      <c r="W79" s="1848"/>
      <c r="X79" s="2060"/>
      <c r="Y79" s="2061"/>
      <c r="Z79" s="1843"/>
      <c r="AA79" s="1843"/>
      <c r="AB79" s="1800"/>
      <c r="AC79" s="1847"/>
      <c r="AD79" s="1848"/>
      <c r="AE79" s="1801"/>
      <c r="AF79" s="1799"/>
      <c r="AG79" s="1799"/>
      <c r="AH79" s="1799"/>
      <c r="AI79" s="1844"/>
      <c r="AJ79" s="1774"/>
      <c r="AK79" s="1851"/>
    </row>
    <row r="80" spans="1:37" ht="39.75" customHeight="1" x14ac:dyDescent="0.2">
      <c r="A80" s="6802" t="s">
        <v>8250</v>
      </c>
      <c r="B80" s="6803"/>
      <c r="C80" s="1801"/>
      <c r="D80" s="6804" t="s">
        <v>8936</v>
      </c>
      <c r="E80" s="6805"/>
      <c r="F80" s="6806"/>
      <c r="G80" s="2566"/>
      <c r="H80" s="1847"/>
      <c r="I80" s="1848"/>
      <c r="J80" s="1891"/>
      <c r="K80" s="1843"/>
      <c r="L80" s="1821"/>
      <c r="M80" s="1821"/>
      <c r="N80" s="2614" t="s">
        <v>8941</v>
      </c>
      <c r="O80" s="1774"/>
      <c r="P80" s="1850"/>
      <c r="Q80" s="6925" t="s">
        <v>8985</v>
      </c>
      <c r="R80" s="6926"/>
      <c r="S80" s="2061"/>
      <c r="T80" s="2061"/>
      <c r="U80" s="2508"/>
      <c r="V80" s="2507"/>
      <c r="W80" s="2505"/>
      <c r="X80" s="2060"/>
      <c r="Y80" s="2061"/>
      <c r="Z80" s="2061"/>
      <c r="AA80" s="2061"/>
      <c r="AB80" s="2508"/>
      <c r="AC80" s="1847"/>
      <c r="AD80" s="1848"/>
      <c r="AE80" s="1801"/>
      <c r="AF80" s="1799"/>
      <c r="AG80" s="1843"/>
      <c r="AH80" s="1843"/>
      <c r="AI80" s="1822"/>
      <c r="AJ80" s="1847"/>
      <c r="AK80" s="1851"/>
    </row>
    <row r="81" spans="1:49" ht="39.75" customHeight="1" thickBot="1" x14ac:dyDescent="0.3">
      <c r="A81" s="6790" t="s">
        <v>8973</v>
      </c>
      <c r="B81" s="6790"/>
      <c r="C81" s="2514"/>
      <c r="D81" s="2509"/>
      <c r="E81" s="2509"/>
      <c r="F81" s="2509"/>
      <c r="G81" s="2510"/>
      <c r="H81" s="1856"/>
      <c r="I81" s="1868"/>
      <c r="J81" s="1861"/>
      <c r="K81" s="1862"/>
      <c r="L81" s="2512"/>
      <c r="M81" s="2512"/>
      <c r="N81" s="2576" t="s">
        <v>5743</v>
      </c>
      <c r="O81" s="1921"/>
      <c r="P81" s="1922"/>
      <c r="Q81" s="1854"/>
      <c r="R81" s="1855"/>
      <c r="S81" s="1855"/>
      <c r="T81" s="1855"/>
      <c r="U81" s="1884"/>
      <c r="V81" s="1885"/>
      <c r="W81" s="1868"/>
      <c r="X81" s="1854"/>
      <c r="Y81" s="1855"/>
      <c r="Z81" s="1855"/>
      <c r="AA81" s="1855"/>
      <c r="AB81" s="1884"/>
      <c r="AC81" s="1885"/>
      <c r="AD81" s="1868"/>
      <c r="AE81" s="1854"/>
      <c r="AF81" s="1855"/>
      <c r="AG81" s="1855"/>
      <c r="AH81" s="1855"/>
      <c r="AI81" s="1884"/>
      <c r="AJ81" s="1885"/>
      <c r="AK81" s="1868"/>
    </row>
    <row r="82" spans="1:49" ht="39.75" customHeight="1" thickBot="1" x14ac:dyDescent="0.25">
      <c r="A82" s="7022" t="s">
        <v>3641</v>
      </c>
      <c r="B82" s="7023"/>
      <c r="C82" s="6891" t="s">
        <v>5743</v>
      </c>
      <c r="D82" s="6892"/>
      <c r="E82" s="2619" t="s">
        <v>8994</v>
      </c>
      <c r="F82" s="6895" t="s">
        <v>8936</v>
      </c>
      <c r="G82" s="6896"/>
      <c r="H82" s="2610"/>
      <c r="I82" s="2611"/>
      <c r="J82" s="2612"/>
      <c r="K82" s="2599"/>
      <c r="L82" s="2598"/>
      <c r="M82" s="2598"/>
      <c r="N82" s="2600"/>
      <c r="O82" s="2610"/>
      <c r="P82" s="2611"/>
      <c r="Q82" s="2597"/>
      <c r="R82" s="2598"/>
      <c r="S82" s="6916" t="s">
        <v>8985</v>
      </c>
      <c r="T82" s="6917"/>
      <c r="U82" s="2600"/>
      <c r="V82" s="2610"/>
      <c r="W82" s="2611"/>
      <c r="X82" s="2597"/>
      <c r="Y82" s="2613"/>
      <c r="Z82" s="2599"/>
      <c r="AA82" s="2598"/>
      <c r="AB82" s="2600"/>
      <c r="AC82" s="2610"/>
      <c r="AD82" s="2611"/>
      <c r="AE82" s="2597"/>
      <c r="AF82" s="2598"/>
      <c r="AG82" s="2598"/>
      <c r="AH82" s="2598"/>
      <c r="AI82" s="2600"/>
      <c r="AJ82" s="2610"/>
      <c r="AK82" s="2611"/>
    </row>
    <row r="83" spans="1:49" ht="39.75" customHeight="1" thickBot="1" x14ac:dyDescent="0.25">
      <c r="A83" s="6838" t="s">
        <v>8919</v>
      </c>
      <c r="B83" s="6839"/>
      <c r="C83" s="2500"/>
      <c r="D83" s="1960"/>
      <c r="E83" s="1960"/>
      <c r="F83" s="1960"/>
      <c r="G83" s="2506"/>
      <c r="H83" s="2548"/>
      <c r="I83" s="2547"/>
      <c r="J83" s="2500"/>
      <c r="K83" s="1960"/>
      <c r="L83" s="1960"/>
      <c r="M83" s="1960"/>
      <c r="N83" s="2506"/>
      <c r="O83" s="2548"/>
      <c r="P83" s="2547"/>
      <c r="Q83" s="2500"/>
      <c r="R83" s="1960"/>
      <c r="S83" s="1960"/>
      <c r="T83" s="1960"/>
      <c r="U83" s="2506"/>
      <c r="V83" s="2548"/>
      <c r="W83" s="2547"/>
      <c r="X83" s="2500"/>
      <c r="Y83" s="1960"/>
      <c r="Z83" s="1960"/>
      <c r="AA83" s="1960"/>
      <c r="AB83" s="2506"/>
      <c r="AC83" s="2548"/>
      <c r="AD83" s="2547"/>
      <c r="AE83" s="2500"/>
      <c r="AF83" s="1960"/>
      <c r="AG83" s="1960"/>
      <c r="AH83" s="1960"/>
      <c r="AI83" s="2506"/>
      <c r="AJ83" s="2548"/>
      <c r="AK83" s="2547"/>
    </row>
    <row r="84" spans="1:49" ht="39.75" customHeight="1" thickBot="1" x14ac:dyDescent="0.25">
      <c r="A84" s="1784"/>
      <c r="B84" s="1784"/>
      <c r="C84" s="1716"/>
      <c r="D84" s="1716"/>
      <c r="E84" s="1716"/>
      <c r="F84" s="1682"/>
      <c r="G84" s="1682"/>
      <c r="H84" s="1682"/>
      <c r="I84" s="1682"/>
      <c r="J84" s="1658"/>
      <c r="K84" s="1658"/>
      <c r="L84" s="1658"/>
      <c r="M84" s="1697"/>
      <c r="N84" s="1697"/>
      <c r="O84" s="1784"/>
      <c r="P84" s="1784"/>
      <c r="Q84" s="1715"/>
      <c r="R84" s="1784"/>
      <c r="S84" s="1784"/>
      <c r="T84" s="1784"/>
      <c r="U84" s="1784"/>
      <c r="V84" s="1784"/>
      <c r="W84" s="1784"/>
      <c r="X84" s="1784"/>
      <c r="Y84" s="1716"/>
      <c r="Z84" s="1716"/>
      <c r="AA84" s="1716"/>
      <c r="AB84" s="1659"/>
      <c r="AC84" s="1659"/>
      <c r="AD84" s="1659"/>
      <c r="AE84" s="1659"/>
      <c r="AF84" s="1659"/>
      <c r="AG84" s="1659"/>
      <c r="AH84" s="1659"/>
      <c r="AI84" s="1659"/>
      <c r="AJ84" s="1659"/>
      <c r="AK84" s="1659"/>
    </row>
    <row r="85" spans="1:49" ht="39.75" customHeight="1" thickBot="1" x14ac:dyDescent="0.25">
      <c r="A85" s="5764"/>
      <c r="B85" s="5765"/>
      <c r="C85" s="5464" t="s">
        <v>8418</v>
      </c>
      <c r="D85" s="5465"/>
      <c r="E85" s="5465"/>
      <c r="F85" s="5465"/>
      <c r="G85" s="5465"/>
      <c r="H85" s="5465"/>
      <c r="I85" s="5466"/>
      <c r="J85" s="5464" t="s">
        <v>8605</v>
      </c>
      <c r="K85" s="5465"/>
      <c r="L85" s="5465"/>
      <c r="M85" s="5465"/>
      <c r="N85" s="5465"/>
      <c r="O85" s="5465"/>
      <c r="P85" s="5466"/>
      <c r="Q85" s="5464" t="s">
        <v>8419</v>
      </c>
      <c r="R85" s="5465"/>
      <c r="S85" s="5465"/>
      <c r="T85" s="5465"/>
      <c r="U85" s="5465"/>
      <c r="V85" s="5465"/>
      <c r="W85" s="5466"/>
      <c r="X85" s="5464" t="s">
        <v>8420</v>
      </c>
      <c r="Y85" s="5465"/>
      <c r="Z85" s="5465"/>
      <c r="AA85" s="5465"/>
      <c r="AB85" s="5465"/>
      <c r="AC85" s="5465"/>
      <c r="AD85" s="5466"/>
      <c r="AE85" s="5464" t="s">
        <v>9033</v>
      </c>
      <c r="AF85" s="5465"/>
      <c r="AG85" s="5465"/>
      <c r="AH85" s="5465"/>
      <c r="AI85" s="5465"/>
      <c r="AJ85" s="5465"/>
      <c r="AK85" s="5466"/>
    </row>
    <row r="86" spans="1:49" ht="39.75" customHeight="1" x14ac:dyDescent="0.2">
      <c r="A86" s="6964" t="s">
        <v>1390</v>
      </c>
      <c r="B86" s="6875"/>
      <c r="C86" s="1719">
        <v>4</v>
      </c>
      <c r="D86" s="1675">
        <v>4</v>
      </c>
      <c r="E86" s="1675">
        <v>4</v>
      </c>
      <c r="F86" s="1675">
        <v>4</v>
      </c>
      <c r="G86" s="1744">
        <v>4</v>
      </c>
      <c r="H86" s="1743">
        <v>4</v>
      </c>
      <c r="I86" s="1744">
        <v>4</v>
      </c>
      <c r="J86" s="1743">
        <v>4</v>
      </c>
      <c r="K86" s="1675">
        <v>4</v>
      </c>
      <c r="L86" s="1675">
        <v>4</v>
      </c>
      <c r="M86" s="1675">
        <v>4</v>
      </c>
      <c r="N86" s="1676">
        <v>4</v>
      </c>
      <c r="O86" s="1743">
        <v>4</v>
      </c>
      <c r="P86" s="1744">
        <v>4</v>
      </c>
      <c r="Q86" s="1674">
        <v>4</v>
      </c>
      <c r="R86" s="1675">
        <v>4</v>
      </c>
      <c r="S86" s="1675">
        <v>4</v>
      </c>
      <c r="T86" s="1747">
        <v>5</v>
      </c>
      <c r="U86" s="1744">
        <v>5</v>
      </c>
      <c r="V86" s="1743">
        <v>5</v>
      </c>
      <c r="W86" s="1744">
        <v>5</v>
      </c>
      <c r="X86" s="1674">
        <v>5</v>
      </c>
      <c r="Y86" s="1675">
        <v>5</v>
      </c>
      <c r="Z86" s="1675">
        <v>5</v>
      </c>
      <c r="AA86" s="1675">
        <v>5</v>
      </c>
      <c r="AB86" s="1676">
        <v>5</v>
      </c>
      <c r="AC86" s="1743">
        <v>5</v>
      </c>
      <c r="AD86" s="1747">
        <v>5</v>
      </c>
      <c r="AE86" s="1675">
        <v>5</v>
      </c>
      <c r="AF86" s="1675">
        <v>5</v>
      </c>
      <c r="AG86" s="1675">
        <v>5</v>
      </c>
      <c r="AH86" s="1675">
        <v>5</v>
      </c>
      <c r="AI86" s="1676">
        <v>5</v>
      </c>
      <c r="AJ86" s="1743">
        <v>5</v>
      </c>
      <c r="AK86" s="1744">
        <v>5</v>
      </c>
    </row>
    <row r="87" spans="1:49" s="515" customFormat="1" ht="39.75" customHeight="1" thickBot="1" x14ac:dyDescent="0.3">
      <c r="A87" s="6898" t="s">
        <v>1391</v>
      </c>
      <c r="B87" s="6899"/>
      <c r="C87" s="2522">
        <v>14</v>
      </c>
      <c r="D87" s="2523">
        <v>15</v>
      </c>
      <c r="E87" s="2523">
        <v>16</v>
      </c>
      <c r="F87" s="2523">
        <v>17</v>
      </c>
      <c r="G87" s="2526">
        <v>18</v>
      </c>
      <c r="H87" s="2525">
        <v>19</v>
      </c>
      <c r="I87" s="2526">
        <v>20</v>
      </c>
      <c r="J87" s="2525">
        <v>21</v>
      </c>
      <c r="K87" s="2528">
        <v>22</v>
      </c>
      <c r="L87" s="2528">
        <v>23</v>
      </c>
      <c r="M87" s="2528">
        <v>24</v>
      </c>
      <c r="N87" s="2524">
        <v>25</v>
      </c>
      <c r="O87" s="2525">
        <v>26</v>
      </c>
      <c r="P87" s="2526">
        <v>27</v>
      </c>
      <c r="Q87" s="2527">
        <v>28</v>
      </c>
      <c r="R87" s="2528">
        <v>29</v>
      </c>
      <c r="S87" s="2528">
        <v>30</v>
      </c>
      <c r="T87" s="2531">
        <v>1</v>
      </c>
      <c r="U87" s="2535">
        <v>2</v>
      </c>
      <c r="V87" s="2525">
        <v>3</v>
      </c>
      <c r="W87" s="2526">
        <v>4</v>
      </c>
      <c r="X87" s="2533">
        <v>5</v>
      </c>
      <c r="Y87" s="2523">
        <v>6</v>
      </c>
      <c r="Z87" s="2523">
        <v>7</v>
      </c>
      <c r="AA87" s="2523">
        <v>8</v>
      </c>
      <c r="AB87" s="2529">
        <v>9</v>
      </c>
      <c r="AC87" s="2525">
        <v>10</v>
      </c>
      <c r="AD87" s="2530">
        <v>11</v>
      </c>
      <c r="AE87" s="2523">
        <v>12</v>
      </c>
      <c r="AF87" s="2528">
        <v>13</v>
      </c>
      <c r="AG87" s="2528">
        <v>14</v>
      </c>
      <c r="AH87" s="2528">
        <v>15</v>
      </c>
      <c r="AI87" s="2524">
        <v>16</v>
      </c>
      <c r="AJ87" s="2525">
        <v>17</v>
      </c>
      <c r="AK87" s="2526">
        <v>18</v>
      </c>
    </row>
    <row r="88" spans="1:49" ht="39.75" customHeight="1" x14ac:dyDescent="0.2">
      <c r="A88" s="6883" t="s">
        <v>4459</v>
      </c>
      <c r="B88" s="6884"/>
      <c r="C88" s="6854" t="s">
        <v>8997</v>
      </c>
      <c r="D88" s="6855"/>
      <c r="E88" s="6855"/>
      <c r="F88" s="6897"/>
      <c r="G88" s="6865" t="s">
        <v>3577</v>
      </c>
      <c r="H88" s="1787"/>
      <c r="I88" s="1788"/>
      <c r="J88" s="6942" t="s">
        <v>3578</v>
      </c>
      <c r="K88" s="6854" t="s">
        <v>8997</v>
      </c>
      <c r="L88" s="6855"/>
      <c r="M88" s="6855"/>
      <c r="N88" s="6897"/>
      <c r="O88" s="1792"/>
      <c r="P88" s="1788"/>
      <c r="Q88" s="6854" t="s">
        <v>8997</v>
      </c>
      <c r="R88" s="6746"/>
      <c r="S88" s="6928"/>
      <c r="T88" s="6865" t="s">
        <v>8447</v>
      </c>
      <c r="U88" s="6865" t="s">
        <v>8392</v>
      </c>
      <c r="V88" s="1792"/>
      <c r="W88" s="1788"/>
      <c r="X88" s="6745" t="s">
        <v>9025</v>
      </c>
      <c r="Y88" s="6746"/>
      <c r="Z88" s="6746"/>
      <c r="AA88" s="7159" t="s">
        <v>9026</v>
      </c>
      <c r="AB88" s="7160"/>
      <c r="AC88" s="1792"/>
      <c r="AD88" s="1788"/>
      <c r="AE88" s="1715" t="s">
        <v>9028</v>
      </c>
      <c r="AF88" s="2631" t="s">
        <v>9032</v>
      </c>
      <c r="AG88" s="7165" t="s">
        <v>9036</v>
      </c>
      <c r="AH88" s="7168"/>
      <c r="AI88" s="7169"/>
      <c r="AJ88" s="1762"/>
      <c r="AK88" s="1750"/>
    </row>
    <row r="89" spans="1:49" ht="39.75" customHeight="1" x14ac:dyDescent="0.2">
      <c r="A89" s="6840" t="s">
        <v>8234</v>
      </c>
      <c r="B89" s="6841"/>
      <c r="C89" s="6940" t="s">
        <v>9013</v>
      </c>
      <c r="D89" s="6941"/>
      <c r="E89" s="6941"/>
      <c r="F89" s="7051"/>
      <c r="G89" s="6866"/>
      <c r="H89" s="1796"/>
      <c r="I89" s="1797"/>
      <c r="J89" s="6943"/>
      <c r="K89" s="6927" t="s">
        <v>9012</v>
      </c>
      <c r="L89" s="6878"/>
      <c r="M89" s="6878"/>
      <c r="N89" s="6879"/>
      <c r="O89" s="1798"/>
      <c r="P89" s="1797"/>
      <c r="Q89" s="6927" t="s">
        <v>9012</v>
      </c>
      <c r="R89" s="6878"/>
      <c r="S89" s="6879"/>
      <c r="T89" s="6866"/>
      <c r="U89" s="6866"/>
      <c r="V89" s="1798"/>
      <c r="W89" s="1797"/>
      <c r="X89" s="7156" t="s">
        <v>9013</v>
      </c>
      <c r="Y89" s="7157"/>
      <c r="Z89" s="7157"/>
      <c r="AA89" s="7157"/>
      <c r="AB89" s="7158"/>
      <c r="AC89" s="1798"/>
      <c r="AD89" s="1797"/>
      <c r="AE89" s="6927" t="s">
        <v>9013</v>
      </c>
      <c r="AF89" s="6878"/>
      <c r="AG89" s="6878"/>
      <c r="AH89" s="6878"/>
      <c r="AI89" s="6945"/>
      <c r="AJ89" s="1760"/>
      <c r="AK89" s="1752"/>
      <c r="AM89" s="1784"/>
      <c r="AN89" s="1784"/>
      <c r="AO89" s="2626"/>
      <c r="AP89" s="1670"/>
      <c r="AQ89" s="1670"/>
      <c r="AR89" s="1670" t="s">
        <v>9056</v>
      </c>
      <c r="AS89" s="1670"/>
      <c r="AT89" s="1784"/>
      <c r="AU89" s="1670"/>
      <c r="AV89" s="1784"/>
      <c r="AW89" s="1784"/>
    </row>
    <row r="90" spans="1:49" ht="39.75" customHeight="1" thickBot="1" x14ac:dyDescent="0.25">
      <c r="A90" s="6860" t="s">
        <v>8235</v>
      </c>
      <c r="B90" s="6861"/>
      <c r="C90" s="6893" t="s">
        <v>8992</v>
      </c>
      <c r="D90" s="6893"/>
      <c r="E90" s="6893"/>
      <c r="F90" s="6894"/>
      <c r="G90" s="6866"/>
      <c r="H90" s="1796"/>
      <c r="I90" s="1797"/>
      <c r="J90" s="6943"/>
      <c r="K90" s="6893" t="s">
        <v>8992</v>
      </c>
      <c r="L90" s="6894"/>
      <c r="M90" s="6907" t="s">
        <v>9007</v>
      </c>
      <c r="N90" s="7038"/>
      <c r="O90" s="1798"/>
      <c r="P90" s="1797"/>
      <c r="Q90" s="7048" t="s">
        <v>9008</v>
      </c>
      <c r="R90" s="7049"/>
      <c r="S90" s="7050"/>
      <c r="T90" s="6866"/>
      <c r="U90" s="6866"/>
      <c r="V90" s="1798"/>
      <c r="W90" s="1797"/>
      <c r="X90" s="7167" t="s">
        <v>9009</v>
      </c>
      <c r="Y90" s="7167"/>
      <c r="Z90" s="7167"/>
      <c r="AA90" s="7167"/>
      <c r="AB90" s="7167"/>
      <c r="AC90" s="1798"/>
      <c r="AD90" s="1797"/>
      <c r="AE90" s="7149" t="s">
        <v>9008</v>
      </c>
      <c r="AF90" s="7150"/>
      <c r="AG90" s="7150"/>
      <c r="AH90" s="7150"/>
      <c r="AI90" s="7150"/>
      <c r="AJ90" s="1760"/>
      <c r="AK90" s="1752"/>
      <c r="AM90" s="1784"/>
      <c r="AN90" s="1784"/>
      <c r="AO90" s="1784"/>
      <c r="AP90" s="1784"/>
      <c r="AQ90" s="1784"/>
      <c r="AR90" s="1784"/>
      <c r="AS90" s="1784"/>
      <c r="AT90" s="1784"/>
      <c r="AU90" s="1784"/>
      <c r="AV90" s="1784"/>
      <c r="AW90" s="1716"/>
    </row>
    <row r="91" spans="1:49" ht="39.75" customHeight="1" x14ac:dyDescent="0.2">
      <c r="A91" s="6860" t="s">
        <v>8236</v>
      </c>
      <c r="B91" s="6861"/>
      <c r="C91" s="6858" t="s">
        <v>9010</v>
      </c>
      <c r="D91" s="6859"/>
      <c r="E91" s="6918" t="s">
        <v>9020</v>
      </c>
      <c r="F91" s="6919"/>
      <c r="G91" s="6866"/>
      <c r="H91" s="1796"/>
      <c r="I91" s="1797"/>
      <c r="J91" s="6943"/>
      <c r="K91" s="6854" t="s">
        <v>9037</v>
      </c>
      <c r="L91" s="6855"/>
      <c r="M91" s="6855"/>
      <c r="N91" s="6897"/>
      <c r="O91" s="1798"/>
      <c r="P91" s="1797"/>
      <c r="Q91" s="7123" t="s">
        <v>9037</v>
      </c>
      <c r="R91" s="7123"/>
      <c r="S91" s="7124"/>
      <c r="T91" s="6866"/>
      <c r="U91" s="6866"/>
      <c r="V91" s="1798"/>
      <c r="W91" s="1797"/>
      <c r="X91" s="6862" t="s">
        <v>9038</v>
      </c>
      <c r="Y91" s="6863"/>
      <c r="Z91" s="6863"/>
      <c r="AA91" s="6863"/>
      <c r="AB91" s="6864"/>
      <c r="AC91" s="1798"/>
      <c r="AD91" s="1797"/>
      <c r="AE91" s="6862" t="s">
        <v>9038</v>
      </c>
      <c r="AF91" s="6863"/>
      <c r="AG91" s="6863"/>
      <c r="AH91" s="6863"/>
      <c r="AI91" s="6864"/>
      <c r="AJ91" s="1760"/>
      <c r="AK91" s="1752"/>
      <c r="AM91" s="7136" t="s">
        <v>9023</v>
      </c>
      <c r="AN91" s="7136"/>
      <c r="AO91" s="7136"/>
      <c r="AP91" s="7136"/>
      <c r="AQ91" s="7136"/>
      <c r="AR91" s="7136"/>
      <c r="AS91" s="7136"/>
      <c r="AT91" s="7136"/>
      <c r="AU91" s="7136"/>
      <c r="AV91" s="7136"/>
      <c r="AW91" s="1784"/>
    </row>
    <row r="92" spans="1:49" ht="39.75" customHeight="1" x14ac:dyDescent="0.2">
      <c r="A92" s="6860" t="s">
        <v>8237</v>
      </c>
      <c r="B92" s="6861"/>
      <c r="C92" s="7053" t="s">
        <v>9022</v>
      </c>
      <c r="D92" s="6936"/>
      <c r="E92" s="6936"/>
      <c r="F92" s="7054"/>
      <c r="G92" s="6866"/>
      <c r="H92" s="1796"/>
      <c r="I92" s="1797"/>
      <c r="J92" s="6943"/>
      <c r="K92" s="7052" t="s">
        <v>9024</v>
      </c>
      <c r="L92" s="7052"/>
      <c r="M92" s="6888" t="s">
        <v>5263</v>
      </c>
      <c r="N92" s="6888"/>
      <c r="O92" s="1798"/>
      <c r="P92" s="1797"/>
      <c r="Q92" s="6888" t="s">
        <v>5263</v>
      </c>
      <c r="R92" s="6888"/>
      <c r="S92" s="6889"/>
      <c r="T92" s="6866"/>
      <c r="U92" s="6866"/>
      <c r="V92" s="1798"/>
      <c r="W92" s="1797"/>
      <c r="X92" s="6722" t="s">
        <v>9025</v>
      </c>
      <c r="Y92" s="6723"/>
      <c r="Z92" s="6723"/>
      <c r="AA92" s="6723"/>
      <c r="AB92" s="6723"/>
      <c r="AC92" s="1798"/>
      <c r="AD92" s="1797"/>
      <c r="AE92" s="3969" t="s">
        <v>9039</v>
      </c>
      <c r="AF92" s="6900"/>
      <c r="AG92" s="6870" t="s">
        <v>9016</v>
      </c>
      <c r="AH92" s="6871"/>
      <c r="AI92" s="6872"/>
      <c r="AJ92" s="1760"/>
      <c r="AK92" s="1752"/>
      <c r="AM92" s="1784"/>
      <c r="AN92" s="1784"/>
      <c r="AO92" s="1784"/>
      <c r="AP92" s="1784"/>
      <c r="AQ92" s="1784"/>
      <c r="AR92" s="1784"/>
      <c r="AS92" s="1784"/>
      <c r="AT92" s="1784"/>
      <c r="AU92" s="1784"/>
      <c r="AV92" s="1784"/>
      <c r="AW92" s="1784"/>
    </row>
    <row r="93" spans="1:49" ht="39.75" customHeight="1" x14ac:dyDescent="0.2">
      <c r="A93" s="6794" t="s">
        <v>8238</v>
      </c>
      <c r="B93" s="6795"/>
      <c r="C93" s="6086" t="s">
        <v>8923</v>
      </c>
      <c r="D93" s="6083"/>
      <c r="E93" s="6083"/>
      <c r="F93" s="6225"/>
      <c r="G93" s="6866"/>
      <c r="H93" s="1796"/>
      <c r="I93" s="1797"/>
      <c r="J93" s="6943"/>
      <c r="K93" s="6086" t="s">
        <v>8923</v>
      </c>
      <c r="L93" s="6083"/>
      <c r="M93" s="6083"/>
      <c r="N93" s="6225"/>
      <c r="O93" s="1798"/>
      <c r="P93" s="1797"/>
      <c r="Q93" s="6877" t="s">
        <v>8923</v>
      </c>
      <c r="R93" s="6270"/>
      <c r="S93" s="6876"/>
      <c r="T93" s="6866"/>
      <c r="U93" s="6866"/>
      <c r="V93" s="1798"/>
      <c r="W93" s="1797"/>
      <c r="X93" s="6086" t="s">
        <v>8923</v>
      </c>
      <c r="Y93" s="6083"/>
      <c r="Z93" s="6083"/>
      <c r="AA93" s="6083"/>
      <c r="AB93" s="6225"/>
      <c r="AC93" s="1798"/>
      <c r="AD93" s="1797"/>
      <c r="AE93" s="6086" t="s">
        <v>8923</v>
      </c>
      <c r="AF93" s="6083"/>
      <c r="AG93" s="6083"/>
      <c r="AH93" s="6083"/>
      <c r="AI93" s="6225"/>
      <c r="AJ93" s="1760"/>
      <c r="AK93" s="1752"/>
      <c r="AM93" s="7136" t="s">
        <v>9019</v>
      </c>
      <c r="AN93" s="7136"/>
      <c r="AO93" s="7136"/>
      <c r="AP93" s="7136"/>
      <c r="AQ93" s="7136"/>
      <c r="AR93" s="7136"/>
      <c r="AS93" s="7136"/>
      <c r="AT93" s="7136"/>
      <c r="AU93" s="7136"/>
      <c r="AV93" s="7136"/>
      <c r="AW93" s="1784"/>
    </row>
    <row r="94" spans="1:49" ht="39.75" customHeight="1" x14ac:dyDescent="0.2">
      <c r="A94" s="6794" t="s">
        <v>8239</v>
      </c>
      <c r="B94" s="6795"/>
      <c r="C94" s="2212"/>
      <c r="D94" s="1807"/>
      <c r="E94" s="1807"/>
      <c r="F94" s="2294"/>
      <c r="G94" s="6866"/>
      <c r="H94" s="1796"/>
      <c r="I94" s="1797"/>
      <c r="J94" s="6943"/>
      <c r="K94" s="2212"/>
      <c r="L94" s="1807"/>
      <c r="M94" s="1807"/>
      <c r="N94" s="2294"/>
      <c r="O94" s="1798"/>
      <c r="P94" s="1797"/>
      <c r="Q94" s="2212"/>
      <c r="R94" s="1843"/>
      <c r="S94" s="2294"/>
      <c r="T94" s="6866"/>
      <c r="U94" s="6866"/>
      <c r="V94" s="1798"/>
      <c r="W94" s="1797"/>
      <c r="X94" s="2212"/>
      <c r="Y94" s="1807"/>
      <c r="Z94" s="1807"/>
      <c r="AA94" s="1807"/>
      <c r="AB94" s="2213"/>
      <c r="AC94" s="1798"/>
      <c r="AD94" s="1797"/>
      <c r="AE94" s="2212"/>
      <c r="AF94" s="1807"/>
      <c r="AG94" s="1807"/>
      <c r="AH94" s="1807"/>
      <c r="AI94" s="2213"/>
      <c r="AJ94" s="1760"/>
      <c r="AK94" s="1752"/>
    </row>
    <row r="95" spans="1:49" ht="39.75" customHeight="1" x14ac:dyDescent="0.2">
      <c r="A95" s="6794" t="s">
        <v>8240</v>
      </c>
      <c r="B95" s="6795"/>
      <c r="C95" s="6086" t="s">
        <v>8923</v>
      </c>
      <c r="D95" s="6083"/>
      <c r="E95" s="6083"/>
      <c r="F95" s="6225"/>
      <c r="G95" s="6866"/>
      <c r="H95" s="1796"/>
      <c r="I95" s="1797"/>
      <c r="J95" s="6943"/>
      <c r="K95" s="6086" t="s">
        <v>8923</v>
      </c>
      <c r="L95" s="6083"/>
      <c r="M95" s="6083"/>
      <c r="N95" s="6225"/>
      <c r="O95" s="1798"/>
      <c r="P95" s="1797"/>
      <c r="Q95" s="6877" t="s">
        <v>8923</v>
      </c>
      <c r="R95" s="6270"/>
      <c r="S95" s="6876"/>
      <c r="T95" s="6866"/>
      <c r="U95" s="6866"/>
      <c r="V95" s="1798"/>
      <c r="W95" s="1797"/>
      <c r="X95" s="6086" t="s">
        <v>8923</v>
      </c>
      <c r="Y95" s="6083"/>
      <c r="Z95" s="6083"/>
      <c r="AA95" s="6083"/>
      <c r="AB95" s="6225"/>
      <c r="AC95" s="1798"/>
      <c r="AD95" s="1797"/>
      <c r="AE95" s="6086" t="s">
        <v>8923</v>
      </c>
      <c r="AF95" s="6083"/>
      <c r="AG95" s="6083"/>
      <c r="AH95" s="6083"/>
      <c r="AI95" s="6225"/>
      <c r="AJ95" s="1760"/>
      <c r="AK95" s="1752"/>
    </row>
    <row r="96" spans="1:49" ht="39.75" customHeight="1" x14ac:dyDescent="0.2">
      <c r="A96" s="6792" t="s">
        <v>8241</v>
      </c>
      <c r="B96" s="6793"/>
      <c r="C96" s="6731" t="s">
        <v>8929</v>
      </c>
      <c r="D96" s="6732"/>
      <c r="E96" s="6732"/>
      <c r="F96" s="6733"/>
      <c r="G96" s="6866"/>
      <c r="H96" s="1816"/>
      <c r="I96" s="1817"/>
      <c r="J96" s="6943"/>
      <c r="K96" s="6731" t="s">
        <v>8929</v>
      </c>
      <c r="L96" s="6732"/>
      <c r="M96" s="6732"/>
      <c r="N96" s="6733"/>
      <c r="O96" s="1818"/>
      <c r="P96" s="1817"/>
      <c r="Q96" s="6731" t="s">
        <v>8929</v>
      </c>
      <c r="R96" s="6732"/>
      <c r="S96" s="6733"/>
      <c r="T96" s="6866"/>
      <c r="U96" s="6866"/>
      <c r="V96" s="1818"/>
      <c r="W96" s="1817"/>
      <c r="X96" s="6731" t="s">
        <v>8929</v>
      </c>
      <c r="Y96" s="6732"/>
      <c r="Z96" s="6732"/>
      <c r="AA96" s="6732"/>
      <c r="AB96" s="6733"/>
      <c r="AC96" s="1818"/>
      <c r="AD96" s="1817"/>
      <c r="AE96" s="6731" t="s">
        <v>8929</v>
      </c>
      <c r="AF96" s="6732"/>
      <c r="AG96" s="6732"/>
      <c r="AH96" s="6732"/>
      <c r="AI96" s="6733"/>
      <c r="AJ96" s="1760"/>
      <c r="AK96" s="1752"/>
    </row>
    <row r="97" spans="1:37" ht="39.75" customHeight="1" x14ac:dyDescent="0.2">
      <c r="A97" s="6792" t="s">
        <v>8242</v>
      </c>
      <c r="B97" s="6793"/>
      <c r="C97" s="6728" t="s">
        <v>8938</v>
      </c>
      <c r="D97" s="6729"/>
      <c r="E97" s="6729"/>
      <c r="F97" s="6730"/>
      <c r="G97" s="6866"/>
      <c r="H97" s="1796"/>
      <c r="I97" s="1797"/>
      <c r="J97" s="6943"/>
      <c r="K97" s="6728" t="s">
        <v>8938</v>
      </c>
      <c r="L97" s="6729"/>
      <c r="M97" s="6729"/>
      <c r="N97" s="6730"/>
      <c r="O97" s="1798"/>
      <c r="P97" s="1797"/>
      <c r="Q97" s="6728" t="s">
        <v>8938</v>
      </c>
      <c r="R97" s="6729"/>
      <c r="S97" s="6730"/>
      <c r="T97" s="6866"/>
      <c r="U97" s="6866"/>
      <c r="V97" s="1798"/>
      <c r="W97" s="1797"/>
      <c r="X97" s="6728" t="s">
        <v>8938</v>
      </c>
      <c r="Y97" s="6729"/>
      <c r="Z97" s="6729"/>
      <c r="AA97" s="6729"/>
      <c r="AB97" s="6729"/>
      <c r="AC97" s="1798"/>
      <c r="AD97" s="1797"/>
      <c r="AE97" s="6728" t="s">
        <v>8938</v>
      </c>
      <c r="AF97" s="6729"/>
      <c r="AG97" s="6729"/>
      <c r="AH97" s="6729"/>
      <c r="AI97" s="6729"/>
      <c r="AJ97" s="1760"/>
      <c r="AK97" s="1752"/>
    </row>
    <row r="98" spans="1:37" ht="39.75" customHeight="1" x14ac:dyDescent="0.2">
      <c r="A98" s="6794" t="s">
        <v>8243</v>
      </c>
      <c r="B98" s="6795"/>
      <c r="C98" s="6086" t="s">
        <v>8923</v>
      </c>
      <c r="D98" s="6083"/>
      <c r="E98" s="6083"/>
      <c r="F98" s="6225"/>
      <c r="G98" s="6866"/>
      <c r="H98" s="1796"/>
      <c r="I98" s="1797"/>
      <c r="J98" s="6943"/>
      <c r="K98" s="6086" t="s">
        <v>8923</v>
      </c>
      <c r="L98" s="6083"/>
      <c r="M98" s="6083"/>
      <c r="N98" s="6225"/>
      <c r="O98" s="1798"/>
      <c r="P98" s="1797"/>
      <c r="Q98" s="6877" t="s">
        <v>8923</v>
      </c>
      <c r="R98" s="6270"/>
      <c r="S98" s="6876"/>
      <c r="T98" s="6866"/>
      <c r="U98" s="6866"/>
      <c r="V98" s="1798"/>
      <c r="W98" s="1797"/>
      <c r="X98" s="6086" t="s">
        <v>8923</v>
      </c>
      <c r="Y98" s="6083"/>
      <c r="Z98" s="6083"/>
      <c r="AA98" s="6083"/>
      <c r="AB98" s="6225"/>
      <c r="AC98" s="1798"/>
      <c r="AD98" s="1797"/>
      <c r="AE98" s="6086" t="s">
        <v>8923</v>
      </c>
      <c r="AF98" s="6083"/>
      <c r="AG98" s="6083"/>
      <c r="AH98" s="6083"/>
      <c r="AI98" s="6225"/>
      <c r="AJ98" s="1760"/>
      <c r="AK98" s="1752"/>
    </row>
    <row r="99" spans="1:37" ht="39.75" customHeight="1" x14ac:dyDescent="0.2">
      <c r="A99" s="6794" t="s">
        <v>8244</v>
      </c>
      <c r="B99" s="6795"/>
      <c r="C99" s="6086" t="s">
        <v>8923</v>
      </c>
      <c r="D99" s="6083"/>
      <c r="E99" s="6083"/>
      <c r="F99" s="6225"/>
      <c r="G99" s="6866"/>
      <c r="H99" s="1796"/>
      <c r="I99" s="1797"/>
      <c r="J99" s="6943"/>
      <c r="K99" s="6086" t="s">
        <v>8923</v>
      </c>
      <c r="L99" s="6083"/>
      <c r="M99" s="6083"/>
      <c r="N99" s="6225"/>
      <c r="O99" s="1798"/>
      <c r="P99" s="1797"/>
      <c r="Q99" s="6877" t="s">
        <v>8923</v>
      </c>
      <c r="R99" s="6270"/>
      <c r="S99" s="6876"/>
      <c r="T99" s="6866"/>
      <c r="U99" s="6866"/>
      <c r="V99" s="1798"/>
      <c r="W99" s="1797"/>
      <c r="X99" s="6086" t="s">
        <v>8923</v>
      </c>
      <c r="Y99" s="6083"/>
      <c r="Z99" s="6083"/>
      <c r="AA99" s="6083"/>
      <c r="AB99" s="6225"/>
      <c r="AC99" s="1798"/>
      <c r="AD99" s="1797"/>
      <c r="AE99" s="6086" t="s">
        <v>8923</v>
      </c>
      <c r="AF99" s="6083"/>
      <c r="AG99" s="6083"/>
      <c r="AH99" s="6083"/>
      <c r="AI99" s="6225"/>
      <c r="AJ99" s="1760"/>
      <c r="AK99" s="1752"/>
    </row>
    <row r="100" spans="1:37" ht="39.75" customHeight="1" x14ac:dyDescent="0.2">
      <c r="A100" s="6796" t="s">
        <v>8245</v>
      </c>
      <c r="B100" s="6797"/>
      <c r="C100" s="6118" t="s">
        <v>4453</v>
      </c>
      <c r="D100" s="6119"/>
      <c r="E100" s="6119"/>
      <c r="F100" s="6457"/>
      <c r="G100" s="6866"/>
      <c r="H100" s="1796"/>
      <c r="I100" s="1797"/>
      <c r="J100" s="6943"/>
      <c r="K100" s="6118" t="s">
        <v>4453</v>
      </c>
      <c r="L100" s="6119"/>
      <c r="M100" s="6119"/>
      <c r="N100" s="6457"/>
      <c r="O100" s="1798"/>
      <c r="P100" s="1797"/>
      <c r="Q100" s="6118" t="s">
        <v>4453</v>
      </c>
      <c r="R100" s="6119"/>
      <c r="S100" s="6457"/>
      <c r="T100" s="6866"/>
      <c r="U100" s="6866"/>
      <c r="V100" s="1798"/>
      <c r="W100" s="1797"/>
      <c r="X100" s="6118" t="s">
        <v>4453</v>
      </c>
      <c r="Y100" s="6119"/>
      <c r="Z100" s="6119"/>
      <c r="AA100" s="6119"/>
      <c r="AB100" s="6457"/>
      <c r="AC100" s="1798"/>
      <c r="AD100" s="1797"/>
      <c r="AE100" s="6901" t="s">
        <v>9014</v>
      </c>
      <c r="AF100" s="6902"/>
      <c r="AG100" s="6902"/>
      <c r="AH100" s="6902"/>
      <c r="AI100" s="6903"/>
      <c r="AJ100" s="1760"/>
      <c r="AK100" s="1752"/>
    </row>
    <row r="101" spans="1:37" ht="39.75" customHeight="1" thickBot="1" x14ac:dyDescent="0.25">
      <c r="A101" s="6798" t="s">
        <v>8246</v>
      </c>
      <c r="B101" s="6797"/>
      <c r="C101" s="7055" t="s">
        <v>8917</v>
      </c>
      <c r="D101" s="7055"/>
      <c r="E101" s="7055"/>
      <c r="F101" s="7056"/>
      <c r="G101" s="6866"/>
      <c r="H101" s="1796"/>
      <c r="I101" s="1797"/>
      <c r="J101" s="6943"/>
      <c r="K101" s="7055" t="s">
        <v>8917</v>
      </c>
      <c r="L101" s="7055"/>
      <c r="M101" s="7055"/>
      <c r="N101" s="7056"/>
      <c r="O101" s="1798"/>
      <c r="P101" s="1797"/>
      <c r="Q101" s="7055" t="s">
        <v>8917</v>
      </c>
      <c r="R101" s="7055"/>
      <c r="S101" s="7056"/>
      <c r="T101" s="6866"/>
      <c r="U101" s="6866"/>
      <c r="V101" s="1798"/>
      <c r="W101" s="1797"/>
      <c r="X101" s="6890" t="s">
        <v>9027</v>
      </c>
      <c r="Y101" s="6770"/>
      <c r="Z101" s="6770"/>
      <c r="AA101" s="6770"/>
      <c r="AB101" s="6915"/>
      <c r="AC101" s="1798"/>
      <c r="AD101" s="1797"/>
      <c r="AE101" s="6890" t="s">
        <v>9027</v>
      </c>
      <c r="AF101" s="6770"/>
      <c r="AG101" s="6770"/>
      <c r="AH101" s="6770"/>
      <c r="AI101" s="6915"/>
      <c r="AJ101" s="1760"/>
      <c r="AK101" s="1752"/>
    </row>
    <row r="102" spans="1:37" ht="39.75" customHeight="1" x14ac:dyDescent="0.2">
      <c r="A102" s="6060" t="s">
        <v>8247</v>
      </c>
      <c r="B102" s="6799"/>
      <c r="C102" s="1734"/>
      <c r="D102" s="80"/>
      <c r="E102" s="50"/>
      <c r="F102" s="1255"/>
      <c r="G102" s="6866"/>
      <c r="H102" s="1796"/>
      <c r="I102" s="1797"/>
      <c r="J102" s="6943"/>
      <c r="K102" s="72"/>
      <c r="L102" s="72"/>
      <c r="M102" s="44"/>
      <c r="N102" s="2226"/>
      <c r="O102" s="1798"/>
      <c r="P102" s="1797"/>
      <c r="Q102" s="2159"/>
      <c r="R102" s="72"/>
      <c r="S102" s="72"/>
      <c r="T102" s="5897"/>
      <c r="U102" s="6866"/>
      <c r="V102" s="1798"/>
      <c r="W102" s="1797"/>
      <c r="X102" s="6734" t="s">
        <v>8917</v>
      </c>
      <c r="Y102" s="6734"/>
      <c r="Z102" s="6734"/>
      <c r="AA102" s="6734"/>
      <c r="AB102" s="6734"/>
      <c r="AC102" s="1798"/>
      <c r="AD102" s="1797"/>
      <c r="AE102" s="6734" t="s">
        <v>8917</v>
      </c>
      <c r="AF102" s="6734"/>
      <c r="AG102" s="6734"/>
      <c r="AH102" s="6734"/>
      <c r="AI102" s="6734"/>
      <c r="AJ102" s="1760"/>
      <c r="AK102" s="1752"/>
    </row>
    <row r="103" spans="1:37" ht="39.75" customHeight="1" x14ac:dyDescent="0.2">
      <c r="A103" s="6796" t="s">
        <v>8248</v>
      </c>
      <c r="B103" s="6797"/>
      <c r="C103" s="6880" t="s">
        <v>9004</v>
      </c>
      <c r="D103" s="6881"/>
      <c r="E103" s="6881"/>
      <c r="F103" s="6882"/>
      <c r="G103" s="6866"/>
      <c r="H103" s="1796"/>
      <c r="I103" s="1797"/>
      <c r="J103" s="6943"/>
      <c r="K103" s="6880" t="s">
        <v>9004</v>
      </c>
      <c r="L103" s="6881"/>
      <c r="M103" s="6881"/>
      <c r="N103" s="6882"/>
      <c r="O103" s="1798"/>
      <c r="P103" s="1797"/>
      <c r="Q103" s="6930" t="s">
        <v>9004</v>
      </c>
      <c r="R103" s="6931"/>
      <c r="S103" s="6932"/>
      <c r="T103" s="6866"/>
      <c r="U103" s="6866"/>
      <c r="V103" s="1798"/>
      <c r="W103" s="1797"/>
      <c r="X103" s="1820"/>
      <c r="Y103" s="1821"/>
      <c r="Z103" s="1821"/>
      <c r="AA103" s="1821"/>
      <c r="AB103" s="1822"/>
      <c r="AC103" s="1798"/>
      <c r="AD103" s="1797"/>
      <c r="AE103" s="1731"/>
      <c r="AF103" s="1821"/>
      <c r="AG103" s="44"/>
      <c r="AH103" s="44"/>
      <c r="AI103" s="1822"/>
      <c r="AJ103" s="1760"/>
      <c r="AK103" s="1752"/>
    </row>
    <row r="104" spans="1:37" ht="39.75" customHeight="1" thickBot="1" x14ac:dyDescent="0.25">
      <c r="A104" s="6060" t="s">
        <v>8249</v>
      </c>
      <c r="B104" s="6799"/>
      <c r="C104" s="2215"/>
      <c r="D104" s="2072"/>
      <c r="E104" s="2072"/>
      <c r="F104" s="2497"/>
      <c r="G104" s="6866"/>
      <c r="H104" s="1826"/>
      <c r="I104" s="1827"/>
      <c r="J104" s="6943"/>
      <c r="K104" s="2072"/>
      <c r="L104" s="2072"/>
      <c r="M104" s="2072"/>
      <c r="N104" s="2155"/>
      <c r="O104" s="1828"/>
      <c r="P104" s="1827"/>
      <c r="Q104" s="2215"/>
      <c r="R104" s="2233"/>
      <c r="S104" s="2538"/>
      <c r="T104" s="6866"/>
      <c r="U104" s="6866"/>
      <c r="V104" s="1828"/>
      <c r="W104" s="1827"/>
      <c r="X104" s="2071"/>
      <c r="Y104" s="2072"/>
      <c r="Z104" s="2072"/>
      <c r="AA104" s="2072"/>
      <c r="AB104" s="2244"/>
      <c r="AC104" s="1828"/>
      <c r="AD104" s="1827"/>
      <c r="AE104" s="2071"/>
      <c r="AF104" s="2072"/>
      <c r="AG104" s="2072"/>
      <c r="AH104" s="2072"/>
      <c r="AI104" s="2244"/>
      <c r="AJ104" s="1763"/>
      <c r="AK104" s="1754"/>
    </row>
    <row r="105" spans="1:37" ht="39.75" customHeight="1" thickBot="1" x14ac:dyDescent="0.25">
      <c r="A105" s="2518">
        <v>1</v>
      </c>
      <c r="B105" s="1717" t="s">
        <v>5497</v>
      </c>
      <c r="C105" s="1838"/>
      <c r="D105" s="1834"/>
      <c r="E105" s="1834"/>
      <c r="F105" s="2536"/>
      <c r="G105" s="6866"/>
      <c r="H105" s="1830"/>
      <c r="I105" s="1831"/>
      <c r="J105" s="6943"/>
      <c r="K105" s="6873" t="s">
        <v>9017</v>
      </c>
      <c r="L105" s="6874"/>
      <c r="M105" s="6874"/>
      <c r="N105" s="6875"/>
      <c r="O105" s="1836"/>
      <c r="P105" s="1837"/>
      <c r="Q105" s="1838"/>
      <c r="R105" s="1834"/>
      <c r="S105" s="2357"/>
      <c r="T105" s="6866"/>
      <c r="U105" s="6866"/>
      <c r="V105" s="1839"/>
      <c r="W105" s="1840"/>
      <c r="X105" s="6912" t="s">
        <v>9004</v>
      </c>
      <c r="Y105" s="6913"/>
      <c r="Z105" s="6914"/>
      <c r="AA105" s="1879"/>
      <c r="AB105" s="2243"/>
      <c r="AC105" s="1836"/>
      <c r="AD105" s="1837"/>
      <c r="AE105" s="1881"/>
      <c r="AF105" s="6909" t="s">
        <v>9030</v>
      </c>
      <c r="AG105" s="6910"/>
      <c r="AH105" s="6911"/>
      <c r="AI105" s="1880"/>
      <c r="AJ105" s="1839"/>
      <c r="AK105" s="1845"/>
    </row>
    <row r="106" spans="1:37" ht="39.75" customHeight="1" thickBot="1" x14ac:dyDescent="0.25">
      <c r="A106" s="2503">
        <v>2</v>
      </c>
      <c r="B106" s="2537" t="s">
        <v>5497</v>
      </c>
      <c r="C106" s="1801"/>
      <c r="D106" s="1799"/>
      <c r="E106" s="1799"/>
      <c r="F106" s="1972"/>
      <c r="G106" s="6866"/>
      <c r="H106" s="1847"/>
      <c r="I106" s="1848"/>
      <c r="J106" s="6943"/>
      <c r="K106" s="1915"/>
      <c r="L106" s="1842"/>
      <c r="M106" s="1842"/>
      <c r="N106" s="1849"/>
      <c r="O106" s="1847"/>
      <c r="P106" s="1848"/>
      <c r="Q106" s="1801"/>
      <c r="R106" s="1799"/>
      <c r="S106" s="1972"/>
      <c r="T106" s="6866"/>
      <c r="U106" s="6866"/>
      <c r="V106" s="1847"/>
      <c r="W106" s="1848"/>
      <c r="X106" s="1801"/>
      <c r="Y106" s="1799"/>
      <c r="Z106" s="1843"/>
      <c r="AA106" s="1843"/>
      <c r="AB106" s="1844"/>
      <c r="AC106" s="1774"/>
      <c r="AD106" s="1850"/>
      <c r="AE106" s="1801"/>
      <c r="AF106" s="1116"/>
      <c r="AG106" s="1116"/>
      <c r="AH106" s="1116"/>
      <c r="AI106" s="2237"/>
      <c r="AJ106" s="1847"/>
      <c r="AK106" s="1851"/>
    </row>
    <row r="107" spans="1:37" ht="39.75" customHeight="1" thickBot="1" x14ac:dyDescent="0.25">
      <c r="A107" s="6800" t="s">
        <v>5498</v>
      </c>
      <c r="B107" s="6801"/>
      <c r="C107" s="1801"/>
      <c r="D107" s="1799"/>
      <c r="E107" s="1799"/>
      <c r="F107" s="1972"/>
      <c r="G107" s="6866"/>
      <c r="H107" s="1847"/>
      <c r="I107" s="1848"/>
      <c r="J107" s="6943"/>
      <c r="K107" s="1799"/>
      <c r="L107" s="1821"/>
      <c r="M107" s="1843"/>
      <c r="N107" s="1822"/>
      <c r="O107" s="1847"/>
      <c r="P107" s="1848"/>
      <c r="Q107" s="6843" t="s">
        <v>9017</v>
      </c>
      <c r="R107" s="6844"/>
      <c r="S107" s="1972"/>
      <c r="T107" s="6866"/>
      <c r="U107" s="6866"/>
      <c r="V107" s="1847"/>
      <c r="W107" s="1848"/>
      <c r="X107" s="2060"/>
      <c r="Y107" s="2061"/>
      <c r="Z107" s="1843"/>
      <c r="AA107" s="6880" t="s">
        <v>9004</v>
      </c>
      <c r="AB107" s="6882"/>
      <c r="AC107" s="1847"/>
      <c r="AD107" s="1848"/>
      <c r="AE107" s="1801"/>
      <c r="AF107" s="1799"/>
      <c r="AG107" s="1799"/>
      <c r="AH107" s="1799"/>
      <c r="AI107" s="2629" t="s">
        <v>5743</v>
      </c>
      <c r="AJ107" s="1774"/>
      <c r="AK107" s="1851"/>
    </row>
    <row r="108" spans="1:37" ht="39.75" customHeight="1" x14ac:dyDescent="0.2">
      <c r="A108" s="6802" t="s">
        <v>8250</v>
      </c>
      <c r="B108" s="6803"/>
      <c r="C108" s="1801"/>
      <c r="D108" s="1799"/>
      <c r="E108" s="1799"/>
      <c r="F108" s="1926"/>
      <c r="G108" s="6866"/>
      <c r="H108" s="1883"/>
      <c r="I108" s="1851"/>
      <c r="J108" s="6943"/>
      <c r="K108" s="2331"/>
      <c r="L108" s="1843"/>
      <c r="M108" s="1799"/>
      <c r="N108" s="1844"/>
      <c r="O108" s="1774"/>
      <c r="P108" s="1850"/>
      <c r="Q108" s="1891"/>
      <c r="R108" s="1843"/>
      <c r="S108" s="2628" t="s">
        <v>9018</v>
      </c>
      <c r="T108" s="6866"/>
      <c r="U108" s="6866"/>
      <c r="V108" s="2104"/>
      <c r="W108" s="2505"/>
      <c r="X108" s="6843" t="s">
        <v>9017</v>
      </c>
      <c r="Y108" s="6844"/>
      <c r="Z108" s="2061"/>
      <c r="AA108" s="2061"/>
      <c r="AB108" s="2508"/>
      <c r="AC108" s="1847"/>
      <c r="AD108" s="1848"/>
      <c r="AE108" s="1801"/>
      <c r="AF108" s="1799"/>
      <c r="AG108" s="1843"/>
      <c r="AH108" s="1843"/>
      <c r="AI108" s="1822"/>
      <c r="AJ108" s="1847"/>
      <c r="AK108" s="1851"/>
    </row>
    <row r="109" spans="1:37" ht="39.75" customHeight="1" thickBot="1" x14ac:dyDescent="0.3">
      <c r="A109" s="6790" t="s">
        <v>8973</v>
      </c>
      <c r="B109" s="6791"/>
      <c r="C109" s="2585"/>
      <c r="D109" s="2586"/>
      <c r="E109" s="2586"/>
      <c r="F109" s="2587"/>
      <c r="G109" s="6866"/>
      <c r="H109" s="2548"/>
      <c r="I109" s="2547"/>
      <c r="J109" s="6943"/>
      <c r="K109" s="2588"/>
      <c r="L109" s="2581"/>
      <c r="M109" s="2588"/>
      <c r="N109" s="2506"/>
      <c r="O109" s="2589"/>
      <c r="P109" s="2590"/>
      <c r="Q109" s="2591"/>
      <c r="R109" s="2502"/>
      <c r="S109" s="2592"/>
      <c r="T109" s="6866"/>
      <c r="U109" s="6866"/>
      <c r="V109" s="2548"/>
      <c r="W109" s="2547"/>
      <c r="X109" s="2500"/>
      <c r="Y109" s="1960"/>
      <c r="Z109" s="1960"/>
      <c r="AA109" s="1960"/>
      <c r="AB109" s="2624" t="s">
        <v>9004</v>
      </c>
      <c r="AC109" s="2548"/>
      <c r="AD109" s="2547"/>
      <c r="AE109" s="1854"/>
      <c r="AF109" s="1855"/>
      <c r="AG109" s="1855"/>
      <c r="AH109" s="1855"/>
      <c r="AI109" s="1884"/>
      <c r="AJ109" s="2548"/>
      <c r="AK109" s="2547"/>
    </row>
    <row r="110" spans="1:37" ht="39.75" customHeight="1" thickBot="1" x14ac:dyDescent="0.25">
      <c r="A110" s="7022" t="s">
        <v>3641</v>
      </c>
      <c r="B110" s="7023"/>
      <c r="C110" s="1881"/>
      <c r="D110" s="1882"/>
      <c r="E110" s="1882"/>
      <c r="F110" s="2333"/>
      <c r="G110" s="6866"/>
      <c r="H110" s="1980"/>
      <c r="I110" s="1981"/>
      <c r="J110" s="6943"/>
      <c r="K110" s="1912"/>
      <c r="L110" s="1882"/>
      <c r="M110" s="1882"/>
      <c r="N110" s="1880"/>
      <c r="O110" s="1980"/>
      <c r="P110" s="1981"/>
      <c r="Q110" s="1881"/>
      <c r="R110" s="1882"/>
      <c r="S110" s="2333"/>
      <c r="T110" s="6866"/>
      <c r="U110" s="6866"/>
      <c r="V110" s="2309"/>
      <c r="W110" s="1981"/>
      <c r="X110" s="1881"/>
      <c r="Y110" s="1882"/>
      <c r="Z110" s="1882"/>
      <c r="AA110" s="1882"/>
      <c r="AB110" s="1880"/>
      <c r="AC110" s="1980"/>
      <c r="AD110" s="1981"/>
      <c r="AE110" s="1881"/>
      <c r="AF110" s="1882"/>
      <c r="AG110" s="1882"/>
      <c r="AH110" s="1882"/>
      <c r="AI110" s="1880"/>
      <c r="AJ110" s="1980"/>
      <c r="AK110" s="1981"/>
    </row>
    <row r="111" spans="1:37" ht="39.75" customHeight="1" thickBot="1" x14ac:dyDescent="0.25">
      <c r="A111" s="6838" t="s">
        <v>8919</v>
      </c>
      <c r="B111" s="6839"/>
      <c r="C111" s="1854"/>
      <c r="D111" s="1855"/>
      <c r="E111" s="1855"/>
      <c r="F111" s="2334"/>
      <c r="G111" s="6867"/>
      <c r="H111" s="1885"/>
      <c r="I111" s="1868"/>
      <c r="J111" s="6944"/>
      <c r="K111" s="1855"/>
      <c r="L111" s="1855"/>
      <c r="M111" s="1855"/>
      <c r="N111" s="1884"/>
      <c r="O111" s="1885"/>
      <c r="P111" s="1868"/>
      <c r="Q111" s="1881"/>
      <c r="R111" s="1882"/>
      <c r="S111" s="2333"/>
      <c r="T111" s="6867"/>
      <c r="U111" s="6867"/>
      <c r="V111" s="1856"/>
      <c r="W111" s="1868"/>
      <c r="X111" s="1881"/>
      <c r="Y111" s="1882"/>
      <c r="Z111" s="1882"/>
      <c r="AA111" s="1882"/>
      <c r="AB111" s="1880"/>
      <c r="AC111" s="1885"/>
      <c r="AD111" s="1868"/>
      <c r="AE111" s="1881"/>
      <c r="AF111" s="1882"/>
      <c r="AG111" s="1882"/>
      <c r="AH111" s="1882"/>
      <c r="AI111" s="1880"/>
      <c r="AJ111" s="1885"/>
      <c r="AK111" s="1868"/>
    </row>
    <row r="112" spans="1:37" ht="39.75" customHeight="1" thickBot="1" x14ac:dyDescent="0.25">
      <c r="A112" s="5491"/>
      <c r="B112" s="5491"/>
      <c r="C112" s="1927"/>
      <c r="D112" s="1927"/>
      <c r="E112" s="1666"/>
      <c r="F112" s="1666"/>
      <c r="G112" s="1684"/>
      <c r="H112" s="1928"/>
      <c r="I112" s="1928"/>
      <c r="J112" s="1684"/>
      <c r="K112" s="1927"/>
      <c r="L112" s="1927"/>
      <c r="M112" s="1927"/>
      <c r="N112" s="1927"/>
      <c r="O112" s="1928"/>
      <c r="P112" s="1928"/>
      <c r="Q112" s="1927"/>
      <c r="R112" s="1927"/>
      <c r="S112" s="1927"/>
      <c r="T112" s="1684"/>
      <c r="U112" s="1697"/>
      <c r="V112" s="1697"/>
      <c r="W112" s="1697"/>
      <c r="X112" s="1927"/>
      <c r="Y112" s="1927"/>
      <c r="Z112" s="1927"/>
      <c r="AA112" s="1927"/>
      <c r="AB112" s="1927"/>
      <c r="AC112" s="1928"/>
      <c r="AD112" s="1928"/>
      <c r="AE112" s="1927"/>
      <c r="AF112" s="1927"/>
      <c r="AG112" s="1927"/>
      <c r="AH112" s="1927"/>
      <c r="AI112" s="1927"/>
      <c r="AJ112" s="1660"/>
      <c r="AK112" s="1660"/>
    </row>
    <row r="113" spans="1:39" ht="39.75" customHeight="1" thickBot="1" x14ac:dyDescent="0.25">
      <c r="A113" s="5764"/>
      <c r="B113" s="5765"/>
      <c r="C113" s="5464" t="s">
        <v>9034</v>
      </c>
      <c r="D113" s="5465"/>
      <c r="E113" s="5465"/>
      <c r="F113" s="5465"/>
      <c r="G113" s="5465"/>
      <c r="H113" s="5465"/>
      <c r="I113" s="5466"/>
      <c r="J113" s="5464" t="s">
        <v>8606</v>
      </c>
      <c r="K113" s="5465"/>
      <c r="L113" s="5465"/>
      <c r="M113" s="5465"/>
      <c r="N113" s="5465"/>
      <c r="O113" s="5465"/>
      <c r="P113" s="5466"/>
      <c r="Q113" s="5464" t="s">
        <v>9053</v>
      </c>
      <c r="R113" s="5465"/>
      <c r="S113" s="5465"/>
      <c r="T113" s="5465"/>
      <c r="U113" s="5465"/>
      <c r="V113" s="5465"/>
      <c r="W113" s="5466"/>
      <c r="X113" s="5464" t="s">
        <v>9052</v>
      </c>
      <c r="Y113" s="5465"/>
      <c r="Z113" s="5465"/>
      <c r="AA113" s="5465"/>
      <c r="AB113" s="5465"/>
      <c r="AC113" s="5465"/>
      <c r="AD113" s="5466"/>
      <c r="AE113" s="5464" t="s">
        <v>9054</v>
      </c>
      <c r="AF113" s="5465"/>
      <c r="AG113" s="5465"/>
      <c r="AH113" s="5465"/>
      <c r="AI113" s="5465"/>
      <c r="AJ113" s="5465"/>
      <c r="AK113" s="5466"/>
    </row>
    <row r="114" spans="1:39" ht="39.75" customHeight="1" x14ac:dyDescent="0.2">
      <c r="A114" s="6964" t="s">
        <v>1390</v>
      </c>
      <c r="B114" s="6875"/>
      <c r="C114" s="1719">
        <v>5</v>
      </c>
      <c r="D114" s="1675">
        <v>5</v>
      </c>
      <c r="E114" s="1675">
        <v>5</v>
      </c>
      <c r="F114" s="1675">
        <v>5</v>
      </c>
      <c r="G114" s="1676">
        <v>5</v>
      </c>
      <c r="H114" s="1743">
        <v>5</v>
      </c>
      <c r="I114" s="1744">
        <v>5</v>
      </c>
      <c r="J114" s="1674">
        <v>5</v>
      </c>
      <c r="K114" s="1675">
        <v>5</v>
      </c>
      <c r="L114" s="1675">
        <v>5</v>
      </c>
      <c r="M114" s="1747">
        <v>5</v>
      </c>
      <c r="N114" s="1744">
        <v>5</v>
      </c>
      <c r="O114" s="1743">
        <v>5</v>
      </c>
      <c r="P114" s="1744">
        <v>6</v>
      </c>
      <c r="Q114" s="1674">
        <v>6</v>
      </c>
      <c r="R114" s="1675">
        <v>6</v>
      </c>
      <c r="S114" s="1675">
        <v>6</v>
      </c>
      <c r="T114" s="1675">
        <v>6</v>
      </c>
      <c r="U114" s="1676">
        <v>6</v>
      </c>
      <c r="V114" s="1743">
        <v>6</v>
      </c>
      <c r="W114" s="1744">
        <v>6</v>
      </c>
      <c r="X114" s="1743">
        <v>6</v>
      </c>
      <c r="Y114" s="1675">
        <v>6</v>
      </c>
      <c r="Z114" s="1675">
        <v>6</v>
      </c>
      <c r="AA114" s="1675">
        <v>6</v>
      </c>
      <c r="AB114" s="1676">
        <v>6</v>
      </c>
      <c r="AC114" s="1743">
        <v>6</v>
      </c>
      <c r="AD114" s="1747">
        <v>6</v>
      </c>
      <c r="AE114" s="1675">
        <v>6</v>
      </c>
      <c r="AF114" s="1675">
        <v>6</v>
      </c>
      <c r="AG114" s="1675">
        <v>6</v>
      </c>
      <c r="AH114" s="1675">
        <v>6</v>
      </c>
      <c r="AI114" s="1676">
        <v>6</v>
      </c>
      <c r="AJ114" s="1743">
        <v>6</v>
      </c>
      <c r="AK114" s="1744">
        <v>6</v>
      </c>
    </row>
    <row r="115" spans="1:39" s="515" customFormat="1" ht="39.75" customHeight="1" thickBot="1" x14ac:dyDescent="0.3">
      <c r="A115" s="6898" t="s">
        <v>1391</v>
      </c>
      <c r="B115" s="6899"/>
      <c r="C115" s="2533">
        <v>19</v>
      </c>
      <c r="D115" s="2523">
        <v>20</v>
      </c>
      <c r="E115" s="2523">
        <v>21</v>
      </c>
      <c r="F115" s="2523">
        <v>22</v>
      </c>
      <c r="G115" s="2529">
        <v>23</v>
      </c>
      <c r="H115" s="2525">
        <v>24</v>
      </c>
      <c r="I115" s="2526">
        <v>25</v>
      </c>
      <c r="J115" s="2527">
        <v>26</v>
      </c>
      <c r="K115" s="2528">
        <v>27</v>
      </c>
      <c r="L115" s="2528">
        <v>28</v>
      </c>
      <c r="M115" s="2530">
        <v>29</v>
      </c>
      <c r="N115" s="2526">
        <v>30</v>
      </c>
      <c r="O115" s="2525">
        <v>31</v>
      </c>
      <c r="P115" s="2526">
        <v>1</v>
      </c>
      <c r="Q115" s="2533">
        <v>2</v>
      </c>
      <c r="R115" s="2523">
        <v>3</v>
      </c>
      <c r="S115" s="2523">
        <v>4</v>
      </c>
      <c r="T115" s="2523">
        <v>5</v>
      </c>
      <c r="U115" s="2529">
        <v>6</v>
      </c>
      <c r="V115" s="2534">
        <v>7</v>
      </c>
      <c r="W115" s="2535">
        <v>8</v>
      </c>
      <c r="X115" s="2534">
        <v>9</v>
      </c>
      <c r="Y115" s="2523">
        <v>10</v>
      </c>
      <c r="Z115" s="2523">
        <v>11</v>
      </c>
      <c r="AA115" s="2523">
        <v>12</v>
      </c>
      <c r="AB115" s="2529">
        <v>13</v>
      </c>
      <c r="AC115" s="2525">
        <v>14</v>
      </c>
      <c r="AD115" s="2530">
        <v>15</v>
      </c>
      <c r="AE115" s="2523">
        <v>16</v>
      </c>
      <c r="AF115" s="2523">
        <v>17</v>
      </c>
      <c r="AG115" s="2523">
        <v>18</v>
      </c>
      <c r="AH115" s="2523">
        <v>19</v>
      </c>
      <c r="AI115" s="2529">
        <v>20</v>
      </c>
      <c r="AJ115" s="2534">
        <v>21</v>
      </c>
      <c r="AK115" s="2526">
        <v>22</v>
      </c>
    </row>
    <row r="116" spans="1:39" ht="39.75" customHeight="1" x14ac:dyDescent="0.2">
      <c r="A116" s="6883" t="s">
        <v>4459</v>
      </c>
      <c r="B116" s="6884"/>
      <c r="C116" s="7165" t="s">
        <v>9041</v>
      </c>
      <c r="D116" s="7166"/>
      <c r="E116" s="2312" t="s">
        <v>9044</v>
      </c>
      <c r="F116" s="6746" t="s">
        <v>9035</v>
      </c>
      <c r="G116" s="6928"/>
      <c r="H116" s="1787"/>
      <c r="I116" s="1887"/>
      <c r="J116" s="7134" t="s">
        <v>9057</v>
      </c>
      <c r="K116" s="7134"/>
      <c r="L116" s="7135"/>
      <c r="M116" s="6865" t="s">
        <v>4475</v>
      </c>
      <c r="N116" s="6865" t="s">
        <v>8392</v>
      </c>
      <c r="O116" s="1792"/>
      <c r="P116" s="1788"/>
      <c r="Q116" s="6118" t="s">
        <v>4453</v>
      </c>
      <c r="R116" s="6119"/>
      <c r="S116" s="6119"/>
      <c r="T116" s="6119"/>
      <c r="U116" s="6119"/>
      <c r="V116" s="1787"/>
      <c r="W116" s="1887"/>
      <c r="X116" s="6904" t="s">
        <v>3579</v>
      </c>
      <c r="Y116" s="6764" t="s">
        <v>4453</v>
      </c>
      <c r="Z116" s="6887"/>
      <c r="AA116" s="6887"/>
      <c r="AB116" s="6887"/>
      <c r="AC116" s="1787"/>
      <c r="AD116" s="1887"/>
      <c r="AE116" s="6764" t="s">
        <v>4453</v>
      </c>
      <c r="AF116" s="6887"/>
      <c r="AG116" s="6887"/>
      <c r="AH116" s="6887"/>
      <c r="AI116" s="6765"/>
      <c r="AJ116" s="1749"/>
      <c r="AK116" s="1750"/>
      <c r="AM116" t="s">
        <v>9068</v>
      </c>
    </row>
    <row r="117" spans="1:39" ht="39.75" customHeight="1" x14ac:dyDescent="0.2">
      <c r="A117" s="6840" t="s">
        <v>8234</v>
      </c>
      <c r="B117" s="6841"/>
      <c r="C117" s="6927" t="s">
        <v>9013</v>
      </c>
      <c r="D117" s="6878"/>
      <c r="E117" s="6878"/>
      <c r="F117" s="6878"/>
      <c r="G117" s="6945"/>
      <c r="H117" s="1796"/>
      <c r="I117" s="1890"/>
      <c r="J117" s="6878" t="s">
        <v>9012</v>
      </c>
      <c r="K117" s="6878"/>
      <c r="L117" s="6879"/>
      <c r="M117" s="6866"/>
      <c r="N117" s="6866"/>
      <c r="O117" s="1798"/>
      <c r="P117" s="1797"/>
      <c r="Q117" s="6927" t="s">
        <v>9013</v>
      </c>
      <c r="R117" s="6878"/>
      <c r="S117" s="6878"/>
      <c r="T117" s="6878"/>
      <c r="U117" s="6878"/>
      <c r="V117" s="1796"/>
      <c r="W117" s="1890"/>
      <c r="X117" s="6905"/>
      <c r="Y117" s="6940" t="s">
        <v>9013</v>
      </c>
      <c r="Z117" s="6941"/>
      <c r="AA117" s="6941"/>
      <c r="AB117" s="6941"/>
      <c r="AC117" s="1796"/>
      <c r="AD117" s="1890"/>
      <c r="AE117" s="6878" t="s">
        <v>9013</v>
      </c>
      <c r="AF117" s="6878"/>
      <c r="AG117" s="6878"/>
      <c r="AH117" s="6878"/>
      <c r="AI117" s="6878"/>
      <c r="AJ117" s="1751"/>
      <c r="AK117" s="1752"/>
    </row>
    <row r="118" spans="1:39" ht="39.75" customHeight="1" x14ac:dyDescent="0.2">
      <c r="A118" s="6860" t="s">
        <v>8235</v>
      </c>
      <c r="B118" s="6861"/>
      <c r="C118" s="6870" t="s">
        <v>9045</v>
      </c>
      <c r="D118" s="6871"/>
      <c r="E118" s="6871"/>
      <c r="F118" s="6871"/>
      <c r="G118" s="6872"/>
      <c r="H118" s="1796"/>
      <c r="I118" s="1890"/>
      <c r="J118" s="6868" t="s">
        <v>9029</v>
      </c>
      <c r="K118" s="6868"/>
      <c r="L118" s="6869"/>
      <c r="M118" s="6866"/>
      <c r="N118" s="6866"/>
      <c r="O118" s="1798"/>
      <c r="P118" s="1797"/>
      <c r="Q118" s="7161" t="s">
        <v>9029</v>
      </c>
      <c r="R118" s="6868"/>
      <c r="S118" s="6869"/>
      <c r="T118" s="5770" t="s">
        <v>9058</v>
      </c>
      <c r="U118" s="5771"/>
      <c r="V118" s="1796"/>
      <c r="W118" s="1890"/>
      <c r="X118" s="6905"/>
      <c r="Y118" s="6885" t="s">
        <v>9060</v>
      </c>
      <c r="Z118" s="6886"/>
      <c r="AA118" s="6119" t="s">
        <v>4453</v>
      </c>
      <c r="AB118" s="6457"/>
      <c r="AC118" s="1796"/>
      <c r="AD118" s="1890"/>
      <c r="AE118" s="6119" t="s">
        <v>4453</v>
      </c>
      <c r="AF118" s="6119"/>
      <c r="AG118" s="6119"/>
      <c r="AH118" s="6119"/>
      <c r="AI118" s="6119"/>
      <c r="AJ118" s="1751"/>
      <c r="AK118" s="1752"/>
    </row>
    <row r="119" spans="1:39" ht="39.75" customHeight="1" x14ac:dyDescent="0.2">
      <c r="A119" s="6860" t="s">
        <v>8236</v>
      </c>
      <c r="B119" s="6861"/>
      <c r="C119" s="6862" t="s">
        <v>9038</v>
      </c>
      <c r="D119" s="6863"/>
      <c r="E119" s="6863"/>
      <c r="F119" s="6863"/>
      <c r="G119" s="6864"/>
      <c r="H119" s="1796"/>
      <c r="I119" s="1890"/>
      <c r="J119" s="7123" t="s">
        <v>9037</v>
      </c>
      <c r="K119" s="7123"/>
      <c r="L119" s="7124"/>
      <c r="M119" s="6866"/>
      <c r="N119" s="6866"/>
      <c r="O119" s="1798"/>
      <c r="P119" s="1797"/>
      <c r="Q119" s="6946" t="s">
        <v>9049</v>
      </c>
      <c r="R119" s="6947"/>
      <c r="S119" s="6947"/>
      <c r="T119" s="6947"/>
      <c r="U119" s="6947"/>
      <c r="V119" s="1796"/>
      <c r="W119" s="1890"/>
      <c r="X119" s="6905"/>
      <c r="Y119" s="3374" t="s">
        <v>9059</v>
      </c>
      <c r="Z119" s="3375"/>
      <c r="AA119" s="2638"/>
      <c r="AC119" s="1796"/>
      <c r="AD119" s="1890"/>
      <c r="AE119" s="6827" t="s">
        <v>9082</v>
      </c>
      <c r="AF119" s="6827"/>
      <c r="AG119" s="6827"/>
      <c r="AH119" s="6827"/>
      <c r="AI119" s="6827"/>
      <c r="AJ119" s="1751"/>
      <c r="AK119" s="1752"/>
      <c r="AM119" s="2633" t="s">
        <v>9040</v>
      </c>
    </row>
    <row r="120" spans="1:39" ht="39.75" customHeight="1" x14ac:dyDescent="0.2">
      <c r="A120" s="6860" t="s">
        <v>8237</v>
      </c>
      <c r="B120" s="6861"/>
      <c r="C120" s="6870" t="s">
        <v>9046</v>
      </c>
      <c r="D120" s="6871"/>
      <c r="E120" s="6871"/>
      <c r="F120" s="6871"/>
      <c r="G120" s="6871"/>
      <c r="H120" s="1796"/>
      <c r="I120" s="1890"/>
      <c r="J120" s="6870" t="s">
        <v>9047</v>
      </c>
      <c r="K120" s="6871"/>
      <c r="L120" s="6872"/>
      <c r="M120" s="6866"/>
      <c r="N120" s="6866"/>
      <c r="O120" s="1798"/>
      <c r="P120" s="1797"/>
      <c r="Q120" s="6871" t="s">
        <v>9047</v>
      </c>
      <c r="R120" s="6872"/>
      <c r="S120" s="6937" t="s">
        <v>9015</v>
      </c>
      <c r="T120" s="6938"/>
      <c r="U120" s="6939"/>
      <c r="V120" s="1796"/>
      <c r="W120" s="1890"/>
      <c r="X120" s="6905"/>
      <c r="Y120" s="6937" t="s">
        <v>9015</v>
      </c>
      <c r="Z120" s="6938"/>
      <c r="AA120" s="6939"/>
      <c r="AB120" s="2637" t="s">
        <v>9079</v>
      </c>
      <c r="AC120" s="1796"/>
      <c r="AD120" s="1890"/>
      <c r="AE120" s="6936" t="s">
        <v>9079</v>
      </c>
      <c r="AF120" s="6936"/>
      <c r="AG120" s="6936"/>
      <c r="AH120" s="6936"/>
      <c r="AI120" s="6936"/>
      <c r="AJ120" s="1751"/>
      <c r="AK120" s="1752"/>
    </row>
    <row r="121" spans="1:39" ht="39.75" customHeight="1" x14ac:dyDescent="0.2">
      <c r="A121" s="6794" t="s">
        <v>8238</v>
      </c>
      <c r="B121" s="6795"/>
      <c r="C121" s="6086" t="s">
        <v>8923</v>
      </c>
      <c r="D121" s="6083"/>
      <c r="E121" s="6083"/>
      <c r="F121" s="6083"/>
      <c r="G121" s="6225"/>
      <c r="H121" s="1796"/>
      <c r="I121" s="1890"/>
      <c r="J121" s="6270" t="s">
        <v>8923</v>
      </c>
      <c r="K121" s="6270"/>
      <c r="L121" s="6876"/>
      <c r="M121" s="6866"/>
      <c r="N121" s="6866"/>
      <c r="O121" s="1798"/>
      <c r="P121" s="1797"/>
      <c r="Q121" s="6086" t="s">
        <v>8923</v>
      </c>
      <c r="R121" s="6083"/>
      <c r="S121" s="6083"/>
      <c r="T121" s="6083"/>
      <c r="U121" s="6083"/>
      <c r="V121" s="1796"/>
      <c r="W121" s="1890"/>
      <c r="X121" s="6905"/>
      <c r="Y121" s="6118" t="s">
        <v>4453</v>
      </c>
      <c r="Z121" s="6119"/>
      <c r="AA121" s="6119"/>
      <c r="AB121" s="6119"/>
      <c r="AC121" s="1796"/>
      <c r="AD121" s="1890"/>
      <c r="AE121" s="6119" t="s">
        <v>4453</v>
      </c>
      <c r="AF121" s="6119"/>
      <c r="AG121" s="6119"/>
      <c r="AH121" s="6119"/>
      <c r="AI121" s="6119"/>
      <c r="AJ121" s="1751"/>
      <c r="AK121" s="1752"/>
    </row>
    <row r="122" spans="1:39" ht="39.75" customHeight="1" x14ac:dyDescent="0.2">
      <c r="A122" s="6794" t="s">
        <v>8239</v>
      </c>
      <c r="B122" s="6795"/>
      <c r="C122" s="2212"/>
      <c r="D122" s="1807"/>
      <c r="E122" s="1807"/>
      <c r="F122" s="1807"/>
      <c r="G122" s="2213"/>
      <c r="H122" s="1796"/>
      <c r="I122" s="1890"/>
      <c r="J122" s="2317"/>
      <c r="K122" s="1807"/>
      <c r="L122" s="2294"/>
      <c r="M122" s="6866"/>
      <c r="N122" s="6866"/>
      <c r="O122" s="1798"/>
      <c r="P122" s="1797"/>
      <c r="Q122" s="2212"/>
      <c r="R122" s="1807"/>
      <c r="S122" s="1807"/>
      <c r="T122" s="7033" t="s">
        <v>9050</v>
      </c>
      <c r="U122" s="7034"/>
      <c r="V122" s="1796"/>
      <c r="W122" s="1890"/>
      <c r="X122" s="6905"/>
      <c r="Y122" s="2634"/>
      <c r="Z122" s="1888"/>
      <c r="AA122" s="1888"/>
      <c r="AB122" s="2323"/>
      <c r="AC122" s="1796"/>
      <c r="AD122" s="1890"/>
      <c r="AE122" s="2375"/>
      <c r="AF122" s="1888"/>
      <c r="AG122" s="1888"/>
      <c r="AH122" s="1888"/>
      <c r="AI122" s="2323"/>
      <c r="AJ122" s="1751"/>
      <c r="AK122" s="1752"/>
    </row>
    <row r="123" spans="1:39" ht="39.75" customHeight="1" x14ac:dyDescent="0.2">
      <c r="A123" s="6794" t="s">
        <v>8240</v>
      </c>
      <c r="B123" s="6795"/>
      <c r="C123" s="6086" t="s">
        <v>8923</v>
      </c>
      <c r="D123" s="6083"/>
      <c r="E123" s="6083"/>
      <c r="F123" s="6083"/>
      <c r="G123" s="6225"/>
      <c r="H123" s="1796"/>
      <c r="I123" s="1890"/>
      <c r="J123" s="6270" t="s">
        <v>8923</v>
      </c>
      <c r="K123" s="6270"/>
      <c r="L123" s="6876"/>
      <c r="M123" s="6866"/>
      <c r="N123" s="6866"/>
      <c r="O123" s="1798"/>
      <c r="P123" s="1797"/>
      <c r="Q123" s="6118" t="s">
        <v>4453</v>
      </c>
      <c r="R123" s="6119"/>
      <c r="S123" s="6119"/>
      <c r="T123" s="6119"/>
      <c r="U123" s="6119"/>
      <c r="V123" s="1796"/>
      <c r="W123" s="1890"/>
      <c r="X123" s="6905"/>
      <c r="Y123" s="6118" t="s">
        <v>4453</v>
      </c>
      <c r="Z123" s="6119"/>
      <c r="AA123" s="6119"/>
      <c r="AB123" s="6119"/>
      <c r="AC123" s="1796"/>
      <c r="AD123" s="1890"/>
      <c r="AE123" s="6119" t="s">
        <v>4453</v>
      </c>
      <c r="AF123" s="6119"/>
      <c r="AG123" s="6119"/>
      <c r="AH123" s="6119"/>
      <c r="AI123" s="6119"/>
      <c r="AJ123" s="1751"/>
      <c r="AK123" s="1752"/>
    </row>
    <row r="124" spans="1:39" ht="39.75" customHeight="1" x14ac:dyDescent="0.2">
      <c r="A124" s="6792" t="s">
        <v>8241</v>
      </c>
      <c r="B124" s="6793"/>
      <c r="C124" s="6731" t="s">
        <v>8929</v>
      </c>
      <c r="D124" s="6732"/>
      <c r="E124" s="6732"/>
      <c r="F124" s="6732"/>
      <c r="G124" s="6733"/>
      <c r="H124" s="1816"/>
      <c r="I124" s="1896"/>
      <c r="J124" s="6732" t="s">
        <v>8929</v>
      </c>
      <c r="K124" s="6732"/>
      <c r="L124" s="6733"/>
      <c r="M124" s="6866"/>
      <c r="N124" s="6866"/>
      <c r="O124" s="1818"/>
      <c r="P124" s="1817"/>
      <c r="Q124" s="6731" t="s">
        <v>8929</v>
      </c>
      <c r="R124" s="6732"/>
      <c r="S124" s="6732"/>
      <c r="T124" s="6732"/>
      <c r="U124" s="6732"/>
      <c r="V124" s="1816"/>
      <c r="W124" s="1896"/>
      <c r="X124" s="6905"/>
      <c r="Y124" s="6731" t="s">
        <v>8929</v>
      </c>
      <c r="Z124" s="6732"/>
      <c r="AA124" s="6732"/>
      <c r="AB124" s="6732"/>
      <c r="AC124" s="1816"/>
      <c r="AD124" s="1896"/>
      <c r="AE124" s="6732" t="s">
        <v>8929</v>
      </c>
      <c r="AF124" s="6732"/>
      <c r="AG124" s="6732"/>
      <c r="AH124" s="6732"/>
      <c r="AI124" s="6732"/>
      <c r="AJ124" s="1751"/>
      <c r="AK124" s="1752"/>
    </row>
    <row r="125" spans="1:39" ht="39.75" customHeight="1" x14ac:dyDescent="0.2">
      <c r="A125" s="6792" t="s">
        <v>8242</v>
      </c>
      <c r="B125" s="6793"/>
      <c r="C125" s="6728" t="s">
        <v>8938</v>
      </c>
      <c r="D125" s="6729"/>
      <c r="E125" s="6729"/>
      <c r="F125" s="6729"/>
      <c r="G125" s="6729"/>
      <c r="H125" s="1796"/>
      <c r="I125" s="1890"/>
      <c r="J125" s="6729" t="s">
        <v>8938</v>
      </c>
      <c r="K125" s="6729"/>
      <c r="L125" s="6730"/>
      <c r="M125" s="6866"/>
      <c r="N125" s="6866"/>
      <c r="O125" s="1798"/>
      <c r="P125" s="1797"/>
      <c r="Q125" s="6728" t="s">
        <v>8938</v>
      </c>
      <c r="R125" s="6729"/>
      <c r="S125" s="6729"/>
      <c r="T125" s="6729"/>
      <c r="U125" s="6729"/>
      <c r="V125" s="1796"/>
      <c r="W125" s="1890"/>
      <c r="X125" s="6905"/>
      <c r="Y125" s="6728" t="s">
        <v>8938</v>
      </c>
      <c r="Z125" s="6729"/>
      <c r="AA125" s="6729"/>
      <c r="AB125" s="6729"/>
      <c r="AC125" s="1796"/>
      <c r="AD125" s="1890"/>
      <c r="AE125" s="6729" t="s">
        <v>9065</v>
      </c>
      <c r="AF125" s="6729"/>
      <c r="AG125" s="6729"/>
      <c r="AH125" s="6729"/>
      <c r="AI125" s="6729"/>
      <c r="AJ125" s="1751"/>
      <c r="AK125" s="1752"/>
    </row>
    <row r="126" spans="1:39" ht="39.75" customHeight="1" x14ac:dyDescent="0.2">
      <c r="A126" s="6794" t="s">
        <v>8243</v>
      </c>
      <c r="B126" s="6795"/>
      <c r="C126" s="6086" t="s">
        <v>8923</v>
      </c>
      <c r="D126" s="6083"/>
      <c r="E126" s="6083"/>
      <c r="F126" s="6083"/>
      <c r="G126" s="6225"/>
      <c r="H126" s="1796"/>
      <c r="I126" s="1890"/>
      <c r="J126" s="6877" t="s">
        <v>8923</v>
      </c>
      <c r="K126" s="6270"/>
      <c r="L126" s="6876"/>
      <c r="M126" s="6866"/>
      <c r="N126" s="6866"/>
      <c r="O126" s="1798"/>
      <c r="P126" s="1797"/>
      <c r="Q126" s="6086" t="s">
        <v>8923</v>
      </c>
      <c r="R126" s="6083"/>
      <c r="S126" s="6083"/>
      <c r="T126" s="6083"/>
      <c r="U126" s="6083"/>
      <c r="V126" s="1796"/>
      <c r="W126" s="1890"/>
      <c r="X126" s="6905"/>
      <c r="Y126" s="6877" t="s">
        <v>8923</v>
      </c>
      <c r="Z126" s="6876"/>
      <c r="AA126" s="6118" t="s">
        <v>4453</v>
      </c>
      <c r="AB126" s="6457"/>
      <c r="AC126" s="1796"/>
      <c r="AD126" s="1890"/>
      <c r="AE126" s="6119" t="s">
        <v>4453</v>
      </c>
      <c r="AF126" s="6119"/>
      <c r="AG126" s="6119"/>
      <c r="AH126" s="6119"/>
      <c r="AI126" s="6119"/>
      <c r="AJ126" s="1751"/>
      <c r="AK126" s="1752"/>
    </row>
    <row r="127" spans="1:39" ht="39.75" customHeight="1" x14ac:dyDescent="0.2">
      <c r="A127" s="6794" t="s">
        <v>8244</v>
      </c>
      <c r="B127" s="6795"/>
      <c r="C127" s="6086" t="s">
        <v>8923</v>
      </c>
      <c r="D127" s="6083"/>
      <c r="E127" s="6083"/>
      <c r="F127" s="6083"/>
      <c r="G127" s="6225"/>
      <c r="H127" s="1796"/>
      <c r="I127" s="1890"/>
      <c r="J127" s="6270" t="s">
        <v>8923</v>
      </c>
      <c r="K127" s="6270"/>
      <c r="L127" s="6876"/>
      <c r="M127" s="6866"/>
      <c r="N127" s="6866"/>
      <c r="O127" s="1798"/>
      <c r="P127" s="1797"/>
      <c r="Q127" s="6086" t="s">
        <v>8923</v>
      </c>
      <c r="R127" s="6083"/>
      <c r="S127" s="6083"/>
      <c r="T127" s="6083"/>
      <c r="U127" s="6083"/>
      <c r="V127" s="1796"/>
      <c r="W127" s="1890"/>
      <c r="X127" s="6905"/>
      <c r="Y127" s="6118" t="s">
        <v>4453</v>
      </c>
      <c r="Z127" s="6119"/>
      <c r="AA127" s="6119"/>
      <c r="AB127" s="6119"/>
      <c r="AC127" s="1796"/>
      <c r="AD127" s="1890"/>
      <c r="AE127" s="6119" t="s">
        <v>4453</v>
      </c>
      <c r="AF127" s="6119"/>
      <c r="AG127" s="6119"/>
      <c r="AH127" s="6119"/>
      <c r="AI127" s="6119"/>
      <c r="AJ127" s="1751"/>
      <c r="AK127" s="1752"/>
    </row>
    <row r="128" spans="1:39" ht="39.75" customHeight="1" x14ac:dyDescent="0.2">
      <c r="A128" s="6796" t="s">
        <v>8245</v>
      </c>
      <c r="B128" s="6797"/>
      <c r="C128" s="6118" t="s">
        <v>4453</v>
      </c>
      <c r="D128" s="6119"/>
      <c r="E128" s="6119"/>
      <c r="F128" s="6119"/>
      <c r="G128" s="6457"/>
      <c r="H128" s="1796"/>
      <c r="I128" s="1890"/>
      <c r="J128" s="6852" t="s">
        <v>4453</v>
      </c>
      <c r="K128" s="6852"/>
      <c r="L128" s="6983"/>
      <c r="M128" s="6866"/>
      <c r="N128" s="6866"/>
      <c r="O128" s="1798"/>
      <c r="P128" s="1797"/>
      <c r="Q128" s="6118" t="s">
        <v>4453</v>
      </c>
      <c r="R128" s="6119"/>
      <c r="S128" s="6119"/>
      <c r="T128" s="6119"/>
      <c r="U128" s="6457"/>
      <c r="V128" s="1796"/>
      <c r="W128" s="1890"/>
      <c r="X128" s="6905"/>
      <c r="Y128" s="6118" t="s">
        <v>4453</v>
      </c>
      <c r="Z128" s="6119"/>
      <c r="AA128" s="6119"/>
      <c r="AB128" s="6457"/>
      <c r="AC128" s="1796"/>
      <c r="AD128" s="1890"/>
      <c r="AE128" s="6119" t="s">
        <v>4453</v>
      </c>
      <c r="AF128" s="6119"/>
      <c r="AG128" s="6119"/>
      <c r="AH128" s="6119"/>
      <c r="AI128" s="6119"/>
      <c r="AJ128" s="1751"/>
      <c r="AK128" s="1752"/>
    </row>
    <row r="129" spans="1:39" ht="39.75" customHeight="1" thickBot="1" x14ac:dyDescent="0.25">
      <c r="A129" s="6798" t="s">
        <v>8246</v>
      </c>
      <c r="B129" s="6797"/>
      <c r="C129" s="6890" t="s">
        <v>9027</v>
      </c>
      <c r="D129" s="6770"/>
      <c r="E129" s="6770"/>
      <c r="F129" s="6770"/>
      <c r="G129" s="6915"/>
      <c r="H129" s="1796"/>
      <c r="I129" s="1890"/>
      <c r="J129" s="6843" t="s">
        <v>9051</v>
      </c>
      <c r="K129" s="7152"/>
      <c r="L129" s="7170"/>
      <c r="M129" s="6866"/>
      <c r="N129" s="6866"/>
      <c r="O129" s="1798"/>
      <c r="P129" s="1797"/>
      <c r="Q129" s="6890" t="s">
        <v>9027</v>
      </c>
      <c r="R129" s="6770"/>
      <c r="S129" s="6770"/>
      <c r="T129" s="6770"/>
      <c r="U129" s="6770"/>
      <c r="V129" s="1796"/>
      <c r="W129" s="1890"/>
      <c r="X129" s="6905"/>
      <c r="Y129" s="6890" t="s">
        <v>9027</v>
      </c>
      <c r="Z129" s="6770"/>
      <c r="AA129" s="6770"/>
      <c r="AB129" s="6770"/>
      <c r="AC129" s="1796"/>
      <c r="AD129" s="1890"/>
      <c r="AE129" s="6770" t="s">
        <v>9027</v>
      </c>
      <c r="AF129" s="6770"/>
      <c r="AG129" s="6770"/>
      <c r="AH129" s="6770"/>
      <c r="AI129" s="6770"/>
      <c r="AJ129" s="1751"/>
      <c r="AK129" s="1752"/>
    </row>
    <row r="130" spans="1:39" ht="39.75" customHeight="1" x14ac:dyDescent="0.2">
      <c r="A130" s="6060" t="s">
        <v>8247</v>
      </c>
      <c r="B130" s="6799"/>
      <c r="C130" s="6734" t="s">
        <v>8917</v>
      </c>
      <c r="D130" s="6734"/>
      <c r="E130" s="6734"/>
      <c r="F130" s="6734"/>
      <c r="G130" s="6734"/>
      <c r="H130" s="1796"/>
      <c r="I130" s="1890"/>
      <c r="J130" s="720"/>
      <c r="K130" s="72"/>
      <c r="L130" s="1994"/>
      <c r="M130" s="6866"/>
      <c r="N130" s="6866"/>
      <c r="O130" s="1798"/>
      <c r="P130" s="1797"/>
      <c r="Q130" s="6734" t="s">
        <v>8917</v>
      </c>
      <c r="R130" s="6734"/>
      <c r="S130" s="6734"/>
      <c r="T130" s="6734"/>
      <c r="U130" s="6734"/>
      <c r="V130" s="1796"/>
      <c r="W130" s="1890"/>
      <c r="X130" s="6905"/>
      <c r="Y130" s="6924" t="s">
        <v>8917</v>
      </c>
      <c r="Z130" s="6734"/>
      <c r="AA130" s="6734"/>
      <c r="AB130" s="6734"/>
      <c r="AC130" s="1796"/>
      <c r="AD130" s="1890"/>
      <c r="AE130" s="6119" t="s">
        <v>4453</v>
      </c>
      <c r="AF130" s="6119"/>
      <c r="AG130" s="6119"/>
      <c r="AH130" s="6119"/>
      <c r="AI130" s="6119"/>
      <c r="AJ130" s="1751"/>
      <c r="AK130" s="1752"/>
    </row>
    <row r="131" spans="1:39" ht="39.75" customHeight="1" x14ac:dyDescent="0.2">
      <c r="A131" s="6796" t="s">
        <v>8248</v>
      </c>
      <c r="B131" s="6797"/>
      <c r="C131" s="1731"/>
      <c r="D131" s="1821"/>
      <c r="E131" s="50"/>
      <c r="F131" s="1821"/>
      <c r="G131" s="1822"/>
      <c r="H131" s="1796"/>
      <c r="I131" s="1890"/>
      <c r="J131" s="2499"/>
      <c r="K131" s="1821"/>
      <c r="L131" s="1996"/>
      <c r="M131" s="6866"/>
      <c r="N131" s="6866"/>
      <c r="O131" s="1798"/>
      <c r="P131" s="1797"/>
      <c r="Q131" s="2223"/>
      <c r="R131" s="1821"/>
      <c r="S131" s="1821"/>
      <c r="T131" s="1821"/>
      <c r="U131" s="2321"/>
      <c r="V131" s="1796"/>
      <c r="W131" s="1890"/>
      <c r="X131" s="6905"/>
      <c r="Y131" s="2304"/>
      <c r="Z131" s="1821"/>
      <c r="AA131" s="1821"/>
      <c r="AB131" s="1996"/>
      <c r="AC131" s="1796"/>
      <c r="AD131" s="1890"/>
      <c r="AE131" s="40"/>
      <c r="AF131" s="1821"/>
      <c r="AG131" s="44"/>
      <c r="AH131" s="44"/>
      <c r="AI131" s="1996"/>
      <c r="AJ131" s="1751"/>
      <c r="AK131" s="1752"/>
    </row>
    <row r="132" spans="1:39" ht="39.75" customHeight="1" thickBot="1" x14ac:dyDescent="0.25">
      <c r="A132" s="6060" t="s">
        <v>8249</v>
      </c>
      <c r="B132" s="6799"/>
      <c r="C132" s="2215"/>
      <c r="D132" s="2072"/>
      <c r="E132" s="2072"/>
      <c r="F132" s="2072"/>
      <c r="G132" s="2216"/>
      <c r="H132" s="1826"/>
      <c r="I132" s="1902"/>
      <c r="J132" s="2033"/>
      <c r="K132" s="2072"/>
      <c r="L132" s="2497"/>
      <c r="M132" s="6866"/>
      <c r="N132" s="6866"/>
      <c r="O132" s="1828"/>
      <c r="P132" s="1827"/>
      <c r="Q132" s="2410"/>
      <c r="R132" s="2072"/>
      <c r="S132" s="2072"/>
      <c r="T132" s="2072"/>
      <c r="U132" s="2496"/>
      <c r="V132" s="1826"/>
      <c r="W132" s="1902"/>
      <c r="X132" s="6905"/>
      <c r="Y132" s="2176"/>
      <c r="Z132" s="2072"/>
      <c r="AA132" s="2072"/>
      <c r="AB132" s="2497"/>
      <c r="AC132" s="1826"/>
      <c r="AD132" s="1902"/>
      <c r="AE132" s="2176"/>
      <c r="AF132" s="2072"/>
      <c r="AG132" s="2072"/>
      <c r="AH132" s="2072"/>
      <c r="AI132" s="2497"/>
      <c r="AJ132" s="1753"/>
      <c r="AK132" s="1754"/>
    </row>
    <row r="133" spans="1:39" ht="39.75" customHeight="1" thickBot="1" x14ac:dyDescent="0.25">
      <c r="A133" s="2518">
        <v>1</v>
      </c>
      <c r="B133" s="1717" t="s">
        <v>5497</v>
      </c>
      <c r="C133" s="7174" t="s">
        <v>9031</v>
      </c>
      <c r="D133" s="7175"/>
      <c r="E133" s="7175"/>
      <c r="F133" s="7175"/>
      <c r="G133" s="7175"/>
      <c r="H133" s="7175"/>
      <c r="I133" s="7175"/>
      <c r="J133" s="7175"/>
      <c r="K133" s="7175"/>
      <c r="L133" s="7176"/>
      <c r="M133" s="6866"/>
      <c r="N133" s="6866"/>
      <c r="O133" s="1836"/>
      <c r="P133" s="1837"/>
      <c r="Q133" s="1878"/>
      <c r="R133" s="1879"/>
      <c r="S133" s="1879"/>
      <c r="T133" s="2330"/>
      <c r="U133" s="1795"/>
      <c r="V133" s="1872"/>
      <c r="W133" s="1845"/>
      <c r="X133" s="6905"/>
      <c r="Y133" s="2606"/>
      <c r="Z133" s="6514" t="s">
        <v>9066</v>
      </c>
      <c r="AA133" s="6514"/>
      <c r="AB133" s="6744"/>
      <c r="AC133" s="1876"/>
      <c r="AD133" s="1877"/>
      <c r="AE133" s="6909" t="s">
        <v>9030</v>
      </c>
      <c r="AF133" s="6910"/>
      <c r="AG133" s="6911"/>
      <c r="AH133" s="1882"/>
      <c r="AI133" s="2333"/>
      <c r="AJ133" s="1872"/>
      <c r="AK133" s="1845"/>
    </row>
    <row r="134" spans="1:39" ht="39.75" customHeight="1" thickBot="1" x14ac:dyDescent="0.25">
      <c r="A134" s="2503">
        <v>2</v>
      </c>
      <c r="B134" s="2537" t="s">
        <v>5497</v>
      </c>
      <c r="C134" s="7177"/>
      <c r="D134" s="7178"/>
      <c r="E134" s="7178"/>
      <c r="F134" s="7178"/>
      <c r="G134" s="7178"/>
      <c r="H134" s="7178"/>
      <c r="I134" s="7178"/>
      <c r="J134" s="7178"/>
      <c r="K134" s="7178"/>
      <c r="L134" s="7179"/>
      <c r="M134" s="6866"/>
      <c r="N134" s="6866"/>
      <c r="O134" s="1847"/>
      <c r="P134" s="1848"/>
      <c r="Q134" s="1801"/>
      <c r="R134" s="1799"/>
      <c r="S134" s="1799"/>
      <c r="T134" s="1972"/>
      <c r="U134" s="2237"/>
      <c r="V134" s="1883"/>
      <c r="W134" s="1851"/>
      <c r="X134" s="6905"/>
      <c r="Y134" s="2129"/>
      <c r="Z134" s="1843"/>
      <c r="AA134" s="1843"/>
      <c r="AB134" s="2331"/>
      <c r="AC134" s="1920"/>
      <c r="AD134" s="1909"/>
      <c r="AE134" s="2129"/>
      <c r="AF134" s="1116"/>
      <c r="AG134" s="1116"/>
      <c r="AH134" s="1116"/>
      <c r="AI134" s="1234"/>
      <c r="AJ134" s="1883"/>
      <c r="AK134" s="1851"/>
    </row>
    <row r="135" spans="1:39" ht="39.75" customHeight="1" thickBot="1" x14ac:dyDescent="0.25">
      <c r="A135" s="6800" t="s">
        <v>5498</v>
      </c>
      <c r="B135" s="6801"/>
      <c r="C135" s="7177"/>
      <c r="D135" s="7178"/>
      <c r="E135" s="7178"/>
      <c r="F135" s="7178"/>
      <c r="G135" s="7178"/>
      <c r="H135" s="7178"/>
      <c r="I135" s="7178"/>
      <c r="J135" s="7178"/>
      <c r="K135" s="7178"/>
      <c r="L135" s="7179"/>
      <c r="M135" s="6866"/>
      <c r="N135" s="6866"/>
      <c r="O135" s="1847"/>
      <c r="P135" s="1848"/>
      <c r="Q135" s="1801"/>
      <c r="R135" s="1799"/>
      <c r="S135" s="1799"/>
      <c r="T135" s="1972"/>
      <c r="U135" s="1844"/>
      <c r="V135" s="1883"/>
      <c r="W135" s="1851"/>
      <c r="X135" s="6905"/>
      <c r="Y135" s="2273"/>
      <c r="Z135" s="1843"/>
      <c r="AB135" s="2331" t="s">
        <v>9067</v>
      </c>
      <c r="AC135" s="1883"/>
      <c r="AD135" s="1851"/>
      <c r="AE135" s="2331" t="s">
        <v>9067</v>
      </c>
      <c r="AF135" s="1799"/>
      <c r="AG135" s="1799"/>
      <c r="AH135" s="6812" t="s">
        <v>5743</v>
      </c>
      <c r="AI135" s="6813"/>
      <c r="AJ135" s="1920"/>
      <c r="AK135" s="1851"/>
    </row>
    <row r="136" spans="1:39" ht="39.75" customHeight="1" x14ac:dyDescent="0.2">
      <c r="A136" s="6802" t="s">
        <v>8250</v>
      </c>
      <c r="B136" s="6803"/>
      <c r="C136" s="7180"/>
      <c r="D136" s="7181"/>
      <c r="E136" s="7181"/>
      <c r="F136" s="7181"/>
      <c r="G136" s="7181"/>
      <c r="H136" s="7181"/>
      <c r="I136" s="7181"/>
      <c r="J136" s="7181"/>
      <c r="K136" s="7181"/>
      <c r="L136" s="7182"/>
      <c r="M136" s="6866"/>
      <c r="N136" s="6866"/>
      <c r="O136" s="1920"/>
      <c r="P136" s="1850"/>
      <c r="Q136" s="1801"/>
      <c r="R136" s="1799"/>
      <c r="S136" s="1799"/>
      <c r="T136" s="2639"/>
      <c r="U136" s="1822"/>
      <c r="V136" s="2104"/>
      <c r="W136" s="2089"/>
      <c r="X136" s="6905"/>
      <c r="Y136" s="2304"/>
      <c r="Z136" s="2061"/>
      <c r="AA136" s="2061"/>
      <c r="AB136" s="2635"/>
      <c r="AC136" s="1883"/>
      <c r="AD136" s="1851"/>
      <c r="AE136" s="6933" t="s">
        <v>9067</v>
      </c>
      <c r="AF136" s="6934"/>
      <c r="AG136" s="6935"/>
      <c r="AH136" s="1843"/>
      <c r="AI136" s="1996"/>
      <c r="AJ136" s="1883"/>
      <c r="AK136" s="1851"/>
    </row>
    <row r="137" spans="1:39" ht="39.75" customHeight="1" thickBot="1" x14ac:dyDescent="0.3">
      <c r="A137" s="6790" t="s">
        <v>8973</v>
      </c>
      <c r="B137" s="6791"/>
      <c r="C137" s="2630" t="s">
        <v>5743</v>
      </c>
      <c r="D137" s="2509"/>
      <c r="E137" s="2509"/>
      <c r="F137" s="2509"/>
      <c r="G137" s="2510"/>
      <c r="H137" s="1885"/>
      <c r="I137" s="1868"/>
      <c r="J137" s="1867"/>
      <c r="K137" s="2511"/>
      <c r="L137" s="1864"/>
      <c r="M137" s="6866"/>
      <c r="N137" s="6866"/>
      <c r="O137" s="1921"/>
      <c r="P137" s="1922"/>
      <c r="Q137" s="2585"/>
      <c r="R137" s="2586"/>
      <c r="S137" s="2586"/>
      <c r="T137" s="2640"/>
      <c r="U137" s="1884"/>
      <c r="V137" s="1885"/>
      <c r="W137" s="1868"/>
      <c r="X137" s="6905"/>
      <c r="Y137" s="2641"/>
      <c r="Z137" s="1855"/>
      <c r="AA137" s="1855"/>
      <c r="AB137" s="2334"/>
      <c r="AC137" s="1885"/>
      <c r="AD137" s="1868"/>
      <c r="AE137" s="2335"/>
      <c r="AF137" s="1855"/>
      <c r="AG137" s="1855"/>
      <c r="AH137" s="1855"/>
      <c r="AI137" s="2334"/>
      <c r="AJ137" s="1885"/>
      <c r="AK137" s="1868"/>
    </row>
    <row r="138" spans="1:39" ht="39.75" customHeight="1" thickBot="1" x14ac:dyDescent="0.25">
      <c r="A138" s="7022" t="s">
        <v>3641</v>
      </c>
      <c r="B138" s="7023"/>
      <c r="C138" s="1881"/>
      <c r="D138" s="2630" t="s">
        <v>5743</v>
      </c>
      <c r="E138" s="1882"/>
      <c r="F138" s="1882"/>
      <c r="G138" s="1880"/>
      <c r="H138" s="1980"/>
      <c r="I138" s="1981"/>
      <c r="J138" s="1881"/>
      <c r="K138" s="1912"/>
      <c r="L138" s="2333"/>
      <c r="M138" s="6866"/>
      <c r="N138" s="6866"/>
      <c r="O138" s="2309"/>
      <c r="P138" s="1981"/>
      <c r="Q138" s="1881"/>
      <c r="R138" s="1882"/>
      <c r="S138" s="1882"/>
      <c r="T138" s="1882"/>
      <c r="U138" s="2333"/>
      <c r="V138" s="1980"/>
      <c r="W138" s="1981"/>
      <c r="X138" s="6905"/>
      <c r="Y138" s="2275"/>
      <c r="Z138" s="2642"/>
      <c r="AA138" s="2643"/>
      <c r="AB138" s="2636"/>
      <c r="AC138" s="1980"/>
      <c r="AD138" s="1981"/>
      <c r="AE138" s="2275"/>
      <c r="AF138" s="1882"/>
      <c r="AH138" s="7162" t="s">
        <v>9067</v>
      </c>
      <c r="AI138" s="7163"/>
      <c r="AJ138" s="1980"/>
      <c r="AK138" s="1981"/>
    </row>
    <row r="139" spans="1:39" ht="39.75" customHeight="1" thickBot="1" x14ac:dyDescent="0.25">
      <c r="A139" s="6838" t="s">
        <v>8919</v>
      </c>
      <c r="B139" s="6839"/>
      <c r="C139" s="1881"/>
      <c r="D139" s="1882"/>
      <c r="E139" s="1882"/>
      <c r="F139" s="1882"/>
      <c r="G139" s="1880"/>
      <c r="H139" s="1885"/>
      <c r="I139" s="1868"/>
      <c r="J139" s="1881"/>
      <c r="K139" s="1912"/>
      <c r="L139" s="2333"/>
      <c r="M139" s="6867"/>
      <c r="N139" s="6867"/>
      <c r="O139" s="1856"/>
      <c r="P139" s="1868"/>
      <c r="Q139" s="1854"/>
      <c r="R139" s="1855"/>
      <c r="S139" s="6774" t="s">
        <v>9011</v>
      </c>
      <c r="T139" s="6775"/>
      <c r="U139" s="6775"/>
      <c r="V139" s="1885"/>
      <c r="W139" s="1868"/>
      <c r="X139" s="6906"/>
      <c r="Y139" s="6907" t="s">
        <v>9061</v>
      </c>
      <c r="Z139" s="6908"/>
      <c r="AA139" s="6908"/>
      <c r="AB139" s="6908"/>
      <c r="AC139" s="1885"/>
      <c r="AD139" s="1868"/>
      <c r="AE139" s="6908" t="s">
        <v>9062</v>
      </c>
      <c r="AF139" s="6908"/>
      <c r="AG139" s="6908"/>
      <c r="AH139" s="6908"/>
      <c r="AI139" s="6908"/>
      <c r="AJ139" s="1885"/>
      <c r="AK139" s="1868"/>
    </row>
    <row r="140" spans="1:39" ht="39.75" customHeight="1" thickBot="1" x14ac:dyDescent="0.25">
      <c r="A140" s="5920"/>
      <c r="B140" s="5920"/>
      <c r="C140" s="1657"/>
      <c r="D140" s="1657"/>
      <c r="E140" s="1657"/>
      <c r="F140" s="1657"/>
      <c r="G140" s="1657"/>
      <c r="H140" s="1928"/>
      <c r="I140" s="1928"/>
      <c r="J140" s="1657"/>
      <c r="K140" s="1657"/>
      <c r="L140" s="1657"/>
      <c r="M140" s="1684"/>
      <c r="N140" s="1684"/>
      <c r="O140" s="1928"/>
      <c r="P140" s="1928"/>
      <c r="Q140" s="1657"/>
      <c r="R140" s="1657"/>
      <c r="S140" s="1657"/>
      <c r="T140" s="1657"/>
      <c r="U140" s="1657"/>
      <c r="V140" s="1928"/>
      <c r="W140" s="1928"/>
      <c r="X140" s="1929"/>
      <c r="Y140" s="1657"/>
      <c r="Z140" s="1657"/>
      <c r="AA140" s="1657"/>
      <c r="AB140" s="1657"/>
      <c r="AC140" s="1928"/>
      <c r="AD140" s="1928"/>
      <c r="AE140" s="1682"/>
      <c r="AF140" s="1682"/>
      <c r="AG140" s="1682"/>
      <c r="AH140" s="1682"/>
      <c r="AI140" s="1682"/>
      <c r="AJ140" s="1660"/>
      <c r="AK140" s="1660"/>
    </row>
    <row r="141" spans="1:39" ht="39.75" customHeight="1" thickBot="1" x14ac:dyDescent="0.25">
      <c r="A141" s="5764"/>
      <c r="B141" s="5765"/>
      <c r="C141" s="5464" t="s">
        <v>9055</v>
      </c>
      <c r="D141" s="5465"/>
      <c r="E141" s="5465"/>
      <c r="F141" s="5465"/>
      <c r="G141" s="5465"/>
      <c r="H141" s="5465"/>
      <c r="I141" s="5466"/>
      <c r="J141" s="5464" t="s">
        <v>8424</v>
      </c>
      <c r="K141" s="5465"/>
      <c r="L141" s="5465"/>
      <c r="M141" s="5465"/>
      <c r="N141" s="5465"/>
      <c r="O141" s="5465"/>
      <c r="P141" s="5466"/>
      <c r="Q141" s="5464" t="s">
        <v>9086</v>
      </c>
      <c r="R141" s="5465"/>
      <c r="S141" s="5465"/>
      <c r="T141" s="5465"/>
      <c r="U141" s="5465"/>
      <c r="V141" s="5465"/>
      <c r="W141" s="5466"/>
      <c r="X141" s="5464" t="s">
        <v>9071</v>
      </c>
      <c r="Y141" s="5465"/>
      <c r="Z141" s="5465"/>
      <c r="AA141" s="5465"/>
      <c r="AB141" s="5465"/>
      <c r="AC141" s="5465"/>
      <c r="AD141" s="5466"/>
      <c r="AE141" s="5464" t="s">
        <v>9072</v>
      </c>
      <c r="AF141" s="5465"/>
      <c r="AG141" s="5465"/>
      <c r="AH141" s="5465"/>
      <c r="AI141" s="5465"/>
      <c r="AJ141" s="5465"/>
      <c r="AK141" s="5466"/>
    </row>
    <row r="142" spans="1:39" ht="39.75" customHeight="1" x14ac:dyDescent="0.2">
      <c r="A142" s="6964" t="s">
        <v>1390</v>
      </c>
      <c r="B142" s="6875"/>
      <c r="C142" s="1719">
        <v>6</v>
      </c>
      <c r="D142" s="1675">
        <v>6</v>
      </c>
      <c r="E142" s="1675">
        <v>6</v>
      </c>
      <c r="F142" s="1675">
        <v>6</v>
      </c>
      <c r="G142" s="1676">
        <v>6</v>
      </c>
      <c r="H142" s="1743">
        <v>6</v>
      </c>
      <c r="I142" s="1744">
        <v>6</v>
      </c>
      <c r="J142" s="1674">
        <v>6</v>
      </c>
      <c r="K142" s="1675">
        <v>7</v>
      </c>
      <c r="L142" s="1675">
        <v>7</v>
      </c>
      <c r="M142" s="1675">
        <v>7</v>
      </c>
      <c r="N142" s="1676">
        <v>7</v>
      </c>
      <c r="O142" s="1743">
        <v>7</v>
      </c>
      <c r="P142" s="1744">
        <v>7</v>
      </c>
      <c r="Q142" s="1674">
        <v>7</v>
      </c>
      <c r="R142" s="1675">
        <v>7</v>
      </c>
      <c r="S142" s="1675">
        <v>7</v>
      </c>
      <c r="T142" s="1675">
        <v>7</v>
      </c>
      <c r="U142" s="1676">
        <v>7</v>
      </c>
      <c r="V142" s="1743">
        <v>7</v>
      </c>
      <c r="W142" s="1744">
        <v>7</v>
      </c>
      <c r="X142" s="1674">
        <v>7</v>
      </c>
      <c r="Y142" s="1675">
        <v>7</v>
      </c>
      <c r="Z142" s="1675">
        <v>7</v>
      </c>
      <c r="AA142" s="1675">
        <v>7</v>
      </c>
      <c r="AB142" s="1676">
        <v>7</v>
      </c>
      <c r="AC142" s="1743">
        <v>7</v>
      </c>
      <c r="AD142" s="1747">
        <v>7</v>
      </c>
      <c r="AE142" s="1675">
        <v>7</v>
      </c>
      <c r="AF142" s="1675">
        <v>7</v>
      </c>
      <c r="AG142" s="1675">
        <v>7</v>
      </c>
      <c r="AH142" s="1675">
        <v>7</v>
      </c>
      <c r="AI142" s="1676">
        <v>7</v>
      </c>
      <c r="AJ142" s="1743">
        <v>7</v>
      </c>
      <c r="AK142" s="1744">
        <v>7</v>
      </c>
    </row>
    <row r="143" spans="1:39" s="515" customFormat="1" ht="39.75" customHeight="1" thickBot="1" x14ac:dyDescent="0.3">
      <c r="A143" s="6898" t="s">
        <v>1391</v>
      </c>
      <c r="B143" s="6899"/>
      <c r="C143" s="2522">
        <v>23</v>
      </c>
      <c r="D143" s="2523">
        <v>24</v>
      </c>
      <c r="E143" s="2523">
        <v>25</v>
      </c>
      <c r="F143" s="2523">
        <v>26</v>
      </c>
      <c r="G143" s="2524">
        <v>27</v>
      </c>
      <c r="H143" s="2525">
        <v>28</v>
      </c>
      <c r="I143" s="2526">
        <v>29</v>
      </c>
      <c r="J143" s="2533">
        <v>30</v>
      </c>
      <c r="K143" s="2523">
        <v>1</v>
      </c>
      <c r="L143" s="2523">
        <v>2</v>
      </c>
      <c r="M143" s="2523">
        <v>3</v>
      </c>
      <c r="N143" s="2529">
        <v>4</v>
      </c>
      <c r="O143" s="2525">
        <v>5</v>
      </c>
      <c r="P143" s="2526">
        <v>6</v>
      </c>
      <c r="Q143" s="2533">
        <v>7</v>
      </c>
      <c r="R143" s="2523">
        <v>8</v>
      </c>
      <c r="S143" s="2523">
        <v>9</v>
      </c>
      <c r="T143" s="2523">
        <v>10</v>
      </c>
      <c r="U143" s="2529">
        <v>11</v>
      </c>
      <c r="V143" s="2525">
        <v>12</v>
      </c>
      <c r="W143" s="2526">
        <v>13</v>
      </c>
      <c r="X143" s="2533">
        <v>14</v>
      </c>
      <c r="Y143" s="2523">
        <v>15</v>
      </c>
      <c r="Z143" s="2523">
        <v>16</v>
      </c>
      <c r="AA143" s="2523">
        <v>17</v>
      </c>
      <c r="AB143" s="2529">
        <v>18</v>
      </c>
      <c r="AC143" s="2525">
        <v>19</v>
      </c>
      <c r="AD143" s="2530">
        <v>20</v>
      </c>
      <c r="AE143" s="2523">
        <v>21</v>
      </c>
      <c r="AF143" s="2523">
        <v>22</v>
      </c>
      <c r="AG143" s="2523">
        <v>23</v>
      </c>
      <c r="AH143" s="2523">
        <v>24</v>
      </c>
      <c r="AI143" s="2529">
        <v>25</v>
      </c>
      <c r="AJ143" s="2525">
        <v>26</v>
      </c>
      <c r="AK143" s="2526">
        <v>27</v>
      </c>
    </row>
    <row r="144" spans="1:39" ht="39.75" customHeight="1" x14ac:dyDescent="0.2">
      <c r="A144" s="6883" t="s">
        <v>4459</v>
      </c>
      <c r="B144" s="6884"/>
      <c r="C144" s="2644" t="s">
        <v>4453</v>
      </c>
      <c r="D144" s="2620" t="s">
        <v>8924</v>
      </c>
      <c r="E144" s="7035" t="s">
        <v>9075</v>
      </c>
      <c r="F144" s="7035"/>
      <c r="G144" s="7036"/>
      <c r="H144" s="1787"/>
      <c r="I144" s="1788"/>
      <c r="J144" s="7035" t="s">
        <v>9075</v>
      </c>
      <c r="K144" s="7035"/>
      <c r="L144" s="7164" t="s">
        <v>8927</v>
      </c>
      <c r="M144" s="7164"/>
      <c r="N144" s="2646" t="s">
        <v>9073</v>
      </c>
      <c r="O144" s="1792"/>
      <c r="P144" s="1788"/>
      <c r="Q144" s="6845" t="s">
        <v>9073</v>
      </c>
      <c r="R144" s="6846"/>
      <c r="S144" s="6846"/>
      <c r="T144" s="6846"/>
      <c r="U144" s="6846"/>
      <c r="V144" s="1792"/>
      <c r="W144" s="1788"/>
      <c r="X144" s="6826" t="s">
        <v>9074</v>
      </c>
      <c r="Y144" s="6827"/>
      <c r="Z144" s="6827"/>
      <c r="AA144" s="6827"/>
      <c r="AB144" s="7037"/>
      <c r="AC144" s="1792"/>
      <c r="AD144" s="1788"/>
      <c r="AE144" s="6845" t="s">
        <v>9073</v>
      </c>
      <c r="AF144" s="6846"/>
      <c r="AG144" s="6846"/>
      <c r="AH144" s="6846"/>
      <c r="AI144" s="6847"/>
      <c r="AJ144" s="1762"/>
      <c r="AK144" s="1750"/>
      <c r="AM144" t="s">
        <v>9070</v>
      </c>
    </row>
    <row r="145" spans="1:39" ht="39.75" customHeight="1" x14ac:dyDescent="0.2">
      <c r="A145" s="6840" t="s">
        <v>8234</v>
      </c>
      <c r="B145" s="6841"/>
      <c r="C145" s="2039"/>
      <c r="D145" s="1823"/>
      <c r="E145" s="1823"/>
      <c r="F145" s="1823"/>
      <c r="G145" s="2155"/>
      <c r="H145" s="1796"/>
      <c r="I145" s="1797"/>
      <c r="J145" s="2039"/>
      <c r="K145" s="1823"/>
      <c r="L145" s="1823"/>
      <c r="M145" s="1823"/>
      <c r="N145" s="2155"/>
      <c r="O145" s="1798"/>
      <c r="P145" s="1797"/>
      <c r="Q145" s="2039"/>
      <c r="R145" s="1823"/>
      <c r="S145" s="1799"/>
      <c r="T145" s="1799"/>
      <c r="U145" s="1959"/>
      <c r="V145" s="1798"/>
      <c r="W145" s="1797"/>
      <c r="X145" s="1801"/>
      <c r="Y145" s="1799"/>
      <c r="Z145" s="1799"/>
      <c r="AA145" s="1799"/>
      <c r="AB145" s="1800"/>
      <c r="AC145" s="1798"/>
      <c r="AD145" s="1797"/>
      <c r="AE145" s="2055"/>
      <c r="AF145" s="1116"/>
      <c r="AG145" s="1116"/>
      <c r="AH145" s="1116"/>
      <c r="AI145" s="2237"/>
      <c r="AJ145" s="1760"/>
      <c r="AK145" s="1752"/>
      <c r="AM145" t="s">
        <v>9069</v>
      </c>
    </row>
    <row r="146" spans="1:39" ht="39.75" customHeight="1" x14ac:dyDescent="0.2">
      <c r="A146" s="6860" t="s">
        <v>8235</v>
      </c>
      <c r="B146" s="6861"/>
      <c r="C146" s="6119" t="s">
        <v>4453</v>
      </c>
      <c r="D146" s="6119"/>
      <c r="E146" s="6119"/>
      <c r="F146" s="6119"/>
      <c r="G146" s="6457"/>
      <c r="H146" s="1796"/>
      <c r="I146" s="1797"/>
      <c r="J146" s="6119" t="s">
        <v>4453</v>
      </c>
      <c r="K146" s="6119"/>
      <c r="L146" s="6119"/>
      <c r="M146" s="6119"/>
      <c r="N146" s="6119"/>
      <c r="O146" s="1798"/>
      <c r="P146" s="1797"/>
      <c r="Q146" s="5497" t="s">
        <v>9085</v>
      </c>
      <c r="R146" s="6848"/>
      <c r="S146" s="2647" t="s">
        <v>9064</v>
      </c>
      <c r="T146" s="2648"/>
      <c r="U146" s="2649"/>
      <c r="V146" s="1798"/>
      <c r="W146" s="1797"/>
      <c r="X146" s="2620" t="s">
        <v>8932</v>
      </c>
      <c r="Y146" s="7131" t="s">
        <v>9088</v>
      </c>
      <c r="Z146" s="7132"/>
      <c r="AA146" s="1888"/>
      <c r="AB146" s="2323"/>
      <c r="AC146" s="1798"/>
      <c r="AD146" s="1797"/>
      <c r="AE146" s="2375"/>
      <c r="AF146" s="1888"/>
      <c r="AG146" s="1888"/>
      <c r="AH146" s="1888"/>
      <c r="AI146" s="2323"/>
      <c r="AJ146" s="1760"/>
      <c r="AK146" s="1752"/>
    </row>
    <row r="147" spans="1:39" ht="39.75" customHeight="1" x14ac:dyDescent="0.2">
      <c r="A147" s="6860" t="s">
        <v>8236</v>
      </c>
      <c r="B147" s="6861"/>
      <c r="C147" s="6853" t="s">
        <v>9078</v>
      </c>
      <c r="D147" s="6853"/>
      <c r="E147" s="6853"/>
      <c r="F147" s="6723" t="s">
        <v>9084</v>
      </c>
      <c r="G147" s="6724"/>
      <c r="H147" s="1796"/>
      <c r="I147" s="1797"/>
      <c r="J147" s="7151" t="s">
        <v>8927</v>
      </c>
      <c r="K147" s="7152"/>
      <c r="L147" s="6853" t="s">
        <v>9078</v>
      </c>
      <c r="M147" s="6853"/>
      <c r="N147" s="6929"/>
      <c r="O147" s="1798"/>
      <c r="P147" s="1797"/>
      <c r="Q147" s="6853" t="s">
        <v>9077</v>
      </c>
      <c r="R147" s="6853"/>
      <c r="S147" s="6853"/>
      <c r="T147" s="6853"/>
      <c r="U147" s="6929"/>
      <c r="V147" s="1798"/>
      <c r="W147" s="1797"/>
      <c r="X147" s="6853" t="s">
        <v>9078</v>
      </c>
      <c r="Y147" s="6853"/>
      <c r="Z147" s="6852" t="s">
        <v>9076</v>
      </c>
      <c r="AA147" s="6852"/>
      <c r="AB147" s="2620" t="s">
        <v>8924</v>
      </c>
      <c r="AC147" s="1798"/>
      <c r="AD147" s="1797"/>
      <c r="AE147" s="6852" t="s">
        <v>8932</v>
      </c>
      <c r="AF147" s="6852"/>
      <c r="AG147" s="6853" t="s">
        <v>9077</v>
      </c>
      <c r="AH147" s="6853"/>
      <c r="AI147" s="6853"/>
      <c r="AJ147" s="1760"/>
      <c r="AK147" s="1752"/>
    </row>
    <row r="148" spans="1:39" ht="39.75" customHeight="1" x14ac:dyDescent="0.2">
      <c r="A148" s="6860" t="s">
        <v>8237</v>
      </c>
      <c r="B148" s="6861"/>
      <c r="C148" s="6948" t="s">
        <v>9080</v>
      </c>
      <c r="D148" s="6949"/>
      <c r="E148" s="6950"/>
      <c r="F148" s="6951" t="s">
        <v>9083</v>
      </c>
      <c r="G148" s="6952"/>
      <c r="H148" s="1796"/>
      <c r="I148" s="1797"/>
      <c r="J148" s="6849" t="s">
        <v>9081</v>
      </c>
      <c r="K148" s="6850"/>
      <c r="L148" s="6850"/>
      <c r="M148" s="6850"/>
      <c r="N148" s="6851"/>
      <c r="O148" s="1798"/>
      <c r="P148" s="1797"/>
      <c r="Q148" s="6849" t="s">
        <v>9081</v>
      </c>
      <c r="R148" s="6850"/>
      <c r="S148" s="6850"/>
      <c r="T148" s="6850"/>
      <c r="U148" s="6851"/>
      <c r="V148" s="1798"/>
      <c r="W148" s="1797"/>
      <c r="X148" s="6849" t="s">
        <v>9081</v>
      </c>
      <c r="Y148" s="6850"/>
      <c r="Z148" s="6850"/>
      <c r="AA148" s="6850"/>
      <c r="AB148" s="6851"/>
      <c r="AC148" s="1798"/>
      <c r="AD148" s="1797"/>
      <c r="AE148" s="6849" t="s">
        <v>9081</v>
      </c>
      <c r="AF148" s="6850"/>
      <c r="AG148" s="6850"/>
      <c r="AH148" s="6850"/>
      <c r="AI148" s="6851"/>
      <c r="AJ148" s="1760"/>
      <c r="AK148" s="1752"/>
    </row>
    <row r="149" spans="1:39" ht="39.75" customHeight="1" x14ac:dyDescent="0.2">
      <c r="A149" s="6794" t="s">
        <v>8238</v>
      </c>
      <c r="B149" s="6795"/>
      <c r="C149" s="6119" t="s">
        <v>4453</v>
      </c>
      <c r="D149" s="6119"/>
      <c r="E149" s="6119"/>
      <c r="F149" s="6119"/>
      <c r="G149" s="6119"/>
      <c r="H149" s="1796"/>
      <c r="I149" s="1797"/>
      <c r="J149" s="6119" t="s">
        <v>4453</v>
      </c>
      <c r="K149" s="6119"/>
      <c r="L149" s="6119"/>
      <c r="M149" s="6119"/>
      <c r="N149" s="6119"/>
      <c r="O149" s="1798"/>
      <c r="P149" s="1797"/>
      <c r="Q149" s="6119" t="s">
        <v>4453</v>
      </c>
      <c r="R149" s="6119"/>
      <c r="S149" s="6119"/>
      <c r="T149" s="6119"/>
      <c r="U149" s="6119"/>
      <c r="V149" s="1798"/>
      <c r="W149" s="1797"/>
      <c r="X149" s="6119" t="s">
        <v>4453</v>
      </c>
      <c r="Y149" s="6119"/>
      <c r="Z149" s="6119"/>
      <c r="AA149" s="6119"/>
      <c r="AB149" s="6119"/>
      <c r="AC149" s="1798"/>
      <c r="AD149" s="1797"/>
      <c r="AE149" s="6119" t="s">
        <v>4453</v>
      </c>
      <c r="AF149" s="6119"/>
      <c r="AG149" s="6119"/>
      <c r="AH149" s="6119"/>
      <c r="AI149" s="6119"/>
      <c r="AJ149" s="1760"/>
      <c r="AK149" s="1752"/>
    </row>
    <row r="150" spans="1:39" ht="39.75" customHeight="1" x14ac:dyDescent="0.2">
      <c r="A150" s="6794" t="s">
        <v>8239</v>
      </c>
      <c r="B150" s="6795"/>
      <c r="C150" s="2375"/>
      <c r="D150" s="1888"/>
      <c r="E150" s="1888"/>
      <c r="F150" s="1888"/>
      <c r="G150" s="2323"/>
      <c r="H150" s="1796"/>
      <c r="I150" s="1797"/>
      <c r="J150" s="2375"/>
      <c r="K150" s="1888"/>
      <c r="L150" s="1888"/>
      <c r="M150" s="1888"/>
      <c r="N150" s="2323"/>
      <c r="O150" s="1798"/>
      <c r="P150" s="1797"/>
      <c r="Q150" s="2375"/>
      <c r="R150" s="1888"/>
      <c r="S150" s="1888"/>
      <c r="T150" s="1888"/>
      <c r="U150" s="2323"/>
      <c r="V150" s="1798"/>
      <c r="W150" s="1797"/>
      <c r="X150" s="2375"/>
      <c r="Y150" s="1888"/>
      <c r="Z150" s="1888"/>
      <c r="AA150" s="1888"/>
      <c r="AB150" s="2323"/>
      <c r="AC150" s="1798"/>
      <c r="AD150" s="1797"/>
      <c r="AE150" s="2375"/>
      <c r="AF150" s="1888"/>
      <c r="AG150" s="1888"/>
      <c r="AH150" s="1888"/>
      <c r="AI150" s="2323"/>
      <c r="AJ150" s="1760"/>
      <c r="AK150" s="1752"/>
    </row>
    <row r="151" spans="1:39" ht="39.75" customHeight="1" x14ac:dyDescent="0.2">
      <c r="A151" s="6794" t="s">
        <v>8240</v>
      </c>
      <c r="B151" s="6795"/>
      <c r="C151" s="6119" t="s">
        <v>4453</v>
      </c>
      <c r="D151" s="6119"/>
      <c r="E151" s="6119"/>
      <c r="F151" s="6119"/>
      <c r="G151" s="6119"/>
      <c r="H151" s="1796"/>
      <c r="I151" s="1797"/>
      <c r="J151" s="6119" t="s">
        <v>4453</v>
      </c>
      <c r="K151" s="6119"/>
      <c r="L151" s="6119"/>
      <c r="M151" s="6119"/>
      <c r="N151" s="6119"/>
      <c r="O151" s="1798"/>
      <c r="P151" s="1797"/>
      <c r="Q151" s="6119" t="s">
        <v>4453</v>
      </c>
      <c r="R151" s="6119"/>
      <c r="S151" s="6119"/>
      <c r="T151" s="6119"/>
      <c r="U151" s="6119"/>
      <c r="V151" s="1798"/>
      <c r="W151" s="1797"/>
      <c r="X151" s="6119" t="s">
        <v>4453</v>
      </c>
      <c r="Y151" s="6119"/>
      <c r="Z151" s="6119"/>
      <c r="AA151" s="6119"/>
      <c r="AB151" s="6119"/>
      <c r="AC151" s="1798"/>
      <c r="AD151" s="1797"/>
      <c r="AE151" s="6119" t="s">
        <v>4453</v>
      </c>
      <c r="AF151" s="6119"/>
      <c r="AG151" s="6119"/>
      <c r="AH151" s="6119"/>
      <c r="AI151" s="6119"/>
      <c r="AJ151" s="1760"/>
      <c r="AK151" s="1752"/>
    </row>
    <row r="152" spans="1:39" ht="39.75" customHeight="1" x14ac:dyDescent="0.2">
      <c r="A152" s="6792" t="s">
        <v>8241</v>
      </c>
      <c r="B152" s="6793"/>
      <c r="C152" s="6732" t="s">
        <v>8929</v>
      </c>
      <c r="D152" s="6732"/>
      <c r="E152" s="6732"/>
      <c r="F152" s="6732"/>
      <c r="G152" s="6732"/>
      <c r="H152" s="1816"/>
      <c r="I152" s="1817"/>
      <c r="J152" s="6732" t="s">
        <v>8929</v>
      </c>
      <c r="K152" s="6732"/>
      <c r="L152" s="6732"/>
      <c r="M152" s="6732"/>
      <c r="N152" s="6732"/>
      <c r="O152" s="1818"/>
      <c r="P152" s="1817"/>
      <c r="Q152" s="6732" t="s">
        <v>8929</v>
      </c>
      <c r="R152" s="6732"/>
      <c r="S152" s="6732"/>
      <c r="T152" s="6732"/>
      <c r="U152" s="6732"/>
      <c r="V152" s="1818"/>
      <c r="W152" s="1817"/>
      <c r="X152" s="6732" t="s">
        <v>8929</v>
      </c>
      <c r="Y152" s="6732"/>
      <c r="Z152" s="6732"/>
      <c r="AA152" s="6732"/>
      <c r="AB152" s="6732"/>
      <c r="AC152" s="1818"/>
      <c r="AD152" s="1817"/>
      <c r="AE152" s="6732" t="s">
        <v>8929</v>
      </c>
      <c r="AF152" s="6732"/>
      <c r="AG152" s="6732"/>
      <c r="AH152" s="6732"/>
      <c r="AI152" s="6732"/>
      <c r="AJ152" s="1760"/>
      <c r="AK152" s="1752"/>
    </row>
    <row r="153" spans="1:39" ht="39.75" customHeight="1" x14ac:dyDescent="0.2">
      <c r="A153" s="6792" t="s">
        <v>8242</v>
      </c>
      <c r="B153" s="6793"/>
      <c r="C153" s="6729" t="s">
        <v>8938</v>
      </c>
      <c r="D153" s="6729"/>
      <c r="E153" s="6729"/>
      <c r="F153" s="6729"/>
      <c r="G153" s="6729"/>
      <c r="H153" s="1796"/>
      <c r="I153" s="1797"/>
      <c r="J153" s="6729" t="s">
        <v>8938</v>
      </c>
      <c r="K153" s="6729"/>
      <c r="L153" s="6729"/>
      <c r="M153" s="6729"/>
      <c r="N153" s="6729"/>
      <c r="O153" s="1798"/>
      <c r="P153" s="1797"/>
      <c r="Q153" s="6729" t="s">
        <v>8938</v>
      </c>
      <c r="R153" s="6729"/>
      <c r="S153" s="6729"/>
      <c r="T153" s="6729"/>
      <c r="U153" s="6729"/>
      <c r="V153" s="1798"/>
      <c r="W153" s="1797"/>
      <c r="X153" s="6729" t="s">
        <v>8938</v>
      </c>
      <c r="Y153" s="6729"/>
      <c r="Z153" s="6729"/>
      <c r="AA153" s="6729"/>
      <c r="AB153" s="6729"/>
      <c r="AC153" s="1798"/>
      <c r="AD153" s="1797"/>
      <c r="AE153" s="6729" t="s">
        <v>8938</v>
      </c>
      <c r="AF153" s="6729"/>
      <c r="AG153" s="6729"/>
      <c r="AH153" s="6729"/>
      <c r="AI153" s="6729"/>
      <c r="AJ153" s="1760"/>
      <c r="AK153" s="1752"/>
    </row>
    <row r="154" spans="1:39" ht="39.75" customHeight="1" x14ac:dyDescent="0.2">
      <c r="A154" s="6794" t="s">
        <v>8243</v>
      </c>
      <c r="B154" s="6795"/>
      <c r="C154" s="6119" t="s">
        <v>4453</v>
      </c>
      <c r="D154" s="6119"/>
      <c r="E154" s="6119"/>
      <c r="F154" s="6119"/>
      <c r="G154" s="6119"/>
      <c r="H154" s="1796"/>
      <c r="I154" s="1797"/>
      <c r="J154" s="6119" t="s">
        <v>4453</v>
      </c>
      <c r="K154" s="6119"/>
      <c r="L154" s="6119"/>
      <c r="M154" s="6119"/>
      <c r="N154" s="6119"/>
      <c r="O154" s="1798"/>
      <c r="P154" s="1797"/>
      <c r="Q154" s="6119" t="s">
        <v>4453</v>
      </c>
      <c r="R154" s="6119"/>
      <c r="S154" s="6119"/>
      <c r="T154" s="6119"/>
      <c r="U154" s="6119"/>
      <c r="V154" s="1798"/>
      <c r="W154" s="1797"/>
      <c r="X154" s="6119" t="s">
        <v>4453</v>
      </c>
      <c r="Y154" s="6119"/>
      <c r="Z154" s="6119"/>
      <c r="AA154" s="6119"/>
      <c r="AB154" s="6119"/>
      <c r="AC154" s="1798"/>
      <c r="AD154" s="1797"/>
      <c r="AE154" s="6119" t="s">
        <v>4453</v>
      </c>
      <c r="AF154" s="6119"/>
      <c r="AG154" s="6119"/>
      <c r="AH154" s="6119"/>
      <c r="AI154" s="6119"/>
      <c r="AJ154" s="1760"/>
      <c r="AK154" s="1752"/>
    </row>
    <row r="155" spans="1:39" ht="39.75" customHeight="1" x14ac:dyDescent="0.2">
      <c r="A155" s="6794" t="s">
        <v>8244</v>
      </c>
      <c r="B155" s="6795"/>
      <c r="C155" s="6119" t="s">
        <v>4453</v>
      </c>
      <c r="D155" s="6119"/>
      <c r="E155" s="6119"/>
      <c r="F155" s="6119"/>
      <c r="G155" s="6119"/>
      <c r="H155" s="1796"/>
      <c r="I155" s="1797"/>
      <c r="J155" s="6119" t="s">
        <v>4453</v>
      </c>
      <c r="K155" s="6119"/>
      <c r="L155" s="6119"/>
      <c r="M155" s="6119"/>
      <c r="N155" s="6119"/>
      <c r="O155" s="1798"/>
      <c r="P155" s="1797"/>
      <c r="Q155" s="6119" t="s">
        <v>4453</v>
      </c>
      <c r="R155" s="6119"/>
      <c r="S155" s="6119"/>
      <c r="T155" s="6119"/>
      <c r="U155" s="6119"/>
      <c r="V155" s="1798"/>
      <c r="W155" s="1797"/>
      <c r="X155" s="6119" t="s">
        <v>4453</v>
      </c>
      <c r="Y155" s="6119"/>
      <c r="Z155" s="6119"/>
      <c r="AA155" s="6119"/>
      <c r="AB155" s="6119"/>
      <c r="AC155" s="1798"/>
      <c r="AD155" s="1797"/>
      <c r="AE155" s="6119" t="s">
        <v>4453</v>
      </c>
      <c r="AF155" s="6119"/>
      <c r="AG155" s="6119"/>
      <c r="AH155" s="6119"/>
      <c r="AI155" s="6119"/>
      <c r="AJ155" s="1760"/>
      <c r="AK155" s="1752"/>
    </row>
    <row r="156" spans="1:39" ht="39.75" customHeight="1" x14ac:dyDescent="0.2">
      <c r="A156" s="6796" t="s">
        <v>8245</v>
      </c>
      <c r="B156" s="6797"/>
      <c r="C156" s="6119" t="s">
        <v>4453</v>
      </c>
      <c r="D156" s="6119"/>
      <c r="E156" s="6119"/>
      <c r="F156" s="6119"/>
      <c r="G156" s="6119"/>
      <c r="H156" s="1796"/>
      <c r="I156" s="1797"/>
      <c r="J156" s="6119" t="s">
        <v>4453</v>
      </c>
      <c r="K156" s="6119"/>
      <c r="L156" s="6119"/>
      <c r="M156" s="6119"/>
      <c r="N156" s="6119"/>
      <c r="O156" s="1798"/>
      <c r="P156" s="1797"/>
      <c r="Q156" s="6119" t="s">
        <v>4453</v>
      </c>
      <c r="R156" s="6119"/>
      <c r="S156" s="6119"/>
      <c r="T156" s="6119"/>
      <c r="U156" s="6119"/>
      <c r="V156" s="1798"/>
      <c r="W156" s="1797"/>
      <c r="X156" s="6119" t="s">
        <v>4453</v>
      </c>
      <c r="Y156" s="6119"/>
      <c r="Z156" s="6119"/>
      <c r="AA156" s="6119"/>
      <c r="AB156" s="6119"/>
      <c r="AC156" s="1798"/>
      <c r="AD156" s="1797"/>
      <c r="AE156" s="6119" t="s">
        <v>4453</v>
      </c>
      <c r="AF156" s="6119"/>
      <c r="AG156" s="6119"/>
      <c r="AH156" s="6119"/>
      <c r="AI156" s="6119"/>
      <c r="AJ156" s="1760"/>
      <c r="AK156" s="1752"/>
    </row>
    <row r="157" spans="1:39" ht="39.75" customHeight="1" thickBot="1" x14ac:dyDescent="0.25">
      <c r="A157" s="6798" t="s">
        <v>8246</v>
      </c>
      <c r="B157" s="6797"/>
      <c r="C157" s="6770" t="s">
        <v>9027</v>
      </c>
      <c r="D157" s="6770"/>
      <c r="E157" s="6770"/>
      <c r="F157" s="6770"/>
      <c r="G157" s="6770"/>
      <c r="H157" s="1796"/>
      <c r="I157" s="1797"/>
      <c r="J157" s="6770" t="s">
        <v>9027</v>
      </c>
      <c r="K157" s="6770"/>
      <c r="L157" s="6770"/>
      <c r="M157" s="6770"/>
      <c r="N157" s="6770"/>
      <c r="O157" s="1798"/>
      <c r="P157" s="1797"/>
      <c r="Q157" s="6770" t="s">
        <v>9027</v>
      </c>
      <c r="R157" s="6770"/>
      <c r="S157" s="6770"/>
      <c r="T157" s="6770"/>
      <c r="U157" s="6770"/>
      <c r="V157" s="1798"/>
      <c r="W157" s="1797"/>
      <c r="X157" s="6770" t="s">
        <v>9027</v>
      </c>
      <c r="Y157" s="6770"/>
      <c r="Z157" s="6770"/>
      <c r="AA157" s="6770"/>
      <c r="AB157" s="6770"/>
      <c r="AC157" s="1798"/>
      <c r="AD157" s="1797"/>
      <c r="AE157" s="6770" t="s">
        <v>9027</v>
      </c>
      <c r="AF157" s="6770"/>
      <c r="AG157" s="6770"/>
      <c r="AH157" s="6770"/>
      <c r="AI157" s="6770"/>
      <c r="AJ157" s="1760"/>
      <c r="AK157" s="1752"/>
    </row>
    <row r="158" spans="1:39" ht="39.75" customHeight="1" x14ac:dyDescent="0.2">
      <c r="A158" s="6060" t="s">
        <v>8247</v>
      </c>
      <c r="B158" s="6799"/>
      <c r="C158" s="6887" t="s">
        <v>4453</v>
      </c>
      <c r="D158" s="6887"/>
      <c r="E158" s="6887" t="s">
        <v>8924</v>
      </c>
      <c r="F158" s="6887"/>
      <c r="G158" s="2645" t="s">
        <v>8917</v>
      </c>
      <c r="H158" s="1796"/>
      <c r="I158" s="1797"/>
      <c r="J158" s="6734" t="s">
        <v>8917</v>
      </c>
      <c r="K158" s="6734"/>
      <c r="L158" s="6734"/>
      <c r="M158" s="6734"/>
      <c r="N158" s="6734"/>
      <c r="O158" s="1798"/>
      <c r="P158" s="1797"/>
      <c r="Q158" s="6734" t="s">
        <v>8917</v>
      </c>
      <c r="R158" s="6734"/>
      <c r="S158" s="6734"/>
      <c r="T158" s="6734"/>
      <c r="U158" s="6734"/>
      <c r="V158" s="1798"/>
      <c r="W158" s="1797"/>
      <c r="X158" s="6734" t="s">
        <v>8917</v>
      </c>
      <c r="Y158" s="6734"/>
      <c r="Z158" s="6734"/>
      <c r="AA158" s="6734"/>
      <c r="AB158" s="6734"/>
      <c r="AC158" s="1798"/>
      <c r="AD158" s="1797"/>
      <c r="AE158" s="6734" t="s">
        <v>8917</v>
      </c>
      <c r="AF158" s="6734"/>
      <c r="AG158" s="6734"/>
      <c r="AH158" s="6734"/>
      <c r="AI158" s="6734"/>
      <c r="AJ158" s="1760"/>
      <c r="AK158" s="1752"/>
    </row>
    <row r="159" spans="1:39" ht="39.75" customHeight="1" x14ac:dyDescent="0.2">
      <c r="A159" s="6796" t="s">
        <v>8248</v>
      </c>
      <c r="B159" s="6797"/>
      <c r="C159" s="1731"/>
      <c r="D159" s="1821"/>
      <c r="E159" s="50"/>
      <c r="F159" s="1821"/>
      <c r="G159" s="1822"/>
      <c r="H159" s="1796"/>
      <c r="I159" s="1797"/>
      <c r="J159" s="2223"/>
      <c r="K159" s="1821"/>
      <c r="L159" s="1821"/>
      <c r="M159" s="44"/>
      <c r="N159" s="2227"/>
      <c r="O159" s="1798"/>
      <c r="P159" s="1797"/>
      <c r="Q159" s="2223"/>
      <c r="R159" s="1821"/>
      <c r="S159" s="1821"/>
      <c r="T159" s="1821"/>
      <c r="U159" s="2227"/>
      <c r="V159" s="1798"/>
      <c r="W159" s="1797"/>
      <c r="X159" s="1820"/>
      <c r="Y159" s="1821"/>
      <c r="Z159" s="1821"/>
      <c r="AA159" s="1821"/>
      <c r="AB159" s="1822"/>
      <c r="AC159" s="1798"/>
      <c r="AD159" s="1797"/>
      <c r="AE159" s="1731"/>
      <c r="AF159" s="1821"/>
      <c r="AG159" s="44"/>
      <c r="AH159" s="44"/>
      <c r="AI159" s="1822"/>
      <c r="AJ159" s="1760"/>
      <c r="AK159" s="1752"/>
    </row>
    <row r="160" spans="1:39" ht="39.75" customHeight="1" thickBot="1" x14ac:dyDescent="0.25">
      <c r="A160" s="6060" t="s">
        <v>8249</v>
      </c>
      <c r="B160" s="6799"/>
      <c r="C160" s="2215"/>
      <c r="D160" s="2072"/>
      <c r="E160" s="2072"/>
      <c r="F160" s="2072"/>
      <c r="G160" s="2216"/>
      <c r="H160" s="1826"/>
      <c r="I160" s="1827"/>
      <c r="J160" s="2039"/>
      <c r="K160" s="2072"/>
      <c r="L160" s="2072"/>
      <c r="M160" s="2072"/>
      <c r="N160" s="2155"/>
      <c r="O160" s="1828"/>
      <c r="P160" s="1827"/>
      <c r="Q160" s="2215"/>
      <c r="R160" s="2233"/>
      <c r="S160" s="2233"/>
      <c r="T160" s="2233"/>
      <c r="U160" s="2216"/>
      <c r="V160" s="1828"/>
      <c r="W160" s="1827"/>
      <c r="X160" s="2071"/>
      <c r="Y160" s="2072"/>
      <c r="Z160" s="2072"/>
      <c r="AA160" s="2072"/>
      <c r="AB160" s="2244"/>
      <c r="AC160" s="1828"/>
      <c r="AD160" s="1827"/>
      <c r="AE160" s="2071"/>
      <c r="AF160" s="2072"/>
      <c r="AG160" s="2072"/>
      <c r="AH160" s="2072"/>
      <c r="AI160" s="2244"/>
      <c r="AJ160" s="1763"/>
      <c r="AK160" s="1754"/>
    </row>
    <row r="161" spans="1:39" ht="39.75" customHeight="1" thickBot="1" x14ac:dyDescent="0.25">
      <c r="A161" s="2518">
        <v>1</v>
      </c>
      <c r="B161" s="1717" t="s">
        <v>5497</v>
      </c>
      <c r="C161" s="1838"/>
      <c r="D161" s="1834"/>
      <c r="E161" s="1834"/>
      <c r="F161" s="1834"/>
      <c r="G161" s="1829"/>
      <c r="H161" s="1830"/>
      <c r="I161" s="1831"/>
      <c r="J161" s="1832"/>
      <c r="K161" s="1833"/>
      <c r="L161" s="1833"/>
      <c r="M161" s="1834"/>
      <c r="N161" s="1835"/>
      <c r="O161" s="1836"/>
      <c r="P161" s="1837"/>
      <c r="Q161" s="6771" t="s">
        <v>8930</v>
      </c>
      <c r="R161" s="6772"/>
      <c r="S161" s="6772"/>
      <c r="T161" s="6773"/>
      <c r="U161" s="2230"/>
      <c r="V161" s="1839"/>
      <c r="W161" s="1840"/>
      <c r="X161" s="2242"/>
      <c r="Y161" s="84"/>
      <c r="Z161" s="84"/>
      <c r="AA161" s="1879"/>
      <c r="AB161" s="2243"/>
      <c r="AC161" s="1836"/>
      <c r="AD161" s="1837"/>
      <c r="AE161" s="1881"/>
      <c r="AF161" s="1882"/>
      <c r="AG161" s="1882"/>
      <c r="AH161" s="1882"/>
      <c r="AI161" s="1880"/>
      <c r="AJ161" s="1839"/>
      <c r="AK161" s="1845"/>
    </row>
    <row r="162" spans="1:39" ht="39.75" customHeight="1" thickBot="1" x14ac:dyDescent="0.25">
      <c r="A162" s="2503">
        <v>2</v>
      </c>
      <c r="B162" s="2537" t="s">
        <v>5497</v>
      </c>
      <c r="C162" s="1801"/>
      <c r="D162" s="1799"/>
      <c r="E162" s="1799"/>
      <c r="F162" s="1799"/>
      <c r="G162" s="2018"/>
      <c r="H162" s="1847"/>
      <c r="I162" s="1848"/>
      <c r="J162" s="2153"/>
      <c r="K162" s="1915"/>
      <c r="L162" s="1842"/>
      <c r="M162" s="1842"/>
      <c r="N162" s="1849"/>
      <c r="O162" s="1847"/>
      <c r="P162" s="1848"/>
      <c r="Q162" s="1801"/>
      <c r="R162" s="1799"/>
      <c r="S162" s="1799"/>
      <c r="T162" s="1799"/>
      <c r="U162" s="1800"/>
      <c r="V162" s="1847"/>
      <c r="W162" s="1848"/>
      <c r="X162" s="1801"/>
      <c r="Y162" s="1799"/>
      <c r="Z162" s="1843"/>
      <c r="AA162" s="1843"/>
      <c r="AB162" s="1844"/>
      <c r="AC162" s="1774"/>
      <c r="AD162" s="1850"/>
      <c r="AE162" s="1801"/>
      <c r="AF162" s="1116"/>
      <c r="AG162" s="1116"/>
      <c r="AH162" s="1116"/>
      <c r="AI162" s="2237"/>
      <c r="AJ162" s="1847"/>
      <c r="AK162" s="1851"/>
    </row>
    <row r="163" spans="1:39" ht="39.75" customHeight="1" thickBot="1" x14ac:dyDescent="0.25">
      <c r="A163" s="6800" t="s">
        <v>5498</v>
      </c>
      <c r="B163" s="6801"/>
      <c r="C163" s="1801"/>
      <c r="D163" s="1799"/>
      <c r="E163" s="1799"/>
      <c r="F163" s="1799"/>
      <c r="G163" s="1844"/>
      <c r="H163" s="1847"/>
      <c r="I163" s="1848"/>
      <c r="J163" s="2220"/>
      <c r="K163" s="1799"/>
      <c r="L163" s="1821"/>
      <c r="M163" s="1843"/>
      <c r="N163" s="1822"/>
      <c r="O163" s="1847"/>
      <c r="P163" s="1848"/>
      <c r="Q163" s="1852"/>
      <c r="R163" s="1799"/>
      <c r="S163" s="1799"/>
      <c r="T163" s="3983" t="s">
        <v>8930</v>
      </c>
      <c r="U163" s="6900"/>
      <c r="V163" s="1847"/>
      <c r="W163" s="1848"/>
      <c r="X163" s="2060"/>
      <c r="Y163" s="2061"/>
      <c r="Z163" s="1843"/>
      <c r="AA163" s="1843"/>
      <c r="AB163" s="1800"/>
      <c r="AC163" s="1847"/>
      <c r="AD163" s="1848"/>
      <c r="AE163" s="1801"/>
      <c r="AF163" s="1799"/>
      <c r="AG163" s="1799"/>
      <c r="AH163" s="1799"/>
      <c r="AI163" s="1844"/>
      <c r="AJ163" s="1774"/>
      <c r="AK163" s="1851"/>
    </row>
    <row r="164" spans="1:39" ht="39.75" customHeight="1" x14ac:dyDescent="0.2">
      <c r="A164" s="6802" t="s">
        <v>8250</v>
      </c>
      <c r="B164" s="6803"/>
      <c r="C164" s="1801"/>
      <c r="D164" s="1799"/>
      <c r="E164" s="1799"/>
      <c r="F164" s="31"/>
      <c r="G164" s="1926"/>
      <c r="H164" s="1847"/>
      <c r="I164" s="1848"/>
      <c r="J164" s="1801"/>
      <c r="K164" s="2331"/>
      <c r="L164" s="1843"/>
      <c r="M164" s="1799"/>
      <c r="N164" s="1844"/>
      <c r="O164" s="1774"/>
      <c r="P164" s="1850"/>
      <c r="Q164" s="1891"/>
      <c r="R164" s="1843"/>
      <c r="S164" s="1821"/>
      <c r="T164" s="1821"/>
      <c r="U164" s="1822"/>
      <c r="V164" s="2507"/>
      <c r="W164" s="2505"/>
      <c r="X164" s="7153" t="s">
        <v>8930</v>
      </c>
      <c r="Y164" s="3969"/>
      <c r="Z164" s="3970"/>
      <c r="AA164" s="2061"/>
      <c r="AB164" s="2508"/>
      <c r="AC164" s="1847"/>
      <c r="AD164" s="1848"/>
      <c r="AE164" s="1801"/>
      <c r="AF164" s="1799"/>
      <c r="AG164" s="1843"/>
      <c r="AH164" s="1843"/>
      <c r="AI164" s="1822"/>
      <c r="AJ164" s="1847"/>
      <c r="AK164" s="1851"/>
    </row>
    <row r="165" spans="1:39" ht="39.75" customHeight="1" thickBot="1" x14ac:dyDescent="0.3">
      <c r="A165" s="6790" t="s">
        <v>8973</v>
      </c>
      <c r="B165" s="6791"/>
      <c r="C165" s="6810" t="s">
        <v>5743</v>
      </c>
      <c r="D165" s="6811"/>
      <c r="E165" s="2586"/>
      <c r="F165" s="2586"/>
      <c r="G165" s="2587"/>
      <c r="H165" s="2548"/>
      <c r="I165" s="2547"/>
      <c r="J165" s="2593"/>
      <c r="K165" s="2588"/>
      <c r="L165" s="2581"/>
      <c r="M165" s="2588"/>
      <c r="N165" s="2506"/>
      <c r="O165" s="2589"/>
      <c r="P165" s="2590"/>
      <c r="Q165" s="2591"/>
      <c r="R165" s="2502"/>
      <c r="S165" s="2594"/>
      <c r="T165" s="2594"/>
      <c r="U165" s="2506"/>
      <c r="V165" s="2548"/>
      <c r="W165" s="2547"/>
      <c r="X165" s="2500"/>
      <c r="Y165" s="1960"/>
      <c r="Z165" s="1960"/>
      <c r="AA165" s="1960"/>
      <c r="AB165" s="2506"/>
      <c r="AC165" s="2548"/>
      <c r="AD165" s="2547"/>
      <c r="AE165" s="2500"/>
      <c r="AF165" s="1960"/>
      <c r="AG165" s="1960"/>
      <c r="AH165" s="1960"/>
      <c r="AI165" s="2506"/>
      <c r="AJ165" s="2548"/>
      <c r="AK165" s="2547"/>
    </row>
    <row r="166" spans="1:39" ht="39.75" customHeight="1" thickBot="1" x14ac:dyDescent="0.25">
      <c r="A166" s="7022" t="s">
        <v>3641</v>
      </c>
      <c r="B166" s="7023"/>
      <c r="C166" s="1881"/>
      <c r="D166" s="1882"/>
      <c r="E166" s="6812" t="s">
        <v>5743</v>
      </c>
      <c r="F166" s="6813"/>
      <c r="G166" s="1880"/>
      <c r="H166" s="1980"/>
      <c r="I166" s="1981"/>
      <c r="J166" s="1881"/>
      <c r="K166" s="1912"/>
      <c r="L166" s="1882"/>
      <c r="M166" s="1882"/>
      <c r="N166" s="1880"/>
      <c r="O166" s="1980"/>
      <c r="P166" s="1981"/>
      <c r="Q166" s="1881"/>
      <c r="R166" s="1882"/>
      <c r="S166" s="1882"/>
      <c r="T166" s="1882"/>
      <c r="U166" s="1880"/>
      <c r="V166" s="1980"/>
      <c r="W166" s="1981"/>
      <c r="X166" s="1881"/>
      <c r="Y166" s="1882"/>
      <c r="Z166" s="1882"/>
      <c r="AA166" s="3983" t="s">
        <v>8930</v>
      </c>
      <c r="AB166" s="6900"/>
      <c r="AC166" s="1980"/>
      <c r="AD166" s="1981"/>
      <c r="AE166" s="1881"/>
      <c r="AF166" s="1882"/>
      <c r="AG166" s="1882"/>
      <c r="AH166" s="1882"/>
      <c r="AI166" s="1880"/>
      <c r="AJ166" s="1980"/>
      <c r="AK166" s="1981"/>
    </row>
    <row r="167" spans="1:39" ht="39.75" customHeight="1" thickBot="1" x14ac:dyDescent="0.25">
      <c r="A167" s="6838" t="s">
        <v>8919</v>
      </c>
      <c r="B167" s="6839"/>
      <c r="C167" s="6907" t="s">
        <v>9061</v>
      </c>
      <c r="D167" s="6908"/>
      <c r="E167" s="6908"/>
      <c r="F167" s="6908"/>
      <c r="G167" s="7038"/>
      <c r="H167" s="1885"/>
      <c r="I167" s="1868"/>
      <c r="J167" s="6907" t="s">
        <v>9063</v>
      </c>
      <c r="K167" s="6908"/>
      <c r="L167" s="6908"/>
      <c r="M167" s="6908"/>
      <c r="N167" s="7038"/>
      <c r="O167" s="1885"/>
      <c r="P167" s="1868"/>
      <c r="Q167" s="6774" t="s">
        <v>9048</v>
      </c>
      <c r="R167" s="6775"/>
      <c r="S167" s="6775"/>
      <c r="T167" s="6775"/>
      <c r="U167" s="6776"/>
      <c r="V167" s="1885"/>
      <c r="W167" s="1868"/>
      <c r="X167" s="6774" t="s">
        <v>9048</v>
      </c>
      <c r="Y167" s="6775"/>
      <c r="Z167" s="6775"/>
      <c r="AA167" s="6775"/>
      <c r="AB167" s="6776"/>
      <c r="AC167" s="1885"/>
      <c r="AD167" s="1868"/>
      <c r="AE167" s="6774" t="s">
        <v>9048</v>
      </c>
      <c r="AF167" s="6775"/>
      <c r="AG167" s="6775"/>
      <c r="AH167" s="6775"/>
      <c r="AI167" s="6776"/>
      <c r="AJ167" s="1885"/>
      <c r="AK167" s="1868"/>
    </row>
    <row r="168" spans="1:39" ht="39.75" customHeight="1" thickBot="1" x14ac:dyDescent="0.25">
      <c r="A168" s="5491"/>
      <c r="B168" s="5491"/>
      <c r="C168" s="1682"/>
      <c r="D168" s="1682"/>
      <c r="E168" s="1682"/>
      <c r="F168" s="1682"/>
      <c r="G168" s="1682"/>
      <c r="H168" s="1928"/>
      <c r="I168" s="1928"/>
      <c r="J168" s="1682"/>
      <c r="K168" s="1682"/>
      <c r="L168" s="1682"/>
      <c r="M168" s="1682"/>
      <c r="N168" s="1682"/>
      <c r="O168" s="1928"/>
      <c r="P168" s="1928"/>
      <c r="Q168" s="1682"/>
      <c r="R168" s="1682"/>
      <c r="S168" s="1682"/>
      <c r="T168" s="1682"/>
      <c r="U168" s="1682"/>
      <c r="V168" s="1928"/>
      <c r="W168" s="1928"/>
      <c r="X168" s="1682"/>
      <c r="Y168" s="1682"/>
      <c r="Z168" s="1682"/>
      <c r="AA168" s="1682"/>
      <c r="AB168" s="1682"/>
      <c r="AC168" s="1928"/>
      <c r="AD168" s="1928"/>
      <c r="AE168" s="1682"/>
      <c r="AF168" s="1682"/>
      <c r="AG168" s="1682"/>
      <c r="AH168" s="1682"/>
      <c r="AI168" s="1682"/>
      <c r="AJ168" s="1660"/>
      <c r="AK168" s="1660"/>
    </row>
    <row r="169" spans="1:39" ht="39.75" customHeight="1" thickBot="1" x14ac:dyDescent="0.25">
      <c r="A169" s="5764"/>
      <c r="B169" s="5765"/>
      <c r="C169" s="5464" t="s">
        <v>9042</v>
      </c>
      <c r="D169" s="5465"/>
      <c r="E169" s="5465"/>
      <c r="F169" s="5465"/>
      <c r="G169" s="5465"/>
      <c r="H169" s="5465"/>
      <c r="I169" s="5466"/>
      <c r="J169" s="5464" t="s">
        <v>9043</v>
      </c>
      <c r="K169" s="5465"/>
      <c r="L169" s="5465"/>
      <c r="M169" s="5465"/>
      <c r="N169" s="5465"/>
      <c r="O169" s="5465"/>
      <c r="P169" s="5466"/>
      <c r="Q169" s="5464" t="s">
        <v>9095</v>
      </c>
      <c r="R169" s="5465"/>
      <c r="S169" s="5465"/>
      <c r="T169" s="5465"/>
      <c r="U169" s="5465"/>
      <c r="V169" s="5465"/>
      <c r="W169" s="5466"/>
      <c r="X169" s="5464" t="s">
        <v>8428</v>
      </c>
      <c r="Y169" s="5465"/>
      <c r="Z169" s="5465"/>
      <c r="AA169" s="5465"/>
      <c r="AB169" s="5465"/>
      <c r="AC169" s="5465"/>
      <c r="AD169" s="5466"/>
      <c r="AE169" s="5464" t="s">
        <v>8429</v>
      </c>
      <c r="AF169" s="5465"/>
      <c r="AG169" s="5465"/>
      <c r="AH169" s="5465"/>
      <c r="AI169" s="5465"/>
      <c r="AJ169" s="5465"/>
      <c r="AK169" s="5466"/>
    </row>
    <row r="170" spans="1:39" ht="39.75" customHeight="1" x14ac:dyDescent="0.2">
      <c r="A170" s="6964" t="s">
        <v>1390</v>
      </c>
      <c r="B170" s="6875"/>
      <c r="C170" s="1719">
        <v>7</v>
      </c>
      <c r="D170" s="1675">
        <v>7</v>
      </c>
      <c r="E170" s="1675">
        <v>7</v>
      </c>
      <c r="F170" s="1675">
        <v>7</v>
      </c>
      <c r="G170" s="1676">
        <v>8</v>
      </c>
      <c r="H170" s="1743">
        <v>8</v>
      </c>
      <c r="I170" s="1744">
        <v>8</v>
      </c>
      <c r="J170" s="1674">
        <v>8</v>
      </c>
      <c r="K170" s="1675">
        <v>8</v>
      </c>
      <c r="L170" s="1675">
        <v>8</v>
      </c>
      <c r="M170" s="1675">
        <v>8</v>
      </c>
      <c r="N170" s="1676">
        <v>8</v>
      </c>
      <c r="O170" s="1743">
        <v>8</v>
      </c>
      <c r="P170" s="1744">
        <v>8</v>
      </c>
      <c r="Q170" s="1674">
        <v>8</v>
      </c>
      <c r="R170" s="1675">
        <v>8</v>
      </c>
      <c r="S170" s="1675">
        <v>8</v>
      </c>
      <c r="T170" s="1675">
        <v>8</v>
      </c>
      <c r="U170" s="1676">
        <v>8</v>
      </c>
      <c r="V170" s="1743">
        <v>8</v>
      </c>
      <c r="W170" s="1744">
        <v>8</v>
      </c>
      <c r="X170" s="1674">
        <v>8</v>
      </c>
      <c r="Y170" s="1675">
        <v>8</v>
      </c>
      <c r="Z170" s="1675">
        <v>8</v>
      </c>
      <c r="AA170" s="1675">
        <v>8</v>
      </c>
      <c r="AB170" s="1676">
        <v>8</v>
      </c>
      <c r="AC170" s="1743">
        <v>8</v>
      </c>
      <c r="AD170" s="1747">
        <v>8</v>
      </c>
      <c r="AE170" s="1675">
        <v>8</v>
      </c>
      <c r="AF170" s="1675">
        <v>8</v>
      </c>
      <c r="AG170" s="1675">
        <v>8</v>
      </c>
      <c r="AH170" s="1675">
        <v>8</v>
      </c>
      <c r="AI170" s="1676">
        <v>8</v>
      </c>
      <c r="AJ170" s="1743">
        <v>8</v>
      </c>
      <c r="AK170" s="1744">
        <v>8</v>
      </c>
    </row>
    <row r="171" spans="1:39" s="515" customFormat="1" ht="39.75" customHeight="1" thickBot="1" x14ac:dyDescent="0.3">
      <c r="A171" s="6898" t="s">
        <v>1391</v>
      </c>
      <c r="B171" s="6899"/>
      <c r="C171" s="2522">
        <v>28</v>
      </c>
      <c r="D171" s="2523">
        <v>29</v>
      </c>
      <c r="E171" s="2523">
        <v>30</v>
      </c>
      <c r="F171" s="2523">
        <v>31</v>
      </c>
      <c r="G171" s="2524">
        <v>1</v>
      </c>
      <c r="H171" s="2525">
        <v>2</v>
      </c>
      <c r="I171" s="2526">
        <v>3</v>
      </c>
      <c r="J171" s="2533">
        <v>4</v>
      </c>
      <c r="K171" s="2523">
        <v>5</v>
      </c>
      <c r="L171" s="2523">
        <v>6</v>
      </c>
      <c r="M171" s="2523">
        <v>7</v>
      </c>
      <c r="N171" s="2529">
        <v>8</v>
      </c>
      <c r="O171" s="2525">
        <v>9</v>
      </c>
      <c r="P171" s="2526">
        <v>10</v>
      </c>
      <c r="Q171" s="2527">
        <v>11</v>
      </c>
      <c r="R171" s="2528">
        <v>12</v>
      </c>
      <c r="S171" s="2528">
        <v>13</v>
      </c>
      <c r="T171" s="2523">
        <v>14</v>
      </c>
      <c r="U171" s="2529">
        <v>15</v>
      </c>
      <c r="V171" s="2525">
        <v>16</v>
      </c>
      <c r="W171" s="2526">
        <v>17</v>
      </c>
      <c r="X171" s="2527">
        <v>18</v>
      </c>
      <c r="Y171" s="2528">
        <v>19</v>
      </c>
      <c r="Z171" s="2528">
        <v>20</v>
      </c>
      <c r="AA171" s="2528">
        <v>21</v>
      </c>
      <c r="AB171" s="2524">
        <v>22</v>
      </c>
      <c r="AC171" s="2525">
        <v>23</v>
      </c>
      <c r="AD171" s="2530">
        <v>24</v>
      </c>
      <c r="AE171" s="2528">
        <v>25</v>
      </c>
      <c r="AF171" s="2528">
        <v>26</v>
      </c>
      <c r="AG171" s="2528">
        <v>27</v>
      </c>
      <c r="AH171" s="2528">
        <v>28</v>
      </c>
      <c r="AI171" s="2524">
        <v>29</v>
      </c>
      <c r="AJ171" s="2525">
        <v>30</v>
      </c>
      <c r="AK171" s="2526">
        <v>31</v>
      </c>
    </row>
    <row r="172" spans="1:39" ht="39.75" customHeight="1" x14ac:dyDescent="0.2">
      <c r="A172" s="6883" t="s">
        <v>4459</v>
      </c>
      <c r="B172" s="6884"/>
      <c r="C172" s="2650" t="s">
        <v>9089</v>
      </c>
      <c r="D172" s="7057" t="s">
        <v>9094</v>
      </c>
      <c r="E172" s="7058"/>
      <c r="F172" s="7059" t="s">
        <v>9100</v>
      </c>
      <c r="G172" s="7060"/>
      <c r="H172" s="1787"/>
      <c r="I172" s="1788"/>
      <c r="J172" s="6782" t="s">
        <v>9098</v>
      </c>
      <c r="K172" s="6783"/>
      <c r="M172" s="2416"/>
      <c r="N172" s="2392"/>
      <c r="O172" s="1792"/>
      <c r="P172" s="1788"/>
      <c r="Q172" s="6854" t="s">
        <v>9096</v>
      </c>
      <c r="R172" s="6855"/>
      <c r="S172" s="6856"/>
      <c r="T172" s="2059"/>
      <c r="U172" s="2234"/>
      <c r="V172" s="1792"/>
      <c r="W172" s="1788"/>
      <c r="X172" s="2228"/>
      <c r="Y172" s="1785"/>
      <c r="Z172" s="2229"/>
      <c r="AA172" s="2059"/>
      <c r="AB172" s="2326"/>
      <c r="AC172" s="1787"/>
      <c r="AD172" s="1887"/>
      <c r="AE172" s="2329"/>
      <c r="AF172" s="6854" t="s">
        <v>9096</v>
      </c>
      <c r="AG172" s="6855"/>
      <c r="AH172" s="6856"/>
      <c r="AI172" s="1795"/>
      <c r="AJ172" s="1762"/>
      <c r="AK172" s="1750"/>
    </row>
    <row r="173" spans="1:39" ht="39.75" customHeight="1" x14ac:dyDescent="0.35">
      <c r="A173" s="6840" t="s">
        <v>8234</v>
      </c>
      <c r="B173" s="6841"/>
      <c r="C173" s="6118" t="s">
        <v>4453</v>
      </c>
      <c r="D173" s="6119"/>
      <c r="E173" s="6119"/>
      <c r="F173" s="6119"/>
      <c r="G173" s="6457"/>
      <c r="H173" s="1796"/>
      <c r="I173" s="1797"/>
      <c r="J173" s="6118" t="s">
        <v>4453</v>
      </c>
      <c r="K173" s="6119"/>
      <c r="L173" s="6119"/>
      <c r="M173" s="6119"/>
      <c r="N173" s="6457"/>
      <c r="O173" s="1798"/>
      <c r="P173" s="1797"/>
      <c r="Q173" s="6118" t="s">
        <v>4453</v>
      </c>
      <c r="R173" s="6119"/>
      <c r="S173" s="6119"/>
      <c r="T173" s="6119"/>
      <c r="U173" s="6457"/>
      <c r="V173" s="1798"/>
      <c r="W173" s="1797"/>
      <c r="X173" s="6118" t="s">
        <v>4453</v>
      </c>
      <c r="Y173" s="6119"/>
      <c r="Z173" s="6119"/>
      <c r="AA173" s="6119"/>
      <c r="AB173" s="6457"/>
      <c r="AC173" s="1796"/>
      <c r="AD173" s="1890"/>
      <c r="AE173" s="6118" t="s">
        <v>4453</v>
      </c>
      <c r="AF173" s="6119"/>
      <c r="AG173" s="6119"/>
      <c r="AH173" s="6119"/>
      <c r="AI173" s="6457"/>
      <c r="AJ173" s="1760"/>
      <c r="AK173" s="1752"/>
      <c r="AM173" s="2501"/>
    </row>
    <row r="174" spans="1:39" ht="39.75" customHeight="1" x14ac:dyDescent="0.2">
      <c r="A174" s="6860" t="s">
        <v>8235</v>
      </c>
      <c r="B174" s="6861"/>
      <c r="C174" s="6831" t="s">
        <v>9097</v>
      </c>
      <c r="D174" s="6832"/>
      <c r="E174" s="6857"/>
      <c r="F174" s="1823"/>
      <c r="G174" s="2155"/>
      <c r="H174" s="1796"/>
      <c r="I174" s="1797"/>
      <c r="J174" s="2039"/>
      <c r="K174" s="1823"/>
      <c r="L174" s="1823"/>
      <c r="M174" s="1823"/>
      <c r="N174" s="2155"/>
      <c r="O174" s="1798"/>
      <c r="P174" s="1797"/>
      <c r="Q174" s="2039"/>
      <c r="R174" s="1823"/>
      <c r="S174" s="1823"/>
      <c r="T174" s="1823"/>
      <c r="U174" s="2155"/>
      <c r="V174" s="1798"/>
      <c r="W174" s="1797"/>
      <c r="X174" s="2039"/>
      <c r="Y174" s="1823"/>
      <c r="Z174" s="1823"/>
      <c r="AA174" s="1823"/>
      <c r="AB174" s="2033"/>
      <c r="AC174" s="1796"/>
      <c r="AD174" s="1890"/>
      <c r="AE174" s="6831" t="s">
        <v>9097</v>
      </c>
      <c r="AF174" s="6832"/>
      <c r="AG174" s="6857"/>
      <c r="AH174" s="1823"/>
      <c r="AI174" s="2155"/>
      <c r="AJ174" s="1760"/>
      <c r="AK174" s="1752"/>
    </row>
    <row r="175" spans="1:39" ht="39.75" customHeight="1" x14ac:dyDescent="0.2">
      <c r="A175" s="6860" t="s">
        <v>8236</v>
      </c>
      <c r="B175" s="6861"/>
      <c r="C175" s="6956" t="s">
        <v>9093</v>
      </c>
      <c r="D175" s="6957"/>
      <c r="E175" s="6957"/>
      <c r="F175" s="6957"/>
      <c r="G175" s="6958"/>
      <c r="H175" s="1796"/>
      <c r="I175" s="1797"/>
      <c r="J175" s="7061" t="s">
        <v>9093</v>
      </c>
      <c r="K175" s="6853"/>
      <c r="L175" s="6853"/>
      <c r="M175" s="6853"/>
      <c r="N175" s="2155"/>
      <c r="O175" s="1798"/>
      <c r="P175" s="1797"/>
      <c r="Q175" s="6758" t="s">
        <v>9087</v>
      </c>
      <c r="R175" s="6777"/>
      <c r="S175" s="6777"/>
      <c r="T175" s="6777"/>
      <c r="U175" s="6842"/>
      <c r="V175" s="1798"/>
      <c r="W175" s="1797"/>
      <c r="X175" s="6758" t="s">
        <v>9087</v>
      </c>
      <c r="Y175" s="6777"/>
      <c r="Z175" s="6759"/>
      <c r="AA175" s="1823"/>
      <c r="AB175" s="2033"/>
      <c r="AC175" s="1796"/>
      <c r="AD175" s="1890"/>
      <c r="AE175" s="2552"/>
      <c r="AF175" s="6821" t="s">
        <v>9103</v>
      </c>
      <c r="AG175" s="6821"/>
      <c r="AH175" s="6822"/>
      <c r="AI175" s="1806"/>
      <c r="AJ175" s="1760"/>
      <c r="AK175" s="1752"/>
    </row>
    <row r="176" spans="1:39" ht="39.75" customHeight="1" x14ac:dyDescent="0.2">
      <c r="A176" s="6860" t="s">
        <v>8237</v>
      </c>
      <c r="B176" s="6861"/>
      <c r="C176" s="6849" t="s">
        <v>9081</v>
      </c>
      <c r="D176" s="6850"/>
      <c r="E176" s="6850"/>
      <c r="F176" s="6850"/>
      <c r="G176" s="6851"/>
      <c r="H176" s="1796"/>
      <c r="I176" s="1797"/>
      <c r="J176" s="2039"/>
      <c r="K176" s="1823"/>
      <c r="L176" s="1823"/>
      <c r="M176" s="1823"/>
      <c r="N176" s="2155"/>
      <c r="O176" s="1798"/>
      <c r="P176" s="1797"/>
      <c r="Q176" s="2039"/>
      <c r="R176" s="1823"/>
      <c r="S176" s="1823"/>
      <c r="T176" s="1823"/>
      <c r="U176" s="2155"/>
      <c r="V176" s="1798"/>
      <c r="W176" s="1797"/>
      <c r="X176" s="2039"/>
      <c r="Y176" s="1823"/>
      <c r="Z176" s="1823"/>
      <c r="AA176" s="1823"/>
      <c r="AB176" s="2033"/>
      <c r="AC176" s="1796"/>
      <c r="AD176" s="1890"/>
      <c r="AE176" s="6849" t="s">
        <v>9081</v>
      </c>
      <c r="AF176" s="6850"/>
      <c r="AG176" s="6850"/>
      <c r="AH176" s="6850"/>
      <c r="AI176" s="6851"/>
      <c r="AJ176" s="1760"/>
      <c r="AK176" s="1752"/>
    </row>
    <row r="177" spans="1:39" ht="39.75" customHeight="1" x14ac:dyDescent="0.2">
      <c r="A177" s="6794" t="s">
        <v>8238</v>
      </c>
      <c r="B177" s="6795"/>
      <c r="C177" s="6118" t="s">
        <v>4453</v>
      </c>
      <c r="D177" s="6119"/>
      <c r="E177" s="6119"/>
      <c r="F177" s="6119"/>
      <c r="G177" s="6457"/>
      <c r="H177" s="1796"/>
      <c r="I177" s="1797"/>
      <c r="J177" s="6118" t="s">
        <v>4453</v>
      </c>
      <c r="K177" s="6119"/>
      <c r="L177" s="6119"/>
      <c r="M177" s="6119"/>
      <c r="N177" s="6457"/>
      <c r="O177" s="1798"/>
      <c r="P177" s="1797"/>
      <c r="Q177" s="6118" t="s">
        <v>4453</v>
      </c>
      <c r="R177" s="6119"/>
      <c r="S177" s="6119"/>
      <c r="T177" s="6119"/>
      <c r="U177" s="6457"/>
      <c r="V177" s="1798"/>
      <c r="W177" s="1797"/>
      <c r="X177" s="6118" t="s">
        <v>4453</v>
      </c>
      <c r="Y177" s="6119"/>
      <c r="Z177" s="6119"/>
      <c r="AA177" s="6119"/>
      <c r="AB177" s="6119"/>
      <c r="AC177" s="1796"/>
      <c r="AD177" s="1890"/>
      <c r="AE177" s="6119" t="s">
        <v>4453</v>
      </c>
      <c r="AF177" s="6119"/>
      <c r="AG177" s="6119"/>
      <c r="AH177" s="6119"/>
      <c r="AI177" s="6457"/>
      <c r="AJ177" s="1760"/>
      <c r="AK177" s="1752"/>
    </row>
    <row r="178" spans="1:39" ht="39.75" customHeight="1" x14ac:dyDescent="0.2">
      <c r="A178" s="6794" t="s">
        <v>8239</v>
      </c>
      <c r="B178" s="6795"/>
      <c r="C178" s="2231"/>
      <c r="D178" s="1888"/>
      <c r="E178" s="1888"/>
      <c r="F178" s="1888"/>
      <c r="G178" s="1913"/>
      <c r="H178" s="1796"/>
      <c r="I178" s="1797"/>
      <c r="J178" s="2231"/>
      <c r="K178" s="1888"/>
      <c r="L178" s="1888"/>
      <c r="M178" s="1888"/>
      <c r="N178" s="1913"/>
      <c r="O178" s="1798"/>
      <c r="P178" s="1797"/>
      <c r="Q178" s="2231"/>
      <c r="R178" s="1888"/>
      <c r="S178" s="1888"/>
      <c r="T178" s="1888"/>
      <c r="U178" s="1913"/>
      <c r="V178" s="1798"/>
      <c r="W178" s="1797"/>
      <c r="X178" s="2231"/>
      <c r="Y178" s="1888"/>
      <c r="Z178" s="1888"/>
      <c r="AA178" s="1888"/>
      <c r="AB178" s="2323"/>
      <c r="AC178" s="1796"/>
      <c r="AD178" s="1890"/>
      <c r="AE178" s="2175"/>
      <c r="AF178" s="1807"/>
      <c r="AG178" s="1807"/>
      <c r="AH178" s="1807"/>
      <c r="AI178" s="1808"/>
      <c r="AJ178" s="1760"/>
      <c r="AK178" s="1752"/>
    </row>
    <row r="179" spans="1:39" ht="39.75" customHeight="1" x14ac:dyDescent="0.2">
      <c r="A179" s="6794" t="s">
        <v>8240</v>
      </c>
      <c r="B179" s="6795"/>
      <c r="C179" s="6118" t="s">
        <v>4453</v>
      </c>
      <c r="D179" s="6119"/>
      <c r="E179" s="6119"/>
      <c r="F179" s="6119"/>
      <c r="G179" s="6457"/>
      <c r="H179" s="1796"/>
      <c r="I179" s="1797"/>
      <c r="J179" s="6118" t="s">
        <v>4453</v>
      </c>
      <c r="K179" s="6119"/>
      <c r="L179" s="6119"/>
      <c r="M179" s="6119"/>
      <c r="N179" s="6457"/>
      <c r="O179" s="1798"/>
      <c r="P179" s="1797"/>
      <c r="Q179" s="6118" t="s">
        <v>4453</v>
      </c>
      <c r="R179" s="6119"/>
      <c r="S179" s="6119"/>
      <c r="T179" s="6119"/>
      <c r="U179" s="6457"/>
      <c r="V179" s="1798"/>
      <c r="W179" s="1797"/>
      <c r="X179" s="6118" t="s">
        <v>4453</v>
      </c>
      <c r="Y179" s="6119"/>
      <c r="Z179" s="6119"/>
      <c r="AA179" s="6119"/>
      <c r="AB179" s="6119"/>
      <c r="AC179" s="1796"/>
      <c r="AD179" s="1890"/>
      <c r="AE179" s="6119" t="s">
        <v>4453</v>
      </c>
      <c r="AF179" s="6119"/>
      <c r="AG179" s="6119"/>
      <c r="AH179" s="6119"/>
      <c r="AI179" s="6457"/>
      <c r="AJ179" s="1760"/>
      <c r="AK179" s="1752"/>
    </row>
    <row r="180" spans="1:39" ht="39.75" customHeight="1" x14ac:dyDescent="0.2">
      <c r="A180" s="6792" t="s">
        <v>8241</v>
      </c>
      <c r="B180" s="6793"/>
      <c r="C180" s="6731" t="s">
        <v>8929</v>
      </c>
      <c r="D180" s="6732"/>
      <c r="E180" s="6732"/>
      <c r="F180" s="6732"/>
      <c r="G180" s="6733"/>
      <c r="H180" s="1816"/>
      <c r="I180" s="1817"/>
      <c r="J180" s="6731" t="s">
        <v>8929</v>
      </c>
      <c r="K180" s="6732"/>
      <c r="L180" s="6732"/>
      <c r="M180" s="6732"/>
      <c r="N180" s="6733"/>
      <c r="O180" s="1818"/>
      <c r="P180" s="1817"/>
      <c r="Q180" s="6731" t="s">
        <v>8929</v>
      </c>
      <c r="R180" s="6732"/>
      <c r="S180" s="6732"/>
      <c r="T180" s="6732"/>
      <c r="U180" s="6733"/>
      <c r="V180" s="1818"/>
      <c r="W180" s="1817"/>
      <c r="X180" s="6731" t="s">
        <v>8929</v>
      </c>
      <c r="Y180" s="6732"/>
      <c r="Z180" s="6732"/>
      <c r="AA180" s="6732"/>
      <c r="AB180" s="6732"/>
      <c r="AC180" s="1816"/>
      <c r="AD180" s="1896"/>
      <c r="AE180" s="6732" t="s">
        <v>8929</v>
      </c>
      <c r="AF180" s="6732"/>
      <c r="AG180" s="6732"/>
      <c r="AH180" s="6732"/>
      <c r="AI180" s="6733"/>
      <c r="AJ180" s="1760"/>
      <c r="AK180" s="1752"/>
    </row>
    <row r="181" spans="1:39" ht="39.75" customHeight="1" x14ac:dyDescent="0.2">
      <c r="A181" s="6792" t="s">
        <v>8242</v>
      </c>
      <c r="B181" s="6793"/>
      <c r="C181" s="6118" t="s">
        <v>4453</v>
      </c>
      <c r="D181" s="6119"/>
      <c r="E181" s="6119"/>
      <c r="F181" s="6119"/>
      <c r="G181" s="6457"/>
      <c r="H181" s="1796"/>
      <c r="I181" s="1797"/>
      <c r="J181" s="6118" t="s">
        <v>4453</v>
      </c>
      <c r="K181" s="6119"/>
      <c r="L181" s="6119"/>
      <c r="M181" s="6119"/>
      <c r="N181" s="6457"/>
      <c r="O181" s="1798"/>
      <c r="P181" s="1797"/>
      <c r="Q181" s="6118" t="s">
        <v>4453</v>
      </c>
      <c r="R181" s="6119"/>
      <c r="S181" s="6119"/>
      <c r="T181" s="6119"/>
      <c r="U181" s="6457"/>
      <c r="V181" s="1798"/>
      <c r="W181" s="1797"/>
      <c r="X181" s="2342" t="s">
        <v>4453</v>
      </c>
      <c r="Y181" s="5542" t="s">
        <v>9102</v>
      </c>
      <c r="Z181" s="5542"/>
      <c r="AA181" s="6729" t="s">
        <v>8938</v>
      </c>
      <c r="AB181" s="6729"/>
      <c r="AC181" s="1796"/>
      <c r="AD181" s="1890"/>
      <c r="AE181" s="6763" t="s">
        <v>9107</v>
      </c>
      <c r="AF181" s="6763"/>
      <c r="AG181" s="6763"/>
      <c r="AH181" s="6763"/>
      <c r="AI181" s="6763"/>
      <c r="AJ181" s="1760"/>
      <c r="AK181" s="1752"/>
    </row>
    <row r="182" spans="1:39" ht="39.75" customHeight="1" x14ac:dyDescent="0.2">
      <c r="A182" s="6794" t="s">
        <v>8243</v>
      </c>
      <c r="B182" s="6795"/>
      <c r="C182" s="6118" t="s">
        <v>4453</v>
      </c>
      <c r="D182" s="6119"/>
      <c r="E182" s="6119"/>
      <c r="F182" s="6119"/>
      <c r="G182" s="6457"/>
      <c r="H182" s="1796"/>
      <c r="I182" s="1797"/>
      <c r="J182" s="6118" t="s">
        <v>4453</v>
      </c>
      <c r="K182" s="6119"/>
      <c r="L182" s="6119"/>
      <c r="M182" s="6119"/>
      <c r="N182" s="6457"/>
      <c r="O182" s="1798"/>
      <c r="P182" s="1797"/>
      <c r="Q182" s="6118" t="s">
        <v>4453</v>
      </c>
      <c r="R182" s="6119"/>
      <c r="S182" s="6119"/>
      <c r="T182" s="6119"/>
      <c r="U182" s="6457"/>
      <c r="V182" s="1798"/>
      <c r="W182" s="1797"/>
      <c r="X182" s="6118" t="s">
        <v>4453</v>
      </c>
      <c r="Y182" s="6119"/>
      <c r="Z182" s="6119"/>
      <c r="AA182" s="6119"/>
      <c r="AB182" s="6119"/>
      <c r="AC182" s="1796"/>
      <c r="AD182" s="1890"/>
      <c r="AE182" s="6119" t="s">
        <v>4453</v>
      </c>
      <c r="AF182" s="6119"/>
      <c r="AG182" s="6119"/>
      <c r="AH182" s="6119"/>
      <c r="AI182" s="6457"/>
      <c r="AJ182" s="1760"/>
      <c r="AK182" s="1752"/>
    </row>
    <row r="183" spans="1:39" ht="39.75" customHeight="1" x14ac:dyDescent="0.2">
      <c r="A183" s="6794" t="s">
        <v>8244</v>
      </c>
      <c r="B183" s="6795"/>
      <c r="C183" s="6118" t="s">
        <v>4453</v>
      </c>
      <c r="D183" s="6119"/>
      <c r="E183" s="6119"/>
      <c r="F183" s="6119"/>
      <c r="G183" s="6457"/>
      <c r="H183" s="1796"/>
      <c r="I183" s="1797"/>
      <c r="J183" s="6118" t="s">
        <v>4453</v>
      </c>
      <c r="K183" s="6119"/>
      <c r="L183" s="6119"/>
      <c r="M183" s="6119"/>
      <c r="N183" s="6457"/>
      <c r="O183" s="1798"/>
      <c r="P183" s="1797"/>
      <c r="Q183" s="6118" t="s">
        <v>4453</v>
      </c>
      <c r="R183" s="6119"/>
      <c r="S183" s="6119"/>
      <c r="T183" s="6119"/>
      <c r="U183" s="6457"/>
      <c r="V183" s="1798"/>
      <c r="W183" s="1797"/>
      <c r="X183" s="6118" t="s">
        <v>4453</v>
      </c>
      <c r="Y183" s="6119"/>
      <c r="Z183" s="6119"/>
      <c r="AA183" s="6119"/>
      <c r="AB183" s="6119"/>
      <c r="AC183" s="1796"/>
      <c r="AD183" s="1890"/>
      <c r="AE183" s="6119" t="s">
        <v>4453</v>
      </c>
      <c r="AF183" s="6119"/>
      <c r="AG183" s="6119"/>
      <c r="AH183" s="6119"/>
      <c r="AI183" s="6457"/>
      <c r="AJ183" s="1760"/>
      <c r="AK183" s="1752"/>
    </row>
    <row r="184" spans="1:39" ht="39.75" customHeight="1" x14ac:dyDescent="0.2">
      <c r="A184" s="6796" t="s">
        <v>8245</v>
      </c>
      <c r="B184" s="6797"/>
      <c r="C184" s="6118" t="s">
        <v>4453</v>
      </c>
      <c r="D184" s="6119"/>
      <c r="E184" s="6119"/>
      <c r="F184" s="6119"/>
      <c r="G184" s="6457"/>
      <c r="H184" s="1796"/>
      <c r="I184" s="1797"/>
      <c r="J184" s="6118" t="s">
        <v>4453</v>
      </c>
      <c r="K184" s="6119"/>
      <c r="L184" s="6119"/>
      <c r="M184" s="6119"/>
      <c r="N184" s="6457"/>
      <c r="O184" s="1798"/>
      <c r="P184" s="1797"/>
      <c r="Q184" s="6118" t="s">
        <v>4453</v>
      </c>
      <c r="R184" s="6119"/>
      <c r="S184" s="6119"/>
      <c r="T184" s="6119"/>
      <c r="U184" s="6457"/>
      <c r="V184" s="1798"/>
      <c r="W184" s="1797"/>
      <c r="X184" s="6118" t="s">
        <v>4453</v>
      </c>
      <c r="Y184" s="6119"/>
      <c r="Z184" s="6119"/>
      <c r="AA184" s="6119"/>
      <c r="AB184" s="6119"/>
      <c r="AC184" s="1796"/>
      <c r="AD184" s="1890"/>
      <c r="AE184" s="6119" t="s">
        <v>4453</v>
      </c>
      <c r="AF184" s="6119"/>
      <c r="AG184" s="6119"/>
      <c r="AH184" s="6119"/>
      <c r="AI184" s="6457"/>
      <c r="AJ184" s="1760"/>
      <c r="AK184" s="1752"/>
    </row>
    <row r="185" spans="1:39" ht="39.75" customHeight="1" thickBot="1" x14ac:dyDescent="0.25">
      <c r="A185" s="6798" t="s">
        <v>8246</v>
      </c>
      <c r="B185" s="6797"/>
      <c r="C185" s="6353" t="s">
        <v>4453</v>
      </c>
      <c r="D185" s="6354"/>
      <c r="E185" s="6354"/>
      <c r="F185" s="6354"/>
      <c r="G185" s="6727"/>
      <c r="H185" s="1796"/>
      <c r="I185" s="1797"/>
      <c r="J185" s="6353" t="s">
        <v>4453</v>
      </c>
      <c r="K185" s="6354"/>
      <c r="L185" s="6354"/>
      <c r="M185" s="6354"/>
      <c r="N185" s="6727"/>
      <c r="O185" s="1798"/>
      <c r="P185" s="1797"/>
      <c r="Q185" s="6353" t="s">
        <v>4453</v>
      </c>
      <c r="R185" s="6354"/>
      <c r="S185" s="6354"/>
      <c r="T185" s="6354"/>
      <c r="U185" s="6727"/>
      <c r="V185" s="1798"/>
      <c r="W185" s="1797"/>
      <c r="X185" s="6353" t="s">
        <v>4453</v>
      </c>
      <c r="Y185" s="6354"/>
      <c r="Z185" s="6354"/>
      <c r="AA185" s="6354"/>
      <c r="AB185" s="6354"/>
      <c r="AC185" s="1796"/>
      <c r="AD185" s="1890"/>
      <c r="AE185" s="6354" t="s">
        <v>4453</v>
      </c>
      <c r="AF185" s="6354"/>
      <c r="AG185" s="6354"/>
      <c r="AH185" s="6354"/>
      <c r="AI185" s="6727"/>
      <c r="AJ185" s="1760"/>
      <c r="AK185" s="1752"/>
    </row>
    <row r="186" spans="1:39" ht="39.75" customHeight="1" x14ac:dyDescent="0.25">
      <c r="A186" s="6060" t="s">
        <v>8247</v>
      </c>
      <c r="B186" s="6799"/>
      <c r="C186" s="6734" t="s">
        <v>8917</v>
      </c>
      <c r="D186" s="6734"/>
      <c r="E186" s="6734"/>
      <c r="F186" s="6734"/>
      <c r="G186" s="6734"/>
      <c r="H186" s="1796"/>
      <c r="I186" s="1797"/>
      <c r="J186" s="6734" t="s">
        <v>8917</v>
      </c>
      <c r="K186" s="6734"/>
      <c r="L186" s="6734"/>
      <c r="M186" s="6734"/>
      <c r="N186" s="6734"/>
      <c r="O186" s="1798"/>
      <c r="P186" s="1797"/>
      <c r="Q186" s="6734" t="s">
        <v>8917</v>
      </c>
      <c r="R186" s="6734"/>
      <c r="S186" s="6734"/>
      <c r="T186" s="6734"/>
      <c r="U186" s="6734"/>
      <c r="V186" s="1798"/>
      <c r="W186" s="1797"/>
      <c r="X186" s="6734" t="s">
        <v>8917</v>
      </c>
      <c r="Y186" s="6734"/>
      <c r="Z186" s="6734"/>
      <c r="AA186" s="6734"/>
      <c r="AB186" s="6734"/>
      <c r="AC186" s="1796"/>
      <c r="AD186" s="1890"/>
      <c r="AE186" s="6735" t="s">
        <v>9107</v>
      </c>
      <c r="AF186" s="6735"/>
      <c r="AG186" s="6735"/>
      <c r="AH186" s="6735"/>
      <c r="AI186" s="6735"/>
      <c r="AJ186" s="1760"/>
      <c r="AK186" s="1752"/>
      <c r="AM186" s="515" t="s">
        <v>9104</v>
      </c>
    </row>
    <row r="187" spans="1:39" ht="39.75" customHeight="1" x14ac:dyDescent="0.2">
      <c r="A187" s="6796" t="s">
        <v>8248</v>
      </c>
      <c r="B187" s="6797"/>
      <c r="C187" s="1731"/>
      <c r="D187" s="1821"/>
      <c r="E187" s="50"/>
      <c r="F187" s="1821"/>
      <c r="G187" s="1822"/>
      <c r="H187" s="1796"/>
      <c r="I187" s="1797"/>
      <c r="J187" s="2223"/>
      <c r="K187" s="1821"/>
      <c r="L187" s="1821"/>
      <c r="M187" s="44"/>
      <c r="N187" s="2227"/>
      <c r="O187" s="1798"/>
      <c r="P187" s="1797"/>
      <c r="Q187" s="2223"/>
      <c r="R187" s="1821"/>
      <c r="S187" s="1821"/>
      <c r="T187" s="1821"/>
      <c r="U187" s="2227"/>
      <c r="V187" s="1798"/>
      <c r="W187" s="1797"/>
      <c r="X187" s="1820"/>
      <c r="Y187" s="1821"/>
      <c r="Z187" s="1821"/>
      <c r="AA187" s="1821"/>
      <c r="AB187" s="1996"/>
      <c r="AC187" s="1796"/>
      <c r="AD187" s="1890"/>
      <c r="AE187" s="40"/>
      <c r="AF187" s="1821"/>
      <c r="AG187" s="44"/>
      <c r="AH187" s="44"/>
      <c r="AI187" s="1822"/>
      <c r="AJ187" s="1760"/>
      <c r="AK187" s="1752"/>
    </row>
    <row r="188" spans="1:39" ht="39.75" customHeight="1" thickBot="1" x14ac:dyDescent="0.25">
      <c r="A188" s="6060" t="s">
        <v>8249</v>
      </c>
      <c r="B188" s="6799"/>
      <c r="C188" s="2410"/>
      <c r="D188" s="2072"/>
      <c r="E188" s="2072"/>
      <c r="F188" s="2072"/>
      <c r="G188" s="2496"/>
      <c r="H188" s="1826"/>
      <c r="I188" s="1827"/>
      <c r="J188" s="2410"/>
      <c r="K188" s="2072"/>
      <c r="L188" s="2072"/>
      <c r="M188" s="2072"/>
      <c r="N188" s="2496"/>
      <c r="O188" s="1828"/>
      <c r="P188" s="1827"/>
      <c r="Q188" s="2410"/>
      <c r="R188" s="2072"/>
      <c r="S188" s="2072"/>
      <c r="T188" s="2072"/>
      <c r="U188" s="2496"/>
      <c r="V188" s="1828"/>
      <c r="W188" s="1827"/>
      <c r="X188" s="2071"/>
      <c r="Y188" s="2072"/>
      <c r="Z188" s="2072"/>
      <c r="AA188" s="2072"/>
      <c r="AB188" s="2497"/>
      <c r="AC188" s="1826"/>
      <c r="AD188" s="1902"/>
      <c r="AE188" s="2176"/>
      <c r="AF188" s="2072"/>
      <c r="AG188" s="2072"/>
      <c r="AH188" s="2072"/>
      <c r="AI188" s="2244"/>
      <c r="AJ188" s="1763"/>
      <c r="AK188" s="1754"/>
    </row>
    <row r="189" spans="1:39" ht="39.75" customHeight="1" thickBot="1" x14ac:dyDescent="0.25">
      <c r="A189" s="2518">
        <v>1</v>
      </c>
      <c r="B189" s="1717" t="s">
        <v>5497</v>
      </c>
      <c r="C189" s="1881"/>
      <c r="D189" s="6826" t="s">
        <v>9090</v>
      </c>
      <c r="E189" s="6827"/>
      <c r="F189" s="6827"/>
      <c r="G189" s="6828"/>
      <c r="H189" s="1830"/>
      <c r="I189" s="1831"/>
      <c r="J189" s="6823" t="s">
        <v>8939</v>
      </c>
      <c r="K189" s="6824"/>
      <c r="L189" s="6824"/>
      <c r="M189" s="6825"/>
      <c r="N189" s="2243"/>
      <c r="O189" s="2307"/>
      <c r="P189" s="2308"/>
      <c r="Q189" s="6779" t="s">
        <v>5743</v>
      </c>
      <c r="R189" s="6780"/>
      <c r="S189" s="6781"/>
      <c r="T189" s="1882"/>
      <c r="U189" s="1880"/>
      <c r="V189" s="1839"/>
      <c r="W189" s="1840"/>
      <c r="X189" s="6766" t="s">
        <v>9092</v>
      </c>
      <c r="Y189" s="7030"/>
      <c r="Z189" s="6767"/>
      <c r="AA189" s="1882"/>
      <c r="AB189" s="1880"/>
      <c r="AC189" s="1836"/>
      <c r="AD189" s="1837"/>
      <c r="AE189" s="6758" t="s">
        <v>9087</v>
      </c>
      <c r="AF189" s="6777"/>
      <c r="AG189" s="6777"/>
      <c r="AH189" s="1882"/>
      <c r="AI189" s="1880"/>
      <c r="AJ189" s="1839"/>
      <c r="AK189" s="1845"/>
    </row>
    <row r="190" spans="1:39" ht="39.75" customHeight="1" thickBot="1" x14ac:dyDescent="0.25">
      <c r="A190" s="2503">
        <v>2</v>
      </c>
      <c r="B190" s="2537" t="s">
        <v>5497</v>
      </c>
      <c r="C190" s="1801"/>
      <c r="D190" s="1116"/>
      <c r="E190" s="1116"/>
      <c r="F190" s="1116"/>
      <c r="G190" s="2237"/>
      <c r="H190" s="1847"/>
      <c r="I190" s="1848"/>
      <c r="J190" s="2153"/>
      <c r="K190" s="1915"/>
      <c r="L190" s="1842"/>
      <c r="M190" s="1842"/>
      <c r="N190" s="1849"/>
      <c r="O190" s="1847"/>
      <c r="P190" s="1848"/>
      <c r="Q190" s="1801"/>
      <c r="R190" s="1799"/>
      <c r="S190" s="1799"/>
      <c r="T190" s="1799"/>
      <c r="U190" s="1800"/>
      <c r="V190" s="1847"/>
      <c r="W190" s="1848"/>
      <c r="X190" s="1801"/>
      <c r="Y190" s="1799"/>
      <c r="Z190" s="1843"/>
      <c r="AA190" s="1843"/>
      <c r="AB190" s="1844"/>
      <c r="AC190" s="1774"/>
      <c r="AD190" s="1850"/>
      <c r="AE190" s="1801"/>
      <c r="AF190" s="1116"/>
      <c r="AG190" s="1116"/>
      <c r="AH190" s="1116"/>
      <c r="AI190" s="2237"/>
      <c r="AJ190" s="1847"/>
      <c r="AK190" s="1851"/>
    </row>
    <row r="191" spans="1:39" ht="39.75" customHeight="1" thickBot="1" x14ac:dyDescent="0.25">
      <c r="A191" s="6800" t="s">
        <v>5498</v>
      </c>
      <c r="B191" s="6801"/>
      <c r="C191" s="1801"/>
      <c r="D191" s="1799"/>
      <c r="E191" s="1799"/>
      <c r="F191" s="1799"/>
      <c r="G191" s="1844"/>
      <c r="H191" s="1847"/>
      <c r="I191" s="1848"/>
      <c r="J191" s="6829" t="s">
        <v>9091</v>
      </c>
      <c r="K191" s="6830"/>
      <c r="L191" s="1821"/>
      <c r="M191" s="184"/>
      <c r="N191" s="2651" t="s">
        <v>8935</v>
      </c>
      <c r="O191" s="1847"/>
      <c r="P191" s="1848"/>
      <c r="Q191" s="2652" t="s">
        <v>8935</v>
      </c>
      <c r="R191" s="1972"/>
      <c r="S191" s="6778" t="s">
        <v>5743</v>
      </c>
      <c r="T191" s="6778"/>
      <c r="U191" s="1959"/>
      <c r="V191" s="1847"/>
      <c r="W191" s="1848"/>
      <c r="X191" s="2060"/>
      <c r="Y191" s="2061"/>
      <c r="Z191" s="7031" t="s">
        <v>9092</v>
      </c>
      <c r="AA191" s="6853"/>
      <c r="AB191" s="7032"/>
      <c r="AC191" s="1847"/>
      <c r="AD191" s="1848"/>
      <c r="AE191" s="1801"/>
      <c r="AF191" s="1799"/>
      <c r="AG191" s="1799"/>
      <c r="AH191" s="6777" t="s">
        <v>9087</v>
      </c>
      <c r="AI191" s="6842"/>
      <c r="AJ191" s="1774"/>
      <c r="AK191" s="1851"/>
    </row>
    <row r="192" spans="1:39" ht="39.75" customHeight="1" x14ac:dyDescent="0.2">
      <c r="A192" s="6802" t="s">
        <v>8250</v>
      </c>
      <c r="B192" s="6803"/>
      <c r="C192" s="1801"/>
      <c r="D192" s="1799"/>
      <c r="E192" s="1843"/>
      <c r="F192" s="1843"/>
      <c r="G192" s="1822"/>
      <c r="H192" s="1847"/>
      <c r="I192" s="1848"/>
      <c r="J192" s="1801"/>
      <c r="K192" s="1799"/>
      <c r="L192" s="7040" t="s">
        <v>9091</v>
      </c>
      <c r="M192" s="6830"/>
      <c r="N192" s="7041"/>
      <c r="O192" s="1774"/>
      <c r="P192" s="1850"/>
      <c r="Q192" s="6768" t="s">
        <v>9101</v>
      </c>
      <c r="R192" s="6769"/>
      <c r="S192" s="2562"/>
      <c r="T192" s="1912"/>
      <c r="U192" s="1822"/>
      <c r="V192" s="2507"/>
      <c r="W192" s="2505"/>
      <c r="X192" s="1852"/>
      <c r="Y192" s="1821"/>
      <c r="Z192" s="2061"/>
      <c r="AA192" s="2061"/>
      <c r="AB192" s="2508"/>
      <c r="AC192" s="1847"/>
      <c r="AD192" s="1848"/>
      <c r="AE192" s="1801"/>
      <c r="AF192" s="1799"/>
      <c r="AG192" s="1843"/>
      <c r="AH192" s="1843"/>
      <c r="AI192" s="1822"/>
      <c r="AJ192" s="1847"/>
      <c r="AK192" s="1851"/>
    </row>
    <row r="193" spans="1:37" ht="39.75" customHeight="1" thickBot="1" x14ac:dyDescent="0.3">
      <c r="A193" s="6790" t="s">
        <v>8973</v>
      </c>
      <c r="B193" s="6791"/>
      <c r="C193" s="1854"/>
      <c r="D193" s="1855"/>
      <c r="E193" s="1855"/>
      <c r="F193" s="1855"/>
      <c r="G193" s="1884"/>
      <c r="H193" s="1885"/>
      <c r="I193" s="1868"/>
      <c r="J193" s="1867"/>
      <c r="K193" s="2511"/>
      <c r="L193" s="1863"/>
      <c r="M193" s="2511"/>
      <c r="N193" s="1884"/>
      <c r="O193" s="1921"/>
      <c r="P193" s="1922"/>
      <c r="Q193" s="1861"/>
      <c r="R193" s="1862"/>
      <c r="S193" s="2512"/>
      <c r="T193" s="2653" t="s">
        <v>5743</v>
      </c>
      <c r="U193" s="1884"/>
      <c r="V193" s="1885"/>
      <c r="W193" s="1868"/>
      <c r="X193" s="1854"/>
      <c r="Y193" s="1855"/>
      <c r="Z193" s="1855"/>
      <c r="AA193" s="1855"/>
      <c r="AB193" s="1884"/>
      <c r="AC193" s="1885"/>
      <c r="AD193" s="1868"/>
      <c r="AE193" s="1854"/>
      <c r="AF193" s="1855"/>
      <c r="AG193" s="1855"/>
      <c r="AH193" s="1855"/>
      <c r="AI193" s="1884"/>
      <c r="AJ193" s="1885"/>
      <c r="AK193" s="1868"/>
    </row>
    <row r="194" spans="1:37" ht="39.75" customHeight="1" thickBot="1" x14ac:dyDescent="0.25">
      <c r="A194" s="7022" t="s">
        <v>3641</v>
      </c>
      <c r="B194" s="7023"/>
      <c r="C194" s="1881"/>
      <c r="D194" s="1882"/>
      <c r="E194" s="1882"/>
      <c r="F194" s="1882"/>
      <c r="G194" s="1880"/>
      <c r="H194" s="1980"/>
      <c r="I194" s="1981"/>
      <c r="J194" s="1881"/>
      <c r="K194" s="1912"/>
      <c r="L194" s="1882"/>
      <c r="M194" s="1882"/>
      <c r="N194" s="1880"/>
      <c r="O194" s="1980"/>
      <c r="P194" s="1981"/>
      <c r="Q194" s="1881"/>
      <c r="R194" s="6768" t="s">
        <v>9101</v>
      </c>
      <c r="S194" s="6769"/>
      <c r="T194" s="1907"/>
      <c r="U194" s="2654" t="s">
        <v>5743</v>
      </c>
      <c r="V194" s="1980"/>
      <c r="W194" s="1981"/>
      <c r="X194" s="1881"/>
      <c r="Y194" s="1882"/>
      <c r="Z194" s="1882"/>
      <c r="AA194" s="1882"/>
      <c r="AB194" s="1880"/>
      <c r="AC194" s="1980"/>
      <c r="AD194" s="1981"/>
      <c r="AE194" s="6766" t="s">
        <v>9092</v>
      </c>
      <c r="AF194" s="6767"/>
      <c r="AG194" s="1882"/>
      <c r="AH194" s="1882"/>
      <c r="AI194" s="1880"/>
      <c r="AJ194" s="1980"/>
      <c r="AK194" s="1981"/>
    </row>
    <row r="195" spans="1:37" ht="39.75" customHeight="1" thickBot="1" x14ac:dyDescent="0.25">
      <c r="A195" s="6838" t="s">
        <v>8919</v>
      </c>
      <c r="B195" s="6839"/>
      <c r="C195" s="6774" t="s">
        <v>9048</v>
      </c>
      <c r="D195" s="6775"/>
      <c r="E195" s="6775"/>
      <c r="F195" s="6775"/>
      <c r="G195" s="6776"/>
      <c r="H195" s="1885"/>
      <c r="I195" s="1868"/>
      <c r="J195" s="6774" t="s">
        <v>9048</v>
      </c>
      <c r="K195" s="6775"/>
      <c r="L195" s="6775"/>
      <c r="M195" s="6775"/>
      <c r="N195" s="6776"/>
      <c r="O195" s="1885"/>
      <c r="P195" s="1868"/>
      <c r="Q195" s="6907" t="s">
        <v>9099</v>
      </c>
      <c r="R195" s="6908"/>
      <c r="S195" s="6908"/>
      <c r="T195" s="6908"/>
      <c r="U195" s="7062"/>
      <c r="V195" s="1885"/>
      <c r="W195" s="1868"/>
      <c r="X195" s="6774" t="s">
        <v>9048</v>
      </c>
      <c r="Y195" s="6775"/>
      <c r="Z195" s="6775"/>
      <c r="AA195" s="6775"/>
      <c r="AB195" s="6776"/>
      <c r="AC195" s="1885"/>
      <c r="AD195" s="1868"/>
      <c r="AE195" s="6774" t="s">
        <v>9048</v>
      </c>
      <c r="AF195" s="6775"/>
      <c r="AG195" s="6775"/>
      <c r="AH195" s="6775"/>
      <c r="AI195" s="6776"/>
      <c r="AJ195" s="1885"/>
      <c r="AK195" s="1868"/>
    </row>
    <row r="196" spans="1:37" ht="39.75" customHeight="1" thickBot="1" x14ac:dyDescent="0.25">
      <c r="A196" s="5491"/>
      <c r="B196" s="5491"/>
      <c r="C196" s="1700"/>
      <c r="D196" s="1700"/>
      <c r="E196" s="1700"/>
      <c r="F196" s="1700"/>
      <c r="G196" s="1668"/>
      <c r="H196" s="1928"/>
      <c r="I196" s="1928"/>
      <c r="J196" s="1668"/>
      <c r="K196" s="1657"/>
      <c r="L196" s="1657"/>
      <c r="M196" s="1657"/>
      <c r="N196" s="1657"/>
      <c r="O196" s="1928"/>
      <c r="P196" s="1928"/>
      <c r="Q196" s="1666"/>
      <c r="R196" s="1668"/>
      <c r="S196" s="1668"/>
      <c r="T196" s="1668"/>
      <c r="U196" s="1668"/>
      <c r="V196" s="1928"/>
      <c r="W196" s="1928"/>
      <c r="X196" s="1929"/>
      <c r="Y196" s="1668"/>
      <c r="Z196" s="1668"/>
      <c r="AA196" s="1668"/>
      <c r="AB196" s="1668"/>
      <c r="AC196" s="1928"/>
      <c r="AD196" s="1928"/>
      <c r="AE196" s="1696"/>
      <c r="AF196" s="1784"/>
      <c r="AG196" s="1684"/>
      <c r="AH196" s="1684"/>
      <c r="AI196" s="1715"/>
      <c r="AJ196" s="1660"/>
      <c r="AK196" s="1660"/>
    </row>
    <row r="197" spans="1:37" ht="39.75" customHeight="1" thickBot="1" x14ac:dyDescent="0.25">
      <c r="A197" s="5764"/>
      <c r="B197" s="5765"/>
      <c r="C197" s="5464" t="s">
        <v>8430</v>
      </c>
      <c r="D197" s="5465"/>
      <c r="E197" s="5465"/>
      <c r="F197" s="5465"/>
      <c r="G197" s="5465"/>
      <c r="H197" s="5465"/>
      <c r="I197" s="5466"/>
      <c r="J197" s="5464" t="s">
        <v>8431</v>
      </c>
      <c r="K197" s="5465"/>
      <c r="L197" s="5465"/>
      <c r="M197" s="5465"/>
      <c r="N197" s="5465"/>
      <c r="O197" s="5465"/>
      <c r="P197" s="5466"/>
      <c r="Q197" s="5464" t="s">
        <v>8432</v>
      </c>
      <c r="R197" s="5465"/>
      <c r="S197" s="5465"/>
      <c r="T197" s="5465"/>
      <c r="U197" s="5465"/>
      <c r="V197" s="5465"/>
      <c r="W197" s="5466"/>
      <c r="X197" s="5464" t="s">
        <v>8433</v>
      </c>
      <c r="Y197" s="5465"/>
      <c r="Z197" s="5465"/>
      <c r="AA197" s="5465"/>
      <c r="AB197" s="5465"/>
      <c r="AC197" s="5465"/>
      <c r="AD197" s="5466"/>
      <c r="AE197" s="5464" t="s">
        <v>8434</v>
      </c>
      <c r="AF197" s="5465"/>
      <c r="AG197" s="5465"/>
      <c r="AH197" s="5465"/>
      <c r="AI197" s="5465"/>
      <c r="AJ197" s="5465"/>
      <c r="AK197" s="5466"/>
    </row>
    <row r="198" spans="1:37" ht="39.75" customHeight="1" x14ac:dyDescent="0.2">
      <c r="A198" s="6964" t="s">
        <v>1390</v>
      </c>
      <c r="B198" s="6875"/>
      <c r="C198" s="1719">
        <v>9</v>
      </c>
      <c r="D198" s="1675">
        <v>9</v>
      </c>
      <c r="E198" s="1675">
        <v>9</v>
      </c>
      <c r="F198" s="1675">
        <v>9</v>
      </c>
      <c r="G198" s="1676">
        <v>9</v>
      </c>
      <c r="H198" s="1743">
        <v>9</v>
      </c>
      <c r="I198" s="1744">
        <v>9</v>
      </c>
      <c r="J198" s="1674">
        <v>9</v>
      </c>
      <c r="K198" s="1675">
        <v>9</v>
      </c>
      <c r="L198" s="1675">
        <v>9</v>
      </c>
      <c r="M198" s="1675">
        <v>9</v>
      </c>
      <c r="N198" s="1676">
        <v>9</v>
      </c>
      <c r="O198" s="1743">
        <v>9</v>
      </c>
      <c r="P198" s="1744">
        <v>9</v>
      </c>
      <c r="Q198" s="1674">
        <v>9</v>
      </c>
      <c r="R198" s="1675">
        <v>9</v>
      </c>
      <c r="S198" s="1675">
        <v>9</v>
      </c>
      <c r="T198" s="1675">
        <v>9</v>
      </c>
      <c r="U198" s="1676">
        <v>9</v>
      </c>
      <c r="V198" s="1743">
        <v>9</v>
      </c>
      <c r="W198" s="1744">
        <v>9</v>
      </c>
      <c r="X198" s="1674">
        <v>9</v>
      </c>
      <c r="Y198" s="1675">
        <v>9</v>
      </c>
      <c r="Z198" s="1675">
        <v>9</v>
      </c>
      <c r="AA198" s="1675">
        <v>9</v>
      </c>
      <c r="AB198" s="1676">
        <v>9</v>
      </c>
      <c r="AC198" s="1743">
        <v>9</v>
      </c>
      <c r="AD198" s="1747">
        <v>9</v>
      </c>
      <c r="AE198" s="1675">
        <v>9</v>
      </c>
      <c r="AF198" s="1675">
        <v>9</v>
      </c>
      <c r="AG198" s="1675">
        <v>10</v>
      </c>
      <c r="AH198" s="1675">
        <v>10</v>
      </c>
      <c r="AI198" s="1744">
        <v>10</v>
      </c>
      <c r="AJ198" s="1743">
        <v>10</v>
      </c>
      <c r="AK198" s="1744">
        <v>10</v>
      </c>
    </row>
    <row r="199" spans="1:37" s="515" customFormat="1" ht="39.75" customHeight="1" thickBot="1" x14ac:dyDescent="0.3">
      <c r="A199" s="6898" t="s">
        <v>1391</v>
      </c>
      <c r="B199" s="6899"/>
      <c r="C199" s="2522">
        <v>1</v>
      </c>
      <c r="D199" s="2523">
        <v>2</v>
      </c>
      <c r="E199" s="2523">
        <v>3</v>
      </c>
      <c r="F199" s="2523">
        <v>4</v>
      </c>
      <c r="G199" s="2524">
        <v>5</v>
      </c>
      <c r="H199" s="2525">
        <v>6</v>
      </c>
      <c r="I199" s="2526">
        <v>7</v>
      </c>
      <c r="J199" s="2527">
        <v>8</v>
      </c>
      <c r="K199" s="2528">
        <v>9</v>
      </c>
      <c r="L199" s="2528">
        <v>10</v>
      </c>
      <c r="M199" s="2528">
        <v>11</v>
      </c>
      <c r="N199" s="2524">
        <v>12</v>
      </c>
      <c r="O199" s="2525">
        <v>13</v>
      </c>
      <c r="P199" s="2526">
        <v>14</v>
      </c>
      <c r="Q199" s="2527">
        <v>15</v>
      </c>
      <c r="R199" s="2528">
        <v>16</v>
      </c>
      <c r="S199" s="2528">
        <v>17</v>
      </c>
      <c r="T199" s="2523">
        <v>18</v>
      </c>
      <c r="U199" s="2529">
        <v>19</v>
      </c>
      <c r="V199" s="2525">
        <v>20</v>
      </c>
      <c r="W199" s="2526">
        <v>21</v>
      </c>
      <c r="X199" s="2527">
        <v>22</v>
      </c>
      <c r="Y199" s="2528">
        <v>23</v>
      </c>
      <c r="Z199" s="2528">
        <v>24</v>
      </c>
      <c r="AA199" s="2528">
        <v>25</v>
      </c>
      <c r="AB199" s="2524">
        <v>26</v>
      </c>
      <c r="AC199" s="2525">
        <v>27</v>
      </c>
      <c r="AD199" s="2530">
        <v>28</v>
      </c>
      <c r="AE199" s="2523">
        <v>29</v>
      </c>
      <c r="AF199" s="2523">
        <v>30</v>
      </c>
      <c r="AG199" s="2523">
        <v>1</v>
      </c>
      <c r="AH199" s="2523">
        <v>2</v>
      </c>
      <c r="AI199" s="2535">
        <v>3</v>
      </c>
      <c r="AJ199" s="2525">
        <v>4</v>
      </c>
      <c r="AK199" s="2526">
        <v>5</v>
      </c>
    </row>
    <row r="200" spans="1:37" ht="39.75" customHeight="1" x14ac:dyDescent="0.2">
      <c r="A200" s="6883" t="s">
        <v>4459</v>
      </c>
      <c r="B200" s="6884"/>
      <c r="C200" s="2329"/>
      <c r="D200" s="6854" t="s">
        <v>9096</v>
      </c>
      <c r="E200" s="6855"/>
      <c r="F200" s="6856"/>
      <c r="G200" s="1795"/>
      <c r="H200" s="1787"/>
      <c r="I200" s="1788"/>
      <c r="J200" s="1789"/>
      <c r="K200" s="1790"/>
      <c r="L200" s="1790"/>
      <c r="M200" s="1790"/>
      <c r="N200" s="1886"/>
      <c r="O200" s="1792"/>
      <c r="P200" s="1788"/>
      <c r="Q200" s="2228"/>
      <c r="R200" s="1785"/>
      <c r="S200" s="2229"/>
      <c r="T200" s="2058"/>
      <c r="U200" s="2230"/>
      <c r="V200" s="1792"/>
      <c r="W200" s="1788"/>
      <c r="X200" s="2228"/>
      <c r="Y200" s="6782" t="s">
        <v>9121</v>
      </c>
      <c r="Z200" s="6782"/>
      <c r="AA200" s="6783"/>
      <c r="AB200" s="2678" t="s">
        <v>9125</v>
      </c>
      <c r="AC200" s="1792"/>
      <c r="AD200" s="1788"/>
      <c r="AE200" s="6752" t="s">
        <v>9125</v>
      </c>
      <c r="AF200" s="6753"/>
      <c r="AG200" s="6764" t="s">
        <v>4453</v>
      </c>
      <c r="AH200" s="6765"/>
      <c r="AI200" s="2656"/>
      <c r="AJ200" s="1762"/>
      <c r="AK200" s="1750"/>
    </row>
    <row r="201" spans="1:37" ht="39.75" customHeight="1" x14ac:dyDescent="0.2">
      <c r="A201" s="6840" t="s">
        <v>8234</v>
      </c>
      <c r="B201" s="6841"/>
      <c r="C201" s="6118" t="s">
        <v>4453</v>
      </c>
      <c r="D201" s="6119"/>
      <c r="E201" s="6119"/>
      <c r="F201" s="6119"/>
      <c r="G201" s="6457"/>
      <c r="H201" s="1796"/>
      <c r="I201" s="1797"/>
      <c r="J201" s="6118" t="s">
        <v>4453</v>
      </c>
      <c r="K201" s="6119"/>
      <c r="L201" s="6119"/>
      <c r="M201" s="6119"/>
      <c r="N201" s="6457"/>
      <c r="O201" s="1798"/>
      <c r="P201" s="1797"/>
      <c r="Q201" s="6118" t="s">
        <v>4453</v>
      </c>
      <c r="R201" s="6119"/>
      <c r="S201" s="6119"/>
      <c r="T201" s="6119"/>
      <c r="U201" s="6457"/>
      <c r="V201" s="1798"/>
      <c r="W201" s="1797"/>
      <c r="X201" s="6118" t="s">
        <v>4453</v>
      </c>
      <c r="Y201" s="6119"/>
      <c r="Z201" s="6119"/>
      <c r="AA201" s="6119"/>
      <c r="AB201" s="6457"/>
      <c r="AC201" s="1798"/>
      <c r="AD201" s="1797"/>
      <c r="AE201" s="6118" t="s">
        <v>4453</v>
      </c>
      <c r="AF201" s="6119"/>
      <c r="AG201" s="6119"/>
      <c r="AH201" s="6457"/>
      <c r="AI201" s="2657"/>
      <c r="AJ201" s="1760"/>
      <c r="AK201" s="1752"/>
    </row>
    <row r="202" spans="1:37" ht="39.75" customHeight="1" x14ac:dyDescent="0.2">
      <c r="A202" s="6860" t="s">
        <v>8235</v>
      </c>
      <c r="B202" s="6861"/>
      <c r="C202" s="6831" t="s">
        <v>9097</v>
      </c>
      <c r="D202" s="6832"/>
      <c r="E202" s="6857"/>
      <c r="F202" s="1823"/>
      <c r="G202" s="2155"/>
      <c r="H202" s="1796"/>
      <c r="I202" s="1797"/>
      <c r="J202" s="2219"/>
      <c r="K202" s="2061"/>
      <c r="L202" s="2061"/>
      <c r="M202" s="6749" t="s">
        <v>9106</v>
      </c>
      <c r="N202" s="6751"/>
      <c r="O202" s="1798"/>
      <c r="P202" s="1797"/>
      <c r="Q202" s="6749" t="s">
        <v>9106</v>
      </c>
      <c r="R202" s="6750"/>
      <c r="S202" s="6751"/>
      <c r="T202" s="1823"/>
      <c r="U202" s="2232"/>
      <c r="V202" s="1798"/>
      <c r="W202" s="1797"/>
      <c r="X202" s="2235"/>
      <c r="Y202" s="2064"/>
      <c r="Z202" s="2064"/>
      <c r="AA202" s="2064"/>
      <c r="AB202" s="2236"/>
      <c r="AC202" s="1798"/>
      <c r="AD202" s="1797"/>
      <c r="AE202" s="2235"/>
      <c r="AF202" s="1381"/>
      <c r="AG202" s="1381"/>
      <c r="AH202" s="2396"/>
      <c r="AI202" s="2658"/>
      <c r="AJ202" s="1760"/>
      <c r="AK202" s="1752"/>
    </row>
    <row r="203" spans="1:37" ht="39.75" customHeight="1" x14ac:dyDescent="0.2">
      <c r="A203" s="6860" t="s">
        <v>8236</v>
      </c>
      <c r="B203" s="6861"/>
      <c r="C203" s="2552"/>
      <c r="D203" s="6821" t="s">
        <v>9103</v>
      </c>
      <c r="E203" s="6821"/>
      <c r="F203" s="6822"/>
      <c r="G203" s="1806"/>
      <c r="H203" s="1796"/>
      <c r="I203" s="1797"/>
      <c r="J203" s="2219"/>
      <c r="K203" s="2061"/>
      <c r="L203" s="2061"/>
      <c r="M203" s="2061"/>
      <c r="N203" s="2211"/>
      <c r="O203" s="1798"/>
      <c r="P203" s="1797"/>
      <c r="Q203" s="2210"/>
      <c r="R203" s="2061"/>
      <c r="S203" s="1116"/>
      <c r="T203" s="1116"/>
      <c r="U203" s="2005"/>
      <c r="V203" s="1798"/>
      <c r="W203" s="1797"/>
      <c r="X203" s="2055"/>
      <c r="Y203" s="1116"/>
      <c r="Z203" s="7147" t="s">
        <v>9124</v>
      </c>
      <c r="AA203" s="7148"/>
      <c r="AB203" s="2237"/>
      <c r="AC203" s="1798"/>
      <c r="AD203" s="1797"/>
      <c r="AE203" s="1804"/>
      <c r="AF203" s="1381"/>
      <c r="AG203" s="1805"/>
      <c r="AH203" s="2044"/>
      <c r="AI203" s="2659"/>
      <c r="AJ203" s="1760"/>
      <c r="AK203" s="1752"/>
    </row>
    <row r="204" spans="1:37" ht="39.75" customHeight="1" x14ac:dyDescent="0.2">
      <c r="A204" s="6860" t="s">
        <v>8237</v>
      </c>
      <c r="B204" s="6861"/>
      <c r="C204" s="6849" t="s">
        <v>9081</v>
      </c>
      <c r="D204" s="6850"/>
      <c r="E204" s="6850"/>
      <c r="F204" s="6850"/>
      <c r="G204" s="6851"/>
      <c r="H204" s="1796"/>
      <c r="I204" s="1797"/>
      <c r="J204" s="2004"/>
      <c r="K204" s="1116"/>
      <c r="L204" s="1116"/>
      <c r="M204" s="1116"/>
      <c r="N204" s="2156"/>
      <c r="O204" s="1798"/>
      <c r="P204" s="1797"/>
      <c r="Q204" s="2206"/>
      <c r="R204" s="1381"/>
      <c r="S204" s="1381"/>
      <c r="T204" s="1843"/>
      <c r="U204" s="2163"/>
      <c r="V204" s="1798"/>
      <c r="W204" s="1797"/>
      <c r="X204" s="1891"/>
      <c r="Y204" s="1381"/>
      <c r="Z204" s="1381"/>
      <c r="AA204" s="1381"/>
      <c r="AB204" s="1916"/>
      <c r="AC204" s="1798"/>
      <c r="AD204" s="1797"/>
      <c r="AE204" s="2246"/>
      <c r="AF204" s="2065"/>
      <c r="AG204" s="1799"/>
      <c r="AH204" s="1972"/>
      <c r="AI204" s="2660"/>
      <c r="AJ204" s="1760"/>
      <c r="AK204" s="1752"/>
    </row>
    <row r="205" spans="1:37" ht="39.75" customHeight="1" x14ac:dyDescent="0.2">
      <c r="A205" s="6794" t="s">
        <v>8238</v>
      </c>
      <c r="B205" s="6795"/>
      <c r="C205" s="6118" t="s">
        <v>4453</v>
      </c>
      <c r="D205" s="6119"/>
      <c r="E205" s="6119"/>
      <c r="F205" s="6119"/>
      <c r="G205" s="6457"/>
      <c r="H205" s="1796"/>
      <c r="I205" s="1797"/>
      <c r="J205" s="6118" t="s">
        <v>4453</v>
      </c>
      <c r="K205" s="6119"/>
      <c r="L205" s="6119"/>
      <c r="M205" s="6119"/>
      <c r="N205" s="6457"/>
      <c r="O205" s="1798"/>
      <c r="P205" s="1797"/>
      <c r="Q205" s="6118" t="s">
        <v>4453</v>
      </c>
      <c r="R205" s="6119"/>
      <c r="S205" s="6119"/>
      <c r="T205" s="6119"/>
      <c r="U205" s="6457"/>
      <c r="V205" s="1798"/>
      <c r="W205" s="1797"/>
      <c r="X205" s="6118" t="s">
        <v>4453</v>
      </c>
      <c r="Y205" s="6119"/>
      <c r="Z205" s="6119"/>
      <c r="AA205" s="6119"/>
      <c r="AB205" s="6457"/>
      <c r="AC205" s="1798"/>
      <c r="AD205" s="1797"/>
      <c r="AE205" s="6118" t="s">
        <v>4453</v>
      </c>
      <c r="AF205" s="6119"/>
      <c r="AG205" s="6119"/>
      <c r="AH205" s="6457"/>
      <c r="AI205" s="2657"/>
      <c r="AJ205" s="1760"/>
      <c r="AK205" s="1752"/>
    </row>
    <row r="206" spans="1:37" ht="39.75" customHeight="1" x14ac:dyDescent="0.2">
      <c r="A206" s="6794" t="s">
        <v>8239</v>
      </c>
      <c r="B206" s="6795"/>
      <c r="C206" s="6831" t="s">
        <v>9110</v>
      </c>
      <c r="D206" s="6832"/>
      <c r="E206" s="6832"/>
      <c r="F206" s="6832"/>
      <c r="G206" s="6833"/>
      <c r="H206" s="1796"/>
      <c r="I206" s="1797"/>
      <c r="J206" s="2231"/>
      <c r="K206" s="1888"/>
      <c r="L206" s="1888"/>
      <c r="M206" s="1888"/>
      <c r="N206" s="1913"/>
      <c r="O206" s="1798"/>
      <c r="P206" s="1797"/>
      <c r="Q206" s="2231"/>
      <c r="R206" s="1888"/>
      <c r="S206" s="1888"/>
      <c r="T206" s="1888"/>
      <c r="U206" s="1913"/>
      <c r="V206" s="1798"/>
      <c r="W206" s="1797"/>
      <c r="X206" s="2231"/>
      <c r="Y206" s="1888"/>
      <c r="Z206" s="1888"/>
      <c r="AA206" s="1888"/>
      <c r="AB206" s="1913"/>
      <c r="AC206" s="1798"/>
      <c r="AD206" s="1797"/>
      <c r="AE206" s="2231"/>
      <c r="AF206" s="1888"/>
      <c r="AG206" s="1888"/>
      <c r="AH206" s="2323"/>
      <c r="AI206" s="2661"/>
      <c r="AJ206" s="1760"/>
      <c r="AK206" s="1752"/>
    </row>
    <row r="207" spans="1:37" ht="39.75" customHeight="1" x14ac:dyDescent="0.2">
      <c r="A207" s="6794" t="s">
        <v>8240</v>
      </c>
      <c r="B207" s="6795"/>
      <c r="C207" s="6118" t="s">
        <v>4453</v>
      </c>
      <c r="D207" s="6119"/>
      <c r="E207" s="6119"/>
      <c r="F207" s="6119"/>
      <c r="G207" s="6457"/>
      <c r="H207" s="1796"/>
      <c r="I207" s="1797"/>
      <c r="J207" s="6118" t="s">
        <v>4453</v>
      </c>
      <c r="K207" s="6119"/>
      <c r="L207" s="6119"/>
      <c r="M207" s="6119"/>
      <c r="N207" s="6457"/>
      <c r="O207" s="1798"/>
      <c r="P207" s="1797"/>
      <c r="Q207" s="6118" t="s">
        <v>4453</v>
      </c>
      <c r="R207" s="6119"/>
      <c r="S207" s="6119"/>
      <c r="T207" s="6119"/>
      <c r="U207" s="6457"/>
      <c r="V207" s="1798"/>
      <c r="W207" s="1797"/>
      <c r="X207" s="6118" t="s">
        <v>4453</v>
      </c>
      <c r="Y207" s="6119"/>
      <c r="Z207" s="6119"/>
      <c r="AA207" s="6119"/>
      <c r="AB207" s="6457"/>
      <c r="AC207" s="1798"/>
      <c r="AD207" s="1797"/>
      <c r="AE207" s="6118" t="s">
        <v>4453</v>
      </c>
      <c r="AF207" s="6119"/>
      <c r="AG207" s="6119"/>
      <c r="AH207" s="6457"/>
      <c r="AI207" s="2657"/>
      <c r="AJ207" s="1760"/>
      <c r="AK207" s="1752"/>
    </row>
    <row r="208" spans="1:37" ht="39.75" customHeight="1" x14ac:dyDescent="0.2">
      <c r="A208" s="6792" t="s">
        <v>8241</v>
      </c>
      <c r="B208" s="6793"/>
      <c r="C208" s="6731" t="s">
        <v>8929</v>
      </c>
      <c r="D208" s="6732"/>
      <c r="E208" s="6732"/>
      <c r="F208" s="6732"/>
      <c r="G208" s="6733"/>
      <c r="H208" s="1816"/>
      <c r="I208" s="1817"/>
      <c r="J208" s="6731" t="s">
        <v>8929</v>
      </c>
      <c r="K208" s="6732"/>
      <c r="L208" s="6732"/>
      <c r="M208" s="6732"/>
      <c r="N208" s="6733"/>
      <c r="O208" s="1818"/>
      <c r="P208" s="1817"/>
      <c r="Q208" s="6731" t="s">
        <v>8929</v>
      </c>
      <c r="R208" s="6732"/>
      <c r="S208" s="6732"/>
      <c r="T208" s="6732"/>
      <c r="U208" s="6733"/>
      <c r="V208" s="1818"/>
      <c r="W208" s="1817"/>
      <c r="X208" s="6731" t="s">
        <v>8929</v>
      </c>
      <c r="Y208" s="6732"/>
      <c r="Z208" s="6732"/>
      <c r="AA208" s="6732"/>
      <c r="AB208" s="6733"/>
      <c r="AC208" s="1818"/>
      <c r="AD208" s="1817"/>
      <c r="AE208" s="6731" t="s">
        <v>8929</v>
      </c>
      <c r="AF208" s="6732"/>
      <c r="AG208" s="6732"/>
      <c r="AH208" s="6733"/>
      <c r="AI208" s="2662"/>
      <c r="AJ208" s="1760"/>
      <c r="AK208" s="1752"/>
    </row>
    <row r="209" spans="1:45" ht="39.75" customHeight="1" x14ac:dyDescent="0.2">
      <c r="A209" s="6792" t="s">
        <v>8242</v>
      </c>
      <c r="B209" s="6793"/>
      <c r="C209" s="6762" t="s">
        <v>9109</v>
      </c>
      <c r="D209" s="6763"/>
      <c r="E209" s="6763"/>
      <c r="F209" s="6763"/>
      <c r="G209" s="6763"/>
      <c r="H209" s="1796"/>
      <c r="I209" s="1797"/>
      <c r="J209" s="6762" t="s">
        <v>9109</v>
      </c>
      <c r="K209" s="6763"/>
      <c r="L209" s="6763"/>
      <c r="M209" s="6763"/>
      <c r="N209" s="6763"/>
      <c r="O209" s="1798"/>
      <c r="P209" s="1797"/>
      <c r="Q209" s="6762" t="s">
        <v>9109</v>
      </c>
      <c r="R209" s="6763"/>
      <c r="S209" s="6763"/>
      <c r="T209" s="6763"/>
      <c r="U209" s="6763"/>
      <c r="V209" s="1798"/>
      <c r="W209" s="1797"/>
      <c r="X209" s="6762" t="s">
        <v>9109</v>
      </c>
      <c r="Y209" s="6763"/>
      <c r="Z209" s="6763"/>
      <c r="AA209" s="6763"/>
      <c r="AB209" s="6763"/>
      <c r="AC209" s="1798"/>
      <c r="AD209" s="1797"/>
      <c r="AE209" s="6728" t="s">
        <v>8938</v>
      </c>
      <c r="AF209" s="6729"/>
      <c r="AG209" s="6729"/>
      <c r="AH209" s="6730"/>
      <c r="AI209" s="2662"/>
      <c r="AJ209" s="1760"/>
      <c r="AK209" s="1752"/>
      <c r="AS209" s="4" t="s">
        <v>9114</v>
      </c>
    </row>
    <row r="210" spans="1:45" ht="39.75" customHeight="1" x14ac:dyDescent="0.2">
      <c r="A210" s="6794" t="s">
        <v>8243</v>
      </c>
      <c r="B210" s="6795"/>
      <c r="C210" s="6118" t="s">
        <v>4453</v>
      </c>
      <c r="D210" s="6119"/>
      <c r="E210" s="6119"/>
      <c r="F210" s="6119"/>
      <c r="G210" s="6457"/>
      <c r="H210" s="1796"/>
      <c r="I210" s="1797"/>
      <c r="J210" s="6118" t="s">
        <v>4453</v>
      </c>
      <c r="K210" s="6119"/>
      <c r="L210" s="6119"/>
      <c r="M210" s="6119"/>
      <c r="N210" s="6457"/>
      <c r="O210" s="1798"/>
      <c r="P210" s="1797"/>
      <c r="Q210" s="6118" t="s">
        <v>4453</v>
      </c>
      <c r="R210" s="6119"/>
      <c r="S210" s="6119"/>
      <c r="T210" s="6119"/>
      <c r="U210" s="6457"/>
      <c r="V210" s="1798"/>
      <c r="W210" s="1797"/>
      <c r="X210" s="6118" t="s">
        <v>4453</v>
      </c>
      <c r="Y210" s="6119"/>
      <c r="Z210" s="6119"/>
      <c r="AA210" s="6119"/>
      <c r="AB210" s="6457"/>
      <c r="AC210" s="1798"/>
      <c r="AD210" s="1797"/>
      <c r="AE210" s="6118" t="s">
        <v>4453</v>
      </c>
      <c r="AF210" s="6119"/>
      <c r="AG210" s="6119"/>
      <c r="AH210" s="6457"/>
      <c r="AI210" s="2657"/>
      <c r="AJ210" s="1760"/>
      <c r="AK210" s="1752"/>
    </row>
    <row r="211" spans="1:45" ht="39.75" customHeight="1" x14ac:dyDescent="0.2">
      <c r="A211" s="6794" t="s">
        <v>8244</v>
      </c>
      <c r="B211" s="6795"/>
      <c r="C211" s="6953" t="s">
        <v>9111</v>
      </c>
      <c r="D211" s="6954"/>
      <c r="E211" s="6954"/>
      <c r="F211" s="6954"/>
      <c r="G211" s="6955"/>
      <c r="H211" s="1796"/>
      <c r="I211" s="1797"/>
      <c r="J211" s="6118" t="s">
        <v>4453</v>
      </c>
      <c r="K211" s="6119"/>
      <c r="L211" s="6119"/>
      <c r="M211" s="6119"/>
      <c r="N211" s="6457"/>
      <c r="O211" s="1798"/>
      <c r="P211" s="1797"/>
      <c r="Q211" s="6118" t="s">
        <v>4453</v>
      </c>
      <c r="R211" s="6119"/>
      <c r="S211" s="6119"/>
      <c r="T211" s="6119"/>
      <c r="U211" s="6457"/>
      <c r="V211" s="1798"/>
      <c r="W211" s="1797"/>
      <c r="X211" s="6118" t="s">
        <v>4453</v>
      </c>
      <c r="Y211" s="6119"/>
      <c r="Z211" s="6119"/>
      <c r="AA211" s="6119"/>
      <c r="AB211" s="6457"/>
      <c r="AC211" s="1798"/>
      <c r="AD211" s="1797"/>
      <c r="AE211" s="6118" t="s">
        <v>4453</v>
      </c>
      <c r="AF211" s="6119"/>
      <c r="AG211" s="6119"/>
      <c r="AH211" s="6457"/>
      <c r="AI211" s="2657"/>
      <c r="AJ211" s="1760"/>
      <c r="AK211" s="1752"/>
    </row>
    <row r="212" spans="1:45" ht="39.75" customHeight="1" x14ac:dyDescent="0.2">
      <c r="A212" s="6796" t="s">
        <v>8245</v>
      </c>
      <c r="B212" s="6797"/>
      <c r="C212" s="6118" t="s">
        <v>4453</v>
      </c>
      <c r="D212" s="6119"/>
      <c r="E212" s="6119"/>
      <c r="F212" s="6119"/>
      <c r="G212" s="6457"/>
      <c r="H212" s="1796"/>
      <c r="I212" s="1797"/>
      <c r="J212" s="6118" t="s">
        <v>4453</v>
      </c>
      <c r="K212" s="6119"/>
      <c r="L212" s="6119"/>
      <c r="M212" s="6119"/>
      <c r="N212" s="6457"/>
      <c r="O212" s="1798"/>
      <c r="P212" s="1797"/>
      <c r="Q212" s="6118" t="s">
        <v>4453</v>
      </c>
      <c r="R212" s="6119"/>
      <c r="S212" s="6119"/>
      <c r="T212" s="6119"/>
      <c r="U212" s="6457"/>
      <c r="V212" s="1798"/>
      <c r="W212" s="1797"/>
      <c r="X212" s="6118" t="s">
        <v>4453</v>
      </c>
      <c r="Y212" s="6119"/>
      <c r="Z212" s="6119"/>
      <c r="AA212" s="6119"/>
      <c r="AB212" s="6457"/>
      <c r="AC212" s="1798"/>
      <c r="AD212" s="1797"/>
      <c r="AE212" s="6118" t="s">
        <v>4453</v>
      </c>
      <c r="AF212" s="6119"/>
      <c r="AG212" s="6119"/>
      <c r="AH212" s="6457"/>
      <c r="AI212" s="2657"/>
      <c r="AJ212" s="1760"/>
      <c r="AK212" s="1752"/>
    </row>
    <row r="213" spans="1:45" ht="39.75" customHeight="1" thickBot="1" x14ac:dyDescent="0.25">
      <c r="A213" s="6798" t="s">
        <v>8246</v>
      </c>
      <c r="B213" s="6797"/>
      <c r="C213" s="6353" t="s">
        <v>4453</v>
      </c>
      <c r="D213" s="6354"/>
      <c r="E213" s="6354"/>
      <c r="F213" s="6354"/>
      <c r="G213" s="6727"/>
      <c r="H213" s="1796"/>
      <c r="I213" s="1797"/>
      <c r="J213" s="6353" t="s">
        <v>4453</v>
      </c>
      <c r="K213" s="6354"/>
      <c r="L213" s="6354"/>
      <c r="M213" s="6354"/>
      <c r="N213" s="6727"/>
      <c r="O213" s="1798"/>
      <c r="P213" s="1797"/>
      <c r="Q213" s="6353" t="s">
        <v>4453</v>
      </c>
      <c r="R213" s="6354"/>
      <c r="S213" s="6354"/>
      <c r="T213" s="6354"/>
      <c r="U213" s="6727"/>
      <c r="V213" s="1798"/>
      <c r="W213" s="1797"/>
      <c r="X213" s="6353" t="s">
        <v>4453</v>
      </c>
      <c r="Y213" s="6354"/>
      <c r="Z213" s="6354"/>
      <c r="AA213" s="6354"/>
      <c r="AB213" s="6727"/>
      <c r="AC213" s="1798"/>
      <c r="AD213" s="1797"/>
      <c r="AE213" s="6353" t="s">
        <v>4453</v>
      </c>
      <c r="AF213" s="6354"/>
      <c r="AG213" s="6354"/>
      <c r="AH213" s="6727"/>
      <c r="AI213" s="2663"/>
      <c r="AJ213" s="1760"/>
      <c r="AK213" s="1752"/>
    </row>
    <row r="214" spans="1:45" ht="39.75" customHeight="1" thickBot="1" x14ac:dyDescent="0.25">
      <c r="A214" s="6060" t="s">
        <v>8247</v>
      </c>
      <c r="B214" s="6799"/>
      <c r="C214" s="6735" t="s">
        <v>9108</v>
      </c>
      <c r="D214" s="6735"/>
      <c r="E214" s="6735"/>
      <c r="F214" s="6735"/>
      <c r="G214" s="6735"/>
      <c r="H214" s="1796"/>
      <c r="I214" s="1797"/>
      <c r="J214" s="6734" t="s">
        <v>8917</v>
      </c>
      <c r="K214" s="6734"/>
      <c r="L214" s="6734"/>
      <c r="M214" s="6734"/>
      <c r="N214" s="6734"/>
      <c r="O214" s="1798"/>
      <c r="P214" s="1797"/>
      <c r="Q214" s="6734" t="s">
        <v>8917</v>
      </c>
      <c r="R214" s="6734"/>
      <c r="S214" s="6734"/>
      <c r="T214" s="6735" t="s">
        <v>9107</v>
      </c>
      <c r="U214" s="6735"/>
      <c r="V214" s="1798"/>
      <c r="W214" s="1797"/>
      <c r="X214" s="6735" t="s">
        <v>9113</v>
      </c>
      <c r="Y214" s="6735"/>
      <c r="Z214" s="6735"/>
      <c r="AA214" s="6735"/>
      <c r="AB214" s="6735"/>
      <c r="AC214" s="1798"/>
      <c r="AD214" s="1797"/>
      <c r="AE214" s="6734" t="s">
        <v>8917</v>
      </c>
      <c r="AF214" s="6734"/>
      <c r="AG214" s="6734"/>
      <c r="AH214" s="6748"/>
      <c r="AI214" s="2663"/>
      <c r="AJ214" s="1760"/>
      <c r="AK214" s="1752"/>
    </row>
    <row r="215" spans="1:45" ht="39.75" customHeight="1" x14ac:dyDescent="0.2">
      <c r="A215" s="6796" t="s">
        <v>8248</v>
      </c>
      <c r="B215" s="6797"/>
      <c r="C215" s="1731"/>
      <c r="D215" s="1821"/>
      <c r="E215" s="50"/>
      <c r="F215" s="1821"/>
      <c r="G215" s="1822"/>
      <c r="H215" s="1796"/>
      <c r="I215" s="1797"/>
      <c r="J215" s="2223"/>
      <c r="K215" s="1821"/>
      <c r="L215" s="1821"/>
      <c r="M215" s="44"/>
      <c r="N215" s="2227"/>
      <c r="O215" s="1798"/>
      <c r="P215" s="1797"/>
      <c r="Q215" s="2223"/>
      <c r="R215" s="1821"/>
      <c r="S215" s="1821"/>
      <c r="T215" s="1821"/>
      <c r="U215" s="2227"/>
      <c r="V215" s="1798"/>
      <c r="W215" s="1797"/>
      <c r="X215" s="1820"/>
      <c r="Y215" s="1821"/>
      <c r="Z215" s="1821"/>
      <c r="AA215" s="1821"/>
      <c r="AB215" s="1822"/>
      <c r="AC215" s="1798"/>
      <c r="AD215" s="1797"/>
      <c r="AE215" s="1731"/>
      <c r="AF215" s="1821"/>
      <c r="AG215" s="44"/>
      <c r="AH215" s="2328"/>
      <c r="AI215" s="2664"/>
      <c r="AJ215" s="1760"/>
      <c r="AK215" s="1752"/>
    </row>
    <row r="216" spans="1:45" ht="39.75" customHeight="1" thickBot="1" x14ac:dyDescent="0.25">
      <c r="A216" s="6060" t="s">
        <v>8249</v>
      </c>
      <c r="B216" s="6799"/>
      <c r="C216" s="2215"/>
      <c r="D216" s="2072"/>
      <c r="E216" s="2072"/>
      <c r="F216" s="2072"/>
      <c r="G216" s="2216"/>
      <c r="H216" s="1826"/>
      <c r="I216" s="1827"/>
      <c r="J216" s="2039"/>
      <c r="K216" s="2072"/>
      <c r="L216" s="2072"/>
      <c r="M216" s="2072"/>
      <c r="N216" s="2155"/>
      <c r="O216" s="1828"/>
      <c r="P216" s="1827"/>
      <c r="Q216" s="2215"/>
      <c r="R216" s="2233"/>
      <c r="S216" s="2233"/>
      <c r="T216" s="2233"/>
      <c r="U216" s="2216"/>
      <c r="V216" s="1828"/>
      <c r="W216" s="1827"/>
      <c r="X216" s="2071"/>
      <c r="Y216" s="2072"/>
      <c r="Z216" s="2072"/>
      <c r="AA216" s="2072"/>
      <c r="AB216" s="2244"/>
      <c r="AC216" s="1828"/>
      <c r="AD216" s="1827"/>
      <c r="AE216" s="2071"/>
      <c r="AF216" s="2072"/>
      <c r="AG216" s="2072"/>
      <c r="AH216" s="2497"/>
      <c r="AI216" s="2665"/>
      <c r="AJ216" s="1763"/>
      <c r="AK216" s="1754"/>
    </row>
    <row r="217" spans="1:45" ht="39.75" customHeight="1" thickBot="1" x14ac:dyDescent="0.25">
      <c r="A217" s="2518">
        <v>1</v>
      </c>
      <c r="B217" s="1717" t="s">
        <v>5497</v>
      </c>
      <c r="C217" s="6779" t="s">
        <v>5743</v>
      </c>
      <c r="D217" s="6780"/>
      <c r="E217" s="6781"/>
      <c r="F217" s="1834"/>
      <c r="G217" s="1829"/>
      <c r="H217" s="1830"/>
      <c r="I217" s="1831"/>
      <c r="J217" s="1832"/>
      <c r="K217" s="1833"/>
      <c r="L217" s="1833"/>
      <c r="M217" s="1834"/>
      <c r="N217" s="1835"/>
      <c r="O217" s="1836"/>
      <c r="P217" s="1837"/>
      <c r="Q217" s="1838"/>
      <c r="R217" s="1834"/>
      <c r="S217" s="2063"/>
      <c r="T217" s="2063"/>
      <c r="U217" s="2230"/>
      <c r="V217" s="1839"/>
      <c r="W217" s="1840"/>
      <c r="X217" s="2242"/>
      <c r="Y217" s="84"/>
      <c r="Z217" s="84"/>
      <c r="AA217" s="1879"/>
      <c r="AB217" s="2243"/>
      <c r="AC217" s="1876"/>
      <c r="AD217" s="1877"/>
      <c r="AE217" s="91"/>
      <c r="AF217" s="84"/>
      <c r="AG217" s="1879"/>
      <c r="AH217" s="2243"/>
      <c r="AI217" s="2666"/>
      <c r="AJ217" s="1839"/>
      <c r="AK217" s="1845"/>
    </row>
    <row r="218" spans="1:45" ht="39.75" customHeight="1" thickBot="1" x14ac:dyDescent="0.25">
      <c r="A218" s="2503">
        <v>2</v>
      </c>
      <c r="B218" s="2537" t="s">
        <v>5497</v>
      </c>
      <c r="C218" s="1801"/>
      <c r="D218" s="1799"/>
      <c r="E218" s="1799"/>
      <c r="F218" s="1799"/>
      <c r="G218" s="2018"/>
      <c r="H218" s="1847"/>
      <c r="I218" s="1848"/>
      <c r="J218" s="2153"/>
      <c r="K218" s="1915"/>
      <c r="L218" s="1842"/>
      <c r="M218" s="1842"/>
      <c r="N218" s="1849"/>
      <c r="O218" s="1847"/>
      <c r="P218" s="1848"/>
      <c r="Q218" s="1801"/>
      <c r="R218" s="1799"/>
      <c r="S218" s="1799"/>
      <c r="T218" s="1799"/>
      <c r="U218" s="1800"/>
      <c r="V218" s="1847"/>
      <c r="W218" s="1848"/>
      <c r="X218" s="1801"/>
      <c r="Y218" s="1799"/>
      <c r="Z218" s="1843"/>
      <c r="AA218" s="1843"/>
      <c r="AB218" s="1844"/>
      <c r="AC218" s="1920"/>
      <c r="AD218" s="1909"/>
      <c r="AE218" s="2129"/>
      <c r="AF218" s="1843"/>
      <c r="AG218" s="1843"/>
      <c r="AH218" s="1844"/>
      <c r="AI218" s="2667"/>
      <c r="AJ218" s="1847"/>
      <c r="AK218" s="1851"/>
    </row>
    <row r="219" spans="1:45" ht="39.75" customHeight="1" thickBot="1" x14ac:dyDescent="0.25">
      <c r="A219" s="6800" t="s">
        <v>5498</v>
      </c>
      <c r="B219" s="6801"/>
      <c r="C219" s="1801"/>
      <c r="D219" s="1799"/>
      <c r="E219" s="6778" t="s">
        <v>5743</v>
      </c>
      <c r="F219" s="6778"/>
      <c r="G219" s="1844"/>
      <c r="H219" s="1847"/>
      <c r="I219" s="1848"/>
      <c r="J219" s="2220"/>
      <c r="K219" s="1799"/>
      <c r="L219" s="1821"/>
      <c r="M219" s="1843"/>
      <c r="N219" s="1822"/>
      <c r="O219" s="1847"/>
      <c r="P219" s="1848"/>
      <c r="Q219" s="1852"/>
      <c r="R219" s="1799"/>
      <c r="S219" s="1799"/>
      <c r="T219" s="1853"/>
      <c r="U219" s="1800"/>
      <c r="V219" s="1847"/>
      <c r="W219" s="1848"/>
      <c r="X219" s="2060"/>
      <c r="Y219" s="2061"/>
      <c r="Z219" s="1843"/>
      <c r="AA219" s="1843"/>
      <c r="AB219" s="1800"/>
      <c r="AC219" s="1883"/>
      <c r="AD219" s="1851"/>
      <c r="AE219" s="2273"/>
      <c r="AF219" s="1843"/>
      <c r="AG219" s="1843"/>
      <c r="AI219" s="2668"/>
      <c r="AJ219" s="1774"/>
      <c r="AK219" s="1851"/>
    </row>
    <row r="220" spans="1:45" ht="39.75" customHeight="1" x14ac:dyDescent="0.2">
      <c r="A220" s="6802" t="s">
        <v>8250</v>
      </c>
      <c r="B220" s="6803"/>
      <c r="C220" s="6758" t="s">
        <v>9087</v>
      </c>
      <c r="D220" s="6759"/>
      <c r="E220" s="2129"/>
      <c r="F220" s="31"/>
      <c r="G220" s="1926"/>
      <c r="H220" s="1847"/>
      <c r="I220" s="1848"/>
      <c r="J220" s="1801"/>
      <c r="K220" s="2331"/>
      <c r="L220" s="1843"/>
      <c r="M220" s="1799"/>
      <c r="N220" s="1844"/>
      <c r="O220" s="1774"/>
      <c r="P220" s="1850"/>
      <c r="Q220" s="1891"/>
      <c r="R220" s="1843"/>
      <c r="S220" s="1821"/>
      <c r="T220" s="1821"/>
      <c r="U220" s="1822"/>
      <c r="V220" s="2507"/>
      <c r="W220" s="2505"/>
      <c r="X220" s="1852"/>
      <c r="Y220" s="1821"/>
      <c r="Z220" s="2061"/>
      <c r="AA220" s="2061"/>
      <c r="AB220" s="2508"/>
      <c r="AC220" s="1883"/>
      <c r="AD220" s="1851"/>
      <c r="AE220" s="2304"/>
      <c r="AF220" s="2061"/>
      <c r="AG220" s="2061"/>
      <c r="AH220" s="2508"/>
      <c r="AI220" s="2664"/>
      <c r="AJ220" s="1847"/>
      <c r="AK220" s="1851"/>
    </row>
    <row r="221" spans="1:45" ht="39.75" customHeight="1" thickBot="1" x14ac:dyDescent="0.3">
      <c r="A221" s="6790" t="s">
        <v>8973</v>
      </c>
      <c r="B221" s="6791"/>
      <c r="C221" s="2585"/>
      <c r="D221" s="2586"/>
      <c r="E221" s="2586"/>
      <c r="F221" s="2586"/>
      <c r="G221" s="2653" t="s">
        <v>5743</v>
      </c>
      <c r="H221" s="2548"/>
      <c r="I221" s="2547"/>
      <c r="J221" s="2593"/>
      <c r="K221" s="2588"/>
      <c r="L221" s="2581"/>
      <c r="M221" s="2588"/>
      <c r="N221" s="2506"/>
      <c r="O221" s="2589"/>
      <c r="P221" s="2590"/>
      <c r="Q221" s="2591"/>
      <c r="R221" s="2502"/>
      <c r="S221" s="2594"/>
      <c r="T221" s="2594"/>
      <c r="U221" s="2506"/>
      <c r="V221" s="2548"/>
      <c r="W221" s="2547"/>
      <c r="X221" s="2500"/>
      <c r="Y221" s="1960"/>
      <c r="Z221" s="1960"/>
      <c r="AA221" s="1960"/>
      <c r="AB221" s="2506"/>
      <c r="AC221" s="2548"/>
      <c r="AD221" s="2547"/>
      <c r="AE221" s="2673"/>
      <c r="AF221" s="1960"/>
      <c r="AG221" s="1960"/>
      <c r="AH221" s="2506"/>
      <c r="AI221" s="2669"/>
      <c r="AJ221" s="2498"/>
      <c r="AK221" s="2547"/>
    </row>
    <row r="222" spans="1:45" ht="39.75" customHeight="1" thickBot="1" x14ac:dyDescent="0.25">
      <c r="A222" s="7022" t="s">
        <v>3641</v>
      </c>
      <c r="B222" s="7023"/>
      <c r="C222" s="1881"/>
      <c r="D222" s="1907"/>
      <c r="E222" s="6760" t="s">
        <v>9087</v>
      </c>
      <c r="F222" s="6761"/>
      <c r="G222" s="2632"/>
      <c r="H222" s="1980"/>
      <c r="I222" s="1981"/>
      <c r="J222" s="2653" t="s">
        <v>5743</v>
      </c>
      <c r="K222" s="1912"/>
      <c r="L222" s="1882"/>
      <c r="M222" s="1882"/>
      <c r="N222" s="1880"/>
      <c r="O222" s="1980"/>
      <c r="P222" s="1981"/>
      <c r="Q222" s="1881"/>
      <c r="R222" s="1882"/>
      <c r="S222" s="1882"/>
      <c r="T222" s="1882"/>
      <c r="U222" s="1880"/>
      <c r="V222" s="1980"/>
      <c r="W222" s="1981"/>
      <c r="X222" s="1881"/>
      <c r="Y222" s="1882"/>
      <c r="Z222" s="1882"/>
      <c r="AA222" s="1882"/>
      <c r="AB222" s="1880"/>
      <c r="AC222" s="1980"/>
      <c r="AD222" s="1981"/>
      <c r="AE222" s="1881"/>
      <c r="AF222" s="1882"/>
      <c r="AG222" s="1882"/>
      <c r="AH222" s="2333"/>
      <c r="AI222" s="2666"/>
      <c r="AJ222" s="2309"/>
      <c r="AK222" s="1981"/>
    </row>
    <row r="223" spans="1:45" ht="39.75" customHeight="1" thickBot="1" x14ac:dyDescent="0.25">
      <c r="A223" s="6838" t="s">
        <v>8919</v>
      </c>
      <c r="B223" s="6839"/>
      <c r="C223" s="1854"/>
      <c r="D223" s="1855"/>
      <c r="E223" s="1855"/>
      <c r="F223" s="1855"/>
      <c r="G223" s="1884"/>
      <c r="H223" s="1885"/>
      <c r="I223" s="1868"/>
      <c r="J223" s="1854"/>
      <c r="K223" s="1855"/>
      <c r="L223" s="1855"/>
      <c r="M223" s="1855"/>
      <c r="N223" s="1884"/>
      <c r="O223" s="1885"/>
      <c r="P223" s="1868"/>
      <c r="Q223" s="1854"/>
      <c r="R223" s="1855"/>
      <c r="S223" s="1855"/>
      <c r="T223" s="1855"/>
      <c r="U223" s="1884"/>
      <c r="V223" s="1885"/>
      <c r="W223" s="1868"/>
      <c r="X223" s="6739" t="s">
        <v>9105</v>
      </c>
      <c r="Y223" s="6740"/>
      <c r="Z223" s="6740"/>
      <c r="AA223" s="6740"/>
      <c r="AB223" s="6742"/>
      <c r="AC223" s="1885"/>
      <c r="AD223" s="1868"/>
      <c r="AE223" s="2673"/>
      <c r="AF223" s="1960"/>
      <c r="AG223" s="1960"/>
      <c r="AH223" s="2506"/>
      <c r="AI223" s="2670"/>
      <c r="AJ223" s="1856"/>
      <c r="AK223" s="1868"/>
    </row>
    <row r="224" spans="1:45" ht="39.75" customHeight="1" thickBot="1" x14ac:dyDescent="0.25">
      <c r="A224" s="5491"/>
      <c r="B224" s="5491"/>
      <c r="C224" s="1697"/>
      <c r="D224" s="1697"/>
      <c r="E224" s="1685"/>
      <c r="F224" s="1663"/>
      <c r="G224" s="1663"/>
      <c r="H224" s="1928"/>
      <c r="I224" s="1928"/>
      <c r="J224" s="1698"/>
      <c r="K224" s="1698"/>
      <c r="L224" s="1698"/>
      <c r="M224" s="1684"/>
      <c r="N224" s="1784"/>
      <c r="O224" s="1928"/>
      <c r="P224" s="1928"/>
      <c r="Q224" s="1668"/>
      <c r="R224" s="1715"/>
      <c r="S224" s="1784"/>
      <c r="T224" s="1784"/>
      <c r="U224" s="1784"/>
      <c r="V224" s="1928"/>
      <c r="W224" s="1928"/>
      <c r="X224" s="1929"/>
      <c r="Y224" s="1668"/>
      <c r="Z224" s="1668"/>
      <c r="AA224" s="1668"/>
      <c r="AB224" s="1668"/>
      <c r="AC224" s="1928"/>
      <c r="AD224" s="1928"/>
      <c r="AE224" s="1784"/>
      <c r="AF224" s="1930"/>
      <c r="AG224" s="1930"/>
      <c r="AH224" s="1702"/>
      <c r="AI224" s="1684"/>
      <c r="AJ224" s="1660"/>
      <c r="AK224" s="1660"/>
    </row>
    <row r="225" spans="1:40" ht="39.75" customHeight="1" thickBot="1" x14ac:dyDescent="0.25">
      <c r="A225" s="5764"/>
      <c r="B225" s="5765"/>
      <c r="C225" s="5464" t="s">
        <v>8435</v>
      </c>
      <c r="D225" s="5465"/>
      <c r="E225" s="5465"/>
      <c r="F225" s="5465"/>
      <c r="G225" s="5465"/>
      <c r="H225" s="5465"/>
      <c r="I225" s="5466"/>
      <c r="J225" s="5464" t="s">
        <v>8436</v>
      </c>
      <c r="K225" s="5465"/>
      <c r="L225" s="5465"/>
      <c r="M225" s="5465"/>
      <c r="N225" s="5465"/>
      <c r="O225" s="5465"/>
      <c r="P225" s="5466"/>
      <c r="Q225" s="5464" t="s">
        <v>8437</v>
      </c>
      <c r="R225" s="5465"/>
      <c r="S225" s="5465"/>
      <c r="T225" s="5465"/>
      <c r="U225" s="5465"/>
      <c r="V225" s="5465"/>
      <c r="W225" s="5466"/>
      <c r="X225" s="5464" t="s">
        <v>8438</v>
      </c>
      <c r="Y225" s="5465"/>
      <c r="Z225" s="5465"/>
      <c r="AA225" s="5465"/>
      <c r="AB225" s="5465"/>
      <c r="AC225" s="5465"/>
      <c r="AD225" s="5466"/>
      <c r="AE225" s="5464" t="s">
        <v>8439</v>
      </c>
      <c r="AF225" s="5465"/>
      <c r="AG225" s="5465"/>
      <c r="AH225" s="5465"/>
      <c r="AI225" s="5465"/>
      <c r="AJ225" s="5465"/>
      <c r="AK225" s="5466"/>
    </row>
    <row r="226" spans="1:40" ht="39.75" customHeight="1" x14ac:dyDescent="0.2">
      <c r="A226" s="6964" t="s">
        <v>1390</v>
      </c>
      <c r="B226" s="6875"/>
      <c r="C226" s="1719">
        <v>10</v>
      </c>
      <c r="D226" s="1675">
        <v>10</v>
      </c>
      <c r="E226" s="1675">
        <v>10</v>
      </c>
      <c r="F226" s="1675">
        <v>10</v>
      </c>
      <c r="G226" s="1676">
        <v>10</v>
      </c>
      <c r="H226" s="1743">
        <v>10</v>
      </c>
      <c r="I226" s="1744">
        <v>10</v>
      </c>
      <c r="J226" s="1674">
        <v>10</v>
      </c>
      <c r="K226" s="1675">
        <v>10</v>
      </c>
      <c r="L226" s="1675">
        <v>10</v>
      </c>
      <c r="M226" s="1675">
        <v>10</v>
      </c>
      <c r="N226" s="1676">
        <v>10</v>
      </c>
      <c r="O226" s="1743">
        <v>10</v>
      </c>
      <c r="P226" s="1744">
        <v>10</v>
      </c>
      <c r="Q226" s="1674">
        <v>10</v>
      </c>
      <c r="R226" s="1675">
        <v>10</v>
      </c>
      <c r="S226" s="1675">
        <v>10</v>
      </c>
      <c r="T226" s="1675">
        <v>10</v>
      </c>
      <c r="U226" s="1676">
        <v>10</v>
      </c>
      <c r="V226" s="1743">
        <v>10</v>
      </c>
      <c r="W226" s="1744">
        <v>10</v>
      </c>
      <c r="X226" s="1674">
        <v>10</v>
      </c>
      <c r="Y226" s="1675">
        <v>10</v>
      </c>
      <c r="Z226" s="1675">
        <v>10</v>
      </c>
      <c r="AA226" s="1675">
        <v>10</v>
      </c>
      <c r="AB226" s="1676">
        <v>10</v>
      </c>
      <c r="AC226" s="1743">
        <v>11</v>
      </c>
      <c r="AD226" s="1747">
        <v>11</v>
      </c>
      <c r="AE226" s="1675">
        <v>11</v>
      </c>
      <c r="AF226" s="1675">
        <v>11</v>
      </c>
      <c r="AG226" s="1675">
        <v>11</v>
      </c>
      <c r="AH226" s="1675">
        <v>11</v>
      </c>
      <c r="AI226" s="1676">
        <v>11</v>
      </c>
      <c r="AJ226" s="1743">
        <v>11</v>
      </c>
      <c r="AK226" s="1744">
        <v>11</v>
      </c>
    </row>
    <row r="227" spans="1:40" s="515" customFormat="1" ht="39.75" customHeight="1" thickBot="1" x14ac:dyDescent="0.3">
      <c r="A227" s="6898" t="s">
        <v>1391</v>
      </c>
      <c r="B227" s="6899"/>
      <c r="C227" s="2522">
        <v>6</v>
      </c>
      <c r="D227" s="2523">
        <v>7</v>
      </c>
      <c r="E227" s="2523">
        <v>8</v>
      </c>
      <c r="F227" s="2523">
        <v>9</v>
      </c>
      <c r="G227" s="2529">
        <v>10</v>
      </c>
      <c r="H227" s="2525">
        <v>11</v>
      </c>
      <c r="I227" s="2526">
        <v>12</v>
      </c>
      <c r="J227" s="2527">
        <v>13</v>
      </c>
      <c r="K227" s="2528">
        <v>14</v>
      </c>
      <c r="L227" s="2528">
        <v>15</v>
      </c>
      <c r="M227" s="2528">
        <v>16</v>
      </c>
      <c r="N227" s="2524">
        <v>17</v>
      </c>
      <c r="O227" s="2525">
        <v>18</v>
      </c>
      <c r="P227" s="2526">
        <v>19</v>
      </c>
      <c r="Q227" s="2527">
        <v>20</v>
      </c>
      <c r="R227" s="2528">
        <v>21</v>
      </c>
      <c r="S227" s="2528">
        <v>22</v>
      </c>
      <c r="T227" s="2523">
        <v>23</v>
      </c>
      <c r="U227" s="2529">
        <v>24</v>
      </c>
      <c r="V227" s="2525">
        <v>25</v>
      </c>
      <c r="W227" s="2526">
        <v>26</v>
      </c>
      <c r="X227" s="2533">
        <v>27</v>
      </c>
      <c r="Y227" s="2523">
        <v>28</v>
      </c>
      <c r="Z227" s="2523">
        <v>29</v>
      </c>
      <c r="AA227" s="2523">
        <v>30</v>
      </c>
      <c r="AB227" s="2529">
        <v>31</v>
      </c>
      <c r="AC227" s="2525">
        <v>1</v>
      </c>
      <c r="AD227" s="2530">
        <v>2</v>
      </c>
      <c r="AE227" s="2528">
        <v>3</v>
      </c>
      <c r="AF227" s="2528">
        <v>4</v>
      </c>
      <c r="AG227" s="2528">
        <v>5</v>
      </c>
      <c r="AH227" s="2528">
        <v>6</v>
      </c>
      <c r="AI227" s="2524">
        <v>7</v>
      </c>
      <c r="AJ227" s="2525">
        <v>8</v>
      </c>
      <c r="AK227" s="2526">
        <v>9</v>
      </c>
    </row>
    <row r="228" spans="1:40" ht="39.75" customHeight="1" x14ac:dyDescent="0.35">
      <c r="A228" s="6883" t="s">
        <v>4459</v>
      </c>
      <c r="B228" s="6884"/>
      <c r="C228" s="2674" t="s">
        <v>4453</v>
      </c>
      <c r="D228" s="6814" t="s">
        <v>8924</v>
      </c>
      <c r="E228" s="6814"/>
      <c r="F228" s="2675"/>
      <c r="G228" s="2676"/>
      <c r="H228" s="1787"/>
      <c r="I228" s="1788"/>
      <c r="J228" s="7198" t="s">
        <v>9130</v>
      </c>
      <c r="K228" s="7199"/>
      <c r="L228" s="7199"/>
      <c r="M228" s="7200"/>
      <c r="N228" s="2680" t="s">
        <v>9131</v>
      </c>
      <c r="O228" s="1792"/>
      <c r="P228" s="1788"/>
      <c r="Q228" s="2680" t="s">
        <v>9131</v>
      </c>
      <c r="R228" s="7201" t="s">
        <v>9132</v>
      </c>
      <c r="S228" s="7202"/>
      <c r="T228" s="6743" t="s">
        <v>9136</v>
      </c>
      <c r="U228" s="6744"/>
      <c r="V228" s="1792"/>
      <c r="W228" s="1788"/>
      <c r="X228" s="7203" t="s">
        <v>9136</v>
      </c>
      <c r="Y228" s="7204"/>
      <c r="Z228" s="7205"/>
      <c r="AA228" s="7211" t="s">
        <v>9140</v>
      </c>
      <c r="AB228" s="6968"/>
      <c r="AC228" s="1792"/>
      <c r="AD228" s="1788"/>
      <c r="AE228" s="6745" t="s">
        <v>9141</v>
      </c>
      <c r="AF228" s="6746"/>
      <c r="AG228" s="6747"/>
      <c r="AH228" s="2245"/>
      <c r="AI228" s="1795"/>
      <c r="AJ228" s="1762"/>
      <c r="AK228" s="1750"/>
      <c r="AL228" s="2691"/>
    </row>
    <row r="229" spans="1:40" ht="39.75" customHeight="1" thickBot="1" x14ac:dyDescent="0.4">
      <c r="A229" s="6840" t="s">
        <v>8234</v>
      </c>
      <c r="B229" s="6841"/>
      <c r="C229" s="6353" t="s">
        <v>4453</v>
      </c>
      <c r="D229" s="6354"/>
      <c r="E229" s="6354"/>
      <c r="F229" s="6354"/>
      <c r="G229" s="6727"/>
      <c r="H229" s="1796"/>
      <c r="I229" s="1797"/>
      <c r="J229" s="6353" t="s">
        <v>4453</v>
      </c>
      <c r="K229" s="6354"/>
      <c r="L229" s="6354"/>
      <c r="M229" s="6354"/>
      <c r="N229" s="6727"/>
      <c r="O229" s="1798"/>
      <c r="P229" s="1797"/>
      <c r="Q229" s="6353" t="s">
        <v>4453</v>
      </c>
      <c r="R229" s="6354"/>
      <c r="S229" s="6354"/>
      <c r="T229" s="6354"/>
      <c r="U229" s="6727"/>
      <c r="V229" s="1798"/>
      <c r="W229" s="1797"/>
      <c r="X229" s="6353" t="s">
        <v>4453</v>
      </c>
      <c r="Y229" s="6354"/>
      <c r="Z229" s="6354"/>
      <c r="AA229" s="6354"/>
      <c r="AB229" s="6727"/>
      <c r="AC229" s="1798"/>
      <c r="AD229" s="1797"/>
      <c r="AE229" s="6353" t="s">
        <v>4453</v>
      </c>
      <c r="AF229" s="6354"/>
      <c r="AG229" s="6354"/>
      <c r="AH229" s="6354"/>
      <c r="AI229" s="6727"/>
      <c r="AJ229" s="1760"/>
      <c r="AK229" s="1752"/>
      <c r="AL229" s="2691"/>
    </row>
    <row r="230" spans="1:40" ht="39.75" customHeight="1" x14ac:dyDescent="0.35">
      <c r="A230" s="6860" t="s">
        <v>8235</v>
      </c>
      <c r="B230" s="6861"/>
      <c r="C230" s="7144" t="s">
        <v>9116</v>
      </c>
      <c r="D230" s="7145"/>
      <c r="E230" s="7145"/>
      <c r="F230" s="7145"/>
      <c r="G230" s="7146"/>
      <c r="H230" s="1796"/>
      <c r="I230" s="1797"/>
      <c r="J230" s="6784" t="s">
        <v>9117</v>
      </c>
      <c r="K230" s="6785"/>
      <c r="L230" s="6785"/>
      <c r="M230" s="6785"/>
      <c r="N230" s="6786"/>
      <c r="O230" s="1798"/>
      <c r="P230" s="1797"/>
      <c r="Q230" s="2004"/>
      <c r="R230" s="1823"/>
      <c r="S230" s="1790"/>
      <c r="T230" s="7140" t="s">
        <v>9122</v>
      </c>
      <c r="U230" s="7141"/>
      <c r="V230" s="1798"/>
      <c r="W230" s="1797"/>
      <c r="X230" s="6818" t="s">
        <v>9122</v>
      </c>
      <c r="Y230" s="6819"/>
      <c r="Z230" s="6819"/>
      <c r="AA230" s="6819"/>
      <c r="AB230" s="6820"/>
      <c r="AC230" s="1798"/>
      <c r="AD230" s="1797"/>
      <c r="AE230" s="6818" t="s">
        <v>9122</v>
      </c>
      <c r="AF230" s="6819"/>
      <c r="AG230" s="6819"/>
      <c r="AH230" s="6819"/>
      <c r="AI230" s="6820"/>
      <c r="AJ230" s="1760"/>
      <c r="AK230" s="1752"/>
      <c r="AL230" s="2691"/>
    </row>
    <row r="231" spans="1:40" ht="39.75" customHeight="1" x14ac:dyDescent="0.2">
      <c r="A231" s="6860" t="s">
        <v>8236</v>
      </c>
      <c r="B231" s="6861"/>
      <c r="C231" s="2210"/>
      <c r="D231" s="2061"/>
      <c r="E231" s="2061"/>
      <c r="F231" s="2061"/>
      <c r="G231" s="2211"/>
      <c r="H231" s="1796"/>
      <c r="I231" s="1797"/>
      <c r="J231" s="2219"/>
      <c r="K231" s="2061"/>
      <c r="L231" s="2061"/>
      <c r="M231" s="2061"/>
      <c r="N231" s="2211"/>
      <c r="O231" s="1798"/>
      <c r="P231" s="1797"/>
      <c r="Q231" s="2210"/>
      <c r="R231" s="2061"/>
      <c r="S231" s="1116"/>
      <c r="T231" s="7206" t="s">
        <v>8931</v>
      </c>
      <c r="U231" s="7207"/>
      <c r="V231" s="1798"/>
      <c r="W231" s="1797"/>
      <c r="X231" s="2674" t="s">
        <v>4453</v>
      </c>
      <c r="Y231" s="6787" t="s">
        <v>8924</v>
      </c>
      <c r="Z231" s="6787"/>
      <c r="AA231" s="7206" t="s">
        <v>8931</v>
      </c>
      <c r="AB231" s="7207"/>
      <c r="AC231" s="1798"/>
      <c r="AD231" s="1797"/>
      <c r="AE231" s="7208" t="s">
        <v>8933</v>
      </c>
      <c r="AF231" s="7209"/>
      <c r="AG231" s="7209"/>
      <c r="AH231" s="7209"/>
      <c r="AI231" s="7210"/>
      <c r="AJ231" s="1760"/>
      <c r="AK231" s="1752"/>
    </row>
    <row r="232" spans="1:40" ht="39.75" customHeight="1" x14ac:dyDescent="0.2">
      <c r="A232" s="6860" t="s">
        <v>8237</v>
      </c>
      <c r="B232" s="6861"/>
      <c r="C232" s="2004"/>
      <c r="D232" s="1116"/>
      <c r="E232" s="1116"/>
      <c r="F232" s="1116"/>
      <c r="G232" s="2005"/>
      <c r="H232" s="1796"/>
      <c r="I232" s="1797"/>
      <c r="J232" s="2004"/>
      <c r="K232" s="1116"/>
      <c r="L232" s="1116"/>
      <c r="M232" s="1116"/>
      <c r="N232" s="2156"/>
      <c r="O232" s="1798"/>
      <c r="P232" s="1797"/>
      <c r="Q232" s="2206"/>
      <c r="R232" s="1381"/>
      <c r="S232" s="1381"/>
      <c r="T232" s="7142" t="s">
        <v>9118</v>
      </c>
      <c r="U232" s="7143"/>
      <c r="V232" s="1798"/>
      <c r="W232" s="1797"/>
      <c r="X232" s="7137" t="s">
        <v>9120</v>
      </c>
      <c r="Y232" s="7138"/>
      <c r="Z232" s="7138"/>
      <c r="AA232" s="7138"/>
      <c r="AB232" s="7139"/>
      <c r="AC232" s="1798"/>
      <c r="AD232" s="1797"/>
      <c r="AE232" s="2674" t="s">
        <v>4453</v>
      </c>
      <c r="AF232" s="6787" t="s">
        <v>8924</v>
      </c>
      <c r="AG232" s="6787"/>
      <c r="AH232" s="6788" t="s">
        <v>9123</v>
      </c>
      <c r="AI232" s="6789"/>
      <c r="AJ232" s="1760"/>
      <c r="AK232" s="1752"/>
    </row>
    <row r="233" spans="1:40" ht="39.75" customHeight="1" x14ac:dyDescent="0.2">
      <c r="A233" s="6794" t="s">
        <v>8238</v>
      </c>
      <c r="B233" s="6795"/>
      <c r="C233" s="6118" t="s">
        <v>4453</v>
      </c>
      <c r="D233" s="6119"/>
      <c r="E233" s="6119"/>
      <c r="F233" s="6119"/>
      <c r="G233" s="6457"/>
      <c r="H233" s="1796"/>
      <c r="I233" s="1797"/>
      <c r="J233" s="6118" t="s">
        <v>4453</v>
      </c>
      <c r="K233" s="6119"/>
      <c r="L233" s="6119"/>
      <c r="M233" s="6119"/>
      <c r="N233" s="6457"/>
      <c r="O233" s="1798"/>
      <c r="P233" s="1797"/>
      <c r="Q233" s="6118" t="s">
        <v>4453</v>
      </c>
      <c r="R233" s="6119"/>
      <c r="S233" s="6119"/>
      <c r="T233" s="6119"/>
      <c r="U233" s="6457"/>
      <c r="V233" s="1798"/>
      <c r="W233" s="1797"/>
      <c r="X233" s="6118" t="s">
        <v>4453</v>
      </c>
      <c r="Y233" s="6119"/>
      <c r="Z233" s="6119"/>
      <c r="AA233" s="6119"/>
      <c r="AB233" s="6457"/>
      <c r="AC233" s="1798"/>
      <c r="AD233" s="1797"/>
      <c r="AE233" s="6118" t="s">
        <v>4453</v>
      </c>
      <c r="AF233" s="6119"/>
      <c r="AG233" s="6119"/>
      <c r="AH233" s="6119"/>
      <c r="AI233" s="6457"/>
      <c r="AJ233" s="1760"/>
      <c r="AK233" s="1752"/>
    </row>
    <row r="234" spans="1:40" ht="39.75" customHeight="1" x14ac:dyDescent="0.2">
      <c r="A234" s="6794" t="s">
        <v>8239</v>
      </c>
      <c r="B234" s="6795"/>
      <c r="C234" s="1815"/>
      <c r="D234" s="1807"/>
      <c r="E234" s="1807"/>
      <c r="F234" s="1807"/>
      <c r="G234" s="1808"/>
      <c r="H234" s="1796"/>
      <c r="I234" s="1797"/>
      <c r="J234" s="1815"/>
      <c r="K234" s="1807"/>
      <c r="L234" s="1807"/>
      <c r="M234" s="1807"/>
      <c r="N234" s="1808"/>
      <c r="O234" s="1798"/>
      <c r="P234" s="1797"/>
      <c r="Q234" s="1815"/>
      <c r="R234" s="1807"/>
      <c r="S234" s="1807"/>
      <c r="T234" s="1807"/>
      <c r="U234" s="1808"/>
      <c r="V234" s="1798"/>
      <c r="W234" s="1797"/>
      <c r="X234" s="1815"/>
      <c r="Y234" s="1807"/>
      <c r="Z234" s="1807"/>
      <c r="AA234" s="1807"/>
      <c r="AB234" s="1808"/>
      <c r="AC234" s="1798"/>
      <c r="AD234" s="1797"/>
      <c r="AE234" s="1815"/>
      <c r="AF234" s="1807"/>
      <c r="AG234" s="1807"/>
      <c r="AH234" s="1807"/>
      <c r="AI234" s="1808"/>
      <c r="AJ234" s="1760"/>
      <c r="AK234" s="1752"/>
    </row>
    <row r="235" spans="1:40" ht="39.75" customHeight="1" x14ac:dyDescent="0.2">
      <c r="A235" s="6794" t="s">
        <v>8240</v>
      </c>
      <c r="B235" s="6795"/>
      <c r="C235" s="6118" t="s">
        <v>4453</v>
      </c>
      <c r="D235" s="6119"/>
      <c r="E235" s="6119"/>
      <c r="F235" s="6119"/>
      <c r="G235" s="6457"/>
      <c r="H235" s="1796"/>
      <c r="I235" s="1797"/>
      <c r="J235" s="6118" t="s">
        <v>4453</v>
      </c>
      <c r="K235" s="6119"/>
      <c r="L235" s="6119"/>
      <c r="M235" s="6119"/>
      <c r="N235" s="6457"/>
      <c r="O235" s="1798"/>
      <c r="P235" s="1797"/>
      <c r="Q235" s="6118" t="s">
        <v>4453</v>
      </c>
      <c r="R235" s="6119"/>
      <c r="S235" s="6119"/>
      <c r="T235" s="6119"/>
      <c r="U235" s="6457"/>
      <c r="V235" s="1798"/>
      <c r="W235" s="1797"/>
      <c r="X235" s="6118" t="s">
        <v>4453</v>
      </c>
      <c r="Y235" s="6119"/>
      <c r="Z235" s="6119"/>
      <c r="AA235" s="6119"/>
      <c r="AB235" s="6457"/>
      <c r="AC235" s="1798"/>
      <c r="AD235" s="1797"/>
      <c r="AE235" s="6118" t="s">
        <v>4453</v>
      </c>
      <c r="AF235" s="6119"/>
      <c r="AG235" s="6119"/>
      <c r="AH235" s="6119"/>
      <c r="AI235" s="6457"/>
      <c r="AJ235" s="1760"/>
      <c r="AK235" s="1752"/>
    </row>
    <row r="236" spans="1:40" ht="39.75" customHeight="1" x14ac:dyDescent="0.2">
      <c r="A236" s="6792" t="s">
        <v>8241</v>
      </c>
      <c r="B236" s="6793"/>
      <c r="C236" s="6731" t="s">
        <v>8929</v>
      </c>
      <c r="D236" s="6732"/>
      <c r="E236" s="6732"/>
      <c r="F236" s="6732"/>
      <c r="G236" s="6733"/>
      <c r="H236" s="1816"/>
      <c r="I236" s="1817"/>
      <c r="J236" s="6731" t="s">
        <v>8929</v>
      </c>
      <c r="K236" s="6732"/>
      <c r="L236" s="6732"/>
      <c r="M236" s="6732"/>
      <c r="N236" s="6733"/>
      <c r="O236" s="1818"/>
      <c r="P236" s="1817"/>
      <c r="Q236" s="6731" t="s">
        <v>8929</v>
      </c>
      <c r="R236" s="6732"/>
      <c r="S236" s="6732"/>
      <c r="T236" s="6732"/>
      <c r="U236" s="6733"/>
      <c r="V236" s="1818"/>
      <c r="W236" s="1817"/>
      <c r="X236" s="6731" t="s">
        <v>8929</v>
      </c>
      <c r="Y236" s="6732"/>
      <c r="Z236" s="6732"/>
      <c r="AA236" s="6732"/>
      <c r="AB236" s="6733"/>
      <c r="AC236" s="1818"/>
      <c r="AD236" s="1817"/>
      <c r="AE236" s="6731" t="s">
        <v>8929</v>
      </c>
      <c r="AF236" s="6732"/>
      <c r="AG236" s="6732"/>
      <c r="AH236" s="6732"/>
      <c r="AI236" s="6733"/>
      <c r="AJ236" s="1760"/>
      <c r="AK236" s="1752"/>
    </row>
    <row r="237" spans="1:40" ht="39.75" customHeight="1" x14ac:dyDescent="0.2">
      <c r="A237" s="6792" t="s">
        <v>8242</v>
      </c>
      <c r="B237" s="6793"/>
      <c r="C237" s="6728" t="s">
        <v>8938</v>
      </c>
      <c r="D237" s="6729"/>
      <c r="E237" s="6729"/>
      <c r="F237" s="6729"/>
      <c r="G237" s="6729"/>
      <c r="H237" s="1796"/>
      <c r="I237" s="1797"/>
      <c r="J237" s="6728" t="s">
        <v>8938</v>
      </c>
      <c r="K237" s="6729"/>
      <c r="L237" s="6729"/>
      <c r="M237" s="6729"/>
      <c r="N237" s="6729"/>
      <c r="O237" s="1798"/>
      <c r="P237" s="1797"/>
      <c r="Q237" s="6728" t="s">
        <v>8938</v>
      </c>
      <c r="R237" s="6729"/>
      <c r="S237" s="6729"/>
      <c r="T237" s="6729"/>
      <c r="U237" s="6729"/>
      <c r="V237" s="1798"/>
      <c r="W237" s="1797"/>
      <c r="X237" s="6728" t="s">
        <v>8938</v>
      </c>
      <c r="Y237" s="6729"/>
      <c r="Z237" s="6729"/>
      <c r="AA237" s="6729"/>
      <c r="AB237" s="6729"/>
      <c r="AC237" s="1798"/>
      <c r="AD237" s="1797"/>
      <c r="AE237" s="6728" t="s">
        <v>8938</v>
      </c>
      <c r="AF237" s="6729"/>
      <c r="AG237" s="6729"/>
      <c r="AH237" s="6729"/>
      <c r="AI237" s="6729"/>
      <c r="AJ237" s="1760"/>
      <c r="AK237" s="1752"/>
      <c r="AM237" s="5928" t="s">
        <v>9119</v>
      </c>
      <c r="AN237" s="5928"/>
    </row>
    <row r="238" spans="1:40" ht="39.75" customHeight="1" x14ac:dyDescent="0.2">
      <c r="A238" s="6794" t="s">
        <v>8243</v>
      </c>
      <c r="B238" s="6795"/>
      <c r="C238" s="6118" t="s">
        <v>4453</v>
      </c>
      <c r="D238" s="6119"/>
      <c r="E238" s="6119"/>
      <c r="F238" s="6119"/>
      <c r="G238" s="6457"/>
      <c r="H238" s="1796"/>
      <c r="I238" s="1797"/>
      <c r="J238" s="6118" t="s">
        <v>4453</v>
      </c>
      <c r="K238" s="6119"/>
      <c r="L238" s="6119"/>
      <c r="M238" s="6119"/>
      <c r="N238" s="6457"/>
      <c r="O238" s="1798"/>
      <c r="P238" s="1797"/>
      <c r="Q238" s="6118" t="s">
        <v>4453</v>
      </c>
      <c r="R238" s="6119"/>
      <c r="S238" s="6119"/>
      <c r="T238" s="6119"/>
      <c r="U238" s="6457"/>
      <c r="V238" s="1798"/>
      <c r="W238" s="1797"/>
      <c r="X238" s="6118" t="s">
        <v>4453</v>
      </c>
      <c r="Y238" s="6119"/>
      <c r="Z238" s="6119"/>
      <c r="AA238" s="6119"/>
      <c r="AB238" s="6457"/>
      <c r="AC238" s="1798"/>
      <c r="AD238" s="1797"/>
      <c r="AE238" s="6118" t="s">
        <v>4453</v>
      </c>
      <c r="AF238" s="6119"/>
      <c r="AG238" s="6119"/>
      <c r="AH238" s="6119"/>
      <c r="AI238" s="6457"/>
      <c r="AJ238" s="1760"/>
      <c r="AK238" s="1752"/>
    </row>
    <row r="239" spans="1:40" ht="39.75" customHeight="1" x14ac:dyDescent="0.2">
      <c r="A239" s="6794" t="s">
        <v>8244</v>
      </c>
      <c r="B239" s="6795"/>
      <c r="C239" s="6118" t="s">
        <v>4453</v>
      </c>
      <c r="D239" s="6119"/>
      <c r="E239" s="6119"/>
      <c r="F239" s="6119"/>
      <c r="G239" s="6457"/>
      <c r="H239" s="1796"/>
      <c r="I239" s="1797"/>
      <c r="J239" s="6118" t="s">
        <v>4453</v>
      </c>
      <c r="K239" s="6119"/>
      <c r="L239" s="6119"/>
      <c r="M239" s="6119"/>
      <c r="N239" s="6457"/>
      <c r="O239" s="1798"/>
      <c r="P239" s="1797"/>
      <c r="Q239" s="6118" t="s">
        <v>4453</v>
      </c>
      <c r="R239" s="6119"/>
      <c r="S239" s="6119"/>
      <c r="T239" s="6119"/>
      <c r="U239" s="6457"/>
      <c r="V239" s="1798"/>
      <c r="W239" s="1797"/>
      <c r="X239" s="6118" t="s">
        <v>4453</v>
      </c>
      <c r="Y239" s="6119"/>
      <c r="Z239" s="6119"/>
      <c r="AA239" s="6119"/>
      <c r="AB239" s="6457"/>
      <c r="AC239" s="1798"/>
      <c r="AD239" s="1797"/>
      <c r="AE239" s="6118" t="s">
        <v>4453</v>
      </c>
      <c r="AF239" s="6119"/>
      <c r="AG239" s="6119"/>
      <c r="AH239" s="6119"/>
      <c r="AI239" s="6457"/>
      <c r="AJ239" s="1760"/>
      <c r="AK239" s="1752"/>
    </row>
    <row r="240" spans="1:40" ht="39.75" customHeight="1" x14ac:dyDescent="0.2">
      <c r="A240" s="6796" t="s">
        <v>8245</v>
      </c>
      <c r="B240" s="6797"/>
      <c r="C240" s="6118" t="s">
        <v>4453</v>
      </c>
      <c r="D240" s="6119"/>
      <c r="E240" s="6119"/>
      <c r="F240" s="6119"/>
      <c r="G240" s="6457"/>
      <c r="H240" s="1796"/>
      <c r="I240" s="1797"/>
      <c r="J240" s="6118" t="s">
        <v>4453</v>
      </c>
      <c r="K240" s="6119"/>
      <c r="L240" s="6119"/>
      <c r="M240" s="6119"/>
      <c r="N240" s="6457"/>
      <c r="O240" s="1798"/>
      <c r="P240" s="1797"/>
      <c r="Q240" s="6118" t="s">
        <v>4453</v>
      </c>
      <c r="R240" s="6119"/>
      <c r="S240" s="6119"/>
      <c r="T240" s="6119"/>
      <c r="U240" s="6457"/>
      <c r="V240" s="1798"/>
      <c r="W240" s="1797"/>
      <c r="X240" s="6118" t="s">
        <v>4453</v>
      </c>
      <c r="Y240" s="6119"/>
      <c r="Z240" s="6119"/>
      <c r="AA240" s="6119"/>
      <c r="AB240" s="6457"/>
      <c r="AC240" s="1798"/>
      <c r="AD240" s="1797"/>
      <c r="AE240" s="6118" t="s">
        <v>4453</v>
      </c>
      <c r="AF240" s="6119"/>
      <c r="AG240" s="6119"/>
      <c r="AH240" s="6119"/>
      <c r="AI240" s="6457"/>
      <c r="AJ240" s="1760"/>
      <c r="AK240" s="1752"/>
    </row>
    <row r="241" spans="1:42" ht="39.75" customHeight="1" thickBot="1" x14ac:dyDescent="0.25">
      <c r="A241" s="6798" t="s">
        <v>8246</v>
      </c>
      <c r="B241" s="6797"/>
      <c r="C241" s="6353" t="s">
        <v>4453</v>
      </c>
      <c r="D241" s="6354"/>
      <c r="E241" s="6354"/>
      <c r="F241" s="6354"/>
      <c r="G241" s="6727"/>
      <c r="H241" s="1796"/>
      <c r="I241" s="1797"/>
      <c r="J241" s="6353" t="s">
        <v>4453</v>
      </c>
      <c r="K241" s="6354"/>
      <c r="L241" s="6354"/>
      <c r="M241" s="6354"/>
      <c r="N241" s="6727"/>
      <c r="O241" s="1798"/>
      <c r="P241" s="1797"/>
      <c r="Q241" s="6353" t="s">
        <v>4453</v>
      </c>
      <c r="R241" s="6354"/>
      <c r="S241" s="6354"/>
      <c r="T241" s="6354"/>
      <c r="U241" s="6727"/>
      <c r="V241" s="1798"/>
      <c r="W241" s="1797"/>
      <c r="X241" s="6353" t="s">
        <v>4453</v>
      </c>
      <c r="Y241" s="6354"/>
      <c r="Z241" s="6354"/>
      <c r="AA241" s="6354"/>
      <c r="AB241" s="6727"/>
      <c r="AC241" s="1798"/>
      <c r="AD241" s="1797"/>
      <c r="AE241" s="6353" t="s">
        <v>4453</v>
      </c>
      <c r="AF241" s="6354"/>
      <c r="AG241" s="6354"/>
      <c r="AH241" s="6354"/>
      <c r="AI241" s="6727"/>
      <c r="AJ241" s="1760"/>
      <c r="AK241" s="1752"/>
    </row>
    <row r="242" spans="1:42" ht="39.75" customHeight="1" thickBot="1" x14ac:dyDescent="0.25">
      <c r="A242" s="6060" t="s">
        <v>8247</v>
      </c>
      <c r="B242" s="6799"/>
      <c r="C242" s="6353" t="s">
        <v>4453</v>
      </c>
      <c r="D242" s="6354"/>
      <c r="E242" s="6354"/>
      <c r="F242" s="6354"/>
      <c r="G242" s="6727"/>
      <c r="H242" s="1796"/>
      <c r="I242" s="1797"/>
      <c r="J242" s="6353" t="s">
        <v>4453</v>
      </c>
      <c r="K242" s="6354"/>
      <c r="L242" s="6354"/>
      <c r="M242" s="6354"/>
      <c r="N242" s="6727"/>
      <c r="O242" s="1798"/>
      <c r="P242" s="1797"/>
      <c r="Q242" s="6353" t="s">
        <v>4453</v>
      </c>
      <c r="R242" s="6354"/>
      <c r="S242" s="6354"/>
      <c r="T242" s="6354"/>
      <c r="U242" s="6727"/>
      <c r="V242" s="1798"/>
      <c r="W242" s="1797"/>
      <c r="X242" s="6353" t="s">
        <v>4453</v>
      </c>
      <c r="Y242" s="6354"/>
      <c r="Z242" s="6354"/>
      <c r="AA242" s="6354"/>
      <c r="AB242" s="6727"/>
      <c r="AC242" s="1798"/>
      <c r="AD242" s="1797"/>
      <c r="AE242" s="6353" t="s">
        <v>4453</v>
      </c>
      <c r="AF242" s="6354"/>
      <c r="AG242" s="6354"/>
      <c r="AH242" s="6354"/>
      <c r="AI242" s="6727"/>
      <c r="AJ242" s="1760"/>
      <c r="AK242" s="1752"/>
    </row>
    <row r="243" spans="1:42" ht="39.75" customHeight="1" x14ac:dyDescent="0.2">
      <c r="A243" s="6796" t="s">
        <v>8248</v>
      </c>
      <c r="B243" s="6797"/>
      <c r="C243" s="1731"/>
      <c r="D243" s="1821"/>
      <c r="E243" s="50"/>
      <c r="F243" s="1821"/>
      <c r="G243" s="1822"/>
      <c r="H243" s="1796"/>
      <c r="I243" s="1797"/>
      <c r="J243" s="2223"/>
      <c r="K243" s="1821"/>
      <c r="L243" s="1821"/>
      <c r="M243" s="44"/>
      <c r="N243" s="2227"/>
      <c r="O243" s="1798"/>
      <c r="P243" s="1797"/>
      <c r="Q243" s="2223"/>
      <c r="R243" s="1821"/>
      <c r="S243" s="1821"/>
      <c r="T243" s="1821"/>
      <c r="U243" s="2227"/>
      <c r="V243" s="1798"/>
      <c r="W243" s="1797"/>
      <c r="X243" s="1820"/>
      <c r="Y243" s="1821"/>
      <c r="Z243" s="1821"/>
      <c r="AA243" s="1821"/>
      <c r="AB243" s="1822"/>
      <c r="AC243" s="1798"/>
      <c r="AD243" s="1797"/>
      <c r="AE243" s="1731"/>
      <c r="AF243" s="1821"/>
      <c r="AG243" s="44"/>
      <c r="AH243" s="44"/>
      <c r="AI243" s="1822"/>
      <c r="AJ243" s="1760"/>
      <c r="AK243" s="1752"/>
    </row>
    <row r="244" spans="1:42" ht="39.75" customHeight="1" thickBot="1" x14ac:dyDescent="0.25">
      <c r="A244" s="6060" t="s">
        <v>8249</v>
      </c>
      <c r="B244" s="6799"/>
      <c r="C244" s="2215"/>
      <c r="D244" s="2072"/>
      <c r="E244" s="2072"/>
      <c r="F244" s="2072"/>
      <c r="G244" s="2216"/>
      <c r="H244" s="1826"/>
      <c r="I244" s="1827"/>
      <c r="J244" s="2039"/>
      <c r="K244" s="2072"/>
      <c r="L244" s="2072"/>
      <c r="M244" s="2072"/>
      <c r="N244" s="2155"/>
      <c r="O244" s="1828"/>
      <c r="P244" s="1827"/>
      <c r="Q244" s="2215"/>
      <c r="R244" s="2233"/>
      <c r="S244" s="2233"/>
      <c r="T244" s="2233"/>
      <c r="U244" s="2216"/>
      <c r="V244" s="1828"/>
      <c r="W244" s="1827"/>
      <c r="X244" s="2071"/>
      <c r="Y244" s="2072"/>
      <c r="Z244" s="2072"/>
      <c r="AA244" s="2072"/>
      <c r="AB244" s="2244"/>
      <c r="AC244" s="1828"/>
      <c r="AD244" s="1827"/>
      <c r="AE244" s="2071"/>
      <c r="AF244" s="2072"/>
      <c r="AG244" s="2072"/>
      <c r="AH244" s="2072"/>
      <c r="AI244" s="2244"/>
      <c r="AJ244" s="1763"/>
      <c r="AK244" s="1754"/>
    </row>
    <row r="245" spans="1:42" ht="39.75" customHeight="1" thickBot="1" x14ac:dyDescent="0.25">
      <c r="A245" s="2518">
        <v>1</v>
      </c>
      <c r="B245" s="1717" t="s">
        <v>5497</v>
      </c>
      <c r="C245" s="6815" t="s">
        <v>8930</v>
      </c>
      <c r="D245" s="6816"/>
      <c r="E245" s="6817"/>
      <c r="F245" s="2333"/>
      <c r="G245" s="1829"/>
      <c r="H245" s="1830"/>
      <c r="I245" s="1831"/>
      <c r="J245" s="1832"/>
      <c r="K245" s="1833"/>
      <c r="L245" s="1833"/>
      <c r="M245" s="1834"/>
      <c r="N245" s="1835"/>
      <c r="O245" s="1836"/>
      <c r="P245" s="1837"/>
      <c r="Q245" s="1832"/>
      <c r="R245" s="1833"/>
      <c r="S245" s="1833"/>
      <c r="T245" s="1834"/>
      <c r="U245" s="1835"/>
      <c r="V245" s="1839"/>
      <c r="W245" s="1840"/>
      <c r="X245" s="2242"/>
      <c r="Y245" s="84"/>
      <c r="Z245" s="84"/>
      <c r="AA245" s="1879"/>
      <c r="AB245" s="2243"/>
      <c r="AC245" s="1836"/>
      <c r="AD245" s="1837"/>
      <c r="AE245" s="1881"/>
      <c r="AF245" s="1882"/>
      <c r="AG245" s="1882"/>
      <c r="AH245" s="1882"/>
      <c r="AI245" s="1880"/>
      <c r="AJ245" s="1839"/>
      <c r="AK245" s="1845"/>
    </row>
    <row r="246" spans="1:42" ht="39.75" customHeight="1" thickBot="1" x14ac:dyDescent="0.25">
      <c r="A246" s="2503">
        <v>2</v>
      </c>
      <c r="B246" s="2537" t="s">
        <v>5497</v>
      </c>
      <c r="C246" s="7027" t="s">
        <v>9115</v>
      </c>
      <c r="D246" s="7028"/>
      <c r="E246" s="7029"/>
      <c r="F246" s="1234"/>
      <c r="G246" s="2018"/>
      <c r="H246" s="1847"/>
      <c r="I246" s="1848"/>
      <c r="J246" s="2153"/>
      <c r="K246" s="1915"/>
      <c r="L246" s="1842"/>
      <c r="M246" s="1842"/>
      <c r="N246" s="1849"/>
      <c r="O246" s="1847"/>
      <c r="P246" s="1848"/>
      <c r="Q246" s="1801"/>
      <c r="R246" s="1799"/>
      <c r="S246" s="1799"/>
      <c r="T246" s="1799"/>
      <c r="U246" s="1800"/>
      <c r="V246" s="1847"/>
      <c r="W246" s="1848"/>
      <c r="X246" s="1801"/>
      <c r="Y246" s="1799"/>
      <c r="Z246" s="1843"/>
      <c r="AA246" s="1843"/>
      <c r="AB246" s="1844"/>
      <c r="AC246" s="1774"/>
      <c r="AD246" s="1850"/>
      <c r="AE246" s="1801"/>
      <c r="AF246" s="1116"/>
      <c r="AG246" s="1116"/>
      <c r="AH246" s="1116"/>
      <c r="AI246" s="2237"/>
      <c r="AJ246" s="1847"/>
      <c r="AK246" s="1851"/>
    </row>
    <row r="247" spans="1:42" ht="39.75" customHeight="1" thickBot="1" x14ac:dyDescent="0.25">
      <c r="A247" s="6800" t="s">
        <v>5498</v>
      </c>
      <c r="B247" s="6801"/>
      <c r="C247" s="1801"/>
      <c r="D247" s="1799"/>
      <c r="E247" s="2671" t="s">
        <v>8930</v>
      </c>
      <c r="F247" s="2677" t="s">
        <v>6381</v>
      </c>
      <c r="G247" s="1844"/>
      <c r="H247" s="1847"/>
      <c r="I247" s="1848"/>
      <c r="J247" s="2220"/>
      <c r="K247" s="1799"/>
      <c r="L247" s="1821"/>
      <c r="M247" s="1843"/>
      <c r="N247" s="1822"/>
      <c r="O247" s="1847"/>
      <c r="P247" s="1848"/>
      <c r="Q247" s="1852"/>
      <c r="R247" s="1799"/>
      <c r="S247" s="1799"/>
      <c r="T247" s="1853"/>
      <c r="U247" s="1800"/>
      <c r="V247" s="1847"/>
      <c r="W247" s="1848"/>
      <c r="X247" s="1852"/>
      <c r="Y247" s="1799"/>
      <c r="Z247" s="1843"/>
      <c r="AA247" s="6754" t="s">
        <v>9112</v>
      </c>
      <c r="AB247" s="6837"/>
      <c r="AC247" s="1847"/>
      <c r="AD247" s="1848"/>
      <c r="AE247" s="1801"/>
      <c r="AF247" s="1116"/>
      <c r="AG247" s="1116"/>
      <c r="AH247" s="1116"/>
      <c r="AI247" s="2237"/>
      <c r="AJ247" s="1774"/>
      <c r="AK247" s="1851"/>
    </row>
    <row r="248" spans="1:42" ht="39.75" customHeight="1" x14ac:dyDescent="0.2">
      <c r="A248" s="6802" t="s">
        <v>8250</v>
      </c>
      <c r="B248" s="6803"/>
      <c r="C248" s="1801"/>
      <c r="D248" s="1799"/>
      <c r="E248" s="7025" t="s">
        <v>8930</v>
      </c>
      <c r="F248" s="7026"/>
      <c r="G248" s="2672"/>
      <c r="H248" s="1847"/>
      <c r="I248" s="1848"/>
      <c r="J248" s="1801"/>
      <c r="K248" s="2331"/>
      <c r="L248" s="1843"/>
      <c r="M248" s="1799"/>
      <c r="N248" s="1844"/>
      <c r="O248" s="1774"/>
      <c r="P248" s="1850"/>
      <c r="Q248" s="1891"/>
      <c r="R248" s="1843"/>
      <c r="S248" s="1821"/>
      <c r="T248" s="1821"/>
      <c r="U248" s="1822"/>
      <c r="V248" s="2507"/>
      <c r="W248" s="2505"/>
      <c r="X248" s="1891"/>
      <c r="Y248" s="1843"/>
      <c r="Z248" s="1821"/>
      <c r="AA248" s="1821"/>
      <c r="AB248" s="1822"/>
      <c r="AC248" s="1847"/>
      <c r="AD248" s="1848"/>
      <c r="AE248" s="6754" t="s">
        <v>9112</v>
      </c>
      <c r="AF248" s="6755"/>
      <c r="AG248" s="6755"/>
      <c r="AH248" s="6755"/>
      <c r="AI248" s="6755"/>
      <c r="AJ248" s="1847"/>
      <c r="AK248" s="1851"/>
    </row>
    <row r="249" spans="1:42" ht="39.75" customHeight="1" thickBot="1" x14ac:dyDescent="0.35">
      <c r="A249" s="6790" t="s">
        <v>8973</v>
      </c>
      <c r="B249" s="6791"/>
      <c r="C249" s="2500"/>
      <c r="D249" s="1960"/>
      <c r="E249" s="1960"/>
      <c r="F249" s="2655"/>
      <c r="G249" s="2510"/>
      <c r="H249" s="1885"/>
      <c r="I249" s="1868"/>
      <c r="J249" s="1867"/>
      <c r="K249" s="2511"/>
      <c r="L249" s="1863"/>
      <c r="M249" s="2511"/>
      <c r="N249" s="1884"/>
      <c r="O249" s="1921"/>
      <c r="P249" s="1922"/>
      <c r="Q249" s="1861"/>
      <c r="R249" s="1862"/>
      <c r="S249" s="2512"/>
      <c r="T249" s="2512"/>
      <c r="U249" s="1884"/>
      <c r="V249" s="1885"/>
      <c r="W249" s="1868"/>
      <c r="X249" s="1854"/>
      <c r="Y249" s="1855"/>
      <c r="Z249" s="1855"/>
      <c r="AA249" s="1855"/>
      <c r="AB249" s="1884"/>
      <c r="AC249" s="1885"/>
      <c r="AD249" s="1868"/>
      <c r="AE249" s="1854"/>
      <c r="AF249" s="1855"/>
      <c r="AG249" s="1855"/>
      <c r="AH249" s="1855"/>
      <c r="AI249" s="1884"/>
      <c r="AJ249" s="1885"/>
      <c r="AK249" s="1868"/>
      <c r="AP249" s="2515"/>
    </row>
    <row r="250" spans="1:42" ht="39.75" customHeight="1" thickBot="1" x14ac:dyDescent="0.25">
      <c r="A250" s="7022" t="s">
        <v>3641</v>
      </c>
      <c r="B250" s="7023"/>
      <c r="D250" s="2543"/>
      <c r="F250" s="6756" t="s">
        <v>8930</v>
      </c>
      <c r="G250" s="6757"/>
      <c r="H250" s="1980"/>
      <c r="I250" s="1981"/>
      <c r="J250" s="2677" t="s">
        <v>6381</v>
      </c>
      <c r="K250" s="1912"/>
      <c r="L250" s="1882"/>
      <c r="M250" s="1882"/>
      <c r="N250" s="1880"/>
      <c r="O250" s="1980"/>
      <c r="P250" s="1981"/>
      <c r="Q250" s="1881"/>
      <c r="R250" s="1882"/>
      <c r="S250" s="1882"/>
      <c r="T250" s="1882"/>
      <c r="U250" s="1880"/>
      <c r="V250" s="1980"/>
      <c r="W250" s="1981"/>
      <c r="X250" s="6834" t="s">
        <v>9112</v>
      </c>
      <c r="Y250" s="6835"/>
      <c r="Z250" s="6836"/>
      <c r="AA250" s="1882"/>
      <c r="AB250" s="1880"/>
      <c r="AC250" s="1980"/>
      <c r="AD250" s="1981"/>
      <c r="AE250" s="1852"/>
      <c r="AF250" s="1799"/>
      <c r="AG250" s="1882"/>
      <c r="AH250" s="1882"/>
      <c r="AI250" s="1880"/>
      <c r="AJ250" s="1980"/>
      <c r="AK250" s="1981"/>
    </row>
    <row r="251" spans="1:42" ht="39.75" customHeight="1" thickBot="1" x14ac:dyDescent="0.25">
      <c r="A251" s="6838" t="s">
        <v>8919</v>
      </c>
      <c r="B251" s="6839"/>
      <c r="C251" s="1854"/>
      <c r="D251" s="1855"/>
      <c r="E251" s="1855"/>
      <c r="F251" s="1855"/>
      <c r="G251" s="1884"/>
      <c r="H251" s="1885"/>
      <c r="I251" s="1868"/>
      <c r="J251" s="6736" t="s">
        <v>9137</v>
      </c>
      <c r="K251" s="6737"/>
      <c r="L251" s="6737"/>
      <c r="M251" s="6737"/>
      <c r="N251" s="6738"/>
      <c r="O251" s="1885"/>
      <c r="P251" s="1868"/>
      <c r="Q251" s="6739" t="s">
        <v>9138</v>
      </c>
      <c r="R251" s="6740"/>
      <c r="S251" s="6741"/>
      <c r="T251" s="1855"/>
      <c r="U251" s="1884"/>
      <c r="V251" s="1885"/>
      <c r="W251" s="1868"/>
      <c r="X251" s="6736" t="s">
        <v>9139</v>
      </c>
      <c r="Y251" s="6737"/>
      <c r="Z251" s="6737"/>
      <c r="AA251" s="6737"/>
      <c r="AB251" s="6738"/>
      <c r="AC251" s="1885"/>
      <c r="AD251" s="1868"/>
      <c r="AE251" s="6739" t="s">
        <v>9135</v>
      </c>
      <c r="AF251" s="6740"/>
      <c r="AG251" s="6740"/>
      <c r="AH251" s="6740"/>
      <c r="AI251" s="6742"/>
      <c r="AJ251" s="1885"/>
      <c r="AK251" s="1868"/>
    </row>
    <row r="252" spans="1:42" ht="39.75" customHeight="1" thickBot="1" x14ac:dyDescent="0.25">
      <c r="A252" s="1784"/>
      <c r="B252" s="1784"/>
      <c r="C252" s="1784"/>
      <c r="D252" s="1784"/>
      <c r="E252" s="1784"/>
      <c r="F252" s="1784"/>
      <c r="G252" s="1784"/>
      <c r="H252" s="1784"/>
      <c r="I252" s="1784"/>
      <c r="J252" s="1784"/>
      <c r="K252" s="1784"/>
      <c r="L252" s="1784"/>
      <c r="M252" s="1784"/>
      <c r="N252" s="1784"/>
      <c r="O252" s="1784"/>
      <c r="P252" s="1784"/>
      <c r="Q252" s="1784"/>
      <c r="R252" s="1784"/>
      <c r="S252" s="1784"/>
      <c r="T252" s="1784"/>
      <c r="U252" s="1784"/>
      <c r="V252" s="1784"/>
      <c r="W252" s="1784"/>
      <c r="X252" s="1784"/>
      <c r="Y252" s="1784"/>
      <c r="Z252" s="1784"/>
      <c r="AA252" s="1784"/>
      <c r="AB252" s="1784"/>
      <c r="AC252" s="1784"/>
      <c r="AD252" s="1784"/>
      <c r="AE252" s="1784"/>
      <c r="AF252" s="1784"/>
      <c r="AG252" s="1784"/>
      <c r="AH252" s="1784"/>
      <c r="AI252" s="1784"/>
      <c r="AJ252" s="1784"/>
      <c r="AK252" s="1784"/>
    </row>
    <row r="253" spans="1:42" ht="39.75" customHeight="1" thickBot="1" x14ac:dyDescent="0.25">
      <c r="A253" s="5764"/>
      <c r="B253" s="5765"/>
      <c r="C253" s="5464" t="s">
        <v>8440</v>
      </c>
      <c r="D253" s="5465"/>
      <c r="E253" s="5465"/>
      <c r="F253" s="5465"/>
      <c r="G253" s="5465"/>
      <c r="H253" s="5465"/>
      <c r="I253" s="5466"/>
      <c r="J253" s="5464" t="s">
        <v>8441</v>
      </c>
      <c r="K253" s="5465"/>
      <c r="L253" s="5465"/>
      <c r="M253" s="5465"/>
      <c r="N253" s="5465"/>
      <c r="O253" s="5465"/>
      <c r="P253" s="5466"/>
      <c r="Q253" s="5464" t="s">
        <v>8442</v>
      </c>
      <c r="R253" s="5465"/>
      <c r="S253" s="5465"/>
      <c r="T253" s="5465"/>
      <c r="U253" s="5465"/>
      <c r="V253" s="5465"/>
      <c r="W253" s="5466"/>
      <c r="X253" s="5464" t="s">
        <v>8443</v>
      </c>
      <c r="Y253" s="5465"/>
      <c r="Z253" s="5465"/>
      <c r="AA253" s="5465"/>
      <c r="AB253" s="5465"/>
      <c r="AC253" s="5465"/>
      <c r="AD253" s="5466"/>
      <c r="AE253" s="5464" t="s">
        <v>8444</v>
      </c>
      <c r="AF253" s="5465"/>
      <c r="AG253" s="5465"/>
      <c r="AH253" s="5465"/>
      <c r="AI253" s="5465"/>
      <c r="AJ253" s="5465"/>
      <c r="AK253" s="5466"/>
    </row>
    <row r="254" spans="1:42" ht="39.75" customHeight="1" x14ac:dyDescent="0.2">
      <c r="A254" s="6964" t="s">
        <v>1390</v>
      </c>
      <c r="B254" s="6875"/>
      <c r="C254" s="1719">
        <v>11</v>
      </c>
      <c r="D254" s="1675">
        <v>11</v>
      </c>
      <c r="E254" s="1675">
        <v>11</v>
      </c>
      <c r="F254" s="1675">
        <v>11</v>
      </c>
      <c r="G254" s="1676">
        <v>11</v>
      </c>
      <c r="H254" s="1743">
        <v>11</v>
      </c>
      <c r="I254" s="1744">
        <v>11</v>
      </c>
      <c r="J254" s="1674">
        <v>11</v>
      </c>
      <c r="K254" s="1675">
        <v>11</v>
      </c>
      <c r="L254" s="1675">
        <v>11</v>
      </c>
      <c r="M254" s="1675">
        <v>11</v>
      </c>
      <c r="N254" s="1676">
        <v>11</v>
      </c>
      <c r="O254" s="1743">
        <v>11</v>
      </c>
      <c r="P254" s="1744">
        <v>11</v>
      </c>
      <c r="Q254" s="1674">
        <v>11</v>
      </c>
      <c r="R254" s="1675">
        <v>11</v>
      </c>
      <c r="S254" s="1675">
        <v>11</v>
      </c>
      <c r="T254" s="1675">
        <v>11</v>
      </c>
      <c r="U254" s="1676">
        <v>11</v>
      </c>
      <c r="V254" s="1743">
        <v>11</v>
      </c>
      <c r="W254" s="1744">
        <v>11</v>
      </c>
      <c r="X254" s="1674">
        <v>12</v>
      </c>
      <c r="Y254" s="1675">
        <v>12</v>
      </c>
      <c r="Z254" s="1675">
        <v>12</v>
      </c>
      <c r="AA254" s="1675">
        <v>12</v>
      </c>
      <c r="AB254" s="1676">
        <v>12</v>
      </c>
      <c r="AC254" s="1743">
        <v>12</v>
      </c>
      <c r="AD254" s="1747">
        <v>12</v>
      </c>
      <c r="AE254" s="1675">
        <v>12</v>
      </c>
      <c r="AF254" s="1675">
        <v>12</v>
      </c>
      <c r="AG254" s="1675">
        <v>12</v>
      </c>
      <c r="AH254" s="1675">
        <v>12</v>
      </c>
      <c r="AI254" s="1676">
        <v>12</v>
      </c>
      <c r="AJ254" s="1743">
        <v>12</v>
      </c>
      <c r="AK254" s="1744">
        <v>12</v>
      </c>
    </row>
    <row r="255" spans="1:42" s="515" customFormat="1" ht="39.75" customHeight="1" thickBot="1" x14ac:dyDescent="0.3">
      <c r="A255" s="6898" t="s">
        <v>1391</v>
      </c>
      <c r="B255" s="6899"/>
      <c r="C255" s="2522">
        <v>10</v>
      </c>
      <c r="D255" s="2523">
        <v>11</v>
      </c>
      <c r="E255" s="2523">
        <v>12</v>
      </c>
      <c r="F255" s="2523">
        <v>13</v>
      </c>
      <c r="G255" s="2524">
        <v>14</v>
      </c>
      <c r="H255" s="2525">
        <v>15</v>
      </c>
      <c r="I255" s="2526">
        <v>16</v>
      </c>
      <c r="J255" s="2527">
        <v>17</v>
      </c>
      <c r="K255" s="2528">
        <v>18</v>
      </c>
      <c r="L255" s="2528">
        <v>19</v>
      </c>
      <c r="M255" s="2528">
        <v>20</v>
      </c>
      <c r="N255" s="2524">
        <v>21</v>
      </c>
      <c r="O255" s="2525">
        <v>22</v>
      </c>
      <c r="P255" s="2526">
        <v>23</v>
      </c>
      <c r="Q255" s="2527">
        <v>24</v>
      </c>
      <c r="R255" s="2528">
        <v>25</v>
      </c>
      <c r="S255" s="2528">
        <v>26</v>
      </c>
      <c r="T255" s="2523">
        <v>27</v>
      </c>
      <c r="U255" s="2529">
        <v>28</v>
      </c>
      <c r="V255" s="2525">
        <v>29</v>
      </c>
      <c r="W255" s="2526">
        <v>30</v>
      </c>
      <c r="X255" s="2527">
        <v>1</v>
      </c>
      <c r="Y255" s="2528">
        <v>2</v>
      </c>
      <c r="Z255" s="2528">
        <v>3</v>
      </c>
      <c r="AA255" s="2528">
        <v>4</v>
      </c>
      <c r="AB255" s="2524">
        <v>5</v>
      </c>
      <c r="AC255" s="2525">
        <v>6</v>
      </c>
      <c r="AD255" s="2530">
        <v>7</v>
      </c>
      <c r="AE255" s="2528">
        <v>8</v>
      </c>
      <c r="AF255" s="2528">
        <v>9</v>
      </c>
      <c r="AG255" s="2528">
        <v>10</v>
      </c>
      <c r="AH255" s="2528">
        <v>11</v>
      </c>
      <c r="AI255" s="2524">
        <v>12</v>
      </c>
      <c r="AJ255" s="2525">
        <v>13</v>
      </c>
      <c r="AK255" s="2526">
        <v>14</v>
      </c>
    </row>
    <row r="256" spans="1:42" ht="39.75" customHeight="1" x14ac:dyDescent="0.2">
      <c r="A256" s="6883" t="s">
        <v>4459</v>
      </c>
      <c r="B256" s="6884"/>
      <c r="C256" s="2217"/>
      <c r="D256" s="84"/>
      <c r="E256" s="85"/>
      <c r="F256" s="2067"/>
      <c r="G256" s="2218"/>
      <c r="H256" s="1787"/>
      <c r="I256" s="1788"/>
      <c r="J256" s="1789"/>
      <c r="K256" s="1790"/>
      <c r="L256" s="1790"/>
      <c r="M256" s="1790"/>
      <c r="N256" s="1886"/>
      <c r="O256" s="1792"/>
      <c r="P256" s="1788"/>
      <c r="Q256" s="2228"/>
      <c r="R256" s="1785"/>
      <c r="S256" s="2229"/>
      <c r="T256" s="2058"/>
      <c r="U256" s="2230"/>
      <c r="V256" s="1792"/>
      <c r="W256" s="1788"/>
      <c r="X256" s="2228"/>
      <c r="Y256" s="1785"/>
      <c r="Z256" s="2229"/>
      <c r="AA256" s="2059"/>
      <c r="AB256" s="2234"/>
      <c r="AC256" s="1792"/>
      <c r="AD256" s="1788"/>
      <c r="AE256" s="2247"/>
      <c r="AF256" s="1785"/>
      <c r="AG256" s="1790"/>
      <c r="AH256" s="2245"/>
      <c r="AI256" s="1795"/>
      <c r="AJ256" s="1762"/>
      <c r="AK256" s="1750"/>
    </row>
    <row r="257" spans="1:43" ht="39.75" customHeight="1" thickBot="1" x14ac:dyDescent="0.25">
      <c r="A257" s="6840" t="s">
        <v>8234</v>
      </c>
      <c r="B257" s="6841"/>
      <c r="C257" s="2039"/>
      <c r="D257" s="1823"/>
      <c r="E257" s="1823"/>
      <c r="F257" s="1823"/>
      <c r="G257" s="2155"/>
      <c r="H257" s="1796"/>
      <c r="I257" s="1797"/>
      <c r="J257" s="2039"/>
      <c r="K257" s="1823"/>
      <c r="L257" s="1823"/>
      <c r="M257" s="1823"/>
      <c r="N257" s="2155"/>
      <c r="O257" s="1798"/>
      <c r="P257" s="1797"/>
      <c r="Q257" s="2039"/>
      <c r="R257" s="1823"/>
      <c r="S257" s="1799"/>
      <c r="T257" s="1799"/>
      <c r="U257" s="1959"/>
      <c r="V257" s="1798"/>
      <c r="W257" s="1797"/>
      <c r="X257" s="1801"/>
      <c r="Y257" s="1799"/>
      <c r="Z257" s="1799"/>
      <c r="AA257" s="1799"/>
      <c r="AB257" s="1800"/>
      <c r="AC257" s="1798"/>
      <c r="AD257" s="1797"/>
      <c r="AE257" s="2055"/>
      <c r="AF257" s="1116"/>
      <c r="AG257" s="1116"/>
      <c r="AH257" s="1116"/>
      <c r="AI257" s="2237"/>
      <c r="AJ257" s="1760"/>
      <c r="AK257" s="1752"/>
    </row>
    <row r="258" spans="1:43" ht="39.75" customHeight="1" x14ac:dyDescent="0.3">
      <c r="A258" s="6860" t="s">
        <v>8235</v>
      </c>
      <c r="B258" s="6861"/>
      <c r="C258" s="6818" t="s">
        <v>9122</v>
      </c>
      <c r="D258" s="6819"/>
      <c r="E258" s="6819"/>
      <c r="F258" s="6819"/>
      <c r="G258" s="6820"/>
      <c r="H258" s="1796"/>
      <c r="I258" s="1797"/>
      <c r="J258" s="6118" t="s">
        <v>4453</v>
      </c>
      <c r="K258" s="6119"/>
      <c r="L258" s="6119"/>
      <c r="M258" s="6119"/>
      <c r="N258" s="6457"/>
      <c r="O258" s="1798"/>
      <c r="P258" s="1797"/>
      <c r="Q258" s="7212" t="s">
        <v>9142</v>
      </c>
      <c r="R258" s="7212"/>
      <c r="S258" s="7212"/>
      <c r="T258" s="7213" t="s">
        <v>9143</v>
      </c>
      <c r="U258" s="7213"/>
      <c r="V258" s="1798"/>
      <c r="W258" s="1797"/>
      <c r="X258" s="7214" t="s">
        <v>9144</v>
      </c>
      <c r="Y258" s="7214"/>
      <c r="Z258" s="7214"/>
      <c r="AA258" s="7214"/>
      <c r="AB258" s="7214"/>
      <c r="AC258" s="1798"/>
      <c r="AD258" s="1797"/>
      <c r="AE258" s="6725" t="s">
        <v>9146</v>
      </c>
      <c r="AF258" s="6726"/>
      <c r="AG258" s="6722" t="s">
        <v>9145</v>
      </c>
      <c r="AH258" s="6723"/>
      <c r="AI258" s="6724"/>
      <c r="AJ258" s="1760"/>
      <c r="AK258" s="1752"/>
    </row>
    <row r="259" spans="1:43" ht="39.75" customHeight="1" thickBot="1" x14ac:dyDescent="0.25">
      <c r="A259" s="6860" t="s">
        <v>8236</v>
      </c>
      <c r="B259" s="6861"/>
      <c r="C259" s="7208" t="s">
        <v>8933</v>
      </c>
      <c r="D259" s="7209"/>
      <c r="E259" s="7209"/>
      <c r="F259" s="7209"/>
      <c r="G259" s="7210"/>
      <c r="H259" s="1796"/>
      <c r="I259" s="1797"/>
      <c r="J259" s="7208" t="s">
        <v>8933</v>
      </c>
      <c r="K259" s="7209"/>
      <c r="L259" s="7209"/>
      <c r="M259" s="7209"/>
      <c r="N259" s="7210"/>
      <c r="O259" s="1798"/>
      <c r="P259" s="1797"/>
      <c r="Q259" s="7208" t="s">
        <v>8933</v>
      </c>
      <c r="R259" s="7209"/>
      <c r="S259" s="7209"/>
      <c r="T259" s="7209"/>
      <c r="U259" s="7210"/>
      <c r="V259" s="1798"/>
      <c r="W259" s="1797"/>
      <c r="X259" s="7208" t="s">
        <v>8933</v>
      </c>
      <c r="Y259" s="7209"/>
      <c r="Z259" s="7209"/>
      <c r="AA259" s="7209"/>
      <c r="AB259" s="7210"/>
      <c r="AC259" s="1798"/>
      <c r="AD259" s="1797"/>
      <c r="AE259" s="7208" t="s">
        <v>8933</v>
      </c>
      <c r="AF259" s="7209"/>
      <c r="AG259" s="7209"/>
      <c r="AH259" s="7209"/>
      <c r="AI259" s="7210"/>
      <c r="AJ259" s="1760"/>
      <c r="AK259" s="1752"/>
    </row>
    <row r="260" spans="1:43" ht="39.75" customHeight="1" x14ac:dyDescent="0.2">
      <c r="A260" s="6860" t="s">
        <v>8237</v>
      </c>
      <c r="B260" s="6861"/>
      <c r="C260" s="6818" t="s">
        <v>9123</v>
      </c>
      <c r="D260" s="6819"/>
      <c r="E260" s="6819"/>
      <c r="F260" s="6819"/>
      <c r="G260" s="6820"/>
      <c r="H260" s="1796"/>
      <c r="I260" s="1797"/>
      <c r="J260" s="7039" t="s">
        <v>9133</v>
      </c>
      <c r="K260" s="7039"/>
      <c r="L260" s="7039"/>
      <c r="M260" s="7039"/>
      <c r="N260" s="7039"/>
      <c r="O260" s="1798"/>
      <c r="P260" s="1797"/>
      <c r="Q260" s="7039" t="s">
        <v>9133</v>
      </c>
      <c r="R260" s="7039"/>
      <c r="S260" s="7039"/>
      <c r="T260" s="7039"/>
      <c r="U260" s="7039"/>
      <c r="V260" s="1798"/>
      <c r="W260" s="1797"/>
      <c r="X260" s="7193" t="s">
        <v>9134</v>
      </c>
      <c r="Y260" s="7194"/>
      <c r="Z260" s="7045" t="s">
        <v>9127</v>
      </c>
      <c r="AA260" s="7046"/>
      <c r="AB260" s="7047"/>
      <c r="AC260" s="1798"/>
      <c r="AD260" s="1797"/>
      <c r="AE260" s="2679" t="s">
        <v>9127</v>
      </c>
      <c r="AF260" s="7190" t="s">
        <v>9126</v>
      </c>
      <c r="AG260" s="7191"/>
      <c r="AH260" s="7191"/>
      <c r="AI260" s="7192"/>
      <c r="AJ260" s="1760"/>
      <c r="AK260" s="1752"/>
    </row>
    <row r="261" spans="1:43" ht="39.75" customHeight="1" x14ac:dyDescent="0.2">
      <c r="A261" s="6794" t="s">
        <v>8238</v>
      </c>
      <c r="B261" s="6795"/>
      <c r="C261" s="6118" t="s">
        <v>4453</v>
      </c>
      <c r="D261" s="6119"/>
      <c r="E261" s="6119"/>
      <c r="F261" s="6119"/>
      <c r="G261" s="6457"/>
      <c r="H261" s="1796"/>
      <c r="I261" s="1797"/>
      <c r="J261" s="6118" t="s">
        <v>4453</v>
      </c>
      <c r="K261" s="6119"/>
      <c r="L261" s="6119"/>
      <c r="M261" s="6119"/>
      <c r="N261" s="6457"/>
      <c r="O261" s="1798"/>
      <c r="P261" s="1797"/>
      <c r="Q261" s="6118" t="s">
        <v>4453</v>
      </c>
      <c r="R261" s="6119"/>
      <c r="S261" s="6119"/>
      <c r="T261" s="6119"/>
      <c r="U261" s="6457"/>
      <c r="V261" s="1798"/>
      <c r="W261" s="1797"/>
      <c r="X261" s="6118" t="s">
        <v>4453</v>
      </c>
      <c r="Y261" s="6119"/>
      <c r="Z261" s="6119"/>
      <c r="AA261" s="6119"/>
      <c r="AB261" s="6457"/>
      <c r="AC261" s="1798"/>
      <c r="AD261" s="1797"/>
      <c r="AE261" s="6118" t="s">
        <v>4453</v>
      </c>
      <c r="AF261" s="6119"/>
      <c r="AG261" s="6119"/>
      <c r="AH261" s="6119"/>
      <c r="AI261" s="6457"/>
      <c r="AJ261" s="1760"/>
      <c r="AK261" s="1752"/>
    </row>
    <row r="262" spans="1:43" ht="39.75" customHeight="1" x14ac:dyDescent="0.2">
      <c r="A262" s="6794" t="s">
        <v>8239</v>
      </c>
      <c r="B262" s="6795"/>
      <c r="C262" s="1815"/>
      <c r="D262" s="1807"/>
      <c r="E262" s="1807"/>
      <c r="F262" s="1807"/>
      <c r="G262" s="1808"/>
      <c r="H262" s="1796"/>
      <c r="I262" s="1797"/>
      <c r="J262" s="1815"/>
      <c r="K262" s="1807"/>
      <c r="L262" s="1807"/>
      <c r="M262" s="1807"/>
      <c r="N262" s="1808"/>
      <c r="O262" s="1798"/>
      <c r="P262" s="1797"/>
      <c r="Q262" s="1815"/>
      <c r="R262" s="1807"/>
      <c r="S262" s="1807"/>
      <c r="T262" s="1807"/>
      <c r="U262" s="1808"/>
      <c r="V262" s="1798"/>
      <c r="W262" s="1797"/>
      <c r="X262" s="1815"/>
      <c r="Y262" s="1807"/>
      <c r="Z262" s="1807"/>
      <c r="AA262" s="1807"/>
      <c r="AB262" s="1808"/>
      <c r="AC262" s="1798"/>
      <c r="AD262" s="1797"/>
      <c r="AE262" s="1815"/>
      <c r="AF262" s="1807"/>
      <c r="AG262" s="1807"/>
      <c r="AH262" s="1807"/>
      <c r="AI262" s="1808"/>
      <c r="AJ262" s="1760"/>
      <c r="AK262" s="1752"/>
    </row>
    <row r="263" spans="1:43" ht="39.75" customHeight="1" x14ac:dyDescent="0.2">
      <c r="A263" s="6794" t="s">
        <v>8240</v>
      </c>
      <c r="B263" s="6795"/>
      <c r="C263" s="6118" t="s">
        <v>4453</v>
      </c>
      <c r="D263" s="6119"/>
      <c r="E263" s="6119"/>
      <c r="F263" s="6119"/>
      <c r="G263" s="6457"/>
      <c r="H263" s="1796"/>
      <c r="I263" s="1797"/>
      <c r="J263" s="6118" t="s">
        <v>4453</v>
      </c>
      <c r="K263" s="6119"/>
      <c r="L263" s="6119"/>
      <c r="M263" s="6119"/>
      <c r="N263" s="6457"/>
      <c r="O263" s="1798"/>
      <c r="P263" s="1797"/>
      <c r="Q263" s="6118" t="s">
        <v>4453</v>
      </c>
      <c r="R263" s="6119"/>
      <c r="S263" s="6119"/>
      <c r="T263" s="6119"/>
      <c r="U263" s="6457"/>
      <c r="V263" s="1798"/>
      <c r="W263" s="1797"/>
      <c r="X263" s="6118" t="s">
        <v>4453</v>
      </c>
      <c r="Y263" s="6119"/>
      <c r="Z263" s="6119"/>
      <c r="AA263" s="6119"/>
      <c r="AB263" s="6457"/>
      <c r="AC263" s="1798"/>
      <c r="AD263" s="1797"/>
      <c r="AE263" s="6118" t="s">
        <v>4453</v>
      </c>
      <c r="AF263" s="6119"/>
      <c r="AG263" s="6119"/>
      <c r="AH263" s="6119"/>
      <c r="AI263" s="6457"/>
      <c r="AJ263" s="1760"/>
      <c r="AK263" s="1752"/>
    </row>
    <row r="264" spans="1:43" ht="39.75" customHeight="1" x14ac:dyDescent="0.2">
      <c r="A264" s="6792" t="s">
        <v>8241</v>
      </c>
      <c r="B264" s="6793"/>
      <c r="C264" s="6731" t="s">
        <v>8929</v>
      </c>
      <c r="D264" s="6732"/>
      <c r="E264" s="6732"/>
      <c r="F264" s="6732"/>
      <c r="G264" s="6733"/>
      <c r="H264" s="1816"/>
      <c r="I264" s="1817"/>
      <c r="J264" s="6731" t="s">
        <v>8929</v>
      </c>
      <c r="K264" s="6732"/>
      <c r="L264" s="6732"/>
      <c r="M264" s="6732"/>
      <c r="N264" s="6733"/>
      <c r="O264" s="1818"/>
      <c r="P264" s="1817"/>
      <c r="Q264" s="6731" t="s">
        <v>8929</v>
      </c>
      <c r="R264" s="6732"/>
      <c r="S264" s="6732"/>
      <c r="T264" s="6732"/>
      <c r="U264" s="6733"/>
      <c r="V264" s="1818"/>
      <c r="W264" s="1817"/>
      <c r="X264" s="6731" t="s">
        <v>8929</v>
      </c>
      <c r="Y264" s="6732"/>
      <c r="Z264" s="6732"/>
      <c r="AA264" s="6732"/>
      <c r="AB264" s="6733"/>
      <c r="AC264" s="1818"/>
      <c r="AD264" s="1817"/>
      <c r="AE264" s="6731" t="s">
        <v>8929</v>
      </c>
      <c r="AF264" s="6732"/>
      <c r="AG264" s="6732"/>
      <c r="AH264" s="6732"/>
      <c r="AI264" s="6733"/>
      <c r="AJ264" s="1760"/>
      <c r="AK264" s="1752"/>
    </row>
    <row r="265" spans="1:43" ht="39.75" customHeight="1" x14ac:dyDescent="0.2">
      <c r="A265" s="6792" t="s">
        <v>8242</v>
      </c>
      <c r="B265" s="6793"/>
      <c r="C265" s="6118" t="s">
        <v>4453</v>
      </c>
      <c r="D265" s="6119"/>
      <c r="E265" s="6119"/>
      <c r="F265" s="6119"/>
      <c r="G265" s="6457"/>
      <c r="H265" s="1796"/>
      <c r="I265" s="1797"/>
      <c r="J265" s="6118" t="s">
        <v>4453</v>
      </c>
      <c r="K265" s="6119"/>
      <c r="L265" s="6119"/>
      <c r="M265" s="6119"/>
      <c r="N265" s="6457"/>
      <c r="O265" s="1798"/>
      <c r="P265" s="1797"/>
      <c r="Q265" s="6118" t="s">
        <v>4453</v>
      </c>
      <c r="R265" s="6119"/>
      <c r="S265" s="6119"/>
      <c r="T265" s="6119"/>
      <c r="U265" s="6457"/>
      <c r="V265" s="1798"/>
      <c r="W265" s="1797"/>
      <c r="X265" s="6118" t="s">
        <v>4453</v>
      </c>
      <c r="Y265" s="6119"/>
      <c r="Z265" s="6119"/>
      <c r="AA265" s="6119"/>
      <c r="AB265" s="6457"/>
      <c r="AC265" s="1798"/>
      <c r="AD265" s="1797"/>
      <c r="AE265" s="6118" t="s">
        <v>4453</v>
      </c>
      <c r="AF265" s="6119"/>
      <c r="AG265" s="6119"/>
      <c r="AH265" s="6119"/>
      <c r="AI265" s="6457"/>
      <c r="AJ265" s="1760"/>
      <c r="AK265" s="1752"/>
    </row>
    <row r="266" spans="1:43" ht="39.75" customHeight="1" x14ac:dyDescent="0.2">
      <c r="A266" s="6794" t="s">
        <v>8243</v>
      </c>
      <c r="B266" s="6795"/>
      <c r="C266" s="6118" t="s">
        <v>4453</v>
      </c>
      <c r="D266" s="6119"/>
      <c r="E266" s="6119"/>
      <c r="F266" s="6119"/>
      <c r="G266" s="6457"/>
      <c r="H266" s="1796"/>
      <c r="I266" s="1797"/>
      <c r="J266" s="6118" t="s">
        <v>4453</v>
      </c>
      <c r="K266" s="6119"/>
      <c r="L266" s="6119"/>
      <c r="M266" s="6119"/>
      <c r="N266" s="6457"/>
      <c r="O266" s="1798"/>
      <c r="P266" s="1797"/>
      <c r="Q266" s="6118" t="s">
        <v>4453</v>
      </c>
      <c r="R266" s="6119"/>
      <c r="S266" s="6119"/>
      <c r="T266" s="6119"/>
      <c r="U266" s="6457"/>
      <c r="V266" s="1798"/>
      <c r="W266" s="1797"/>
      <c r="X266" s="6118" t="s">
        <v>4453</v>
      </c>
      <c r="Y266" s="6119"/>
      <c r="Z266" s="6119"/>
      <c r="AA266" s="6119"/>
      <c r="AB266" s="6457"/>
      <c r="AC266" s="1798"/>
      <c r="AD266" s="1797"/>
      <c r="AE266" s="6118" t="s">
        <v>4453</v>
      </c>
      <c r="AF266" s="6119"/>
      <c r="AG266" s="6119"/>
      <c r="AH266" s="6119"/>
      <c r="AI266" s="6457"/>
      <c r="AJ266" s="1760"/>
      <c r="AK266" s="1752"/>
    </row>
    <row r="267" spans="1:43" ht="39.75" customHeight="1" x14ac:dyDescent="0.2">
      <c r="A267" s="6794" t="s">
        <v>8244</v>
      </c>
      <c r="B267" s="6795"/>
      <c r="C267" s="6118" t="s">
        <v>4453</v>
      </c>
      <c r="D267" s="6119"/>
      <c r="E267" s="6119"/>
      <c r="F267" s="6119"/>
      <c r="G267" s="6457"/>
      <c r="H267" s="1796"/>
      <c r="I267" s="1797"/>
      <c r="J267" s="6118" t="s">
        <v>4453</v>
      </c>
      <c r="K267" s="6119"/>
      <c r="L267" s="6119"/>
      <c r="M267" s="6119"/>
      <c r="N267" s="6457"/>
      <c r="O267" s="1798"/>
      <c r="P267" s="1797"/>
      <c r="Q267" s="6118" t="s">
        <v>4453</v>
      </c>
      <c r="R267" s="6119"/>
      <c r="S267" s="6119"/>
      <c r="T267" s="6119"/>
      <c r="U267" s="6457"/>
      <c r="V267" s="1798"/>
      <c r="W267" s="1797"/>
      <c r="X267" s="6118" t="s">
        <v>4453</v>
      </c>
      <c r="Y267" s="6119"/>
      <c r="Z267" s="6119"/>
      <c r="AA267" s="6119"/>
      <c r="AB267" s="6457"/>
      <c r="AC267" s="1798"/>
      <c r="AD267" s="1797"/>
      <c r="AE267" s="6118" t="s">
        <v>4453</v>
      </c>
      <c r="AF267" s="6119"/>
      <c r="AG267" s="6119"/>
      <c r="AH267" s="6119"/>
      <c r="AI267" s="6457"/>
      <c r="AJ267" s="1760"/>
      <c r="AK267" s="1752"/>
    </row>
    <row r="268" spans="1:43" ht="39.75" customHeight="1" x14ac:dyDescent="0.2">
      <c r="A268" s="6796" t="s">
        <v>8245</v>
      </c>
      <c r="B268" s="6797"/>
      <c r="C268" s="6118" t="s">
        <v>4453</v>
      </c>
      <c r="D268" s="6119"/>
      <c r="E268" s="6119"/>
      <c r="F268" s="6119"/>
      <c r="G268" s="6457"/>
      <c r="H268" s="1796"/>
      <c r="I268" s="1797"/>
      <c r="J268" s="6118" t="s">
        <v>4453</v>
      </c>
      <c r="K268" s="6119"/>
      <c r="L268" s="6119"/>
      <c r="M268" s="6119"/>
      <c r="N268" s="6457"/>
      <c r="O268" s="1798"/>
      <c r="P268" s="1797"/>
      <c r="Q268" s="6118" t="s">
        <v>4453</v>
      </c>
      <c r="R268" s="6119"/>
      <c r="S268" s="6119"/>
      <c r="T268" s="6119"/>
      <c r="U268" s="6457"/>
      <c r="V268" s="1798"/>
      <c r="W268" s="1797"/>
      <c r="X268" s="6118" t="s">
        <v>4453</v>
      </c>
      <c r="Y268" s="6119"/>
      <c r="Z268" s="6119"/>
      <c r="AA268" s="6119"/>
      <c r="AB268" s="6457"/>
      <c r="AC268" s="1798"/>
      <c r="AD268" s="1797"/>
      <c r="AE268" s="6118" t="s">
        <v>4453</v>
      </c>
      <c r="AF268" s="6119"/>
      <c r="AG268" s="6119"/>
      <c r="AH268" s="6119"/>
      <c r="AI268" s="6457"/>
      <c r="AJ268" s="1760"/>
      <c r="AK268" s="1752"/>
    </row>
    <row r="269" spans="1:43" ht="39.75" customHeight="1" thickBot="1" x14ac:dyDescent="0.25">
      <c r="A269" s="6798" t="s">
        <v>8246</v>
      </c>
      <c r="B269" s="6797"/>
      <c r="C269" s="6353" t="s">
        <v>4453</v>
      </c>
      <c r="D269" s="6354"/>
      <c r="E269" s="6354"/>
      <c r="F269" s="6354"/>
      <c r="G269" s="6727"/>
      <c r="H269" s="1796"/>
      <c r="I269" s="1797"/>
      <c r="J269" s="6353" t="s">
        <v>4453</v>
      </c>
      <c r="K269" s="6354"/>
      <c r="L269" s="6354"/>
      <c r="M269" s="6354"/>
      <c r="N269" s="6727"/>
      <c r="O269" s="1798"/>
      <c r="P269" s="1797"/>
      <c r="Q269" s="6353" t="s">
        <v>4453</v>
      </c>
      <c r="R269" s="6354"/>
      <c r="S269" s="6354"/>
      <c r="T269" s="6354"/>
      <c r="U269" s="6727"/>
      <c r="V269" s="1798"/>
      <c r="W269" s="1797"/>
      <c r="X269" s="6353" t="s">
        <v>4453</v>
      </c>
      <c r="Y269" s="6354"/>
      <c r="Z269" s="6354"/>
      <c r="AA269" s="6354"/>
      <c r="AB269" s="6727"/>
      <c r="AC269" s="1798"/>
      <c r="AD269" s="1797"/>
      <c r="AE269" s="6353" t="s">
        <v>4453</v>
      </c>
      <c r="AF269" s="6354"/>
      <c r="AG269" s="6354"/>
      <c r="AH269" s="6354"/>
      <c r="AI269" s="6727"/>
      <c r="AJ269" s="1760"/>
      <c r="AK269" s="1752"/>
    </row>
    <row r="270" spans="1:43" ht="39.75" customHeight="1" x14ac:dyDescent="0.2">
      <c r="A270" s="6060" t="s">
        <v>8247</v>
      </c>
      <c r="B270" s="6799"/>
      <c r="C270" s="6734" t="s">
        <v>8917</v>
      </c>
      <c r="D270" s="6734"/>
      <c r="E270" s="6734"/>
      <c r="F270" s="6734"/>
      <c r="G270" s="6734"/>
      <c r="H270" s="1796"/>
      <c r="I270" s="1797"/>
      <c r="J270" s="6734" t="s">
        <v>8917</v>
      </c>
      <c r="K270" s="6734"/>
      <c r="L270" s="6734"/>
      <c r="M270" s="6734"/>
      <c r="N270" s="6734"/>
      <c r="O270" s="1798"/>
      <c r="P270" s="1797"/>
      <c r="Q270" s="6734" t="s">
        <v>8917</v>
      </c>
      <c r="R270" s="6734"/>
      <c r="S270" s="6734"/>
      <c r="T270" s="6734"/>
      <c r="U270" s="6734"/>
      <c r="V270" s="1798"/>
      <c r="W270" s="1797"/>
      <c r="X270" s="6734" t="s">
        <v>8917</v>
      </c>
      <c r="Y270" s="6734"/>
      <c r="Z270" s="6734"/>
      <c r="AA270" s="6734"/>
      <c r="AB270" s="6734"/>
      <c r="AC270" s="1798"/>
      <c r="AD270" s="1797"/>
      <c r="AE270" s="6734" t="s">
        <v>8917</v>
      </c>
      <c r="AF270" s="6734"/>
      <c r="AG270" s="6734"/>
      <c r="AH270" s="6734"/>
      <c r="AI270" s="6734"/>
      <c r="AJ270" s="1760"/>
      <c r="AK270" s="1752"/>
      <c r="AM270" s="7189" t="s">
        <v>9147</v>
      </c>
      <c r="AN270" s="7189"/>
      <c r="AO270" s="7189"/>
      <c r="AP270" s="7189"/>
      <c r="AQ270" s="7189"/>
    </row>
    <row r="271" spans="1:43" ht="39.75" customHeight="1" x14ac:dyDescent="0.2">
      <c r="A271" s="6796" t="s">
        <v>8248</v>
      </c>
      <c r="B271" s="6797"/>
      <c r="C271" s="1731"/>
      <c r="D271" s="1821"/>
      <c r="E271" s="50"/>
      <c r="F271" s="1821"/>
      <c r="G271" s="1822"/>
      <c r="H271" s="1796"/>
      <c r="I271" s="1797"/>
      <c r="J271" s="2223"/>
      <c r="K271" s="1821"/>
      <c r="L271" s="1821"/>
      <c r="M271" s="44"/>
      <c r="N271" s="2227"/>
      <c r="O271" s="1798"/>
      <c r="P271" s="1797"/>
      <c r="Q271" s="2223"/>
      <c r="R271" s="1821"/>
      <c r="S271" s="1821"/>
      <c r="T271" s="1821"/>
      <c r="U271" s="2227"/>
      <c r="V271" s="1798"/>
      <c r="W271" s="1797"/>
      <c r="X271" s="1820"/>
      <c r="Y271" s="1821"/>
      <c r="Z271" s="1821"/>
      <c r="AA271" s="1821"/>
      <c r="AB271" s="1822"/>
      <c r="AC271" s="1798"/>
      <c r="AD271" s="1797"/>
      <c r="AE271" s="1731"/>
      <c r="AF271" s="1821"/>
      <c r="AG271" s="44"/>
      <c r="AH271" s="44"/>
      <c r="AI271" s="1822"/>
      <c r="AJ271" s="1760"/>
      <c r="AK271" s="1752"/>
      <c r="AM271" s="7189"/>
      <c r="AN271" s="7189"/>
      <c r="AO271" s="7189"/>
      <c r="AP271" s="7189"/>
      <c r="AQ271" s="7189"/>
    </row>
    <row r="272" spans="1:43" ht="39.75" customHeight="1" thickBot="1" x14ac:dyDescent="0.25">
      <c r="A272" s="6060" t="s">
        <v>8249</v>
      </c>
      <c r="B272" s="6799"/>
      <c r="C272" s="2215"/>
      <c r="D272" s="2072"/>
      <c r="E272" s="2072"/>
      <c r="F272" s="2072"/>
      <c r="G272" s="2216"/>
      <c r="H272" s="1826"/>
      <c r="I272" s="1827"/>
      <c r="J272" s="2039"/>
      <c r="K272" s="2072"/>
      <c r="L272" s="2072"/>
      <c r="M272" s="2072"/>
      <c r="N272" s="2155"/>
      <c r="O272" s="1828"/>
      <c r="P272" s="1827"/>
      <c r="Q272" s="2215"/>
      <c r="R272" s="2233"/>
      <c r="S272" s="2233"/>
      <c r="T272" s="2233"/>
      <c r="U272" s="2216"/>
      <c r="V272" s="1828"/>
      <c r="W272" s="1827"/>
      <c r="X272" s="2071"/>
      <c r="Y272" s="2072"/>
      <c r="Z272" s="2072"/>
      <c r="AA272" s="2072"/>
      <c r="AB272" s="2244"/>
      <c r="AC272" s="1828"/>
      <c r="AD272" s="1827"/>
      <c r="AE272" s="2071"/>
      <c r="AF272" s="2072"/>
      <c r="AG272" s="2072"/>
      <c r="AH272" s="2072"/>
      <c r="AI272" s="2244"/>
      <c r="AJ272" s="1763"/>
      <c r="AK272" s="1754"/>
      <c r="AM272" s="7189"/>
      <c r="AN272" s="7189"/>
      <c r="AO272" s="7189"/>
      <c r="AP272" s="7189"/>
      <c r="AQ272" s="7189"/>
    </row>
    <row r="273" spans="1:37" ht="39.75" customHeight="1" thickBot="1" x14ac:dyDescent="0.25">
      <c r="A273" s="2518">
        <v>1</v>
      </c>
      <c r="B273" s="1717" t="s">
        <v>5497</v>
      </c>
      <c r="C273" s="1838"/>
      <c r="D273" s="1834"/>
      <c r="E273" s="1834"/>
      <c r="F273" s="1834"/>
      <c r="G273" s="1829"/>
      <c r="H273" s="1830"/>
      <c r="I273" s="1831"/>
      <c r="J273" s="1832"/>
      <c r="K273" s="1833"/>
      <c r="L273" s="1833"/>
      <c r="M273" s="1834"/>
      <c r="N273" s="1835"/>
      <c r="O273" s="1836"/>
      <c r="P273" s="1837"/>
      <c r="Q273" s="1838"/>
      <c r="R273" s="1834"/>
      <c r="S273" s="2063"/>
      <c r="T273" s="2063"/>
      <c r="U273" s="2230"/>
      <c r="V273" s="1839"/>
      <c r="W273" s="1840"/>
      <c r="X273" s="2242"/>
      <c r="Y273" s="84"/>
      <c r="Z273" s="84"/>
      <c r="AA273" s="1879"/>
      <c r="AB273" s="2243"/>
      <c r="AC273" s="1836"/>
      <c r="AD273" s="1837"/>
      <c r="AE273" s="1881"/>
      <c r="AF273" s="1882"/>
      <c r="AG273" s="1882"/>
      <c r="AH273" s="1882"/>
      <c r="AI273" s="1880"/>
      <c r="AJ273" s="1839"/>
      <c r="AK273" s="1845"/>
    </row>
    <row r="274" spans="1:37" ht="39.75" customHeight="1" thickBot="1" x14ac:dyDescent="0.25">
      <c r="A274" s="2503">
        <v>2</v>
      </c>
      <c r="B274" s="2537" t="s">
        <v>5497</v>
      </c>
      <c r="C274" s="1801"/>
      <c r="D274" s="1799"/>
      <c r="E274" s="1799"/>
      <c r="F274" s="1799"/>
      <c r="G274" s="2018"/>
      <c r="H274" s="1847"/>
      <c r="I274" s="1848"/>
      <c r="J274" s="2153"/>
      <c r="K274" s="1915"/>
      <c r="L274" s="1842"/>
      <c r="M274" s="1842"/>
      <c r="N274" s="1849"/>
      <c r="O274" s="1847"/>
      <c r="P274" s="1848"/>
      <c r="Q274" s="1801"/>
      <c r="R274" s="1799"/>
      <c r="S274" s="1799"/>
      <c r="T274" s="1799"/>
      <c r="U274" s="1800"/>
      <c r="V274" s="1847"/>
      <c r="W274" s="1848"/>
      <c r="X274" s="1801"/>
      <c r="Y274" s="1799"/>
      <c r="Z274" s="1843"/>
      <c r="AA274" s="1843"/>
      <c r="AB274" s="1844"/>
      <c r="AC274" s="1774"/>
      <c r="AD274" s="1850"/>
      <c r="AE274" s="1801"/>
      <c r="AF274" s="1116"/>
      <c r="AG274" s="1116"/>
      <c r="AH274" s="1116"/>
      <c r="AI274" s="2237"/>
      <c r="AJ274" s="1847"/>
      <c r="AK274" s="1851"/>
    </row>
    <row r="275" spans="1:37" ht="39.75" customHeight="1" thickBot="1" x14ac:dyDescent="0.25">
      <c r="A275" s="6800" t="s">
        <v>5498</v>
      </c>
      <c r="B275" s="6801"/>
      <c r="C275" s="1801"/>
      <c r="D275" s="1799"/>
      <c r="E275" s="1799"/>
      <c r="F275" s="1799"/>
      <c r="G275" s="1844"/>
      <c r="H275" s="1847"/>
      <c r="I275" s="1848"/>
      <c r="J275" s="2220"/>
      <c r="K275" s="1799"/>
      <c r="L275" s="1821"/>
      <c r="M275" s="1843"/>
      <c r="N275" s="1822"/>
      <c r="O275" s="1847"/>
      <c r="P275" s="1848"/>
      <c r="Q275" s="1852"/>
      <c r="R275" s="1799"/>
      <c r="S275" s="1799"/>
      <c r="T275" s="1853"/>
      <c r="U275" s="1800"/>
      <c r="V275" s="1847"/>
      <c r="W275" s="1848"/>
      <c r="X275" s="2060"/>
      <c r="Y275" s="2061"/>
      <c r="Z275" s="1843"/>
      <c r="AA275" s="1843"/>
      <c r="AB275" s="1800"/>
      <c r="AC275" s="1847"/>
      <c r="AD275" s="1848"/>
      <c r="AE275" s="1801"/>
      <c r="AF275" s="1799"/>
      <c r="AG275" s="1799"/>
      <c r="AH275" s="1799"/>
      <c r="AI275" s="1844"/>
      <c r="AJ275" s="1774"/>
      <c r="AK275" s="1851"/>
    </row>
    <row r="276" spans="1:37" ht="39.75" customHeight="1" x14ac:dyDescent="0.2">
      <c r="A276" s="6802" t="s">
        <v>8250</v>
      </c>
      <c r="B276" s="6803"/>
      <c r="C276" s="6754" t="s">
        <v>9112</v>
      </c>
      <c r="D276" s="6755"/>
      <c r="E276" s="6755"/>
      <c r="F276" s="1799"/>
      <c r="G276" s="1844"/>
      <c r="H276" s="1847"/>
      <c r="I276" s="1848"/>
      <c r="J276" s="1801"/>
      <c r="K276" s="2331"/>
      <c r="L276" s="1843"/>
      <c r="M276" s="1799"/>
      <c r="N276" s="1844"/>
      <c r="O276" s="1774"/>
      <c r="P276" s="1850"/>
      <c r="Q276" s="1891"/>
      <c r="R276" s="1843"/>
      <c r="S276" s="1821"/>
      <c r="T276" s="1821"/>
      <c r="U276" s="1822"/>
      <c r="V276" s="2507"/>
      <c r="W276" s="2505"/>
      <c r="X276" s="1852"/>
      <c r="Y276" s="1821"/>
      <c r="Z276" s="2061"/>
      <c r="AA276" s="2061"/>
      <c r="AB276" s="2508"/>
      <c r="AC276" s="1847"/>
      <c r="AD276" s="1848"/>
      <c r="AE276" s="1801"/>
      <c r="AF276" s="1799"/>
      <c r="AG276" s="1843"/>
      <c r="AH276" s="1843"/>
      <c r="AI276" s="1822"/>
      <c r="AJ276" s="1847"/>
      <c r="AK276" s="1851"/>
    </row>
    <row r="277" spans="1:37" ht="39.75" customHeight="1" thickBot="1" x14ac:dyDescent="0.3">
      <c r="A277" s="6790" t="s">
        <v>8973</v>
      </c>
      <c r="B277" s="6791"/>
      <c r="C277" s="2585"/>
      <c r="D277" s="2586"/>
      <c r="E277" s="2586"/>
      <c r="F277" s="2586"/>
      <c r="G277" s="2587"/>
      <c r="H277" s="2548"/>
      <c r="I277" s="2547"/>
      <c r="J277" s="2593"/>
      <c r="K277" s="2588"/>
      <c r="L277" s="2581"/>
      <c r="M277" s="2588"/>
      <c r="N277" s="2506"/>
      <c r="O277" s="2589"/>
      <c r="P277" s="2590"/>
      <c r="Q277" s="2591"/>
      <c r="R277" s="2502"/>
      <c r="S277" s="2594"/>
      <c r="T277" s="2594"/>
      <c r="U277" s="2506"/>
      <c r="V277" s="2548"/>
      <c r="W277" s="2547"/>
      <c r="X277" s="2500"/>
      <c r="Y277" s="1960"/>
      <c r="Z277" s="1960"/>
      <c r="AA277" s="1960"/>
      <c r="AB277" s="2506"/>
      <c r="AC277" s="2548"/>
      <c r="AD277" s="2547"/>
      <c r="AE277" s="2500"/>
      <c r="AF277" s="1960"/>
      <c r="AG277" s="1960"/>
      <c r="AH277" s="1960"/>
      <c r="AI277" s="2506"/>
      <c r="AJ277" s="2548"/>
      <c r="AK277" s="2547"/>
    </row>
    <row r="278" spans="1:37" ht="39.75" customHeight="1" thickBot="1" x14ac:dyDescent="0.25">
      <c r="A278" s="7022" t="s">
        <v>3641</v>
      </c>
      <c r="B278" s="7023"/>
      <c r="C278" s="1881"/>
      <c r="D278" s="1882"/>
      <c r="E278" s="1882"/>
      <c r="F278" s="6754" t="s">
        <v>9112</v>
      </c>
      <c r="G278" s="6837"/>
      <c r="H278" s="1980"/>
      <c r="I278" s="1981"/>
      <c r="J278" s="1881"/>
      <c r="K278" s="1912"/>
      <c r="L278" s="1882"/>
      <c r="M278" s="1882"/>
      <c r="N278" s="1880"/>
      <c r="O278" s="1980"/>
      <c r="P278" s="1981"/>
      <c r="Q278" s="1881"/>
      <c r="R278" s="1882"/>
      <c r="S278" s="1882"/>
      <c r="T278" s="1882"/>
      <c r="U278" s="1880"/>
      <c r="V278" s="1980"/>
      <c r="W278" s="1981"/>
      <c r="X278" s="1881"/>
      <c r="Y278" s="1882"/>
      <c r="Z278" s="1882"/>
      <c r="AA278" s="1882"/>
      <c r="AB278" s="1880"/>
      <c r="AC278" s="1980"/>
      <c r="AD278" s="1981"/>
      <c r="AE278" s="1881"/>
      <c r="AF278" s="1882"/>
      <c r="AG278" s="1882"/>
      <c r="AH278" s="1882"/>
      <c r="AI278" s="1880"/>
      <c r="AJ278" s="1980"/>
      <c r="AK278" s="1981"/>
    </row>
    <row r="279" spans="1:37" ht="39.75" customHeight="1" thickBot="1" x14ac:dyDescent="0.25">
      <c r="A279" s="6838" t="s">
        <v>8919</v>
      </c>
      <c r="B279" s="6839"/>
      <c r="C279" s="1854"/>
      <c r="D279" s="1855"/>
      <c r="E279" s="1855"/>
      <c r="F279" s="1855"/>
      <c r="G279" s="1884"/>
      <c r="H279" s="1885"/>
      <c r="I279" s="1868"/>
      <c r="J279" s="1854"/>
      <c r="K279" s="1855"/>
      <c r="L279" s="1855"/>
      <c r="M279" s="1855"/>
      <c r="N279" s="1884"/>
      <c r="O279" s="1885"/>
      <c r="P279" s="1868"/>
      <c r="Q279" s="1854"/>
      <c r="R279" s="1855"/>
      <c r="S279" s="1855"/>
      <c r="T279" s="1855"/>
      <c r="U279" s="1884"/>
      <c r="V279" s="1885"/>
      <c r="W279" s="1868"/>
      <c r="X279" s="1854"/>
      <c r="Y279" s="1855"/>
      <c r="Z279" s="1855"/>
      <c r="AA279" s="1855"/>
      <c r="AB279" s="1884"/>
      <c r="AC279" s="1885"/>
      <c r="AD279" s="1868"/>
      <c r="AE279" s="1854"/>
      <c r="AF279" s="1855"/>
      <c r="AG279" s="1855"/>
      <c r="AH279" s="1855"/>
      <c r="AI279" s="1884"/>
      <c r="AJ279" s="1885"/>
      <c r="AK279" s="1868"/>
    </row>
    <row r="280" spans="1:37" ht="39.75" customHeight="1" thickBot="1" x14ac:dyDescent="0.25">
      <c r="A280" s="16"/>
      <c r="B280" s="1715"/>
      <c r="C280" s="1659"/>
      <c r="D280" s="1659"/>
      <c r="E280" s="1659"/>
      <c r="F280" s="1657"/>
      <c r="G280" s="1657"/>
      <c r="H280" s="1657"/>
      <c r="I280" s="1657"/>
      <c r="J280" s="1716"/>
      <c r="K280" s="1716"/>
      <c r="L280" s="1716"/>
      <c r="M280" s="1716"/>
      <c r="N280" s="1716"/>
      <c r="O280" s="1716"/>
      <c r="P280" s="1716"/>
      <c r="Q280" s="1784"/>
      <c r="R280" s="1784"/>
      <c r="S280" s="1704"/>
      <c r="T280" s="1704"/>
      <c r="U280" s="1704"/>
      <c r="V280" s="1784"/>
      <c r="W280" s="1784"/>
      <c r="X280" s="1784"/>
      <c r="Y280" s="1784"/>
      <c r="Z280" s="1784"/>
      <c r="AA280" s="1784"/>
      <c r="AB280" s="1784"/>
      <c r="AC280" s="1784"/>
      <c r="AD280" s="1784"/>
      <c r="AE280" s="1784"/>
      <c r="AF280" s="1784"/>
      <c r="AG280" s="1784"/>
      <c r="AH280" s="1784"/>
      <c r="AI280" s="1784"/>
      <c r="AJ280" s="1784"/>
      <c r="AK280" s="1784"/>
    </row>
    <row r="281" spans="1:37" ht="39.75" customHeight="1" thickBot="1" x14ac:dyDescent="0.25">
      <c r="A281" s="5764"/>
      <c r="B281" s="5765"/>
      <c r="C281" s="5464" t="s">
        <v>8445</v>
      </c>
      <c r="D281" s="5465"/>
      <c r="E281" s="5465"/>
      <c r="F281" s="5465"/>
      <c r="G281" s="5465"/>
      <c r="H281" s="5465"/>
      <c r="I281" s="5466"/>
      <c r="J281" s="5464" t="s">
        <v>8446</v>
      </c>
      <c r="K281" s="5465"/>
      <c r="L281" s="5465"/>
      <c r="M281" s="5465"/>
      <c r="N281" s="5465"/>
      <c r="O281" s="5465"/>
      <c r="P281" s="5466"/>
      <c r="Q281" s="5464" t="s">
        <v>8403</v>
      </c>
      <c r="R281" s="5465"/>
      <c r="S281" s="5465"/>
      <c r="T281" s="5465"/>
      <c r="U281" s="5465"/>
      <c r="V281" s="5465"/>
      <c r="W281" s="5466"/>
      <c r="X281" s="5464" t="s">
        <v>8404</v>
      </c>
      <c r="Y281" s="5465"/>
      <c r="Z281" s="5465"/>
      <c r="AA281" s="5465"/>
      <c r="AB281" s="5465"/>
      <c r="AC281" s="5465"/>
      <c r="AD281" s="5466"/>
      <c r="AE281" s="5464" t="s">
        <v>8405</v>
      </c>
      <c r="AF281" s="5465"/>
      <c r="AG281" s="5465"/>
      <c r="AH281" s="5465"/>
      <c r="AI281" s="5465"/>
      <c r="AJ281" s="5465"/>
      <c r="AK281" s="5466"/>
    </row>
    <row r="282" spans="1:37" ht="39.75" customHeight="1" x14ac:dyDescent="0.2">
      <c r="A282" s="6964" t="s">
        <v>1390</v>
      </c>
      <c r="B282" s="6875"/>
      <c r="C282" s="1719">
        <v>12</v>
      </c>
      <c r="D282" s="1675">
        <v>12</v>
      </c>
      <c r="E282" s="1675">
        <v>12</v>
      </c>
      <c r="F282" s="1675">
        <v>12</v>
      </c>
      <c r="G282" s="1676">
        <v>12</v>
      </c>
      <c r="H282" s="1743">
        <v>12</v>
      </c>
      <c r="I282" s="1744">
        <v>12</v>
      </c>
      <c r="J282" s="1674">
        <v>12</v>
      </c>
      <c r="K282" s="1675">
        <v>12</v>
      </c>
      <c r="L282" s="1675">
        <v>12</v>
      </c>
      <c r="M282" s="1675">
        <v>12</v>
      </c>
      <c r="N282" s="1676">
        <v>12</v>
      </c>
      <c r="O282" s="1743">
        <v>12</v>
      </c>
      <c r="P282" s="1744">
        <v>12</v>
      </c>
      <c r="Q282" s="1674">
        <v>12</v>
      </c>
      <c r="R282" s="1675">
        <v>12</v>
      </c>
      <c r="S282" s="1675">
        <v>12</v>
      </c>
      <c r="T282" s="1675">
        <v>1</v>
      </c>
      <c r="U282" s="1676">
        <v>1</v>
      </c>
      <c r="V282" s="1743">
        <v>1</v>
      </c>
      <c r="W282" s="1744">
        <v>1</v>
      </c>
      <c r="X282" s="1674">
        <v>1</v>
      </c>
      <c r="Y282" s="1675">
        <v>1</v>
      </c>
      <c r="Z282" s="1675">
        <v>1</v>
      </c>
      <c r="AA282" s="1675">
        <v>1</v>
      </c>
      <c r="AB282" s="1676">
        <v>1</v>
      </c>
      <c r="AC282" s="1743">
        <v>1</v>
      </c>
      <c r="AD282" s="1747">
        <v>1</v>
      </c>
      <c r="AE282" s="1675">
        <v>1</v>
      </c>
      <c r="AF282" s="1675">
        <v>1</v>
      </c>
      <c r="AG282" s="1675">
        <v>1</v>
      </c>
      <c r="AH282" s="1675">
        <v>1</v>
      </c>
      <c r="AI282" s="1676">
        <v>1</v>
      </c>
      <c r="AJ282" s="1743">
        <v>1</v>
      </c>
      <c r="AK282" s="1744">
        <v>1</v>
      </c>
    </row>
    <row r="283" spans="1:37" s="515" customFormat="1" ht="39.75" customHeight="1" thickBot="1" x14ac:dyDescent="0.3">
      <c r="A283" s="6898" t="s">
        <v>1391</v>
      </c>
      <c r="B283" s="6899"/>
      <c r="C283" s="2522">
        <v>15</v>
      </c>
      <c r="D283" s="2523">
        <v>16</v>
      </c>
      <c r="E283" s="2523">
        <v>17</v>
      </c>
      <c r="F283" s="2523">
        <v>18</v>
      </c>
      <c r="G283" s="2524">
        <v>19</v>
      </c>
      <c r="H283" s="2525">
        <v>20</v>
      </c>
      <c r="I283" s="2526">
        <v>21</v>
      </c>
      <c r="J283" s="2527">
        <v>22</v>
      </c>
      <c r="K283" s="2528">
        <v>23</v>
      </c>
      <c r="L283" s="2528">
        <v>24</v>
      </c>
      <c r="M283" s="2528">
        <v>25</v>
      </c>
      <c r="N283" s="2524">
        <v>26</v>
      </c>
      <c r="O283" s="2525">
        <v>27</v>
      </c>
      <c r="P283" s="2526">
        <v>28</v>
      </c>
      <c r="Q283" s="2527">
        <v>29</v>
      </c>
      <c r="R283" s="2528">
        <v>30</v>
      </c>
      <c r="S283" s="2528">
        <v>31</v>
      </c>
      <c r="T283" s="2523">
        <v>1</v>
      </c>
      <c r="U283" s="2529">
        <v>2</v>
      </c>
      <c r="V283" s="2525">
        <v>3</v>
      </c>
      <c r="W283" s="2526">
        <v>4</v>
      </c>
      <c r="X283" s="2527">
        <v>5</v>
      </c>
      <c r="Y283" s="2528">
        <v>6</v>
      </c>
      <c r="Z283" s="2528">
        <v>7</v>
      </c>
      <c r="AA283" s="2528">
        <v>8</v>
      </c>
      <c r="AB283" s="2524">
        <v>9</v>
      </c>
      <c r="AC283" s="2525">
        <v>10</v>
      </c>
      <c r="AD283" s="2530">
        <v>11</v>
      </c>
      <c r="AE283" s="2528">
        <v>12</v>
      </c>
      <c r="AF283" s="2528">
        <v>13</v>
      </c>
      <c r="AG283" s="2528">
        <v>14</v>
      </c>
      <c r="AH283" s="2528">
        <v>15</v>
      </c>
      <c r="AI283" s="2524">
        <v>16</v>
      </c>
      <c r="AJ283" s="2525">
        <v>17</v>
      </c>
      <c r="AK283" s="2526">
        <v>18</v>
      </c>
    </row>
    <row r="284" spans="1:37" ht="39.75" customHeight="1" x14ac:dyDescent="0.2">
      <c r="A284" s="6883" t="s">
        <v>4459</v>
      </c>
      <c r="B284" s="6884"/>
      <c r="C284" s="2217"/>
      <c r="D284" s="84"/>
      <c r="E284" s="85"/>
      <c r="F284" s="2067"/>
      <c r="G284" s="2218"/>
      <c r="H284" s="1787"/>
      <c r="I284" s="1788"/>
      <c r="J284" s="1789"/>
      <c r="K284" s="1790"/>
      <c r="L284" s="1790"/>
      <c r="M284" s="1790"/>
      <c r="N284" s="1886"/>
      <c r="O284" s="1792"/>
      <c r="P284" s="1788"/>
      <c r="Q284" s="2228"/>
      <c r="R284" s="1785"/>
      <c r="S284" s="2229"/>
      <c r="T284" s="2058"/>
      <c r="U284" s="2230"/>
      <c r="V284" s="1792"/>
      <c r="W284" s="1788"/>
      <c r="X284" s="2228"/>
      <c r="Y284" s="1785"/>
      <c r="Z284" s="2229"/>
      <c r="AA284" s="2059"/>
      <c r="AB284" s="2234"/>
      <c r="AC284" s="1792"/>
      <c r="AD284" s="1788"/>
      <c r="AE284" s="2247"/>
      <c r="AF284" s="1785"/>
      <c r="AG284" s="1790"/>
      <c r="AH284" s="2245"/>
      <c r="AI284" s="1795"/>
      <c r="AJ284" s="1762"/>
      <c r="AK284" s="1750"/>
    </row>
    <row r="285" spans="1:37" ht="39.75" customHeight="1" x14ac:dyDescent="0.2">
      <c r="A285" s="6840" t="s">
        <v>8234</v>
      </c>
      <c r="B285" s="6841"/>
      <c r="C285" s="2039"/>
      <c r="D285" s="1823"/>
      <c r="E285" s="1823"/>
      <c r="F285" s="1823"/>
      <c r="G285" s="2155"/>
      <c r="H285" s="1796"/>
      <c r="I285" s="1797"/>
      <c r="J285" s="2039"/>
      <c r="K285" s="1823"/>
      <c r="L285" s="1823"/>
      <c r="M285" s="1823"/>
      <c r="N285" s="2155"/>
      <c r="O285" s="1798"/>
      <c r="P285" s="1797"/>
      <c r="Q285" s="2039"/>
      <c r="R285" s="1823"/>
      <c r="S285" s="1799"/>
      <c r="T285" s="1799"/>
      <c r="U285" s="1959"/>
      <c r="V285" s="1798"/>
      <c r="W285" s="1797"/>
      <c r="X285" s="1801"/>
      <c r="Y285" s="1799"/>
      <c r="Z285" s="1799"/>
      <c r="AA285" s="1799"/>
      <c r="AB285" s="1800"/>
      <c r="AC285" s="1798"/>
      <c r="AD285" s="1797"/>
      <c r="AE285" s="2055"/>
      <c r="AF285" s="1116"/>
      <c r="AG285" s="1116"/>
      <c r="AH285" s="1116"/>
      <c r="AI285" s="2237"/>
      <c r="AJ285" s="1760"/>
      <c r="AK285" s="1752"/>
    </row>
    <row r="286" spans="1:37" ht="39.75" customHeight="1" x14ac:dyDescent="0.2">
      <c r="A286" s="6860" t="s">
        <v>8235</v>
      </c>
      <c r="B286" s="6861"/>
      <c r="C286" s="7195" t="s">
        <v>9129</v>
      </c>
      <c r="D286" s="7196"/>
      <c r="E286" s="7196"/>
      <c r="F286" s="7196"/>
      <c r="G286" s="7197"/>
      <c r="H286" s="1796"/>
      <c r="I286" s="1797"/>
      <c r="J286" s="7042" t="s">
        <v>9128</v>
      </c>
      <c r="K286" s="7043"/>
      <c r="L286" s="7043"/>
      <c r="M286" s="7043"/>
      <c r="N286" s="7044"/>
      <c r="O286" s="1798"/>
      <c r="P286" s="1797"/>
      <c r="Q286" s="2004"/>
      <c r="R286" s="1823"/>
      <c r="S286" s="1823"/>
      <c r="T286" s="1823"/>
      <c r="U286" s="2232"/>
      <c r="V286" s="1798"/>
      <c r="W286" s="1797"/>
      <c r="X286" s="2235"/>
      <c r="Y286" s="2064"/>
      <c r="Z286" s="2064"/>
      <c r="AA286" s="2064"/>
      <c r="AB286" s="2236"/>
      <c r="AC286" s="1798"/>
      <c r="AD286" s="1797"/>
      <c r="AE286" s="2235"/>
      <c r="AF286" s="1381"/>
      <c r="AG286" s="1381"/>
      <c r="AH286" s="1381"/>
      <c r="AI286" s="1916"/>
      <c r="AJ286" s="1760"/>
      <c r="AK286" s="1752"/>
    </row>
    <row r="287" spans="1:37" ht="39.75" customHeight="1" x14ac:dyDescent="0.2">
      <c r="A287" s="6860" t="s">
        <v>8236</v>
      </c>
      <c r="B287" s="6861"/>
      <c r="C287" s="7208" t="s">
        <v>8933</v>
      </c>
      <c r="D287" s="7209"/>
      <c r="E287" s="7209"/>
      <c r="F287" s="7209"/>
      <c r="G287" s="7210"/>
      <c r="H287" s="1796"/>
      <c r="I287" s="1797"/>
      <c r="J287" s="2219"/>
      <c r="K287" s="2061"/>
      <c r="L287" s="2061"/>
      <c r="M287" s="2061"/>
      <c r="N287" s="2211"/>
      <c r="O287" s="1798"/>
      <c r="P287" s="1797"/>
      <c r="Q287" s="2210"/>
      <c r="R287" s="2061"/>
      <c r="S287" s="1116"/>
      <c r="T287" s="1116"/>
      <c r="U287" s="2005"/>
      <c r="V287" s="1798"/>
      <c r="W287" s="1797"/>
      <c r="X287" s="7208" t="s">
        <v>8933</v>
      </c>
      <c r="Y287" s="7209"/>
      <c r="Z287" s="7209"/>
      <c r="AA287" s="7209"/>
      <c r="AB287" s="7210"/>
      <c r="AC287" s="1798"/>
      <c r="AD287" s="1797"/>
      <c r="AE287" s="7208" t="s">
        <v>8933</v>
      </c>
      <c r="AF287" s="7209"/>
      <c r="AG287" s="7209"/>
      <c r="AH287" s="7209"/>
      <c r="AI287" s="7210"/>
      <c r="AJ287" s="1760"/>
      <c r="AK287" s="1752"/>
    </row>
    <row r="288" spans="1:37" ht="39.75" customHeight="1" x14ac:dyDescent="0.2">
      <c r="A288" s="6860" t="s">
        <v>8237</v>
      </c>
      <c r="B288" s="6861"/>
      <c r="C288" s="6118" t="s">
        <v>4453</v>
      </c>
      <c r="D288" s="6119"/>
      <c r="E288" s="6119"/>
      <c r="F288" s="6119"/>
      <c r="G288" s="6457"/>
      <c r="H288" s="1796"/>
      <c r="I288" s="1797"/>
      <c r="J288" s="2004"/>
      <c r="K288" s="1116"/>
      <c r="L288" s="1116"/>
      <c r="M288" s="1116"/>
      <c r="N288" s="2156"/>
      <c r="O288" s="1798"/>
      <c r="P288" s="1797"/>
      <c r="Q288" s="2206"/>
      <c r="R288" s="1381"/>
      <c r="S288" s="1381"/>
      <c r="T288" s="1843"/>
      <c r="U288" s="2163"/>
      <c r="V288" s="1798"/>
      <c r="W288" s="1797"/>
      <c r="X288" s="1891"/>
      <c r="Y288" s="1381"/>
      <c r="Z288" s="1381"/>
      <c r="AA288" s="1381"/>
      <c r="AB288" s="1916"/>
      <c r="AC288" s="1798"/>
      <c r="AD288" s="1797"/>
      <c r="AE288" s="2246"/>
      <c r="AF288" s="2065"/>
      <c r="AG288" s="1799"/>
      <c r="AH288" s="1799"/>
      <c r="AI288" s="1771"/>
      <c r="AJ288" s="1760"/>
      <c r="AK288" s="1752"/>
    </row>
    <row r="289" spans="1:37" ht="39.75" customHeight="1" x14ac:dyDescent="0.2">
      <c r="A289" s="6794" t="s">
        <v>8238</v>
      </c>
      <c r="B289" s="6795"/>
      <c r="C289" s="6118" t="s">
        <v>4453</v>
      </c>
      <c r="D289" s="6119"/>
      <c r="E289" s="6119"/>
      <c r="F289" s="6119"/>
      <c r="G289" s="6457"/>
      <c r="H289" s="1796"/>
      <c r="I289" s="1797"/>
      <c r="J289" s="6118" t="s">
        <v>4453</v>
      </c>
      <c r="K289" s="6119"/>
      <c r="L289" s="6119"/>
      <c r="M289" s="6119"/>
      <c r="N289" s="6457"/>
      <c r="O289" s="1798"/>
      <c r="P289" s="1797"/>
      <c r="Q289" s="6118" t="s">
        <v>4453</v>
      </c>
      <c r="R289" s="6119"/>
      <c r="S289" s="6119"/>
      <c r="T289" s="6119"/>
      <c r="U289" s="6457"/>
      <c r="V289" s="1798"/>
      <c r="W289" s="1797"/>
      <c r="X289" s="6118" t="s">
        <v>4453</v>
      </c>
      <c r="Y289" s="6119"/>
      <c r="Z289" s="6119"/>
      <c r="AA289" s="6119"/>
      <c r="AB289" s="6457"/>
      <c r="AC289" s="1798"/>
      <c r="AD289" s="1797"/>
      <c r="AE289" s="6118" t="s">
        <v>4453</v>
      </c>
      <c r="AF289" s="6119"/>
      <c r="AG289" s="6119"/>
      <c r="AH289" s="6119"/>
      <c r="AI289" s="6457"/>
      <c r="AJ289" s="1760"/>
      <c r="AK289" s="1752"/>
    </row>
    <row r="290" spans="1:37" ht="39.75" customHeight="1" x14ac:dyDescent="0.2">
      <c r="A290" s="6794" t="s">
        <v>8239</v>
      </c>
      <c r="B290" s="6795"/>
      <c r="C290" s="1815"/>
      <c r="D290" s="1807"/>
      <c r="E290" s="1807"/>
      <c r="F290" s="1807"/>
      <c r="G290" s="1808"/>
      <c r="H290" s="1796"/>
      <c r="I290" s="1797"/>
      <c r="J290" s="1815"/>
      <c r="K290" s="1807"/>
      <c r="L290" s="1807"/>
      <c r="M290" s="1807"/>
      <c r="N290" s="1808"/>
      <c r="O290" s="1798"/>
      <c r="P290" s="1797"/>
      <c r="Q290" s="1815"/>
      <c r="R290" s="1807"/>
      <c r="S290" s="1807"/>
      <c r="T290" s="1807"/>
      <c r="U290" s="1808"/>
      <c r="V290" s="1798"/>
      <c r="W290" s="1797"/>
      <c r="X290" s="1815"/>
      <c r="Y290" s="1807"/>
      <c r="Z290" s="1807"/>
      <c r="AA290" s="1807"/>
      <c r="AB290" s="1808"/>
      <c r="AC290" s="1798"/>
      <c r="AD290" s="1797"/>
      <c r="AE290" s="1815"/>
      <c r="AF290" s="1807"/>
      <c r="AG290" s="1807"/>
      <c r="AH290" s="1807"/>
      <c r="AI290" s="1808"/>
      <c r="AJ290" s="1760"/>
      <c r="AK290" s="1752"/>
    </row>
    <row r="291" spans="1:37" ht="39.75" customHeight="1" x14ac:dyDescent="0.2">
      <c r="A291" s="6794" t="s">
        <v>8240</v>
      </c>
      <c r="B291" s="6795"/>
      <c r="C291" s="6118" t="s">
        <v>4453</v>
      </c>
      <c r="D291" s="6119"/>
      <c r="E291" s="6119"/>
      <c r="F291" s="6119"/>
      <c r="G291" s="6457"/>
      <c r="H291" s="1796"/>
      <c r="I291" s="1797"/>
      <c r="J291" s="6118" t="s">
        <v>4453</v>
      </c>
      <c r="K291" s="6119"/>
      <c r="L291" s="6119"/>
      <c r="M291" s="6119"/>
      <c r="N291" s="6457"/>
      <c r="O291" s="1798"/>
      <c r="P291" s="1797"/>
      <c r="Q291" s="6118" t="s">
        <v>4453</v>
      </c>
      <c r="R291" s="6119"/>
      <c r="S291" s="6119"/>
      <c r="T291" s="6119"/>
      <c r="U291" s="6457"/>
      <c r="V291" s="1798"/>
      <c r="W291" s="1797"/>
      <c r="X291" s="6118" t="s">
        <v>4453</v>
      </c>
      <c r="Y291" s="6119"/>
      <c r="Z291" s="6119"/>
      <c r="AA291" s="6119"/>
      <c r="AB291" s="6457"/>
      <c r="AC291" s="1798"/>
      <c r="AD291" s="1797"/>
      <c r="AE291" s="6118" t="s">
        <v>4453</v>
      </c>
      <c r="AF291" s="6119"/>
      <c r="AG291" s="6119"/>
      <c r="AH291" s="6119"/>
      <c r="AI291" s="6457"/>
      <c r="AJ291" s="1760"/>
      <c r="AK291" s="1752"/>
    </row>
    <row r="292" spans="1:37" ht="39.75" customHeight="1" x14ac:dyDescent="0.2">
      <c r="A292" s="6792" t="s">
        <v>8241</v>
      </c>
      <c r="B292" s="6793"/>
      <c r="C292" s="6731" t="s">
        <v>8929</v>
      </c>
      <c r="D292" s="6732"/>
      <c r="E292" s="6732"/>
      <c r="F292" s="6732"/>
      <c r="G292" s="6733"/>
      <c r="H292" s="1816"/>
      <c r="I292" s="1817"/>
      <c r="J292" s="6731" t="s">
        <v>8929</v>
      </c>
      <c r="K292" s="6732"/>
      <c r="L292" s="6732"/>
      <c r="M292" s="6732"/>
      <c r="N292" s="6733"/>
      <c r="O292" s="1818"/>
      <c r="P292" s="1817"/>
      <c r="Q292" s="6731" t="s">
        <v>8929</v>
      </c>
      <c r="R292" s="6732"/>
      <c r="S292" s="6732"/>
      <c r="T292" s="6732"/>
      <c r="U292" s="6733"/>
      <c r="V292" s="1818"/>
      <c r="W292" s="1817"/>
      <c r="X292" s="6731" t="s">
        <v>8929</v>
      </c>
      <c r="Y292" s="6732"/>
      <c r="Z292" s="6732"/>
      <c r="AA292" s="6732"/>
      <c r="AB292" s="6733"/>
      <c r="AC292" s="1818"/>
      <c r="AD292" s="1817"/>
      <c r="AE292" s="6731" t="s">
        <v>8929</v>
      </c>
      <c r="AF292" s="6732"/>
      <c r="AG292" s="6732"/>
      <c r="AH292" s="6732"/>
      <c r="AI292" s="6733"/>
      <c r="AJ292" s="1760"/>
      <c r="AK292" s="1752"/>
    </row>
    <row r="293" spans="1:37" ht="39.75" customHeight="1" x14ac:dyDescent="0.2">
      <c r="A293" s="6792" t="s">
        <v>8242</v>
      </c>
      <c r="B293" s="6793"/>
      <c r="C293" s="6118" t="s">
        <v>4453</v>
      </c>
      <c r="D293" s="6119"/>
      <c r="E293" s="6119"/>
      <c r="F293" s="6119"/>
      <c r="G293" s="6457"/>
      <c r="H293" s="1796"/>
      <c r="I293" s="1797"/>
      <c r="J293" s="6118" t="s">
        <v>4453</v>
      </c>
      <c r="K293" s="6119"/>
      <c r="L293" s="6119"/>
      <c r="M293" s="6119"/>
      <c r="N293" s="6457"/>
      <c r="O293" s="1798"/>
      <c r="P293" s="1797"/>
      <c r="Q293" s="6118" t="s">
        <v>4453</v>
      </c>
      <c r="R293" s="6119"/>
      <c r="S293" s="6119"/>
      <c r="T293" s="6119"/>
      <c r="U293" s="6457"/>
      <c r="V293" s="1798"/>
      <c r="W293" s="1797"/>
      <c r="X293" s="6118" t="s">
        <v>4453</v>
      </c>
      <c r="Y293" s="6119"/>
      <c r="Z293" s="6119"/>
      <c r="AA293" s="6119"/>
      <c r="AB293" s="6457"/>
      <c r="AC293" s="1798"/>
      <c r="AD293" s="1797"/>
      <c r="AE293" s="6118" t="s">
        <v>4453</v>
      </c>
      <c r="AF293" s="6119"/>
      <c r="AG293" s="6119"/>
      <c r="AH293" s="6119"/>
      <c r="AI293" s="6457"/>
      <c r="AJ293" s="1760"/>
      <c r="AK293" s="1752"/>
    </row>
    <row r="294" spans="1:37" ht="39.75" customHeight="1" x14ac:dyDescent="0.2">
      <c r="A294" s="6794" t="s">
        <v>8243</v>
      </c>
      <c r="B294" s="6795"/>
      <c r="C294" s="6118" t="s">
        <v>4453</v>
      </c>
      <c r="D294" s="6119"/>
      <c r="E294" s="6119"/>
      <c r="F294" s="6119"/>
      <c r="G294" s="6457"/>
      <c r="H294" s="1796"/>
      <c r="I294" s="1797"/>
      <c r="J294" s="6118" t="s">
        <v>4453</v>
      </c>
      <c r="K294" s="6119"/>
      <c r="L294" s="6119"/>
      <c r="M294" s="6119"/>
      <c r="N294" s="6457"/>
      <c r="O294" s="1798"/>
      <c r="P294" s="1797"/>
      <c r="Q294" s="6118" t="s">
        <v>4453</v>
      </c>
      <c r="R294" s="6119"/>
      <c r="S294" s="6119"/>
      <c r="T294" s="6119"/>
      <c r="U294" s="6457"/>
      <c r="V294" s="1798"/>
      <c r="W294" s="1797"/>
      <c r="X294" s="6118" t="s">
        <v>4453</v>
      </c>
      <c r="Y294" s="6119"/>
      <c r="Z294" s="6119"/>
      <c r="AA294" s="6119"/>
      <c r="AB294" s="6457"/>
      <c r="AC294" s="1798"/>
      <c r="AD294" s="1797"/>
      <c r="AE294" s="6118" t="s">
        <v>4453</v>
      </c>
      <c r="AF294" s="6119"/>
      <c r="AG294" s="6119"/>
      <c r="AH294" s="6119"/>
      <c r="AI294" s="6457"/>
      <c r="AJ294" s="1760"/>
      <c r="AK294" s="1752"/>
    </row>
    <row r="295" spans="1:37" ht="39.75" customHeight="1" x14ac:dyDescent="0.2">
      <c r="A295" s="6794" t="s">
        <v>8244</v>
      </c>
      <c r="B295" s="6795"/>
      <c r="C295" s="6118" t="s">
        <v>4453</v>
      </c>
      <c r="D295" s="6119"/>
      <c r="E295" s="6119"/>
      <c r="F295" s="6119"/>
      <c r="G295" s="6457"/>
      <c r="H295" s="1796"/>
      <c r="I295" s="1797"/>
      <c r="J295" s="6118" t="s">
        <v>4453</v>
      </c>
      <c r="K295" s="6119"/>
      <c r="L295" s="6119"/>
      <c r="M295" s="6119"/>
      <c r="N295" s="6457"/>
      <c r="O295" s="1798"/>
      <c r="P295" s="1797"/>
      <c r="Q295" s="6118" t="s">
        <v>4453</v>
      </c>
      <c r="R295" s="6119"/>
      <c r="S295" s="6119"/>
      <c r="T295" s="6119"/>
      <c r="U295" s="6457"/>
      <c r="V295" s="1798"/>
      <c r="W295" s="1797"/>
      <c r="X295" s="6118" t="s">
        <v>4453</v>
      </c>
      <c r="Y295" s="6119"/>
      <c r="Z295" s="6119"/>
      <c r="AA295" s="6119"/>
      <c r="AB295" s="6457"/>
      <c r="AC295" s="1798"/>
      <c r="AD295" s="1797"/>
      <c r="AE295" s="6118" t="s">
        <v>4453</v>
      </c>
      <c r="AF295" s="6119"/>
      <c r="AG295" s="6119"/>
      <c r="AH295" s="6119"/>
      <c r="AI295" s="6457"/>
      <c r="AJ295" s="1760"/>
      <c r="AK295" s="1752"/>
    </row>
    <row r="296" spans="1:37" ht="39.75" customHeight="1" x14ac:dyDescent="0.2">
      <c r="A296" s="6796" t="s">
        <v>8245</v>
      </c>
      <c r="B296" s="6797"/>
      <c r="C296" s="6118" t="s">
        <v>4453</v>
      </c>
      <c r="D296" s="6119"/>
      <c r="E296" s="6119"/>
      <c r="F296" s="6119"/>
      <c r="G296" s="6457"/>
      <c r="H296" s="1796"/>
      <c r="I296" s="1797"/>
      <c r="J296" s="6118" t="s">
        <v>4453</v>
      </c>
      <c r="K296" s="6119"/>
      <c r="L296" s="6119"/>
      <c r="M296" s="6119"/>
      <c r="N296" s="6457"/>
      <c r="O296" s="1798"/>
      <c r="P296" s="1797"/>
      <c r="Q296" s="6118" t="s">
        <v>4453</v>
      </c>
      <c r="R296" s="6119"/>
      <c r="S296" s="6119"/>
      <c r="T296" s="6119"/>
      <c r="U296" s="6457"/>
      <c r="V296" s="1798"/>
      <c r="W296" s="1797"/>
      <c r="X296" s="6118" t="s">
        <v>4453</v>
      </c>
      <c r="Y296" s="6119"/>
      <c r="Z296" s="6119"/>
      <c r="AA296" s="6119"/>
      <c r="AB296" s="6457"/>
      <c r="AC296" s="1798"/>
      <c r="AD296" s="1797"/>
      <c r="AE296" s="6118" t="s">
        <v>4453</v>
      </c>
      <c r="AF296" s="6119"/>
      <c r="AG296" s="6119"/>
      <c r="AH296" s="6119"/>
      <c r="AI296" s="6457"/>
      <c r="AJ296" s="1760"/>
      <c r="AK296" s="1752"/>
    </row>
    <row r="297" spans="1:37" ht="39.75" customHeight="1" thickBot="1" x14ac:dyDescent="0.25">
      <c r="A297" s="6798" t="s">
        <v>8246</v>
      </c>
      <c r="B297" s="6797"/>
      <c r="C297" s="6353" t="s">
        <v>4453</v>
      </c>
      <c r="D297" s="6354"/>
      <c r="E297" s="6354"/>
      <c r="F297" s="6354"/>
      <c r="G297" s="6727"/>
      <c r="H297" s="1796"/>
      <c r="I297" s="1797"/>
      <c r="J297" s="6353" t="s">
        <v>4453</v>
      </c>
      <c r="K297" s="6354"/>
      <c r="L297" s="6354"/>
      <c r="M297" s="6354"/>
      <c r="N297" s="6727"/>
      <c r="O297" s="1798"/>
      <c r="P297" s="1797"/>
      <c r="Q297" s="6353" t="s">
        <v>4453</v>
      </c>
      <c r="R297" s="6354"/>
      <c r="S297" s="6354"/>
      <c r="T297" s="6354"/>
      <c r="U297" s="6727"/>
      <c r="V297" s="1798"/>
      <c r="W297" s="1797"/>
      <c r="X297" s="6353" t="s">
        <v>4453</v>
      </c>
      <c r="Y297" s="6354"/>
      <c r="Z297" s="6354"/>
      <c r="AA297" s="6354"/>
      <c r="AB297" s="6727"/>
      <c r="AC297" s="1798"/>
      <c r="AD297" s="1797"/>
      <c r="AE297" s="6353" t="s">
        <v>4453</v>
      </c>
      <c r="AF297" s="6354"/>
      <c r="AG297" s="6354"/>
      <c r="AH297" s="6354"/>
      <c r="AI297" s="6727"/>
      <c r="AJ297" s="1760"/>
      <c r="AK297" s="1752"/>
    </row>
    <row r="298" spans="1:37" ht="39.75" customHeight="1" x14ac:dyDescent="0.2">
      <c r="A298" s="6060" t="s">
        <v>8247</v>
      </c>
      <c r="B298" s="6799"/>
      <c r="C298" s="6734" t="s">
        <v>8917</v>
      </c>
      <c r="D298" s="6734"/>
      <c r="E298" s="6734"/>
      <c r="F298" s="6734"/>
      <c r="G298" s="6734"/>
      <c r="H298" s="1796"/>
      <c r="I298" s="1797"/>
      <c r="J298" s="6734" t="s">
        <v>8917</v>
      </c>
      <c r="K298" s="6734"/>
      <c r="L298" s="6734"/>
      <c r="M298" s="6734"/>
      <c r="N298" s="6734"/>
      <c r="O298" s="1798"/>
      <c r="P298" s="1797"/>
      <c r="Q298" s="6734" t="s">
        <v>8917</v>
      </c>
      <c r="R298" s="6734"/>
      <c r="S298" s="6734"/>
      <c r="T298" s="6734"/>
      <c r="U298" s="6734"/>
      <c r="V298" s="1798"/>
      <c r="W298" s="1797"/>
      <c r="X298" s="6734" t="s">
        <v>8917</v>
      </c>
      <c r="Y298" s="6734"/>
      <c r="Z298" s="6734"/>
      <c r="AA298" s="6734"/>
      <c r="AB298" s="6734"/>
      <c r="AC298" s="1798"/>
      <c r="AD298" s="1797"/>
      <c r="AE298" s="6734" t="s">
        <v>8917</v>
      </c>
      <c r="AF298" s="6734"/>
      <c r="AG298" s="6734"/>
      <c r="AH298" s="6734"/>
      <c r="AI298" s="6734"/>
      <c r="AJ298" s="1760"/>
      <c r="AK298" s="1752"/>
    </row>
    <row r="299" spans="1:37" ht="39.75" customHeight="1" x14ac:dyDescent="0.2">
      <c r="A299" s="6796" t="s">
        <v>8248</v>
      </c>
      <c r="B299" s="6797"/>
      <c r="C299" s="1731"/>
      <c r="D299" s="1821"/>
      <c r="E299" s="50"/>
      <c r="F299" s="1821"/>
      <c r="G299" s="1822"/>
      <c r="H299" s="1796"/>
      <c r="I299" s="1797"/>
      <c r="J299" s="2223"/>
      <c r="K299" s="1821"/>
      <c r="L299" s="1821"/>
      <c r="M299" s="44"/>
      <c r="N299" s="2227"/>
      <c r="O299" s="1798"/>
      <c r="P299" s="1797"/>
      <c r="Q299" s="2223"/>
      <c r="R299" s="1821"/>
      <c r="S299" s="1821"/>
      <c r="T299" s="1821"/>
      <c r="U299" s="2227"/>
      <c r="V299" s="1798"/>
      <c r="W299" s="1797"/>
      <c r="X299" s="1820"/>
      <c r="Y299" s="1821"/>
      <c r="Z299" s="1821"/>
      <c r="AA299" s="1821"/>
      <c r="AB299" s="1822"/>
      <c r="AC299" s="1798"/>
      <c r="AD299" s="1797"/>
      <c r="AE299" s="1731"/>
      <c r="AF299" s="1821"/>
      <c r="AG299" s="44"/>
      <c r="AH299" s="44"/>
      <c r="AI299" s="1822"/>
      <c r="AJ299" s="1760"/>
      <c r="AK299" s="1752"/>
    </row>
    <row r="300" spans="1:37" ht="39.75" customHeight="1" thickBot="1" x14ac:dyDescent="0.25">
      <c r="A300" s="6060" t="s">
        <v>8249</v>
      </c>
      <c r="B300" s="6799"/>
      <c r="C300" s="2215"/>
      <c r="D300" s="2072"/>
      <c r="E300" s="2072"/>
      <c r="F300" s="2072"/>
      <c r="G300" s="2216"/>
      <c r="H300" s="1826"/>
      <c r="I300" s="1827"/>
      <c r="J300" s="2039"/>
      <c r="K300" s="2072"/>
      <c r="L300" s="2072"/>
      <c r="M300" s="2072"/>
      <c r="N300" s="2155"/>
      <c r="O300" s="1828"/>
      <c r="P300" s="1827"/>
      <c r="Q300" s="2215"/>
      <c r="R300" s="2233"/>
      <c r="S300" s="2233"/>
      <c r="T300" s="2233"/>
      <c r="U300" s="2216"/>
      <c r="V300" s="1828"/>
      <c r="W300" s="1827"/>
      <c r="X300" s="2071"/>
      <c r="Y300" s="2072"/>
      <c r="Z300" s="2072"/>
      <c r="AA300" s="2072"/>
      <c r="AB300" s="2244"/>
      <c r="AC300" s="1828"/>
      <c r="AD300" s="1827"/>
      <c r="AE300" s="2071"/>
      <c r="AF300" s="2072"/>
      <c r="AG300" s="2072"/>
      <c r="AH300" s="2072"/>
      <c r="AI300" s="2244"/>
      <c r="AJ300" s="1763"/>
      <c r="AK300" s="1754"/>
    </row>
    <row r="301" spans="1:37" ht="39.75" customHeight="1" thickBot="1" x14ac:dyDescent="0.25">
      <c r="A301" s="2518">
        <v>1</v>
      </c>
      <c r="B301" s="1717" t="s">
        <v>5497</v>
      </c>
      <c r="C301" s="1838"/>
      <c r="D301" s="1834"/>
      <c r="E301" s="1834"/>
      <c r="F301" s="1834"/>
      <c r="G301" s="1829"/>
      <c r="H301" s="1830"/>
      <c r="I301" s="1831"/>
      <c r="J301" s="1832"/>
      <c r="K301" s="1833"/>
      <c r="L301" s="1833"/>
      <c r="M301" s="1834"/>
      <c r="N301" s="1835"/>
      <c r="O301" s="1836"/>
      <c r="P301" s="1837"/>
      <c r="Q301" s="1838"/>
      <c r="R301" s="1834"/>
      <c r="S301" s="2063"/>
      <c r="T301" s="2063"/>
      <c r="U301" s="2230"/>
      <c r="V301" s="1839"/>
      <c r="W301" s="1840"/>
      <c r="X301" s="2242"/>
      <c r="Y301" s="84"/>
      <c r="Z301" s="84"/>
      <c r="AA301" s="1879"/>
      <c r="AB301" s="2243"/>
      <c r="AC301" s="1836"/>
      <c r="AD301" s="1837"/>
      <c r="AE301" s="1881"/>
      <c r="AF301" s="1882"/>
      <c r="AG301" s="1882"/>
      <c r="AH301" s="1882"/>
      <c r="AI301" s="1880"/>
      <c r="AJ301" s="1839"/>
      <c r="AK301" s="1845"/>
    </row>
    <row r="302" spans="1:37" ht="39.75" customHeight="1" thickBot="1" x14ac:dyDescent="0.25">
      <c r="A302" s="2503">
        <v>2</v>
      </c>
      <c r="B302" s="2537" t="s">
        <v>5497</v>
      </c>
      <c r="C302" s="1801"/>
      <c r="D302" s="1799"/>
      <c r="E302" s="1799"/>
      <c r="F302" s="1799"/>
      <c r="G302" s="2018"/>
      <c r="H302" s="1847"/>
      <c r="I302" s="1848"/>
      <c r="J302" s="2153"/>
      <c r="K302" s="1915"/>
      <c r="L302" s="1842"/>
      <c r="M302" s="1842"/>
      <c r="N302" s="1849"/>
      <c r="O302" s="1847"/>
      <c r="P302" s="1848"/>
      <c r="Q302" s="1801"/>
      <c r="R302" s="1799"/>
      <c r="S302" s="1799"/>
      <c r="T302" s="1799"/>
      <c r="U302" s="1800"/>
      <c r="V302" s="1847"/>
      <c r="W302" s="1848"/>
      <c r="X302" s="1801"/>
      <c r="Y302" s="1799"/>
      <c r="Z302" s="1843"/>
      <c r="AA302" s="1843"/>
      <c r="AB302" s="1844"/>
      <c r="AC302" s="1774"/>
      <c r="AD302" s="1850"/>
      <c r="AE302" s="1801"/>
      <c r="AF302" s="1116"/>
      <c r="AG302" s="1116"/>
      <c r="AH302" s="1116"/>
      <c r="AI302" s="2237"/>
      <c r="AJ302" s="1847"/>
      <c r="AK302" s="1851"/>
    </row>
    <row r="303" spans="1:37" ht="39.75" customHeight="1" thickBot="1" x14ac:dyDescent="0.25">
      <c r="A303" s="6800" t="s">
        <v>5498</v>
      </c>
      <c r="B303" s="6801"/>
      <c r="C303" s="1801"/>
      <c r="D303" s="1799"/>
      <c r="E303" s="1799"/>
      <c r="F303" s="1799"/>
      <c r="G303" s="1844"/>
      <c r="H303" s="1847"/>
      <c r="I303" s="1848"/>
      <c r="J303" s="2220"/>
      <c r="K303" s="1799"/>
      <c r="L303" s="1821"/>
      <c r="M303" s="1843"/>
      <c r="N303" s="1822"/>
      <c r="O303" s="1847"/>
      <c r="P303" s="1848"/>
      <c r="Q303" s="1852"/>
      <c r="R303" s="1799"/>
      <c r="S303" s="1799"/>
      <c r="T303" s="1853"/>
      <c r="U303" s="1800"/>
      <c r="V303" s="1847"/>
      <c r="W303" s="1848"/>
      <c r="X303" s="2060"/>
      <c r="Y303" s="2061"/>
      <c r="Z303" s="1843"/>
      <c r="AA303" s="1843"/>
      <c r="AB303" s="1800"/>
      <c r="AC303" s="1847"/>
      <c r="AD303" s="1848"/>
      <c r="AE303" s="1801"/>
      <c r="AF303" s="1799"/>
      <c r="AG303" s="1799"/>
      <c r="AH303" s="1799"/>
      <c r="AI303" s="1844"/>
      <c r="AJ303" s="1774"/>
      <c r="AK303" s="1851"/>
    </row>
    <row r="304" spans="1:37" ht="39.75" customHeight="1" x14ac:dyDescent="0.2">
      <c r="A304" s="6802" t="s">
        <v>8250</v>
      </c>
      <c r="B304" s="6803"/>
      <c r="C304" s="1801"/>
      <c r="D304" s="1799"/>
      <c r="E304" s="1799"/>
      <c r="F304" s="31"/>
      <c r="G304" s="1926"/>
      <c r="H304" s="1847"/>
      <c r="I304" s="1848"/>
      <c r="J304" s="1801"/>
      <c r="K304" s="2331"/>
      <c r="L304" s="1843"/>
      <c r="M304" s="1799"/>
      <c r="N304" s="1844"/>
      <c r="O304" s="1774"/>
      <c r="P304" s="1850"/>
      <c r="Q304" s="1891"/>
      <c r="R304" s="1843"/>
      <c r="S304" s="1821"/>
      <c r="T304" s="1821"/>
      <c r="U304" s="1822"/>
      <c r="V304" s="2507"/>
      <c r="W304" s="2505"/>
      <c r="X304" s="1852"/>
      <c r="Y304" s="1821"/>
      <c r="Z304" s="2061"/>
      <c r="AA304" s="2061"/>
      <c r="AB304" s="2508"/>
      <c r="AC304" s="1847"/>
      <c r="AD304" s="1848"/>
      <c r="AE304" s="1801"/>
      <c r="AF304" s="1799"/>
      <c r="AG304" s="1843"/>
      <c r="AH304" s="1843"/>
      <c r="AI304" s="1822"/>
      <c r="AJ304" s="1847"/>
      <c r="AK304" s="1851"/>
    </row>
    <row r="305" spans="1:37" ht="39.75" customHeight="1" thickBot="1" x14ac:dyDescent="0.3">
      <c r="A305" s="6790" t="s">
        <v>8973</v>
      </c>
      <c r="B305" s="6791"/>
      <c r="C305" s="2514"/>
      <c r="D305" s="2509"/>
      <c r="E305" s="2509"/>
      <c r="F305" s="2509"/>
      <c r="G305" s="2510"/>
      <c r="H305" s="1885"/>
      <c r="I305" s="1868"/>
      <c r="J305" s="1867"/>
      <c r="K305" s="2511"/>
      <c r="L305" s="1863"/>
      <c r="M305" s="2511"/>
      <c r="N305" s="1884"/>
      <c r="O305" s="1921"/>
      <c r="P305" s="1922"/>
      <c r="Q305" s="1861"/>
      <c r="R305" s="1862"/>
      <c r="S305" s="2512"/>
      <c r="T305" s="2512"/>
      <c r="U305" s="1884"/>
      <c r="V305" s="1885"/>
      <c r="W305" s="1868"/>
      <c r="X305" s="1854"/>
      <c r="Y305" s="1855"/>
      <c r="Z305" s="1855"/>
      <c r="AA305" s="1855"/>
      <c r="AB305" s="1884"/>
      <c r="AC305" s="1885"/>
      <c r="AD305" s="1868"/>
      <c r="AE305" s="1854"/>
      <c r="AF305" s="1855"/>
      <c r="AG305" s="1855"/>
      <c r="AH305" s="1855"/>
      <c r="AI305" s="1884"/>
      <c r="AJ305" s="1885"/>
      <c r="AK305" s="1868"/>
    </row>
    <row r="306" spans="1:37" ht="39.75" customHeight="1" thickBot="1" x14ac:dyDescent="0.25">
      <c r="A306" s="7022" t="s">
        <v>3641</v>
      </c>
      <c r="B306" s="7023"/>
      <c r="C306" s="1881"/>
      <c r="D306" s="1882"/>
      <c r="E306" s="1882"/>
      <c r="F306" s="1882"/>
      <c r="G306" s="1880"/>
      <c r="H306" s="1980"/>
      <c r="I306" s="1981"/>
      <c r="J306" s="1881"/>
      <c r="K306" s="1912"/>
      <c r="L306" s="1882"/>
      <c r="M306" s="1882"/>
      <c r="N306" s="1880"/>
      <c r="O306" s="1980"/>
      <c r="P306" s="1981"/>
      <c r="Q306" s="1881"/>
      <c r="R306" s="1882"/>
      <c r="S306" s="1882"/>
      <c r="T306" s="1882"/>
      <c r="U306" s="1880"/>
      <c r="V306" s="1980"/>
      <c r="W306" s="1981"/>
      <c r="X306" s="1881"/>
      <c r="Y306" s="1882"/>
      <c r="Z306" s="1882"/>
      <c r="AA306" s="1882"/>
      <c r="AB306" s="1880"/>
      <c r="AC306" s="1980"/>
      <c r="AD306" s="1981"/>
      <c r="AE306" s="1881"/>
      <c r="AF306" s="1882"/>
      <c r="AG306" s="1882"/>
      <c r="AH306" s="1882"/>
      <c r="AI306" s="1880"/>
      <c r="AJ306" s="1980"/>
      <c r="AK306" s="1981"/>
    </row>
    <row r="307" spans="1:37" ht="39.75" customHeight="1" thickBot="1" x14ac:dyDescent="0.25">
      <c r="A307" s="6838" t="s">
        <v>8919</v>
      </c>
      <c r="B307" s="6839"/>
      <c r="C307" s="1854"/>
      <c r="D307" s="1855"/>
      <c r="E307" s="1855"/>
      <c r="F307" s="1855"/>
      <c r="G307" s="1884"/>
      <c r="H307" s="1885"/>
      <c r="I307" s="1868"/>
      <c r="J307" s="1854"/>
      <c r="K307" s="1855"/>
      <c r="L307" s="1855"/>
      <c r="M307" s="1855"/>
      <c r="N307" s="1884"/>
      <c r="O307" s="1885"/>
      <c r="P307" s="1868"/>
      <c r="Q307" s="1854"/>
      <c r="R307" s="1855"/>
      <c r="S307" s="1855"/>
      <c r="T307" s="1855"/>
      <c r="U307" s="1884"/>
      <c r="V307" s="1885"/>
      <c r="W307" s="1868"/>
      <c r="X307" s="1854"/>
      <c r="Y307" s="1855"/>
      <c r="Z307" s="1855"/>
      <c r="AA307" s="1855"/>
      <c r="AB307" s="1884"/>
      <c r="AC307" s="1885"/>
      <c r="AD307" s="1868"/>
      <c r="AE307" s="1854"/>
      <c r="AF307" s="1855"/>
      <c r="AG307" s="1855"/>
      <c r="AH307" s="1855"/>
      <c r="AI307" s="1884"/>
      <c r="AJ307" s="1885"/>
      <c r="AK307" s="1868"/>
    </row>
  </sheetData>
  <mergeCells count="1200">
    <mergeCell ref="AM270:AQ272"/>
    <mergeCell ref="AF260:AI260"/>
    <mergeCell ref="J260:N260"/>
    <mergeCell ref="X260:Y260"/>
    <mergeCell ref="C286:G286"/>
    <mergeCell ref="C288:G288"/>
    <mergeCell ref="J228:M228"/>
    <mergeCell ref="R228:S228"/>
    <mergeCell ref="X228:Z228"/>
    <mergeCell ref="T231:U231"/>
    <mergeCell ref="Y231:Z231"/>
    <mergeCell ref="AA231:AB231"/>
    <mergeCell ref="AE231:AI231"/>
    <mergeCell ref="C259:G259"/>
    <mergeCell ref="J259:N259"/>
    <mergeCell ref="Q259:U259"/>
    <mergeCell ref="X259:AB259"/>
    <mergeCell ref="AE259:AI259"/>
    <mergeCell ref="C287:G287"/>
    <mergeCell ref="X287:AB287"/>
    <mergeCell ref="AE287:AI287"/>
    <mergeCell ref="X281:AD281"/>
    <mergeCell ref="AE237:AI237"/>
    <mergeCell ref="AE241:AI241"/>
    <mergeCell ref="AE265:AI265"/>
    <mergeCell ref="AE266:AI266"/>
    <mergeCell ref="AE229:AI229"/>
    <mergeCell ref="AA228:AB228"/>
    <mergeCell ref="Q258:S258"/>
    <mergeCell ref="T258:U258"/>
    <mergeCell ref="X258:AB258"/>
    <mergeCell ref="AM237:AN237"/>
    <mergeCell ref="AE96:AI96"/>
    <mergeCell ref="AE97:AI97"/>
    <mergeCell ref="X90:AB90"/>
    <mergeCell ref="AE89:AI89"/>
    <mergeCell ref="AG88:AI88"/>
    <mergeCell ref="K103:N103"/>
    <mergeCell ref="X158:AB158"/>
    <mergeCell ref="X93:AB93"/>
    <mergeCell ref="Y116:AB116"/>
    <mergeCell ref="S120:U120"/>
    <mergeCell ref="Q120:R120"/>
    <mergeCell ref="T118:U118"/>
    <mergeCell ref="Q151:U151"/>
    <mergeCell ref="Q149:U149"/>
    <mergeCell ref="J129:L129"/>
    <mergeCell ref="X63:AA63"/>
    <mergeCell ref="AE63:AI63"/>
    <mergeCell ref="X64:Z64"/>
    <mergeCell ref="N116:N139"/>
    <mergeCell ref="C133:L136"/>
    <mergeCell ref="C64:G64"/>
    <mergeCell ref="J63:K63"/>
    <mergeCell ref="Q63:S63"/>
    <mergeCell ref="T63:U63"/>
    <mergeCell ref="C63:G63"/>
    <mergeCell ref="E65:G65"/>
    <mergeCell ref="L65:N65"/>
    <mergeCell ref="Q66:S66"/>
    <mergeCell ref="Q65:U65"/>
    <mergeCell ref="C65:D65"/>
    <mergeCell ref="C154:G154"/>
    <mergeCell ref="J167:N167"/>
    <mergeCell ref="Q167:U167"/>
    <mergeCell ref="X167:AB167"/>
    <mergeCell ref="J155:N155"/>
    <mergeCell ref="Y123:AB123"/>
    <mergeCell ref="X151:AB151"/>
    <mergeCell ref="Q153:U153"/>
    <mergeCell ref="X164:Z164"/>
    <mergeCell ref="T163:U163"/>
    <mergeCell ref="C71:E71"/>
    <mergeCell ref="X72:AB72"/>
    <mergeCell ref="AE69:AI69"/>
    <mergeCell ref="L71:N71"/>
    <mergeCell ref="J71:K71"/>
    <mergeCell ref="X89:AB89"/>
    <mergeCell ref="X88:Z88"/>
    <mergeCell ref="AA88:AB88"/>
    <mergeCell ref="Q118:S118"/>
    <mergeCell ref="C155:G155"/>
    <mergeCell ref="AE118:AI118"/>
    <mergeCell ref="AE139:AI139"/>
    <mergeCell ref="AE149:AI149"/>
    <mergeCell ref="Y128:AB128"/>
    <mergeCell ref="AE151:AI151"/>
    <mergeCell ref="AH138:AI138"/>
    <mergeCell ref="J144:K144"/>
    <mergeCell ref="L144:M144"/>
    <mergeCell ref="J121:L121"/>
    <mergeCell ref="C116:D116"/>
    <mergeCell ref="F116:G116"/>
    <mergeCell ref="C147:E147"/>
    <mergeCell ref="AG92:AI92"/>
    <mergeCell ref="J62:K62"/>
    <mergeCell ref="Q67:U67"/>
    <mergeCell ref="C66:D66"/>
    <mergeCell ref="C61:G61"/>
    <mergeCell ref="C128:G128"/>
    <mergeCell ref="J116:L116"/>
    <mergeCell ref="C151:G151"/>
    <mergeCell ref="J149:N149"/>
    <mergeCell ref="J151:N151"/>
    <mergeCell ref="C152:G152"/>
    <mergeCell ref="AM91:AV91"/>
    <mergeCell ref="AM93:AV93"/>
    <mergeCell ref="C184:G184"/>
    <mergeCell ref="C179:G179"/>
    <mergeCell ref="X230:AB230"/>
    <mergeCell ref="X232:AB232"/>
    <mergeCell ref="AE230:AI230"/>
    <mergeCell ref="T230:U230"/>
    <mergeCell ref="T232:U232"/>
    <mergeCell ref="C230:G230"/>
    <mergeCell ref="Z203:AA203"/>
    <mergeCell ref="J73:N73"/>
    <mergeCell ref="K100:N100"/>
    <mergeCell ref="K89:N89"/>
    <mergeCell ref="J70:N70"/>
    <mergeCell ref="Q71:U71"/>
    <mergeCell ref="C68:G68"/>
    <mergeCell ref="J68:N68"/>
    <mergeCell ref="Q68:U68"/>
    <mergeCell ref="X91:AB91"/>
    <mergeCell ref="AE90:AI90"/>
    <mergeCell ref="J147:K147"/>
    <mergeCell ref="J152:N152"/>
    <mergeCell ref="C149:G149"/>
    <mergeCell ref="C101:F101"/>
    <mergeCell ref="K101:N101"/>
    <mergeCell ref="J123:L123"/>
    <mergeCell ref="C99:F99"/>
    <mergeCell ref="J119:L119"/>
    <mergeCell ref="Q64:S64"/>
    <mergeCell ref="E67:G67"/>
    <mergeCell ref="C69:G69"/>
    <mergeCell ref="Q125:U125"/>
    <mergeCell ref="F147:G147"/>
    <mergeCell ref="L77:N77"/>
    <mergeCell ref="Q121:U121"/>
    <mergeCell ref="Q123:U123"/>
    <mergeCell ref="X65:AB65"/>
    <mergeCell ref="L62:M62"/>
    <mergeCell ref="T64:U64"/>
    <mergeCell ref="T62:U62"/>
    <mergeCell ref="X149:AB149"/>
    <mergeCell ref="C120:G120"/>
    <mergeCell ref="C129:G129"/>
    <mergeCell ref="Y146:Z146"/>
    <mergeCell ref="C126:G126"/>
    <mergeCell ref="K93:N93"/>
    <mergeCell ref="K95:N95"/>
    <mergeCell ref="J74:N74"/>
    <mergeCell ref="Q69:U69"/>
    <mergeCell ref="Q91:S91"/>
    <mergeCell ref="Q70:U70"/>
    <mergeCell ref="X67:AB67"/>
    <mergeCell ref="Q96:S96"/>
    <mergeCell ref="AE61:AI61"/>
    <mergeCell ref="L50:N50"/>
    <mergeCell ref="AE50:AG50"/>
    <mergeCell ref="X60:Z60"/>
    <mergeCell ref="X61:AB61"/>
    <mergeCell ref="X43:AB43"/>
    <mergeCell ref="Q42:U42"/>
    <mergeCell ref="AE64:AG64"/>
    <mergeCell ref="AH64:AI64"/>
    <mergeCell ref="Q44:U44"/>
    <mergeCell ref="AE42:AF42"/>
    <mergeCell ref="AE43:AG43"/>
    <mergeCell ref="AH49:AI49"/>
    <mergeCell ref="AE57:AK57"/>
    <mergeCell ref="Q45:U45"/>
    <mergeCell ref="AE45:AI45"/>
    <mergeCell ref="X44:AB44"/>
    <mergeCell ref="Q61:U61"/>
    <mergeCell ref="AE62:AI62"/>
    <mergeCell ref="AA62:AB62"/>
    <mergeCell ref="X62:Z62"/>
    <mergeCell ref="X52:Z52"/>
    <mergeCell ref="D54:E54"/>
    <mergeCell ref="Q49:S49"/>
    <mergeCell ref="J45:N45"/>
    <mergeCell ref="T51:U51"/>
    <mergeCell ref="C67:D67"/>
    <mergeCell ref="J67:N67"/>
    <mergeCell ref="J69:N69"/>
    <mergeCell ref="X46:AB46"/>
    <mergeCell ref="J44:N44"/>
    <mergeCell ref="X57:AD57"/>
    <mergeCell ref="J41:N41"/>
    <mergeCell ref="J64:N64"/>
    <mergeCell ref="J61:N61"/>
    <mergeCell ref="C35:D35"/>
    <mergeCell ref="C38:D38"/>
    <mergeCell ref="C46:G46"/>
    <mergeCell ref="C41:G41"/>
    <mergeCell ref="C42:G42"/>
    <mergeCell ref="C43:G43"/>
    <mergeCell ref="AA54:AB54"/>
    <mergeCell ref="J57:P57"/>
    <mergeCell ref="X37:AB37"/>
    <mergeCell ref="C39:E39"/>
    <mergeCell ref="F39:G39"/>
    <mergeCell ref="J42:N42"/>
    <mergeCell ref="Q39:U39"/>
    <mergeCell ref="X41:AB41"/>
    <mergeCell ref="Q57:W57"/>
    <mergeCell ref="C44:G44"/>
    <mergeCell ref="C57:I57"/>
    <mergeCell ref="C45:G45"/>
    <mergeCell ref="J55:K55"/>
    <mergeCell ref="C47:D47"/>
    <mergeCell ref="AG32:AH32"/>
    <mergeCell ref="T25:U25"/>
    <mergeCell ref="AE29:AK29"/>
    <mergeCell ref="J29:P29"/>
    <mergeCell ref="Q29:W29"/>
    <mergeCell ref="X29:AD29"/>
    <mergeCell ref="J34:N34"/>
    <mergeCell ref="J36:N36"/>
    <mergeCell ref="J35:M35"/>
    <mergeCell ref="J37:N37"/>
    <mergeCell ref="J39:N39"/>
    <mergeCell ref="J40:N40"/>
    <mergeCell ref="AE37:AF37"/>
    <mergeCell ref="AE44:AI44"/>
    <mergeCell ref="AH43:AI43"/>
    <mergeCell ref="AE46:AI46"/>
    <mergeCell ref="Q43:U43"/>
    <mergeCell ref="J43:N43"/>
    <mergeCell ref="X42:AB42"/>
    <mergeCell ref="AF36:AI36"/>
    <mergeCell ref="AE35:AI35"/>
    <mergeCell ref="AG42:AH42"/>
    <mergeCell ref="Q46:U46"/>
    <mergeCell ref="J46:N46"/>
    <mergeCell ref="X45:AB45"/>
    <mergeCell ref="AE39:AI39"/>
    <mergeCell ref="AE41:AI41"/>
    <mergeCell ref="AE40:AI40"/>
    <mergeCell ref="Q41:U41"/>
    <mergeCell ref="C29:I29"/>
    <mergeCell ref="J5:N5"/>
    <mergeCell ref="X5:AB5"/>
    <mergeCell ref="Q11:U11"/>
    <mergeCell ref="Q12:U12"/>
    <mergeCell ref="Q15:U15"/>
    <mergeCell ref="J9:N9"/>
    <mergeCell ref="AE33:AI33"/>
    <mergeCell ref="AG37:AI37"/>
    <mergeCell ref="J12:N12"/>
    <mergeCell ref="J15:N15"/>
    <mergeCell ref="J14:N14"/>
    <mergeCell ref="X36:AB36"/>
    <mergeCell ref="Q24:U24"/>
    <mergeCell ref="L32:M32"/>
    <mergeCell ref="S32:T32"/>
    <mergeCell ref="AE34:AI34"/>
    <mergeCell ref="X33:AB33"/>
    <mergeCell ref="X34:AB34"/>
    <mergeCell ref="Q35:R35"/>
    <mergeCell ref="Q36:U36"/>
    <mergeCell ref="S6:U6"/>
    <mergeCell ref="Y22:AA22"/>
    <mergeCell ref="AE23:AF23"/>
    <mergeCell ref="X21:AA21"/>
    <mergeCell ref="AH24:AI24"/>
    <mergeCell ref="X9:AB9"/>
    <mergeCell ref="AE15:AI15"/>
    <mergeCell ref="Q5:U5"/>
    <mergeCell ref="AE7:AF7"/>
    <mergeCell ref="AE18:AI18"/>
    <mergeCell ref="AE11:AI11"/>
    <mergeCell ref="AE12:AI12"/>
    <mergeCell ref="X11:AB11"/>
    <mergeCell ref="X12:AB12"/>
    <mergeCell ref="Q14:U14"/>
    <mergeCell ref="Q16:U16"/>
    <mergeCell ref="C295:G295"/>
    <mergeCell ref="C296:G296"/>
    <mergeCell ref="J292:N292"/>
    <mergeCell ref="AE184:AI184"/>
    <mergeCell ref="C233:G233"/>
    <mergeCell ref="C235:G235"/>
    <mergeCell ref="C236:G236"/>
    <mergeCell ref="C237:G237"/>
    <mergeCell ref="C238:G238"/>
    <mergeCell ref="C239:G239"/>
    <mergeCell ref="C240:G240"/>
    <mergeCell ref="J233:N233"/>
    <mergeCell ref="J235:N235"/>
    <mergeCell ref="J236:N236"/>
    <mergeCell ref="J237:N237"/>
    <mergeCell ref="J238:N238"/>
    <mergeCell ref="J239:N239"/>
    <mergeCell ref="J240:N240"/>
    <mergeCell ref="Q233:U233"/>
    <mergeCell ref="C209:G209"/>
    <mergeCell ref="X155:AB155"/>
    <mergeCell ref="X153:AB153"/>
    <mergeCell ref="L147:N147"/>
    <mergeCell ref="C60:D60"/>
    <mergeCell ref="R62:S62"/>
    <mergeCell ref="C62:G62"/>
    <mergeCell ref="C55:E55"/>
    <mergeCell ref="F55:G55"/>
    <mergeCell ref="AE295:AI295"/>
    <mergeCell ref="AE296:AI296"/>
    <mergeCell ref="J177:N177"/>
    <mergeCell ref="AE169:AK169"/>
    <mergeCell ref="Q295:U295"/>
    <mergeCell ref="Q296:U296"/>
    <mergeCell ref="X289:AB289"/>
    <mergeCell ref="X291:AB291"/>
    <mergeCell ref="X292:AB292"/>
    <mergeCell ref="X293:AB293"/>
    <mergeCell ref="X294:AB294"/>
    <mergeCell ref="X295:AB295"/>
    <mergeCell ref="X296:AB296"/>
    <mergeCell ref="Q293:U293"/>
    <mergeCell ref="Q294:U294"/>
    <mergeCell ref="AE289:AI289"/>
    <mergeCell ref="AE291:AI291"/>
    <mergeCell ref="AE292:AI292"/>
    <mergeCell ref="Q175:U175"/>
    <mergeCell ref="J175:M175"/>
    <mergeCell ref="J172:K172"/>
    <mergeCell ref="J195:N195"/>
    <mergeCell ref="Q195:U195"/>
    <mergeCell ref="AE293:AI293"/>
    <mergeCell ref="AE294:AI294"/>
    <mergeCell ref="X240:AB240"/>
    <mergeCell ref="J261:N261"/>
    <mergeCell ref="AE281:AK281"/>
    <mergeCell ref="Q281:W281"/>
    <mergeCell ref="J266:N266"/>
    <mergeCell ref="J267:N267"/>
    <mergeCell ref="J268:N268"/>
    <mergeCell ref="C294:G294"/>
    <mergeCell ref="Q289:U289"/>
    <mergeCell ref="Q291:U291"/>
    <mergeCell ref="Q292:U292"/>
    <mergeCell ref="C214:G214"/>
    <mergeCell ref="X239:AB239"/>
    <mergeCell ref="X237:AB237"/>
    <mergeCell ref="Q237:U237"/>
    <mergeCell ref="Q238:U238"/>
    <mergeCell ref="Q239:U239"/>
    <mergeCell ref="J253:P253"/>
    <mergeCell ref="C241:G241"/>
    <mergeCell ref="C242:G242"/>
    <mergeCell ref="AE253:AK253"/>
    <mergeCell ref="X253:AD253"/>
    <mergeCell ref="AE261:AI261"/>
    <mergeCell ref="AE263:AI263"/>
    <mergeCell ref="Q235:U235"/>
    <mergeCell ref="X233:AB233"/>
    <mergeCell ref="X235:AB235"/>
    <mergeCell ref="Q225:W225"/>
    <mergeCell ref="Q265:U265"/>
    <mergeCell ref="X268:AB268"/>
    <mergeCell ref="AE235:AI235"/>
    <mergeCell ref="AE233:AI233"/>
    <mergeCell ref="C217:E217"/>
    <mergeCell ref="E219:F219"/>
    <mergeCell ref="AE242:AI242"/>
    <mergeCell ref="Q241:U241"/>
    <mergeCell ref="Q242:U242"/>
    <mergeCell ref="J241:N241"/>
    <mergeCell ref="Q236:U236"/>
    <mergeCell ref="J286:N286"/>
    <mergeCell ref="Z260:AB260"/>
    <mergeCell ref="X180:AB180"/>
    <mergeCell ref="X186:AB186"/>
    <mergeCell ref="Q172:S172"/>
    <mergeCell ref="X213:AB213"/>
    <mergeCell ref="X214:AB214"/>
    <mergeCell ref="T88:T111"/>
    <mergeCell ref="J128:L128"/>
    <mergeCell ref="J124:L124"/>
    <mergeCell ref="Y119:Z119"/>
    <mergeCell ref="X92:AB92"/>
    <mergeCell ref="Q90:S90"/>
    <mergeCell ref="C89:F89"/>
    <mergeCell ref="K92:L92"/>
    <mergeCell ref="C92:F92"/>
    <mergeCell ref="C127:G127"/>
    <mergeCell ref="J141:P141"/>
    <mergeCell ref="Q101:S101"/>
    <mergeCell ref="Q116:U116"/>
    <mergeCell ref="AA107:AB107"/>
    <mergeCell ref="X108:Y108"/>
    <mergeCell ref="C100:F100"/>
    <mergeCell ref="K91:N91"/>
    <mergeCell ref="X100:AB100"/>
    <mergeCell ref="M90:N90"/>
    <mergeCell ref="Q117:U117"/>
    <mergeCell ref="S139:U139"/>
    <mergeCell ref="Y129:AB129"/>
    <mergeCell ref="X154:AB154"/>
    <mergeCell ref="D172:E172"/>
    <mergeCell ref="F172:G172"/>
    <mergeCell ref="X144:AB144"/>
    <mergeCell ref="X141:AD141"/>
    <mergeCell ref="C174:E174"/>
    <mergeCell ref="C167:G167"/>
    <mergeCell ref="AE152:AI152"/>
    <mergeCell ref="A186:B186"/>
    <mergeCell ref="A194:B194"/>
    <mergeCell ref="A250:B250"/>
    <mergeCell ref="A268:B268"/>
    <mergeCell ref="A221:B221"/>
    <mergeCell ref="A219:B219"/>
    <mergeCell ref="A151:B151"/>
    <mergeCell ref="A145:B145"/>
    <mergeCell ref="C225:I225"/>
    <mergeCell ref="C210:G210"/>
    <mergeCell ref="C263:G263"/>
    <mergeCell ref="C264:G264"/>
    <mergeCell ref="C208:G208"/>
    <mergeCell ref="X266:AB266"/>
    <mergeCell ref="X267:AB267"/>
    <mergeCell ref="X261:AB261"/>
    <mergeCell ref="X263:AB263"/>
    <mergeCell ref="X264:AB264"/>
    <mergeCell ref="C265:G265"/>
    <mergeCell ref="C266:G266"/>
    <mergeCell ref="C267:G267"/>
    <mergeCell ref="C268:G268"/>
    <mergeCell ref="J265:N265"/>
    <mergeCell ref="Q169:W169"/>
    <mergeCell ref="J169:P169"/>
    <mergeCell ref="Q260:U260"/>
    <mergeCell ref="C204:G204"/>
    <mergeCell ref="A307:B307"/>
    <mergeCell ref="A253:B253"/>
    <mergeCell ref="A261:B261"/>
    <mergeCell ref="A223:B223"/>
    <mergeCell ref="A234:B234"/>
    <mergeCell ref="A235:B235"/>
    <mergeCell ref="A236:B236"/>
    <mergeCell ref="A226:B226"/>
    <mergeCell ref="A224:B224"/>
    <mergeCell ref="A225:B225"/>
    <mergeCell ref="A247:B247"/>
    <mergeCell ref="A248:B248"/>
    <mergeCell ref="A297:B297"/>
    <mergeCell ref="A251:B251"/>
    <mergeCell ref="A254:B254"/>
    <mergeCell ref="A243:B243"/>
    <mergeCell ref="A244:B244"/>
    <mergeCell ref="A292:B292"/>
    <mergeCell ref="A290:B290"/>
    <mergeCell ref="A288:B288"/>
    <mergeCell ref="A277:B277"/>
    <mergeCell ref="A278:B278"/>
    <mergeCell ref="A258:B258"/>
    <mergeCell ref="A259:B259"/>
    <mergeCell ref="A306:B306"/>
    <mergeCell ref="A304:B304"/>
    <mergeCell ref="A264:B264"/>
    <mergeCell ref="A265:B265"/>
    <mergeCell ref="A257:B257"/>
    <mergeCell ref="A232:B232"/>
    <mergeCell ref="A260:B260"/>
    <mergeCell ref="A262:B262"/>
    <mergeCell ref="A227:B227"/>
    <mergeCell ref="A237:B237"/>
    <mergeCell ref="A238:B238"/>
    <mergeCell ref="A239:B239"/>
    <mergeCell ref="A240:B240"/>
    <mergeCell ref="A241:B241"/>
    <mergeCell ref="A228:B228"/>
    <mergeCell ref="AE121:AI121"/>
    <mergeCell ref="T122:U122"/>
    <mergeCell ref="AE129:AI129"/>
    <mergeCell ref="Q124:U124"/>
    <mergeCell ref="AE130:AI130"/>
    <mergeCell ref="Y130:AB130"/>
    <mergeCell ref="C153:G153"/>
    <mergeCell ref="C180:G180"/>
    <mergeCell ref="C181:G181"/>
    <mergeCell ref="J181:N181"/>
    <mergeCell ref="C158:D158"/>
    <mergeCell ref="E158:F158"/>
    <mergeCell ref="J125:L125"/>
    <mergeCell ref="X177:AB177"/>
    <mergeCell ref="AG147:AI147"/>
    <mergeCell ref="AE141:AK141"/>
    <mergeCell ref="X179:AB179"/>
    <mergeCell ref="J153:N153"/>
    <mergeCell ref="J156:N156"/>
    <mergeCell ref="A285:B285"/>
    <mergeCell ref="A286:B286"/>
    <mergeCell ref="A196:B196"/>
    <mergeCell ref="X265:AB265"/>
    <mergeCell ref="J242:N242"/>
    <mergeCell ref="J263:N263"/>
    <mergeCell ref="J264:N264"/>
    <mergeCell ref="A300:B300"/>
    <mergeCell ref="A279:B279"/>
    <mergeCell ref="A275:B275"/>
    <mergeCell ref="A276:B276"/>
    <mergeCell ref="A233:B233"/>
    <mergeCell ref="A249:B249"/>
    <mergeCell ref="A303:B303"/>
    <mergeCell ref="A282:B282"/>
    <mergeCell ref="A283:B283"/>
    <mergeCell ref="A284:B284"/>
    <mergeCell ref="A281:B281"/>
    <mergeCell ref="A287:B287"/>
    <mergeCell ref="A289:B289"/>
    <mergeCell ref="A216:B216"/>
    <mergeCell ref="A256:B256"/>
    <mergeCell ref="A255:B255"/>
    <mergeCell ref="A271:B271"/>
    <mergeCell ref="A272:B272"/>
    <mergeCell ref="A200:B200"/>
    <mergeCell ref="A212:B212"/>
    <mergeCell ref="A213:B213"/>
    <mergeCell ref="A214:B214"/>
    <mergeCell ref="A215:B215"/>
    <mergeCell ref="A269:B269"/>
    <mergeCell ref="A207:B207"/>
    <mergeCell ref="A291:B291"/>
    <mergeCell ref="A295:B295"/>
    <mergeCell ref="A206:B206"/>
    <mergeCell ref="A185:B185"/>
    <mergeCell ref="A184:B184"/>
    <mergeCell ref="J205:N205"/>
    <mergeCell ref="J208:N208"/>
    <mergeCell ref="J186:N186"/>
    <mergeCell ref="X298:AB298"/>
    <mergeCell ref="X207:AB207"/>
    <mergeCell ref="X236:AB236"/>
    <mergeCell ref="Q211:U211"/>
    <mergeCell ref="X212:AB212"/>
    <mergeCell ref="E248:F248"/>
    <mergeCell ref="X210:AB210"/>
    <mergeCell ref="J209:N209"/>
    <mergeCell ref="C246:E246"/>
    <mergeCell ref="C261:G261"/>
    <mergeCell ref="Q253:W253"/>
    <mergeCell ref="A270:B270"/>
    <mergeCell ref="A263:B263"/>
    <mergeCell ref="Q266:U266"/>
    <mergeCell ref="X189:Z189"/>
    <mergeCell ref="Z191:AB191"/>
    <mergeCell ref="X242:AB242"/>
    <mergeCell ref="C258:G258"/>
    <mergeCell ref="J258:N258"/>
    <mergeCell ref="A229:B229"/>
    <mergeCell ref="A230:B230"/>
    <mergeCell ref="A242:B242"/>
    <mergeCell ref="A266:B266"/>
    <mergeCell ref="A267:B267"/>
    <mergeCell ref="C293:G293"/>
    <mergeCell ref="A187:B187"/>
    <mergeCell ref="C182:G182"/>
    <mergeCell ref="J293:N293"/>
    <mergeCell ref="C276:E276"/>
    <mergeCell ref="F278:G278"/>
    <mergeCell ref="C253:I253"/>
    <mergeCell ref="J225:P225"/>
    <mergeCell ref="A183:B183"/>
    <mergeCell ref="J298:N298"/>
    <mergeCell ref="Q298:U298"/>
    <mergeCell ref="A299:B299"/>
    <mergeCell ref="A222:B222"/>
    <mergeCell ref="A231:B231"/>
    <mergeCell ref="A208:B208"/>
    <mergeCell ref="A209:B209"/>
    <mergeCell ref="A210:B210"/>
    <mergeCell ref="A296:B296"/>
    <mergeCell ref="A293:B293"/>
    <mergeCell ref="A294:B294"/>
    <mergeCell ref="J213:N213"/>
    <mergeCell ref="A203:B203"/>
    <mergeCell ref="A204:B204"/>
    <mergeCell ref="A198:B198"/>
    <mergeCell ref="A201:B201"/>
    <mergeCell ref="J296:N296"/>
    <mergeCell ref="C291:G291"/>
    <mergeCell ref="C292:G292"/>
    <mergeCell ref="A202:B202"/>
    <mergeCell ref="A205:B205"/>
    <mergeCell ref="J185:N185"/>
    <mergeCell ref="Q192:R192"/>
    <mergeCell ref="A127:B127"/>
    <mergeCell ref="A220:B220"/>
    <mergeCell ref="A144:B144"/>
    <mergeCell ref="A156:B156"/>
    <mergeCell ref="A191:B191"/>
    <mergeCell ref="A178:B178"/>
    <mergeCell ref="A197:B197"/>
    <mergeCell ref="A57:B57"/>
    <mergeCell ref="A44:B44"/>
    <mergeCell ref="A45:B45"/>
    <mergeCell ref="A46:B46"/>
    <mergeCell ref="A47:B47"/>
    <mergeCell ref="A48:B48"/>
    <mergeCell ref="A211:B211"/>
    <mergeCell ref="A188:B188"/>
    <mergeCell ref="A195:B195"/>
    <mergeCell ref="A199:B199"/>
    <mergeCell ref="A193:B193"/>
    <mergeCell ref="A192:B192"/>
    <mergeCell ref="A170:B170"/>
    <mergeCell ref="A171:B171"/>
    <mergeCell ref="A172:B172"/>
    <mergeCell ref="A175:B175"/>
    <mergeCell ref="A180:B180"/>
    <mergeCell ref="A182:B182"/>
    <mergeCell ref="A176:B176"/>
    <mergeCell ref="A174:B174"/>
    <mergeCell ref="A177:B177"/>
    <mergeCell ref="A68:B68"/>
    <mergeCell ref="A92:B92"/>
    <mergeCell ref="A143:B143"/>
    <mergeCell ref="A112:B112"/>
    <mergeCell ref="A41:B41"/>
    <mergeCell ref="A131:B131"/>
    <mergeCell ref="A132:B132"/>
    <mergeCell ref="A140:B140"/>
    <mergeCell ref="A135:B135"/>
    <mergeCell ref="A136:B136"/>
    <mergeCell ref="A146:B146"/>
    <mergeCell ref="A147:B147"/>
    <mergeCell ref="A148:B148"/>
    <mergeCell ref="A149:B149"/>
    <mergeCell ref="A137:B137"/>
    <mergeCell ref="A138:B138"/>
    <mergeCell ref="A117:B117"/>
    <mergeCell ref="A118:B118"/>
    <mergeCell ref="A119:B119"/>
    <mergeCell ref="A82:B82"/>
    <mergeCell ref="A115:B115"/>
    <mergeCell ref="A64:B64"/>
    <mergeCell ref="A65:B65"/>
    <mergeCell ref="A66:B66"/>
    <mergeCell ref="A67:B67"/>
    <mergeCell ref="A58:B58"/>
    <mergeCell ref="A59:B59"/>
    <mergeCell ref="A60:B60"/>
    <mergeCell ref="A61:B61"/>
    <mergeCell ref="A62:B62"/>
    <mergeCell ref="A63:B63"/>
    <mergeCell ref="A53:B53"/>
    <mergeCell ref="A55:B55"/>
    <mergeCell ref="A54:B54"/>
    <mergeCell ref="A126:B126"/>
    <mergeCell ref="A42:B42"/>
    <mergeCell ref="A153:B153"/>
    <mergeCell ref="A166:B166"/>
    <mergeCell ref="A114:B114"/>
    <mergeCell ref="A160:B160"/>
    <mergeCell ref="A164:B164"/>
    <mergeCell ref="A157:B157"/>
    <mergeCell ref="A158:B158"/>
    <mergeCell ref="A159:B159"/>
    <mergeCell ref="A155:B155"/>
    <mergeCell ref="A152:B152"/>
    <mergeCell ref="A128:B128"/>
    <mergeCell ref="A85:B85"/>
    <mergeCell ref="A90:B90"/>
    <mergeCell ref="A83:B83"/>
    <mergeCell ref="A124:B124"/>
    <mergeCell ref="A125:B125"/>
    <mergeCell ref="A109:B109"/>
    <mergeCell ref="A104:B104"/>
    <mergeCell ref="A108:B108"/>
    <mergeCell ref="A102:B102"/>
    <mergeCell ref="A103:B103"/>
    <mergeCell ref="A110:B110"/>
    <mergeCell ref="A86:B86"/>
    <mergeCell ref="A154:B154"/>
    <mergeCell ref="A99:B99"/>
    <mergeCell ref="A142:B142"/>
    <mergeCell ref="A141:B141"/>
    <mergeCell ref="A122:B122"/>
    <mergeCell ref="A123:B123"/>
    <mergeCell ref="A139:B139"/>
    <mergeCell ref="A113:B113"/>
    <mergeCell ref="A107:B107"/>
    <mergeCell ref="AE1:AK1"/>
    <mergeCell ref="A6:B6"/>
    <mergeCell ref="A2:B2"/>
    <mergeCell ref="A3:B3"/>
    <mergeCell ref="A4:B4"/>
    <mergeCell ref="A1:B1"/>
    <mergeCell ref="C1:I1"/>
    <mergeCell ref="J1:P1"/>
    <mergeCell ref="Q1:W1"/>
    <mergeCell ref="X1:AD1"/>
    <mergeCell ref="A5:B5"/>
    <mergeCell ref="E4:E27"/>
    <mergeCell ref="S7:U7"/>
    <mergeCell ref="F9:G9"/>
    <mergeCell ref="F11:G11"/>
    <mergeCell ref="F13:G13"/>
    <mergeCell ref="A52:B52"/>
    <mergeCell ref="A51:B51"/>
    <mergeCell ref="F4:G4"/>
    <mergeCell ref="F5:G5"/>
    <mergeCell ref="F6:G6"/>
    <mergeCell ref="F7:G7"/>
    <mergeCell ref="M4:N4"/>
    <mergeCell ref="A13:B13"/>
    <mergeCell ref="A20:B20"/>
    <mergeCell ref="F10:G10"/>
    <mergeCell ref="A25:B26"/>
    <mergeCell ref="A27:B27"/>
    <mergeCell ref="J13:N13"/>
    <mergeCell ref="F8:G8"/>
    <mergeCell ref="AE5:AI5"/>
    <mergeCell ref="AE9:AI9"/>
    <mergeCell ref="A7:B7"/>
    <mergeCell ref="A8:B8"/>
    <mergeCell ref="J11:N11"/>
    <mergeCell ref="Q13:R13"/>
    <mergeCell ref="J16:N16"/>
    <mergeCell ref="AA17:AB17"/>
    <mergeCell ref="X17:Y17"/>
    <mergeCell ref="J18:N18"/>
    <mergeCell ref="Q18:U18"/>
    <mergeCell ref="AE4:AF4"/>
    <mergeCell ref="AA25:AB25"/>
    <mergeCell ref="AE25:AF25"/>
    <mergeCell ref="Q9:U9"/>
    <mergeCell ref="S13:U13"/>
    <mergeCell ref="X24:AA24"/>
    <mergeCell ref="AE24:AG24"/>
    <mergeCell ref="AG7:AI7"/>
    <mergeCell ref="AH4:AI4"/>
    <mergeCell ref="AE13:AI13"/>
    <mergeCell ref="AE14:AI14"/>
    <mergeCell ref="AE17:AF17"/>
    <mergeCell ref="AH17:AI17"/>
    <mergeCell ref="A9:B9"/>
    <mergeCell ref="A10:B10"/>
    <mergeCell ref="A11:B11"/>
    <mergeCell ref="A12:B12"/>
    <mergeCell ref="Y7:AA7"/>
    <mergeCell ref="Z4:AB4"/>
    <mergeCell ref="X4:Y4"/>
    <mergeCell ref="R4:U4"/>
    <mergeCell ref="X13:AB13"/>
    <mergeCell ref="X14:AB14"/>
    <mergeCell ref="A14:B14"/>
    <mergeCell ref="F17:G17"/>
    <mergeCell ref="A23:B23"/>
    <mergeCell ref="A24:B24"/>
    <mergeCell ref="X15:AB15"/>
    <mergeCell ref="X16:AB16"/>
    <mergeCell ref="F16:G16"/>
    <mergeCell ref="A29:B29"/>
    <mergeCell ref="A16:B16"/>
    <mergeCell ref="A17:B17"/>
    <mergeCell ref="A18:B18"/>
    <mergeCell ref="A19:B19"/>
    <mergeCell ref="A15:B15"/>
    <mergeCell ref="F15:G15"/>
    <mergeCell ref="F14:G14"/>
    <mergeCell ref="X27:AB27"/>
    <mergeCell ref="AE27:AF27"/>
    <mergeCell ref="AE16:AI16"/>
    <mergeCell ref="AG25:AI25"/>
    <mergeCell ref="A36:B36"/>
    <mergeCell ref="A39:B39"/>
    <mergeCell ref="A40:B40"/>
    <mergeCell ref="A31:B31"/>
    <mergeCell ref="C32:E32"/>
    <mergeCell ref="F32:G32"/>
    <mergeCell ref="A30:B30"/>
    <mergeCell ref="K23:M23"/>
    <mergeCell ref="J17:N17"/>
    <mergeCell ref="F19:G19"/>
    <mergeCell ref="X32:AB32"/>
    <mergeCell ref="Q40:U40"/>
    <mergeCell ref="X18:AB18"/>
    <mergeCell ref="Q34:U34"/>
    <mergeCell ref="X40:AB40"/>
    <mergeCell ref="J33:N33"/>
    <mergeCell ref="Q33:U33"/>
    <mergeCell ref="T27:U27"/>
    <mergeCell ref="C33:G33"/>
    <mergeCell ref="C40:G40"/>
    <mergeCell ref="E35:F35"/>
    <mergeCell ref="A37:B37"/>
    <mergeCell ref="A33:B33"/>
    <mergeCell ref="A32:B32"/>
    <mergeCell ref="A34:B34"/>
    <mergeCell ref="A35:B35"/>
    <mergeCell ref="C37:G37"/>
    <mergeCell ref="Q17:U17"/>
    <mergeCell ref="A38:B38"/>
    <mergeCell ref="Z35:AB35"/>
    <mergeCell ref="Q37:U37"/>
    <mergeCell ref="X39:AB39"/>
    <mergeCell ref="C183:G183"/>
    <mergeCell ref="C195:G195"/>
    <mergeCell ref="Q156:U156"/>
    <mergeCell ref="Q205:U205"/>
    <mergeCell ref="C117:G117"/>
    <mergeCell ref="C185:G185"/>
    <mergeCell ref="C186:G186"/>
    <mergeCell ref="Q212:U212"/>
    <mergeCell ref="Q119:U119"/>
    <mergeCell ref="C197:I197"/>
    <mergeCell ref="J197:P197"/>
    <mergeCell ref="C177:G177"/>
    <mergeCell ref="C148:E148"/>
    <mergeCell ref="F148:G148"/>
    <mergeCell ref="J148:N148"/>
    <mergeCell ref="C176:G176"/>
    <mergeCell ref="C201:G201"/>
    <mergeCell ref="J201:N201"/>
    <mergeCell ref="Q152:U152"/>
    <mergeCell ref="Q141:W141"/>
    <mergeCell ref="Q155:U155"/>
    <mergeCell ref="C156:G156"/>
    <mergeCell ref="D200:F200"/>
    <mergeCell ref="C202:E202"/>
    <mergeCell ref="J211:N211"/>
    <mergeCell ref="C211:G211"/>
    <mergeCell ref="C175:G175"/>
    <mergeCell ref="J182:N182"/>
    <mergeCell ref="E144:G144"/>
    <mergeCell ref="J179:N179"/>
    <mergeCell ref="J180:N180"/>
    <mergeCell ref="Q154:U154"/>
    <mergeCell ref="A43:B43"/>
    <mergeCell ref="F70:G70"/>
    <mergeCell ref="X85:AD85"/>
    <mergeCell ref="Q89:S89"/>
    <mergeCell ref="K88:N88"/>
    <mergeCell ref="Q88:S88"/>
    <mergeCell ref="Q147:U147"/>
    <mergeCell ref="AE126:AI126"/>
    <mergeCell ref="AE127:AI127"/>
    <mergeCell ref="Q127:U127"/>
    <mergeCell ref="C146:G146"/>
    <mergeCell ref="C130:G130"/>
    <mergeCell ref="AE186:AI186"/>
    <mergeCell ref="X183:AB183"/>
    <mergeCell ref="AE180:AI180"/>
    <mergeCell ref="Q181:U181"/>
    <mergeCell ref="Q182:U182"/>
    <mergeCell ref="Q183:U183"/>
    <mergeCell ref="J183:N183"/>
    <mergeCell ref="Q103:S103"/>
    <mergeCell ref="Q144:U144"/>
    <mergeCell ref="C118:G118"/>
    <mergeCell ref="AE136:AG136"/>
    <mergeCell ref="Z133:AB133"/>
    <mergeCell ref="Q113:W113"/>
    <mergeCell ref="AE120:AI120"/>
    <mergeCell ref="AE128:AI128"/>
    <mergeCell ref="Y121:AB121"/>
    <mergeCell ref="Y120:AA120"/>
    <mergeCell ref="Y117:AB117"/>
    <mergeCell ref="K99:N99"/>
    <mergeCell ref="J88:J111"/>
    <mergeCell ref="AE67:AI67"/>
    <mergeCell ref="X70:AB70"/>
    <mergeCell ref="J72:N72"/>
    <mergeCell ref="S82:T82"/>
    <mergeCell ref="Q72:U72"/>
    <mergeCell ref="AA166:AB166"/>
    <mergeCell ref="E91:F91"/>
    <mergeCell ref="C75:D75"/>
    <mergeCell ref="C74:G74"/>
    <mergeCell ref="AA64:AB64"/>
    <mergeCell ref="C73:G73"/>
    <mergeCell ref="C70:D70"/>
    <mergeCell ref="AA75:AB75"/>
    <mergeCell ref="X74:AB74"/>
    <mergeCell ref="AE70:AI70"/>
    <mergeCell ref="AE71:AI71"/>
    <mergeCell ref="AE75:AI75"/>
    <mergeCell ref="X69:AB69"/>
    <mergeCell ref="AE68:AI68"/>
    <mergeCell ref="AE73:AI73"/>
    <mergeCell ref="U88:U111"/>
    <mergeCell ref="X73:AB73"/>
    <mergeCell ref="AE74:AI74"/>
    <mergeCell ref="AE85:AK85"/>
    <mergeCell ref="M92:N92"/>
    <mergeCell ref="AE65:AI65"/>
    <mergeCell ref="AE119:AI119"/>
    <mergeCell ref="Y127:AB127"/>
    <mergeCell ref="Y125:AB125"/>
    <mergeCell ref="AA126:AB126"/>
    <mergeCell ref="Q80:R80"/>
    <mergeCell ref="Q85:W85"/>
    <mergeCell ref="AE72:AI72"/>
    <mergeCell ref="Q99:S99"/>
    <mergeCell ref="AE98:AI98"/>
    <mergeCell ref="Q100:S100"/>
    <mergeCell ref="AE91:AI91"/>
    <mergeCell ref="AE92:AF92"/>
    <mergeCell ref="AE100:AI100"/>
    <mergeCell ref="AE123:AI123"/>
    <mergeCell ref="AE113:AK113"/>
    <mergeCell ref="X113:AD113"/>
    <mergeCell ref="X116:X139"/>
    <mergeCell ref="Y139:AB139"/>
    <mergeCell ref="AF105:AH105"/>
    <mergeCell ref="X105:Z105"/>
    <mergeCell ref="Q126:U126"/>
    <mergeCell ref="AE124:AI124"/>
    <mergeCell ref="X96:AB96"/>
    <mergeCell ref="AE102:AI102"/>
    <mergeCell ref="AE93:AI93"/>
    <mergeCell ref="AE99:AI99"/>
    <mergeCell ref="Y126:Z126"/>
    <mergeCell ref="AE133:AG133"/>
    <mergeCell ref="AH135:AI135"/>
    <mergeCell ref="Q130:U130"/>
    <mergeCell ref="AE117:AI117"/>
    <mergeCell ref="X101:AB101"/>
    <mergeCell ref="AE101:AI101"/>
    <mergeCell ref="AE95:AI95"/>
    <mergeCell ref="AE125:AI125"/>
    <mergeCell ref="Q98:S98"/>
    <mergeCell ref="Q93:S93"/>
    <mergeCell ref="Q95:S95"/>
    <mergeCell ref="Y118:Z118"/>
    <mergeCell ref="AA118:AB118"/>
    <mergeCell ref="AE116:AI116"/>
    <mergeCell ref="Q92:S92"/>
    <mergeCell ref="X102:AB102"/>
    <mergeCell ref="Q97:S97"/>
    <mergeCell ref="Q129:U129"/>
    <mergeCell ref="C82:D82"/>
    <mergeCell ref="A98:B98"/>
    <mergeCell ref="C98:F98"/>
    <mergeCell ref="Q73:U73"/>
    <mergeCell ref="X95:AB95"/>
    <mergeCell ref="X98:AB98"/>
    <mergeCell ref="X97:AB97"/>
    <mergeCell ref="X71:AB71"/>
    <mergeCell ref="X68:AB68"/>
    <mergeCell ref="K97:N97"/>
    <mergeCell ref="C93:F93"/>
    <mergeCell ref="C95:F95"/>
    <mergeCell ref="C96:F96"/>
    <mergeCell ref="C90:F90"/>
    <mergeCell ref="A93:B93"/>
    <mergeCell ref="A94:B94"/>
    <mergeCell ref="C85:I85"/>
    <mergeCell ref="F82:G82"/>
    <mergeCell ref="C97:F97"/>
    <mergeCell ref="C88:F88"/>
    <mergeCell ref="G88:G111"/>
    <mergeCell ref="K90:L90"/>
    <mergeCell ref="A87:B87"/>
    <mergeCell ref="A88:B88"/>
    <mergeCell ref="A95:B95"/>
    <mergeCell ref="A96:B96"/>
    <mergeCell ref="A97:B97"/>
    <mergeCell ref="C91:D91"/>
    <mergeCell ref="A89:B89"/>
    <mergeCell ref="A91:B91"/>
    <mergeCell ref="Q74:U74"/>
    <mergeCell ref="X99:AB99"/>
    <mergeCell ref="A111:B111"/>
    <mergeCell ref="A129:B129"/>
    <mergeCell ref="C119:G119"/>
    <mergeCell ref="C123:G123"/>
    <mergeCell ref="M116:M139"/>
    <mergeCell ref="J118:L118"/>
    <mergeCell ref="J120:L120"/>
    <mergeCell ref="K96:N96"/>
    <mergeCell ref="K105:N105"/>
    <mergeCell ref="A100:B100"/>
    <mergeCell ref="A101:B101"/>
    <mergeCell ref="K98:N98"/>
    <mergeCell ref="C113:I113"/>
    <mergeCell ref="J113:P113"/>
    <mergeCell ref="J127:L127"/>
    <mergeCell ref="J126:L126"/>
    <mergeCell ref="J117:L117"/>
    <mergeCell ref="A130:B130"/>
    <mergeCell ref="C121:G121"/>
    <mergeCell ref="C103:F103"/>
    <mergeCell ref="C125:G125"/>
    <mergeCell ref="A120:B120"/>
    <mergeCell ref="A116:B116"/>
    <mergeCell ref="A121:B121"/>
    <mergeCell ref="C124:G124"/>
    <mergeCell ref="Q107:R107"/>
    <mergeCell ref="C141:I141"/>
    <mergeCell ref="J146:N146"/>
    <mergeCell ref="Q184:U184"/>
    <mergeCell ref="X184:AB184"/>
    <mergeCell ref="AE144:AI144"/>
    <mergeCell ref="Q128:U128"/>
    <mergeCell ref="Y124:AB124"/>
    <mergeCell ref="AE157:AI157"/>
    <mergeCell ref="X169:AD169"/>
    <mergeCell ref="Q146:R146"/>
    <mergeCell ref="X152:AB152"/>
    <mergeCell ref="X156:AB156"/>
    <mergeCell ref="Q148:U148"/>
    <mergeCell ref="X148:AB148"/>
    <mergeCell ref="AE148:AI148"/>
    <mergeCell ref="Z147:AA147"/>
    <mergeCell ref="X147:Y147"/>
    <mergeCell ref="AF175:AH175"/>
    <mergeCell ref="AF172:AH172"/>
    <mergeCell ref="AE174:AG174"/>
    <mergeCell ref="AE176:AI176"/>
    <mergeCell ref="X157:AB157"/>
    <mergeCell ref="AE147:AF147"/>
    <mergeCell ref="X173:AB173"/>
    <mergeCell ref="AE173:AI173"/>
    <mergeCell ref="X182:AB182"/>
    <mergeCell ref="Q157:U157"/>
    <mergeCell ref="Q158:U158"/>
    <mergeCell ref="AE155:AI155"/>
    <mergeCell ref="AE156:AI156"/>
    <mergeCell ref="J154:N154"/>
    <mergeCell ref="A168:B168"/>
    <mergeCell ref="A167:B167"/>
    <mergeCell ref="A173:B173"/>
    <mergeCell ref="A163:B163"/>
    <mergeCell ref="A169:B169"/>
    <mergeCell ref="A181:B181"/>
    <mergeCell ref="A179:B179"/>
    <mergeCell ref="C173:G173"/>
    <mergeCell ref="C157:G157"/>
    <mergeCell ref="C281:I281"/>
    <mergeCell ref="J281:P281"/>
    <mergeCell ref="J289:N289"/>
    <mergeCell ref="J291:N291"/>
    <mergeCell ref="A150:B150"/>
    <mergeCell ref="A165:B165"/>
    <mergeCell ref="X297:AB297"/>
    <mergeCell ref="AE264:AI264"/>
    <mergeCell ref="J294:N294"/>
    <mergeCell ref="C207:G207"/>
    <mergeCell ref="Q209:U209"/>
    <mergeCell ref="AE189:AG189"/>
    <mergeCell ref="AH191:AI191"/>
    <mergeCell ref="AE185:AI185"/>
    <mergeCell ref="AE179:AI179"/>
    <mergeCell ref="AE182:AI182"/>
    <mergeCell ref="AE183:AI183"/>
    <mergeCell ref="X238:AB238"/>
    <mergeCell ref="Q240:U240"/>
    <mergeCell ref="AE225:AK225"/>
    <mergeCell ref="AE153:AI153"/>
    <mergeCell ref="AE154:AI154"/>
    <mergeCell ref="AE181:AI181"/>
    <mergeCell ref="AE298:AI298"/>
    <mergeCell ref="Q269:U269"/>
    <mergeCell ref="Q270:U270"/>
    <mergeCell ref="X269:AB269"/>
    <mergeCell ref="X270:AB270"/>
    <mergeCell ref="AE269:AI269"/>
    <mergeCell ref="AE270:AI270"/>
    <mergeCell ref="AE195:AI195"/>
    <mergeCell ref="J295:N295"/>
    <mergeCell ref="Q297:U297"/>
    <mergeCell ref="C205:G205"/>
    <mergeCell ref="C289:G289"/>
    <mergeCell ref="J297:N297"/>
    <mergeCell ref="Q268:U268"/>
    <mergeCell ref="AE268:AI268"/>
    <mergeCell ref="Q197:W197"/>
    <mergeCell ref="AE197:AK197"/>
    <mergeCell ref="C297:G297"/>
    <mergeCell ref="C206:G206"/>
    <mergeCell ref="X250:Z250"/>
    <mergeCell ref="AA247:AB247"/>
    <mergeCell ref="C298:G298"/>
    <mergeCell ref="C269:G269"/>
    <mergeCell ref="C270:G270"/>
    <mergeCell ref="J269:N269"/>
    <mergeCell ref="J270:N270"/>
    <mergeCell ref="AE297:AI297"/>
    <mergeCell ref="Q261:U261"/>
    <mergeCell ref="Q263:U263"/>
    <mergeCell ref="Q264:U264"/>
    <mergeCell ref="AE267:AI267"/>
    <mergeCell ref="Q267:U267"/>
    <mergeCell ref="A305:B305"/>
    <mergeCell ref="A69:B69"/>
    <mergeCell ref="A70:B70"/>
    <mergeCell ref="A71:B71"/>
    <mergeCell ref="A72:B72"/>
    <mergeCell ref="A73:B73"/>
    <mergeCell ref="J85:P85"/>
    <mergeCell ref="A74:B74"/>
    <mergeCell ref="A81:B81"/>
    <mergeCell ref="A75:B75"/>
    <mergeCell ref="A76:B76"/>
    <mergeCell ref="A79:B79"/>
    <mergeCell ref="A80:B80"/>
    <mergeCell ref="D80:F80"/>
    <mergeCell ref="J78:L78"/>
    <mergeCell ref="C72:G72"/>
    <mergeCell ref="A298:B298"/>
    <mergeCell ref="C165:D165"/>
    <mergeCell ref="E166:F166"/>
    <mergeCell ref="D228:E228"/>
    <mergeCell ref="C213:G213"/>
    <mergeCell ref="C245:E245"/>
    <mergeCell ref="C260:G260"/>
    <mergeCell ref="D203:F203"/>
    <mergeCell ref="J189:M189"/>
    <mergeCell ref="J207:N207"/>
    <mergeCell ref="D189:G189"/>
    <mergeCell ref="C169:I169"/>
    <mergeCell ref="J210:N210"/>
    <mergeCell ref="J191:K191"/>
    <mergeCell ref="C212:G212"/>
    <mergeCell ref="J212:N212"/>
    <mergeCell ref="Y181:Z181"/>
    <mergeCell ref="AA181:AB181"/>
    <mergeCell ref="J157:N157"/>
    <mergeCell ref="J158:N158"/>
    <mergeCell ref="AE236:AI236"/>
    <mergeCell ref="J173:N173"/>
    <mergeCell ref="J229:N229"/>
    <mergeCell ref="J184:N184"/>
    <mergeCell ref="Q161:T161"/>
    <mergeCell ref="AE158:AI158"/>
    <mergeCell ref="AE167:AI167"/>
    <mergeCell ref="AE177:AI177"/>
    <mergeCell ref="X175:Z175"/>
    <mergeCell ref="Q173:U173"/>
    <mergeCell ref="S191:T191"/>
    <mergeCell ref="Q189:S189"/>
    <mergeCell ref="AE201:AH201"/>
    <mergeCell ref="Y200:AA200"/>
    <mergeCell ref="Q207:U207"/>
    <mergeCell ref="Q208:U208"/>
    <mergeCell ref="X197:AD197"/>
    <mergeCell ref="J230:N230"/>
    <mergeCell ref="AF232:AG232"/>
    <mergeCell ref="AH232:AI232"/>
    <mergeCell ref="X195:AB195"/>
    <mergeCell ref="Q179:U179"/>
    <mergeCell ref="Q180:U180"/>
    <mergeCell ref="L192:N192"/>
    <mergeCell ref="Q177:U177"/>
    <mergeCell ref="Q185:U185"/>
    <mergeCell ref="Q186:U186"/>
    <mergeCell ref="X185:AB185"/>
    <mergeCell ref="Q202:S202"/>
    <mergeCell ref="AE200:AF200"/>
    <mergeCell ref="AE248:AI248"/>
    <mergeCell ref="F250:G250"/>
    <mergeCell ref="C220:D220"/>
    <mergeCell ref="E222:F222"/>
    <mergeCell ref="Q201:U201"/>
    <mergeCell ref="X201:AB201"/>
    <mergeCell ref="C229:G229"/>
    <mergeCell ref="Q210:U210"/>
    <mergeCell ref="Q229:U229"/>
    <mergeCell ref="X229:AB229"/>
    <mergeCell ref="M202:N202"/>
    <mergeCell ref="X208:AB208"/>
    <mergeCell ref="X209:AB209"/>
    <mergeCell ref="AG200:AH200"/>
    <mergeCell ref="AE194:AF194"/>
    <mergeCell ref="R194:S194"/>
    <mergeCell ref="AG258:AI258"/>
    <mergeCell ref="AE258:AF258"/>
    <mergeCell ref="AE213:AH213"/>
    <mergeCell ref="AE212:AH212"/>
    <mergeCell ref="AE211:AH211"/>
    <mergeCell ref="AE210:AH210"/>
    <mergeCell ref="AE209:AH209"/>
    <mergeCell ref="AE208:AH208"/>
    <mergeCell ref="AE207:AH207"/>
    <mergeCell ref="AE205:AH205"/>
    <mergeCell ref="Q214:S214"/>
    <mergeCell ref="T214:U214"/>
    <mergeCell ref="J251:N251"/>
    <mergeCell ref="Q251:S251"/>
    <mergeCell ref="X251:AB251"/>
    <mergeCell ref="AE251:AI251"/>
    <mergeCell ref="T228:U228"/>
    <mergeCell ref="AE228:AG228"/>
    <mergeCell ref="AE214:AH214"/>
    <mergeCell ref="J214:N214"/>
    <mergeCell ref="Q213:U213"/>
    <mergeCell ref="X211:AB211"/>
    <mergeCell ref="X205:AB205"/>
    <mergeCell ref="AE239:AI239"/>
    <mergeCell ref="AE240:AI240"/>
    <mergeCell ref="X223:AB223"/>
    <mergeCell ref="X241:AB241"/>
    <mergeCell ref="AE238:AI238"/>
    <mergeCell ref="X225:AD225"/>
  </mergeCells>
  <pageMargins left="0.25" right="0.25" top="0.75" bottom="0.75" header="0.3" footer="0.3"/>
  <pageSetup paperSize="9" scale="10" orientation="landscape"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BB2903"/>
  <sheetViews>
    <sheetView zoomScale="55" zoomScaleNormal="55" zoomScaleSheetLayoutView="100" workbookViewId="0">
      <selection activeCell="S32" sqref="S32"/>
    </sheetView>
  </sheetViews>
  <sheetFormatPr baseColWidth="10" defaultColWidth="5.7109375" defaultRowHeight="20.100000000000001" customHeight="1" x14ac:dyDescent="0.2"/>
  <cols>
    <col min="1" max="1" width="4" style="1784" customWidth="1"/>
    <col min="2" max="2" width="8" style="1784" customWidth="1"/>
    <col min="3" max="37" width="7.7109375" style="1784" customWidth="1"/>
    <col min="38" max="45" width="5.7109375" style="1784"/>
    <col min="46" max="46" width="5.7109375" style="1784" customWidth="1"/>
    <col min="47" max="16384" width="5.7109375" style="1784"/>
  </cols>
  <sheetData>
    <row r="1" spans="1:54" ht="39.950000000000003" customHeight="1" thickBot="1" x14ac:dyDescent="0.25">
      <c r="A1" s="5764"/>
      <c r="B1" s="5765"/>
      <c r="C1" s="5464" t="s">
        <v>8403</v>
      </c>
      <c r="D1" s="5465"/>
      <c r="E1" s="5465"/>
      <c r="F1" s="5465"/>
      <c r="G1" s="5465"/>
      <c r="H1" s="5465"/>
      <c r="I1" s="5466"/>
      <c r="J1" s="5464" t="s">
        <v>8404</v>
      </c>
      <c r="K1" s="5465"/>
      <c r="L1" s="5465"/>
      <c r="M1" s="5465"/>
      <c r="N1" s="5465"/>
      <c r="O1" s="5465"/>
      <c r="P1" s="5466"/>
      <c r="Q1" s="5464" t="s">
        <v>8405</v>
      </c>
      <c r="R1" s="5465"/>
      <c r="S1" s="5465"/>
      <c r="T1" s="5465"/>
      <c r="U1" s="5465"/>
      <c r="V1" s="5465"/>
      <c r="W1" s="5466"/>
      <c r="X1" s="5464" t="s">
        <v>8406</v>
      </c>
      <c r="Y1" s="5465"/>
      <c r="Z1" s="5465"/>
      <c r="AA1" s="5465"/>
      <c r="AB1" s="5465"/>
      <c r="AC1" s="5465"/>
      <c r="AD1" s="5466"/>
      <c r="AE1" s="5464" t="s">
        <v>8407</v>
      </c>
      <c r="AF1" s="5465"/>
      <c r="AG1" s="5465"/>
      <c r="AH1" s="5465"/>
      <c r="AI1" s="5465"/>
      <c r="AJ1" s="5465"/>
      <c r="AK1" s="5466"/>
    </row>
    <row r="2" spans="1:54" ht="39.950000000000003" customHeight="1" x14ac:dyDescent="0.2">
      <c r="A2" s="6964" t="s">
        <v>1390</v>
      </c>
      <c r="B2" s="6875"/>
      <c r="C2" s="1674">
        <v>12</v>
      </c>
      <c r="D2" s="1675">
        <v>12</v>
      </c>
      <c r="E2" s="1675">
        <v>12</v>
      </c>
      <c r="F2" s="1675">
        <v>1</v>
      </c>
      <c r="G2" s="1676">
        <v>1</v>
      </c>
      <c r="H2" s="1743">
        <v>1</v>
      </c>
      <c r="I2" s="1744">
        <v>1</v>
      </c>
      <c r="J2" s="1674">
        <v>1</v>
      </c>
      <c r="K2" s="1675">
        <v>1</v>
      </c>
      <c r="L2" s="1675">
        <v>1</v>
      </c>
      <c r="M2" s="1675">
        <v>1</v>
      </c>
      <c r="N2" s="1676">
        <v>1</v>
      </c>
      <c r="O2" s="1743">
        <v>1</v>
      </c>
      <c r="P2" s="1747">
        <v>1</v>
      </c>
      <c r="Q2" s="1675">
        <v>1</v>
      </c>
      <c r="R2" s="1675">
        <v>1</v>
      </c>
      <c r="S2" s="1675">
        <v>1</v>
      </c>
      <c r="T2" s="1675">
        <v>1</v>
      </c>
      <c r="U2" s="1676">
        <v>1</v>
      </c>
      <c r="V2" s="1743">
        <v>1</v>
      </c>
      <c r="W2" s="1744">
        <v>1</v>
      </c>
      <c r="X2" s="1674">
        <v>1</v>
      </c>
      <c r="Y2" s="1675">
        <v>1</v>
      </c>
      <c r="Z2" s="1675">
        <v>1</v>
      </c>
      <c r="AA2" s="1675">
        <v>1</v>
      </c>
      <c r="AB2" s="1676">
        <v>1</v>
      </c>
      <c r="AC2" s="1743">
        <v>1</v>
      </c>
      <c r="AD2" s="1747">
        <v>1</v>
      </c>
      <c r="AE2" s="1675">
        <v>1</v>
      </c>
      <c r="AF2" s="1675">
        <v>1</v>
      </c>
      <c r="AG2" s="1675">
        <v>1</v>
      </c>
      <c r="AH2" s="1675">
        <v>1</v>
      </c>
      <c r="AI2" s="1676">
        <v>1</v>
      </c>
      <c r="AJ2" s="1743">
        <v>1</v>
      </c>
      <c r="AK2" s="1744">
        <v>2</v>
      </c>
    </row>
    <row r="3" spans="1:54" ht="39.950000000000003" customHeight="1" thickBot="1" x14ac:dyDescent="0.25">
      <c r="A3" s="6898" t="s">
        <v>1391</v>
      </c>
      <c r="B3" s="6899"/>
      <c r="C3" s="2527">
        <v>29</v>
      </c>
      <c r="D3" s="2528">
        <v>30</v>
      </c>
      <c r="E3" s="2528">
        <v>31</v>
      </c>
      <c r="F3" s="2523">
        <v>1</v>
      </c>
      <c r="G3" s="2529">
        <v>2</v>
      </c>
      <c r="H3" s="2525">
        <v>3</v>
      </c>
      <c r="I3" s="2526">
        <v>4</v>
      </c>
      <c r="J3" s="2527">
        <v>5</v>
      </c>
      <c r="K3" s="2528">
        <v>6</v>
      </c>
      <c r="L3" s="2528">
        <v>7</v>
      </c>
      <c r="M3" s="2528">
        <v>8</v>
      </c>
      <c r="N3" s="2524">
        <v>9</v>
      </c>
      <c r="O3" s="2525">
        <v>10</v>
      </c>
      <c r="P3" s="2530">
        <v>11</v>
      </c>
      <c r="Q3" s="2528">
        <v>12</v>
      </c>
      <c r="R3" s="2528">
        <v>13</v>
      </c>
      <c r="S3" s="2528">
        <v>14</v>
      </c>
      <c r="T3" s="2528">
        <v>15</v>
      </c>
      <c r="U3" s="2524">
        <v>16</v>
      </c>
      <c r="V3" s="2525">
        <v>17</v>
      </c>
      <c r="W3" s="2526">
        <v>18</v>
      </c>
      <c r="X3" s="2533">
        <v>19</v>
      </c>
      <c r="Y3" s="2523">
        <v>20</v>
      </c>
      <c r="Z3" s="2523">
        <v>21</v>
      </c>
      <c r="AA3" s="2523">
        <v>22</v>
      </c>
      <c r="AB3" s="2529">
        <v>23</v>
      </c>
      <c r="AC3" s="2534">
        <v>24</v>
      </c>
      <c r="AD3" s="2531">
        <v>25</v>
      </c>
      <c r="AE3" s="2523">
        <v>26</v>
      </c>
      <c r="AF3" s="2528">
        <v>27</v>
      </c>
      <c r="AG3" s="2528">
        <v>28</v>
      </c>
      <c r="AH3" s="2528">
        <v>29</v>
      </c>
      <c r="AI3" s="2524">
        <v>30</v>
      </c>
      <c r="AJ3" s="2525">
        <v>31</v>
      </c>
      <c r="AK3" s="2526">
        <v>1</v>
      </c>
    </row>
    <row r="4" spans="1:54" ht="39.950000000000003" customHeight="1" x14ac:dyDescent="0.2">
      <c r="A4" s="6883" t="s">
        <v>4459</v>
      </c>
      <c r="B4" s="6884"/>
      <c r="C4" s="2228"/>
      <c r="D4" s="1785"/>
      <c r="E4" s="2229"/>
      <c r="F4" s="2058"/>
      <c r="G4" s="2230"/>
      <c r="H4" s="1792"/>
      <c r="I4" s="1788"/>
      <c r="J4" s="2228"/>
      <c r="K4" s="1785"/>
      <c r="L4" s="2229"/>
      <c r="M4" s="2059"/>
      <c r="N4" s="2234"/>
      <c r="O4" s="1792"/>
      <c r="P4" s="1788"/>
      <c r="Q4" s="2247"/>
      <c r="R4" s="1785"/>
      <c r="S4" s="1790"/>
      <c r="T4" s="2245"/>
      <c r="U4" s="1795"/>
      <c r="V4" s="1762"/>
      <c r="W4" s="1750"/>
      <c r="X4" s="2228"/>
      <c r="Y4" s="1785"/>
      <c r="Z4" s="2229"/>
      <c r="AA4" s="2059"/>
      <c r="AB4" s="2234"/>
      <c r="AC4" s="1792"/>
      <c r="AD4" s="1788"/>
      <c r="AE4" s="2247"/>
      <c r="AF4" s="1785"/>
      <c r="AG4" s="1790"/>
      <c r="AH4" s="2245"/>
      <c r="AI4" s="1795"/>
      <c r="AJ4" s="1762"/>
      <c r="AK4" s="1750"/>
      <c r="BB4" s="1659"/>
    </row>
    <row r="5" spans="1:54" ht="39.950000000000003" customHeight="1" x14ac:dyDescent="0.2">
      <c r="A5" s="6840" t="s">
        <v>8234</v>
      </c>
      <c r="B5" s="6841"/>
      <c r="C5" s="2039"/>
      <c r="D5" s="1823"/>
      <c r="E5" s="1799"/>
      <c r="F5" s="1799"/>
      <c r="G5" s="1959"/>
      <c r="H5" s="1798"/>
      <c r="I5" s="1797"/>
      <c r="J5" s="1801"/>
      <c r="K5" s="1799"/>
      <c r="L5" s="1799"/>
      <c r="M5" s="1799"/>
      <c r="N5" s="1800"/>
      <c r="O5" s="1798"/>
      <c r="P5" s="1797"/>
      <c r="Q5" s="2055"/>
      <c r="R5" s="1116"/>
      <c r="S5" s="1116"/>
      <c r="T5" s="1116"/>
      <c r="U5" s="2237"/>
      <c r="V5" s="1760"/>
      <c r="W5" s="1752"/>
      <c r="X5" s="1801"/>
      <c r="Y5" s="1799"/>
      <c r="Z5" s="1799"/>
      <c r="AA5" s="1799"/>
      <c r="AB5" s="1800"/>
      <c r="AC5" s="1798"/>
      <c r="AD5" s="1797"/>
      <c r="AE5" s="2055"/>
      <c r="AF5" s="1116"/>
      <c r="AG5" s="1116"/>
      <c r="AH5" s="1116"/>
      <c r="AI5" s="2237"/>
      <c r="AJ5" s="1760"/>
      <c r="AK5" s="1752"/>
    </row>
    <row r="6" spans="1:54" ht="39.950000000000003" customHeight="1" x14ac:dyDescent="0.2">
      <c r="A6" s="6860" t="s">
        <v>8235</v>
      </c>
      <c r="B6" s="6861"/>
      <c r="C6" s="2004"/>
      <c r="D6" s="1823"/>
      <c r="E6" s="1823"/>
      <c r="F6" s="1823"/>
      <c r="G6" s="2232"/>
      <c r="H6" s="1798"/>
      <c r="I6" s="1797"/>
      <c r="J6" s="2235"/>
      <c r="K6" s="2064"/>
      <c r="L6" s="2064"/>
      <c r="M6" s="2064"/>
      <c r="N6" s="2236"/>
      <c r="O6" s="1798"/>
      <c r="P6" s="1797"/>
      <c r="Q6" s="2235"/>
      <c r="R6" s="1381"/>
      <c r="S6" s="1381"/>
      <c r="T6" s="1381"/>
      <c r="U6" s="1916"/>
      <c r="V6" s="1760"/>
      <c r="W6" s="1752"/>
      <c r="X6" s="2235"/>
      <c r="Y6" s="2064"/>
      <c r="Z6" s="2064"/>
      <c r="AA6" s="2064"/>
      <c r="AB6" s="2236"/>
      <c r="AC6" s="1798"/>
      <c r="AD6" s="1797"/>
      <c r="AE6" s="2235"/>
      <c r="AF6" s="1381"/>
      <c r="AG6" s="1381"/>
      <c r="AH6" s="1381"/>
      <c r="AI6" s="1916"/>
      <c r="AJ6" s="1760"/>
      <c r="AK6" s="1752"/>
    </row>
    <row r="7" spans="1:54" ht="39.950000000000003" customHeight="1" x14ac:dyDescent="0.2">
      <c r="A7" s="6860" t="s">
        <v>8236</v>
      </c>
      <c r="B7" s="6861"/>
      <c r="C7" s="2210"/>
      <c r="D7" s="2061"/>
      <c r="E7" s="1116"/>
      <c r="F7" s="1116"/>
      <c r="G7" s="2005"/>
      <c r="H7" s="1798"/>
      <c r="I7" s="1797"/>
      <c r="J7" s="7208" t="s">
        <v>8933</v>
      </c>
      <c r="K7" s="7209"/>
      <c r="L7" s="7209"/>
      <c r="M7" s="7209"/>
      <c r="N7" s="7210"/>
      <c r="O7" s="1798"/>
      <c r="P7" s="1797"/>
      <c r="Q7" s="7208" t="s">
        <v>8933</v>
      </c>
      <c r="R7" s="7209"/>
      <c r="S7" s="7209"/>
      <c r="T7" s="7209"/>
      <c r="U7" s="7210"/>
      <c r="V7" s="1760"/>
      <c r="W7" s="1752"/>
      <c r="X7" s="7208" t="s">
        <v>8933</v>
      </c>
      <c r="Y7" s="7209"/>
      <c r="Z7" s="7209"/>
      <c r="AA7" s="7209"/>
      <c r="AB7" s="7210"/>
      <c r="AC7" s="1798"/>
      <c r="AD7" s="1797"/>
      <c r="AE7" s="7208" t="s">
        <v>8933</v>
      </c>
      <c r="AF7" s="7209"/>
      <c r="AG7" s="7209"/>
      <c r="AH7" s="7209"/>
      <c r="AI7" s="7210"/>
      <c r="AJ7" s="1760"/>
      <c r="AK7" s="1752"/>
    </row>
    <row r="8" spans="1:54" ht="39.950000000000003" customHeight="1" x14ac:dyDescent="0.2">
      <c r="A8" s="6860" t="s">
        <v>8237</v>
      </c>
      <c r="B8" s="6861"/>
      <c r="C8" s="2206"/>
      <c r="D8" s="1381"/>
      <c r="E8" s="1381"/>
      <c r="F8" s="1843"/>
      <c r="G8" s="2163"/>
      <c r="H8" s="1798"/>
      <c r="I8" s="1797"/>
      <c r="J8" s="1891"/>
      <c r="K8" s="1381"/>
      <c r="L8" s="1381"/>
      <c r="M8" s="1381"/>
      <c r="N8" s="1916"/>
      <c r="O8" s="1798"/>
      <c r="P8" s="1797"/>
      <c r="Q8" s="2246"/>
      <c r="R8" s="2065"/>
      <c r="S8" s="1799"/>
      <c r="T8" s="1799"/>
      <c r="U8" s="1771"/>
      <c r="V8" s="1760"/>
      <c r="W8" s="1752"/>
      <c r="X8" s="1891"/>
      <c r="Y8" s="1381"/>
      <c r="Z8" s="1381"/>
      <c r="AA8" s="1381"/>
      <c r="AB8" s="1916"/>
      <c r="AC8" s="1798"/>
      <c r="AD8" s="1797"/>
      <c r="AE8" s="2246"/>
      <c r="AF8" s="2065"/>
      <c r="AG8" s="1799"/>
      <c r="AH8" s="1799"/>
      <c r="AI8" s="1771"/>
      <c r="AJ8" s="1760"/>
      <c r="AK8" s="1752"/>
      <c r="AU8" s="1667"/>
      <c r="AV8" s="1667"/>
    </row>
    <row r="9" spans="1:54" ht="39.950000000000003" customHeight="1" x14ac:dyDescent="0.2">
      <c r="A9" s="6794" t="s">
        <v>8238</v>
      </c>
      <c r="B9" s="6795"/>
      <c r="C9" s="6118" t="s">
        <v>4453</v>
      </c>
      <c r="D9" s="6119"/>
      <c r="E9" s="6119"/>
      <c r="F9" s="6119"/>
      <c r="G9" s="6457"/>
      <c r="H9" s="1798"/>
      <c r="I9" s="1797"/>
      <c r="J9" s="6118" t="s">
        <v>4453</v>
      </c>
      <c r="K9" s="6119"/>
      <c r="L9" s="6119"/>
      <c r="M9" s="6119"/>
      <c r="N9" s="6457"/>
      <c r="O9" s="1798"/>
      <c r="P9" s="1797"/>
      <c r="Q9" s="6118" t="s">
        <v>4453</v>
      </c>
      <c r="R9" s="6119"/>
      <c r="S9" s="6119"/>
      <c r="T9" s="6119"/>
      <c r="U9" s="6457"/>
      <c r="V9" s="1760"/>
      <c r="W9" s="1752"/>
      <c r="X9" s="6118" t="s">
        <v>4453</v>
      </c>
      <c r="Y9" s="6119"/>
      <c r="Z9" s="6119"/>
      <c r="AA9" s="6119"/>
      <c r="AB9" s="6457"/>
      <c r="AC9" s="1798"/>
      <c r="AD9" s="1797"/>
      <c r="AE9" s="6118" t="s">
        <v>4453</v>
      </c>
      <c r="AF9" s="6119"/>
      <c r="AG9" s="6119"/>
      <c r="AH9" s="6119"/>
      <c r="AI9" s="6457"/>
      <c r="AJ9" s="1760"/>
      <c r="AK9" s="1752"/>
    </row>
    <row r="10" spans="1:54" ht="39.950000000000003" customHeight="1" x14ac:dyDescent="0.2">
      <c r="A10" s="6794" t="s">
        <v>8239</v>
      </c>
      <c r="B10" s="6795"/>
      <c r="C10" s="1815"/>
      <c r="D10" s="1807"/>
      <c r="E10" s="1807"/>
      <c r="F10" s="1807"/>
      <c r="G10" s="1808"/>
      <c r="H10" s="1798"/>
      <c r="I10" s="1797"/>
      <c r="J10" s="1815"/>
      <c r="K10" s="1807"/>
      <c r="L10" s="1807"/>
      <c r="M10" s="1807"/>
      <c r="N10" s="1808"/>
      <c r="O10" s="1798"/>
      <c r="P10" s="1797"/>
      <c r="Q10" s="1815"/>
      <c r="R10" s="1807"/>
      <c r="S10" s="1807"/>
      <c r="T10" s="1807"/>
      <c r="U10" s="1808"/>
      <c r="V10" s="1760"/>
      <c r="W10" s="1752"/>
      <c r="X10" s="1815"/>
      <c r="Y10" s="1807"/>
      <c r="Z10" s="1807"/>
      <c r="AA10" s="1807"/>
      <c r="AB10" s="1808"/>
      <c r="AC10" s="1798"/>
      <c r="AD10" s="1797"/>
      <c r="AE10" s="1815"/>
      <c r="AF10" s="1807"/>
      <c r="AG10" s="1807"/>
      <c r="AH10" s="1807"/>
      <c r="AI10" s="1808"/>
      <c r="AJ10" s="1760"/>
      <c r="AK10" s="1752"/>
      <c r="AU10" s="1667"/>
      <c r="AV10" s="1667"/>
      <c r="BA10" s="1716"/>
    </row>
    <row r="11" spans="1:54" ht="39.950000000000003" customHeight="1" x14ac:dyDescent="0.2">
      <c r="A11" s="6794" t="s">
        <v>8240</v>
      </c>
      <c r="B11" s="6795"/>
      <c r="C11" s="6118" t="s">
        <v>4453</v>
      </c>
      <c r="D11" s="6119"/>
      <c r="E11" s="6119"/>
      <c r="F11" s="6119"/>
      <c r="G11" s="6457"/>
      <c r="H11" s="1798"/>
      <c r="I11" s="1797"/>
      <c r="J11" s="6118" t="s">
        <v>4453</v>
      </c>
      <c r="K11" s="6119"/>
      <c r="L11" s="6119"/>
      <c r="M11" s="6119"/>
      <c r="N11" s="6457"/>
      <c r="O11" s="1798"/>
      <c r="P11" s="1797"/>
      <c r="Q11" s="6118" t="s">
        <v>4453</v>
      </c>
      <c r="R11" s="6119"/>
      <c r="S11" s="6119"/>
      <c r="T11" s="6119"/>
      <c r="U11" s="6457"/>
      <c r="V11" s="1760"/>
      <c r="W11" s="1752"/>
      <c r="X11" s="6118" t="s">
        <v>4453</v>
      </c>
      <c r="Y11" s="6119"/>
      <c r="Z11" s="6119"/>
      <c r="AA11" s="6119"/>
      <c r="AB11" s="6457"/>
      <c r="AC11" s="1798"/>
      <c r="AD11" s="1797"/>
      <c r="AE11" s="6118" t="s">
        <v>4453</v>
      </c>
      <c r="AF11" s="6119"/>
      <c r="AG11" s="6119"/>
      <c r="AH11" s="6119"/>
      <c r="AI11" s="6457"/>
      <c r="AJ11" s="1760"/>
      <c r="AK11" s="1752"/>
    </row>
    <row r="12" spans="1:54" ht="39.950000000000003" customHeight="1" x14ac:dyDescent="0.2">
      <c r="A12" s="6792" t="s">
        <v>8241</v>
      </c>
      <c r="B12" s="6793"/>
      <c r="C12" s="6731" t="s">
        <v>8929</v>
      </c>
      <c r="D12" s="6732"/>
      <c r="E12" s="6732"/>
      <c r="F12" s="6732"/>
      <c r="G12" s="6733"/>
      <c r="H12" s="1818"/>
      <c r="I12" s="1817"/>
      <c r="J12" s="6731" t="s">
        <v>8929</v>
      </c>
      <c r="K12" s="6732"/>
      <c r="L12" s="6732"/>
      <c r="M12" s="6732"/>
      <c r="N12" s="6733"/>
      <c r="O12" s="1818"/>
      <c r="P12" s="1817"/>
      <c r="Q12" s="6731" t="s">
        <v>8929</v>
      </c>
      <c r="R12" s="6732"/>
      <c r="S12" s="6732"/>
      <c r="T12" s="6732"/>
      <c r="U12" s="6733"/>
      <c r="V12" s="1760"/>
      <c r="W12" s="1752"/>
      <c r="X12" s="6731" t="s">
        <v>8929</v>
      </c>
      <c r="Y12" s="6732"/>
      <c r="Z12" s="6732"/>
      <c r="AA12" s="6732"/>
      <c r="AB12" s="6733"/>
      <c r="AC12" s="1818"/>
      <c r="AD12" s="1817"/>
      <c r="AE12" s="6731" t="s">
        <v>8929</v>
      </c>
      <c r="AF12" s="6732"/>
      <c r="AG12" s="6732"/>
      <c r="AH12" s="6732"/>
      <c r="AI12" s="6733"/>
      <c r="AJ12" s="1760"/>
      <c r="AK12" s="1752"/>
    </row>
    <row r="13" spans="1:54" ht="39.950000000000003" customHeight="1" x14ac:dyDescent="0.2">
      <c r="A13" s="6792" t="s">
        <v>8242</v>
      </c>
      <c r="B13" s="6793"/>
      <c r="C13" s="6118" t="s">
        <v>4453</v>
      </c>
      <c r="D13" s="6119"/>
      <c r="E13" s="6119"/>
      <c r="F13" s="6119"/>
      <c r="G13" s="6457"/>
      <c r="H13" s="1798"/>
      <c r="I13" s="1797"/>
      <c r="J13" s="6118" t="s">
        <v>4453</v>
      </c>
      <c r="K13" s="6119"/>
      <c r="L13" s="6119"/>
      <c r="M13" s="6119"/>
      <c r="N13" s="6457"/>
      <c r="O13" s="1798"/>
      <c r="P13" s="1797"/>
      <c r="Q13" s="6118" t="s">
        <v>4453</v>
      </c>
      <c r="R13" s="6119"/>
      <c r="S13" s="6119"/>
      <c r="T13" s="6119"/>
      <c r="U13" s="6457"/>
      <c r="V13" s="1760"/>
      <c r="W13" s="1752"/>
      <c r="X13" s="6118" t="s">
        <v>4453</v>
      </c>
      <c r="Y13" s="6119"/>
      <c r="Z13" s="6119"/>
      <c r="AA13" s="6119"/>
      <c r="AB13" s="6457"/>
      <c r="AC13" s="1798"/>
      <c r="AD13" s="1797"/>
      <c r="AE13" s="6118" t="s">
        <v>4453</v>
      </c>
      <c r="AF13" s="6119"/>
      <c r="AG13" s="6119"/>
      <c r="AH13" s="6119"/>
      <c r="AI13" s="6457"/>
      <c r="AJ13" s="1760"/>
      <c r="AK13" s="1752"/>
    </row>
    <row r="14" spans="1:54" ht="39.950000000000003" customHeight="1" x14ac:dyDescent="0.2">
      <c r="A14" s="6794" t="s">
        <v>8243</v>
      </c>
      <c r="B14" s="6795"/>
      <c r="C14" s="6118" t="s">
        <v>4453</v>
      </c>
      <c r="D14" s="6119"/>
      <c r="E14" s="6119"/>
      <c r="F14" s="6119"/>
      <c r="G14" s="6457"/>
      <c r="H14" s="1798"/>
      <c r="I14" s="1797"/>
      <c r="J14" s="6118" t="s">
        <v>4453</v>
      </c>
      <c r="K14" s="6119"/>
      <c r="L14" s="6119"/>
      <c r="M14" s="6119"/>
      <c r="N14" s="6457"/>
      <c r="O14" s="1798"/>
      <c r="P14" s="1797"/>
      <c r="Q14" s="6118" t="s">
        <v>4453</v>
      </c>
      <c r="R14" s="6119"/>
      <c r="S14" s="6119"/>
      <c r="T14" s="6119"/>
      <c r="U14" s="6457"/>
      <c r="V14" s="1760"/>
      <c r="W14" s="1752"/>
      <c r="X14" s="6118" t="s">
        <v>4453</v>
      </c>
      <c r="Y14" s="6119"/>
      <c r="Z14" s="6119"/>
      <c r="AA14" s="6119"/>
      <c r="AB14" s="6457"/>
      <c r="AC14" s="1798"/>
      <c r="AD14" s="1797"/>
      <c r="AE14" s="6118" t="s">
        <v>4453</v>
      </c>
      <c r="AF14" s="6119"/>
      <c r="AG14" s="6119"/>
      <c r="AH14" s="6119"/>
      <c r="AI14" s="6457"/>
      <c r="AJ14" s="1760"/>
      <c r="AK14" s="1752"/>
    </row>
    <row r="15" spans="1:54" ht="39.950000000000003" customHeight="1" x14ac:dyDescent="0.2">
      <c r="A15" s="6794" t="s">
        <v>8244</v>
      </c>
      <c r="B15" s="6795"/>
      <c r="C15" s="6118" t="s">
        <v>4453</v>
      </c>
      <c r="D15" s="6119"/>
      <c r="E15" s="6119"/>
      <c r="F15" s="6119"/>
      <c r="G15" s="6457"/>
      <c r="H15" s="1798"/>
      <c r="I15" s="1797"/>
      <c r="J15" s="6118" t="s">
        <v>4453</v>
      </c>
      <c r="K15" s="6119"/>
      <c r="L15" s="6119"/>
      <c r="M15" s="6119"/>
      <c r="N15" s="6457"/>
      <c r="O15" s="1798"/>
      <c r="P15" s="1797"/>
      <c r="Q15" s="6118" t="s">
        <v>4453</v>
      </c>
      <c r="R15" s="6119"/>
      <c r="S15" s="6119"/>
      <c r="T15" s="6119"/>
      <c r="U15" s="6457"/>
      <c r="V15" s="1760"/>
      <c r="W15" s="1752"/>
      <c r="X15" s="6118" t="s">
        <v>4453</v>
      </c>
      <c r="Y15" s="6119"/>
      <c r="Z15" s="6119"/>
      <c r="AA15" s="6119"/>
      <c r="AB15" s="6457"/>
      <c r="AC15" s="1798"/>
      <c r="AD15" s="1797"/>
      <c r="AE15" s="6118" t="s">
        <v>4453</v>
      </c>
      <c r="AF15" s="6119"/>
      <c r="AG15" s="6119"/>
      <c r="AH15" s="6119"/>
      <c r="AI15" s="6457"/>
      <c r="AJ15" s="1760"/>
      <c r="AK15" s="1752"/>
    </row>
    <row r="16" spans="1:54" ht="39.950000000000003" customHeight="1" x14ac:dyDescent="0.2">
      <c r="A16" s="6796" t="s">
        <v>8245</v>
      </c>
      <c r="B16" s="6797"/>
      <c r="C16" s="6118" t="s">
        <v>4453</v>
      </c>
      <c r="D16" s="6119"/>
      <c r="E16" s="6119"/>
      <c r="F16" s="6119"/>
      <c r="G16" s="6457"/>
      <c r="H16" s="1798"/>
      <c r="I16" s="1797"/>
      <c r="J16" s="6118" t="s">
        <v>4453</v>
      </c>
      <c r="K16" s="6119"/>
      <c r="L16" s="6119"/>
      <c r="M16" s="6119"/>
      <c r="N16" s="6457"/>
      <c r="O16" s="1798"/>
      <c r="P16" s="1797"/>
      <c r="Q16" s="6118" t="s">
        <v>4453</v>
      </c>
      <c r="R16" s="6119"/>
      <c r="S16" s="6119"/>
      <c r="T16" s="6119"/>
      <c r="U16" s="6457"/>
      <c r="V16" s="1760"/>
      <c r="W16" s="1752"/>
      <c r="X16" s="6118" t="s">
        <v>4453</v>
      </c>
      <c r="Y16" s="6119"/>
      <c r="Z16" s="6119"/>
      <c r="AA16" s="6119"/>
      <c r="AB16" s="6457"/>
      <c r="AC16" s="1798"/>
      <c r="AD16" s="1797"/>
      <c r="AE16" s="6118" t="s">
        <v>4453</v>
      </c>
      <c r="AF16" s="6119"/>
      <c r="AG16" s="6119"/>
      <c r="AH16" s="6119"/>
      <c r="AI16" s="6457"/>
      <c r="AJ16" s="1760"/>
      <c r="AK16" s="1752"/>
    </row>
    <row r="17" spans="1:52" ht="39.950000000000003" customHeight="1" thickBot="1" x14ac:dyDescent="0.25">
      <c r="A17" s="6798" t="s">
        <v>8246</v>
      </c>
      <c r="B17" s="6797"/>
      <c r="C17" s="6353" t="s">
        <v>4453</v>
      </c>
      <c r="D17" s="6354"/>
      <c r="E17" s="6354"/>
      <c r="F17" s="6354"/>
      <c r="G17" s="6727"/>
      <c r="H17" s="1798"/>
      <c r="I17" s="1797"/>
      <c r="J17" s="6353" t="s">
        <v>4453</v>
      </c>
      <c r="K17" s="6354"/>
      <c r="L17" s="6354"/>
      <c r="M17" s="6354"/>
      <c r="N17" s="6727"/>
      <c r="O17" s="1798"/>
      <c r="P17" s="1797"/>
      <c r="Q17" s="6353" t="s">
        <v>4453</v>
      </c>
      <c r="R17" s="6354"/>
      <c r="S17" s="6354"/>
      <c r="T17" s="6354"/>
      <c r="U17" s="6727"/>
      <c r="V17" s="1760"/>
      <c r="W17" s="1752"/>
      <c r="X17" s="6353" t="s">
        <v>4453</v>
      </c>
      <c r="Y17" s="6354"/>
      <c r="Z17" s="6354"/>
      <c r="AA17" s="6354"/>
      <c r="AB17" s="6727"/>
      <c r="AC17" s="1798"/>
      <c r="AD17" s="1797"/>
      <c r="AE17" s="6353" t="s">
        <v>4453</v>
      </c>
      <c r="AF17" s="6354"/>
      <c r="AG17" s="6354"/>
      <c r="AH17" s="6354"/>
      <c r="AI17" s="6727"/>
      <c r="AJ17" s="1760"/>
      <c r="AK17" s="1752"/>
    </row>
    <row r="18" spans="1:52" ht="39.950000000000003" customHeight="1" x14ac:dyDescent="0.2">
      <c r="A18" s="6060" t="s">
        <v>8247</v>
      </c>
      <c r="B18" s="6799"/>
      <c r="C18" s="6734" t="s">
        <v>8917</v>
      </c>
      <c r="D18" s="6734"/>
      <c r="E18" s="6734"/>
      <c r="F18" s="6734"/>
      <c r="G18" s="6734"/>
      <c r="H18" s="1798"/>
      <c r="I18" s="1797"/>
      <c r="J18" s="6734" t="s">
        <v>8917</v>
      </c>
      <c r="K18" s="6734"/>
      <c r="L18" s="6734"/>
      <c r="M18" s="6734"/>
      <c r="N18" s="6734"/>
      <c r="O18" s="1798"/>
      <c r="P18" s="1797"/>
      <c r="Q18" s="6734" t="s">
        <v>8917</v>
      </c>
      <c r="R18" s="6734"/>
      <c r="S18" s="6734"/>
      <c r="T18" s="6734"/>
      <c r="U18" s="6734"/>
      <c r="V18" s="1760"/>
      <c r="W18" s="1752"/>
      <c r="X18" s="6734" t="s">
        <v>8917</v>
      </c>
      <c r="Y18" s="6734"/>
      <c r="Z18" s="6734"/>
      <c r="AA18" s="6734"/>
      <c r="AB18" s="6734"/>
      <c r="AC18" s="1798"/>
      <c r="AD18" s="1797"/>
      <c r="AE18" s="6734" t="s">
        <v>8917</v>
      </c>
      <c r="AF18" s="6734"/>
      <c r="AG18" s="6734"/>
      <c r="AH18" s="6734"/>
      <c r="AI18" s="6734"/>
      <c r="AJ18" s="1760"/>
      <c r="AK18" s="1752"/>
    </row>
    <row r="19" spans="1:52" ht="39.950000000000003" customHeight="1" x14ac:dyDescent="0.2">
      <c r="A19" s="6796" t="s">
        <v>8248</v>
      </c>
      <c r="B19" s="6797"/>
      <c r="C19" s="2223"/>
      <c r="D19" s="1821"/>
      <c r="E19" s="1821"/>
      <c r="F19" s="1821"/>
      <c r="G19" s="2227"/>
      <c r="H19" s="1798"/>
      <c r="I19" s="1797"/>
      <c r="J19" s="1820"/>
      <c r="K19" s="1821"/>
      <c r="L19" s="1821"/>
      <c r="M19" s="1821"/>
      <c r="N19" s="1822"/>
      <c r="O19" s="1798"/>
      <c r="P19" s="1797"/>
      <c r="Q19" s="1731"/>
      <c r="R19" s="1821"/>
      <c r="S19" s="44"/>
      <c r="T19" s="44"/>
      <c r="U19" s="1822"/>
      <c r="V19" s="1760"/>
      <c r="W19" s="1752"/>
      <c r="X19" s="1820"/>
      <c r="Y19" s="1821"/>
      <c r="Z19" s="1821"/>
      <c r="AA19" s="1821"/>
      <c r="AB19" s="1822"/>
      <c r="AC19" s="1798"/>
      <c r="AD19" s="1797"/>
      <c r="AE19" s="1731"/>
      <c r="AF19" s="1821"/>
      <c r="AG19" s="44"/>
      <c r="AH19" s="44"/>
      <c r="AI19" s="1822"/>
      <c r="AJ19" s="1760"/>
      <c r="AK19" s="1752"/>
    </row>
    <row r="20" spans="1:52" ht="39.950000000000003" customHeight="1" thickBot="1" x14ac:dyDescent="0.25">
      <c r="A20" s="6060" t="s">
        <v>8249</v>
      </c>
      <c r="B20" s="6799"/>
      <c r="C20" s="2215"/>
      <c r="D20" s="2233"/>
      <c r="E20" s="2233"/>
      <c r="F20" s="2233"/>
      <c r="G20" s="2216"/>
      <c r="H20" s="1828"/>
      <c r="I20" s="1827"/>
      <c r="J20" s="2071"/>
      <c r="K20" s="2072"/>
      <c r="L20" s="2072"/>
      <c r="M20" s="2072"/>
      <c r="N20" s="2244"/>
      <c r="O20" s="1828"/>
      <c r="P20" s="1827"/>
      <c r="Q20" s="2071"/>
      <c r="R20" s="2072"/>
      <c r="S20" s="2072"/>
      <c r="T20" s="2072"/>
      <c r="U20" s="2244"/>
      <c r="V20" s="1763"/>
      <c r="W20" s="1754"/>
      <c r="X20" s="2071"/>
      <c r="Y20" s="2072"/>
      <c r="Z20" s="2072"/>
      <c r="AA20" s="2072"/>
      <c r="AB20" s="2244"/>
      <c r="AC20" s="1828"/>
      <c r="AD20" s="1827"/>
      <c r="AE20" s="2071"/>
      <c r="AF20" s="2072"/>
      <c r="AG20" s="2072"/>
      <c r="AH20" s="2072"/>
      <c r="AI20" s="2244"/>
      <c r="AJ20" s="1763"/>
      <c r="AK20" s="1754"/>
    </row>
    <row r="21" spans="1:52" ht="39.75" customHeight="1" thickBot="1" x14ac:dyDescent="0.25">
      <c r="A21" s="2518">
        <v>1</v>
      </c>
      <c r="B21" s="1717" t="s">
        <v>5497</v>
      </c>
      <c r="C21" s="1838"/>
      <c r="D21" s="1834"/>
      <c r="E21" s="2063"/>
      <c r="F21" s="2063"/>
      <c r="G21" s="2230"/>
      <c r="H21" s="1839"/>
      <c r="I21" s="1840"/>
      <c r="J21" s="2242"/>
      <c r="K21" s="84"/>
      <c r="L21" s="84"/>
      <c r="M21" s="1879"/>
      <c r="N21" s="2243"/>
      <c r="O21" s="1836"/>
      <c r="P21" s="1837"/>
      <c r="Q21" s="1881"/>
      <c r="R21" s="1882"/>
      <c r="S21" s="1882"/>
      <c r="T21" s="1882"/>
      <c r="U21" s="1880"/>
      <c r="V21" s="1839"/>
      <c r="W21" s="1845"/>
      <c r="X21" s="2242"/>
      <c r="Y21" s="84"/>
      <c r="Z21" s="84"/>
      <c r="AA21" s="1879"/>
      <c r="AB21" s="2243"/>
      <c r="AC21" s="1836"/>
      <c r="AD21" s="1837"/>
      <c r="AE21" s="1881"/>
      <c r="AF21" s="1882"/>
      <c r="AG21" s="1882"/>
      <c r="AH21" s="1882"/>
      <c r="AI21" s="1880"/>
      <c r="AJ21" s="1839"/>
      <c r="AK21" s="1845"/>
    </row>
    <row r="22" spans="1:52" ht="39.950000000000003" customHeight="1" thickBot="1" x14ac:dyDescent="0.25">
      <c r="A22" s="2503">
        <v>2</v>
      </c>
      <c r="B22" s="2537" t="s">
        <v>5497</v>
      </c>
      <c r="C22" s="1801"/>
      <c r="D22" s="1799"/>
      <c r="E22" s="1799"/>
      <c r="F22" s="1799"/>
      <c r="G22" s="1800"/>
      <c r="H22" s="1847"/>
      <c r="I22" s="1848"/>
      <c r="J22" s="1801"/>
      <c r="K22" s="1799"/>
      <c r="L22" s="1843"/>
      <c r="M22" s="1843"/>
      <c r="N22" s="1844"/>
      <c r="O22" s="1774"/>
      <c r="P22" s="1850"/>
      <c r="Q22" s="1801"/>
      <c r="R22" s="1116"/>
      <c r="S22" s="1116"/>
      <c r="T22" s="1116"/>
      <c r="U22" s="2237"/>
      <c r="V22" s="1847"/>
      <c r="W22" s="1851"/>
      <c r="X22" s="1801"/>
      <c r="Y22" s="1799"/>
      <c r="Z22" s="1843"/>
      <c r="AA22" s="1843"/>
      <c r="AB22" s="1844"/>
      <c r="AC22" s="1774"/>
      <c r="AD22" s="1850"/>
      <c r="AE22" s="1801"/>
      <c r="AF22" s="1116"/>
      <c r="AG22" s="1116"/>
      <c r="AH22" s="1116"/>
      <c r="AI22" s="2237"/>
      <c r="AJ22" s="1847"/>
      <c r="AK22" s="1851"/>
    </row>
    <row r="23" spans="1:52" ht="39.950000000000003" customHeight="1" thickBot="1" x14ac:dyDescent="0.25">
      <c r="A23" s="6800" t="s">
        <v>5498</v>
      </c>
      <c r="B23" s="6801"/>
      <c r="C23" s="1852"/>
      <c r="D23" s="1799"/>
      <c r="E23" s="1799"/>
      <c r="F23" s="1853"/>
      <c r="G23" s="1800"/>
      <c r="H23" s="1847"/>
      <c r="I23" s="1848"/>
      <c r="J23" s="2060"/>
      <c r="K23" s="2061"/>
      <c r="L23" s="1843"/>
      <c r="M23" s="1843"/>
      <c r="N23" s="1800"/>
      <c r="O23" s="1847"/>
      <c r="P23" s="1848"/>
      <c r="Q23" s="1801"/>
      <c r="R23" s="1799"/>
      <c r="S23" s="1799"/>
      <c r="T23" s="1799"/>
      <c r="U23" s="1844"/>
      <c r="V23" s="1774"/>
      <c r="W23" s="1851"/>
      <c r="X23" s="2060"/>
      <c r="Y23" s="2061"/>
      <c r="Z23" s="1843"/>
      <c r="AA23" s="1843"/>
      <c r="AB23" s="1800"/>
      <c r="AC23" s="1847"/>
      <c r="AD23" s="1848"/>
      <c r="AE23" s="1801"/>
      <c r="AF23" s="1799"/>
      <c r="AG23" s="1799"/>
      <c r="AH23" s="1799"/>
      <c r="AI23" s="1844"/>
      <c r="AJ23" s="1774"/>
      <c r="AK23" s="1851"/>
    </row>
    <row r="24" spans="1:52" ht="39.950000000000003" customHeight="1" thickBot="1" x14ac:dyDescent="0.25">
      <c r="A24" s="6802" t="s">
        <v>8250</v>
      </c>
      <c r="B24" s="6803"/>
      <c r="C24" s="1891"/>
      <c r="D24" s="1843"/>
      <c r="E24" s="1821"/>
      <c r="F24" s="1821"/>
      <c r="G24" s="1822"/>
      <c r="H24" s="2507"/>
      <c r="I24" s="2505"/>
      <c r="J24" s="1852"/>
      <c r="K24" s="1821"/>
      <c r="L24" s="2061"/>
      <c r="M24" s="2061"/>
      <c r="N24" s="2508"/>
      <c r="O24" s="1847"/>
      <c r="P24" s="1848"/>
      <c r="Q24" s="1801"/>
      <c r="R24" s="1799"/>
      <c r="S24" s="1843"/>
      <c r="T24" s="1843"/>
      <c r="U24" s="1822"/>
      <c r="V24" s="1847"/>
      <c r="W24" s="1851"/>
      <c r="X24" s="1852"/>
      <c r="Y24" s="1821"/>
      <c r="Z24" s="2061"/>
      <c r="AA24" s="2061"/>
      <c r="AB24" s="2508"/>
      <c r="AC24" s="1847"/>
      <c r="AD24" s="1848"/>
      <c r="AE24" s="1801"/>
      <c r="AF24" s="1799"/>
      <c r="AG24" s="1843"/>
      <c r="AH24" s="1843"/>
      <c r="AI24" s="1822"/>
      <c r="AJ24" s="1856"/>
      <c r="AK24" s="1868"/>
    </row>
    <row r="25" spans="1:52" ht="39.950000000000003" customHeight="1" thickBot="1" x14ac:dyDescent="0.3">
      <c r="A25" s="6790" t="s">
        <v>8973</v>
      </c>
      <c r="B25" s="6791"/>
      <c r="C25" s="1861"/>
      <c r="D25" s="1862"/>
      <c r="E25" s="2512"/>
      <c r="F25" s="2512"/>
      <c r="G25" s="1884"/>
      <c r="H25" s="1885"/>
      <c r="I25" s="1868"/>
      <c r="J25" s="1854"/>
      <c r="K25" s="1855"/>
      <c r="L25" s="1855"/>
      <c r="M25" s="1855"/>
      <c r="N25" s="1884"/>
      <c r="O25" s="1885"/>
      <c r="P25" s="1868"/>
      <c r="Q25" s="1854"/>
      <c r="R25" s="1855"/>
      <c r="S25" s="1855"/>
      <c r="T25" s="1855"/>
      <c r="U25" s="1884"/>
      <c r="V25" s="1885"/>
      <c r="W25" s="1868"/>
      <c r="X25" s="1854"/>
      <c r="Y25" s="1855"/>
      <c r="Z25" s="1855"/>
      <c r="AA25" s="1855"/>
      <c r="AB25" s="1884"/>
      <c r="AC25" s="1885"/>
      <c r="AD25" s="1868"/>
      <c r="AE25" s="1854"/>
      <c r="AF25" s="1855"/>
      <c r="AG25" s="1855"/>
      <c r="AH25" s="1855"/>
      <c r="AI25" s="1884"/>
      <c r="AJ25" s="1872"/>
      <c r="AK25" s="1845"/>
    </row>
    <row r="26" spans="1:52" ht="39.950000000000003" customHeight="1" thickBot="1" x14ac:dyDescent="0.25">
      <c r="A26" s="7022" t="s">
        <v>3641</v>
      </c>
      <c r="B26" s="7023"/>
      <c r="C26" s="1881"/>
      <c r="D26" s="1882"/>
      <c r="E26" s="1882"/>
      <c r="F26" s="1882"/>
      <c r="G26" s="1880"/>
      <c r="H26" s="1980"/>
      <c r="I26" s="1981"/>
      <c r="J26" s="1881"/>
      <c r="K26" s="1882"/>
      <c r="L26" s="1882"/>
      <c r="M26" s="1882"/>
      <c r="N26" s="1880"/>
      <c r="O26" s="1980"/>
      <c r="P26" s="1981"/>
      <c r="Q26" s="1881"/>
      <c r="R26" s="1882"/>
      <c r="S26" s="1882"/>
      <c r="T26" s="1882"/>
      <c r="U26" s="1880"/>
      <c r="V26" s="1980"/>
      <c r="W26" s="1981"/>
      <c r="X26" s="1881"/>
      <c r="Y26" s="1882"/>
      <c r="Z26" s="1882"/>
      <c r="AA26" s="1882"/>
      <c r="AB26" s="1880"/>
      <c r="AC26" s="1980"/>
      <c r="AD26" s="1981"/>
      <c r="AE26" s="1881"/>
      <c r="AF26" s="1882"/>
      <c r="AG26" s="1882"/>
      <c r="AH26" s="1882"/>
      <c r="AI26" s="1880"/>
      <c r="AJ26" s="1885"/>
      <c r="AK26" s="1868"/>
    </row>
    <row r="27" spans="1:52" ht="39.950000000000003" customHeight="1" thickBot="1" x14ac:dyDescent="0.25">
      <c r="A27" s="6838" t="s">
        <v>8919</v>
      </c>
      <c r="B27" s="6839"/>
      <c r="C27" s="1854"/>
      <c r="D27" s="1855"/>
      <c r="E27" s="1855"/>
      <c r="F27" s="1855"/>
      <c r="G27" s="1884"/>
      <c r="H27" s="1885"/>
      <c r="I27" s="1868"/>
      <c r="J27" s="1854"/>
      <c r="K27" s="1855"/>
      <c r="L27" s="1855"/>
      <c r="M27" s="1855"/>
      <c r="N27" s="1884"/>
      <c r="O27" s="1885"/>
      <c r="P27" s="1868"/>
      <c r="Q27" s="1854"/>
      <c r="R27" s="1855"/>
      <c r="S27" s="1855"/>
      <c r="T27" s="1855"/>
      <c r="U27" s="1884"/>
      <c r="V27" s="1885"/>
      <c r="W27" s="1868"/>
      <c r="X27" s="1854"/>
      <c r="Y27" s="1855"/>
      <c r="Z27" s="1855"/>
      <c r="AA27" s="1855"/>
      <c r="AB27" s="1884"/>
      <c r="AC27" s="1885"/>
      <c r="AD27" s="1868"/>
      <c r="AE27" s="1854"/>
      <c r="AF27" s="1855"/>
      <c r="AG27" s="1855"/>
      <c r="AH27" s="1855"/>
      <c r="AI27" s="1884"/>
      <c r="AJ27" s="2548"/>
      <c r="AK27" s="2547"/>
    </row>
    <row r="28" spans="1:52" ht="39.950000000000003" customHeight="1" thickBot="1" x14ac:dyDescent="0.25">
      <c r="C28" s="1668"/>
      <c r="D28" s="1668"/>
    </row>
    <row r="29" spans="1:52" ht="39.950000000000003" customHeight="1" thickBot="1" x14ac:dyDescent="0.25">
      <c r="A29" s="6226"/>
      <c r="B29" s="7215"/>
      <c r="C29" s="5464" t="s">
        <v>8408</v>
      </c>
      <c r="D29" s="5465"/>
      <c r="E29" s="5465"/>
      <c r="F29" s="5465"/>
      <c r="G29" s="5465"/>
      <c r="H29" s="5465"/>
      <c r="I29" s="5466"/>
      <c r="J29" s="5464" t="s">
        <v>8409</v>
      </c>
      <c r="K29" s="5465"/>
      <c r="L29" s="5465"/>
      <c r="M29" s="5465"/>
      <c r="N29" s="5465"/>
      <c r="O29" s="5465"/>
      <c r="P29" s="5466"/>
      <c r="Q29" s="5464" t="s">
        <v>8410</v>
      </c>
      <c r="R29" s="5465"/>
      <c r="S29" s="5465"/>
      <c r="T29" s="5465"/>
      <c r="U29" s="5465"/>
      <c r="V29" s="5465"/>
      <c r="W29" s="5466"/>
      <c r="X29" s="5464" t="s">
        <v>8411</v>
      </c>
      <c r="Y29" s="5465"/>
      <c r="Z29" s="5465"/>
      <c r="AA29" s="5465"/>
      <c r="AB29" s="5465"/>
      <c r="AC29" s="5465"/>
      <c r="AD29" s="5466"/>
      <c r="AE29" s="5464" t="s">
        <v>8412</v>
      </c>
      <c r="AF29" s="5465"/>
      <c r="AG29" s="5465"/>
      <c r="AH29" s="5465"/>
      <c r="AI29" s="5465"/>
      <c r="AJ29" s="5465"/>
      <c r="AK29" s="5466"/>
    </row>
    <row r="30" spans="1:52" ht="39.950000000000003" customHeight="1" x14ac:dyDescent="0.2">
      <c r="A30" s="6964" t="s">
        <v>1390</v>
      </c>
      <c r="B30" s="6875"/>
      <c r="C30" s="1719">
        <v>2</v>
      </c>
      <c r="D30" s="1675">
        <v>2</v>
      </c>
      <c r="E30" s="1675">
        <v>2</v>
      </c>
      <c r="F30" s="1675">
        <v>2</v>
      </c>
      <c r="G30" s="1676">
        <v>2</v>
      </c>
      <c r="H30" s="1743">
        <v>2</v>
      </c>
      <c r="I30" s="1744">
        <v>2</v>
      </c>
      <c r="J30" s="1674">
        <v>2</v>
      </c>
      <c r="K30" s="1675">
        <v>2</v>
      </c>
      <c r="L30" s="1675">
        <v>2</v>
      </c>
      <c r="M30" s="1675">
        <v>2</v>
      </c>
      <c r="N30" s="1676">
        <v>2</v>
      </c>
      <c r="O30" s="1743">
        <v>2</v>
      </c>
      <c r="P30" s="1744">
        <v>2</v>
      </c>
      <c r="Q30" s="1674">
        <v>2</v>
      </c>
      <c r="R30" s="1675">
        <v>2</v>
      </c>
      <c r="S30" s="1675">
        <v>2</v>
      </c>
      <c r="T30" s="1675">
        <v>2</v>
      </c>
      <c r="U30" s="1676">
        <v>2</v>
      </c>
      <c r="V30" s="1743">
        <v>2</v>
      </c>
      <c r="W30" s="1744">
        <v>2</v>
      </c>
      <c r="X30" s="1674">
        <v>2</v>
      </c>
      <c r="Y30" s="1675">
        <v>2</v>
      </c>
      <c r="Z30" s="1675">
        <v>2</v>
      </c>
      <c r="AA30" s="1675">
        <v>2</v>
      </c>
      <c r="AB30" s="1676">
        <v>2</v>
      </c>
      <c r="AC30" s="1743">
        <v>2</v>
      </c>
      <c r="AD30" s="1747">
        <v>3</v>
      </c>
      <c r="AE30" s="1675">
        <v>3</v>
      </c>
      <c r="AF30" s="1675">
        <v>3</v>
      </c>
      <c r="AG30" s="1675">
        <v>3</v>
      </c>
      <c r="AH30" s="1675">
        <v>3</v>
      </c>
      <c r="AI30" s="1676">
        <v>3</v>
      </c>
      <c r="AJ30" s="1743">
        <v>3</v>
      </c>
      <c r="AK30" s="1744">
        <v>3</v>
      </c>
    </row>
    <row r="31" spans="1:52" ht="39.950000000000003" customHeight="1" thickBot="1" x14ac:dyDescent="0.25">
      <c r="A31" s="6898" t="s">
        <v>1391</v>
      </c>
      <c r="B31" s="6899"/>
      <c r="C31" s="1677">
        <v>2</v>
      </c>
      <c r="D31" s="1757">
        <v>3</v>
      </c>
      <c r="E31" s="1757">
        <v>4</v>
      </c>
      <c r="F31" s="1757">
        <v>5</v>
      </c>
      <c r="G31" s="1673">
        <v>6</v>
      </c>
      <c r="H31" s="1745">
        <v>7</v>
      </c>
      <c r="I31" s="1746">
        <v>8</v>
      </c>
      <c r="J31" s="1671">
        <v>9</v>
      </c>
      <c r="K31" s="1672">
        <v>10</v>
      </c>
      <c r="L31" s="1672">
        <v>11</v>
      </c>
      <c r="M31" s="1672">
        <v>12</v>
      </c>
      <c r="N31" s="1673">
        <v>13</v>
      </c>
      <c r="O31" s="1745">
        <v>14</v>
      </c>
      <c r="P31" s="1746">
        <v>15</v>
      </c>
      <c r="Q31" s="1671">
        <v>16</v>
      </c>
      <c r="R31" s="1672">
        <v>17</v>
      </c>
      <c r="S31" s="1672">
        <v>18</v>
      </c>
      <c r="T31" s="1757">
        <v>19</v>
      </c>
      <c r="U31" s="1758">
        <v>20</v>
      </c>
      <c r="V31" s="1745">
        <v>21</v>
      </c>
      <c r="W31" s="1746">
        <v>22</v>
      </c>
      <c r="X31" s="1671">
        <v>23</v>
      </c>
      <c r="Y31" s="1672">
        <v>24</v>
      </c>
      <c r="Z31" s="1672">
        <v>25</v>
      </c>
      <c r="AA31" s="1672">
        <v>26</v>
      </c>
      <c r="AB31" s="1673">
        <v>27</v>
      </c>
      <c r="AC31" s="1745">
        <v>28</v>
      </c>
      <c r="AD31" s="1748">
        <v>1</v>
      </c>
      <c r="AE31" s="1672">
        <v>2</v>
      </c>
      <c r="AF31" s="1672">
        <v>3</v>
      </c>
      <c r="AG31" s="1672">
        <v>4</v>
      </c>
      <c r="AH31" s="1672">
        <v>5</v>
      </c>
      <c r="AI31" s="1673">
        <v>6</v>
      </c>
      <c r="AJ31" s="1745">
        <v>7</v>
      </c>
      <c r="AK31" s="1746">
        <v>8</v>
      </c>
    </row>
    <row r="32" spans="1:52" ht="39.950000000000003" customHeight="1" x14ac:dyDescent="0.2">
      <c r="A32" s="6883" t="s">
        <v>4459</v>
      </c>
      <c r="B32" s="6884"/>
      <c r="C32" s="2247"/>
      <c r="D32" s="1785"/>
      <c r="E32" s="1790"/>
      <c r="F32" s="2245"/>
      <c r="G32" s="1795"/>
      <c r="H32" s="1787"/>
      <c r="I32" s="1788"/>
      <c r="J32" s="2247"/>
      <c r="K32" s="1785"/>
      <c r="L32" s="1790"/>
      <c r="M32" s="2245"/>
      <c r="N32" s="1795"/>
      <c r="O32" s="1792"/>
      <c r="P32" s="1788"/>
      <c r="Q32" s="2247"/>
      <c r="R32" s="1785"/>
      <c r="S32" s="1790"/>
      <c r="T32" s="2245"/>
      <c r="U32" s="1795"/>
      <c r="V32" s="1792"/>
      <c r="W32" s="1788"/>
      <c r="X32" s="2247"/>
      <c r="Y32" s="1785"/>
      <c r="Z32" s="1790"/>
      <c r="AA32" s="2245"/>
      <c r="AB32" s="1795"/>
      <c r="AC32" s="1792"/>
      <c r="AD32" s="1788"/>
      <c r="AE32" s="2247"/>
      <c r="AF32" s="1785"/>
      <c r="AG32" s="1790"/>
      <c r="AH32" s="2245"/>
      <c r="AI32" s="1795"/>
      <c r="AJ32" s="1762"/>
      <c r="AK32" s="1750"/>
      <c r="AY32" s="1659"/>
      <c r="AZ32" s="1659"/>
    </row>
    <row r="33" spans="1:37" ht="39.950000000000003" customHeight="1" x14ac:dyDescent="0.2">
      <c r="A33" s="6840" t="s">
        <v>8234</v>
      </c>
      <c r="B33" s="6841"/>
      <c r="C33" s="2055"/>
      <c r="D33" s="1116"/>
      <c r="E33" s="1116"/>
      <c r="F33" s="1116"/>
      <c r="G33" s="2237"/>
      <c r="H33" s="1796"/>
      <c r="I33" s="1797"/>
      <c r="J33" s="2055"/>
      <c r="K33" s="1116"/>
      <c r="L33" s="1116"/>
      <c r="M33" s="1116"/>
      <c r="N33" s="2237"/>
      <c r="O33" s="1798"/>
      <c r="P33" s="1797"/>
      <c r="Q33" s="2055"/>
      <c r="R33" s="1116"/>
      <c r="S33" s="1116"/>
      <c r="T33" s="1116"/>
      <c r="U33" s="2237"/>
      <c r="V33" s="1798"/>
      <c r="W33" s="1797"/>
      <c r="X33" s="2055"/>
      <c r="Y33" s="1116"/>
      <c r="Z33" s="1116"/>
      <c r="AA33" s="1116"/>
      <c r="AB33" s="2237"/>
      <c r="AC33" s="1798"/>
      <c r="AD33" s="1797"/>
      <c r="AE33" s="2055"/>
      <c r="AF33" s="1116"/>
      <c r="AG33" s="1116"/>
      <c r="AH33" s="1116"/>
      <c r="AI33" s="2237"/>
      <c r="AJ33" s="1760"/>
      <c r="AK33" s="1752"/>
    </row>
    <row r="34" spans="1:37" ht="39.950000000000003" customHeight="1" x14ac:dyDescent="0.2">
      <c r="A34" s="6860" t="s">
        <v>8235</v>
      </c>
      <c r="B34" s="6861"/>
      <c r="C34" s="2235"/>
      <c r="D34" s="1381"/>
      <c r="E34" s="1381"/>
      <c r="F34" s="1381"/>
      <c r="G34" s="1916"/>
      <c r="H34" s="1796"/>
      <c r="I34" s="1797"/>
      <c r="J34" s="2235"/>
      <c r="K34" s="1381"/>
      <c r="L34" s="1381"/>
      <c r="M34" s="1381"/>
      <c r="N34" s="1916"/>
      <c r="O34" s="1798"/>
      <c r="P34" s="1797"/>
      <c r="Q34" s="2235"/>
      <c r="R34" s="1381"/>
      <c r="S34" s="1381"/>
      <c r="T34" s="1381"/>
      <c r="U34" s="1916"/>
      <c r="V34" s="1798"/>
      <c r="W34" s="1797"/>
      <c r="X34" s="2235"/>
      <c r="Y34" s="1381"/>
      <c r="Z34" s="1381"/>
      <c r="AA34" s="1381"/>
      <c r="AB34" s="1916"/>
      <c r="AC34" s="1798"/>
      <c r="AD34" s="1797"/>
      <c r="AE34" s="2235"/>
      <c r="AF34" s="1381"/>
      <c r="AG34" s="1381"/>
      <c r="AH34" s="1381"/>
      <c r="AI34" s="1916"/>
      <c r="AJ34" s="1760"/>
      <c r="AK34" s="1752"/>
    </row>
    <row r="35" spans="1:37" ht="39.950000000000003" customHeight="1" x14ac:dyDescent="0.2">
      <c r="A35" s="6860" t="s">
        <v>8236</v>
      </c>
      <c r="B35" s="6861"/>
      <c r="C35" s="6118" t="s">
        <v>4453</v>
      </c>
      <c r="D35" s="6119"/>
      <c r="E35" s="6119"/>
      <c r="F35" s="6119"/>
      <c r="G35" s="6457"/>
      <c r="H35" s="1796"/>
      <c r="I35" s="1797"/>
      <c r="J35" s="7208" t="s">
        <v>8933</v>
      </c>
      <c r="K35" s="7209"/>
      <c r="L35" s="7209"/>
      <c r="M35" s="7209"/>
      <c r="N35" s="7210"/>
      <c r="O35" s="1798"/>
      <c r="P35" s="1797"/>
      <c r="Q35" s="7208" t="s">
        <v>8933</v>
      </c>
      <c r="R35" s="7209"/>
      <c r="S35" s="7209"/>
      <c r="T35" s="7209"/>
      <c r="U35" s="7210"/>
      <c r="V35" s="1798"/>
      <c r="W35" s="1797"/>
      <c r="X35" s="7208" t="s">
        <v>8933</v>
      </c>
      <c r="Y35" s="7209"/>
      <c r="Z35" s="7209"/>
      <c r="AA35" s="7209"/>
      <c r="AB35" s="7210"/>
      <c r="AC35" s="1798"/>
      <c r="AD35" s="1797"/>
      <c r="AE35" s="1804"/>
      <c r="AF35" s="1381"/>
      <c r="AG35" s="1805"/>
      <c r="AH35" s="1805"/>
      <c r="AI35" s="1806"/>
      <c r="AJ35" s="1760"/>
      <c r="AK35" s="1752"/>
    </row>
    <row r="36" spans="1:37" ht="39.950000000000003" customHeight="1" x14ac:dyDescent="0.2">
      <c r="A36" s="6860" t="s">
        <v>8237</v>
      </c>
      <c r="B36" s="6861"/>
      <c r="C36" s="2246"/>
      <c r="D36" s="2065"/>
      <c r="E36" s="1799"/>
      <c r="F36" s="1799"/>
      <c r="G36" s="1771"/>
      <c r="H36" s="1796"/>
      <c r="I36" s="1797"/>
      <c r="J36" s="2246"/>
      <c r="K36" s="2065"/>
      <c r="L36" s="1799"/>
      <c r="M36" s="1799"/>
      <c r="N36" s="1771"/>
      <c r="O36" s="1798"/>
      <c r="P36" s="1797"/>
      <c r="Q36" s="2246"/>
      <c r="R36" s="2065"/>
      <c r="S36" s="1799"/>
      <c r="T36" s="1799"/>
      <c r="U36" s="1771"/>
      <c r="V36" s="1798"/>
      <c r="W36" s="1797"/>
      <c r="X36" s="2246"/>
      <c r="Y36" s="2065"/>
      <c r="Z36" s="1799"/>
      <c r="AA36" s="1799"/>
      <c r="AB36" s="1771"/>
      <c r="AC36" s="1798"/>
      <c r="AD36" s="1797"/>
      <c r="AE36" s="2246"/>
      <c r="AF36" s="2065"/>
      <c r="AG36" s="1799"/>
      <c r="AH36" s="1799"/>
      <c r="AI36" s="1771"/>
      <c r="AJ36" s="1760"/>
      <c r="AK36" s="1752"/>
    </row>
    <row r="37" spans="1:37" ht="39.950000000000003" customHeight="1" x14ac:dyDescent="0.2">
      <c r="A37" s="6794" t="s">
        <v>8238</v>
      </c>
      <c r="B37" s="6795"/>
      <c r="C37" s="6118" t="s">
        <v>4453</v>
      </c>
      <c r="D37" s="6119"/>
      <c r="E37" s="6119"/>
      <c r="F37" s="6119"/>
      <c r="G37" s="6457"/>
      <c r="H37" s="1796"/>
      <c r="I37" s="1797"/>
      <c r="J37" s="6118" t="s">
        <v>4453</v>
      </c>
      <c r="K37" s="6119"/>
      <c r="L37" s="6119"/>
      <c r="M37" s="6119"/>
      <c r="N37" s="6457"/>
      <c r="O37" s="1798"/>
      <c r="P37" s="1797"/>
      <c r="Q37" s="6118" t="s">
        <v>4453</v>
      </c>
      <c r="R37" s="6119"/>
      <c r="S37" s="6119"/>
      <c r="T37" s="6119"/>
      <c r="U37" s="6457"/>
      <c r="V37" s="1798"/>
      <c r="W37" s="1797"/>
      <c r="X37" s="6118" t="s">
        <v>4453</v>
      </c>
      <c r="Y37" s="6119"/>
      <c r="Z37" s="6119"/>
      <c r="AA37" s="6119"/>
      <c r="AB37" s="6457"/>
      <c r="AC37" s="1798"/>
      <c r="AD37" s="1797"/>
      <c r="AE37" s="6118" t="s">
        <v>4453</v>
      </c>
      <c r="AF37" s="6119"/>
      <c r="AG37" s="6119"/>
      <c r="AH37" s="6119"/>
      <c r="AI37" s="6457"/>
      <c r="AJ37" s="1760"/>
      <c r="AK37" s="1752"/>
    </row>
    <row r="38" spans="1:37" ht="39.950000000000003" customHeight="1" x14ac:dyDescent="0.2">
      <c r="A38" s="6794" t="s">
        <v>8239</v>
      </c>
      <c r="B38" s="6795"/>
      <c r="C38" s="1815"/>
      <c r="D38" s="1807"/>
      <c r="E38" s="1807"/>
      <c r="F38" s="1807"/>
      <c r="G38" s="1808"/>
      <c r="H38" s="1796"/>
      <c r="I38" s="1797"/>
      <c r="J38" s="1815"/>
      <c r="K38" s="1807"/>
      <c r="L38" s="1807"/>
      <c r="M38" s="1807"/>
      <c r="N38" s="1808"/>
      <c r="O38" s="1798"/>
      <c r="P38" s="1797"/>
      <c r="Q38" s="1815"/>
      <c r="R38" s="1807"/>
      <c r="S38" s="1807"/>
      <c r="T38" s="1807"/>
      <c r="U38" s="1808"/>
      <c r="V38" s="1798"/>
      <c r="W38" s="1797"/>
      <c r="X38" s="1815"/>
      <c r="Y38" s="1807"/>
      <c r="Z38" s="1807"/>
      <c r="AA38" s="1807"/>
      <c r="AB38" s="1808"/>
      <c r="AC38" s="1798"/>
      <c r="AD38" s="1797"/>
      <c r="AE38" s="1815"/>
      <c r="AF38" s="1807"/>
      <c r="AG38" s="1807"/>
      <c r="AH38" s="1807"/>
      <c r="AI38" s="1808"/>
      <c r="AJ38" s="1760"/>
      <c r="AK38" s="1752"/>
    </row>
    <row r="39" spans="1:37" ht="39.950000000000003" customHeight="1" x14ac:dyDescent="0.2">
      <c r="A39" s="6794" t="s">
        <v>8240</v>
      </c>
      <c r="B39" s="6795"/>
      <c r="C39" s="6118" t="s">
        <v>4453</v>
      </c>
      <c r="D39" s="6119"/>
      <c r="E39" s="6119"/>
      <c r="F39" s="6119"/>
      <c r="G39" s="6457"/>
      <c r="H39" s="1796"/>
      <c r="I39" s="1797"/>
      <c r="J39" s="6118" t="s">
        <v>4453</v>
      </c>
      <c r="K39" s="6119"/>
      <c r="L39" s="6119"/>
      <c r="M39" s="6119"/>
      <c r="N39" s="6457"/>
      <c r="O39" s="1798"/>
      <c r="P39" s="1797"/>
      <c r="Q39" s="6118" t="s">
        <v>4453</v>
      </c>
      <c r="R39" s="6119"/>
      <c r="S39" s="6119"/>
      <c r="T39" s="6119"/>
      <c r="U39" s="6457"/>
      <c r="V39" s="1798"/>
      <c r="W39" s="1797"/>
      <c r="X39" s="6118" t="s">
        <v>4453</v>
      </c>
      <c r="Y39" s="6119"/>
      <c r="Z39" s="6119"/>
      <c r="AA39" s="6119"/>
      <c r="AB39" s="6457"/>
      <c r="AC39" s="1798"/>
      <c r="AD39" s="1797"/>
      <c r="AE39" s="6118" t="s">
        <v>4453</v>
      </c>
      <c r="AF39" s="6119"/>
      <c r="AG39" s="6119"/>
      <c r="AH39" s="6119"/>
      <c r="AI39" s="6457"/>
      <c r="AJ39" s="1760"/>
      <c r="AK39" s="1752"/>
    </row>
    <row r="40" spans="1:37" ht="39.950000000000003" customHeight="1" x14ac:dyDescent="0.2">
      <c r="A40" s="6792" t="s">
        <v>8241</v>
      </c>
      <c r="B40" s="6793"/>
      <c r="C40" s="6731" t="s">
        <v>8929</v>
      </c>
      <c r="D40" s="6732"/>
      <c r="E40" s="6732"/>
      <c r="F40" s="6732"/>
      <c r="G40" s="6733"/>
      <c r="H40" s="1816"/>
      <c r="I40" s="1817"/>
      <c r="J40" s="6731" t="s">
        <v>8929</v>
      </c>
      <c r="K40" s="6732"/>
      <c r="L40" s="6732"/>
      <c r="M40" s="6732"/>
      <c r="N40" s="6733"/>
      <c r="O40" s="1818"/>
      <c r="P40" s="1817"/>
      <c r="Q40" s="6731" t="s">
        <v>8929</v>
      </c>
      <c r="R40" s="6732"/>
      <c r="S40" s="6732"/>
      <c r="T40" s="6732"/>
      <c r="U40" s="6733"/>
      <c r="V40" s="1818"/>
      <c r="W40" s="1817"/>
      <c r="X40" s="6731" t="s">
        <v>8929</v>
      </c>
      <c r="Y40" s="6732"/>
      <c r="Z40" s="6732"/>
      <c r="AA40" s="6732"/>
      <c r="AB40" s="6733"/>
      <c r="AC40" s="1818"/>
      <c r="AD40" s="1817"/>
      <c r="AE40" s="6731" t="s">
        <v>8929</v>
      </c>
      <c r="AF40" s="6732"/>
      <c r="AG40" s="6732"/>
      <c r="AH40" s="6732"/>
      <c r="AI40" s="6733"/>
      <c r="AJ40" s="1760"/>
      <c r="AK40" s="1752"/>
    </row>
    <row r="41" spans="1:37" ht="39.950000000000003" customHeight="1" x14ac:dyDescent="0.2">
      <c r="A41" s="6792" t="s">
        <v>8242</v>
      </c>
      <c r="B41" s="6793"/>
      <c r="C41" s="6118" t="s">
        <v>4453</v>
      </c>
      <c r="D41" s="6119"/>
      <c r="E41" s="6119"/>
      <c r="F41" s="6119"/>
      <c r="G41" s="6457"/>
      <c r="H41" s="1796"/>
      <c r="I41" s="1797"/>
      <c r="J41" s="6118" t="s">
        <v>4453</v>
      </c>
      <c r="K41" s="6119"/>
      <c r="L41" s="6119"/>
      <c r="M41" s="6119"/>
      <c r="N41" s="6457"/>
      <c r="O41" s="1798"/>
      <c r="P41" s="1797"/>
      <c r="Q41" s="6118" t="s">
        <v>4453</v>
      </c>
      <c r="R41" s="6119"/>
      <c r="S41" s="6119"/>
      <c r="T41" s="6119"/>
      <c r="U41" s="6457"/>
      <c r="V41" s="1798"/>
      <c r="W41" s="1797"/>
      <c r="X41" s="6118" t="s">
        <v>4453</v>
      </c>
      <c r="Y41" s="6119"/>
      <c r="Z41" s="6119"/>
      <c r="AA41" s="6119"/>
      <c r="AB41" s="6457"/>
      <c r="AC41" s="1798"/>
      <c r="AD41" s="1797"/>
      <c r="AE41" s="6118" t="s">
        <v>4453</v>
      </c>
      <c r="AF41" s="6119"/>
      <c r="AG41" s="6119"/>
      <c r="AH41" s="6119"/>
      <c r="AI41" s="6457"/>
      <c r="AJ41" s="1760"/>
      <c r="AK41" s="1752"/>
    </row>
    <row r="42" spans="1:37" ht="39.950000000000003" customHeight="1" x14ac:dyDescent="0.2">
      <c r="A42" s="6794" t="s">
        <v>8243</v>
      </c>
      <c r="B42" s="6795"/>
      <c r="C42" s="6118" t="s">
        <v>4453</v>
      </c>
      <c r="D42" s="6119"/>
      <c r="E42" s="6119"/>
      <c r="F42" s="6119"/>
      <c r="G42" s="6457"/>
      <c r="H42" s="1796"/>
      <c r="I42" s="1797"/>
      <c r="J42" s="6118" t="s">
        <v>4453</v>
      </c>
      <c r="K42" s="6119"/>
      <c r="L42" s="6119"/>
      <c r="M42" s="6119"/>
      <c r="N42" s="6457"/>
      <c r="O42" s="1798"/>
      <c r="P42" s="1797"/>
      <c r="Q42" s="6118" t="s">
        <v>4453</v>
      </c>
      <c r="R42" s="6119"/>
      <c r="S42" s="6119"/>
      <c r="T42" s="6119"/>
      <c r="U42" s="6457"/>
      <c r="V42" s="1798"/>
      <c r="W42" s="1797"/>
      <c r="X42" s="6118" t="s">
        <v>4453</v>
      </c>
      <c r="Y42" s="6119"/>
      <c r="Z42" s="6119"/>
      <c r="AA42" s="6119"/>
      <c r="AB42" s="6457"/>
      <c r="AC42" s="1798"/>
      <c r="AD42" s="1797"/>
      <c r="AE42" s="6118" t="s">
        <v>4453</v>
      </c>
      <c r="AF42" s="6119"/>
      <c r="AG42" s="6119"/>
      <c r="AH42" s="6119"/>
      <c r="AI42" s="6457"/>
      <c r="AJ42" s="1760"/>
      <c r="AK42" s="1752"/>
    </row>
    <row r="43" spans="1:37" ht="39.950000000000003" customHeight="1" x14ac:dyDescent="0.2">
      <c r="A43" s="6794" t="s">
        <v>8244</v>
      </c>
      <c r="B43" s="6795"/>
      <c r="C43" s="6118" t="s">
        <v>4453</v>
      </c>
      <c r="D43" s="6119"/>
      <c r="E43" s="6119"/>
      <c r="F43" s="6119"/>
      <c r="G43" s="6457"/>
      <c r="H43" s="1796"/>
      <c r="I43" s="1797"/>
      <c r="J43" s="6118" t="s">
        <v>4453</v>
      </c>
      <c r="K43" s="6119"/>
      <c r="L43" s="6119"/>
      <c r="M43" s="6119"/>
      <c r="N43" s="6457"/>
      <c r="O43" s="1798"/>
      <c r="P43" s="1797"/>
      <c r="Q43" s="6118" t="s">
        <v>4453</v>
      </c>
      <c r="R43" s="6119"/>
      <c r="S43" s="6119"/>
      <c r="T43" s="6119"/>
      <c r="U43" s="6457"/>
      <c r="V43" s="1798"/>
      <c r="W43" s="1797"/>
      <c r="X43" s="6118" t="s">
        <v>4453</v>
      </c>
      <c r="Y43" s="6119"/>
      <c r="Z43" s="6119"/>
      <c r="AA43" s="6119"/>
      <c r="AB43" s="6457"/>
      <c r="AC43" s="1798"/>
      <c r="AD43" s="1797"/>
      <c r="AE43" s="6118" t="s">
        <v>4453</v>
      </c>
      <c r="AF43" s="6119"/>
      <c r="AG43" s="6119"/>
      <c r="AH43" s="6119"/>
      <c r="AI43" s="6457"/>
      <c r="AJ43" s="1760"/>
      <c r="AK43" s="1752"/>
    </row>
    <row r="44" spans="1:37" ht="39.950000000000003" customHeight="1" x14ac:dyDescent="0.2">
      <c r="A44" s="6796" t="s">
        <v>8245</v>
      </c>
      <c r="B44" s="6797"/>
      <c r="C44" s="6118" t="s">
        <v>4453</v>
      </c>
      <c r="D44" s="6119"/>
      <c r="E44" s="6119"/>
      <c r="F44" s="6119"/>
      <c r="G44" s="6457"/>
      <c r="H44" s="1796"/>
      <c r="I44" s="1797"/>
      <c r="J44" s="6118" t="s">
        <v>4453</v>
      </c>
      <c r="K44" s="6119"/>
      <c r="L44" s="6119"/>
      <c r="M44" s="6119"/>
      <c r="N44" s="6457"/>
      <c r="O44" s="1798"/>
      <c r="P44" s="1797"/>
      <c r="Q44" s="6118" t="s">
        <v>4453</v>
      </c>
      <c r="R44" s="6119"/>
      <c r="S44" s="6119"/>
      <c r="T44" s="6119"/>
      <c r="U44" s="6457"/>
      <c r="V44" s="1798"/>
      <c r="W44" s="1797"/>
      <c r="X44" s="6118" t="s">
        <v>4453</v>
      </c>
      <c r="Y44" s="6119"/>
      <c r="Z44" s="6119"/>
      <c r="AA44" s="6119"/>
      <c r="AB44" s="6457"/>
      <c r="AC44" s="1798"/>
      <c r="AD44" s="1797"/>
      <c r="AE44" s="6118" t="s">
        <v>4453</v>
      </c>
      <c r="AF44" s="6119"/>
      <c r="AG44" s="6119"/>
      <c r="AH44" s="6119"/>
      <c r="AI44" s="6457"/>
      <c r="AJ44" s="1760"/>
      <c r="AK44" s="1752"/>
    </row>
    <row r="45" spans="1:37" ht="39.950000000000003" customHeight="1" thickBot="1" x14ac:dyDescent="0.25">
      <c r="A45" s="6798" t="s">
        <v>8246</v>
      </c>
      <c r="B45" s="6797"/>
      <c r="C45" s="6353" t="s">
        <v>4453</v>
      </c>
      <c r="D45" s="6354"/>
      <c r="E45" s="6354"/>
      <c r="F45" s="6354"/>
      <c r="G45" s="6727"/>
      <c r="H45" s="1796"/>
      <c r="I45" s="1797"/>
      <c r="J45" s="6353" t="s">
        <v>4453</v>
      </c>
      <c r="K45" s="6354"/>
      <c r="L45" s="6354"/>
      <c r="M45" s="6354"/>
      <c r="N45" s="6727"/>
      <c r="O45" s="1798"/>
      <c r="P45" s="1797"/>
      <c r="Q45" s="6353" t="s">
        <v>4453</v>
      </c>
      <c r="R45" s="6354"/>
      <c r="S45" s="6354"/>
      <c r="T45" s="6354"/>
      <c r="U45" s="6727"/>
      <c r="V45" s="1798"/>
      <c r="W45" s="1797"/>
      <c r="X45" s="6353" t="s">
        <v>4453</v>
      </c>
      <c r="Y45" s="6354"/>
      <c r="Z45" s="6354"/>
      <c r="AA45" s="6354"/>
      <c r="AB45" s="6727"/>
      <c r="AC45" s="1798"/>
      <c r="AD45" s="1797"/>
      <c r="AE45" s="6353" t="s">
        <v>4453</v>
      </c>
      <c r="AF45" s="6354"/>
      <c r="AG45" s="6354"/>
      <c r="AH45" s="6354"/>
      <c r="AI45" s="6727"/>
      <c r="AJ45" s="1760"/>
      <c r="AK45" s="1752"/>
    </row>
    <row r="46" spans="1:37" ht="39.950000000000003" customHeight="1" x14ac:dyDescent="0.2">
      <c r="A46" s="6060" t="s">
        <v>8247</v>
      </c>
      <c r="B46" s="6799"/>
      <c r="C46" s="6734" t="s">
        <v>8917</v>
      </c>
      <c r="D46" s="6734"/>
      <c r="E46" s="6734"/>
      <c r="F46" s="6734"/>
      <c r="G46" s="6734"/>
      <c r="H46" s="1796"/>
      <c r="I46" s="1797"/>
      <c r="J46" s="6734" t="s">
        <v>8917</v>
      </c>
      <c r="K46" s="6734"/>
      <c r="L46" s="6734"/>
      <c r="M46" s="6734"/>
      <c r="N46" s="6734"/>
      <c r="O46" s="1798"/>
      <c r="P46" s="1797"/>
      <c r="Q46" s="6734" t="s">
        <v>8917</v>
      </c>
      <c r="R46" s="6734"/>
      <c r="S46" s="6734"/>
      <c r="T46" s="6734"/>
      <c r="U46" s="6734"/>
      <c r="V46" s="1798"/>
      <c r="W46" s="1797"/>
      <c r="X46" s="6734" t="s">
        <v>8917</v>
      </c>
      <c r="Y46" s="6734"/>
      <c r="Z46" s="6734"/>
      <c r="AA46" s="6734"/>
      <c r="AB46" s="6734"/>
      <c r="AC46" s="1798"/>
      <c r="AD46" s="1797"/>
      <c r="AE46" s="6734" t="s">
        <v>8917</v>
      </c>
      <c r="AF46" s="6734"/>
      <c r="AG46" s="6734"/>
      <c r="AH46" s="6734"/>
      <c r="AI46" s="6734"/>
      <c r="AJ46" s="1760"/>
      <c r="AK46" s="1752"/>
    </row>
    <row r="47" spans="1:37" ht="39.950000000000003" customHeight="1" x14ac:dyDescent="0.2">
      <c r="A47" s="6796" t="s">
        <v>8248</v>
      </c>
      <c r="B47" s="6797"/>
      <c r="C47" s="1731"/>
      <c r="D47" s="1821"/>
      <c r="E47" s="44"/>
      <c r="F47" s="44"/>
      <c r="G47" s="1822"/>
      <c r="H47" s="1796"/>
      <c r="I47" s="1797"/>
      <c r="J47" s="1731"/>
      <c r="K47" s="1821"/>
      <c r="L47" s="44"/>
      <c r="M47" s="44"/>
      <c r="N47" s="1822"/>
      <c r="O47" s="1798"/>
      <c r="P47" s="1797"/>
      <c r="Q47" s="1731"/>
      <c r="R47" s="1821"/>
      <c r="S47" s="44"/>
      <c r="T47" s="44"/>
      <c r="U47" s="1822"/>
      <c r="V47" s="1798"/>
      <c r="W47" s="1797"/>
      <c r="X47" s="1731"/>
      <c r="Y47" s="1821"/>
      <c r="Z47" s="44"/>
      <c r="AA47" s="44"/>
      <c r="AB47" s="1822"/>
      <c r="AC47" s="1798"/>
      <c r="AD47" s="1797"/>
      <c r="AE47" s="1731"/>
      <c r="AF47" s="1821"/>
      <c r="AG47" s="44"/>
      <c r="AH47" s="44"/>
      <c r="AI47" s="1822"/>
      <c r="AJ47" s="1760"/>
      <c r="AK47" s="1752"/>
    </row>
    <row r="48" spans="1:37" ht="39.950000000000003" customHeight="1" thickBot="1" x14ac:dyDescent="0.25">
      <c r="A48" s="6060" t="s">
        <v>8249</v>
      </c>
      <c r="B48" s="6799"/>
      <c r="C48" s="2071"/>
      <c r="D48" s="2072"/>
      <c r="E48" s="2072"/>
      <c r="F48" s="2072"/>
      <c r="G48" s="2244"/>
      <c r="H48" s="1826"/>
      <c r="I48" s="1827"/>
      <c r="J48" s="2071"/>
      <c r="K48" s="2072"/>
      <c r="L48" s="2072"/>
      <c r="M48" s="2072"/>
      <c r="N48" s="2244"/>
      <c r="O48" s="1828"/>
      <c r="P48" s="1827"/>
      <c r="Q48" s="2071"/>
      <c r="R48" s="2072"/>
      <c r="S48" s="2072"/>
      <c r="T48" s="2072"/>
      <c r="U48" s="2244"/>
      <c r="V48" s="1828"/>
      <c r="W48" s="1827"/>
      <c r="X48" s="2071"/>
      <c r="Y48" s="2072"/>
      <c r="Z48" s="2072"/>
      <c r="AA48" s="2072"/>
      <c r="AB48" s="2244"/>
      <c r="AC48" s="1828"/>
      <c r="AD48" s="1827"/>
      <c r="AE48" s="2071"/>
      <c r="AF48" s="2072"/>
      <c r="AG48" s="2072"/>
      <c r="AH48" s="2072"/>
      <c r="AI48" s="2244"/>
      <c r="AJ48" s="1763"/>
      <c r="AK48" s="1754"/>
    </row>
    <row r="49" spans="1:49" ht="39.950000000000003" customHeight="1" thickBot="1" x14ac:dyDescent="0.25">
      <c r="A49" s="2518">
        <v>1</v>
      </c>
      <c r="B49" s="1717" t="s">
        <v>5497</v>
      </c>
      <c r="C49" s="1881"/>
      <c r="D49" s="1882"/>
      <c r="E49" s="1882"/>
      <c r="F49" s="1882"/>
      <c r="G49" s="1880"/>
      <c r="H49" s="1830"/>
      <c r="I49" s="1831"/>
      <c r="J49" s="1881"/>
      <c r="K49" s="1882"/>
      <c r="L49" s="1882"/>
      <c r="M49" s="1882"/>
      <c r="N49" s="1880"/>
      <c r="O49" s="1836"/>
      <c r="P49" s="1837"/>
      <c r="Q49" s="1881"/>
      <c r="R49" s="1882"/>
      <c r="S49" s="1882"/>
      <c r="T49" s="1882"/>
      <c r="U49" s="1880"/>
      <c r="V49" s="1839"/>
      <c r="W49" s="1840"/>
      <c r="X49" s="1881"/>
      <c r="Y49" s="1882"/>
      <c r="Z49" s="1882"/>
      <c r="AA49" s="1882"/>
      <c r="AB49" s="1880"/>
      <c r="AC49" s="1836"/>
      <c r="AD49" s="1837"/>
      <c r="AE49" s="7216" t="s">
        <v>8931</v>
      </c>
      <c r="AF49" s="7217"/>
      <c r="AG49" s="7217"/>
      <c r="AH49" s="7218"/>
      <c r="AI49" s="1880"/>
      <c r="AJ49" s="1839"/>
      <c r="AK49" s="1845"/>
    </row>
    <row r="50" spans="1:49" ht="39.950000000000003" customHeight="1" thickBot="1" x14ac:dyDescent="0.25">
      <c r="A50" s="2503">
        <v>2</v>
      </c>
      <c r="B50" s="2537" t="s">
        <v>5497</v>
      </c>
      <c r="C50" s="1801"/>
      <c r="D50" s="1116"/>
      <c r="E50" s="1116"/>
      <c r="F50" s="1116"/>
      <c r="G50" s="2237"/>
      <c r="H50" s="1847"/>
      <c r="I50" s="1848"/>
      <c r="J50" s="1801"/>
      <c r="K50" s="1116"/>
      <c r="L50" s="1116"/>
      <c r="M50" s="1116"/>
      <c r="N50" s="2237"/>
      <c r="O50" s="1847"/>
      <c r="P50" s="1848"/>
      <c r="Q50" s="1801"/>
      <c r="R50" s="1116"/>
      <c r="S50" s="1116"/>
      <c r="T50" s="1116"/>
      <c r="U50" s="2237"/>
      <c r="V50" s="1847"/>
      <c r="W50" s="1848"/>
      <c r="X50" s="1801"/>
      <c r="Y50" s="1116"/>
      <c r="Z50" s="1116"/>
      <c r="AA50" s="1116"/>
      <c r="AB50" s="2237"/>
      <c r="AC50" s="1774"/>
      <c r="AD50" s="1850"/>
      <c r="AE50" s="1801"/>
      <c r="AF50" s="1116"/>
      <c r="AG50" s="1116"/>
      <c r="AH50" s="1116"/>
      <c r="AI50" s="2237"/>
      <c r="AJ50" s="1847"/>
      <c r="AK50" s="1851"/>
    </row>
    <row r="51" spans="1:49" ht="39.950000000000003" customHeight="1" thickBot="1" x14ac:dyDescent="0.25">
      <c r="A51" s="6800" t="s">
        <v>5498</v>
      </c>
      <c r="B51" s="6801"/>
      <c r="C51" s="1801"/>
      <c r="D51" s="1799"/>
      <c r="E51" s="1799"/>
      <c r="F51" s="1799"/>
      <c r="G51" s="1844"/>
      <c r="H51" s="1847"/>
      <c r="I51" s="1848"/>
      <c r="J51" s="1801"/>
      <c r="K51" s="1799"/>
      <c r="L51" s="1799"/>
      <c r="M51" s="1799"/>
      <c r="N51" s="1844"/>
      <c r="O51" s="1847"/>
      <c r="P51" s="1848"/>
      <c r="Q51" s="1801"/>
      <c r="R51" s="1799"/>
      <c r="S51" s="1799"/>
      <c r="T51" s="1799"/>
      <c r="U51" s="1844"/>
      <c r="V51" s="1847"/>
      <c r="W51" s="1848"/>
      <c r="X51" s="1801"/>
      <c r="Y51" s="1799"/>
      <c r="Z51" s="1799"/>
      <c r="AA51" s="1799"/>
      <c r="AB51" s="1844"/>
      <c r="AC51" s="1847"/>
      <c r="AD51" s="1848"/>
      <c r="AE51" s="1801"/>
      <c r="AF51" s="1799"/>
      <c r="AG51" s="1799"/>
      <c r="AH51" s="1799"/>
      <c r="AI51" s="2681" t="s">
        <v>3607</v>
      </c>
      <c r="AJ51" s="1774"/>
      <c r="AK51" s="1851"/>
    </row>
    <row r="52" spans="1:49" ht="39.950000000000003" customHeight="1" thickBot="1" x14ac:dyDescent="0.25">
      <c r="A52" s="6802" t="s">
        <v>8250</v>
      </c>
      <c r="B52" s="6803"/>
      <c r="C52" s="1801"/>
      <c r="D52" s="1799"/>
      <c r="E52" s="1843"/>
      <c r="F52" s="1843"/>
      <c r="G52" s="1822"/>
      <c r="H52" s="1856"/>
      <c r="I52" s="1857"/>
      <c r="J52" s="1801"/>
      <c r="K52" s="1799"/>
      <c r="L52" s="1843"/>
      <c r="M52" s="1843"/>
      <c r="N52" s="1822"/>
      <c r="O52" s="1859"/>
      <c r="P52" s="1860"/>
      <c r="Q52" s="1801"/>
      <c r="R52" s="1799"/>
      <c r="S52" s="1843"/>
      <c r="T52" s="1843"/>
      <c r="U52" s="1822"/>
      <c r="V52" s="1865"/>
      <c r="W52" s="1866"/>
      <c r="X52" s="1801"/>
      <c r="Y52" s="1799"/>
      <c r="Z52" s="1843"/>
      <c r="AA52" s="1843"/>
      <c r="AB52" s="1822"/>
      <c r="AC52" s="1856"/>
      <c r="AD52" s="1857"/>
      <c r="AE52" s="1854"/>
      <c r="AF52" s="1855"/>
      <c r="AG52" s="1862"/>
      <c r="AH52" s="1862"/>
      <c r="AI52" s="1864"/>
      <c r="AJ52" s="1856"/>
      <c r="AK52" s="1868"/>
    </row>
    <row r="53" spans="1:49" ht="39.950000000000003" customHeight="1" thickBot="1" x14ac:dyDescent="0.3">
      <c r="A53" s="6790" t="s">
        <v>8973</v>
      </c>
      <c r="B53" s="6791"/>
      <c r="C53" s="1854"/>
      <c r="D53" s="1855"/>
      <c r="E53" s="1855"/>
      <c r="F53" s="1855"/>
      <c r="G53" s="1884"/>
      <c r="H53" s="1872"/>
      <c r="I53" s="1845"/>
      <c r="J53" s="1854"/>
      <c r="K53" s="1855"/>
      <c r="L53" s="1855"/>
      <c r="M53" s="1855"/>
      <c r="N53" s="1884"/>
      <c r="O53" s="1876"/>
      <c r="P53" s="1877"/>
      <c r="Q53" s="1854"/>
      <c r="R53" s="1855"/>
      <c r="S53" s="1855"/>
      <c r="T53" s="1855"/>
      <c r="U53" s="1884"/>
      <c r="V53" s="1872"/>
      <c r="W53" s="1845"/>
      <c r="X53" s="1854"/>
      <c r="Y53" s="1855"/>
      <c r="Z53" s="1855"/>
      <c r="AA53" s="1855"/>
      <c r="AB53" s="1884"/>
      <c r="AC53" s="1872"/>
      <c r="AD53" s="1845"/>
      <c r="AE53" s="1881"/>
      <c r="AF53" s="1882"/>
      <c r="AG53" s="1882"/>
      <c r="AH53" s="1882"/>
      <c r="AI53" s="1880"/>
      <c r="AJ53" s="1872"/>
      <c r="AK53" s="1845"/>
    </row>
    <row r="54" spans="1:49" ht="39.950000000000003" customHeight="1" thickBot="1" x14ac:dyDescent="0.25">
      <c r="A54" s="7022" t="s">
        <v>3641</v>
      </c>
      <c r="B54" s="7023"/>
      <c r="C54" s="1881"/>
      <c r="D54" s="1882"/>
      <c r="E54" s="1882"/>
      <c r="F54" s="1882"/>
      <c r="G54" s="1880"/>
      <c r="H54" s="1883"/>
      <c r="I54" s="1851"/>
      <c r="J54" s="1881"/>
      <c r="K54" s="1882"/>
      <c r="L54" s="1882"/>
      <c r="M54" s="1882"/>
      <c r="N54" s="1880"/>
      <c r="O54" s="1883"/>
      <c r="P54" s="1851"/>
      <c r="Q54" s="1881"/>
      <c r="R54" s="1882"/>
      <c r="S54" s="1882"/>
      <c r="T54" s="1882"/>
      <c r="U54" s="1880"/>
      <c r="V54" s="1883"/>
      <c r="W54" s="1851"/>
      <c r="X54" s="1881"/>
      <c r="Y54" s="1882"/>
      <c r="Z54" s="1882"/>
      <c r="AA54" s="1882"/>
      <c r="AB54" s="1880"/>
      <c r="AC54" s="1883"/>
      <c r="AD54" s="1851"/>
      <c r="AE54" s="1801"/>
      <c r="AF54" s="1799"/>
      <c r="AG54" s="1799"/>
      <c r="AH54" s="1799"/>
      <c r="AI54" s="1800"/>
      <c r="AJ54" s="1883"/>
      <c r="AK54" s="1851"/>
    </row>
    <row r="55" spans="1:49" ht="39.950000000000003" customHeight="1" thickBot="1" x14ac:dyDescent="0.25">
      <c r="A55" s="6838" t="s">
        <v>8919</v>
      </c>
      <c r="B55" s="6839"/>
      <c r="C55" s="1854"/>
      <c r="D55" s="1855"/>
      <c r="E55" s="1855"/>
      <c r="F55" s="1855"/>
      <c r="G55" s="1884"/>
      <c r="H55" s="1885"/>
      <c r="I55" s="1868"/>
      <c r="J55" s="1854"/>
      <c r="K55" s="1855"/>
      <c r="L55" s="1855"/>
      <c r="M55" s="1855"/>
      <c r="N55" s="1884"/>
      <c r="O55" s="1885"/>
      <c r="P55" s="1868"/>
      <c r="Q55" s="1854"/>
      <c r="R55" s="1855"/>
      <c r="S55" s="1855"/>
      <c r="T55" s="1855"/>
      <c r="U55" s="1884"/>
      <c r="V55" s="1885"/>
      <c r="W55" s="1868"/>
      <c r="X55" s="1854"/>
      <c r="Y55" s="1855"/>
      <c r="Z55" s="1855"/>
      <c r="AA55" s="1855"/>
      <c r="AB55" s="1884"/>
      <c r="AC55" s="1885"/>
      <c r="AD55" s="1868"/>
      <c r="AE55" s="1854"/>
      <c r="AF55" s="1855"/>
      <c r="AG55" s="1855"/>
      <c r="AH55" s="1855"/>
      <c r="AI55" s="1884"/>
      <c r="AJ55" s="1885"/>
      <c r="AK55" s="1868"/>
    </row>
    <row r="56" spans="1:49" ht="39.950000000000003" customHeight="1" thickBot="1" x14ac:dyDescent="0.25">
      <c r="S56" s="1697"/>
      <c r="T56" s="1697"/>
      <c r="U56" s="1697"/>
      <c r="V56" s="1697"/>
      <c r="W56" s="1697"/>
      <c r="X56" s="1697"/>
    </row>
    <row r="57" spans="1:49" ht="39.950000000000003" customHeight="1" thickBot="1" x14ac:dyDescent="0.25">
      <c r="A57" s="5764"/>
      <c r="B57" s="5765"/>
      <c r="C57" s="5464" t="s">
        <v>8413</v>
      </c>
      <c r="D57" s="5465"/>
      <c r="E57" s="5465"/>
      <c r="F57" s="5465"/>
      <c r="G57" s="5465"/>
      <c r="H57" s="5465"/>
      <c r="I57" s="5466"/>
      <c r="J57" s="5464" t="s">
        <v>8414</v>
      </c>
      <c r="K57" s="5465"/>
      <c r="L57" s="5465"/>
      <c r="M57" s="5465"/>
      <c r="N57" s="5465"/>
      <c r="O57" s="5465"/>
      <c r="P57" s="5466"/>
      <c r="Q57" s="5464" t="s">
        <v>8415</v>
      </c>
      <c r="R57" s="5465"/>
      <c r="S57" s="5465"/>
      <c r="T57" s="5465"/>
      <c r="U57" s="5465"/>
      <c r="V57" s="5465"/>
      <c r="W57" s="5466"/>
      <c r="X57" s="5464" t="s">
        <v>8416</v>
      </c>
      <c r="Y57" s="5465"/>
      <c r="Z57" s="5465"/>
      <c r="AA57" s="5465"/>
      <c r="AB57" s="5465"/>
      <c r="AC57" s="5465"/>
      <c r="AD57" s="5466"/>
      <c r="AE57" s="5464" t="s">
        <v>8417</v>
      </c>
      <c r="AF57" s="5465"/>
      <c r="AG57" s="5465"/>
      <c r="AH57" s="5465"/>
      <c r="AI57" s="5465"/>
      <c r="AJ57" s="5465"/>
      <c r="AK57" s="5466"/>
    </row>
    <row r="58" spans="1:49" ht="39.950000000000003" customHeight="1" x14ac:dyDescent="0.2">
      <c r="A58" s="6964" t="s">
        <v>1390</v>
      </c>
      <c r="B58" s="6875"/>
      <c r="C58" s="1719">
        <v>3</v>
      </c>
      <c r="D58" s="1675">
        <v>3</v>
      </c>
      <c r="E58" s="1675">
        <v>3</v>
      </c>
      <c r="F58" s="1675">
        <v>3</v>
      </c>
      <c r="G58" s="1676">
        <v>3</v>
      </c>
      <c r="H58" s="1743">
        <v>3</v>
      </c>
      <c r="I58" s="1744">
        <v>3</v>
      </c>
      <c r="J58" s="1674">
        <v>3</v>
      </c>
      <c r="K58" s="1675">
        <v>3</v>
      </c>
      <c r="L58" s="1675">
        <v>3</v>
      </c>
      <c r="M58" s="1675">
        <v>3</v>
      </c>
      <c r="N58" s="1676">
        <v>3</v>
      </c>
      <c r="O58" s="1743">
        <v>3</v>
      </c>
      <c r="P58" s="1744">
        <v>3</v>
      </c>
      <c r="Q58" s="1674">
        <v>3</v>
      </c>
      <c r="R58" s="1675">
        <v>3</v>
      </c>
      <c r="S58" s="1675">
        <v>3</v>
      </c>
      <c r="T58" s="1675">
        <v>3</v>
      </c>
      <c r="U58" s="1676">
        <v>3</v>
      </c>
      <c r="V58" s="1743">
        <v>3</v>
      </c>
      <c r="W58" s="1744">
        <v>3</v>
      </c>
      <c r="X58" s="1674">
        <v>3</v>
      </c>
      <c r="Y58" s="1675">
        <v>3</v>
      </c>
      <c r="Z58" s="1675">
        <v>4</v>
      </c>
      <c r="AA58" s="1675">
        <v>4</v>
      </c>
      <c r="AB58" s="1676">
        <v>4</v>
      </c>
      <c r="AC58" s="1743">
        <v>4</v>
      </c>
      <c r="AD58" s="1747">
        <v>4</v>
      </c>
      <c r="AE58" s="1675">
        <v>4</v>
      </c>
      <c r="AF58" s="1675">
        <v>4</v>
      </c>
      <c r="AG58" s="1675">
        <v>4</v>
      </c>
      <c r="AH58" s="1675">
        <v>4</v>
      </c>
      <c r="AI58" s="1676">
        <v>4</v>
      </c>
      <c r="AJ58" s="1743">
        <v>4</v>
      </c>
      <c r="AK58" s="1744">
        <v>4</v>
      </c>
    </row>
    <row r="59" spans="1:49" ht="39.950000000000003" customHeight="1" thickBot="1" x14ac:dyDescent="0.25">
      <c r="A59" s="6898" t="s">
        <v>1391</v>
      </c>
      <c r="B59" s="6899"/>
      <c r="C59" s="1677">
        <v>9</v>
      </c>
      <c r="D59" s="1757">
        <v>10</v>
      </c>
      <c r="E59" s="1757">
        <v>11</v>
      </c>
      <c r="F59" s="1757">
        <v>12</v>
      </c>
      <c r="G59" s="1673">
        <v>13</v>
      </c>
      <c r="H59" s="1745">
        <v>14</v>
      </c>
      <c r="I59" s="1746">
        <v>15</v>
      </c>
      <c r="J59" s="1671">
        <v>16</v>
      </c>
      <c r="K59" s="1672">
        <v>17</v>
      </c>
      <c r="L59" s="1672">
        <v>18</v>
      </c>
      <c r="M59" s="1672">
        <v>19</v>
      </c>
      <c r="N59" s="1673">
        <v>20</v>
      </c>
      <c r="O59" s="1745">
        <v>21</v>
      </c>
      <c r="P59" s="1746">
        <v>22</v>
      </c>
      <c r="Q59" s="1671">
        <v>23</v>
      </c>
      <c r="R59" s="1672">
        <v>24</v>
      </c>
      <c r="S59" s="1672">
        <v>25</v>
      </c>
      <c r="T59" s="1757">
        <v>26</v>
      </c>
      <c r="U59" s="1758">
        <v>27</v>
      </c>
      <c r="V59" s="1745">
        <v>28</v>
      </c>
      <c r="W59" s="1746">
        <v>29</v>
      </c>
      <c r="X59" s="1671">
        <v>30</v>
      </c>
      <c r="Y59" s="1672">
        <v>31</v>
      </c>
      <c r="Z59" s="1672">
        <v>1</v>
      </c>
      <c r="AA59" s="1672">
        <v>2</v>
      </c>
      <c r="AB59" s="1673">
        <v>3</v>
      </c>
      <c r="AC59" s="1745">
        <v>4</v>
      </c>
      <c r="AD59" s="1748">
        <v>5</v>
      </c>
      <c r="AE59" s="1672">
        <v>6</v>
      </c>
      <c r="AF59" s="1672">
        <v>7</v>
      </c>
      <c r="AG59" s="1672">
        <v>8</v>
      </c>
      <c r="AH59" s="1672">
        <v>9</v>
      </c>
      <c r="AI59" s="1673">
        <v>10</v>
      </c>
      <c r="AJ59" s="1745">
        <v>11</v>
      </c>
      <c r="AK59" s="1746">
        <v>12</v>
      </c>
    </row>
    <row r="60" spans="1:49" ht="39.950000000000003" customHeight="1" x14ac:dyDescent="0.2">
      <c r="A60" s="6883" t="s">
        <v>4459</v>
      </c>
      <c r="B60" s="6884"/>
      <c r="C60" s="2217"/>
      <c r="D60" s="84"/>
      <c r="E60" s="85"/>
      <c r="F60" s="2067"/>
      <c r="G60" s="2218"/>
      <c r="H60" s="1787"/>
      <c r="I60" s="1788"/>
      <c r="J60" s="1789"/>
      <c r="K60" s="1790"/>
      <c r="L60" s="1790"/>
      <c r="M60" s="1790"/>
      <c r="N60" s="1886"/>
      <c r="O60" s="1792"/>
      <c r="P60" s="1788"/>
      <c r="Q60" s="2228"/>
      <c r="R60" s="1785"/>
      <c r="S60" s="2229"/>
      <c r="T60" s="2058"/>
      <c r="U60" s="2230"/>
      <c r="V60" s="1792"/>
      <c r="W60" s="1788"/>
      <c r="X60" s="2228"/>
      <c r="Y60" s="1785"/>
      <c r="Z60" s="2229"/>
      <c r="AA60" s="2059"/>
      <c r="AB60" s="2234"/>
      <c r="AC60" s="1792"/>
      <c r="AD60" s="1788"/>
      <c r="AE60" s="2247"/>
      <c r="AF60" s="1785"/>
      <c r="AG60" s="1790"/>
      <c r="AH60" s="2245"/>
      <c r="AI60" s="1795"/>
      <c r="AJ60" s="1762"/>
      <c r="AK60" s="1750"/>
    </row>
    <row r="61" spans="1:49" ht="39.950000000000003" customHeight="1" x14ac:dyDescent="0.2">
      <c r="A61" s="6840" t="s">
        <v>8234</v>
      </c>
      <c r="B61" s="6841"/>
      <c r="C61" s="2039"/>
      <c r="D61" s="1823"/>
      <c r="E61" s="1823"/>
      <c r="F61" s="1823"/>
      <c r="G61" s="2155"/>
      <c r="H61" s="1796"/>
      <c r="I61" s="1797"/>
      <c r="J61" s="2039"/>
      <c r="K61" s="1823"/>
      <c r="L61" s="1823"/>
      <c r="M61" s="1823"/>
      <c r="N61" s="2155"/>
      <c r="O61" s="1798"/>
      <c r="P61" s="1797"/>
      <c r="Q61" s="2039"/>
      <c r="R61" s="1823"/>
      <c r="S61" s="1799"/>
      <c r="T61" s="1799"/>
      <c r="U61" s="1959"/>
      <c r="V61" s="1798"/>
      <c r="W61" s="1797"/>
      <c r="X61" s="1801"/>
      <c r="Y61" s="1799"/>
      <c r="Z61" s="1799"/>
      <c r="AA61" s="1799"/>
      <c r="AB61" s="1800"/>
      <c r="AC61" s="1798"/>
      <c r="AD61" s="1797"/>
      <c r="AE61" s="2055"/>
      <c r="AF61" s="1116"/>
      <c r="AG61" s="1116"/>
      <c r="AH61" s="1116"/>
      <c r="AI61" s="2237"/>
      <c r="AJ61" s="1760"/>
      <c r="AK61" s="1752"/>
      <c r="AW61" s="1716"/>
    </row>
    <row r="62" spans="1:49" ht="39.950000000000003" customHeight="1" x14ac:dyDescent="0.2">
      <c r="A62" s="6860" t="s">
        <v>8235</v>
      </c>
      <c r="B62" s="6861"/>
      <c r="C62" s="2004"/>
      <c r="D62" s="1843"/>
      <c r="E62" s="1843"/>
      <c r="F62" s="1843"/>
      <c r="G62" s="2163"/>
      <c r="H62" s="1796"/>
      <c r="I62" s="1797"/>
      <c r="J62" s="2192"/>
      <c r="K62" s="1842"/>
      <c r="L62" s="1842"/>
      <c r="M62" s="1842"/>
      <c r="N62" s="2224"/>
      <c r="O62" s="1798"/>
      <c r="P62" s="1797"/>
      <c r="Q62" s="2004"/>
      <c r="R62" s="1823"/>
      <c r="S62" s="1823"/>
      <c r="T62" s="1823"/>
      <c r="U62" s="2232"/>
      <c r="V62" s="1798"/>
      <c r="W62" s="1797"/>
      <c r="X62" s="2235"/>
      <c r="Y62" s="2064"/>
      <c r="Z62" s="2064"/>
      <c r="AA62" s="2064"/>
      <c r="AB62" s="2236"/>
      <c r="AC62" s="1798"/>
      <c r="AD62" s="1797"/>
      <c r="AE62" s="2235"/>
      <c r="AF62" s="1381"/>
      <c r="AG62" s="1381"/>
      <c r="AH62" s="1381"/>
      <c r="AI62" s="1916"/>
      <c r="AJ62" s="1760"/>
      <c r="AK62" s="1752"/>
    </row>
    <row r="63" spans="1:49" ht="39.950000000000003" customHeight="1" x14ac:dyDescent="0.2">
      <c r="A63" s="6860" t="s">
        <v>8236</v>
      </c>
      <c r="B63" s="6861"/>
      <c r="C63" s="2210"/>
      <c r="D63" s="2061"/>
      <c r="E63" s="2061"/>
      <c r="F63" s="2061"/>
      <c r="G63" s="2211"/>
      <c r="H63" s="1796"/>
      <c r="I63" s="1797"/>
      <c r="J63" s="2219"/>
      <c r="K63" s="2061"/>
      <c r="L63" s="2061"/>
      <c r="M63" s="2061"/>
      <c r="N63" s="2211"/>
      <c r="O63" s="1798"/>
      <c r="P63" s="1797"/>
      <c r="Q63" s="2210"/>
      <c r="R63" s="2061"/>
      <c r="S63" s="1116"/>
      <c r="T63" s="1116"/>
      <c r="U63" s="2005"/>
      <c r="V63" s="1798"/>
      <c r="W63" s="1797"/>
      <c r="X63" s="2055"/>
      <c r="Y63" s="1116"/>
      <c r="Z63" s="1116"/>
      <c r="AA63" s="1116"/>
      <c r="AB63" s="2237"/>
      <c r="AC63" s="1798"/>
      <c r="AD63" s="1797"/>
      <c r="AE63" s="1804"/>
      <c r="AF63" s="1381"/>
      <c r="AG63" s="1805"/>
      <c r="AH63" s="1805"/>
      <c r="AI63" s="1806"/>
      <c r="AJ63" s="1760"/>
      <c r="AK63" s="1752"/>
    </row>
    <row r="64" spans="1:49" ht="39.950000000000003" customHeight="1" x14ac:dyDescent="0.2">
      <c r="A64" s="6860" t="s">
        <v>8237</v>
      </c>
      <c r="B64" s="6861"/>
      <c r="C64" s="2004"/>
      <c r="D64" s="1116"/>
      <c r="E64" s="1116"/>
      <c r="F64" s="1116"/>
      <c r="G64" s="2005"/>
      <c r="H64" s="1796"/>
      <c r="I64" s="1797"/>
      <c r="J64" s="2004"/>
      <c r="K64" s="1116"/>
      <c r="L64" s="1116"/>
      <c r="M64" s="1116"/>
      <c r="N64" s="2156"/>
      <c r="O64" s="1798"/>
      <c r="P64" s="1797"/>
      <c r="Q64" s="2206"/>
      <c r="R64" s="1381"/>
      <c r="S64" s="1381"/>
      <c r="T64" s="1843"/>
      <c r="U64" s="2163"/>
      <c r="V64" s="1798"/>
      <c r="W64" s="1797"/>
      <c r="X64" s="1891"/>
      <c r="Y64" s="1381"/>
      <c r="Z64" s="1381"/>
      <c r="AA64" s="1381"/>
      <c r="AB64" s="1916"/>
      <c r="AC64" s="1798"/>
      <c r="AD64" s="1797"/>
      <c r="AE64" s="2246"/>
      <c r="AF64" s="2065"/>
      <c r="AG64" s="1799"/>
      <c r="AH64" s="1799"/>
      <c r="AI64" s="1771"/>
      <c r="AJ64" s="1760"/>
      <c r="AK64" s="1752"/>
    </row>
    <row r="65" spans="1:37" ht="39.950000000000003" customHeight="1" x14ac:dyDescent="0.2">
      <c r="A65" s="6794" t="s">
        <v>8238</v>
      </c>
      <c r="B65" s="6795"/>
      <c r="C65" s="2159"/>
      <c r="D65" s="72"/>
      <c r="E65" s="50"/>
      <c r="F65" s="1807"/>
      <c r="G65" s="2213"/>
      <c r="H65" s="1796"/>
      <c r="I65" s="1797"/>
      <c r="J65" s="2125"/>
      <c r="K65" s="1810"/>
      <c r="L65" s="1810"/>
      <c r="M65" s="1810"/>
      <c r="N65" s="2126"/>
      <c r="O65" s="1798"/>
      <c r="P65" s="1797"/>
      <c r="Q65" s="2125"/>
      <c r="R65" s="1810"/>
      <c r="S65" s="1810"/>
      <c r="T65" s="1810"/>
      <c r="U65" s="2126"/>
      <c r="V65" s="1798"/>
      <c r="W65" s="1797"/>
      <c r="X65" s="1812"/>
      <c r="Y65" s="1813"/>
      <c r="Z65" s="1813"/>
      <c r="AA65" s="1813"/>
      <c r="AB65" s="1814"/>
      <c r="AC65" s="1798"/>
      <c r="AD65" s="1797"/>
      <c r="AE65" s="1815"/>
      <c r="AF65" s="1381"/>
      <c r="AG65" s="1381"/>
      <c r="AH65" s="77"/>
      <c r="AI65" s="1728"/>
      <c r="AJ65" s="1760"/>
      <c r="AK65" s="1752"/>
    </row>
    <row r="66" spans="1:37" ht="39.950000000000003" customHeight="1" x14ac:dyDescent="0.2">
      <c r="A66" s="6794" t="s">
        <v>8239</v>
      </c>
      <c r="B66" s="6795"/>
      <c r="C66" s="2212"/>
      <c r="D66" s="1807"/>
      <c r="E66" s="1807"/>
      <c r="F66" s="1807"/>
      <c r="G66" s="2213"/>
      <c r="H66" s="1796"/>
      <c r="I66" s="1797"/>
      <c r="J66" s="2212"/>
      <c r="K66" s="1807"/>
      <c r="L66" s="1807"/>
      <c r="M66" s="1807"/>
      <c r="N66" s="2213"/>
      <c r="O66" s="1798"/>
      <c r="P66" s="1797"/>
      <c r="Q66" s="2231"/>
      <c r="R66" s="1888"/>
      <c r="S66" s="1888"/>
      <c r="T66" s="1888"/>
      <c r="U66" s="1913"/>
      <c r="V66" s="1798"/>
      <c r="W66" s="1797"/>
      <c r="X66" s="1825"/>
      <c r="Y66" s="1823"/>
      <c r="Z66" s="1897"/>
      <c r="AA66" s="1897"/>
      <c r="AB66" s="2238"/>
      <c r="AC66" s="1798"/>
      <c r="AD66" s="1797"/>
      <c r="AE66" s="1815"/>
      <c r="AF66" s="1807"/>
      <c r="AG66" s="1807"/>
      <c r="AH66" s="1807"/>
      <c r="AI66" s="1808"/>
      <c r="AJ66" s="1760"/>
      <c r="AK66" s="1752"/>
    </row>
    <row r="67" spans="1:37" ht="39.950000000000003" customHeight="1" x14ac:dyDescent="0.2">
      <c r="A67" s="6794" t="s">
        <v>8240</v>
      </c>
      <c r="B67" s="6795"/>
      <c r="C67" s="2125"/>
      <c r="D67" s="1810"/>
      <c r="E67" s="1810"/>
      <c r="F67" s="1810"/>
      <c r="G67" s="2126"/>
      <c r="H67" s="1796"/>
      <c r="I67" s="1797"/>
      <c r="J67" s="2125"/>
      <c r="K67" s="1810"/>
      <c r="L67" s="1810"/>
      <c r="M67" s="1810"/>
      <c r="N67" s="2126"/>
      <c r="O67" s="1798"/>
      <c r="P67" s="1797"/>
      <c r="Q67" s="2125"/>
      <c r="R67" s="1810"/>
      <c r="S67" s="1810"/>
      <c r="T67" s="1810"/>
      <c r="U67" s="2126"/>
      <c r="V67" s="1798"/>
      <c r="W67" s="1797"/>
      <c r="X67" s="1809"/>
      <c r="Y67" s="1810"/>
      <c r="Z67" s="1810"/>
      <c r="AA67" s="1810"/>
      <c r="AB67" s="1811"/>
      <c r="AC67" s="1798"/>
      <c r="AD67" s="1797"/>
      <c r="AE67" s="1809"/>
      <c r="AF67" s="1810"/>
      <c r="AG67" s="1810"/>
      <c r="AH67" s="1810"/>
      <c r="AI67" s="1811"/>
      <c r="AJ67" s="1760"/>
      <c r="AK67" s="1752"/>
    </row>
    <row r="68" spans="1:37" ht="39.950000000000003" customHeight="1" x14ac:dyDescent="0.2">
      <c r="A68" s="6792" t="s">
        <v>8241</v>
      </c>
      <c r="B68" s="6793"/>
      <c r="C68" s="2214"/>
      <c r="D68" s="2016"/>
      <c r="E68" s="2016"/>
      <c r="F68" s="2016"/>
      <c r="G68" s="2117"/>
      <c r="H68" s="1816"/>
      <c r="I68" s="1817"/>
      <c r="J68" s="2214"/>
      <c r="K68" s="2016"/>
      <c r="L68" s="2016"/>
      <c r="M68" s="2016"/>
      <c r="N68" s="2117"/>
      <c r="O68" s="1818"/>
      <c r="P68" s="1817"/>
      <c r="Q68" s="2214"/>
      <c r="R68" s="2016"/>
      <c r="S68" s="2016"/>
      <c r="T68" s="2016"/>
      <c r="U68" s="2117"/>
      <c r="V68" s="1818"/>
      <c r="W68" s="1817"/>
      <c r="X68" s="2062"/>
      <c r="Y68" s="2016"/>
      <c r="Z68" s="2016"/>
      <c r="AA68" s="2016"/>
      <c r="AB68" s="2239"/>
      <c r="AC68" s="1818"/>
      <c r="AD68" s="1817"/>
      <c r="AE68" s="2062"/>
      <c r="AF68" s="2016"/>
      <c r="AG68" s="2016"/>
      <c r="AH68" s="2016"/>
      <c r="AI68" s="2239"/>
      <c r="AJ68" s="1760"/>
      <c r="AK68" s="1752"/>
    </row>
    <row r="69" spans="1:37" ht="39.950000000000003" customHeight="1" x14ac:dyDescent="0.2">
      <c r="A69" s="6792" t="s">
        <v>8242</v>
      </c>
      <c r="B69" s="6793"/>
      <c r="C69" s="2160"/>
      <c r="D69" s="77"/>
      <c r="E69" s="50"/>
      <c r="F69" s="77"/>
      <c r="G69" s="2157"/>
      <c r="H69" s="1796"/>
      <c r="I69" s="1797"/>
      <c r="J69" s="2160"/>
      <c r="K69" s="77"/>
      <c r="L69" s="77"/>
      <c r="M69" s="44"/>
      <c r="N69" s="2225"/>
      <c r="O69" s="1798"/>
      <c r="P69" s="1797"/>
      <c r="Q69" s="2159"/>
      <c r="R69" s="72"/>
      <c r="S69" s="72"/>
      <c r="T69" s="72"/>
      <c r="U69" s="2156"/>
      <c r="V69" s="1798"/>
      <c r="W69" s="1797"/>
      <c r="X69" s="1809"/>
      <c r="Y69" s="1810"/>
      <c r="Z69" s="1810"/>
      <c r="AA69" s="1810"/>
      <c r="AB69" s="1811"/>
      <c r="AC69" s="1798"/>
      <c r="AD69" s="1797"/>
      <c r="AE69" s="1809"/>
      <c r="AF69" s="1810"/>
      <c r="AG69" s="1810"/>
      <c r="AH69" s="1810"/>
      <c r="AI69" s="1811"/>
      <c r="AJ69" s="1760"/>
      <c r="AK69" s="1752"/>
    </row>
    <row r="70" spans="1:37" ht="39.950000000000003" customHeight="1" x14ac:dyDescent="0.2">
      <c r="A70" s="6794" t="s">
        <v>8243</v>
      </c>
      <c r="B70" s="6795"/>
      <c r="C70" s="2039"/>
      <c r="D70" s="1823"/>
      <c r="E70" s="1823"/>
      <c r="F70" s="1823"/>
      <c r="G70" s="2155"/>
      <c r="H70" s="1796"/>
      <c r="I70" s="1797"/>
      <c r="J70" s="2039"/>
      <c r="K70" s="1823"/>
      <c r="L70" s="1823"/>
      <c r="M70" s="1823"/>
      <c r="N70" s="2155"/>
      <c r="O70" s="1798"/>
      <c r="P70" s="1797"/>
      <c r="Q70" s="2039"/>
      <c r="R70" s="1823"/>
      <c r="S70" s="1823"/>
      <c r="T70" s="1823"/>
      <c r="U70" s="2155"/>
      <c r="V70" s="1798"/>
      <c r="W70" s="1797"/>
      <c r="X70" s="1825"/>
      <c r="Y70" s="1823"/>
      <c r="Z70" s="1823"/>
      <c r="AA70" s="1823"/>
      <c r="AB70" s="1824"/>
      <c r="AC70" s="1798"/>
      <c r="AD70" s="1797"/>
      <c r="AE70" s="1825"/>
      <c r="AF70" s="1823"/>
      <c r="AG70" s="1823"/>
      <c r="AH70" s="1823"/>
      <c r="AI70" s="1824"/>
      <c r="AJ70" s="1760"/>
      <c r="AK70" s="1752"/>
    </row>
    <row r="71" spans="1:37" ht="39.950000000000003" customHeight="1" x14ac:dyDescent="0.2">
      <c r="A71" s="6794" t="s">
        <v>8244</v>
      </c>
      <c r="B71" s="6795"/>
      <c r="C71" s="2039"/>
      <c r="D71" s="1823"/>
      <c r="E71" s="1823"/>
      <c r="F71" s="1823"/>
      <c r="G71" s="2155"/>
      <c r="H71" s="1796"/>
      <c r="I71" s="1797"/>
      <c r="J71" s="2039"/>
      <c r="K71" s="1823"/>
      <c r="L71" s="1823"/>
      <c r="M71" s="1823"/>
      <c r="N71" s="2155"/>
      <c r="O71" s="1798"/>
      <c r="P71" s="1797"/>
      <c r="Q71" s="2039"/>
      <c r="R71" s="1823"/>
      <c r="S71" s="1823"/>
      <c r="T71" s="1823"/>
      <c r="U71" s="2155"/>
      <c r="V71" s="1798"/>
      <c r="W71" s="1797"/>
      <c r="X71" s="1825"/>
      <c r="Y71" s="1823"/>
      <c r="Z71" s="1823"/>
      <c r="AA71" s="1823"/>
      <c r="AB71" s="1824"/>
      <c r="AC71" s="1798"/>
      <c r="AD71" s="1797"/>
      <c r="AE71" s="1825"/>
      <c r="AF71" s="1823"/>
      <c r="AG71" s="1823"/>
      <c r="AH71" s="1823"/>
      <c r="AI71" s="1824"/>
      <c r="AJ71" s="1760"/>
      <c r="AK71" s="1752"/>
    </row>
    <row r="72" spans="1:37" ht="39.950000000000003" customHeight="1" x14ac:dyDescent="0.2">
      <c r="A72" s="6796" t="s">
        <v>8245</v>
      </c>
      <c r="B72" s="6797"/>
      <c r="C72" s="1729"/>
      <c r="D72" s="37"/>
      <c r="E72" s="50"/>
      <c r="F72" s="37"/>
      <c r="G72" s="1730"/>
      <c r="H72" s="1796"/>
      <c r="I72" s="1797"/>
      <c r="J72" s="2152"/>
      <c r="K72" s="37"/>
      <c r="L72" s="37"/>
      <c r="M72" s="44"/>
      <c r="N72" s="2158"/>
      <c r="O72" s="1798"/>
      <c r="P72" s="1797"/>
      <c r="Q72" s="2152"/>
      <c r="R72" s="37"/>
      <c r="S72" s="37"/>
      <c r="T72" s="37"/>
      <c r="U72" s="2158"/>
      <c r="V72" s="1798"/>
      <c r="W72" s="1797"/>
      <c r="X72" s="1820"/>
      <c r="Y72" s="37"/>
      <c r="Z72" s="37"/>
      <c r="AA72" s="37"/>
      <c r="AB72" s="1730"/>
      <c r="AC72" s="1798"/>
      <c r="AD72" s="1797"/>
      <c r="AE72" s="1739"/>
      <c r="AF72" s="31"/>
      <c r="AG72" s="44"/>
      <c r="AH72" s="44"/>
      <c r="AI72" s="1800"/>
      <c r="AJ72" s="1760"/>
      <c r="AK72" s="1752"/>
    </row>
    <row r="73" spans="1:37" ht="39.950000000000003" customHeight="1" x14ac:dyDescent="0.2">
      <c r="A73" s="6798" t="s">
        <v>8246</v>
      </c>
      <c r="B73" s="6797"/>
      <c r="C73" s="1729"/>
      <c r="D73" s="37"/>
      <c r="E73" s="50"/>
      <c r="F73" s="37"/>
      <c r="G73" s="1730"/>
      <c r="H73" s="1796"/>
      <c r="I73" s="1797"/>
      <c r="J73" s="2222"/>
      <c r="K73" s="33"/>
      <c r="L73" s="33"/>
      <c r="M73" s="44"/>
      <c r="N73" s="2226"/>
      <c r="O73" s="1798"/>
      <c r="P73" s="1797"/>
      <c r="Q73" s="2222"/>
      <c r="R73" s="1821"/>
      <c r="S73" s="1821"/>
      <c r="T73" s="1821"/>
      <c r="U73" s="2227"/>
      <c r="V73" s="1798"/>
      <c r="W73" s="1797"/>
      <c r="X73" s="1820"/>
      <c r="Y73" s="47"/>
      <c r="Z73" s="72"/>
      <c r="AA73" s="1823"/>
      <c r="AB73" s="1824"/>
      <c r="AC73" s="1798"/>
      <c r="AD73" s="1797"/>
      <c r="AE73" s="1825"/>
      <c r="AF73" s="1823"/>
      <c r="AG73" s="1823"/>
      <c r="AH73" s="1823"/>
      <c r="AI73" s="1723"/>
      <c r="AJ73" s="1760"/>
      <c r="AK73" s="1752"/>
    </row>
    <row r="74" spans="1:37" ht="39.950000000000003" customHeight="1" x14ac:dyDescent="0.2">
      <c r="A74" s="6060" t="s">
        <v>8247</v>
      </c>
      <c r="B74" s="6799"/>
      <c r="C74" s="1734"/>
      <c r="D74" s="80"/>
      <c r="E74" s="50"/>
      <c r="F74" s="80"/>
      <c r="G74" s="1735"/>
      <c r="H74" s="1796"/>
      <c r="I74" s="1797"/>
      <c r="J74" s="2159"/>
      <c r="K74" s="72"/>
      <c r="L74" s="72"/>
      <c r="M74" s="44"/>
      <c r="N74" s="2226"/>
      <c r="O74" s="1798"/>
      <c r="P74" s="1797"/>
      <c r="Q74" s="2159"/>
      <c r="R74" s="72"/>
      <c r="S74" s="72"/>
      <c r="T74" s="72"/>
      <c r="U74" s="2156"/>
      <c r="V74" s="1798"/>
      <c r="W74" s="1797"/>
      <c r="X74" s="1820"/>
      <c r="Y74" s="77"/>
      <c r="Z74" s="77"/>
      <c r="AA74" s="77"/>
      <c r="AB74" s="1728"/>
      <c r="AC74" s="1798"/>
      <c r="AD74" s="1797"/>
      <c r="AE74" s="1734"/>
      <c r="AF74" s="80"/>
      <c r="AG74" s="44"/>
      <c r="AH74" s="44"/>
      <c r="AI74" s="1735"/>
      <c r="AJ74" s="1760"/>
      <c r="AK74" s="1752"/>
    </row>
    <row r="75" spans="1:37" ht="39.950000000000003" customHeight="1" x14ac:dyDescent="0.2">
      <c r="A75" s="6796" t="s">
        <v>8248</v>
      </c>
      <c r="B75" s="6797"/>
      <c r="C75" s="1731"/>
      <c r="D75" s="1821"/>
      <c r="E75" s="50"/>
      <c r="F75" s="1821"/>
      <c r="G75" s="1822"/>
      <c r="H75" s="1796"/>
      <c r="I75" s="1797"/>
      <c r="J75" s="2223"/>
      <c r="K75" s="1821"/>
      <c r="L75" s="1821"/>
      <c r="M75" s="44"/>
      <c r="N75" s="2227"/>
      <c r="O75" s="1798"/>
      <c r="P75" s="1797"/>
      <c r="Q75" s="2223"/>
      <c r="R75" s="1821"/>
      <c r="S75" s="1821"/>
      <c r="T75" s="1821"/>
      <c r="U75" s="2227"/>
      <c r="V75" s="1798"/>
      <c r="W75" s="1797"/>
      <c r="X75" s="1820"/>
      <c r="Y75" s="1821"/>
      <c r="Z75" s="1821"/>
      <c r="AA75" s="1821"/>
      <c r="AB75" s="1822"/>
      <c r="AC75" s="1798"/>
      <c r="AD75" s="1797"/>
      <c r="AE75" s="1731"/>
      <c r="AF75" s="1821"/>
      <c r="AG75" s="44"/>
      <c r="AH75" s="44"/>
      <c r="AI75" s="1822"/>
      <c r="AJ75" s="1760"/>
      <c r="AK75" s="1752"/>
    </row>
    <row r="76" spans="1:37" ht="39.950000000000003" customHeight="1" thickBot="1" x14ac:dyDescent="0.25">
      <c r="A76" s="6060" t="s">
        <v>8249</v>
      </c>
      <c r="B76" s="6799"/>
      <c r="C76" s="2215"/>
      <c r="D76" s="2072"/>
      <c r="E76" s="2072"/>
      <c r="F76" s="2072"/>
      <c r="G76" s="2216"/>
      <c r="H76" s="1826"/>
      <c r="I76" s="1827"/>
      <c r="J76" s="2039"/>
      <c r="K76" s="2072"/>
      <c r="L76" s="2072"/>
      <c r="M76" s="2072"/>
      <c r="N76" s="2155"/>
      <c r="O76" s="1828"/>
      <c r="P76" s="1827"/>
      <c r="Q76" s="2215"/>
      <c r="R76" s="2233"/>
      <c r="S76" s="2233"/>
      <c r="T76" s="2233"/>
      <c r="U76" s="2216"/>
      <c r="V76" s="1828"/>
      <c r="W76" s="1827"/>
      <c r="X76" s="2071"/>
      <c r="Y76" s="2072"/>
      <c r="Z76" s="2072"/>
      <c r="AA76" s="2072"/>
      <c r="AB76" s="2244"/>
      <c r="AC76" s="1828"/>
      <c r="AD76" s="1827"/>
      <c r="AE76" s="2071"/>
      <c r="AF76" s="2072"/>
      <c r="AG76" s="2072"/>
      <c r="AH76" s="2072"/>
      <c r="AI76" s="2244"/>
      <c r="AJ76" s="1763"/>
      <c r="AK76" s="1754"/>
    </row>
    <row r="77" spans="1:37" ht="39.950000000000003" customHeight="1" thickBot="1" x14ac:dyDescent="0.25">
      <c r="A77" s="2518">
        <v>1</v>
      </c>
      <c r="B77" s="1717" t="s">
        <v>5497</v>
      </c>
      <c r="C77" s="1838"/>
      <c r="D77" s="1834"/>
      <c r="E77" s="1834"/>
      <c r="F77" s="1834"/>
      <c r="G77" s="1829"/>
      <c r="H77" s="1830"/>
      <c r="I77" s="1831"/>
      <c r="J77" s="1832"/>
      <c r="K77" s="1833"/>
      <c r="L77" s="1833"/>
      <c r="M77" s="1834"/>
      <c r="N77" s="1835"/>
      <c r="O77" s="1836"/>
      <c r="P77" s="1837"/>
      <c r="Q77" s="1838"/>
      <c r="R77" s="1834"/>
      <c r="S77" s="2063"/>
      <c r="T77" s="2063"/>
      <c r="U77" s="2230"/>
      <c r="V77" s="1839"/>
      <c r="W77" s="1840"/>
      <c r="X77" s="2242"/>
      <c r="Y77" s="84"/>
      <c r="Z77" s="84"/>
      <c r="AA77" s="1879"/>
      <c r="AB77" s="2243"/>
      <c r="AC77" s="1836"/>
      <c r="AD77" s="1837"/>
      <c r="AE77" s="1881"/>
      <c r="AF77" s="1882"/>
      <c r="AG77" s="1882"/>
      <c r="AH77" s="1882"/>
      <c r="AI77" s="1880"/>
      <c r="AJ77" s="1839"/>
      <c r="AK77" s="1845"/>
    </row>
    <row r="78" spans="1:37" ht="39.950000000000003" customHeight="1" thickBot="1" x14ac:dyDescent="0.25">
      <c r="A78" s="2503">
        <v>2</v>
      </c>
      <c r="B78" s="2537" t="s">
        <v>5497</v>
      </c>
      <c r="C78" s="1801"/>
      <c r="D78" s="1799"/>
      <c r="E78" s="1799"/>
      <c r="F78" s="1799"/>
      <c r="G78" s="2018"/>
      <c r="H78" s="1847"/>
      <c r="I78" s="1848"/>
      <c r="J78" s="2153"/>
      <c r="K78" s="1915"/>
      <c r="L78" s="1842"/>
      <c r="M78" s="1842"/>
      <c r="N78" s="1849"/>
      <c r="O78" s="1847"/>
      <c r="P78" s="1848"/>
      <c r="Q78" s="1801"/>
      <c r="R78" s="1799"/>
      <c r="S78" s="1799"/>
      <c r="T78" s="1799"/>
      <c r="U78" s="1800"/>
      <c r="V78" s="1847"/>
      <c r="W78" s="1848"/>
      <c r="X78" s="1801"/>
      <c r="Y78" s="1799"/>
      <c r="Z78" s="1843"/>
      <c r="AA78" s="1843"/>
      <c r="AB78" s="1844"/>
      <c r="AC78" s="1774"/>
      <c r="AD78" s="1850"/>
      <c r="AE78" s="1801"/>
      <c r="AF78" s="1116"/>
      <c r="AG78" s="1116"/>
      <c r="AH78" s="1116"/>
      <c r="AI78" s="2237"/>
      <c r="AJ78" s="1847"/>
      <c r="AK78" s="1851"/>
    </row>
    <row r="79" spans="1:37" ht="39.950000000000003" customHeight="1" thickBot="1" x14ac:dyDescent="0.25">
      <c r="A79" s="6800" t="s">
        <v>5498</v>
      </c>
      <c r="B79" s="6801"/>
      <c r="C79" s="1801"/>
      <c r="D79" s="1799"/>
      <c r="E79" s="1799"/>
      <c r="F79" s="1799"/>
      <c r="G79" s="1844"/>
      <c r="H79" s="1847"/>
      <c r="I79" s="1848"/>
      <c r="J79" s="2220"/>
      <c r="K79" s="1799"/>
      <c r="L79" s="1821"/>
      <c r="M79" s="1843"/>
      <c r="N79" s="1822"/>
      <c r="O79" s="1847"/>
      <c r="P79" s="1848"/>
      <c r="Q79" s="1852"/>
      <c r="R79" s="1799"/>
      <c r="S79" s="1799"/>
      <c r="T79" s="1853"/>
      <c r="U79" s="1800"/>
      <c r="V79" s="1847"/>
      <c r="W79" s="1848"/>
      <c r="X79" s="2060"/>
      <c r="Y79" s="2061"/>
      <c r="Z79" s="1843"/>
      <c r="AA79" s="1843"/>
      <c r="AB79" s="1800"/>
      <c r="AC79" s="1847"/>
      <c r="AD79" s="1848"/>
      <c r="AE79" s="1801"/>
      <c r="AF79" s="1799"/>
      <c r="AG79" s="1799"/>
      <c r="AH79" s="1799"/>
      <c r="AI79" s="1844"/>
      <c r="AJ79" s="1774"/>
      <c r="AK79" s="1851"/>
    </row>
    <row r="80" spans="1:37" ht="39.950000000000003" customHeight="1" thickBot="1" x14ac:dyDescent="0.25">
      <c r="A80" s="6802" t="s">
        <v>8250</v>
      </c>
      <c r="B80" s="6803"/>
      <c r="C80" s="1854"/>
      <c r="D80" s="1855"/>
      <c r="E80" s="1855"/>
      <c r="F80" s="1740"/>
      <c r="G80" s="1741"/>
      <c r="H80" s="1856"/>
      <c r="I80" s="1857"/>
      <c r="J80" s="1854"/>
      <c r="K80" s="2221"/>
      <c r="L80" s="1862"/>
      <c r="M80" s="1855"/>
      <c r="N80" s="1858"/>
      <c r="O80" s="1859"/>
      <c r="P80" s="1860"/>
      <c r="Q80" s="1861"/>
      <c r="R80" s="1862"/>
      <c r="S80" s="1863"/>
      <c r="T80" s="1863"/>
      <c r="U80" s="1864"/>
      <c r="V80" s="1865"/>
      <c r="W80" s="1866"/>
      <c r="X80" s="1867"/>
      <c r="Y80" s="1863"/>
      <c r="Z80" s="2240"/>
      <c r="AA80" s="2240"/>
      <c r="AB80" s="2241"/>
      <c r="AC80" s="1856"/>
      <c r="AD80" s="1857"/>
      <c r="AE80" s="1854"/>
      <c r="AF80" s="1855"/>
      <c r="AG80" s="1862"/>
      <c r="AH80" s="1862"/>
      <c r="AI80" s="1864"/>
      <c r="AJ80" s="1856"/>
      <c r="AK80" s="1868"/>
    </row>
    <row r="81" spans="1:37" ht="39.950000000000003" customHeight="1" thickBot="1" x14ac:dyDescent="0.3">
      <c r="A81" s="6790" t="s">
        <v>8973</v>
      </c>
      <c r="B81" s="6791"/>
      <c r="C81" s="1869"/>
      <c r="D81" s="1870"/>
      <c r="E81" s="1870"/>
      <c r="F81" s="1870"/>
      <c r="G81" s="1871"/>
      <c r="H81" s="1872"/>
      <c r="I81" s="1845"/>
      <c r="J81" s="1873"/>
      <c r="K81" s="1874"/>
      <c r="L81" s="1875"/>
      <c r="M81" s="1874"/>
      <c r="N81" s="1795"/>
      <c r="O81" s="1876"/>
      <c r="P81" s="1877"/>
      <c r="Q81" s="1878"/>
      <c r="R81" s="1879"/>
      <c r="S81" s="1766"/>
      <c r="T81" s="1766"/>
      <c r="U81" s="1880"/>
      <c r="V81" s="1872"/>
      <c r="W81" s="1845"/>
      <c r="X81" s="1881"/>
      <c r="Y81" s="1882"/>
      <c r="Z81" s="1882"/>
      <c r="AA81" s="1882"/>
      <c r="AB81" s="1880"/>
      <c r="AC81" s="1872"/>
      <c r="AD81" s="1845"/>
      <c r="AE81" s="1881"/>
      <c r="AF81" s="1882"/>
      <c r="AG81" s="1882"/>
      <c r="AH81" s="1882"/>
      <c r="AI81" s="1880"/>
      <c r="AJ81" s="1872"/>
      <c r="AK81" s="1845"/>
    </row>
    <row r="82" spans="1:37" ht="39.950000000000003" customHeight="1" thickBot="1" x14ac:dyDescent="0.25">
      <c r="A82" s="7022" t="s">
        <v>3641</v>
      </c>
      <c r="B82" s="7023"/>
      <c r="C82" s="7219" t="s">
        <v>3607</v>
      </c>
      <c r="D82" s="7220"/>
      <c r="E82" s="7221"/>
      <c r="F82" s="1799"/>
      <c r="G82" s="1800"/>
      <c r="H82" s="1883"/>
      <c r="I82" s="1851"/>
      <c r="J82" s="1801"/>
      <c r="K82" s="1821"/>
      <c r="L82" s="1799"/>
      <c r="M82" s="1799"/>
      <c r="N82" s="1800"/>
      <c r="O82" s="1883"/>
      <c r="P82" s="1851"/>
      <c r="Q82" s="1801"/>
      <c r="R82" s="1799"/>
      <c r="S82" s="1799"/>
      <c r="T82" s="1799"/>
      <c r="U82" s="1800"/>
      <c r="V82" s="1883"/>
      <c r="W82" s="1851"/>
      <c r="X82" s="1801"/>
      <c r="Y82" s="1799"/>
      <c r="Z82" s="1799"/>
      <c r="AA82" s="1799"/>
      <c r="AB82" s="1800"/>
      <c r="AC82" s="1883"/>
      <c r="AD82" s="1851"/>
      <c r="AE82" s="1801"/>
      <c r="AF82" s="1799"/>
      <c r="AG82" s="1799"/>
      <c r="AH82" s="1799"/>
      <c r="AI82" s="1800"/>
      <c r="AJ82" s="1883"/>
      <c r="AK82" s="1851"/>
    </row>
    <row r="83" spans="1:37" ht="39.950000000000003" customHeight="1" thickBot="1" x14ac:dyDescent="0.25">
      <c r="A83" s="6838" t="s">
        <v>8919</v>
      </c>
      <c r="B83" s="6839"/>
      <c r="C83" s="1854"/>
      <c r="D83" s="1855"/>
      <c r="E83" s="1855"/>
      <c r="F83" s="1855"/>
      <c r="G83" s="1884"/>
      <c r="H83" s="1885"/>
      <c r="I83" s="1868"/>
      <c r="J83" s="1854"/>
      <c r="K83" s="1855"/>
      <c r="L83" s="1855"/>
      <c r="M83" s="1855"/>
      <c r="N83" s="1884"/>
      <c r="O83" s="1885"/>
      <c r="P83" s="1868"/>
      <c r="Q83" s="1854"/>
      <c r="R83" s="1855"/>
      <c r="S83" s="1855"/>
      <c r="T83" s="1855"/>
      <c r="U83" s="1884"/>
      <c r="V83" s="1885"/>
      <c r="W83" s="1868"/>
      <c r="X83" s="1854"/>
      <c r="Y83" s="1855"/>
      <c r="Z83" s="1855"/>
      <c r="AA83" s="1855"/>
      <c r="AB83" s="1884"/>
      <c r="AC83" s="1885"/>
      <c r="AD83" s="1868"/>
      <c r="AE83" s="1854"/>
      <c r="AF83" s="1855"/>
      <c r="AG83" s="1855"/>
      <c r="AH83" s="1855"/>
      <c r="AI83" s="1884"/>
      <c r="AJ83" s="1885"/>
      <c r="AK83" s="1868"/>
    </row>
    <row r="84" spans="1:37" ht="39.950000000000003" customHeight="1" thickBot="1" x14ac:dyDescent="0.25">
      <c r="C84" s="1716"/>
      <c r="D84" s="1716"/>
      <c r="E84" s="1716"/>
      <c r="F84" s="1682"/>
      <c r="G84" s="1682"/>
      <c r="H84" s="1682"/>
      <c r="I84" s="1682"/>
      <c r="J84" s="1658"/>
      <c r="K84" s="1658"/>
      <c r="L84" s="1658"/>
      <c r="M84" s="1697"/>
      <c r="N84" s="1697"/>
      <c r="Q84" s="1715"/>
      <c r="Y84" s="1716"/>
      <c r="Z84" s="1716"/>
      <c r="AA84" s="1716"/>
      <c r="AB84" s="1659"/>
      <c r="AC84" s="1659"/>
      <c r="AD84" s="1659"/>
      <c r="AE84" s="1659"/>
      <c r="AF84" s="1659"/>
      <c r="AG84" s="1659"/>
      <c r="AH84" s="1659"/>
      <c r="AI84" s="1659"/>
      <c r="AJ84" s="1659"/>
      <c r="AK84" s="1659"/>
    </row>
    <row r="85" spans="1:37" ht="39.950000000000003" customHeight="1" thickBot="1" x14ac:dyDescent="0.25">
      <c r="A85" s="5764"/>
      <c r="B85" s="5765"/>
      <c r="C85" s="5464" t="s">
        <v>8418</v>
      </c>
      <c r="D85" s="5465"/>
      <c r="E85" s="5465"/>
      <c r="F85" s="5465"/>
      <c r="G85" s="5465"/>
      <c r="H85" s="5465"/>
      <c r="I85" s="5466"/>
      <c r="J85" s="5464" t="s">
        <v>8605</v>
      </c>
      <c r="K85" s="5465"/>
      <c r="L85" s="5465"/>
      <c r="M85" s="5465"/>
      <c r="N85" s="5465"/>
      <c r="O85" s="5465"/>
      <c r="P85" s="5466"/>
      <c r="Q85" s="5464" t="s">
        <v>8419</v>
      </c>
      <c r="R85" s="5465"/>
      <c r="S85" s="5465"/>
      <c r="T85" s="5465"/>
      <c r="U85" s="5465"/>
      <c r="V85" s="5465"/>
      <c r="W85" s="5466"/>
      <c r="X85" s="5464" t="s">
        <v>8420</v>
      </c>
      <c r="Y85" s="5465"/>
      <c r="Z85" s="5465"/>
      <c r="AA85" s="5465"/>
      <c r="AB85" s="5465"/>
      <c r="AC85" s="5465"/>
      <c r="AD85" s="5466"/>
      <c r="AE85" s="5464" t="s">
        <v>8421</v>
      </c>
      <c r="AF85" s="5465"/>
      <c r="AG85" s="5465"/>
      <c r="AH85" s="5465"/>
      <c r="AI85" s="5465"/>
      <c r="AJ85" s="5465"/>
      <c r="AK85" s="5466"/>
    </row>
    <row r="86" spans="1:37" ht="39.950000000000003" customHeight="1" x14ac:dyDescent="0.2">
      <c r="A86" s="6964" t="s">
        <v>1390</v>
      </c>
      <c r="B86" s="6875"/>
      <c r="C86" s="1719">
        <v>4</v>
      </c>
      <c r="D86" s="1675">
        <v>4</v>
      </c>
      <c r="E86" s="1675">
        <v>4</v>
      </c>
      <c r="F86" s="1675">
        <v>4</v>
      </c>
      <c r="G86" s="1676">
        <v>4</v>
      </c>
      <c r="H86" s="1743">
        <v>4</v>
      </c>
      <c r="I86" s="1744">
        <v>4</v>
      </c>
      <c r="J86" s="1674">
        <v>4</v>
      </c>
      <c r="K86" s="1675">
        <v>4</v>
      </c>
      <c r="L86" s="1675">
        <v>4</v>
      </c>
      <c r="M86" s="1675">
        <v>4</v>
      </c>
      <c r="N86" s="1676">
        <v>4</v>
      </c>
      <c r="O86" s="1743">
        <v>4</v>
      </c>
      <c r="P86" s="1744">
        <v>4</v>
      </c>
      <c r="Q86" s="1674">
        <v>4</v>
      </c>
      <c r="R86" s="1675">
        <v>4</v>
      </c>
      <c r="S86" s="1675">
        <v>4</v>
      </c>
      <c r="T86" s="1675">
        <v>4</v>
      </c>
      <c r="U86" s="1676">
        <v>5</v>
      </c>
      <c r="V86" s="1743">
        <v>5</v>
      </c>
      <c r="W86" s="1744">
        <v>5</v>
      </c>
      <c r="X86" s="1674">
        <v>5</v>
      </c>
      <c r="Y86" s="1675">
        <v>5</v>
      </c>
      <c r="Z86" s="1675">
        <v>5</v>
      </c>
      <c r="AA86" s="1675">
        <v>5</v>
      </c>
      <c r="AB86" s="1676">
        <v>5</v>
      </c>
      <c r="AC86" s="1743">
        <v>5</v>
      </c>
      <c r="AD86" s="1747">
        <v>5</v>
      </c>
      <c r="AE86" s="1675">
        <v>5</v>
      </c>
      <c r="AF86" s="1675">
        <v>5</v>
      </c>
      <c r="AG86" s="1675">
        <v>5</v>
      </c>
      <c r="AH86" s="1675">
        <v>5</v>
      </c>
      <c r="AI86" s="1676">
        <v>5</v>
      </c>
      <c r="AJ86" s="1743">
        <v>5</v>
      </c>
      <c r="AK86" s="1744">
        <v>5</v>
      </c>
    </row>
    <row r="87" spans="1:37" ht="39.950000000000003" customHeight="1" thickBot="1" x14ac:dyDescent="0.25">
      <c r="A87" s="6898" t="s">
        <v>1391</v>
      </c>
      <c r="B87" s="6899"/>
      <c r="C87" s="1677">
        <v>13</v>
      </c>
      <c r="D87" s="1757">
        <v>14</v>
      </c>
      <c r="E87" s="1757">
        <v>15</v>
      </c>
      <c r="F87" s="1757">
        <v>16</v>
      </c>
      <c r="G87" s="1673">
        <v>17</v>
      </c>
      <c r="H87" s="1745">
        <v>18</v>
      </c>
      <c r="I87" s="1746">
        <v>19</v>
      </c>
      <c r="J87" s="1671">
        <v>20</v>
      </c>
      <c r="K87" s="1672">
        <v>21</v>
      </c>
      <c r="L87" s="1672">
        <v>22</v>
      </c>
      <c r="M87" s="1672">
        <v>23</v>
      </c>
      <c r="N87" s="1673">
        <v>24</v>
      </c>
      <c r="O87" s="1745">
        <v>25</v>
      </c>
      <c r="P87" s="1746">
        <v>26</v>
      </c>
      <c r="Q87" s="1671">
        <v>27</v>
      </c>
      <c r="R87" s="1672">
        <v>28</v>
      </c>
      <c r="S87" s="1672">
        <v>29</v>
      </c>
      <c r="T87" s="1757">
        <v>30</v>
      </c>
      <c r="U87" s="1758">
        <v>1</v>
      </c>
      <c r="V87" s="1745">
        <v>2</v>
      </c>
      <c r="W87" s="1746">
        <v>3</v>
      </c>
      <c r="X87" s="1671">
        <v>4</v>
      </c>
      <c r="Y87" s="1672">
        <v>5</v>
      </c>
      <c r="Z87" s="1672">
        <v>6</v>
      </c>
      <c r="AA87" s="1672">
        <v>7</v>
      </c>
      <c r="AB87" s="1673">
        <v>8</v>
      </c>
      <c r="AC87" s="1745">
        <v>9</v>
      </c>
      <c r="AD87" s="1748">
        <v>10</v>
      </c>
      <c r="AE87" s="1672">
        <v>11</v>
      </c>
      <c r="AF87" s="1672">
        <v>12</v>
      </c>
      <c r="AG87" s="1672">
        <v>13</v>
      </c>
      <c r="AH87" s="1672">
        <v>14</v>
      </c>
      <c r="AI87" s="1673">
        <v>15</v>
      </c>
      <c r="AJ87" s="1745">
        <v>16</v>
      </c>
      <c r="AK87" s="1746">
        <v>17</v>
      </c>
    </row>
    <row r="88" spans="1:37" ht="39.950000000000003" customHeight="1" x14ac:dyDescent="0.2">
      <c r="A88" s="6883" t="s">
        <v>4459</v>
      </c>
      <c r="B88" s="6884"/>
      <c r="C88" s="2217"/>
      <c r="D88" s="84"/>
      <c r="E88" s="85"/>
      <c r="F88" s="2067"/>
      <c r="G88" s="2218"/>
      <c r="H88" s="1787"/>
      <c r="I88" s="1788"/>
      <c r="J88" s="1789"/>
      <c r="K88" s="1790"/>
      <c r="L88" s="1790"/>
      <c r="M88" s="1790"/>
      <c r="N88" s="1886"/>
      <c r="O88" s="1792"/>
      <c r="P88" s="1788"/>
      <c r="Q88" s="2228"/>
      <c r="R88" s="1785"/>
      <c r="S88" s="2229"/>
      <c r="T88" s="2058"/>
      <c r="U88" s="2230"/>
      <c r="V88" s="1792"/>
      <c r="W88" s="1788"/>
      <c r="X88" s="2228"/>
      <c r="Y88" s="1785"/>
      <c r="Z88" s="2229"/>
      <c r="AA88" s="2059"/>
      <c r="AB88" s="2234"/>
      <c r="AC88" s="1792"/>
      <c r="AD88" s="1788"/>
      <c r="AE88" s="2247"/>
      <c r="AF88" s="1785"/>
      <c r="AG88" s="1790"/>
      <c r="AH88" s="2245"/>
      <c r="AI88" s="1795"/>
      <c r="AJ88" s="1762"/>
      <c r="AK88" s="1750"/>
    </row>
    <row r="89" spans="1:37" ht="39.950000000000003" customHeight="1" x14ac:dyDescent="0.2">
      <c r="A89" s="6840" t="s">
        <v>8234</v>
      </c>
      <c r="B89" s="6841"/>
      <c r="C89" s="2039"/>
      <c r="D89" s="1823"/>
      <c r="E89" s="1823"/>
      <c r="F89" s="1823"/>
      <c r="G89" s="2155"/>
      <c r="H89" s="1796"/>
      <c r="I89" s="1797"/>
      <c r="J89" s="2039"/>
      <c r="K89" s="1823"/>
      <c r="L89" s="1823"/>
      <c r="M89" s="1823"/>
      <c r="N89" s="2155"/>
      <c r="O89" s="1798"/>
      <c r="P89" s="1797"/>
      <c r="Q89" s="2039"/>
      <c r="R89" s="1823"/>
      <c r="S89" s="1799"/>
      <c r="T89" s="1799"/>
      <c r="U89" s="1959"/>
      <c r="V89" s="1798"/>
      <c r="W89" s="1797"/>
      <c r="X89" s="1801"/>
      <c r="Y89" s="1799"/>
      <c r="Z89" s="1799"/>
      <c r="AA89" s="1799"/>
      <c r="AB89" s="1800"/>
      <c r="AC89" s="1798"/>
      <c r="AD89" s="1797"/>
      <c r="AE89" s="2055"/>
      <c r="AF89" s="1116"/>
      <c r="AG89" s="1116"/>
      <c r="AH89" s="1116"/>
      <c r="AI89" s="2237"/>
      <c r="AJ89" s="1760"/>
      <c r="AK89" s="1752"/>
    </row>
    <row r="90" spans="1:37" ht="39.950000000000003" customHeight="1" x14ac:dyDescent="0.2">
      <c r="A90" s="6860" t="s">
        <v>8235</v>
      </c>
      <c r="B90" s="6861"/>
      <c r="C90" s="2004"/>
      <c r="D90" s="1843"/>
      <c r="E90" s="1843"/>
      <c r="F90" s="1843"/>
      <c r="G90" s="2163"/>
      <c r="H90" s="1796"/>
      <c r="I90" s="1797"/>
      <c r="J90" s="2192"/>
      <c r="K90" s="1842"/>
      <c r="L90" s="1842"/>
      <c r="M90" s="1842"/>
      <c r="N90" s="2224"/>
      <c r="O90" s="1798"/>
      <c r="P90" s="1797"/>
      <c r="Q90" s="2004"/>
      <c r="R90" s="1823"/>
      <c r="S90" s="1823"/>
      <c r="T90" s="1823"/>
      <c r="U90" s="2232"/>
      <c r="V90" s="1798"/>
      <c r="W90" s="1797"/>
      <c r="X90" s="2235"/>
      <c r="Y90" s="2064"/>
      <c r="Z90" s="2064"/>
      <c r="AA90" s="2064"/>
      <c r="AB90" s="2236"/>
      <c r="AC90" s="1798"/>
      <c r="AD90" s="1797"/>
      <c r="AE90" s="2235"/>
      <c r="AF90" s="1381"/>
      <c r="AG90" s="1381"/>
      <c r="AH90" s="1381"/>
      <c r="AI90" s="1916"/>
      <c r="AJ90" s="1760"/>
      <c r="AK90" s="1752"/>
    </row>
    <row r="91" spans="1:37" ht="39.950000000000003" customHeight="1" x14ac:dyDescent="0.2">
      <c r="A91" s="6860" t="s">
        <v>8236</v>
      </c>
      <c r="B91" s="6861"/>
      <c r="C91" s="2210"/>
      <c r="D91" s="2061"/>
      <c r="E91" s="2061"/>
      <c r="F91" s="2061"/>
      <c r="G91" s="2211"/>
      <c r="H91" s="1796"/>
      <c r="I91" s="1797"/>
      <c r="J91" s="2219"/>
      <c r="K91" s="2061"/>
      <c r="L91" s="2061"/>
      <c r="M91" s="2061"/>
      <c r="N91" s="2211"/>
      <c r="O91" s="1798"/>
      <c r="P91" s="1797"/>
      <c r="Q91" s="2210"/>
      <c r="R91" s="2061"/>
      <c r="S91" s="1116"/>
      <c r="T91" s="1116"/>
      <c r="U91" s="2005"/>
      <c r="V91" s="1798"/>
      <c r="W91" s="1797"/>
      <c r="X91" s="2055"/>
      <c r="Y91" s="1116"/>
      <c r="Z91" s="1116"/>
      <c r="AA91" s="1116"/>
      <c r="AB91" s="2237"/>
      <c r="AC91" s="1798"/>
      <c r="AD91" s="1797"/>
      <c r="AE91" s="1804"/>
      <c r="AF91" s="1381"/>
      <c r="AG91" s="1805"/>
      <c r="AH91" s="1805"/>
      <c r="AI91" s="1806"/>
      <c r="AJ91" s="1760"/>
      <c r="AK91" s="1752"/>
    </row>
    <row r="92" spans="1:37" ht="39.950000000000003" customHeight="1" x14ac:dyDescent="0.2">
      <c r="A92" s="6860" t="s">
        <v>8237</v>
      </c>
      <c r="B92" s="6861"/>
      <c r="C92" s="2004"/>
      <c r="D92" s="1116"/>
      <c r="E92" s="1116"/>
      <c r="F92" s="1116"/>
      <c r="G92" s="2005"/>
      <c r="H92" s="1796"/>
      <c r="I92" s="1797"/>
      <c r="J92" s="2004"/>
      <c r="K92" s="1116"/>
      <c r="L92" s="1116"/>
      <c r="M92" s="1116"/>
      <c r="N92" s="2156"/>
      <c r="O92" s="1798"/>
      <c r="P92" s="1797"/>
      <c r="Q92" s="2206"/>
      <c r="R92" s="1381"/>
      <c r="S92" s="1381"/>
      <c r="T92" s="1843"/>
      <c r="U92" s="2163"/>
      <c r="V92" s="1798"/>
      <c r="W92" s="1797"/>
      <c r="X92" s="1891"/>
      <c r="Y92" s="1381"/>
      <c r="Z92" s="1381"/>
      <c r="AA92" s="1381"/>
      <c r="AB92" s="1916"/>
      <c r="AC92" s="1798"/>
      <c r="AD92" s="1797"/>
      <c r="AE92" s="2246"/>
      <c r="AF92" s="2065"/>
      <c r="AG92" s="1799"/>
      <c r="AH92" s="1799"/>
      <c r="AI92" s="1771"/>
      <c r="AJ92" s="1760"/>
      <c r="AK92" s="1752"/>
    </row>
    <row r="93" spans="1:37" ht="39.950000000000003" customHeight="1" x14ac:dyDescent="0.2">
      <c r="A93" s="6794" t="s">
        <v>8238</v>
      </c>
      <c r="B93" s="6795"/>
      <c r="C93" s="2159"/>
      <c r="D93" s="72"/>
      <c r="E93" s="50"/>
      <c r="F93" s="1807"/>
      <c r="G93" s="2213"/>
      <c r="H93" s="1796"/>
      <c r="I93" s="1797"/>
      <c r="J93" s="2125"/>
      <c r="K93" s="1810"/>
      <c r="L93" s="1810"/>
      <c r="M93" s="1810"/>
      <c r="N93" s="2126"/>
      <c r="O93" s="1798"/>
      <c r="P93" s="1797"/>
      <c r="Q93" s="2125"/>
      <c r="R93" s="1810"/>
      <c r="S93" s="1810"/>
      <c r="T93" s="1810"/>
      <c r="U93" s="2126"/>
      <c r="V93" s="1798"/>
      <c r="W93" s="1797"/>
      <c r="X93" s="1812"/>
      <c r="Y93" s="1813"/>
      <c r="Z93" s="1813"/>
      <c r="AA93" s="1813"/>
      <c r="AB93" s="1814"/>
      <c r="AC93" s="1798"/>
      <c r="AD93" s="1797"/>
      <c r="AE93" s="1815"/>
      <c r="AF93" s="1381"/>
      <c r="AG93" s="1381"/>
      <c r="AH93" s="77"/>
      <c r="AI93" s="1728"/>
      <c r="AJ93" s="1760"/>
      <c r="AK93" s="1752"/>
    </row>
    <row r="94" spans="1:37" ht="39.950000000000003" customHeight="1" x14ac:dyDescent="0.2">
      <c r="A94" s="6794" t="s">
        <v>8239</v>
      </c>
      <c r="B94" s="6795"/>
      <c r="C94" s="2212"/>
      <c r="D94" s="1807"/>
      <c r="E94" s="1807"/>
      <c r="F94" s="1807"/>
      <c r="G94" s="2213"/>
      <c r="H94" s="1796"/>
      <c r="I94" s="1797"/>
      <c r="J94" s="2212"/>
      <c r="K94" s="1807"/>
      <c r="L94" s="1807"/>
      <c r="M94" s="1807"/>
      <c r="N94" s="2213"/>
      <c r="O94" s="1798"/>
      <c r="P94" s="1797"/>
      <c r="Q94" s="2231"/>
      <c r="R94" s="1888"/>
      <c r="S94" s="1888"/>
      <c r="T94" s="1888"/>
      <c r="U94" s="1913"/>
      <c r="V94" s="1798"/>
      <c r="W94" s="1797"/>
      <c r="X94" s="1825"/>
      <c r="Y94" s="1823"/>
      <c r="Z94" s="1897"/>
      <c r="AA94" s="1897"/>
      <c r="AB94" s="2238"/>
      <c r="AC94" s="1798"/>
      <c r="AD94" s="1797"/>
      <c r="AE94" s="1815"/>
      <c r="AF94" s="1807"/>
      <c r="AG94" s="1807"/>
      <c r="AH94" s="1807"/>
      <c r="AI94" s="1808"/>
      <c r="AJ94" s="1760"/>
      <c r="AK94" s="1752"/>
    </row>
    <row r="95" spans="1:37" ht="39.950000000000003" customHeight="1" x14ac:dyDescent="0.2">
      <c r="A95" s="6794" t="s">
        <v>8240</v>
      </c>
      <c r="B95" s="6795"/>
      <c r="C95" s="2125"/>
      <c r="D95" s="1810"/>
      <c r="E95" s="1810"/>
      <c r="F95" s="1810"/>
      <c r="G95" s="2126"/>
      <c r="H95" s="1796"/>
      <c r="I95" s="1797"/>
      <c r="J95" s="2125"/>
      <c r="K95" s="1810"/>
      <c r="L95" s="1810"/>
      <c r="M95" s="1810"/>
      <c r="N95" s="2126"/>
      <c r="O95" s="1798"/>
      <c r="P95" s="1797"/>
      <c r="Q95" s="2125"/>
      <c r="R95" s="1810"/>
      <c r="S95" s="1810"/>
      <c r="T95" s="1810"/>
      <c r="U95" s="2126"/>
      <c r="V95" s="1798"/>
      <c r="W95" s="1797"/>
      <c r="X95" s="1809"/>
      <c r="Y95" s="1810"/>
      <c r="Z95" s="1810"/>
      <c r="AA95" s="1810"/>
      <c r="AB95" s="1811"/>
      <c r="AC95" s="1798"/>
      <c r="AD95" s="1797"/>
      <c r="AE95" s="1809"/>
      <c r="AF95" s="1810"/>
      <c r="AG95" s="1810"/>
      <c r="AH95" s="1810"/>
      <c r="AI95" s="1811"/>
      <c r="AJ95" s="1760"/>
      <c r="AK95" s="1752"/>
    </row>
    <row r="96" spans="1:37" ht="39.950000000000003" customHeight="1" x14ac:dyDescent="0.2">
      <c r="A96" s="6792" t="s">
        <v>8241</v>
      </c>
      <c r="B96" s="6793"/>
      <c r="C96" s="2214"/>
      <c r="D96" s="2016"/>
      <c r="E96" s="2016"/>
      <c r="F96" s="2016"/>
      <c r="G96" s="2117"/>
      <c r="H96" s="1816"/>
      <c r="I96" s="1817"/>
      <c r="J96" s="2214"/>
      <c r="K96" s="2016"/>
      <c r="L96" s="2016"/>
      <c r="M96" s="2016"/>
      <c r="N96" s="2117"/>
      <c r="O96" s="1818"/>
      <c r="P96" s="1817"/>
      <c r="Q96" s="2214"/>
      <c r="R96" s="2016"/>
      <c r="S96" s="2016"/>
      <c r="T96" s="2016"/>
      <c r="U96" s="2117"/>
      <c r="V96" s="1818"/>
      <c r="W96" s="1817"/>
      <c r="X96" s="2062"/>
      <c r="Y96" s="2016"/>
      <c r="Z96" s="2016"/>
      <c r="AA96" s="2016"/>
      <c r="AB96" s="2239"/>
      <c r="AC96" s="1818"/>
      <c r="AD96" s="1817"/>
      <c r="AE96" s="2062"/>
      <c r="AF96" s="2016"/>
      <c r="AG96" s="2016"/>
      <c r="AH96" s="2016"/>
      <c r="AI96" s="2239"/>
      <c r="AJ96" s="1760"/>
      <c r="AK96" s="1752"/>
    </row>
    <row r="97" spans="1:52" ht="39.950000000000003" customHeight="1" x14ac:dyDescent="0.2">
      <c r="A97" s="6792" t="s">
        <v>8242</v>
      </c>
      <c r="B97" s="6793"/>
      <c r="C97" s="2160"/>
      <c r="D97" s="77"/>
      <c r="E97" s="50"/>
      <c r="F97" s="77"/>
      <c r="G97" s="2157"/>
      <c r="H97" s="1796"/>
      <c r="I97" s="1797"/>
      <c r="J97" s="2160"/>
      <c r="K97" s="77"/>
      <c r="L97" s="77"/>
      <c r="M97" s="44"/>
      <c r="N97" s="2225"/>
      <c r="O97" s="1798"/>
      <c r="P97" s="1797"/>
      <c r="Q97" s="2159"/>
      <c r="R97" s="72"/>
      <c r="S97" s="72"/>
      <c r="T97" s="72"/>
      <c r="U97" s="2156"/>
      <c r="V97" s="1798"/>
      <c r="W97" s="1797"/>
      <c r="X97" s="1809"/>
      <c r="Y97" s="1810"/>
      <c r="Z97" s="1810"/>
      <c r="AA97" s="1810"/>
      <c r="AB97" s="1811"/>
      <c r="AC97" s="1798"/>
      <c r="AD97" s="1797"/>
      <c r="AE97" s="1809"/>
      <c r="AF97" s="1810"/>
      <c r="AG97" s="1810"/>
      <c r="AH97" s="1810"/>
      <c r="AI97" s="1811"/>
      <c r="AJ97" s="1760"/>
      <c r="AK97" s="1752"/>
    </row>
    <row r="98" spans="1:52" ht="39.950000000000003" customHeight="1" x14ac:dyDescent="0.2">
      <c r="A98" s="6794" t="s">
        <v>8243</v>
      </c>
      <c r="B98" s="6795"/>
      <c r="C98" s="2039"/>
      <c r="D98" s="1823"/>
      <c r="E98" s="1823"/>
      <c r="F98" s="1823"/>
      <c r="G98" s="2155"/>
      <c r="H98" s="1796"/>
      <c r="I98" s="1797"/>
      <c r="J98" s="2039"/>
      <c r="K98" s="1823"/>
      <c r="L98" s="1823"/>
      <c r="M98" s="1823"/>
      <c r="N98" s="2155"/>
      <c r="O98" s="1798"/>
      <c r="P98" s="1797"/>
      <c r="Q98" s="2039"/>
      <c r="R98" s="1823"/>
      <c r="S98" s="1823"/>
      <c r="T98" s="1823"/>
      <c r="U98" s="2155"/>
      <c r="V98" s="1798"/>
      <c r="W98" s="1797"/>
      <c r="X98" s="1825"/>
      <c r="Y98" s="1823"/>
      <c r="Z98" s="1823"/>
      <c r="AA98" s="1823"/>
      <c r="AB98" s="1824"/>
      <c r="AC98" s="1798"/>
      <c r="AD98" s="1797"/>
      <c r="AE98" s="1825"/>
      <c r="AF98" s="1823"/>
      <c r="AG98" s="1823"/>
      <c r="AH98" s="1823"/>
      <c r="AI98" s="1824"/>
      <c r="AJ98" s="1760"/>
      <c r="AK98" s="1752"/>
    </row>
    <row r="99" spans="1:52" ht="39.950000000000003" customHeight="1" x14ac:dyDescent="0.2">
      <c r="A99" s="6794" t="s">
        <v>8244</v>
      </c>
      <c r="B99" s="6795"/>
      <c r="C99" s="2039"/>
      <c r="D99" s="1823"/>
      <c r="E99" s="1823"/>
      <c r="F99" s="1823"/>
      <c r="G99" s="2155"/>
      <c r="H99" s="1796"/>
      <c r="I99" s="1797"/>
      <c r="J99" s="2039"/>
      <c r="K99" s="1823"/>
      <c r="L99" s="1823"/>
      <c r="M99" s="1823"/>
      <c r="N99" s="2155"/>
      <c r="O99" s="1798"/>
      <c r="P99" s="1797"/>
      <c r="Q99" s="2039"/>
      <c r="R99" s="1823"/>
      <c r="S99" s="1823"/>
      <c r="T99" s="1823"/>
      <c r="U99" s="2155"/>
      <c r="V99" s="1798"/>
      <c r="W99" s="1797"/>
      <c r="X99" s="1825"/>
      <c r="Y99" s="1823"/>
      <c r="Z99" s="1823"/>
      <c r="AA99" s="1823"/>
      <c r="AB99" s="1824"/>
      <c r="AC99" s="1798"/>
      <c r="AD99" s="1797"/>
      <c r="AE99" s="1825"/>
      <c r="AF99" s="1823"/>
      <c r="AG99" s="1823"/>
      <c r="AH99" s="1823"/>
      <c r="AI99" s="1824"/>
      <c r="AJ99" s="1760"/>
      <c r="AK99" s="1752"/>
      <c r="AZ99" s="1657"/>
    </row>
    <row r="100" spans="1:52" ht="39.950000000000003" customHeight="1" x14ac:dyDescent="0.2">
      <c r="A100" s="6796" t="s">
        <v>8245</v>
      </c>
      <c r="B100" s="6797"/>
      <c r="C100" s="1729"/>
      <c r="D100" s="37"/>
      <c r="E100" s="50"/>
      <c r="F100" s="37"/>
      <c r="G100" s="1730"/>
      <c r="H100" s="1796"/>
      <c r="I100" s="1797"/>
      <c r="J100" s="2152"/>
      <c r="K100" s="37"/>
      <c r="L100" s="37"/>
      <c r="M100" s="44"/>
      <c r="N100" s="2158"/>
      <c r="O100" s="1798"/>
      <c r="P100" s="1797"/>
      <c r="Q100" s="2152"/>
      <c r="R100" s="37"/>
      <c r="S100" s="37"/>
      <c r="T100" s="37"/>
      <c r="U100" s="2158"/>
      <c r="V100" s="1798"/>
      <c r="W100" s="1797"/>
      <c r="X100" s="1820"/>
      <c r="Y100" s="37"/>
      <c r="Z100" s="37"/>
      <c r="AA100" s="37"/>
      <c r="AB100" s="1730"/>
      <c r="AC100" s="1798"/>
      <c r="AD100" s="1797"/>
      <c r="AE100" s="1739"/>
      <c r="AF100" s="31"/>
      <c r="AG100" s="44"/>
      <c r="AH100" s="44"/>
      <c r="AI100" s="1800"/>
      <c r="AJ100" s="1760"/>
      <c r="AK100" s="1752"/>
    </row>
    <row r="101" spans="1:52" ht="39.950000000000003" customHeight="1" x14ac:dyDescent="0.2">
      <c r="A101" s="6798" t="s">
        <v>8246</v>
      </c>
      <c r="B101" s="6797"/>
      <c r="C101" s="1729"/>
      <c r="D101" s="37"/>
      <c r="E101" s="50"/>
      <c r="F101" s="37"/>
      <c r="G101" s="1730"/>
      <c r="H101" s="1796"/>
      <c r="I101" s="1797"/>
      <c r="J101" s="2222"/>
      <c r="K101" s="33"/>
      <c r="L101" s="33"/>
      <c r="M101" s="44"/>
      <c r="N101" s="2226"/>
      <c r="O101" s="1798"/>
      <c r="P101" s="1797"/>
      <c r="Q101" s="2222"/>
      <c r="R101" s="1821"/>
      <c r="S101" s="1821"/>
      <c r="T101" s="1821"/>
      <c r="U101" s="2227"/>
      <c r="V101" s="1798"/>
      <c r="W101" s="1797"/>
      <c r="X101" s="1820"/>
      <c r="Y101" s="47"/>
      <c r="Z101" s="72"/>
      <c r="AA101" s="1823"/>
      <c r="AB101" s="1824"/>
      <c r="AC101" s="1798"/>
      <c r="AD101" s="1797"/>
      <c r="AE101" s="1825"/>
      <c r="AF101" s="1823"/>
      <c r="AG101" s="1823"/>
      <c r="AH101" s="1823"/>
      <c r="AI101" s="1723"/>
      <c r="AJ101" s="1760"/>
      <c r="AK101" s="1752"/>
      <c r="AU101" s="1657"/>
      <c r="AV101" s="1657"/>
      <c r="AW101" s="1657"/>
      <c r="AX101" s="1657"/>
      <c r="AY101" s="1657"/>
    </row>
    <row r="102" spans="1:52" ht="39.950000000000003" customHeight="1" x14ac:dyDescent="0.2">
      <c r="A102" s="6060" t="s">
        <v>8247</v>
      </c>
      <c r="B102" s="6799"/>
      <c r="C102" s="1734"/>
      <c r="D102" s="80"/>
      <c r="E102" s="50"/>
      <c r="F102" s="80"/>
      <c r="G102" s="1735"/>
      <c r="H102" s="1796"/>
      <c r="I102" s="1797"/>
      <c r="J102" s="2159"/>
      <c r="K102" s="72"/>
      <c r="L102" s="72"/>
      <c r="M102" s="44"/>
      <c r="N102" s="2226"/>
      <c r="O102" s="1798"/>
      <c r="P102" s="1797"/>
      <c r="Q102" s="2159"/>
      <c r="R102" s="72"/>
      <c r="S102" s="72"/>
      <c r="T102" s="72"/>
      <c r="U102" s="2156"/>
      <c r="V102" s="1798"/>
      <c r="W102" s="1797"/>
      <c r="X102" s="1820"/>
      <c r="Y102" s="77"/>
      <c r="Z102" s="77"/>
      <c r="AA102" s="77"/>
      <c r="AB102" s="1728"/>
      <c r="AC102" s="1798"/>
      <c r="AD102" s="1797"/>
      <c r="AE102" s="1734"/>
      <c r="AF102" s="80"/>
      <c r="AG102" s="44"/>
      <c r="AH102" s="44"/>
      <c r="AI102" s="1735"/>
      <c r="AJ102" s="1760"/>
      <c r="AK102" s="1752"/>
    </row>
    <row r="103" spans="1:52" ht="39.950000000000003" customHeight="1" x14ac:dyDescent="0.2">
      <c r="A103" s="6796" t="s">
        <v>8248</v>
      </c>
      <c r="B103" s="6797"/>
      <c r="C103" s="1731"/>
      <c r="D103" s="1821"/>
      <c r="E103" s="50"/>
      <c r="F103" s="1821"/>
      <c r="G103" s="1822"/>
      <c r="H103" s="1796"/>
      <c r="I103" s="1797"/>
      <c r="J103" s="2223"/>
      <c r="K103" s="1821"/>
      <c r="L103" s="1821"/>
      <c r="M103" s="44"/>
      <c r="N103" s="2227"/>
      <c r="O103" s="1798"/>
      <c r="P103" s="1797"/>
      <c r="Q103" s="2223"/>
      <c r="R103" s="1821"/>
      <c r="S103" s="1821"/>
      <c r="T103" s="1821"/>
      <c r="U103" s="2227"/>
      <c r="V103" s="1798"/>
      <c r="W103" s="1797"/>
      <c r="X103" s="1820"/>
      <c r="Y103" s="1821"/>
      <c r="Z103" s="1821"/>
      <c r="AA103" s="1821"/>
      <c r="AB103" s="1822"/>
      <c r="AC103" s="1798"/>
      <c r="AD103" s="1797"/>
      <c r="AE103" s="1731"/>
      <c r="AF103" s="1821"/>
      <c r="AG103" s="44"/>
      <c r="AH103" s="44"/>
      <c r="AI103" s="1822"/>
      <c r="AJ103" s="1760"/>
      <c r="AK103" s="1752"/>
    </row>
    <row r="104" spans="1:52" ht="39.950000000000003" customHeight="1" thickBot="1" x14ac:dyDescent="0.25">
      <c r="A104" s="6060" t="s">
        <v>8249</v>
      </c>
      <c r="B104" s="6799"/>
      <c r="C104" s="2215"/>
      <c r="D104" s="2072"/>
      <c r="E104" s="2072"/>
      <c r="F104" s="2072"/>
      <c r="G104" s="2216"/>
      <c r="H104" s="1826"/>
      <c r="I104" s="1827"/>
      <c r="J104" s="2039"/>
      <c r="K104" s="2072"/>
      <c r="L104" s="2072"/>
      <c r="M104" s="2072"/>
      <c r="N104" s="2155"/>
      <c r="O104" s="1828"/>
      <c r="P104" s="1827"/>
      <c r="Q104" s="2215"/>
      <c r="R104" s="2233"/>
      <c r="S104" s="2233"/>
      <c r="T104" s="2233"/>
      <c r="U104" s="2216"/>
      <c r="V104" s="1828"/>
      <c r="W104" s="1827"/>
      <c r="X104" s="2071"/>
      <c r="Y104" s="2072"/>
      <c r="Z104" s="2072"/>
      <c r="AA104" s="2072"/>
      <c r="AB104" s="2244"/>
      <c r="AC104" s="1828"/>
      <c r="AD104" s="1827"/>
      <c r="AE104" s="2071"/>
      <c r="AF104" s="2072"/>
      <c r="AG104" s="2072"/>
      <c r="AH104" s="2072"/>
      <c r="AI104" s="2244"/>
      <c r="AJ104" s="1763"/>
      <c r="AK104" s="1754"/>
    </row>
    <row r="105" spans="1:52" ht="39.950000000000003" customHeight="1" thickBot="1" x14ac:dyDescent="0.25">
      <c r="A105" s="2518">
        <v>1</v>
      </c>
      <c r="B105" s="1717" t="s">
        <v>5497</v>
      </c>
      <c r="C105" s="1838"/>
      <c r="D105" s="1834"/>
      <c r="E105" s="1834"/>
      <c r="F105" s="1834"/>
      <c r="G105" s="1829"/>
      <c r="H105" s="1830"/>
      <c r="I105" s="1831"/>
      <c r="J105" s="1832"/>
      <c r="K105" s="1833"/>
      <c r="L105" s="1833"/>
      <c r="M105" s="1834"/>
      <c r="N105" s="1835"/>
      <c r="O105" s="1836"/>
      <c r="P105" s="1837"/>
      <c r="Q105" s="1838"/>
      <c r="R105" s="1834"/>
      <c r="S105" s="2063"/>
      <c r="T105" s="2063"/>
      <c r="U105" s="2230"/>
      <c r="V105" s="1839"/>
      <c r="W105" s="1840"/>
      <c r="X105" s="2242"/>
      <c r="Y105" s="84"/>
      <c r="Z105" s="84"/>
      <c r="AA105" s="1879"/>
      <c r="AB105" s="2243"/>
      <c r="AC105" s="1836"/>
      <c r="AD105" s="1837"/>
      <c r="AE105" s="1881"/>
      <c r="AF105" s="1882"/>
      <c r="AG105" s="1882"/>
      <c r="AH105" s="1882"/>
      <c r="AI105" s="1880"/>
      <c r="AJ105" s="1839"/>
      <c r="AK105" s="1845"/>
    </row>
    <row r="106" spans="1:52" ht="39.950000000000003" customHeight="1" thickBot="1" x14ac:dyDescent="0.25">
      <c r="A106" s="2503">
        <v>2</v>
      </c>
      <c r="B106" s="2537" t="s">
        <v>5497</v>
      </c>
      <c r="C106" s="1801"/>
      <c r="D106" s="1799"/>
      <c r="E106" s="1799"/>
      <c r="F106" s="1799"/>
      <c r="G106" s="2018"/>
      <c r="H106" s="1847"/>
      <c r="I106" s="1848"/>
      <c r="J106" s="2153"/>
      <c r="K106" s="1915"/>
      <c r="L106" s="1842"/>
      <c r="M106" s="1842"/>
      <c r="N106" s="1849"/>
      <c r="O106" s="1847"/>
      <c r="P106" s="1848"/>
      <c r="Q106" s="1801"/>
      <c r="R106" s="1799"/>
      <c r="S106" s="1799"/>
      <c r="T106" s="1799"/>
      <c r="U106" s="1800"/>
      <c r="V106" s="1847"/>
      <c r="W106" s="1848"/>
      <c r="X106" s="1801"/>
      <c r="Y106" s="1799"/>
      <c r="Z106" s="1843"/>
      <c r="AA106" s="1843"/>
      <c r="AB106" s="1844"/>
      <c r="AC106" s="1774"/>
      <c r="AD106" s="1850"/>
      <c r="AE106" s="1801"/>
      <c r="AF106" s="1116"/>
      <c r="AG106" s="1116"/>
      <c r="AH106" s="1116"/>
      <c r="AI106" s="2237"/>
      <c r="AJ106" s="1847"/>
      <c r="AK106" s="1851"/>
    </row>
    <row r="107" spans="1:52" ht="39.950000000000003" customHeight="1" thickBot="1" x14ac:dyDescent="0.25">
      <c r="A107" s="6800" t="s">
        <v>5498</v>
      </c>
      <c r="B107" s="6801"/>
      <c r="C107" s="1801"/>
      <c r="D107" s="1799"/>
      <c r="E107" s="1799"/>
      <c r="F107" s="1799"/>
      <c r="G107" s="1844"/>
      <c r="H107" s="1847"/>
      <c r="I107" s="1848"/>
      <c r="J107" s="2220"/>
      <c r="K107" s="1799"/>
      <c r="L107" s="1821"/>
      <c r="M107" s="1843"/>
      <c r="N107" s="1822"/>
      <c r="O107" s="1847"/>
      <c r="P107" s="1848"/>
      <c r="Q107" s="1852"/>
      <c r="R107" s="1799"/>
      <c r="S107" s="1799"/>
      <c r="T107" s="1853"/>
      <c r="U107" s="1800"/>
      <c r="V107" s="1847"/>
      <c r="W107" s="1848"/>
      <c r="X107" s="2060"/>
      <c r="Y107" s="2061"/>
      <c r="Z107" s="1843"/>
      <c r="AA107" s="1843"/>
      <c r="AB107" s="1800"/>
      <c r="AC107" s="1847"/>
      <c r="AD107" s="1848"/>
      <c r="AE107" s="1801"/>
      <c r="AF107" s="1799"/>
      <c r="AG107" s="1799"/>
      <c r="AH107" s="1799"/>
      <c r="AI107" s="1844"/>
      <c r="AJ107" s="1774"/>
      <c r="AK107" s="1851"/>
    </row>
    <row r="108" spans="1:52" ht="39.950000000000003" customHeight="1" thickBot="1" x14ac:dyDescent="0.25">
      <c r="A108" s="6802" t="s">
        <v>8250</v>
      </c>
      <c r="B108" s="6803"/>
      <c r="C108" s="1854"/>
      <c r="D108" s="1855"/>
      <c r="E108" s="1855"/>
      <c r="F108" s="1740"/>
      <c r="G108" s="1741"/>
      <c r="H108" s="1856"/>
      <c r="I108" s="1857"/>
      <c r="J108" s="1854"/>
      <c r="K108" s="2221"/>
      <c r="L108" s="1862"/>
      <c r="M108" s="1855"/>
      <c r="N108" s="1858"/>
      <c r="O108" s="1859"/>
      <c r="P108" s="1860"/>
      <c r="Q108" s="1861"/>
      <c r="R108" s="1862"/>
      <c r="S108" s="1863"/>
      <c r="T108" s="1863"/>
      <c r="U108" s="1864"/>
      <c r="V108" s="1865"/>
      <c r="W108" s="1866"/>
      <c r="X108" s="1867"/>
      <c r="Y108" s="1863"/>
      <c r="Z108" s="2240"/>
      <c r="AA108" s="2240"/>
      <c r="AB108" s="2241"/>
      <c r="AC108" s="1856"/>
      <c r="AD108" s="1857"/>
      <c r="AE108" s="1854"/>
      <c r="AF108" s="1855"/>
      <c r="AG108" s="1862"/>
      <c r="AH108" s="1862"/>
      <c r="AI108" s="1864"/>
      <c r="AJ108" s="1856"/>
      <c r="AK108" s="1868"/>
    </row>
    <row r="109" spans="1:52" ht="39.950000000000003" customHeight="1" thickBot="1" x14ac:dyDescent="0.3">
      <c r="A109" s="6790" t="s">
        <v>8973</v>
      </c>
      <c r="B109" s="6791"/>
      <c r="C109" s="1869"/>
      <c r="D109" s="1870"/>
      <c r="E109" s="1870"/>
      <c r="F109" s="1870"/>
      <c r="G109" s="1871"/>
      <c r="H109" s="1872"/>
      <c r="I109" s="1845"/>
      <c r="J109" s="1873"/>
      <c r="K109" s="1874"/>
      <c r="L109" s="1875"/>
      <c r="M109" s="1874"/>
      <c r="N109" s="1795"/>
      <c r="O109" s="1876"/>
      <c r="P109" s="1877"/>
      <c r="Q109" s="1878"/>
      <c r="R109" s="1879"/>
      <c r="S109" s="1766"/>
      <c r="T109" s="1766"/>
      <c r="U109" s="1880"/>
      <c r="V109" s="1872"/>
      <c r="W109" s="1845"/>
      <c r="X109" s="1881"/>
      <c r="Y109" s="1882"/>
      <c r="Z109" s="1882"/>
      <c r="AA109" s="1882"/>
      <c r="AB109" s="1880"/>
      <c r="AC109" s="1872"/>
      <c r="AD109" s="1845"/>
      <c r="AE109" s="1881"/>
      <c r="AF109" s="1882"/>
      <c r="AG109" s="1882"/>
      <c r="AH109" s="1882"/>
      <c r="AI109" s="1880"/>
      <c r="AJ109" s="1872"/>
      <c r="AK109" s="1845"/>
    </row>
    <row r="110" spans="1:52" ht="39.950000000000003" customHeight="1" thickBot="1" x14ac:dyDescent="0.25">
      <c r="A110" s="7022" t="s">
        <v>3641</v>
      </c>
      <c r="B110" s="7023"/>
      <c r="C110" s="1801"/>
      <c r="D110" s="1799"/>
      <c r="E110" s="1799"/>
      <c r="F110" s="1799"/>
      <c r="G110" s="1800"/>
      <c r="H110" s="1883"/>
      <c r="I110" s="1851"/>
      <c r="J110" s="1801"/>
      <c r="K110" s="1821"/>
      <c r="L110" s="1799"/>
      <c r="M110" s="1799"/>
      <c r="N110" s="1800"/>
      <c r="O110" s="1883"/>
      <c r="P110" s="1851"/>
      <c r="Q110" s="1801"/>
      <c r="R110" s="1799"/>
      <c r="S110" s="1799"/>
      <c r="T110" s="1799"/>
      <c r="U110" s="1800"/>
      <c r="V110" s="1883"/>
      <c r="W110" s="1851"/>
      <c r="X110" s="1801"/>
      <c r="Y110" s="1799"/>
      <c r="Z110" s="1799"/>
      <c r="AA110" s="1799"/>
      <c r="AB110" s="1800"/>
      <c r="AC110" s="1883"/>
      <c r="AD110" s="1851"/>
      <c r="AE110" s="1801"/>
      <c r="AF110" s="1799"/>
      <c r="AG110" s="1799"/>
      <c r="AH110" s="1799"/>
      <c r="AI110" s="1800"/>
      <c r="AJ110" s="1883"/>
      <c r="AK110" s="1851"/>
    </row>
    <row r="111" spans="1:52" ht="39.950000000000003" customHeight="1" thickBot="1" x14ac:dyDescent="0.25">
      <c r="A111" s="6838" t="s">
        <v>8919</v>
      </c>
      <c r="B111" s="6839"/>
      <c r="C111" s="1854"/>
      <c r="D111" s="1855"/>
      <c r="E111" s="1855"/>
      <c r="F111" s="1855"/>
      <c r="G111" s="1884"/>
      <c r="H111" s="1885"/>
      <c r="I111" s="1868"/>
      <c r="J111" s="1854"/>
      <c r="K111" s="1855"/>
      <c r="L111" s="1855"/>
      <c r="M111" s="1855"/>
      <c r="N111" s="1884"/>
      <c r="O111" s="1885"/>
      <c r="P111" s="1868"/>
      <c r="Q111" s="1854"/>
      <c r="R111" s="1855"/>
      <c r="S111" s="1855"/>
      <c r="T111" s="1855"/>
      <c r="U111" s="1884"/>
      <c r="V111" s="1885"/>
      <c r="W111" s="1868"/>
      <c r="X111" s="1854"/>
      <c r="Y111" s="1855"/>
      <c r="Z111" s="1855"/>
      <c r="AA111" s="1855"/>
      <c r="AB111" s="1884"/>
      <c r="AC111" s="1885"/>
      <c r="AD111" s="1868"/>
      <c r="AE111" s="1854"/>
      <c r="AF111" s="1855"/>
      <c r="AG111" s="1855"/>
      <c r="AH111" s="1855"/>
      <c r="AI111" s="1884"/>
      <c r="AJ111" s="1885"/>
      <c r="AK111" s="1868"/>
    </row>
    <row r="112" spans="1:52" ht="39.950000000000003" customHeight="1" thickBot="1" x14ac:dyDescent="0.25">
      <c r="A112" s="5491"/>
      <c r="B112" s="5491"/>
      <c r="C112" s="1927"/>
      <c r="D112" s="1927"/>
      <c r="E112" s="1666"/>
      <c r="F112" s="1666"/>
      <c r="G112" s="1684"/>
      <c r="H112" s="1928"/>
      <c r="I112" s="1928"/>
      <c r="J112" s="1684"/>
      <c r="K112" s="1927"/>
      <c r="L112" s="1927"/>
      <c r="M112" s="1927"/>
      <c r="N112" s="1927"/>
      <c r="O112" s="1928"/>
      <c r="P112" s="1928"/>
      <c r="Q112" s="1927"/>
      <c r="R112" s="1927"/>
      <c r="S112" s="1927"/>
      <c r="T112" s="1684"/>
      <c r="U112" s="1697"/>
      <c r="V112" s="1697"/>
      <c r="W112" s="1697"/>
      <c r="X112" s="1927"/>
      <c r="Y112" s="1927"/>
      <c r="Z112" s="1927"/>
      <c r="AA112" s="1927"/>
      <c r="AB112" s="1927"/>
      <c r="AC112" s="1928"/>
      <c r="AD112" s="1928"/>
      <c r="AE112" s="1927"/>
      <c r="AF112" s="1927"/>
      <c r="AG112" s="1927"/>
      <c r="AH112" s="1927"/>
      <c r="AI112" s="1927"/>
      <c r="AJ112" s="1660"/>
      <c r="AK112" s="1660"/>
    </row>
    <row r="113" spans="1:37" ht="39.950000000000003" customHeight="1" thickBot="1" x14ac:dyDescent="0.25">
      <c r="A113" s="5764"/>
      <c r="B113" s="5765"/>
      <c r="C113" s="5464" t="s">
        <v>8749</v>
      </c>
      <c r="D113" s="5465"/>
      <c r="E113" s="5465"/>
      <c r="F113" s="5465"/>
      <c r="G113" s="5465"/>
      <c r="H113" s="5465"/>
      <c r="I113" s="5466"/>
      <c r="J113" s="5464" t="s">
        <v>8606</v>
      </c>
      <c r="K113" s="5465"/>
      <c r="L113" s="5465"/>
      <c r="M113" s="5465"/>
      <c r="N113" s="5465"/>
      <c r="O113" s="5465"/>
      <c r="P113" s="5466"/>
      <c r="Q113" s="5464" t="s">
        <v>8750</v>
      </c>
      <c r="R113" s="5465"/>
      <c r="S113" s="5465"/>
      <c r="T113" s="5465"/>
      <c r="U113" s="5465"/>
      <c r="V113" s="5465"/>
      <c r="W113" s="5466"/>
      <c r="X113" s="5464" t="s">
        <v>8607</v>
      </c>
      <c r="Y113" s="5465"/>
      <c r="Z113" s="5465"/>
      <c r="AA113" s="5465"/>
      <c r="AB113" s="5465"/>
      <c r="AC113" s="5465"/>
      <c r="AD113" s="5466"/>
      <c r="AE113" s="5464" t="s">
        <v>8422</v>
      </c>
      <c r="AF113" s="5465"/>
      <c r="AG113" s="5465"/>
      <c r="AH113" s="5465"/>
      <c r="AI113" s="5465"/>
      <c r="AJ113" s="5465"/>
      <c r="AK113" s="5466"/>
    </row>
    <row r="114" spans="1:37" ht="39.950000000000003" customHeight="1" x14ac:dyDescent="0.2">
      <c r="A114" s="6964" t="s">
        <v>1390</v>
      </c>
      <c r="B114" s="6875"/>
      <c r="C114" s="1719">
        <v>5</v>
      </c>
      <c r="D114" s="1675">
        <v>5</v>
      </c>
      <c r="E114" s="1675">
        <v>5</v>
      </c>
      <c r="F114" s="1675">
        <v>5</v>
      </c>
      <c r="G114" s="1676">
        <v>5</v>
      </c>
      <c r="H114" s="1743">
        <v>5</v>
      </c>
      <c r="I114" s="1744">
        <v>5</v>
      </c>
      <c r="J114" s="1674">
        <v>5</v>
      </c>
      <c r="K114" s="1675">
        <v>5</v>
      </c>
      <c r="L114" s="1675">
        <v>5</v>
      </c>
      <c r="M114" s="1675">
        <v>5</v>
      </c>
      <c r="N114" s="1676">
        <v>5</v>
      </c>
      <c r="O114" s="1743">
        <v>5</v>
      </c>
      <c r="P114" s="1744">
        <v>5</v>
      </c>
      <c r="Q114" s="1674">
        <v>6</v>
      </c>
      <c r="R114" s="1675">
        <v>6</v>
      </c>
      <c r="S114" s="1675">
        <v>6</v>
      </c>
      <c r="T114" s="1675">
        <v>6</v>
      </c>
      <c r="U114" s="1676">
        <v>6</v>
      </c>
      <c r="V114" s="1743">
        <v>6</v>
      </c>
      <c r="W114" s="1744">
        <v>6</v>
      </c>
      <c r="X114" s="1674">
        <v>6</v>
      </c>
      <c r="Y114" s="1675">
        <v>6</v>
      </c>
      <c r="Z114" s="1675">
        <v>6</v>
      </c>
      <c r="AA114" s="1675">
        <v>6</v>
      </c>
      <c r="AB114" s="1676">
        <v>6</v>
      </c>
      <c r="AC114" s="1743">
        <v>6</v>
      </c>
      <c r="AD114" s="1747">
        <v>6</v>
      </c>
      <c r="AE114" s="1675">
        <v>6</v>
      </c>
      <c r="AF114" s="1675">
        <v>6</v>
      </c>
      <c r="AG114" s="1675">
        <v>6</v>
      </c>
      <c r="AH114" s="1675">
        <v>6</v>
      </c>
      <c r="AI114" s="1676">
        <v>6</v>
      </c>
      <c r="AJ114" s="1743">
        <v>6</v>
      </c>
      <c r="AK114" s="1744">
        <v>6</v>
      </c>
    </row>
    <row r="115" spans="1:37" ht="39.950000000000003" customHeight="1" thickBot="1" x14ac:dyDescent="0.25">
      <c r="A115" s="6898" t="s">
        <v>1391</v>
      </c>
      <c r="B115" s="6899"/>
      <c r="C115" s="1677">
        <v>18</v>
      </c>
      <c r="D115" s="1757">
        <v>19</v>
      </c>
      <c r="E115" s="1757">
        <v>20</v>
      </c>
      <c r="F115" s="1757">
        <v>21</v>
      </c>
      <c r="G115" s="1673">
        <v>22</v>
      </c>
      <c r="H115" s="1745">
        <v>23</v>
      </c>
      <c r="I115" s="1746">
        <v>24</v>
      </c>
      <c r="J115" s="1671">
        <v>25</v>
      </c>
      <c r="K115" s="1672">
        <v>26</v>
      </c>
      <c r="L115" s="1672">
        <v>27</v>
      </c>
      <c r="M115" s="1672">
        <v>28</v>
      </c>
      <c r="N115" s="1673">
        <v>29</v>
      </c>
      <c r="O115" s="1745">
        <v>30</v>
      </c>
      <c r="P115" s="1746">
        <v>31</v>
      </c>
      <c r="Q115" s="1671">
        <v>1</v>
      </c>
      <c r="R115" s="1672">
        <v>2</v>
      </c>
      <c r="S115" s="1672">
        <v>3</v>
      </c>
      <c r="T115" s="1757">
        <v>4</v>
      </c>
      <c r="U115" s="1758">
        <v>5</v>
      </c>
      <c r="V115" s="1745">
        <v>6</v>
      </c>
      <c r="W115" s="1746">
        <v>7</v>
      </c>
      <c r="X115" s="1671">
        <v>8</v>
      </c>
      <c r="Y115" s="1672">
        <v>9</v>
      </c>
      <c r="Z115" s="1672">
        <v>10</v>
      </c>
      <c r="AA115" s="1672">
        <v>11</v>
      </c>
      <c r="AB115" s="1673">
        <v>12</v>
      </c>
      <c r="AC115" s="1745">
        <v>13</v>
      </c>
      <c r="AD115" s="1748">
        <v>14</v>
      </c>
      <c r="AE115" s="1672">
        <v>15</v>
      </c>
      <c r="AF115" s="1672">
        <v>16</v>
      </c>
      <c r="AG115" s="1672">
        <v>17</v>
      </c>
      <c r="AH115" s="1672">
        <v>18</v>
      </c>
      <c r="AI115" s="1673">
        <v>19</v>
      </c>
      <c r="AJ115" s="1745">
        <v>20</v>
      </c>
      <c r="AK115" s="1746">
        <v>21</v>
      </c>
    </row>
    <row r="116" spans="1:37" ht="39.950000000000003" customHeight="1" x14ac:dyDescent="0.2">
      <c r="A116" s="6883" t="s">
        <v>4459</v>
      </c>
      <c r="B116" s="6884"/>
      <c r="C116" s="2217"/>
      <c r="D116" s="84"/>
      <c r="E116" s="85"/>
      <c r="F116" s="2067"/>
      <c r="G116" s="2218"/>
      <c r="H116" s="1787"/>
      <c r="I116" s="1788"/>
      <c r="J116" s="1789"/>
      <c r="K116" s="1790"/>
      <c r="L116" s="1790"/>
      <c r="M116" s="1790"/>
      <c r="N116" s="1886"/>
      <c r="O116" s="1792"/>
      <c r="P116" s="1788"/>
      <c r="Q116" s="2228"/>
      <c r="R116" s="1785"/>
      <c r="S116" s="2229"/>
      <c r="T116" s="2058"/>
      <c r="U116" s="2230"/>
      <c r="V116" s="1792"/>
      <c r="W116" s="1788"/>
      <c r="X116" s="2228"/>
      <c r="Y116" s="1785"/>
      <c r="Z116" s="2229"/>
      <c r="AA116" s="2059"/>
      <c r="AB116" s="2234"/>
      <c r="AC116" s="1792"/>
      <c r="AD116" s="1788"/>
      <c r="AE116" s="2247"/>
      <c r="AF116" s="1785"/>
      <c r="AG116" s="1790"/>
      <c r="AH116" s="2245"/>
      <c r="AI116" s="1795"/>
      <c r="AJ116" s="1762"/>
      <c r="AK116" s="1750"/>
    </row>
    <row r="117" spans="1:37" ht="39.950000000000003" customHeight="1" x14ac:dyDescent="0.2">
      <c r="A117" s="6840" t="s">
        <v>8234</v>
      </c>
      <c r="B117" s="6841"/>
      <c r="C117" s="2039"/>
      <c r="D117" s="1823"/>
      <c r="E117" s="1823"/>
      <c r="F117" s="1823"/>
      <c r="G117" s="2155"/>
      <c r="H117" s="1796"/>
      <c r="I117" s="1797"/>
      <c r="J117" s="2039"/>
      <c r="K117" s="1823"/>
      <c r="L117" s="1823"/>
      <c r="M117" s="1823"/>
      <c r="N117" s="2155"/>
      <c r="O117" s="1798"/>
      <c r="P117" s="1797"/>
      <c r="Q117" s="2039"/>
      <c r="R117" s="1823"/>
      <c r="S117" s="1799"/>
      <c r="T117" s="1799"/>
      <c r="U117" s="1959"/>
      <c r="V117" s="1798"/>
      <c r="W117" s="1797"/>
      <c r="X117" s="1801"/>
      <c r="Y117" s="1799"/>
      <c r="Z117" s="1799"/>
      <c r="AA117" s="1799"/>
      <c r="AB117" s="1800"/>
      <c r="AC117" s="1798"/>
      <c r="AD117" s="1797"/>
      <c r="AE117" s="2055"/>
      <c r="AF117" s="1116"/>
      <c r="AG117" s="1116"/>
      <c r="AH117" s="1116"/>
      <c r="AI117" s="2237"/>
      <c r="AJ117" s="1760"/>
      <c r="AK117" s="1752"/>
    </row>
    <row r="118" spans="1:37" ht="39.950000000000003" customHeight="1" x14ac:dyDescent="0.2">
      <c r="A118" s="6860" t="s">
        <v>8235</v>
      </c>
      <c r="B118" s="6861"/>
      <c r="C118" s="2004"/>
      <c r="D118" s="1843"/>
      <c r="E118" s="1843"/>
      <c r="F118" s="1843"/>
      <c r="G118" s="2163"/>
      <c r="H118" s="1796"/>
      <c r="I118" s="1797"/>
      <c r="J118" s="2192"/>
      <c r="K118" s="1842"/>
      <c r="L118" s="1842"/>
      <c r="M118" s="1842"/>
      <c r="N118" s="2224"/>
      <c r="O118" s="1798"/>
      <c r="P118" s="1797"/>
      <c r="Q118" s="2004"/>
      <c r="R118" s="1823"/>
      <c r="S118" s="1823"/>
      <c r="T118" s="1823"/>
      <c r="U118" s="2232"/>
      <c r="V118" s="1798"/>
      <c r="W118" s="1797"/>
      <c r="X118" s="2235"/>
      <c r="Y118" s="2064"/>
      <c r="Z118" s="2064"/>
      <c r="AA118" s="2064"/>
      <c r="AB118" s="2236"/>
      <c r="AC118" s="1798"/>
      <c r="AD118" s="1797"/>
      <c r="AE118" s="2235"/>
      <c r="AF118" s="1381"/>
      <c r="AG118" s="1381"/>
      <c r="AH118" s="1381"/>
      <c r="AI118" s="1916"/>
      <c r="AJ118" s="1760"/>
      <c r="AK118" s="1752"/>
    </row>
    <row r="119" spans="1:37" ht="39.950000000000003" customHeight="1" x14ac:dyDescent="0.2">
      <c r="A119" s="6860" t="s">
        <v>8236</v>
      </c>
      <c r="B119" s="6861"/>
      <c r="C119" s="2210"/>
      <c r="D119" s="2061"/>
      <c r="E119" s="2061"/>
      <c r="F119" s="2061"/>
      <c r="G119" s="2211"/>
      <c r="H119" s="1796"/>
      <c r="I119" s="1797"/>
      <c r="J119" s="2219"/>
      <c r="K119" s="2061"/>
      <c r="L119" s="2061"/>
      <c r="M119" s="2061"/>
      <c r="N119" s="2211"/>
      <c r="O119" s="1798"/>
      <c r="P119" s="1797"/>
      <c r="Q119" s="2210"/>
      <c r="R119" s="2061"/>
      <c r="S119" s="1116"/>
      <c r="T119" s="1116"/>
      <c r="U119" s="2005"/>
      <c r="V119" s="1798"/>
      <c r="W119" s="1797"/>
      <c r="X119" s="2055"/>
      <c r="Y119" s="1116"/>
      <c r="Z119" s="1116"/>
      <c r="AA119" s="1116"/>
      <c r="AB119" s="2237"/>
      <c r="AC119" s="1798"/>
      <c r="AD119" s="1797"/>
      <c r="AE119" s="1804"/>
      <c r="AF119" s="1381"/>
      <c r="AG119" s="1805"/>
      <c r="AH119" s="1805"/>
      <c r="AI119" s="1806"/>
      <c r="AJ119" s="1760"/>
      <c r="AK119" s="1752"/>
    </row>
    <row r="120" spans="1:37" ht="39.950000000000003" customHeight="1" x14ac:dyDescent="0.2">
      <c r="A120" s="6860" t="s">
        <v>8237</v>
      </c>
      <c r="B120" s="6861"/>
      <c r="C120" s="2004"/>
      <c r="D120" s="1116"/>
      <c r="E120" s="1116"/>
      <c r="F120" s="1116"/>
      <c r="G120" s="2005"/>
      <c r="H120" s="1796"/>
      <c r="I120" s="1797"/>
      <c r="J120" s="2004"/>
      <c r="K120" s="1116"/>
      <c r="L120" s="1116"/>
      <c r="M120" s="1116"/>
      <c r="N120" s="2156"/>
      <c r="O120" s="1798"/>
      <c r="P120" s="1797"/>
      <c r="Q120" s="2206"/>
      <c r="R120" s="1381"/>
      <c r="S120" s="1381"/>
      <c r="T120" s="1843"/>
      <c r="U120" s="2163"/>
      <c r="V120" s="1798"/>
      <c r="W120" s="1797"/>
      <c r="X120" s="1891"/>
      <c r="Y120" s="1381"/>
      <c r="Z120" s="1381"/>
      <c r="AA120" s="1381"/>
      <c r="AB120" s="1916"/>
      <c r="AC120" s="1798"/>
      <c r="AD120" s="1797"/>
      <c r="AE120" s="2246"/>
      <c r="AF120" s="2065"/>
      <c r="AG120" s="1799"/>
      <c r="AH120" s="1799"/>
      <c r="AI120" s="1771"/>
      <c r="AJ120" s="1760"/>
      <c r="AK120" s="1752"/>
    </row>
    <row r="121" spans="1:37" ht="39.950000000000003" customHeight="1" x14ac:dyDescent="0.2">
      <c r="A121" s="6794" t="s">
        <v>8238</v>
      </c>
      <c r="B121" s="6795"/>
      <c r="C121" s="2159"/>
      <c r="D121" s="72"/>
      <c r="E121" s="50"/>
      <c r="F121" s="1807"/>
      <c r="G121" s="2213"/>
      <c r="H121" s="1796"/>
      <c r="I121" s="1797"/>
      <c r="J121" s="2125"/>
      <c r="K121" s="1810"/>
      <c r="L121" s="1810"/>
      <c r="M121" s="1810"/>
      <c r="N121" s="2126"/>
      <c r="O121" s="1798"/>
      <c r="P121" s="1797"/>
      <c r="Q121" s="2125"/>
      <c r="R121" s="1810"/>
      <c r="S121" s="1810"/>
      <c r="T121" s="1810"/>
      <c r="U121" s="2126"/>
      <c r="V121" s="1798"/>
      <c r="W121" s="1797"/>
      <c r="X121" s="1812"/>
      <c r="Y121" s="1813"/>
      <c r="Z121" s="1813"/>
      <c r="AA121" s="1813"/>
      <c r="AB121" s="1814"/>
      <c r="AC121" s="1798"/>
      <c r="AD121" s="1797"/>
      <c r="AE121" s="1815"/>
      <c r="AF121" s="1381"/>
      <c r="AG121" s="1381"/>
      <c r="AH121" s="77"/>
      <c r="AI121" s="1728"/>
      <c r="AJ121" s="1760"/>
      <c r="AK121" s="1752"/>
    </row>
    <row r="122" spans="1:37" ht="39.950000000000003" customHeight="1" x14ac:dyDescent="0.2">
      <c r="A122" s="6794" t="s">
        <v>8239</v>
      </c>
      <c r="B122" s="6795"/>
      <c r="C122" s="2212"/>
      <c r="D122" s="1807"/>
      <c r="E122" s="1807"/>
      <c r="F122" s="1807"/>
      <c r="G122" s="2213"/>
      <c r="H122" s="1796"/>
      <c r="I122" s="1797"/>
      <c r="J122" s="2212"/>
      <c r="K122" s="1807"/>
      <c r="L122" s="1807"/>
      <c r="M122" s="1807"/>
      <c r="N122" s="2213"/>
      <c r="O122" s="1798"/>
      <c r="P122" s="1797"/>
      <c r="Q122" s="2231"/>
      <c r="R122" s="1888"/>
      <c r="S122" s="1888"/>
      <c r="T122" s="1888"/>
      <c r="U122" s="1913"/>
      <c r="V122" s="1798"/>
      <c r="W122" s="1797"/>
      <c r="X122" s="1825"/>
      <c r="Y122" s="1823"/>
      <c r="Z122" s="1897"/>
      <c r="AA122" s="1897"/>
      <c r="AB122" s="2238"/>
      <c r="AC122" s="1798"/>
      <c r="AD122" s="1797"/>
      <c r="AE122" s="1815"/>
      <c r="AF122" s="1807"/>
      <c r="AG122" s="1807"/>
      <c r="AH122" s="1807"/>
      <c r="AI122" s="1808"/>
      <c r="AJ122" s="1760"/>
      <c r="AK122" s="1752"/>
    </row>
    <row r="123" spans="1:37" ht="39.950000000000003" customHeight="1" x14ac:dyDescent="0.2">
      <c r="A123" s="6794" t="s">
        <v>8240</v>
      </c>
      <c r="B123" s="6795"/>
      <c r="C123" s="2125"/>
      <c r="D123" s="1810"/>
      <c r="E123" s="1810"/>
      <c r="F123" s="1810"/>
      <c r="G123" s="2126"/>
      <c r="H123" s="1796"/>
      <c r="I123" s="1797"/>
      <c r="J123" s="2125"/>
      <c r="K123" s="1810"/>
      <c r="L123" s="1810"/>
      <c r="M123" s="1810"/>
      <c r="N123" s="2126"/>
      <c r="O123" s="1798"/>
      <c r="P123" s="1797"/>
      <c r="Q123" s="2125"/>
      <c r="R123" s="1810"/>
      <c r="S123" s="1810"/>
      <c r="T123" s="1810"/>
      <c r="U123" s="2126"/>
      <c r="V123" s="1798"/>
      <c r="W123" s="1797"/>
      <c r="X123" s="1809"/>
      <c r="Y123" s="1810"/>
      <c r="Z123" s="1810"/>
      <c r="AA123" s="1810"/>
      <c r="AB123" s="1811"/>
      <c r="AC123" s="1798"/>
      <c r="AD123" s="1797"/>
      <c r="AE123" s="1809"/>
      <c r="AF123" s="1810"/>
      <c r="AG123" s="1810"/>
      <c r="AH123" s="1810"/>
      <c r="AI123" s="1811"/>
      <c r="AJ123" s="1760"/>
      <c r="AK123" s="1752"/>
    </row>
    <row r="124" spans="1:37" ht="39.950000000000003" customHeight="1" x14ac:dyDescent="0.2">
      <c r="A124" s="6792" t="s">
        <v>8241</v>
      </c>
      <c r="B124" s="6793"/>
      <c r="C124" s="2214"/>
      <c r="D124" s="2016"/>
      <c r="E124" s="2016"/>
      <c r="F124" s="2016"/>
      <c r="G124" s="2117"/>
      <c r="H124" s="1816"/>
      <c r="I124" s="1817"/>
      <c r="J124" s="2214"/>
      <c r="K124" s="2016"/>
      <c r="L124" s="2016"/>
      <c r="M124" s="2016"/>
      <c r="N124" s="2117"/>
      <c r="O124" s="1818"/>
      <c r="P124" s="1817"/>
      <c r="Q124" s="2214"/>
      <c r="R124" s="2016"/>
      <c r="S124" s="2016"/>
      <c r="T124" s="2016"/>
      <c r="U124" s="2117"/>
      <c r="V124" s="1818"/>
      <c r="W124" s="1817"/>
      <c r="X124" s="2062"/>
      <c r="Y124" s="2016"/>
      <c r="Z124" s="2016"/>
      <c r="AA124" s="2016"/>
      <c r="AB124" s="2239"/>
      <c r="AC124" s="1818"/>
      <c r="AD124" s="1817"/>
      <c r="AE124" s="2062"/>
      <c r="AF124" s="2016"/>
      <c r="AG124" s="2016"/>
      <c r="AH124" s="2016"/>
      <c r="AI124" s="2239"/>
      <c r="AJ124" s="1760"/>
      <c r="AK124" s="1752"/>
    </row>
    <row r="125" spans="1:37" ht="39.950000000000003" customHeight="1" x14ac:dyDescent="0.2">
      <c r="A125" s="6792" t="s">
        <v>8242</v>
      </c>
      <c r="B125" s="6793"/>
      <c r="C125" s="2160"/>
      <c r="D125" s="77"/>
      <c r="E125" s="50"/>
      <c r="F125" s="77"/>
      <c r="G125" s="2157"/>
      <c r="H125" s="1796"/>
      <c r="I125" s="1797"/>
      <c r="J125" s="2160"/>
      <c r="K125" s="77"/>
      <c r="L125" s="77"/>
      <c r="M125" s="44"/>
      <c r="N125" s="2225"/>
      <c r="O125" s="1798"/>
      <c r="P125" s="1797"/>
      <c r="Q125" s="2159"/>
      <c r="R125" s="72"/>
      <c r="S125" s="72"/>
      <c r="T125" s="72"/>
      <c r="U125" s="2156"/>
      <c r="V125" s="1798"/>
      <c r="W125" s="1797"/>
      <c r="X125" s="1809"/>
      <c r="Y125" s="1810"/>
      <c r="Z125" s="1810"/>
      <c r="AA125" s="1810"/>
      <c r="AB125" s="1811"/>
      <c r="AC125" s="1798"/>
      <c r="AD125" s="1797"/>
      <c r="AE125" s="1809"/>
      <c r="AF125" s="1810"/>
      <c r="AG125" s="1810"/>
      <c r="AH125" s="1810"/>
      <c r="AI125" s="1811"/>
      <c r="AJ125" s="1760"/>
      <c r="AK125" s="1752"/>
    </row>
    <row r="126" spans="1:37" ht="39.950000000000003" customHeight="1" x14ac:dyDescent="0.2">
      <c r="A126" s="6794" t="s">
        <v>8243</v>
      </c>
      <c r="B126" s="6795"/>
      <c r="C126" s="2039"/>
      <c r="D126" s="1823"/>
      <c r="E126" s="1823"/>
      <c r="F126" s="1823"/>
      <c r="G126" s="2155"/>
      <c r="H126" s="1796"/>
      <c r="I126" s="1797"/>
      <c r="J126" s="2039"/>
      <c r="K126" s="1823"/>
      <c r="L126" s="1823"/>
      <c r="M126" s="1823"/>
      <c r="N126" s="2155"/>
      <c r="O126" s="1798"/>
      <c r="P126" s="1797"/>
      <c r="Q126" s="2039"/>
      <c r="R126" s="1823"/>
      <c r="S126" s="1823"/>
      <c r="T126" s="1823"/>
      <c r="U126" s="2155"/>
      <c r="V126" s="1798"/>
      <c r="W126" s="1797"/>
      <c r="X126" s="1825"/>
      <c r="Y126" s="1823"/>
      <c r="Z126" s="1823"/>
      <c r="AA126" s="1823"/>
      <c r="AB126" s="1824"/>
      <c r="AC126" s="1798"/>
      <c r="AD126" s="1797"/>
      <c r="AE126" s="1825"/>
      <c r="AF126" s="1823"/>
      <c r="AG126" s="1823"/>
      <c r="AH126" s="1823"/>
      <c r="AI126" s="1824"/>
      <c r="AJ126" s="1760"/>
      <c r="AK126" s="1752"/>
    </row>
    <row r="127" spans="1:37" ht="39.950000000000003" customHeight="1" x14ac:dyDescent="0.2">
      <c r="A127" s="6794" t="s">
        <v>8244</v>
      </c>
      <c r="B127" s="6795"/>
      <c r="C127" s="2039"/>
      <c r="D127" s="1823"/>
      <c r="E127" s="1823"/>
      <c r="F127" s="1823"/>
      <c r="G127" s="2155"/>
      <c r="H127" s="1796"/>
      <c r="I127" s="1797"/>
      <c r="J127" s="2039"/>
      <c r="K127" s="1823"/>
      <c r="L127" s="1823"/>
      <c r="M127" s="1823"/>
      <c r="N127" s="2155"/>
      <c r="O127" s="1798"/>
      <c r="P127" s="1797"/>
      <c r="Q127" s="2039"/>
      <c r="R127" s="1823"/>
      <c r="S127" s="1823"/>
      <c r="T127" s="1823"/>
      <c r="U127" s="2155"/>
      <c r="V127" s="1798"/>
      <c r="W127" s="1797"/>
      <c r="X127" s="1825"/>
      <c r="Y127" s="1823"/>
      <c r="Z127" s="1823"/>
      <c r="AA127" s="1823"/>
      <c r="AB127" s="1824"/>
      <c r="AC127" s="1798"/>
      <c r="AD127" s="1797"/>
      <c r="AE127" s="1825"/>
      <c r="AF127" s="1823"/>
      <c r="AG127" s="1823"/>
      <c r="AH127" s="1823"/>
      <c r="AI127" s="1824"/>
      <c r="AJ127" s="1760"/>
      <c r="AK127" s="1752"/>
    </row>
    <row r="128" spans="1:37" ht="39.950000000000003" customHeight="1" x14ac:dyDescent="0.2">
      <c r="A128" s="6796" t="s">
        <v>8245</v>
      </c>
      <c r="B128" s="6797"/>
      <c r="C128" s="1729"/>
      <c r="D128" s="37"/>
      <c r="E128" s="50"/>
      <c r="F128" s="37"/>
      <c r="G128" s="1730"/>
      <c r="H128" s="1796"/>
      <c r="I128" s="1797"/>
      <c r="J128" s="2152"/>
      <c r="K128" s="37"/>
      <c r="L128" s="37"/>
      <c r="M128" s="44"/>
      <c r="N128" s="2158"/>
      <c r="O128" s="1798"/>
      <c r="P128" s="1797"/>
      <c r="Q128" s="2152"/>
      <c r="R128" s="37"/>
      <c r="S128" s="37"/>
      <c r="T128" s="37"/>
      <c r="U128" s="2158"/>
      <c r="V128" s="1798"/>
      <c r="W128" s="1797"/>
      <c r="X128" s="1820"/>
      <c r="Y128" s="37"/>
      <c r="Z128" s="37"/>
      <c r="AA128" s="37"/>
      <c r="AB128" s="1730"/>
      <c r="AC128" s="1798"/>
      <c r="AD128" s="1797"/>
      <c r="AE128" s="1739"/>
      <c r="AF128" s="31"/>
      <c r="AG128" s="44"/>
      <c r="AH128" s="44"/>
      <c r="AI128" s="1800"/>
      <c r="AJ128" s="1760"/>
      <c r="AK128" s="1752"/>
    </row>
    <row r="129" spans="1:37" ht="39.950000000000003" customHeight="1" x14ac:dyDescent="0.2">
      <c r="A129" s="6798" t="s">
        <v>8246</v>
      </c>
      <c r="B129" s="6797"/>
      <c r="C129" s="1729"/>
      <c r="D129" s="37"/>
      <c r="E129" s="50"/>
      <c r="F129" s="37"/>
      <c r="G129" s="1730"/>
      <c r="H129" s="1796"/>
      <c r="I129" s="1797"/>
      <c r="J129" s="2222"/>
      <c r="K129" s="33"/>
      <c r="L129" s="33"/>
      <c r="M129" s="44"/>
      <c r="N129" s="2226"/>
      <c r="O129" s="1798"/>
      <c r="P129" s="1797"/>
      <c r="Q129" s="2222"/>
      <c r="R129" s="1821"/>
      <c r="S129" s="1821"/>
      <c r="T129" s="1821"/>
      <c r="U129" s="2227"/>
      <c r="V129" s="1798"/>
      <c r="W129" s="1797"/>
      <c r="X129" s="1820"/>
      <c r="Y129" s="47"/>
      <c r="Z129" s="72"/>
      <c r="AA129" s="1823"/>
      <c r="AB129" s="1824"/>
      <c r="AC129" s="1798"/>
      <c r="AD129" s="1797"/>
      <c r="AE129" s="1825"/>
      <c r="AF129" s="1823"/>
      <c r="AG129" s="1823"/>
      <c r="AH129" s="1823"/>
      <c r="AI129" s="1723"/>
      <c r="AJ129" s="1760"/>
      <c r="AK129" s="1752"/>
    </row>
    <row r="130" spans="1:37" ht="39.950000000000003" customHeight="1" x14ac:dyDescent="0.2">
      <c r="A130" s="6060" t="s">
        <v>8247</v>
      </c>
      <c r="B130" s="6799"/>
      <c r="C130" s="1734"/>
      <c r="D130" s="80"/>
      <c r="E130" s="50"/>
      <c r="F130" s="80"/>
      <c r="G130" s="1735"/>
      <c r="H130" s="1796"/>
      <c r="I130" s="1797"/>
      <c r="J130" s="2159"/>
      <c r="K130" s="72"/>
      <c r="L130" s="72"/>
      <c r="M130" s="44"/>
      <c r="N130" s="2226"/>
      <c r="O130" s="1798"/>
      <c r="P130" s="1797"/>
      <c r="Q130" s="2159"/>
      <c r="R130" s="72"/>
      <c r="S130" s="72"/>
      <c r="T130" s="72"/>
      <c r="U130" s="2156"/>
      <c r="V130" s="1798"/>
      <c r="W130" s="1797"/>
      <c r="X130" s="1820"/>
      <c r="Y130" s="77"/>
      <c r="Z130" s="77"/>
      <c r="AA130" s="77"/>
      <c r="AB130" s="1728"/>
      <c r="AC130" s="1798"/>
      <c r="AD130" s="1797"/>
      <c r="AE130" s="1734"/>
      <c r="AF130" s="80"/>
      <c r="AG130" s="44"/>
      <c r="AH130" s="44"/>
      <c r="AI130" s="1735"/>
      <c r="AJ130" s="1760"/>
      <c r="AK130" s="1752"/>
    </row>
    <row r="131" spans="1:37" ht="39.950000000000003" customHeight="1" x14ac:dyDescent="0.2">
      <c r="A131" s="6796" t="s">
        <v>8248</v>
      </c>
      <c r="B131" s="6797"/>
      <c r="C131" s="1731"/>
      <c r="D131" s="1821"/>
      <c r="E131" s="50"/>
      <c r="F131" s="1821"/>
      <c r="G131" s="1822"/>
      <c r="H131" s="1796"/>
      <c r="I131" s="1797"/>
      <c r="J131" s="2223"/>
      <c r="K131" s="1821"/>
      <c r="L131" s="1821"/>
      <c r="M131" s="44"/>
      <c r="N131" s="2227"/>
      <c r="O131" s="1798"/>
      <c r="P131" s="1797"/>
      <c r="Q131" s="2223"/>
      <c r="R131" s="1821"/>
      <c r="S131" s="1821"/>
      <c r="T131" s="1821"/>
      <c r="U131" s="2227"/>
      <c r="V131" s="1798"/>
      <c r="W131" s="1797"/>
      <c r="X131" s="1820"/>
      <c r="Y131" s="1821"/>
      <c r="Z131" s="1821"/>
      <c r="AA131" s="1821"/>
      <c r="AB131" s="1822"/>
      <c r="AC131" s="1798"/>
      <c r="AD131" s="1797"/>
      <c r="AE131" s="1731"/>
      <c r="AF131" s="1821"/>
      <c r="AG131" s="44"/>
      <c r="AH131" s="44"/>
      <c r="AI131" s="1822"/>
      <c r="AJ131" s="1760"/>
      <c r="AK131" s="1752"/>
    </row>
    <row r="132" spans="1:37" ht="39.950000000000003" customHeight="1" thickBot="1" x14ac:dyDescent="0.25">
      <c r="A132" s="6060" t="s">
        <v>8249</v>
      </c>
      <c r="B132" s="6799"/>
      <c r="C132" s="2215"/>
      <c r="D132" s="2072"/>
      <c r="E132" s="2072"/>
      <c r="F132" s="2072"/>
      <c r="G132" s="2216"/>
      <c r="H132" s="1826"/>
      <c r="I132" s="1827"/>
      <c r="J132" s="2039"/>
      <c r="K132" s="2072"/>
      <c r="L132" s="2072"/>
      <c r="M132" s="2072"/>
      <c r="N132" s="2155"/>
      <c r="O132" s="1828"/>
      <c r="P132" s="1827"/>
      <c r="Q132" s="2215"/>
      <c r="R132" s="2233"/>
      <c r="S132" s="2233"/>
      <c r="T132" s="2233"/>
      <c r="U132" s="2216"/>
      <c r="V132" s="1828"/>
      <c r="W132" s="1827"/>
      <c r="X132" s="2071"/>
      <c r="Y132" s="2072"/>
      <c r="Z132" s="2072"/>
      <c r="AA132" s="2072"/>
      <c r="AB132" s="2244"/>
      <c r="AC132" s="1828"/>
      <c r="AD132" s="1827"/>
      <c r="AE132" s="2071"/>
      <c r="AF132" s="2072"/>
      <c r="AG132" s="2072"/>
      <c r="AH132" s="2072"/>
      <c r="AI132" s="2244"/>
      <c r="AJ132" s="1763"/>
      <c r="AK132" s="1754"/>
    </row>
    <row r="133" spans="1:37" ht="39.950000000000003" customHeight="1" thickBot="1" x14ac:dyDescent="0.25">
      <c r="A133" s="2518">
        <v>1</v>
      </c>
      <c r="B133" s="1717" t="s">
        <v>5497</v>
      </c>
      <c r="C133" s="1838"/>
      <c r="D133" s="1834"/>
      <c r="E133" s="1834"/>
      <c r="F133" s="1834"/>
      <c r="G133" s="1829"/>
      <c r="H133" s="1830"/>
      <c r="I133" s="1831"/>
      <c r="J133" s="1832"/>
      <c r="K133" s="1833"/>
      <c r="L133" s="1833"/>
      <c r="M133" s="1834"/>
      <c r="N133" s="1835"/>
      <c r="O133" s="1836"/>
      <c r="P133" s="1837"/>
      <c r="Q133" s="1838"/>
      <c r="R133" s="1834"/>
      <c r="S133" s="2063"/>
      <c r="T133" s="2063"/>
      <c r="U133" s="2230"/>
      <c r="V133" s="1839"/>
      <c r="W133" s="1840"/>
      <c r="X133" s="2242"/>
      <c r="Y133" s="84"/>
      <c r="Z133" s="84"/>
      <c r="AA133" s="1879"/>
      <c r="AB133" s="2243"/>
      <c r="AC133" s="1836"/>
      <c r="AD133" s="1837"/>
      <c r="AE133" s="1881"/>
      <c r="AF133" s="1882"/>
      <c r="AG133" s="1882"/>
      <c r="AH133" s="1882"/>
      <c r="AI133" s="1880"/>
      <c r="AJ133" s="1839"/>
      <c r="AK133" s="1845"/>
    </row>
    <row r="134" spans="1:37" ht="39.950000000000003" customHeight="1" thickBot="1" x14ac:dyDescent="0.25">
      <c r="A134" s="2503">
        <v>2</v>
      </c>
      <c r="B134" s="2537" t="s">
        <v>5497</v>
      </c>
      <c r="C134" s="1801"/>
      <c r="D134" s="1799"/>
      <c r="E134" s="1799"/>
      <c r="F134" s="1799"/>
      <c r="G134" s="2018"/>
      <c r="H134" s="1847"/>
      <c r="I134" s="1848"/>
      <c r="J134" s="2153"/>
      <c r="K134" s="1915"/>
      <c r="L134" s="1842"/>
      <c r="M134" s="1842"/>
      <c r="N134" s="1849"/>
      <c r="O134" s="1847"/>
      <c r="P134" s="1848"/>
      <c r="Q134" s="1801"/>
      <c r="R134" s="1799"/>
      <c r="S134" s="1799"/>
      <c r="T134" s="1799"/>
      <c r="U134" s="1800"/>
      <c r="V134" s="1847"/>
      <c r="W134" s="1848"/>
      <c r="X134" s="1801"/>
      <c r="Y134" s="1799"/>
      <c r="Z134" s="1843"/>
      <c r="AA134" s="1843"/>
      <c r="AB134" s="1844"/>
      <c r="AC134" s="1774"/>
      <c r="AD134" s="1850"/>
      <c r="AE134" s="1801"/>
      <c r="AF134" s="1116"/>
      <c r="AG134" s="1116"/>
      <c r="AH134" s="1116"/>
      <c r="AI134" s="2237"/>
      <c r="AJ134" s="1847"/>
      <c r="AK134" s="1851"/>
    </row>
    <row r="135" spans="1:37" ht="39.950000000000003" customHeight="1" thickBot="1" x14ac:dyDescent="0.25">
      <c r="A135" s="6800" t="s">
        <v>5498</v>
      </c>
      <c r="B135" s="6801"/>
      <c r="C135" s="1801"/>
      <c r="D135" s="1799"/>
      <c r="E135" s="1799"/>
      <c r="F135" s="1799"/>
      <c r="G135" s="1844"/>
      <c r="H135" s="1847"/>
      <c r="I135" s="1848"/>
      <c r="J135" s="2220"/>
      <c r="K135" s="1799"/>
      <c r="L135" s="1821"/>
      <c r="M135" s="1843"/>
      <c r="N135" s="1822"/>
      <c r="O135" s="1847"/>
      <c r="P135" s="1848"/>
      <c r="Q135" s="1852"/>
      <c r="R135" s="1799"/>
      <c r="S135" s="1799"/>
      <c r="T135" s="1853"/>
      <c r="U135" s="1800"/>
      <c r="V135" s="1847"/>
      <c r="W135" s="1848"/>
      <c r="X135" s="2060"/>
      <c r="Y135" s="2061"/>
      <c r="Z135" s="1843"/>
      <c r="AA135" s="1843"/>
      <c r="AB135" s="1800"/>
      <c r="AC135" s="1847"/>
      <c r="AD135" s="1848"/>
      <c r="AE135" s="1801"/>
      <c r="AF135" s="1799"/>
      <c r="AG135" s="1799"/>
      <c r="AH135" s="1799"/>
      <c r="AI135" s="1844"/>
      <c r="AJ135" s="1774"/>
      <c r="AK135" s="1851"/>
    </row>
    <row r="136" spans="1:37" ht="39.950000000000003" customHeight="1" thickBot="1" x14ac:dyDescent="0.25">
      <c r="A136" s="6802" t="s">
        <v>8250</v>
      </c>
      <c r="B136" s="6803"/>
      <c r="C136" s="1854"/>
      <c r="D136" s="1855"/>
      <c r="E136" s="1855"/>
      <c r="F136" s="1740"/>
      <c r="G136" s="1741"/>
      <c r="H136" s="1856"/>
      <c r="I136" s="1857"/>
      <c r="J136" s="1854"/>
      <c r="K136" s="2221"/>
      <c r="L136" s="1862"/>
      <c r="M136" s="1855"/>
      <c r="N136" s="1858"/>
      <c r="O136" s="1859"/>
      <c r="P136" s="1860"/>
      <c r="Q136" s="1861"/>
      <c r="R136" s="1862"/>
      <c r="S136" s="1863"/>
      <c r="T136" s="1863"/>
      <c r="U136" s="1864"/>
      <c r="V136" s="1865"/>
      <c r="W136" s="1866"/>
      <c r="X136" s="1867"/>
      <c r="Y136" s="1863"/>
      <c r="Z136" s="2240"/>
      <c r="AA136" s="2240"/>
      <c r="AB136" s="2241"/>
      <c r="AC136" s="1856"/>
      <c r="AD136" s="1857"/>
      <c r="AE136" s="1854"/>
      <c r="AF136" s="1855"/>
      <c r="AG136" s="1862"/>
      <c r="AH136" s="1862"/>
      <c r="AI136" s="1864"/>
      <c r="AJ136" s="1856"/>
      <c r="AK136" s="1868"/>
    </row>
    <row r="137" spans="1:37" ht="39.950000000000003" customHeight="1" thickBot="1" x14ac:dyDescent="0.3">
      <c r="A137" s="6790" t="s">
        <v>8973</v>
      </c>
      <c r="B137" s="6791"/>
      <c r="C137" s="1869"/>
      <c r="D137" s="1870"/>
      <c r="E137" s="1870"/>
      <c r="F137" s="1870"/>
      <c r="G137" s="1871"/>
      <c r="H137" s="1872"/>
      <c r="I137" s="1845"/>
      <c r="J137" s="1873"/>
      <c r="K137" s="1874"/>
      <c r="L137" s="1875"/>
      <c r="M137" s="1874"/>
      <c r="N137" s="1795"/>
      <c r="O137" s="1876"/>
      <c r="P137" s="1877"/>
      <c r="Q137" s="1878"/>
      <c r="R137" s="1879"/>
      <c r="S137" s="1766"/>
      <c r="T137" s="1766"/>
      <c r="U137" s="1880"/>
      <c r="V137" s="1872"/>
      <c r="W137" s="1845"/>
      <c r="X137" s="1881"/>
      <c r="Y137" s="1882"/>
      <c r="Z137" s="1882"/>
      <c r="AA137" s="1882"/>
      <c r="AB137" s="1880"/>
      <c r="AC137" s="1872"/>
      <c r="AD137" s="1845"/>
      <c r="AE137" s="1881"/>
      <c r="AF137" s="1882"/>
      <c r="AG137" s="1882"/>
      <c r="AH137" s="1882"/>
      <c r="AI137" s="1880"/>
      <c r="AJ137" s="1872"/>
      <c r="AK137" s="1845"/>
    </row>
    <row r="138" spans="1:37" ht="39.950000000000003" customHeight="1" thickBot="1" x14ac:dyDescent="0.25">
      <c r="A138" s="7022" t="s">
        <v>3641</v>
      </c>
      <c r="B138" s="7023"/>
      <c r="C138" s="1801"/>
      <c r="D138" s="1799"/>
      <c r="E138" s="1799"/>
      <c r="F138" s="1799"/>
      <c r="G138" s="1800"/>
      <c r="H138" s="1883"/>
      <c r="I138" s="1851"/>
      <c r="J138" s="1801"/>
      <c r="K138" s="1821"/>
      <c r="L138" s="1799"/>
      <c r="M138" s="1799"/>
      <c r="N138" s="1800"/>
      <c r="O138" s="1883"/>
      <c r="P138" s="1851"/>
      <c r="Q138" s="1801"/>
      <c r="R138" s="1799"/>
      <c r="S138" s="1799"/>
      <c r="T138" s="1799"/>
      <c r="U138" s="1800"/>
      <c r="V138" s="1883"/>
      <c r="W138" s="1851"/>
      <c r="X138" s="1801"/>
      <c r="Y138" s="1799"/>
      <c r="Z138" s="1799"/>
      <c r="AA138" s="1799"/>
      <c r="AB138" s="1800"/>
      <c r="AC138" s="1883"/>
      <c r="AD138" s="1851"/>
      <c r="AE138" s="1801"/>
      <c r="AF138" s="1799"/>
      <c r="AG138" s="1799"/>
      <c r="AH138" s="1799"/>
      <c r="AI138" s="1800"/>
      <c r="AJ138" s="1883"/>
      <c r="AK138" s="1851"/>
    </row>
    <row r="139" spans="1:37" ht="39.950000000000003" customHeight="1" thickBot="1" x14ac:dyDescent="0.25">
      <c r="A139" s="6838" t="s">
        <v>8919</v>
      </c>
      <c r="B139" s="6839"/>
      <c r="C139" s="1854"/>
      <c r="D139" s="1855"/>
      <c r="E139" s="1855"/>
      <c r="F139" s="1855"/>
      <c r="G139" s="1884"/>
      <c r="H139" s="1885"/>
      <c r="I139" s="1868"/>
      <c r="J139" s="1854"/>
      <c r="K139" s="1855"/>
      <c r="L139" s="1855"/>
      <c r="M139" s="1855"/>
      <c r="N139" s="1884"/>
      <c r="O139" s="1885"/>
      <c r="P139" s="1868"/>
      <c r="Q139" s="1854"/>
      <c r="R139" s="1855"/>
      <c r="S139" s="1855"/>
      <c r="T139" s="1855"/>
      <c r="U139" s="1884"/>
      <c r="V139" s="1885"/>
      <c r="W139" s="1868"/>
      <c r="X139" s="1854"/>
      <c r="Y139" s="1855"/>
      <c r="Z139" s="1855"/>
      <c r="AA139" s="1855"/>
      <c r="AB139" s="1884"/>
      <c r="AC139" s="1885"/>
      <c r="AD139" s="1868"/>
      <c r="AE139" s="1854"/>
      <c r="AF139" s="1855"/>
      <c r="AG139" s="1855"/>
      <c r="AH139" s="1855"/>
      <c r="AI139" s="1884"/>
      <c r="AJ139" s="1885"/>
      <c r="AK139" s="1868"/>
    </row>
    <row r="140" spans="1:37" ht="39.950000000000003" customHeight="1" thickBot="1" x14ac:dyDescent="0.25">
      <c r="A140" s="5920"/>
      <c r="B140" s="5920"/>
      <c r="C140" s="1657"/>
      <c r="D140" s="1657"/>
      <c r="E140" s="1657"/>
      <c r="F140" s="1657"/>
      <c r="G140" s="1657"/>
      <c r="H140" s="1928"/>
      <c r="I140" s="1928"/>
      <c r="J140" s="1657"/>
      <c r="K140" s="1657"/>
      <c r="L140" s="1657"/>
      <c r="M140" s="1684"/>
      <c r="N140" s="1684"/>
      <c r="O140" s="1928"/>
      <c r="P140" s="1928"/>
      <c r="Q140" s="1657"/>
      <c r="R140" s="1657"/>
      <c r="S140" s="1657"/>
      <c r="T140" s="1657"/>
      <c r="U140" s="1657"/>
      <c r="V140" s="1928"/>
      <c r="W140" s="1928"/>
      <c r="X140" s="1929"/>
      <c r="Y140" s="1657"/>
      <c r="Z140" s="1657"/>
      <c r="AA140" s="1657"/>
      <c r="AB140" s="1657"/>
      <c r="AC140" s="1928"/>
      <c r="AD140" s="1928"/>
      <c r="AE140" s="1682"/>
      <c r="AF140" s="1682"/>
      <c r="AG140" s="1682"/>
      <c r="AH140" s="1682"/>
      <c r="AI140" s="1682"/>
      <c r="AJ140" s="1660"/>
      <c r="AK140" s="1660"/>
    </row>
    <row r="141" spans="1:37" ht="39.950000000000003" customHeight="1" thickBot="1" x14ac:dyDescent="0.25">
      <c r="A141" s="5764"/>
      <c r="B141" s="5765"/>
      <c r="C141" s="5464" t="s">
        <v>8423</v>
      </c>
      <c r="D141" s="5465"/>
      <c r="E141" s="5465"/>
      <c r="F141" s="5465"/>
      <c r="G141" s="5465"/>
      <c r="H141" s="5465"/>
      <c r="I141" s="5466"/>
      <c r="J141" s="5464" t="s">
        <v>8424</v>
      </c>
      <c r="K141" s="5465"/>
      <c r="L141" s="5465"/>
      <c r="M141" s="5465"/>
      <c r="N141" s="5465"/>
      <c r="O141" s="5465"/>
      <c r="P141" s="5466"/>
      <c r="Q141" s="5464" t="s">
        <v>8425</v>
      </c>
      <c r="R141" s="5465"/>
      <c r="S141" s="5465"/>
      <c r="T141" s="5465"/>
      <c r="U141" s="5465"/>
      <c r="V141" s="5465"/>
      <c r="W141" s="5466"/>
      <c r="X141" s="5464" t="s">
        <v>8426</v>
      </c>
      <c r="Y141" s="5465"/>
      <c r="Z141" s="5465"/>
      <c r="AA141" s="5465"/>
      <c r="AB141" s="5465"/>
      <c r="AC141" s="5465"/>
      <c r="AD141" s="5466"/>
      <c r="AE141" s="5464" t="s">
        <v>8751</v>
      </c>
      <c r="AF141" s="5465"/>
      <c r="AG141" s="5465"/>
      <c r="AH141" s="5465"/>
      <c r="AI141" s="5465"/>
      <c r="AJ141" s="5465"/>
      <c r="AK141" s="5466"/>
    </row>
    <row r="142" spans="1:37" ht="39.950000000000003" customHeight="1" x14ac:dyDescent="0.2">
      <c r="A142" s="6964" t="s">
        <v>1390</v>
      </c>
      <c r="B142" s="6875"/>
      <c r="C142" s="1719">
        <v>6</v>
      </c>
      <c r="D142" s="1675">
        <v>6</v>
      </c>
      <c r="E142" s="1675">
        <v>6</v>
      </c>
      <c r="F142" s="1675">
        <v>6</v>
      </c>
      <c r="G142" s="1676">
        <v>6</v>
      </c>
      <c r="H142" s="1743">
        <v>6</v>
      </c>
      <c r="I142" s="1744">
        <v>6</v>
      </c>
      <c r="J142" s="1674">
        <v>6</v>
      </c>
      <c r="K142" s="1675">
        <v>6</v>
      </c>
      <c r="L142" s="1675">
        <v>7</v>
      </c>
      <c r="M142" s="1675">
        <v>7</v>
      </c>
      <c r="N142" s="1676">
        <v>7</v>
      </c>
      <c r="O142" s="1743">
        <v>7</v>
      </c>
      <c r="P142" s="1744">
        <v>7</v>
      </c>
      <c r="Q142" s="1674">
        <v>7</v>
      </c>
      <c r="R142" s="1675">
        <v>7</v>
      </c>
      <c r="S142" s="1675">
        <v>7</v>
      </c>
      <c r="T142" s="1675">
        <v>7</v>
      </c>
      <c r="U142" s="1676">
        <v>7</v>
      </c>
      <c r="V142" s="1743">
        <v>7</v>
      </c>
      <c r="W142" s="1744">
        <v>7</v>
      </c>
      <c r="X142" s="1674">
        <v>7</v>
      </c>
      <c r="Y142" s="1675">
        <v>7</v>
      </c>
      <c r="Z142" s="1675">
        <v>7</v>
      </c>
      <c r="AA142" s="1675">
        <v>7</v>
      </c>
      <c r="AB142" s="1676">
        <v>7</v>
      </c>
      <c r="AC142" s="1743">
        <v>7</v>
      </c>
      <c r="AD142" s="1747">
        <v>7</v>
      </c>
      <c r="AE142" s="1675">
        <v>7</v>
      </c>
      <c r="AF142" s="1675">
        <v>7</v>
      </c>
      <c r="AG142" s="1675">
        <v>7</v>
      </c>
      <c r="AH142" s="1675">
        <v>7</v>
      </c>
      <c r="AI142" s="1676">
        <v>7</v>
      </c>
      <c r="AJ142" s="1743">
        <v>7</v>
      </c>
      <c r="AK142" s="1744">
        <v>7</v>
      </c>
    </row>
    <row r="143" spans="1:37" ht="39.950000000000003" customHeight="1" thickBot="1" x14ac:dyDescent="0.25">
      <c r="A143" s="6898" t="s">
        <v>1391</v>
      </c>
      <c r="B143" s="6899"/>
      <c r="C143" s="1677">
        <v>22</v>
      </c>
      <c r="D143" s="1757">
        <v>23</v>
      </c>
      <c r="E143" s="1757">
        <v>24</v>
      </c>
      <c r="F143" s="1757">
        <v>25</v>
      </c>
      <c r="G143" s="1673">
        <v>26</v>
      </c>
      <c r="H143" s="1745">
        <v>27</v>
      </c>
      <c r="I143" s="1746">
        <v>28</v>
      </c>
      <c r="J143" s="1671">
        <v>29</v>
      </c>
      <c r="K143" s="1672">
        <v>30</v>
      </c>
      <c r="L143" s="1672">
        <v>1</v>
      </c>
      <c r="M143" s="1672">
        <v>2</v>
      </c>
      <c r="N143" s="1673">
        <v>3</v>
      </c>
      <c r="O143" s="1745">
        <v>4</v>
      </c>
      <c r="P143" s="1746">
        <v>5</v>
      </c>
      <c r="Q143" s="1671">
        <v>6</v>
      </c>
      <c r="R143" s="1672">
        <v>7</v>
      </c>
      <c r="S143" s="1672">
        <v>8</v>
      </c>
      <c r="T143" s="1757">
        <v>9</v>
      </c>
      <c r="U143" s="1758">
        <v>10</v>
      </c>
      <c r="V143" s="1745">
        <v>11</v>
      </c>
      <c r="W143" s="1746">
        <v>12</v>
      </c>
      <c r="X143" s="1671">
        <v>13</v>
      </c>
      <c r="Y143" s="1672">
        <v>14</v>
      </c>
      <c r="Z143" s="1672">
        <v>15</v>
      </c>
      <c r="AA143" s="1672">
        <v>16</v>
      </c>
      <c r="AB143" s="1673">
        <v>17</v>
      </c>
      <c r="AC143" s="1745">
        <v>18</v>
      </c>
      <c r="AD143" s="1748">
        <v>19</v>
      </c>
      <c r="AE143" s="1672">
        <v>20</v>
      </c>
      <c r="AF143" s="1672">
        <v>21</v>
      </c>
      <c r="AG143" s="1672">
        <v>22</v>
      </c>
      <c r="AH143" s="1672">
        <v>23</v>
      </c>
      <c r="AI143" s="1673">
        <v>24</v>
      </c>
      <c r="AJ143" s="1745">
        <v>25</v>
      </c>
      <c r="AK143" s="1746">
        <v>26</v>
      </c>
    </row>
    <row r="144" spans="1:37" ht="39.950000000000003" customHeight="1" x14ac:dyDescent="0.2">
      <c r="A144" s="6883" t="s">
        <v>4459</v>
      </c>
      <c r="B144" s="6884"/>
      <c r="C144" s="2217"/>
      <c r="D144" s="84"/>
      <c r="E144" s="85"/>
      <c r="F144" s="2067"/>
      <c r="G144" s="2218"/>
      <c r="H144" s="1787"/>
      <c r="I144" s="1788"/>
      <c r="J144" s="1789"/>
      <c r="K144" s="1790"/>
      <c r="L144" s="1790"/>
      <c r="M144" s="1790"/>
      <c r="N144" s="1886"/>
      <c r="O144" s="1792"/>
      <c r="P144" s="1788"/>
      <c r="Q144" s="2228"/>
      <c r="R144" s="1785"/>
      <c r="S144" s="2229"/>
      <c r="T144" s="2058"/>
      <c r="U144" s="2230"/>
      <c r="V144" s="1792"/>
      <c r="W144" s="1788"/>
      <c r="X144" s="2228"/>
      <c r="Y144" s="1785"/>
      <c r="Z144" s="2229"/>
      <c r="AA144" s="2059"/>
      <c r="AB144" s="2234"/>
      <c r="AC144" s="1792"/>
      <c r="AD144" s="1788"/>
      <c r="AE144" s="2247"/>
      <c r="AF144" s="1785"/>
      <c r="AG144" s="1790"/>
      <c r="AH144" s="2245"/>
      <c r="AI144" s="1795"/>
      <c r="AJ144" s="1762"/>
      <c r="AK144" s="1750"/>
    </row>
    <row r="145" spans="1:37" ht="39.950000000000003" customHeight="1" x14ac:dyDescent="0.2">
      <c r="A145" s="6840" t="s">
        <v>8234</v>
      </c>
      <c r="B145" s="6841"/>
      <c r="C145" s="2039"/>
      <c r="D145" s="1823"/>
      <c r="E145" s="1823"/>
      <c r="F145" s="1823"/>
      <c r="G145" s="2155"/>
      <c r="H145" s="1796"/>
      <c r="I145" s="1797"/>
      <c r="J145" s="2039"/>
      <c r="K145" s="1823"/>
      <c r="L145" s="1823"/>
      <c r="M145" s="1823"/>
      <c r="N145" s="2155"/>
      <c r="O145" s="1798"/>
      <c r="P145" s="1797"/>
      <c r="Q145" s="2039"/>
      <c r="R145" s="1823"/>
      <c r="S145" s="1799"/>
      <c r="T145" s="1799"/>
      <c r="U145" s="1959"/>
      <c r="V145" s="1798"/>
      <c r="W145" s="1797"/>
      <c r="X145" s="1801"/>
      <c r="Y145" s="1799"/>
      <c r="Z145" s="1799"/>
      <c r="AA145" s="1799"/>
      <c r="AB145" s="1800"/>
      <c r="AC145" s="1798"/>
      <c r="AD145" s="1797"/>
      <c r="AE145" s="2055"/>
      <c r="AF145" s="1116"/>
      <c r="AG145" s="1116"/>
      <c r="AH145" s="1116"/>
      <c r="AI145" s="2237"/>
      <c r="AJ145" s="1760"/>
      <c r="AK145" s="1752"/>
    </row>
    <row r="146" spans="1:37" ht="39.950000000000003" customHeight="1" x14ac:dyDescent="0.2">
      <c r="A146" s="6860" t="s">
        <v>8235</v>
      </c>
      <c r="B146" s="6861"/>
      <c r="C146" s="2004"/>
      <c r="D146" s="1843"/>
      <c r="E146" s="1843"/>
      <c r="F146" s="1843"/>
      <c r="G146" s="2163"/>
      <c r="H146" s="1796"/>
      <c r="I146" s="1797"/>
      <c r="J146" s="2192"/>
      <c r="K146" s="1842"/>
      <c r="L146" s="1842"/>
      <c r="M146" s="1842"/>
      <c r="N146" s="2224"/>
      <c r="O146" s="1798"/>
      <c r="P146" s="1797"/>
      <c r="Q146" s="2004"/>
      <c r="R146" s="1823"/>
      <c r="S146" s="1823"/>
      <c r="T146" s="1823"/>
      <c r="U146" s="2232"/>
      <c r="V146" s="1798"/>
      <c r="W146" s="1797"/>
      <c r="X146" s="2235"/>
      <c r="Y146" s="2064"/>
      <c r="Z146" s="2064"/>
      <c r="AA146" s="2064"/>
      <c r="AB146" s="2236"/>
      <c r="AC146" s="1798"/>
      <c r="AD146" s="1797"/>
      <c r="AE146" s="2235"/>
      <c r="AF146" s="1381"/>
      <c r="AG146" s="1381"/>
      <c r="AH146" s="1381"/>
      <c r="AI146" s="1916"/>
      <c r="AJ146" s="1760"/>
      <c r="AK146" s="1752"/>
    </row>
    <row r="147" spans="1:37" ht="39.950000000000003" customHeight="1" x14ac:dyDescent="0.2">
      <c r="A147" s="6860" t="s">
        <v>8236</v>
      </c>
      <c r="B147" s="6861"/>
      <c r="C147" s="2210"/>
      <c r="D147" s="2061"/>
      <c r="E147" s="2061"/>
      <c r="F147" s="2061"/>
      <c r="G147" s="2211"/>
      <c r="H147" s="1796"/>
      <c r="I147" s="1797"/>
      <c r="J147" s="2219"/>
      <c r="K147" s="2061"/>
      <c r="L147" s="2061"/>
      <c r="M147" s="2061"/>
      <c r="N147" s="2211"/>
      <c r="O147" s="1798"/>
      <c r="P147" s="1797"/>
      <c r="Q147" s="2210"/>
      <c r="R147" s="2061"/>
      <c r="S147" s="1116"/>
      <c r="T147" s="1116"/>
      <c r="U147" s="2005"/>
      <c r="V147" s="1798"/>
      <c r="W147" s="1797"/>
      <c r="X147" s="2055"/>
      <c r="Y147" s="1116"/>
      <c r="Z147" s="1116"/>
      <c r="AA147" s="1116"/>
      <c r="AB147" s="2237"/>
      <c r="AC147" s="1798"/>
      <c r="AD147" s="1797"/>
      <c r="AE147" s="1804"/>
      <c r="AF147" s="1381"/>
      <c r="AG147" s="1805"/>
      <c r="AH147" s="1805"/>
      <c r="AI147" s="1806"/>
      <c r="AJ147" s="1760"/>
      <c r="AK147" s="1752"/>
    </row>
    <row r="148" spans="1:37" ht="39.950000000000003" customHeight="1" x14ac:dyDescent="0.2">
      <c r="A148" s="6860" t="s">
        <v>8237</v>
      </c>
      <c r="B148" s="6861"/>
      <c r="C148" s="2004"/>
      <c r="D148" s="1116"/>
      <c r="E148" s="1116"/>
      <c r="F148" s="1116"/>
      <c r="G148" s="2005"/>
      <c r="H148" s="1796"/>
      <c r="I148" s="1797"/>
      <c r="J148" s="2004"/>
      <c r="K148" s="1116"/>
      <c r="L148" s="1116"/>
      <c r="M148" s="1116"/>
      <c r="N148" s="2156"/>
      <c r="O148" s="1798"/>
      <c r="P148" s="1797"/>
      <c r="Q148" s="2206"/>
      <c r="R148" s="1381"/>
      <c r="S148" s="1381"/>
      <c r="T148" s="1843"/>
      <c r="U148" s="2163"/>
      <c r="V148" s="1798"/>
      <c r="W148" s="1797"/>
      <c r="X148" s="1891"/>
      <c r="Y148" s="1381"/>
      <c r="Z148" s="1381"/>
      <c r="AA148" s="1381"/>
      <c r="AB148" s="1916"/>
      <c r="AC148" s="1798"/>
      <c r="AD148" s="1797"/>
      <c r="AE148" s="2246"/>
      <c r="AF148" s="2065"/>
      <c r="AG148" s="1799"/>
      <c r="AH148" s="1799"/>
      <c r="AI148" s="1771"/>
      <c r="AJ148" s="1760"/>
      <c r="AK148" s="1752"/>
    </row>
    <row r="149" spans="1:37" ht="39.950000000000003" customHeight="1" x14ac:dyDescent="0.2">
      <c r="A149" s="6794" t="s">
        <v>8238</v>
      </c>
      <c r="B149" s="6795"/>
      <c r="C149" s="2159"/>
      <c r="D149" s="72"/>
      <c r="E149" s="50"/>
      <c r="F149" s="1807"/>
      <c r="G149" s="2213"/>
      <c r="H149" s="1796"/>
      <c r="I149" s="1797"/>
      <c r="J149" s="2125"/>
      <c r="K149" s="1810"/>
      <c r="L149" s="1810"/>
      <c r="M149" s="1810"/>
      <c r="N149" s="2126"/>
      <c r="O149" s="1798"/>
      <c r="P149" s="1797"/>
      <c r="Q149" s="2125"/>
      <c r="R149" s="1810"/>
      <c r="S149" s="1810"/>
      <c r="T149" s="1810"/>
      <c r="U149" s="2126"/>
      <c r="V149" s="1798"/>
      <c r="W149" s="1797"/>
      <c r="X149" s="1812"/>
      <c r="Y149" s="1813"/>
      <c r="Z149" s="1813"/>
      <c r="AA149" s="1813"/>
      <c r="AB149" s="1814"/>
      <c r="AC149" s="1798"/>
      <c r="AD149" s="1797"/>
      <c r="AE149" s="1815"/>
      <c r="AF149" s="1381"/>
      <c r="AG149" s="1381"/>
      <c r="AH149" s="77"/>
      <c r="AI149" s="1728"/>
      <c r="AJ149" s="1760"/>
      <c r="AK149" s="1752"/>
    </row>
    <row r="150" spans="1:37" ht="39.950000000000003" customHeight="1" x14ac:dyDescent="0.2">
      <c r="A150" s="6794" t="s">
        <v>8239</v>
      </c>
      <c r="B150" s="6795"/>
      <c r="C150" s="2212"/>
      <c r="D150" s="1807"/>
      <c r="E150" s="1807"/>
      <c r="F150" s="1807"/>
      <c r="G150" s="2213"/>
      <c r="H150" s="1796"/>
      <c r="I150" s="1797"/>
      <c r="J150" s="2212"/>
      <c r="K150" s="1807"/>
      <c r="L150" s="1807"/>
      <c r="M150" s="1807"/>
      <c r="N150" s="2213"/>
      <c r="O150" s="1798"/>
      <c r="P150" s="1797"/>
      <c r="Q150" s="2231"/>
      <c r="R150" s="1888"/>
      <c r="S150" s="1888"/>
      <c r="T150" s="1888"/>
      <c r="U150" s="1913"/>
      <c r="V150" s="1798"/>
      <c r="W150" s="1797"/>
      <c r="X150" s="1825"/>
      <c r="Y150" s="1823"/>
      <c r="Z150" s="1897"/>
      <c r="AA150" s="1897"/>
      <c r="AB150" s="2238"/>
      <c r="AC150" s="1798"/>
      <c r="AD150" s="1797"/>
      <c r="AE150" s="1815"/>
      <c r="AF150" s="1807"/>
      <c r="AG150" s="1807"/>
      <c r="AH150" s="1807"/>
      <c r="AI150" s="1808"/>
      <c r="AJ150" s="1760"/>
      <c r="AK150" s="1752"/>
    </row>
    <row r="151" spans="1:37" ht="39.950000000000003" customHeight="1" x14ac:dyDescent="0.2">
      <c r="A151" s="6794" t="s">
        <v>8240</v>
      </c>
      <c r="B151" s="6795"/>
      <c r="C151" s="2125"/>
      <c r="D151" s="1810"/>
      <c r="E151" s="1810"/>
      <c r="F151" s="1810"/>
      <c r="G151" s="2126"/>
      <c r="H151" s="1796"/>
      <c r="I151" s="1797"/>
      <c r="J151" s="2125"/>
      <c r="K151" s="1810"/>
      <c r="L151" s="1810"/>
      <c r="M151" s="1810"/>
      <c r="N151" s="2126"/>
      <c r="O151" s="1798"/>
      <c r="P151" s="1797"/>
      <c r="Q151" s="2125"/>
      <c r="R151" s="1810"/>
      <c r="S151" s="1810"/>
      <c r="T151" s="1810"/>
      <c r="U151" s="2126"/>
      <c r="V151" s="1798"/>
      <c r="W151" s="1797"/>
      <c r="X151" s="1809"/>
      <c r="Y151" s="1810"/>
      <c r="Z151" s="1810"/>
      <c r="AA151" s="1810"/>
      <c r="AB151" s="1811"/>
      <c r="AC151" s="1798"/>
      <c r="AD151" s="1797"/>
      <c r="AE151" s="1809"/>
      <c r="AF151" s="1810"/>
      <c r="AG151" s="1810"/>
      <c r="AH151" s="1810"/>
      <c r="AI151" s="1811"/>
      <c r="AJ151" s="1760"/>
      <c r="AK151" s="1752"/>
    </row>
    <row r="152" spans="1:37" ht="39.950000000000003" customHeight="1" x14ac:dyDescent="0.2">
      <c r="A152" s="6792" t="s">
        <v>8241</v>
      </c>
      <c r="B152" s="6793"/>
      <c r="C152" s="2214"/>
      <c r="D152" s="2016"/>
      <c r="E152" s="2016"/>
      <c r="F152" s="2016"/>
      <c r="G152" s="2117"/>
      <c r="H152" s="1816"/>
      <c r="I152" s="1817"/>
      <c r="J152" s="2214"/>
      <c r="K152" s="2016"/>
      <c r="L152" s="2016"/>
      <c r="M152" s="2016"/>
      <c r="N152" s="2117"/>
      <c r="O152" s="1818"/>
      <c r="P152" s="1817"/>
      <c r="Q152" s="2214"/>
      <c r="R152" s="2016"/>
      <c r="S152" s="2016"/>
      <c r="T152" s="2016"/>
      <c r="U152" s="2117"/>
      <c r="V152" s="1818"/>
      <c r="W152" s="1817"/>
      <c r="X152" s="2062"/>
      <c r="Y152" s="2016"/>
      <c r="Z152" s="2016"/>
      <c r="AA152" s="2016"/>
      <c r="AB152" s="2239"/>
      <c r="AC152" s="1818"/>
      <c r="AD152" s="1817"/>
      <c r="AE152" s="2062"/>
      <c r="AF152" s="2016"/>
      <c r="AG152" s="2016"/>
      <c r="AH152" s="2016"/>
      <c r="AI152" s="2239"/>
      <c r="AJ152" s="1760"/>
      <c r="AK152" s="1752"/>
    </row>
    <row r="153" spans="1:37" ht="39.950000000000003" customHeight="1" x14ac:dyDescent="0.2">
      <c r="A153" s="6792" t="s">
        <v>8242</v>
      </c>
      <c r="B153" s="6793"/>
      <c r="C153" s="2160"/>
      <c r="D153" s="77"/>
      <c r="E153" s="50"/>
      <c r="F153" s="77"/>
      <c r="G153" s="2157"/>
      <c r="H153" s="1796"/>
      <c r="I153" s="1797"/>
      <c r="J153" s="2160"/>
      <c r="K153" s="77"/>
      <c r="L153" s="77"/>
      <c r="M153" s="44"/>
      <c r="N153" s="2225"/>
      <c r="O153" s="1798"/>
      <c r="P153" s="1797"/>
      <c r="Q153" s="2159"/>
      <c r="R153" s="72"/>
      <c r="S153" s="72"/>
      <c r="T153" s="72"/>
      <c r="U153" s="2156"/>
      <c r="V153" s="1798"/>
      <c r="W153" s="1797"/>
      <c r="X153" s="1809"/>
      <c r="Y153" s="1810"/>
      <c r="Z153" s="1810"/>
      <c r="AA153" s="1810"/>
      <c r="AB153" s="1811"/>
      <c r="AC153" s="1798"/>
      <c r="AD153" s="1797"/>
      <c r="AE153" s="1809"/>
      <c r="AF153" s="1810"/>
      <c r="AG153" s="1810"/>
      <c r="AH153" s="1810"/>
      <c r="AI153" s="1811"/>
      <c r="AJ153" s="1760"/>
      <c r="AK153" s="1752"/>
    </row>
    <row r="154" spans="1:37" ht="39.950000000000003" customHeight="1" x14ac:dyDescent="0.2">
      <c r="A154" s="6794" t="s">
        <v>8243</v>
      </c>
      <c r="B154" s="6795"/>
      <c r="C154" s="2039"/>
      <c r="D154" s="1823"/>
      <c r="E154" s="1823"/>
      <c r="F154" s="1823"/>
      <c r="G154" s="2155"/>
      <c r="H154" s="1796"/>
      <c r="I154" s="1797"/>
      <c r="J154" s="2039"/>
      <c r="K154" s="1823"/>
      <c r="L154" s="1823"/>
      <c r="M154" s="1823"/>
      <c r="N154" s="2155"/>
      <c r="O154" s="1798"/>
      <c r="P154" s="1797"/>
      <c r="Q154" s="2039"/>
      <c r="R154" s="1823"/>
      <c r="S154" s="1823"/>
      <c r="T154" s="1823"/>
      <c r="U154" s="2155"/>
      <c r="V154" s="1798"/>
      <c r="W154" s="1797"/>
      <c r="X154" s="1825"/>
      <c r="Y154" s="1823"/>
      <c r="Z154" s="1823"/>
      <c r="AA154" s="1823"/>
      <c r="AB154" s="1824"/>
      <c r="AC154" s="1798"/>
      <c r="AD154" s="1797"/>
      <c r="AE154" s="1825"/>
      <c r="AF154" s="1823"/>
      <c r="AG154" s="1823"/>
      <c r="AH154" s="1823"/>
      <c r="AI154" s="1824"/>
      <c r="AJ154" s="1760"/>
      <c r="AK154" s="1752"/>
    </row>
    <row r="155" spans="1:37" ht="39.950000000000003" customHeight="1" x14ac:dyDescent="0.2">
      <c r="A155" s="6794" t="s">
        <v>8244</v>
      </c>
      <c r="B155" s="6795"/>
      <c r="C155" s="2039"/>
      <c r="D155" s="1823"/>
      <c r="E155" s="1823"/>
      <c r="F155" s="1823"/>
      <c r="G155" s="2155"/>
      <c r="H155" s="1796"/>
      <c r="I155" s="1797"/>
      <c r="J155" s="2039"/>
      <c r="K155" s="1823"/>
      <c r="L155" s="1823"/>
      <c r="M155" s="1823"/>
      <c r="N155" s="2155"/>
      <c r="O155" s="1798"/>
      <c r="P155" s="1797"/>
      <c r="Q155" s="2039"/>
      <c r="R155" s="1823"/>
      <c r="S155" s="1823"/>
      <c r="T155" s="1823"/>
      <c r="U155" s="2155"/>
      <c r="V155" s="1798"/>
      <c r="W155" s="1797"/>
      <c r="X155" s="1825"/>
      <c r="Y155" s="1823"/>
      <c r="Z155" s="1823"/>
      <c r="AA155" s="1823"/>
      <c r="AB155" s="1824"/>
      <c r="AC155" s="1798"/>
      <c r="AD155" s="1797"/>
      <c r="AE155" s="1825"/>
      <c r="AF155" s="1823"/>
      <c r="AG155" s="1823"/>
      <c r="AH155" s="1823"/>
      <c r="AI155" s="1824"/>
      <c r="AJ155" s="1760"/>
      <c r="AK155" s="1752"/>
    </row>
    <row r="156" spans="1:37" ht="39.950000000000003" customHeight="1" x14ac:dyDescent="0.2">
      <c r="A156" s="6796" t="s">
        <v>8245</v>
      </c>
      <c r="B156" s="6797"/>
      <c r="C156" s="1729"/>
      <c r="D156" s="37"/>
      <c r="E156" s="50"/>
      <c r="F156" s="37"/>
      <c r="G156" s="1730"/>
      <c r="H156" s="1796"/>
      <c r="I156" s="1797"/>
      <c r="J156" s="2152"/>
      <c r="K156" s="37"/>
      <c r="L156" s="37"/>
      <c r="M156" s="44"/>
      <c r="N156" s="2158"/>
      <c r="O156" s="1798"/>
      <c r="P156" s="1797"/>
      <c r="Q156" s="2152"/>
      <c r="R156" s="37"/>
      <c r="S156" s="37"/>
      <c r="T156" s="37"/>
      <c r="U156" s="2158"/>
      <c r="V156" s="1798"/>
      <c r="W156" s="1797"/>
      <c r="X156" s="1820"/>
      <c r="Y156" s="37"/>
      <c r="Z156" s="37"/>
      <c r="AA156" s="37"/>
      <c r="AB156" s="1730"/>
      <c r="AC156" s="1798"/>
      <c r="AD156" s="1797"/>
      <c r="AE156" s="1739"/>
      <c r="AF156" s="31"/>
      <c r="AG156" s="44"/>
      <c r="AH156" s="44"/>
      <c r="AI156" s="1800"/>
      <c r="AJ156" s="1760"/>
      <c r="AK156" s="1752"/>
    </row>
    <row r="157" spans="1:37" ht="39.950000000000003" customHeight="1" x14ac:dyDescent="0.2">
      <c r="A157" s="6798" t="s">
        <v>8246</v>
      </c>
      <c r="B157" s="6797"/>
      <c r="C157" s="1729"/>
      <c r="D157" s="37"/>
      <c r="E157" s="50"/>
      <c r="F157" s="37"/>
      <c r="G157" s="1730"/>
      <c r="H157" s="1796"/>
      <c r="I157" s="1797"/>
      <c r="J157" s="2222"/>
      <c r="K157" s="33"/>
      <c r="L157" s="33"/>
      <c r="M157" s="44"/>
      <c r="N157" s="2226"/>
      <c r="O157" s="1798"/>
      <c r="P157" s="1797"/>
      <c r="Q157" s="2222"/>
      <c r="R157" s="1821"/>
      <c r="S157" s="1821"/>
      <c r="T157" s="1821"/>
      <c r="U157" s="2227"/>
      <c r="V157" s="1798"/>
      <c r="W157" s="1797"/>
      <c r="X157" s="1820"/>
      <c r="Y157" s="47"/>
      <c r="Z157" s="72"/>
      <c r="AA157" s="1823"/>
      <c r="AB157" s="1824"/>
      <c r="AC157" s="1798"/>
      <c r="AD157" s="1797"/>
      <c r="AE157" s="1825"/>
      <c r="AF157" s="1823"/>
      <c r="AG157" s="1823"/>
      <c r="AH157" s="1823"/>
      <c r="AI157" s="1723"/>
      <c r="AJ157" s="1760"/>
      <c r="AK157" s="1752"/>
    </row>
    <row r="158" spans="1:37" ht="39.950000000000003" customHeight="1" x14ac:dyDescent="0.2">
      <c r="A158" s="6060" t="s">
        <v>8247</v>
      </c>
      <c r="B158" s="6799"/>
      <c r="C158" s="1734"/>
      <c r="D158" s="80"/>
      <c r="E158" s="50"/>
      <c r="F158" s="80"/>
      <c r="G158" s="1735"/>
      <c r="H158" s="1796"/>
      <c r="I158" s="1797"/>
      <c r="J158" s="2159"/>
      <c r="K158" s="72"/>
      <c r="L158" s="72"/>
      <c r="M158" s="44"/>
      <c r="N158" s="2226"/>
      <c r="O158" s="1798"/>
      <c r="P158" s="1797"/>
      <c r="Q158" s="2159"/>
      <c r="R158" s="72"/>
      <c r="S158" s="72"/>
      <c r="T158" s="72"/>
      <c r="U158" s="2156"/>
      <c r="V158" s="1798"/>
      <c r="W158" s="1797"/>
      <c r="X158" s="1820"/>
      <c r="Y158" s="77"/>
      <c r="Z158" s="77"/>
      <c r="AA158" s="77"/>
      <c r="AB158" s="1728"/>
      <c r="AC158" s="1798"/>
      <c r="AD158" s="1797"/>
      <c r="AE158" s="1734"/>
      <c r="AF158" s="80"/>
      <c r="AG158" s="44"/>
      <c r="AH158" s="44"/>
      <c r="AI158" s="1735"/>
      <c r="AJ158" s="1760"/>
      <c r="AK158" s="1752"/>
    </row>
    <row r="159" spans="1:37" ht="39.950000000000003" customHeight="1" x14ac:dyDescent="0.2">
      <c r="A159" s="6796" t="s">
        <v>8248</v>
      </c>
      <c r="B159" s="6797"/>
      <c r="C159" s="1731"/>
      <c r="D159" s="1821"/>
      <c r="E159" s="50"/>
      <c r="F159" s="1821"/>
      <c r="G159" s="1822"/>
      <c r="H159" s="1796"/>
      <c r="I159" s="1797"/>
      <c r="J159" s="2223"/>
      <c r="K159" s="1821"/>
      <c r="L159" s="1821"/>
      <c r="M159" s="44"/>
      <c r="N159" s="2227"/>
      <c r="O159" s="1798"/>
      <c r="P159" s="1797"/>
      <c r="Q159" s="2223"/>
      <c r="R159" s="1821"/>
      <c r="S159" s="1821"/>
      <c r="T159" s="1821"/>
      <c r="U159" s="2227"/>
      <c r="V159" s="1798"/>
      <c r="W159" s="1797"/>
      <c r="X159" s="1820"/>
      <c r="Y159" s="1821"/>
      <c r="Z159" s="1821"/>
      <c r="AA159" s="1821"/>
      <c r="AB159" s="1822"/>
      <c r="AC159" s="1798"/>
      <c r="AD159" s="1797"/>
      <c r="AE159" s="1731"/>
      <c r="AF159" s="1821"/>
      <c r="AG159" s="44"/>
      <c r="AH159" s="44"/>
      <c r="AI159" s="1822"/>
      <c r="AJ159" s="1760"/>
      <c r="AK159" s="1752"/>
    </row>
    <row r="160" spans="1:37" ht="39.950000000000003" customHeight="1" thickBot="1" x14ac:dyDescent="0.25">
      <c r="A160" s="6060" t="s">
        <v>8249</v>
      </c>
      <c r="B160" s="6799"/>
      <c r="C160" s="2215"/>
      <c r="D160" s="2072"/>
      <c r="E160" s="2072"/>
      <c r="F160" s="2072"/>
      <c r="G160" s="2216"/>
      <c r="H160" s="1826"/>
      <c r="I160" s="1827"/>
      <c r="J160" s="2039"/>
      <c r="K160" s="2072"/>
      <c r="L160" s="2072"/>
      <c r="M160" s="2072"/>
      <c r="N160" s="2155"/>
      <c r="O160" s="1828"/>
      <c r="P160" s="1827"/>
      <c r="Q160" s="2215"/>
      <c r="R160" s="2233"/>
      <c r="S160" s="2233"/>
      <c r="T160" s="2233"/>
      <c r="U160" s="2216"/>
      <c r="V160" s="1828"/>
      <c r="W160" s="1827"/>
      <c r="X160" s="2071"/>
      <c r="Y160" s="2072"/>
      <c r="Z160" s="2072"/>
      <c r="AA160" s="2072"/>
      <c r="AB160" s="2244"/>
      <c r="AC160" s="1828"/>
      <c r="AD160" s="1827"/>
      <c r="AE160" s="2071"/>
      <c r="AF160" s="2072"/>
      <c r="AG160" s="2072"/>
      <c r="AH160" s="2072"/>
      <c r="AI160" s="2244"/>
      <c r="AJ160" s="1763"/>
      <c r="AK160" s="1754"/>
    </row>
    <row r="161" spans="1:37" ht="39.950000000000003" customHeight="1" thickBot="1" x14ac:dyDescent="0.25">
      <c r="A161" s="2518">
        <v>1</v>
      </c>
      <c r="B161" s="1717" t="s">
        <v>5497</v>
      </c>
      <c r="C161" s="1838"/>
      <c r="D161" s="1834"/>
      <c r="E161" s="1834"/>
      <c r="F161" s="1834"/>
      <c r="G161" s="1829"/>
      <c r="H161" s="1830"/>
      <c r="I161" s="1831"/>
      <c r="J161" s="1832"/>
      <c r="K161" s="1833"/>
      <c r="L161" s="1833"/>
      <c r="M161" s="1834"/>
      <c r="N161" s="1835"/>
      <c r="O161" s="1836"/>
      <c r="P161" s="1837"/>
      <c r="Q161" s="1838"/>
      <c r="R161" s="1834"/>
      <c r="S161" s="2063"/>
      <c r="T161" s="2063"/>
      <c r="U161" s="2230"/>
      <c r="V161" s="1839"/>
      <c r="W161" s="1840"/>
      <c r="X161" s="2242"/>
      <c r="Y161" s="84"/>
      <c r="Z161" s="84"/>
      <c r="AA161" s="1879"/>
      <c r="AB161" s="2243"/>
      <c r="AC161" s="1836"/>
      <c r="AD161" s="1837"/>
      <c r="AE161" s="1881"/>
      <c r="AF161" s="1882"/>
      <c r="AG161" s="1882"/>
      <c r="AH161" s="1882"/>
      <c r="AI161" s="1880"/>
      <c r="AJ161" s="1839"/>
      <c r="AK161" s="1845"/>
    </row>
    <row r="162" spans="1:37" ht="39.950000000000003" customHeight="1" thickBot="1" x14ac:dyDescent="0.25">
      <c r="A162" s="2503">
        <v>2</v>
      </c>
      <c r="B162" s="2537" t="s">
        <v>5497</v>
      </c>
      <c r="C162" s="1801"/>
      <c r="D162" s="1799"/>
      <c r="E162" s="1799"/>
      <c r="F162" s="1799"/>
      <c r="G162" s="2018"/>
      <c r="H162" s="1847"/>
      <c r="I162" s="1848"/>
      <c r="J162" s="2153"/>
      <c r="K162" s="1915"/>
      <c r="L162" s="1842"/>
      <c r="M162" s="1842"/>
      <c r="N162" s="1849"/>
      <c r="O162" s="1847"/>
      <c r="P162" s="1848"/>
      <c r="Q162" s="1801"/>
      <c r="R162" s="1799"/>
      <c r="S162" s="1799"/>
      <c r="T162" s="1799"/>
      <c r="U162" s="1800"/>
      <c r="V162" s="1847"/>
      <c r="W162" s="1848"/>
      <c r="X162" s="1801"/>
      <c r="Y162" s="1799"/>
      <c r="Z162" s="1843"/>
      <c r="AA162" s="1843"/>
      <c r="AB162" s="1844"/>
      <c r="AC162" s="1774"/>
      <c r="AD162" s="1850"/>
      <c r="AE162" s="1801"/>
      <c r="AF162" s="1116"/>
      <c r="AG162" s="1116"/>
      <c r="AH162" s="1116"/>
      <c r="AI162" s="2237"/>
      <c r="AJ162" s="1847"/>
      <c r="AK162" s="1851"/>
    </row>
    <row r="163" spans="1:37" ht="39.950000000000003" customHeight="1" thickBot="1" x14ac:dyDescent="0.25">
      <c r="A163" s="6800" t="s">
        <v>5498</v>
      </c>
      <c r="B163" s="6801"/>
      <c r="C163" s="1801"/>
      <c r="D163" s="1799"/>
      <c r="E163" s="1799"/>
      <c r="F163" s="1799"/>
      <c r="G163" s="1844"/>
      <c r="H163" s="1847"/>
      <c r="I163" s="1848"/>
      <c r="J163" s="2220"/>
      <c r="K163" s="1799"/>
      <c r="L163" s="1821"/>
      <c r="M163" s="1843"/>
      <c r="N163" s="1822"/>
      <c r="O163" s="1847"/>
      <c r="P163" s="1848"/>
      <c r="Q163" s="1852"/>
      <c r="R163" s="1799"/>
      <c r="S163" s="1799"/>
      <c r="T163" s="1853"/>
      <c r="U163" s="1800"/>
      <c r="V163" s="1847"/>
      <c r="W163" s="1848"/>
      <c r="X163" s="2060"/>
      <c r="Y163" s="2061"/>
      <c r="Z163" s="1843"/>
      <c r="AA163" s="1843"/>
      <c r="AB163" s="1800"/>
      <c r="AC163" s="1847"/>
      <c r="AD163" s="1848"/>
      <c r="AE163" s="1801"/>
      <c r="AF163" s="1799"/>
      <c r="AG163" s="1799"/>
      <c r="AH163" s="1799"/>
      <c r="AI163" s="1844"/>
      <c r="AJ163" s="1774"/>
      <c r="AK163" s="1851"/>
    </row>
    <row r="164" spans="1:37" ht="39.950000000000003" customHeight="1" thickBot="1" x14ac:dyDescent="0.25">
      <c r="A164" s="6802" t="s">
        <v>8250</v>
      </c>
      <c r="B164" s="6803"/>
      <c r="C164" s="1854"/>
      <c r="D164" s="1855"/>
      <c r="E164" s="1855"/>
      <c r="F164" s="1740"/>
      <c r="G164" s="1741"/>
      <c r="H164" s="1856"/>
      <c r="I164" s="1857"/>
      <c r="J164" s="1854"/>
      <c r="K164" s="2221"/>
      <c r="L164" s="1862"/>
      <c r="M164" s="1855"/>
      <c r="N164" s="1858"/>
      <c r="O164" s="1859"/>
      <c r="P164" s="1860"/>
      <c r="Q164" s="1861"/>
      <c r="R164" s="1862"/>
      <c r="S164" s="1863"/>
      <c r="T164" s="1863"/>
      <c r="U164" s="1864"/>
      <c r="V164" s="1865"/>
      <c r="W164" s="1866"/>
      <c r="X164" s="1867"/>
      <c r="Y164" s="1863"/>
      <c r="Z164" s="2240"/>
      <c r="AA164" s="2240"/>
      <c r="AB164" s="2241"/>
      <c r="AC164" s="1856"/>
      <c r="AD164" s="1857"/>
      <c r="AE164" s="1854"/>
      <c r="AF164" s="1855"/>
      <c r="AG164" s="1862"/>
      <c r="AH164" s="1862"/>
      <c r="AI164" s="1864"/>
      <c r="AJ164" s="1856"/>
      <c r="AK164" s="1868"/>
    </row>
    <row r="165" spans="1:37" ht="39.950000000000003" customHeight="1" thickBot="1" x14ac:dyDescent="0.3">
      <c r="A165" s="6790" t="s">
        <v>8973</v>
      </c>
      <c r="B165" s="6791"/>
      <c r="C165" s="1869"/>
      <c r="D165" s="1870"/>
      <c r="E165" s="1870"/>
      <c r="F165" s="1870"/>
      <c r="G165" s="1871"/>
      <c r="H165" s="1872"/>
      <c r="I165" s="1845"/>
      <c r="J165" s="1873"/>
      <c r="K165" s="1874"/>
      <c r="L165" s="1875"/>
      <c r="M165" s="1874"/>
      <c r="N165" s="1795"/>
      <c r="O165" s="1876"/>
      <c r="P165" s="1877"/>
      <c r="Q165" s="1878"/>
      <c r="R165" s="1879"/>
      <c r="S165" s="1766"/>
      <c r="T165" s="1766"/>
      <c r="U165" s="1880"/>
      <c r="V165" s="1872"/>
      <c r="W165" s="1845"/>
      <c r="X165" s="1881"/>
      <c r="Y165" s="1882"/>
      <c r="Z165" s="1882"/>
      <c r="AA165" s="1882"/>
      <c r="AB165" s="1880"/>
      <c r="AC165" s="1872"/>
      <c r="AD165" s="1845"/>
      <c r="AE165" s="1881"/>
      <c r="AF165" s="1882"/>
      <c r="AG165" s="1882"/>
      <c r="AH165" s="1882"/>
      <c r="AI165" s="1880"/>
      <c r="AJ165" s="1872"/>
      <c r="AK165" s="1845"/>
    </row>
    <row r="166" spans="1:37" ht="39.950000000000003" customHeight="1" thickBot="1" x14ac:dyDescent="0.25">
      <c r="A166" s="7022" t="s">
        <v>3641</v>
      </c>
      <c r="B166" s="7023"/>
      <c r="C166" s="1801"/>
      <c r="D166" s="1799"/>
      <c r="E166" s="1799"/>
      <c r="F166" s="1799"/>
      <c r="G166" s="1800"/>
      <c r="H166" s="1883"/>
      <c r="I166" s="1851"/>
      <c r="J166" s="1801"/>
      <c r="K166" s="1821"/>
      <c r="L166" s="1799"/>
      <c r="M166" s="1799"/>
      <c r="N166" s="1800"/>
      <c r="O166" s="1883"/>
      <c r="P166" s="1851"/>
      <c r="Q166" s="1801"/>
      <c r="R166" s="1799"/>
      <c r="S166" s="1799"/>
      <c r="T166" s="1799"/>
      <c r="U166" s="1800"/>
      <c r="V166" s="1883"/>
      <c r="W166" s="1851"/>
      <c r="X166" s="1801"/>
      <c r="Y166" s="1799"/>
      <c r="Z166" s="1799"/>
      <c r="AA166" s="1799"/>
      <c r="AB166" s="1800"/>
      <c r="AC166" s="1883"/>
      <c r="AD166" s="1851"/>
      <c r="AE166" s="1801"/>
      <c r="AF166" s="1799"/>
      <c r="AG166" s="1799"/>
      <c r="AH166" s="1799"/>
      <c r="AI166" s="1800"/>
      <c r="AJ166" s="1883"/>
      <c r="AK166" s="1851"/>
    </row>
    <row r="167" spans="1:37" ht="39.950000000000003" customHeight="1" thickBot="1" x14ac:dyDescent="0.25">
      <c r="A167" s="6838" t="s">
        <v>8919</v>
      </c>
      <c r="B167" s="6839"/>
      <c r="C167" s="1854"/>
      <c r="D167" s="1855"/>
      <c r="E167" s="1855"/>
      <c r="F167" s="1855"/>
      <c r="G167" s="1884"/>
      <c r="H167" s="1885"/>
      <c r="I167" s="1868"/>
      <c r="J167" s="1854"/>
      <c r="K167" s="1855"/>
      <c r="L167" s="1855"/>
      <c r="M167" s="1855"/>
      <c r="N167" s="1884"/>
      <c r="O167" s="1885"/>
      <c r="P167" s="1868"/>
      <c r="Q167" s="1854"/>
      <c r="R167" s="1855"/>
      <c r="S167" s="1855"/>
      <c r="T167" s="1855"/>
      <c r="U167" s="1884"/>
      <c r="V167" s="1885"/>
      <c r="W167" s="1868"/>
      <c r="X167" s="1854"/>
      <c r="Y167" s="1855"/>
      <c r="Z167" s="1855"/>
      <c r="AA167" s="1855"/>
      <c r="AB167" s="1884"/>
      <c r="AC167" s="1885"/>
      <c r="AD167" s="1868"/>
      <c r="AE167" s="1854"/>
      <c r="AF167" s="1855"/>
      <c r="AG167" s="1855"/>
      <c r="AH167" s="1855"/>
      <c r="AI167" s="1884"/>
      <c r="AJ167" s="1885"/>
      <c r="AK167" s="1868"/>
    </row>
    <row r="168" spans="1:37" ht="39.950000000000003" customHeight="1" thickBot="1" x14ac:dyDescent="0.25">
      <c r="A168" s="5491"/>
      <c r="B168" s="5491"/>
      <c r="C168" s="1682"/>
      <c r="D168" s="1682"/>
      <c r="E168" s="1682"/>
      <c r="F168" s="1682"/>
      <c r="G168" s="1682"/>
      <c r="H168" s="1928"/>
      <c r="I168" s="1928"/>
      <c r="J168" s="1682"/>
      <c r="K168" s="1682"/>
      <c r="L168" s="1682"/>
      <c r="M168" s="1682"/>
      <c r="N168" s="1682"/>
      <c r="O168" s="1928"/>
      <c r="P168" s="1928"/>
      <c r="Q168" s="1682"/>
      <c r="R168" s="1682"/>
      <c r="S168" s="1682"/>
      <c r="T168" s="1682"/>
      <c r="U168" s="1682"/>
      <c r="V168" s="1928"/>
      <c r="W168" s="1928"/>
      <c r="X168" s="1682"/>
      <c r="Y168" s="1682"/>
      <c r="Z168" s="1682"/>
      <c r="AA168" s="1682"/>
      <c r="AB168" s="1682"/>
      <c r="AC168" s="1928"/>
      <c r="AD168" s="1928"/>
      <c r="AE168" s="1682"/>
      <c r="AF168" s="1682"/>
      <c r="AG168" s="1682"/>
      <c r="AH168" s="1682"/>
      <c r="AI168" s="1682"/>
      <c r="AJ168" s="1660"/>
      <c r="AK168" s="1660"/>
    </row>
    <row r="169" spans="1:37" ht="39.950000000000003" customHeight="1" thickBot="1" x14ac:dyDescent="0.25">
      <c r="A169" s="5764"/>
      <c r="B169" s="5765"/>
      <c r="C169" s="5464" t="s">
        <v>8608</v>
      </c>
      <c r="D169" s="5465"/>
      <c r="E169" s="5465"/>
      <c r="F169" s="5465"/>
      <c r="G169" s="5465"/>
      <c r="H169" s="5465"/>
      <c r="I169" s="5466"/>
      <c r="J169" s="5464" t="s">
        <v>8609</v>
      </c>
      <c r="K169" s="5465"/>
      <c r="L169" s="5465"/>
      <c r="M169" s="5465"/>
      <c r="N169" s="5465"/>
      <c r="O169" s="5465"/>
      <c r="P169" s="5466"/>
      <c r="Q169" s="5464" t="s">
        <v>8427</v>
      </c>
      <c r="R169" s="5465"/>
      <c r="S169" s="5465"/>
      <c r="T169" s="5465"/>
      <c r="U169" s="5465"/>
      <c r="V169" s="5465"/>
      <c r="W169" s="5466"/>
      <c r="X169" s="5464" t="s">
        <v>8428</v>
      </c>
      <c r="Y169" s="5465"/>
      <c r="Z169" s="5465"/>
      <c r="AA169" s="5465"/>
      <c r="AB169" s="5465"/>
      <c r="AC169" s="5465"/>
      <c r="AD169" s="5466"/>
      <c r="AE169" s="5464" t="s">
        <v>8429</v>
      </c>
      <c r="AF169" s="5465"/>
      <c r="AG169" s="5465"/>
      <c r="AH169" s="5465"/>
      <c r="AI169" s="5465"/>
      <c r="AJ169" s="5465"/>
      <c r="AK169" s="5466"/>
    </row>
    <row r="170" spans="1:37" ht="39.950000000000003" customHeight="1" x14ac:dyDescent="0.2">
      <c r="A170" s="6964" t="s">
        <v>1390</v>
      </c>
      <c r="B170" s="6875"/>
      <c r="C170" s="1719">
        <v>7</v>
      </c>
      <c r="D170" s="1675">
        <v>7</v>
      </c>
      <c r="E170" s="1675">
        <v>7</v>
      </c>
      <c r="F170" s="1675">
        <v>7</v>
      </c>
      <c r="G170" s="1676">
        <v>7</v>
      </c>
      <c r="H170" s="1743">
        <v>8</v>
      </c>
      <c r="I170" s="1744">
        <v>8</v>
      </c>
      <c r="J170" s="1674">
        <v>8</v>
      </c>
      <c r="K170" s="1675">
        <v>8</v>
      </c>
      <c r="L170" s="1675">
        <v>8</v>
      </c>
      <c r="M170" s="1675">
        <v>8</v>
      </c>
      <c r="N170" s="1676">
        <v>8</v>
      </c>
      <c r="O170" s="1743">
        <v>8</v>
      </c>
      <c r="P170" s="1744">
        <v>8</v>
      </c>
      <c r="Q170" s="1674">
        <v>8</v>
      </c>
      <c r="R170" s="1675">
        <v>8</v>
      </c>
      <c r="S170" s="1675">
        <v>8</v>
      </c>
      <c r="T170" s="1675">
        <v>8</v>
      </c>
      <c r="U170" s="1676">
        <v>8</v>
      </c>
      <c r="V170" s="1743">
        <v>8</v>
      </c>
      <c r="W170" s="1744">
        <v>8</v>
      </c>
      <c r="X170" s="1674">
        <v>8</v>
      </c>
      <c r="Y170" s="1675">
        <v>8</v>
      </c>
      <c r="Z170" s="1675">
        <v>8</v>
      </c>
      <c r="AA170" s="1675">
        <v>8</v>
      </c>
      <c r="AB170" s="1676">
        <v>8</v>
      </c>
      <c r="AC170" s="1743">
        <v>8</v>
      </c>
      <c r="AD170" s="1747">
        <v>8</v>
      </c>
      <c r="AE170" s="1675">
        <v>8</v>
      </c>
      <c r="AF170" s="1675">
        <v>8</v>
      </c>
      <c r="AG170" s="1675">
        <v>8</v>
      </c>
      <c r="AH170" s="1675">
        <v>8</v>
      </c>
      <c r="AI170" s="1676">
        <v>8</v>
      </c>
      <c r="AJ170" s="1743">
        <v>8</v>
      </c>
      <c r="AK170" s="1744">
        <v>8</v>
      </c>
    </row>
    <row r="171" spans="1:37" ht="39.950000000000003" customHeight="1" thickBot="1" x14ac:dyDescent="0.25">
      <c r="A171" s="6898" t="s">
        <v>1391</v>
      </c>
      <c r="B171" s="6899"/>
      <c r="C171" s="1677">
        <v>27</v>
      </c>
      <c r="D171" s="1757">
        <v>28</v>
      </c>
      <c r="E171" s="1757">
        <v>29</v>
      </c>
      <c r="F171" s="1757">
        <v>30</v>
      </c>
      <c r="G171" s="1673">
        <v>31</v>
      </c>
      <c r="H171" s="1745">
        <v>1</v>
      </c>
      <c r="I171" s="1746">
        <v>2</v>
      </c>
      <c r="J171" s="1671">
        <v>3</v>
      </c>
      <c r="K171" s="1672">
        <v>4</v>
      </c>
      <c r="L171" s="1672">
        <v>5</v>
      </c>
      <c r="M171" s="1672">
        <v>6</v>
      </c>
      <c r="N171" s="1673">
        <v>7</v>
      </c>
      <c r="O171" s="1745">
        <v>8</v>
      </c>
      <c r="P171" s="1746">
        <v>9</v>
      </c>
      <c r="Q171" s="1671">
        <v>10</v>
      </c>
      <c r="R171" s="1672">
        <v>11</v>
      </c>
      <c r="S171" s="1672">
        <v>12</v>
      </c>
      <c r="T171" s="1757">
        <v>13</v>
      </c>
      <c r="U171" s="1758">
        <v>14</v>
      </c>
      <c r="V171" s="1745">
        <v>15</v>
      </c>
      <c r="W171" s="1746">
        <v>16</v>
      </c>
      <c r="X171" s="1671">
        <v>17</v>
      </c>
      <c r="Y171" s="1672">
        <v>18</v>
      </c>
      <c r="Z171" s="1672">
        <v>19</v>
      </c>
      <c r="AA171" s="1672">
        <v>20</v>
      </c>
      <c r="AB171" s="1673">
        <v>21</v>
      </c>
      <c r="AC171" s="1745">
        <v>22</v>
      </c>
      <c r="AD171" s="1748">
        <v>23</v>
      </c>
      <c r="AE171" s="1672">
        <v>24</v>
      </c>
      <c r="AF171" s="1672">
        <v>25</v>
      </c>
      <c r="AG171" s="1672">
        <v>26</v>
      </c>
      <c r="AH171" s="1672">
        <v>27</v>
      </c>
      <c r="AI171" s="1673">
        <v>28</v>
      </c>
      <c r="AJ171" s="1745">
        <v>29</v>
      </c>
      <c r="AK171" s="1746">
        <v>30</v>
      </c>
    </row>
    <row r="172" spans="1:37" ht="39.950000000000003" customHeight="1" x14ac:dyDescent="0.2">
      <c r="A172" s="6883" t="s">
        <v>4459</v>
      </c>
      <c r="B172" s="6884"/>
      <c r="C172" s="2217"/>
      <c r="D172" s="84"/>
      <c r="E172" s="85"/>
      <c r="F172" s="2067"/>
      <c r="G172" s="2218"/>
      <c r="H172" s="1787"/>
      <c r="I172" s="1788"/>
      <c r="J172" s="1789"/>
      <c r="K172" s="1790"/>
      <c r="L172" s="1790"/>
      <c r="M172" s="1790"/>
      <c r="N172" s="1886"/>
      <c r="O172" s="1792"/>
      <c r="P172" s="1788"/>
      <c r="Q172" s="2228"/>
      <c r="R172" s="1785"/>
      <c r="S172" s="2229"/>
      <c r="T172" s="2058"/>
      <c r="U172" s="2230"/>
      <c r="V172" s="1792"/>
      <c r="W172" s="1788"/>
      <c r="X172" s="2228"/>
      <c r="Y172" s="1785"/>
      <c r="Z172" s="2229"/>
      <c r="AA172" s="2059"/>
      <c r="AB172" s="2234"/>
      <c r="AC172" s="1792"/>
      <c r="AD172" s="1788"/>
      <c r="AE172" s="2247"/>
      <c r="AF172" s="1785"/>
      <c r="AG172" s="1790"/>
      <c r="AH172" s="2245"/>
      <c r="AI172" s="1795"/>
      <c r="AJ172" s="1762"/>
      <c r="AK172" s="1750"/>
    </row>
    <row r="173" spans="1:37" ht="39.950000000000003" customHeight="1" x14ac:dyDescent="0.2">
      <c r="A173" s="6840" t="s">
        <v>8234</v>
      </c>
      <c r="B173" s="6841"/>
      <c r="C173" s="2039"/>
      <c r="D173" s="1823"/>
      <c r="E173" s="1823"/>
      <c r="F173" s="1823"/>
      <c r="G173" s="2155"/>
      <c r="H173" s="1796"/>
      <c r="I173" s="1797"/>
      <c r="J173" s="2039"/>
      <c r="K173" s="1823"/>
      <c r="L173" s="1823"/>
      <c r="M173" s="1823"/>
      <c r="N173" s="2155"/>
      <c r="O173" s="1798"/>
      <c r="P173" s="1797"/>
      <c r="Q173" s="2039"/>
      <c r="R173" s="1823"/>
      <c r="S173" s="1799"/>
      <c r="T173" s="1799"/>
      <c r="U173" s="1959"/>
      <c r="V173" s="1798"/>
      <c r="W173" s="1797"/>
      <c r="X173" s="1801"/>
      <c r="Y173" s="1799"/>
      <c r="Z173" s="1799"/>
      <c r="AA173" s="1799"/>
      <c r="AB173" s="1800"/>
      <c r="AC173" s="1798"/>
      <c r="AD173" s="1797"/>
      <c r="AE173" s="2055"/>
      <c r="AF173" s="1116"/>
      <c r="AG173" s="1116"/>
      <c r="AH173" s="1116"/>
      <c r="AI173" s="2237"/>
      <c r="AJ173" s="1760"/>
      <c r="AK173" s="1752"/>
    </row>
    <row r="174" spans="1:37" ht="39.950000000000003" customHeight="1" x14ac:dyDescent="0.2">
      <c r="A174" s="6860" t="s">
        <v>8235</v>
      </c>
      <c r="B174" s="6861"/>
      <c r="C174" s="2004"/>
      <c r="D174" s="1843"/>
      <c r="E174" s="1843"/>
      <c r="F174" s="1843"/>
      <c r="G174" s="2163"/>
      <c r="H174" s="1796"/>
      <c r="I174" s="1797"/>
      <c r="J174" s="2192"/>
      <c r="K174" s="1842"/>
      <c r="L174" s="1842"/>
      <c r="M174" s="1842"/>
      <c r="N174" s="2224"/>
      <c r="O174" s="1798"/>
      <c r="P174" s="1797"/>
      <c r="Q174" s="2004"/>
      <c r="R174" s="1823"/>
      <c r="S174" s="1823"/>
      <c r="T174" s="1823"/>
      <c r="U174" s="2232"/>
      <c r="V174" s="1798"/>
      <c r="W174" s="1797"/>
      <c r="X174" s="2235"/>
      <c r="Y174" s="2064"/>
      <c r="Z174" s="2064"/>
      <c r="AA174" s="2064"/>
      <c r="AB174" s="2236"/>
      <c r="AC174" s="1798"/>
      <c r="AD174" s="1797"/>
      <c r="AE174" s="2235"/>
      <c r="AF174" s="1381"/>
      <c r="AG174" s="1381"/>
      <c r="AH174" s="1381"/>
      <c r="AI174" s="1916"/>
      <c r="AJ174" s="1760"/>
      <c r="AK174" s="1752"/>
    </row>
    <row r="175" spans="1:37" ht="39.950000000000003" customHeight="1" x14ac:dyDescent="0.2">
      <c r="A175" s="6860" t="s">
        <v>8236</v>
      </c>
      <c r="B175" s="6861"/>
      <c r="C175" s="2210"/>
      <c r="D175" s="2061"/>
      <c r="E175" s="2061"/>
      <c r="F175" s="2061"/>
      <c r="G175" s="2211"/>
      <c r="H175" s="1796"/>
      <c r="I175" s="1797"/>
      <c r="J175" s="2219"/>
      <c r="K175" s="2061"/>
      <c r="L175" s="2061"/>
      <c r="M175" s="2061"/>
      <c r="N175" s="2211"/>
      <c r="O175" s="1798"/>
      <c r="P175" s="1797"/>
      <c r="Q175" s="2210"/>
      <c r="R175" s="2061"/>
      <c r="S175" s="1116"/>
      <c r="T175" s="1116"/>
      <c r="U175" s="2005"/>
      <c r="V175" s="1798"/>
      <c r="W175" s="1797"/>
      <c r="X175" s="2055"/>
      <c r="Y175" s="1116"/>
      <c r="Z175" s="1116"/>
      <c r="AA175" s="1116"/>
      <c r="AB175" s="2237"/>
      <c r="AC175" s="1798"/>
      <c r="AD175" s="1797"/>
      <c r="AE175" s="1804"/>
      <c r="AF175" s="1381"/>
      <c r="AG175" s="1805"/>
      <c r="AH175" s="1805"/>
      <c r="AI175" s="1806"/>
      <c r="AJ175" s="1760"/>
      <c r="AK175" s="1752"/>
    </row>
    <row r="176" spans="1:37" ht="39.950000000000003" customHeight="1" x14ac:dyDescent="0.2">
      <c r="A176" s="6860" t="s">
        <v>8237</v>
      </c>
      <c r="B176" s="6861"/>
      <c r="C176" s="2004"/>
      <c r="D176" s="1116"/>
      <c r="E176" s="1116"/>
      <c r="F176" s="1116"/>
      <c r="G176" s="2005"/>
      <c r="H176" s="1796"/>
      <c r="I176" s="1797"/>
      <c r="J176" s="2004"/>
      <c r="K176" s="1116"/>
      <c r="L176" s="1116"/>
      <c r="M176" s="1116"/>
      <c r="N176" s="2156"/>
      <c r="O176" s="1798"/>
      <c r="P176" s="1797"/>
      <c r="Q176" s="2206"/>
      <c r="R176" s="1381"/>
      <c r="S176" s="1381"/>
      <c r="T176" s="1843"/>
      <c r="U176" s="2163"/>
      <c r="V176" s="1798"/>
      <c r="W176" s="1797"/>
      <c r="X176" s="1891"/>
      <c r="Y176" s="1381"/>
      <c r="Z176" s="1381"/>
      <c r="AA176" s="1381"/>
      <c r="AB176" s="1916"/>
      <c r="AC176" s="1798"/>
      <c r="AD176" s="1797"/>
      <c r="AE176" s="2246"/>
      <c r="AF176" s="2065"/>
      <c r="AG176" s="1799"/>
      <c r="AH176" s="1799"/>
      <c r="AI176" s="1771"/>
      <c r="AJ176" s="1760"/>
      <c r="AK176" s="1752"/>
    </row>
    <row r="177" spans="1:37" ht="39.950000000000003" customHeight="1" x14ac:dyDescent="0.2">
      <c r="A177" s="6794" t="s">
        <v>8238</v>
      </c>
      <c r="B177" s="6795"/>
      <c r="C177" s="2159"/>
      <c r="D177" s="72"/>
      <c r="E177" s="50"/>
      <c r="F177" s="1807"/>
      <c r="G177" s="2213"/>
      <c r="H177" s="1796"/>
      <c r="I177" s="1797"/>
      <c r="J177" s="2125"/>
      <c r="K177" s="1810"/>
      <c r="L177" s="1810"/>
      <c r="M177" s="1810"/>
      <c r="N177" s="2126"/>
      <c r="O177" s="1798"/>
      <c r="P177" s="1797"/>
      <c r="Q177" s="2125"/>
      <c r="R177" s="1810"/>
      <c r="S177" s="1810"/>
      <c r="T177" s="1810"/>
      <c r="U177" s="2126"/>
      <c r="V177" s="1798"/>
      <c r="W177" s="1797"/>
      <c r="X177" s="1812"/>
      <c r="Y177" s="1813"/>
      <c r="Z177" s="1813"/>
      <c r="AA177" s="1813"/>
      <c r="AB177" s="1814"/>
      <c r="AC177" s="1798"/>
      <c r="AD177" s="1797"/>
      <c r="AE177" s="1815"/>
      <c r="AF177" s="1381"/>
      <c r="AG177" s="1381"/>
      <c r="AH177" s="77"/>
      <c r="AI177" s="1728"/>
      <c r="AJ177" s="1760"/>
      <c r="AK177" s="1752"/>
    </row>
    <row r="178" spans="1:37" ht="39.950000000000003" customHeight="1" x14ac:dyDescent="0.2">
      <c r="A178" s="6794" t="s">
        <v>8239</v>
      </c>
      <c r="B178" s="6795"/>
      <c r="C178" s="2212"/>
      <c r="D178" s="1807"/>
      <c r="E178" s="1807"/>
      <c r="F178" s="1807"/>
      <c r="G178" s="2213"/>
      <c r="H178" s="1796"/>
      <c r="I178" s="1797"/>
      <c r="J178" s="2212"/>
      <c r="K178" s="1807"/>
      <c r="L178" s="1807"/>
      <c r="M178" s="1807"/>
      <c r="N178" s="2213"/>
      <c r="O178" s="1798"/>
      <c r="P178" s="1797"/>
      <c r="Q178" s="2231"/>
      <c r="R178" s="1888"/>
      <c r="S178" s="1888"/>
      <c r="T178" s="1888"/>
      <c r="U178" s="1913"/>
      <c r="V178" s="1798"/>
      <c r="W178" s="1797"/>
      <c r="X178" s="1825"/>
      <c r="Y178" s="1823"/>
      <c r="Z178" s="1897"/>
      <c r="AA178" s="1897"/>
      <c r="AB178" s="2238"/>
      <c r="AC178" s="1798"/>
      <c r="AD178" s="1797"/>
      <c r="AE178" s="1815"/>
      <c r="AF178" s="1807"/>
      <c r="AG178" s="1807"/>
      <c r="AH178" s="1807"/>
      <c r="AI178" s="1808"/>
      <c r="AJ178" s="1760"/>
      <c r="AK178" s="1752"/>
    </row>
    <row r="179" spans="1:37" ht="39.950000000000003" customHeight="1" x14ac:dyDescent="0.2">
      <c r="A179" s="6794" t="s">
        <v>8240</v>
      </c>
      <c r="B179" s="6795"/>
      <c r="C179" s="2125"/>
      <c r="D179" s="1810"/>
      <c r="E179" s="1810"/>
      <c r="F179" s="1810"/>
      <c r="G179" s="2126"/>
      <c r="H179" s="1796"/>
      <c r="I179" s="1797"/>
      <c r="J179" s="2125"/>
      <c r="K179" s="1810"/>
      <c r="L179" s="1810"/>
      <c r="M179" s="1810"/>
      <c r="N179" s="2126"/>
      <c r="O179" s="1798"/>
      <c r="P179" s="1797"/>
      <c r="Q179" s="2125"/>
      <c r="R179" s="1810"/>
      <c r="S179" s="1810"/>
      <c r="T179" s="1810"/>
      <c r="U179" s="2126"/>
      <c r="V179" s="1798"/>
      <c r="W179" s="1797"/>
      <c r="X179" s="1809"/>
      <c r="Y179" s="1810"/>
      <c r="Z179" s="1810"/>
      <c r="AA179" s="1810"/>
      <c r="AB179" s="1811"/>
      <c r="AC179" s="1798"/>
      <c r="AD179" s="1797"/>
      <c r="AE179" s="1809"/>
      <c r="AF179" s="1810"/>
      <c r="AG179" s="1810"/>
      <c r="AH179" s="1810"/>
      <c r="AI179" s="1811"/>
      <c r="AJ179" s="1760"/>
      <c r="AK179" s="1752"/>
    </row>
    <row r="180" spans="1:37" ht="39.950000000000003" customHeight="1" x14ac:dyDescent="0.2">
      <c r="A180" s="6792" t="s">
        <v>8241</v>
      </c>
      <c r="B180" s="6793"/>
      <c r="C180" s="2214"/>
      <c r="D180" s="2016"/>
      <c r="E180" s="2016"/>
      <c r="F180" s="2016"/>
      <c r="G180" s="2117"/>
      <c r="H180" s="1816"/>
      <c r="I180" s="1817"/>
      <c r="J180" s="2214"/>
      <c r="K180" s="2016"/>
      <c r="L180" s="2016"/>
      <c r="M180" s="2016"/>
      <c r="N180" s="2117"/>
      <c r="O180" s="1818"/>
      <c r="P180" s="1817"/>
      <c r="Q180" s="2214"/>
      <c r="R180" s="2016"/>
      <c r="S180" s="2016"/>
      <c r="T180" s="2016"/>
      <c r="U180" s="2117"/>
      <c r="V180" s="1818"/>
      <c r="W180" s="1817"/>
      <c r="X180" s="2062"/>
      <c r="Y180" s="2016"/>
      <c r="Z180" s="2016"/>
      <c r="AA180" s="2016"/>
      <c r="AB180" s="2239"/>
      <c r="AC180" s="1818"/>
      <c r="AD180" s="1817"/>
      <c r="AE180" s="2062"/>
      <c r="AF180" s="2016"/>
      <c r="AG180" s="2016"/>
      <c r="AH180" s="2016"/>
      <c r="AI180" s="2239"/>
      <c r="AJ180" s="1760"/>
      <c r="AK180" s="1752"/>
    </row>
    <row r="181" spans="1:37" ht="39.950000000000003" customHeight="1" x14ac:dyDescent="0.2">
      <c r="A181" s="6792" t="s">
        <v>8242</v>
      </c>
      <c r="B181" s="6793"/>
      <c r="C181" s="2160"/>
      <c r="D181" s="77"/>
      <c r="E181" s="50"/>
      <c r="F181" s="77"/>
      <c r="G181" s="2157"/>
      <c r="H181" s="1796"/>
      <c r="I181" s="1797"/>
      <c r="J181" s="2160"/>
      <c r="K181" s="77"/>
      <c r="L181" s="77"/>
      <c r="M181" s="44"/>
      <c r="N181" s="2225"/>
      <c r="O181" s="1798"/>
      <c r="P181" s="1797"/>
      <c r="Q181" s="2159"/>
      <c r="R181" s="72"/>
      <c r="S181" s="72"/>
      <c r="T181" s="72"/>
      <c r="U181" s="2156"/>
      <c r="V181" s="1798"/>
      <c r="W181" s="1797"/>
      <c r="X181" s="1809"/>
      <c r="Y181" s="1810"/>
      <c r="Z181" s="1810"/>
      <c r="AA181" s="1810"/>
      <c r="AB181" s="1811"/>
      <c r="AC181" s="1798"/>
      <c r="AD181" s="1797"/>
      <c r="AE181" s="1809"/>
      <c r="AF181" s="1810"/>
      <c r="AG181" s="1810"/>
      <c r="AH181" s="1810"/>
      <c r="AI181" s="1811"/>
      <c r="AJ181" s="1760"/>
      <c r="AK181" s="1752"/>
    </row>
    <row r="182" spans="1:37" ht="39.950000000000003" customHeight="1" x14ac:dyDescent="0.2">
      <c r="A182" s="6794" t="s">
        <v>8243</v>
      </c>
      <c r="B182" s="6795"/>
      <c r="C182" s="2039"/>
      <c r="D182" s="1823"/>
      <c r="E182" s="1823"/>
      <c r="F182" s="1823"/>
      <c r="G182" s="2155"/>
      <c r="H182" s="1796"/>
      <c r="I182" s="1797"/>
      <c r="J182" s="2039"/>
      <c r="K182" s="1823"/>
      <c r="L182" s="1823"/>
      <c r="M182" s="1823"/>
      <c r="N182" s="2155"/>
      <c r="O182" s="1798"/>
      <c r="P182" s="1797"/>
      <c r="Q182" s="2039"/>
      <c r="R182" s="1823"/>
      <c r="S182" s="1823"/>
      <c r="T182" s="1823"/>
      <c r="U182" s="2155"/>
      <c r="V182" s="1798"/>
      <c r="W182" s="1797"/>
      <c r="X182" s="1825"/>
      <c r="Y182" s="1823"/>
      <c r="Z182" s="1823"/>
      <c r="AA182" s="1823"/>
      <c r="AB182" s="1824"/>
      <c r="AC182" s="1798"/>
      <c r="AD182" s="1797"/>
      <c r="AE182" s="1825"/>
      <c r="AF182" s="1823"/>
      <c r="AG182" s="1823"/>
      <c r="AH182" s="1823"/>
      <c r="AI182" s="1824"/>
      <c r="AJ182" s="1760"/>
      <c r="AK182" s="1752"/>
    </row>
    <row r="183" spans="1:37" ht="39.950000000000003" customHeight="1" x14ac:dyDescent="0.2">
      <c r="A183" s="6794" t="s">
        <v>8244</v>
      </c>
      <c r="B183" s="6795"/>
      <c r="C183" s="2039"/>
      <c r="D183" s="1823"/>
      <c r="E183" s="1823"/>
      <c r="F183" s="1823"/>
      <c r="G183" s="2155"/>
      <c r="H183" s="1796"/>
      <c r="I183" s="1797"/>
      <c r="J183" s="2039"/>
      <c r="K183" s="1823"/>
      <c r="L183" s="1823"/>
      <c r="M183" s="1823"/>
      <c r="N183" s="2155"/>
      <c r="O183" s="1798"/>
      <c r="P183" s="1797"/>
      <c r="Q183" s="2039"/>
      <c r="R183" s="1823"/>
      <c r="S183" s="1823"/>
      <c r="T183" s="1823"/>
      <c r="U183" s="2155"/>
      <c r="V183" s="1798"/>
      <c r="W183" s="1797"/>
      <c r="X183" s="1825"/>
      <c r="Y183" s="1823"/>
      <c r="Z183" s="1823"/>
      <c r="AA183" s="1823"/>
      <c r="AB183" s="1824"/>
      <c r="AC183" s="1798"/>
      <c r="AD183" s="1797"/>
      <c r="AE183" s="1825"/>
      <c r="AF183" s="1823"/>
      <c r="AG183" s="1823"/>
      <c r="AH183" s="1823"/>
      <c r="AI183" s="1824"/>
      <c r="AJ183" s="1760"/>
      <c r="AK183" s="1752"/>
    </row>
    <row r="184" spans="1:37" ht="39.950000000000003" customHeight="1" x14ac:dyDescent="0.2">
      <c r="A184" s="6796" t="s">
        <v>8245</v>
      </c>
      <c r="B184" s="6797"/>
      <c r="C184" s="1729"/>
      <c r="D184" s="37"/>
      <c r="E184" s="50"/>
      <c r="F184" s="37"/>
      <c r="G184" s="1730"/>
      <c r="H184" s="1796"/>
      <c r="I184" s="1797"/>
      <c r="J184" s="2152"/>
      <c r="K184" s="37"/>
      <c r="L184" s="37"/>
      <c r="M184" s="44"/>
      <c r="N184" s="2158"/>
      <c r="O184" s="1798"/>
      <c r="P184" s="1797"/>
      <c r="Q184" s="2152"/>
      <c r="R184" s="37"/>
      <c r="S184" s="37"/>
      <c r="T184" s="37"/>
      <c r="U184" s="2158"/>
      <c r="V184" s="1798"/>
      <c r="W184" s="1797"/>
      <c r="X184" s="1820"/>
      <c r="Y184" s="37"/>
      <c r="Z184" s="37"/>
      <c r="AA184" s="37"/>
      <c r="AB184" s="1730"/>
      <c r="AC184" s="1798"/>
      <c r="AD184" s="1797"/>
      <c r="AE184" s="1739"/>
      <c r="AF184" s="31"/>
      <c r="AG184" s="44"/>
      <c r="AH184" s="44"/>
      <c r="AI184" s="1800"/>
      <c r="AJ184" s="1760"/>
      <c r="AK184" s="1752"/>
    </row>
    <row r="185" spans="1:37" ht="39.950000000000003" customHeight="1" x14ac:dyDescent="0.2">
      <c r="A185" s="6798" t="s">
        <v>8246</v>
      </c>
      <c r="B185" s="6797"/>
      <c r="C185" s="1729"/>
      <c r="D185" s="37"/>
      <c r="E185" s="50"/>
      <c r="F185" s="37"/>
      <c r="G185" s="1730"/>
      <c r="H185" s="1796"/>
      <c r="I185" s="1797"/>
      <c r="J185" s="2222"/>
      <c r="K185" s="33"/>
      <c r="L185" s="33"/>
      <c r="M185" s="44"/>
      <c r="N185" s="2226"/>
      <c r="O185" s="1798"/>
      <c r="P185" s="1797"/>
      <c r="Q185" s="2222"/>
      <c r="R185" s="1821"/>
      <c r="S185" s="1821"/>
      <c r="T185" s="1821"/>
      <c r="U185" s="2227"/>
      <c r="V185" s="1798"/>
      <c r="W185" s="1797"/>
      <c r="X185" s="1820"/>
      <c r="Y185" s="47"/>
      <c r="Z185" s="72"/>
      <c r="AA185" s="1823"/>
      <c r="AB185" s="1824"/>
      <c r="AC185" s="1798"/>
      <c r="AD185" s="1797"/>
      <c r="AE185" s="1825"/>
      <c r="AF185" s="1823"/>
      <c r="AG185" s="1823"/>
      <c r="AH185" s="1823"/>
      <c r="AI185" s="1723"/>
      <c r="AJ185" s="1760"/>
      <c r="AK185" s="1752"/>
    </row>
    <row r="186" spans="1:37" ht="39.950000000000003" customHeight="1" x14ac:dyDescent="0.2">
      <c r="A186" s="6060" t="s">
        <v>8247</v>
      </c>
      <c r="B186" s="6799"/>
      <c r="C186" s="1734"/>
      <c r="D186" s="80"/>
      <c r="E186" s="50"/>
      <c r="F186" s="80"/>
      <c r="G186" s="1735"/>
      <c r="H186" s="1796"/>
      <c r="I186" s="1797"/>
      <c r="J186" s="2159"/>
      <c r="K186" s="72"/>
      <c r="L186" s="72"/>
      <c r="M186" s="44"/>
      <c r="N186" s="2226"/>
      <c r="O186" s="1798"/>
      <c r="P186" s="1797"/>
      <c r="Q186" s="2159"/>
      <c r="R186" s="72"/>
      <c r="S186" s="72"/>
      <c r="T186" s="72"/>
      <c r="U186" s="2156"/>
      <c r="V186" s="1798"/>
      <c r="W186" s="1797"/>
      <c r="X186" s="1820"/>
      <c r="Y186" s="77"/>
      <c r="Z186" s="77"/>
      <c r="AA186" s="77"/>
      <c r="AB186" s="1728"/>
      <c r="AC186" s="1798"/>
      <c r="AD186" s="1797"/>
      <c r="AE186" s="1734"/>
      <c r="AF186" s="80"/>
      <c r="AG186" s="44"/>
      <c r="AH186" s="44"/>
      <c r="AI186" s="1735"/>
      <c r="AJ186" s="1760"/>
      <c r="AK186" s="1752"/>
    </row>
    <row r="187" spans="1:37" ht="39.950000000000003" customHeight="1" x14ac:dyDescent="0.2">
      <c r="A187" s="6796" t="s">
        <v>8248</v>
      </c>
      <c r="B187" s="6797"/>
      <c r="C187" s="1731"/>
      <c r="D187" s="1821"/>
      <c r="E187" s="50"/>
      <c r="F187" s="1821"/>
      <c r="G187" s="1822"/>
      <c r="H187" s="1796"/>
      <c r="I187" s="1797"/>
      <c r="J187" s="2223"/>
      <c r="K187" s="1821"/>
      <c r="L187" s="1821"/>
      <c r="M187" s="44"/>
      <c r="N187" s="2227"/>
      <c r="O187" s="1798"/>
      <c r="P187" s="1797"/>
      <c r="Q187" s="2223"/>
      <c r="R187" s="1821"/>
      <c r="S187" s="1821"/>
      <c r="T187" s="1821"/>
      <c r="U187" s="2227"/>
      <c r="V187" s="1798"/>
      <c r="W187" s="1797"/>
      <c r="X187" s="1820"/>
      <c r="Y187" s="1821"/>
      <c r="Z187" s="1821"/>
      <c r="AA187" s="1821"/>
      <c r="AB187" s="1822"/>
      <c r="AC187" s="1798"/>
      <c r="AD187" s="1797"/>
      <c r="AE187" s="1731"/>
      <c r="AF187" s="1821"/>
      <c r="AG187" s="44"/>
      <c r="AH187" s="44"/>
      <c r="AI187" s="1822"/>
      <c r="AJ187" s="1760"/>
      <c r="AK187" s="1752"/>
    </row>
    <row r="188" spans="1:37" ht="39.950000000000003" customHeight="1" thickBot="1" x14ac:dyDescent="0.25">
      <c r="A188" s="6060" t="s">
        <v>8249</v>
      </c>
      <c r="B188" s="6799"/>
      <c r="C188" s="2215"/>
      <c r="D188" s="2072"/>
      <c r="E188" s="2072"/>
      <c r="F188" s="2072"/>
      <c r="G188" s="2216"/>
      <c r="H188" s="1826"/>
      <c r="I188" s="1827"/>
      <c r="J188" s="2039"/>
      <c r="K188" s="2072"/>
      <c r="L188" s="2072"/>
      <c r="M188" s="2072"/>
      <c r="N188" s="2155"/>
      <c r="O188" s="1828"/>
      <c r="P188" s="1827"/>
      <c r="Q188" s="2215"/>
      <c r="R188" s="2233"/>
      <c r="S188" s="2233"/>
      <c r="T188" s="2233"/>
      <c r="U188" s="2216"/>
      <c r="V188" s="1828"/>
      <c r="W188" s="1827"/>
      <c r="X188" s="2071"/>
      <c r="Y188" s="2072"/>
      <c r="Z188" s="2072"/>
      <c r="AA188" s="2072"/>
      <c r="AB188" s="2244"/>
      <c r="AC188" s="1828"/>
      <c r="AD188" s="1827"/>
      <c r="AE188" s="2071"/>
      <c r="AF188" s="2072"/>
      <c r="AG188" s="2072"/>
      <c r="AH188" s="2072"/>
      <c r="AI188" s="2244"/>
      <c r="AJ188" s="1763"/>
      <c r="AK188" s="1754"/>
    </row>
    <row r="189" spans="1:37" ht="39.950000000000003" customHeight="1" thickBot="1" x14ac:dyDescent="0.25">
      <c r="A189" s="2518">
        <v>1</v>
      </c>
      <c r="B189" s="1717" t="s">
        <v>5497</v>
      </c>
      <c r="C189" s="1838"/>
      <c r="D189" s="1834"/>
      <c r="E189" s="1834"/>
      <c r="F189" s="1834"/>
      <c r="G189" s="1829"/>
      <c r="H189" s="1830"/>
      <c r="I189" s="1831"/>
      <c r="J189" s="1832"/>
      <c r="K189" s="1833"/>
      <c r="L189" s="1833"/>
      <c r="M189" s="1834"/>
      <c r="N189" s="1835"/>
      <c r="O189" s="1836"/>
      <c r="P189" s="1837"/>
      <c r="Q189" s="1838"/>
      <c r="R189" s="1834"/>
      <c r="S189" s="2063"/>
      <c r="T189" s="2063"/>
      <c r="U189" s="2230"/>
      <c r="V189" s="1839"/>
      <c r="W189" s="1840"/>
      <c r="X189" s="2242"/>
      <c r="Y189" s="84"/>
      <c r="Z189" s="84"/>
      <c r="AA189" s="1879"/>
      <c r="AB189" s="2243"/>
      <c r="AC189" s="1836"/>
      <c r="AD189" s="1837"/>
      <c r="AE189" s="1881"/>
      <c r="AF189" s="1882"/>
      <c r="AG189" s="1882"/>
      <c r="AH189" s="1882"/>
      <c r="AI189" s="1880"/>
      <c r="AJ189" s="1839"/>
      <c r="AK189" s="1845"/>
    </row>
    <row r="190" spans="1:37" ht="39.950000000000003" customHeight="1" thickBot="1" x14ac:dyDescent="0.25">
      <c r="A190" s="2503">
        <v>2</v>
      </c>
      <c r="B190" s="2537" t="s">
        <v>5497</v>
      </c>
      <c r="C190" s="1801"/>
      <c r="D190" s="1799"/>
      <c r="E190" s="1799"/>
      <c r="F190" s="1799"/>
      <c r="G190" s="2018"/>
      <c r="H190" s="1847"/>
      <c r="I190" s="1848"/>
      <c r="J190" s="2153"/>
      <c r="K190" s="1915"/>
      <c r="L190" s="1842"/>
      <c r="M190" s="1842"/>
      <c r="N190" s="1849"/>
      <c r="O190" s="1847"/>
      <c r="P190" s="1848"/>
      <c r="Q190" s="1801"/>
      <c r="R190" s="1799"/>
      <c r="S190" s="1799"/>
      <c r="T190" s="1799"/>
      <c r="U190" s="1800"/>
      <c r="V190" s="1847"/>
      <c r="W190" s="1848"/>
      <c r="X190" s="1801"/>
      <c r="Y190" s="1799"/>
      <c r="Z190" s="1843"/>
      <c r="AA190" s="1843"/>
      <c r="AB190" s="1844"/>
      <c r="AC190" s="1774"/>
      <c r="AD190" s="1850"/>
      <c r="AE190" s="1801"/>
      <c r="AF190" s="1116"/>
      <c r="AG190" s="1116"/>
      <c r="AH190" s="1116"/>
      <c r="AI190" s="2237"/>
      <c r="AJ190" s="1847"/>
      <c r="AK190" s="1851"/>
    </row>
    <row r="191" spans="1:37" ht="39.950000000000003" customHeight="1" thickBot="1" x14ac:dyDescent="0.25">
      <c r="A191" s="6800" t="s">
        <v>5498</v>
      </c>
      <c r="B191" s="6801"/>
      <c r="C191" s="1801"/>
      <c r="D191" s="1799"/>
      <c r="E191" s="1799"/>
      <c r="F191" s="1799"/>
      <c r="G191" s="1844"/>
      <c r="H191" s="1847"/>
      <c r="I191" s="1848"/>
      <c r="J191" s="2220"/>
      <c r="K191" s="1799"/>
      <c r="L191" s="1821"/>
      <c r="M191" s="1843"/>
      <c r="N191" s="1822"/>
      <c r="O191" s="1847"/>
      <c r="P191" s="1848"/>
      <c r="Q191" s="1852"/>
      <c r="R191" s="1799"/>
      <c r="S191" s="1799"/>
      <c r="T191" s="1853"/>
      <c r="U191" s="1800"/>
      <c r="V191" s="1847"/>
      <c r="W191" s="1848"/>
      <c r="X191" s="2060"/>
      <c r="Y191" s="2061"/>
      <c r="Z191" s="1843"/>
      <c r="AA191" s="1843"/>
      <c r="AB191" s="1800"/>
      <c r="AC191" s="1847"/>
      <c r="AD191" s="1848"/>
      <c r="AE191" s="1801"/>
      <c r="AF191" s="1799"/>
      <c r="AG191" s="1799"/>
      <c r="AH191" s="1799"/>
      <c r="AI191" s="1844"/>
      <c r="AJ191" s="1774"/>
      <c r="AK191" s="1851"/>
    </row>
    <row r="192" spans="1:37" ht="39.950000000000003" customHeight="1" thickBot="1" x14ac:dyDescent="0.25">
      <c r="A192" s="6802" t="s">
        <v>8250</v>
      </c>
      <c r="B192" s="6803"/>
      <c r="C192" s="1854"/>
      <c r="D192" s="1855"/>
      <c r="E192" s="1855"/>
      <c r="F192" s="1740"/>
      <c r="G192" s="1741"/>
      <c r="H192" s="1856"/>
      <c r="I192" s="1857"/>
      <c r="J192" s="1854"/>
      <c r="K192" s="2221"/>
      <c r="L192" s="1862"/>
      <c r="M192" s="1855"/>
      <c r="N192" s="1858"/>
      <c r="O192" s="1859"/>
      <c r="P192" s="1860"/>
      <c r="Q192" s="1861"/>
      <c r="R192" s="1862"/>
      <c r="S192" s="1863"/>
      <c r="T192" s="1863"/>
      <c r="U192" s="1864"/>
      <c r="V192" s="1865"/>
      <c r="W192" s="1866"/>
      <c r="X192" s="1867"/>
      <c r="Y192" s="1863"/>
      <c r="Z192" s="2240"/>
      <c r="AA192" s="2240"/>
      <c r="AB192" s="2241"/>
      <c r="AC192" s="1856"/>
      <c r="AD192" s="1857"/>
      <c r="AE192" s="1854"/>
      <c r="AF192" s="1855"/>
      <c r="AG192" s="1862"/>
      <c r="AH192" s="1862"/>
      <c r="AI192" s="1864"/>
      <c r="AJ192" s="1856"/>
      <c r="AK192" s="1868"/>
    </row>
    <row r="193" spans="1:37" ht="39.950000000000003" customHeight="1" thickBot="1" x14ac:dyDescent="0.3">
      <c r="A193" s="6790" t="s">
        <v>8973</v>
      </c>
      <c r="B193" s="6791"/>
      <c r="C193" s="1869"/>
      <c r="D193" s="1870"/>
      <c r="E193" s="1870"/>
      <c r="F193" s="1870"/>
      <c r="G193" s="1871"/>
      <c r="H193" s="1872"/>
      <c r="I193" s="1845"/>
      <c r="J193" s="1873"/>
      <c r="K193" s="1874"/>
      <c r="L193" s="1875"/>
      <c r="M193" s="1874"/>
      <c r="N193" s="1795"/>
      <c r="O193" s="1876"/>
      <c r="P193" s="1877"/>
      <c r="Q193" s="1878"/>
      <c r="R193" s="1879"/>
      <c r="S193" s="1766"/>
      <c r="T193" s="1766"/>
      <c r="U193" s="1880"/>
      <c r="V193" s="1872"/>
      <c r="W193" s="1845"/>
      <c r="X193" s="1881"/>
      <c r="Y193" s="1882"/>
      <c r="Z193" s="1882"/>
      <c r="AA193" s="1882"/>
      <c r="AB193" s="1880"/>
      <c r="AC193" s="1872"/>
      <c r="AD193" s="1845"/>
      <c r="AE193" s="1881"/>
      <c r="AF193" s="1882"/>
      <c r="AG193" s="1882"/>
      <c r="AH193" s="1882"/>
      <c r="AI193" s="1880"/>
      <c r="AJ193" s="1872"/>
      <c r="AK193" s="1845"/>
    </row>
    <row r="194" spans="1:37" ht="39.950000000000003" customHeight="1" thickBot="1" x14ac:dyDescent="0.25">
      <c r="A194" s="7022" t="s">
        <v>3641</v>
      </c>
      <c r="B194" s="7023"/>
      <c r="C194" s="1801"/>
      <c r="D194" s="1799"/>
      <c r="E194" s="1799"/>
      <c r="F194" s="1799"/>
      <c r="G194" s="1800"/>
      <c r="H194" s="1883"/>
      <c r="I194" s="1851"/>
      <c r="J194" s="1801"/>
      <c r="K194" s="1821"/>
      <c r="L194" s="1799"/>
      <c r="M194" s="1799"/>
      <c r="N194" s="1800"/>
      <c r="O194" s="1883"/>
      <c r="P194" s="1851"/>
      <c r="Q194" s="1801"/>
      <c r="R194" s="1799"/>
      <c r="S194" s="1799"/>
      <c r="T194" s="1799"/>
      <c r="U194" s="1800"/>
      <c r="V194" s="1883"/>
      <c r="W194" s="1851"/>
      <c r="X194" s="1801"/>
      <c r="Y194" s="1799"/>
      <c r="Z194" s="1799"/>
      <c r="AA194" s="1799"/>
      <c r="AB194" s="1800"/>
      <c r="AC194" s="1883"/>
      <c r="AD194" s="1851"/>
      <c r="AE194" s="1801"/>
      <c r="AF194" s="1799"/>
      <c r="AG194" s="1799"/>
      <c r="AH194" s="1799"/>
      <c r="AI194" s="1800"/>
      <c r="AJ194" s="1883"/>
      <c r="AK194" s="1851"/>
    </row>
    <row r="195" spans="1:37" ht="39.950000000000003" customHeight="1" thickBot="1" x14ac:dyDescent="0.25">
      <c r="A195" s="6838" t="s">
        <v>8919</v>
      </c>
      <c r="B195" s="6839"/>
      <c r="C195" s="1854"/>
      <c r="D195" s="1855"/>
      <c r="E195" s="1855"/>
      <c r="F195" s="1855"/>
      <c r="G195" s="1884"/>
      <c r="H195" s="1885"/>
      <c r="I195" s="1868"/>
      <c r="J195" s="1854"/>
      <c r="K195" s="1855"/>
      <c r="L195" s="1855"/>
      <c r="M195" s="1855"/>
      <c r="N195" s="1884"/>
      <c r="O195" s="1885"/>
      <c r="P195" s="1868"/>
      <c r="Q195" s="1854"/>
      <c r="R195" s="1855"/>
      <c r="S195" s="1855"/>
      <c r="T195" s="1855"/>
      <c r="U195" s="1884"/>
      <c r="V195" s="1885"/>
      <c r="W195" s="1868"/>
      <c r="X195" s="1854"/>
      <c r="Y195" s="1855"/>
      <c r="Z195" s="1855"/>
      <c r="AA195" s="1855"/>
      <c r="AB195" s="1884"/>
      <c r="AC195" s="1885"/>
      <c r="AD195" s="1868"/>
      <c r="AE195" s="1854"/>
      <c r="AF195" s="1855"/>
      <c r="AG195" s="1855"/>
      <c r="AH195" s="1855"/>
      <c r="AI195" s="1884"/>
      <c r="AJ195" s="1885"/>
      <c r="AK195" s="1868"/>
    </row>
    <row r="196" spans="1:37" ht="39.950000000000003" customHeight="1" thickBot="1" x14ac:dyDescent="0.25">
      <c r="A196" s="5491"/>
      <c r="B196" s="5491"/>
      <c r="C196" s="1700"/>
      <c r="D196" s="1700"/>
      <c r="E196" s="1700"/>
      <c r="F196" s="1700"/>
      <c r="G196" s="1668"/>
      <c r="H196" s="1928"/>
      <c r="I196" s="1928"/>
      <c r="J196" s="1668"/>
      <c r="K196" s="1657"/>
      <c r="L196" s="1657"/>
      <c r="M196" s="1657"/>
      <c r="N196" s="1657"/>
      <c r="O196" s="1928"/>
      <c r="P196" s="1928"/>
      <c r="Q196" s="1666"/>
      <c r="R196" s="1668"/>
      <c r="S196" s="1668"/>
      <c r="T196" s="1668"/>
      <c r="U196" s="1668"/>
      <c r="V196" s="1928"/>
      <c r="W196" s="1928"/>
      <c r="X196" s="1929"/>
      <c r="Y196" s="1668"/>
      <c r="Z196" s="1668"/>
      <c r="AA196" s="1668"/>
      <c r="AB196" s="1668"/>
      <c r="AC196" s="1928"/>
      <c r="AD196" s="1928"/>
      <c r="AE196" s="1696"/>
      <c r="AG196" s="1684"/>
      <c r="AH196" s="1684"/>
      <c r="AI196" s="1715"/>
      <c r="AJ196" s="1660"/>
      <c r="AK196" s="1660"/>
    </row>
    <row r="197" spans="1:37" ht="39.950000000000003" customHeight="1" thickBot="1" x14ac:dyDescent="0.25">
      <c r="A197" s="5764"/>
      <c r="B197" s="5765"/>
      <c r="C197" s="5464" t="s">
        <v>8430</v>
      </c>
      <c r="D197" s="5465"/>
      <c r="E197" s="5465"/>
      <c r="F197" s="5465"/>
      <c r="G197" s="5465"/>
      <c r="H197" s="5465"/>
      <c r="I197" s="5466"/>
      <c r="J197" s="5464" t="s">
        <v>8431</v>
      </c>
      <c r="K197" s="5465"/>
      <c r="L197" s="5465"/>
      <c r="M197" s="5465"/>
      <c r="N197" s="5465"/>
      <c r="O197" s="5465"/>
      <c r="P197" s="5466"/>
      <c r="Q197" s="5464" t="s">
        <v>8432</v>
      </c>
      <c r="R197" s="5465"/>
      <c r="S197" s="5465"/>
      <c r="T197" s="5465"/>
      <c r="U197" s="5465"/>
      <c r="V197" s="5465"/>
      <c r="W197" s="5466"/>
      <c r="X197" s="5464" t="s">
        <v>8433</v>
      </c>
      <c r="Y197" s="5465"/>
      <c r="Z197" s="5465"/>
      <c r="AA197" s="5465"/>
      <c r="AB197" s="5465"/>
      <c r="AC197" s="5465"/>
      <c r="AD197" s="5466"/>
      <c r="AE197" s="5464" t="s">
        <v>8434</v>
      </c>
      <c r="AF197" s="5465"/>
      <c r="AG197" s="5465"/>
      <c r="AH197" s="5465"/>
      <c r="AI197" s="5465"/>
      <c r="AJ197" s="5465"/>
      <c r="AK197" s="5466"/>
    </row>
    <row r="198" spans="1:37" ht="39.950000000000003" customHeight="1" x14ac:dyDescent="0.2">
      <c r="A198" s="6964" t="s">
        <v>1390</v>
      </c>
      <c r="B198" s="6875"/>
      <c r="C198" s="1719">
        <v>8</v>
      </c>
      <c r="D198" s="1675">
        <v>9</v>
      </c>
      <c r="E198" s="1675">
        <v>9</v>
      </c>
      <c r="F198" s="1675">
        <v>9</v>
      </c>
      <c r="G198" s="1676">
        <v>9</v>
      </c>
      <c r="H198" s="1743">
        <v>9</v>
      </c>
      <c r="I198" s="1744">
        <v>9</v>
      </c>
      <c r="J198" s="1674">
        <v>9</v>
      </c>
      <c r="K198" s="1675">
        <v>9</v>
      </c>
      <c r="L198" s="1675">
        <v>9</v>
      </c>
      <c r="M198" s="1675">
        <v>9</v>
      </c>
      <c r="N198" s="1676">
        <v>9</v>
      </c>
      <c r="O198" s="1743">
        <v>9</v>
      </c>
      <c r="P198" s="1744">
        <v>9</v>
      </c>
      <c r="Q198" s="1674">
        <v>9</v>
      </c>
      <c r="R198" s="1675">
        <v>9</v>
      </c>
      <c r="S198" s="1675">
        <v>9</v>
      </c>
      <c r="T198" s="1675">
        <v>9</v>
      </c>
      <c r="U198" s="1676">
        <v>9</v>
      </c>
      <c r="V198" s="1743">
        <v>9</v>
      </c>
      <c r="W198" s="1744">
        <v>9</v>
      </c>
      <c r="X198" s="1674">
        <v>9</v>
      </c>
      <c r="Y198" s="1675">
        <v>9</v>
      </c>
      <c r="Z198" s="1675">
        <v>9</v>
      </c>
      <c r="AA198" s="1675">
        <v>9</v>
      </c>
      <c r="AB198" s="1676">
        <v>9</v>
      </c>
      <c r="AC198" s="1743">
        <v>9</v>
      </c>
      <c r="AD198" s="1747">
        <v>9</v>
      </c>
      <c r="AE198" s="1675">
        <v>9</v>
      </c>
      <c r="AF198" s="1675">
        <v>9</v>
      </c>
      <c r="AG198" s="1675">
        <v>9</v>
      </c>
      <c r="AH198" s="1675">
        <v>10</v>
      </c>
      <c r="AI198" s="1676">
        <v>10</v>
      </c>
      <c r="AJ198" s="1743">
        <v>10</v>
      </c>
      <c r="AK198" s="1744">
        <v>10</v>
      </c>
    </row>
    <row r="199" spans="1:37" ht="39.950000000000003" customHeight="1" thickBot="1" x14ac:dyDescent="0.25">
      <c r="A199" s="6898" t="s">
        <v>1391</v>
      </c>
      <c r="B199" s="6899"/>
      <c r="C199" s="1677">
        <v>31</v>
      </c>
      <c r="D199" s="1757">
        <v>1</v>
      </c>
      <c r="E199" s="1757">
        <v>2</v>
      </c>
      <c r="F199" s="1757">
        <v>3</v>
      </c>
      <c r="G199" s="1673">
        <v>4</v>
      </c>
      <c r="H199" s="1745">
        <v>5</v>
      </c>
      <c r="I199" s="1746">
        <v>6</v>
      </c>
      <c r="J199" s="1671">
        <v>7</v>
      </c>
      <c r="K199" s="1672">
        <v>8</v>
      </c>
      <c r="L199" s="1672">
        <v>9</v>
      </c>
      <c r="M199" s="1672">
        <v>10</v>
      </c>
      <c r="N199" s="1673">
        <v>11</v>
      </c>
      <c r="O199" s="1745">
        <v>12</v>
      </c>
      <c r="P199" s="1746">
        <v>13</v>
      </c>
      <c r="Q199" s="1671">
        <v>14</v>
      </c>
      <c r="R199" s="1672">
        <v>15</v>
      </c>
      <c r="S199" s="1672">
        <v>16</v>
      </c>
      <c r="T199" s="1757">
        <v>17</v>
      </c>
      <c r="U199" s="1758">
        <v>18</v>
      </c>
      <c r="V199" s="1745">
        <v>19</v>
      </c>
      <c r="W199" s="1746">
        <v>20</v>
      </c>
      <c r="X199" s="1671">
        <v>21</v>
      </c>
      <c r="Y199" s="1672">
        <v>22</v>
      </c>
      <c r="Z199" s="1672">
        <v>23</v>
      </c>
      <c r="AA199" s="1672">
        <v>24</v>
      </c>
      <c r="AB199" s="1673">
        <v>25</v>
      </c>
      <c r="AC199" s="1745">
        <v>26</v>
      </c>
      <c r="AD199" s="1748">
        <v>27</v>
      </c>
      <c r="AE199" s="1672">
        <v>28</v>
      </c>
      <c r="AF199" s="1672">
        <v>29</v>
      </c>
      <c r="AG199" s="1672">
        <v>30</v>
      </c>
      <c r="AH199" s="1672">
        <v>1</v>
      </c>
      <c r="AI199" s="1673">
        <v>2</v>
      </c>
      <c r="AJ199" s="1745">
        <v>3</v>
      </c>
      <c r="AK199" s="1746">
        <v>4</v>
      </c>
    </row>
    <row r="200" spans="1:37" ht="39.950000000000003" customHeight="1" x14ac:dyDescent="0.2">
      <c r="A200" s="6883" t="s">
        <v>4459</v>
      </c>
      <c r="B200" s="6884"/>
      <c r="C200" s="2217"/>
      <c r="D200" s="84"/>
      <c r="E200" s="85"/>
      <c r="F200" s="2067"/>
      <c r="G200" s="2218"/>
      <c r="H200" s="1787"/>
      <c r="I200" s="1788"/>
      <c r="J200" s="1789"/>
      <c r="K200" s="1790"/>
      <c r="L200" s="1790"/>
      <c r="M200" s="1790"/>
      <c r="N200" s="1886"/>
      <c r="O200" s="1792"/>
      <c r="P200" s="1788"/>
      <c r="Q200" s="2228"/>
      <c r="R200" s="1785"/>
      <c r="S200" s="2229"/>
      <c r="T200" s="2058"/>
      <c r="U200" s="2230"/>
      <c r="V200" s="1792"/>
      <c r="W200" s="1788"/>
      <c r="X200" s="2228"/>
      <c r="Y200" s="1785"/>
      <c r="Z200" s="2229"/>
      <c r="AA200" s="2059"/>
      <c r="AB200" s="2234"/>
      <c r="AC200" s="1792"/>
      <c r="AD200" s="1788"/>
      <c r="AE200" s="2247"/>
      <c r="AF200" s="1785"/>
      <c r="AG200" s="1790"/>
      <c r="AH200" s="2245"/>
      <c r="AI200" s="1795"/>
      <c r="AJ200" s="1762"/>
      <c r="AK200" s="1750"/>
    </row>
    <row r="201" spans="1:37" ht="39.950000000000003" customHeight="1" x14ac:dyDescent="0.2">
      <c r="A201" s="6840" t="s">
        <v>8234</v>
      </c>
      <c r="B201" s="6841"/>
      <c r="C201" s="2039"/>
      <c r="D201" s="1823"/>
      <c r="E201" s="1823"/>
      <c r="F201" s="1823"/>
      <c r="G201" s="2155"/>
      <c r="H201" s="1796"/>
      <c r="I201" s="1797"/>
      <c r="J201" s="2039"/>
      <c r="K201" s="1823"/>
      <c r="L201" s="1823"/>
      <c r="M201" s="1823"/>
      <c r="N201" s="2155"/>
      <c r="O201" s="1798"/>
      <c r="P201" s="1797"/>
      <c r="Q201" s="2039"/>
      <c r="R201" s="1823"/>
      <c r="S201" s="1799"/>
      <c r="T201" s="1799"/>
      <c r="U201" s="1959"/>
      <c r="V201" s="1798"/>
      <c r="W201" s="1797"/>
      <c r="X201" s="1801"/>
      <c r="Y201" s="1799"/>
      <c r="Z201" s="1799"/>
      <c r="AA201" s="1799"/>
      <c r="AB201" s="1800"/>
      <c r="AC201" s="1798"/>
      <c r="AD201" s="1797"/>
      <c r="AE201" s="2055"/>
      <c r="AF201" s="1116"/>
      <c r="AG201" s="1116"/>
      <c r="AH201" s="1116"/>
      <c r="AI201" s="2237"/>
      <c r="AJ201" s="1760"/>
      <c r="AK201" s="1752"/>
    </row>
    <row r="202" spans="1:37" ht="39.950000000000003" customHeight="1" x14ac:dyDescent="0.2">
      <c r="A202" s="6860" t="s">
        <v>8235</v>
      </c>
      <c r="B202" s="6861"/>
      <c r="C202" s="2004"/>
      <c r="D202" s="1843"/>
      <c r="E202" s="1843"/>
      <c r="F202" s="1843"/>
      <c r="G202" s="2163"/>
      <c r="H202" s="1796"/>
      <c r="I202" s="1797"/>
      <c r="J202" s="2192"/>
      <c r="K202" s="1842"/>
      <c r="L202" s="1842"/>
      <c r="M202" s="1842"/>
      <c r="N202" s="2224"/>
      <c r="O202" s="1798"/>
      <c r="P202" s="1797"/>
      <c r="Q202" s="2004"/>
      <c r="R202" s="1823"/>
      <c r="S202" s="1823"/>
      <c r="T202" s="1823"/>
      <c r="U202" s="2232"/>
      <c r="V202" s="1798"/>
      <c r="W202" s="1797"/>
      <c r="X202" s="2235"/>
      <c r="Y202" s="2064"/>
      <c r="Z202" s="2064"/>
      <c r="AA202" s="2064"/>
      <c r="AB202" s="2236"/>
      <c r="AC202" s="1798"/>
      <c r="AD202" s="1797"/>
      <c r="AE202" s="2235"/>
      <c r="AF202" s="1381"/>
      <c r="AG202" s="1381"/>
      <c r="AH202" s="1381"/>
      <c r="AI202" s="1916"/>
      <c r="AJ202" s="1760"/>
      <c r="AK202" s="1752"/>
    </row>
    <row r="203" spans="1:37" ht="39.950000000000003" customHeight="1" x14ac:dyDescent="0.2">
      <c r="A203" s="6860" t="s">
        <v>8236</v>
      </c>
      <c r="B203" s="6861"/>
      <c r="C203" s="2210"/>
      <c r="D203" s="2061"/>
      <c r="E203" s="2061"/>
      <c r="F203" s="2061"/>
      <c r="G203" s="2211"/>
      <c r="H203" s="1796"/>
      <c r="I203" s="1797"/>
      <c r="J203" s="2219"/>
      <c r="K203" s="2061"/>
      <c r="L203" s="2061"/>
      <c r="M203" s="2061"/>
      <c r="N203" s="2211"/>
      <c r="O203" s="1798"/>
      <c r="P203" s="1797"/>
      <c r="Q203" s="2210"/>
      <c r="R203" s="2061"/>
      <c r="S203" s="1116"/>
      <c r="T203" s="1116"/>
      <c r="U203" s="2005"/>
      <c r="V203" s="1798"/>
      <c r="W203" s="1797"/>
      <c r="X203" s="2055"/>
      <c r="Y203" s="1116"/>
      <c r="Z203" s="1116"/>
      <c r="AA203" s="1116"/>
      <c r="AB203" s="2237"/>
      <c r="AC203" s="1798"/>
      <c r="AD203" s="1797"/>
      <c r="AE203" s="1804"/>
      <c r="AF203" s="1381"/>
      <c r="AG203" s="1805"/>
      <c r="AH203" s="1805"/>
      <c r="AI203" s="1806"/>
      <c r="AJ203" s="1760"/>
      <c r="AK203" s="1752"/>
    </row>
    <row r="204" spans="1:37" ht="39.950000000000003" customHeight="1" x14ac:dyDescent="0.2">
      <c r="A204" s="6860" t="s">
        <v>8237</v>
      </c>
      <c r="B204" s="6861"/>
      <c r="C204" s="2004"/>
      <c r="D204" s="1116"/>
      <c r="E204" s="1116"/>
      <c r="F204" s="1116"/>
      <c r="G204" s="2005"/>
      <c r="H204" s="1796"/>
      <c r="I204" s="1797"/>
      <c r="J204" s="2004"/>
      <c r="K204" s="1116"/>
      <c r="L204" s="1116"/>
      <c r="M204" s="1116"/>
      <c r="N204" s="2156"/>
      <c r="O204" s="1798"/>
      <c r="P204" s="1797"/>
      <c r="Q204" s="2206"/>
      <c r="R204" s="1381"/>
      <c r="S204" s="1381"/>
      <c r="T204" s="1843"/>
      <c r="U204" s="2163"/>
      <c r="V204" s="1798"/>
      <c r="W204" s="1797"/>
      <c r="X204" s="1891"/>
      <c r="Y204" s="1381"/>
      <c r="Z204" s="1381"/>
      <c r="AA204" s="1381"/>
      <c r="AB204" s="1916"/>
      <c r="AC204" s="1798"/>
      <c r="AD204" s="1797"/>
      <c r="AE204" s="2246"/>
      <c r="AF204" s="2065"/>
      <c r="AG204" s="1799"/>
      <c r="AH204" s="1799"/>
      <c r="AI204" s="1771"/>
      <c r="AJ204" s="1760"/>
      <c r="AK204" s="1752"/>
    </row>
    <row r="205" spans="1:37" ht="39.950000000000003" customHeight="1" x14ac:dyDescent="0.2">
      <c r="A205" s="6794" t="s">
        <v>8238</v>
      </c>
      <c r="B205" s="6795"/>
      <c r="C205" s="2159"/>
      <c r="D205" s="72"/>
      <c r="E205" s="50"/>
      <c r="F205" s="1807"/>
      <c r="G205" s="2213"/>
      <c r="H205" s="1796"/>
      <c r="I205" s="1797"/>
      <c r="J205" s="2125"/>
      <c r="K205" s="1810"/>
      <c r="L205" s="1810"/>
      <c r="M205" s="1810"/>
      <c r="N205" s="2126"/>
      <c r="O205" s="1798"/>
      <c r="P205" s="1797"/>
      <c r="Q205" s="2125"/>
      <c r="R205" s="1810"/>
      <c r="S205" s="1810"/>
      <c r="T205" s="1810"/>
      <c r="U205" s="2126"/>
      <c r="V205" s="1798"/>
      <c r="W205" s="1797"/>
      <c r="X205" s="1812"/>
      <c r="Y205" s="1813"/>
      <c r="Z205" s="1813"/>
      <c r="AA205" s="1813"/>
      <c r="AB205" s="1814"/>
      <c r="AC205" s="1798"/>
      <c r="AD205" s="1797"/>
      <c r="AE205" s="1815"/>
      <c r="AF205" s="1381"/>
      <c r="AG205" s="1381"/>
      <c r="AH205" s="77"/>
      <c r="AI205" s="1728"/>
      <c r="AJ205" s="1760"/>
      <c r="AK205" s="1752"/>
    </row>
    <row r="206" spans="1:37" ht="39.950000000000003" customHeight="1" x14ac:dyDescent="0.2">
      <c r="A206" s="6794" t="s">
        <v>8239</v>
      </c>
      <c r="B206" s="6795"/>
      <c r="C206" s="2212"/>
      <c r="D206" s="1807"/>
      <c r="E206" s="1807"/>
      <c r="F206" s="1807"/>
      <c r="G206" s="2213"/>
      <c r="H206" s="1796"/>
      <c r="I206" s="1797"/>
      <c r="J206" s="2212"/>
      <c r="K206" s="1807"/>
      <c r="L206" s="1807"/>
      <c r="M206" s="1807"/>
      <c r="N206" s="2213"/>
      <c r="O206" s="1798"/>
      <c r="P206" s="1797"/>
      <c r="Q206" s="2231"/>
      <c r="R206" s="1888"/>
      <c r="S206" s="1888"/>
      <c r="T206" s="1888"/>
      <c r="U206" s="1913"/>
      <c r="V206" s="1798"/>
      <c r="W206" s="1797"/>
      <c r="X206" s="1825"/>
      <c r="Y206" s="1823"/>
      <c r="Z206" s="1897"/>
      <c r="AA206" s="1897"/>
      <c r="AB206" s="2238"/>
      <c r="AC206" s="1798"/>
      <c r="AD206" s="1797"/>
      <c r="AE206" s="1815"/>
      <c r="AF206" s="1807"/>
      <c r="AG206" s="1807"/>
      <c r="AH206" s="1807"/>
      <c r="AI206" s="1808"/>
      <c r="AJ206" s="1760"/>
      <c r="AK206" s="1752"/>
    </row>
    <row r="207" spans="1:37" ht="39.950000000000003" customHeight="1" x14ac:dyDescent="0.2">
      <c r="A207" s="6794" t="s">
        <v>8240</v>
      </c>
      <c r="B207" s="6795"/>
      <c r="C207" s="2125"/>
      <c r="D207" s="1810"/>
      <c r="E207" s="1810"/>
      <c r="F207" s="1810"/>
      <c r="G207" s="2126"/>
      <c r="H207" s="1796"/>
      <c r="I207" s="1797"/>
      <c r="J207" s="2125"/>
      <c r="K207" s="1810"/>
      <c r="L207" s="1810"/>
      <c r="M207" s="1810"/>
      <c r="N207" s="2126"/>
      <c r="O207" s="1798"/>
      <c r="P207" s="1797"/>
      <c r="Q207" s="2125"/>
      <c r="R207" s="1810"/>
      <c r="S207" s="1810"/>
      <c r="T207" s="1810"/>
      <c r="U207" s="2126"/>
      <c r="V207" s="1798"/>
      <c r="W207" s="1797"/>
      <c r="X207" s="1809"/>
      <c r="Y207" s="1810"/>
      <c r="Z207" s="1810"/>
      <c r="AA207" s="1810"/>
      <c r="AB207" s="1811"/>
      <c r="AC207" s="1798"/>
      <c r="AD207" s="1797"/>
      <c r="AE207" s="1809"/>
      <c r="AF207" s="1810"/>
      <c r="AG207" s="1810"/>
      <c r="AH207" s="1810"/>
      <c r="AI207" s="1811"/>
      <c r="AJ207" s="1760"/>
      <c r="AK207" s="1752"/>
    </row>
    <row r="208" spans="1:37" ht="39.950000000000003" customHeight="1" x14ac:dyDescent="0.2">
      <c r="A208" s="6792" t="s">
        <v>8241</v>
      </c>
      <c r="B208" s="6793"/>
      <c r="C208" s="2214"/>
      <c r="D208" s="2016"/>
      <c r="E208" s="2016"/>
      <c r="F208" s="2016"/>
      <c r="G208" s="2117"/>
      <c r="H208" s="1816"/>
      <c r="I208" s="1817"/>
      <c r="J208" s="2214"/>
      <c r="K208" s="2016"/>
      <c r="L208" s="2016"/>
      <c r="M208" s="2016"/>
      <c r="N208" s="2117"/>
      <c r="O208" s="1818"/>
      <c r="P208" s="1817"/>
      <c r="Q208" s="2214"/>
      <c r="R208" s="2016"/>
      <c r="S208" s="2016"/>
      <c r="T208" s="2016"/>
      <c r="U208" s="2117"/>
      <c r="V208" s="1818"/>
      <c r="W208" s="1817"/>
      <c r="X208" s="2062"/>
      <c r="Y208" s="2016"/>
      <c r="Z208" s="2016"/>
      <c r="AA208" s="2016"/>
      <c r="AB208" s="2239"/>
      <c r="AC208" s="1818"/>
      <c r="AD208" s="1817"/>
      <c r="AE208" s="2062"/>
      <c r="AF208" s="2016"/>
      <c r="AG208" s="2016"/>
      <c r="AH208" s="2016"/>
      <c r="AI208" s="2239"/>
      <c r="AJ208" s="1760"/>
      <c r="AK208" s="1752"/>
    </row>
    <row r="209" spans="1:37" ht="39.950000000000003" customHeight="1" x14ac:dyDescent="0.2">
      <c r="A209" s="6792" t="s">
        <v>8242</v>
      </c>
      <c r="B209" s="6793"/>
      <c r="C209" s="2160"/>
      <c r="D209" s="77"/>
      <c r="E209" s="50"/>
      <c r="F209" s="77"/>
      <c r="G209" s="2157"/>
      <c r="H209" s="1796"/>
      <c r="I209" s="1797"/>
      <c r="J209" s="2160"/>
      <c r="K209" s="77"/>
      <c r="L209" s="77"/>
      <c r="M209" s="44"/>
      <c r="N209" s="2225"/>
      <c r="O209" s="1798"/>
      <c r="P209" s="1797"/>
      <c r="Q209" s="2159"/>
      <c r="R209" s="72"/>
      <c r="S209" s="72"/>
      <c r="T209" s="72"/>
      <c r="U209" s="2156"/>
      <c r="V209" s="1798"/>
      <c r="W209" s="1797"/>
      <c r="X209" s="1809"/>
      <c r="Y209" s="1810"/>
      <c r="Z209" s="1810"/>
      <c r="AA209" s="1810"/>
      <c r="AB209" s="1811"/>
      <c r="AC209" s="1798"/>
      <c r="AD209" s="1797"/>
      <c r="AE209" s="1809"/>
      <c r="AF209" s="1810"/>
      <c r="AG209" s="1810"/>
      <c r="AH209" s="1810"/>
      <c r="AI209" s="1811"/>
      <c r="AJ209" s="1760"/>
      <c r="AK209" s="1752"/>
    </row>
    <row r="210" spans="1:37" ht="39.950000000000003" customHeight="1" x14ac:dyDescent="0.2">
      <c r="A210" s="6794" t="s">
        <v>8243</v>
      </c>
      <c r="B210" s="6795"/>
      <c r="C210" s="2039"/>
      <c r="D210" s="1823"/>
      <c r="E210" s="1823"/>
      <c r="F210" s="1823"/>
      <c r="G210" s="2155"/>
      <c r="H210" s="1796"/>
      <c r="I210" s="1797"/>
      <c r="J210" s="2039"/>
      <c r="K210" s="1823"/>
      <c r="L210" s="1823"/>
      <c r="M210" s="1823"/>
      <c r="N210" s="2155"/>
      <c r="O210" s="1798"/>
      <c r="P210" s="1797"/>
      <c r="Q210" s="2039"/>
      <c r="R210" s="1823"/>
      <c r="S210" s="1823"/>
      <c r="T210" s="1823"/>
      <c r="U210" s="2155"/>
      <c r="V210" s="1798"/>
      <c r="W210" s="1797"/>
      <c r="X210" s="1825"/>
      <c r="Y210" s="1823"/>
      <c r="Z210" s="1823"/>
      <c r="AA210" s="1823"/>
      <c r="AB210" s="1824"/>
      <c r="AC210" s="1798"/>
      <c r="AD210" s="1797"/>
      <c r="AE210" s="1825"/>
      <c r="AF210" s="1823"/>
      <c r="AG210" s="1823"/>
      <c r="AH210" s="1823"/>
      <c r="AI210" s="1824"/>
      <c r="AJ210" s="1760"/>
      <c r="AK210" s="1752"/>
    </row>
    <row r="211" spans="1:37" ht="39.950000000000003" customHeight="1" x14ac:dyDescent="0.2">
      <c r="A211" s="6794" t="s">
        <v>8244</v>
      </c>
      <c r="B211" s="6795"/>
      <c r="C211" s="2039"/>
      <c r="D211" s="1823"/>
      <c r="E211" s="1823"/>
      <c r="F211" s="1823"/>
      <c r="G211" s="2155"/>
      <c r="H211" s="1796"/>
      <c r="I211" s="1797"/>
      <c r="J211" s="2039"/>
      <c r="K211" s="1823"/>
      <c r="L211" s="1823"/>
      <c r="M211" s="1823"/>
      <c r="N211" s="2155"/>
      <c r="O211" s="1798"/>
      <c r="P211" s="1797"/>
      <c r="Q211" s="2039"/>
      <c r="R211" s="1823"/>
      <c r="S211" s="1823"/>
      <c r="T211" s="1823"/>
      <c r="U211" s="2155"/>
      <c r="V211" s="1798"/>
      <c r="W211" s="1797"/>
      <c r="X211" s="1825"/>
      <c r="Y211" s="1823"/>
      <c r="Z211" s="1823"/>
      <c r="AA211" s="1823"/>
      <c r="AB211" s="1824"/>
      <c r="AC211" s="1798"/>
      <c r="AD211" s="1797"/>
      <c r="AE211" s="1825"/>
      <c r="AF211" s="1823"/>
      <c r="AG211" s="1823"/>
      <c r="AH211" s="1823"/>
      <c r="AI211" s="1824"/>
      <c r="AJ211" s="1760"/>
      <c r="AK211" s="1752"/>
    </row>
    <row r="212" spans="1:37" ht="39.950000000000003" customHeight="1" x14ac:dyDescent="0.2">
      <c r="A212" s="6796" t="s">
        <v>8245</v>
      </c>
      <c r="B212" s="6797"/>
      <c r="C212" s="1729"/>
      <c r="D212" s="37"/>
      <c r="E212" s="50"/>
      <c r="F212" s="37"/>
      <c r="G212" s="1730"/>
      <c r="H212" s="1796"/>
      <c r="I212" s="1797"/>
      <c r="J212" s="2152"/>
      <c r="K212" s="37"/>
      <c r="L212" s="37"/>
      <c r="M212" s="44"/>
      <c r="N212" s="2158"/>
      <c r="O212" s="1798"/>
      <c r="P212" s="1797"/>
      <c r="Q212" s="2152"/>
      <c r="R212" s="37"/>
      <c r="S212" s="37"/>
      <c r="T212" s="37"/>
      <c r="U212" s="2158"/>
      <c r="V212" s="1798"/>
      <c r="W212" s="1797"/>
      <c r="X212" s="1820"/>
      <c r="Y212" s="37"/>
      <c r="Z212" s="37"/>
      <c r="AA212" s="37"/>
      <c r="AB212" s="1730"/>
      <c r="AC212" s="1798"/>
      <c r="AD212" s="1797"/>
      <c r="AE212" s="1739"/>
      <c r="AF212" s="31"/>
      <c r="AG212" s="44"/>
      <c r="AH212" s="44"/>
      <c r="AI212" s="1800"/>
      <c r="AJ212" s="1760"/>
      <c r="AK212" s="1752"/>
    </row>
    <row r="213" spans="1:37" ht="39.950000000000003" customHeight="1" x14ac:dyDescent="0.2">
      <c r="A213" s="6798" t="s">
        <v>8246</v>
      </c>
      <c r="B213" s="6797"/>
      <c r="C213" s="1729"/>
      <c r="D213" s="37"/>
      <c r="E213" s="50"/>
      <c r="F213" s="37"/>
      <c r="G213" s="1730"/>
      <c r="H213" s="1796"/>
      <c r="I213" s="1797"/>
      <c r="J213" s="2222"/>
      <c r="K213" s="33"/>
      <c r="L213" s="33"/>
      <c r="M213" s="44"/>
      <c r="N213" s="2226"/>
      <c r="O213" s="1798"/>
      <c r="P213" s="1797"/>
      <c r="Q213" s="2222"/>
      <c r="R213" s="1821"/>
      <c r="S213" s="1821"/>
      <c r="T213" s="1821"/>
      <c r="U213" s="2227"/>
      <c r="V213" s="1798"/>
      <c r="W213" s="1797"/>
      <c r="X213" s="1820"/>
      <c r="Y213" s="47"/>
      <c r="Z213" s="72"/>
      <c r="AA213" s="1823"/>
      <c r="AB213" s="1824"/>
      <c r="AC213" s="1798"/>
      <c r="AD213" s="1797"/>
      <c r="AE213" s="1825"/>
      <c r="AF213" s="1823"/>
      <c r="AG213" s="1823"/>
      <c r="AH213" s="1823"/>
      <c r="AI213" s="1723"/>
      <c r="AJ213" s="1760"/>
      <c r="AK213" s="1752"/>
    </row>
    <row r="214" spans="1:37" ht="39.950000000000003" customHeight="1" x14ac:dyDescent="0.2">
      <c r="A214" s="6060" t="s">
        <v>8247</v>
      </c>
      <c r="B214" s="6799"/>
      <c r="C214" s="1734"/>
      <c r="D214" s="80"/>
      <c r="E214" s="50"/>
      <c r="F214" s="80"/>
      <c r="G214" s="1735"/>
      <c r="H214" s="1796"/>
      <c r="I214" s="1797"/>
      <c r="J214" s="2159"/>
      <c r="K214" s="72"/>
      <c r="L214" s="72"/>
      <c r="M214" s="44"/>
      <c r="N214" s="2226"/>
      <c r="O214" s="1798"/>
      <c r="P214" s="1797"/>
      <c r="Q214" s="2159"/>
      <c r="R214" s="72"/>
      <c r="S214" s="72"/>
      <c r="T214" s="72"/>
      <c r="U214" s="2156"/>
      <c r="V214" s="1798"/>
      <c r="W214" s="1797"/>
      <c r="X214" s="1820"/>
      <c r="Y214" s="77"/>
      <c r="Z214" s="77"/>
      <c r="AA214" s="77"/>
      <c r="AB214" s="1728"/>
      <c r="AC214" s="1798"/>
      <c r="AD214" s="1797"/>
      <c r="AE214" s="1734"/>
      <c r="AF214" s="80"/>
      <c r="AG214" s="44"/>
      <c r="AH214" s="44"/>
      <c r="AI214" s="1735"/>
      <c r="AJ214" s="1760"/>
      <c r="AK214" s="1752"/>
    </row>
    <row r="215" spans="1:37" ht="39.950000000000003" customHeight="1" x14ac:dyDescent="0.2">
      <c r="A215" s="6796" t="s">
        <v>8248</v>
      </c>
      <c r="B215" s="6797"/>
      <c r="C215" s="1731"/>
      <c r="D215" s="1821"/>
      <c r="E215" s="50"/>
      <c r="F215" s="1821"/>
      <c r="G215" s="1822"/>
      <c r="H215" s="1796"/>
      <c r="I215" s="1797"/>
      <c r="J215" s="2223"/>
      <c r="K215" s="1821"/>
      <c r="L215" s="1821"/>
      <c r="M215" s="44"/>
      <c r="N215" s="2227"/>
      <c r="O215" s="1798"/>
      <c r="P215" s="1797"/>
      <c r="Q215" s="2223"/>
      <c r="R215" s="1821"/>
      <c r="S215" s="1821"/>
      <c r="T215" s="1821"/>
      <c r="U215" s="2227"/>
      <c r="V215" s="1798"/>
      <c r="W215" s="1797"/>
      <c r="X215" s="1820"/>
      <c r="Y215" s="1821"/>
      <c r="Z215" s="1821"/>
      <c r="AA215" s="1821"/>
      <c r="AB215" s="1822"/>
      <c r="AC215" s="1798"/>
      <c r="AD215" s="1797"/>
      <c r="AE215" s="1731"/>
      <c r="AF215" s="1821"/>
      <c r="AG215" s="44"/>
      <c r="AH215" s="44"/>
      <c r="AI215" s="1822"/>
      <c r="AJ215" s="1760"/>
      <c r="AK215" s="1752"/>
    </row>
    <row r="216" spans="1:37" ht="39.950000000000003" customHeight="1" thickBot="1" x14ac:dyDescent="0.25">
      <c r="A216" s="6060" t="s">
        <v>8249</v>
      </c>
      <c r="B216" s="6799"/>
      <c r="C216" s="2215"/>
      <c r="D216" s="2072"/>
      <c r="E216" s="2072"/>
      <c r="F216" s="2072"/>
      <c r="G216" s="2216"/>
      <c r="H216" s="1826"/>
      <c r="I216" s="1827"/>
      <c r="J216" s="2039"/>
      <c r="K216" s="2072"/>
      <c r="L216" s="2072"/>
      <c r="M216" s="2072"/>
      <c r="N216" s="2155"/>
      <c r="O216" s="1828"/>
      <c r="P216" s="1827"/>
      <c r="Q216" s="2215"/>
      <c r="R216" s="2233"/>
      <c r="S216" s="2233"/>
      <c r="T216" s="2233"/>
      <c r="U216" s="2216"/>
      <c r="V216" s="1828"/>
      <c r="W216" s="1827"/>
      <c r="X216" s="2071"/>
      <c r="Y216" s="2072"/>
      <c r="Z216" s="2072"/>
      <c r="AA216" s="2072"/>
      <c r="AB216" s="2244"/>
      <c r="AC216" s="1828"/>
      <c r="AD216" s="1827"/>
      <c r="AE216" s="2071"/>
      <c r="AF216" s="2072"/>
      <c r="AG216" s="2072"/>
      <c r="AH216" s="2072"/>
      <c r="AI216" s="2244"/>
      <c r="AJ216" s="1763"/>
      <c r="AK216" s="1754"/>
    </row>
    <row r="217" spans="1:37" ht="39.950000000000003" customHeight="1" thickBot="1" x14ac:dyDescent="0.25">
      <c r="A217" s="2518">
        <v>1</v>
      </c>
      <c r="B217" s="1717" t="s">
        <v>5497</v>
      </c>
      <c r="C217" s="1838"/>
      <c r="D217" s="1834"/>
      <c r="E217" s="1834"/>
      <c r="F217" s="1834"/>
      <c r="G217" s="1829"/>
      <c r="H217" s="1830"/>
      <c r="I217" s="1831"/>
      <c r="J217" s="1832"/>
      <c r="K217" s="1833"/>
      <c r="L217" s="1833"/>
      <c r="M217" s="1834"/>
      <c r="N217" s="1835"/>
      <c r="O217" s="1836"/>
      <c r="P217" s="1837"/>
      <c r="Q217" s="1838"/>
      <c r="R217" s="1834"/>
      <c r="S217" s="2063"/>
      <c r="T217" s="2063"/>
      <c r="U217" s="2230"/>
      <c r="V217" s="1839"/>
      <c r="W217" s="1840"/>
      <c r="X217" s="2242"/>
      <c r="Y217" s="84"/>
      <c r="Z217" s="84"/>
      <c r="AA217" s="1879"/>
      <c r="AB217" s="2243"/>
      <c r="AC217" s="1836"/>
      <c r="AD217" s="1837"/>
      <c r="AE217" s="1881"/>
      <c r="AF217" s="1882"/>
      <c r="AG217" s="1882"/>
      <c r="AH217" s="1882"/>
      <c r="AI217" s="1880"/>
      <c r="AJ217" s="1839"/>
      <c r="AK217" s="1845"/>
    </row>
    <row r="218" spans="1:37" ht="39.950000000000003" customHeight="1" thickBot="1" x14ac:dyDescent="0.25">
      <c r="A218" s="2503">
        <v>2</v>
      </c>
      <c r="B218" s="2537" t="s">
        <v>5497</v>
      </c>
      <c r="C218" s="1801"/>
      <c r="D218" s="1799"/>
      <c r="E218" s="1799"/>
      <c r="F218" s="1799"/>
      <c r="G218" s="2018"/>
      <c r="H218" s="1847"/>
      <c r="I218" s="1848"/>
      <c r="J218" s="2153"/>
      <c r="K218" s="1915"/>
      <c r="L218" s="1842"/>
      <c r="M218" s="1842"/>
      <c r="N218" s="1849"/>
      <c r="O218" s="1847"/>
      <c r="P218" s="1848"/>
      <c r="Q218" s="1801"/>
      <c r="R218" s="1799"/>
      <c r="S218" s="1799"/>
      <c r="T218" s="1799"/>
      <c r="U218" s="1800"/>
      <c r="V218" s="1847"/>
      <c r="W218" s="1848"/>
      <c r="X218" s="1801"/>
      <c r="Y218" s="1799"/>
      <c r="Z218" s="1843"/>
      <c r="AA218" s="1843"/>
      <c r="AB218" s="1844"/>
      <c r="AC218" s="1774"/>
      <c r="AD218" s="1850"/>
      <c r="AE218" s="1801"/>
      <c r="AF218" s="1116"/>
      <c r="AG218" s="1116"/>
      <c r="AH218" s="1116"/>
      <c r="AI218" s="2237"/>
      <c r="AJ218" s="1847"/>
      <c r="AK218" s="1851"/>
    </row>
    <row r="219" spans="1:37" ht="39.950000000000003" customHeight="1" thickBot="1" x14ac:dyDescent="0.25">
      <c r="A219" s="6800" t="s">
        <v>5498</v>
      </c>
      <c r="B219" s="6801"/>
      <c r="C219" s="1801"/>
      <c r="D219" s="1799"/>
      <c r="E219" s="1799"/>
      <c r="F219" s="1799"/>
      <c r="G219" s="1844"/>
      <c r="H219" s="1847"/>
      <c r="I219" s="1848"/>
      <c r="J219" s="2220"/>
      <c r="K219" s="1799"/>
      <c r="L219" s="1821"/>
      <c r="M219" s="1843"/>
      <c r="N219" s="1822"/>
      <c r="O219" s="1847"/>
      <c r="P219" s="1848"/>
      <c r="Q219" s="1852"/>
      <c r="R219" s="1799"/>
      <c r="S219" s="1799"/>
      <c r="T219" s="1853"/>
      <c r="U219" s="1800"/>
      <c r="V219" s="1847"/>
      <c r="W219" s="1848"/>
      <c r="X219" s="2060"/>
      <c r="Y219" s="2061"/>
      <c r="Z219" s="1843"/>
      <c r="AA219" s="1843"/>
      <c r="AB219" s="1800"/>
      <c r="AC219" s="1847"/>
      <c r="AD219" s="1848"/>
      <c r="AE219" s="1801"/>
      <c r="AF219" s="1799"/>
      <c r="AG219" s="1799"/>
      <c r="AH219" s="1799"/>
      <c r="AI219" s="1844"/>
      <c r="AJ219" s="1774"/>
      <c r="AK219" s="1851"/>
    </row>
    <row r="220" spans="1:37" ht="39.950000000000003" customHeight="1" thickBot="1" x14ac:dyDescent="0.25">
      <c r="A220" s="6802" t="s">
        <v>8250</v>
      </c>
      <c r="B220" s="6803"/>
      <c r="C220" s="1854"/>
      <c r="D220" s="1855"/>
      <c r="E220" s="1855"/>
      <c r="F220" s="1740"/>
      <c r="G220" s="1741"/>
      <c r="H220" s="1856"/>
      <c r="I220" s="1857"/>
      <c r="J220" s="1854"/>
      <c r="K220" s="2221"/>
      <c r="L220" s="1862"/>
      <c r="M220" s="1855"/>
      <c r="N220" s="1858"/>
      <c r="O220" s="1859"/>
      <c r="P220" s="1860"/>
      <c r="Q220" s="1861"/>
      <c r="R220" s="1862"/>
      <c r="S220" s="1863"/>
      <c r="T220" s="1863"/>
      <c r="U220" s="1864"/>
      <c r="V220" s="1865"/>
      <c r="W220" s="1866"/>
      <c r="X220" s="1867"/>
      <c r="Y220" s="1863"/>
      <c r="Z220" s="2240"/>
      <c r="AA220" s="2240"/>
      <c r="AB220" s="2241"/>
      <c r="AC220" s="1856"/>
      <c r="AD220" s="1857"/>
      <c r="AE220" s="1854"/>
      <c r="AF220" s="1855"/>
      <c r="AG220" s="1862"/>
      <c r="AH220" s="1862"/>
      <c r="AI220" s="1864"/>
      <c r="AJ220" s="1856"/>
      <c r="AK220" s="1868"/>
    </row>
    <row r="221" spans="1:37" ht="39.950000000000003" customHeight="1" thickBot="1" x14ac:dyDescent="0.3">
      <c r="A221" s="6790" t="s">
        <v>8973</v>
      </c>
      <c r="B221" s="6791"/>
      <c r="C221" s="1869"/>
      <c r="D221" s="1870"/>
      <c r="E221" s="1870"/>
      <c r="F221" s="1870"/>
      <c r="G221" s="1871"/>
      <c r="H221" s="1872"/>
      <c r="I221" s="1845"/>
      <c r="J221" s="1873"/>
      <c r="K221" s="1874"/>
      <c r="L221" s="1875"/>
      <c r="M221" s="1874"/>
      <c r="N221" s="1795"/>
      <c r="O221" s="1876"/>
      <c r="P221" s="1877"/>
      <c r="Q221" s="1878"/>
      <c r="R221" s="1879"/>
      <c r="S221" s="1766"/>
      <c r="T221" s="1766"/>
      <c r="U221" s="1880"/>
      <c r="V221" s="1872"/>
      <c r="W221" s="1845"/>
      <c r="X221" s="1881"/>
      <c r="Y221" s="1882"/>
      <c r="Z221" s="1882"/>
      <c r="AA221" s="1882"/>
      <c r="AB221" s="1880"/>
      <c r="AC221" s="1872"/>
      <c r="AD221" s="1845"/>
      <c r="AE221" s="1881"/>
      <c r="AF221" s="1882"/>
      <c r="AG221" s="1882"/>
      <c r="AH221" s="1882"/>
      <c r="AI221" s="1880"/>
      <c r="AJ221" s="1872"/>
      <c r="AK221" s="1845"/>
    </row>
    <row r="222" spans="1:37" ht="39.950000000000003" customHeight="1" thickBot="1" x14ac:dyDescent="0.25">
      <c r="A222" s="7022" t="s">
        <v>3641</v>
      </c>
      <c r="B222" s="7023"/>
      <c r="C222" s="1801"/>
      <c r="D222" s="1799"/>
      <c r="E222" s="1799"/>
      <c r="F222" s="1799"/>
      <c r="G222" s="1800"/>
      <c r="H222" s="1883"/>
      <c r="I222" s="1851"/>
      <c r="J222" s="1801"/>
      <c r="K222" s="1821"/>
      <c r="L222" s="1799"/>
      <c r="M222" s="1799"/>
      <c r="N222" s="1800"/>
      <c r="O222" s="1883"/>
      <c r="P222" s="1851"/>
      <c r="Q222" s="1801"/>
      <c r="R222" s="1799"/>
      <c r="S222" s="1799"/>
      <c r="T222" s="1799"/>
      <c r="U222" s="1800"/>
      <c r="V222" s="1883"/>
      <c r="W222" s="1851"/>
      <c r="X222" s="1801"/>
      <c r="Y222" s="1799"/>
      <c r="Z222" s="1799"/>
      <c r="AA222" s="1799"/>
      <c r="AB222" s="1800"/>
      <c r="AC222" s="1883"/>
      <c r="AD222" s="1851"/>
      <c r="AE222" s="1801"/>
      <c r="AF222" s="1799"/>
      <c r="AG222" s="1799"/>
      <c r="AH222" s="1799"/>
      <c r="AI222" s="1800"/>
      <c r="AJ222" s="1883"/>
      <c r="AK222" s="1851"/>
    </row>
    <row r="223" spans="1:37" ht="39.950000000000003" customHeight="1" thickBot="1" x14ac:dyDescent="0.25">
      <c r="A223" s="6838" t="s">
        <v>8919</v>
      </c>
      <c r="B223" s="6839"/>
      <c r="C223" s="1854"/>
      <c r="D223" s="1855"/>
      <c r="E223" s="1855"/>
      <c r="F223" s="1855"/>
      <c r="G223" s="1884"/>
      <c r="H223" s="1885"/>
      <c r="I223" s="1868"/>
      <c r="J223" s="1854"/>
      <c r="K223" s="1855"/>
      <c r="L223" s="1855"/>
      <c r="M223" s="1855"/>
      <c r="N223" s="1884"/>
      <c r="O223" s="1885"/>
      <c r="P223" s="1868"/>
      <c r="Q223" s="1854"/>
      <c r="R223" s="1855"/>
      <c r="S223" s="1855"/>
      <c r="T223" s="1855"/>
      <c r="U223" s="1884"/>
      <c r="V223" s="1885"/>
      <c r="W223" s="1868"/>
      <c r="X223" s="1854"/>
      <c r="Y223" s="1855"/>
      <c r="Z223" s="1855"/>
      <c r="AA223" s="1855"/>
      <c r="AB223" s="1884"/>
      <c r="AC223" s="1885"/>
      <c r="AD223" s="1868"/>
      <c r="AE223" s="1854"/>
      <c r="AF223" s="1855"/>
      <c r="AG223" s="1855"/>
      <c r="AH223" s="1855"/>
      <c r="AI223" s="1884"/>
      <c r="AJ223" s="1885"/>
      <c r="AK223" s="1868"/>
    </row>
    <row r="224" spans="1:37" ht="39.950000000000003" customHeight="1" thickBot="1" x14ac:dyDescent="0.25">
      <c r="A224" s="5491"/>
      <c r="B224" s="5491"/>
      <c r="C224" s="1697"/>
      <c r="D224" s="1697"/>
      <c r="E224" s="1685"/>
      <c r="F224" s="1663"/>
      <c r="G224" s="1663"/>
      <c r="H224" s="1928"/>
      <c r="I224" s="1928"/>
      <c r="J224" s="1698"/>
      <c r="K224" s="1698"/>
      <c r="L224" s="1698"/>
      <c r="M224" s="1684"/>
      <c r="O224" s="1928"/>
      <c r="P224" s="1928"/>
      <c r="Q224" s="1668"/>
      <c r="R224" s="1715"/>
      <c r="V224" s="1928"/>
      <c r="W224" s="1928"/>
      <c r="X224" s="1929"/>
      <c r="Y224" s="1668"/>
      <c r="Z224" s="1668"/>
      <c r="AA224" s="1668"/>
      <c r="AB224" s="1668"/>
      <c r="AC224" s="1928"/>
      <c r="AD224" s="1928"/>
      <c r="AF224" s="1930"/>
      <c r="AG224" s="1930"/>
      <c r="AH224" s="1702"/>
      <c r="AI224" s="1684"/>
      <c r="AJ224" s="1660"/>
      <c r="AK224" s="1660"/>
    </row>
    <row r="225" spans="1:37" ht="39.950000000000003" customHeight="1" thickBot="1" x14ac:dyDescent="0.25">
      <c r="A225" s="5764"/>
      <c r="B225" s="5765"/>
      <c r="C225" s="5464" t="s">
        <v>8435</v>
      </c>
      <c r="D225" s="5465"/>
      <c r="E225" s="5465"/>
      <c r="F225" s="5465"/>
      <c r="G225" s="5465"/>
      <c r="H225" s="5465"/>
      <c r="I225" s="5466"/>
      <c r="J225" s="5464" t="s">
        <v>8436</v>
      </c>
      <c r="K225" s="5465"/>
      <c r="L225" s="5465"/>
      <c r="M225" s="5465"/>
      <c r="N225" s="5465"/>
      <c r="O225" s="5465"/>
      <c r="P225" s="5466"/>
      <c r="Q225" s="5464" t="s">
        <v>8437</v>
      </c>
      <c r="R225" s="5465"/>
      <c r="S225" s="5465"/>
      <c r="T225" s="5465"/>
      <c r="U225" s="5465"/>
      <c r="V225" s="5465"/>
      <c r="W225" s="5466"/>
      <c r="X225" s="5464" t="s">
        <v>8438</v>
      </c>
      <c r="Y225" s="5465"/>
      <c r="Z225" s="5465"/>
      <c r="AA225" s="5465"/>
      <c r="AB225" s="5465"/>
      <c r="AC225" s="5465"/>
      <c r="AD225" s="5466"/>
      <c r="AE225" s="5464" t="s">
        <v>8439</v>
      </c>
      <c r="AF225" s="5465"/>
      <c r="AG225" s="5465"/>
      <c r="AH225" s="5465"/>
      <c r="AI225" s="5465"/>
      <c r="AJ225" s="5465"/>
      <c r="AK225" s="5466"/>
    </row>
    <row r="226" spans="1:37" ht="39.950000000000003" customHeight="1" x14ac:dyDescent="0.2">
      <c r="A226" s="6964" t="s">
        <v>1390</v>
      </c>
      <c r="B226" s="6875"/>
      <c r="C226" s="1719">
        <v>10</v>
      </c>
      <c r="D226" s="1675">
        <v>10</v>
      </c>
      <c r="E226" s="1675">
        <v>10</v>
      </c>
      <c r="F226" s="1675">
        <v>10</v>
      </c>
      <c r="G226" s="1676">
        <v>10</v>
      </c>
      <c r="H226" s="1743">
        <v>10</v>
      </c>
      <c r="I226" s="1744">
        <v>10</v>
      </c>
      <c r="J226" s="1674">
        <v>10</v>
      </c>
      <c r="K226" s="1675">
        <v>10</v>
      </c>
      <c r="L226" s="1675">
        <v>10</v>
      </c>
      <c r="M226" s="1675">
        <v>10</v>
      </c>
      <c r="N226" s="1676">
        <v>10</v>
      </c>
      <c r="O226" s="1743">
        <v>10</v>
      </c>
      <c r="P226" s="1744">
        <v>10</v>
      </c>
      <c r="Q226" s="1674">
        <v>10</v>
      </c>
      <c r="R226" s="1675">
        <v>10</v>
      </c>
      <c r="S226" s="1675">
        <v>10</v>
      </c>
      <c r="T226" s="1675">
        <v>10</v>
      </c>
      <c r="U226" s="1676">
        <v>10</v>
      </c>
      <c r="V226" s="1743">
        <v>10</v>
      </c>
      <c r="W226" s="1744">
        <v>10</v>
      </c>
      <c r="X226" s="1674">
        <v>10</v>
      </c>
      <c r="Y226" s="1675">
        <v>10</v>
      </c>
      <c r="Z226" s="1675">
        <v>10</v>
      </c>
      <c r="AA226" s="1675">
        <v>10</v>
      </c>
      <c r="AB226" s="1676">
        <v>10</v>
      </c>
      <c r="AC226" s="1743">
        <v>10</v>
      </c>
      <c r="AD226" s="1747">
        <v>11</v>
      </c>
      <c r="AE226" s="1675">
        <v>11</v>
      </c>
      <c r="AF226" s="1675">
        <v>11</v>
      </c>
      <c r="AG226" s="1675">
        <v>11</v>
      </c>
      <c r="AH226" s="1675">
        <v>11</v>
      </c>
      <c r="AI226" s="1676">
        <v>11</v>
      </c>
      <c r="AJ226" s="1743">
        <v>11</v>
      </c>
      <c r="AK226" s="1744">
        <v>11</v>
      </c>
    </row>
    <row r="227" spans="1:37" ht="39.950000000000003" customHeight="1" thickBot="1" x14ac:dyDescent="0.25">
      <c r="A227" s="6898" t="s">
        <v>1391</v>
      </c>
      <c r="B227" s="6899"/>
      <c r="C227" s="1677">
        <v>5</v>
      </c>
      <c r="D227" s="1757">
        <v>6</v>
      </c>
      <c r="E227" s="1757">
        <v>7</v>
      </c>
      <c r="F227" s="1757">
        <v>8</v>
      </c>
      <c r="G227" s="1673">
        <v>9</v>
      </c>
      <c r="H227" s="1745">
        <v>10</v>
      </c>
      <c r="I227" s="1746">
        <v>11</v>
      </c>
      <c r="J227" s="1671">
        <v>12</v>
      </c>
      <c r="K227" s="1672">
        <v>13</v>
      </c>
      <c r="L227" s="1672">
        <v>14</v>
      </c>
      <c r="M227" s="1672">
        <v>15</v>
      </c>
      <c r="N227" s="1673">
        <v>16</v>
      </c>
      <c r="O227" s="1745">
        <v>17</v>
      </c>
      <c r="P227" s="1746">
        <v>18</v>
      </c>
      <c r="Q227" s="1671">
        <v>19</v>
      </c>
      <c r="R227" s="1672">
        <v>20</v>
      </c>
      <c r="S227" s="1672">
        <v>21</v>
      </c>
      <c r="T227" s="1757">
        <v>22</v>
      </c>
      <c r="U227" s="1758">
        <v>23</v>
      </c>
      <c r="V227" s="1745">
        <v>24</v>
      </c>
      <c r="W227" s="1746">
        <v>25</v>
      </c>
      <c r="X227" s="1671">
        <v>26</v>
      </c>
      <c r="Y227" s="1672">
        <v>27</v>
      </c>
      <c r="Z227" s="1672">
        <v>28</v>
      </c>
      <c r="AA227" s="1672">
        <v>29</v>
      </c>
      <c r="AB227" s="1673">
        <v>30</v>
      </c>
      <c r="AC227" s="1745">
        <v>31</v>
      </c>
      <c r="AD227" s="1748">
        <v>1</v>
      </c>
      <c r="AE227" s="1672">
        <v>2</v>
      </c>
      <c r="AF227" s="1672">
        <v>3</v>
      </c>
      <c r="AG227" s="1672">
        <v>4</v>
      </c>
      <c r="AH227" s="1672">
        <v>5</v>
      </c>
      <c r="AI227" s="1673">
        <v>6</v>
      </c>
      <c r="AJ227" s="1745">
        <v>7</v>
      </c>
      <c r="AK227" s="1746">
        <v>8</v>
      </c>
    </row>
    <row r="228" spans="1:37" ht="39.950000000000003" customHeight="1" x14ac:dyDescent="0.2">
      <c r="A228" s="6883" t="s">
        <v>4459</v>
      </c>
      <c r="B228" s="6884"/>
      <c r="C228" s="2217"/>
      <c r="D228" s="84"/>
      <c r="E228" s="85"/>
      <c r="F228" s="2067"/>
      <c r="G228" s="2218"/>
      <c r="H228" s="1787"/>
      <c r="I228" s="1788"/>
      <c r="J228" s="1789"/>
      <c r="K228" s="1790"/>
      <c r="L228" s="1790"/>
      <c r="M228" s="1790"/>
      <c r="N228" s="1886"/>
      <c r="O228" s="1792"/>
      <c r="P228" s="1788"/>
      <c r="Q228" s="2228"/>
      <c r="R228" s="1785"/>
      <c r="S228" s="2229"/>
      <c r="T228" s="2058"/>
      <c r="U228" s="2230"/>
      <c r="V228" s="1792"/>
      <c r="W228" s="1788"/>
      <c r="X228" s="2228"/>
      <c r="Y228" s="1785"/>
      <c r="Z228" s="2229"/>
      <c r="AA228" s="2059"/>
      <c r="AB228" s="2234"/>
      <c r="AC228" s="1792"/>
      <c r="AD228" s="1788"/>
      <c r="AE228" s="2247"/>
      <c r="AF228" s="1785"/>
      <c r="AG228" s="1790"/>
      <c r="AH228" s="2245"/>
      <c r="AI228" s="1795"/>
      <c r="AJ228" s="1762"/>
      <c r="AK228" s="1750"/>
    </row>
    <row r="229" spans="1:37" ht="39.950000000000003" customHeight="1" x14ac:dyDescent="0.2">
      <c r="A229" s="6840" t="s">
        <v>8234</v>
      </c>
      <c r="B229" s="6841"/>
      <c r="C229" s="2039"/>
      <c r="D229" s="1823"/>
      <c r="E229" s="1823"/>
      <c r="F229" s="1823"/>
      <c r="G229" s="2155"/>
      <c r="H229" s="1796"/>
      <c r="I229" s="1797"/>
      <c r="J229" s="2039"/>
      <c r="K229" s="1823"/>
      <c r="L229" s="1823"/>
      <c r="M229" s="1823"/>
      <c r="N229" s="2155"/>
      <c r="O229" s="1798"/>
      <c r="P229" s="1797"/>
      <c r="Q229" s="2039"/>
      <c r="R229" s="1823"/>
      <c r="S229" s="1799"/>
      <c r="T229" s="1799"/>
      <c r="U229" s="1959"/>
      <c r="V229" s="1798"/>
      <c r="W229" s="1797"/>
      <c r="X229" s="1801"/>
      <c r="Y229" s="1799"/>
      <c r="Z229" s="1799"/>
      <c r="AA229" s="1799"/>
      <c r="AB229" s="1800"/>
      <c r="AC229" s="1798"/>
      <c r="AD229" s="1797"/>
      <c r="AE229" s="2055"/>
      <c r="AF229" s="1116"/>
      <c r="AG229" s="1116"/>
      <c r="AH229" s="1116"/>
      <c r="AI229" s="2237"/>
      <c r="AJ229" s="1760"/>
      <c r="AK229" s="1752"/>
    </row>
    <row r="230" spans="1:37" ht="39.950000000000003" customHeight="1" x14ac:dyDescent="0.2">
      <c r="A230" s="6860" t="s">
        <v>8235</v>
      </c>
      <c r="B230" s="6861"/>
      <c r="C230" s="2004"/>
      <c r="D230" s="1843"/>
      <c r="E230" s="1843"/>
      <c r="F230" s="1843"/>
      <c r="G230" s="2163"/>
      <c r="H230" s="1796"/>
      <c r="I230" s="1797"/>
      <c r="J230" s="2192"/>
      <c r="K230" s="1842"/>
      <c r="L230" s="1842"/>
      <c r="M230" s="1842"/>
      <c r="N230" s="2224"/>
      <c r="O230" s="1798"/>
      <c r="P230" s="1797"/>
      <c r="Q230" s="2004"/>
      <c r="R230" s="1823"/>
      <c r="S230" s="1823"/>
      <c r="T230" s="1823"/>
      <c r="U230" s="2232"/>
      <c r="V230" s="1798"/>
      <c r="W230" s="1797"/>
      <c r="X230" s="2235"/>
      <c r="Y230" s="2064"/>
      <c r="Z230" s="2064"/>
      <c r="AA230" s="2064"/>
      <c r="AB230" s="2236"/>
      <c r="AC230" s="1798"/>
      <c r="AD230" s="1797"/>
      <c r="AE230" s="2235"/>
      <c r="AF230" s="1381"/>
      <c r="AG230" s="1381"/>
      <c r="AH230" s="1381"/>
      <c r="AI230" s="1916"/>
      <c r="AJ230" s="1760"/>
      <c r="AK230" s="1752"/>
    </row>
    <row r="231" spans="1:37" ht="39.950000000000003" customHeight="1" x14ac:dyDescent="0.2">
      <c r="A231" s="6860" t="s">
        <v>8236</v>
      </c>
      <c r="B231" s="6861"/>
      <c r="C231" s="2210"/>
      <c r="D231" s="2061"/>
      <c r="E231" s="2061"/>
      <c r="F231" s="2061"/>
      <c r="G231" s="2211"/>
      <c r="H231" s="1796"/>
      <c r="I231" s="1797"/>
      <c r="J231" s="2219"/>
      <c r="K231" s="2061"/>
      <c r="L231" s="2061"/>
      <c r="M231" s="2061"/>
      <c r="N231" s="2211"/>
      <c r="O231" s="1798"/>
      <c r="P231" s="1797"/>
      <c r="Q231" s="2210"/>
      <c r="R231" s="2061"/>
      <c r="S231" s="1116"/>
      <c r="T231" s="1116"/>
      <c r="U231" s="2005"/>
      <c r="V231" s="1798"/>
      <c r="W231" s="1797"/>
      <c r="X231" s="2055"/>
      <c r="Y231" s="1116"/>
      <c r="Z231" s="1116"/>
      <c r="AA231" s="1116"/>
      <c r="AB231" s="2237"/>
      <c r="AC231" s="1798"/>
      <c r="AD231" s="1797"/>
      <c r="AE231" s="1804"/>
      <c r="AF231" s="1381"/>
      <c r="AG231" s="1805"/>
      <c r="AH231" s="1805"/>
      <c r="AI231" s="1806"/>
      <c r="AJ231" s="1760"/>
      <c r="AK231" s="1752"/>
    </row>
    <row r="232" spans="1:37" ht="39.950000000000003" customHeight="1" x14ac:dyDescent="0.2">
      <c r="A232" s="6860" t="s">
        <v>8237</v>
      </c>
      <c r="B232" s="6861"/>
      <c r="C232" s="2004"/>
      <c r="D232" s="1116"/>
      <c r="E232" s="1116"/>
      <c r="F232" s="1116"/>
      <c r="G232" s="2005"/>
      <c r="H232" s="1796"/>
      <c r="I232" s="1797"/>
      <c r="J232" s="2004"/>
      <c r="K232" s="1116"/>
      <c r="L232" s="1116"/>
      <c r="M232" s="1116"/>
      <c r="N232" s="2156"/>
      <c r="O232" s="1798"/>
      <c r="P232" s="1797"/>
      <c r="Q232" s="2206"/>
      <c r="R232" s="1381"/>
      <c r="S232" s="1381"/>
      <c r="T232" s="1843"/>
      <c r="U232" s="2163"/>
      <c r="V232" s="1798"/>
      <c r="W232" s="1797"/>
      <c r="X232" s="1891"/>
      <c r="Y232" s="1381"/>
      <c r="Z232" s="1381"/>
      <c r="AA232" s="1381"/>
      <c r="AB232" s="1916"/>
      <c r="AC232" s="1798"/>
      <c r="AD232" s="1797"/>
      <c r="AE232" s="2246"/>
      <c r="AF232" s="2065"/>
      <c r="AG232" s="1799"/>
      <c r="AH232" s="1799"/>
      <c r="AI232" s="1771"/>
      <c r="AJ232" s="1760"/>
      <c r="AK232" s="1752"/>
    </row>
    <row r="233" spans="1:37" ht="39.950000000000003" customHeight="1" x14ac:dyDescent="0.2">
      <c r="A233" s="6794" t="s">
        <v>8238</v>
      </c>
      <c r="B233" s="6795"/>
      <c r="C233" s="2159"/>
      <c r="D233" s="72"/>
      <c r="E233" s="50"/>
      <c r="F233" s="1807"/>
      <c r="G233" s="2213"/>
      <c r="H233" s="1796"/>
      <c r="I233" s="1797"/>
      <c r="J233" s="2125"/>
      <c r="K233" s="1810"/>
      <c r="L233" s="1810"/>
      <c r="M233" s="1810"/>
      <c r="N233" s="2126"/>
      <c r="O233" s="1798"/>
      <c r="P233" s="1797"/>
      <c r="Q233" s="2125"/>
      <c r="R233" s="1810"/>
      <c r="S233" s="1810"/>
      <c r="T233" s="1810"/>
      <c r="U233" s="2126"/>
      <c r="V233" s="1798"/>
      <c r="W233" s="1797"/>
      <c r="X233" s="1812"/>
      <c r="Y233" s="1813"/>
      <c r="Z233" s="1813"/>
      <c r="AA233" s="1813"/>
      <c r="AB233" s="1814"/>
      <c r="AC233" s="1798"/>
      <c r="AD233" s="1797"/>
      <c r="AE233" s="1815"/>
      <c r="AF233" s="1381"/>
      <c r="AG233" s="1381"/>
      <c r="AH233" s="77"/>
      <c r="AI233" s="1728"/>
      <c r="AJ233" s="1760"/>
      <c r="AK233" s="1752"/>
    </row>
    <row r="234" spans="1:37" ht="39.950000000000003" customHeight="1" x14ac:dyDescent="0.2">
      <c r="A234" s="6794" t="s">
        <v>8239</v>
      </c>
      <c r="B234" s="6795"/>
      <c r="C234" s="2212"/>
      <c r="D234" s="1807"/>
      <c r="E234" s="1807"/>
      <c r="F234" s="1807"/>
      <c r="G234" s="2213"/>
      <c r="H234" s="1796"/>
      <c r="I234" s="1797"/>
      <c r="J234" s="2212"/>
      <c r="K234" s="1807"/>
      <c r="L234" s="1807"/>
      <c r="M234" s="1807"/>
      <c r="N234" s="2213"/>
      <c r="O234" s="1798"/>
      <c r="P234" s="1797"/>
      <c r="Q234" s="2231"/>
      <c r="R234" s="1888"/>
      <c r="S234" s="1888"/>
      <c r="T234" s="1888"/>
      <c r="U234" s="1913"/>
      <c r="V234" s="1798"/>
      <c r="W234" s="1797"/>
      <c r="X234" s="1825"/>
      <c r="Y234" s="1823"/>
      <c r="Z234" s="1897"/>
      <c r="AA234" s="1897"/>
      <c r="AB234" s="2238"/>
      <c r="AC234" s="1798"/>
      <c r="AD234" s="1797"/>
      <c r="AE234" s="1815"/>
      <c r="AF234" s="1807"/>
      <c r="AG234" s="1807"/>
      <c r="AH234" s="1807"/>
      <c r="AI234" s="1808"/>
      <c r="AJ234" s="1760"/>
      <c r="AK234" s="1752"/>
    </row>
    <row r="235" spans="1:37" ht="39.950000000000003" customHeight="1" x14ac:dyDescent="0.2">
      <c r="A235" s="6794" t="s">
        <v>8240</v>
      </c>
      <c r="B235" s="6795"/>
      <c r="C235" s="2125"/>
      <c r="D235" s="1810"/>
      <c r="E235" s="1810"/>
      <c r="F235" s="1810"/>
      <c r="G235" s="2126"/>
      <c r="H235" s="1796"/>
      <c r="I235" s="1797"/>
      <c r="J235" s="2125"/>
      <c r="K235" s="1810"/>
      <c r="L235" s="1810"/>
      <c r="M235" s="1810"/>
      <c r="N235" s="2126"/>
      <c r="O235" s="1798"/>
      <c r="P235" s="1797"/>
      <c r="Q235" s="2125"/>
      <c r="R235" s="1810"/>
      <c r="S235" s="1810"/>
      <c r="T235" s="1810"/>
      <c r="U235" s="2126"/>
      <c r="V235" s="1798"/>
      <c r="W235" s="1797"/>
      <c r="X235" s="1809"/>
      <c r="Y235" s="1810"/>
      <c r="Z235" s="1810"/>
      <c r="AA235" s="1810"/>
      <c r="AB235" s="1811"/>
      <c r="AC235" s="1798"/>
      <c r="AD235" s="1797"/>
      <c r="AE235" s="1809"/>
      <c r="AF235" s="1810"/>
      <c r="AG235" s="1810"/>
      <c r="AH235" s="1810"/>
      <c r="AI235" s="1811"/>
      <c r="AJ235" s="1760"/>
      <c r="AK235" s="1752"/>
    </row>
    <row r="236" spans="1:37" ht="39.950000000000003" customHeight="1" x14ac:dyDescent="0.2">
      <c r="A236" s="6792" t="s">
        <v>8241</v>
      </c>
      <c r="B236" s="6793"/>
      <c r="C236" s="2214"/>
      <c r="D236" s="2016"/>
      <c r="E236" s="2016"/>
      <c r="F236" s="2016"/>
      <c r="G236" s="2117"/>
      <c r="H236" s="1816"/>
      <c r="I236" s="1817"/>
      <c r="J236" s="2214"/>
      <c r="K236" s="2016"/>
      <c r="L236" s="2016"/>
      <c r="M236" s="2016"/>
      <c r="N236" s="2117"/>
      <c r="O236" s="1818"/>
      <c r="P236" s="1817"/>
      <c r="Q236" s="2214"/>
      <c r="R236" s="2016"/>
      <c r="S236" s="2016"/>
      <c r="T236" s="2016"/>
      <c r="U236" s="2117"/>
      <c r="V236" s="1818"/>
      <c r="W236" s="1817"/>
      <c r="X236" s="2062"/>
      <c r="Y236" s="2016"/>
      <c r="Z236" s="2016"/>
      <c r="AA236" s="2016"/>
      <c r="AB236" s="2239"/>
      <c r="AC236" s="1818"/>
      <c r="AD236" s="1817"/>
      <c r="AE236" s="2062"/>
      <c r="AF236" s="2016"/>
      <c r="AG236" s="2016"/>
      <c r="AH236" s="2016"/>
      <c r="AI236" s="2239"/>
      <c r="AJ236" s="1760"/>
      <c r="AK236" s="1752"/>
    </row>
    <row r="237" spans="1:37" ht="39.950000000000003" customHeight="1" x14ac:dyDescent="0.2">
      <c r="A237" s="6792" t="s">
        <v>8242</v>
      </c>
      <c r="B237" s="6793"/>
      <c r="C237" s="2160"/>
      <c r="D237" s="77"/>
      <c r="E237" s="50"/>
      <c r="F237" s="77"/>
      <c r="G237" s="2157"/>
      <c r="H237" s="1796"/>
      <c r="I237" s="1797"/>
      <c r="J237" s="2160"/>
      <c r="K237" s="77"/>
      <c r="L237" s="77"/>
      <c r="M237" s="44"/>
      <c r="N237" s="2225"/>
      <c r="O237" s="1798"/>
      <c r="P237" s="1797"/>
      <c r="Q237" s="2159"/>
      <c r="R237" s="72"/>
      <c r="S237" s="72"/>
      <c r="T237" s="72"/>
      <c r="U237" s="2156"/>
      <c r="V237" s="1798"/>
      <c r="W237" s="1797"/>
      <c r="X237" s="1809"/>
      <c r="Y237" s="1810"/>
      <c r="Z237" s="1810"/>
      <c r="AA237" s="1810"/>
      <c r="AB237" s="1811"/>
      <c r="AC237" s="1798"/>
      <c r="AD237" s="1797"/>
      <c r="AE237" s="1809"/>
      <c r="AF237" s="1810"/>
      <c r="AG237" s="1810"/>
      <c r="AH237" s="1810"/>
      <c r="AI237" s="1811"/>
      <c r="AJ237" s="1760"/>
      <c r="AK237" s="1752"/>
    </row>
    <row r="238" spans="1:37" ht="39.950000000000003" customHeight="1" x14ac:dyDescent="0.2">
      <c r="A238" s="6794" t="s">
        <v>8243</v>
      </c>
      <c r="B238" s="6795"/>
      <c r="C238" s="2039"/>
      <c r="D238" s="1823"/>
      <c r="E238" s="1823"/>
      <c r="F238" s="1823"/>
      <c r="G238" s="2155"/>
      <c r="H238" s="1796"/>
      <c r="I238" s="1797"/>
      <c r="J238" s="2039"/>
      <c r="K238" s="1823"/>
      <c r="L238" s="1823"/>
      <c r="M238" s="1823"/>
      <c r="N238" s="2155"/>
      <c r="O238" s="1798"/>
      <c r="P238" s="1797"/>
      <c r="Q238" s="2039"/>
      <c r="R238" s="1823"/>
      <c r="S238" s="1823"/>
      <c r="T238" s="1823"/>
      <c r="U238" s="2155"/>
      <c r="V238" s="1798"/>
      <c r="W238" s="1797"/>
      <c r="X238" s="1825"/>
      <c r="Y238" s="1823"/>
      <c r="Z238" s="1823"/>
      <c r="AA238" s="1823"/>
      <c r="AB238" s="1824"/>
      <c r="AC238" s="1798"/>
      <c r="AD238" s="1797"/>
      <c r="AE238" s="1825"/>
      <c r="AF238" s="1823"/>
      <c r="AG238" s="1823"/>
      <c r="AH238" s="1823"/>
      <c r="AI238" s="1824"/>
      <c r="AJ238" s="1760"/>
      <c r="AK238" s="1752"/>
    </row>
    <row r="239" spans="1:37" ht="39.950000000000003" customHeight="1" x14ac:dyDescent="0.2">
      <c r="A239" s="6794" t="s">
        <v>8244</v>
      </c>
      <c r="B239" s="6795"/>
      <c r="C239" s="2039"/>
      <c r="D239" s="1823"/>
      <c r="E239" s="1823"/>
      <c r="F239" s="1823"/>
      <c r="G239" s="2155"/>
      <c r="H239" s="1796"/>
      <c r="I239" s="1797"/>
      <c r="J239" s="2039"/>
      <c r="K239" s="1823"/>
      <c r="L239" s="1823"/>
      <c r="M239" s="1823"/>
      <c r="N239" s="2155"/>
      <c r="O239" s="1798"/>
      <c r="P239" s="1797"/>
      <c r="Q239" s="2039"/>
      <c r="R239" s="1823"/>
      <c r="S239" s="1823"/>
      <c r="T239" s="1823"/>
      <c r="U239" s="2155"/>
      <c r="V239" s="1798"/>
      <c r="W239" s="1797"/>
      <c r="X239" s="1825"/>
      <c r="Y239" s="1823"/>
      <c r="Z239" s="1823"/>
      <c r="AA239" s="1823"/>
      <c r="AB239" s="1824"/>
      <c r="AC239" s="1798"/>
      <c r="AD239" s="1797"/>
      <c r="AE239" s="1825"/>
      <c r="AF239" s="1823"/>
      <c r="AG239" s="1823"/>
      <c r="AH239" s="1823"/>
      <c r="AI239" s="1824"/>
      <c r="AJ239" s="1760"/>
      <c r="AK239" s="1752"/>
    </row>
    <row r="240" spans="1:37" ht="39.950000000000003" customHeight="1" x14ac:dyDescent="0.2">
      <c r="A240" s="6796" t="s">
        <v>8245</v>
      </c>
      <c r="B240" s="6797"/>
      <c r="C240" s="1729"/>
      <c r="D240" s="37"/>
      <c r="E240" s="50"/>
      <c r="F240" s="37"/>
      <c r="G240" s="1730"/>
      <c r="H240" s="1796"/>
      <c r="I240" s="1797"/>
      <c r="J240" s="2152"/>
      <c r="K240" s="37"/>
      <c r="L240" s="37"/>
      <c r="M240" s="44"/>
      <c r="N240" s="2158"/>
      <c r="O240" s="1798"/>
      <c r="P240" s="1797"/>
      <c r="Q240" s="2152"/>
      <c r="R240" s="37"/>
      <c r="S240" s="37"/>
      <c r="T240" s="37"/>
      <c r="U240" s="2158"/>
      <c r="V240" s="1798"/>
      <c r="W240" s="1797"/>
      <c r="X240" s="1820"/>
      <c r="Y240" s="37"/>
      <c r="Z240" s="37"/>
      <c r="AA240" s="37"/>
      <c r="AB240" s="1730"/>
      <c r="AC240" s="1798"/>
      <c r="AD240" s="1797"/>
      <c r="AE240" s="1739"/>
      <c r="AF240" s="31"/>
      <c r="AG240" s="44"/>
      <c r="AH240" s="44"/>
      <c r="AI240" s="1800"/>
      <c r="AJ240" s="1760"/>
      <c r="AK240" s="1752"/>
    </row>
    <row r="241" spans="1:37" ht="39.950000000000003" customHeight="1" x14ac:dyDescent="0.2">
      <c r="A241" s="6798" t="s">
        <v>8246</v>
      </c>
      <c r="B241" s="6797"/>
      <c r="C241" s="1729"/>
      <c r="D241" s="37"/>
      <c r="E241" s="50"/>
      <c r="F241" s="37"/>
      <c r="G241" s="1730"/>
      <c r="H241" s="1796"/>
      <c r="I241" s="1797"/>
      <c r="J241" s="2222"/>
      <c r="K241" s="33"/>
      <c r="L241" s="33"/>
      <c r="M241" s="44"/>
      <c r="N241" s="2226"/>
      <c r="O241" s="1798"/>
      <c r="P241" s="1797"/>
      <c r="Q241" s="2222"/>
      <c r="R241" s="1821"/>
      <c r="S241" s="1821"/>
      <c r="T241" s="1821"/>
      <c r="U241" s="2227"/>
      <c r="V241" s="1798"/>
      <c r="W241" s="1797"/>
      <c r="X241" s="1820"/>
      <c r="Y241" s="47"/>
      <c r="Z241" s="72"/>
      <c r="AA241" s="1823"/>
      <c r="AB241" s="1824"/>
      <c r="AC241" s="1798"/>
      <c r="AD241" s="1797"/>
      <c r="AE241" s="1825"/>
      <c r="AF241" s="1823"/>
      <c r="AG241" s="1823"/>
      <c r="AH241" s="1823"/>
      <c r="AI241" s="1723"/>
      <c r="AJ241" s="1760"/>
      <c r="AK241" s="1752"/>
    </row>
    <row r="242" spans="1:37" ht="39.950000000000003" customHeight="1" x14ac:dyDescent="0.2">
      <c r="A242" s="6060" t="s">
        <v>8247</v>
      </c>
      <c r="B242" s="6799"/>
      <c r="C242" s="1734"/>
      <c r="D242" s="80"/>
      <c r="E242" s="50"/>
      <c r="F242" s="80"/>
      <c r="G242" s="1735"/>
      <c r="H242" s="1796"/>
      <c r="I242" s="1797"/>
      <c r="J242" s="2159"/>
      <c r="K242" s="72"/>
      <c r="L242" s="72"/>
      <c r="M242" s="44"/>
      <c r="N242" s="2226"/>
      <c r="O242" s="1798"/>
      <c r="P242" s="1797"/>
      <c r="Q242" s="2159"/>
      <c r="R242" s="72"/>
      <c r="S242" s="72"/>
      <c r="T242" s="72"/>
      <c r="U242" s="2156"/>
      <c r="V242" s="1798"/>
      <c r="W242" s="1797"/>
      <c r="X242" s="1820"/>
      <c r="Y242" s="77"/>
      <c r="Z242" s="77"/>
      <c r="AA242" s="77"/>
      <c r="AB242" s="1728"/>
      <c r="AC242" s="1798"/>
      <c r="AD242" s="1797"/>
      <c r="AE242" s="1734"/>
      <c r="AF242" s="80"/>
      <c r="AG242" s="44"/>
      <c r="AH242" s="44"/>
      <c r="AI242" s="1735"/>
      <c r="AJ242" s="1760"/>
      <c r="AK242" s="1752"/>
    </row>
    <row r="243" spans="1:37" ht="39.950000000000003" customHeight="1" x14ac:dyDescent="0.2">
      <c r="A243" s="6796" t="s">
        <v>8248</v>
      </c>
      <c r="B243" s="6797"/>
      <c r="C243" s="1731"/>
      <c r="D243" s="1821"/>
      <c r="E243" s="50"/>
      <c r="F243" s="1821"/>
      <c r="G243" s="1822"/>
      <c r="H243" s="1796"/>
      <c r="I243" s="1797"/>
      <c r="J243" s="2223"/>
      <c r="K243" s="1821"/>
      <c r="L243" s="1821"/>
      <c r="M243" s="44"/>
      <c r="N243" s="2227"/>
      <c r="O243" s="1798"/>
      <c r="P243" s="1797"/>
      <c r="Q243" s="2223"/>
      <c r="R243" s="1821"/>
      <c r="S243" s="1821"/>
      <c r="T243" s="1821"/>
      <c r="U243" s="2227"/>
      <c r="V243" s="1798"/>
      <c r="W243" s="1797"/>
      <c r="X243" s="1820"/>
      <c r="Y243" s="1821"/>
      <c r="Z243" s="1821"/>
      <c r="AA243" s="1821"/>
      <c r="AB243" s="1822"/>
      <c r="AC243" s="1798"/>
      <c r="AD243" s="1797"/>
      <c r="AE243" s="1731"/>
      <c r="AF243" s="1821"/>
      <c r="AG243" s="44"/>
      <c r="AH243" s="44"/>
      <c r="AI243" s="1822"/>
      <c r="AJ243" s="1760"/>
      <c r="AK243" s="1752"/>
    </row>
    <row r="244" spans="1:37" ht="39.950000000000003" customHeight="1" thickBot="1" x14ac:dyDescent="0.25">
      <c r="A244" s="6060" t="s">
        <v>8249</v>
      </c>
      <c r="B244" s="6799"/>
      <c r="C244" s="2215"/>
      <c r="D244" s="2072"/>
      <c r="E244" s="2072"/>
      <c r="F244" s="2072"/>
      <c r="G244" s="2216"/>
      <c r="H244" s="1826"/>
      <c r="I244" s="1827"/>
      <c r="J244" s="2039"/>
      <c r="K244" s="2072"/>
      <c r="L244" s="2072"/>
      <c r="M244" s="2072"/>
      <c r="N244" s="2155"/>
      <c r="O244" s="1828"/>
      <c r="P244" s="1827"/>
      <c r="Q244" s="2215"/>
      <c r="R244" s="2233"/>
      <c r="S244" s="2233"/>
      <c r="T244" s="2233"/>
      <c r="U244" s="2216"/>
      <c r="V244" s="1828"/>
      <c r="W244" s="1827"/>
      <c r="X244" s="2071"/>
      <c r="Y244" s="2072"/>
      <c r="Z244" s="2072"/>
      <c r="AA244" s="2072"/>
      <c r="AB244" s="2244"/>
      <c r="AC244" s="1828"/>
      <c r="AD244" s="1827"/>
      <c r="AE244" s="2071"/>
      <c r="AF244" s="2072"/>
      <c r="AG244" s="2072"/>
      <c r="AH244" s="2072"/>
      <c r="AI244" s="2244"/>
      <c r="AJ244" s="1763"/>
      <c r="AK244" s="1754"/>
    </row>
    <row r="245" spans="1:37" ht="39.950000000000003" customHeight="1" thickBot="1" x14ac:dyDescent="0.25">
      <c r="A245" s="2518">
        <v>1</v>
      </c>
      <c r="B245" s="1717" t="s">
        <v>5497</v>
      </c>
      <c r="C245" s="1838"/>
      <c r="D245" s="1834"/>
      <c r="E245" s="1834"/>
      <c r="F245" s="1834"/>
      <c r="G245" s="1829"/>
      <c r="H245" s="1830"/>
      <c r="I245" s="1831"/>
      <c r="J245" s="1832"/>
      <c r="K245" s="1833"/>
      <c r="L245" s="1833"/>
      <c r="M245" s="1834"/>
      <c r="N245" s="1835"/>
      <c r="O245" s="1836"/>
      <c r="P245" s="1837"/>
      <c r="Q245" s="1838"/>
      <c r="R245" s="1834"/>
      <c r="S245" s="2063"/>
      <c r="T245" s="2063"/>
      <c r="U245" s="2230"/>
      <c r="V245" s="1839"/>
      <c r="W245" s="1840"/>
      <c r="X245" s="2242"/>
      <c r="Y245" s="84"/>
      <c r="Z245" s="84"/>
      <c r="AA245" s="1879"/>
      <c r="AB245" s="2243"/>
      <c r="AC245" s="1836"/>
      <c r="AD245" s="1837"/>
      <c r="AE245" s="1881"/>
      <c r="AF245" s="1882"/>
      <c r="AG245" s="1882"/>
      <c r="AH245" s="1882"/>
      <c r="AI245" s="1880"/>
      <c r="AJ245" s="1839"/>
      <c r="AK245" s="1845"/>
    </row>
    <row r="246" spans="1:37" ht="39.950000000000003" customHeight="1" thickBot="1" x14ac:dyDescent="0.25">
      <c r="A246" s="2503">
        <v>2</v>
      </c>
      <c r="B246" s="2537" t="s">
        <v>5497</v>
      </c>
      <c r="C246" s="1801"/>
      <c r="D246" s="1799"/>
      <c r="E246" s="1799"/>
      <c r="F246" s="1799"/>
      <c r="G246" s="2018"/>
      <c r="H246" s="1847"/>
      <c r="I246" s="1848"/>
      <c r="J246" s="2153"/>
      <c r="K246" s="1915"/>
      <c r="L246" s="1842"/>
      <c r="M246" s="1842"/>
      <c r="N246" s="1849"/>
      <c r="O246" s="1847"/>
      <c r="P246" s="1848"/>
      <c r="Q246" s="1801"/>
      <c r="R246" s="1799"/>
      <c r="S246" s="1799"/>
      <c r="T246" s="1799"/>
      <c r="U246" s="1800"/>
      <c r="V246" s="1847"/>
      <c r="W246" s="1848"/>
      <c r="X246" s="1801"/>
      <c r="Y246" s="1799"/>
      <c r="Z246" s="1843"/>
      <c r="AA246" s="1843"/>
      <c r="AB246" s="1844"/>
      <c r="AC246" s="1774"/>
      <c r="AD246" s="1850"/>
      <c r="AE246" s="1801"/>
      <c r="AF246" s="1116"/>
      <c r="AG246" s="1116"/>
      <c r="AH246" s="1116"/>
      <c r="AI246" s="2237"/>
      <c r="AJ246" s="1847"/>
      <c r="AK246" s="1851"/>
    </row>
    <row r="247" spans="1:37" ht="39.950000000000003" customHeight="1" thickBot="1" x14ac:dyDescent="0.25">
      <c r="A247" s="6800" t="s">
        <v>5498</v>
      </c>
      <c r="B247" s="6801"/>
      <c r="C247" s="1801"/>
      <c r="D247" s="1799"/>
      <c r="E247" s="1799"/>
      <c r="F247" s="1799"/>
      <c r="G247" s="1844"/>
      <c r="H247" s="1847"/>
      <c r="I247" s="1848"/>
      <c r="J247" s="2220"/>
      <c r="K247" s="1799"/>
      <c r="L247" s="1821"/>
      <c r="M247" s="1843"/>
      <c r="N247" s="1822"/>
      <c r="O247" s="1847"/>
      <c r="P247" s="1848"/>
      <c r="Q247" s="1852"/>
      <c r="R247" s="1799"/>
      <c r="S247" s="1799"/>
      <c r="T247" s="1853"/>
      <c r="U247" s="1800"/>
      <c r="V247" s="1847"/>
      <c r="W247" s="1848"/>
      <c r="X247" s="2060"/>
      <c r="Y247" s="2061"/>
      <c r="Z247" s="1843"/>
      <c r="AA247" s="1843"/>
      <c r="AB247" s="1800"/>
      <c r="AC247" s="1847"/>
      <c r="AD247" s="1848"/>
      <c r="AE247" s="1801"/>
      <c r="AF247" s="1799"/>
      <c r="AG247" s="1799"/>
      <c r="AH247" s="1799"/>
      <c r="AI247" s="1844"/>
      <c r="AJ247" s="1774"/>
      <c r="AK247" s="1851"/>
    </row>
    <row r="248" spans="1:37" ht="39.950000000000003" customHeight="1" thickBot="1" x14ac:dyDescent="0.25">
      <c r="A248" s="6802" t="s">
        <v>8250</v>
      </c>
      <c r="B248" s="6803"/>
      <c r="C248" s="1854"/>
      <c r="D248" s="1855"/>
      <c r="E248" s="1855"/>
      <c r="F248" s="1740"/>
      <c r="G248" s="1741"/>
      <c r="H248" s="1856"/>
      <c r="I248" s="1857"/>
      <c r="J248" s="1854"/>
      <c r="K248" s="2221"/>
      <c r="L248" s="1862"/>
      <c r="M248" s="1855"/>
      <c r="N248" s="1858"/>
      <c r="O248" s="1859"/>
      <c r="P248" s="1860"/>
      <c r="Q248" s="1861"/>
      <c r="R248" s="1862"/>
      <c r="S248" s="1863"/>
      <c r="T248" s="1863"/>
      <c r="U248" s="1864"/>
      <c r="V248" s="1865"/>
      <c r="W248" s="1866"/>
      <c r="X248" s="1867"/>
      <c r="Y248" s="1863"/>
      <c r="Z248" s="2240"/>
      <c r="AA248" s="2240"/>
      <c r="AB248" s="2241"/>
      <c r="AC248" s="1856"/>
      <c r="AD248" s="1857"/>
      <c r="AE248" s="1854"/>
      <c r="AF248" s="1855"/>
      <c r="AG248" s="1862"/>
      <c r="AH248" s="1862"/>
      <c r="AI248" s="1864"/>
      <c r="AJ248" s="1856"/>
      <c r="AK248" s="1868"/>
    </row>
    <row r="249" spans="1:37" ht="39.950000000000003" customHeight="1" thickBot="1" x14ac:dyDescent="0.3">
      <c r="A249" s="6790" t="s">
        <v>8973</v>
      </c>
      <c r="B249" s="6791"/>
      <c r="C249" s="1869"/>
      <c r="D249" s="1870"/>
      <c r="E249" s="1870"/>
      <c r="F249" s="1870"/>
      <c r="G249" s="1871"/>
      <c r="H249" s="1872"/>
      <c r="I249" s="1845"/>
      <c r="J249" s="1873"/>
      <c r="K249" s="1874"/>
      <c r="L249" s="1875"/>
      <c r="M249" s="1874"/>
      <c r="N249" s="1795"/>
      <c r="O249" s="1876"/>
      <c r="P249" s="1877"/>
      <c r="Q249" s="1878"/>
      <c r="R249" s="1879"/>
      <c r="S249" s="1766"/>
      <c r="T249" s="1766"/>
      <c r="U249" s="1880"/>
      <c r="V249" s="1872"/>
      <c r="W249" s="1845"/>
      <c r="X249" s="1881"/>
      <c r="Y249" s="1882"/>
      <c r="Z249" s="1882"/>
      <c r="AA249" s="1882"/>
      <c r="AB249" s="1880"/>
      <c r="AC249" s="1872"/>
      <c r="AD249" s="1845"/>
      <c r="AE249" s="1881"/>
      <c r="AF249" s="1882"/>
      <c r="AG249" s="1882"/>
      <c r="AH249" s="1882"/>
      <c r="AI249" s="1880"/>
      <c r="AJ249" s="1872"/>
      <c r="AK249" s="1845"/>
    </row>
    <row r="250" spans="1:37" ht="39.950000000000003" customHeight="1" thickBot="1" x14ac:dyDescent="0.25">
      <c r="A250" s="7022" t="s">
        <v>3641</v>
      </c>
      <c r="B250" s="7023"/>
      <c r="C250" s="1801"/>
      <c r="D250" s="1799"/>
      <c r="E250" s="1799"/>
      <c r="F250" s="1799"/>
      <c r="G250" s="1800"/>
      <c r="H250" s="1883"/>
      <c r="I250" s="1851"/>
      <c r="J250" s="1801"/>
      <c r="K250" s="1821"/>
      <c r="L250" s="1799"/>
      <c r="M250" s="1799"/>
      <c r="N250" s="1800"/>
      <c r="O250" s="1883"/>
      <c r="P250" s="1851"/>
      <c r="Q250" s="1801"/>
      <c r="R250" s="1799"/>
      <c r="S250" s="1799"/>
      <c r="T250" s="1799"/>
      <c r="U250" s="1800"/>
      <c r="V250" s="1883"/>
      <c r="W250" s="1851"/>
      <c r="X250" s="1801"/>
      <c r="Y250" s="1799"/>
      <c r="Z250" s="1799"/>
      <c r="AA250" s="1799"/>
      <c r="AB250" s="1800"/>
      <c r="AC250" s="1883"/>
      <c r="AD250" s="1851"/>
      <c r="AE250" s="1801"/>
      <c r="AF250" s="1799"/>
      <c r="AG250" s="1799"/>
      <c r="AH250" s="1799"/>
      <c r="AI250" s="1800"/>
      <c r="AJ250" s="1883"/>
      <c r="AK250" s="1851"/>
    </row>
    <row r="251" spans="1:37" ht="39.950000000000003" customHeight="1" thickBot="1" x14ac:dyDescent="0.25">
      <c r="A251" s="6838" t="s">
        <v>8919</v>
      </c>
      <c r="B251" s="6839"/>
      <c r="C251" s="1854"/>
      <c r="D251" s="1855"/>
      <c r="E251" s="1855"/>
      <c r="F251" s="1855"/>
      <c r="G251" s="1884"/>
      <c r="H251" s="1885"/>
      <c r="I251" s="1868"/>
      <c r="J251" s="1854"/>
      <c r="K251" s="1855"/>
      <c r="L251" s="1855"/>
      <c r="M251" s="1855"/>
      <c r="N251" s="1884"/>
      <c r="O251" s="1885"/>
      <c r="P251" s="1868"/>
      <c r="Q251" s="1854"/>
      <c r="R251" s="1855"/>
      <c r="S251" s="1855"/>
      <c r="T251" s="1855"/>
      <c r="U251" s="1884"/>
      <c r="V251" s="1885"/>
      <c r="W251" s="1868"/>
      <c r="X251" s="1854"/>
      <c r="Y251" s="1855"/>
      <c r="Z251" s="1855"/>
      <c r="AA251" s="1855"/>
      <c r="AB251" s="1884"/>
      <c r="AC251" s="1885"/>
      <c r="AD251" s="1868"/>
      <c r="AE251" s="1854"/>
      <c r="AF251" s="1855"/>
      <c r="AG251" s="1855"/>
      <c r="AH251" s="1855"/>
      <c r="AI251" s="1884"/>
      <c r="AJ251" s="1885"/>
      <c r="AK251" s="1868"/>
    </row>
    <row r="252" spans="1:37" ht="39.950000000000003" customHeight="1" thickBot="1" x14ac:dyDescent="0.25"/>
    <row r="253" spans="1:37" ht="39.950000000000003" customHeight="1" thickBot="1" x14ac:dyDescent="0.25">
      <c r="A253" s="5764"/>
      <c r="B253" s="5765"/>
      <c r="C253" s="5464" t="s">
        <v>8440</v>
      </c>
      <c r="D253" s="5465"/>
      <c r="E253" s="5465"/>
      <c r="F253" s="5465"/>
      <c r="G253" s="5465"/>
      <c r="H253" s="5465"/>
      <c r="I253" s="5466"/>
      <c r="J253" s="5464" t="s">
        <v>8441</v>
      </c>
      <c r="K253" s="5465"/>
      <c r="L253" s="5465"/>
      <c r="M253" s="5465"/>
      <c r="N253" s="5465"/>
      <c r="O253" s="5465"/>
      <c r="P253" s="5466"/>
      <c r="Q253" s="5464" t="s">
        <v>8442</v>
      </c>
      <c r="R253" s="5465"/>
      <c r="S253" s="5465"/>
      <c r="T253" s="5465"/>
      <c r="U253" s="5465"/>
      <c r="V253" s="5465"/>
      <c r="W253" s="5466"/>
      <c r="X253" s="5464" t="s">
        <v>8443</v>
      </c>
      <c r="Y253" s="5465"/>
      <c r="Z253" s="5465"/>
      <c r="AA253" s="5465"/>
      <c r="AB253" s="5465"/>
      <c r="AC253" s="5465"/>
      <c r="AD253" s="5466"/>
      <c r="AE253" s="5464" t="s">
        <v>8444</v>
      </c>
      <c r="AF253" s="5465"/>
      <c r="AG253" s="5465"/>
      <c r="AH253" s="5465"/>
      <c r="AI253" s="5465"/>
      <c r="AJ253" s="5465"/>
      <c r="AK253" s="5466"/>
    </row>
    <row r="254" spans="1:37" ht="39.950000000000003" customHeight="1" x14ac:dyDescent="0.2">
      <c r="A254" s="6964" t="s">
        <v>1390</v>
      </c>
      <c r="B254" s="6875"/>
      <c r="C254" s="1719">
        <v>11</v>
      </c>
      <c r="D254" s="1675">
        <v>11</v>
      </c>
      <c r="E254" s="1675">
        <v>11</v>
      </c>
      <c r="F254" s="1675">
        <v>11</v>
      </c>
      <c r="G254" s="1676">
        <v>11</v>
      </c>
      <c r="H254" s="1743">
        <v>11</v>
      </c>
      <c r="I254" s="1744">
        <v>11</v>
      </c>
      <c r="J254" s="1674">
        <v>11</v>
      </c>
      <c r="K254" s="1675">
        <v>11</v>
      </c>
      <c r="L254" s="1675">
        <v>11</v>
      </c>
      <c r="M254" s="1675">
        <v>11</v>
      </c>
      <c r="N254" s="1676">
        <v>11</v>
      </c>
      <c r="O254" s="1743">
        <v>11</v>
      </c>
      <c r="P254" s="1744">
        <v>11</v>
      </c>
      <c r="Q254" s="1674">
        <v>11</v>
      </c>
      <c r="R254" s="1675">
        <v>11</v>
      </c>
      <c r="S254" s="1675">
        <v>11</v>
      </c>
      <c r="T254" s="1675">
        <v>11</v>
      </c>
      <c r="U254" s="1676">
        <v>11</v>
      </c>
      <c r="V254" s="1743">
        <v>11</v>
      </c>
      <c r="W254" s="1744">
        <v>11</v>
      </c>
      <c r="X254" s="1674">
        <v>11</v>
      </c>
      <c r="Y254" s="1675">
        <v>12</v>
      </c>
      <c r="Z254" s="1675">
        <v>12</v>
      </c>
      <c r="AA254" s="1675">
        <v>12</v>
      </c>
      <c r="AB254" s="1676">
        <v>12</v>
      </c>
      <c r="AC254" s="1743">
        <v>12</v>
      </c>
      <c r="AD254" s="1747">
        <v>12</v>
      </c>
      <c r="AE254" s="1675">
        <v>12</v>
      </c>
      <c r="AF254" s="1675">
        <v>12</v>
      </c>
      <c r="AG254" s="1675">
        <v>12</v>
      </c>
      <c r="AH254" s="1675">
        <v>12</v>
      </c>
      <c r="AI254" s="1676">
        <v>12</v>
      </c>
      <c r="AJ254" s="1743">
        <v>12</v>
      </c>
      <c r="AK254" s="1744">
        <v>12</v>
      </c>
    </row>
    <row r="255" spans="1:37" ht="39.950000000000003" customHeight="1" thickBot="1" x14ac:dyDescent="0.25">
      <c r="A255" s="6898" t="s">
        <v>1391</v>
      </c>
      <c r="B255" s="6899"/>
      <c r="C255" s="1677">
        <v>9</v>
      </c>
      <c r="D255" s="1757">
        <v>10</v>
      </c>
      <c r="E255" s="1757">
        <v>11</v>
      </c>
      <c r="F255" s="1757">
        <v>12</v>
      </c>
      <c r="G255" s="1673">
        <v>13</v>
      </c>
      <c r="H255" s="1745">
        <v>14</v>
      </c>
      <c r="I255" s="1746">
        <v>15</v>
      </c>
      <c r="J255" s="1671">
        <v>16</v>
      </c>
      <c r="K255" s="1672">
        <v>17</v>
      </c>
      <c r="L255" s="1672">
        <v>18</v>
      </c>
      <c r="M255" s="1672">
        <v>19</v>
      </c>
      <c r="N255" s="1673">
        <v>20</v>
      </c>
      <c r="O255" s="1745">
        <v>21</v>
      </c>
      <c r="P255" s="1746">
        <v>22</v>
      </c>
      <c r="Q255" s="1671">
        <v>23</v>
      </c>
      <c r="R255" s="1672">
        <v>24</v>
      </c>
      <c r="S255" s="1672">
        <v>25</v>
      </c>
      <c r="T255" s="1757">
        <v>26</v>
      </c>
      <c r="U255" s="1758">
        <v>27</v>
      </c>
      <c r="V255" s="1745">
        <v>28</v>
      </c>
      <c r="W255" s="1746">
        <v>29</v>
      </c>
      <c r="X255" s="1671">
        <v>30</v>
      </c>
      <c r="Y255" s="1672">
        <v>1</v>
      </c>
      <c r="Z255" s="1672">
        <v>2</v>
      </c>
      <c r="AA255" s="1672">
        <v>3</v>
      </c>
      <c r="AB255" s="1673">
        <v>4</v>
      </c>
      <c r="AC255" s="1745">
        <v>5</v>
      </c>
      <c r="AD255" s="1748">
        <v>6</v>
      </c>
      <c r="AE255" s="1672">
        <v>7</v>
      </c>
      <c r="AF255" s="1672">
        <v>8</v>
      </c>
      <c r="AG255" s="1672">
        <v>9</v>
      </c>
      <c r="AH255" s="1672">
        <v>10</v>
      </c>
      <c r="AI255" s="1673">
        <v>11</v>
      </c>
      <c r="AJ255" s="1745">
        <v>12</v>
      </c>
      <c r="AK255" s="1746">
        <v>13</v>
      </c>
    </row>
    <row r="256" spans="1:37" ht="39.950000000000003" customHeight="1" x14ac:dyDescent="0.2">
      <c r="A256" s="6883" t="s">
        <v>4459</v>
      </c>
      <c r="B256" s="6884"/>
      <c r="C256" s="2217"/>
      <c r="D256" s="84"/>
      <c r="E256" s="85"/>
      <c r="F256" s="2067"/>
      <c r="G256" s="2218"/>
      <c r="H256" s="1787"/>
      <c r="I256" s="1788"/>
      <c r="J256" s="1789"/>
      <c r="K256" s="1790"/>
      <c r="L256" s="1790"/>
      <c r="M256" s="1790"/>
      <c r="N256" s="1886"/>
      <c r="O256" s="1792"/>
      <c r="P256" s="1788"/>
      <c r="Q256" s="2228"/>
      <c r="R256" s="1785"/>
      <c r="S256" s="2229"/>
      <c r="T256" s="2058"/>
      <c r="U256" s="2230"/>
      <c r="V256" s="1792"/>
      <c r="W256" s="1788"/>
      <c r="X256" s="2228"/>
      <c r="Y256" s="1785"/>
      <c r="Z256" s="2229"/>
      <c r="AA256" s="2059"/>
      <c r="AB256" s="2234"/>
      <c r="AC256" s="1792"/>
      <c r="AD256" s="1788"/>
      <c r="AE256" s="2247"/>
      <c r="AF256" s="1785"/>
      <c r="AG256" s="1790"/>
      <c r="AH256" s="2245"/>
      <c r="AI256" s="1795"/>
      <c r="AJ256" s="1762"/>
      <c r="AK256" s="1750"/>
    </row>
    <row r="257" spans="1:37" ht="39.950000000000003" customHeight="1" x14ac:dyDescent="0.2">
      <c r="A257" s="6840" t="s">
        <v>8234</v>
      </c>
      <c r="B257" s="6841"/>
      <c r="C257" s="2039"/>
      <c r="D257" s="1823"/>
      <c r="E257" s="1823"/>
      <c r="F257" s="1823"/>
      <c r="G257" s="2155"/>
      <c r="H257" s="1796"/>
      <c r="I257" s="1797"/>
      <c r="J257" s="2039"/>
      <c r="K257" s="1823"/>
      <c r="L257" s="1823"/>
      <c r="M257" s="1823"/>
      <c r="N257" s="2155"/>
      <c r="O257" s="1798"/>
      <c r="P257" s="1797"/>
      <c r="Q257" s="2039"/>
      <c r="R257" s="1823"/>
      <c r="S257" s="1799"/>
      <c r="T257" s="1799"/>
      <c r="U257" s="1959"/>
      <c r="V257" s="1798"/>
      <c r="W257" s="1797"/>
      <c r="X257" s="1801"/>
      <c r="Y257" s="1799"/>
      <c r="Z257" s="1799"/>
      <c r="AA257" s="1799"/>
      <c r="AB257" s="1800"/>
      <c r="AC257" s="1798"/>
      <c r="AD257" s="1797"/>
      <c r="AE257" s="2055"/>
      <c r="AF257" s="1116"/>
      <c r="AG257" s="1116"/>
      <c r="AH257" s="1116"/>
      <c r="AI257" s="2237"/>
      <c r="AJ257" s="1760"/>
      <c r="AK257" s="1752"/>
    </row>
    <row r="258" spans="1:37" ht="39.950000000000003" customHeight="1" x14ac:dyDescent="0.2">
      <c r="A258" s="6860" t="s">
        <v>8235</v>
      </c>
      <c r="B258" s="6861"/>
      <c r="C258" s="2004"/>
      <c r="D258" s="1843"/>
      <c r="E258" s="1843"/>
      <c r="F258" s="1843"/>
      <c r="G258" s="2163"/>
      <c r="H258" s="1796"/>
      <c r="I258" s="1797"/>
      <c r="J258" s="2192"/>
      <c r="K258" s="1842"/>
      <c r="L258" s="1842"/>
      <c r="M258" s="1842"/>
      <c r="N258" s="2224"/>
      <c r="O258" s="1798"/>
      <c r="P258" s="1797"/>
      <c r="Q258" s="2004"/>
      <c r="R258" s="1823"/>
      <c r="S258" s="1823"/>
      <c r="T258" s="1823"/>
      <c r="U258" s="2232"/>
      <c r="V258" s="1798"/>
      <c r="W258" s="1797"/>
      <c r="X258" s="2235"/>
      <c r="Y258" s="2064"/>
      <c r="Z258" s="2064"/>
      <c r="AA258" s="2064"/>
      <c r="AB258" s="2236"/>
      <c r="AC258" s="1798"/>
      <c r="AD258" s="1797"/>
      <c r="AE258" s="2235"/>
      <c r="AF258" s="1381"/>
      <c r="AG258" s="1381"/>
      <c r="AH258" s="1381"/>
      <c r="AI258" s="1916"/>
      <c r="AJ258" s="1760"/>
      <c r="AK258" s="1752"/>
    </row>
    <row r="259" spans="1:37" ht="39.950000000000003" customHeight="1" x14ac:dyDescent="0.2">
      <c r="A259" s="6860" t="s">
        <v>8236</v>
      </c>
      <c r="B259" s="6861"/>
      <c r="C259" s="2210"/>
      <c r="D259" s="2061"/>
      <c r="E259" s="2061"/>
      <c r="F259" s="2061"/>
      <c r="G259" s="2211"/>
      <c r="H259" s="1796"/>
      <c r="I259" s="1797"/>
      <c r="J259" s="2219"/>
      <c r="K259" s="2061"/>
      <c r="L259" s="2061"/>
      <c r="M259" s="2061"/>
      <c r="N259" s="2211"/>
      <c r="O259" s="1798"/>
      <c r="P259" s="1797"/>
      <c r="Q259" s="2210"/>
      <c r="R259" s="2061"/>
      <c r="S259" s="1116"/>
      <c r="T259" s="1116"/>
      <c r="U259" s="2005"/>
      <c r="V259" s="1798"/>
      <c r="W259" s="1797"/>
      <c r="X259" s="2055"/>
      <c r="Y259" s="1116"/>
      <c r="Z259" s="1116"/>
      <c r="AA259" s="1116"/>
      <c r="AB259" s="2237"/>
      <c r="AC259" s="1798"/>
      <c r="AD259" s="1797"/>
      <c r="AE259" s="1804"/>
      <c r="AF259" s="1381"/>
      <c r="AG259" s="1805"/>
      <c r="AH259" s="1805"/>
      <c r="AI259" s="1806"/>
      <c r="AJ259" s="1760"/>
      <c r="AK259" s="1752"/>
    </row>
    <row r="260" spans="1:37" ht="39.950000000000003" customHeight="1" x14ac:dyDescent="0.2">
      <c r="A260" s="6860" t="s">
        <v>8237</v>
      </c>
      <c r="B260" s="6861"/>
      <c r="C260" s="2004"/>
      <c r="D260" s="1116"/>
      <c r="E260" s="1116"/>
      <c r="F260" s="1116"/>
      <c r="G260" s="2005"/>
      <c r="H260" s="1796"/>
      <c r="I260" s="1797"/>
      <c r="J260" s="2004"/>
      <c r="K260" s="1116"/>
      <c r="L260" s="1116"/>
      <c r="M260" s="1116"/>
      <c r="N260" s="2156"/>
      <c r="O260" s="1798"/>
      <c r="P260" s="1797"/>
      <c r="Q260" s="2206"/>
      <c r="R260" s="1381"/>
      <c r="S260" s="1381"/>
      <c r="T260" s="1843"/>
      <c r="U260" s="2163"/>
      <c r="V260" s="1798"/>
      <c r="W260" s="1797"/>
      <c r="X260" s="1891"/>
      <c r="Y260" s="1381"/>
      <c r="Z260" s="1381"/>
      <c r="AA260" s="1381"/>
      <c r="AB260" s="1916"/>
      <c r="AC260" s="1798"/>
      <c r="AD260" s="1797"/>
      <c r="AE260" s="2246"/>
      <c r="AF260" s="2065"/>
      <c r="AG260" s="1799"/>
      <c r="AH260" s="1799"/>
      <c r="AI260" s="1771"/>
      <c r="AJ260" s="1760"/>
      <c r="AK260" s="1752"/>
    </row>
    <row r="261" spans="1:37" ht="39.950000000000003" customHeight="1" x14ac:dyDescent="0.2">
      <c r="A261" s="6794" t="s">
        <v>8238</v>
      </c>
      <c r="B261" s="6795"/>
      <c r="C261" s="2159"/>
      <c r="D261" s="72"/>
      <c r="E261" s="50"/>
      <c r="F261" s="1807"/>
      <c r="G261" s="2213"/>
      <c r="H261" s="1796"/>
      <c r="I261" s="1797"/>
      <c r="J261" s="2125"/>
      <c r="K261" s="1810"/>
      <c r="L261" s="1810"/>
      <c r="M261" s="1810"/>
      <c r="N261" s="2126"/>
      <c r="O261" s="1798"/>
      <c r="P261" s="1797"/>
      <c r="Q261" s="2125"/>
      <c r="R261" s="1810"/>
      <c r="S261" s="1810"/>
      <c r="T261" s="1810"/>
      <c r="U261" s="2126"/>
      <c r="V261" s="1798"/>
      <c r="W261" s="1797"/>
      <c r="X261" s="1812"/>
      <c r="Y261" s="1813"/>
      <c r="Z261" s="1813"/>
      <c r="AA261" s="1813"/>
      <c r="AB261" s="1814"/>
      <c r="AC261" s="1798"/>
      <c r="AD261" s="1797"/>
      <c r="AE261" s="1815"/>
      <c r="AF261" s="1381"/>
      <c r="AG261" s="1381"/>
      <c r="AH261" s="77"/>
      <c r="AI261" s="1728"/>
      <c r="AJ261" s="1760"/>
      <c r="AK261" s="1752"/>
    </row>
    <row r="262" spans="1:37" ht="39.950000000000003" customHeight="1" x14ac:dyDescent="0.2">
      <c r="A262" s="6794" t="s">
        <v>8239</v>
      </c>
      <c r="B262" s="6795"/>
      <c r="C262" s="2212"/>
      <c r="D262" s="1807"/>
      <c r="E262" s="1807"/>
      <c r="F262" s="1807"/>
      <c r="G262" s="2213"/>
      <c r="H262" s="1796"/>
      <c r="I262" s="1797"/>
      <c r="J262" s="2212"/>
      <c r="K262" s="1807"/>
      <c r="L262" s="1807"/>
      <c r="M262" s="1807"/>
      <c r="N262" s="2213"/>
      <c r="O262" s="1798"/>
      <c r="P262" s="1797"/>
      <c r="Q262" s="2231"/>
      <c r="R262" s="1888"/>
      <c r="S262" s="1888"/>
      <c r="T262" s="1888"/>
      <c r="U262" s="1913"/>
      <c r="V262" s="1798"/>
      <c r="W262" s="1797"/>
      <c r="X262" s="1825"/>
      <c r="Y262" s="1823"/>
      <c r="Z262" s="1897"/>
      <c r="AA262" s="1897"/>
      <c r="AB262" s="2238"/>
      <c r="AC262" s="1798"/>
      <c r="AD262" s="1797"/>
      <c r="AE262" s="1815"/>
      <c r="AF262" s="1807"/>
      <c r="AG262" s="1807"/>
      <c r="AH262" s="1807"/>
      <c r="AI262" s="1808"/>
      <c r="AJ262" s="1760"/>
      <c r="AK262" s="1752"/>
    </row>
    <row r="263" spans="1:37" ht="39.950000000000003" customHeight="1" x14ac:dyDescent="0.2">
      <c r="A263" s="6794" t="s">
        <v>8240</v>
      </c>
      <c r="B263" s="6795"/>
      <c r="C263" s="2125"/>
      <c r="D263" s="1810"/>
      <c r="E263" s="1810"/>
      <c r="F263" s="1810"/>
      <c r="G263" s="2126"/>
      <c r="H263" s="1796"/>
      <c r="I263" s="1797"/>
      <c r="J263" s="2125"/>
      <c r="K263" s="1810"/>
      <c r="L263" s="1810"/>
      <c r="M263" s="1810"/>
      <c r="N263" s="2126"/>
      <c r="O263" s="1798"/>
      <c r="P263" s="1797"/>
      <c r="Q263" s="2125"/>
      <c r="R263" s="1810"/>
      <c r="S263" s="1810"/>
      <c r="T263" s="1810"/>
      <c r="U263" s="2126"/>
      <c r="V263" s="1798"/>
      <c r="W263" s="1797"/>
      <c r="X263" s="1809"/>
      <c r="Y263" s="1810"/>
      <c r="Z263" s="1810"/>
      <c r="AA263" s="1810"/>
      <c r="AB263" s="1811"/>
      <c r="AC263" s="1798"/>
      <c r="AD263" s="1797"/>
      <c r="AE263" s="1809"/>
      <c r="AF263" s="1810"/>
      <c r="AG263" s="1810"/>
      <c r="AH263" s="1810"/>
      <c r="AI263" s="1811"/>
      <c r="AJ263" s="1760"/>
      <c r="AK263" s="1752"/>
    </row>
    <row r="264" spans="1:37" ht="39.950000000000003" customHeight="1" x14ac:dyDescent="0.2">
      <c r="A264" s="6792" t="s">
        <v>8241</v>
      </c>
      <c r="B264" s="6793"/>
      <c r="C264" s="2214"/>
      <c r="D264" s="2016"/>
      <c r="E264" s="2016"/>
      <c r="F264" s="2016"/>
      <c r="G264" s="2117"/>
      <c r="H264" s="1816"/>
      <c r="I264" s="1817"/>
      <c r="J264" s="2214"/>
      <c r="K264" s="2016"/>
      <c r="L264" s="2016"/>
      <c r="M264" s="2016"/>
      <c r="N264" s="2117"/>
      <c r="O264" s="1818"/>
      <c r="P264" s="1817"/>
      <c r="Q264" s="2214"/>
      <c r="R264" s="2016"/>
      <c r="S264" s="2016"/>
      <c r="T264" s="2016"/>
      <c r="U264" s="2117"/>
      <c r="V264" s="1818"/>
      <c r="W264" s="1817"/>
      <c r="X264" s="2062"/>
      <c r="Y264" s="2016"/>
      <c r="Z264" s="2016"/>
      <c r="AA264" s="2016"/>
      <c r="AB264" s="2239"/>
      <c r="AC264" s="1818"/>
      <c r="AD264" s="1817"/>
      <c r="AE264" s="2062"/>
      <c r="AF264" s="2016"/>
      <c r="AG264" s="2016"/>
      <c r="AH264" s="2016"/>
      <c r="AI264" s="2239"/>
      <c r="AJ264" s="1760"/>
      <c r="AK264" s="1752"/>
    </row>
    <row r="265" spans="1:37" ht="39.950000000000003" customHeight="1" x14ac:dyDescent="0.2">
      <c r="A265" s="6792" t="s">
        <v>8242</v>
      </c>
      <c r="B265" s="6793"/>
      <c r="C265" s="2160"/>
      <c r="D265" s="77"/>
      <c r="E265" s="50"/>
      <c r="F265" s="77"/>
      <c r="G265" s="2157"/>
      <c r="H265" s="1796"/>
      <c r="I265" s="1797"/>
      <c r="J265" s="2160"/>
      <c r="K265" s="77"/>
      <c r="L265" s="77"/>
      <c r="M265" s="44"/>
      <c r="N265" s="2225"/>
      <c r="O265" s="1798"/>
      <c r="P265" s="1797"/>
      <c r="Q265" s="2159"/>
      <c r="R265" s="72"/>
      <c r="S265" s="72"/>
      <c r="T265" s="72"/>
      <c r="U265" s="2156"/>
      <c r="V265" s="1798"/>
      <c r="W265" s="1797"/>
      <c r="X265" s="1809"/>
      <c r="Y265" s="1810"/>
      <c r="Z265" s="1810"/>
      <c r="AA265" s="1810"/>
      <c r="AB265" s="1811"/>
      <c r="AC265" s="1798"/>
      <c r="AD265" s="1797"/>
      <c r="AE265" s="1809"/>
      <c r="AF265" s="1810"/>
      <c r="AG265" s="1810"/>
      <c r="AH265" s="1810"/>
      <c r="AI265" s="1811"/>
      <c r="AJ265" s="1760"/>
      <c r="AK265" s="1752"/>
    </row>
    <row r="266" spans="1:37" ht="39.950000000000003" customHeight="1" x14ac:dyDescent="0.2">
      <c r="A266" s="6794" t="s">
        <v>8243</v>
      </c>
      <c r="B266" s="6795"/>
      <c r="C266" s="2039"/>
      <c r="D266" s="1823"/>
      <c r="E266" s="1823"/>
      <c r="F266" s="1823"/>
      <c r="G266" s="2155"/>
      <c r="H266" s="1796"/>
      <c r="I266" s="1797"/>
      <c r="J266" s="2039"/>
      <c r="K266" s="1823"/>
      <c r="L266" s="1823"/>
      <c r="M266" s="1823"/>
      <c r="N266" s="2155"/>
      <c r="O266" s="1798"/>
      <c r="P266" s="1797"/>
      <c r="Q266" s="2039"/>
      <c r="R266" s="1823"/>
      <c r="S266" s="1823"/>
      <c r="T266" s="1823"/>
      <c r="U266" s="2155"/>
      <c r="V266" s="1798"/>
      <c r="W266" s="1797"/>
      <c r="X266" s="1825"/>
      <c r="Y266" s="1823"/>
      <c r="Z266" s="1823"/>
      <c r="AA266" s="1823"/>
      <c r="AB266" s="1824"/>
      <c r="AC266" s="1798"/>
      <c r="AD266" s="1797"/>
      <c r="AE266" s="1825"/>
      <c r="AF266" s="1823"/>
      <c r="AG266" s="1823"/>
      <c r="AH266" s="1823"/>
      <c r="AI266" s="1824"/>
      <c r="AJ266" s="1760"/>
      <c r="AK266" s="1752"/>
    </row>
    <row r="267" spans="1:37" ht="39.950000000000003" customHeight="1" x14ac:dyDescent="0.2">
      <c r="A267" s="6794" t="s">
        <v>8244</v>
      </c>
      <c r="B267" s="6795"/>
      <c r="C267" s="2039"/>
      <c r="D267" s="1823"/>
      <c r="E267" s="1823"/>
      <c r="F267" s="1823"/>
      <c r="G267" s="2155"/>
      <c r="H267" s="1796"/>
      <c r="I267" s="1797"/>
      <c r="J267" s="2039"/>
      <c r="K267" s="1823"/>
      <c r="L267" s="1823"/>
      <c r="M267" s="1823"/>
      <c r="N267" s="2155"/>
      <c r="O267" s="1798"/>
      <c r="P267" s="1797"/>
      <c r="Q267" s="2039"/>
      <c r="R267" s="1823"/>
      <c r="S267" s="1823"/>
      <c r="T267" s="1823"/>
      <c r="U267" s="2155"/>
      <c r="V267" s="1798"/>
      <c r="W267" s="1797"/>
      <c r="X267" s="1825"/>
      <c r="Y267" s="1823"/>
      <c r="Z267" s="1823"/>
      <c r="AA267" s="1823"/>
      <c r="AB267" s="1824"/>
      <c r="AC267" s="1798"/>
      <c r="AD267" s="1797"/>
      <c r="AE267" s="1825"/>
      <c r="AF267" s="1823"/>
      <c r="AG267" s="1823"/>
      <c r="AH267" s="1823"/>
      <c r="AI267" s="1824"/>
      <c r="AJ267" s="1760"/>
      <c r="AK267" s="1752"/>
    </row>
    <row r="268" spans="1:37" ht="39.950000000000003" customHeight="1" x14ac:dyDescent="0.2">
      <c r="A268" s="6796" t="s">
        <v>8245</v>
      </c>
      <c r="B268" s="6797"/>
      <c r="C268" s="1729"/>
      <c r="D268" s="37"/>
      <c r="E268" s="50"/>
      <c r="F268" s="37"/>
      <c r="G268" s="1730"/>
      <c r="H268" s="1796"/>
      <c r="I268" s="1797"/>
      <c r="J268" s="2152"/>
      <c r="K268" s="37"/>
      <c r="L268" s="37"/>
      <c r="M268" s="44"/>
      <c r="N268" s="2158"/>
      <c r="O268" s="1798"/>
      <c r="P268" s="1797"/>
      <c r="Q268" s="2152"/>
      <c r="R268" s="37"/>
      <c r="S268" s="37"/>
      <c r="T268" s="37"/>
      <c r="U268" s="2158"/>
      <c r="V268" s="1798"/>
      <c r="W268" s="1797"/>
      <c r="X268" s="1820"/>
      <c r="Y268" s="37"/>
      <c r="Z268" s="37"/>
      <c r="AA268" s="37"/>
      <c r="AB268" s="1730"/>
      <c r="AC268" s="1798"/>
      <c r="AD268" s="1797"/>
      <c r="AE268" s="1739"/>
      <c r="AF268" s="31"/>
      <c r="AG268" s="44"/>
      <c r="AH268" s="44"/>
      <c r="AI268" s="1800"/>
      <c r="AJ268" s="1760"/>
      <c r="AK268" s="1752"/>
    </row>
    <row r="269" spans="1:37" ht="39.950000000000003" customHeight="1" x14ac:dyDescent="0.2">
      <c r="A269" s="6798" t="s">
        <v>8246</v>
      </c>
      <c r="B269" s="6797"/>
      <c r="C269" s="1729"/>
      <c r="D269" s="37"/>
      <c r="E269" s="50"/>
      <c r="F269" s="37"/>
      <c r="G269" s="1730"/>
      <c r="H269" s="1796"/>
      <c r="I269" s="1797"/>
      <c r="J269" s="2222"/>
      <c r="K269" s="33"/>
      <c r="L269" s="33"/>
      <c r="M269" s="44"/>
      <c r="N269" s="2226"/>
      <c r="O269" s="1798"/>
      <c r="P269" s="1797"/>
      <c r="Q269" s="2222"/>
      <c r="R269" s="1821"/>
      <c r="S269" s="1821"/>
      <c r="T269" s="1821"/>
      <c r="U269" s="2227"/>
      <c r="V269" s="1798"/>
      <c r="W269" s="1797"/>
      <c r="X269" s="1820"/>
      <c r="Y269" s="47"/>
      <c r="Z269" s="72"/>
      <c r="AA269" s="1823"/>
      <c r="AB269" s="1824"/>
      <c r="AC269" s="1798"/>
      <c r="AD269" s="1797"/>
      <c r="AE269" s="1825"/>
      <c r="AF269" s="1823"/>
      <c r="AG269" s="1823"/>
      <c r="AH269" s="1823"/>
      <c r="AI269" s="1723"/>
      <c r="AJ269" s="1760"/>
      <c r="AK269" s="1752"/>
    </row>
    <row r="270" spans="1:37" ht="39.950000000000003" customHeight="1" x14ac:dyDescent="0.2">
      <c r="A270" s="6060" t="s">
        <v>8247</v>
      </c>
      <c r="B270" s="6799"/>
      <c r="C270" s="1734"/>
      <c r="D270" s="80"/>
      <c r="E270" s="50"/>
      <c r="F270" s="80"/>
      <c r="G270" s="1735"/>
      <c r="H270" s="1796"/>
      <c r="I270" s="1797"/>
      <c r="J270" s="2159"/>
      <c r="K270" s="72"/>
      <c r="L270" s="72"/>
      <c r="M270" s="44"/>
      <c r="N270" s="2226"/>
      <c r="O270" s="1798"/>
      <c r="P270" s="1797"/>
      <c r="Q270" s="2159"/>
      <c r="R270" s="72"/>
      <c r="S270" s="72"/>
      <c r="T270" s="72"/>
      <c r="U270" s="2156"/>
      <c r="V270" s="1798"/>
      <c r="W270" s="1797"/>
      <c r="X270" s="1820"/>
      <c r="Y270" s="77"/>
      <c r="Z270" s="77"/>
      <c r="AA270" s="77"/>
      <c r="AB270" s="1728"/>
      <c r="AC270" s="1798"/>
      <c r="AD270" s="1797"/>
      <c r="AE270" s="1734"/>
      <c r="AF270" s="80"/>
      <c r="AG270" s="44"/>
      <c r="AH270" s="44"/>
      <c r="AI270" s="1735"/>
      <c r="AJ270" s="1760"/>
      <c r="AK270" s="1752"/>
    </row>
    <row r="271" spans="1:37" ht="39.950000000000003" customHeight="1" x14ac:dyDescent="0.2">
      <c r="A271" s="6796" t="s">
        <v>8248</v>
      </c>
      <c r="B271" s="6797"/>
      <c r="C271" s="1731"/>
      <c r="D271" s="1821"/>
      <c r="E271" s="50"/>
      <c r="F271" s="1821"/>
      <c r="G271" s="1822"/>
      <c r="H271" s="1796"/>
      <c r="I271" s="1797"/>
      <c r="J271" s="2223"/>
      <c r="K271" s="1821"/>
      <c r="L271" s="1821"/>
      <c r="M271" s="44"/>
      <c r="N271" s="2227"/>
      <c r="O271" s="1798"/>
      <c r="P271" s="1797"/>
      <c r="Q271" s="2223"/>
      <c r="R271" s="1821"/>
      <c r="S271" s="1821"/>
      <c r="T271" s="1821"/>
      <c r="U271" s="2227"/>
      <c r="V271" s="1798"/>
      <c r="W271" s="1797"/>
      <c r="X271" s="1820"/>
      <c r="Y271" s="1821"/>
      <c r="Z271" s="1821"/>
      <c r="AA271" s="1821"/>
      <c r="AB271" s="1822"/>
      <c r="AC271" s="1798"/>
      <c r="AD271" s="1797"/>
      <c r="AE271" s="1731"/>
      <c r="AF271" s="1821"/>
      <c r="AG271" s="44"/>
      <c r="AH271" s="44"/>
      <c r="AI271" s="1822"/>
      <c r="AJ271" s="1760"/>
      <c r="AK271" s="1752"/>
    </row>
    <row r="272" spans="1:37" ht="39.950000000000003" customHeight="1" thickBot="1" x14ac:dyDescent="0.25">
      <c r="A272" s="6060" t="s">
        <v>8249</v>
      </c>
      <c r="B272" s="6799"/>
      <c r="C272" s="2215"/>
      <c r="D272" s="2072"/>
      <c r="E272" s="2072"/>
      <c r="F272" s="2072"/>
      <c r="G272" s="2216"/>
      <c r="H272" s="1826"/>
      <c r="I272" s="1827"/>
      <c r="J272" s="2039"/>
      <c r="K272" s="2072"/>
      <c r="L272" s="2072"/>
      <c r="M272" s="2072"/>
      <c r="N272" s="2155"/>
      <c r="O272" s="1828"/>
      <c r="P272" s="1827"/>
      <c r="Q272" s="2215"/>
      <c r="R272" s="2233"/>
      <c r="S272" s="2233"/>
      <c r="T272" s="2233"/>
      <c r="U272" s="2216"/>
      <c r="V272" s="1828"/>
      <c r="W272" s="1827"/>
      <c r="X272" s="2071"/>
      <c r="Y272" s="2072"/>
      <c r="Z272" s="2072"/>
      <c r="AA272" s="2072"/>
      <c r="AB272" s="2244"/>
      <c r="AC272" s="1828"/>
      <c r="AD272" s="1827"/>
      <c r="AE272" s="2071"/>
      <c r="AF272" s="2072"/>
      <c r="AG272" s="2072"/>
      <c r="AH272" s="2072"/>
      <c r="AI272" s="2244"/>
      <c r="AJ272" s="1763"/>
      <c r="AK272" s="1754"/>
    </row>
    <row r="273" spans="1:37" ht="39.950000000000003" customHeight="1" thickBot="1" x14ac:dyDescent="0.25">
      <c r="A273" s="2518">
        <v>1</v>
      </c>
      <c r="B273" s="1717" t="s">
        <v>5497</v>
      </c>
      <c r="C273" s="1838"/>
      <c r="D273" s="1834"/>
      <c r="E273" s="1834"/>
      <c r="F273" s="1834"/>
      <c r="G273" s="1829"/>
      <c r="H273" s="1830"/>
      <c r="I273" s="1831"/>
      <c r="J273" s="1832"/>
      <c r="K273" s="1833"/>
      <c r="L273" s="1833"/>
      <c r="M273" s="1834"/>
      <c r="N273" s="1835"/>
      <c r="O273" s="1836"/>
      <c r="P273" s="1837"/>
      <c r="Q273" s="1838"/>
      <c r="R273" s="1834"/>
      <c r="S273" s="2063"/>
      <c r="T273" s="2063"/>
      <c r="U273" s="2230"/>
      <c r="V273" s="1839"/>
      <c r="W273" s="1840"/>
      <c r="X273" s="2242"/>
      <c r="Y273" s="84"/>
      <c r="Z273" s="84"/>
      <c r="AA273" s="1879"/>
      <c r="AB273" s="2243"/>
      <c r="AC273" s="1836"/>
      <c r="AD273" s="1837"/>
      <c r="AE273" s="1881"/>
      <c r="AF273" s="1882"/>
      <c r="AG273" s="1882"/>
      <c r="AH273" s="1882"/>
      <c r="AI273" s="1880"/>
      <c r="AJ273" s="1839"/>
      <c r="AK273" s="1845"/>
    </row>
    <row r="274" spans="1:37" ht="39.950000000000003" customHeight="1" thickBot="1" x14ac:dyDescent="0.25">
      <c r="A274" s="2503">
        <v>2</v>
      </c>
      <c r="B274" s="2537" t="s">
        <v>5497</v>
      </c>
      <c r="C274" s="1801"/>
      <c r="D274" s="1799"/>
      <c r="E274" s="1799"/>
      <c r="F274" s="1799"/>
      <c r="G274" s="2018"/>
      <c r="H274" s="1847"/>
      <c r="I274" s="1848"/>
      <c r="J274" s="2153"/>
      <c r="K274" s="1915"/>
      <c r="L274" s="1842"/>
      <c r="M274" s="1842"/>
      <c r="N274" s="1849"/>
      <c r="O274" s="1847"/>
      <c r="P274" s="1848"/>
      <c r="Q274" s="1801"/>
      <c r="R274" s="1799"/>
      <c r="S274" s="1799"/>
      <c r="T274" s="1799"/>
      <c r="U274" s="1800"/>
      <c r="V274" s="1847"/>
      <c r="W274" s="1848"/>
      <c r="X274" s="1801"/>
      <c r="Y274" s="1799"/>
      <c r="Z274" s="1843"/>
      <c r="AA274" s="1843"/>
      <c r="AB274" s="1844"/>
      <c r="AC274" s="1774"/>
      <c r="AD274" s="1850"/>
      <c r="AE274" s="1801"/>
      <c r="AF274" s="1116"/>
      <c r="AG274" s="1116"/>
      <c r="AH274" s="1116"/>
      <c r="AI274" s="2237"/>
      <c r="AJ274" s="1847"/>
      <c r="AK274" s="1851"/>
    </row>
    <row r="275" spans="1:37" ht="39.950000000000003" customHeight="1" thickBot="1" x14ac:dyDescent="0.25">
      <c r="A275" s="6800" t="s">
        <v>5498</v>
      </c>
      <c r="B275" s="6801"/>
      <c r="C275" s="1801"/>
      <c r="D275" s="1799"/>
      <c r="E275" s="1799"/>
      <c r="F275" s="1799"/>
      <c r="G275" s="1844"/>
      <c r="H275" s="1847"/>
      <c r="I275" s="1848"/>
      <c r="J275" s="2220"/>
      <c r="K275" s="1799"/>
      <c r="L275" s="1821"/>
      <c r="M275" s="1843"/>
      <c r="N275" s="1822"/>
      <c r="O275" s="1847"/>
      <c r="P275" s="1848"/>
      <c r="Q275" s="1852"/>
      <c r="R275" s="1799"/>
      <c r="S275" s="1799"/>
      <c r="T275" s="1853"/>
      <c r="U275" s="1800"/>
      <c r="V275" s="1847"/>
      <c r="W275" s="1848"/>
      <c r="X275" s="2060"/>
      <c r="Y275" s="2061"/>
      <c r="Z275" s="1843"/>
      <c r="AA275" s="1843"/>
      <c r="AB275" s="1800"/>
      <c r="AC275" s="1847"/>
      <c r="AD275" s="1848"/>
      <c r="AE275" s="1801"/>
      <c r="AF275" s="1799"/>
      <c r="AG275" s="1799"/>
      <c r="AH275" s="1799"/>
      <c r="AI275" s="1844"/>
      <c r="AJ275" s="1774"/>
      <c r="AK275" s="1851"/>
    </row>
    <row r="276" spans="1:37" ht="39.950000000000003" customHeight="1" thickBot="1" x14ac:dyDescent="0.25">
      <c r="A276" s="6802" t="s">
        <v>8250</v>
      </c>
      <c r="B276" s="6803"/>
      <c r="C276" s="1854"/>
      <c r="D276" s="1855"/>
      <c r="E276" s="1855"/>
      <c r="F276" s="1740"/>
      <c r="G276" s="1741"/>
      <c r="H276" s="1856"/>
      <c r="I276" s="1857"/>
      <c r="J276" s="1854"/>
      <c r="K276" s="2221"/>
      <c r="L276" s="1862"/>
      <c r="M276" s="1855"/>
      <c r="N276" s="1858"/>
      <c r="O276" s="1859"/>
      <c r="P276" s="1860"/>
      <c r="Q276" s="1861"/>
      <c r="R276" s="1862"/>
      <c r="S276" s="1863"/>
      <c r="T276" s="1863"/>
      <c r="U276" s="1864"/>
      <c r="V276" s="1865"/>
      <c r="W276" s="1866"/>
      <c r="X276" s="1867"/>
      <c r="Y276" s="1863"/>
      <c r="Z276" s="2240"/>
      <c r="AA276" s="2240"/>
      <c r="AB276" s="2241"/>
      <c r="AC276" s="1856"/>
      <c r="AD276" s="1857"/>
      <c r="AE276" s="1854"/>
      <c r="AF276" s="1855"/>
      <c r="AG276" s="1862"/>
      <c r="AH276" s="1862"/>
      <c r="AI276" s="1864"/>
      <c r="AJ276" s="1856"/>
      <c r="AK276" s="1868"/>
    </row>
    <row r="277" spans="1:37" ht="39.950000000000003" customHeight="1" thickBot="1" x14ac:dyDescent="0.3">
      <c r="A277" s="6790" t="s">
        <v>8973</v>
      </c>
      <c r="B277" s="6791"/>
      <c r="C277" s="1869"/>
      <c r="D277" s="1870"/>
      <c r="E277" s="1870"/>
      <c r="F277" s="1870"/>
      <c r="G277" s="1871"/>
      <c r="H277" s="1872"/>
      <c r="I277" s="1845"/>
      <c r="J277" s="1873"/>
      <c r="K277" s="1874"/>
      <c r="L277" s="1875"/>
      <c r="M277" s="1874"/>
      <c r="N277" s="1795"/>
      <c r="O277" s="1876"/>
      <c r="P277" s="1877"/>
      <c r="Q277" s="1878"/>
      <c r="R277" s="1879"/>
      <c r="S277" s="1766"/>
      <c r="T277" s="1766"/>
      <c r="U277" s="1880"/>
      <c r="V277" s="1872"/>
      <c r="W277" s="1845"/>
      <c r="X277" s="1881"/>
      <c r="Y277" s="1882"/>
      <c r="Z277" s="1882"/>
      <c r="AA277" s="1882"/>
      <c r="AB277" s="1880"/>
      <c r="AC277" s="1872"/>
      <c r="AD277" s="1845"/>
      <c r="AE277" s="1881"/>
      <c r="AF277" s="1882"/>
      <c r="AG277" s="1882"/>
      <c r="AH277" s="1882"/>
      <c r="AI277" s="1880"/>
      <c r="AJ277" s="1872"/>
      <c r="AK277" s="1845"/>
    </row>
    <row r="278" spans="1:37" ht="39.950000000000003" customHeight="1" thickBot="1" x14ac:dyDescent="0.25">
      <c r="A278" s="7022" t="s">
        <v>3641</v>
      </c>
      <c r="B278" s="7023"/>
      <c r="C278" s="1801"/>
      <c r="D278" s="1799"/>
      <c r="E278" s="1799"/>
      <c r="F278" s="1799"/>
      <c r="G278" s="1800"/>
      <c r="H278" s="1883"/>
      <c r="I278" s="1851"/>
      <c r="J278" s="1801"/>
      <c r="K278" s="1821"/>
      <c r="L278" s="1799"/>
      <c r="M278" s="1799"/>
      <c r="N278" s="1800"/>
      <c r="O278" s="1883"/>
      <c r="P278" s="1851"/>
      <c r="Q278" s="1801"/>
      <c r="R278" s="1799"/>
      <c r="S278" s="1799"/>
      <c r="T278" s="1799"/>
      <c r="U278" s="1800"/>
      <c r="V278" s="1883"/>
      <c r="W278" s="1851"/>
      <c r="X278" s="1801"/>
      <c r="Y278" s="1799"/>
      <c r="Z278" s="1799"/>
      <c r="AA278" s="1799"/>
      <c r="AB278" s="1800"/>
      <c r="AC278" s="1883"/>
      <c r="AD278" s="1851"/>
      <c r="AE278" s="1801"/>
      <c r="AF278" s="1799"/>
      <c r="AG278" s="1799"/>
      <c r="AH278" s="1799"/>
      <c r="AI278" s="1800"/>
      <c r="AJ278" s="1883"/>
      <c r="AK278" s="1851"/>
    </row>
    <row r="279" spans="1:37" ht="39.950000000000003" customHeight="1" thickBot="1" x14ac:dyDescent="0.25">
      <c r="A279" s="6838" t="s">
        <v>8919</v>
      </c>
      <c r="B279" s="6839"/>
      <c r="C279" s="1854"/>
      <c r="D279" s="1855"/>
      <c r="E279" s="1855"/>
      <c r="F279" s="1855"/>
      <c r="G279" s="1884"/>
      <c r="H279" s="1885"/>
      <c r="I279" s="1868"/>
      <c r="J279" s="1854"/>
      <c r="K279" s="1855"/>
      <c r="L279" s="1855"/>
      <c r="M279" s="1855"/>
      <c r="N279" s="1884"/>
      <c r="O279" s="1885"/>
      <c r="P279" s="1868"/>
      <c r="Q279" s="1854"/>
      <c r="R279" s="1855"/>
      <c r="S279" s="1855"/>
      <c r="T279" s="1855"/>
      <c r="U279" s="1884"/>
      <c r="V279" s="1885"/>
      <c r="W279" s="1868"/>
      <c r="X279" s="1854"/>
      <c r="Y279" s="1855"/>
      <c r="Z279" s="1855"/>
      <c r="AA279" s="1855"/>
      <c r="AB279" s="1884"/>
      <c r="AC279" s="1885"/>
      <c r="AD279" s="1868"/>
      <c r="AE279" s="1854"/>
      <c r="AF279" s="1855"/>
      <c r="AG279" s="1855"/>
      <c r="AH279" s="1855"/>
      <c r="AI279" s="1884"/>
      <c r="AJ279" s="1885"/>
      <c r="AK279" s="1868"/>
    </row>
    <row r="280" spans="1:37" ht="39.950000000000003" customHeight="1" thickBot="1" x14ac:dyDescent="0.25">
      <c r="A280" s="16"/>
      <c r="B280" s="1715"/>
      <c r="C280" s="1659"/>
      <c r="D280" s="1659"/>
      <c r="E280" s="1659"/>
      <c r="F280" s="1657"/>
      <c r="G280" s="1657"/>
      <c r="H280" s="1657"/>
      <c r="I280" s="1657"/>
      <c r="J280" s="1716"/>
      <c r="K280" s="1716"/>
      <c r="L280" s="1716"/>
      <c r="M280" s="1716"/>
      <c r="N280" s="1716"/>
      <c r="O280" s="1716"/>
      <c r="P280" s="1716"/>
      <c r="S280" s="1704"/>
      <c r="T280" s="1704"/>
      <c r="U280" s="1704"/>
    </row>
    <row r="281" spans="1:37" ht="39.950000000000003" customHeight="1" thickBot="1" x14ac:dyDescent="0.25">
      <c r="A281" s="5764"/>
      <c r="B281" s="5765"/>
      <c r="C281" s="5464" t="s">
        <v>8445</v>
      </c>
      <c r="D281" s="5465"/>
      <c r="E281" s="5465"/>
      <c r="F281" s="5465"/>
      <c r="G281" s="5465"/>
      <c r="H281" s="5465"/>
      <c r="I281" s="5466"/>
      <c r="J281" s="5464" t="s">
        <v>8446</v>
      </c>
      <c r="K281" s="5465"/>
      <c r="L281" s="5465"/>
      <c r="M281" s="5465"/>
      <c r="N281" s="5465"/>
      <c r="O281" s="5465"/>
      <c r="P281" s="5466"/>
      <c r="Q281" s="5464" t="s">
        <v>8752</v>
      </c>
      <c r="R281" s="5465"/>
      <c r="S281" s="5465"/>
      <c r="T281" s="5465"/>
      <c r="U281" s="5465"/>
      <c r="V281" s="5465"/>
      <c r="W281" s="5466"/>
      <c r="X281" s="5464" t="s">
        <v>8403</v>
      </c>
      <c r="Y281" s="5465"/>
      <c r="Z281" s="5465"/>
      <c r="AA281" s="5465"/>
      <c r="AB281" s="5465"/>
      <c r="AC281" s="5465"/>
      <c r="AD281" s="5466"/>
      <c r="AE281" s="5464" t="s">
        <v>8404</v>
      </c>
      <c r="AF281" s="5465"/>
      <c r="AG281" s="5465"/>
      <c r="AH281" s="5465"/>
      <c r="AI281" s="5465"/>
      <c r="AJ281" s="5465"/>
      <c r="AK281" s="5466"/>
    </row>
    <row r="282" spans="1:37" ht="39.950000000000003" customHeight="1" x14ac:dyDescent="0.2">
      <c r="A282" s="6964" t="s">
        <v>1390</v>
      </c>
      <c r="B282" s="6875"/>
      <c r="C282" s="1719">
        <v>12</v>
      </c>
      <c r="D282" s="1675">
        <v>12</v>
      </c>
      <c r="E282" s="1675">
        <v>12</v>
      </c>
      <c r="F282" s="1675">
        <v>12</v>
      </c>
      <c r="G282" s="1676">
        <v>12</v>
      </c>
      <c r="H282" s="1743">
        <v>12</v>
      </c>
      <c r="I282" s="1744">
        <v>12</v>
      </c>
      <c r="J282" s="1674">
        <v>12</v>
      </c>
      <c r="K282" s="1675">
        <v>12</v>
      </c>
      <c r="L282" s="1675">
        <v>12</v>
      </c>
      <c r="M282" s="1675">
        <v>12</v>
      </c>
      <c r="N282" s="1676">
        <v>12</v>
      </c>
      <c r="O282" s="1743">
        <v>12</v>
      </c>
      <c r="P282" s="1744">
        <v>12</v>
      </c>
      <c r="Q282" s="1674">
        <v>12</v>
      </c>
      <c r="R282" s="1675">
        <v>12</v>
      </c>
      <c r="S282" s="1675">
        <v>12</v>
      </c>
      <c r="T282" s="1675">
        <v>12</v>
      </c>
      <c r="U282" s="1676">
        <v>1</v>
      </c>
      <c r="V282" s="1743">
        <v>1</v>
      </c>
      <c r="W282" s="1744">
        <v>1</v>
      </c>
      <c r="X282" s="1674">
        <v>1</v>
      </c>
      <c r="Y282" s="1675">
        <v>1</v>
      </c>
      <c r="Z282" s="1675">
        <v>1</v>
      </c>
      <c r="AA282" s="1675">
        <v>1</v>
      </c>
      <c r="AB282" s="1676">
        <v>1</v>
      </c>
      <c r="AC282" s="1743">
        <v>1</v>
      </c>
      <c r="AD282" s="1747">
        <v>1</v>
      </c>
      <c r="AE282" s="1675">
        <v>1</v>
      </c>
      <c r="AF282" s="1675">
        <v>1</v>
      </c>
      <c r="AG282" s="1675">
        <v>1</v>
      </c>
      <c r="AH282" s="1675">
        <v>1</v>
      </c>
      <c r="AI282" s="1676">
        <v>1</v>
      </c>
      <c r="AJ282" s="1743">
        <v>1</v>
      </c>
      <c r="AK282" s="1744">
        <v>1</v>
      </c>
    </row>
    <row r="283" spans="1:37" ht="39.950000000000003" customHeight="1" thickBot="1" x14ac:dyDescent="0.25">
      <c r="A283" s="6898" t="s">
        <v>1391</v>
      </c>
      <c r="B283" s="6899"/>
      <c r="C283" s="1677">
        <v>14</v>
      </c>
      <c r="D283" s="1757">
        <v>15</v>
      </c>
      <c r="E283" s="1757">
        <v>16</v>
      </c>
      <c r="F283" s="1757">
        <v>17</v>
      </c>
      <c r="G283" s="1673">
        <v>18</v>
      </c>
      <c r="H283" s="1745">
        <v>19</v>
      </c>
      <c r="I283" s="1746">
        <v>20</v>
      </c>
      <c r="J283" s="1671">
        <v>21</v>
      </c>
      <c r="K283" s="1672">
        <v>22</v>
      </c>
      <c r="L283" s="1672">
        <v>23</v>
      </c>
      <c r="M283" s="1672">
        <v>24</v>
      </c>
      <c r="N283" s="1673">
        <v>25</v>
      </c>
      <c r="O283" s="1745">
        <v>26</v>
      </c>
      <c r="P283" s="1746">
        <v>27</v>
      </c>
      <c r="Q283" s="1671">
        <v>28</v>
      </c>
      <c r="R283" s="1672">
        <v>29</v>
      </c>
      <c r="S283" s="1672">
        <v>30</v>
      </c>
      <c r="T283" s="1757">
        <v>31</v>
      </c>
      <c r="U283" s="1758">
        <v>1</v>
      </c>
      <c r="V283" s="1745">
        <v>2</v>
      </c>
      <c r="W283" s="1746">
        <v>3</v>
      </c>
      <c r="X283" s="1671">
        <v>4</v>
      </c>
      <c r="Y283" s="1672">
        <v>5</v>
      </c>
      <c r="Z283" s="1672">
        <v>6</v>
      </c>
      <c r="AA283" s="1672">
        <v>7</v>
      </c>
      <c r="AB283" s="1673">
        <v>8</v>
      </c>
      <c r="AC283" s="1745">
        <v>9</v>
      </c>
      <c r="AD283" s="1748">
        <v>10</v>
      </c>
      <c r="AE283" s="1672">
        <v>11</v>
      </c>
      <c r="AF283" s="1672">
        <v>12</v>
      </c>
      <c r="AG283" s="1672">
        <v>13</v>
      </c>
      <c r="AH283" s="1672">
        <v>14</v>
      </c>
      <c r="AI283" s="1673">
        <v>15</v>
      </c>
      <c r="AJ283" s="1745">
        <v>16</v>
      </c>
      <c r="AK283" s="1746">
        <v>17</v>
      </c>
    </row>
    <row r="284" spans="1:37" ht="39.950000000000003" customHeight="1" x14ac:dyDescent="0.2">
      <c r="A284" s="6883" t="s">
        <v>4459</v>
      </c>
      <c r="B284" s="6884"/>
      <c r="C284" s="2217"/>
      <c r="D284" s="84"/>
      <c r="E284" s="85"/>
      <c r="F284" s="2067"/>
      <c r="G284" s="2218"/>
      <c r="H284" s="1787"/>
      <c r="I284" s="1788"/>
      <c r="J284" s="1789"/>
      <c r="K284" s="1790"/>
      <c r="L284" s="1790"/>
      <c r="M284" s="1790"/>
      <c r="N284" s="1886"/>
      <c r="O284" s="1792"/>
      <c r="P284" s="1788"/>
      <c r="Q284" s="2228"/>
      <c r="R284" s="1785"/>
      <c r="S284" s="2229"/>
      <c r="T284" s="2058"/>
      <c r="U284" s="2230"/>
      <c r="V284" s="1792"/>
      <c r="W284" s="1788"/>
      <c r="X284" s="2228"/>
      <c r="Y284" s="1785"/>
      <c r="Z284" s="2229"/>
      <c r="AA284" s="2059"/>
      <c r="AB284" s="2234"/>
      <c r="AC284" s="1792"/>
      <c r="AD284" s="1788"/>
      <c r="AE284" s="2247"/>
      <c r="AF284" s="1785"/>
      <c r="AG284" s="1790"/>
      <c r="AH284" s="2245"/>
      <c r="AI284" s="1795"/>
      <c r="AJ284" s="1762"/>
      <c r="AK284" s="1750"/>
    </row>
    <row r="285" spans="1:37" ht="39.950000000000003" customHeight="1" x14ac:dyDescent="0.2">
      <c r="A285" s="6840" t="s">
        <v>8234</v>
      </c>
      <c r="B285" s="6841"/>
      <c r="C285" s="2039"/>
      <c r="D285" s="1823"/>
      <c r="E285" s="1823"/>
      <c r="F285" s="1823"/>
      <c r="G285" s="2155"/>
      <c r="H285" s="1796"/>
      <c r="I285" s="1797"/>
      <c r="J285" s="2039"/>
      <c r="K285" s="1823"/>
      <c r="L285" s="1823"/>
      <c r="M285" s="1823"/>
      <c r="N285" s="2155"/>
      <c r="O285" s="1798"/>
      <c r="P285" s="1797"/>
      <c r="Q285" s="2039"/>
      <c r="R285" s="1823"/>
      <c r="S285" s="1799"/>
      <c r="T285" s="1799"/>
      <c r="U285" s="1959"/>
      <c r="V285" s="1798"/>
      <c r="W285" s="1797"/>
      <c r="X285" s="1801"/>
      <c r="Y285" s="1799"/>
      <c r="Z285" s="1799"/>
      <c r="AA285" s="1799"/>
      <c r="AB285" s="1800"/>
      <c r="AC285" s="1798"/>
      <c r="AD285" s="1797"/>
      <c r="AE285" s="2055"/>
      <c r="AF285" s="1116"/>
      <c r="AG285" s="1116"/>
      <c r="AH285" s="1116"/>
      <c r="AI285" s="2237"/>
      <c r="AJ285" s="1760"/>
      <c r="AK285" s="1752"/>
    </row>
    <row r="286" spans="1:37" ht="39.950000000000003" customHeight="1" x14ac:dyDescent="0.2">
      <c r="A286" s="6860" t="s">
        <v>8235</v>
      </c>
      <c r="B286" s="6861"/>
      <c r="C286" s="2004"/>
      <c r="D286" s="1843"/>
      <c r="E286" s="1843"/>
      <c r="F286" s="1843"/>
      <c r="G286" s="2163"/>
      <c r="H286" s="1796"/>
      <c r="I286" s="1797"/>
      <c r="J286" s="2192"/>
      <c r="K286" s="1842"/>
      <c r="L286" s="1842"/>
      <c r="M286" s="1842"/>
      <c r="N286" s="2224"/>
      <c r="O286" s="1798"/>
      <c r="P286" s="1797"/>
      <c r="Q286" s="2004"/>
      <c r="R286" s="1823"/>
      <c r="S286" s="1823"/>
      <c r="T286" s="1823"/>
      <c r="U286" s="2232"/>
      <c r="V286" s="1798"/>
      <c r="W286" s="1797"/>
      <c r="X286" s="2235"/>
      <c r="Y286" s="2064"/>
      <c r="Z286" s="2064"/>
      <c r="AA286" s="2064"/>
      <c r="AB286" s="2236"/>
      <c r="AC286" s="1798"/>
      <c r="AD286" s="1797"/>
      <c r="AE286" s="2235"/>
      <c r="AF286" s="1381"/>
      <c r="AG286" s="1381"/>
      <c r="AH286" s="1381"/>
      <c r="AI286" s="1916"/>
      <c r="AJ286" s="1760"/>
      <c r="AK286" s="1752"/>
    </row>
    <row r="287" spans="1:37" ht="39.950000000000003" customHeight="1" x14ac:dyDescent="0.2">
      <c r="A287" s="6860" t="s">
        <v>8236</v>
      </c>
      <c r="B287" s="6861"/>
      <c r="C287" s="2210"/>
      <c r="D287" s="2061"/>
      <c r="E287" s="2061"/>
      <c r="F287" s="2061"/>
      <c r="G287" s="2211"/>
      <c r="H287" s="1796"/>
      <c r="I287" s="1797"/>
      <c r="J287" s="2219"/>
      <c r="K287" s="2061"/>
      <c r="L287" s="2061"/>
      <c r="M287" s="2061"/>
      <c r="N287" s="2211"/>
      <c r="O287" s="1798"/>
      <c r="P287" s="1797"/>
      <c r="Q287" s="2210"/>
      <c r="R287" s="2061"/>
      <c r="S287" s="1116"/>
      <c r="T287" s="1116"/>
      <c r="U287" s="2005"/>
      <c r="V287" s="1798"/>
      <c r="W287" s="1797"/>
      <c r="X287" s="2055"/>
      <c r="Y287" s="1116"/>
      <c r="Z287" s="1116"/>
      <c r="AA287" s="1116"/>
      <c r="AB287" s="2237"/>
      <c r="AC287" s="1798"/>
      <c r="AD287" s="1797"/>
      <c r="AE287" s="1804"/>
      <c r="AF287" s="1381"/>
      <c r="AG287" s="1805"/>
      <c r="AH287" s="1805"/>
      <c r="AI287" s="1806"/>
      <c r="AJ287" s="1760"/>
      <c r="AK287" s="1752"/>
    </row>
    <row r="288" spans="1:37" ht="39.950000000000003" customHeight="1" x14ac:dyDescent="0.2">
      <c r="A288" s="6860" t="s">
        <v>8237</v>
      </c>
      <c r="B288" s="6861"/>
      <c r="C288" s="2004"/>
      <c r="D288" s="1116"/>
      <c r="E288" s="1116"/>
      <c r="F288" s="1116"/>
      <c r="G288" s="2005"/>
      <c r="H288" s="1796"/>
      <c r="I288" s="1797"/>
      <c r="J288" s="2004"/>
      <c r="K288" s="1116"/>
      <c r="L288" s="1116"/>
      <c r="M288" s="1116"/>
      <c r="N288" s="2156"/>
      <c r="O288" s="1798"/>
      <c r="P288" s="1797"/>
      <c r="Q288" s="2206"/>
      <c r="R288" s="1381"/>
      <c r="S288" s="1381"/>
      <c r="T288" s="1843"/>
      <c r="U288" s="2163"/>
      <c r="V288" s="1798"/>
      <c r="W288" s="1797"/>
      <c r="X288" s="1891"/>
      <c r="Y288" s="1381"/>
      <c r="Z288" s="1381"/>
      <c r="AA288" s="1381"/>
      <c r="AB288" s="1916"/>
      <c r="AC288" s="1798"/>
      <c r="AD288" s="1797"/>
      <c r="AE288" s="2246"/>
      <c r="AF288" s="2065"/>
      <c r="AG288" s="1799"/>
      <c r="AH288" s="1799"/>
      <c r="AI288" s="1771"/>
      <c r="AJ288" s="1760"/>
      <c r="AK288" s="1752"/>
    </row>
    <row r="289" spans="1:37" ht="39.950000000000003" customHeight="1" x14ac:dyDescent="0.2">
      <c r="A289" s="6794" t="s">
        <v>8238</v>
      </c>
      <c r="B289" s="6795"/>
      <c r="C289" s="2159"/>
      <c r="D289" s="72"/>
      <c r="E289" s="50"/>
      <c r="F289" s="1807"/>
      <c r="G289" s="2213"/>
      <c r="H289" s="1796"/>
      <c r="I289" s="1797"/>
      <c r="J289" s="2125"/>
      <c r="K289" s="1810"/>
      <c r="L289" s="1810"/>
      <c r="M289" s="1810"/>
      <c r="N289" s="2126"/>
      <c r="O289" s="1798"/>
      <c r="P289" s="1797"/>
      <c r="Q289" s="2125"/>
      <c r="R289" s="1810"/>
      <c r="S289" s="1810"/>
      <c r="T289" s="1810"/>
      <c r="U289" s="2126"/>
      <c r="V289" s="1798"/>
      <c r="W289" s="1797"/>
      <c r="X289" s="1812"/>
      <c r="Y289" s="1813"/>
      <c r="Z289" s="1813"/>
      <c r="AA289" s="1813"/>
      <c r="AB289" s="1814"/>
      <c r="AC289" s="1798"/>
      <c r="AD289" s="1797"/>
      <c r="AE289" s="1815"/>
      <c r="AF289" s="1381"/>
      <c r="AG289" s="1381"/>
      <c r="AH289" s="77"/>
      <c r="AI289" s="1728"/>
      <c r="AJ289" s="1760"/>
      <c r="AK289" s="1752"/>
    </row>
    <row r="290" spans="1:37" ht="39.950000000000003" customHeight="1" x14ac:dyDescent="0.2">
      <c r="A290" s="6794" t="s">
        <v>8239</v>
      </c>
      <c r="B290" s="6795"/>
      <c r="C290" s="2212"/>
      <c r="D290" s="1807"/>
      <c r="E290" s="1807"/>
      <c r="F290" s="1807"/>
      <c r="G290" s="2213"/>
      <c r="H290" s="1796"/>
      <c r="I290" s="1797"/>
      <c r="J290" s="2212"/>
      <c r="K290" s="1807"/>
      <c r="L290" s="1807"/>
      <c r="M290" s="1807"/>
      <c r="N290" s="2213"/>
      <c r="O290" s="1798"/>
      <c r="P290" s="1797"/>
      <c r="Q290" s="2231"/>
      <c r="R290" s="1888"/>
      <c r="S290" s="1888"/>
      <c r="T290" s="1888"/>
      <c r="U290" s="1913"/>
      <c r="V290" s="1798"/>
      <c r="W290" s="1797"/>
      <c r="X290" s="1825"/>
      <c r="Y290" s="1823"/>
      <c r="Z290" s="1897"/>
      <c r="AA290" s="1897"/>
      <c r="AB290" s="2238"/>
      <c r="AC290" s="1798"/>
      <c r="AD290" s="1797"/>
      <c r="AE290" s="1815"/>
      <c r="AF290" s="1807"/>
      <c r="AG290" s="1807"/>
      <c r="AH290" s="1807"/>
      <c r="AI290" s="1808"/>
      <c r="AJ290" s="1760"/>
      <c r="AK290" s="1752"/>
    </row>
    <row r="291" spans="1:37" ht="39.950000000000003" customHeight="1" x14ac:dyDescent="0.2">
      <c r="A291" s="6794" t="s">
        <v>8240</v>
      </c>
      <c r="B291" s="6795"/>
      <c r="C291" s="2125"/>
      <c r="D291" s="1810"/>
      <c r="E291" s="1810"/>
      <c r="F291" s="1810"/>
      <c r="G291" s="2126"/>
      <c r="H291" s="1796"/>
      <c r="I291" s="1797"/>
      <c r="J291" s="2125"/>
      <c r="K291" s="1810"/>
      <c r="L291" s="1810"/>
      <c r="M291" s="1810"/>
      <c r="N291" s="2126"/>
      <c r="O291" s="1798"/>
      <c r="P291" s="1797"/>
      <c r="Q291" s="2125"/>
      <c r="R291" s="1810"/>
      <c r="S291" s="1810"/>
      <c r="T291" s="1810"/>
      <c r="U291" s="2126"/>
      <c r="V291" s="1798"/>
      <c r="W291" s="1797"/>
      <c r="X291" s="1809"/>
      <c r="Y291" s="1810"/>
      <c r="Z291" s="1810"/>
      <c r="AA291" s="1810"/>
      <c r="AB291" s="1811"/>
      <c r="AC291" s="1798"/>
      <c r="AD291" s="1797"/>
      <c r="AE291" s="1809"/>
      <c r="AF291" s="1810"/>
      <c r="AG291" s="1810"/>
      <c r="AH291" s="1810"/>
      <c r="AI291" s="1811"/>
      <c r="AJ291" s="1760"/>
      <c r="AK291" s="1752"/>
    </row>
    <row r="292" spans="1:37" ht="39.950000000000003" customHeight="1" x14ac:dyDescent="0.2">
      <c r="A292" s="6792" t="s">
        <v>8241</v>
      </c>
      <c r="B292" s="6793"/>
      <c r="C292" s="2214"/>
      <c r="D292" s="2016"/>
      <c r="E292" s="2016"/>
      <c r="F292" s="2016"/>
      <c r="G292" s="2117"/>
      <c r="H292" s="1816"/>
      <c r="I292" s="1817"/>
      <c r="J292" s="2214"/>
      <c r="K292" s="2016"/>
      <c r="L292" s="2016"/>
      <c r="M292" s="2016"/>
      <c r="N292" s="2117"/>
      <c r="O292" s="1818"/>
      <c r="P292" s="1817"/>
      <c r="Q292" s="2214"/>
      <c r="R292" s="2016"/>
      <c r="S292" s="2016"/>
      <c r="T292" s="2016"/>
      <c r="U292" s="2117"/>
      <c r="V292" s="1818"/>
      <c r="W292" s="1817"/>
      <c r="X292" s="2062"/>
      <c r="Y292" s="2016"/>
      <c r="Z292" s="2016"/>
      <c r="AA292" s="2016"/>
      <c r="AB292" s="2239"/>
      <c r="AC292" s="1818"/>
      <c r="AD292" s="1817"/>
      <c r="AE292" s="2062"/>
      <c r="AF292" s="2016"/>
      <c r="AG292" s="2016"/>
      <c r="AH292" s="2016"/>
      <c r="AI292" s="2239"/>
      <c r="AJ292" s="1760"/>
      <c r="AK292" s="1752"/>
    </row>
    <row r="293" spans="1:37" ht="39.950000000000003" customHeight="1" x14ac:dyDescent="0.2">
      <c r="A293" s="6792" t="s">
        <v>8242</v>
      </c>
      <c r="B293" s="6793"/>
      <c r="C293" s="2160"/>
      <c r="D293" s="77"/>
      <c r="E293" s="50"/>
      <c r="F293" s="77"/>
      <c r="G293" s="2157"/>
      <c r="H293" s="1796"/>
      <c r="I293" s="1797"/>
      <c r="J293" s="2160"/>
      <c r="K293" s="77"/>
      <c r="L293" s="77"/>
      <c r="M293" s="44"/>
      <c r="N293" s="2225"/>
      <c r="O293" s="1798"/>
      <c r="P293" s="1797"/>
      <c r="Q293" s="2159"/>
      <c r="R293" s="72"/>
      <c r="S293" s="72"/>
      <c r="T293" s="72"/>
      <c r="U293" s="2156"/>
      <c r="V293" s="1798"/>
      <c r="W293" s="1797"/>
      <c r="X293" s="1809"/>
      <c r="Y293" s="1810"/>
      <c r="Z293" s="1810"/>
      <c r="AA293" s="1810"/>
      <c r="AB293" s="1811"/>
      <c r="AC293" s="1798"/>
      <c r="AD293" s="1797"/>
      <c r="AE293" s="1809"/>
      <c r="AF293" s="1810"/>
      <c r="AG293" s="1810"/>
      <c r="AH293" s="1810"/>
      <c r="AI293" s="1811"/>
      <c r="AJ293" s="1760"/>
      <c r="AK293" s="1752"/>
    </row>
    <row r="294" spans="1:37" ht="39.950000000000003" customHeight="1" x14ac:dyDescent="0.2">
      <c r="A294" s="6794" t="s">
        <v>8243</v>
      </c>
      <c r="B294" s="6795"/>
      <c r="C294" s="2039"/>
      <c r="D294" s="1823"/>
      <c r="E294" s="1823"/>
      <c r="F294" s="1823"/>
      <c r="G294" s="2155"/>
      <c r="H294" s="1796"/>
      <c r="I294" s="1797"/>
      <c r="J294" s="2039"/>
      <c r="K294" s="1823"/>
      <c r="L294" s="1823"/>
      <c r="M294" s="1823"/>
      <c r="N294" s="2155"/>
      <c r="O294" s="1798"/>
      <c r="P294" s="1797"/>
      <c r="Q294" s="2039"/>
      <c r="R294" s="1823"/>
      <c r="S294" s="1823"/>
      <c r="T294" s="1823"/>
      <c r="U294" s="2155"/>
      <c r="V294" s="1798"/>
      <c r="W294" s="1797"/>
      <c r="X294" s="1825"/>
      <c r="Y294" s="1823"/>
      <c r="Z294" s="1823"/>
      <c r="AA294" s="1823"/>
      <c r="AB294" s="1824"/>
      <c r="AC294" s="1798"/>
      <c r="AD294" s="1797"/>
      <c r="AE294" s="1825"/>
      <c r="AF294" s="1823"/>
      <c r="AG294" s="1823"/>
      <c r="AH294" s="1823"/>
      <c r="AI294" s="1824"/>
      <c r="AJ294" s="1760"/>
      <c r="AK294" s="1752"/>
    </row>
    <row r="295" spans="1:37" ht="39.950000000000003" customHeight="1" x14ac:dyDescent="0.2">
      <c r="A295" s="6794" t="s">
        <v>8244</v>
      </c>
      <c r="B295" s="6795"/>
      <c r="C295" s="2039"/>
      <c r="D295" s="1823"/>
      <c r="E295" s="1823"/>
      <c r="F295" s="1823"/>
      <c r="G295" s="2155"/>
      <c r="H295" s="1796"/>
      <c r="I295" s="1797"/>
      <c r="J295" s="2039"/>
      <c r="K295" s="1823"/>
      <c r="L295" s="1823"/>
      <c r="M295" s="1823"/>
      <c r="N295" s="2155"/>
      <c r="O295" s="1798"/>
      <c r="P295" s="1797"/>
      <c r="Q295" s="2039"/>
      <c r="R295" s="1823"/>
      <c r="S295" s="1823"/>
      <c r="T295" s="1823"/>
      <c r="U295" s="2155"/>
      <c r="V295" s="1798"/>
      <c r="W295" s="1797"/>
      <c r="X295" s="1825"/>
      <c r="Y295" s="1823"/>
      <c r="Z295" s="1823"/>
      <c r="AA295" s="1823"/>
      <c r="AB295" s="1824"/>
      <c r="AC295" s="1798"/>
      <c r="AD295" s="1797"/>
      <c r="AE295" s="1825"/>
      <c r="AF295" s="1823"/>
      <c r="AG295" s="1823"/>
      <c r="AH295" s="1823"/>
      <c r="AI295" s="1824"/>
      <c r="AJ295" s="1760"/>
      <c r="AK295" s="1752"/>
    </row>
    <row r="296" spans="1:37" ht="39.950000000000003" customHeight="1" x14ac:dyDescent="0.2">
      <c r="A296" s="6796" t="s">
        <v>8245</v>
      </c>
      <c r="B296" s="6797"/>
      <c r="C296" s="1729"/>
      <c r="D296" s="37"/>
      <c r="E296" s="50"/>
      <c r="F296" s="37"/>
      <c r="G296" s="1730"/>
      <c r="H296" s="1796"/>
      <c r="I296" s="1797"/>
      <c r="J296" s="2152"/>
      <c r="K296" s="37"/>
      <c r="L296" s="37"/>
      <c r="M296" s="44"/>
      <c r="N296" s="2158"/>
      <c r="O296" s="1798"/>
      <c r="P296" s="1797"/>
      <c r="Q296" s="2152"/>
      <c r="R296" s="37"/>
      <c r="S296" s="37"/>
      <c r="T296" s="37"/>
      <c r="U296" s="2158"/>
      <c r="V296" s="1798"/>
      <c r="W296" s="1797"/>
      <c r="X296" s="1820"/>
      <c r="Y296" s="37"/>
      <c r="Z296" s="37"/>
      <c r="AA296" s="37"/>
      <c r="AB296" s="1730"/>
      <c r="AC296" s="1798"/>
      <c r="AD296" s="1797"/>
      <c r="AE296" s="1739"/>
      <c r="AF296" s="31"/>
      <c r="AG296" s="44"/>
      <c r="AH296" s="44"/>
      <c r="AI296" s="1800"/>
      <c r="AJ296" s="1760"/>
      <c r="AK296" s="1752"/>
    </row>
    <row r="297" spans="1:37" ht="39.950000000000003" customHeight="1" x14ac:dyDescent="0.2">
      <c r="A297" s="6798" t="s">
        <v>8246</v>
      </c>
      <c r="B297" s="6797"/>
      <c r="C297" s="1729"/>
      <c r="D297" s="37"/>
      <c r="E297" s="50"/>
      <c r="F297" s="37"/>
      <c r="G297" s="1730"/>
      <c r="H297" s="1796"/>
      <c r="I297" s="1797"/>
      <c r="J297" s="2222"/>
      <c r="K297" s="33"/>
      <c r="L297" s="33"/>
      <c r="M297" s="44"/>
      <c r="N297" s="2226"/>
      <c r="O297" s="1798"/>
      <c r="P297" s="1797"/>
      <c r="Q297" s="2222"/>
      <c r="R297" s="1821"/>
      <c r="S297" s="1821"/>
      <c r="T297" s="1821"/>
      <c r="U297" s="2227"/>
      <c r="V297" s="1798"/>
      <c r="W297" s="1797"/>
      <c r="X297" s="1820"/>
      <c r="Y297" s="47"/>
      <c r="Z297" s="72"/>
      <c r="AA297" s="1823"/>
      <c r="AB297" s="1824"/>
      <c r="AC297" s="1798"/>
      <c r="AD297" s="1797"/>
      <c r="AE297" s="1825"/>
      <c r="AF297" s="1823"/>
      <c r="AG297" s="1823"/>
      <c r="AH297" s="1823"/>
      <c r="AI297" s="1723"/>
      <c r="AJ297" s="1760"/>
      <c r="AK297" s="1752"/>
    </row>
    <row r="298" spans="1:37" ht="39.950000000000003" customHeight="1" x14ac:dyDescent="0.2">
      <c r="A298" s="6060" t="s">
        <v>8247</v>
      </c>
      <c r="B298" s="6799"/>
      <c r="C298" s="1734"/>
      <c r="D298" s="80"/>
      <c r="E298" s="50"/>
      <c r="F298" s="80"/>
      <c r="G298" s="1735"/>
      <c r="H298" s="1796"/>
      <c r="I298" s="1797"/>
      <c r="J298" s="2159"/>
      <c r="K298" s="72"/>
      <c r="L298" s="72"/>
      <c r="M298" s="44"/>
      <c r="N298" s="2226"/>
      <c r="O298" s="1798"/>
      <c r="P298" s="1797"/>
      <c r="Q298" s="2159"/>
      <c r="R298" s="72"/>
      <c r="S298" s="72"/>
      <c r="T298" s="72"/>
      <c r="U298" s="2156"/>
      <c r="V298" s="1798"/>
      <c r="W298" s="1797"/>
      <c r="X298" s="1820"/>
      <c r="Y298" s="77"/>
      <c r="Z298" s="77"/>
      <c r="AA298" s="77"/>
      <c r="AB298" s="1728"/>
      <c r="AC298" s="1798"/>
      <c r="AD298" s="1797"/>
      <c r="AE298" s="1734"/>
      <c r="AF298" s="80"/>
      <c r="AG298" s="44"/>
      <c r="AH298" s="44"/>
      <c r="AI298" s="1735"/>
      <c r="AJ298" s="1760"/>
      <c r="AK298" s="1752"/>
    </row>
    <row r="299" spans="1:37" ht="39.950000000000003" customHeight="1" x14ac:dyDescent="0.2">
      <c r="A299" s="6796" t="s">
        <v>8248</v>
      </c>
      <c r="B299" s="6797"/>
      <c r="C299" s="1731"/>
      <c r="D299" s="1821"/>
      <c r="E299" s="50"/>
      <c r="F299" s="1821"/>
      <c r="G299" s="1822"/>
      <c r="H299" s="1796"/>
      <c r="I299" s="1797"/>
      <c r="J299" s="2223"/>
      <c r="K299" s="1821"/>
      <c r="L299" s="1821"/>
      <c r="M299" s="44"/>
      <c r="N299" s="2227"/>
      <c r="O299" s="1798"/>
      <c r="P299" s="1797"/>
      <c r="Q299" s="2223"/>
      <c r="R299" s="1821"/>
      <c r="S299" s="1821"/>
      <c r="T299" s="1821"/>
      <c r="U299" s="2227"/>
      <c r="V299" s="1798"/>
      <c r="W299" s="1797"/>
      <c r="X299" s="1820"/>
      <c r="Y299" s="1821"/>
      <c r="Z299" s="1821"/>
      <c r="AA299" s="1821"/>
      <c r="AB299" s="1822"/>
      <c r="AC299" s="1798"/>
      <c r="AD299" s="1797"/>
      <c r="AE299" s="1731"/>
      <c r="AF299" s="1821"/>
      <c r="AG299" s="44"/>
      <c r="AH299" s="44"/>
      <c r="AI299" s="1822"/>
      <c r="AJ299" s="1760"/>
      <c r="AK299" s="1752"/>
    </row>
    <row r="300" spans="1:37" ht="39.950000000000003" customHeight="1" thickBot="1" x14ac:dyDescent="0.25">
      <c r="A300" s="6060" t="s">
        <v>8249</v>
      </c>
      <c r="B300" s="6799"/>
      <c r="C300" s="2215"/>
      <c r="D300" s="2072"/>
      <c r="E300" s="2072"/>
      <c r="F300" s="2072"/>
      <c r="G300" s="2216"/>
      <c r="H300" s="1826"/>
      <c r="I300" s="1827"/>
      <c r="J300" s="2039"/>
      <c r="K300" s="2072"/>
      <c r="L300" s="2072"/>
      <c r="M300" s="2072"/>
      <c r="N300" s="2155"/>
      <c r="O300" s="1828"/>
      <c r="P300" s="1827"/>
      <c r="Q300" s="2215"/>
      <c r="R300" s="2233"/>
      <c r="S300" s="2233"/>
      <c r="T300" s="2233"/>
      <c r="U300" s="2216"/>
      <c r="V300" s="1828"/>
      <c r="W300" s="1827"/>
      <c r="X300" s="2071"/>
      <c r="Y300" s="2072"/>
      <c r="Z300" s="2072"/>
      <c r="AA300" s="2072"/>
      <c r="AB300" s="2244"/>
      <c r="AC300" s="1828"/>
      <c r="AD300" s="1827"/>
      <c r="AE300" s="2071"/>
      <c r="AF300" s="2072"/>
      <c r="AG300" s="2072"/>
      <c r="AH300" s="2072"/>
      <c r="AI300" s="2244"/>
      <c r="AJ300" s="1763"/>
      <c r="AK300" s="1754"/>
    </row>
    <row r="301" spans="1:37" ht="39.950000000000003" customHeight="1" thickBot="1" x14ac:dyDescent="0.25">
      <c r="A301" s="2518">
        <v>1</v>
      </c>
      <c r="B301" s="1717" t="s">
        <v>5497</v>
      </c>
      <c r="C301" s="1838"/>
      <c r="D301" s="1834"/>
      <c r="E301" s="1834"/>
      <c r="F301" s="1834"/>
      <c r="G301" s="1829"/>
      <c r="H301" s="1830"/>
      <c r="I301" s="1831"/>
      <c r="J301" s="1832"/>
      <c r="K301" s="1833"/>
      <c r="L301" s="1833"/>
      <c r="M301" s="1834"/>
      <c r="N301" s="1835"/>
      <c r="O301" s="1836"/>
      <c r="P301" s="1837"/>
      <c r="Q301" s="1838"/>
      <c r="R301" s="1834"/>
      <c r="S301" s="2063"/>
      <c r="T301" s="2063"/>
      <c r="U301" s="2230"/>
      <c r="V301" s="1839"/>
      <c r="W301" s="1840"/>
      <c r="X301" s="2242"/>
      <c r="Y301" s="84"/>
      <c r="Z301" s="84"/>
      <c r="AA301" s="1879"/>
      <c r="AB301" s="2243"/>
      <c r="AC301" s="1836"/>
      <c r="AD301" s="1837"/>
      <c r="AE301" s="1881"/>
      <c r="AF301" s="1882"/>
      <c r="AG301" s="1882"/>
      <c r="AH301" s="1882"/>
      <c r="AI301" s="1880"/>
      <c r="AJ301" s="1839"/>
      <c r="AK301" s="1845"/>
    </row>
    <row r="302" spans="1:37" ht="39.950000000000003" customHeight="1" thickBot="1" x14ac:dyDescent="0.25">
      <c r="A302" s="2503">
        <v>2</v>
      </c>
      <c r="B302" s="2537" t="s">
        <v>5497</v>
      </c>
      <c r="C302" s="1801"/>
      <c r="D302" s="1799"/>
      <c r="E302" s="1799"/>
      <c r="F302" s="1799"/>
      <c r="G302" s="2018"/>
      <c r="H302" s="1847"/>
      <c r="I302" s="1848"/>
      <c r="J302" s="2153"/>
      <c r="K302" s="1915"/>
      <c r="L302" s="1842"/>
      <c r="M302" s="1842"/>
      <c r="N302" s="1849"/>
      <c r="O302" s="1847"/>
      <c r="P302" s="1848"/>
      <c r="Q302" s="1801"/>
      <c r="R302" s="1799"/>
      <c r="S302" s="1799"/>
      <c r="T302" s="1799"/>
      <c r="U302" s="1800"/>
      <c r="V302" s="1847"/>
      <c r="W302" s="1848"/>
      <c r="X302" s="1801"/>
      <c r="Y302" s="1799"/>
      <c r="Z302" s="1843"/>
      <c r="AA302" s="1843"/>
      <c r="AB302" s="1844"/>
      <c r="AC302" s="1774"/>
      <c r="AD302" s="1850"/>
      <c r="AE302" s="1801"/>
      <c r="AF302" s="1116"/>
      <c r="AG302" s="1116"/>
      <c r="AH302" s="1116"/>
      <c r="AI302" s="2237"/>
      <c r="AJ302" s="1847"/>
      <c r="AK302" s="1851"/>
    </row>
    <row r="303" spans="1:37" ht="39.950000000000003" customHeight="1" thickBot="1" x14ac:dyDescent="0.25">
      <c r="A303" s="6800" t="s">
        <v>5498</v>
      </c>
      <c r="B303" s="6801"/>
      <c r="C303" s="1801"/>
      <c r="D303" s="1799"/>
      <c r="E303" s="1799"/>
      <c r="F303" s="1799"/>
      <c r="G303" s="1844"/>
      <c r="H303" s="1847"/>
      <c r="I303" s="1848"/>
      <c r="J303" s="2220"/>
      <c r="K303" s="1799"/>
      <c r="L303" s="1821"/>
      <c r="M303" s="1843"/>
      <c r="N303" s="1822"/>
      <c r="O303" s="1847"/>
      <c r="P303" s="1848"/>
      <c r="Q303" s="1852"/>
      <c r="R303" s="1799"/>
      <c r="S303" s="1799"/>
      <c r="T303" s="1853"/>
      <c r="U303" s="1800"/>
      <c r="V303" s="1847"/>
      <c r="W303" s="1848"/>
      <c r="X303" s="2060"/>
      <c r="Y303" s="2061"/>
      <c r="Z303" s="1843"/>
      <c r="AA303" s="1843"/>
      <c r="AB303" s="1800"/>
      <c r="AC303" s="1847"/>
      <c r="AD303" s="1848"/>
      <c r="AE303" s="1801"/>
      <c r="AF303" s="1799"/>
      <c r="AG303" s="1799"/>
      <c r="AH303" s="1799"/>
      <c r="AI303" s="1844"/>
      <c r="AJ303" s="1774"/>
      <c r="AK303" s="1851"/>
    </row>
    <row r="304" spans="1:37" ht="39.950000000000003" customHeight="1" thickBot="1" x14ac:dyDescent="0.25">
      <c r="A304" s="6802" t="s">
        <v>8250</v>
      </c>
      <c r="B304" s="6803"/>
      <c r="C304" s="1854"/>
      <c r="D304" s="1855"/>
      <c r="E304" s="1855"/>
      <c r="F304" s="1740"/>
      <c r="G304" s="1741"/>
      <c r="H304" s="1856"/>
      <c r="I304" s="1857"/>
      <c r="J304" s="1854"/>
      <c r="K304" s="2221"/>
      <c r="L304" s="1862"/>
      <c r="M304" s="1855"/>
      <c r="N304" s="1858"/>
      <c r="O304" s="1859"/>
      <c r="P304" s="1860"/>
      <c r="Q304" s="1861"/>
      <c r="R304" s="1862"/>
      <c r="S304" s="1863"/>
      <c r="T304" s="1863"/>
      <c r="U304" s="1864"/>
      <c r="V304" s="1865"/>
      <c r="W304" s="1866"/>
      <c r="X304" s="1867"/>
      <c r="Y304" s="1863"/>
      <c r="Z304" s="2240"/>
      <c r="AA304" s="2240"/>
      <c r="AB304" s="2241"/>
      <c r="AC304" s="1856"/>
      <c r="AD304" s="1857"/>
      <c r="AE304" s="1854"/>
      <c r="AF304" s="1855"/>
      <c r="AG304" s="1862"/>
      <c r="AH304" s="1862"/>
      <c r="AI304" s="1864"/>
      <c r="AJ304" s="1856"/>
      <c r="AK304" s="1868"/>
    </row>
    <row r="305" spans="1:37" ht="39.950000000000003" customHeight="1" thickBot="1" x14ac:dyDescent="0.3">
      <c r="A305" s="6790" t="s">
        <v>8973</v>
      </c>
      <c r="B305" s="6791"/>
      <c r="C305" s="1869"/>
      <c r="D305" s="1870"/>
      <c r="E305" s="1870"/>
      <c r="F305" s="1870"/>
      <c r="G305" s="1871"/>
      <c r="H305" s="1872"/>
      <c r="I305" s="1845"/>
      <c r="J305" s="1873"/>
      <c r="K305" s="1874"/>
      <c r="L305" s="1875"/>
      <c r="M305" s="1874"/>
      <c r="N305" s="1795"/>
      <c r="O305" s="1876"/>
      <c r="P305" s="1877"/>
      <c r="Q305" s="1878"/>
      <c r="R305" s="1879"/>
      <c r="S305" s="1766"/>
      <c r="T305" s="1766"/>
      <c r="U305" s="1880"/>
      <c r="V305" s="1872"/>
      <c r="W305" s="1845"/>
      <c r="X305" s="1881"/>
      <c r="Y305" s="1882"/>
      <c r="Z305" s="1882"/>
      <c r="AA305" s="1882"/>
      <c r="AB305" s="1880"/>
      <c r="AC305" s="1872"/>
      <c r="AD305" s="1845"/>
      <c r="AE305" s="1881"/>
      <c r="AF305" s="1882"/>
      <c r="AG305" s="1882"/>
      <c r="AH305" s="1882"/>
      <c r="AI305" s="1880"/>
      <c r="AJ305" s="1872"/>
      <c r="AK305" s="1845"/>
    </row>
    <row r="306" spans="1:37" ht="39.950000000000003" customHeight="1" thickBot="1" x14ac:dyDescent="0.25">
      <c r="A306" s="7022" t="s">
        <v>3641</v>
      </c>
      <c r="B306" s="7023"/>
      <c r="C306" s="1801"/>
      <c r="D306" s="1799"/>
      <c r="E306" s="1799"/>
      <c r="F306" s="1799"/>
      <c r="G306" s="1800"/>
      <c r="H306" s="1883"/>
      <c r="I306" s="1851"/>
      <c r="J306" s="1801"/>
      <c r="K306" s="1821"/>
      <c r="L306" s="1799"/>
      <c r="M306" s="1799"/>
      <c r="N306" s="1800"/>
      <c r="O306" s="1883"/>
      <c r="P306" s="1851"/>
      <c r="Q306" s="1801"/>
      <c r="R306" s="1799"/>
      <c r="S306" s="1799"/>
      <c r="T306" s="1799"/>
      <c r="U306" s="1800"/>
      <c r="V306" s="1883"/>
      <c r="W306" s="1851"/>
      <c r="X306" s="1801"/>
      <c r="Y306" s="1799"/>
      <c r="Z306" s="1799"/>
      <c r="AA306" s="1799"/>
      <c r="AB306" s="1800"/>
      <c r="AC306" s="1883"/>
      <c r="AD306" s="1851"/>
      <c r="AE306" s="1801"/>
      <c r="AF306" s="1799"/>
      <c r="AG306" s="1799"/>
      <c r="AH306" s="1799"/>
      <c r="AI306" s="1800"/>
      <c r="AJ306" s="1883"/>
      <c r="AK306" s="1851"/>
    </row>
    <row r="307" spans="1:37" ht="39.950000000000003" customHeight="1" thickBot="1" x14ac:dyDescent="0.25">
      <c r="A307" s="6838" t="s">
        <v>8919</v>
      </c>
      <c r="B307" s="6839"/>
      <c r="C307" s="1854"/>
      <c r="D307" s="1855"/>
      <c r="E307" s="1855"/>
      <c r="F307" s="1855"/>
      <c r="G307" s="1884"/>
      <c r="H307" s="1885"/>
      <c r="I307" s="1868"/>
      <c r="J307" s="1854"/>
      <c r="K307" s="1855"/>
      <c r="L307" s="1855"/>
      <c r="M307" s="1855"/>
      <c r="N307" s="1884"/>
      <c r="O307" s="1885"/>
      <c r="P307" s="1868"/>
      <c r="Q307" s="1854"/>
      <c r="R307" s="1855"/>
      <c r="S307" s="1855"/>
      <c r="T307" s="1855"/>
      <c r="U307" s="1884"/>
      <c r="V307" s="1885"/>
      <c r="W307" s="1868"/>
      <c r="X307" s="1854"/>
      <c r="Y307" s="1855"/>
      <c r="Z307" s="1855"/>
      <c r="AA307" s="1855"/>
      <c r="AB307" s="1884"/>
      <c r="AC307" s="1885"/>
      <c r="AD307" s="1868"/>
      <c r="AE307" s="1854"/>
      <c r="AF307" s="1855"/>
      <c r="AG307" s="1855"/>
      <c r="AH307" s="1855"/>
      <c r="AI307" s="1884"/>
      <c r="AJ307" s="1885"/>
      <c r="AK307" s="1868"/>
    </row>
    <row r="308" spans="1:37" ht="39.950000000000003" customHeight="1" x14ac:dyDescent="0.2">
      <c r="C308" s="1716"/>
      <c r="D308" s="1716"/>
      <c r="M308" s="1716"/>
      <c r="N308" s="1716"/>
      <c r="X308" s="1715"/>
      <c r="Y308" s="1715"/>
      <c r="Z308" s="1716"/>
      <c r="AA308" s="1716"/>
      <c r="AB308" s="1657"/>
      <c r="AE308" s="1715"/>
      <c r="AF308" s="1716"/>
      <c r="AG308" s="1716"/>
      <c r="AH308" s="1657"/>
      <c r="AI308" s="1715"/>
    </row>
    <row r="309" spans="1:37" ht="39.950000000000003" customHeight="1" x14ac:dyDescent="0.2">
      <c r="C309" s="1716"/>
      <c r="D309" s="1716"/>
      <c r="E309" s="1716"/>
      <c r="F309" s="1716"/>
      <c r="G309" s="1689"/>
      <c r="N309" s="1716"/>
      <c r="S309" s="1715"/>
      <c r="T309" s="1715"/>
      <c r="U309" s="1715"/>
      <c r="V309" s="1715"/>
      <c r="W309" s="1715"/>
      <c r="X309" s="1715"/>
      <c r="Y309" s="1715"/>
      <c r="Z309" s="1715"/>
      <c r="AA309" s="1715"/>
      <c r="AH309" s="1716"/>
      <c r="AI309" s="1716"/>
    </row>
    <row r="310" spans="1:37" ht="39.950000000000003" customHeight="1" x14ac:dyDescent="0.2">
      <c r="S310" s="1697"/>
      <c r="T310" s="1697"/>
      <c r="U310" s="1697"/>
      <c r="V310" s="1697"/>
      <c r="W310" s="1697"/>
      <c r="X310" s="1697"/>
      <c r="AB310" s="1716"/>
      <c r="AE310" s="1716"/>
      <c r="AF310" s="1716"/>
    </row>
    <row r="311" spans="1:37" ht="39.950000000000003" customHeight="1" x14ac:dyDescent="0.2">
      <c r="A311" s="16"/>
      <c r="B311" s="1715"/>
      <c r="C311" s="1659"/>
      <c r="D311" s="1659"/>
      <c r="E311" s="1659"/>
      <c r="F311" s="1716"/>
      <c r="G311" s="1716"/>
      <c r="H311" s="1716"/>
      <c r="M311" s="1716"/>
      <c r="N311" s="1716"/>
      <c r="O311" s="1716"/>
      <c r="P311" s="1716"/>
    </row>
    <row r="312" spans="1:37" ht="39.950000000000003" customHeight="1" x14ac:dyDescent="0.2"/>
    <row r="313" spans="1:37" ht="39.950000000000003" customHeight="1" x14ac:dyDescent="0.2"/>
    <row r="314" spans="1:37" ht="39.950000000000003" customHeight="1" x14ac:dyDescent="0.2"/>
    <row r="315" spans="1:37" ht="39.950000000000003" customHeight="1" x14ac:dyDescent="0.2">
      <c r="A315" s="5876"/>
      <c r="B315" s="5876"/>
      <c r="C315" s="1678"/>
      <c r="D315" s="1678"/>
      <c r="E315" s="1678"/>
      <c r="F315" s="1678"/>
      <c r="G315" s="1678"/>
      <c r="H315" s="1697"/>
      <c r="I315" s="1697"/>
      <c r="J315" s="1667"/>
      <c r="K315" s="1667"/>
      <c r="L315" s="1667"/>
      <c r="M315" s="1716"/>
      <c r="N315" s="1716"/>
      <c r="O315" s="1697"/>
      <c r="P315" s="1697"/>
      <c r="Q315" s="1678"/>
      <c r="R315" s="1678"/>
      <c r="S315" s="1678"/>
      <c r="T315" s="1678"/>
      <c r="U315" s="1678"/>
      <c r="V315" s="1697"/>
      <c r="W315" s="1697"/>
      <c r="X315" s="1678"/>
      <c r="Y315" s="1678"/>
      <c r="Z315" s="1678"/>
      <c r="AA315" s="1678"/>
      <c r="AB315" s="1678"/>
      <c r="AC315" s="1697"/>
      <c r="AD315" s="1697"/>
      <c r="AE315" s="1678"/>
      <c r="AF315" s="1678"/>
      <c r="AG315" s="1678"/>
      <c r="AH315" s="1678"/>
      <c r="AI315" s="1678"/>
      <c r="AJ315" s="1697"/>
      <c r="AK315" s="1697"/>
    </row>
    <row r="316" spans="1:37" ht="39.950000000000003" customHeight="1" x14ac:dyDescent="0.2">
      <c r="A316" s="1931"/>
      <c r="B316" s="1931"/>
      <c r="C316" s="1679"/>
      <c r="D316" s="1679"/>
      <c r="E316" s="1679"/>
      <c r="F316" s="1679"/>
      <c r="G316" s="1679"/>
      <c r="H316" s="1679"/>
      <c r="I316" s="1679"/>
      <c r="J316" s="1679"/>
      <c r="K316" s="1679"/>
      <c r="L316" s="1679"/>
      <c r="M316" s="1679"/>
      <c r="N316" s="1679"/>
      <c r="O316" s="1679"/>
      <c r="P316" s="1679"/>
      <c r="Q316" s="1679"/>
      <c r="R316" s="1679"/>
      <c r="S316" s="1679"/>
      <c r="T316" s="1679"/>
      <c r="U316" s="1679"/>
      <c r="V316" s="1679"/>
      <c r="W316" s="1679"/>
      <c r="X316" s="1679"/>
      <c r="Y316" s="1679"/>
      <c r="Z316" s="1679"/>
      <c r="AA316" s="1679"/>
      <c r="AB316" s="1679"/>
      <c r="AC316" s="1679"/>
      <c r="AD316" s="1679"/>
      <c r="AE316" s="1679"/>
      <c r="AF316" s="1679"/>
      <c r="AG316" s="1679"/>
      <c r="AH316" s="1679"/>
      <c r="AI316" s="1679"/>
      <c r="AJ316" s="1679"/>
      <c r="AK316" s="1679"/>
    </row>
    <row r="317" spans="1:37" ht="39.950000000000003" customHeight="1" x14ac:dyDescent="0.2">
      <c r="A317" s="5876"/>
      <c r="B317" s="5876"/>
      <c r="C317" s="1932"/>
      <c r="D317" s="1932"/>
      <c r="E317" s="1932"/>
      <c r="F317" s="1932"/>
      <c r="G317" s="1932"/>
      <c r="H317" s="1932"/>
      <c r="I317" s="1932"/>
      <c r="J317" s="1932"/>
      <c r="K317" s="1932"/>
      <c r="L317" s="1932"/>
      <c r="M317" s="1932"/>
      <c r="N317" s="1932"/>
      <c r="O317" s="1932"/>
      <c r="P317" s="1932"/>
      <c r="Q317" s="1932"/>
      <c r="R317" s="1932"/>
      <c r="S317" s="1932"/>
      <c r="T317" s="1932"/>
      <c r="U317" s="1932"/>
      <c r="V317" s="1932"/>
      <c r="W317" s="1932"/>
      <c r="X317" s="1932"/>
      <c r="Y317" s="1932"/>
      <c r="Z317" s="1932"/>
      <c r="AA317" s="1932"/>
      <c r="AB317" s="1932"/>
      <c r="AC317" s="1932"/>
      <c r="AD317" s="1932"/>
      <c r="AE317" s="1932"/>
      <c r="AF317" s="1932"/>
      <c r="AG317" s="1932"/>
      <c r="AH317" s="1932"/>
      <c r="AI317" s="1932"/>
      <c r="AJ317" s="1932"/>
      <c r="AK317" s="1932"/>
    </row>
    <row r="318" spans="1:37" ht="39.950000000000003" customHeight="1" x14ac:dyDescent="0.2">
      <c r="A318" s="5491"/>
      <c r="B318" s="5491"/>
      <c r="C318" s="1697"/>
      <c r="D318" s="1697"/>
      <c r="E318" s="1685"/>
      <c r="F318" s="1933"/>
      <c r="G318" s="1933"/>
      <c r="H318" s="1928"/>
      <c r="I318" s="1928"/>
      <c r="J318" s="1698"/>
      <c r="K318" s="1698"/>
      <c r="L318" s="1698"/>
      <c r="M318" s="1684"/>
      <c r="N318" s="1684"/>
      <c r="O318" s="1928"/>
      <c r="P318" s="1928"/>
      <c r="Q318" s="1928"/>
      <c r="R318" s="1928"/>
      <c r="S318" s="1697"/>
      <c r="T318" s="1684"/>
      <c r="U318" s="1697"/>
      <c r="V318" s="1928"/>
      <c r="W318" s="1928"/>
      <c r="X318" s="1929"/>
      <c r="Y318" s="1668"/>
      <c r="Z318" s="1668"/>
      <c r="AA318" s="1668"/>
      <c r="AB318" s="1668"/>
      <c r="AC318" s="1928"/>
      <c r="AD318" s="1928"/>
      <c r="AG318" s="1684"/>
      <c r="AH318" s="1684"/>
      <c r="AJ318" s="1660"/>
      <c r="AK318" s="1660"/>
    </row>
    <row r="319" spans="1:37" ht="39.950000000000003" customHeight="1" x14ac:dyDescent="0.2">
      <c r="A319" s="5491"/>
      <c r="B319" s="5491"/>
      <c r="C319" s="1681"/>
      <c r="D319" s="1681"/>
      <c r="E319" s="1685"/>
      <c r="F319" s="1695"/>
      <c r="G319" s="1695"/>
      <c r="H319" s="1928"/>
      <c r="I319" s="1928"/>
      <c r="J319" s="1699"/>
      <c r="K319" s="1715"/>
      <c r="L319" s="1715"/>
      <c r="M319" s="1684"/>
      <c r="N319" s="1684"/>
      <c r="O319" s="1928"/>
      <c r="P319" s="1928"/>
      <c r="Q319" s="1928"/>
      <c r="R319" s="1928"/>
      <c r="S319" s="1697"/>
      <c r="T319" s="1684"/>
      <c r="U319" s="1697"/>
      <c r="V319" s="1928"/>
      <c r="W319" s="1928"/>
      <c r="X319" s="1716"/>
      <c r="Y319" s="1716"/>
      <c r="Z319" s="1934"/>
      <c r="AA319" s="1934"/>
      <c r="AB319" s="1715"/>
      <c r="AC319" s="1928"/>
      <c r="AD319" s="1928"/>
      <c r="AE319" s="1715"/>
      <c r="AF319" s="1689"/>
      <c r="AG319" s="1667"/>
      <c r="AH319" s="1667"/>
      <c r="AI319" s="1667"/>
      <c r="AJ319" s="1660"/>
      <c r="AK319" s="1660"/>
    </row>
    <row r="320" spans="1:37" ht="39.950000000000003" customHeight="1" x14ac:dyDescent="0.2">
      <c r="A320" s="5491"/>
      <c r="B320" s="5491"/>
      <c r="C320" s="1659"/>
      <c r="D320" s="1659"/>
      <c r="E320" s="1659"/>
      <c r="F320" s="1659"/>
      <c r="G320" s="1668"/>
      <c r="H320" s="1928"/>
      <c r="I320" s="1928"/>
      <c r="J320" s="1668"/>
      <c r="K320" s="1668"/>
      <c r="L320" s="1668"/>
      <c r="M320" s="1684"/>
      <c r="N320" s="1684"/>
      <c r="O320" s="1928"/>
      <c r="P320" s="1928"/>
      <c r="Q320" s="1928"/>
      <c r="R320" s="1928"/>
      <c r="S320" s="1697"/>
      <c r="T320" s="1684"/>
      <c r="U320" s="1697"/>
      <c r="V320" s="1928"/>
      <c r="W320" s="1928"/>
      <c r="X320" s="1657"/>
      <c r="Y320" s="1657"/>
      <c r="Z320" s="1657"/>
      <c r="AA320" s="1715"/>
      <c r="AB320" s="1659"/>
      <c r="AC320" s="1928"/>
      <c r="AD320" s="1928"/>
      <c r="AE320" s="1703"/>
      <c r="AF320" s="1703"/>
      <c r="AG320" s="1703"/>
      <c r="AH320" s="1716"/>
      <c r="AI320" s="1716"/>
      <c r="AJ320" s="1660"/>
      <c r="AK320" s="1660"/>
    </row>
    <row r="321" spans="1:37" ht="39.950000000000003" customHeight="1" x14ac:dyDescent="0.2">
      <c r="A321" s="5491"/>
      <c r="B321" s="5491"/>
      <c r="C321" s="1716"/>
      <c r="D321" s="1716"/>
      <c r="E321" s="1716"/>
      <c r="F321" s="1716"/>
      <c r="G321" s="1716"/>
      <c r="H321" s="1928"/>
      <c r="I321" s="1928"/>
      <c r="J321" s="1668"/>
      <c r="K321" s="1668"/>
      <c r="L321" s="1668"/>
      <c r="M321" s="1684"/>
      <c r="N321" s="1684"/>
      <c r="O321" s="1928"/>
      <c r="P321" s="1928"/>
      <c r="Q321" s="1928"/>
      <c r="R321" s="1928"/>
      <c r="S321" s="1697"/>
      <c r="T321" s="1684"/>
      <c r="U321" s="1697"/>
      <c r="V321" s="1928"/>
      <c r="W321" s="1928"/>
      <c r="X321" s="1659"/>
      <c r="Y321" s="1659"/>
      <c r="Z321" s="1659"/>
      <c r="AA321" s="1659"/>
      <c r="AB321" s="1659"/>
      <c r="AC321" s="1928"/>
      <c r="AD321" s="1928"/>
      <c r="AE321" s="1657"/>
      <c r="AF321" s="1657"/>
      <c r="AG321" s="1657"/>
      <c r="AH321" s="1705"/>
      <c r="AI321" s="1705"/>
      <c r="AJ321" s="1660"/>
      <c r="AK321" s="1660"/>
    </row>
    <row r="322" spans="1:37" ht="39.950000000000003" customHeight="1" x14ac:dyDescent="0.2">
      <c r="A322" s="5491"/>
      <c r="B322" s="5491"/>
      <c r="C322" s="1667"/>
      <c r="D322" s="1667"/>
      <c r="E322" s="1707"/>
      <c r="F322" s="1933"/>
      <c r="G322" s="1933"/>
      <c r="H322" s="1928"/>
      <c r="I322" s="1928"/>
      <c r="J322" s="1668"/>
      <c r="K322" s="1668"/>
      <c r="L322" s="1668"/>
      <c r="M322" s="1684"/>
      <c r="N322" s="1684"/>
      <c r="O322" s="1928"/>
      <c r="P322" s="1928"/>
      <c r="Q322" s="1928"/>
      <c r="R322" s="1928"/>
      <c r="S322" s="1697"/>
      <c r="T322" s="1684"/>
      <c r="U322" s="1697"/>
      <c r="V322" s="1928"/>
      <c r="W322" s="1928"/>
      <c r="X322" s="1929"/>
      <c r="Y322" s="1668"/>
      <c r="Z322" s="1668"/>
      <c r="AA322" s="1668"/>
      <c r="AB322" s="1668"/>
      <c r="AC322" s="1928"/>
      <c r="AD322" s="1928"/>
      <c r="AE322" s="1696"/>
      <c r="AG322" s="1684"/>
      <c r="AH322" s="1684"/>
      <c r="AI322" s="1715"/>
      <c r="AJ322" s="1660"/>
      <c r="AK322" s="1660"/>
    </row>
    <row r="323" spans="1:37" ht="39.950000000000003" customHeight="1" x14ac:dyDescent="0.2">
      <c r="A323" s="5491"/>
      <c r="B323" s="5491"/>
      <c r="C323" s="1663"/>
      <c r="D323" s="1663"/>
      <c r="E323" s="1685"/>
      <c r="F323" s="1663"/>
      <c r="G323" s="1663"/>
      <c r="H323" s="1928"/>
      <c r="I323" s="1928"/>
      <c r="J323" s="1663"/>
      <c r="K323" s="1663"/>
      <c r="L323" s="1663"/>
      <c r="M323" s="1684"/>
      <c r="N323" s="1684"/>
      <c r="O323" s="1928"/>
      <c r="P323" s="1928"/>
      <c r="Q323" s="1928"/>
      <c r="R323" s="1928"/>
      <c r="S323" s="1697"/>
      <c r="T323" s="1684"/>
      <c r="U323" s="1697"/>
      <c r="V323" s="1928"/>
      <c r="W323" s="1928"/>
      <c r="X323" s="1929"/>
      <c r="Y323" s="1663"/>
      <c r="Z323" s="1663"/>
      <c r="AA323" s="1663"/>
      <c r="AB323" s="1663"/>
      <c r="AC323" s="1928"/>
      <c r="AD323" s="1928"/>
      <c r="AE323" s="1683"/>
      <c r="AF323" s="1683"/>
      <c r="AG323" s="1684"/>
      <c r="AH323" s="1684"/>
      <c r="AI323" s="1683"/>
      <c r="AJ323" s="1660"/>
      <c r="AK323" s="1660"/>
    </row>
    <row r="324" spans="1:37" ht="39.950000000000003" customHeight="1" x14ac:dyDescent="0.2">
      <c r="A324" s="5491"/>
      <c r="B324" s="5491"/>
      <c r="C324" s="1680"/>
      <c r="D324" s="1680"/>
      <c r="E324" s="1685"/>
      <c r="F324" s="1681"/>
      <c r="G324" s="1681"/>
      <c r="H324" s="1928"/>
      <c r="I324" s="1928"/>
      <c r="J324" s="1680"/>
      <c r="K324" s="1680"/>
      <c r="L324" s="1680"/>
      <c r="M324" s="1684"/>
      <c r="N324" s="1684"/>
      <c r="O324" s="1928"/>
      <c r="P324" s="1928"/>
      <c r="Q324" s="1928"/>
      <c r="R324" s="1928"/>
      <c r="S324" s="1697"/>
      <c r="T324" s="1684"/>
      <c r="U324" s="1697"/>
      <c r="V324" s="1928"/>
      <c r="W324" s="1928"/>
      <c r="X324" s="1929"/>
      <c r="Y324" s="1683"/>
      <c r="Z324" s="1683"/>
      <c r="AA324" s="1683"/>
      <c r="AB324" s="1683"/>
      <c r="AC324" s="1928"/>
      <c r="AD324" s="1928"/>
      <c r="AE324" s="1689"/>
      <c r="AF324" s="1689"/>
      <c r="AG324" s="1684"/>
      <c r="AH324" s="1684"/>
      <c r="AJ324" s="1660"/>
      <c r="AK324" s="1660"/>
    </row>
    <row r="325" spans="1:37" ht="39.950000000000003" customHeight="1" x14ac:dyDescent="0.2">
      <c r="A325" s="5491"/>
      <c r="B325" s="5491"/>
      <c r="C325" s="1664"/>
      <c r="D325" s="1664"/>
      <c r="E325" s="1664"/>
      <c r="F325" s="1664"/>
      <c r="G325" s="1664"/>
      <c r="H325" s="1928"/>
      <c r="I325" s="1928"/>
      <c r="J325" s="1683"/>
      <c r="K325" s="1683"/>
      <c r="L325" s="1683"/>
      <c r="M325" s="1684"/>
      <c r="N325" s="1684"/>
      <c r="O325" s="1928"/>
      <c r="P325" s="1928"/>
      <c r="Q325" s="1928"/>
      <c r="R325" s="1928"/>
      <c r="S325" s="1697"/>
      <c r="T325" s="1684"/>
      <c r="U325" s="1697"/>
      <c r="V325" s="1928"/>
      <c r="W325" s="1928"/>
      <c r="X325" s="1704"/>
      <c r="Y325" s="1704"/>
      <c r="Z325" s="1664"/>
      <c r="AA325" s="1664"/>
      <c r="AB325" s="1664"/>
      <c r="AC325" s="1928"/>
      <c r="AD325" s="1928"/>
      <c r="AE325" s="1664"/>
      <c r="AF325" s="1664"/>
      <c r="AG325" s="1664"/>
      <c r="AH325" s="1664"/>
      <c r="AI325" s="1664"/>
      <c r="AJ325" s="1660"/>
      <c r="AK325" s="1660"/>
    </row>
    <row r="326" spans="1:37" ht="39.950000000000003" customHeight="1" x14ac:dyDescent="0.2">
      <c r="A326" s="5491"/>
      <c r="B326" s="5491"/>
      <c r="C326" s="1658"/>
      <c r="D326" s="1658"/>
      <c r="E326" s="1658"/>
      <c r="F326" s="1658"/>
      <c r="G326" s="1686"/>
      <c r="H326" s="1928"/>
      <c r="I326" s="1928"/>
      <c r="J326" s="1663"/>
      <c r="K326" s="1663"/>
      <c r="L326" s="1663"/>
      <c r="M326" s="1684"/>
      <c r="N326" s="1684"/>
      <c r="O326" s="1928"/>
      <c r="P326" s="1928"/>
      <c r="Q326" s="1928"/>
      <c r="R326" s="1928"/>
      <c r="S326" s="1697"/>
      <c r="T326" s="1684"/>
      <c r="U326" s="1697"/>
      <c r="V326" s="1928"/>
      <c r="W326" s="1928"/>
      <c r="X326" s="1929"/>
      <c r="Y326" s="1663"/>
      <c r="Z326" s="1682"/>
      <c r="AA326" s="1682"/>
      <c r="AB326" s="1682"/>
      <c r="AC326" s="1928"/>
      <c r="AD326" s="1928"/>
      <c r="AE326" s="1658"/>
      <c r="AF326" s="1658"/>
      <c r="AG326" s="1658"/>
      <c r="AH326" s="1658"/>
      <c r="AI326" s="1658"/>
      <c r="AJ326" s="1660"/>
      <c r="AK326" s="1660"/>
    </row>
    <row r="327" spans="1:37" ht="39.950000000000003" customHeight="1" x14ac:dyDescent="0.2">
      <c r="A327" s="5491"/>
      <c r="B327" s="5491"/>
      <c r="C327" s="1686"/>
      <c r="D327" s="1686"/>
      <c r="E327" s="1685"/>
      <c r="F327" s="1686"/>
      <c r="G327" s="1686"/>
      <c r="H327" s="1928"/>
      <c r="I327" s="1928"/>
      <c r="J327" s="1686"/>
      <c r="K327" s="1686"/>
      <c r="L327" s="1686"/>
      <c r="M327" s="1684"/>
      <c r="N327" s="1684"/>
      <c r="O327" s="1928"/>
      <c r="P327" s="1928"/>
      <c r="Q327" s="1928"/>
      <c r="R327" s="1928"/>
      <c r="S327" s="1697"/>
      <c r="T327" s="1684"/>
      <c r="U327" s="1697"/>
      <c r="V327" s="1928"/>
      <c r="W327" s="1928"/>
      <c r="X327" s="1929"/>
      <c r="Y327" s="1663"/>
      <c r="Z327" s="1682"/>
      <c r="AA327" s="1682"/>
      <c r="AB327" s="1682"/>
      <c r="AC327" s="1928"/>
      <c r="AD327" s="1928"/>
      <c r="AE327" s="1658"/>
      <c r="AF327" s="1658"/>
      <c r="AG327" s="1658"/>
      <c r="AH327" s="1658"/>
      <c r="AI327" s="1658"/>
      <c r="AJ327" s="1660"/>
      <c r="AK327" s="1660"/>
    </row>
    <row r="328" spans="1:37" ht="39.950000000000003" customHeight="1" x14ac:dyDescent="0.2">
      <c r="A328" s="5491"/>
      <c r="B328" s="5491"/>
      <c r="C328" s="1663"/>
      <c r="D328" s="1663"/>
      <c r="E328" s="1685"/>
      <c r="F328" s="1663"/>
      <c r="G328" s="1663"/>
      <c r="H328" s="1928"/>
      <c r="I328" s="1928"/>
      <c r="J328" s="1663"/>
      <c r="K328" s="1663"/>
      <c r="L328" s="1663"/>
      <c r="M328" s="1684"/>
      <c r="N328" s="1684"/>
      <c r="O328" s="1928"/>
      <c r="P328" s="1928"/>
      <c r="Q328" s="1928"/>
      <c r="R328" s="1928"/>
      <c r="S328" s="1697"/>
      <c r="T328" s="1684"/>
      <c r="U328" s="1697"/>
      <c r="V328" s="1928"/>
      <c r="W328" s="1928"/>
      <c r="X328" s="1929"/>
      <c r="Y328" s="1663"/>
      <c r="Z328" s="1663"/>
      <c r="AA328" s="1663"/>
      <c r="AB328" s="1663"/>
      <c r="AC328" s="1928"/>
      <c r="AD328" s="1928"/>
      <c r="AE328" s="1663"/>
      <c r="AF328" s="1663"/>
      <c r="AG328" s="1684"/>
      <c r="AH328" s="1684"/>
      <c r="AI328" s="1663"/>
      <c r="AJ328" s="1660"/>
      <c r="AK328" s="1660"/>
    </row>
    <row r="329" spans="1:37" ht="39.950000000000003" customHeight="1" x14ac:dyDescent="0.2">
      <c r="A329" s="5491"/>
      <c r="B329" s="5491"/>
      <c r="C329" s="1659"/>
      <c r="D329" s="1659"/>
      <c r="E329" s="1659"/>
      <c r="F329" s="1659"/>
      <c r="G329" s="1686"/>
      <c r="H329" s="1928"/>
      <c r="I329" s="1928"/>
      <c r="J329" s="1686"/>
      <c r="K329" s="1686"/>
      <c r="L329" s="1686"/>
      <c r="M329" s="1684"/>
      <c r="N329" s="1684"/>
      <c r="O329" s="1928"/>
      <c r="P329" s="1928"/>
      <c r="Q329" s="1928"/>
      <c r="R329" s="1928"/>
      <c r="S329" s="1697"/>
      <c r="T329" s="1684"/>
      <c r="U329" s="1697"/>
      <c r="V329" s="1928"/>
      <c r="W329" s="1928"/>
      <c r="X329" s="1658"/>
      <c r="Y329" s="1658"/>
      <c r="Z329" s="1658"/>
      <c r="AA329" s="1658"/>
      <c r="AB329" s="1658"/>
      <c r="AC329" s="1928"/>
      <c r="AD329" s="1928"/>
      <c r="AE329" s="1658"/>
      <c r="AF329" s="1658"/>
      <c r="AG329" s="1658"/>
      <c r="AH329" s="1658"/>
      <c r="AI329" s="1658"/>
      <c r="AJ329" s="1660"/>
      <c r="AK329" s="1660"/>
    </row>
    <row r="330" spans="1:37" ht="39.950000000000003" customHeight="1" x14ac:dyDescent="0.2">
      <c r="A330" s="5920"/>
      <c r="B330" s="5920"/>
      <c r="C330" s="1658"/>
      <c r="D330" s="1658"/>
      <c r="E330" s="1658"/>
      <c r="F330" s="1658"/>
      <c r="G330" s="1686"/>
      <c r="H330" s="1928"/>
      <c r="I330" s="1928"/>
      <c r="J330" s="1687"/>
      <c r="K330" s="1687"/>
      <c r="L330" s="1687"/>
      <c r="M330" s="1684"/>
      <c r="N330" s="1684"/>
      <c r="O330" s="1928"/>
      <c r="P330" s="1928"/>
      <c r="Q330" s="1928"/>
      <c r="R330" s="1928"/>
      <c r="S330" s="1697"/>
      <c r="T330" s="1684"/>
      <c r="U330" s="1697"/>
      <c r="V330" s="1928"/>
      <c r="W330" s="1928"/>
      <c r="X330" s="1658"/>
      <c r="Y330" s="1658"/>
      <c r="Z330" s="1658"/>
      <c r="AA330" s="1658"/>
      <c r="AB330" s="1658"/>
      <c r="AC330" s="1928"/>
      <c r="AD330" s="1928"/>
      <c r="AE330" s="1658"/>
      <c r="AF330" s="1658"/>
      <c r="AG330" s="1658"/>
      <c r="AH330" s="1658"/>
      <c r="AI330" s="1658"/>
      <c r="AJ330" s="1660"/>
      <c r="AK330" s="1660"/>
    </row>
    <row r="331" spans="1:37" ht="39.950000000000003" customHeight="1" x14ac:dyDescent="0.2">
      <c r="A331" s="5921"/>
      <c r="B331" s="5921"/>
      <c r="C331" s="1687"/>
      <c r="D331" s="1687"/>
      <c r="E331" s="1685"/>
      <c r="F331" s="1687"/>
      <c r="G331" s="1688"/>
      <c r="H331" s="1928"/>
      <c r="I331" s="1928"/>
      <c r="J331" s="1668"/>
      <c r="K331" s="1668"/>
      <c r="L331" s="1668"/>
      <c r="M331" s="1684"/>
      <c r="N331" s="1684"/>
      <c r="O331" s="1928"/>
      <c r="P331" s="1928"/>
      <c r="Q331" s="1928"/>
      <c r="R331" s="1928"/>
      <c r="S331" s="1697"/>
      <c r="T331" s="1684"/>
      <c r="U331" s="1697"/>
      <c r="V331" s="1928"/>
      <c r="W331" s="1928"/>
      <c r="X331" s="1704"/>
      <c r="Y331" s="1704"/>
      <c r="Z331" s="1659"/>
      <c r="AA331" s="1659"/>
      <c r="AB331" s="1659"/>
      <c r="AC331" s="1928"/>
      <c r="AD331" s="1928"/>
      <c r="AE331" s="1663"/>
      <c r="AF331" s="1663"/>
      <c r="AG331" s="1684"/>
      <c r="AH331" s="1697"/>
      <c r="AI331" s="1697"/>
      <c r="AJ331" s="1660"/>
      <c r="AK331" s="1660"/>
    </row>
    <row r="332" spans="1:37" ht="39.950000000000003" customHeight="1" x14ac:dyDescent="0.2">
      <c r="A332" s="5491"/>
      <c r="B332" s="5491"/>
      <c r="C332" s="1658"/>
      <c r="D332" s="1658"/>
      <c r="E332" s="1658"/>
      <c r="F332" s="1658"/>
      <c r="G332" s="1683"/>
      <c r="H332" s="1928"/>
      <c r="I332" s="1928"/>
      <c r="J332" s="1663"/>
      <c r="K332" s="1663"/>
      <c r="L332" s="1663"/>
      <c r="M332" s="1684"/>
      <c r="N332" s="1684"/>
      <c r="O332" s="1928"/>
      <c r="P332" s="1928"/>
      <c r="Q332" s="1928"/>
      <c r="R332" s="1928"/>
      <c r="S332" s="1697"/>
      <c r="T332" s="1684"/>
      <c r="U332" s="1697"/>
      <c r="V332" s="1928"/>
      <c r="W332" s="1928"/>
      <c r="X332" s="1658"/>
      <c r="Y332" s="1658"/>
      <c r="Z332" s="1658"/>
      <c r="AA332" s="1658"/>
      <c r="AB332" s="1658"/>
      <c r="AC332" s="1928"/>
      <c r="AD332" s="1928"/>
      <c r="AE332" s="1658"/>
      <c r="AF332" s="1658"/>
      <c r="AG332" s="1658"/>
      <c r="AH332" s="1658"/>
      <c r="AI332" s="1658"/>
      <c r="AJ332" s="1660"/>
      <c r="AK332" s="1660"/>
    </row>
    <row r="333" spans="1:37" ht="39.950000000000003" customHeight="1" x14ac:dyDescent="0.2">
      <c r="A333" s="5920"/>
      <c r="B333" s="5920"/>
      <c r="C333" s="1935"/>
      <c r="D333" s="1935"/>
      <c r="E333" s="1935"/>
      <c r="F333" s="1935"/>
      <c r="G333" s="1935"/>
      <c r="H333" s="1928"/>
      <c r="I333" s="1928"/>
      <c r="J333" s="1691"/>
      <c r="K333" s="1715"/>
      <c r="L333" s="1715"/>
      <c r="M333" s="1684"/>
      <c r="N333" s="1684"/>
      <c r="O333" s="1928"/>
      <c r="P333" s="1928"/>
      <c r="Q333" s="1928"/>
      <c r="R333" s="1928"/>
      <c r="S333" s="1697"/>
      <c r="T333" s="1684"/>
      <c r="U333" s="1697"/>
      <c r="V333" s="1928"/>
      <c r="W333" s="1928"/>
      <c r="X333" s="1658"/>
      <c r="Y333" s="1658"/>
      <c r="Z333" s="1658"/>
      <c r="AA333" s="1658"/>
      <c r="AB333" s="1658"/>
      <c r="AC333" s="1928"/>
      <c r="AD333" s="1928"/>
      <c r="AE333" s="1658"/>
      <c r="AF333" s="1658"/>
      <c r="AG333" s="1658"/>
      <c r="AH333" s="1658"/>
      <c r="AI333" s="1658"/>
      <c r="AJ333" s="1660"/>
      <c r="AK333" s="1660"/>
    </row>
    <row r="334" spans="1:37" ht="39.950000000000003" customHeight="1" x14ac:dyDescent="0.2">
      <c r="A334" s="5491"/>
      <c r="B334" s="5491"/>
      <c r="C334" s="1935"/>
      <c r="D334" s="1935"/>
      <c r="E334" s="1935"/>
      <c r="F334" s="1935"/>
      <c r="G334" s="1935"/>
      <c r="H334" s="1928"/>
      <c r="I334" s="1928"/>
      <c r="J334" s="1686"/>
      <c r="K334" s="1686"/>
      <c r="L334" s="1686"/>
      <c r="M334" s="1684"/>
      <c r="N334" s="1684"/>
      <c r="O334" s="1928"/>
      <c r="P334" s="1928"/>
      <c r="Q334" s="1928"/>
      <c r="R334" s="1928"/>
      <c r="S334" s="1697"/>
      <c r="T334" s="1684"/>
      <c r="U334" s="1697"/>
      <c r="V334" s="1928"/>
      <c r="W334" s="1928"/>
      <c r="X334" s="1927"/>
      <c r="Y334" s="1927"/>
      <c r="Z334" s="1927"/>
      <c r="AA334" s="1927"/>
      <c r="AB334" s="1927"/>
      <c r="AC334" s="1928"/>
      <c r="AD334" s="1928"/>
      <c r="AE334" s="1927"/>
      <c r="AF334" s="1927"/>
      <c r="AG334" s="1927"/>
      <c r="AH334" s="1927"/>
      <c r="AI334" s="1927"/>
      <c r="AJ334" s="1660"/>
      <c r="AK334" s="1660"/>
    </row>
    <row r="335" spans="1:37" ht="39.950000000000003" customHeight="1" x14ac:dyDescent="0.2">
      <c r="A335" s="5916"/>
      <c r="B335" s="5916"/>
      <c r="C335" s="1936"/>
      <c r="D335" s="1936"/>
      <c r="E335" s="1685"/>
      <c r="F335" s="1936"/>
      <c r="G335" s="1936"/>
      <c r="H335" s="1928"/>
      <c r="I335" s="1928"/>
      <c r="J335" s="1936"/>
      <c r="K335" s="1936"/>
      <c r="L335" s="1936"/>
      <c r="M335" s="1684"/>
      <c r="N335" s="1684"/>
      <c r="O335" s="1928"/>
      <c r="P335" s="1928"/>
      <c r="Q335" s="1928"/>
      <c r="R335" s="1928"/>
      <c r="S335" s="1697"/>
      <c r="T335" s="1684"/>
      <c r="U335" s="1697"/>
      <c r="V335" s="1928"/>
      <c r="W335" s="1928"/>
      <c r="X335" s="1929"/>
      <c r="AC335" s="1928"/>
      <c r="AD335" s="1928"/>
      <c r="AE335" s="1689"/>
      <c r="AF335" s="1689"/>
      <c r="AG335" s="1684"/>
      <c r="AH335" s="1684"/>
      <c r="AJ335" s="1660"/>
      <c r="AK335" s="1660"/>
    </row>
    <row r="336" spans="1:37" ht="39.950000000000003" customHeight="1" x14ac:dyDescent="0.2">
      <c r="A336" s="5917"/>
      <c r="B336" s="5917"/>
      <c r="C336" s="1681"/>
      <c r="D336" s="1681"/>
      <c r="E336" s="1685"/>
      <c r="F336" s="1681"/>
      <c r="G336" s="1681"/>
      <c r="H336" s="1928"/>
      <c r="I336" s="1928"/>
      <c r="J336" s="1681"/>
      <c r="K336" s="1681"/>
      <c r="L336" s="1681"/>
      <c r="M336" s="1684"/>
      <c r="N336" s="1684"/>
      <c r="O336" s="1928"/>
      <c r="P336" s="1928"/>
      <c r="Q336" s="1928"/>
      <c r="R336" s="1928"/>
      <c r="S336" s="1697"/>
      <c r="T336" s="1684"/>
      <c r="U336" s="1697"/>
      <c r="V336" s="1928"/>
      <c r="W336" s="1928"/>
      <c r="X336" s="1929"/>
      <c r="Y336" s="1681"/>
      <c r="Z336" s="1681"/>
      <c r="AA336" s="1681"/>
      <c r="AB336" s="1681"/>
      <c r="AC336" s="1928"/>
      <c r="AD336" s="1928"/>
      <c r="AE336" s="1683"/>
      <c r="AF336" s="1683"/>
      <c r="AG336" s="1684"/>
      <c r="AH336" s="1684"/>
      <c r="AI336" s="1683"/>
      <c r="AJ336" s="1660"/>
      <c r="AK336" s="1660"/>
    </row>
    <row r="337" spans="1:37" ht="39.950000000000003" customHeight="1" x14ac:dyDescent="0.2">
      <c r="F337" s="1937"/>
      <c r="G337" s="1937"/>
      <c r="H337" s="1937"/>
      <c r="I337" s="1937"/>
      <c r="J337" s="1937"/>
      <c r="K337" s="1697"/>
      <c r="L337" s="1697"/>
      <c r="M337" s="1697"/>
      <c r="N337" s="1697"/>
    </row>
    <row r="338" spans="1:37" ht="39.950000000000003" customHeight="1" x14ac:dyDescent="0.2">
      <c r="L338" s="1697"/>
      <c r="M338" s="1697"/>
      <c r="N338" s="1697"/>
      <c r="X338" s="1716"/>
      <c r="Y338" s="1716"/>
      <c r="Z338" s="1716"/>
      <c r="AA338" s="1716"/>
      <c r="AB338" s="1716"/>
      <c r="AE338" s="1716"/>
      <c r="AF338" s="1716"/>
      <c r="AG338" s="1716"/>
    </row>
    <row r="339" spans="1:37" ht="39.950000000000003" customHeight="1" x14ac:dyDescent="0.2">
      <c r="C339" s="1715"/>
      <c r="M339" s="1716"/>
      <c r="N339" s="1716"/>
      <c r="X339" s="1715"/>
      <c r="Y339" s="1715"/>
      <c r="AA339" s="1715"/>
      <c r="AB339" s="1715"/>
      <c r="AG339" s="1716"/>
      <c r="AH339" s="1716"/>
      <c r="AI339" s="1716"/>
    </row>
    <row r="340" spans="1:37" ht="39.950000000000003" customHeight="1" x14ac:dyDescent="0.2">
      <c r="C340" s="1716"/>
      <c r="D340" s="1716"/>
      <c r="F340" s="1689"/>
      <c r="G340" s="1689"/>
      <c r="N340" s="1716"/>
      <c r="V340" s="1715"/>
      <c r="W340" s="1715"/>
      <c r="X340" s="1715"/>
      <c r="Y340" s="1715"/>
      <c r="Z340" s="1715"/>
      <c r="AI340" s="1715"/>
    </row>
    <row r="341" spans="1:37" ht="39.950000000000003" customHeight="1" x14ac:dyDescent="0.2">
      <c r="V341" s="1697"/>
      <c r="W341" s="1697"/>
      <c r="X341" s="1697"/>
    </row>
    <row r="342" spans="1:37" ht="39.950000000000003" customHeight="1" x14ac:dyDescent="0.2">
      <c r="A342" s="16"/>
      <c r="B342" s="1715"/>
      <c r="C342" s="1659"/>
      <c r="D342" s="1659"/>
      <c r="E342" s="1659"/>
      <c r="F342" s="1716"/>
      <c r="G342" s="1716"/>
      <c r="H342" s="1716"/>
      <c r="I342" s="1659"/>
      <c r="J342" s="1659"/>
      <c r="K342" s="1659"/>
      <c r="L342" s="1694"/>
      <c r="M342" s="1694"/>
      <c r="N342" s="1694"/>
      <c r="O342" s="1694"/>
      <c r="P342" s="1694"/>
      <c r="Q342" s="1694"/>
    </row>
    <row r="343" spans="1:37" ht="39.950000000000003" customHeight="1" x14ac:dyDescent="0.2"/>
    <row r="344" spans="1:37" ht="39.950000000000003" customHeight="1" x14ac:dyDescent="0.2"/>
    <row r="345" spans="1:37" ht="39.950000000000003" customHeight="1" x14ac:dyDescent="0.2"/>
    <row r="346" spans="1:37" ht="39.950000000000003" customHeight="1" x14ac:dyDescent="0.2">
      <c r="A346" s="5876"/>
      <c r="B346" s="5876"/>
      <c r="C346" s="1661"/>
      <c r="D346" s="1661"/>
      <c r="E346" s="1661"/>
      <c r="F346" s="1661"/>
      <c r="G346" s="1661"/>
      <c r="H346" s="1661"/>
      <c r="I346" s="1661"/>
      <c r="J346" s="1661"/>
      <c r="K346" s="1661"/>
      <c r="L346" s="1661"/>
      <c r="M346" s="1661"/>
      <c r="N346" s="1661"/>
      <c r="O346" s="1661"/>
      <c r="P346" s="1661"/>
      <c r="Q346" s="1661"/>
      <c r="R346" s="1661"/>
      <c r="S346" s="1661"/>
      <c r="T346" s="1661"/>
      <c r="U346" s="1661"/>
      <c r="V346" s="1661"/>
      <c r="W346" s="1661"/>
      <c r="X346" s="1661"/>
      <c r="Y346" s="1661"/>
      <c r="Z346" s="1661"/>
      <c r="AA346" s="1661"/>
      <c r="AB346" s="1661"/>
      <c r="AC346" s="1661"/>
      <c r="AD346" s="1661"/>
      <c r="AE346" s="1661"/>
      <c r="AF346" s="1661"/>
      <c r="AG346" s="1661"/>
      <c r="AH346" s="1661"/>
      <c r="AI346" s="1661"/>
      <c r="AJ346" s="1661"/>
      <c r="AK346" s="1661"/>
    </row>
    <row r="347" spans="1:37" ht="39.950000000000003" customHeight="1" x14ac:dyDescent="0.2">
      <c r="A347" s="5925"/>
      <c r="B347" s="5925"/>
      <c r="C347" s="1708"/>
      <c r="D347" s="1708"/>
      <c r="E347" s="1708"/>
      <c r="F347" s="1708"/>
      <c r="G347" s="1708"/>
      <c r="H347" s="1708"/>
      <c r="I347" s="1708"/>
      <c r="J347" s="1708"/>
      <c r="K347" s="1708"/>
      <c r="L347" s="1708"/>
      <c r="M347" s="1708"/>
      <c r="N347" s="1708"/>
      <c r="O347" s="1708"/>
      <c r="P347" s="1708"/>
      <c r="Q347" s="1708"/>
      <c r="R347" s="1708"/>
      <c r="S347" s="1708"/>
      <c r="T347" s="1708"/>
      <c r="U347" s="1708"/>
      <c r="V347" s="1708"/>
      <c r="W347" s="1708"/>
      <c r="X347" s="1708"/>
      <c r="Y347" s="1708"/>
      <c r="Z347" s="1708"/>
      <c r="AA347" s="1708"/>
      <c r="AB347" s="1708"/>
      <c r="AC347" s="1708"/>
      <c r="AD347" s="1708"/>
      <c r="AE347" s="1708"/>
      <c r="AF347" s="1708"/>
      <c r="AG347" s="1708"/>
      <c r="AH347" s="1708"/>
      <c r="AI347" s="1708"/>
      <c r="AJ347" s="1708"/>
      <c r="AK347" s="1708"/>
    </row>
    <row r="348" spans="1:37" ht="39.950000000000003" customHeight="1" x14ac:dyDescent="0.2">
      <c r="A348" s="5923"/>
      <c r="B348" s="5923"/>
      <c r="C348" s="1715"/>
      <c r="D348" s="1695"/>
      <c r="E348" s="1695"/>
      <c r="F348" s="1695"/>
      <c r="G348" s="1695"/>
      <c r="H348" s="1928"/>
      <c r="I348" s="1928"/>
      <c r="J348" s="1699"/>
      <c r="K348" s="1716"/>
      <c r="L348" s="1716"/>
      <c r="M348" s="1716"/>
      <c r="N348" s="1716"/>
      <c r="O348" s="1928"/>
      <c r="P348" s="1928"/>
      <c r="Q348" s="1124"/>
      <c r="R348" s="1663"/>
      <c r="S348" s="1668"/>
      <c r="T348" s="1663"/>
      <c r="U348" s="1663"/>
      <c r="V348" s="1928"/>
      <c r="W348" s="1928"/>
      <c r="Y348" s="1659"/>
      <c r="Z348" s="1659"/>
      <c r="AA348" s="1659"/>
      <c r="AB348" s="1659"/>
      <c r="AC348" s="1928"/>
      <c r="AD348" s="1928"/>
      <c r="AE348" s="1659"/>
      <c r="AF348" s="1659"/>
      <c r="AG348" s="1659"/>
      <c r="AH348" s="1659"/>
      <c r="AI348" s="1659"/>
      <c r="AJ348" s="1660"/>
      <c r="AK348" s="1660"/>
    </row>
    <row r="349" spans="1:37" ht="39.950000000000003" customHeight="1" x14ac:dyDescent="0.2">
      <c r="A349" s="5923"/>
      <c r="B349" s="5923"/>
      <c r="C349" s="1695"/>
      <c r="D349" s="1695"/>
      <c r="E349" s="1695"/>
      <c r="F349" s="1938"/>
      <c r="G349" s="1938"/>
      <c r="H349" s="1928"/>
      <c r="I349" s="1928"/>
      <c r="J349" s="1659"/>
      <c r="K349" s="1659"/>
      <c r="L349" s="1659"/>
      <c r="M349" s="1659"/>
      <c r="N349" s="1659"/>
      <c r="O349" s="1928"/>
      <c r="P349" s="1928"/>
      <c r="Q349" s="1659"/>
      <c r="R349" s="1659"/>
      <c r="S349" s="1659"/>
      <c r="T349" s="1659"/>
      <c r="U349" s="1659"/>
      <c r="V349" s="1928"/>
      <c r="W349" s="1928"/>
      <c r="X349" s="1704"/>
      <c r="AC349" s="1928"/>
      <c r="AD349" s="1928"/>
      <c r="AE349" s="1716"/>
      <c r="AF349" s="1716"/>
      <c r="AJ349" s="1660"/>
      <c r="AK349" s="1660"/>
    </row>
    <row r="350" spans="1:37" ht="39.950000000000003" customHeight="1" x14ac:dyDescent="0.2">
      <c r="A350" s="5923"/>
      <c r="B350" s="5923"/>
      <c r="C350" s="1705"/>
      <c r="D350" s="1705"/>
      <c r="E350" s="1695"/>
      <c r="F350" s="1666"/>
      <c r="G350" s="1666"/>
      <c r="H350" s="1928"/>
      <c r="I350" s="1928"/>
      <c r="J350" s="1663"/>
      <c r="K350" s="1663"/>
      <c r="L350" s="1657"/>
      <c r="M350" s="1657"/>
      <c r="N350" s="1657"/>
      <c r="O350" s="1928"/>
      <c r="P350" s="1928"/>
      <c r="Q350" s="1659"/>
      <c r="R350" s="1659"/>
      <c r="S350" s="1659"/>
      <c r="T350" s="1663"/>
      <c r="U350" s="1663"/>
      <c r="V350" s="1928"/>
      <c r="W350" s="1928"/>
      <c r="X350" s="1929"/>
      <c r="Y350" s="1715"/>
      <c r="Z350" s="1658"/>
      <c r="AA350" s="1658"/>
      <c r="AB350" s="1658"/>
      <c r="AC350" s="1928"/>
      <c r="AD350" s="1928"/>
      <c r="AE350" s="1658"/>
      <c r="AF350" s="1658"/>
      <c r="AG350" s="1658"/>
      <c r="AH350" s="1716"/>
      <c r="AI350" s="1716"/>
      <c r="AJ350" s="1660"/>
      <c r="AK350" s="1660"/>
    </row>
    <row r="351" spans="1:37" ht="39.950000000000003" customHeight="1" x14ac:dyDescent="0.2">
      <c r="A351" s="5923"/>
      <c r="B351" s="5923"/>
      <c r="C351" s="1681"/>
      <c r="D351" s="1681"/>
      <c r="E351" s="1685"/>
      <c r="F351" s="1695"/>
      <c r="G351" s="1695"/>
      <c r="H351" s="1928"/>
      <c r="I351" s="1928"/>
      <c r="J351" s="1680"/>
      <c r="K351" s="1680"/>
      <c r="L351" s="1680"/>
      <c r="M351" s="1680"/>
      <c r="N351" s="1680"/>
      <c r="O351" s="1928"/>
      <c r="P351" s="1928"/>
      <c r="Q351" s="1680"/>
      <c r="R351" s="1680"/>
      <c r="S351" s="1680"/>
      <c r="T351" s="1680"/>
      <c r="U351" s="1680"/>
      <c r="V351" s="1928"/>
      <c r="W351" s="1928"/>
      <c r="X351" s="1929"/>
      <c r="Y351" s="1683"/>
      <c r="Z351" s="1683"/>
      <c r="AA351" s="1683"/>
      <c r="AB351" s="1683"/>
      <c r="AC351" s="1928"/>
      <c r="AD351" s="1928"/>
      <c r="AE351" s="1689"/>
      <c r="AF351" s="1689"/>
      <c r="AG351" s="1684"/>
      <c r="AH351" s="1684"/>
      <c r="AJ351" s="1660"/>
      <c r="AK351" s="1660"/>
    </row>
    <row r="352" spans="1:37" ht="39.950000000000003" customHeight="1" x14ac:dyDescent="0.2">
      <c r="A352" s="5923"/>
      <c r="B352" s="5923"/>
      <c r="C352" s="1664"/>
      <c r="D352" s="1664"/>
      <c r="E352" s="1664"/>
      <c r="F352" s="1664"/>
      <c r="G352" s="1664"/>
      <c r="H352" s="1928"/>
      <c r="I352" s="1928"/>
      <c r="J352" s="1664"/>
      <c r="K352" s="1664"/>
      <c r="L352" s="1664"/>
      <c r="M352" s="1664"/>
      <c r="N352" s="1664"/>
      <c r="O352" s="1928"/>
      <c r="P352" s="1928"/>
      <c r="Q352" s="1664"/>
      <c r="R352" s="1664"/>
      <c r="S352" s="1664"/>
      <c r="T352" s="1664"/>
      <c r="U352" s="1664"/>
      <c r="V352" s="1928"/>
      <c r="W352" s="1928"/>
      <c r="X352" s="1664"/>
      <c r="Y352" s="1664"/>
      <c r="Z352" s="1664"/>
      <c r="AA352" s="1664"/>
      <c r="AB352" s="1664"/>
      <c r="AC352" s="1928"/>
      <c r="AD352" s="1928"/>
      <c r="AE352" s="1659"/>
      <c r="AF352" s="1659"/>
      <c r="AG352" s="1659"/>
      <c r="AH352" s="1659"/>
      <c r="AI352" s="1659"/>
      <c r="AJ352" s="1660"/>
      <c r="AK352" s="1660"/>
    </row>
    <row r="353" spans="1:37" ht="39.950000000000003" customHeight="1" x14ac:dyDescent="0.2">
      <c r="A353" s="5923"/>
      <c r="B353" s="5923"/>
      <c r="C353" s="1658"/>
      <c r="D353" s="1658"/>
      <c r="E353" s="1658"/>
      <c r="F353" s="1658"/>
      <c r="G353" s="1658"/>
      <c r="H353" s="1928"/>
      <c r="I353" s="1928"/>
      <c r="J353" s="1658"/>
      <c r="K353" s="1658"/>
      <c r="L353" s="1658"/>
      <c r="M353" s="1658"/>
      <c r="N353" s="1658"/>
      <c r="O353" s="1928"/>
      <c r="P353" s="1928"/>
      <c r="Q353" s="1658"/>
      <c r="R353" s="1658"/>
      <c r="S353" s="1658"/>
      <c r="T353" s="1658"/>
      <c r="U353" s="1658"/>
      <c r="V353" s="1928"/>
      <c r="W353" s="1928"/>
      <c r="X353" s="1658"/>
      <c r="Y353" s="1658"/>
      <c r="Z353" s="1658"/>
      <c r="AA353" s="1658"/>
      <c r="AB353" s="1658"/>
      <c r="AC353" s="1928"/>
      <c r="AD353" s="1928"/>
      <c r="AE353" s="1658"/>
      <c r="AF353" s="1658"/>
      <c r="AG353" s="1658"/>
      <c r="AH353" s="1658"/>
      <c r="AI353" s="1658"/>
      <c r="AJ353" s="1660"/>
      <c r="AK353" s="1660"/>
    </row>
    <row r="354" spans="1:37" ht="39.950000000000003" customHeight="1" x14ac:dyDescent="0.2">
      <c r="A354" s="5923"/>
      <c r="B354" s="5923"/>
      <c r="C354" s="1658"/>
      <c r="D354" s="1658"/>
      <c r="E354" s="1658"/>
      <c r="F354" s="1658"/>
      <c r="G354" s="1658"/>
      <c r="H354" s="1928"/>
      <c r="I354" s="1928"/>
      <c r="J354" s="1658"/>
      <c r="K354" s="1658"/>
      <c r="L354" s="1658"/>
      <c r="M354" s="1658"/>
      <c r="N354" s="1658"/>
      <c r="O354" s="1928"/>
      <c r="P354" s="1928"/>
      <c r="Q354" s="1658"/>
      <c r="R354" s="1658"/>
      <c r="S354" s="1658"/>
      <c r="T354" s="1658"/>
      <c r="U354" s="1658"/>
      <c r="V354" s="1928"/>
      <c r="W354" s="1928"/>
      <c r="X354" s="1658"/>
      <c r="Y354" s="1658"/>
      <c r="Z354" s="1658"/>
      <c r="AA354" s="1658"/>
      <c r="AB354" s="1658"/>
      <c r="AC354" s="1928"/>
      <c r="AD354" s="1928"/>
      <c r="AE354" s="1658"/>
      <c r="AF354" s="1658"/>
      <c r="AG354" s="1658"/>
      <c r="AH354" s="1658"/>
      <c r="AI354" s="1658"/>
      <c r="AJ354" s="1660"/>
      <c r="AK354" s="1660"/>
    </row>
    <row r="355" spans="1:37" ht="39.950000000000003" customHeight="1" x14ac:dyDescent="0.2">
      <c r="A355" s="5923"/>
      <c r="B355" s="5923"/>
      <c r="C355" s="1658"/>
      <c r="D355" s="1658"/>
      <c r="E355" s="1658"/>
      <c r="F355" s="1658"/>
      <c r="G355" s="1658"/>
      <c r="H355" s="1928"/>
      <c r="I355" s="1928"/>
      <c r="J355" s="1658"/>
      <c r="K355" s="1658"/>
      <c r="L355" s="1658"/>
      <c r="M355" s="1658"/>
      <c r="N355" s="1658"/>
      <c r="O355" s="1928"/>
      <c r="P355" s="1928"/>
      <c r="Q355" s="1658"/>
      <c r="R355" s="1658"/>
      <c r="S355" s="1658"/>
      <c r="T355" s="1658"/>
      <c r="U355" s="1658"/>
      <c r="V355" s="1928"/>
      <c r="W355" s="1928"/>
      <c r="X355" s="1658"/>
      <c r="Y355" s="1658"/>
      <c r="Z355" s="1658"/>
      <c r="AA355" s="1658"/>
      <c r="AB355" s="1658"/>
      <c r="AC355" s="1928"/>
      <c r="AD355" s="1928"/>
      <c r="AE355" s="1658"/>
      <c r="AF355" s="1658"/>
      <c r="AG355" s="1658"/>
      <c r="AH355" s="1658"/>
      <c r="AI355" s="1658"/>
      <c r="AJ355" s="1660"/>
      <c r="AK355" s="1660"/>
    </row>
    <row r="356" spans="1:37" ht="39.950000000000003" customHeight="1" x14ac:dyDescent="0.2">
      <c r="A356" s="5920"/>
      <c r="B356" s="5920"/>
      <c r="C356" s="1658"/>
      <c r="D356" s="1658"/>
      <c r="E356" s="1658"/>
      <c r="F356" s="1658"/>
      <c r="G356" s="1658"/>
      <c r="H356" s="1928"/>
      <c r="I356" s="1928"/>
      <c r="J356" s="1658"/>
      <c r="K356" s="1658"/>
      <c r="L356" s="1658"/>
      <c r="M356" s="1658"/>
      <c r="N356" s="1658"/>
      <c r="O356" s="1928"/>
      <c r="P356" s="1928"/>
      <c r="Q356" s="1658"/>
      <c r="R356" s="1658"/>
      <c r="S356" s="1658"/>
      <c r="T356" s="1658"/>
      <c r="U356" s="1658"/>
      <c r="V356" s="1928"/>
      <c r="W356" s="1928"/>
      <c r="X356" s="1658"/>
      <c r="Y356" s="1658"/>
      <c r="Z356" s="1658"/>
      <c r="AA356" s="1658"/>
      <c r="AB356" s="1658"/>
      <c r="AC356" s="1928"/>
      <c r="AD356" s="1928"/>
      <c r="AE356" s="1658"/>
      <c r="AF356" s="1658"/>
      <c r="AG356" s="1658"/>
      <c r="AH356" s="1658"/>
      <c r="AI356" s="1658"/>
      <c r="AJ356" s="1660"/>
      <c r="AK356" s="1660"/>
    </row>
    <row r="357" spans="1:37" ht="39.950000000000003" customHeight="1" x14ac:dyDescent="0.2">
      <c r="A357" s="5924"/>
      <c r="B357" s="5924"/>
      <c r="C357" s="1665"/>
      <c r="D357" s="1665"/>
      <c r="E357" s="1665"/>
      <c r="F357" s="1665"/>
      <c r="G357" s="1665"/>
      <c r="H357" s="1928"/>
      <c r="I357" s="1928"/>
      <c r="J357" s="1659"/>
      <c r="K357" s="1659"/>
      <c r="L357" s="1659"/>
      <c r="M357" s="1659"/>
      <c r="N357" s="1659"/>
      <c r="O357" s="1928"/>
      <c r="P357" s="1928"/>
      <c r="Q357" s="1929"/>
      <c r="R357" s="1691"/>
      <c r="S357" s="1691"/>
      <c r="T357" s="1691"/>
      <c r="U357" s="1691"/>
      <c r="V357" s="1928"/>
      <c r="W357" s="1928"/>
      <c r="X357" s="1929"/>
      <c r="Y357" s="1691"/>
      <c r="Z357" s="1691"/>
      <c r="AA357" s="1691"/>
      <c r="AB357" s="1691"/>
      <c r="AC357" s="1928"/>
      <c r="AD357" s="1928"/>
      <c r="AE357" s="1689"/>
      <c r="AF357" s="1689"/>
      <c r="AG357" s="1684"/>
      <c r="AH357" s="1684"/>
      <c r="AJ357" s="1660"/>
      <c r="AK357" s="1660"/>
    </row>
    <row r="358" spans="1:37" ht="39.950000000000003" customHeight="1" x14ac:dyDescent="0.2">
      <c r="A358" s="5923"/>
      <c r="B358" s="5923"/>
      <c r="C358" s="1658"/>
      <c r="D358" s="1658"/>
      <c r="E358" s="1658"/>
      <c r="F358" s="1658"/>
      <c r="G358" s="1658"/>
      <c r="H358" s="1928"/>
      <c r="I358" s="1928"/>
      <c r="J358" s="1658"/>
      <c r="K358" s="1658"/>
      <c r="L358" s="1658"/>
      <c r="M358" s="1658"/>
      <c r="N358" s="1658"/>
      <c r="O358" s="1928"/>
      <c r="P358" s="1928"/>
      <c r="Q358" s="1658"/>
      <c r="R358" s="1658"/>
      <c r="S358" s="1658"/>
      <c r="T358" s="1658"/>
      <c r="U358" s="1658"/>
      <c r="V358" s="1928"/>
      <c r="W358" s="1928"/>
      <c r="X358" s="1658"/>
      <c r="Y358" s="1658"/>
      <c r="Z358" s="1658"/>
      <c r="AA358" s="1658"/>
      <c r="AB358" s="1658"/>
      <c r="AC358" s="1928"/>
      <c r="AD358" s="1928"/>
      <c r="AE358" s="1658"/>
      <c r="AF358" s="1658"/>
      <c r="AG358" s="1658"/>
      <c r="AH358" s="1658"/>
      <c r="AI358" s="1658"/>
      <c r="AJ358" s="1660"/>
      <c r="AK358" s="1660"/>
    </row>
    <row r="359" spans="1:37" ht="39.950000000000003" customHeight="1" x14ac:dyDescent="0.2">
      <c r="A359" s="5920"/>
      <c r="B359" s="5920"/>
      <c r="C359" s="1658"/>
      <c r="D359" s="1658"/>
      <c r="E359" s="1658"/>
      <c r="F359" s="1658"/>
      <c r="G359" s="1658"/>
      <c r="H359" s="1928"/>
      <c r="I359" s="1928"/>
      <c r="J359" s="1658"/>
      <c r="K359" s="1658"/>
      <c r="L359" s="1935"/>
      <c r="M359" s="1935"/>
      <c r="N359" s="1935"/>
      <c r="O359" s="1928"/>
      <c r="P359" s="1928"/>
      <c r="Q359" s="1935"/>
      <c r="R359" s="1935"/>
      <c r="S359" s="1935"/>
      <c r="T359" s="1935"/>
      <c r="U359" s="1935"/>
      <c r="V359" s="1928"/>
      <c r="W359" s="1928"/>
      <c r="X359" s="1935"/>
      <c r="Y359" s="1935"/>
      <c r="Z359" s="1935"/>
      <c r="AA359" s="1935"/>
      <c r="AB359" s="1935"/>
      <c r="AC359" s="1928"/>
      <c r="AD359" s="1928"/>
      <c r="AE359" s="1935"/>
      <c r="AF359" s="1935"/>
      <c r="AG359" s="1935"/>
      <c r="AH359" s="1935"/>
      <c r="AI359" s="1935"/>
      <c r="AJ359" s="1660"/>
      <c r="AK359" s="1660"/>
    </row>
    <row r="360" spans="1:37" ht="39.950000000000003" customHeight="1" x14ac:dyDescent="0.2">
      <c r="A360" s="5923"/>
      <c r="B360" s="5923"/>
      <c r="C360" s="1927"/>
      <c r="D360" s="1927"/>
      <c r="E360" s="1927"/>
      <c r="F360" s="1927"/>
      <c r="G360" s="1927"/>
      <c r="H360" s="1928"/>
      <c r="I360" s="1928"/>
      <c r="J360" s="1927"/>
      <c r="K360" s="1927"/>
      <c r="L360" s="1705"/>
      <c r="M360" s="1705"/>
      <c r="N360" s="1705"/>
      <c r="O360" s="1928"/>
      <c r="P360" s="1928"/>
      <c r="Q360" s="1705"/>
      <c r="R360" s="1705"/>
      <c r="S360" s="1927"/>
      <c r="T360" s="1927"/>
      <c r="U360" s="1927"/>
      <c r="V360" s="1928"/>
      <c r="W360" s="1928"/>
      <c r="X360" s="1927"/>
      <c r="Y360" s="1927"/>
      <c r="Z360" s="1927"/>
      <c r="AA360" s="1927"/>
      <c r="AB360" s="1927"/>
      <c r="AC360" s="1928"/>
      <c r="AD360" s="1928"/>
      <c r="AE360" s="1927"/>
      <c r="AF360" s="1927"/>
      <c r="AG360" s="1927"/>
      <c r="AH360" s="1927"/>
      <c r="AI360" s="1927"/>
      <c r="AJ360" s="1660"/>
      <c r="AK360" s="1660"/>
    </row>
    <row r="361" spans="1:37" ht="39.950000000000003" customHeight="1" x14ac:dyDescent="0.2">
      <c r="A361" s="5922"/>
      <c r="B361" s="5922"/>
      <c r="C361" s="1936"/>
      <c r="D361" s="1936"/>
      <c r="F361" s="1936"/>
      <c r="G361" s="1936"/>
      <c r="H361" s="1928"/>
      <c r="I361" s="1928"/>
      <c r="J361" s="1936"/>
      <c r="K361" s="1936"/>
      <c r="L361" s="1936"/>
      <c r="M361" s="1936"/>
      <c r="N361" s="1936"/>
      <c r="O361" s="1928"/>
      <c r="P361" s="1928"/>
      <c r="Q361" s="1936"/>
      <c r="R361" s="1936"/>
      <c r="S361" s="1936"/>
      <c r="T361" s="1936"/>
      <c r="U361" s="1939"/>
      <c r="V361" s="1928"/>
      <c r="W361" s="1928"/>
      <c r="X361" s="1690"/>
      <c r="Y361" s="1690"/>
      <c r="Z361" s="1690"/>
      <c r="AA361" s="1690"/>
      <c r="AB361" s="1690"/>
      <c r="AC361" s="1928"/>
      <c r="AD361" s="1928"/>
      <c r="AE361" s="1690"/>
      <c r="AF361" s="1690"/>
      <c r="AG361" s="1690"/>
      <c r="AH361" s="1690"/>
      <c r="AI361" s="1690"/>
      <c r="AJ361" s="1660"/>
      <c r="AK361" s="1660"/>
    </row>
    <row r="362" spans="1:37" ht="39.950000000000003" customHeight="1" x14ac:dyDescent="0.2">
      <c r="A362" s="5920"/>
      <c r="B362" s="5920"/>
      <c r="C362" s="1681"/>
      <c r="D362" s="1681"/>
      <c r="E362" s="1685"/>
      <c r="F362" s="1681"/>
      <c r="G362" s="1681"/>
      <c r="H362" s="1928"/>
      <c r="I362" s="1928"/>
      <c r="J362" s="1681"/>
      <c r="K362" s="1681"/>
      <c r="L362" s="1681"/>
      <c r="M362" s="1681"/>
      <c r="N362" s="1681"/>
      <c r="O362" s="1928"/>
      <c r="P362" s="1928"/>
      <c r="Q362" s="1681"/>
      <c r="R362" s="1681"/>
      <c r="S362" s="1681"/>
      <c r="T362" s="1681"/>
      <c r="U362" s="1681"/>
      <c r="V362" s="1928"/>
      <c r="W362" s="1928"/>
      <c r="X362" s="1929"/>
      <c r="Y362" s="1681"/>
      <c r="Z362" s="1681"/>
      <c r="AA362" s="1681"/>
      <c r="AB362" s="1681"/>
      <c r="AC362" s="1928"/>
      <c r="AD362" s="1928"/>
      <c r="AE362" s="1683"/>
      <c r="AF362" s="1683"/>
      <c r="AG362" s="1684"/>
      <c r="AH362" s="1684"/>
      <c r="AI362" s="1683"/>
      <c r="AJ362" s="1660"/>
      <c r="AK362" s="1660"/>
    </row>
    <row r="363" spans="1:37" ht="39.950000000000003" customHeight="1" x14ac:dyDescent="0.2">
      <c r="E363" s="1659"/>
      <c r="F363" s="1659"/>
      <c r="G363" s="1659"/>
      <c r="H363" s="1937"/>
      <c r="I363" s="1937"/>
      <c r="J363" s="1937"/>
      <c r="K363" s="1697"/>
      <c r="L363" s="1697"/>
      <c r="M363" s="1697"/>
      <c r="N363" s="1697"/>
      <c r="Q363" s="1659"/>
      <c r="R363" s="1659"/>
      <c r="S363" s="1659"/>
      <c r="T363" s="1715"/>
      <c r="X363" s="1694"/>
      <c r="Y363" s="1694"/>
      <c r="Z363" s="1694"/>
    </row>
    <row r="364" spans="1:37" ht="39.950000000000003" customHeight="1" x14ac:dyDescent="0.2">
      <c r="L364" s="1697"/>
      <c r="M364" s="1697"/>
      <c r="N364" s="1697"/>
      <c r="R364" s="1716"/>
      <c r="S364" s="1716"/>
      <c r="T364" s="1716"/>
    </row>
    <row r="365" spans="1:37" ht="39.950000000000003" customHeight="1" x14ac:dyDescent="0.2">
      <c r="J365" s="1659"/>
      <c r="K365" s="1659"/>
      <c r="L365" s="1659"/>
      <c r="T365" s="1715"/>
      <c r="U365" s="1715"/>
      <c r="X365" s="1715"/>
      <c r="Y365" s="1715"/>
      <c r="AB365" s="1657"/>
      <c r="AE365" s="1657"/>
    </row>
    <row r="366" spans="1:37" ht="39.950000000000003" customHeight="1" x14ac:dyDescent="0.2">
      <c r="C366" s="1716"/>
      <c r="D366" s="1716"/>
      <c r="F366" s="1689"/>
      <c r="G366" s="1689"/>
      <c r="S366" s="1715"/>
      <c r="T366" s="1715"/>
      <c r="U366" s="1715"/>
      <c r="V366" s="1715"/>
      <c r="W366" s="1715"/>
      <c r="Y366" s="1716"/>
      <c r="Z366" s="1716"/>
      <c r="AA366" s="1716"/>
      <c r="AB366" s="1716"/>
    </row>
    <row r="367" spans="1:37" ht="39.950000000000003" customHeight="1" x14ac:dyDescent="0.2">
      <c r="S367" s="1697"/>
      <c r="T367" s="1697"/>
      <c r="U367" s="1697"/>
      <c r="V367" s="1697"/>
      <c r="W367" s="1697"/>
    </row>
    <row r="368" spans="1:37" ht="39.950000000000003" customHeight="1" x14ac:dyDescent="0.2">
      <c r="A368" s="16"/>
      <c r="B368" s="1715"/>
      <c r="C368" s="1659"/>
      <c r="D368" s="1659"/>
      <c r="E368" s="1659"/>
      <c r="F368" s="1716"/>
      <c r="G368" s="1716"/>
      <c r="H368" s="1716"/>
      <c r="I368" s="1659"/>
      <c r="J368" s="1659"/>
      <c r="K368" s="1659"/>
      <c r="L368" s="1694"/>
      <c r="M368" s="1694"/>
      <c r="N368" s="1694"/>
      <c r="O368" s="1694"/>
      <c r="P368" s="1694"/>
      <c r="Q368" s="1694"/>
      <c r="R368" s="1659"/>
      <c r="S368" s="1659"/>
      <c r="T368" s="1659"/>
      <c r="U368" s="1659"/>
      <c r="V368" s="1659"/>
    </row>
    <row r="369" spans="1:37" ht="39.950000000000003" customHeight="1" x14ac:dyDescent="0.2"/>
    <row r="370" spans="1:37" ht="39.950000000000003" customHeight="1" x14ac:dyDescent="0.2"/>
    <row r="371" spans="1:37" ht="39.950000000000003" customHeight="1" x14ac:dyDescent="0.2">
      <c r="A371" s="5876"/>
      <c r="B371" s="5876"/>
      <c r="C371" s="1661"/>
      <c r="D371" s="1661"/>
      <c r="E371" s="1661"/>
      <c r="F371" s="1661"/>
      <c r="G371" s="1661"/>
      <c r="H371" s="1661"/>
      <c r="I371" s="1661"/>
      <c r="J371" s="1661"/>
      <c r="K371" s="1661"/>
      <c r="L371" s="1661"/>
      <c r="M371" s="1661"/>
      <c r="N371" s="1661"/>
      <c r="O371" s="1661"/>
      <c r="P371" s="1661"/>
      <c r="Q371" s="1661"/>
      <c r="R371" s="1661"/>
      <c r="S371" s="1661"/>
      <c r="T371" s="1661"/>
      <c r="U371" s="1661"/>
      <c r="V371" s="1661"/>
      <c r="W371" s="1661"/>
      <c r="X371" s="1661"/>
      <c r="Y371" s="1661"/>
      <c r="Z371" s="1661"/>
      <c r="AA371" s="1661"/>
      <c r="AB371" s="1661"/>
      <c r="AC371" s="1661"/>
      <c r="AD371" s="1661"/>
      <c r="AE371" s="1661"/>
      <c r="AF371" s="1661"/>
      <c r="AG371" s="1661"/>
      <c r="AH371" s="1661"/>
      <c r="AI371" s="1661"/>
      <c r="AJ371" s="1661"/>
      <c r="AK371" s="1661"/>
    </row>
    <row r="372" spans="1:37" ht="39.950000000000003" customHeight="1" x14ac:dyDescent="0.2">
      <c r="A372" s="5925"/>
      <c r="B372" s="5925"/>
      <c r="C372" s="1708"/>
      <c r="D372" s="1708"/>
      <c r="E372" s="1708"/>
      <c r="F372" s="1708"/>
      <c r="G372" s="1708"/>
      <c r="H372" s="1708"/>
      <c r="I372" s="1708"/>
      <c r="J372" s="1708"/>
      <c r="K372" s="1708"/>
      <c r="L372" s="1708"/>
      <c r="M372" s="1708"/>
      <c r="N372" s="1708"/>
      <c r="O372" s="1708"/>
      <c r="P372" s="1708"/>
      <c r="Q372" s="1708"/>
      <c r="R372" s="1708"/>
      <c r="S372" s="1708"/>
      <c r="T372" s="1708"/>
      <c r="U372" s="1708"/>
      <c r="V372" s="1708"/>
      <c r="W372" s="1708"/>
      <c r="X372" s="1708"/>
      <c r="Y372" s="1708"/>
      <c r="Z372" s="1708"/>
      <c r="AA372" s="1708"/>
      <c r="AB372" s="1708"/>
      <c r="AC372" s="1708"/>
      <c r="AD372" s="1708"/>
      <c r="AE372" s="1708"/>
      <c r="AF372" s="1708"/>
      <c r="AG372" s="1708"/>
      <c r="AH372" s="1708"/>
      <c r="AI372" s="1708"/>
      <c r="AJ372" s="1708"/>
      <c r="AK372" s="1708"/>
    </row>
    <row r="373" spans="1:37" ht="39.950000000000003" customHeight="1" x14ac:dyDescent="0.2">
      <c r="A373" s="5923"/>
      <c r="B373" s="5923"/>
      <c r="C373" s="846"/>
      <c r="D373" s="1716"/>
      <c r="E373" s="1716"/>
      <c r="F373" s="1716"/>
      <c r="G373" s="1716"/>
      <c r="H373" s="1928"/>
      <c r="I373" s="1928"/>
      <c r="J373" s="1709"/>
      <c r="K373" s="1709"/>
      <c r="L373" s="1709"/>
      <c r="M373" s="1709"/>
      <c r="N373" s="1709"/>
      <c r="O373" s="1928"/>
      <c r="P373" s="1928"/>
      <c r="Q373" s="1667"/>
      <c r="R373" s="1659"/>
      <c r="S373" s="1659"/>
      <c r="T373" s="1659"/>
      <c r="U373" s="1659"/>
      <c r="V373" s="1928"/>
      <c r="W373" s="1928"/>
      <c r="X373" s="1716"/>
      <c r="Y373" s="1716"/>
      <c r="Z373" s="1716"/>
      <c r="AA373" s="1657"/>
      <c r="AB373" s="1657"/>
      <c r="AC373" s="1928"/>
      <c r="AD373" s="1928"/>
      <c r="AE373" s="1658"/>
      <c r="AF373" s="1930"/>
      <c r="AG373" s="1658"/>
      <c r="AH373" s="1658"/>
      <c r="AI373" s="1930"/>
      <c r="AJ373" s="1660"/>
      <c r="AK373" s="1660"/>
    </row>
    <row r="374" spans="1:37" ht="39.950000000000003" customHeight="1" x14ac:dyDescent="0.2">
      <c r="A374" s="5923"/>
      <c r="B374" s="5923"/>
      <c r="C374" s="1681"/>
      <c r="D374" s="1681"/>
      <c r="E374" s="1685"/>
      <c r="F374" s="1695"/>
      <c r="G374" s="1695"/>
      <c r="H374" s="1928"/>
      <c r="I374" s="1928"/>
      <c r="J374" s="1681"/>
      <c r="K374" s="1681"/>
      <c r="L374" s="1685"/>
      <c r="M374" s="1695"/>
      <c r="N374" s="1695"/>
      <c r="O374" s="1928"/>
      <c r="P374" s="1928"/>
      <c r="Q374" s="1716"/>
      <c r="R374" s="1716"/>
      <c r="S374" s="1716"/>
      <c r="T374" s="1716"/>
      <c r="U374" s="1716"/>
      <c r="V374" s="1928"/>
      <c r="W374" s="1928"/>
      <c r="X374" s="1658"/>
      <c r="Y374" s="1658"/>
      <c r="Z374" s="1667"/>
      <c r="AA374" s="1667"/>
      <c r="AB374" s="1667"/>
      <c r="AC374" s="1928"/>
      <c r="AD374" s="1928"/>
      <c r="AE374" s="1705"/>
      <c r="AF374" s="1705"/>
      <c r="AG374" s="1705"/>
      <c r="AH374" s="1705"/>
      <c r="AI374" s="1695"/>
      <c r="AJ374" s="1660"/>
      <c r="AK374" s="1660"/>
    </row>
    <row r="375" spans="1:37" ht="39.950000000000003" customHeight="1" x14ac:dyDescent="0.2">
      <c r="A375" s="5923"/>
      <c r="B375" s="5923"/>
      <c r="C375" s="1695"/>
      <c r="D375" s="1695"/>
      <c r="E375" s="1695"/>
      <c r="F375" s="1695"/>
      <c r="G375" s="1695"/>
      <c r="H375" s="1928"/>
      <c r="I375" s="1928"/>
      <c r="J375" s="1681"/>
      <c r="K375" s="1681"/>
      <c r="L375" s="1940"/>
      <c r="M375" s="1940"/>
      <c r="N375" s="1695"/>
      <c r="O375" s="1928"/>
      <c r="P375" s="1928"/>
      <c r="Q375" s="1701"/>
      <c r="R375" s="1657"/>
      <c r="S375" s="1657"/>
      <c r="T375" s="1657"/>
      <c r="U375" s="1657"/>
      <c r="V375" s="1928"/>
      <c r="W375" s="1928"/>
      <c r="X375" s="1709"/>
      <c r="Y375" s="1658"/>
      <c r="Z375" s="1658"/>
      <c r="AA375" s="1658"/>
      <c r="AB375" s="1658"/>
      <c r="AC375" s="1928"/>
      <c r="AD375" s="1928"/>
      <c r="AE375" s="1707"/>
      <c r="AF375" s="1707"/>
      <c r="AG375" s="1707"/>
      <c r="AH375" s="1707"/>
      <c r="AI375" s="1695"/>
      <c r="AJ375" s="1660"/>
      <c r="AK375" s="1660"/>
    </row>
    <row r="376" spans="1:37" ht="39.950000000000003" customHeight="1" x14ac:dyDescent="0.2">
      <c r="A376" s="5923"/>
      <c r="B376" s="5923"/>
      <c r="C376" s="1681"/>
      <c r="D376" s="1681"/>
      <c r="E376" s="1685"/>
      <c r="F376" s="1685"/>
      <c r="G376" s="1685"/>
      <c r="H376" s="1928"/>
      <c r="I376" s="1928"/>
      <c r="J376" s="1705"/>
      <c r="K376" s="1705"/>
      <c r="L376" s="1705"/>
      <c r="M376" s="1705"/>
      <c r="N376" s="1715"/>
      <c r="O376" s="1928"/>
      <c r="P376" s="1928"/>
      <c r="Q376" s="1658"/>
      <c r="R376" s="1658"/>
      <c r="S376" s="1658"/>
      <c r="T376" s="1658"/>
      <c r="U376" s="1658"/>
      <c r="V376" s="1928"/>
      <c r="W376" s="1928"/>
      <c r="X376" s="1658"/>
      <c r="Y376" s="1658"/>
      <c r="Z376" s="1658"/>
      <c r="AA376" s="1658"/>
      <c r="AB376" s="1658"/>
      <c r="AC376" s="1928"/>
      <c r="AD376" s="1928"/>
      <c r="AE376" s="1658"/>
      <c r="AF376" s="1658"/>
      <c r="AG376" s="1658"/>
      <c r="AH376" s="1658"/>
      <c r="AI376" s="1658"/>
      <c r="AJ376" s="1660"/>
      <c r="AK376" s="1660"/>
    </row>
    <row r="377" spans="1:37" ht="39.950000000000003" customHeight="1" x14ac:dyDescent="0.2">
      <c r="A377" s="5923"/>
      <c r="B377" s="5923"/>
      <c r="C377" s="1659"/>
      <c r="D377" s="1659"/>
      <c r="E377" s="1659"/>
      <c r="F377" s="1705"/>
      <c r="G377" s="1705"/>
      <c r="H377" s="1928"/>
      <c r="I377" s="1928"/>
      <c r="J377" s="1705"/>
      <c r="K377" s="1705"/>
      <c r="L377" s="1664"/>
      <c r="M377" s="1664"/>
      <c r="N377" s="1664"/>
      <c r="O377" s="1928"/>
      <c r="P377" s="1928"/>
      <c r="Q377" s="1664"/>
      <c r="R377" s="1664"/>
      <c r="S377" s="1664"/>
      <c r="T377" s="1664"/>
      <c r="U377" s="1664"/>
      <c r="V377" s="1928"/>
      <c r="W377" s="1928"/>
      <c r="X377" s="1664"/>
      <c r="Y377" s="1664"/>
      <c r="Z377" s="1664"/>
      <c r="AA377" s="1664"/>
      <c r="AB377" s="1664"/>
      <c r="AC377" s="1928"/>
      <c r="AD377" s="1928"/>
      <c r="AE377" s="1664"/>
      <c r="AF377" s="1664"/>
      <c r="AG377" s="1664"/>
      <c r="AH377" s="1664"/>
      <c r="AI377" s="1664"/>
      <c r="AJ377" s="1660"/>
      <c r="AK377" s="1660"/>
    </row>
    <row r="378" spans="1:37" ht="39.950000000000003" customHeight="1" x14ac:dyDescent="0.2">
      <c r="A378" s="5923"/>
      <c r="B378" s="5923"/>
      <c r="C378" s="1658"/>
      <c r="D378" s="1658"/>
      <c r="E378" s="1658"/>
      <c r="F378" s="1705"/>
      <c r="G378" s="1705"/>
      <c r="H378" s="1928"/>
      <c r="I378" s="1928"/>
      <c r="J378" s="1705"/>
      <c r="K378" s="1705"/>
      <c r="L378" s="1705"/>
      <c r="M378" s="1705"/>
      <c r="N378" s="1705"/>
      <c r="O378" s="1928"/>
      <c r="P378" s="1928"/>
      <c r="Q378" s="1658"/>
      <c r="R378" s="1658"/>
      <c r="S378" s="1658"/>
      <c r="T378" s="1658"/>
      <c r="U378" s="1658"/>
      <c r="V378" s="1928"/>
      <c r="W378" s="1928"/>
      <c r="X378" s="1658"/>
      <c r="Y378" s="1658"/>
      <c r="Z378" s="1658"/>
      <c r="AA378" s="1658"/>
      <c r="AB378" s="1658"/>
      <c r="AC378" s="1928"/>
      <c r="AD378" s="1928"/>
      <c r="AE378" s="1658"/>
      <c r="AF378" s="1658"/>
      <c r="AG378" s="1658"/>
      <c r="AH378" s="1658"/>
      <c r="AI378" s="1658"/>
      <c r="AJ378" s="1660"/>
      <c r="AK378" s="1660"/>
    </row>
    <row r="379" spans="1:37" ht="39.950000000000003" customHeight="1" x14ac:dyDescent="0.2">
      <c r="A379" s="5923"/>
      <c r="B379" s="5923"/>
      <c r="C379" s="1658"/>
      <c r="D379" s="1658"/>
      <c r="E379" s="1658"/>
      <c r="F379" s="1658"/>
      <c r="G379" s="1658"/>
      <c r="H379" s="1928"/>
      <c r="I379" s="1928"/>
      <c r="J379" s="1658"/>
      <c r="K379" s="1658"/>
      <c r="L379" s="1658"/>
      <c r="M379" s="1658"/>
      <c r="N379" s="1658"/>
      <c r="O379" s="1928"/>
      <c r="P379" s="1928"/>
      <c r="Q379" s="1658"/>
      <c r="R379" s="1658"/>
      <c r="S379" s="1658"/>
      <c r="T379" s="1658"/>
      <c r="U379" s="1658"/>
      <c r="V379" s="1928"/>
      <c r="W379" s="1928"/>
      <c r="X379" s="1665"/>
      <c r="Y379" s="1665"/>
      <c r="Z379" s="1665"/>
      <c r="AA379" s="1665"/>
      <c r="AB379" s="1665"/>
      <c r="AC379" s="1928"/>
      <c r="AD379" s="1928"/>
      <c r="AE379" s="1665"/>
      <c r="AF379" s="1665"/>
      <c r="AG379" s="1665"/>
      <c r="AH379" s="1665"/>
      <c r="AI379" s="1665"/>
      <c r="AJ379" s="1660"/>
      <c r="AK379" s="1660"/>
    </row>
    <row r="380" spans="1:37" ht="39.950000000000003" customHeight="1" x14ac:dyDescent="0.2">
      <c r="A380" s="5923"/>
      <c r="B380" s="5923"/>
      <c r="C380" s="1658"/>
      <c r="D380" s="1658"/>
      <c r="E380" s="1658"/>
      <c r="F380" s="1658"/>
      <c r="G380" s="1658"/>
      <c r="H380" s="1928"/>
      <c r="I380" s="1928"/>
      <c r="J380" s="1658"/>
      <c r="K380" s="1658"/>
      <c r="L380" s="1658"/>
      <c r="M380" s="1658"/>
      <c r="N380" s="1658"/>
      <c r="O380" s="1928"/>
      <c r="P380" s="1928"/>
      <c r="Q380" s="1658"/>
      <c r="R380" s="1658"/>
      <c r="S380" s="1658"/>
      <c r="T380" s="1658"/>
      <c r="U380" s="1658"/>
      <c r="V380" s="1928"/>
      <c r="W380" s="1928"/>
      <c r="X380" s="1658"/>
      <c r="Y380" s="1658"/>
      <c r="Z380" s="1658"/>
      <c r="AA380" s="1658"/>
      <c r="AB380" s="1658"/>
      <c r="AC380" s="1928"/>
      <c r="AD380" s="1928"/>
      <c r="AE380" s="1658"/>
      <c r="AF380" s="1658"/>
      <c r="AG380" s="1658"/>
      <c r="AH380" s="1658"/>
      <c r="AI380" s="1658"/>
      <c r="AJ380" s="1660"/>
      <c r="AK380" s="1660"/>
    </row>
    <row r="381" spans="1:37" ht="39.950000000000003" customHeight="1" x14ac:dyDescent="0.2">
      <c r="A381" s="5920"/>
      <c r="B381" s="5920"/>
      <c r="C381" s="1658"/>
      <c r="D381" s="1658"/>
      <c r="E381" s="1658"/>
      <c r="F381" s="1705"/>
      <c r="G381" s="1705"/>
      <c r="H381" s="1928"/>
      <c r="I381" s="1928"/>
      <c r="J381" s="1705"/>
      <c r="K381" s="1705"/>
      <c r="L381" s="1705"/>
      <c r="M381" s="1705"/>
      <c r="N381" s="1705"/>
      <c r="O381" s="1928"/>
      <c r="P381" s="1928"/>
      <c r="Q381" s="1658"/>
      <c r="R381" s="1658"/>
      <c r="S381" s="1658"/>
      <c r="T381" s="1658"/>
      <c r="U381" s="1658"/>
      <c r="V381" s="1928"/>
      <c r="W381" s="1928"/>
      <c r="X381" s="1658"/>
      <c r="Y381" s="1658"/>
      <c r="Z381" s="1658"/>
      <c r="AA381" s="1658"/>
      <c r="AB381" s="1658"/>
      <c r="AC381" s="1928"/>
      <c r="AD381" s="1928"/>
      <c r="AE381" s="1658"/>
      <c r="AF381" s="1658"/>
      <c r="AG381" s="1658"/>
      <c r="AH381" s="1659"/>
      <c r="AI381" s="1659"/>
      <c r="AJ381" s="1660"/>
      <c r="AK381" s="1660"/>
    </row>
    <row r="382" spans="1:37" ht="39.950000000000003" customHeight="1" x14ac:dyDescent="0.2">
      <c r="A382" s="5924"/>
      <c r="B382" s="5924"/>
      <c r="C382" s="1681"/>
      <c r="D382" s="1681"/>
      <c r="E382" s="1685"/>
      <c r="F382" s="1695"/>
      <c r="G382" s="1695"/>
      <c r="H382" s="1928"/>
      <c r="I382" s="1928"/>
      <c r="J382" s="1681"/>
      <c r="K382" s="1681"/>
      <c r="L382" s="1685"/>
      <c r="M382" s="1695"/>
      <c r="N382" s="1695"/>
      <c r="O382" s="1928"/>
      <c r="P382" s="1928"/>
      <c r="Q382" s="1681"/>
      <c r="R382" s="1681"/>
      <c r="S382" s="1685"/>
      <c r="T382" s="1695"/>
      <c r="U382" s="1695"/>
      <c r="V382" s="1928"/>
      <c r="W382" s="1928"/>
      <c r="X382" s="1681"/>
      <c r="Y382" s="1681"/>
      <c r="Z382" s="1685"/>
      <c r="AA382" s="1695"/>
      <c r="AB382" s="1695"/>
      <c r="AC382" s="1928"/>
      <c r="AD382" s="1928"/>
      <c r="AE382" s="1681"/>
      <c r="AF382" s="1681"/>
      <c r="AG382" s="1685"/>
      <c r="AH382" s="1695"/>
      <c r="AI382" s="1695"/>
      <c r="AJ382" s="1660"/>
      <c r="AK382" s="1660"/>
    </row>
    <row r="383" spans="1:37" ht="39.950000000000003" customHeight="1" x14ac:dyDescent="0.2">
      <c r="A383" s="5923"/>
      <c r="B383" s="5923"/>
      <c r="C383" s="1658"/>
      <c r="D383" s="1658"/>
      <c r="E383" s="1658"/>
      <c r="F383" s="1658"/>
      <c r="G383" s="1658"/>
      <c r="H383" s="1928"/>
      <c r="I383" s="1928"/>
      <c r="J383" s="1658"/>
      <c r="K383" s="1658"/>
      <c r="L383" s="1658"/>
      <c r="M383" s="1658"/>
      <c r="N383" s="1658"/>
      <c r="O383" s="1928"/>
      <c r="P383" s="1928"/>
      <c r="Q383" s="1658"/>
      <c r="R383" s="1658"/>
      <c r="S383" s="1658"/>
      <c r="T383" s="1658"/>
      <c r="U383" s="1658"/>
      <c r="V383" s="1928"/>
      <c r="W383" s="1928"/>
      <c r="X383" s="1701"/>
      <c r="Y383" s="1701"/>
      <c r="Z383" s="1701"/>
      <c r="AA383" s="1701"/>
      <c r="AB383" s="1701"/>
      <c r="AC383" s="1928"/>
      <c r="AD383" s="1928"/>
      <c r="AE383" s="1701"/>
      <c r="AF383" s="1701"/>
      <c r="AG383" s="1701"/>
      <c r="AH383" s="1701"/>
      <c r="AI383" s="1701"/>
      <c r="AJ383" s="1660"/>
      <c r="AK383" s="1660"/>
    </row>
    <row r="384" spans="1:37" ht="39.950000000000003" customHeight="1" x14ac:dyDescent="0.2">
      <c r="A384" s="5920"/>
      <c r="B384" s="5920"/>
      <c r="C384" s="1935"/>
      <c r="D384" s="1935"/>
      <c r="E384" s="1935"/>
      <c r="F384" s="1705"/>
      <c r="G384" s="1705"/>
      <c r="H384" s="1928"/>
      <c r="I384" s="1928"/>
      <c r="J384" s="1658"/>
      <c r="K384" s="1658"/>
      <c r="L384" s="1658"/>
      <c r="M384" s="1658"/>
      <c r="N384" s="1658"/>
      <c r="O384" s="1928"/>
      <c r="P384" s="1928"/>
      <c r="Q384" s="1658"/>
      <c r="R384" s="1658"/>
      <c r="S384" s="1658"/>
      <c r="T384" s="1658"/>
      <c r="U384" s="1658"/>
      <c r="V384" s="1928"/>
      <c r="W384" s="1928"/>
      <c r="X384" s="1658"/>
      <c r="Y384" s="1658"/>
      <c r="Z384" s="1658"/>
      <c r="AA384" s="1658"/>
      <c r="AB384" s="1658"/>
      <c r="AC384" s="1928"/>
      <c r="AD384" s="1928"/>
      <c r="AE384" s="1658"/>
      <c r="AF384" s="1658"/>
      <c r="AG384" s="1658"/>
      <c r="AH384" s="1658"/>
      <c r="AI384" s="1658"/>
      <c r="AJ384" s="1660"/>
      <c r="AK384" s="1660"/>
    </row>
    <row r="385" spans="1:37" ht="39.950000000000003" customHeight="1" x14ac:dyDescent="0.2">
      <c r="A385" s="5923"/>
      <c r="B385" s="5923"/>
      <c r="C385" s="1927"/>
      <c r="D385" s="1927"/>
      <c r="E385" s="1927"/>
      <c r="F385" s="1927"/>
      <c r="G385" s="1927"/>
      <c r="H385" s="1928"/>
      <c r="I385" s="1928"/>
      <c r="J385" s="1927"/>
      <c r="K385" s="1927"/>
      <c r="L385" s="1927"/>
      <c r="M385" s="1927"/>
      <c r="N385" s="1927"/>
      <c r="O385" s="1928"/>
      <c r="P385" s="1928"/>
      <c r="Q385" s="1927"/>
      <c r="R385" s="1927"/>
      <c r="S385" s="1927"/>
      <c r="T385" s="1927"/>
      <c r="U385" s="1927"/>
      <c r="V385" s="1928"/>
      <c r="W385" s="1928"/>
      <c r="X385" s="1927"/>
      <c r="Y385" s="1927"/>
      <c r="Z385" s="1927"/>
      <c r="AA385" s="1927"/>
      <c r="AB385" s="1927"/>
      <c r="AC385" s="1928"/>
      <c r="AD385" s="1928"/>
      <c r="AE385" s="1927"/>
      <c r="AF385" s="1927"/>
      <c r="AG385" s="1927"/>
      <c r="AH385" s="1927"/>
      <c r="AI385" s="1927"/>
      <c r="AJ385" s="1660"/>
      <c r="AK385" s="1660"/>
    </row>
    <row r="386" spans="1:37" ht="39.950000000000003" customHeight="1" x14ac:dyDescent="0.2">
      <c r="A386" s="5922"/>
      <c r="B386" s="5922"/>
      <c r="C386" s="1690"/>
      <c r="D386" s="1690"/>
      <c r="E386" s="1690"/>
      <c r="F386" s="1690"/>
      <c r="G386" s="1690"/>
      <c r="H386" s="1928"/>
      <c r="I386" s="1928"/>
      <c r="J386" s="1690"/>
      <c r="K386" s="1690"/>
      <c r="L386" s="1690"/>
      <c r="M386" s="1690"/>
      <c r="N386" s="1690"/>
      <c r="O386" s="1928"/>
      <c r="P386" s="1928"/>
      <c r="Q386" s="1690"/>
      <c r="R386" s="1690"/>
      <c r="S386" s="1690"/>
      <c r="T386" s="1690"/>
      <c r="U386" s="1690"/>
      <c r="V386" s="1928"/>
      <c r="W386" s="1928"/>
      <c r="X386" s="1690"/>
      <c r="Y386" s="1690"/>
      <c r="Z386" s="1690"/>
      <c r="AA386" s="1690"/>
      <c r="AB386" s="1690"/>
      <c r="AC386" s="1928"/>
      <c r="AD386" s="1928"/>
      <c r="AE386" s="1706"/>
      <c r="AF386" s="1706"/>
      <c r="AG386" s="1706"/>
      <c r="AH386" s="1706"/>
      <c r="AI386" s="1706"/>
      <c r="AJ386" s="1660"/>
      <c r="AK386" s="1660"/>
    </row>
    <row r="387" spans="1:37" ht="39.950000000000003" customHeight="1" x14ac:dyDescent="0.2">
      <c r="A387" s="5920"/>
      <c r="B387" s="5920"/>
      <c r="C387" s="1681"/>
      <c r="D387" s="1681"/>
      <c r="E387" s="1685"/>
      <c r="F387" s="1681"/>
      <c r="G387" s="1681"/>
      <c r="H387" s="1928"/>
      <c r="I387" s="1928"/>
      <c r="J387" s="1681"/>
      <c r="K387" s="1681"/>
      <c r="L387" s="1685"/>
      <c r="M387" s="1681"/>
      <c r="N387" s="1681"/>
      <c r="O387" s="1928"/>
      <c r="P387" s="1928"/>
      <c r="Q387" s="1681"/>
      <c r="R387" s="1681"/>
      <c r="S387" s="1685"/>
      <c r="T387" s="1681"/>
      <c r="U387" s="1681"/>
      <c r="V387" s="1928"/>
      <c r="W387" s="1928"/>
      <c r="X387" s="1681"/>
      <c r="Y387" s="1681"/>
      <c r="Z387" s="1685"/>
      <c r="AA387" s="1681"/>
      <c r="AB387" s="1681"/>
      <c r="AC387" s="1928"/>
      <c r="AD387" s="1928"/>
      <c r="AE387" s="1681"/>
      <c r="AF387" s="1681"/>
      <c r="AG387" s="1685"/>
      <c r="AH387" s="1681"/>
      <c r="AI387" s="1681"/>
      <c r="AJ387" s="1660"/>
      <c r="AK387" s="1660"/>
    </row>
    <row r="388" spans="1:37" ht="39.950000000000003" customHeight="1" x14ac:dyDescent="0.2">
      <c r="C388" s="1659"/>
      <c r="D388" s="1659"/>
      <c r="E388" s="1659"/>
      <c r="F388" s="1937"/>
      <c r="G388" s="1937"/>
      <c r="H388" s="1937"/>
      <c r="I388" s="1937"/>
      <c r="J388" s="1937"/>
      <c r="K388" s="1697"/>
      <c r="L388" s="1697"/>
      <c r="N388" s="1657"/>
      <c r="O388" s="1657"/>
      <c r="P388" s="1657"/>
      <c r="Q388" s="1657"/>
      <c r="R388" s="1657"/>
      <c r="S388" s="1715"/>
      <c r="T388" s="1715"/>
      <c r="AE388" s="1659"/>
      <c r="AF388" s="1659"/>
      <c r="AG388" s="1659"/>
      <c r="AH388" s="1659"/>
    </row>
    <row r="389" spans="1:37" ht="39.950000000000003" customHeight="1" x14ac:dyDescent="0.2">
      <c r="G389" s="1659"/>
      <c r="J389" s="1659"/>
      <c r="K389" s="1659"/>
      <c r="L389" s="1659"/>
      <c r="M389" s="1697"/>
      <c r="N389" s="1697"/>
      <c r="R389" s="1709"/>
      <c r="S389" s="1709"/>
      <c r="T389" s="1709"/>
      <c r="U389" s="1709"/>
      <c r="Y389" s="1709"/>
      <c r="AI389" s="1659"/>
    </row>
    <row r="390" spans="1:37" ht="39.950000000000003" customHeight="1" x14ac:dyDescent="0.2">
      <c r="F390" s="1659"/>
      <c r="G390" s="1659"/>
      <c r="L390" s="1659"/>
      <c r="Q390" s="1659"/>
      <c r="S390" s="1657"/>
      <c r="T390" s="1657"/>
      <c r="U390" s="1709"/>
      <c r="X390" s="1709"/>
      <c r="Z390" s="1709"/>
      <c r="AA390" s="1709"/>
    </row>
    <row r="391" spans="1:37" ht="39.950000000000003" customHeight="1" x14ac:dyDescent="0.2">
      <c r="F391" s="1689"/>
      <c r="G391" s="1689"/>
      <c r="S391" s="1715"/>
      <c r="T391" s="1715"/>
      <c r="U391" s="1715"/>
      <c r="V391" s="1715"/>
      <c r="W391" s="1715"/>
      <c r="X391" s="1709"/>
      <c r="Y391" s="1715"/>
      <c r="AA391" s="1709"/>
      <c r="AB391" s="1709"/>
      <c r="AE391" s="1709"/>
    </row>
    <row r="392" spans="1:37" ht="39.950000000000003" customHeight="1" x14ac:dyDescent="0.2">
      <c r="J392" s="1697"/>
      <c r="K392" s="1697"/>
      <c r="L392" s="1697"/>
      <c r="M392" s="1697"/>
      <c r="N392" s="1697"/>
      <c r="S392" s="1697"/>
      <c r="T392" s="1697"/>
      <c r="U392" s="1697"/>
      <c r="V392" s="1697"/>
      <c r="W392" s="1697"/>
      <c r="X392" s="1697"/>
    </row>
    <row r="393" spans="1:37" ht="39.950000000000003" customHeight="1" x14ac:dyDescent="0.2">
      <c r="A393" s="16"/>
      <c r="B393" s="1715"/>
      <c r="O393" s="1664"/>
      <c r="P393" s="1664"/>
      <c r="Q393" s="1664"/>
      <c r="R393" s="1664"/>
      <c r="S393" s="1664"/>
      <c r="T393" s="1659"/>
      <c r="U393" s="1659"/>
      <c r="V393" s="1659"/>
      <c r="W393" s="1657"/>
      <c r="X393" s="1657"/>
      <c r="Y393" s="1659"/>
      <c r="Z393" s="1659"/>
      <c r="AA393" s="1659"/>
      <c r="AB393" s="1716"/>
      <c r="AC393" s="1716"/>
      <c r="AD393" s="1716"/>
    </row>
    <row r="394" spans="1:37" ht="39.950000000000003" customHeight="1" x14ac:dyDescent="0.2"/>
    <row r="395" spans="1:37" ht="39.950000000000003" customHeight="1" x14ac:dyDescent="0.2"/>
    <row r="396" spans="1:37" ht="39.950000000000003" customHeight="1" x14ac:dyDescent="0.2">
      <c r="A396" s="5876"/>
      <c r="B396" s="5876"/>
      <c r="C396" s="1661"/>
      <c r="D396" s="1661"/>
      <c r="E396" s="1661"/>
      <c r="F396" s="1661"/>
      <c r="G396" s="1661"/>
      <c r="H396" s="1661"/>
      <c r="I396" s="1661"/>
      <c r="J396" s="1661"/>
      <c r="K396" s="1661"/>
      <c r="L396" s="1661"/>
      <c r="M396" s="1661"/>
      <c r="N396" s="1661"/>
      <c r="O396" s="1661"/>
      <c r="P396" s="1661"/>
      <c r="Q396" s="1661"/>
      <c r="R396" s="1661"/>
      <c r="S396" s="1661"/>
      <c r="T396" s="1661"/>
      <c r="U396" s="1661"/>
      <c r="V396" s="1661"/>
      <c r="W396" s="1661"/>
      <c r="X396" s="1661"/>
      <c r="Y396" s="1661"/>
      <c r="Z396" s="1661"/>
      <c r="AA396" s="1661"/>
      <c r="AB396" s="1661"/>
      <c r="AC396" s="1661"/>
      <c r="AD396" s="1661"/>
      <c r="AE396" s="1661"/>
      <c r="AF396" s="1661"/>
      <c r="AG396" s="1661"/>
      <c r="AH396" s="1661"/>
      <c r="AI396" s="1661"/>
      <c r="AJ396" s="1661"/>
      <c r="AK396" s="1661"/>
    </row>
    <row r="397" spans="1:37" ht="39.950000000000003" customHeight="1" x14ac:dyDescent="0.2">
      <c r="A397" s="5925"/>
      <c r="B397" s="5925"/>
      <c r="C397" s="1708"/>
      <c r="D397" s="1708"/>
      <c r="E397" s="1708"/>
      <c r="F397" s="1708"/>
      <c r="G397" s="1708"/>
      <c r="H397" s="1708"/>
      <c r="I397" s="1708"/>
      <c r="J397" s="1708"/>
      <c r="K397" s="1708"/>
      <c r="L397" s="1708"/>
      <c r="M397" s="1708"/>
      <c r="N397" s="1708"/>
      <c r="O397" s="1708"/>
      <c r="P397" s="1708"/>
      <c r="Q397" s="1708"/>
      <c r="R397" s="1708"/>
      <c r="S397" s="1708"/>
      <c r="T397" s="1708"/>
      <c r="U397" s="1708"/>
      <c r="V397" s="1708"/>
      <c r="W397" s="1708"/>
      <c r="X397" s="1708"/>
      <c r="Y397" s="1708"/>
      <c r="Z397" s="1708"/>
      <c r="AA397" s="1708"/>
      <c r="AB397" s="1708"/>
      <c r="AC397" s="1708"/>
      <c r="AD397" s="1708"/>
      <c r="AE397" s="1708"/>
      <c r="AF397" s="1708"/>
      <c r="AG397" s="1708"/>
      <c r="AH397" s="1708"/>
      <c r="AI397" s="1708"/>
      <c r="AJ397" s="1708"/>
      <c r="AK397" s="1708"/>
    </row>
    <row r="398" spans="1:37" ht="39.950000000000003" customHeight="1" x14ac:dyDescent="0.2">
      <c r="A398" s="5926"/>
      <c r="B398" s="5926"/>
      <c r="C398" s="1708"/>
      <c r="D398" s="1708"/>
      <c r="E398" s="1708"/>
      <c r="F398" s="1708"/>
      <c r="G398" s="1708"/>
      <c r="H398" s="1662"/>
      <c r="I398" s="1662"/>
      <c r="J398" s="1708"/>
      <c r="K398" s="1941"/>
      <c r="L398" s="1941"/>
      <c r="M398" s="1941"/>
      <c r="N398" s="1941"/>
      <c r="O398" s="1941"/>
      <c r="P398" s="1662"/>
      <c r="Q398" s="1941"/>
      <c r="R398" s="1941"/>
      <c r="S398" s="1941"/>
      <c r="T398" s="1941"/>
      <c r="U398" s="1941"/>
      <c r="V398" s="1662"/>
      <c r="W398" s="1662"/>
      <c r="X398" s="1941"/>
      <c r="Y398" s="1941"/>
      <c r="Z398" s="1710"/>
      <c r="AA398" s="1710"/>
      <c r="AB398" s="1710"/>
      <c r="AC398" s="1662"/>
      <c r="AD398" s="1662"/>
      <c r="AE398" s="1710"/>
      <c r="AF398" s="1710"/>
      <c r="AG398" s="1710"/>
      <c r="AH398" s="1710"/>
      <c r="AI398" s="1708"/>
      <c r="AJ398" s="1662"/>
      <c r="AK398" s="1662"/>
    </row>
    <row r="399" spans="1:37" ht="39.950000000000003" customHeight="1" x14ac:dyDescent="0.2">
      <c r="A399" s="5926"/>
      <c r="B399" s="5926"/>
      <c r="C399" s="1716"/>
      <c r="D399" s="1716"/>
      <c r="E399" s="1716"/>
      <c r="F399" s="1716"/>
      <c r="G399" s="1711"/>
      <c r="H399" s="1662"/>
      <c r="I399" s="1662"/>
      <c r="J399" s="1712"/>
      <c r="K399" s="1659"/>
      <c r="L399" s="1659"/>
      <c r="M399" s="1659"/>
      <c r="N399" s="1659"/>
      <c r="O399" s="1659"/>
      <c r="P399" s="1662"/>
      <c r="Q399" s="1659"/>
      <c r="R399" s="1930"/>
      <c r="S399" s="1930"/>
      <c r="T399" s="1930"/>
      <c r="U399" s="1930"/>
      <c r="V399" s="1662"/>
      <c r="W399" s="1662"/>
      <c r="X399" s="1716"/>
      <c r="Y399" s="1716"/>
      <c r="Z399" s="1716"/>
      <c r="AA399" s="1716"/>
      <c r="AB399" s="1716"/>
      <c r="AC399" s="1662"/>
      <c r="AD399" s="1662"/>
      <c r="AE399" s="1657"/>
      <c r="AF399" s="1657"/>
      <c r="AG399" s="1657"/>
      <c r="AH399" s="1657"/>
      <c r="AI399" s="1713"/>
      <c r="AJ399" s="1660"/>
      <c r="AK399" s="1660"/>
    </row>
    <row r="400" spans="1:37" ht="39.950000000000003" customHeight="1" x14ac:dyDescent="0.2">
      <c r="A400" s="5923"/>
      <c r="B400" s="5923"/>
      <c r="C400" s="1695"/>
      <c r="D400" s="1695"/>
      <c r="E400" s="1695"/>
      <c r="F400" s="1695"/>
      <c r="G400" s="1711"/>
      <c r="H400" s="1662"/>
      <c r="I400" s="1662"/>
      <c r="J400" s="1712"/>
      <c r="K400" s="1681"/>
      <c r="L400" s="1685"/>
      <c r="M400" s="1695"/>
      <c r="N400" s="1695"/>
      <c r="O400" s="1662"/>
      <c r="P400" s="1662"/>
      <c r="Q400" s="1681"/>
      <c r="R400" s="1716"/>
      <c r="S400" s="1716"/>
      <c r="T400" s="1695"/>
      <c r="U400" s="1695"/>
      <c r="V400" s="1662"/>
      <c r="W400" s="1662"/>
      <c r="X400" s="1681"/>
      <c r="Y400" s="1681"/>
      <c r="Z400" s="1685"/>
      <c r="AA400" s="1695"/>
      <c r="AB400" s="1695"/>
      <c r="AC400" s="1662"/>
      <c r="AD400" s="1662"/>
      <c r="AE400" s="1659"/>
      <c r="AF400" s="1659"/>
      <c r="AG400" s="1659"/>
      <c r="AH400" s="1659"/>
      <c r="AI400" s="1713"/>
      <c r="AJ400" s="1660"/>
      <c r="AK400" s="1660"/>
    </row>
    <row r="401" spans="1:37" ht="39.950000000000003" customHeight="1" x14ac:dyDescent="0.2">
      <c r="A401" s="5926"/>
      <c r="B401" s="5926"/>
      <c r="C401" s="1681"/>
      <c r="D401" s="1681"/>
      <c r="E401" s="1685"/>
      <c r="F401" s="1695"/>
      <c r="G401" s="1711"/>
      <c r="H401" s="1662"/>
      <c r="I401" s="1662"/>
      <c r="J401" s="1712"/>
      <c r="K401" s="1681"/>
      <c r="L401" s="1685"/>
      <c r="M401" s="1695"/>
      <c r="N401" s="1695"/>
      <c r="O401" s="1662"/>
      <c r="P401" s="1662"/>
      <c r="Q401" s="1681"/>
      <c r="R401" s="1681"/>
      <c r="S401" s="1685"/>
      <c r="T401" s="1695"/>
      <c r="U401" s="1695"/>
      <c r="V401" s="1662"/>
      <c r="W401" s="1662"/>
      <c r="X401" s="1681"/>
      <c r="Y401" s="1681"/>
      <c r="Z401" s="1685"/>
      <c r="AA401" s="1695"/>
      <c r="AB401" s="1695"/>
      <c r="AC401" s="1662"/>
      <c r="AD401" s="1662"/>
      <c r="AE401" s="1681"/>
      <c r="AF401" s="1681"/>
      <c r="AG401" s="1685"/>
      <c r="AH401" s="1695"/>
      <c r="AI401" s="1713"/>
      <c r="AJ401" s="1660"/>
      <c r="AK401" s="1660"/>
    </row>
    <row r="402" spans="1:37" ht="39.950000000000003" customHeight="1" x14ac:dyDescent="0.2">
      <c r="A402" s="5926"/>
      <c r="B402" s="5926"/>
      <c r="C402" s="1681"/>
      <c r="D402" s="1681"/>
      <c r="E402" s="1685"/>
      <c r="F402" s="1695"/>
      <c r="G402" s="1711"/>
      <c r="H402" s="1662"/>
      <c r="I402" s="1662"/>
      <c r="J402" s="1712"/>
      <c r="K402" s="1681"/>
      <c r="L402" s="1685"/>
      <c r="M402" s="1695"/>
      <c r="N402" s="1695"/>
      <c r="O402" s="1662"/>
      <c r="P402" s="1662"/>
      <c r="Q402" s="1941"/>
      <c r="R402" s="1941"/>
      <c r="S402" s="1941"/>
      <c r="T402" s="1941"/>
      <c r="U402" s="1941"/>
      <c r="V402" s="1662"/>
      <c r="W402" s="1662"/>
      <c r="X402" s="1941"/>
      <c r="Y402" s="1941"/>
      <c r="Z402" s="1941"/>
      <c r="AA402" s="1941"/>
      <c r="AB402" s="1710"/>
      <c r="AC402" s="1662"/>
      <c r="AD402" s="1662"/>
      <c r="AE402" s="1710"/>
      <c r="AF402" s="1942"/>
      <c r="AG402" s="1942"/>
      <c r="AH402" s="1942"/>
      <c r="AI402" s="1713"/>
      <c r="AJ402" s="1660"/>
      <c r="AK402" s="1660"/>
    </row>
    <row r="403" spans="1:37" ht="39.950000000000003" customHeight="1" x14ac:dyDescent="0.2">
      <c r="A403" s="5923"/>
      <c r="B403" s="5923"/>
      <c r="C403" s="1658"/>
      <c r="D403" s="1658"/>
      <c r="E403" s="1658"/>
      <c r="F403" s="1658"/>
      <c r="G403" s="1711"/>
      <c r="H403" s="1662"/>
      <c r="I403" s="1662"/>
      <c r="J403" s="1712"/>
      <c r="K403" s="1658"/>
      <c r="L403" s="1658"/>
      <c r="M403" s="1658"/>
      <c r="N403" s="1658"/>
      <c r="O403" s="1662"/>
      <c r="P403" s="1662"/>
      <c r="Q403" s="1658"/>
      <c r="R403" s="1658"/>
      <c r="S403" s="1658"/>
      <c r="T403" s="1658"/>
      <c r="U403" s="1658"/>
      <c r="V403" s="1662"/>
      <c r="W403" s="1662"/>
      <c r="X403" s="1658"/>
      <c r="Y403" s="1658"/>
      <c r="Z403" s="1658"/>
      <c r="AA403" s="1658"/>
      <c r="AB403" s="1658"/>
      <c r="AC403" s="1662"/>
      <c r="AD403" s="1662"/>
      <c r="AE403" s="1658"/>
      <c r="AF403" s="1658"/>
      <c r="AG403" s="1658"/>
      <c r="AH403" s="1658"/>
      <c r="AI403" s="1713"/>
      <c r="AJ403" s="1660"/>
      <c r="AK403" s="1660"/>
    </row>
    <row r="404" spans="1:37" ht="39.950000000000003" customHeight="1" x14ac:dyDescent="0.2">
      <c r="A404" s="5923"/>
      <c r="B404" s="5923"/>
      <c r="C404" s="1664"/>
      <c r="D404" s="1664"/>
      <c r="E404" s="1664"/>
      <c r="F404" s="1664"/>
      <c r="G404" s="1711"/>
      <c r="H404" s="1662"/>
      <c r="I404" s="1662"/>
      <c r="J404" s="1712"/>
      <c r="K404" s="1664"/>
      <c r="L404" s="1664"/>
      <c r="M404" s="1664"/>
      <c r="N404" s="1664"/>
      <c r="O404" s="1664"/>
      <c r="P404" s="1662"/>
      <c r="Q404" s="1664"/>
      <c r="R404" s="1664"/>
      <c r="S404" s="1664"/>
      <c r="T404" s="1664"/>
      <c r="U404" s="1664"/>
      <c r="V404" s="1662"/>
      <c r="W404" s="1662"/>
      <c r="X404" s="1664"/>
      <c r="Y404" s="1664"/>
      <c r="Z404" s="1664"/>
      <c r="AA404" s="1664"/>
      <c r="AB404" s="1664"/>
      <c r="AC404" s="1662"/>
      <c r="AD404" s="1662"/>
      <c r="AE404" s="1659"/>
      <c r="AF404" s="1659"/>
      <c r="AG404" s="1659"/>
      <c r="AH404" s="1659"/>
      <c r="AI404" s="1713"/>
      <c r="AJ404" s="1660"/>
      <c r="AK404" s="1660"/>
    </row>
    <row r="405" spans="1:37" ht="39.950000000000003" customHeight="1" x14ac:dyDescent="0.2">
      <c r="A405" s="5923"/>
      <c r="B405" s="5923"/>
      <c r="C405" s="1658"/>
      <c r="D405" s="1658"/>
      <c r="E405" s="1658"/>
      <c r="F405" s="1658"/>
      <c r="G405" s="1711"/>
      <c r="H405" s="1662"/>
      <c r="I405" s="1662"/>
      <c r="J405" s="1712"/>
      <c r="K405" s="1658"/>
      <c r="L405" s="1658"/>
      <c r="M405" s="1658"/>
      <c r="N405" s="1658"/>
      <c r="O405" s="1662"/>
      <c r="P405" s="1662"/>
      <c r="Q405" s="1658"/>
      <c r="R405" s="1658"/>
      <c r="S405" s="1658"/>
      <c r="T405" s="1658"/>
      <c r="U405" s="1658"/>
      <c r="V405" s="1662"/>
      <c r="W405" s="1662"/>
      <c r="X405" s="1658"/>
      <c r="Y405" s="1658"/>
      <c r="Z405" s="1658"/>
      <c r="AA405" s="1658"/>
      <c r="AB405" s="1658"/>
      <c r="AC405" s="1662"/>
      <c r="AD405" s="1662"/>
      <c r="AE405" s="1658"/>
      <c r="AF405" s="1658"/>
      <c r="AG405" s="1658"/>
      <c r="AH405" s="1658"/>
      <c r="AI405" s="1713"/>
      <c r="AJ405" s="1660"/>
      <c r="AK405" s="1660"/>
    </row>
    <row r="406" spans="1:37" ht="39.950000000000003" customHeight="1" x14ac:dyDescent="0.2">
      <c r="A406" s="5923"/>
      <c r="B406" s="5923"/>
      <c r="C406" s="1716"/>
      <c r="D406" s="1716"/>
      <c r="E406" s="1658"/>
      <c r="F406" s="1658"/>
      <c r="G406" s="1711"/>
      <c r="H406" s="1662"/>
      <c r="I406" s="1662"/>
      <c r="J406" s="1712"/>
      <c r="K406" s="1658"/>
      <c r="L406" s="1658"/>
      <c r="M406" s="1658"/>
      <c r="N406" s="1658"/>
      <c r="O406" s="1662"/>
      <c r="P406" s="1662"/>
      <c r="Q406" s="1658"/>
      <c r="R406" s="1658"/>
      <c r="S406" s="1658"/>
      <c r="T406" s="1658"/>
      <c r="U406" s="1658"/>
      <c r="V406" s="1662"/>
      <c r="W406" s="1662"/>
      <c r="X406" s="1658"/>
      <c r="Y406" s="1658"/>
      <c r="Z406" s="1658"/>
      <c r="AA406" s="1658"/>
      <c r="AB406" s="1658"/>
      <c r="AC406" s="1662"/>
      <c r="AD406" s="1662"/>
      <c r="AE406" s="1658"/>
      <c r="AF406" s="1658"/>
      <c r="AG406" s="1658"/>
      <c r="AH406" s="1658"/>
      <c r="AI406" s="1713"/>
      <c r="AJ406" s="1660"/>
      <c r="AK406" s="1660"/>
    </row>
    <row r="407" spans="1:37" ht="39.950000000000003" customHeight="1" x14ac:dyDescent="0.2">
      <c r="A407" s="5923"/>
      <c r="B407" s="5923"/>
      <c r="C407" s="1664"/>
      <c r="D407" s="1664"/>
      <c r="E407" s="1664"/>
      <c r="F407" s="1664"/>
      <c r="G407" s="1711"/>
      <c r="H407" s="1662"/>
      <c r="I407" s="1662"/>
      <c r="J407" s="1712"/>
      <c r="K407" s="1664"/>
      <c r="L407" s="1664"/>
      <c r="M407" s="1664"/>
      <c r="N407" s="1716"/>
      <c r="O407" s="1716"/>
      <c r="P407" s="1662"/>
      <c r="Q407" s="1657"/>
      <c r="R407" s="1664"/>
      <c r="S407" s="1664"/>
      <c r="T407" s="1664"/>
      <c r="U407" s="1664"/>
      <c r="V407" s="1662"/>
      <c r="W407" s="1662"/>
      <c r="X407" s="1664"/>
      <c r="Y407" s="1664"/>
      <c r="Z407" s="1664"/>
      <c r="AA407" s="1664"/>
      <c r="AB407" s="1664"/>
      <c r="AC407" s="1662"/>
      <c r="AD407" s="1662"/>
      <c r="AE407" s="1664"/>
      <c r="AF407" s="1664"/>
      <c r="AG407" s="1664"/>
      <c r="AH407" s="1664"/>
      <c r="AI407" s="1713"/>
      <c r="AJ407" s="1660"/>
      <c r="AK407" s="1660"/>
    </row>
    <row r="408" spans="1:37" ht="39.950000000000003" customHeight="1" x14ac:dyDescent="0.2">
      <c r="A408" s="5920"/>
      <c r="B408" s="5920"/>
      <c r="C408" s="1664"/>
      <c r="D408" s="1664"/>
      <c r="E408" s="1664"/>
      <c r="F408" s="1664"/>
      <c r="G408" s="1711"/>
      <c r="H408" s="1662"/>
      <c r="I408" s="1662"/>
      <c r="J408" s="1712"/>
      <c r="K408" s="1664"/>
      <c r="L408" s="1664"/>
      <c r="M408" s="1664"/>
      <c r="N408" s="1664"/>
      <c r="O408" s="1664"/>
      <c r="P408" s="1662"/>
      <c r="Q408" s="1664"/>
      <c r="R408" s="1664"/>
      <c r="S408" s="1664"/>
      <c r="T408" s="1664"/>
      <c r="U408" s="1664"/>
      <c r="V408" s="1662"/>
      <c r="W408" s="1662"/>
      <c r="X408" s="1664"/>
      <c r="Y408" s="1664"/>
      <c r="Z408" s="1664"/>
      <c r="AA408" s="1664"/>
      <c r="AB408" s="1664"/>
      <c r="AC408" s="1662"/>
      <c r="AD408" s="1662"/>
      <c r="AE408" s="1664"/>
      <c r="AF408" s="1664"/>
      <c r="AG408" s="1664"/>
      <c r="AH408" s="1664"/>
      <c r="AI408" s="1713"/>
      <c r="AJ408" s="1660"/>
      <c r="AK408" s="1660"/>
    </row>
    <row r="409" spans="1:37" ht="39.950000000000003" customHeight="1" x14ac:dyDescent="0.2">
      <c r="A409" s="5924"/>
      <c r="B409" s="5924"/>
      <c r="C409" s="1681"/>
      <c r="D409" s="1681"/>
      <c r="E409" s="1685"/>
      <c r="F409" s="1695"/>
      <c r="G409" s="1711"/>
      <c r="H409" s="1662"/>
      <c r="I409" s="1662"/>
      <c r="J409" s="1712"/>
      <c r="K409" s="1659"/>
      <c r="L409" s="1659"/>
      <c r="M409" s="1659"/>
      <c r="N409" s="1659"/>
      <c r="O409" s="1662"/>
      <c r="P409" s="1662"/>
      <c r="Q409" s="1657"/>
      <c r="R409" s="1657"/>
      <c r="S409" s="1657"/>
      <c r="T409" s="1657"/>
      <c r="U409" s="1936"/>
      <c r="V409" s="1662"/>
      <c r="W409" s="1662"/>
      <c r="X409" s="1665"/>
      <c r="Y409" s="1665"/>
      <c r="Z409" s="1665"/>
      <c r="AA409" s="1665"/>
      <c r="AB409" s="1665"/>
      <c r="AC409" s="1662"/>
      <c r="AD409" s="1662"/>
      <c r="AE409" s="1665"/>
      <c r="AF409" s="1665"/>
      <c r="AG409" s="1665"/>
      <c r="AH409" s="1665"/>
      <c r="AI409" s="1713"/>
      <c r="AJ409" s="1660"/>
      <c r="AK409" s="1660"/>
    </row>
    <row r="410" spans="1:37" ht="39.950000000000003" customHeight="1" x14ac:dyDescent="0.2">
      <c r="A410" s="5923"/>
      <c r="B410" s="5923"/>
      <c r="C410" s="1701"/>
      <c r="D410" s="1701"/>
      <c r="E410" s="1701"/>
      <c r="F410" s="1701"/>
      <c r="G410" s="1711"/>
      <c r="H410" s="1662"/>
      <c r="I410" s="1662"/>
      <c r="J410" s="1712"/>
      <c r="K410" s="1701"/>
      <c r="L410" s="1701"/>
      <c r="M410" s="1701"/>
      <c r="N410" s="1701"/>
      <c r="O410" s="1662"/>
      <c r="P410" s="1662"/>
      <c r="Q410" s="1701"/>
      <c r="R410" s="1701"/>
      <c r="S410" s="1701"/>
      <c r="T410" s="1701"/>
      <c r="U410" s="1701"/>
      <c r="V410" s="1662"/>
      <c r="W410" s="1662"/>
      <c r="X410" s="1701"/>
      <c r="Y410" s="1701"/>
      <c r="Z410" s="1701"/>
      <c r="AA410" s="1701"/>
      <c r="AB410" s="1701"/>
      <c r="AC410" s="1662"/>
      <c r="AD410" s="1662"/>
      <c r="AE410" s="1658"/>
      <c r="AF410" s="1658"/>
      <c r="AG410" s="1658"/>
      <c r="AH410" s="1658"/>
      <c r="AI410" s="1713"/>
      <c r="AJ410" s="1660"/>
      <c r="AK410" s="1660"/>
    </row>
    <row r="411" spans="1:37" ht="39.950000000000003" customHeight="1" x14ac:dyDescent="0.2">
      <c r="A411" s="5920"/>
      <c r="B411" s="5920"/>
      <c r="C411" s="1658"/>
      <c r="D411" s="1658"/>
      <c r="E411" s="1658"/>
      <c r="F411" s="1658"/>
      <c r="G411" s="1711"/>
      <c r="H411" s="1662"/>
      <c r="I411" s="1662"/>
      <c r="J411" s="1712"/>
      <c r="K411" s="1658"/>
      <c r="L411" s="1658"/>
      <c r="M411" s="1658"/>
      <c r="N411" s="1658"/>
      <c r="O411" s="1662"/>
      <c r="P411" s="1662"/>
      <c r="Q411" s="1658"/>
      <c r="R411" s="1658"/>
      <c r="S411" s="1658"/>
      <c r="T411" s="1658"/>
      <c r="U411" s="1658"/>
      <c r="V411" s="1662"/>
      <c r="W411" s="1662"/>
      <c r="X411" s="1658"/>
      <c r="Y411" s="1658"/>
      <c r="Z411" s="1658"/>
      <c r="AA411" s="1658"/>
      <c r="AB411" s="1658"/>
      <c r="AC411" s="1662"/>
      <c r="AD411" s="1662"/>
      <c r="AE411" s="1658"/>
      <c r="AF411" s="1658"/>
      <c r="AG411" s="1658"/>
      <c r="AH411" s="1658"/>
      <c r="AI411" s="1713"/>
      <c r="AJ411" s="1660"/>
      <c r="AK411" s="1660"/>
    </row>
    <row r="412" spans="1:37" ht="39.950000000000003" customHeight="1" x14ac:dyDescent="0.2">
      <c r="A412" s="5923"/>
      <c r="B412" s="5923"/>
      <c r="C412" s="1927"/>
      <c r="D412" s="1927"/>
      <c r="E412" s="1927"/>
      <c r="F412" s="1927"/>
      <c r="G412" s="1711"/>
      <c r="H412" s="1662"/>
      <c r="I412" s="1662"/>
      <c r="J412" s="1712"/>
      <c r="K412" s="1927"/>
      <c r="L412" s="1927"/>
      <c r="M412" s="1927"/>
      <c r="N412" s="1927"/>
      <c r="O412" s="1662"/>
      <c r="P412" s="1662"/>
      <c r="Q412" s="1927"/>
      <c r="R412" s="1927"/>
      <c r="S412" s="1927"/>
      <c r="T412" s="1927"/>
      <c r="U412" s="1927"/>
      <c r="V412" s="1662"/>
      <c r="W412" s="1662"/>
      <c r="X412" s="1927"/>
      <c r="Y412" s="1927"/>
      <c r="Z412" s="1927"/>
      <c r="AA412" s="1927"/>
      <c r="AB412" s="1927"/>
      <c r="AC412" s="1662"/>
      <c r="AD412" s="1662"/>
      <c r="AE412" s="1927"/>
      <c r="AF412" s="1927"/>
      <c r="AG412" s="1927"/>
      <c r="AH412" s="1927"/>
      <c r="AI412" s="1713"/>
      <c r="AJ412" s="1660"/>
      <c r="AK412" s="1660"/>
    </row>
    <row r="413" spans="1:37" ht="39.950000000000003" customHeight="1" x14ac:dyDescent="0.2">
      <c r="A413" s="5922"/>
      <c r="B413" s="5922"/>
      <c r="C413" s="1943"/>
      <c r="D413" s="1943"/>
      <c r="E413" s="1943"/>
      <c r="F413" s="1943"/>
      <c r="G413" s="1711"/>
      <c r="H413" s="1662"/>
      <c r="I413" s="1662"/>
      <c r="J413" s="1712"/>
      <c r="K413" s="1943"/>
      <c r="L413" s="1943"/>
      <c r="M413" s="1943"/>
      <c r="N413" s="1943"/>
      <c r="O413" s="1662"/>
      <c r="P413" s="1662"/>
      <c r="Q413" s="1658"/>
      <c r="R413" s="1658"/>
      <c r="S413" s="1658"/>
      <c r="T413" s="1658"/>
      <c r="U413" s="1658"/>
      <c r="V413" s="1662"/>
      <c r="W413" s="1662"/>
      <c r="X413" s="1658"/>
      <c r="Y413" s="1658"/>
      <c r="Z413" s="1658"/>
      <c r="AA413" s="1658"/>
      <c r="AB413" s="1658"/>
      <c r="AC413" s="1662"/>
      <c r="AD413" s="1662"/>
      <c r="AE413" s="1658"/>
      <c r="AF413" s="1658"/>
      <c r="AG413" s="1658"/>
      <c r="AH413" s="1658"/>
      <c r="AI413" s="1713"/>
      <c r="AJ413" s="1660"/>
      <c r="AK413" s="1660"/>
    </row>
    <row r="414" spans="1:37" ht="39.950000000000003" customHeight="1" x14ac:dyDescent="0.2">
      <c r="A414" s="5917"/>
      <c r="B414" s="5917"/>
      <c r="C414" s="1681"/>
      <c r="D414" s="1681"/>
      <c r="E414" s="1685"/>
      <c r="F414" s="1681"/>
      <c r="G414" s="1711"/>
      <c r="H414" s="1662"/>
      <c r="I414" s="1662"/>
      <c r="J414" s="1712"/>
      <c r="K414" s="1681"/>
      <c r="L414" s="1685"/>
      <c r="M414" s="1681"/>
      <c r="N414" s="1681"/>
      <c r="O414" s="1662"/>
      <c r="P414" s="1662"/>
      <c r="Q414" s="1681"/>
      <c r="R414" s="1681"/>
      <c r="S414" s="1681"/>
      <c r="T414" s="1681"/>
      <c r="U414" s="1681"/>
      <c r="V414" s="1662"/>
      <c r="W414" s="1662"/>
      <c r="X414" s="1681"/>
      <c r="Y414" s="1681"/>
      <c r="Z414" s="1685"/>
      <c r="AA414" s="1681"/>
      <c r="AB414" s="1681"/>
      <c r="AC414" s="1662"/>
      <c r="AD414" s="1662"/>
      <c r="AE414" s="1681"/>
      <c r="AF414" s="1681"/>
      <c r="AG414" s="1685"/>
      <c r="AH414" s="1681"/>
      <c r="AI414" s="1713"/>
      <c r="AJ414" s="1660"/>
      <c r="AK414" s="1660"/>
    </row>
    <row r="415" spans="1:37" ht="39.950000000000003" customHeight="1" x14ac:dyDescent="0.2">
      <c r="F415" s="1937"/>
      <c r="G415" s="1682"/>
      <c r="H415" s="1937"/>
      <c r="I415" s="1937"/>
      <c r="J415" s="1682"/>
      <c r="L415" s="1716"/>
      <c r="M415" s="1716"/>
      <c r="N415" s="1716"/>
      <c r="Q415" s="1716"/>
      <c r="R415" s="1716"/>
      <c r="S415" s="1715"/>
      <c r="T415" s="1657"/>
      <c r="U415" s="1657"/>
      <c r="X415" s="1657"/>
      <c r="Y415" s="1657"/>
      <c r="Z415" s="1659"/>
      <c r="AA415" s="1659"/>
      <c r="AB415" s="1659"/>
      <c r="AI415" s="1713"/>
    </row>
    <row r="416" spans="1:37" ht="39.950000000000003" customHeight="1" x14ac:dyDescent="0.2">
      <c r="G416" s="1682"/>
      <c r="J416" s="1682"/>
      <c r="K416" s="1716"/>
      <c r="L416" s="1716"/>
      <c r="M416" s="1716"/>
      <c r="N416" s="1716"/>
      <c r="Z416" s="1716"/>
      <c r="AA416" s="1716"/>
      <c r="AB416" s="1716"/>
      <c r="AF416" s="1659"/>
      <c r="AG416" s="1659"/>
      <c r="AI416" s="1713"/>
    </row>
    <row r="417" spans="1:37" ht="39.950000000000003" customHeight="1" x14ac:dyDescent="0.2">
      <c r="C417" s="1659"/>
      <c r="D417" s="1659"/>
      <c r="G417" s="1682"/>
      <c r="J417" s="1682"/>
      <c r="Q417" s="1716"/>
      <c r="R417" s="1716"/>
      <c r="X417" s="1715"/>
      <c r="Y417" s="1657"/>
      <c r="Z417" s="1657"/>
      <c r="AA417" s="1715"/>
      <c r="AB417" s="1716"/>
      <c r="AE417" s="1716"/>
      <c r="AI417" s="1713"/>
    </row>
    <row r="418" spans="1:37" ht="39.950000000000003" customHeight="1" x14ac:dyDescent="0.2">
      <c r="E418" s="1659"/>
      <c r="F418" s="1659"/>
      <c r="G418" s="1682"/>
      <c r="J418" s="1682"/>
      <c r="K418" s="1659"/>
      <c r="L418" s="1659"/>
      <c r="S418" s="1716"/>
      <c r="T418" s="1715"/>
      <c r="U418" s="1715"/>
      <c r="V418" s="1715"/>
      <c r="W418" s="1715"/>
      <c r="X418" s="1715"/>
      <c r="Y418" s="1715"/>
      <c r="Z418" s="1715"/>
      <c r="AF418" s="1716"/>
      <c r="AG418" s="1716"/>
      <c r="AH418" s="1716"/>
      <c r="AI418" s="1713"/>
    </row>
    <row r="419" spans="1:37" ht="39.950000000000003" customHeight="1" x14ac:dyDescent="0.2">
      <c r="G419" s="1682"/>
      <c r="J419" s="1682"/>
      <c r="S419" s="1697"/>
      <c r="T419" s="1697"/>
      <c r="U419" s="1697"/>
      <c r="V419" s="1697"/>
      <c r="W419" s="1697"/>
      <c r="X419" s="1697"/>
      <c r="AI419" s="1713"/>
    </row>
    <row r="420" spans="1:37" ht="39.950000000000003" customHeight="1" x14ac:dyDescent="0.2">
      <c r="A420" s="16"/>
      <c r="B420" s="1715"/>
      <c r="C420" s="1659"/>
      <c r="D420" s="1659"/>
      <c r="E420" s="1659"/>
      <c r="F420" s="1657"/>
      <c r="G420" s="1657"/>
      <c r="H420" s="1659"/>
      <c r="I420" s="1659"/>
      <c r="J420" s="1659"/>
    </row>
    <row r="421" spans="1:37" ht="39.950000000000003" customHeight="1" x14ac:dyDescent="0.2"/>
    <row r="422" spans="1:37" ht="39.950000000000003" customHeight="1" x14ac:dyDescent="0.2"/>
    <row r="423" spans="1:37" ht="39.950000000000003" customHeight="1" x14ac:dyDescent="0.2">
      <c r="A423" s="5876"/>
      <c r="B423" s="5876"/>
      <c r="C423" s="1661"/>
      <c r="D423" s="1661"/>
      <c r="E423" s="1661"/>
      <c r="F423" s="1661"/>
      <c r="G423" s="1661"/>
      <c r="H423" s="1661"/>
      <c r="I423" s="1661"/>
      <c r="J423" s="1661"/>
      <c r="K423" s="1661"/>
      <c r="L423" s="1661"/>
      <c r="M423" s="1661"/>
      <c r="N423" s="1661"/>
      <c r="O423" s="1661"/>
      <c r="P423" s="1661"/>
      <c r="Q423" s="1661"/>
      <c r="R423" s="1661"/>
      <c r="S423" s="1661"/>
      <c r="T423" s="1661"/>
      <c r="U423" s="1661"/>
      <c r="V423" s="1661"/>
      <c r="W423" s="1661"/>
      <c r="X423" s="1661"/>
      <c r="Y423" s="1661"/>
      <c r="Z423" s="1661"/>
      <c r="AA423" s="1661"/>
      <c r="AB423" s="1661"/>
      <c r="AC423" s="1661"/>
      <c r="AD423" s="1661"/>
      <c r="AE423" s="1661"/>
      <c r="AF423" s="1661"/>
      <c r="AG423" s="1661"/>
      <c r="AH423" s="1661"/>
      <c r="AI423" s="1661"/>
      <c r="AJ423" s="1661"/>
      <c r="AK423" s="1661"/>
    </row>
    <row r="424" spans="1:37" ht="39.950000000000003" customHeight="1" x14ac:dyDescent="0.2">
      <c r="A424" s="5876"/>
      <c r="B424" s="5876"/>
      <c r="C424" s="1708"/>
      <c r="D424" s="1708"/>
      <c r="E424" s="1708"/>
      <c r="F424" s="1708"/>
      <c r="G424" s="1708"/>
      <c r="H424" s="1708"/>
      <c r="I424" s="1708"/>
      <c r="J424" s="1708"/>
      <c r="K424" s="1708"/>
      <c r="L424" s="1708"/>
      <c r="M424" s="1708"/>
      <c r="N424" s="1708"/>
      <c r="O424" s="1708"/>
      <c r="P424" s="1708"/>
      <c r="Q424" s="1708"/>
      <c r="R424" s="1708"/>
      <c r="S424" s="1708"/>
      <c r="T424" s="1708"/>
      <c r="U424" s="1708"/>
      <c r="V424" s="1708"/>
      <c r="W424" s="1708"/>
      <c r="X424" s="1708"/>
      <c r="Y424" s="1708"/>
      <c r="Z424" s="1708"/>
      <c r="AA424" s="1708"/>
      <c r="AB424" s="1708"/>
      <c r="AC424" s="1708"/>
      <c r="AD424" s="1708"/>
      <c r="AE424" s="1708"/>
      <c r="AF424" s="1708"/>
      <c r="AG424" s="1708"/>
      <c r="AH424" s="1708"/>
      <c r="AI424" s="1708"/>
      <c r="AJ424" s="1708"/>
      <c r="AK424" s="1708"/>
    </row>
    <row r="425" spans="1:37" ht="39.950000000000003" customHeight="1" x14ac:dyDescent="0.2">
      <c r="A425" s="5926"/>
      <c r="B425" s="5926"/>
      <c r="C425" s="1710"/>
      <c r="D425" s="1710"/>
      <c r="E425" s="1710"/>
      <c r="F425" s="1710"/>
      <c r="G425" s="1944"/>
      <c r="H425" s="1662"/>
      <c r="I425" s="1662"/>
      <c r="J425" s="1942"/>
      <c r="K425" s="1942"/>
      <c r="L425" s="1658"/>
      <c r="M425" s="1697"/>
      <c r="N425" s="1697"/>
      <c r="O425" s="1697"/>
      <c r="P425" s="1697"/>
      <c r="Q425" s="1690"/>
      <c r="R425" s="1690"/>
      <c r="S425" s="1690"/>
      <c r="T425" s="1658"/>
      <c r="U425" s="1658"/>
      <c r="V425" s="1659"/>
      <c r="W425" s="1659"/>
      <c r="X425" s="1659"/>
      <c r="Y425" s="1705"/>
      <c r="Z425" s="1705"/>
      <c r="AA425" s="1944"/>
      <c r="AB425" s="1944"/>
      <c r="AC425" s="1662"/>
      <c r="AD425" s="1662"/>
      <c r="AE425" s="1657"/>
      <c r="AF425" s="1657"/>
      <c r="AG425" s="1657"/>
      <c r="AH425" s="1657"/>
      <c r="AI425" s="1657"/>
      <c r="AJ425" s="1662"/>
      <c r="AK425" s="1662"/>
    </row>
    <row r="426" spans="1:37" ht="39.950000000000003" customHeight="1" x14ac:dyDescent="0.2">
      <c r="A426" s="5926"/>
      <c r="B426" s="5926"/>
      <c r="C426" s="1659"/>
      <c r="D426" s="1659"/>
      <c r="E426" s="1659"/>
      <c r="F426" s="1659"/>
      <c r="G426" s="1659"/>
      <c r="H426" s="1928"/>
      <c r="I426" s="1928"/>
      <c r="J426" s="1659"/>
      <c r="K426" s="1659"/>
      <c r="L426" s="1659"/>
      <c r="M426" s="1697"/>
      <c r="N426" s="1697"/>
      <c r="O426" s="1697"/>
      <c r="P426" s="1697"/>
      <c r="Q426" s="1658"/>
      <c r="R426" s="1658"/>
      <c r="S426" s="1945"/>
      <c r="T426" s="1945"/>
      <c r="U426" s="1945"/>
      <c r="V426" s="1659"/>
      <c r="W426" s="1659"/>
      <c r="X426" s="1659"/>
      <c r="Y426" s="1945"/>
      <c r="Z426" s="1945"/>
      <c r="AA426" s="1945"/>
      <c r="AB426" s="1945"/>
      <c r="AC426" s="1662"/>
      <c r="AD426" s="1662"/>
      <c r="AE426" s="1704"/>
      <c r="AF426" s="1704"/>
      <c r="AG426" s="1704"/>
      <c r="AH426" s="1704"/>
      <c r="AI426" s="1704"/>
      <c r="AJ426" s="1662"/>
      <c r="AK426" s="1662"/>
    </row>
    <row r="427" spans="1:37" ht="39.950000000000003" customHeight="1" x14ac:dyDescent="0.2">
      <c r="A427" s="5923"/>
      <c r="B427" s="5923"/>
      <c r="C427" s="1716"/>
      <c r="D427" s="1716"/>
      <c r="E427" s="1716"/>
      <c r="F427" s="1683"/>
      <c r="G427" s="1683"/>
      <c r="H427" s="1928"/>
      <c r="I427" s="1928"/>
      <c r="J427" s="1683"/>
      <c r="K427" s="1657"/>
      <c r="L427" s="1657"/>
      <c r="M427" s="1697"/>
      <c r="N427" s="1697"/>
      <c r="O427" s="1697"/>
      <c r="P427" s="1697"/>
      <c r="Q427" s="1714"/>
      <c r="R427" s="1714"/>
      <c r="S427" s="1714"/>
      <c r="T427" s="1714"/>
      <c r="U427" s="1714"/>
      <c r="V427" s="1659"/>
      <c r="W427" s="1659"/>
      <c r="X427" s="1659"/>
      <c r="Y427" s="1662"/>
      <c r="Z427" s="1662"/>
      <c r="AA427" s="1662"/>
      <c r="AB427" s="1666"/>
      <c r="AC427" s="1662"/>
      <c r="AD427" s="1662"/>
      <c r="AE427" s="1683"/>
      <c r="AF427" s="1683"/>
      <c r="AG427" s="1683"/>
      <c r="AH427" s="1683"/>
      <c r="AI427" s="1683"/>
      <c r="AJ427" s="1662"/>
      <c r="AK427" s="1662"/>
    </row>
    <row r="428" spans="1:37" ht="39.950000000000003" customHeight="1" x14ac:dyDescent="0.2">
      <c r="A428" s="5926"/>
      <c r="B428" s="5926"/>
      <c r="C428" s="1683"/>
      <c r="D428" s="1659"/>
      <c r="E428" s="1659"/>
      <c r="F428" s="1659"/>
      <c r="G428" s="1683"/>
      <c r="H428" s="1928"/>
      <c r="I428" s="1928"/>
      <c r="J428" s="1683"/>
      <c r="K428" s="1657"/>
      <c r="L428" s="1657"/>
      <c r="M428" s="1697"/>
      <c r="N428" s="1697"/>
      <c r="O428" s="1697"/>
      <c r="P428" s="1697"/>
      <c r="Q428" s="1665"/>
      <c r="R428" s="1665"/>
      <c r="S428" s="1665"/>
      <c r="T428" s="1665"/>
      <c r="U428" s="1665"/>
      <c r="V428" s="1659"/>
      <c r="W428" s="1659"/>
      <c r="X428" s="1659"/>
      <c r="Y428" s="1705"/>
      <c r="Z428" s="1705"/>
      <c r="AA428" s="1705"/>
      <c r="AB428" s="1705"/>
      <c r="AC428" s="1662"/>
      <c r="AD428" s="1662"/>
      <c r="AE428" s="1683"/>
      <c r="AF428" s="1683"/>
      <c r="AG428" s="1683"/>
      <c r="AH428" s="1683"/>
      <c r="AI428" s="1683"/>
      <c r="AJ428" s="1662"/>
      <c r="AK428" s="1662"/>
    </row>
    <row r="429" spans="1:37" ht="39.950000000000003" customHeight="1" x14ac:dyDescent="0.2">
      <c r="A429" s="5926"/>
      <c r="B429" s="5926"/>
      <c r="C429" s="1942"/>
      <c r="D429" s="1942"/>
      <c r="E429" s="1942"/>
      <c r="F429" s="1658"/>
      <c r="G429" s="1658"/>
      <c r="H429" s="1928"/>
      <c r="I429" s="1928"/>
      <c r="J429" s="1657"/>
      <c r="K429" s="1657"/>
      <c r="L429" s="1657"/>
      <c r="M429" s="1697"/>
      <c r="N429" s="1697"/>
      <c r="O429" s="1697"/>
      <c r="P429" s="1697"/>
      <c r="Q429" s="1659"/>
      <c r="R429" s="1659"/>
      <c r="S429" s="1659"/>
      <c r="T429" s="1659"/>
      <c r="U429" s="1659"/>
      <c r="V429" s="1659"/>
      <c r="W429" s="1659"/>
      <c r="X429" s="1659"/>
      <c r="Y429" s="1658"/>
      <c r="Z429" s="1658"/>
      <c r="AA429" s="1658"/>
      <c r="AB429" s="1663"/>
      <c r="AC429" s="1662"/>
      <c r="AD429" s="1662"/>
      <c r="AE429" s="1683"/>
      <c r="AF429" s="1683"/>
      <c r="AG429" s="1683"/>
      <c r="AH429" s="1683"/>
      <c r="AI429" s="1683"/>
      <c r="AJ429" s="1662"/>
      <c r="AK429" s="1662"/>
    </row>
    <row r="430" spans="1:37" ht="39.950000000000003" customHeight="1" x14ac:dyDescent="0.2">
      <c r="A430" s="5923"/>
      <c r="B430" s="5923"/>
      <c r="C430" s="1659"/>
      <c r="D430" s="1659"/>
      <c r="E430" s="1659"/>
      <c r="F430" s="1659"/>
      <c r="G430" s="1659"/>
      <c r="H430" s="1928"/>
      <c r="I430" s="1928"/>
      <c r="J430" s="1659"/>
      <c r="K430" s="1659"/>
      <c r="L430" s="1659"/>
      <c r="M430" s="1697"/>
      <c r="N430" s="1697"/>
      <c r="O430" s="1697"/>
      <c r="P430" s="1697"/>
      <c r="Q430" s="1659"/>
      <c r="R430" s="1659"/>
      <c r="S430" s="1659"/>
      <c r="T430" s="1659"/>
      <c r="U430" s="1659"/>
      <c r="V430" s="1659"/>
      <c r="W430" s="1659"/>
      <c r="X430" s="1659"/>
      <c r="Y430" s="1659"/>
      <c r="Z430" s="1659"/>
      <c r="AA430" s="1659"/>
      <c r="AB430" s="1659"/>
      <c r="AC430" s="1662"/>
      <c r="AD430" s="1662"/>
      <c r="AE430" s="1659"/>
      <c r="AF430" s="1659"/>
      <c r="AG430" s="1659"/>
      <c r="AH430" s="1659"/>
      <c r="AI430" s="1659"/>
      <c r="AJ430" s="1662"/>
      <c r="AK430" s="1662"/>
    </row>
    <row r="431" spans="1:37" ht="39.950000000000003" customHeight="1" x14ac:dyDescent="0.2">
      <c r="A431" s="5923"/>
      <c r="B431" s="5923"/>
      <c r="C431" s="1664"/>
      <c r="D431" s="1664"/>
      <c r="E431" s="1664"/>
      <c r="F431" s="1664"/>
      <c r="G431" s="1664"/>
      <c r="H431" s="1928"/>
      <c r="I431" s="1928"/>
      <c r="J431" s="1664"/>
      <c r="K431" s="1664"/>
      <c r="L431" s="1664"/>
      <c r="M431" s="1697"/>
      <c r="N431" s="1697"/>
      <c r="O431" s="1697"/>
      <c r="P431" s="1697"/>
      <c r="Q431" s="1664"/>
      <c r="R431" s="1664"/>
      <c r="S431" s="1664"/>
      <c r="T431" s="1664"/>
      <c r="U431" s="1664"/>
      <c r="V431" s="1659"/>
      <c r="W431" s="1659"/>
      <c r="X431" s="1659"/>
      <c r="Y431" s="1664"/>
      <c r="Z431" s="1664"/>
      <c r="AA431" s="1664"/>
      <c r="AB431" s="1664"/>
      <c r="AC431" s="1662"/>
      <c r="AD431" s="1662"/>
      <c r="AE431" s="1664"/>
      <c r="AF431" s="1664"/>
      <c r="AG431" s="1664"/>
      <c r="AH431" s="1664"/>
      <c r="AI431" s="1664"/>
      <c r="AJ431" s="1662"/>
      <c r="AK431" s="1662"/>
    </row>
    <row r="432" spans="1:37" ht="39.950000000000003" customHeight="1" x14ac:dyDescent="0.2">
      <c r="A432" s="5923"/>
      <c r="B432" s="5923"/>
      <c r="C432" s="1658"/>
      <c r="D432" s="1658"/>
      <c r="E432" s="1658"/>
      <c r="F432" s="1658"/>
      <c r="G432" s="1658"/>
      <c r="H432" s="1928"/>
      <c r="I432" s="1928"/>
      <c r="J432" s="1659"/>
      <c r="K432" s="1659"/>
      <c r="L432" s="1659"/>
      <c r="M432" s="1697"/>
      <c r="N432" s="1697"/>
      <c r="O432" s="1697"/>
      <c r="P432" s="1697"/>
      <c r="Q432" s="1659"/>
      <c r="R432" s="1659"/>
      <c r="S432" s="1659"/>
      <c r="T432" s="1659"/>
      <c r="U432" s="1659"/>
      <c r="V432" s="1659"/>
      <c r="W432" s="1659"/>
      <c r="X432" s="1659"/>
      <c r="Y432" s="1659"/>
      <c r="Z432" s="1659"/>
      <c r="AA432" s="1659"/>
      <c r="AB432" s="1659"/>
      <c r="AC432" s="1662"/>
      <c r="AD432" s="1662"/>
      <c r="AE432" s="1659"/>
      <c r="AF432" s="1659"/>
      <c r="AG432" s="1659"/>
      <c r="AH432" s="1659"/>
      <c r="AI432" s="1659"/>
      <c r="AJ432" s="1662"/>
      <c r="AK432" s="1662"/>
    </row>
    <row r="433" spans="1:37" ht="39.950000000000003" customHeight="1" x14ac:dyDescent="0.2">
      <c r="A433" s="5923"/>
      <c r="B433" s="5923"/>
      <c r="C433" s="1658"/>
      <c r="D433" s="1658"/>
      <c r="E433" s="1658"/>
      <c r="F433" s="1658"/>
      <c r="G433" s="1658"/>
      <c r="H433" s="1928"/>
      <c r="I433" s="1928"/>
      <c r="J433" s="1658"/>
      <c r="K433" s="1658"/>
      <c r="L433" s="1658"/>
      <c r="M433" s="1697"/>
      <c r="N433" s="1697"/>
      <c r="O433" s="1697"/>
      <c r="P433" s="1697"/>
      <c r="Q433" s="1658"/>
      <c r="R433" s="1658"/>
      <c r="S433" s="1658"/>
      <c r="T433" s="1658"/>
      <c r="U433" s="1658"/>
      <c r="V433" s="1659"/>
      <c r="W433" s="1659"/>
      <c r="X433" s="1659"/>
      <c r="Y433" s="1658"/>
      <c r="Z433" s="1658"/>
      <c r="AA433" s="1658"/>
      <c r="AB433" s="1658"/>
      <c r="AC433" s="1662"/>
      <c r="AD433" s="1662"/>
      <c r="AE433" s="1658"/>
      <c r="AF433" s="1658"/>
      <c r="AG433" s="1658"/>
      <c r="AH433" s="1658"/>
      <c r="AI433" s="1658"/>
      <c r="AJ433" s="1662"/>
      <c r="AK433" s="1662"/>
    </row>
    <row r="434" spans="1:37" ht="39.950000000000003" customHeight="1" x14ac:dyDescent="0.2">
      <c r="A434" s="5923"/>
      <c r="B434" s="5923"/>
      <c r="C434" s="1664"/>
      <c r="D434" s="1664"/>
      <c r="E434" s="1664"/>
      <c r="F434" s="1664"/>
      <c r="G434" s="1664"/>
      <c r="H434" s="1928"/>
      <c r="I434" s="1928"/>
      <c r="J434" s="1664"/>
      <c r="K434" s="1664"/>
      <c r="L434" s="1664"/>
      <c r="M434" s="1697"/>
      <c r="N434" s="1697"/>
      <c r="O434" s="1697"/>
      <c r="P434" s="1697"/>
      <c r="Q434" s="1664"/>
      <c r="R434" s="1664"/>
      <c r="S434" s="1664"/>
      <c r="T434" s="1664"/>
      <c r="U434" s="1664"/>
      <c r="V434" s="1659"/>
      <c r="W434" s="1659"/>
      <c r="X434" s="1659"/>
      <c r="Y434" s="1658"/>
      <c r="Z434" s="1658"/>
      <c r="AA434" s="1658"/>
      <c r="AB434" s="1658"/>
      <c r="AC434" s="1662"/>
      <c r="AD434" s="1662"/>
      <c r="AE434" s="1658"/>
      <c r="AF434" s="1658"/>
      <c r="AG434" s="1658"/>
      <c r="AH434" s="1658"/>
      <c r="AI434" s="1658"/>
      <c r="AJ434" s="1662"/>
      <c r="AK434" s="1662"/>
    </row>
    <row r="435" spans="1:37" ht="39.950000000000003" customHeight="1" x14ac:dyDescent="0.2">
      <c r="A435" s="5920"/>
      <c r="B435" s="5920"/>
      <c r="C435" s="1664"/>
      <c r="D435" s="1664"/>
      <c r="E435" s="1664"/>
      <c r="F435" s="1664"/>
      <c r="G435" s="1664"/>
      <c r="H435" s="1928"/>
      <c r="I435" s="1928"/>
      <c r="J435" s="1664"/>
      <c r="K435" s="1664"/>
      <c r="L435" s="1664"/>
      <c r="M435" s="1697"/>
      <c r="N435" s="1697"/>
      <c r="O435" s="1697"/>
      <c r="P435" s="1697"/>
      <c r="Q435" s="1664"/>
      <c r="R435" s="1664"/>
      <c r="S435" s="1664"/>
      <c r="T435" s="1664"/>
      <c r="U435" s="1664"/>
      <c r="V435" s="1659"/>
      <c r="W435" s="1659"/>
      <c r="X435" s="1659"/>
      <c r="Y435" s="1659"/>
      <c r="Z435" s="1659"/>
      <c r="AA435" s="1659"/>
      <c r="AB435" s="1659"/>
      <c r="AC435" s="1662"/>
      <c r="AD435" s="1662"/>
      <c r="AE435" s="1659"/>
      <c r="AF435" s="1659"/>
      <c r="AG435" s="1659"/>
      <c r="AH435" s="1659"/>
      <c r="AI435" s="1659"/>
      <c r="AJ435" s="1662"/>
      <c r="AK435" s="1662"/>
    </row>
    <row r="436" spans="1:37" ht="39.950000000000003" customHeight="1" x14ac:dyDescent="0.2">
      <c r="A436" s="5927"/>
      <c r="B436" s="5924"/>
      <c r="C436" s="1665"/>
      <c r="D436" s="1665"/>
      <c r="E436" s="1665"/>
      <c r="F436" s="1665"/>
      <c r="G436" s="1665"/>
      <c r="H436" s="1928"/>
      <c r="I436" s="1928"/>
      <c r="J436" s="1659"/>
      <c r="K436" s="1659"/>
      <c r="L436" s="1659"/>
      <c r="M436" s="1697"/>
      <c r="N436" s="1697"/>
      <c r="O436" s="1697"/>
      <c r="P436" s="1697"/>
      <c r="Q436" s="1659"/>
      <c r="R436" s="1659"/>
      <c r="S436" s="1659"/>
      <c r="T436" s="1659"/>
      <c r="U436" s="1659"/>
      <c r="V436" s="1659"/>
      <c r="W436" s="1659"/>
      <c r="X436" s="1659"/>
      <c r="Y436" s="1659"/>
      <c r="Z436" s="1659"/>
      <c r="AA436" s="1659"/>
      <c r="AB436" s="1659"/>
      <c r="AC436" s="1662"/>
      <c r="AD436" s="1662"/>
      <c r="AE436" s="1659"/>
      <c r="AF436" s="1659"/>
      <c r="AG436" s="1659"/>
      <c r="AH436" s="1659"/>
      <c r="AI436" s="1659"/>
      <c r="AJ436" s="1662"/>
      <c r="AK436" s="1662"/>
    </row>
    <row r="437" spans="1:37" ht="39.950000000000003" customHeight="1" x14ac:dyDescent="0.2">
      <c r="A437" s="5923"/>
      <c r="B437" s="5923"/>
      <c r="C437" s="1658"/>
      <c r="D437" s="1658"/>
      <c r="E437" s="1658"/>
      <c r="F437" s="1658"/>
      <c r="G437" s="1658"/>
      <c r="H437" s="1928"/>
      <c r="I437" s="1928"/>
      <c r="J437" s="1658"/>
      <c r="K437" s="1658"/>
      <c r="L437" s="1658"/>
      <c r="M437" s="1697"/>
      <c r="N437" s="1697"/>
      <c r="O437" s="1697"/>
      <c r="P437" s="1697"/>
      <c r="Q437" s="1658"/>
      <c r="R437" s="1658"/>
      <c r="S437" s="1658"/>
      <c r="T437" s="1658"/>
      <c r="U437" s="1658"/>
      <c r="V437" s="1659"/>
      <c r="W437" s="1659"/>
      <c r="X437" s="1659"/>
      <c r="Y437" s="1658"/>
      <c r="Z437" s="1658"/>
      <c r="AA437" s="1658"/>
      <c r="AB437" s="1658"/>
      <c r="AC437" s="1662"/>
      <c r="AD437" s="1662"/>
      <c r="AE437" s="1658"/>
      <c r="AF437" s="1658"/>
      <c r="AG437" s="1658"/>
      <c r="AH437" s="1658"/>
      <c r="AI437" s="1658"/>
      <c r="AJ437" s="1662"/>
      <c r="AK437" s="1662"/>
    </row>
    <row r="438" spans="1:37" ht="39.950000000000003" customHeight="1" x14ac:dyDescent="0.2">
      <c r="A438" s="5920"/>
      <c r="B438" s="5920"/>
      <c r="C438" s="1658"/>
      <c r="D438" s="1658"/>
      <c r="E438" s="1658"/>
      <c r="F438" s="1658"/>
      <c r="G438" s="1658"/>
      <c r="H438" s="1928"/>
      <c r="I438" s="1928"/>
      <c r="J438" s="1658"/>
      <c r="K438" s="1658"/>
      <c r="L438" s="1658"/>
      <c r="M438" s="1697"/>
      <c r="N438" s="1697"/>
      <c r="O438" s="1697"/>
      <c r="P438" s="1697"/>
      <c r="Q438" s="1658"/>
      <c r="R438" s="1658"/>
      <c r="S438" s="1658"/>
      <c r="T438" s="1658"/>
      <c r="U438" s="1658"/>
      <c r="V438" s="1659"/>
      <c r="W438" s="1659"/>
      <c r="X438" s="1659"/>
      <c r="Y438" s="1658"/>
      <c r="Z438" s="1658"/>
      <c r="AA438" s="1658"/>
      <c r="AB438" s="1658"/>
      <c r="AC438" s="1662"/>
      <c r="AD438" s="1662"/>
      <c r="AE438" s="1658"/>
      <c r="AF438" s="1658"/>
      <c r="AG438" s="1658"/>
      <c r="AH438" s="1658"/>
      <c r="AI438" s="1658"/>
      <c r="AJ438" s="1662"/>
      <c r="AK438" s="1662"/>
    </row>
    <row r="439" spans="1:37" ht="39.950000000000003" customHeight="1" x14ac:dyDescent="0.2">
      <c r="A439" s="5923"/>
      <c r="B439" s="5923"/>
      <c r="C439" s="1927"/>
      <c r="D439" s="1927"/>
      <c r="E439" s="1927"/>
      <c r="F439" s="1927"/>
      <c r="G439" s="1927"/>
      <c r="H439" s="1928"/>
      <c r="I439" s="1928"/>
      <c r="J439" s="1927"/>
      <c r="K439" s="1927"/>
      <c r="L439" s="1927"/>
      <c r="M439" s="1697"/>
      <c r="N439" s="1697"/>
      <c r="O439" s="1697"/>
      <c r="P439" s="1697"/>
      <c r="Q439" s="1927"/>
      <c r="R439" s="1927"/>
      <c r="S439" s="1927"/>
      <c r="T439" s="1927"/>
      <c r="U439" s="1927"/>
      <c r="V439" s="1659"/>
      <c r="W439" s="1659"/>
      <c r="X439" s="1659"/>
      <c r="Y439" s="1927"/>
      <c r="Z439" s="1927"/>
      <c r="AA439" s="1927"/>
      <c r="AB439" s="1927"/>
      <c r="AC439" s="1662"/>
      <c r="AD439" s="1662"/>
      <c r="AE439" s="1927"/>
      <c r="AF439" s="1927"/>
      <c r="AG439" s="1927"/>
      <c r="AH439" s="1927"/>
      <c r="AI439" s="1927"/>
      <c r="AJ439" s="1662"/>
      <c r="AK439" s="1662"/>
    </row>
    <row r="440" spans="1:37" ht="39.950000000000003" customHeight="1" x14ac:dyDescent="0.2">
      <c r="A440" s="5922"/>
      <c r="B440" s="5922"/>
      <c r="C440" s="1658"/>
      <c r="D440" s="1658"/>
      <c r="E440" s="1658"/>
      <c r="F440" s="1658"/>
      <c r="G440" s="1658"/>
      <c r="H440" s="1928"/>
      <c r="I440" s="1928"/>
      <c r="J440" s="1658"/>
      <c r="K440" s="1658"/>
      <c r="L440" s="1658"/>
      <c r="M440" s="1697"/>
      <c r="N440" s="1697"/>
      <c r="O440" s="1697"/>
      <c r="P440" s="1697"/>
      <c r="Q440" s="1658"/>
      <c r="R440" s="1658"/>
      <c r="S440" s="1658"/>
      <c r="T440" s="1658"/>
      <c r="U440" s="1658"/>
      <c r="V440" s="1659"/>
      <c r="W440" s="1659"/>
      <c r="X440" s="1659"/>
      <c r="Y440" s="1658"/>
      <c r="Z440" s="1658"/>
      <c r="AA440" s="1658"/>
      <c r="AB440" s="1658"/>
      <c r="AC440" s="1662"/>
      <c r="AD440" s="1662"/>
      <c r="AE440" s="1658"/>
      <c r="AF440" s="1658"/>
      <c r="AG440" s="1658"/>
      <c r="AH440" s="1658"/>
      <c r="AI440" s="1658"/>
      <c r="AJ440" s="1662"/>
      <c r="AK440" s="1662"/>
    </row>
    <row r="441" spans="1:37" ht="39.950000000000003" customHeight="1" x14ac:dyDescent="0.2">
      <c r="A441" s="5920"/>
      <c r="B441" s="5920"/>
      <c r="C441" s="1683"/>
      <c r="D441" s="1683"/>
      <c r="E441" s="1684"/>
      <c r="F441" s="1684"/>
      <c r="G441" s="1683"/>
      <c r="H441" s="1928"/>
      <c r="I441" s="1928"/>
      <c r="J441" s="1683"/>
      <c r="K441" s="1683"/>
      <c r="L441" s="1684"/>
      <c r="M441" s="1697"/>
      <c r="N441" s="1697"/>
      <c r="O441" s="1697"/>
      <c r="P441" s="1697"/>
      <c r="Q441" s="1683"/>
      <c r="R441" s="1683"/>
      <c r="S441" s="1684"/>
      <c r="T441" s="1684"/>
      <c r="U441" s="1683"/>
      <c r="V441" s="1659"/>
      <c r="W441" s="1659"/>
      <c r="X441" s="1659"/>
      <c r="Y441" s="1659"/>
      <c r="Z441" s="1659"/>
      <c r="AA441" s="1659"/>
      <c r="AB441" s="1659"/>
      <c r="AC441" s="1662"/>
      <c r="AD441" s="1662"/>
      <c r="AE441" s="1664"/>
      <c r="AF441" s="1664"/>
      <c r="AG441" s="1664"/>
      <c r="AH441" s="1664"/>
      <c r="AI441" s="1664"/>
      <c r="AJ441" s="1662"/>
      <c r="AK441" s="1662"/>
    </row>
    <row r="442" spans="1:37" ht="39.950000000000003" customHeight="1" x14ac:dyDescent="0.2">
      <c r="D442" s="1659"/>
      <c r="E442" s="1659"/>
      <c r="F442" s="1659"/>
      <c r="G442" s="1659"/>
      <c r="H442" s="1937"/>
      <c r="I442" s="1937"/>
      <c r="J442" s="1659"/>
      <c r="K442" s="1659"/>
      <c r="L442" s="1697"/>
      <c r="M442" s="1697"/>
      <c r="N442" s="1697"/>
      <c r="R442" s="1658"/>
      <c r="S442" s="1658"/>
      <c r="T442" s="1658"/>
      <c r="Y442" s="1657"/>
      <c r="Z442" s="1657"/>
      <c r="AA442" s="1657"/>
    </row>
    <row r="443" spans="1:37" ht="39.950000000000003" customHeight="1" x14ac:dyDescent="0.2">
      <c r="G443" s="1944"/>
      <c r="J443" s="1944"/>
      <c r="K443" s="1944"/>
      <c r="L443" s="1697"/>
      <c r="M443" s="1697"/>
      <c r="N443" s="1697"/>
      <c r="Q443" s="1710"/>
      <c r="R443" s="1710"/>
      <c r="S443" s="1710"/>
      <c r="T443" s="1710"/>
      <c r="U443" s="1716"/>
      <c r="Y443" s="1716"/>
      <c r="Z443" s="1716"/>
      <c r="AA443" s="1716"/>
      <c r="AE443" s="1658"/>
      <c r="AF443" s="1658"/>
    </row>
    <row r="444" spans="1:37" ht="39.950000000000003" customHeight="1" x14ac:dyDescent="0.2">
      <c r="C444" s="1716"/>
      <c r="F444" s="1659"/>
      <c r="J444" s="1659"/>
      <c r="L444" s="1944"/>
      <c r="T444" s="1710"/>
      <c r="U444" s="1658"/>
      <c r="X444" s="1715"/>
      <c r="Y444" s="1715"/>
      <c r="AA444" s="1716"/>
      <c r="AB444" s="1716"/>
      <c r="AE444" s="1716"/>
      <c r="AF444" s="1657"/>
      <c r="AG444" s="1658"/>
      <c r="AH444" s="1657"/>
      <c r="AI444" s="1659"/>
    </row>
    <row r="445" spans="1:37" ht="39.950000000000003" customHeight="1" x14ac:dyDescent="0.2">
      <c r="D445" s="1716"/>
      <c r="E445" s="1716"/>
      <c r="F445" s="1716"/>
      <c r="G445" s="1689"/>
      <c r="L445" s="1659"/>
      <c r="S445" s="1715"/>
      <c r="T445" s="1715"/>
      <c r="U445" s="1710"/>
      <c r="V445" s="1715"/>
      <c r="W445" s="1715"/>
      <c r="Y445" s="1710"/>
      <c r="Z445" s="1710"/>
      <c r="AE445" s="1716"/>
      <c r="AF445" s="1716"/>
      <c r="AG445" s="1716"/>
      <c r="AH445" s="1716"/>
    </row>
    <row r="446" spans="1:37" ht="39.950000000000003" customHeight="1" x14ac:dyDescent="0.2">
      <c r="S446" s="1697"/>
      <c r="T446" s="1697"/>
      <c r="U446" s="1697"/>
      <c r="V446" s="1697"/>
      <c r="W446" s="1697"/>
      <c r="X446" s="1697"/>
    </row>
    <row r="447" spans="1:37" ht="39.950000000000003" customHeight="1" x14ac:dyDescent="0.2">
      <c r="A447" s="16"/>
      <c r="B447" s="1715"/>
      <c r="C447" s="1659"/>
      <c r="D447" s="1659"/>
      <c r="E447" s="1659"/>
      <c r="F447" s="1657"/>
      <c r="G447" s="1657"/>
      <c r="H447" s="1659"/>
      <c r="I447" s="1659"/>
      <c r="J447" s="1659"/>
      <c r="K447" s="1705"/>
      <c r="L447" s="1705"/>
    </row>
    <row r="448" spans="1:37" ht="39.950000000000003" customHeight="1" x14ac:dyDescent="0.2"/>
    <row r="449" spans="1:37" ht="39.950000000000003" customHeight="1" x14ac:dyDescent="0.2"/>
    <row r="450" spans="1:37" ht="39.950000000000003" customHeight="1" x14ac:dyDescent="0.2">
      <c r="A450" s="5876"/>
      <c r="B450" s="5876"/>
      <c r="C450" s="1661"/>
      <c r="D450" s="1661"/>
      <c r="E450" s="1661"/>
      <c r="F450" s="1661"/>
      <c r="G450" s="1661"/>
      <c r="H450" s="1661"/>
      <c r="I450" s="1661"/>
      <c r="J450" s="1661"/>
      <c r="K450" s="1661"/>
      <c r="L450" s="1661"/>
      <c r="M450" s="1661"/>
      <c r="N450" s="1661"/>
      <c r="O450" s="1661"/>
      <c r="P450" s="1661"/>
      <c r="Q450" s="1661"/>
      <c r="R450" s="1661"/>
      <c r="S450" s="1661"/>
      <c r="T450" s="1661"/>
      <c r="U450" s="1661"/>
      <c r="V450" s="1661"/>
      <c r="W450" s="1661"/>
      <c r="X450" s="1661"/>
      <c r="Y450" s="1661"/>
      <c r="Z450" s="1661"/>
      <c r="AA450" s="1661"/>
      <c r="AB450" s="1661"/>
      <c r="AC450" s="1661"/>
      <c r="AD450" s="1661"/>
      <c r="AE450" s="1661"/>
      <c r="AF450" s="1661"/>
      <c r="AG450" s="1661"/>
      <c r="AH450" s="1661"/>
      <c r="AI450" s="1661"/>
      <c r="AJ450" s="1661"/>
      <c r="AK450" s="1661"/>
    </row>
    <row r="451" spans="1:37" ht="39.950000000000003" customHeight="1" x14ac:dyDescent="0.2">
      <c r="A451" s="5876"/>
      <c r="B451" s="5876"/>
      <c r="C451" s="1708"/>
      <c r="D451" s="1708"/>
      <c r="E451" s="1708"/>
      <c r="F451" s="1708"/>
      <c r="G451" s="1708"/>
      <c r="H451" s="1708"/>
      <c r="I451" s="1708"/>
      <c r="J451" s="1708"/>
      <c r="K451" s="1708"/>
      <c r="L451" s="1708"/>
      <c r="M451" s="1708"/>
      <c r="N451" s="1708"/>
      <c r="O451" s="1708"/>
      <c r="P451" s="1708"/>
      <c r="Q451" s="1708"/>
      <c r="R451" s="1708"/>
      <c r="S451" s="1708"/>
      <c r="T451" s="1708"/>
      <c r="U451" s="1708"/>
      <c r="V451" s="1708"/>
      <c r="W451" s="1708"/>
      <c r="X451" s="1708"/>
      <c r="Y451" s="1708"/>
      <c r="Z451" s="1708"/>
      <c r="AA451" s="1708"/>
      <c r="AB451" s="1708"/>
      <c r="AC451" s="1708"/>
      <c r="AD451" s="1708"/>
      <c r="AE451" s="1708"/>
      <c r="AF451" s="1708"/>
      <c r="AG451" s="1708"/>
      <c r="AH451" s="1708"/>
      <c r="AI451" s="1708"/>
      <c r="AJ451" s="1708"/>
      <c r="AK451" s="1708"/>
    </row>
    <row r="452" spans="1:37" ht="39.950000000000003" customHeight="1" x14ac:dyDescent="0.2">
      <c r="A452" s="5926"/>
      <c r="B452" s="5926"/>
      <c r="C452" s="1657"/>
      <c r="D452" s="1657"/>
      <c r="E452" s="1657"/>
      <c r="F452" s="1657"/>
      <c r="G452" s="1657"/>
      <c r="H452" s="1662"/>
      <c r="I452" s="1662"/>
      <c r="J452" s="1657"/>
      <c r="K452" s="1657"/>
      <c r="L452" s="1657"/>
      <c r="M452" s="1942"/>
      <c r="N452" s="1942"/>
      <c r="O452" s="1662"/>
      <c r="P452" s="1662"/>
      <c r="Q452" s="1714"/>
      <c r="R452" s="1714"/>
      <c r="S452" s="1714"/>
      <c r="T452" s="1714"/>
      <c r="U452" s="1714"/>
      <c r="V452" s="1662"/>
      <c r="W452" s="1662"/>
      <c r="X452" s="1662"/>
      <c r="Y452" s="1662"/>
      <c r="Z452" s="1662"/>
      <c r="AA452" s="1942"/>
      <c r="AB452" s="1942"/>
      <c r="AC452" s="1662"/>
      <c r="AD452" s="1662"/>
      <c r="AE452" s="1714"/>
      <c r="AF452" s="1714"/>
      <c r="AG452" s="1714"/>
      <c r="AH452" s="1714"/>
      <c r="AI452" s="1714"/>
      <c r="AJ452" s="1662"/>
      <c r="AK452" s="1662"/>
    </row>
    <row r="453" spans="1:37" ht="39.950000000000003" customHeight="1" x14ac:dyDescent="0.2">
      <c r="A453" s="5926"/>
      <c r="B453" s="5926"/>
      <c r="C453" s="1714"/>
      <c r="D453" s="1714"/>
      <c r="E453" s="1714"/>
      <c r="F453" s="1684"/>
      <c r="G453" s="1683"/>
      <c r="H453" s="1662"/>
      <c r="I453" s="1662"/>
      <c r="J453" s="1659"/>
      <c r="K453" s="1659"/>
      <c r="L453" s="1659"/>
      <c r="M453" s="1659"/>
      <c r="N453" s="1659"/>
      <c r="O453" s="1662"/>
      <c r="P453" s="1662"/>
      <c r="Q453" s="1716"/>
      <c r="R453" s="1716"/>
      <c r="S453" s="1716"/>
      <c r="T453" s="1716"/>
      <c r="U453" s="1946"/>
      <c r="V453" s="1662"/>
      <c r="W453" s="1662"/>
      <c r="X453" s="1274"/>
      <c r="Y453" s="1683"/>
      <c r="Z453" s="1667"/>
      <c r="AA453" s="1667"/>
      <c r="AB453" s="1667"/>
      <c r="AC453" s="1662"/>
      <c r="AD453" s="1662"/>
      <c r="AE453" s="1683"/>
      <c r="AF453" s="1683"/>
      <c r="AG453" s="1684"/>
      <c r="AH453" s="1684"/>
      <c r="AI453" s="1683"/>
      <c r="AJ453" s="1662"/>
      <c r="AK453" s="1662"/>
    </row>
    <row r="454" spans="1:37" ht="39.950000000000003" customHeight="1" x14ac:dyDescent="0.2">
      <c r="A454" s="5923"/>
      <c r="B454" s="5923"/>
      <c r="C454" s="1683"/>
      <c r="D454" s="1683"/>
      <c r="E454" s="1684"/>
      <c r="F454" s="1684"/>
      <c r="G454" s="1683"/>
      <c r="H454" s="1662"/>
      <c r="I454" s="1662"/>
      <c r="J454" s="1659"/>
      <c r="K454" s="1659"/>
      <c r="L454" s="1659"/>
      <c r="M454" s="1659"/>
      <c r="N454" s="1659"/>
      <c r="O454" s="1662"/>
      <c r="P454" s="1662"/>
      <c r="Q454" s="1657"/>
      <c r="R454" s="1657"/>
      <c r="S454" s="1657"/>
      <c r="T454" s="1682"/>
      <c r="U454" s="1682"/>
      <c r="V454" s="1662"/>
      <c r="W454" s="1662"/>
      <c r="X454" s="1703"/>
      <c r="Y454" s="1703"/>
      <c r="Z454" s="1703"/>
      <c r="AA454" s="1703"/>
      <c r="AB454" s="1703"/>
      <c r="AC454" s="1662"/>
      <c r="AD454" s="1662"/>
      <c r="AE454" s="1683"/>
      <c r="AF454" s="1683"/>
      <c r="AG454" s="1684"/>
      <c r="AH454" s="1684"/>
      <c r="AI454" s="1683"/>
      <c r="AJ454" s="1662"/>
      <c r="AK454" s="1662"/>
    </row>
    <row r="455" spans="1:37" ht="39.950000000000003" customHeight="1" x14ac:dyDescent="0.2">
      <c r="A455" s="5926"/>
      <c r="B455" s="5926"/>
      <c r="C455" s="1683"/>
      <c r="D455" s="1683"/>
      <c r="E455" s="1684"/>
      <c r="F455" s="1684"/>
      <c r="G455" s="1683"/>
      <c r="H455" s="1662"/>
      <c r="I455" s="1662"/>
      <c r="J455" s="1659"/>
      <c r="K455" s="1659"/>
      <c r="L455" s="1659"/>
      <c r="M455" s="1659"/>
      <c r="N455" s="1659"/>
      <c r="O455" s="1662"/>
      <c r="P455" s="1662"/>
      <c r="Q455" s="1716"/>
      <c r="R455" s="1716"/>
      <c r="S455" s="1716"/>
      <c r="T455" s="1667"/>
      <c r="U455" s="1667"/>
      <c r="V455" s="1662"/>
      <c r="W455" s="1662"/>
      <c r="X455" s="1667"/>
      <c r="Y455" s="1667"/>
      <c r="Z455" s="1667"/>
      <c r="AA455" s="1667"/>
      <c r="AB455" s="1667"/>
      <c r="AC455" s="1662"/>
      <c r="AD455" s="1662"/>
      <c r="AE455" s="1702"/>
      <c r="AF455" s="1702"/>
      <c r="AG455" s="1684"/>
      <c r="AH455" s="1684"/>
      <c r="AI455" s="1683"/>
      <c r="AJ455" s="1662"/>
      <c r="AK455" s="1662"/>
    </row>
    <row r="456" spans="1:37" ht="39.950000000000003" customHeight="1" x14ac:dyDescent="0.2">
      <c r="A456" s="5926"/>
      <c r="B456" s="5926"/>
      <c r="C456" s="1683"/>
      <c r="D456" s="1683"/>
      <c r="E456" s="1690"/>
      <c r="F456" s="1665"/>
      <c r="G456" s="1665"/>
      <c r="H456" s="1662"/>
      <c r="I456" s="1662"/>
      <c r="J456" s="1665"/>
      <c r="K456" s="1665"/>
      <c r="L456" s="1665"/>
      <c r="M456" s="1665"/>
      <c r="N456" s="1666"/>
      <c r="O456" s="1662"/>
      <c r="P456" s="1662"/>
      <c r="Q456" s="1716"/>
      <c r="R456" s="1716"/>
      <c r="S456" s="1690"/>
      <c r="T456" s="1658"/>
      <c r="U456" s="1658"/>
      <c r="V456" s="1662"/>
      <c r="W456" s="1662"/>
      <c r="X456" s="1716"/>
      <c r="Y456" s="1716"/>
      <c r="Z456" s="1716"/>
      <c r="AA456" s="1683"/>
      <c r="AB456" s="1683"/>
      <c r="AC456" s="1662"/>
      <c r="AD456" s="1662"/>
      <c r="AE456" s="1683"/>
      <c r="AF456" s="1683"/>
      <c r="AG456" s="1681"/>
      <c r="AH456" s="1716"/>
      <c r="AI456" s="1716"/>
      <c r="AJ456" s="1662"/>
      <c r="AK456" s="1662"/>
    </row>
    <row r="457" spans="1:37" ht="39.950000000000003" customHeight="1" x14ac:dyDescent="0.2">
      <c r="A457" s="5923"/>
      <c r="B457" s="5923"/>
      <c r="C457" s="1659"/>
      <c r="D457" s="1659"/>
      <c r="E457" s="1659"/>
      <c r="F457" s="1659"/>
      <c r="G457" s="1659"/>
      <c r="H457" s="1662"/>
      <c r="I457" s="1662"/>
      <c r="J457" s="1659"/>
      <c r="K457" s="1659"/>
      <c r="L457" s="1659"/>
      <c r="M457" s="1659"/>
      <c r="N457" s="1659"/>
      <c r="O457" s="1662"/>
      <c r="P457" s="1662"/>
      <c r="Q457" s="1659"/>
      <c r="R457" s="1659"/>
      <c r="S457" s="1659"/>
      <c r="T457" s="1659"/>
      <c r="U457" s="1659"/>
      <c r="V457" s="1662"/>
      <c r="W457" s="1662"/>
      <c r="X457" s="1659"/>
      <c r="Y457" s="1659"/>
      <c r="Z457" s="1659"/>
      <c r="AA457" s="1659"/>
      <c r="AB457" s="1659"/>
      <c r="AC457" s="1662"/>
      <c r="AD457" s="1662"/>
      <c r="AE457" s="1659"/>
      <c r="AF457" s="1659"/>
      <c r="AG457" s="1659"/>
      <c r="AH457" s="1659"/>
      <c r="AI457" s="1659"/>
      <c r="AJ457" s="1662"/>
      <c r="AK457" s="1662"/>
    </row>
    <row r="458" spans="1:37" ht="39.950000000000003" customHeight="1" x14ac:dyDescent="0.2">
      <c r="A458" s="5923"/>
      <c r="B458" s="5923"/>
      <c r="C458" s="1683"/>
      <c r="D458" s="1683"/>
      <c r="E458" s="1684"/>
      <c r="F458" s="1684"/>
      <c r="G458" s="1683"/>
      <c r="H458" s="1662"/>
      <c r="I458" s="1662"/>
      <c r="J458" s="1683"/>
      <c r="K458" s="1683"/>
      <c r="L458" s="1684"/>
      <c r="M458" s="1684"/>
      <c r="N458" s="1683"/>
      <c r="O458" s="1662"/>
      <c r="P458" s="1662"/>
      <c r="Q458" s="1683"/>
      <c r="R458" s="1683"/>
      <c r="S458" s="1684"/>
      <c r="T458" s="1684"/>
      <c r="U458" s="1683"/>
      <c r="V458" s="1662"/>
      <c r="W458" s="1662"/>
      <c r="X458" s="1683"/>
      <c r="Y458" s="1683"/>
      <c r="Z458" s="1684"/>
      <c r="AA458" s="1684"/>
      <c r="AB458" s="1683"/>
      <c r="AC458" s="1662"/>
      <c r="AD458" s="1662"/>
      <c r="AE458" s="1683"/>
      <c r="AF458" s="1683"/>
      <c r="AG458" s="1684"/>
      <c r="AH458" s="1659"/>
      <c r="AI458" s="1659"/>
      <c r="AJ458" s="1662"/>
      <c r="AK458" s="1662"/>
    </row>
    <row r="459" spans="1:37" ht="39.950000000000003" customHeight="1" x14ac:dyDescent="0.2">
      <c r="A459" s="5923"/>
      <c r="B459" s="5923"/>
      <c r="C459" s="1659"/>
      <c r="D459" s="1659"/>
      <c r="E459" s="1659"/>
      <c r="F459" s="1659"/>
      <c r="G459" s="1659"/>
      <c r="H459" s="1662"/>
      <c r="I459" s="1662"/>
      <c r="J459" s="1659"/>
      <c r="K459" s="1659"/>
      <c r="L459" s="1659"/>
      <c r="M459" s="1659"/>
      <c r="N459" s="1659"/>
      <c r="O459" s="1662"/>
      <c r="P459" s="1662"/>
      <c r="Q459" s="1659"/>
      <c r="R459" s="1659"/>
      <c r="S459" s="1659"/>
      <c r="T459" s="1659"/>
      <c r="U459" s="1659"/>
      <c r="V459" s="1662"/>
      <c r="W459" s="1662"/>
      <c r="X459" s="1659"/>
      <c r="Y459" s="1659"/>
      <c r="Z459" s="1659"/>
      <c r="AA459" s="1659"/>
      <c r="AB459" s="1659"/>
      <c r="AC459" s="1662"/>
      <c r="AD459" s="1662"/>
      <c r="AE459" s="1659"/>
      <c r="AF459" s="1659"/>
      <c r="AG459" s="1659"/>
      <c r="AH459" s="1659"/>
      <c r="AI459" s="1659"/>
      <c r="AJ459" s="1662"/>
      <c r="AK459" s="1662"/>
    </row>
    <row r="460" spans="1:37" ht="39.950000000000003" customHeight="1" x14ac:dyDescent="0.2">
      <c r="A460" s="5923"/>
      <c r="B460" s="5923"/>
      <c r="C460" s="1659"/>
      <c r="D460" s="1659"/>
      <c r="E460" s="1659"/>
      <c r="F460" s="1659"/>
      <c r="G460" s="1659"/>
      <c r="H460" s="1662"/>
      <c r="I460" s="1662"/>
      <c r="J460" s="1659"/>
      <c r="K460" s="1659"/>
      <c r="L460" s="1659"/>
      <c r="M460" s="1659"/>
      <c r="N460" s="1659"/>
      <c r="O460" s="1662"/>
      <c r="P460" s="1662"/>
      <c r="Q460" s="1659"/>
      <c r="R460" s="1659"/>
      <c r="S460" s="1659"/>
      <c r="T460" s="1659"/>
      <c r="U460" s="1659"/>
      <c r="V460" s="1662"/>
      <c r="W460" s="1662"/>
      <c r="X460" s="1659"/>
      <c r="Y460" s="1659"/>
      <c r="Z460" s="1659"/>
      <c r="AA460" s="1659"/>
      <c r="AB460" s="1659"/>
      <c r="AC460" s="1662"/>
      <c r="AD460" s="1662"/>
      <c r="AE460" s="1659"/>
      <c r="AF460" s="1659"/>
      <c r="AG460" s="1659"/>
      <c r="AH460" s="1659"/>
      <c r="AI460" s="1659"/>
      <c r="AJ460" s="1662"/>
      <c r="AK460" s="1662"/>
    </row>
    <row r="461" spans="1:37" ht="39.950000000000003" customHeight="1" x14ac:dyDescent="0.2">
      <c r="A461" s="5923"/>
      <c r="B461" s="5923"/>
      <c r="C461" s="1658"/>
      <c r="D461" s="1658"/>
      <c r="E461" s="1658"/>
      <c r="F461" s="1658"/>
      <c r="G461" s="1658"/>
      <c r="H461" s="1662"/>
      <c r="I461" s="1662"/>
      <c r="J461" s="1658"/>
      <c r="K461" s="1658"/>
      <c r="L461" s="1658"/>
      <c r="M461" s="1658"/>
      <c r="N461" s="1658"/>
      <c r="O461" s="1662"/>
      <c r="P461" s="1662"/>
      <c r="Q461" s="1658"/>
      <c r="R461" s="1658"/>
      <c r="S461" s="1658"/>
      <c r="T461" s="1658"/>
      <c r="U461" s="1658"/>
      <c r="V461" s="1662"/>
      <c r="W461" s="1662"/>
      <c r="X461" s="1659"/>
      <c r="Y461" s="1659"/>
      <c r="Z461" s="1657"/>
      <c r="AA461" s="1657"/>
      <c r="AB461" s="1657"/>
      <c r="AC461" s="1662"/>
      <c r="AD461" s="1662"/>
      <c r="AE461" s="1657"/>
      <c r="AF461" s="1657"/>
      <c r="AG461" s="1664"/>
      <c r="AH461" s="1664"/>
      <c r="AI461" s="1664"/>
      <c r="AJ461" s="1662"/>
      <c r="AK461" s="1662"/>
    </row>
    <row r="462" spans="1:37" ht="39.950000000000003" customHeight="1" x14ac:dyDescent="0.2">
      <c r="A462" s="5920"/>
      <c r="B462" s="5920"/>
      <c r="C462" s="1659"/>
      <c r="D462" s="1659"/>
      <c r="E462" s="1659"/>
      <c r="F462" s="1659"/>
      <c r="G462" s="1659"/>
      <c r="H462" s="1662"/>
      <c r="I462" s="1662"/>
      <c r="J462" s="1659"/>
      <c r="K462" s="1659"/>
      <c r="L462" s="1659"/>
      <c r="M462" s="1659"/>
      <c r="N462" s="1659"/>
      <c r="O462" s="1662"/>
      <c r="P462" s="1662"/>
      <c r="Q462" s="1659"/>
      <c r="R462" s="1659"/>
      <c r="S462" s="1659"/>
      <c r="T462" s="1659"/>
      <c r="U462" s="1659"/>
      <c r="V462" s="1662"/>
      <c r="W462" s="1662"/>
      <c r="X462" s="1659"/>
      <c r="Y462" s="1659"/>
      <c r="Z462" s="1659"/>
      <c r="AA462" s="1659"/>
      <c r="AB462" s="1666"/>
      <c r="AC462" s="1662"/>
      <c r="AD462" s="1662"/>
      <c r="AE462" s="1666"/>
      <c r="AF462" s="1664"/>
      <c r="AG462" s="1664"/>
      <c r="AH462" s="1664"/>
      <c r="AI462" s="1664"/>
      <c r="AJ462" s="1662"/>
      <c r="AK462" s="1662"/>
    </row>
    <row r="463" spans="1:37" ht="39.950000000000003" customHeight="1" x14ac:dyDescent="0.2">
      <c r="A463" s="5927"/>
      <c r="B463" s="5924"/>
      <c r="C463" s="1658"/>
      <c r="D463" s="1658"/>
      <c r="E463" s="1658"/>
      <c r="F463" s="1658"/>
      <c r="G463" s="1658"/>
      <c r="H463" s="1662"/>
      <c r="I463" s="1662"/>
      <c r="J463" s="1658"/>
      <c r="K463" s="1658"/>
      <c r="L463" s="1658"/>
      <c r="M463" s="1658"/>
      <c r="N463" s="1658"/>
      <c r="O463" s="1662"/>
      <c r="P463" s="1662"/>
      <c r="Q463" s="1658"/>
      <c r="R463" s="1658"/>
      <c r="S463" s="1658"/>
      <c r="T463" s="1658"/>
      <c r="U463" s="1658"/>
      <c r="V463" s="1662"/>
      <c r="W463" s="1662"/>
      <c r="X463" s="1658"/>
      <c r="Y463" s="1658"/>
      <c r="Z463" s="1658"/>
      <c r="AA463" s="1658"/>
      <c r="AB463" s="1658"/>
      <c r="AC463" s="1662"/>
      <c r="AD463" s="1662"/>
      <c r="AE463" s="1658"/>
      <c r="AF463" s="1658"/>
      <c r="AG463" s="1658"/>
      <c r="AH463" s="1658"/>
      <c r="AI463" s="1658"/>
      <c r="AJ463" s="1662"/>
      <c r="AK463" s="1662"/>
    </row>
    <row r="464" spans="1:37" ht="39.950000000000003" customHeight="1" x14ac:dyDescent="0.2">
      <c r="A464" s="5923"/>
      <c r="B464" s="5923"/>
      <c r="C464" s="1658"/>
      <c r="D464" s="1658"/>
      <c r="E464" s="1658"/>
      <c r="F464" s="1658"/>
      <c r="G464" s="1658"/>
      <c r="H464" s="1662"/>
      <c r="I464" s="1662"/>
      <c r="J464" s="1658"/>
      <c r="K464" s="1658"/>
      <c r="L464" s="1658"/>
      <c r="M464" s="1658"/>
      <c r="N464" s="1658"/>
      <c r="O464" s="1662"/>
      <c r="P464" s="1662"/>
      <c r="Q464" s="1658"/>
      <c r="R464" s="1658"/>
      <c r="S464" s="1658"/>
      <c r="T464" s="1658"/>
      <c r="U464" s="1658"/>
      <c r="V464" s="1662"/>
      <c r="W464" s="1662"/>
      <c r="X464" s="1658"/>
      <c r="Y464" s="1658"/>
      <c r="Z464" s="1658"/>
      <c r="AA464" s="1658"/>
      <c r="AB464" s="1658"/>
      <c r="AC464" s="1662"/>
      <c r="AD464" s="1662"/>
      <c r="AE464" s="1658"/>
      <c r="AF464" s="1658"/>
      <c r="AG464" s="1658"/>
      <c r="AH464" s="1658"/>
      <c r="AI464" s="1658"/>
      <c r="AJ464" s="1662"/>
      <c r="AK464" s="1662"/>
    </row>
    <row r="465" spans="1:37" ht="39.950000000000003" customHeight="1" x14ac:dyDescent="0.2">
      <c r="A465" s="5920"/>
      <c r="B465" s="5920"/>
      <c r="C465" s="1658"/>
      <c r="D465" s="1658"/>
      <c r="E465" s="1658"/>
      <c r="F465" s="1658"/>
      <c r="G465" s="1658"/>
      <c r="H465" s="1662"/>
      <c r="I465" s="1662"/>
      <c r="J465" s="1658"/>
      <c r="K465" s="1658"/>
      <c r="L465" s="1658"/>
      <c r="M465" s="1658"/>
      <c r="N465" s="1658"/>
      <c r="O465" s="1662"/>
      <c r="P465" s="1662"/>
      <c r="Q465" s="1659"/>
      <c r="R465" s="1659"/>
      <c r="S465" s="1659"/>
      <c r="T465" s="1659"/>
      <c r="U465" s="1659"/>
      <c r="V465" s="1662"/>
      <c r="W465" s="1662"/>
      <c r="X465" s="1658"/>
      <c r="Y465" s="1658"/>
      <c r="Z465" s="1658"/>
      <c r="AA465" s="1658"/>
      <c r="AB465" s="1658"/>
      <c r="AC465" s="1662"/>
      <c r="AD465" s="1662"/>
      <c r="AE465" s="1658"/>
      <c r="AF465" s="1658"/>
      <c r="AG465" s="1658"/>
      <c r="AH465" s="1658"/>
      <c r="AI465" s="1658"/>
      <c r="AJ465" s="1662"/>
      <c r="AK465" s="1662"/>
    </row>
    <row r="466" spans="1:37" ht="39.950000000000003" customHeight="1" x14ac:dyDescent="0.2">
      <c r="A466" s="5923"/>
      <c r="B466" s="5923"/>
      <c r="C466" s="1927"/>
      <c r="D466" s="1927"/>
      <c r="E466" s="1927"/>
      <c r="F466" s="1927"/>
      <c r="G466" s="1927"/>
      <c r="H466" s="1662"/>
      <c r="I466" s="1662"/>
      <c r="J466" s="1927"/>
      <c r="K466" s="1927"/>
      <c r="L466" s="1927"/>
      <c r="M466" s="1927"/>
      <c r="N466" s="1927"/>
      <c r="O466" s="1662"/>
      <c r="P466" s="1662"/>
      <c r="Q466" s="1927"/>
      <c r="R466" s="1927"/>
      <c r="S466" s="1927"/>
      <c r="T466" s="1927"/>
      <c r="U466" s="1927"/>
      <c r="V466" s="1662"/>
      <c r="W466" s="1662"/>
      <c r="X466" s="1927"/>
      <c r="Y466" s="1927"/>
      <c r="Z466" s="1927"/>
      <c r="AA466" s="1927"/>
      <c r="AB466" s="1927"/>
      <c r="AC466" s="1662"/>
      <c r="AD466" s="1662"/>
      <c r="AE466" s="1927"/>
      <c r="AF466" s="1927"/>
      <c r="AG466" s="1927"/>
      <c r="AH466" s="1927"/>
      <c r="AI466" s="1927"/>
      <c r="AJ466" s="1662"/>
      <c r="AK466" s="1662"/>
    </row>
    <row r="467" spans="1:37" ht="39.950000000000003" customHeight="1" x14ac:dyDescent="0.2">
      <c r="A467" s="5922"/>
      <c r="B467" s="5922"/>
      <c r="C467" s="1658"/>
      <c r="D467" s="1658"/>
      <c r="E467" s="1658"/>
      <c r="F467" s="1658"/>
      <c r="G467" s="1658"/>
      <c r="H467" s="1662"/>
      <c r="I467" s="1662"/>
      <c r="J467" s="1658"/>
      <c r="K467" s="1658"/>
      <c r="L467" s="1658"/>
      <c r="M467" s="1658"/>
      <c r="N467" s="1658"/>
      <c r="O467" s="1662"/>
      <c r="P467" s="1662"/>
      <c r="Q467" s="1658"/>
      <c r="R467" s="1658"/>
      <c r="S467" s="1658"/>
      <c r="T467" s="1658"/>
      <c r="U467" s="1658"/>
      <c r="V467" s="1662"/>
      <c r="W467" s="1662"/>
      <c r="X467" s="1658"/>
      <c r="Y467" s="1658"/>
      <c r="Z467" s="1658"/>
      <c r="AA467" s="1658"/>
      <c r="AB467" s="1658"/>
      <c r="AC467" s="1662"/>
      <c r="AD467" s="1662"/>
      <c r="AE467" s="1658"/>
      <c r="AF467" s="1658"/>
      <c r="AG467" s="1658"/>
      <c r="AH467" s="1658"/>
      <c r="AI467" s="1658"/>
      <c r="AJ467" s="1662"/>
      <c r="AK467" s="1662"/>
    </row>
    <row r="468" spans="1:37" ht="39.950000000000003" customHeight="1" x14ac:dyDescent="0.2">
      <c r="A468" s="5920"/>
      <c r="B468" s="5920"/>
      <c r="C468" s="1659"/>
      <c r="D468" s="1659"/>
      <c r="E468" s="1659"/>
      <c r="F468" s="1659"/>
      <c r="G468" s="1659"/>
      <c r="H468" s="1662"/>
      <c r="I468" s="1662"/>
      <c r="J468" s="1664"/>
      <c r="K468" s="1664"/>
      <c r="L468" s="1664"/>
      <c r="M468" s="1664"/>
      <c r="N468" s="1664"/>
      <c r="O468" s="1662"/>
      <c r="P468" s="1662"/>
      <c r="Q468" s="1659"/>
      <c r="R468" s="1659"/>
      <c r="S468" s="1659"/>
      <c r="T468" s="1659"/>
      <c r="U468" s="1659"/>
      <c r="V468" s="1662"/>
      <c r="W468" s="1662"/>
      <c r="X468" s="1664"/>
      <c r="Y468" s="1664"/>
      <c r="Z468" s="1664"/>
      <c r="AA468" s="1664"/>
      <c r="AB468" s="1664"/>
      <c r="AC468" s="1662"/>
      <c r="AD468" s="1662"/>
      <c r="AE468" s="1664"/>
      <c r="AF468" s="1664"/>
      <c r="AG468" s="1664"/>
      <c r="AH468" s="1664"/>
      <c r="AI468" s="1664"/>
      <c r="AJ468" s="1662"/>
      <c r="AK468" s="1662"/>
    </row>
    <row r="469" spans="1:37" ht="39.950000000000003" customHeight="1" x14ac:dyDescent="0.2">
      <c r="C469" s="1659"/>
      <c r="D469" s="1659"/>
      <c r="E469" s="1659"/>
      <c r="F469" s="1937"/>
      <c r="G469" s="1937"/>
      <c r="H469" s="1937"/>
      <c r="I469" s="1937"/>
      <c r="J469" s="1657"/>
      <c r="K469" s="1657"/>
      <c r="L469" s="1657"/>
      <c r="M469" s="1697"/>
      <c r="N469" s="1697"/>
      <c r="Q469" s="1715"/>
      <c r="R469" s="1659"/>
      <c r="S469" s="1659"/>
      <c r="T469" s="1659"/>
      <c r="AF469" s="1657"/>
      <c r="AG469" s="1657"/>
      <c r="AH469" s="1657"/>
    </row>
    <row r="470" spans="1:37" ht="39.950000000000003" customHeight="1" x14ac:dyDescent="0.2">
      <c r="E470" s="1704"/>
      <c r="F470" s="1704"/>
      <c r="G470" s="1704"/>
      <c r="J470" s="1704"/>
      <c r="K470" s="1704"/>
      <c r="L470" s="1704"/>
      <c r="M470" s="1697"/>
      <c r="N470" s="1715"/>
      <c r="Q470" s="1716"/>
      <c r="R470" s="1716"/>
      <c r="S470" s="1716"/>
      <c r="T470" s="1716"/>
      <c r="U470" s="1663"/>
      <c r="X470" s="1663"/>
      <c r="Y470" s="1663"/>
      <c r="Z470" s="1663"/>
      <c r="AA470" s="1663"/>
      <c r="AE470" s="1942"/>
      <c r="AF470" s="1942"/>
      <c r="AG470" s="1942"/>
    </row>
    <row r="471" spans="1:37" ht="39.950000000000003" customHeight="1" x14ac:dyDescent="0.2">
      <c r="F471" s="1659"/>
      <c r="G471" s="1659"/>
      <c r="N471" s="1657"/>
      <c r="Q471" s="1657"/>
      <c r="S471" s="1716"/>
      <c r="T471" s="1716"/>
      <c r="U471" s="1716"/>
      <c r="Y471" s="1659"/>
      <c r="Z471" s="1659"/>
      <c r="AA471" s="1663"/>
      <c r="AB471" s="1663"/>
      <c r="AG471" s="1715"/>
      <c r="AH471" s="1942"/>
      <c r="AI471" s="1942"/>
    </row>
    <row r="472" spans="1:37" ht="39.950000000000003" customHeight="1" x14ac:dyDescent="0.2">
      <c r="F472" s="1689"/>
      <c r="G472" s="1689"/>
      <c r="S472" s="1715"/>
      <c r="T472" s="1715"/>
      <c r="U472" s="1715"/>
      <c r="V472" s="1715"/>
      <c r="W472" s="1715"/>
      <c r="X472" s="1716"/>
      <c r="Y472" s="1716"/>
      <c r="Z472" s="1716"/>
      <c r="AA472" s="1716"/>
      <c r="AE472" s="1663"/>
      <c r="AF472" s="1663"/>
      <c r="AH472" s="1942"/>
      <c r="AI472" s="1942"/>
    </row>
    <row r="473" spans="1:37" ht="39.950000000000003" customHeight="1" x14ac:dyDescent="0.2">
      <c r="S473" s="1697"/>
      <c r="T473" s="1697"/>
      <c r="U473" s="1697"/>
      <c r="V473" s="1697"/>
      <c r="W473" s="1697"/>
      <c r="X473" s="1697"/>
    </row>
    <row r="474" spans="1:37" ht="39.950000000000003" customHeight="1" x14ac:dyDescent="0.2">
      <c r="A474" s="16"/>
      <c r="B474" s="1715"/>
      <c r="C474" s="1659"/>
      <c r="D474" s="1659"/>
      <c r="E474" s="1659"/>
      <c r="F474" s="1657"/>
      <c r="G474" s="1657"/>
      <c r="H474" s="1659"/>
      <c r="I474" s="1659"/>
      <c r="J474" s="1659"/>
      <c r="K474" s="1705"/>
      <c r="L474" s="1705"/>
      <c r="M474" s="1944"/>
      <c r="N474" s="1944"/>
      <c r="O474" s="1662"/>
      <c r="P474" s="1662"/>
      <c r="Q474" s="1662"/>
      <c r="R474" s="1714"/>
      <c r="S474" s="1714"/>
      <c r="T474" s="1714"/>
      <c r="U474" s="1714"/>
      <c r="V474" s="1714"/>
    </row>
    <row r="475" spans="1:37" ht="39.950000000000003" customHeight="1" x14ac:dyDescent="0.2">
      <c r="A475" s="16"/>
      <c r="B475" s="1715"/>
      <c r="C475" s="1715"/>
      <c r="K475" s="16"/>
      <c r="L475" s="16"/>
      <c r="M475" s="16"/>
    </row>
    <row r="476" spans="1:37" ht="39.950000000000003" customHeight="1" x14ac:dyDescent="0.2">
      <c r="K476" s="16"/>
      <c r="L476" s="16"/>
      <c r="M476" s="16"/>
    </row>
    <row r="477" spans="1:37" ht="39.950000000000003" customHeight="1" x14ac:dyDescent="0.2"/>
    <row r="478" spans="1:37" ht="39.950000000000003" customHeight="1" x14ac:dyDescent="0.2">
      <c r="A478" s="5876"/>
      <c r="B478" s="5876"/>
      <c r="C478" s="1661"/>
      <c r="D478" s="1661"/>
      <c r="E478" s="1661"/>
      <c r="F478" s="1661"/>
      <c r="G478" s="1661"/>
      <c r="H478" s="1661"/>
      <c r="I478" s="1661"/>
      <c r="J478" s="1661"/>
      <c r="K478" s="1661"/>
      <c r="L478" s="1661"/>
      <c r="M478" s="1661"/>
      <c r="N478" s="1661"/>
      <c r="O478" s="1661"/>
      <c r="P478" s="1661"/>
      <c r="Q478" s="1661"/>
      <c r="R478" s="1661"/>
      <c r="S478" s="1661"/>
      <c r="T478" s="1661"/>
      <c r="U478" s="1661"/>
      <c r="V478" s="1661"/>
      <c r="W478" s="1661"/>
      <c r="X478" s="1661"/>
      <c r="Y478" s="1661"/>
      <c r="Z478" s="1661"/>
      <c r="AA478" s="1661"/>
      <c r="AB478" s="1661"/>
      <c r="AC478" s="1661"/>
      <c r="AD478" s="1661"/>
      <c r="AE478" s="1661"/>
      <c r="AF478" s="1661"/>
      <c r="AG478" s="1661"/>
      <c r="AH478" s="1661"/>
      <c r="AI478" s="1661"/>
      <c r="AJ478" s="1661"/>
      <c r="AK478" s="1661"/>
    </row>
    <row r="479" spans="1:37" ht="39.950000000000003" customHeight="1" x14ac:dyDescent="0.2">
      <c r="A479" s="5876"/>
      <c r="B479" s="5876"/>
      <c r="C479" s="1708"/>
      <c r="D479" s="1708"/>
      <c r="E479" s="1708"/>
      <c r="F479" s="1708"/>
      <c r="G479" s="1708"/>
      <c r="H479" s="1708"/>
      <c r="I479" s="1708"/>
      <c r="J479" s="1708"/>
      <c r="K479" s="1708"/>
      <c r="L479" s="1708"/>
      <c r="M479" s="1708"/>
      <c r="N479" s="1708"/>
      <c r="O479" s="1708"/>
      <c r="P479" s="1708"/>
      <c r="Q479" s="1708"/>
      <c r="R479" s="1708"/>
      <c r="S479" s="1708"/>
      <c r="T479" s="1708"/>
      <c r="U479" s="1708"/>
      <c r="V479" s="1708"/>
      <c r="W479" s="1708"/>
      <c r="X479" s="1708"/>
      <c r="Y479" s="1708"/>
      <c r="Z479" s="1708"/>
      <c r="AA479" s="1708"/>
      <c r="AB479" s="1708"/>
      <c r="AC479" s="1708"/>
      <c r="AD479" s="1708"/>
      <c r="AE479" s="1708"/>
      <c r="AF479" s="1708"/>
      <c r="AG479" s="1708"/>
      <c r="AH479" s="1708"/>
      <c r="AI479" s="1708"/>
      <c r="AJ479" s="1708"/>
      <c r="AK479" s="1708"/>
    </row>
    <row r="480" spans="1:37" ht="39.950000000000003" customHeight="1" x14ac:dyDescent="0.2">
      <c r="A480" s="5926"/>
      <c r="B480" s="5926"/>
      <c r="C480" s="1658"/>
      <c r="D480" s="1658"/>
      <c r="E480" s="1658"/>
      <c r="F480" s="1657"/>
      <c r="G480" s="1716"/>
      <c r="H480" s="1928"/>
      <c r="I480" s="1928"/>
      <c r="J480" s="1657"/>
      <c r="L480" s="1690"/>
      <c r="M480" s="1690"/>
      <c r="N480" s="1690"/>
      <c r="O480" s="1928"/>
      <c r="P480" s="1928"/>
      <c r="Q480" s="1659"/>
      <c r="R480" s="1659"/>
      <c r="S480" s="1659"/>
      <c r="T480" s="1659"/>
      <c r="U480" s="1659"/>
      <c r="V480" s="1928"/>
      <c r="W480" s="1928"/>
      <c r="X480" s="1705"/>
      <c r="Y480" s="1705"/>
      <c r="Z480" s="1705"/>
      <c r="AA480" s="1705"/>
      <c r="AB480" s="1705"/>
      <c r="AC480" s="1928"/>
      <c r="AD480" s="1928"/>
      <c r="AE480" s="1705"/>
      <c r="AF480" s="1705"/>
      <c r="AG480" s="1705"/>
      <c r="AH480" s="1705"/>
      <c r="AI480" s="1705"/>
      <c r="AJ480" s="1660"/>
      <c r="AK480" s="1660"/>
    </row>
    <row r="481" spans="1:37" ht="39.950000000000003" customHeight="1" x14ac:dyDescent="0.2">
      <c r="A481" s="5926"/>
      <c r="B481" s="5926"/>
      <c r="C481" s="1683"/>
      <c r="D481" s="1683"/>
      <c r="E481" s="1684"/>
      <c r="F481" s="1684"/>
      <c r="G481" s="1683"/>
      <c r="H481" s="1928"/>
      <c r="I481" s="1928"/>
      <c r="J481" s="1683"/>
      <c r="K481" s="1683"/>
      <c r="L481" s="1684"/>
      <c r="M481" s="1684"/>
      <c r="N481" s="1683"/>
      <c r="O481" s="1928"/>
      <c r="P481" s="1928"/>
      <c r="Q481" s="1690"/>
      <c r="R481" s="1690"/>
      <c r="S481" s="1667"/>
      <c r="T481" s="1667"/>
      <c r="U481" s="1667"/>
      <c r="V481" s="1928"/>
      <c r="W481" s="1928"/>
      <c r="X481" s="1705"/>
      <c r="Y481" s="1705"/>
      <c r="Z481" s="1705"/>
      <c r="AA481" s="1705"/>
      <c r="AB481" s="1705"/>
      <c r="AC481" s="1928"/>
      <c r="AD481" s="1928"/>
      <c r="AE481" s="1705"/>
      <c r="AF481" s="1705"/>
      <c r="AG481" s="1705"/>
      <c r="AH481" s="1705"/>
      <c r="AI481" s="1705"/>
      <c r="AJ481" s="1660"/>
      <c r="AK481" s="1660"/>
    </row>
    <row r="482" spans="1:37" ht="39.950000000000003" customHeight="1" x14ac:dyDescent="0.2">
      <c r="A482" s="5923"/>
      <c r="B482" s="5923"/>
      <c r="C482" s="1683"/>
      <c r="D482" s="1683"/>
      <c r="E482" s="1690"/>
      <c r="F482" s="1690"/>
      <c r="G482" s="1683"/>
      <c r="H482" s="1928"/>
      <c r="I482" s="1928"/>
      <c r="J482" s="1683"/>
      <c r="K482" s="1683"/>
      <c r="L482" s="1684"/>
      <c r="M482" s="1684"/>
      <c r="N482" s="1683"/>
      <c r="O482" s="1928"/>
      <c r="P482" s="1928"/>
      <c r="Q482" s="1683"/>
      <c r="R482" s="1683"/>
      <c r="S482" s="1709"/>
      <c r="T482" s="1709"/>
      <c r="U482" s="1709"/>
      <c r="V482" s="1928"/>
      <c r="W482" s="1928"/>
      <c r="X482" s="1705"/>
      <c r="Y482" s="1705"/>
      <c r="Z482" s="1705"/>
      <c r="AA482" s="1705"/>
      <c r="AB482" s="1705"/>
      <c r="AC482" s="1928"/>
      <c r="AD482" s="1928"/>
      <c r="AE482" s="1684"/>
      <c r="AF482" s="1684"/>
      <c r="AG482" s="1684"/>
      <c r="AH482" s="1684"/>
      <c r="AI482" s="1683"/>
      <c r="AJ482" s="1660"/>
      <c r="AK482" s="1660"/>
    </row>
    <row r="483" spans="1:37" ht="39.950000000000003" customHeight="1" x14ac:dyDescent="0.2">
      <c r="A483" s="5926"/>
      <c r="B483" s="5926"/>
      <c r="C483" s="1683"/>
      <c r="D483" s="1683"/>
      <c r="E483" s="1684"/>
      <c r="F483" s="1684"/>
      <c r="G483" s="1683"/>
      <c r="H483" s="1928"/>
      <c r="I483" s="1928"/>
      <c r="J483" s="1683"/>
      <c r="K483" s="1683"/>
      <c r="L483" s="1684"/>
      <c r="M483" s="1684"/>
      <c r="N483" s="1683"/>
      <c r="O483" s="1928"/>
      <c r="P483" s="1928"/>
      <c r="Q483" s="1683"/>
      <c r="R483" s="1683"/>
      <c r="S483" s="1684"/>
      <c r="T483" s="1684"/>
      <c r="U483" s="1683"/>
      <c r="V483" s="1928"/>
      <c r="W483" s="1928"/>
      <c r="X483" s="1683"/>
      <c r="Y483" s="1683"/>
      <c r="Z483" s="1684"/>
      <c r="AA483" s="1684"/>
      <c r="AB483" s="1683"/>
      <c r="AC483" s="1928"/>
      <c r="AD483" s="1928"/>
      <c r="AE483" s="1683"/>
      <c r="AF483" s="1683"/>
      <c r="AG483" s="1684"/>
      <c r="AH483" s="1684"/>
      <c r="AI483" s="1683"/>
      <c r="AJ483" s="1660"/>
      <c r="AK483" s="1660"/>
    </row>
    <row r="484" spans="1:37" ht="39.950000000000003" customHeight="1" x14ac:dyDescent="0.2">
      <c r="A484" s="5926"/>
      <c r="B484" s="5926"/>
      <c r="C484" s="1683"/>
      <c r="D484" s="1683"/>
      <c r="E484" s="1684"/>
      <c r="F484" s="1684"/>
      <c r="G484" s="1683"/>
      <c r="H484" s="1928"/>
      <c r="I484" s="1928"/>
      <c r="J484" s="1683"/>
      <c r="K484" s="1683"/>
      <c r="L484" s="1667"/>
      <c r="M484" s="1667"/>
      <c r="N484" s="1667"/>
      <c r="O484" s="1928"/>
      <c r="P484" s="1928"/>
      <c r="R484" s="1683"/>
      <c r="S484" s="1684"/>
      <c r="T484" s="1684"/>
      <c r="U484" s="1683"/>
      <c r="V484" s="1928"/>
      <c r="W484" s="1928"/>
      <c r="X484" s="1683"/>
      <c r="Y484" s="1683"/>
      <c r="Z484" s="1684"/>
      <c r="AA484" s="1684"/>
      <c r="AB484" s="1683"/>
      <c r="AC484" s="1928"/>
      <c r="AD484" s="1928"/>
      <c r="AE484" s="1690"/>
      <c r="AF484" s="1690"/>
      <c r="AG484" s="1690"/>
      <c r="AH484" s="1690"/>
      <c r="AI484" s="1690"/>
      <c r="AJ484" s="1660"/>
      <c r="AK484" s="1660"/>
    </row>
    <row r="485" spans="1:37" ht="39.950000000000003" customHeight="1" x14ac:dyDescent="0.2">
      <c r="A485" s="5923"/>
      <c r="B485" s="5923"/>
      <c r="C485" s="1659"/>
      <c r="D485" s="1659"/>
      <c r="E485" s="1659"/>
      <c r="F485" s="1659"/>
      <c r="G485" s="1659"/>
      <c r="H485" s="1928"/>
      <c r="I485" s="1928"/>
      <c r="J485" s="1659"/>
      <c r="K485" s="1659"/>
      <c r="L485" s="1659"/>
      <c r="M485" s="1666"/>
      <c r="N485" s="1666"/>
      <c r="O485" s="1928"/>
      <c r="P485" s="1928"/>
      <c r="Q485" s="1659"/>
      <c r="R485" s="1659"/>
      <c r="S485" s="1659"/>
      <c r="T485" s="1659"/>
      <c r="U485" s="1659"/>
      <c r="V485" s="1928"/>
      <c r="W485" s="1928"/>
      <c r="X485" s="1659"/>
      <c r="Y485" s="1659"/>
      <c r="Z485" s="1659"/>
      <c r="AA485" s="1659"/>
      <c r="AB485" s="1659"/>
      <c r="AC485" s="1928"/>
      <c r="AD485" s="1928"/>
      <c r="AE485" s="1659"/>
      <c r="AF485" s="1659"/>
      <c r="AG485" s="1659"/>
      <c r="AH485" s="1659"/>
      <c r="AI485" s="1659"/>
      <c r="AJ485" s="1660"/>
      <c r="AK485" s="1660"/>
    </row>
    <row r="486" spans="1:37" ht="39.950000000000003" customHeight="1" x14ac:dyDescent="0.2">
      <c r="A486" s="5923"/>
      <c r="B486" s="5923"/>
      <c r="C486" s="1664"/>
      <c r="D486" s="1664"/>
      <c r="E486" s="1664"/>
      <c r="F486" s="1664"/>
      <c r="G486" s="1664"/>
      <c r="H486" s="1928"/>
      <c r="I486" s="1928"/>
      <c r="J486" s="1664"/>
      <c r="K486" s="1664"/>
      <c r="L486" s="1664"/>
      <c r="M486" s="1664"/>
      <c r="N486" s="1664"/>
      <c r="O486" s="1928"/>
      <c r="P486" s="1928"/>
      <c r="Q486" s="1664"/>
      <c r="R486" s="1664"/>
      <c r="S486" s="1664"/>
      <c r="T486" s="1664"/>
      <c r="U486" s="1664"/>
      <c r="V486" s="1928"/>
      <c r="W486" s="1928"/>
      <c r="X486" s="1664"/>
      <c r="Y486" s="1664"/>
      <c r="Z486" s="1664"/>
      <c r="AA486" s="1664"/>
      <c r="AB486" s="1664"/>
      <c r="AC486" s="1928"/>
      <c r="AD486" s="1928"/>
      <c r="AE486" s="1664"/>
      <c r="AF486" s="1664"/>
      <c r="AG486" s="1664"/>
      <c r="AH486" s="1664"/>
      <c r="AI486" s="1664"/>
      <c r="AJ486" s="1660"/>
      <c r="AK486" s="1660"/>
    </row>
    <row r="487" spans="1:37" ht="39.950000000000003" customHeight="1" x14ac:dyDescent="0.2">
      <c r="A487" s="5923"/>
      <c r="B487" s="5923"/>
      <c r="C487" s="1659"/>
      <c r="D487" s="1659"/>
      <c r="E487" s="1659"/>
      <c r="F487" s="1659"/>
      <c r="G487" s="1659"/>
      <c r="H487" s="1928"/>
      <c r="I487" s="1928"/>
      <c r="J487" s="1659"/>
      <c r="K487" s="1659"/>
      <c r="L487" s="1659"/>
      <c r="M487" s="1659"/>
      <c r="N487" s="1659"/>
      <c r="O487" s="1928"/>
      <c r="P487" s="1928"/>
      <c r="Q487" s="1659"/>
      <c r="R487" s="1659"/>
      <c r="S487" s="1659"/>
      <c r="T487" s="1659"/>
      <c r="U487" s="1659"/>
      <c r="V487" s="1928"/>
      <c r="W487" s="1928"/>
      <c r="X487" s="1659"/>
      <c r="Y487" s="1659"/>
      <c r="Z487" s="1659"/>
      <c r="AA487" s="1659"/>
      <c r="AB487" s="1659"/>
      <c r="AC487" s="1928"/>
      <c r="AD487" s="1928"/>
      <c r="AE487" s="1659"/>
      <c r="AF487" s="1659"/>
      <c r="AG487" s="1659"/>
      <c r="AH487" s="1659"/>
      <c r="AI487" s="1659"/>
      <c r="AJ487" s="1660"/>
      <c r="AK487" s="1660"/>
    </row>
    <row r="488" spans="1:37" ht="39.950000000000003" customHeight="1" x14ac:dyDescent="0.2">
      <c r="A488" s="5923"/>
      <c r="B488" s="5923"/>
      <c r="C488" s="1659"/>
      <c r="D488" s="1659"/>
      <c r="E488" s="1659"/>
      <c r="F488" s="1659"/>
      <c r="G488" s="1659"/>
      <c r="H488" s="1928"/>
      <c r="I488" s="1928"/>
      <c r="J488" s="1659"/>
      <c r="K488" s="1659"/>
      <c r="L488" s="1659"/>
      <c r="M488" s="1659"/>
      <c r="N488" s="1659"/>
      <c r="O488" s="1928"/>
      <c r="P488" s="1928"/>
      <c r="Q488" s="1659"/>
      <c r="R488" s="1659"/>
      <c r="S488" s="1659"/>
      <c r="T488" s="1659"/>
      <c r="U488" s="1659"/>
      <c r="V488" s="1928"/>
      <c r="W488" s="1928"/>
      <c r="X488" s="1659"/>
      <c r="Y488" s="1659"/>
      <c r="Z488" s="1659"/>
      <c r="AA488" s="1659"/>
      <c r="AB488" s="1659"/>
      <c r="AC488" s="1928"/>
      <c r="AD488" s="1928"/>
      <c r="AE488" s="1659"/>
      <c r="AF488" s="1659"/>
      <c r="AG488" s="1658"/>
      <c r="AH488" s="1658"/>
      <c r="AI488" s="1658"/>
      <c r="AJ488" s="1660"/>
      <c r="AK488" s="1660"/>
    </row>
    <row r="489" spans="1:37" ht="39.950000000000003" customHeight="1" x14ac:dyDescent="0.2">
      <c r="A489" s="5923"/>
      <c r="B489" s="5923"/>
      <c r="C489" s="1664"/>
      <c r="D489" s="1664"/>
      <c r="E489" s="1664"/>
      <c r="F489" s="1664"/>
      <c r="G489" s="1664"/>
      <c r="H489" s="1928"/>
      <c r="I489" s="1928"/>
      <c r="J489" s="1664"/>
      <c r="K489" s="1664"/>
      <c r="L489" s="1664"/>
      <c r="M489" s="1664"/>
      <c r="N489" s="1664"/>
      <c r="O489" s="1928"/>
      <c r="P489" s="1928"/>
      <c r="Q489" s="1664"/>
      <c r="R489" s="1664"/>
      <c r="S489" s="1664"/>
      <c r="T489" s="1664"/>
      <c r="U489" s="1664"/>
      <c r="V489" s="1928"/>
      <c r="W489" s="1928"/>
      <c r="X489" s="1664"/>
      <c r="Y489" s="1664"/>
      <c r="Z489" s="1664"/>
      <c r="AA489" s="1664"/>
      <c r="AB489" s="1664"/>
      <c r="AC489" s="1928"/>
      <c r="AD489" s="1928"/>
      <c r="AE489" s="1664"/>
      <c r="AF489" s="1664"/>
      <c r="AG489" s="1664"/>
      <c r="AH489" s="1664"/>
      <c r="AI489" s="1664"/>
      <c r="AJ489" s="1660"/>
      <c r="AK489" s="1660"/>
    </row>
    <row r="490" spans="1:37" ht="39.950000000000003" customHeight="1" x14ac:dyDescent="0.2">
      <c r="A490" s="5920"/>
      <c r="B490" s="5920"/>
      <c r="C490" s="1664"/>
      <c r="D490" s="1664"/>
      <c r="E490" s="1664"/>
      <c r="F490" s="1664"/>
      <c r="G490" s="1664"/>
      <c r="H490" s="1928"/>
      <c r="I490" s="1928"/>
      <c r="J490" s="1664"/>
      <c r="K490" s="1664"/>
      <c r="L490" s="1664"/>
      <c r="M490" s="1664"/>
      <c r="N490" s="1664"/>
      <c r="O490" s="1928"/>
      <c r="P490" s="1928"/>
      <c r="Q490" s="1664"/>
      <c r="R490" s="1664"/>
      <c r="S490" s="1664"/>
      <c r="T490" s="1664"/>
      <c r="U490" s="1664"/>
      <c r="V490" s="1928"/>
      <c r="W490" s="1928"/>
      <c r="X490" s="1664"/>
      <c r="Y490" s="1664"/>
      <c r="Z490" s="1664"/>
      <c r="AA490" s="1664"/>
      <c r="AB490" s="1664"/>
      <c r="AC490" s="1928"/>
      <c r="AD490" s="1928"/>
      <c r="AE490" s="1664"/>
      <c r="AF490" s="1664"/>
      <c r="AG490" s="1664"/>
      <c r="AH490" s="1664"/>
      <c r="AI490" s="1664"/>
      <c r="AJ490" s="1660"/>
      <c r="AK490" s="1660"/>
    </row>
    <row r="491" spans="1:37" ht="39.950000000000003" customHeight="1" x14ac:dyDescent="0.2">
      <c r="A491" s="5927"/>
      <c r="B491" s="5924"/>
      <c r="C491" s="1690"/>
      <c r="D491" s="1690"/>
      <c r="E491" s="1658"/>
      <c r="F491" s="1658"/>
      <c r="G491" s="1658"/>
      <c r="H491" s="1928"/>
      <c r="I491" s="1928"/>
      <c r="J491" s="1658"/>
      <c r="K491" s="1658"/>
      <c r="L491" s="1658"/>
      <c r="M491" s="1658"/>
      <c r="N491" s="1658"/>
      <c r="O491" s="1928"/>
      <c r="P491" s="1928"/>
      <c r="Q491" s="1658"/>
      <c r="R491" s="1658"/>
      <c r="S491" s="1658"/>
      <c r="T491" s="1658"/>
      <c r="U491" s="1658"/>
      <c r="V491" s="1928"/>
      <c r="W491" s="1928"/>
      <c r="X491" s="1658"/>
      <c r="Y491" s="1658"/>
      <c r="Z491" s="1658"/>
      <c r="AA491" s="1658"/>
      <c r="AB491" s="1658"/>
      <c r="AC491" s="1928"/>
      <c r="AD491" s="1928"/>
      <c r="AE491" s="1658"/>
      <c r="AF491" s="1658"/>
      <c r="AG491" s="1658"/>
      <c r="AH491" s="1658"/>
      <c r="AI491" s="1658"/>
      <c r="AJ491" s="1660"/>
      <c r="AK491" s="1660"/>
    </row>
    <row r="492" spans="1:37" ht="39.950000000000003" customHeight="1" x14ac:dyDescent="0.2">
      <c r="A492" s="5923"/>
      <c r="B492" s="5923"/>
      <c r="C492" s="1658"/>
      <c r="D492" s="1658"/>
      <c r="E492" s="1658"/>
      <c r="F492" s="1658"/>
      <c r="G492" s="1658"/>
      <c r="H492" s="1928"/>
      <c r="I492" s="1928"/>
      <c r="J492" s="1658"/>
      <c r="K492" s="1658"/>
      <c r="L492" s="1658"/>
      <c r="M492" s="1658"/>
      <c r="N492" s="1658"/>
      <c r="O492" s="1928"/>
      <c r="P492" s="1928"/>
      <c r="Q492" s="1658"/>
      <c r="R492" s="1658"/>
      <c r="S492" s="1658"/>
      <c r="T492" s="1658"/>
      <c r="U492" s="1658"/>
      <c r="V492" s="1928"/>
      <c r="W492" s="1928"/>
      <c r="X492" s="1658"/>
      <c r="Y492" s="1658"/>
      <c r="Z492" s="1658"/>
      <c r="AA492" s="1658"/>
      <c r="AB492" s="1658"/>
      <c r="AC492" s="1928"/>
      <c r="AD492" s="1928"/>
      <c r="AE492" s="1658"/>
      <c r="AF492" s="1658"/>
      <c r="AG492" s="1658"/>
      <c r="AH492" s="1658"/>
      <c r="AI492" s="1658"/>
      <c r="AJ492" s="1660"/>
      <c r="AK492" s="1660"/>
    </row>
    <row r="493" spans="1:37" ht="39.950000000000003" customHeight="1" x14ac:dyDescent="0.2">
      <c r="A493" s="5920"/>
      <c r="B493" s="5920"/>
      <c r="C493" s="1658"/>
      <c r="D493" s="1658"/>
      <c r="E493" s="1658"/>
      <c r="F493" s="1658"/>
      <c r="G493" s="1658"/>
      <c r="H493" s="1928"/>
      <c r="I493" s="1928"/>
      <c r="J493" s="1658"/>
      <c r="K493" s="1658"/>
      <c r="L493" s="1658"/>
      <c r="M493" s="1658"/>
      <c r="N493" s="1658"/>
      <c r="O493" s="1928"/>
      <c r="P493" s="1928"/>
      <c r="Q493" s="1658"/>
      <c r="R493" s="1658"/>
      <c r="S493" s="1658"/>
      <c r="T493" s="1658"/>
      <c r="U493" s="1658"/>
      <c r="V493" s="1928"/>
      <c r="W493" s="1928"/>
      <c r="X493" s="1658"/>
      <c r="Y493" s="1658"/>
      <c r="Z493" s="1658"/>
      <c r="AA493" s="1658"/>
      <c r="AB493" s="1658"/>
      <c r="AC493" s="1928"/>
      <c r="AD493" s="1928"/>
      <c r="AE493" s="1658"/>
      <c r="AF493" s="1658"/>
      <c r="AG493" s="1658"/>
      <c r="AH493" s="1658"/>
      <c r="AI493" s="1658"/>
      <c r="AJ493" s="1660"/>
      <c r="AK493" s="1660"/>
    </row>
    <row r="494" spans="1:37" ht="39.950000000000003" customHeight="1" x14ac:dyDescent="0.2">
      <c r="A494" s="5923"/>
      <c r="B494" s="5923"/>
      <c r="C494" s="1927"/>
      <c r="D494" s="1927"/>
      <c r="E494" s="1927"/>
      <c r="F494" s="1927"/>
      <c r="G494" s="1927"/>
      <c r="H494" s="1928"/>
      <c r="I494" s="1928"/>
      <c r="J494" s="1927"/>
      <c r="K494" s="1927"/>
      <c r="L494" s="1927"/>
      <c r="M494" s="1927"/>
      <c r="N494" s="1927"/>
      <c r="O494" s="1928"/>
      <c r="P494" s="1928"/>
      <c r="Q494" s="1927"/>
      <c r="R494" s="1927"/>
      <c r="S494" s="1927"/>
      <c r="T494" s="1927"/>
      <c r="U494" s="1927"/>
      <c r="V494" s="1928"/>
      <c r="W494" s="1928"/>
      <c r="X494" s="1927"/>
      <c r="Y494" s="1927"/>
      <c r="Z494" s="1690"/>
      <c r="AA494" s="1690"/>
      <c r="AB494" s="1690"/>
      <c r="AC494" s="1928"/>
      <c r="AD494" s="1928"/>
      <c r="AE494" s="1927"/>
      <c r="AF494" s="1927"/>
      <c r="AG494" s="1927"/>
      <c r="AH494" s="1927"/>
      <c r="AI494" s="1927"/>
      <c r="AJ494" s="1660"/>
      <c r="AK494" s="1660"/>
    </row>
    <row r="495" spans="1:37" ht="39.950000000000003" customHeight="1" x14ac:dyDescent="0.2">
      <c r="A495" s="5922"/>
      <c r="B495" s="5922"/>
      <c r="C495" s="1658"/>
      <c r="D495" s="1658"/>
      <c r="E495" s="1657"/>
      <c r="F495" s="1657"/>
      <c r="G495" s="1657"/>
      <c r="H495" s="1928"/>
      <c r="I495" s="1928"/>
      <c r="J495" s="1658"/>
      <c r="K495" s="1658"/>
      <c r="L495" s="1658"/>
      <c r="M495" s="1658"/>
      <c r="N495" s="1658"/>
      <c r="O495" s="1928"/>
      <c r="P495" s="1928"/>
      <c r="Q495" s="1658"/>
      <c r="R495" s="1658"/>
      <c r="S495" s="1658"/>
      <c r="T495" s="1658"/>
      <c r="U495" s="1658"/>
      <c r="V495" s="1928"/>
      <c r="W495" s="1928"/>
      <c r="X495" s="1658"/>
      <c r="Y495" s="1658"/>
      <c r="Z495" s="1658"/>
      <c r="AA495" s="1658"/>
      <c r="AB495" s="1658"/>
      <c r="AC495" s="1928"/>
      <c r="AD495" s="1928"/>
      <c r="AE495" s="1658"/>
      <c r="AF495" s="1658"/>
      <c r="AG495" s="1658"/>
      <c r="AH495" s="1658"/>
      <c r="AI495" s="1658"/>
      <c r="AJ495" s="1660"/>
      <c r="AK495" s="1660"/>
    </row>
    <row r="496" spans="1:37" ht="39.950000000000003" customHeight="1" x14ac:dyDescent="0.2">
      <c r="A496" s="5920"/>
      <c r="B496" s="5920"/>
      <c r="C496" s="1664"/>
      <c r="D496" s="1664"/>
      <c r="E496" s="1664"/>
      <c r="F496" s="1664"/>
      <c r="G496" s="1664"/>
      <c r="H496" s="1928"/>
      <c r="I496" s="1928"/>
      <c r="J496" s="1664"/>
      <c r="K496" s="1664"/>
      <c r="L496" s="1664"/>
      <c r="M496" s="1664"/>
      <c r="N496" s="1664"/>
      <c r="O496" s="1928"/>
      <c r="P496" s="1928"/>
      <c r="Q496" s="1664"/>
      <c r="R496" s="1664"/>
      <c r="S496" s="1664"/>
      <c r="T496" s="1664"/>
      <c r="U496" s="1664"/>
      <c r="V496" s="1928"/>
      <c r="W496" s="1928"/>
      <c r="X496" s="1664"/>
      <c r="Y496" s="1664"/>
      <c r="Z496" s="1664"/>
      <c r="AA496" s="1664"/>
      <c r="AB496" s="1664"/>
      <c r="AC496" s="1928"/>
      <c r="AD496" s="1928"/>
      <c r="AE496" s="1659"/>
      <c r="AF496" s="1659"/>
      <c r="AG496" s="1659"/>
      <c r="AH496" s="1659"/>
      <c r="AI496" s="1659"/>
      <c r="AJ496" s="1660"/>
      <c r="AK496" s="1660"/>
    </row>
    <row r="497" spans="1:37" ht="39.950000000000003" customHeight="1" x14ac:dyDescent="0.2">
      <c r="F497" s="1657"/>
      <c r="G497" s="1657"/>
      <c r="J497" s="1657"/>
      <c r="L497" s="1705"/>
      <c r="M497" s="1705"/>
      <c r="N497" s="1705"/>
      <c r="R497" s="1659"/>
      <c r="S497" s="1659"/>
      <c r="T497" s="1659"/>
      <c r="Y497" s="1659"/>
      <c r="AF497" s="1716"/>
      <c r="AG497" s="1716"/>
      <c r="AH497" s="1716"/>
    </row>
    <row r="498" spans="1:37" ht="39.950000000000003" customHeight="1" x14ac:dyDescent="0.2">
      <c r="K498" s="1657"/>
      <c r="L498" s="1657"/>
      <c r="M498" s="1657"/>
      <c r="O498" s="1705"/>
    </row>
    <row r="499" spans="1:37" ht="39.950000000000003" customHeight="1" x14ac:dyDescent="0.2">
      <c r="D499" s="1657"/>
      <c r="E499" s="1657"/>
      <c r="M499" s="1657"/>
      <c r="N499" s="1657"/>
      <c r="O499" s="1657"/>
      <c r="Q499" s="1657"/>
      <c r="S499" s="1705"/>
      <c r="T499" s="1705"/>
      <c r="X499" s="1659"/>
      <c r="Y499" s="1659"/>
      <c r="Z499" s="1659"/>
      <c r="AA499" s="1715"/>
      <c r="AI499" s="1716"/>
    </row>
    <row r="500" spans="1:37" ht="39.950000000000003" customHeight="1" x14ac:dyDescent="0.2">
      <c r="C500" s="1942"/>
      <c r="D500" s="1942"/>
      <c r="F500" s="1689"/>
      <c r="G500" s="1689"/>
      <c r="R500" s="1657"/>
      <c r="S500" s="1715"/>
      <c r="T500" s="1715"/>
      <c r="U500" s="1715"/>
      <c r="V500" s="1715"/>
      <c r="W500" s="1715"/>
      <c r="X500" s="1715"/>
      <c r="Y500" s="1715"/>
      <c r="Z500" s="1715"/>
    </row>
    <row r="501" spans="1:37" ht="39.950000000000003" customHeight="1" x14ac:dyDescent="0.2">
      <c r="S501" s="1697"/>
      <c r="T501" s="1697"/>
      <c r="U501" s="1697"/>
      <c r="V501" s="1697"/>
      <c r="W501" s="1697"/>
      <c r="X501" s="1697"/>
    </row>
    <row r="502" spans="1:37" ht="39.950000000000003" customHeight="1" x14ac:dyDescent="0.2">
      <c r="A502" s="16"/>
      <c r="B502" s="1715"/>
      <c r="C502" s="1657"/>
      <c r="D502" s="1657"/>
      <c r="E502" s="1659"/>
      <c r="F502" s="1659"/>
      <c r="G502" s="1659"/>
      <c r="H502" s="1944"/>
      <c r="I502" s="1944"/>
      <c r="J502" s="1659"/>
      <c r="K502" s="1659"/>
      <c r="L502" s="1705"/>
      <c r="M502" s="1705"/>
      <c r="N502" s="1705"/>
      <c r="O502" s="1705"/>
      <c r="P502" s="1705"/>
      <c r="Q502" s="1658"/>
      <c r="Y502" s="1659"/>
      <c r="Z502" s="1659"/>
      <c r="AA502" s="1659"/>
      <c r="AB502" s="1659"/>
      <c r="AC502" s="1659"/>
    </row>
    <row r="503" spans="1:37" ht="39.950000000000003" customHeight="1" x14ac:dyDescent="0.2"/>
    <row r="504" spans="1:37" ht="39.950000000000003" customHeight="1" x14ac:dyDescent="0.2">
      <c r="A504" s="5876"/>
      <c r="B504" s="5876"/>
      <c r="C504" s="1661"/>
      <c r="D504" s="1661"/>
      <c r="E504" s="1661"/>
      <c r="F504" s="1661"/>
      <c r="G504" s="1661"/>
      <c r="H504" s="1661"/>
      <c r="I504" s="1661"/>
      <c r="J504" s="1661"/>
      <c r="K504" s="1661"/>
      <c r="L504" s="1661"/>
      <c r="M504" s="1661"/>
      <c r="N504" s="1661"/>
      <c r="O504" s="1661"/>
      <c r="P504" s="1661"/>
      <c r="Q504" s="1661"/>
      <c r="R504" s="1661"/>
      <c r="S504" s="1661"/>
      <c r="T504" s="1661"/>
      <c r="U504" s="1661"/>
      <c r="V504" s="1661"/>
      <c r="W504" s="1661"/>
      <c r="X504" s="1661"/>
      <c r="Y504" s="1661"/>
      <c r="Z504" s="1661"/>
      <c r="AA504" s="1661"/>
      <c r="AB504" s="1661"/>
      <c r="AC504" s="1661"/>
      <c r="AD504" s="1661"/>
      <c r="AE504" s="1661"/>
      <c r="AF504" s="1661"/>
      <c r="AG504" s="1661"/>
      <c r="AH504" s="1661"/>
      <c r="AI504" s="1661"/>
      <c r="AJ504" s="1661"/>
      <c r="AK504" s="1661"/>
    </row>
    <row r="505" spans="1:37" ht="39.950000000000003" customHeight="1" x14ac:dyDescent="0.2">
      <c r="A505" s="5876"/>
      <c r="B505" s="5876"/>
      <c r="C505" s="1708"/>
      <c r="D505" s="1708"/>
      <c r="E505" s="1708"/>
      <c r="F505" s="1708"/>
      <c r="G505" s="1708"/>
      <c r="H505" s="1708"/>
      <c r="I505" s="1708"/>
      <c r="J505" s="1708"/>
      <c r="K505" s="1708"/>
      <c r="L505" s="1708"/>
      <c r="M505" s="1708"/>
      <c r="N505" s="1708"/>
      <c r="O505" s="1708"/>
      <c r="P505" s="1708"/>
      <c r="Q505" s="1708"/>
      <c r="R505" s="1708"/>
      <c r="S505" s="1708"/>
      <c r="T505" s="1708"/>
      <c r="U505" s="1708"/>
      <c r="V505" s="1708"/>
      <c r="W505" s="1708"/>
      <c r="X505" s="1708"/>
      <c r="Y505" s="1708"/>
      <c r="Z505" s="1708"/>
      <c r="AA505" s="1708"/>
      <c r="AB505" s="1708"/>
      <c r="AC505" s="1708"/>
      <c r="AD505" s="1708"/>
      <c r="AE505" s="1708"/>
      <c r="AF505" s="1708"/>
      <c r="AG505" s="1708"/>
      <c r="AH505" s="1708"/>
      <c r="AI505" s="1708"/>
      <c r="AJ505" s="1708"/>
      <c r="AK505" s="1708"/>
    </row>
    <row r="506" spans="1:37" ht="39.950000000000003" customHeight="1" x14ac:dyDescent="0.2">
      <c r="A506" s="5926"/>
      <c r="B506" s="5926"/>
      <c r="C506" s="1705"/>
      <c r="D506" s="1658"/>
      <c r="E506" s="1658"/>
      <c r="F506" s="1658"/>
      <c r="G506" s="1693"/>
      <c r="H506" s="1928"/>
      <c r="I506" s="1928"/>
      <c r="J506" s="1705"/>
      <c r="K506" s="1705"/>
      <c r="L506" s="1705"/>
      <c r="M506" s="1705"/>
      <c r="N506" s="1705"/>
      <c r="O506" s="1928"/>
      <c r="P506" s="1928"/>
      <c r="Q506" s="1705"/>
      <c r="R506" s="1705"/>
      <c r="S506" s="1705"/>
      <c r="T506" s="1705"/>
      <c r="U506" s="1705"/>
      <c r="V506" s="1928"/>
      <c r="W506" s="1928"/>
      <c r="X506" s="1705"/>
      <c r="Y506" s="1705"/>
      <c r="Z506" s="1705"/>
      <c r="AA506" s="1705"/>
      <c r="AB506" s="1705"/>
      <c r="AC506" s="1928"/>
      <c r="AD506" s="1928"/>
      <c r="AE506" s="1705"/>
      <c r="AF506" s="1705"/>
      <c r="AG506" s="1705"/>
      <c r="AH506" s="1705"/>
      <c r="AI506" s="1705"/>
      <c r="AJ506" s="1660"/>
      <c r="AK506" s="1660"/>
    </row>
    <row r="507" spans="1:37" ht="39.950000000000003" customHeight="1" x14ac:dyDescent="0.2">
      <c r="A507" s="5926"/>
      <c r="B507" s="5926"/>
      <c r="C507" s="1705"/>
      <c r="D507" s="1705"/>
      <c r="E507" s="1705"/>
      <c r="F507" s="1705"/>
      <c r="G507" s="1705"/>
      <c r="H507" s="1928"/>
      <c r="I507" s="1928"/>
      <c r="J507" s="1705"/>
      <c r="K507" s="1705"/>
      <c r="L507" s="1705"/>
      <c r="M507" s="1705"/>
      <c r="N507" s="1705"/>
      <c r="O507" s="1928"/>
      <c r="P507" s="1928"/>
      <c r="Q507" s="1705"/>
      <c r="R507" s="1705"/>
      <c r="S507" s="1705"/>
      <c r="T507" s="1705"/>
      <c r="U507" s="1705"/>
      <c r="V507" s="1928"/>
      <c r="W507" s="1928"/>
      <c r="X507" s="1705"/>
      <c r="Y507" s="1705"/>
      <c r="Z507" s="1705"/>
      <c r="AA507" s="1705"/>
      <c r="AB507" s="1657"/>
      <c r="AC507" s="1928"/>
      <c r="AD507" s="1928"/>
      <c r="AE507" s="1715"/>
      <c r="AF507" s="1657"/>
      <c r="AG507" s="1657"/>
      <c r="AH507" s="1684"/>
      <c r="AI507" s="1683"/>
      <c r="AJ507" s="1660"/>
      <c r="AK507" s="1660"/>
    </row>
    <row r="508" spans="1:37" ht="39.950000000000003" customHeight="1" x14ac:dyDescent="0.2">
      <c r="A508" s="5923"/>
      <c r="B508" s="5923"/>
      <c r="C508" s="1683"/>
      <c r="D508" s="1683"/>
      <c r="E508" s="1684"/>
      <c r="F508" s="1684"/>
      <c r="G508" s="1683"/>
      <c r="H508" s="1928"/>
      <c r="I508" s="1928"/>
      <c r="J508" s="1683"/>
      <c r="K508" s="1683"/>
      <c r="L508" s="1684"/>
      <c r="M508" s="1684"/>
      <c r="N508" s="1683"/>
      <c r="O508" s="1928"/>
      <c r="P508" s="1928"/>
      <c r="Q508" s="1683"/>
      <c r="R508" s="1683"/>
      <c r="S508" s="1683"/>
      <c r="T508" s="1683"/>
      <c r="U508" s="1683"/>
      <c r="V508" s="1928"/>
      <c r="W508" s="1928"/>
      <c r="X508" s="1683"/>
      <c r="Y508" s="1716"/>
      <c r="Z508" s="1716"/>
      <c r="AC508" s="1928"/>
      <c r="AD508" s="1928"/>
      <c r="AE508" s="1683"/>
      <c r="AF508" s="1683"/>
      <c r="AG508" s="1684"/>
      <c r="AH508" s="1684"/>
      <c r="AI508" s="1683"/>
      <c r="AJ508" s="1660"/>
      <c r="AK508" s="1660"/>
    </row>
    <row r="509" spans="1:37" ht="39.950000000000003" customHeight="1" x14ac:dyDescent="0.2">
      <c r="A509" s="5926"/>
      <c r="B509" s="5926"/>
      <c r="C509" s="1683"/>
      <c r="D509" s="1683"/>
      <c r="E509" s="1659"/>
      <c r="F509" s="1659"/>
      <c r="G509" s="1683"/>
      <c r="H509" s="1928"/>
      <c r="I509" s="1928"/>
      <c r="J509" s="1683"/>
      <c r="K509" s="1683"/>
      <c r="L509" s="1684"/>
      <c r="M509" s="1684"/>
      <c r="N509" s="1683"/>
      <c r="O509" s="1928"/>
      <c r="P509" s="1928"/>
      <c r="Q509" s="1683"/>
      <c r="R509" s="1657"/>
      <c r="S509" s="1684"/>
      <c r="T509" s="1684"/>
      <c r="U509" s="1683"/>
      <c r="V509" s="1928"/>
      <c r="W509" s="1928"/>
      <c r="X509" s="1683"/>
      <c r="Y509" s="1683"/>
      <c r="Z509" s="1684"/>
      <c r="AA509" s="1684"/>
      <c r="AB509" s="1684"/>
      <c r="AC509" s="1928"/>
      <c r="AD509" s="1928"/>
      <c r="AE509" s="1683"/>
      <c r="AF509" s="1683"/>
      <c r="AG509" s="1684"/>
      <c r="AH509" s="1667"/>
      <c r="AI509" s="1667"/>
      <c r="AJ509" s="1660"/>
      <c r="AK509" s="1660"/>
    </row>
    <row r="510" spans="1:37" ht="39.950000000000003" customHeight="1" x14ac:dyDescent="0.2">
      <c r="A510" s="5926"/>
      <c r="B510" s="5926"/>
      <c r="C510" s="1659"/>
      <c r="D510" s="1659"/>
      <c r="E510" s="1659"/>
      <c r="F510" s="1659"/>
      <c r="G510" s="1947"/>
      <c r="H510" s="1928"/>
      <c r="I510" s="1928"/>
      <c r="K510" s="1683"/>
      <c r="L510" s="1684"/>
      <c r="M510" s="1684"/>
      <c r="N510" s="1683"/>
      <c r="O510" s="1928"/>
      <c r="P510" s="1928"/>
      <c r="Q510" s="1947"/>
      <c r="R510" s="1703"/>
      <c r="S510" s="1703"/>
      <c r="T510" s="1703"/>
      <c r="U510" s="1703"/>
      <c r="V510" s="1928"/>
      <c r="W510" s="1928"/>
      <c r="X510" s="1667"/>
      <c r="Y510" s="1667"/>
      <c r="Z510" s="1667"/>
      <c r="AA510" s="1667"/>
      <c r="AB510" s="1667"/>
      <c r="AC510" s="1928"/>
      <c r="AD510" s="1928"/>
      <c r="AE510" s="1667"/>
      <c r="AF510" s="1667"/>
      <c r="AG510" s="1667"/>
      <c r="AH510" s="1684"/>
      <c r="AI510" s="1683"/>
      <c r="AJ510" s="1660"/>
      <c r="AK510" s="1660"/>
    </row>
    <row r="511" spans="1:37" ht="39.950000000000003" customHeight="1" x14ac:dyDescent="0.2">
      <c r="A511" s="5923"/>
      <c r="B511" s="5923"/>
      <c r="C511" s="1659"/>
      <c r="D511" s="1659"/>
      <c r="E511" s="1659"/>
      <c r="F511" s="1659"/>
      <c r="G511" s="1659"/>
      <c r="H511" s="1928"/>
      <c r="I511" s="1928"/>
      <c r="J511" s="1659"/>
      <c r="K511" s="1659"/>
      <c r="L511" s="1659"/>
      <c r="M511" s="1659"/>
      <c r="N511" s="1659"/>
      <c r="O511" s="1928"/>
      <c r="P511" s="1928"/>
      <c r="Q511" s="1659"/>
      <c r="R511" s="1659"/>
      <c r="S511" s="1659"/>
      <c r="T511" s="1659"/>
      <c r="U511" s="1659"/>
      <c r="V511" s="1928"/>
      <c r="W511" s="1928"/>
      <c r="X511" s="1659"/>
      <c r="Y511" s="1659"/>
      <c r="Z511" s="1659"/>
      <c r="AA511" s="1659"/>
      <c r="AB511" s="1659"/>
      <c r="AC511" s="1928"/>
      <c r="AD511" s="1928"/>
      <c r="AE511" s="1659"/>
      <c r="AF511" s="1659"/>
      <c r="AG511" s="1659"/>
      <c r="AH511" s="1659"/>
      <c r="AI511" s="1659"/>
      <c r="AJ511" s="1660"/>
      <c r="AK511" s="1660"/>
    </row>
    <row r="512" spans="1:37" ht="39.950000000000003" customHeight="1" x14ac:dyDescent="0.2">
      <c r="A512" s="5923"/>
      <c r="B512" s="5923"/>
      <c r="C512" s="1658"/>
      <c r="D512" s="1716"/>
      <c r="E512" s="1716"/>
      <c r="F512" s="1658"/>
      <c r="G512" s="1658"/>
      <c r="H512" s="1928"/>
      <c r="I512" s="1928"/>
      <c r="J512" s="1664"/>
      <c r="K512" s="1664"/>
      <c r="L512" s="1664"/>
      <c r="M512" s="1664"/>
      <c r="N512" s="1664"/>
      <c r="O512" s="1928"/>
      <c r="P512" s="1928"/>
      <c r="Q512" s="1664"/>
      <c r="R512" s="1664"/>
      <c r="S512" s="1664"/>
      <c r="T512" s="1664"/>
      <c r="U512" s="1664"/>
      <c r="V512" s="1928"/>
      <c r="W512" s="1928"/>
      <c r="X512" s="1664"/>
      <c r="Y512" s="1664"/>
      <c r="Z512" s="1664"/>
      <c r="AA512" s="1664"/>
      <c r="AB512" s="1664"/>
      <c r="AC512" s="1928"/>
      <c r="AD512" s="1928"/>
      <c r="AE512" s="1664"/>
      <c r="AF512" s="1664"/>
      <c r="AG512" s="1664"/>
      <c r="AH512" s="1664"/>
      <c r="AI512" s="1664"/>
      <c r="AJ512" s="1660"/>
      <c r="AK512" s="1660"/>
    </row>
    <row r="513" spans="1:37" ht="39.950000000000003" customHeight="1" x14ac:dyDescent="0.2">
      <c r="A513" s="5923"/>
      <c r="B513" s="5923"/>
      <c r="C513" s="1716"/>
      <c r="D513" s="1716"/>
      <c r="E513" s="1658"/>
      <c r="F513" s="1658"/>
      <c r="G513" s="1658"/>
      <c r="H513" s="1928"/>
      <c r="I513" s="1928"/>
      <c r="J513" s="1658"/>
      <c r="K513" s="1658"/>
      <c r="L513" s="1658"/>
      <c r="M513" s="1658"/>
      <c r="N513" s="1658"/>
      <c r="O513" s="1928"/>
      <c r="P513" s="1928"/>
      <c r="Q513" s="1658"/>
      <c r="R513" s="1658"/>
      <c r="S513" s="1658"/>
      <c r="T513" s="1658"/>
      <c r="U513" s="1658"/>
      <c r="V513" s="1928"/>
      <c r="W513" s="1928"/>
      <c r="X513" s="1658"/>
      <c r="Y513" s="1658"/>
      <c r="Z513" s="1658"/>
      <c r="AA513" s="1658"/>
      <c r="AB513" s="1658"/>
      <c r="AC513" s="1928"/>
      <c r="AD513" s="1928"/>
      <c r="AE513" s="1658"/>
      <c r="AF513" s="1658"/>
      <c r="AG513" s="1658"/>
      <c r="AH513" s="1658"/>
      <c r="AI513" s="1658"/>
      <c r="AJ513" s="1660"/>
      <c r="AK513" s="1660"/>
    </row>
    <row r="514" spans="1:37" ht="39.950000000000003" customHeight="1" x14ac:dyDescent="0.2">
      <c r="A514" s="5923"/>
      <c r="B514" s="5923"/>
      <c r="C514" s="1658"/>
      <c r="D514" s="1658"/>
      <c r="E514" s="1658"/>
      <c r="F514" s="1658"/>
      <c r="G514" s="1658"/>
      <c r="H514" s="1928"/>
      <c r="I514" s="1928"/>
      <c r="J514" s="1658"/>
      <c r="K514" s="1658"/>
      <c r="L514" s="1658"/>
      <c r="M514" s="1658"/>
      <c r="N514" s="1658"/>
      <c r="O514" s="1928"/>
      <c r="P514" s="1928"/>
      <c r="Q514" s="1658"/>
      <c r="R514" s="1658"/>
      <c r="S514" s="1658"/>
      <c r="T514" s="1658"/>
      <c r="U514" s="1658"/>
      <c r="V514" s="1928"/>
      <c r="W514" s="1928"/>
      <c r="X514" s="1658"/>
      <c r="Y514" s="1658"/>
      <c r="Z514" s="1658"/>
      <c r="AA514" s="1658"/>
      <c r="AB514" s="1658"/>
      <c r="AC514" s="1928"/>
      <c r="AD514" s="1928"/>
      <c r="AE514" s="1658"/>
      <c r="AF514" s="1658"/>
      <c r="AG514" s="1658"/>
      <c r="AH514" s="1658"/>
      <c r="AI514" s="1658"/>
      <c r="AJ514" s="1660"/>
      <c r="AK514" s="1660"/>
    </row>
    <row r="515" spans="1:37" ht="39.950000000000003" customHeight="1" x14ac:dyDescent="0.2">
      <c r="A515" s="5923"/>
      <c r="B515" s="5923"/>
      <c r="C515" s="1664"/>
      <c r="D515" s="1664"/>
      <c r="E515" s="1664"/>
      <c r="F515" s="1664"/>
      <c r="G515" s="1664"/>
      <c r="H515" s="1928"/>
      <c r="I515" s="1928"/>
      <c r="J515" s="1664"/>
      <c r="K515" s="1664"/>
      <c r="L515" s="1664"/>
      <c r="M515" s="1664"/>
      <c r="N515" s="1664"/>
      <c r="O515" s="1928"/>
      <c r="P515" s="1928"/>
      <c r="Q515" s="1664"/>
      <c r="R515" s="1664"/>
      <c r="S515" s="1664"/>
      <c r="T515" s="1664"/>
      <c r="U515" s="1664"/>
      <c r="V515" s="1928"/>
      <c r="W515" s="1928"/>
      <c r="X515" s="1664"/>
      <c r="Y515" s="1664"/>
      <c r="Z515" s="1664"/>
      <c r="AA515" s="1664"/>
      <c r="AB515" s="1664"/>
      <c r="AC515" s="1928"/>
      <c r="AD515" s="1928"/>
      <c r="AE515" s="1664"/>
      <c r="AF515" s="1664"/>
      <c r="AG515" s="1664"/>
      <c r="AH515" s="1664"/>
      <c r="AI515" s="1664"/>
      <c r="AJ515" s="1660"/>
      <c r="AK515" s="1660"/>
    </row>
    <row r="516" spans="1:37" ht="39.950000000000003" customHeight="1" x14ac:dyDescent="0.2">
      <c r="A516" s="5920"/>
      <c r="B516" s="5920"/>
      <c r="C516" s="1664"/>
      <c r="D516" s="1664"/>
      <c r="E516" s="1664"/>
      <c r="F516" s="1664"/>
      <c r="G516" s="1664"/>
      <c r="H516" s="1928"/>
      <c r="I516" s="1928"/>
      <c r="J516" s="1664"/>
      <c r="K516" s="1664"/>
      <c r="L516" s="1664"/>
      <c r="M516" s="1664"/>
      <c r="N516" s="1664"/>
      <c r="O516" s="1928"/>
      <c r="P516" s="1928"/>
      <c r="Q516" s="1664"/>
      <c r="R516" s="1664"/>
      <c r="S516" s="1664"/>
      <c r="T516" s="1664"/>
      <c r="U516" s="1664"/>
      <c r="V516" s="1928"/>
      <c r="W516" s="1928"/>
      <c r="X516" s="1664"/>
      <c r="Y516" s="1664"/>
      <c r="Z516" s="1664"/>
      <c r="AA516" s="1664"/>
      <c r="AB516" s="1664"/>
      <c r="AC516" s="1928"/>
      <c r="AD516" s="1928"/>
      <c r="AE516" s="1664"/>
      <c r="AF516" s="1664"/>
      <c r="AG516" s="1664"/>
      <c r="AH516" s="1664"/>
      <c r="AI516" s="1664"/>
      <c r="AJ516" s="1660"/>
      <c r="AK516" s="1660"/>
    </row>
    <row r="517" spans="1:37" ht="39.950000000000003" customHeight="1" x14ac:dyDescent="0.2">
      <c r="A517" s="5927"/>
      <c r="B517" s="5924"/>
      <c r="C517" s="1658"/>
      <c r="D517" s="1658"/>
      <c r="E517" s="1659"/>
      <c r="F517" s="1659"/>
      <c r="G517" s="1659"/>
      <c r="H517" s="1928"/>
      <c r="I517" s="1928"/>
      <c r="J517" s="1664"/>
      <c r="K517" s="1664"/>
      <c r="L517" s="1664"/>
      <c r="M517" s="1664"/>
      <c r="N517" s="1664"/>
      <c r="O517" s="1928"/>
      <c r="P517" s="1928"/>
      <c r="Q517" s="1664"/>
      <c r="R517" s="1664"/>
      <c r="S517" s="1664"/>
      <c r="T517" s="1664"/>
      <c r="U517" s="1664"/>
      <c r="V517" s="1928"/>
      <c r="W517" s="1928"/>
      <c r="X517" s="1664"/>
      <c r="Y517" s="1664"/>
      <c r="Z517" s="1664"/>
      <c r="AA517" s="1664"/>
      <c r="AB517" s="1664"/>
      <c r="AC517" s="1928"/>
      <c r="AD517" s="1928"/>
      <c r="AE517" s="1664"/>
      <c r="AF517" s="1664"/>
      <c r="AG517" s="1664"/>
      <c r="AH517" s="1664"/>
      <c r="AI517" s="1664"/>
      <c r="AJ517" s="1660"/>
      <c r="AK517" s="1660"/>
    </row>
    <row r="518" spans="1:37" ht="39.950000000000003" customHeight="1" x14ac:dyDescent="0.2">
      <c r="A518" s="5923"/>
      <c r="B518" s="5923"/>
      <c r="C518" s="1658"/>
      <c r="D518" s="1658"/>
      <c r="E518" s="1658"/>
      <c r="F518" s="1658"/>
      <c r="G518" s="1658"/>
      <c r="H518" s="1928"/>
      <c r="I518" s="1928"/>
      <c r="J518" s="1658"/>
      <c r="K518" s="1658"/>
      <c r="L518" s="1658"/>
      <c r="M518" s="1658"/>
      <c r="N518" s="1658"/>
      <c r="O518" s="1928"/>
      <c r="P518" s="1928"/>
      <c r="Q518" s="1658"/>
      <c r="R518" s="1658"/>
      <c r="S518" s="1658"/>
      <c r="T518" s="1658"/>
      <c r="U518" s="1658"/>
      <c r="V518" s="1928"/>
      <c r="W518" s="1928"/>
      <c r="X518" s="1658"/>
      <c r="Y518" s="1658"/>
      <c r="Z518" s="1658"/>
      <c r="AA518" s="1716"/>
      <c r="AB518" s="1716"/>
      <c r="AC518" s="1928"/>
      <c r="AD518" s="1928"/>
      <c r="AE518" s="1659"/>
      <c r="AF518" s="1659"/>
      <c r="AG518" s="1659"/>
      <c r="AH518" s="1659"/>
      <c r="AI518" s="1659"/>
      <c r="AJ518" s="1660"/>
      <c r="AK518" s="1660"/>
    </row>
    <row r="519" spans="1:37" ht="39.950000000000003" customHeight="1" x14ac:dyDescent="0.2">
      <c r="A519" s="5920"/>
      <c r="B519" s="5920"/>
      <c r="C519" s="1658"/>
      <c r="D519" s="1658"/>
      <c r="E519" s="1658"/>
      <c r="F519" s="1658"/>
      <c r="G519" s="1658"/>
      <c r="H519" s="1928"/>
      <c r="I519" s="1928"/>
      <c r="J519" s="1658"/>
      <c r="K519" s="1658"/>
      <c r="L519" s="1658"/>
      <c r="M519" s="1658"/>
      <c r="N519" s="1658"/>
      <c r="O519" s="1928"/>
      <c r="P519" s="1928"/>
      <c r="Q519" s="1658"/>
      <c r="R519" s="1658"/>
      <c r="S519" s="1658"/>
      <c r="T519" s="1658"/>
      <c r="U519" s="1658"/>
      <c r="V519" s="1928"/>
      <c r="W519" s="1928"/>
      <c r="X519" s="1658"/>
      <c r="Y519" s="1658"/>
      <c r="Z519" s="1658"/>
      <c r="AA519" s="1658"/>
      <c r="AB519" s="1658"/>
      <c r="AC519" s="1928"/>
      <c r="AD519" s="1928"/>
      <c r="AE519" s="1658"/>
      <c r="AF519" s="1658"/>
      <c r="AG519" s="1658"/>
      <c r="AH519" s="1658"/>
      <c r="AI519" s="1658"/>
      <c r="AJ519" s="1660"/>
      <c r="AK519" s="1660"/>
    </row>
    <row r="520" spans="1:37" ht="39.950000000000003" customHeight="1" x14ac:dyDescent="0.2">
      <c r="A520" s="5923"/>
      <c r="B520" s="5923"/>
      <c r="C520" s="1927"/>
      <c r="D520" s="1927"/>
      <c r="E520" s="1927"/>
      <c r="F520" s="1927"/>
      <c r="G520" s="1927"/>
      <c r="H520" s="1928"/>
      <c r="I520" s="1928"/>
      <c r="J520" s="1927"/>
      <c r="K520" s="1927"/>
      <c r="L520" s="1927"/>
      <c r="M520" s="1927"/>
      <c r="N520" s="1927"/>
      <c r="O520" s="1928"/>
      <c r="P520" s="1928"/>
      <c r="Q520" s="1927"/>
      <c r="R520" s="1927"/>
      <c r="S520" s="1927"/>
      <c r="T520" s="1927"/>
      <c r="U520" s="1927"/>
      <c r="V520" s="1928"/>
      <c r="W520" s="1928"/>
      <c r="X520" s="1927"/>
      <c r="Y520" s="1927"/>
      <c r="Z520" s="1927"/>
      <c r="AA520" s="1927"/>
      <c r="AB520" s="1927"/>
      <c r="AC520" s="1928"/>
      <c r="AD520" s="1928"/>
      <c r="AE520" s="1658"/>
      <c r="AF520" s="1658"/>
      <c r="AG520" s="1658"/>
      <c r="AH520" s="1658"/>
      <c r="AI520" s="1658"/>
      <c r="AJ520" s="1660"/>
      <c r="AK520" s="1660"/>
    </row>
    <row r="521" spans="1:37" ht="39.950000000000003" customHeight="1" x14ac:dyDescent="0.2">
      <c r="A521" s="5922"/>
      <c r="B521" s="5922"/>
      <c r="C521" s="1658"/>
      <c r="D521" s="1658"/>
      <c r="E521" s="1659"/>
      <c r="F521" s="1659"/>
      <c r="G521" s="1658"/>
      <c r="H521" s="1928"/>
      <c r="I521" s="1928"/>
      <c r="J521" s="1664"/>
      <c r="K521" s="1664"/>
      <c r="L521" s="1664"/>
      <c r="M521" s="1664"/>
      <c r="N521" s="1664"/>
      <c r="O521" s="1928"/>
      <c r="P521" s="1928"/>
      <c r="Q521" s="1664"/>
      <c r="R521" s="1664"/>
      <c r="S521" s="1664"/>
      <c r="T521" s="1664"/>
      <c r="U521" s="1664"/>
      <c r="V521" s="1928"/>
      <c r="W521" s="1928"/>
      <c r="X521" s="1664"/>
      <c r="Y521" s="1664"/>
      <c r="Z521" s="1664"/>
      <c r="AA521" s="1664"/>
      <c r="AB521" s="1664"/>
      <c r="AC521" s="1928"/>
      <c r="AD521" s="1928"/>
      <c r="AE521" s="1664"/>
      <c r="AF521" s="1664"/>
      <c r="AG521" s="1664"/>
      <c r="AH521" s="1664"/>
      <c r="AI521" s="1664"/>
      <c r="AJ521" s="1660"/>
      <c r="AK521" s="1660"/>
    </row>
    <row r="522" spans="1:37" ht="39.950000000000003" customHeight="1" x14ac:dyDescent="0.2">
      <c r="A522" s="5920"/>
      <c r="B522" s="5920"/>
      <c r="C522" s="1659"/>
      <c r="D522" s="1659"/>
      <c r="E522" s="1659"/>
      <c r="F522" s="1659"/>
      <c r="G522" s="1657"/>
      <c r="H522" s="1928"/>
      <c r="I522" s="1928"/>
      <c r="J522" s="1659"/>
      <c r="K522" s="1659"/>
      <c r="L522" s="1659"/>
      <c r="M522" s="1659"/>
      <c r="N522" s="1684"/>
      <c r="O522" s="1928"/>
      <c r="P522" s="1928"/>
      <c r="R522" s="1683"/>
      <c r="S522" s="1684"/>
      <c r="T522" s="1684"/>
      <c r="U522" s="1683"/>
      <c r="V522" s="1928"/>
      <c r="W522" s="1928"/>
      <c r="X522" s="1683"/>
      <c r="Y522" s="1683"/>
      <c r="Z522" s="1684"/>
      <c r="AA522" s="1684"/>
      <c r="AB522" s="1683"/>
      <c r="AC522" s="1928"/>
      <c r="AD522" s="1928"/>
      <c r="AF522" s="1683"/>
      <c r="AG522" s="1684"/>
      <c r="AH522" s="1684"/>
      <c r="AI522" s="1683"/>
      <c r="AJ522" s="1660"/>
      <c r="AK522" s="1660"/>
    </row>
    <row r="523" spans="1:37" ht="39.950000000000003" customHeight="1" x14ac:dyDescent="0.2">
      <c r="E523" s="1657"/>
      <c r="F523" s="1657"/>
      <c r="G523" s="1657"/>
      <c r="J523" s="1697"/>
      <c r="K523" s="1697"/>
      <c r="L523" s="1697"/>
      <c r="N523" s="1659"/>
      <c r="Q523" s="1659"/>
      <c r="R523" s="1659"/>
      <c r="S523" s="1659"/>
      <c r="T523" s="1659"/>
      <c r="U523" s="1659"/>
      <c r="X523" s="1659"/>
      <c r="AG523" s="1669"/>
      <c r="AH523" s="1669"/>
      <c r="AI523" s="1669"/>
    </row>
    <row r="524" spans="1:37" ht="39.950000000000003" customHeight="1" x14ac:dyDescent="0.2">
      <c r="J524" s="1697"/>
      <c r="K524" s="1697"/>
      <c r="L524" s="1697"/>
      <c r="N524" s="1697"/>
      <c r="X524" s="1705"/>
      <c r="Y524" s="1705"/>
      <c r="Z524" s="1705"/>
      <c r="AA524" s="1705"/>
      <c r="AB524" s="1705"/>
      <c r="AF524" s="1669"/>
      <c r="AG524" s="1669"/>
      <c r="AH524" s="1669"/>
      <c r="AI524" s="1669"/>
    </row>
    <row r="525" spans="1:37" ht="39.950000000000003" customHeight="1" x14ac:dyDescent="0.2">
      <c r="C525" s="1716"/>
      <c r="D525" s="1716"/>
      <c r="J525" s="1697"/>
      <c r="K525" s="1697"/>
      <c r="L525" s="1697"/>
      <c r="M525" s="1657"/>
      <c r="N525" s="1657"/>
      <c r="T525" s="1659"/>
      <c r="U525" s="1659"/>
      <c r="Y525" s="1659"/>
      <c r="Z525" s="1716"/>
      <c r="AA525" s="1659"/>
      <c r="AB525" s="1705"/>
      <c r="AE525" s="1716"/>
      <c r="AF525" s="1716"/>
    </row>
    <row r="526" spans="1:37" ht="39.950000000000003" customHeight="1" x14ac:dyDescent="0.2">
      <c r="E526" s="1716"/>
      <c r="F526" s="1716"/>
      <c r="G526" s="1716"/>
      <c r="J526" s="1716"/>
      <c r="V526" s="1715"/>
      <c r="W526" s="1715"/>
      <c r="Z526" s="1716"/>
      <c r="AA526" s="1716"/>
      <c r="AE526" s="1716"/>
      <c r="AF526" s="1716"/>
      <c r="AG526" s="1716"/>
      <c r="AH526" s="1716"/>
      <c r="AI526" s="1716"/>
    </row>
    <row r="527" spans="1:37" ht="39.950000000000003" customHeight="1" x14ac:dyDescent="0.2">
      <c r="S527" s="1697"/>
      <c r="T527" s="1697"/>
      <c r="U527" s="1697"/>
      <c r="V527" s="1697"/>
      <c r="W527" s="1697"/>
      <c r="X527" s="1697"/>
    </row>
    <row r="528" spans="1:37" ht="39.950000000000003" customHeight="1" x14ac:dyDescent="0.2">
      <c r="A528" s="16"/>
      <c r="B528" s="1715"/>
      <c r="C528" s="1657"/>
      <c r="D528" s="1657"/>
      <c r="E528" s="1659"/>
      <c r="F528" s="1659"/>
      <c r="G528" s="1659"/>
      <c r="H528" s="1944"/>
      <c r="I528" s="1944"/>
      <c r="J528" s="1659"/>
      <c r="K528" s="1659"/>
      <c r="L528" s="1705"/>
      <c r="M528" s="1705"/>
      <c r="N528" s="1705"/>
      <c r="O528" s="1705"/>
      <c r="P528" s="1705"/>
      <c r="Q528" s="1659"/>
      <c r="R528" s="1659"/>
      <c r="S528" s="1659"/>
      <c r="T528" s="1659"/>
      <c r="U528" s="1659"/>
      <c r="V528" s="1659"/>
      <c r="W528" s="1659"/>
      <c r="X528" s="1659"/>
      <c r="Y528" s="1659"/>
    </row>
    <row r="529" spans="1:37" ht="39.950000000000003" customHeight="1" x14ac:dyDescent="0.2"/>
    <row r="530" spans="1:37" ht="39.950000000000003" customHeight="1" x14ac:dyDescent="0.2">
      <c r="A530" s="5876"/>
      <c r="B530" s="5876"/>
      <c r="C530" s="1661"/>
      <c r="D530" s="1661"/>
      <c r="E530" s="1661"/>
      <c r="F530" s="1661"/>
      <c r="G530" s="1661"/>
      <c r="H530" s="1661"/>
      <c r="I530" s="1661"/>
      <c r="J530" s="1661"/>
      <c r="K530" s="1661"/>
      <c r="L530" s="1661"/>
      <c r="M530" s="1661"/>
      <c r="N530" s="1661"/>
      <c r="O530" s="1661"/>
      <c r="P530" s="1661"/>
      <c r="Q530" s="1661"/>
      <c r="R530" s="1661"/>
      <c r="S530" s="1661"/>
      <c r="T530" s="1661"/>
      <c r="U530" s="1661"/>
      <c r="V530" s="1661"/>
      <c r="W530" s="1661"/>
      <c r="X530" s="1661"/>
      <c r="Y530" s="1661"/>
      <c r="Z530" s="1661"/>
      <c r="AA530" s="1661"/>
      <c r="AB530" s="1661"/>
      <c r="AC530" s="1661"/>
      <c r="AD530" s="1661"/>
      <c r="AE530" s="1661"/>
      <c r="AF530" s="1661"/>
      <c r="AG530" s="1661"/>
      <c r="AH530" s="1661"/>
      <c r="AI530" s="1661"/>
      <c r="AJ530" s="1661"/>
      <c r="AK530" s="1661"/>
    </row>
    <row r="531" spans="1:37" ht="39.950000000000003" customHeight="1" x14ac:dyDescent="0.2">
      <c r="A531" s="5876"/>
      <c r="B531" s="5876"/>
      <c r="C531" s="1708"/>
      <c r="D531" s="1708"/>
      <c r="E531" s="1708"/>
      <c r="F531" s="1708"/>
      <c r="G531" s="1708"/>
      <c r="H531" s="1708"/>
      <c r="I531" s="1708"/>
      <c r="J531" s="1708"/>
      <c r="K531" s="1708"/>
      <c r="L531" s="1708"/>
      <c r="M531" s="1708"/>
      <c r="N531" s="1708"/>
      <c r="O531" s="1708"/>
      <c r="P531" s="1708"/>
      <c r="Q531" s="1708"/>
      <c r="R531" s="1708"/>
      <c r="S531" s="1708"/>
      <c r="T531" s="1708"/>
      <c r="U531" s="1708"/>
      <c r="V531" s="1708"/>
      <c r="W531" s="1708"/>
      <c r="X531" s="1708"/>
      <c r="Y531" s="1708"/>
      <c r="Z531" s="1708"/>
      <c r="AA531" s="1708"/>
      <c r="AB531" s="1708"/>
      <c r="AC531" s="1708"/>
      <c r="AD531" s="1708"/>
      <c r="AE531" s="1708"/>
      <c r="AF531" s="1708"/>
      <c r="AG531" s="1708"/>
      <c r="AH531" s="1708"/>
      <c r="AI531" s="1708"/>
      <c r="AJ531" s="1708"/>
      <c r="AK531" s="1708"/>
    </row>
    <row r="532" spans="1:37" ht="39.950000000000003" customHeight="1" x14ac:dyDescent="0.2">
      <c r="A532" s="5926"/>
      <c r="B532" s="5926"/>
      <c r="C532" s="1705"/>
      <c r="D532" s="1705"/>
      <c r="E532" s="1705"/>
      <c r="F532" s="1705"/>
      <c r="G532" s="1705"/>
      <c r="H532" s="1928"/>
      <c r="I532" s="1928"/>
      <c r="J532" s="1709"/>
      <c r="K532" s="1709"/>
      <c r="L532" s="1709"/>
      <c r="M532" s="1709"/>
      <c r="N532" s="1124"/>
      <c r="O532" s="1928"/>
      <c r="P532" s="1928"/>
      <c r="Q532" s="1705"/>
      <c r="R532" s="1705"/>
      <c r="S532" s="1705"/>
      <c r="T532" s="1705"/>
      <c r="U532" s="1705"/>
      <c r="V532" s="1928"/>
      <c r="W532" s="1928"/>
      <c r="X532" s="1667"/>
      <c r="Y532" s="1667"/>
      <c r="Z532" s="1716"/>
      <c r="AA532" s="1716"/>
      <c r="AB532" s="1716"/>
      <c r="AC532" s="1928"/>
      <c r="AD532" s="1928"/>
      <c r="AE532" s="1659"/>
      <c r="AF532" s="1659"/>
      <c r="AG532" s="1659"/>
      <c r="AH532" s="1659"/>
      <c r="AI532" s="1659"/>
      <c r="AJ532" s="1660"/>
      <c r="AK532" s="1660"/>
    </row>
    <row r="533" spans="1:37" ht="39.950000000000003" customHeight="1" x14ac:dyDescent="0.2">
      <c r="A533" s="5926"/>
      <c r="B533" s="5926"/>
      <c r="C533" s="1703"/>
      <c r="D533" s="1703"/>
      <c r="E533" s="1703"/>
      <c r="F533" s="1703"/>
      <c r="G533" s="1703"/>
      <c r="H533" s="1928"/>
      <c r="I533" s="1928"/>
      <c r="J533" s="1703"/>
      <c r="K533" s="1703"/>
      <c r="L533" s="1703"/>
      <c r="M533" s="1703"/>
      <c r="N533" s="1703"/>
      <c r="O533" s="1928"/>
      <c r="P533" s="1928"/>
      <c r="Q533" s="1664"/>
      <c r="R533" s="1664"/>
      <c r="S533" s="1664"/>
      <c r="T533" s="1664"/>
      <c r="U533" s="1664"/>
      <c r="V533" s="1928"/>
      <c r="W533" s="1928"/>
      <c r="X533" s="1657"/>
      <c r="Y533" s="1657"/>
      <c r="Z533" s="1658"/>
      <c r="AA533" s="1709"/>
      <c r="AB533" s="1709"/>
      <c r="AC533" s="1928"/>
      <c r="AD533" s="1928"/>
      <c r="AE533" s="1948"/>
      <c r="AF533" s="1704"/>
      <c r="AG533" s="1704"/>
      <c r="AH533" s="1704"/>
      <c r="AI533" s="1704"/>
      <c r="AJ533" s="1660"/>
      <c r="AK533" s="1660"/>
    </row>
    <row r="534" spans="1:37" ht="39.950000000000003" customHeight="1" x14ac:dyDescent="0.2">
      <c r="A534" s="5923"/>
      <c r="B534" s="5923"/>
      <c r="C534" s="1702"/>
      <c r="D534" s="1702"/>
      <c r="E534" s="1702"/>
      <c r="F534" s="1702"/>
      <c r="G534" s="1683"/>
      <c r="H534" s="1928"/>
      <c r="I534" s="1928"/>
      <c r="J534" s="1683"/>
      <c r="K534" s="1683"/>
      <c r="L534" s="1684"/>
      <c r="M534" s="1684"/>
      <c r="N534" s="1683"/>
      <c r="O534" s="1928"/>
      <c r="P534" s="1928"/>
      <c r="Q534" s="1659"/>
      <c r="R534" s="1659"/>
      <c r="S534" s="1659"/>
      <c r="T534" s="1659"/>
      <c r="U534" s="1659"/>
      <c r="V534" s="1928"/>
      <c r="W534" s="1928"/>
      <c r="X534" s="1658"/>
      <c r="Y534" s="1658"/>
      <c r="Z534" s="1658"/>
      <c r="AA534" s="1716"/>
      <c r="AB534" s="1716"/>
      <c r="AC534" s="1928"/>
      <c r="AD534" s="1928"/>
      <c r="AE534" s="1658"/>
      <c r="AF534" s="1658"/>
      <c r="AG534" s="1658"/>
      <c r="AH534" s="1704"/>
      <c r="AI534" s="1704"/>
      <c r="AJ534" s="1660"/>
      <c r="AK534" s="1660"/>
    </row>
    <row r="535" spans="1:37" ht="39.950000000000003" customHeight="1" x14ac:dyDescent="0.2">
      <c r="A535" s="5926"/>
      <c r="B535" s="5926"/>
      <c r="C535" s="1667"/>
      <c r="D535" s="1667"/>
      <c r="E535" s="1780"/>
      <c r="F535" s="1684"/>
      <c r="G535" s="1683"/>
      <c r="H535" s="1928"/>
      <c r="I535" s="1928"/>
      <c r="J535" s="1683"/>
      <c r="K535" s="1659"/>
      <c r="L535" s="1659"/>
      <c r="M535" s="1659"/>
      <c r="N535" s="1683"/>
      <c r="O535" s="1928"/>
      <c r="P535" s="1928"/>
      <c r="Q535" s="1683"/>
      <c r="R535" s="1683"/>
      <c r="S535" s="1659"/>
      <c r="T535" s="1659"/>
      <c r="U535" s="1659"/>
      <c r="V535" s="1928"/>
      <c r="W535" s="1928"/>
      <c r="X535" s="1683"/>
      <c r="Y535" s="1780"/>
      <c r="Z535" s="1658"/>
      <c r="AA535" s="1657"/>
      <c r="AB535" s="1657"/>
      <c r="AC535" s="1928"/>
      <c r="AD535" s="1928"/>
      <c r="AE535" s="1659"/>
      <c r="AF535" s="1659"/>
      <c r="AG535" s="1659"/>
      <c r="AH535" s="1659"/>
      <c r="AI535" s="1659"/>
      <c r="AJ535" s="1660"/>
      <c r="AK535" s="1660"/>
    </row>
    <row r="536" spans="1:37" ht="39.950000000000003" customHeight="1" x14ac:dyDescent="0.2">
      <c r="A536" s="5926"/>
      <c r="B536" s="5926"/>
      <c r="C536" s="1667"/>
      <c r="D536" s="1667"/>
      <c r="E536" s="1684"/>
      <c r="F536" s="1684"/>
      <c r="G536" s="1683"/>
      <c r="H536" s="1928"/>
      <c r="I536" s="1928"/>
      <c r="J536" s="1683"/>
      <c r="K536" s="1683"/>
      <c r="L536" s="1703"/>
      <c r="M536" s="1703"/>
      <c r="N536" s="1703"/>
      <c r="O536" s="1928"/>
      <c r="P536" s="1928"/>
      <c r="Q536" s="1667"/>
      <c r="R536" s="1667"/>
      <c r="S536" s="1667"/>
      <c r="T536" s="1667"/>
      <c r="U536" s="1667"/>
      <c r="V536" s="1928"/>
      <c r="W536" s="1928"/>
      <c r="X536" s="1124"/>
      <c r="Y536" s="1716"/>
      <c r="Z536" s="1716"/>
      <c r="AA536" s="1716"/>
      <c r="AB536" s="1716"/>
      <c r="AC536" s="1928"/>
      <c r="AD536" s="1928"/>
      <c r="AE536" s="1716"/>
      <c r="AF536" s="1716"/>
      <c r="AG536" s="1658"/>
      <c r="AH536" s="1658"/>
      <c r="AI536" s="1658"/>
      <c r="AJ536" s="1660"/>
      <c r="AK536" s="1660"/>
    </row>
    <row r="537" spans="1:37" ht="39.950000000000003" customHeight="1" x14ac:dyDescent="0.2">
      <c r="A537" s="5922"/>
      <c r="B537" s="5922"/>
      <c r="C537" s="1664"/>
      <c r="D537" s="1664"/>
      <c r="E537" s="1664"/>
      <c r="F537" s="1664"/>
      <c r="G537" s="1664"/>
      <c r="H537" s="1928"/>
      <c r="I537" s="1928"/>
      <c r="J537" s="1658"/>
      <c r="K537" s="1658"/>
      <c r="L537" s="1658"/>
      <c r="M537" s="1658"/>
      <c r="N537" s="1658"/>
      <c r="O537" s="1928"/>
      <c r="P537" s="1928"/>
      <c r="Q537" s="1658"/>
      <c r="R537" s="1658"/>
      <c r="S537" s="1658"/>
      <c r="T537" s="1658"/>
      <c r="U537" s="1658"/>
      <c r="V537" s="1928"/>
      <c r="W537" s="1928"/>
      <c r="X537" s="1658"/>
      <c r="Y537" s="1658"/>
      <c r="Z537" s="1658"/>
      <c r="AA537" s="1658"/>
      <c r="AB537" s="1658"/>
      <c r="AC537" s="1928"/>
      <c r="AD537" s="1928"/>
      <c r="AE537" s="1658"/>
      <c r="AF537" s="1658"/>
      <c r="AG537" s="1658"/>
      <c r="AH537" s="1658"/>
      <c r="AI537" s="1658"/>
      <c r="AJ537" s="1660"/>
      <c r="AK537" s="1660"/>
    </row>
    <row r="538" spans="1:37" ht="39.950000000000003" customHeight="1" x14ac:dyDescent="0.2">
      <c r="A538" s="5920"/>
      <c r="B538" s="5920"/>
      <c r="C538" s="1683"/>
      <c r="D538" s="1683"/>
      <c r="E538" s="1684"/>
      <c r="F538" s="1684"/>
      <c r="G538" s="1683"/>
      <c r="H538" s="1928"/>
      <c r="I538" s="1928"/>
      <c r="J538" s="1683"/>
      <c r="K538" s="1683"/>
      <c r="L538" s="1684"/>
      <c r="M538" s="1684"/>
      <c r="N538" s="1683"/>
      <c r="O538" s="1928"/>
      <c r="P538" s="1928"/>
      <c r="Q538" s="1683"/>
      <c r="R538" s="1683"/>
      <c r="S538" s="1684"/>
      <c r="T538" s="1684"/>
      <c r="U538" s="1683"/>
      <c r="V538" s="1928"/>
      <c r="W538" s="1928"/>
      <c r="X538" s="1659"/>
      <c r="Y538" s="1659"/>
      <c r="Z538" s="1659"/>
      <c r="AA538" s="1659"/>
      <c r="AB538" s="1659"/>
      <c r="AC538" s="1928"/>
      <c r="AD538" s="1928"/>
      <c r="AE538" s="1659"/>
      <c r="AF538" s="1659"/>
      <c r="AG538" s="1659"/>
      <c r="AH538" s="1659"/>
      <c r="AI538" s="1659"/>
      <c r="AJ538" s="1660"/>
      <c r="AK538" s="1660"/>
    </row>
    <row r="539" spans="1:37" ht="39.950000000000003" customHeight="1" x14ac:dyDescent="0.2">
      <c r="A539" s="5927"/>
      <c r="B539" s="5924"/>
      <c r="C539" s="1664"/>
      <c r="D539" s="1664"/>
      <c r="E539" s="1664"/>
      <c r="F539" s="1664"/>
      <c r="G539" s="1664"/>
      <c r="H539" s="1928"/>
      <c r="I539" s="1928"/>
      <c r="J539" s="1658"/>
      <c r="K539" s="1658"/>
      <c r="L539" s="1658"/>
      <c r="M539" s="1658"/>
      <c r="N539" s="1658"/>
      <c r="O539" s="1928"/>
      <c r="P539" s="1928"/>
      <c r="Q539" s="1658"/>
      <c r="R539" s="1658"/>
      <c r="S539" s="1658"/>
      <c r="T539" s="1658"/>
      <c r="U539" s="1658"/>
      <c r="V539" s="1928"/>
      <c r="W539" s="1928"/>
      <c r="X539" s="1658"/>
      <c r="Y539" s="1658"/>
      <c r="Z539" s="1658"/>
      <c r="AA539" s="1658"/>
      <c r="AB539" s="1658"/>
      <c r="AC539" s="1928"/>
      <c r="AD539" s="1928"/>
      <c r="AE539" s="1658"/>
      <c r="AF539" s="1658"/>
      <c r="AG539" s="1658"/>
      <c r="AH539" s="1658"/>
      <c r="AI539" s="1658"/>
      <c r="AJ539" s="1660"/>
      <c r="AK539" s="1660"/>
    </row>
    <row r="540" spans="1:37" ht="39.950000000000003" customHeight="1" x14ac:dyDescent="0.2">
      <c r="A540" s="5923"/>
      <c r="B540" s="5923"/>
      <c r="C540" s="1927"/>
      <c r="D540" s="1927"/>
      <c r="E540" s="1927"/>
      <c r="F540" s="1927"/>
      <c r="G540" s="1927"/>
      <c r="H540" s="1928"/>
      <c r="I540" s="1928"/>
      <c r="J540" s="1927"/>
      <c r="K540" s="1927"/>
      <c r="L540" s="1927"/>
      <c r="M540" s="1927"/>
      <c r="N540" s="1927"/>
      <c r="O540" s="1928"/>
      <c r="P540" s="1928"/>
      <c r="Q540" s="1927"/>
      <c r="R540" s="1927"/>
      <c r="S540" s="1927"/>
      <c r="T540" s="1927"/>
      <c r="U540" s="1927"/>
      <c r="V540" s="1928"/>
      <c r="W540" s="1928"/>
      <c r="X540" s="1927"/>
      <c r="Y540" s="1927"/>
      <c r="Z540" s="1927"/>
      <c r="AA540" s="1927"/>
      <c r="AB540" s="1927"/>
      <c r="AC540" s="1928"/>
      <c r="AD540" s="1928"/>
      <c r="AE540" s="1927"/>
      <c r="AF540" s="1927"/>
      <c r="AG540" s="1927"/>
      <c r="AH540" s="1927"/>
      <c r="AI540" s="1927"/>
      <c r="AJ540" s="1660"/>
      <c r="AK540" s="1660"/>
    </row>
    <row r="541" spans="1:37" ht="39.950000000000003" customHeight="1" x14ac:dyDescent="0.2">
      <c r="A541" s="5920"/>
      <c r="B541" s="5920"/>
      <c r="C541" s="1664"/>
      <c r="D541" s="1664"/>
      <c r="E541" s="1664"/>
      <c r="F541" s="1664"/>
      <c r="G541" s="1664"/>
      <c r="H541" s="1928"/>
      <c r="I541" s="1928"/>
      <c r="J541" s="1664"/>
      <c r="K541" s="1664"/>
      <c r="L541" s="1664"/>
      <c r="M541" s="1684"/>
      <c r="N541" s="1683"/>
      <c r="O541" s="1928"/>
      <c r="P541" s="1928"/>
      <c r="Q541" s="1664"/>
      <c r="R541" s="1664"/>
      <c r="S541" s="1664"/>
      <c r="T541" s="1664"/>
      <c r="U541" s="1664"/>
      <c r="V541" s="1928"/>
      <c r="W541" s="1928"/>
      <c r="X541" s="1664"/>
      <c r="Y541" s="1664"/>
      <c r="Z541" s="1664"/>
      <c r="AA541" s="1664"/>
      <c r="AB541" s="1664"/>
      <c r="AC541" s="1928"/>
      <c r="AD541" s="1928"/>
      <c r="AE541" s="1664"/>
      <c r="AF541" s="1664"/>
      <c r="AG541" s="1664"/>
      <c r="AH541" s="1657"/>
      <c r="AI541" s="1657"/>
      <c r="AJ541" s="1660"/>
      <c r="AK541" s="1660"/>
    </row>
    <row r="542" spans="1:37" ht="39.950000000000003" customHeight="1" x14ac:dyDescent="0.2">
      <c r="A542" s="5923"/>
      <c r="B542" s="5923"/>
      <c r="C542" s="1659"/>
      <c r="D542" s="1659"/>
      <c r="E542" s="1659"/>
      <c r="F542" s="1659"/>
      <c r="G542" s="1659"/>
      <c r="H542" s="1928"/>
      <c r="I542" s="1928"/>
      <c r="J542" s="1659"/>
      <c r="K542" s="1659"/>
      <c r="L542" s="1659"/>
      <c r="M542" s="1659"/>
      <c r="N542" s="1659"/>
      <c r="O542" s="1928"/>
      <c r="P542" s="1928"/>
      <c r="Q542" s="1658"/>
      <c r="R542" s="1658"/>
      <c r="S542" s="1658"/>
      <c r="T542" s="1658"/>
      <c r="U542" s="1658"/>
      <c r="V542" s="1928"/>
      <c r="W542" s="1928"/>
      <c r="X542" s="1658"/>
      <c r="Y542" s="1658"/>
      <c r="Z542" s="1658"/>
      <c r="AA542" s="1658"/>
      <c r="AB542" s="1658"/>
      <c r="AC542" s="1928"/>
      <c r="AD542" s="1928"/>
      <c r="AE542" s="1658"/>
      <c r="AF542" s="1658"/>
      <c r="AG542" s="1658"/>
      <c r="AH542" s="1658"/>
      <c r="AI542" s="1658"/>
      <c r="AJ542" s="1660"/>
      <c r="AK542" s="1660"/>
    </row>
    <row r="543" spans="1:37" ht="39.950000000000003" customHeight="1" x14ac:dyDescent="0.2">
      <c r="A543" s="5920"/>
      <c r="B543" s="5920"/>
      <c r="C543" s="1658"/>
      <c r="D543" s="1658"/>
      <c r="E543" s="1658"/>
      <c r="F543" s="1658"/>
      <c r="G543" s="1658"/>
      <c r="H543" s="1928"/>
      <c r="I543" s="1928"/>
      <c r="J543" s="1658"/>
      <c r="K543" s="1658"/>
      <c r="L543" s="1658"/>
      <c r="M543" s="1658"/>
      <c r="N543" s="1658"/>
      <c r="O543" s="1928"/>
      <c r="P543" s="1928"/>
      <c r="Q543" s="1658"/>
      <c r="R543" s="1658"/>
      <c r="S543" s="1658"/>
      <c r="T543" s="1658"/>
      <c r="U543" s="1658"/>
      <c r="V543" s="1928"/>
      <c r="W543" s="1928"/>
      <c r="X543" s="1658"/>
      <c r="Y543" s="1658"/>
      <c r="Z543" s="1658"/>
      <c r="AA543" s="1658"/>
      <c r="AB543" s="1658"/>
      <c r="AC543" s="1928"/>
      <c r="AD543" s="1928"/>
      <c r="AE543" s="1658"/>
      <c r="AF543" s="1658"/>
      <c r="AG543" s="1658"/>
      <c r="AH543" s="1658"/>
      <c r="AI543" s="1658"/>
      <c r="AJ543" s="1660"/>
      <c r="AK543" s="1660"/>
    </row>
    <row r="544" spans="1:37" ht="39.950000000000003" customHeight="1" x14ac:dyDescent="0.2">
      <c r="A544" s="5923"/>
      <c r="B544" s="5923"/>
      <c r="C544" s="1664"/>
      <c r="D544" s="1664"/>
      <c r="E544" s="1664"/>
      <c r="F544" s="1664"/>
      <c r="G544" s="1664"/>
      <c r="H544" s="1928"/>
      <c r="I544" s="1928"/>
      <c r="J544" s="1664"/>
      <c r="K544" s="1664"/>
      <c r="L544" s="1664"/>
      <c r="M544" s="1664"/>
      <c r="N544" s="1664"/>
      <c r="O544" s="1928"/>
      <c r="P544" s="1928"/>
      <c r="Q544" s="1664"/>
      <c r="R544" s="1664"/>
      <c r="S544" s="1664"/>
      <c r="T544" s="1664"/>
      <c r="U544" s="1664"/>
      <c r="V544" s="1928"/>
      <c r="W544" s="1928"/>
      <c r="X544" s="1664"/>
      <c r="Y544" s="1664"/>
      <c r="Z544" s="1664"/>
      <c r="AA544" s="1657"/>
      <c r="AB544" s="1657"/>
      <c r="AC544" s="1928"/>
      <c r="AD544" s="1928"/>
      <c r="AE544" s="1658"/>
      <c r="AF544" s="1658"/>
      <c r="AG544" s="1658"/>
      <c r="AH544" s="1658"/>
      <c r="AI544" s="1658"/>
      <c r="AJ544" s="1660"/>
      <c r="AK544" s="1660"/>
    </row>
    <row r="545" spans="1:37" ht="39.950000000000003" customHeight="1" x14ac:dyDescent="0.2">
      <c r="A545" s="5923"/>
      <c r="B545" s="5923"/>
      <c r="C545" s="1659"/>
      <c r="D545" s="1659"/>
      <c r="E545" s="1659"/>
      <c r="F545" s="1659"/>
      <c r="G545" s="1659"/>
      <c r="H545" s="1928"/>
      <c r="I545" s="1928"/>
      <c r="J545" s="1659"/>
      <c r="K545" s="1659"/>
      <c r="L545" s="1659"/>
      <c r="M545" s="1659"/>
      <c r="N545" s="1659"/>
      <c r="O545" s="1928"/>
      <c r="P545" s="1928"/>
      <c r="Q545" s="1659"/>
      <c r="R545" s="1659"/>
      <c r="S545" s="1659"/>
      <c r="T545" s="1659"/>
      <c r="U545" s="1659"/>
      <c r="V545" s="1928"/>
      <c r="W545" s="1928"/>
      <c r="X545" s="1659"/>
      <c r="Y545" s="1659"/>
      <c r="Z545" s="1659"/>
      <c r="AA545" s="1659"/>
      <c r="AB545" s="1659"/>
      <c r="AC545" s="1928"/>
      <c r="AD545" s="1928"/>
      <c r="AE545" s="1657"/>
      <c r="AF545" s="1657"/>
      <c r="AG545" s="1657"/>
      <c r="AH545" s="1657"/>
      <c r="AI545" s="1657"/>
      <c r="AJ545" s="1660"/>
      <c r="AK545" s="1660"/>
    </row>
    <row r="546" spans="1:37" ht="39.950000000000003" customHeight="1" x14ac:dyDescent="0.2">
      <c r="A546" s="5923"/>
      <c r="B546" s="5923"/>
      <c r="C546" s="1664"/>
      <c r="D546" s="1664"/>
      <c r="E546" s="1664"/>
      <c r="F546" s="1664"/>
      <c r="G546" s="1664"/>
      <c r="H546" s="1928"/>
      <c r="I546" s="1928"/>
      <c r="J546" s="1659"/>
      <c r="K546" s="1659"/>
      <c r="L546" s="1659"/>
      <c r="M546" s="1659"/>
      <c r="N546" s="1659"/>
      <c r="O546" s="1928"/>
      <c r="P546" s="1928"/>
      <c r="Q546" s="1659"/>
      <c r="R546" s="1659"/>
      <c r="S546" s="1659"/>
      <c r="T546" s="1659"/>
      <c r="U546" s="1659"/>
      <c r="V546" s="1928"/>
      <c r="W546" s="1928"/>
      <c r="X546" s="1659"/>
      <c r="Y546" s="1659"/>
      <c r="Z546" s="1659"/>
      <c r="AA546" s="1659"/>
      <c r="AB546" s="1659"/>
      <c r="AC546" s="1928"/>
      <c r="AD546" s="1928"/>
      <c r="AE546" s="1659"/>
      <c r="AF546" s="1659"/>
      <c r="AG546" s="1659"/>
      <c r="AH546" s="1659"/>
      <c r="AI546" s="1659"/>
      <c r="AJ546" s="1660"/>
      <c r="AK546" s="1660"/>
    </row>
    <row r="547" spans="1:37" ht="39.950000000000003" customHeight="1" x14ac:dyDescent="0.2">
      <c r="A547" s="5923"/>
      <c r="B547" s="5923"/>
      <c r="C547" s="1658"/>
      <c r="D547" s="1658"/>
      <c r="E547" s="1658"/>
      <c r="F547" s="1658"/>
      <c r="G547" s="1658"/>
      <c r="H547" s="1928"/>
      <c r="I547" s="1928"/>
      <c r="J547" s="1658"/>
      <c r="K547" s="1658"/>
      <c r="L547" s="1658"/>
      <c r="M547" s="1658"/>
      <c r="N547" s="1658"/>
      <c r="O547" s="1928"/>
      <c r="P547" s="1928"/>
      <c r="Q547" s="1658"/>
      <c r="R547" s="1658"/>
      <c r="S547" s="1658"/>
      <c r="T547" s="1658"/>
      <c r="U547" s="1658"/>
      <c r="V547" s="1928"/>
      <c r="W547" s="1928"/>
      <c r="X547" s="1658"/>
      <c r="Y547" s="1658"/>
      <c r="Z547" s="1658"/>
      <c r="AA547" s="1658"/>
      <c r="AB547" s="1658"/>
      <c r="AC547" s="1928"/>
      <c r="AD547" s="1928"/>
      <c r="AE547" s="1658"/>
      <c r="AF547" s="1658"/>
      <c r="AG547" s="1658"/>
      <c r="AH547" s="1658"/>
      <c r="AI547" s="1658"/>
      <c r="AJ547" s="1660"/>
      <c r="AK547" s="1660"/>
    </row>
    <row r="548" spans="1:37" ht="39.950000000000003" customHeight="1" x14ac:dyDescent="0.2">
      <c r="A548" s="5923"/>
      <c r="B548" s="5923"/>
      <c r="C548" s="1658"/>
      <c r="D548" s="1658"/>
      <c r="E548" s="1658"/>
      <c r="F548" s="1658"/>
      <c r="G548" s="1658"/>
      <c r="H548" s="1928"/>
      <c r="I548" s="1928"/>
      <c r="J548" s="1658"/>
      <c r="K548" s="1658"/>
      <c r="L548" s="1658"/>
      <c r="M548" s="1658"/>
      <c r="N548" s="1658"/>
      <c r="O548" s="1928"/>
      <c r="P548" s="1928"/>
      <c r="Q548" s="1658"/>
      <c r="R548" s="1658"/>
      <c r="S548" s="1658"/>
      <c r="T548" s="1658"/>
      <c r="U548" s="1658"/>
      <c r="V548" s="1928"/>
      <c r="W548" s="1928"/>
      <c r="X548" s="1658"/>
      <c r="Y548" s="1658"/>
      <c r="Z548" s="1658"/>
      <c r="AA548" s="1658"/>
      <c r="AB548" s="1658"/>
      <c r="AC548" s="1928"/>
      <c r="AD548" s="1928"/>
      <c r="AE548" s="1658"/>
      <c r="AF548" s="1658"/>
      <c r="AG548" s="1658"/>
      <c r="AH548" s="1658"/>
      <c r="AI548" s="1658"/>
      <c r="AJ548" s="1660"/>
      <c r="AK548" s="1660"/>
    </row>
    <row r="549" spans="1:37" ht="39.950000000000003" customHeight="1" x14ac:dyDescent="0.2">
      <c r="C549" s="1669"/>
      <c r="D549" s="1669"/>
      <c r="E549" s="1669"/>
      <c r="F549" s="1697"/>
      <c r="G549" s="1697"/>
      <c r="L549" s="1659"/>
      <c r="M549" s="1659"/>
      <c r="N549" s="1659"/>
      <c r="Y549" s="1709"/>
      <c r="Z549" s="1709"/>
      <c r="AA549" s="1709"/>
      <c r="AB549" s="1709"/>
      <c r="AC549" s="1709"/>
      <c r="AE549" s="1709"/>
      <c r="AG549" s="1659"/>
      <c r="AH549" s="1659"/>
      <c r="AI549" s="1659"/>
    </row>
    <row r="550" spans="1:37" ht="39.950000000000003" customHeight="1" x14ac:dyDescent="0.2">
      <c r="C550" s="1697"/>
      <c r="D550" s="1697"/>
      <c r="E550" s="1705"/>
      <c r="F550" s="1705"/>
      <c r="G550" s="1705"/>
      <c r="J550" s="1705"/>
      <c r="M550" s="1716"/>
      <c r="N550" s="1716"/>
      <c r="Q550" s="1716"/>
      <c r="R550" s="1716"/>
      <c r="S550" s="1716"/>
      <c r="X550" s="1697"/>
      <c r="Y550" s="1697"/>
      <c r="Z550" s="1697"/>
      <c r="AA550" s="1697"/>
      <c r="AB550" s="1697"/>
      <c r="AF550" s="1716"/>
      <c r="AG550" s="1716"/>
      <c r="AH550" s="1716"/>
      <c r="AI550" s="1716"/>
    </row>
    <row r="551" spans="1:37" ht="39.950000000000003" customHeight="1" x14ac:dyDescent="0.2">
      <c r="C551" s="1669"/>
      <c r="D551" s="1697"/>
      <c r="E551" s="1697"/>
      <c r="F551" s="1669"/>
      <c r="G551" s="1669"/>
      <c r="J551" s="1669"/>
      <c r="K551" s="1705"/>
      <c r="R551" s="1659"/>
      <c r="S551" s="1659"/>
      <c r="T551" s="1716"/>
      <c r="U551" s="1716"/>
      <c r="AA551" s="1715"/>
      <c r="AE551" s="1716"/>
      <c r="AF551" s="1716"/>
      <c r="AG551" s="1709"/>
    </row>
    <row r="552" spans="1:37" ht="39.950000000000003" customHeight="1" x14ac:dyDescent="0.2">
      <c r="C552" s="1716"/>
      <c r="D552" s="1716"/>
      <c r="E552" s="1716"/>
      <c r="F552" s="1716"/>
      <c r="G552" s="1689"/>
      <c r="S552" s="1715"/>
      <c r="V552" s="1715"/>
      <c r="W552" s="1715"/>
      <c r="X552" s="1716"/>
      <c r="Y552" s="1715"/>
      <c r="Z552" s="1715"/>
      <c r="AG552" s="1715"/>
    </row>
    <row r="553" spans="1:37" ht="39.950000000000003" customHeight="1" x14ac:dyDescent="0.2">
      <c r="S553" s="1697"/>
      <c r="T553" s="1697"/>
      <c r="U553" s="1697"/>
      <c r="V553" s="1697"/>
      <c r="W553" s="1697"/>
      <c r="X553" s="1697"/>
    </row>
    <row r="554" spans="1:37" ht="39.950000000000003" customHeight="1" x14ac:dyDescent="0.2">
      <c r="A554" s="16"/>
      <c r="B554" s="1715"/>
      <c r="C554" s="1659"/>
      <c r="D554" s="1659"/>
      <c r="E554" s="1659"/>
      <c r="F554" s="1659"/>
      <c r="G554" s="1659"/>
      <c r="H554" s="1659"/>
      <c r="I554" s="1659"/>
      <c r="J554" s="1659"/>
      <c r="K554" s="1659"/>
      <c r="L554" s="1659"/>
      <c r="M554" s="1659"/>
      <c r="N554" s="1657"/>
      <c r="O554" s="1657"/>
      <c r="P554" s="1659"/>
      <c r="Q554" s="1659"/>
      <c r="R554" s="1659"/>
      <c r="S554" s="1657"/>
      <c r="T554" s="1715"/>
      <c r="U554" s="1657"/>
      <c r="V554" s="1657"/>
      <c r="W554" s="1124"/>
      <c r="X554" s="1709"/>
      <c r="Y554" s="1709"/>
      <c r="Z554" s="1709"/>
      <c r="AA554" s="1709"/>
      <c r="AB554" s="1703"/>
      <c r="AC554" s="1703"/>
      <c r="AD554" s="1703"/>
      <c r="AE554" s="1703"/>
      <c r="AF554" s="1703"/>
    </row>
    <row r="555" spans="1:37" ht="39.950000000000003" customHeight="1" x14ac:dyDescent="0.2">
      <c r="L555" s="1703"/>
      <c r="M555" s="1703"/>
      <c r="N555" s="1703"/>
      <c r="O555" s="1703"/>
      <c r="P555" s="1703"/>
    </row>
    <row r="556" spans="1:37" ht="39.950000000000003" customHeight="1" x14ac:dyDescent="0.2">
      <c r="A556" s="5876"/>
      <c r="B556" s="5876"/>
      <c r="C556" s="1661"/>
      <c r="D556" s="1661"/>
      <c r="E556" s="1661"/>
      <c r="F556" s="1661"/>
      <c r="G556" s="1661"/>
      <c r="H556" s="1661"/>
      <c r="I556" s="1661"/>
      <c r="J556" s="1661"/>
      <c r="K556" s="1661"/>
      <c r="L556" s="1661"/>
      <c r="M556" s="1661"/>
      <c r="N556" s="1661"/>
      <c r="O556" s="1661"/>
      <c r="P556" s="1661"/>
      <c r="Q556" s="1661"/>
      <c r="R556" s="1661"/>
      <c r="S556" s="1661"/>
      <c r="T556" s="1661"/>
      <c r="U556" s="1661"/>
      <c r="V556" s="1661"/>
      <c r="W556" s="1661"/>
      <c r="X556" s="1661"/>
      <c r="Y556" s="1661"/>
      <c r="Z556" s="1661"/>
      <c r="AA556" s="1661"/>
      <c r="AB556" s="1661"/>
      <c r="AC556" s="1661"/>
      <c r="AD556" s="1661"/>
      <c r="AE556" s="1661"/>
      <c r="AF556" s="1661"/>
      <c r="AG556" s="1661"/>
      <c r="AH556" s="1661"/>
      <c r="AI556" s="1661"/>
      <c r="AJ556" s="1661"/>
      <c r="AK556" s="1661"/>
    </row>
    <row r="557" spans="1:37" ht="39.950000000000003" customHeight="1" x14ac:dyDescent="0.2">
      <c r="A557" s="5876"/>
      <c r="B557" s="5876"/>
      <c r="C557" s="1708"/>
      <c r="D557" s="1708"/>
      <c r="E557" s="1708"/>
      <c r="F557" s="1708"/>
      <c r="G557" s="1708"/>
      <c r="H557" s="1708"/>
      <c r="I557" s="1708"/>
      <c r="J557" s="1708"/>
      <c r="K557" s="1708"/>
      <c r="L557" s="1708"/>
      <c r="M557" s="1708"/>
      <c r="N557" s="1708"/>
      <c r="O557" s="1708"/>
      <c r="P557" s="1708"/>
      <c r="Q557" s="1708"/>
      <c r="R557" s="1708"/>
      <c r="S557" s="1708"/>
      <c r="T557" s="1708"/>
      <c r="U557" s="1708"/>
      <c r="V557" s="1708"/>
      <c r="W557" s="1708"/>
      <c r="X557" s="1708"/>
      <c r="Y557" s="1708"/>
      <c r="Z557" s="1708"/>
      <c r="AA557" s="1708"/>
      <c r="AB557" s="1708"/>
      <c r="AC557" s="1708"/>
      <c r="AD557" s="1708"/>
      <c r="AE557" s="1708"/>
      <c r="AF557" s="1708"/>
      <c r="AG557" s="1708"/>
      <c r="AH557" s="1708"/>
      <c r="AI557" s="1708"/>
      <c r="AJ557" s="1708"/>
      <c r="AK557" s="1708"/>
    </row>
    <row r="558" spans="1:37" ht="39.950000000000003" customHeight="1" x14ac:dyDescent="0.2">
      <c r="A558" s="5926"/>
      <c r="B558" s="5926"/>
      <c r="C558" s="1716"/>
      <c r="D558" s="1716"/>
      <c r="E558" s="1716"/>
      <c r="F558" s="1716"/>
      <c r="G558" s="1716"/>
      <c r="H558" s="1928"/>
      <c r="I558" s="1928"/>
      <c r="J558" s="1716"/>
      <c r="K558" s="1716"/>
      <c r="L558" s="1692"/>
      <c r="M558" s="1716"/>
      <c r="N558" s="1716"/>
      <c r="O558" s="1928"/>
      <c r="P558" s="1928"/>
      <c r="Q558" s="1658"/>
      <c r="R558" s="1658"/>
      <c r="S558" s="1658"/>
      <c r="T558" s="1658"/>
      <c r="U558" s="1663"/>
      <c r="V558" s="1928"/>
      <c r="W558" s="1928"/>
      <c r="X558" s="1659"/>
      <c r="Y558" s="1659"/>
      <c r="Z558" s="1684"/>
      <c r="AA558" s="1659"/>
      <c r="AB558" s="1659"/>
      <c r="AC558" s="1928"/>
      <c r="AD558" s="1928"/>
      <c r="AE558" s="1666"/>
      <c r="AF558" s="1716"/>
      <c r="AG558" s="1716"/>
      <c r="AH558" s="1716"/>
      <c r="AI558" s="1716"/>
      <c r="AJ558" s="1660"/>
      <c r="AK558" s="1660"/>
    </row>
    <row r="559" spans="1:37" ht="39.950000000000003" customHeight="1" x14ac:dyDescent="0.2">
      <c r="A559" s="5926"/>
      <c r="B559" s="5926"/>
      <c r="C559" s="1664"/>
      <c r="D559" s="1664"/>
      <c r="E559" s="1664"/>
      <c r="F559" s="1664"/>
      <c r="G559" s="1664"/>
      <c r="H559" s="1928"/>
      <c r="I559" s="1928"/>
      <c r="J559" s="1664"/>
      <c r="K559" s="1664"/>
      <c r="L559" s="1664"/>
      <c r="M559" s="1664"/>
      <c r="N559" s="1664"/>
      <c r="O559" s="1928"/>
      <c r="P559" s="1928"/>
      <c r="Q559" s="1664"/>
      <c r="R559" s="1664"/>
      <c r="S559" s="1664"/>
      <c r="T559" s="1664"/>
      <c r="U559" s="1664"/>
      <c r="V559" s="1928"/>
      <c r="W559" s="1928"/>
      <c r="X559" s="1659"/>
      <c r="Y559" s="1659"/>
      <c r="Z559" s="1684"/>
      <c r="AA559" s="1659"/>
      <c r="AB559" s="1659"/>
      <c r="AC559" s="1928"/>
      <c r="AD559" s="1928"/>
      <c r="AE559" s="1664"/>
      <c r="AF559" s="1664"/>
      <c r="AG559" s="1664"/>
      <c r="AH559" s="1664"/>
      <c r="AI559" s="1664"/>
      <c r="AJ559" s="1660"/>
      <c r="AK559" s="1660"/>
    </row>
    <row r="560" spans="1:37" ht="39.950000000000003" customHeight="1" x14ac:dyDescent="0.2">
      <c r="A560" s="5923"/>
      <c r="B560" s="5923"/>
      <c r="C560" s="1704"/>
      <c r="D560" s="1704"/>
      <c r="E560" s="1704"/>
      <c r="F560" s="1704"/>
      <c r="G560" s="1704"/>
      <c r="H560" s="1928"/>
      <c r="I560" s="1928"/>
      <c r="J560" s="1683"/>
      <c r="K560" s="1716"/>
      <c r="L560" s="1716"/>
      <c r="O560" s="1928"/>
      <c r="P560" s="1928"/>
      <c r="R560" s="1657"/>
      <c r="S560" s="1657"/>
      <c r="T560" s="1657"/>
      <c r="U560" s="1657"/>
      <c r="V560" s="1928"/>
      <c r="W560" s="1928"/>
      <c r="X560" s="1716"/>
      <c r="Y560" s="1716"/>
      <c r="Z560" s="1684"/>
      <c r="AA560" s="1666"/>
      <c r="AB560" s="1666"/>
      <c r="AC560" s="1928"/>
      <c r="AD560" s="1928"/>
      <c r="AF560" s="1683"/>
      <c r="AG560" s="1664"/>
      <c r="AH560" s="1664"/>
      <c r="AI560" s="1664"/>
      <c r="AJ560" s="1660"/>
      <c r="AK560" s="1660"/>
    </row>
    <row r="561" spans="1:37" ht="39.950000000000003" customHeight="1" x14ac:dyDescent="0.2">
      <c r="A561" s="5926"/>
      <c r="B561" s="5926"/>
      <c r="C561" s="1684"/>
      <c r="D561" s="1684"/>
      <c r="E561" s="1684"/>
      <c r="F561" s="1684"/>
      <c r="G561" s="1683"/>
      <c r="H561" s="1928"/>
      <c r="I561" s="1928"/>
      <c r="J561" s="1683"/>
      <c r="K561" s="1683"/>
      <c r="L561" s="1684"/>
      <c r="M561" s="1684"/>
      <c r="N561" s="1683"/>
      <c r="O561" s="1928"/>
      <c r="P561" s="1928"/>
      <c r="Q561" s="1930"/>
      <c r="R561" s="1930"/>
      <c r="S561" s="1930"/>
      <c r="T561" s="1930"/>
      <c r="U561" s="1930"/>
      <c r="V561" s="1928"/>
      <c r="W561" s="1928"/>
      <c r="X561" s="1657"/>
      <c r="Y561" s="1657"/>
      <c r="Z561" s="1684"/>
      <c r="AA561" s="1657"/>
      <c r="AB561" s="1657"/>
      <c r="AC561" s="1928"/>
      <c r="AD561" s="1928"/>
      <c r="AE561" s="1930"/>
      <c r="AF561" s="1930"/>
      <c r="AG561" s="1930"/>
      <c r="AH561" s="1930"/>
      <c r="AI561" s="1930"/>
      <c r="AJ561" s="1660"/>
      <c r="AK561" s="1660"/>
    </row>
    <row r="562" spans="1:37" ht="39.950000000000003" customHeight="1" x14ac:dyDescent="0.2">
      <c r="A562" s="5926"/>
      <c r="B562" s="5926"/>
      <c r="C562" s="1658"/>
      <c r="D562" s="1658"/>
      <c r="E562" s="1658"/>
      <c r="F562" s="1667"/>
      <c r="G562" s="1667"/>
      <c r="H562" s="1928"/>
      <c r="I562" s="1928"/>
      <c r="J562" s="1683"/>
      <c r="K562" s="1716"/>
      <c r="L562" s="1716"/>
      <c r="M562" s="1684"/>
      <c r="N562" s="1683"/>
      <c r="O562" s="1928"/>
      <c r="P562" s="1928"/>
      <c r="Q562" s="1683"/>
      <c r="R562" s="1716"/>
      <c r="S562" s="1716"/>
      <c r="T562" s="1668"/>
      <c r="U562" s="1663"/>
      <c r="V562" s="1928"/>
      <c r="W562" s="1928"/>
      <c r="X562" s="1668"/>
      <c r="Y562" s="1663"/>
      <c r="Z562" s="1684"/>
      <c r="AA562" s="1716"/>
      <c r="AB562" s="1716"/>
      <c r="AC562" s="1928"/>
      <c r="AD562" s="1928"/>
      <c r="AE562" s="1716"/>
      <c r="AF562" s="1716"/>
      <c r="AG562" s="1716"/>
      <c r="AH562" s="1716"/>
      <c r="AI562" s="1716"/>
      <c r="AJ562" s="1660"/>
      <c r="AK562" s="1660"/>
    </row>
    <row r="563" spans="1:37" ht="39.950000000000003" customHeight="1" x14ac:dyDescent="0.2">
      <c r="A563" s="5922"/>
      <c r="B563" s="5922"/>
      <c r="C563" s="1658"/>
      <c r="D563" s="1658"/>
      <c r="E563" s="1658"/>
      <c r="F563" s="1658"/>
      <c r="G563" s="1658"/>
      <c r="H563" s="1928"/>
      <c r="I563" s="1928"/>
      <c r="J563" s="1658"/>
      <c r="K563" s="1658"/>
      <c r="L563" s="1658"/>
      <c r="M563" s="1658"/>
      <c r="N563" s="1658"/>
      <c r="O563" s="1928"/>
      <c r="P563" s="1928"/>
      <c r="Q563" s="1658"/>
      <c r="R563" s="1658"/>
      <c r="S563" s="1658"/>
      <c r="T563" s="1658"/>
      <c r="U563" s="1658"/>
      <c r="V563" s="1928"/>
      <c r="W563" s="1928"/>
      <c r="X563" s="1658"/>
      <c r="Y563" s="1658"/>
      <c r="Z563" s="1684"/>
      <c r="AA563" s="1658"/>
      <c r="AB563" s="1658"/>
      <c r="AC563" s="1928"/>
      <c r="AD563" s="1928"/>
      <c r="AE563" s="1658"/>
      <c r="AF563" s="1658"/>
      <c r="AG563" s="1782"/>
      <c r="AH563" s="1658"/>
      <c r="AI563" s="1658"/>
      <c r="AJ563" s="1660"/>
      <c r="AK563" s="1660"/>
    </row>
    <row r="564" spans="1:37" ht="39.950000000000003" customHeight="1" x14ac:dyDescent="0.2">
      <c r="A564" s="5920"/>
      <c r="B564" s="5920"/>
      <c r="C564" s="1659"/>
      <c r="D564" s="1659"/>
      <c r="E564" s="1659"/>
      <c r="F564" s="1659"/>
      <c r="G564" s="1659"/>
      <c r="H564" s="1928"/>
      <c r="I564" s="1928"/>
      <c r="J564" s="1659"/>
      <c r="K564" s="1659"/>
      <c r="L564" s="1659"/>
      <c r="M564" s="1659"/>
      <c r="N564" s="1659"/>
      <c r="O564" s="1928"/>
      <c r="P564" s="1928"/>
      <c r="Q564" s="1683"/>
      <c r="R564" s="1683"/>
      <c r="S564" s="1657"/>
      <c r="T564" s="1657"/>
      <c r="U564" s="1657"/>
      <c r="V564" s="1928"/>
      <c r="W564" s="1928"/>
      <c r="X564" s="1683"/>
      <c r="Y564" s="1683"/>
      <c r="Z564" s="1684"/>
      <c r="AA564" s="1684"/>
      <c r="AB564" s="1683"/>
      <c r="AC564" s="1928"/>
      <c r="AD564" s="1928"/>
      <c r="AE564" s="1683"/>
      <c r="AF564" s="1683"/>
      <c r="AG564" s="1684"/>
      <c r="AH564" s="1684"/>
      <c r="AI564" s="1683"/>
      <c r="AJ564" s="1660"/>
      <c r="AK564" s="1660"/>
    </row>
    <row r="565" spans="1:37" ht="39.950000000000003" customHeight="1" x14ac:dyDescent="0.2">
      <c r="A565" s="5927"/>
      <c r="B565" s="5924"/>
      <c r="C565" s="1658"/>
      <c r="D565" s="1658"/>
      <c r="E565" s="1658"/>
      <c r="F565" s="1658"/>
      <c r="G565" s="1658"/>
      <c r="H565" s="1928"/>
      <c r="I565" s="1928"/>
      <c r="J565" s="1716"/>
      <c r="K565" s="1716"/>
      <c r="L565" s="1659"/>
      <c r="M565" s="1659"/>
      <c r="N565" s="1659"/>
      <c r="O565" s="1928"/>
      <c r="P565" s="1928"/>
      <c r="Q565" s="1659"/>
      <c r="R565" s="1659"/>
      <c r="S565" s="1659"/>
      <c r="T565" s="1659"/>
      <c r="U565" s="1659"/>
      <c r="V565" s="1928"/>
      <c r="W565" s="1928"/>
      <c r="X565" s="1664"/>
      <c r="Y565" s="1664"/>
      <c r="Z565" s="1684"/>
      <c r="AA565" s="1664"/>
      <c r="AB565" s="1664"/>
      <c r="AC565" s="1928"/>
      <c r="AD565" s="1928"/>
      <c r="AE565" s="1664"/>
      <c r="AF565" s="1664"/>
      <c r="AG565" s="1664"/>
      <c r="AH565" s="1664"/>
      <c r="AI565" s="1664"/>
      <c r="AJ565" s="1660"/>
      <c r="AK565" s="1660"/>
    </row>
    <row r="566" spans="1:37" ht="39.950000000000003" customHeight="1" x14ac:dyDescent="0.2">
      <c r="A566" s="5923"/>
      <c r="B566" s="5923"/>
      <c r="C566" s="1927"/>
      <c r="D566" s="1927"/>
      <c r="E566" s="1927"/>
      <c r="F566" s="1927"/>
      <c r="G566" s="1927"/>
      <c r="H566" s="1928"/>
      <c r="I566" s="1928"/>
      <c r="J566" s="1927"/>
      <c r="K566" s="1927"/>
      <c r="L566" s="1927"/>
      <c r="M566" s="1927"/>
      <c r="N566" s="1927"/>
      <c r="O566" s="1928"/>
      <c r="P566" s="1928"/>
      <c r="Q566" s="1927"/>
      <c r="R566" s="1927"/>
      <c r="S566" s="1927"/>
      <c r="T566" s="1927"/>
      <c r="U566" s="1927"/>
      <c r="V566" s="1928"/>
      <c r="W566" s="1928"/>
      <c r="X566" s="1927"/>
      <c r="Y566" s="1927"/>
      <c r="Z566" s="1684"/>
      <c r="AA566" s="1927"/>
      <c r="AB566" s="1927"/>
      <c r="AC566" s="1928"/>
      <c r="AD566" s="1928"/>
      <c r="AE566" s="1927"/>
      <c r="AF566" s="1927"/>
      <c r="AG566" s="1927"/>
      <c r="AH566" s="1927"/>
      <c r="AI566" s="1927"/>
      <c r="AJ566" s="1660"/>
      <c r="AK566" s="1660"/>
    </row>
    <row r="567" spans="1:37" ht="39.950000000000003" customHeight="1" x14ac:dyDescent="0.2">
      <c r="A567" s="5920"/>
      <c r="B567" s="5920"/>
      <c r="C567" s="1658"/>
      <c r="D567" s="1658"/>
      <c r="E567" s="1658"/>
      <c r="F567" s="1658"/>
      <c r="G567" s="1658"/>
      <c r="H567" s="1928"/>
      <c r="I567" s="1928"/>
      <c r="J567" s="1658"/>
      <c r="K567" s="1658"/>
      <c r="L567" s="1658"/>
      <c r="M567" s="1658"/>
      <c r="N567" s="1658"/>
      <c r="O567" s="1928"/>
      <c r="P567" s="1928"/>
      <c r="Q567" s="1658"/>
      <c r="R567" s="1658"/>
      <c r="S567" s="1658"/>
      <c r="T567" s="1658"/>
      <c r="U567" s="1658"/>
      <c r="V567" s="1928"/>
      <c r="W567" s="1928"/>
      <c r="X567" s="1658"/>
      <c r="Y567" s="1658"/>
      <c r="Z567" s="1684"/>
      <c r="AA567" s="1658"/>
      <c r="AB567" s="1658"/>
      <c r="AC567" s="1928"/>
      <c r="AD567" s="1928"/>
      <c r="AE567" s="1658"/>
      <c r="AF567" s="1658"/>
      <c r="AG567" s="1658"/>
      <c r="AH567" s="1658"/>
      <c r="AI567" s="1658"/>
      <c r="AJ567" s="1660"/>
      <c r="AK567" s="1660"/>
    </row>
    <row r="568" spans="1:37" ht="39.950000000000003" customHeight="1" x14ac:dyDescent="0.2">
      <c r="A568" s="5923"/>
      <c r="B568" s="5923"/>
      <c r="C568" s="1658"/>
      <c r="D568" s="1658"/>
      <c r="E568" s="1658"/>
      <c r="F568" s="1658"/>
      <c r="G568" s="1658"/>
      <c r="H568" s="1928"/>
      <c r="I568" s="1928"/>
      <c r="J568" s="1658"/>
      <c r="K568" s="1658"/>
      <c r="L568" s="1658"/>
      <c r="M568" s="1658"/>
      <c r="N568" s="1658"/>
      <c r="O568" s="1928"/>
      <c r="P568" s="1928"/>
      <c r="Q568" s="1658"/>
      <c r="R568" s="1658"/>
      <c r="S568" s="1658"/>
      <c r="T568" s="1658"/>
      <c r="U568" s="1658"/>
      <c r="V568" s="1928"/>
      <c r="W568" s="1928"/>
      <c r="X568" s="1658"/>
      <c r="Y568" s="1658"/>
      <c r="Z568" s="1684"/>
      <c r="AA568" s="1658"/>
      <c r="AB568" s="1658"/>
      <c r="AC568" s="1928"/>
      <c r="AD568" s="1928"/>
      <c r="AE568" s="1658"/>
      <c r="AF568" s="1658"/>
      <c r="AG568" s="1658"/>
      <c r="AH568" s="1658"/>
      <c r="AI568" s="1658"/>
      <c r="AJ568" s="1660"/>
      <c r="AK568" s="1660"/>
    </row>
    <row r="569" spans="1:37" ht="39.950000000000003" customHeight="1" x14ac:dyDescent="0.2">
      <c r="A569" s="5920"/>
      <c r="B569" s="5920"/>
      <c r="C569" s="1658"/>
      <c r="D569" s="1658"/>
      <c r="E569" s="1658"/>
      <c r="F569" s="1658"/>
      <c r="G569" s="1658"/>
      <c r="H569" s="1928"/>
      <c r="I569" s="1928"/>
      <c r="J569" s="1658"/>
      <c r="K569" s="1658"/>
      <c r="L569" s="1658"/>
      <c r="M569" s="1658"/>
      <c r="N569" s="1658"/>
      <c r="O569" s="1928"/>
      <c r="P569" s="1928"/>
      <c r="Q569" s="1658"/>
      <c r="R569" s="1658"/>
      <c r="S569" s="1658"/>
      <c r="T569" s="1658"/>
      <c r="U569" s="1658"/>
      <c r="V569" s="1928"/>
      <c r="W569" s="1928"/>
      <c r="X569" s="1658"/>
      <c r="Y569" s="1658"/>
      <c r="Z569" s="1684"/>
      <c r="AA569" s="1658"/>
      <c r="AB569" s="1658"/>
      <c r="AC569" s="1928"/>
      <c r="AD569" s="1928"/>
      <c r="AE569" s="1658"/>
      <c r="AF569" s="1658"/>
      <c r="AG569" s="1658"/>
      <c r="AH569" s="1658"/>
      <c r="AI569" s="1658"/>
      <c r="AJ569" s="1660"/>
      <c r="AK569" s="1660"/>
    </row>
    <row r="570" spans="1:37" ht="39.950000000000003" customHeight="1" x14ac:dyDescent="0.2">
      <c r="A570" s="5923"/>
      <c r="B570" s="5923"/>
      <c r="C570" s="1658"/>
      <c r="D570" s="1658"/>
      <c r="E570" s="1658"/>
      <c r="F570" s="1658"/>
      <c r="G570" s="1658"/>
      <c r="H570" s="1928"/>
      <c r="I570" s="1928"/>
      <c r="J570" s="1658"/>
      <c r="K570" s="1658"/>
      <c r="L570" s="1658"/>
      <c r="M570" s="1658"/>
      <c r="N570" s="1658"/>
      <c r="O570" s="1928"/>
      <c r="P570" s="1928"/>
      <c r="Q570" s="1658"/>
      <c r="R570" s="1658"/>
      <c r="S570" s="1658"/>
      <c r="T570" s="1658"/>
      <c r="U570" s="1658"/>
      <c r="V570" s="1928"/>
      <c r="W570" s="1928"/>
      <c r="X570" s="1658"/>
      <c r="Y570" s="1658"/>
      <c r="Z570" s="1684"/>
      <c r="AA570" s="1658"/>
      <c r="AB570" s="1658"/>
      <c r="AC570" s="1928"/>
      <c r="AD570" s="1928"/>
      <c r="AE570" s="1658"/>
      <c r="AF570" s="1658"/>
      <c r="AG570" s="1658"/>
      <c r="AH570" s="1658"/>
      <c r="AI570" s="1658"/>
      <c r="AJ570" s="1660"/>
      <c r="AK570" s="1660"/>
    </row>
    <row r="571" spans="1:37" ht="39.950000000000003" customHeight="1" x14ac:dyDescent="0.2">
      <c r="A571" s="5923"/>
      <c r="B571" s="5923"/>
      <c r="C571" s="1658"/>
      <c r="D571" s="1658"/>
      <c r="E571" s="1658"/>
      <c r="F571" s="1658"/>
      <c r="G571" s="1658"/>
      <c r="H571" s="1928"/>
      <c r="I571" s="1928"/>
      <c r="J571" s="1658"/>
      <c r="K571" s="1658"/>
      <c r="L571" s="1658"/>
      <c r="M571" s="1658"/>
      <c r="N571" s="1658"/>
      <c r="O571" s="1928"/>
      <c r="P571" s="1928"/>
      <c r="Q571" s="1658"/>
      <c r="R571" s="1658"/>
      <c r="S571" s="1658"/>
      <c r="T571" s="1658"/>
      <c r="U571" s="1658"/>
      <c r="V571" s="1928"/>
      <c r="W571" s="1928"/>
      <c r="X571" s="1658"/>
      <c r="Y571" s="1658"/>
      <c r="Z571" s="1684"/>
      <c r="AA571" s="1658"/>
      <c r="AB571" s="1658"/>
      <c r="AC571" s="1928"/>
      <c r="AD571" s="1928"/>
      <c r="AE571" s="1658"/>
      <c r="AF571" s="1658"/>
      <c r="AG571" s="1658"/>
      <c r="AH571" s="1658"/>
      <c r="AI571" s="1658"/>
      <c r="AJ571" s="1660"/>
      <c r="AK571" s="1660"/>
    </row>
    <row r="572" spans="1:37" ht="39.950000000000003" customHeight="1" x14ac:dyDescent="0.2">
      <c r="A572" s="5923"/>
      <c r="B572" s="5923"/>
      <c r="C572" s="1664"/>
      <c r="D572" s="1664"/>
      <c r="E572" s="1664"/>
      <c r="F572" s="1664"/>
      <c r="G572" s="1664"/>
      <c r="H572" s="1928"/>
      <c r="I572" s="1928"/>
      <c r="J572" s="1664"/>
      <c r="K572" s="1664"/>
      <c r="L572" s="1664"/>
      <c r="M572" s="1664"/>
      <c r="N572" s="1664"/>
      <c r="O572" s="1928"/>
      <c r="P572" s="1928"/>
      <c r="Q572" s="1658"/>
      <c r="R572" s="1658"/>
      <c r="S572" s="1658"/>
      <c r="T572" s="1716"/>
      <c r="U572" s="1716"/>
      <c r="V572" s="1928"/>
      <c r="W572" s="1928"/>
      <c r="X572" s="1658"/>
      <c r="Y572" s="1658"/>
      <c r="Z572" s="1684"/>
      <c r="AA572" s="1658"/>
      <c r="AB572" s="1658"/>
      <c r="AC572" s="1928"/>
      <c r="AD572" s="1928"/>
      <c r="AE572" s="1664"/>
      <c r="AF572" s="1664"/>
      <c r="AG572" s="1664"/>
      <c r="AH572" s="1664"/>
      <c r="AI572" s="1664"/>
      <c r="AJ572" s="1660"/>
      <c r="AK572" s="1660"/>
    </row>
    <row r="573" spans="1:37" ht="39.950000000000003" customHeight="1" x14ac:dyDescent="0.2">
      <c r="A573" s="5923"/>
      <c r="B573" s="5923"/>
      <c r="C573" s="1658"/>
      <c r="D573" s="1658"/>
      <c r="E573" s="1658"/>
      <c r="F573" s="1658"/>
      <c r="G573" s="1658"/>
      <c r="H573" s="1928"/>
      <c r="I573" s="1928"/>
      <c r="J573" s="1658"/>
      <c r="K573" s="1658"/>
      <c r="L573" s="1658"/>
      <c r="M573" s="1658"/>
      <c r="N573" s="1658"/>
      <c r="O573" s="1928"/>
      <c r="P573" s="1928"/>
      <c r="Q573" s="1658"/>
      <c r="R573" s="1658"/>
      <c r="S573" s="1658"/>
      <c r="T573" s="1658"/>
      <c r="U573" s="1658"/>
      <c r="V573" s="1928"/>
      <c r="W573" s="1928"/>
      <c r="X573" s="1658"/>
      <c r="Y573" s="1658"/>
      <c r="Z573" s="1684"/>
      <c r="AA573" s="1658"/>
      <c r="AB573" s="1658"/>
      <c r="AC573" s="1928"/>
      <c r="AD573" s="1928"/>
      <c r="AE573" s="1658"/>
      <c r="AF573" s="1658"/>
      <c r="AG573" s="1658"/>
      <c r="AH573" s="1658"/>
      <c r="AI573" s="1658"/>
      <c r="AJ573" s="1660"/>
      <c r="AK573" s="1660"/>
    </row>
    <row r="574" spans="1:37" ht="39.950000000000003" customHeight="1" x14ac:dyDescent="0.2">
      <c r="A574" s="5923"/>
      <c r="B574" s="5923"/>
      <c r="C574" s="1658"/>
      <c r="D574" s="1658"/>
      <c r="E574" s="1658"/>
      <c r="F574" s="1658"/>
      <c r="G574" s="1658"/>
      <c r="H574" s="1928"/>
      <c r="I574" s="1928"/>
      <c r="J574" s="1658"/>
      <c r="K574" s="1658"/>
      <c r="L574" s="1658"/>
      <c r="M574" s="1658"/>
      <c r="N574" s="1658"/>
      <c r="O574" s="1928"/>
      <c r="P574" s="1928"/>
      <c r="Q574" s="1658"/>
      <c r="R574" s="1658"/>
      <c r="S574" s="1658"/>
      <c r="T574" s="1658"/>
      <c r="U574" s="1658"/>
      <c r="V574" s="1928"/>
      <c r="W574" s="1928"/>
      <c r="X574" s="1658"/>
      <c r="Y574" s="1658"/>
      <c r="Z574" s="1684"/>
      <c r="AA574" s="1658"/>
      <c r="AB574" s="1658"/>
      <c r="AC574" s="1928"/>
      <c r="AD574" s="1928"/>
      <c r="AE574" s="1658"/>
      <c r="AF574" s="1658"/>
      <c r="AG574" s="1658"/>
      <c r="AH574" s="1658"/>
      <c r="AI574" s="1658"/>
      <c r="AJ574" s="1660"/>
      <c r="AK574" s="1660"/>
    </row>
    <row r="575" spans="1:37" ht="39.950000000000003" customHeight="1" x14ac:dyDescent="0.2">
      <c r="D575" s="1657"/>
      <c r="E575" s="1657"/>
      <c r="F575" s="1657"/>
      <c r="G575" s="1657"/>
      <c r="L575" s="1659"/>
      <c r="M575" s="1659"/>
      <c r="N575" s="1659"/>
      <c r="Q575" s="1704"/>
      <c r="R575" s="1704"/>
      <c r="S575" s="1704"/>
      <c r="T575" s="1704"/>
      <c r="U575" s="1704"/>
      <c r="X575" s="1704"/>
      <c r="Y575" s="1657"/>
      <c r="AA575" s="1657"/>
      <c r="AB575" s="1657"/>
      <c r="AF575" s="1690"/>
      <c r="AG575" s="1659"/>
      <c r="AH575" s="1659"/>
      <c r="AI575" s="1659"/>
    </row>
    <row r="576" spans="1:37" ht="39.950000000000003" customHeight="1" x14ac:dyDescent="0.2">
      <c r="E576" s="1697"/>
      <c r="F576" s="1697"/>
      <c r="G576" s="1697"/>
      <c r="J576" s="1704"/>
      <c r="K576" s="1704"/>
      <c r="L576" s="1704"/>
      <c r="M576" s="1704"/>
      <c r="N576" s="1704"/>
      <c r="Q576" s="1716"/>
      <c r="R576" s="1716"/>
      <c r="S576" s="1716"/>
      <c r="T576" s="1716"/>
      <c r="AF576" s="1690"/>
      <c r="AG576" s="1690"/>
      <c r="AH576" s="1690"/>
    </row>
    <row r="577" spans="1:48" ht="39.950000000000003" customHeight="1" x14ac:dyDescent="0.2">
      <c r="C577" s="1716"/>
      <c r="D577" s="1659"/>
      <c r="E577" s="1659"/>
      <c r="G577" s="1716"/>
      <c r="J577" s="1716"/>
      <c r="K577" s="1124"/>
      <c r="N577" s="1124"/>
      <c r="R577" s="1704"/>
      <c r="S577" s="1659"/>
      <c r="T577" s="1716"/>
      <c r="U577" s="1716"/>
      <c r="X577" s="1704"/>
      <c r="AE577" s="1659"/>
      <c r="AF577" s="1657"/>
      <c r="AH577" s="1657"/>
    </row>
    <row r="578" spans="1:48" ht="39.950000000000003" customHeight="1" x14ac:dyDescent="0.2">
      <c r="F578" s="1689"/>
      <c r="K578" s="1716"/>
      <c r="L578" s="1716"/>
      <c r="R578" s="1704"/>
      <c r="V578" s="1715"/>
      <c r="W578" s="1715"/>
      <c r="X578" s="1716"/>
      <c r="Y578" s="1716"/>
      <c r="Z578" s="1715"/>
      <c r="AA578" s="1716"/>
      <c r="AB578" s="1704"/>
    </row>
    <row r="579" spans="1:48" ht="39.950000000000003" customHeight="1" x14ac:dyDescent="0.2">
      <c r="S579" s="1697"/>
      <c r="T579" s="1697"/>
      <c r="U579" s="1697"/>
      <c r="V579" s="1697"/>
      <c r="W579" s="1697"/>
      <c r="X579" s="1697"/>
      <c r="AR579" s="1679"/>
      <c r="AS579" s="1679"/>
      <c r="AT579" s="1949"/>
    </row>
    <row r="580" spans="1:48" ht="39.950000000000003" customHeight="1" x14ac:dyDescent="0.2">
      <c r="A580" s="16"/>
      <c r="B580" s="1715"/>
      <c r="C580" s="1659"/>
      <c r="D580" s="1659"/>
      <c r="E580" s="1659"/>
      <c r="F580" s="1659"/>
      <c r="G580" s="1659"/>
      <c r="H580" s="1659"/>
      <c r="I580" s="1659"/>
      <c r="J580" s="1657"/>
      <c r="K580" s="1657"/>
      <c r="L580" s="1659"/>
      <c r="M580" s="1659"/>
      <c r="N580" s="1659"/>
      <c r="O580" s="1716"/>
      <c r="P580" s="1716"/>
      <c r="Q580" s="1657"/>
      <c r="R580" s="1657"/>
      <c r="S580" s="1657"/>
      <c r="T580" s="1657"/>
      <c r="U580" s="1658"/>
      <c r="V580" s="1716"/>
      <c r="W580" s="1716"/>
      <c r="X580" s="1668"/>
      <c r="AT580" s="1949"/>
      <c r="AU580" s="1679"/>
      <c r="AV580" s="1949"/>
    </row>
    <row r="581" spans="1:48" ht="39.950000000000003" customHeight="1" x14ac:dyDescent="0.2">
      <c r="AR581" s="1949"/>
      <c r="AS581" s="1949"/>
      <c r="AT581" s="1949"/>
      <c r="AU581" s="1679"/>
      <c r="AV581" s="1949"/>
    </row>
    <row r="582" spans="1:48" ht="39.950000000000003" customHeight="1" x14ac:dyDescent="0.2">
      <c r="A582" s="5876"/>
      <c r="B582" s="5876"/>
      <c r="C582" s="1661"/>
      <c r="D582" s="1661"/>
      <c r="E582" s="1661"/>
      <c r="F582" s="1661"/>
      <c r="G582" s="1661"/>
      <c r="H582" s="1661"/>
      <c r="I582" s="1661"/>
      <c r="J582" s="1661"/>
      <c r="K582" s="1661"/>
      <c r="L582" s="1661"/>
      <c r="M582" s="1661"/>
      <c r="N582" s="1661"/>
      <c r="O582" s="1661"/>
      <c r="P582" s="1661"/>
      <c r="Q582" s="1661"/>
      <c r="R582" s="1661"/>
      <c r="S582" s="1661"/>
      <c r="T582" s="1661"/>
      <c r="U582" s="1661"/>
      <c r="V582" s="1661"/>
      <c r="W582" s="1661"/>
      <c r="X582" s="1661"/>
      <c r="Y582" s="1661"/>
      <c r="Z582" s="1661"/>
      <c r="AA582" s="1661"/>
      <c r="AB582" s="1661"/>
      <c r="AC582" s="1661"/>
      <c r="AD582" s="1661"/>
      <c r="AE582" s="1661"/>
      <c r="AF582" s="1661"/>
      <c r="AG582" s="1661"/>
      <c r="AH582" s="1661"/>
      <c r="AI582" s="1661"/>
      <c r="AJ582" s="1661"/>
      <c r="AK582" s="1661"/>
      <c r="AR582" s="1949"/>
      <c r="AS582" s="1949"/>
      <c r="AU582" s="1679"/>
      <c r="AV582" s="1949"/>
    </row>
    <row r="583" spans="1:48" ht="39.950000000000003" customHeight="1" x14ac:dyDescent="0.2">
      <c r="A583" s="5876"/>
      <c r="B583" s="5876"/>
      <c r="C583" s="1708"/>
      <c r="D583" s="1708"/>
      <c r="E583" s="1708"/>
      <c r="F583" s="1708"/>
      <c r="G583" s="1708"/>
      <c r="H583" s="1708"/>
      <c r="I583" s="1708"/>
      <c r="J583" s="1708"/>
      <c r="K583" s="1708"/>
      <c r="L583" s="1708"/>
      <c r="M583" s="1708"/>
      <c r="N583" s="1708"/>
      <c r="O583" s="1708"/>
      <c r="P583" s="1708"/>
      <c r="Q583" s="1708"/>
      <c r="R583" s="1708"/>
      <c r="S583" s="1708"/>
      <c r="T583" s="1708"/>
      <c r="U583" s="1708"/>
      <c r="V583" s="1708"/>
      <c r="W583" s="1708"/>
      <c r="X583" s="1708"/>
      <c r="Y583" s="1708"/>
      <c r="Z583" s="1708"/>
      <c r="AA583" s="1708"/>
      <c r="AB583" s="1708"/>
      <c r="AC583" s="1708"/>
      <c r="AD583" s="1708"/>
      <c r="AE583" s="1708"/>
      <c r="AF583" s="1708"/>
      <c r="AG583" s="1708"/>
      <c r="AH583" s="1708"/>
      <c r="AI583" s="1708"/>
      <c r="AJ583" s="1708"/>
      <c r="AK583" s="1708"/>
      <c r="AR583" s="1949"/>
      <c r="AS583" s="1949"/>
      <c r="AV583" s="1670"/>
    </row>
    <row r="584" spans="1:48" ht="39.950000000000003" customHeight="1" x14ac:dyDescent="0.2">
      <c r="A584" s="5926"/>
      <c r="B584" s="5926"/>
      <c r="C584" s="1716"/>
      <c r="D584" s="1716"/>
      <c r="E584" s="1659"/>
      <c r="F584" s="1659"/>
      <c r="G584" s="1659"/>
      <c r="H584" s="1928"/>
      <c r="I584" s="1928"/>
      <c r="J584" s="1716"/>
      <c r="K584" s="1716"/>
      <c r="L584" s="1666"/>
      <c r="M584" s="1666"/>
      <c r="N584" s="1663"/>
      <c r="O584" s="1928"/>
      <c r="P584" s="1928"/>
      <c r="Q584" s="1664"/>
      <c r="R584" s="1664"/>
      <c r="S584" s="1664"/>
      <c r="T584" s="1664"/>
      <c r="U584" s="1950"/>
      <c r="V584" s="1928"/>
      <c r="W584" s="1928"/>
      <c r="X584" s="1928"/>
      <c r="Y584" s="1928"/>
      <c r="Z584" s="1928"/>
      <c r="AA584" s="1928"/>
      <c r="AB584" s="1928"/>
      <c r="AC584" s="1928"/>
      <c r="AD584" s="1928"/>
      <c r="AE584" s="1928"/>
      <c r="AF584" s="1928"/>
      <c r="AG584" s="1928"/>
      <c r="AH584" s="1928"/>
      <c r="AI584" s="1928"/>
      <c r="AJ584" s="1928"/>
      <c r="AK584" s="1928"/>
      <c r="AL584" s="1679"/>
      <c r="AM584" s="1679"/>
      <c r="AN584" s="1679"/>
      <c r="AO584" s="1949"/>
      <c r="AP584" s="1679"/>
      <c r="AQ584" s="1679"/>
    </row>
    <row r="585" spans="1:48" ht="39.950000000000003" customHeight="1" x14ac:dyDescent="0.2">
      <c r="A585" s="5926"/>
      <c r="B585" s="5926"/>
      <c r="C585" s="1664"/>
      <c r="D585" s="1664"/>
      <c r="E585" s="1664"/>
      <c r="F585" s="1664"/>
      <c r="G585" s="1664"/>
      <c r="H585" s="1928"/>
      <c r="I585" s="1928"/>
      <c r="J585" s="1664"/>
      <c r="K585" s="1664"/>
      <c r="L585" s="1664"/>
      <c r="M585" s="1664"/>
      <c r="N585" s="1664"/>
      <c r="O585" s="1928"/>
      <c r="P585" s="1928"/>
      <c r="Q585" s="1664"/>
      <c r="R585" s="1664"/>
      <c r="S585" s="1664"/>
      <c r="T585" s="1664"/>
      <c r="U585" s="1950"/>
      <c r="V585" s="1928"/>
      <c r="W585" s="1928"/>
      <c r="X585" s="1928"/>
      <c r="Y585" s="1928"/>
      <c r="Z585" s="1928"/>
      <c r="AA585" s="1928"/>
      <c r="AB585" s="1928"/>
      <c r="AC585" s="1928"/>
      <c r="AD585" s="1928"/>
      <c r="AE585" s="1928"/>
      <c r="AF585" s="1928"/>
      <c r="AG585" s="1928"/>
      <c r="AH585" s="1928"/>
      <c r="AI585" s="1928"/>
      <c r="AJ585" s="1928"/>
      <c r="AK585" s="1928"/>
    </row>
    <row r="586" spans="1:48" ht="39.950000000000003" customHeight="1" x14ac:dyDescent="0.2">
      <c r="A586" s="5923"/>
      <c r="B586" s="5923"/>
      <c r="C586" s="1657"/>
      <c r="D586" s="1657"/>
      <c r="E586" s="1657"/>
      <c r="F586" s="1657"/>
      <c r="G586" s="1657"/>
      <c r="H586" s="1928"/>
      <c r="I586" s="1928"/>
      <c r="J586" s="1716"/>
      <c r="K586" s="1716"/>
      <c r="L586" s="1716"/>
      <c r="M586" s="1659"/>
      <c r="N586" s="1659"/>
      <c r="O586" s="1928"/>
      <c r="P586" s="1928"/>
      <c r="Q586" s="1683"/>
      <c r="R586" s="1683"/>
      <c r="S586" s="1684"/>
      <c r="T586" s="1684"/>
      <c r="U586" s="1950"/>
      <c r="V586" s="1928"/>
      <c r="W586" s="1928"/>
      <c r="X586" s="1928"/>
      <c r="Y586" s="1928"/>
      <c r="Z586" s="1928"/>
      <c r="AA586" s="1928"/>
      <c r="AB586" s="1928"/>
      <c r="AC586" s="1928"/>
      <c r="AD586" s="1928"/>
      <c r="AE586" s="1928"/>
      <c r="AF586" s="1928"/>
      <c r="AG586" s="1928"/>
      <c r="AH586" s="1928"/>
      <c r="AI586" s="1928"/>
      <c r="AJ586" s="1928"/>
      <c r="AK586" s="1928"/>
      <c r="AM586" s="1949"/>
      <c r="AN586" s="1949"/>
      <c r="AO586" s="1949"/>
      <c r="AP586" s="1949"/>
      <c r="AQ586" s="1949"/>
    </row>
    <row r="587" spans="1:48" ht="39.950000000000003" customHeight="1" x14ac:dyDescent="0.2">
      <c r="A587" s="5926"/>
      <c r="B587" s="5926"/>
      <c r="C587" s="1705"/>
      <c r="D587" s="1705"/>
      <c r="E587" s="1659"/>
      <c r="F587" s="1659"/>
      <c r="G587" s="1659"/>
      <c r="H587" s="1928"/>
      <c r="I587" s="1928"/>
      <c r="J587" s="1716"/>
      <c r="K587" s="1716"/>
      <c r="L587" s="1716"/>
      <c r="M587" s="1716"/>
      <c r="N587" s="1716"/>
      <c r="O587" s="1928"/>
      <c r="P587" s="1928"/>
      <c r="Q587" s="1657"/>
      <c r="R587" s="1657"/>
      <c r="S587" s="1657"/>
      <c r="T587" s="1657"/>
      <c r="U587" s="1950"/>
      <c r="V587" s="1928"/>
      <c r="W587" s="1928"/>
      <c r="X587" s="1928"/>
      <c r="Y587" s="1928"/>
      <c r="Z587" s="1928"/>
      <c r="AA587" s="1928"/>
      <c r="AB587" s="1928"/>
      <c r="AC587" s="1928"/>
      <c r="AD587" s="1928"/>
      <c r="AE587" s="1928"/>
      <c r="AF587" s="1928"/>
      <c r="AG587" s="1928"/>
      <c r="AH587" s="1928"/>
      <c r="AI587" s="1928"/>
      <c r="AJ587" s="1928"/>
      <c r="AK587" s="1928"/>
      <c r="AM587" s="1949"/>
      <c r="AN587" s="1949"/>
      <c r="AO587" s="1949"/>
      <c r="AP587" s="1949"/>
      <c r="AQ587" s="1949"/>
    </row>
    <row r="588" spans="1:48" ht="39.950000000000003" customHeight="1" x14ac:dyDescent="0.2">
      <c r="A588" s="5926"/>
      <c r="B588" s="5926"/>
      <c r="C588" s="1716"/>
      <c r="D588" s="1659"/>
      <c r="E588" s="1659"/>
      <c r="F588" s="1659"/>
      <c r="G588" s="1659"/>
      <c r="H588" s="1928"/>
      <c r="I588" s="1928"/>
      <c r="J588" s="1716"/>
      <c r="K588" s="1716"/>
      <c r="L588" s="1716"/>
      <c r="M588" s="1705"/>
      <c r="N588" s="1705"/>
      <c r="O588" s="1928"/>
      <c r="P588" s="1928"/>
      <c r="Q588" s="1684"/>
      <c r="R588" s="1684"/>
      <c r="S588" s="1684"/>
      <c r="T588" s="1684"/>
      <c r="U588" s="1950"/>
      <c r="V588" s="1928"/>
      <c r="W588" s="1928"/>
      <c r="X588" s="1928"/>
      <c r="Y588" s="1928"/>
      <c r="Z588" s="1928"/>
      <c r="AA588" s="1928"/>
      <c r="AB588" s="1928"/>
      <c r="AC588" s="1928"/>
      <c r="AD588" s="1928"/>
      <c r="AE588" s="1928"/>
      <c r="AF588" s="1928"/>
      <c r="AG588" s="1928"/>
      <c r="AH588" s="1928"/>
      <c r="AI588" s="1928"/>
      <c r="AJ588" s="1928"/>
      <c r="AK588" s="1928"/>
      <c r="AM588" s="1949"/>
      <c r="AN588" s="1949"/>
      <c r="AO588" s="1949"/>
      <c r="AP588" s="1949"/>
      <c r="AQ588" s="1949"/>
    </row>
    <row r="589" spans="1:48" ht="39.950000000000003" customHeight="1" x14ac:dyDescent="0.2">
      <c r="A589" s="5922"/>
      <c r="B589" s="5922"/>
      <c r="C589" s="1658"/>
      <c r="D589" s="1658"/>
      <c r="E589" s="1658"/>
      <c r="F589" s="1666"/>
      <c r="G589" s="1666"/>
      <c r="H589" s="1928"/>
      <c r="I589" s="1928"/>
      <c r="J589" s="1659"/>
      <c r="K589" s="1659"/>
      <c r="L589" s="1659"/>
      <c r="M589" s="1658"/>
      <c r="N589" s="1658"/>
      <c r="O589" s="1928"/>
      <c r="P589" s="1928"/>
      <c r="Q589" s="1658"/>
      <c r="R589" s="1658"/>
      <c r="S589" s="1658"/>
      <c r="T589" s="1658"/>
      <c r="U589" s="1950"/>
      <c r="V589" s="1928"/>
      <c r="W589" s="1928"/>
      <c r="X589" s="1928"/>
      <c r="Y589" s="1928"/>
      <c r="Z589" s="1928"/>
      <c r="AA589" s="1928"/>
      <c r="AB589" s="1928"/>
      <c r="AC589" s="1928"/>
      <c r="AD589" s="1928"/>
      <c r="AE589" s="1928"/>
      <c r="AF589" s="1928"/>
      <c r="AG589" s="1928"/>
      <c r="AH589" s="1928"/>
      <c r="AI589" s="1928"/>
      <c r="AJ589" s="1928"/>
      <c r="AK589" s="1928"/>
    </row>
    <row r="590" spans="1:48" ht="39.950000000000003" customHeight="1" x14ac:dyDescent="0.2">
      <c r="A590" s="5920"/>
      <c r="B590" s="5920"/>
      <c r="C590" s="1683"/>
      <c r="D590" s="1683"/>
      <c r="E590" s="1684"/>
      <c r="F590" s="1684"/>
      <c r="G590" s="1683"/>
      <c r="H590" s="1928"/>
      <c r="I590" s="1928"/>
      <c r="J590" s="1683"/>
      <c r="K590" s="1683"/>
      <c r="L590" s="1684"/>
      <c r="M590" s="1684"/>
      <c r="N590" s="1683"/>
      <c r="O590" s="1928"/>
      <c r="P590" s="1928"/>
      <c r="Q590" s="1683"/>
      <c r="R590" s="1683"/>
      <c r="S590" s="1684"/>
      <c r="T590" s="1684"/>
      <c r="U590" s="1950"/>
      <c r="V590" s="1928"/>
      <c r="W590" s="1928"/>
      <c r="X590" s="1928"/>
      <c r="Y590" s="1928"/>
      <c r="Z590" s="1928"/>
      <c r="AA590" s="1928"/>
      <c r="AB590" s="1928"/>
      <c r="AC590" s="1928"/>
      <c r="AD590" s="1928"/>
      <c r="AE590" s="1928"/>
      <c r="AF590" s="1928"/>
      <c r="AG590" s="1928"/>
      <c r="AH590" s="1928"/>
      <c r="AI590" s="1928"/>
      <c r="AJ590" s="1928"/>
      <c r="AK590" s="1928"/>
    </row>
    <row r="591" spans="1:48" ht="39.950000000000003" customHeight="1" x14ac:dyDescent="0.2">
      <c r="A591" s="5927"/>
      <c r="B591" s="5924"/>
      <c r="C591" s="1664"/>
      <c r="D591" s="1664"/>
      <c r="E591" s="1664"/>
      <c r="F591" s="1664"/>
      <c r="G591" s="1664"/>
      <c r="H591" s="1928"/>
      <c r="I591" s="1928"/>
      <c r="J591" s="1664"/>
      <c r="K591" s="1664"/>
      <c r="L591" s="1664"/>
      <c r="M591" s="1664"/>
      <c r="N591" s="1664"/>
      <c r="O591" s="1928"/>
      <c r="P591" s="1928"/>
      <c r="Q591" s="1664"/>
      <c r="R591" s="1664"/>
      <c r="S591" s="1664"/>
      <c r="T591" s="1664"/>
      <c r="U591" s="1950"/>
      <c r="V591" s="1928"/>
      <c r="W591" s="1928"/>
      <c r="X591" s="1928"/>
      <c r="Y591" s="1928"/>
      <c r="Z591" s="1928"/>
      <c r="AA591" s="1928"/>
      <c r="AB591" s="1928"/>
      <c r="AC591" s="1928"/>
      <c r="AD591" s="1928"/>
      <c r="AE591" s="1928"/>
      <c r="AF591" s="1928"/>
      <c r="AG591" s="1928"/>
      <c r="AH591" s="1928"/>
      <c r="AI591" s="1928"/>
      <c r="AJ591" s="1928"/>
      <c r="AK591" s="1928"/>
    </row>
    <row r="592" spans="1:48" ht="39.950000000000003" customHeight="1" x14ac:dyDescent="0.2">
      <c r="A592" s="5923"/>
      <c r="B592" s="5923"/>
      <c r="C592" s="1927"/>
      <c r="D592" s="1927"/>
      <c r="E592" s="1927"/>
      <c r="F592" s="1927"/>
      <c r="G592" s="1927"/>
      <c r="H592" s="1928"/>
      <c r="I592" s="1928"/>
      <c r="J592" s="1927"/>
      <c r="K592" s="1927"/>
      <c r="L592" s="1927"/>
      <c r="M592" s="1927"/>
      <c r="N592" s="1927"/>
      <c r="O592" s="1928"/>
      <c r="P592" s="1928"/>
      <c r="Q592" s="1927"/>
      <c r="R592" s="1927"/>
      <c r="S592" s="1927"/>
      <c r="T592" s="1927"/>
      <c r="U592" s="1950"/>
      <c r="V592" s="1928"/>
      <c r="W592" s="1928"/>
      <c r="X592" s="1928"/>
      <c r="Y592" s="1928"/>
      <c r="Z592" s="1928"/>
      <c r="AA592" s="1928"/>
      <c r="AB592" s="1928"/>
      <c r="AC592" s="1928"/>
      <c r="AD592" s="1928"/>
      <c r="AE592" s="1928"/>
      <c r="AF592" s="1928"/>
      <c r="AG592" s="1928"/>
      <c r="AH592" s="1928"/>
      <c r="AI592" s="1928"/>
      <c r="AJ592" s="1928"/>
      <c r="AK592" s="1928"/>
    </row>
    <row r="593" spans="1:37" ht="39.950000000000003" customHeight="1" x14ac:dyDescent="0.2">
      <c r="A593" s="5920"/>
      <c r="B593" s="5920"/>
      <c r="C593" s="1664"/>
      <c r="D593" s="1664"/>
      <c r="E593" s="1664"/>
      <c r="F593" s="1664"/>
      <c r="G593" s="1664"/>
      <c r="H593" s="1928"/>
      <c r="I593" s="1928"/>
      <c r="J593" s="1664"/>
      <c r="K593" s="1664"/>
      <c r="L593" s="1664"/>
      <c r="M593" s="1664"/>
      <c r="N593" s="1664"/>
      <c r="O593" s="1928"/>
      <c r="P593" s="1928"/>
      <c r="Q593" s="1664"/>
      <c r="R593" s="1664"/>
      <c r="S593" s="1664"/>
      <c r="T593" s="1664"/>
      <c r="U593" s="1950"/>
      <c r="V593" s="1928"/>
      <c r="W593" s="1928"/>
      <c r="X593" s="1928"/>
      <c r="Y593" s="1928"/>
      <c r="Z593" s="1928"/>
      <c r="AA593" s="1928"/>
      <c r="AB593" s="1928"/>
      <c r="AC593" s="1928"/>
      <c r="AD593" s="1928"/>
      <c r="AE593" s="1928"/>
      <c r="AF593" s="1928"/>
      <c r="AG593" s="1928"/>
      <c r="AH593" s="1928"/>
      <c r="AI593" s="1928"/>
      <c r="AJ593" s="1928"/>
      <c r="AK593" s="1928"/>
    </row>
    <row r="594" spans="1:37" ht="39.950000000000003" customHeight="1" x14ac:dyDescent="0.2">
      <c r="A594" s="5923"/>
      <c r="B594" s="5923"/>
      <c r="C594" s="1658"/>
      <c r="D594" s="1658"/>
      <c r="E594" s="1658"/>
      <c r="F594" s="1658"/>
      <c r="G594" s="1658"/>
      <c r="H594" s="1928"/>
      <c r="I594" s="1928"/>
      <c r="J594" s="1658"/>
      <c r="K594" s="1658"/>
      <c r="L594" s="1658"/>
      <c r="M594" s="1658"/>
      <c r="N594" s="1658"/>
      <c r="O594" s="1928"/>
      <c r="P594" s="1928"/>
      <c r="Q594" s="1658"/>
      <c r="R594" s="1658"/>
      <c r="S594" s="1658"/>
      <c r="T594" s="1658"/>
      <c r="U594" s="1950"/>
      <c r="V594" s="1928"/>
      <c r="W594" s="1928"/>
      <c r="X594" s="1928"/>
      <c r="Y594" s="1928"/>
      <c r="Z594" s="1928"/>
      <c r="AA594" s="1928"/>
      <c r="AB594" s="1928"/>
      <c r="AC594" s="1928"/>
      <c r="AD594" s="1928"/>
      <c r="AE594" s="1928"/>
      <c r="AF594" s="1928"/>
      <c r="AG594" s="1928"/>
      <c r="AH594" s="1928"/>
      <c r="AI594" s="1928"/>
      <c r="AJ594" s="1928"/>
      <c r="AK594" s="1928"/>
    </row>
    <row r="595" spans="1:37" ht="39.950000000000003" customHeight="1" x14ac:dyDescent="0.2">
      <c r="A595" s="5920"/>
      <c r="B595" s="5920"/>
      <c r="C595" s="1658"/>
      <c r="D595" s="1658"/>
      <c r="E595" s="1658"/>
      <c r="F595" s="1658"/>
      <c r="G595" s="1658"/>
      <c r="H595" s="1928"/>
      <c r="I595" s="1928"/>
      <c r="J595" s="1658"/>
      <c r="K595" s="1658"/>
      <c r="L595" s="1658"/>
      <c r="M595" s="1658"/>
      <c r="N595" s="1658"/>
      <c r="O595" s="1928"/>
      <c r="P595" s="1928"/>
      <c r="Q595" s="1658"/>
      <c r="R595" s="1658"/>
      <c r="S595" s="1658"/>
      <c r="T595" s="1658"/>
      <c r="U595" s="1950"/>
      <c r="V595" s="1928"/>
      <c r="W595" s="1928"/>
      <c r="X595" s="1928"/>
      <c r="Y595" s="1928"/>
      <c r="Z595" s="1928"/>
      <c r="AA595" s="1928"/>
      <c r="AB595" s="1928"/>
      <c r="AC595" s="1928"/>
      <c r="AD595" s="1928"/>
      <c r="AE595" s="1928"/>
      <c r="AF595" s="1928"/>
      <c r="AG595" s="1928"/>
      <c r="AH595" s="1928"/>
      <c r="AI595" s="1928"/>
      <c r="AJ595" s="1928"/>
      <c r="AK595" s="1928"/>
    </row>
    <row r="596" spans="1:37" ht="39.950000000000003" customHeight="1" x14ac:dyDescent="0.2">
      <c r="A596" s="5923"/>
      <c r="B596" s="5923"/>
      <c r="C596" s="1658"/>
      <c r="D596" s="1658"/>
      <c r="E596" s="1658"/>
      <c r="F596" s="1658"/>
      <c r="G596" s="1658"/>
      <c r="H596" s="1928"/>
      <c r="I596" s="1928"/>
      <c r="J596" s="1664"/>
      <c r="K596" s="1664"/>
      <c r="L596" s="1664"/>
      <c r="M596" s="1664"/>
      <c r="N596" s="1664"/>
      <c r="O596" s="1928"/>
      <c r="P596" s="1928"/>
      <c r="Q596" s="1664"/>
      <c r="R596" s="1664"/>
      <c r="S596" s="1664"/>
      <c r="T596" s="1664"/>
      <c r="U596" s="1950"/>
      <c r="V596" s="1928"/>
      <c r="W596" s="1928"/>
      <c r="X596" s="1928"/>
      <c r="Y596" s="1928"/>
      <c r="Z596" s="1928"/>
      <c r="AA596" s="1928"/>
      <c r="AB596" s="1928"/>
      <c r="AC596" s="1928"/>
      <c r="AD596" s="1928"/>
      <c r="AE596" s="1928"/>
      <c r="AF596" s="1928"/>
      <c r="AG596" s="1928"/>
      <c r="AH596" s="1928"/>
      <c r="AI596" s="1928"/>
      <c r="AJ596" s="1928"/>
      <c r="AK596" s="1928"/>
    </row>
    <row r="597" spans="1:37" ht="39.950000000000003" customHeight="1" x14ac:dyDescent="0.2">
      <c r="A597" s="5923"/>
      <c r="B597" s="5923"/>
      <c r="C597" s="1658"/>
      <c r="D597" s="1658"/>
      <c r="E597" s="1658"/>
      <c r="F597" s="1658"/>
      <c r="G597" s="1658"/>
      <c r="H597" s="1928"/>
      <c r="I597" s="1928"/>
      <c r="J597" s="1658"/>
      <c r="K597" s="1658"/>
      <c r="L597" s="1658"/>
      <c r="M597" s="1658"/>
      <c r="N597" s="1658"/>
      <c r="O597" s="1928"/>
      <c r="P597" s="1928"/>
      <c r="Q597" s="1658"/>
      <c r="R597" s="1658"/>
      <c r="S597" s="1658"/>
      <c r="T597" s="1658"/>
      <c r="U597" s="1950"/>
      <c r="V597" s="1928"/>
      <c r="W597" s="1928"/>
      <c r="X597" s="1928"/>
      <c r="Y597" s="1928"/>
      <c r="Z597" s="1928"/>
      <c r="AA597" s="1928"/>
      <c r="AB597" s="1928"/>
      <c r="AC597" s="1928"/>
      <c r="AD597" s="1928"/>
      <c r="AE597" s="1928"/>
      <c r="AF597" s="1928"/>
      <c r="AG597" s="1928"/>
      <c r="AH597" s="1928"/>
      <c r="AI597" s="1928"/>
      <c r="AJ597" s="1928"/>
      <c r="AK597" s="1928"/>
    </row>
    <row r="598" spans="1:37" ht="39.950000000000003" customHeight="1" x14ac:dyDescent="0.2">
      <c r="A598" s="5923"/>
      <c r="B598" s="5923"/>
      <c r="C598" s="1664"/>
      <c r="D598" s="1664"/>
      <c r="E598" s="1664"/>
      <c r="F598" s="1664"/>
      <c r="G598" s="1664"/>
      <c r="H598" s="1928"/>
      <c r="I598" s="1928"/>
      <c r="J598" s="1664"/>
      <c r="K598" s="1664"/>
      <c r="L598" s="1664"/>
      <c r="M598" s="1664"/>
      <c r="N598" s="1664"/>
      <c r="O598" s="1928"/>
      <c r="P598" s="1928"/>
      <c r="Q598" s="1664"/>
      <c r="R598" s="1664"/>
      <c r="S598" s="1664"/>
      <c r="T598" s="1664"/>
      <c r="U598" s="1950"/>
      <c r="V598" s="1928"/>
      <c r="W598" s="1928"/>
      <c r="X598" s="1928"/>
      <c r="Y598" s="1928"/>
      <c r="Z598" s="1928"/>
      <c r="AA598" s="1928"/>
      <c r="AB598" s="1928"/>
      <c r="AC598" s="1928"/>
      <c r="AD598" s="1928"/>
      <c r="AE598" s="1928"/>
      <c r="AF598" s="1928"/>
      <c r="AG598" s="1928"/>
      <c r="AH598" s="1928"/>
      <c r="AI598" s="1928"/>
      <c r="AJ598" s="1928"/>
      <c r="AK598" s="1928"/>
    </row>
    <row r="599" spans="1:37" ht="39.950000000000003" customHeight="1" x14ac:dyDescent="0.2">
      <c r="A599" s="5923"/>
      <c r="B599" s="5923"/>
      <c r="C599" s="1658"/>
      <c r="D599" s="1658"/>
      <c r="E599" s="1658"/>
      <c r="F599" s="1658"/>
      <c r="G599" s="1658"/>
      <c r="H599" s="1928"/>
      <c r="I599" s="1928"/>
      <c r="J599" s="1658"/>
      <c r="K599" s="1658"/>
      <c r="L599" s="1658"/>
      <c r="M599" s="1658"/>
      <c r="N599" s="1658"/>
      <c r="O599" s="1928"/>
      <c r="P599" s="1928"/>
      <c r="Q599" s="1658"/>
      <c r="R599" s="1658"/>
      <c r="S599" s="1658"/>
      <c r="T599" s="1658"/>
      <c r="U599" s="1950"/>
      <c r="V599" s="1928"/>
      <c r="W599" s="1928"/>
      <c r="X599" s="1928"/>
      <c r="Y599" s="1928"/>
      <c r="Z599" s="1928"/>
      <c r="AA599" s="1928"/>
      <c r="AB599" s="1928"/>
      <c r="AC599" s="1928"/>
      <c r="AD599" s="1928"/>
      <c r="AE599" s="1928"/>
      <c r="AF599" s="1928"/>
      <c r="AG599" s="1928"/>
      <c r="AH599" s="1928"/>
      <c r="AI599" s="1928"/>
      <c r="AJ599" s="1928"/>
      <c r="AK599" s="1928"/>
    </row>
    <row r="600" spans="1:37" ht="39.950000000000003" customHeight="1" x14ac:dyDescent="0.2">
      <c r="A600" s="5923"/>
      <c r="B600" s="5923"/>
      <c r="C600" s="1658"/>
      <c r="D600" s="1658"/>
      <c r="E600" s="1658"/>
      <c r="F600" s="1658"/>
      <c r="G600" s="1658"/>
      <c r="H600" s="1928"/>
      <c r="I600" s="1928"/>
      <c r="J600" s="1658"/>
      <c r="K600" s="1658"/>
      <c r="L600" s="1658"/>
      <c r="M600" s="1658"/>
      <c r="N600" s="1658"/>
      <c r="O600" s="1928"/>
      <c r="P600" s="1928"/>
      <c r="Q600" s="1658"/>
      <c r="R600" s="1658"/>
      <c r="S600" s="1658"/>
      <c r="T600" s="1658"/>
      <c r="U600" s="1950"/>
      <c r="V600" s="1928"/>
      <c r="W600" s="1928"/>
      <c r="X600" s="1928"/>
      <c r="Y600" s="1928"/>
      <c r="Z600" s="1928"/>
      <c r="AA600" s="1928"/>
      <c r="AB600" s="1928"/>
      <c r="AC600" s="1928"/>
      <c r="AD600" s="1928"/>
      <c r="AE600" s="1928"/>
      <c r="AF600" s="1928"/>
      <c r="AG600" s="1928"/>
      <c r="AH600" s="1928"/>
      <c r="AI600" s="1928"/>
      <c r="AJ600" s="1928"/>
      <c r="AK600" s="1928"/>
    </row>
    <row r="601" spans="1:37" ht="39.950000000000003" customHeight="1" x14ac:dyDescent="0.2">
      <c r="D601" s="1659"/>
      <c r="E601" s="1659"/>
      <c r="F601" s="1659"/>
      <c r="J601" s="1659"/>
      <c r="K601" s="1659"/>
      <c r="L601" s="1659"/>
      <c r="M601" s="1657"/>
      <c r="N601" s="1657"/>
      <c r="R601" s="1659"/>
      <c r="S601" s="1659"/>
    </row>
    <row r="602" spans="1:37" ht="39.950000000000003" customHeight="1" x14ac:dyDescent="0.2">
      <c r="J602" s="1716"/>
      <c r="K602" s="1716"/>
      <c r="L602" s="1716"/>
      <c r="M602" s="1716"/>
      <c r="N602" s="1716"/>
      <c r="X602" s="1715"/>
      <c r="Y602" s="1715"/>
      <c r="AA602" s="1715"/>
    </row>
    <row r="603" spans="1:37" ht="39.950000000000003" customHeight="1" x14ac:dyDescent="0.2">
      <c r="D603" s="1659"/>
      <c r="E603" s="1659"/>
      <c r="F603" s="1659"/>
      <c r="K603" s="1659"/>
      <c r="L603" s="1659"/>
      <c r="M603" s="1716"/>
      <c r="N603" s="1716"/>
      <c r="S603" s="1659"/>
      <c r="T603" s="1659"/>
      <c r="V603" s="1715"/>
      <c r="W603" s="1715"/>
      <c r="X603" s="1715"/>
      <c r="Y603" s="1715"/>
      <c r="Z603" s="1715"/>
    </row>
    <row r="604" spans="1:37" ht="39.950000000000003" customHeight="1" x14ac:dyDescent="0.2">
      <c r="Q604" s="1716"/>
      <c r="R604" s="1716"/>
      <c r="S604" s="1716"/>
      <c r="T604" s="1697"/>
      <c r="U604" s="1697"/>
      <c r="V604" s="1697"/>
      <c r="W604" s="1697"/>
      <c r="X604" s="1697"/>
    </row>
    <row r="605" spans="1:37" ht="39.950000000000003" customHeight="1" x14ac:dyDescent="0.2">
      <c r="C605" s="1715"/>
      <c r="K605" s="16"/>
      <c r="L605" s="16"/>
      <c r="M605" s="16"/>
    </row>
    <row r="606" spans="1:37" ht="39.950000000000003" customHeight="1" x14ac:dyDescent="0.2">
      <c r="A606" s="16"/>
      <c r="B606" s="1715"/>
      <c r="C606" s="1659"/>
      <c r="D606" s="1659"/>
      <c r="E606" s="1659"/>
      <c r="F606" s="1659"/>
      <c r="G606" s="1659"/>
      <c r="H606" s="1657"/>
      <c r="I606" s="1657"/>
      <c r="J606" s="1659"/>
      <c r="K606" s="1659"/>
      <c r="L606" s="1659"/>
      <c r="M606" s="1927"/>
      <c r="N606" s="1927"/>
      <c r="O606" s="1716"/>
      <c r="P606" s="1716"/>
      <c r="Q606" s="1716"/>
      <c r="R606" s="1716"/>
      <c r="S606" s="1716"/>
    </row>
    <row r="607" spans="1:37" ht="39.950000000000003" customHeight="1" x14ac:dyDescent="0.2"/>
    <row r="608" spans="1:37" ht="39.950000000000003" customHeight="1" x14ac:dyDescent="0.2">
      <c r="A608" s="5876"/>
      <c r="B608" s="5876"/>
      <c r="C608" s="1661"/>
      <c r="D608" s="1661"/>
      <c r="E608" s="1661"/>
      <c r="F608" s="1661"/>
      <c r="G608" s="1661"/>
      <c r="H608" s="1661"/>
      <c r="I608" s="1661"/>
      <c r="J608" s="1661"/>
      <c r="K608" s="1661"/>
      <c r="L608" s="1661"/>
      <c r="M608" s="1661"/>
      <c r="N608" s="1661"/>
      <c r="O608" s="1661"/>
      <c r="P608" s="1661"/>
      <c r="Q608" s="1661"/>
      <c r="R608" s="1661"/>
      <c r="S608" s="1661"/>
      <c r="T608" s="1661"/>
      <c r="U608" s="1661"/>
      <c r="V608" s="1661"/>
      <c r="W608" s="1661"/>
      <c r="X608" s="1661"/>
      <c r="Y608" s="1661"/>
      <c r="Z608" s="1661"/>
      <c r="AA608" s="1661"/>
      <c r="AB608" s="1661"/>
      <c r="AC608" s="1661"/>
      <c r="AD608" s="1661"/>
      <c r="AE608" s="1661"/>
      <c r="AF608" s="1661"/>
      <c r="AG608" s="1661"/>
      <c r="AH608" s="1661"/>
      <c r="AI608" s="1661"/>
      <c r="AJ608" s="1661"/>
      <c r="AK608" s="1661"/>
    </row>
    <row r="609" spans="1:39" ht="39.950000000000003" customHeight="1" x14ac:dyDescent="0.2">
      <c r="A609" s="5929"/>
      <c r="B609" s="5929"/>
      <c r="C609" s="1708"/>
      <c r="D609" s="1708"/>
      <c r="E609" s="1708"/>
      <c r="F609" s="1708"/>
      <c r="G609" s="1708"/>
      <c r="H609" s="1708"/>
      <c r="I609" s="1708"/>
      <c r="J609" s="1708"/>
      <c r="K609" s="1708"/>
      <c r="L609" s="1708"/>
      <c r="M609" s="1708"/>
      <c r="N609" s="1708"/>
      <c r="O609" s="1708"/>
      <c r="P609" s="1708"/>
      <c r="Q609" s="1708"/>
      <c r="R609" s="1708"/>
      <c r="S609" s="1708"/>
      <c r="T609" s="1708"/>
      <c r="U609" s="1708"/>
      <c r="V609" s="1708"/>
      <c r="W609" s="1708"/>
      <c r="X609" s="1708"/>
      <c r="Y609" s="1708"/>
      <c r="Z609" s="1708"/>
      <c r="AA609" s="1708"/>
      <c r="AB609" s="1708"/>
      <c r="AC609" s="1708"/>
      <c r="AD609" s="1708"/>
      <c r="AE609" s="1708"/>
      <c r="AF609" s="1708"/>
      <c r="AG609" s="1708"/>
      <c r="AH609" s="1708"/>
      <c r="AI609" s="1708"/>
      <c r="AJ609" s="1708"/>
      <c r="AK609" s="1708"/>
    </row>
    <row r="610" spans="1:39" ht="39.950000000000003" customHeight="1" x14ac:dyDescent="0.2">
      <c r="A610" s="5926"/>
      <c r="B610" s="5926"/>
      <c r="C610" s="1659"/>
      <c r="D610" s="1659"/>
      <c r="E610" s="1659"/>
      <c r="F610" s="1659"/>
      <c r="G610" s="1716"/>
      <c r="H610" s="1928"/>
      <c r="I610" s="1928"/>
      <c r="J610" s="1659"/>
      <c r="K610" s="1659"/>
      <c r="L610" s="1659"/>
      <c r="M610" s="1659"/>
      <c r="N610" s="1659"/>
      <c r="O610" s="1928"/>
      <c r="P610" s="1928"/>
      <c r="Q610" s="1659"/>
      <c r="R610" s="1659"/>
      <c r="S610" s="1659"/>
      <c r="T610" s="1659"/>
      <c r="U610" s="1659"/>
      <c r="V610" s="1928"/>
      <c r="W610" s="1928"/>
      <c r="X610" s="1659"/>
      <c r="Y610" s="1659"/>
      <c r="Z610" s="1659"/>
      <c r="AA610" s="1659"/>
      <c r="AB610" s="1659"/>
      <c r="AC610" s="1928"/>
      <c r="AD610" s="1928"/>
      <c r="AE610" s="1657"/>
      <c r="AF610" s="1657"/>
      <c r="AG610" s="1657"/>
      <c r="AH610" s="1709"/>
      <c r="AI610" s="1709"/>
      <c r="AJ610" s="1660"/>
      <c r="AK610" s="1660"/>
    </row>
    <row r="611" spans="1:39" ht="39.950000000000003" customHeight="1" x14ac:dyDescent="0.2">
      <c r="A611" s="5926"/>
      <c r="B611" s="5926"/>
      <c r="C611" s="1664"/>
      <c r="D611" s="1664"/>
      <c r="E611" s="1664"/>
      <c r="F611" s="1664"/>
      <c r="G611" s="1664"/>
      <c r="H611" s="1928"/>
      <c r="I611" s="1928"/>
      <c r="J611" s="1664"/>
      <c r="K611" s="1664"/>
      <c r="L611" s="1664"/>
      <c r="M611" s="1664"/>
      <c r="N611" s="1664"/>
      <c r="O611" s="1928"/>
      <c r="P611" s="1928"/>
      <c r="Q611" s="1664"/>
      <c r="R611" s="1664"/>
      <c r="S611" s="1664"/>
      <c r="T611" s="1664"/>
      <c r="U611" s="1664"/>
      <c r="V611" s="1928"/>
      <c r="W611" s="1928"/>
      <c r="X611" s="1664"/>
      <c r="Y611" s="1664"/>
      <c r="Z611" s="1664"/>
      <c r="AA611" s="1664"/>
      <c r="AB611" s="1664"/>
      <c r="AC611" s="1928"/>
      <c r="AD611" s="1928"/>
      <c r="AE611" s="1664"/>
      <c r="AF611" s="1664"/>
      <c r="AG611" s="1664"/>
      <c r="AH611" s="1664"/>
      <c r="AI611" s="1664"/>
      <c r="AJ611" s="1660"/>
      <c r="AK611" s="1660"/>
    </row>
    <row r="612" spans="1:39" ht="39.950000000000003" customHeight="1" x14ac:dyDescent="0.2">
      <c r="A612" s="5923"/>
      <c r="B612" s="5923"/>
      <c r="C612" s="1657"/>
      <c r="D612" s="1657"/>
      <c r="E612" s="1657"/>
      <c r="F612" s="1665"/>
      <c r="G612" s="1665"/>
      <c r="H612" s="1928"/>
      <c r="I612" s="1928"/>
      <c r="J612" s="1683"/>
      <c r="K612" s="1683"/>
      <c r="L612" s="1684"/>
      <c r="M612" s="1659"/>
      <c r="N612" s="1659"/>
      <c r="O612" s="1928"/>
      <c r="P612" s="1928"/>
      <c r="Q612" s="1781"/>
      <c r="R612" s="1683"/>
      <c r="S612" s="1684"/>
      <c r="T612" s="1684"/>
      <c r="U612" s="1683"/>
      <c r="V612" s="1928"/>
      <c r="W612" s="1928"/>
      <c r="X612" s="1683"/>
      <c r="Y612" s="1683"/>
      <c r="Z612" s="1684"/>
      <c r="AA612" s="1684"/>
      <c r="AB612" s="1683"/>
      <c r="AC612" s="1928"/>
      <c r="AD612" s="1928"/>
      <c r="AE612" s="1683"/>
      <c r="AF612" s="1683"/>
      <c r="AG612" s="1684"/>
      <c r="AH612" s="1684"/>
      <c r="AI612" s="1683"/>
      <c r="AJ612" s="1660"/>
      <c r="AK612" s="1660"/>
    </row>
    <row r="613" spans="1:39" ht="39.950000000000003" customHeight="1" x14ac:dyDescent="0.2">
      <c r="A613" s="5926"/>
      <c r="B613" s="5926"/>
      <c r="C613" s="1659"/>
      <c r="D613" s="1659"/>
      <c r="E613" s="1659"/>
      <c r="F613" s="1659"/>
      <c r="G613" s="1659"/>
      <c r="H613" s="1928"/>
      <c r="I613" s="1928"/>
      <c r="J613" s="1697"/>
      <c r="K613" s="1697"/>
      <c r="L613" s="1697"/>
      <c r="O613" s="1928"/>
      <c r="P613" s="1928"/>
      <c r="Q613" s="1658"/>
      <c r="R613" s="1658"/>
      <c r="S613" s="1659"/>
      <c r="T613" s="1659"/>
      <c r="U613" s="1659"/>
      <c r="V613" s="1928"/>
      <c r="W613" s="1928"/>
      <c r="X613" s="1659"/>
      <c r="Y613" s="1659"/>
      <c r="Z613" s="1659"/>
      <c r="AA613" s="1716"/>
      <c r="AB613" s="1716"/>
      <c r="AC613" s="1928"/>
      <c r="AD613" s="1928"/>
      <c r="AE613" s="1658"/>
      <c r="AF613" s="1658"/>
      <c r="AG613" s="1658"/>
      <c r="AH613" s="1709"/>
      <c r="AI613" s="1709"/>
      <c r="AJ613" s="1660"/>
      <c r="AK613" s="1660"/>
    </row>
    <row r="614" spans="1:39" ht="39.950000000000003" customHeight="1" x14ac:dyDescent="0.2">
      <c r="A614" s="5926"/>
      <c r="B614" s="5926"/>
      <c r="C614" s="1658"/>
      <c r="D614" s="1658"/>
      <c r="E614" s="1658"/>
      <c r="F614" s="1684"/>
      <c r="G614" s="1684"/>
      <c r="H614" s="1928"/>
      <c r="I614" s="1928"/>
      <c r="J614" s="1659"/>
      <c r="K614" s="1659"/>
      <c r="L614" s="1659"/>
      <c r="M614" s="1659"/>
      <c r="N614" s="1659"/>
      <c r="O614" s="1928"/>
      <c r="P614" s="1928"/>
      <c r="Q614" s="1716"/>
      <c r="R614" s="1716"/>
      <c r="S614" s="1716"/>
      <c r="T614" s="1716"/>
      <c r="U614" s="1716"/>
      <c r="V614" s="1928"/>
      <c r="W614" s="1928"/>
      <c r="X614" s="1683"/>
      <c r="Y614" s="1683"/>
      <c r="Z614" s="1684"/>
      <c r="AA614" s="1684"/>
      <c r="AB614" s="1683"/>
      <c r="AC614" s="1928"/>
      <c r="AD614" s="1928"/>
      <c r="AE614" s="1683"/>
      <c r="AF614" s="1683"/>
      <c r="AG614" s="1683"/>
      <c r="AH614" s="1709"/>
      <c r="AI614" s="1709"/>
      <c r="AJ614" s="1660"/>
      <c r="AK614" s="1660"/>
    </row>
    <row r="615" spans="1:39" ht="39.950000000000003" customHeight="1" x14ac:dyDescent="0.2">
      <c r="A615" s="5922"/>
      <c r="B615" s="5922"/>
      <c r="C615" s="1658"/>
      <c r="D615" s="1658"/>
      <c r="E615" s="1658"/>
      <c r="F615" s="1658"/>
      <c r="G615" s="1658"/>
      <c r="H615" s="1928"/>
      <c r="I615" s="1928"/>
      <c r="J615" s="1658"/>
      <c r="K615" s="1658"/>
      <c r="L615" s="1658"/>
      <c r="M615" s="1658"/>
      <c r="N615" s="1658"/>
      <c r="O615" s="1928"/>
      <c r="P615" s="1928"/>
      <c r="Q615" s="1658"/>
      <c r="R615" s="1658"/>
      <c r="S615" s="1658"/>
      <c r="T615" s="1658"/>
      <c r="U615" s="1658"/>
      <c r="V615" s="1928"/>
      <c r="W615" s="1928"/>
      <c r="X615" s="1658"/>
      <c r="Y615" s="1658"/>
      <c r="Z615" s="1658"/>
      <c r="AA615" s="1684"/>
      <c r="AB615" s="1683"/>
      <c r="AC615" s="1928"/>
      <c r="AD615" s="1928"/>
      <c r="AE615" s="1683"/>
      <c r="AF615" s="1659"/>
      <c r="AG615" s="1659"/>
      <c r="AH615" s="1659"/>
      <c r="AI615" s="1659"/>
      <c r="AJ615" s="1660"/>
      <c r="AK615" s="1660"/>
    </row>
    <row r="616" spans="1:39" ht="39.950000000000003" customHeight="1" x14ac:dyDescent="0.2">
      <c r="A616" s="5920"/>
      <c r="B616" s="5920"/>
      <c r="C616" s="1683"/>
      <c r="D616" s="1683"/>
      <c r="E616" s="1684"/>
      <c r="F616" s="1684"/>
      <c r="G616" s="1683"/>
      <c r="H616" s="1928"/>
      <c r="I616" s="1928"/>
      <c r="J616" s="1683"/>
      <c r="K616" s="1683"/>
      <c r="L616" s="1684"/>
      <c r="M616" s="1684"/>
      <c r="N616" s="1683"/>
      <c r="O616" s="1928"/>
      <c r="P616" s="1928"/>
      <c r="Q616" s="1683"/>
      <c r="R616" s="1683"/>
      <c r="S616" s="1684"/>
      <c r="T616" s="1684"/>
      <c r="U616" s="1683"/>
      <c r="V616" s="1928"/>
      <c r="W616" s="1928"/>
      <c r="X616" s="1683"/>
      <c r="Y616" s="1683"/>
      <c r="Z616" s="1684"/>
      <c r="AA616" s="1684"/>
      <c r="AB616" s="1683"/>
      <c r="AC616" s="1928"/>
      <c r="AD616" s="1928"/>
      <c r="AE616" s="1683"/>
      <c r="AF616" s="1683"/>
      <c r="AG616" s="1683"/>
      <c r="AH616" s="1683"/>
      <c r="AI616" s="1683"/>
      <c r="AJ616" s="1660"/>
      <c r="AK616" s="1660"/>
    </row>
    <row r="617" spans="1:39" ht="39.950000000000003" customHeight="1" x14ac:dyDescent="0.2">
      <c r="A617" s="5927"/>
      <c r="B617" s="5924"/>
      <c r="C617" s="1664"/>
      <c r="D617" s="1664"/>
      <c r="E617" s="1664"/>
      <c r="F617" s="1664"/>
      <c r="G617" s="1664"/>
      <c r="H617" s="1928"/>
      <c r="I617" s="1928"/>
      <c r="J617" s="1664"/>
      <c r="K617" s="1664"/>
      <c r="L617" s="1664"/>
      <c r="M617" s="1664"/>
      <c r="N617" s="1664"/>
      <c r="O617" s="1928"/>
      <c r="P617" s="1928"/>
      <c r="Q617" s="1664"/>
      <c r="R617" s="1664"/>
      <c r="S617" s="1664"/>
      <c r="T617" s="1664"/>
      <c r="U617" s="1664"/>
      <c r="V617" s="1928"/>
      <c r="W617" s="1928"/>
      <c r="X617" s="1664"/>
      <c r="Y617" s="1664"/>
      <c r="Z617" s="1664"/>
      <c r="AA617" s="1664"/>
      <c r="AB617" s="1664"/>
      <c r="AC617" s="1928"/>
      <c r="AD617" s="1928"/>
      <c r="AE617" s="1664"/>
      <c r="AF617" s="1664"/>
      <c r="AG617" s="1664"/>
      <c r="AH617" s="1664"/>
      <c r="AI617" s="1664"/>
      <c r="AJ617" s="1660"/>
      <c r="AK617" s="1660"/>
    </row>
    <row r="618" spans="1:39" ht="39.950000000000003" customHeight="1" x14ac:dyDescent="0.2">
      <c r="A618" s="5923"/>
      <c r="B618" s="5923"/>
      <c r="C618" s="1927"/>
      <c r="D618" s="1927"/>
      <c r="E618" s="1927"/>
      <c r="F618" s="1927"/>
      <c r="G618" s="1927"/>
      <c r="H618" s="1928"/>
      <c r="I618" s="1928"/>
      <c r="J618" s="1927"/>
      <c r="K618" s="1927"/>
      <c r="L618" s="1927"/>
      <c r="M618" s="1927"/>
      <c r="N618" s="1927"/>
      <c r="O618" s="1928"/>
      <c r="P618" s="1928"/>
      <c r="Q618" s="1927"/>
      <c r="R618" s="1927"/>
      <c r="S618" s="1927"/>
      <c r="T618" s="1927"/>
      <c r="U618" s="1927"/>
      <c r="V618" s="1928"/>
      <c r="W618" s="1928"/>
      <c r="X618" s="1927"/>
      <c r="Y618" s="1927"/>
      <c r="Z618" s="1927"/>
      <c r="AA618" s="1927"/>
      <c r="AB618" s="1927"/>
      <c r="AC618" s="1928"/>
      <c r="AD618" s="1928"/>
      <c r="AE618" s="1927"/>
      <c r="AF618" s="1927"/>
      <c r="AG618" s="1927"/>
      <c r="AH618" s="1927"/>
      <c r="AI618" s="1927"/>
      <c r="AJ618" s="1660"/>
      <c r="AK618" s="1660"/>
    </row>
    <row r="619" spans="1:39" ht="39.950000000000003" customHeight="1" x14ac:dyDescent="0.2">
      <c r="A619" s="5920"/>
      <c r="B619" s="5920"/>
      <c r="C619" s="1664"/>
      <c r="D619" s="1664"/>
      <c r="E619" s="1664"/>
      <c r="F619" s="1664"/>
      <c r="G619" s="1664"/>
      <c r="H619" s="1928"/>
      <c r="I619" s="1928"/>
      <c r="J619" s="1664"/>
      <c r="K619" s="1664"/>
      <c r="L619" s="1664"/>
      <c r="M619" s="1664"/>
      <c r="N619" s="1664"/>
      <c r="O619" s="1928"/>
      <c r="P619" s="1928"/>
      <c r="Q619" s="1664"/>
      <c r="R619" s="1664"/>
      <c r="S619" s="1664"/>
      <c r="T619" s="1664"/>
      <c r="U619" s="1664"/>
      <c r="V619" s="1928"/>
      <c r="W619" s="1928"/>
      <c r="X619" s="1664"/>
      <c r="Y619" s="1664"/>
      <c r="Z619" s="1664"/>
      <c r="AA619" s="1664"/>
      <c r="AB619" s="1664"/>
      <c r="AC619" s="1928"/>
      <c r="AD619" s="1928"/>
      <c r="AE619" s="1664"/>
      <c r="AF619" s="1664"/>
      <c r="AG619" s="1664"/>
      <c r="AH619" s="1664"/>
      <c r="AI619" s="1664"/>
      <c r="AJ619" s="1660"/>
      <c r="AK619" s="1660"/>
    </row>
    <row r="620" spans="1:39" ht="39.950000000000003" customHeight="1" x14ac:dyDescent="0.2">
      <c r="A620" s="5923"/>
      <c r="B620" s="5923"/>
      <c r="C620" s="1658"/>
      <c r="D620" s="1658"/>
      <c r="E620" s="1658"/>
      <c r="F620" s="1658"/>
      <c r="G620" s="1658"/>
      <c r="H620" s="1928"/>
      <c r="I620" s="1928"/>
      <c r="J620" s="1658"/>
      <c r="K620" s="1658"/>
      <c r="L620" s="1658"/>
      <c r="M620" s="1658"/>
      <c r="N620" s="1658"/>
      <c r="O620" s="1928"/>
      <c r="P620" s="1928"/>
      <c r="Q620" s="1658"/>
      <c r="R620" s="1658"/>
      <c r="S620" s="1658"/>
      <c r="T620" s="1658"/>
      <c r="U620" s="1658"/>
      <c r="V620" s="1928"/>
      <c r="W620" s="1928"/>
      <c r="X620" s="1658"/>
      <c r="Y620" s="1658"/>
      <c r="Z620" s="1658"/>
      <c r="AA620" s="1658"/>
      <c r="AB620" s="1658"/>
      <c r="AC620" s="1928"/>
      <c r="AD620" s="1928"/>
      <c r="AE620" s="1658"/>
      <c r="AF620" s="1658"/>
      <c r="AG620" s="1658"/>
      <c r="AH620" s="1658"/>
      <c r="AI620" s="1658"/>
      <c r="AJ620" s="1660"/>
      <c r="AK620" s="1660"/>
    </row>
    <row r="621" spans="1:39" ht="39.950000000000003" customHeight="1" x14ac:dyDescent="0.2">
      <c r="A621" s="5920"/>
      <c r="B621" s="5920"/>
      <c r="C621" s="1658"/>
      <c r="D621" s="1658"/>
      <c r="E621" s="1658"/>
      <c r="F621" s="1658"/>
      <c r="G621" s="1658"/>
      <c r="H621" s="1928"/>
      <c r="I621" s="1928"/>
      <c r="J621" s="1658"/>
      <c r="K621" s="1658"/>
      <c r="L621" s="1658"/>
      <c r="M621" s="1658"/>
      <c r="N621" s="1658"/>
      <c r="O621" s="1928"/>
      <c r="P621" s="1928"/>
      <c r="Q621" s="1658"/>
      <c r="R621" s="1658"/>
      <c r="S621" s="1658"/>
      <c r="T621" s="1658"/>
      <c r="U621" s="1658"/>
      <c r="V621" s="1928"/>
      <c r="W621" s="1928"/>
      <c r="X621" s="1658"/>
      <c r="Y621" s="1658"/>
      <c r="Z621" s="1658"/>
      <c r="AA621" s="1658"/>
      <c r="AB621" s="1658"/>
      <c r="AC621" s="1928"/>
      <c r="AD621" s="1928"/>
      <c r="AE621" s="1658"/>
      <c r="AF621" s="1658"/>
      <c r="AG621" s="1658"/>
      <c r="AH621" s="1658"/>
      <c r="AI621" s="1658"/>
      <c r="AJ621" s="1660"/>
      <c r="AK621" s="1660"/>
    </row>
    <row r="622" spans="1:39" ht="39.950000000000003" customHeight="1" x14ac:dyDescent="0.2">
      <c r="A622" s="5923"/>
      <c r="B622" s="5923"/>
      <c r="C622" s="1664"/>
      <c r="D622" s="1664"/>
      <c r="E622" s="1664"/>
      <c r="F622" s="1664"/>
      <c r="G622" s="1664"/>
      <c r="H622" s="1928"/>
      <c r="I622" s="1928"/>
      <c r="J622" s="1664"/>
      <c r="K622" s="1664"/>
      <c r="L622" s="1664"/>
      <c r="M622" s="1664"/>
      <c r="N622" s="1664"/>
      <c r="O622" s="1928"/>
      <c r="P622" s="1928"/>
      <c r="Q622" s="1664"/>
      <c r="R622" s="1664"/>
      <c r="S622" s="1664"/>
      <c r="T622" s="1664"/>
      <c r="U622" s="1664"/>
      <c r="V622" s="1928"/>
      <c r="W622" s="1928"/>
      <c r="X622" s="1664"/>
      <c r="Y622" s="1664"/>
      <c r="Z622" s="1664"/>
      <c r="AA622" s="1664"/>
      <c r="AB622" s="1664"/>
      <c r="AC622" s="1928"/>
      <c r="AD622" s="1928"/>
      <c r="AE622" s="1664"/>
      <c r="AF622" s="1664"/>
      <c r="AG622" s="1664"/>
      <c r="AH622" s="1664"/>
      <c r="AI622" s="1664"/>
      <c r="AJ622" s="1660"/>
      <c r="AK622" s="1660"/>
    </row>
    <row r="623" spans="1:39" ht="39.950000000000003" customHeight="1" x14ac:dyDescent="0.2">
      <c r="A623" s="5923"/>
      <c r="B623" s="5923"/>
      <c r="C623" s="1658"/>
      <c r="D623" s="1658"/>
      <c r="E623" s="1658"/>
      <c r="F623" s="1658"/>
      <c r="G623" s="1658"/>
      <c r="H623" s="1928"/>
      <c r="I623" s="1928"/>
      <c r="J623" s="1658"/>
      <c r="K623" s="1658"/>
      <c r="L623" s="1658"/>
      <c r="M623" s="1658"/>
      <c r="N623" s="1658"/>
      <c r="O623" s="1928"/>
      <c r="P623" s="1928"/>
      <c r="Q623" s="1658"/>
      <c r="R623" s="1658"/>
      <c r="S623" s="1658"/>
      <c r="T623" s="1658"/>
      <c r="U623" s="1658"/>
      <c r="V623" s="1928"/>
      <c r="W623" s="1928"/>
      <c r="X623" s="1658"/>
      <c r="Y623" s="1658"/>
      <c r="Z623" s="1658"/>
      <c r="AA623" s="1658"/>
      <c r="AB623" s="1658"/>
      <c r="AC623" s="1928"/>
      <c r="AD623" s="1928"/>
      <c r="AE623" s="1658"/>
      <c r="AF623" s="1658"/>
      <c r="AG623" s="1658"/>
      <c r="AH623" s="1658"/>
      <c r="AI623" s="1658"/>
      <c r="AJ623" s="1660"/>
      <c r="AK623" s="1660"/>
    </row>
    <row r="624" spans="1:39" ht="39.950000000000003" customHeight="1" x14ac:dyDescent="0.2">
      <c r="A624" s="5923"/>
      <c r="B624" s="5923"/>
      <c r="C624" s="1659"/>
      <c r="D624" s="1659"/>
      <c r="E624" s="1659"/>
      <c r="F624" s="1659"/>
      <c r="G624" s="1659"/>
      <c r="H624" s="1928"/>
      <c r="I624" s="1928"/>
      <c r="J624" s="1665"/>
      <c r="K624" s="1665"/>
      <c r="L624" s="1665"/>
      <c r="M624" s="1665"/>
      <c r="N624" s="1665"/>
      <c r="O624" s="1928"/>
      <c r="P624" s="1928"/>
      <c r="Q624" s="1665"/>
      <c r="R624" s="1665"/>
      <c r="S624" s="1665"/>
      <c r="T624" s="1665"/>
      <c r="U624" s="1665"/>
      <c r="V624" s="1928"/>
      <c r="W624" s="1928"/>
      <c r="X624" s="1665"/>
      <c r="Y624" s="1665"/>
      <c r="Z624" s="1665"/>
      <c r="AA624" s="1665"/>
      <c r="AB624" s="1665"/>
      <c r="AC624" s="1928"/>
      <c r="AD624" s="1928"/>
      <c r="AE624" s="1665"/>
      <c r="AF624" s="1665"/>
      <c r="AG624" s="1659"/>
      <c r="AH624" s="1659"/>
      <c r="AI624" s="1659"/>
      <c r="AJ624" s="1660"/>
      <c r="AK624" s="1660"/>
      <c r="AL624" s="3408"/>
      <c r="AM624" s="3408"/>
    </row>
    <row r="625" spans="1:39" ht="39.950000000000003" customHeight="1" x14ac:dyDescent="0.2">
      <c r="A625" s="5923"/>
      <c r="B625" s="5923"/>
      <c r="C625" s="1658"/>
      <c r="D625" s="1658"/>
      <c r="E625" s="1658"/>
      <c r="F625" s="1658"/>
      <c r="G625" s="1658"/>
      <c r="H625" s="1928"/>
      <c r="I625" s="1928"/>
      <c r="J625" s="1658"/>
      <c r="K625" s="1658"/>
      <c r="L625" s="1658"/>
      <c r="M625" s="1658"/>
      <c r="N625" s="1658"/>
      <c r="O625" s="1928"/>
      <c r="P625" s="1928"/>
      <c r="Q625" s="1658"/>
      <c r="R625" s="1658"/>
      <c r="S625" s="1658"/>
      <c r="T625" s="1658"/>
      <c r="U625" s="1658"/>
      <c r="V625" s="1928"/>
      <c r="W625" s="1928"/>
      <c r="X625" s="1658"/>
      <c r="Y625" s="1658"/>
      <c r="Z625" s="1658"/>
      <c r="AA625" s="1658"/>
      <c r="AB625" s="1658"/>
      <c r="AC625" s="1928"/>
      <c r="AD625" s="1928"/>
      <c r="AE625" s="1658"/>
      <c r="AF625" s="1658"/>
      <c r="AG625" s="1658"/>
      <c r="AH625" s="1658"/>
      <c r="AI625" s="1658"/>
      <c r="AJ625" s="1660"/>
      <c r="AK625" s="1660"/>
      <c r="AL625" s="5929"/>
      <c r="AM625" s="5929"/>
    </row>
    <row r="626" spans="1:39" ht="39.950000000000003" customHeight="1" x14ac:dyDescent="0.2">
      <c r="A626" s="5923"/>
      <c r="B626" s="5923"/>
      <c r="C626" s="1658"/>
      <c r="D626" s="1658"/>
      <c r="E626" s="1658"/>
      <c r="F626" s="1658"/>
      <c r="G626" s="1658"/>
      <c r="H626" s="1928"/>
      <c r="I626" s="1928"/>
      <c r="J626" s="1658"/>
      <c r="K626" s="1658"/>
      <c r="L626" s="1658"/>
      <c r="M626" s="1658"/>
      <c r="N626" s="1658"/>
      <c r="O626" s="1928"/>
      <c r="P626" s="1928"/>
      <c r="Q626" s="1658"/>
      <c r="R626" s="1658"/>
      <c r="S626" s="1658"/>
      <c r="T626" s="1658"/>
      <c r="U626" s="1658"/>
      <c r="V626" s="1928"/>
      <c r="W626" s="1928"/>
      <c r="X626" s="1658"/>
      <c r="Y626" s="1658"/>
      <c r="Z626" s="1658"/>
      <c r="AA626" s="1658"/>
      <c r="AB626" s="1658"/>
      <c r="AC626" s="1928"/>
      <c r="AD626" s="1928"/>
      <c r="AE626" s="1658"/>
      <c r="AF626" s="1658"/>
      <c r="AG626" s="1658"/>
      <c r="AH626" s="1658"/>
      <c r="AI626" s="1658"/>
      <c r="AJ626" s="1660"/>
      <c r="AK626" s="1660"/>
      <c r="AL626" s="5928"/>
      <c r="AM626" s="5928"/>
    </row>
    <row r="627" spans="1:39" ht="39.950000000000003" customHeight="1" x14ac:dyDescent="0.2">
      <c r="E627" s="1659"/>
      <c r="F627" s="1659"/>
      <c r="G627" s="1659"/>
      <c r="H627" s="1928"/>
      <c r="I627" s="1928"/>
      <c r="N627" s="1697"/>
      <c r="O627" s="1928"/>
      <c r="P627" s="1928"/>
      <c r="S627" s="1659"/>
      <c r="T627" s="1659"/>
      <c r="U627" s="1659"/>
      <c r="V627" s="1928"/>
      <c r="W627" s="1928"/>
      <c r="X627" s="1659"/>
      <c r="Y627" s="1659"/>
      <c r="Z627" s="1659"/>
      <c r="AA627" s="1659"/>
      <c r="AC627" s="1928"/>
      <c r="AD627" s="1928"/>
      <c r="AE627" s="1659"/>
      <c r="AF627" s="1659"/>
      <c r="AG627" s="1659"/>
      <c r="AJ627" s="1660"/>
      <c r="AK627" s="1660"/>
    </row>
    <row r="628" spans="1:39" ht="39.950000000000003" customHeight="1" x14ac:dyDescent="0.2">
      <c r="H628" s="1928"/>
      <c r="I628" s="1928"/>
      <c r="J628" s="1716"/>
      <c r="K628" s="1716"/>
      <c r="L628" s="1716"/>
      <c r="M628" s="1716"/>
      <c r="O628" s="1928"/>
      <c r="P628" s="1928"/>
      <c r="T628" s="1658"/>
      <c r="U628" s="1658"/>
      <c r="V628" s="1928"/>
      <c r="W628" s="1928"/>
      <c r="X628" s="1658"/>
      <c r="Y628" s="1658"/>
      <c r="AA628" s="1715"/>
      <c r="AC628" s="1928"/>
      <c r="AD628" s="1928"/>
      <c r="AG628" s="1716"/>
      <c r="AH628" s="1716"/>
      <c r="AI628" s="1716"/>
      <c r="AJ628" s="1660"/>
      <c r="AK628" s="1660"/>
    </row>
    <row r="629" spans="1:39" ht="39.950000000000003" customHeight="1" x14ac:dyDescent="0.2">
      <c r="F629" s="1689"/>
      <c r="G629" s="1689"/>
      <c r="H629" s="1928"/>
      <c r="I629" s="1928"/>
      <c r="K629" s="1659"/>
      <c r="L629" s="1659"/>
      <c r="M629" s="1716"/>
      <c r="N629" s="1716"/>
      <c r="O629" s="1928"/>
      <c r="P629" s="1928"/>
      <c r="Q629" s="1716"/>
      <c r="U629" s="1659"/>
      <c r="V629" s="1928"/>
      <c r="W629" s="1928"/>
      <c r="X629" s="1783"/>
      <c r="Y629" s="1658"/>
      <c r="Z629" s="1659"/>
      <c r="AA629" s="1659"/>
      <c r="AB629" s="1659"/>
      <c r="AC629" s="1928"/>
      <c r="AD629" s="1928"/>
      <c r="AE629" s="1659"/>
      <c r="AH629" s="1716"/>
      <c r="AI629" s="1659"/>
      <c r="AJ629" s="1660"/>
      <c r="AK629" s="1660"/>
    </row>
    <row r="630" spans="1:39" ht="39.950000000000003" customHeight="1" x14ac:dyDescent="0.2">
      <c r="H630" s="1928"/>
      <c r="I630" s="1928"/>
      <c r="O630" s="1928"/>
      <c r="P630" s="1928"/>
      <c r="R630" s="1716"/>
      <c r="S630" s="1716"/>
      <c r="T630" s="1716"/>
      <c r="U630" s="1716"/>
      <c r="V630" s="1928"/>
      <c r="W630" s="1928"/>
      <c r="X630" s="1716"/>
      <c r="AC630" s="1928"/>
      <c r="AD630" s="1928"/>
      <c r="AJ630" s="1660"/>
      <c r="AK630" s="1660"/>
    </row>
    <row r="631" spans="1:39" ht="39.950000000000003" customHeight="1" x14ac:dyDescent="0.2">
      <c r="C631" s="1659"/>
      <c r="D631" s="1659"/>
      <c r="E631" s="1659"/>
      <c r="F631" s="1659"/>
      <c r="G631" s="1659"/>
      <c r="H631" s="1657"/>
      <c r="I631" s="1657"/>
      <c r="J631" s="1659"/>
      <c r="K631" s="1659"/>
      <c r="L631" s="1659"/>
      <c r="M631" s="1927"/>
      <c r="N631" s="1927"/>
      <c r="O631" s="1716"/>
      <c r="P631" s="1659"/>
      <c r="Q631" s="1659"/>
      <c r="R631" s="1659"/>
      <c r="S631" s="1659"/>
      <c r="T631" s="1659"/>
      <c r="U631" s="1657"/>
      <c r="V631" s="1657"/>
      <c r="W631" s="1657"/>
    </row>
    <row r="632" spans="1:39" ht="39.950000000000003" customHeight="1" x14ac:dyDescent="0.2">
      <c r="A632" s="16"/>
      <c r="B632" s="1715"/>
    </row>
    <row r="633" spans="1:39" ht="39.950000000000003" customHeight="1" x14ac:dyDescent="0.2"/>
    <row r="634" spans="1:39" ht="39.950000000000003" customHeight="1" x14ac:dyDescent="0.2">
      <c r="A634" s="5876"/>
      <c r="B634" s="5876"/>
      <c r="C634" s="1661"/>
      <c r="D634" s="1661"/>
      <c r="E634" s="1661"/>
      <c r="F634" s="1661"/>
      <c r="G634" s="1661"/>
      <c r="H634" s="1661"/>
      <c r="I634" s="1661"/>
      <c r="J634" s="1661"/>
      <c r="K634" s="1661"/>
      <c r="L634" s="1661"/>
      <c r="M634" s="1661"/>
      <c r="N634" s="1661"/>
      <c r="O634" s="1661"/>
      <c r="P634" s="1661"/>
      <c r="Q634" s="1661"/>
      <c r="R634" s="1661"/>
      <c r="S634" s="1661"/>
      <c r="T634" s="1661"/>
      <c r="U634" s="1661"/>
      <c r="V634" s="1661"/>
      <c r="W634" s="1661"/>
      <c r="X634" s="1661"/>
      <c r="Y634" s="1661"/>
      <c r="Z634" s="1661"/>
      <c r="AA634" s="1661"/>
      <c r="AB634" s="1661"/>
      <c r="AC634" s="1661"/>
      <c r="AD634" s="1661"/>
      <c r="AE634" s="1661"/>
      <c r="AF634" s="1661"/>
      <c r="AG634" s="1661"/>
      <c r="AH634" s="1661"/>
      <c r="AI634" s="1661"/>
      <c r="AJ634" s="1661"/>
      <c r="AK634" s="1661"/>
    </row>
    <row r="635" spans="1:39" ht="39.950000000000003" customHeight="1" x14ac:dyDescent="0.2">
      <c r="A635" s="5929"/>
      <c r="B635" s="5929"/>
      <c r="C635" s="1708"/>
      <c r="D635" s="1708"/>
      <c r="E635" s="1708"/>
      <c r="F635" s="1708"/>
      <c r="G635" s="1708"/>
      <c r="H635" s="1708"/>
      <c r="I635" s="1708"/>
      <c r="J635" s="1708"/>
      <c r="K635" s="1708"/>
      <c r="L635" s="1708"/>
      <c r="M635" s="1708"/>
      <c r="N635" s="1708"/>
      <c r="O635" s="1708"/>
      <c r="P635" s="1708"/>
      <c r="Q635" s="1708"/>
      <c r="R635" s="1708"/>
      <c r="S635" s="1708"/>
      <c r="T635" s="1708"/>
      <c r="U635" s="1708"/>
      <c r="V635" s="1708"/>
      <c r="W635" s="1708"/>
      <c r="X635" s="1708"/>
      <c r="Y635" s="1708"/>
      <c r="Z635" s="1708"/>
      <c r="AA635" s="1708"/>
      <c r="AB635" s="1708"/>
      <c r="AC635" s="1708"/>
      <c r="AD635" s="1708"/>
      <c r="AE635" s="1708"/>
      <c r="AF635" s="1708"/>
      <c r="AG635" s="1708"/>
      <c r="AH635" s="1708"/>
      <c r="AI635" s="1708"/>
      <c r="AJ635" s="1708"/>
      <c r="AK635" s="1708"/>
    </row>
    <row r="636" spans="1:39" ht="39.950000000000003" customHeight="1" x14ac:dyDescent="0.2">
      <c r="A636" s="5926"/>
      <c r="B636" s="5926"/>
      <c r="C636" s="1709"/>
      <c r="D636" s="1709"/>
      <c r="E636" s="1657"/>
      <c r="F636" s="1657"/>
      <c r="G636" s="1657"/>
      <c r="H636" s="1928"/>
      <c r="I636" s="1928"/>
      <c r="J636" s="1659"/>
      <c r="K636" s="1659"/>
      <c r="L636" s="1659"/>
      <c r="M636" s="1659"/>
      <c r="N636" s="1659"/>
      <c r="O636" s="1928"/>
      <c r="P636" s="1928"/>
      <c r="Q636" s="1659"/>
      <c r="R636" s="1659"/>
      <c r="S636" s="1659"/>
      <c r="T636" s="1659"/>
      <c r="U636" s="1659"/>
      <c r="V636" s="1928"/>
      <c r="W636" s="1928"/>
      <c r="X636" s="1663"/>
      <c r="Y636" s="1683"/>
      <c r="Z636" s="1684"/>
      <c r="AA636" s="1684"/>
      <c r="AB636" s="1683"/>
      <c r="AC636" s="1928"/>
      <c r="AD636" s="1928"/>
      <c r="AE636" s="1658"/>
      <c r="AF636" s="1658"/>
      <c r="AG636" s="1658"/>
      <c r="AH636" s="1684"/>
      <c r="AI636" s="1716"/>
      <c r="AJ636" s="1660"/>
      <c r="AK636" s="1660"/>
    </row>
    <row r="637" spans="1:39" ht="39.950000000000003" customHeight="1" x14ac:dyDescent="0.2">
      <c r="A637" s="5926"/>
      <c r="B637" s="5926"/>
      <c r="C637" s="1683"/>
      <c r="D637" s="1683"/>
      <c r="E637" s="1684"/>
      <c r="F637" s="1684"/>
      <c r="G637" s="1683"/>
      <c r="H637" s="1928"/>
      <c r="I637" s="1928"/>
      <c r="J637" s="1683"/>
      <c r="K637" s="1683"/>
      <c r="L637" s="1684"/>
      <c r="M637" s="1684"/>
      <c r="N637" s="1683"/>
      <c r="O637" s="1928"/>
      <c r="P637" s="1928"/>
      <c r="Q637" s="1683"/>
      <c r="R637" s="1683"/>
      <c r="S637" s="1684"/>
      <c r="T637" s="1684"/>
      <c r="U637" s="1683"/>
      <c r="V637" s="1928"/>
      <c r="W637" s="1928"/>
      <c r="X637" s="1683"/>
      <c r="Y637" s="1683"/>
      <c r="Z637" s="1684"/>
      <c r="AA637" s="1684"/>
      <c r="AB637" s="1683"/>
      <c r="AC637" s="1928"/>
      <c r="AD637" s="1928"/>
      <c r="AE637" s="1683"/>
      <c r="AF637" s="1683"/>
      <c r="AG637" s="1684"/>
      <c r="AH637" s="1684"/>
      <c r="AI637" s="1683"/>
      <c r="AJ637" s="1660"/>
      <c r="AK637" s="1660"/>
    </row>
    <row r="638" spans="1:39" ht="39.950000000000003" customHeight="1" x14ac:dyDescent="0.2">
      <c r="A638" s="5923"/>
      <c r="B638" s="5923"/>
      <c r="C638" s="1657"/>
      <c r="D638" s="1657"/>
      <c r="E638" s="1951"/>
      <c r="F638" s="1951"/>
      <c r="G638" s="1951"/>
      <c r="H638" s="1928"/>
      <c r="I638" s="1928"/>
      <c r="J638" s="1716"/>
      <c r="K638" s="1716"/>
      <c r="L638" s="1667"/>
      <c r="M638" s="1667"/>
      <c r="N638" s="1668"/>
      <c r="O638" s="1928"/>
      <c r="P638" s="1928"/>
      <c r="Q638" s="1663"/>
      <c r="S638" s="1663"/>
      <c r="T638" s="1716"/>
      <c r="U638" s="1716"/>
      <c r="V638" s="1928"/>
      <c r="W638" s="1928"/>
      <c r="X638" s="1715"/>
      <c r="Y638" s="1668"/>
      <c r="AA638" s="1684"/>
      <c r="AB638" s="1683"/>
      <c r="AC638" s="1928"/>
      <c r="AD638" s="1928"/>
      <c r="AE638" s="1658"/>
      <c r="AF638" s="1658"/>
      <c r="AG638" s="1658"/>
      <c r="AH638" s="1702"/>
      <c r="AI638" s="1683"/>
      <c r="AJ638" s="1660"/>
      <c r="AK638" s="1660"/>
    </row>
    <row r="639" spans="1:39" ht="39.950000000000003" customHeight="1" x14ac:dyDescent="0.2">
      <c r="A639" s="5926"/>
      <c r="B639" s="5926"/>
      <c r="C639" s="1657"/>
      <c r="D639" s="1705"/>
      <c r="E639" s="1705"/>
      <c r="F639" s="1705"/>
      <c r="G639" s="1705"/>
      <c r="H639" s="1928"/>
      <c r="I639" s="1928"/>
      <c r="J639" s="1667"/>
      <c r="K639" s="1667"/>
      <c r="L639" s="1709"/>
      <c r="M639" s="1709"/>
      <c r="N639" s="1709"/>
      <c r="O639" s="1928"/>
      <c r="P639" s="1928"/>
      <c r="Q639" s="1667"/>
      <c r="R639" s="1667"/>
      <c r="S639" s="1684"/>
      <c r="T639" s="1684"/>
      <c r="U639" s="1683"/>
      <c r="V639" s="1928"/>
      <c r="W639" s="1928"/>
      <c r="X639" s="1683"/>
      <c r="Y639" s="1683"/>
      <c r="Z639" s="1683"/>
      <c r="AA639" s="1683"/>
      <c r="AB639" s="1683"/>
      <c r="AC639" s="1928"/>
      <c r="AD639" s="1928"/>
      <c r="AE639" s="1683"/>
      <c r="AF639" s="1683"/>
      <c r="AG639" s="1684"/>
      <c r="AH639" s="1684"/>
      <c r="AI639" s="1683"/>
      <c r="AJ639" s="1660"/>
      <c r="AK639" s="1660"/>
    </row>
    <row r="640" spans="1:39" ht="39.950000000000003" customHeight="1" x14ac:dyDescent="0.2">
      <c r="A640" s="5926"/>
      <c r="B640" s="5926"/>
      <c r="C640" s="1709"/>
      <c r="D640" s="1709"/>
      <c r="E640" s="1659"/>
      <c r="F640" s="1659"/>
      <c r="G640" s="1659"/>
      <c r="H640" s="1928"/>
      <c r="I640" s="1928"/>
      <c r="J640" s="1716"/>
      <c r="K640" s="1716"/>
      <c r="L640" s="1666"/>
      <c r="M640" s="1666"/>
      <c r="N640" s="1658"/>
      <c r="O640" s="1928"/>
      <c r="P640" s="1928"/>
      <c r="Q640" s="1705"/>
      <c r="R640" s="1705"/>
      <c r="S640" s="1705"/>
      <c r="T640" s="1705"/>
      <c r="U640" s="1705"/>
      <c r="V640" s="1928"/>
      <c r="W640" s="1928"/>
      <c r="X640" s="1693"/>
      <c r="Y640" s="1716"/>
      <c r="Z640" s="1716"/>
      <c r="AC640" s="1928"/>
      <c r="AD640" s="1928"/>
      <c r="AE640" s="1683"/>
      <c r="AF640" s="1683"/>
      <c r="AG640" s="1684"/>
      <c r="AH640" s="1684"/>
      <c r="AI640" s="1683"/>
      <c r="AJ640" s="1660"/>
      <c r="AK640" s="1660"/>
    </row>
    <row r="641" spans="1:39" ht="39.950000000000003" customHeight="1" x14ac:dyDescent="0.2">
      <c r="A641" s="5922"/>
      <c r="B641" s="5922"/>
      <c r="C641" s="1659"/>
      <c r="D641" s="1659"/>
      <c r="E641" s="1659"/>
      <c r="F641" s="1659"/>
      <c r="G641" s="1659"/>
      <c r="H641" s="1928"/>
      <c r="I641" s="1928"/>
      <c r="J641" s="1659"/>
      <c r="K641" s="1659"/>
      <c r="L641" s="1659"/>
      <c r="M641" s="1659"/>
      <c r="N641" s="1659"/>
      <c r="O641" s="1928"/>
      <c r="P641" s="1928"/>
      <c r="Q641" s="1659"/>
      <c r="R641" s="1659"/>
      <c r="S641" s="1659"/>
      <c r="T641" s="1659"/>
      <c r="U641" s="1659"/>
      <c r="V641" s="1928"/>
      <c r="W641" s="1928"/>
      <c r="X641" s="1659"/>
      <c r="Y641" s="1659"/>
      <c r="Z641" s="1659"/>
      <c r="AA641" s="1659"/>
      <c r="AB641" s="1659"/>
      <c r="AC641" s="1928"/>
      <c r="AD641" s="1928"/>
      <c r="AE641" s="1716"/>
      <c r="AF641" s="1716"/>
      <c r="AG641" s="1716"/>
      <c r="AH641" s="1684"/>
      <c r="AI641" s="1683"/>
      <c r="AJ641" s="1660"/>
      <c r="AK641" s="1660"/>
    </row>
    <row r="642" spans="1:39" ht="39.950000000000003" customHeight="1" x14ac:dyDescent="0.2">
      <c r="A642" s="5920"/>
      <c r="B642" s="5920"/>
      <c r="C642" s="1690"/>
      <c r="D642" s="1690"/>
      <c r="E642" s="1690"/>
      <c r="F642" s="1690"/>
      <c r="G642" s="1690"/>
      <c r="H642" s="1928"/>
      <c r="I642" s="1928"/>
      <c r="J642" s="1690"/>
      <c r="K642" s="1690"/>
      <c r="L642" s="1690"/>
      <c r="M642" s="1690"/>
      <c r="N642" s="1690"/>
      <c r="O642" s="1928"/>
      <c r="P642" s="1928"/>
      <c r="Q642" s="1690"/>
      <c r="R642" s="1690"/>
      <c r="S642" s="1690"/>
      <c r="T642" s="1690"/>
      <c r="U642" s="1690"/>
      <c r="V642" s="1928"/>
      <c r="W642" s="1928"/>
      <c r="X642" s="1690"/>
      <c r="Y642" s="1690"/>
      <c r="Z642" s="1690"/>
      <c r="AA642" s="1690"/>
      <c r="AB642" s="1690"/>
      <c r="AC642" s="1928"/>
      <c r="AD642" s="1928"/>
      <c r="AE642" s="1690"/>
      <c r="AF642" s="1690"/>
      <c r="AG642" s="1684"/>
      <c r="AH642" s="1684"/>
      <c r="AI642" s="1690"/>
      <c r="AJ642" s="1660"/>
      <c r="AK642" s="1660"/>
    </row>
    <row r="643" spans="1:39" ht="39.950000000000003" customHeight="1" x14ac:dyDescent="0.2">
      <c r="A643" s="5927"/>
      <c r="B643" s="5924"/>
      <c r="C643" s="1664"/>
      <c r="D643" s="1664"/>
      <c r="E643" s="1664"/>
      <c r="F643" s="1664"/>
      <c r="G643" s="1664"/>
      <c r="H643" s="1928"/>
      <c r="I643" s="1928"/>
      <c r="J643" s="1664"/>
      <c r="K643" s="1664"/>
      <c r="L643" s="1664"/>
      <c r="M643" s="1664"/>
      <c r="N643" s="1664"/>
      <c r="O643" s="1928"/>
      <c r="P643" s="1928"/>
      <c r="Q643" s="1664"/>
      <c r="R643" s="1664"/>
      <c r="S643" s="1664"/>
      <c r="T643" s="1664"/>
      <c r="U643" s="1664"/>
      <c r="V643" s="1928"/>
      <c r="W643" s="1928"/>
      <c r="X643" s="1664"/>
      <c r="Y643" s="1664"/>
      <c r="Z643" s="1664"/>
      <c r="AA643" s="1664"/>
      <c r="AB643" s="1664"/>
      <c r="AC643" s="1928"/>
      <c r="AD643" s="1928"/>
      <c r="AE643" s="1664"/>
      <c r="AF643" s="1664"/>
      <c r="AG643" s="1664"/>
      <c r="AH643" s="1664"/>
      <c r="AI643" s="1664"/>
      <c r="AJ643" s="1660"/>
      <c r="AK643" s="1660"/>
    </row>
    <row r="644" spans="1:39" ht="39.950000000000003" customHeight="1" x14ac:dyDescent="0.2">
      <c r="A644" s="5923"/>
      <c r="B644" s="5923"/>
      <c r="C644" s="1927"/>
      <c r="D644" s="1927"/>
      <c r="E644" s="1927"/>
      <c r="F644" s="1927"/>
      <c r="G644" s="1927"/>
      <c r="H644" s="1928"/>
      <c r="I644" s="1928"/>
      <c r="J644" s="1927"/>
      <c r="K644" s="1927"/>
      <c r="L644" s="1927"/>
      <c r="M644" s="1927"/>
      <c r="N644" s="1927"/>
      <c r="O644" s="1928"/>
      <c r="P644" s="1928"/>
      <c r="Q644" s="1927"/>
      <c r="R644" s="1927"/>
      <c r="S644" s="1927"/>
      <c r="T644" s="1927"/>
      <c r="U644" s="1927"/>
      <c r="V644" s="1928"/>
      <c r="W644" s="1928"/>
      <c r="X644" s="1927"/>
      <c r="Y644" s="1927"/>
      <c r="Z644" s="1927"/>
      <c r="AA644" s="1927"/>
      <c r="AB644" s="1927"/>
      <c r="AC644" s="1928"/>
      <c r="AD644" s="1928"/>
      <c r="AE644" s="1927"/>
      <c r="AF644" s="1927"/>
      <c r="AG644" s="1927"/>
      <c r="AH644" s="1927"/>
      <c r="AI644" s="1927"/>
      <c r="AJ644" s="1660"/>
      <c r="AK644" s="1660"/>
    </row>
    <row r="645" spans="1:39" ht="39.950000000000003" customHeight="1" x14ac:dyDescent="0.2">
      <c r="A645" s="5920"/>
      <c r="B645" s="5920"/>
      <c r="C645" s="1664"/>
      <c r="D645" s="1664"/>
      <c r="E645" s="1664"/>
      <c r="F645" s="1664"/>
      <c r="G645" s="1664"/>
      <c r="H645" s="1928"/>
      <c r="I645" s="1928"/>
      <c r="J645" s="1659"/>
      <c r="K645" s="1659"/>
      <c r="L645" s="1659"/>
      <c r="M645" s="1657"/>
      <c r="N645" s="1657"/>
      <c r="O645" s="1928"/>
      <c r="P645" s="1928"/>
      <c r="Q645" s="1657"/>
      <c r="R645" s="1657"/>
      <c r="S645" s="1657"/>
      <c r="T645" s="1716"/>
      <c r="U645" s="1716"/>
      <c r="V645" s="1928"/>
      <c r="W645" s="1928"/>
      <c r="X645" s="1659"/>
      <c r="Y645" s="1659"/>
      <c r="Z645" s="1659"/>
      <c r="AA645" s="1659"/>
      <c r="AB645" s="1684"/>
      <c r="AC645" s="1928"/>
      <c r="AD645" s="1928"/>
      <c r="AE645" s="1683"/>
      <c r="AF645" s="1683"/>
      <c r="AG645" s="1684"/>
      <c r="AH645" s="1684"/>
      <c r="AI645" s="1683"/>
      <c r="AJ645" s="1660"/>
      <c r="AK645" s="1660"/>
    </row>
    <row r="646" spans="1:39" ht="39.950000000000003" customHeight="1" x14ac:dyDescent="0.2">
      <c r="A646" s="5923"/>
      <c r="B646" s="5923"/>
      <c r="C646" s="1659"/>
      <c r="D646" s="1659"/>
      <c r="E646" s="1659"/>
      <c r="F646" s="1659"/>
      <c r="G646" s="1659"/>
      <c r="H646" s="1928"/>
      <c r="I646" s="1928"/>
      <c r="J646" s="1659"/>
      <c r="K646" s="1659"/>
      <c r="L646" s="1659"/>
      <c r="M646" s="1701"/>
      <c r="N646" s="1701"/>
      <c r="O646" s="1928"/>
      <c r="P646" s="1928"/>
      <c r="Q646" s="1706"/>
      <c r="R646" s="1706"/>
      <c r="S646" s="1706"/>
      <c r="T646" s="1706"/>
      <c r="U646" s="1706"/>
      <c r="V646" s="1928"/>
      <c r="W646" s="1928"/>
      <c r="X646" s="1706"/>
      <c r="Y646" s="1706"/>
      <c r="Z646" s="1706"/>
      <c r="AA646" s="1706"/>
      <c r="AB646" s="1706"/>
      <c r="AC646" s="1928"/>
      <c r="AD646" s="1928"/>
      <c r="AE646" s="1706"/>
      <c r="AF646" s="1706"/>
      <c r="AG646" s="1706"/>
      <c r="AH646" s="1706"/>
      <c r="AI646" s="1706"/>
      <c r="AJ646" s="1660"/>
      <c r="AK646" s="1660"/>
    </row>
    <row r="647" spans="1:39" ht="39.950000000000003" customHeight="1" x14ac:dyDescent="0.2">
      <c r="A647" s="5920"/>
      <c r="B647" s="5920"/>
      <c r="C647" s="1658"/>
      <c r="D647" s="1658"/>
      <c r="E647" s="1658"/>
      <c r="F647" s="1658"/>
      <c r="G647" s="1658"/>
      <c r="H647" s="1928"/>
      <c r="I647" s="1928"/>
      <c r="J647" s="1658"/>
      <c r="K647" s="1658"/>
      <c r="L647" s="1658"/>
      <c r="M647" s="1658"/>
      <c r="N647" s="1658"/>
      <c r="O647" s="1928"/>
      <c r="P647" s="1928"/>
      <c r="Q647" s="1657"/>
      <c r="R647" s="1657"/>
      <c r="S647" s="1657"/>
      <c r="T647" s="1658"/>
      <c r="U647" s="1658"/>
      <c r="V647" s="1928"/>
      <c r="W647" s="1928"/>
      <c r="X647" s="1658"/>
      <c r="Y647" s="1658"/>
      <c r="Z647" s="1658"/>
      <c r="AA647" s="1658"/>
      <c r="AB647" s="1658"/>
      <c r="AC647" s="1928"/>
      <c r="AD647" s="1928"/>
      <c r="AE647" s="1658"/>
      <c r="AF647" s="1658"/>
      <c r="AG647" s="1658"/>
      <c r="AH647" s="1658"/>
      <c r="AI647" s="1658"/>
      <c r="AJ647" s="1660"/>
      <c r="AK647" s="1660"/>
    </row>
    <row r="648" spans="1:39" ht="39.950000000000003" customHeight="1" x14ac:dyDescent="0.2">
      <c r="A648" s="5923"/>
      <c r="B648" s="5923"/>
      <c r="C648" s="1664"/>
      <c r="D648" s="1664"/>
      <c r="E648" s="1664"/>
      <c r="F648" s="1664"/>
      <c r="G648" s="1664"/>
      <c r="H648" s="1928"/>
      <c r="I648" s="1928"/>
      <c r="J648" s="1666"/>
      <c r="K648" s="1666"/>
      <c r="L648" s="1666"/>
      <c r="M648" s="1658"/>
      <c r="N648" s="1658"/>
      <c r="O648" s="1928"/>
      <c r="P648" s="1928"/>
      <c r="Q648" s="1663"/>
      <c r="R648" s="1783"/>
      <c r="S648" s="1659"/>
      <c r="T648" s="1659"/>
      <c r="U648" s="1659"/>
      <c r="V648" s="1928"/>
      <c r="W648" s="1928"/>
      <c r="X648" s="1658"/>
      <c r="Y648" s="1658"/>
      <c r="Z648" s="1716"/>
      <c r="AA648" s="1716"/>
      <c r="AB648" s="1716"/>
      <c r="AC648" s="1928"/>
      <c r="AD648" s="1928"/>
      <c r="AE648" s="1716"/>
      <c r="AF648" s="1716"/>
      <c r="AG648" s="1684"/>
      <c r="AH648" s="1684"/>
      <c r="AI648" s="1683"/>
      <c r="AJ648" s="1660"/>
      <c r="AK648" s="1660"/>
    </row>
    <row r="649" spans="1:39" ht="39.950000000000003" customHeight="1" x14ac:dyDescent="0.2">
      <c r="A649" s="5923"/>
      <c r="B649" s="5923"/>
      <c r="C649" s="1659"/>
      <c r="D649" s="1659"/>
      <c r="E649" s="1659"/>
      <c r="F649" s="1659"/>
      <c r="G649" s="1659"/>
      <c r="H649" s="1928"/>
      <c r="I649" s="1928"/>
      <c r="J649" s="1658"/>
      <c r="K649" s="1658"/>
      <c r="L649" s="1705"/>
      <c r="M649" s="1705"/>
      <c r="N649" s="1716"/>
      <c r="O649" s="1928"/>
      <c r="P649" s="1928"/>
      <c r="Q649" s="1659"/>
      <c r="R649" s="1659"/>
      <c r="S649" s="1659"/>
      <c r="T649" s="1659"/>
      <c r="U649" s="1659"/>
      <c r="V649" s="1928"/>
      <c r="W649" s="1928"/>
      <c r="X649" s="1659"/>
      <c r="Y649" s="1659"/>
      <c r="Z649" s="1659"/>
      <c r="AA649" s="1659"/>
      <c r="AB649" s="1659"/>
      <c r="AC649" s="1928"/>
      <c r="AD649" s="1928"/>
      <c r="AE649" s="1657"/>
      <c r="AF649" s="1657"/>
      <c r="AG649" s="1657"/>
      <c r="AH649" s="1657"/>
      <c r="AI649" s="1683"/>
      <c r="AJ649" s="1660"/>
      <c r="AK649" s="1660"/>
    </row>
    <row r="650" spans="1:39" ht="39.950000000000003" customHeight="1" x14ac:dyDescent="0.2">
      <c r="A650" s="5923"/>
      <c r="B650" s="5923"/>
      <c r="C650" s="1659"/>
      <c r="D650" s="1659"/>
      <c r="E650" s="1659"/>
      <c r="F650" s="1659"/>
      <c r="G650" s="1659"/>
      <c r="H650" s="1928"/>
      <c r="I650" s="1928"/>
      <c r="J650" s="1659"/>
      <c r="K650" s="1659"/>
      <c r="L650" s="1659"/>
      <c r="M650" s="1659"/>
      <c r="N650" s="1659"/>
      <c r="O650" s="1928"/>
      <c r="P650" s="1928"/>
      <c r="Q650" s="1659"/>
      <c r="R650" s="1659"/>
      <c r="S650" s="1659"/>
      <c r="T650" s="1659"/>
      <c r="U650" s="1659"/>
      <c r="V650" s="1928"/>
      <c r="W650" s="1928"/>
      <c r="X650" s="1659"/>
      <c r="Y650" s="1659"/>
      <c r="Z650" s="1659"/>
      <c r="AA650" s="1659"/>
      <c r="AB650" s="1659"/>
      <c r="AC650" s="1928"/>
      <c r="AD650" s="1928"/>
      <c r="AE650" s="1716"/>
      <c r="AF650" s="1716"/>
      <c r="AG650" s="1665"/>
      <c r="AH650" s="1665"/>
      <c r="AI650" s="1665"/>
      <c r="AJ650" s="1660"/>
      <c r="AK650" s="1660"/>
      <c r="AL650" s="3408"/>
      <c r="AM650" s="3408"/>
    </row>
    <row r="651" spans="1:39" ht="39.950000000000003" customHeight="1" x14ac:dyDescent="0.2">
      <c r="A651" s="5923"/>
      <c r="B651" s="5923"/>
      <c r="C651" s="1658"/>
      <c r="D651" s="1658"/>
      <c r="E651" s="1658"/>
      <c r="F651" s="1658"/>
      <c r="G651" s="1658"/>
      <c r="H651" s="1928"/>
      <c r="I651" s="1928"/>
      <c r="J651" s="1658"/>
      <c r="K651" s="1658"/>
      <c r="L651" s="1658"/>
      <c r="M651" s="1658"/>
      <c r="N651" s="1658"/>
      <c r="O651" s="1928"/>
      <c r="P651" s="1928"/>
      <c r="Q651" s="1657"/>
      <c r="R651" s="1657"/>
      <c r="S651" s="1657"/>
      <c r="T651" s="1658"/>
      <c r="U651" s="1658"/>
      <c r="V651" s="1928"/>
      <c r="W651" s="1928"/>
      <c r="X651" s="1658"/>
      <c r="Y651" s="1658"/>
      <c r="Z651" s="1658"/>
      <c r="AA651" s="1658"/>
      <c r="AB651" s="1658"/>
      <c r="AC651" s="1928"/>
      <c r="AD651" s="1928"/>
      <c r="AE651" s="1658"/>
      <c r="AF651" s="1658"/>
      <c r="AG651" s="1658"/>
      <c r="AH651" s="1658"/>
      <c r="AI651" s="1658"/>
      <c r="AJ651" s="1660"/>
      <c r="AK651" s="1660"/>
      <c r="AL651" s="5929"/>
      <c r="AM651" s="5929"/>
    </row>
    <row r="652" spans="1:39" ht="39.950000000000003" customHeight="1" x14ac:dyDescent="0.2">
      <c r="A652" s="5923"/>
      <c r="B652" s="5923"/>
      <c r="C652" s="1658"/>
      <c r="D652" s="1658"/>
      <c r="E652" s="1658"/>
      <c r="F652" s="1658"/>
      <c r="G652" s="1658"/>
      <c r="H652" s="1928"/>
      <c r="I652" s="1928"/>
      <c r="J652" s="1658"/>
      <c r="K652" s="1658"/>
      <c r="L652" s="1658"/>
      <c r="M652" s="1658"/>
      <c r="N652" s="1658"/>
      <c r="O652" s="1928"/>
      <c r="P652" s="1928"/>
      <c r="Q652" s="1657"/>
      <c r="R652" s="1657"/>
      <c r="S652" s="1657"/>
      <c r="T652" s="1658"/>
      <c r="U652" s="1658"/>
      <c r="V652" s="1928"/>
      <c r="W652" s="1928"/>
      <c r="X652" s="1658"/>
      <c r="Y652" s="1658"/>
      <c r="Z652" s="1658"/>
      <c r="AA652" s="1658"/>
      <c r="AB652" s="1658"/>
      <c r="AC652" s="1928"/>
      <c r="AD652" s="1928"/>
      <c r="AE652" s="1658"/>
      <c r="AF652" s="1658"/>
      <c r="AG652" s="1658"/>
      <c r="AH652" s="1658"/>
      <c r="AI652" s="1658"/>
      <c r="AJ652" s="1660"/>
      <c r="AK652" s="1660"/>
      <c r="AL652" s="5928"/>
      <c r="AM652" s="5928"/>
    </row>
    <row r="653" spans="1:39" ht="39.950000000000003" customHeight="1" x14ac:dyDescent="0.2">
      <c r="C653" s="1659"/>
      <c r="D653" s="1659"/>
      <c r="E653" s="1659"/>
      <c r="F653" s="1657"/>
      <c r="G653" s="1657"/>
      <c r="H653" s="1928"/>
      <c r="I653" s="1928"/>
      <c r="J653" s="1657"/>
      <c r="K653" s="1657"/>
      <c r="L653" s="1657"/>
      <c r="M653" s="1659"/>
      <c r="N653" s="1659"/>
      <c r="O653" s="1928"/>
      <c r="P653" s="1928"/>
      <c r="Q653" s="1659"/>
      <c r="T653" s="1659"/>
      <c r="U653" s="1659"/>
      <c r="V653" s="1928"/>
      <c r="W653" s="1928"/>
      <c r="X653" s="1659"/>
      <c r="AC653" s="1928"/>
      <c r="AD653" s="1928"/>
      <c r="AH653" s="1659"/>
      <c r="AI653" s="1659"/>
      <c r="AJ653" s="1660"/>
      <c r="AK653" s="1660"/>
    </row>
    <row r="654" spans="1:39" ht="39.950000000000003" customHeight="1" x14ac:dyDescent="0.2">
      <c r="H654" s="1928"/>
      <c r="I654" s="1928"/>
      <c r="O654" s="1928"/>
      <c r="P654" s="1928"/>
      <c r="R654" s="1716"/>
      <c r="S654" s="1716"/>
      <c r="T654" s="1716"/>
      <c r="V654" s="1928"/>
      <c r="W654" s="1928"/>
      <c r="Y654" s="1657"/>
      <c r="Z654" s="1657"/>
      <c r="AB654" s="1657"/>
      <c r="AC654" s="1928"/>
      <c r="AD654" s="1928"/>
      <c r="AH654" s="1927"/>
      <c r="AI654" s="1927"/>
      <c r="AJ654" s="1660"/>
      <c r="AK654" s="1660"/>
    </row>
    <row r="655" spans="1:39" ht="39.950000000000003" customHeight="1" x14ac:dyDescent="0.2">
      <c r="D655" s="1716"/>
      <c r="E655" s="1659"/>
      <c r="F655" s="1659"/>
      <c r="H655" s="1928"/>
      <c r="I655" s="1928"/>
      <c r="L655" s="1659"/>
      <c r="N655" s="1657"/>
      <c r="O655" s="1928"/>
      <c r="P655" s="1928"/>
      <c r="S655" s="1659"/>
      <c r="U655" s="1716"/>
      <c r="V655" s="1928"/>
      <c r="W655" s="1928"/>
      <c r="X655" s="1716"/>
      <c r="Z655" s="1659"/>
      <c r="AA655" s="1657"/>
      <c r="AB655" s="1716"/>
      <c r="AC655" s="1928"/>
      <c r="AD655" s="1928"/>
      <c r="AE655" s="1659"/>
      <c r="AF655" s="1657"/>
      <c r="AG655" s="1657"/>
      <c r="AJ655" s="1660"/>
      <c r="AK655" s="1660"/>
    </row>
    <row r="656" spans="1:39" ht="39.950000000000003" customHeight="1" x14ac:dyDescent="0.2">
      <c r="H656" s="1928"/>
      <c r="I656" s="1928"/>
      <c r="O656" s="1928"/>
      <c r="P656" s="1928"/>
      <c r="V656" s="1928"/>
      <c r="W656" s="1928"/>
      <c r="Z656" s="1716"/>
      <c r="AA656" s="1716"/>
      <c r="AB656" s="1716"/>
      <c r="AC656" s="1928"/>
      <c r="AD656" s="1928"/>
      <c r="AE656" s="1716"/>
      <c r="AF656" s="1716"/>
      <c r="AG656" s="1716"/>
      <c r="AH656" s="1716"/>
      <c r="AI656" s="1716"/>
      <c r="AJ656" s="1660"/>
      <c r="AK656" s="1660"/>
    </row>
    <row r="657" spans="1:41" ht="39.950000000000003" customHeight="1" x14ac:dyDescent="0.2">
      <c r="C657" s="1715"/>
      <c r="K657" s="16"/>
      <c r="L657" s="16"/>
      <c r="M657" s="16"/>
    </row>
    <row r="658" spans="1:41" ht="39.950000000000003" customHeight="1" x14ac:dyDescent="0.2">
      <c r="A658" s="16"/>
      <c r="B658" s="1715"/>
      <c r="C658" s="1659"/>
      <c r="D658" s="1659"/>
      <c r="E658" s="1659"/>
      <c r="F658" s="1659"/>
      <c r="G658" s="1659"/>
      <c r="H658" s="1657"/>
      <c r="I658" s="1657"/>
      <c r="J658" s="1659"/>
      <c r="K658" s="1659"/>
      <c r="L658" s="1659"/>
      <c r="M658" s="1927"/>
      <c r="N658" s="1927"/>
      <c r="O658" s="1667"/>
      <c r="P658" s="1667"/>
      <c r="Q658" s="1659"/>
      <c r="R658" s="1658"/>
      <c r="S658" s="1658"/>
      <c r="T658" s="1658"/>
      <c r="U658" s="1678"/>
      <c r="V658" s="1678"/>
      <c r="AO658" s="1657"/>
    </row>
    <row r="659" spans="1:41" ht="39.950000000000003" customHeight="1" x14ac:dyDescent="0.2"/>
    <row r="660" spans="1:41" ht="39.950000000000003" customHeight="1" x14ac:dyDescent="0.2">
      <c r="A660" s="5876"/>
      <c r="B660" s="5876"/>
      <c r="C660" s="1661"/>
      <c r="D660" s="1661"/>
      <c r="E660" s="1661"/>
      <c r="F660" s="1661"/>
      <c r="G660" s="1661"/>
      <c r="H660" s="1661"/>
      <c r="I660" s="1661"/>
      <c r="J660" s="1661"/>
      <c r="K660" s="1661"/>
      <c r="L660" s="1661"/>
      <c r="M660" s="1661"/>
      <c r="N660" s="1661"/>
      <c r="O660" s="1661"/>
      <c r="P660" s="1661"/>
      <c r="Q660" s="1661"/>
      <c r="R660" s="1661"/>
      <c r="S660" s="1661"/>
      <c r="T660" s="1661"/>
      <c r="U660" s="1661"/>
      <c r="V660" s="1661"/>
      <c r="W660" s="1661"/>
      <c r="X660" s="1661"/>
      <c r="Y660" s="1661"/>
      <c r="Z660" s="1661"/>
      <c r="AA660" s="1661"/>
      <c r="AB660" s="1661"/>
      <c r="AC660" s="1661"/>
      <c r="AD660" s="1661"/>
      <c r="AE660" s="1661"/>
      <c r="AF660" s="1661"/>
      <c r="AG660" s="1661"/>
      <c r="AH660" s="1661"/>
      <c r="AI660" s="1661"/>
      <c r="AJ660" s="1661"/>
      <c r="AK660" s="1661"/>
    </row>
    <row r="661" spans="1:41" ht="39.950000000000003" customHeight="1" x14ac:dyDescent="0.2">
      <c r="A661" s="5929"/>
      <c r="B661" s="5929"/>
      <c r="C661" s="1708"/>
      <c r="D661" s="1708"/>
      <c r="E661" s="1708"/>
      <c r="F661" s="1708"/>
      <c r="G661" s="1708"/>
      <c r="H661" s="1708"/>
      <c r="I661" s="1708"/>
      <c r="J661" s="1708"/>
      <c r="K661" s="1708"/>
      <c r="L661" s="1708"/>
      <c r="M661" s="1708"/>
      <c r="N661" s="1708"/>
      <c r="O661" s="1708"/>
      <c r="P661" s="1708"/>
      <c r="Q661" s="1708"/>
      <c r="R661" s="1708"/>
      <c r="S661" s="1708"/>
      <c r="T661" s="1708"/>
      <c r="U661" s="1708"/>
      <c r="V661" s="1708"/>
      <c r="W661" s="1708"/>
      <c r="X661" s="1708"/>
      <c r="Y661" s="1708"/>
      <c r="Z661" s="1708"/>
      <c r="AA661" s="1708"/>
      <c r="AB661" s="1708"/>
      <c r="AC661" s="1708"/>
      <c r="AD661" s="1708"/>
      <c r="AE661" s="1708"/>
      <c r="AF661" s="1708"/>
      <c r="AG661" s="1708"/>
      <c r="AH661" s="1708"/>
      <c r="AI661" s="1708"/>
      <c r="AJ661" s="1708"/>
      <c r="AK661" s="1708"/>
    </row>
    <row r="662" spans="1:41" ht="39.950000000000003" customHeight="1" x14ac:dyDescent="0.2">
      <c r="A662" s="5926"/>
      <c r="B662" s="5926"/>
      <c r="C662" s="1666"/>
      <c r="D662" s="1666"/>
      <c r="E662" s="1684"/>
      <c r="F662" s="1684"/>
      <c r="G662" s="1683"/>
      <c r="H662" s="1928"/>
      <c r="I662" s="1928"/>
      <c r="J662" s="1683"/>
      <c r="K662" s="1683"/>
      <c r="L662" s="1683"/>
      <c r="M662" s="1683"/>
      <c r="N662" s="1664"/>
      <c r="O662" s="1664"/>
      <c r="P662" s="1664"/>
      <c r="Q662" s="1664"/>
      <c r="R662" s="1703"/>
      <c r="S662" s="1703"/>
      <c r="T662" s="1664"/>
      <c r="U662" s="1664"/>
      <c r="V662" s="1928"/>
      <c r="W662" s="1928"/>
      <c r="X662" s="1664"/>
      <c r="Z662" s="1716"/>
      <c r="AA662" s="1657"/>
      <c r="AB662" s="1716"/>
      <c r="AC662" s="1928"/>
      <c r="AD662" s="1928"/>
      <c r="AE662" s="1705"/>
      <c r="AF662" s="1666"/>
      <c r="AG662" s="1666"/>
      <c r="AH662" s="1666"/>
      <c r="AI662" s="1666"/>
      <c r="AJ662" s="1660"/>
      <c r="AK662" s="1660"/>
    </row>
    <row r="663" spans="1:41" ht="39.950000000000003" customHeight="1" x14ac:dyDescent="0.2">
      <c r="A663" s="5926"/>
      <c r="B663" s="5926"/>
      <c r="C663" s="1706"/>
      <c r="D663" s="1706"/>
      <c r="E663" s="1706"/>
      <c r="F663" s="1706"/>
      <c r="G663" s="1706"/>
      <c r="H663" s="1928"/>
      <c r="I663" s="1928"/>
      <c r="J663" s="1706"/>
      <c r="K663" s="1706"/>
      <c r="L663" s="1706"/>
      <c r="M663" s="1706"/>
      <c r="N663" s="1664"/>
      <c r="O663" s="1664"/>
      <c r="P663" s="1664"/>
      <c r="Q663" s="1664"/>
      <c r="R663" s="1706"/>
      <c r="S663" s="1706"/>
      <c r="T663" s="1706"/>
      <c r="U663" s="1706"/>
      <c r="V663" s="1928"/>
      <c r="W663" s="1928"/>
      <c r="X663" s="1706"/>
      <c r="Y663" s="1706"/>
      <c r="Z663" s="1706"/>
      <c r="AA663" s="1706"/>
      <c r="AB663" s="1706"/>
      <c r="AC663" s="1928"/>
      <c r="AD663" s="1928"/>
      <c r="AE663" s="1706"/>
      <c r="AF663" s="1706"/>
      <c r="AG663" s="1706"/>
      <c r="AH663" s="1706"/>
      <c r="AI663" s="1706"/>
      <c r="AJ663" s="1660"/>
      <c r="AK663" s="1660"/>
    </row>
    <row r="664" spans="1:41" ht="39.950000000000003" customHeight="1" x14ac:dyDescent="0.2">
      <c r="A664" s="5923"/>
      <c r="B664" s="5923"/>
      <c r="C664" s="1657"/>
      <c r="D664" s="1658"/>
      <c r="E664" s="1658"/>
      <c r="F664" s="1657"/>
      <c r="G664" s="1657"/>
      <c r="H664" s="1928"/>
      <c r="I664" s="1928"/>
      <c r="J664" s="1683"/>
      <c r="K664" s="1683"/>
      <c r="L664" s="1684"/>
      <c r="M664" s="1684"/>
      <c r="N664" s="1664"/>
      <c r="O664" s="1664"/>
      <c r="P664" s="1664"/>
      <c r="Q664" s="1664"/>
      <c r="R664" s="1683"/>
      <c r="S664" s="1684"/>
      <c r="T664" s="1684"/>
      <c r="U664" s="1683"/>
      <c r="V664" s="1928"/>
      <c r="W664" s="1928"/>
      <c r="X664" s="1683"/>
      <c r="Y664" s="1659"/>
      <c r="Z664" s="1659"/>
      <c r="AA664" s="1659"/>
      <c r="AB664" s="1697"/>
      <c r="AC664" s="1928"/>
      <c r="AD664" s="1928"/>
      <c r="AE664" s="1658"/>
      <c r="AF664" s="1658"/>
      <c r="AG664" s="1658"/>
      <c r="AH664" s="1658"/>
      <c r="AI664" s="1702"/>
      <c r="AJ664" s="1660"/>
      <c r="AK664" s="1660"/>
    </row>
    <row r="665" spans="1:41" ht="39.950000000000003" customHeight="1" x14ac:dyDescent="0.2">
      <c r="A665" s="5926"/>
      <c r="B665" s="5926"/>
      <c r="C665" s="1951"/>
      <c r="D665" s="1951"/>
      <c r="E665" s="1951"/>
      <c r="F665" s="1951"/>
      <c r="G665" s="1951"/>
      <c r="H665" s="1928"/>
      <c r="I665" s="1928"/>
      <c r="J665" s="1665"/>
      <c r="K665" s="1665"/>
      <c r="L665" s="1665"/>
      <c r="M665" s="1665"/>
      <c r="N665" s="1664"/>
      <c r="O665" s="1664"/>
      <c r="P665" s="1664"/>
      <c r="Q665" s="1664"/>
      <c r="R665" s="1665"/>
      <c r="S665" s="1665"/>
      <c r="T665" s="1665"/>
      <c r="U665" s="1665"/>
      <c r="V665" s="1928"/>
      <c r="W665" s="1928"/>
      <c r="X665" s="1665"/>
      <c r="Y665" s="1665"/>
      <c r="Z665" s="1665"/>
      <c r="AA665" s="1665"/>
      <c r="AB665" s="1665"/>
      <c r="AC665" s="1928"/>
      <c r="AD665" s="1928"/>
      <c r="AE665" s="1716"/>
      <c r="AF665" s="1690"/>
      <c r="AG665" s="1690"/>
      <c r="AH665" s="1658"/>
      <c r="AI665" s="1658"/>
      <c r="AJ665" s="1660"/>
      <c r="AK665" s="1660"/>
    </row>
    <row r="666" spans="1:41" ht="39.950000000000003" customHeight="1" x14ac:dyDescent="0.2">
      <c r="A666" s="5926"/>
      <c r="B666" s="5926"/>
      <c r="D666" s="1951"/>
      <c r="E666" s="1951"/>
      <c r="F666" s="1702"/>
      <c r="G666" s="1951"/>
      <c r="H666" s="1928"/>
      <c r="I666" s="1928"/>
      <c r="J666" s="1689"/>
      <c r="K666" s="1709"/>
      <c r="L666" s="1709"/>
      <c r="M666" s="1709"/>
      <c r="N666" s="1664"/>
      <c r="O666" s="1664"/>
      <c r="P666" s="1664"/>
      <c r="Q666" s="1664"/>
      <c r="R666" s="1683"/>
      <c r="S666" s="1684"/>
      <c r="T666" s="1684"/>
      <c r="U666" s="1683"/>
      <c r="V666" s="1928"/>
      <c r="W666" s="1928"/>
      <c r="X666" s="1683"/>
      <c r="Y666" s="1659"/>
      <c r="Z666" s="1684"/>
      <c r="AA666" s="1658"/>
      <c r="AB666" s="1697"/>
      <c r="AC666" s="1928"/>
      <c r="AD666" s="1928"/>
      <c r="AE666" s="1715"/>
      <c r="AF666" s="1666"/>
      <c r="AG666" s="1666"/>
      <c r="AH666" s="1716"/>
      <c r="AI666" s="1716"/>
      <c r="AJ666" s="1660"/>
      <c r="AK666" s="1660"/>
    </row>
    <row r="667" spans="1:41" ht="39.950000000000003" customHeight="1" x14ac:dyDescent="0.2">
      <c r="A667" s="5922"/>
      <c r="B667" s="5922"/>
      <c r="C667" s="1951"/>
      <c r="D667" s="1951"/>
      <c r="E667" s="1951"/>
      <c r="F667" s="1951"/>
      <c r="G667" s="1951"/>
      <c r="H667" s="1928"/>
      <c r="I667" s="1928"/>
      <c r="J667" s="1689"/>
      <c r="K667" s="1683"/>
      <c r="L667" s="1684"/>
      <c r="M667" s="1684"/>
      <c r="N667" s="1664"/>
      <c r="O667" s="1664"/>
      <c r="P667" s="1664"/>
      <c r="Q667" s="1664"/>
      <c r="R667" s="1683"/>
      <c r="S667" s="1684"/>
      <c r="T667" s="1684"/>
      <c r="U667" s="1683"/>
      <c r="V667" s="1928"/>
      <c r="W667" s="1928"/>
      <c r="X667" s="1683"/>
      <c r="Y667" s="1683"/>
      <c r="Z667" s="1684"/>
      <c r="AA667" s="1684"/>
      <c r="AB667" s="1683"/>
      <c r="AC667" s="1928"/>
      <c r="AD667" s="1928"/>
      <c r="AE667" s="1683"/>
      <c r="AF667" s="1683"/>
      <c r="AG667" s="1684"/>
      <c r="AH667" s="1684"/>
      <c r="AI667" s="1683"/>
      <c r="AJ667" s="1660"/>
      <c r="AK667" s="1660"/>
    </row>
    <row r="668" spans="1:41" ht="39.950000000000003" customHeight="1" x14ac:dyDescent="0.2">
      <c r="A668" s="5920"/>
      <c r="B668" s="5920"/>
      <c r="C668" s="1951"/>
      <c r="D668" s="1951"/>
      <c r="E668" s="1951"/>
      <c r="F668" s="1951"/>
      <c r="G668" s="1951"/>
      <c r="H668" s="1928"/>
      <c r="I668" s="1928"/>
      <c r="J668" s="1689"/>
      <c r="K668" s="1683"/>
      <c r="L668" s="1684"/>
      <c r="M668" s="1684"/>
      <c r="N668" s="1664"/>
      <c r="O668" s="1664"/>
      <c r="P668" s="1664"/>
      <c r="Q668" s="1664"/>
      <c r="R668" s="1683"/>
      <c r="S668" s="1684"/>
      <c r="T668" s="1684"/>
      <c r="U668" s="1683"/>
      <c r="V668" s="1928"/>
      <c r="W668" s="1928"/>
      <c r="X668" s="1683"/>
      <c r="Y668" s="1683"/>
      <c r="Z668" s="1684"/>
      <c r="AA668" s="1684"/>
      <c r="AB668" s="1683"/>
      <c r="AC668" s="1928"/>
      <c r="AD668" s="1928"/>
      <c r="AE668" s="1683"/>
      <c r="AF668" s="1683"/>
      <c r="AG668" s="1684"/>
      <c r="AH668" s="1684"/>
      <c r="AI668" s="1683"/>
      <c r="AJ668" s="1660"/>
      <c r="AK668" s="1660"/>
    </row>
    <row r="669" spans="1:41" ht="39.950000000000003" customHeight="1" x14ac:dyDescent="0.2">
      <c r="A669" s="5927"/>
      <c r="B669" s="5924"/>
      <c r="C669" s="1664"/>
      <c r="D669" s="1664"/>
      <c r="E669" s="1665"/>
      <c r="F669" s="1665"/>
      <c r="G669" s="1665"/>
      <c r="H669" s="1928"/>
      <c r="I669" s="1928"/>
      <c r="J669" s="1665"/>
      <c r="K669" s="1665"/>
      <c r="L669" s="1657"/>
      <c r="M669" s="1657"/>
      <c r="N669" s="1664"/>
      <c r="O669" s="1664"/>
      <c r="P669" s="1664"/>
      <c r="Q669" s="1664"/>
      <c r="R669" s="1664"/>
      <c r="S669" s="1664"/>
      <c r="T669" s="1664"/>
      <c r="U669" s="1664"/>
      <c r="V669" s="1928"/>
      <c r="W669" s="1928"/>
      <c r="X669" s="1664"/>
      <c r="Y669" s="1664"/>
      <c r="Z669" s="1664"/>
      <c r="AA669" s="1664"/>
      <c r="AB669" s="1664"/>
      <c r="AC669" s="1928"/>
      <c r="AD669" s="1928"/>
      <c r="AE669" s="1664"/>
      <c r="AF669" s="1664"/>
      <c r="AG669" s="1664"/>
      <c r="AH669" s="1664"/>
      <c r="AI669" s="1664"/>
      <c r="AJ669" s="1660"/>
      <c r="AK669" s="1660"/>
    </row>
    <row r="670" spans="1:41" ht="39.950000000000003" customHeight="1" x14ac:dyDescent="0.2">
      <c r="A670" s="5923"/>
      <c r="B670" s="5923"/>
      <c r="C670" s="1927"/>
      <c r="D670" s="1927"/>
      <c r="E670" s="1927"/>
      <c r="F670" s="1927"/>
      <c r="G670" s="1927"/>
      <c r="H670" s="1928"/>
      <c r="I670" s="1928"/>
      <c r="J670" s="1927"/>
      <c r="K670" s="1927"/>
      <c r="L670" s="1690"/>
      <c r="M670" s="1927"/>
      <c r="N670" s="1664"/>
      <c r="O670" s="1664"/>
      <c r="P670" s="1664"/>
      <c r="Q670" s="1664"/>
      <c r="R670" s="1927"/>
      <c r="S670" s="1927"/>
      <c r="T670" s="1927"/>
      <c r="U670" s="1927"/>
      <c r="V670" s="1928"/>
      <c r="W670" s="1928"/>
      <c r="X670" s="1927"/>
      <c r="Y670" s="1927"/>
      <c r="Z670" s="1927"/>
      <c r="AA670" s="1927"/>
      <c r="AB670" s="1927"/>
      <c r="AC670" s="1928"/>
      <c r="AD670" s="1928"/>
      <c r="AE670" s="1658"/>
      <c r="AF670" s="1658"/>
      <c r="AG670" s="1658"/>
      <c r="AH670" s="1927"/>
      <c r="AI670" s="1927"/>
      <c r="AJ670" s="1660"/>
      <c r="AK670" s="1660"/>
    </row>
    <row r="671" spans="1:41" ht="39.950000000000003" customHeight="1" x14ac:dyDescent="0.2">
      <c r="A671" s="5920"/>
      <c r="B671" s="5920"/>
      <c r="C671" s="1951"/>
      <c r="D671" s="1951"/>
      <c r="E671" s="1951"/>
      <c r="F671" s="1951"/>
      <c r="G671" s="1951"/>
      <c r="H671" s="1928"/>
      <c r="I671" s="1928"/>
      <c r="J671" s="1689"/>
      <c r="K671" s="1683"/>
      <c r="L671" s="1684"/>
      <c r="M671" s="1684"/>
      <c r="N671" s="1664"/>
      <c r="O671" s="1664"/>
      <c r="P671" s="1664"/>
      <c r="Q671" s="1664"/>
      <c r="R671" s="1689"/>
      <c r="S671" s="1683"/>
      <c r="T671" s="1684"/>
      <c r="U671" s="1684"/>
      <c r="V671" s="1928"/>
      <c r="W671" s="1928"/>
      <c r="X671" s="1683"/>
      <c r="Y671" s="1683"/>
      <c r="Z671" s="1684"/>
      <c r="AA671" s="1684"/>
      <c r="AB671" s="1683"/>
      <c r="AC671" s="1928"/>
      <c r="AD671" s="1928"/>
      <c r="AE671" s="1683"/>
      <c r="AF671" s="1683"/>
      <c r="AG671" s="1684"/>
      <c r="AH671" s="1684"/>
      <c r="AI671" s="1683"/>
      <c r="AJ671" s="1660"/>
      <c r="AK671" s="1660"/>
    </row>
    <row r="672" spans="1:41" ht="39.950000000000003" customHeight="1" x14ac:dyDescent="0.2">
      <c r="A672" s="5923"/>
      <c r="B672" s="5923"/>
      <c r="C672" s="1657"/>
      <c r="D672" s="1657"/>
      <c r="E672" s="1706"/>
      <c r="F672" s="1706"/>
      <c r="G672" s="1706"/>
      <c r="H672" s="1928"/>
      <c r="I672" s="1928"/>
      <c r="J672" s="1664"/>
      <c r="K672" s="1664"/>
      <c r="L672" s="1664"/>
      <c r="M672" s="1664"/>
      <c r="N672" s="1664"/>
      <c r="O672" s="1664"/>
      <c r="P672" s="1664"/>
      <c r="Q672" s="1664"/>
      <c r="R672" s="1664"/>
      <c r="S672" s="1664"/>
      <c r="T672" s="1664"/>
      <c r="U672" s="1664"/>
      <c r="V672" s="1928"/>
      <c r="W672" s="1928"/>
      <c r="X672" s="1664"/>
      <c r="Y672" s="1664"/>
      <c r="Z672" s="1664"/>
      <c r="AA672" s="1664"/>
      <c r="AB672" s="1664"/>
      <c r="AC672" s="1928"/>
      <c r="AD672" s="1928"/>
      <c r="AE672" s="1664"/>
      <c r="AF672" s="1664"/>
      <c r="AG672" s="1664"/>
      <c r="AH672" s="1664"/>
      <c r="AI672" s="1664"/>
      <c r="AJ672" s="1660"/>
      <c r="AK672" s="1660"/>
    </row>
    <row r="673" spans="1:39" ht="39.950000000000003" customHeight="1" x14ac:dyDescent="0.2">
      <c r="A673" s="5920"/>
      <c r="B673" s="5920"/>
      <c r="C673" s="1658"/>
      <c r="D673" s="1658"/>
      <c r="E673" s="1658"/>
      <c r="F673" s="1658"/>
      <c r="G673" s="1658"/>
      <c r="H673" s="1928"/>
      <c r="I673" s="1928"/>
      <c r="J673" s="1658"/>
      <c r="K673" s="1658"/>
      <c r="L673" s="1658"/>
      <c r="M673" s="1658"/>
      <c r="N673" s="1664"/>
      <c r="O673" s="1664"/>
      <c r="P673" s="1664"/>
      <c r="Q673" s="1664"/>
      <c r="R673" s="1694"/>
      <c r="S673" s="1694"/>
      <c r="T673" s="1694"/>
      <c r="U673" s="1694"/>
      <c r="V673" s="1928"/>
      <c r="W673" s="1928"/>
      <c r="X673" s="1694"/>
      <c r="Y673" s="1694"/>
      <c r="Z673" s="1694"/>
      <c r="AA673" s="1694"/>
      <c r="AB673" s="1694"/>
      <c r="AC673" s="1928"/>
      <c r="AD673" s="1928"/>
      <c r="AE673" s="1694"/>
      <c r="AF673" s="1694"/>
      <c r="AG673" s="1694"/>
      <c r="AH673" s="1694"/>
      <c r="AI673" s="1694"/>
      <c r="AJ673" s="1660"/>
      <c r="AK673" s="1660"/>
    </row>
    <row r="674" spans="1:39" ht="39.950000000000003" customHeight="1" x14ac:dyDescent="0.2">
      <c r="A674" s="5923"/>
      <c r="B674" s="5923"/>
      <c r="C674" s="1951"/>
      <c r="D674" s="1951"/>
      <c r="E674" s="1951"/>
      <c r="F674" s="1951"/>
      <c r="G674" s="1951"/>
      <c r="H674" s="1928"/>
      <c r="I674" s="1928"/>
      <c r="J674" s="1689"/>
      <c r="K674" s="1683"/>
      <c r="L674" s="1684"/>
      <c r="M674" s="1684"/>
      <c r="N674" s="1664"/>
      <c r="O674" s="1664"/>
      <c r="P674" s="1664"/>
      <c r="Q674" s="1664"/>
      <c r="R674" s="1689"/>
      <c r="S674" s="1683"/>
      <c r="T674" s="1684"/>
      <c r="U674" s="1684"/>
      <c r="V674" s="1928"/>
      <c r="W674" s="1928"/>
      <c r="X674" s="1683"/>
      <c r="Y674" s="1683"/>
      <c r="Z674" s="1684"/>
      <c r="AA674" s="1684"/>
      <c r="AB674" s="1683"/>
      <c r="AC674" s="1928"/>
      <c r="AD674" s="1928"/>
      <c r="AE674" s="1683"/>
      <c r="AF674" s="1683"/>
      <c r="AG674" s="1684"/>
      <c r="AH674" s="1684"/>
      <c r="AI674" s="1683"/>
      <c r="AJ674" s="1660"/>
      <c r="AK674" s="1660"/>
    </row>
    <row r="675" spans="1:39" ht="39.950000000000003" customHeight="1" x14ac:dyDescent="0.2">
      <c r="A675" s="5923"/>
      <c r="B675" s="5923"/>
      <c r="D675" s="1951"/>
      <c r="E675" s="1951"/>
      <c r="F675" s="1951"/>
      <c r="G675" s="1951"/>
      <c r="H675" s="1928"/>
      <c r="I675" s="1928"/>
      <c r="J675" s="1690"/>
      <c r="K675" s="1690"/>
      <c r="L675" s="1684"/>
      <c r="M675" s="1684"/>
      <c r="N675" s="1664"/>
      <c r="O675" s="1664"/>
      <c r="P675" s="1664"/>
      <c r="Q675" s="1664"/>
      <c r="R675" s="1689"/>
      <c r="S675" s="1683"/>
      <c r="T675" s="1684"/>
      <c r="U675" s="1684"/>
      <c r="V675" s="1928"/>
      <c r="W675" s="1928"/>
      <c r="X675" s="1683"/>
      <c r="Y675" s="1683"/>
      <c r="Z675" s="1684"/>
      <c r="AA675" s="1684"/>
      <c r="AB675" s="1683"/>
      <c r="AC675" s="1928"/>
      <c r="AD675" s="1928"/>
      <c r="AE675" s="1683"/>
      <c r="AF675" s="1665"/>
      <c r="AG675" s="1665"/>
      <c r="AH675" s="1684"/>
      <c r="AI675" s="1683"/>
      <c r="AJ675" s="1660"/>
      <c r="AK675" s="1660"/>
    </row>
    <row r="676" spans="1:39" ht="39.950000000000003" customHeight="1" x14ac:dyDescent="0.2">
      <c r="A676" s="5923"/>
      <c r="B676" s="5923"/>
      <c r="C676" s="1665"/>
      <c r="D676" s="1665"/>
      <c r="E676" s="1665"/>
      <c r="F676" s="1665"/>
      <c r="G676" s="1665"/>
      <c r="H676" s="1928"/>
      <c r="I676" s="1928"/>
      <c r="J676" s="1665"/>
      <c r="K676" s="1665"/>
      <c r="L676" s="1665"/>
      <c r="M676" s="1665"/>
      <c r="N676" s="1664"/>
      <c r="O676" s="1664"/>
      <c r="P676" s="1664"/>
      <c r="Q676" s="1664"/>
      <c r="R676" s="1665"/>
      <c r="S676" s="1665"/>
      <c r="T676" s="1665"/>
      <c r="U676" s="1665"/>
      <c r="V676" s="1928"/>
      <c r="W676" s="1928"/>
      <c r="X676" s="1665"/>
      <c r="Y676" s="1665"/>
      <c r="Z676" s="1665"/>
      <c r="AA676" s="1665"/>
      <c r="AB676" s="1665"/>
      <c r="AC676" s="1928"/>
      <c r="AD676" s="1928"/>
      <c r="AE676" s="1665"/>
      <c r="AF676" s="1683"/>
      <c r="AG676" s="1684"/>
      <c r="AH676" s="1684"/>
      <c r="AI676" s="1683"/>
      <c r="AJ676" s="1660"/>
      <c r="AK676" s="1660"/>
      <c r="AL676" s="3408"/>
      <c r="AM676" s="3408"/>
    </row>
    <row r="677" spans="1:39" ht="39.950000000000003" customHeight="1" x14ac:dyDescent="0.2">
      <c r="A677" s="5923"/>
      <c r="B677" s="5923"/>
      <c r="C677" s="1658"/>
      <c r="D677" s="1658"/>
      <c r="E677" s="1658"/>
      <c r="F677" s="1665"/>
      <c r="G677" s="1665"/>
      <c r="H677" s="1928"/>
      <c r="I677" s="1928"/>
      <c r="J677" s="1706"/>
      <c r="K677" s="1706"/>
      <c r="L677" s="1706"/>
      <c r="M677" s="1706"/>
      <c r="N677" s="1664"/>
      <c r="O677" s="1664"/>
      <c r="P677" s="1664"/>
      <c r="Q677" s="1664"/>
      <c r="R677" s="1706"/>
      <c r="S677" s="1706"/>
      <c r="T677" s="1706"/>
      <c r="U677" s="1706"/>
      <c r="V677" s="1928"/>
      <c r="W677" s="1928"/>
      <c r="X677" s="1706"/>
      <c r="Y677" s="1706"/>
      <c r="Z677" s="1706"/>
      <c r="AA677" s="1706"/>
      <c r="AB677" s="1706"/>
      <c r="AC677" s="1928"/>
      <c r="AD677" s="1928"/>
      <c r="AE677" s="1706"/>
      <c r="AF677" s="1706"/>
      <c r="AG677" s="1706"/>
      <c r="AH677" s="1706"/>
      <c r="AI677" s="1706"/>
      <c r="AJ677" s="1660"/>
      <c r="AK677" s="1660"/>
      <c r="AL677" s="5929"/>
      <c r="AM677" s="5929"/>
    </row>
    <row r="678" spans="1:39" ht="39.950000000000003" customHeight="1" x14ac:dyDescent="0.2">
      <c r="A678" s="5923"/>
      <c r="B678" s="5923"/>
      <c r="C678" s="1658"/>
      <c r="D678" s="1658"/>
      <c r="E678" s="1658"/>
      <c r="F678" s="1658"/>
      <c r="G678" s="1658"/>
      <c r="H678" s="1928"/>
      <c r="I678" s="1928"/>
      <c r="J678" s="1658"/>
      <c r="K678" s="1658"/>
      <c r="L678" s="1658"/>
      <c r="M678" s="1658"/>
      <c r="N678" s="1664"/>
      <c r="O678" s="1664"/>
      <c r="P678" s="1664"/>
      <c r="Q678" s="1664"/>
      <c r="R678" s="1658"/>
      <c r="S678" s="1658"/>
      <c r="T678" s="1658"/>
      <c r="U678" s="1658"/>
      <c r="V678" s="1928"/>
      <c r="W678" s="1928"/>
      <c r="X678" s="1690"/>
      <c r="Y678" s="1690"/>
      <c r="Z678" s="1658"/>
      <c r="AA678" s="1658"/>
      <c r="AB678" s="1658"/>
      <c r="AC678" s="1928"/>
      <c r="AD678" s="1928"/>
      <c r="AE678" s="1659"/>
      <c r="AF678" s="1659"/>
      <c r="AG678" s="1659"/>
      <c r="AH678" s="1659"/>
      <c r="AI678" s="1659"/>
      <c r="AJ678" s="1660"/>
      <c r="AK678" s="1660"/>
      <c r="AL678" s="5928"/>
      <c r="AM678" s="5928"/>
    </row>
    <row r="679" spans="1:39" ht="39.950000000000003" customHeight="1" x14ac:dyDescent="0.2">
      <c r="D679" s="1659"/>
      <c r="E679" s="1659"/>
      <c r="F679" s="1659"/>
      <c r="H679" s="1928"/>
      <c r="I679" s="1928"/>
      <c r="K679" s="1659"/>
      <c r="L679" s="1659"/>
      <c r="M679" s="1659"/>
      <c r="N679" s="1664"/>
      <c r="O679" s="1664"/>
      <c r="P679" s="1664"/>
      <c r="Q679" s="1664"/>
      <c r="R679" s="1659"/>
      <c r="S679" s="1659"/>
      <c r="U679" s="1659"/>
      <c r="V679" s="1928"/>
      <c r="W679" s="1928"/>
      <c r="X679" s="1659"/>
      <c r="Y679" s="1659"/>
      <c r="AC679" s="1928"/>
      <c r="AD679" s="1928"/>
      <c r="AE679" s="1657"/>
      <c r="AF679" s="1657"/>
      <c r="AG679" s="1657"/>
      <c r="AI679" s="1697"/>
      <c r="AJ679" s="1660"/>
      <c r="AK679" s="1660"/>
    </row>
    <row r="680" spans="1:39" ht="39.950000000000003" customHeight="1" x14ac:dyDescent="0.2">
      <c r="C680" s="1927"/>
      <c r="D680" s="1658"/>
      <c r="E680" s="1658"/>
      <c r="F680" s="1658"/>
      <c r="G680" s="1666"/>
      <c r="H680" s="1928"/>
      <c r="I680" s="1928"/>
      <c r="J680" s="1666"/>
      <c r="K680" s="1666"/>
      <c r="N680" s="1664"/>
      <c r="O680" s="1664"/>
      <c r="P680" s="1664"/>
      <c r="Q680" s="1664"/>
      <c r="S680" s="1657"/>
      <c r="T680" s="1657"/>
      <c r="U680" s="1657"/>
      <c r="V680" s="1928"/>
      <c r="W680" s="1928"/>
      <c r="X680" s="1715"/>
      <c r="Y680" s="1715"/>
      <c r="AA680" s="1715"/>
      <c r="AC680" s="1928"/>
      <c r="AD680" s="1928"/>
      <c r="AE680" s="1697"/>
      <c r="AF680" s="1697"/>
      <c r="AG680" s="1697"/>
      <c r="AH680" s="1697"/>
      <c r="AI680" s="1697"/>
      <c r="AJ680" s="1660"/>
      <c r="AK680" s="1660"/>
    </row>
    <row r="681" spans="1:39" ht="39.950000000000003" customHeight="1" x14ac:dyDescent="0.2">
      <c r="D681" s="1927"/>
      <c r="E681" s="1657"/>
      <c r="F681" s="1659"/>
      <c r="G681" s="1658"/>
      <c r="H681" s="1928"/>
      <c r="I681" s="1928"/>
      <c r="J681" s="1658"/>
      <c r="K681" s="1659"/>
      <c r="L681" s="1666"/>
      <c r="M681" s="1658"/>
      <c r="N681" s="1664"/>
      <c r="O681" s="1664"/>
      <c r="P681" s="1664"/>
      <c r="Q681" s="1664"/>
      <c r="T681" s="1659"/>
      <c r="U681" s="1715"/>
      <c r="V681" s="1928"/>
      <c r="W681" s="1928"/>
      <c r="Y681" s="1657"/>
      <c r="Z681" s="1657"/>
      <c r="AA681" s="1659"/>
      <c r="AB681" s="1659"/>
      <c r="AC681" s="1928"/>
      <c r="AD681" s="1928"/>
      <c r="AE681" s="1659"/>
      <c r="AF681" s="1659"/>
      <c r="AJ681" s="1660"/>
      <c r="AK681" s="1660"/>
    </row>
    <row r="682" spans="1:39" ht="39.950000000000003" customHeight="1" x14ac:dyDescent="0.2">
      <c r="C682" s="1658"/>
      <c r="D682" s="1658"/>
      <c r="E682" s="1657"/>
      <c r="F682" s="1657"/>
      <c r="G682" s="1657"/>
      <c r="H682" s="1928"/>
      <c r="I682" s="1928"/>
      <c r="J682" s="1657"/>
      <c r="K682" s="1658"/>
      <c r="L682" s="1658"/>
      <c r="M682" s="1658"/>
      <c r="N682" s="1664"/>
      <c r="O682" s="1664"/>
      <c r="P682" s="1664"/>
      <c r="Q682" s="1664"/>
      <c r="R682" s="1657"/>
      <c r="S682" s="1658"/>
      <c r="T682" s="1658"/>
      <c r="U682" s="1658"/>
      <c r="V682" s="1928"/>
      <c r="W682" s="1928"/>
      <c r="X682" s="1697"/>
      <c r="AC682" s="1928"/>
      <c r="AD682" s="1928"/>
      <c r="AJ682" s="1660"/>
      <c r="AK682" s="1660"/>
    </row>
    <row r="683" spans="1:39" ht="39.950000000000003" customHeight="1" x14ac:dyDescent="0.2">
      <c r="C683" s="1715"/>
      <c r="K683" s="1666"/>
      <c r="L683" s="16"/>
      <c r="M683" s="16"/>
    </row>
    <row r="684" spans="1:39" ht="39.950000000000003" customHeight="1" x14ac:dyDescent="0.2">
      <c r="A684" s="16"/>
      <c r="B684" s="1715"/>
      <c r="D684" s="1659"/>
      <c r="E684" s="1659"/>
      <c r="F684" s="1657"/>
      <c r="G684" s="1657"/>
      <c r="H684" s="1659"/>
      <c r="I684" s="1659"/>
      <c r="J684" s="1659"/>
      <c r="K684" s="1927"/>
      <c r="L684" s="1927"/>
      <c r="P684" s="1658"/>
      <c r="Q684" s="1658"/>
      <c r="R684" s="1658"/>
    </row>
    <row r="685" spans="1:39" ht="39.950000000000003" customHeight="1" x14ac:dyDescent="0.2"/>
    <row r="686" spans="1:39" ht="39.950000000000003" customHeight="1" x14ac:dyDescent="0.2">
      <c r="A686" s="5876"/>
      <c r="B686" s="5876"/>
      <c r="C686" s="1661"/>
      <c r="D686" s="1661"/>
      <c r="E686" s="1661"/>
      <c r="F686" s="1661"/>
      <c r="G686" s="1661"/>
      <c r="H686" s="1661"/>
      <c r="I686" s="1661"/>
      <c r="J686" s="1661"/>
      <c r="K686" s="1661"/>
      <c r="L686" s="1661"/>
      <c r="M686" s="1661"/>
      <c r="N686" s="1661"/>
      <c r="O686" s="1661"/>
      <c r="P686" s="1661"/>
      <c r="Q686" s="1661"/>
      <c r="R686" s="1661"/>
      <c r="S686" s="1661"/>
      <c r="T686" s="1661"/>
      <c r="U686" s="1661"/>
      <c r="V686" s="1661"/>
      <c r="W686" s="1661"/>
      <c r="X686" s="1661"/>
      <c r="Y686" s="1661"/>
      <c r="Z686" s="1661"/>
      <c r="AA686" s="1661"/>
      <c r="AB686" s="1661"/>
      <c r="AC686" s="1661"/>
      <c r="AD686" s="1661"/>
      <c r="AE686" s="1661"/>
      <c r="AF686" s="1661"/>
      <c r="AG686" s="1661"/>
      <c r="AH686" s="1661"/>
      <c r="AI686" s="1661"/>
      <c r="AJ686" s="1661"/>
      <c r="AK686" s="1661"/>
    </row>
    <row r="687" spans="1:39" ht="39.950000000000003" customHeight="1" x14ac:dyDescent="0.2">
      <c r="A687" s="5929"/>
      <c r="B687" s="5929"/>
      <c r="C687" s="1708"/>
      <c r="D687" s="1708"/>
      <c r="E687" s="1708"/>
      <c r="F687" s="1708"/>
      <c r="G687" s="1708"/>
      <c r="H687" s="1708"/>
      <c r="I687" s="1708"/>
      <c r="J687" s="1708"/>
      <c r="K687" s="1708"/>
      <c r="L687" s="1708"/>
      <c r="M687" s="1708"/>
      <c r="N687" s="1708"/>
      <c r="O687" s="1708"/>
      <c r="P687" s="1708"/>
      <c r="Q687" s="1708"/>
      <c r="R687" s="1708"/>
      <c r="S687" s="1708"/>
      <c r="T687" s="1708"/>
      <c r="U687" s="1708"/>
      <c r="V687" s="1708"/>
      <c r="W687" s="1708"/>
      <c r="X687" s="1708"/>
      <c r="Y687" s="1708"/>
      <c r="Z687" s="1708"/>
      <c r="AA687" s="1708"/>
      <c r="AB687" s="1708"/>
      <c r="AC687" s="1708"/>
      <c r="AD687" s="1708"/>
      <c r="AE687" s="1708"/>
      <c r="AF687" s="1708"/>
      <c r="AG687" s="1708"/>
      <c r="AH687" s="1708"/>
      <c r="AI687" s="1708"/>
      <c r="AJ687" s="1708"/>
      <c r="AK687" s="1708"/>
    </row>
    <row r="688" spans="1:39" ht="39.950000000000003" customHeight="1" x14ac:dyDescent="0.2">
      <c r="A688" s="5926"/>
      <c r="B688" s="5926"/>
      <c r="C688" s="1705"/>
      <c r="D688" s="1666"/>
      <c r="E688" s="1666"/>
      <c r="F688" s="1690"/>
      <c r="G688" s="1690"/>
      <c r="H688" s="1928"/>
      <c r="I688" s="1928"/>
      <c r="J688" s="1704"/>
      <c r="K688" s="1665"/>
      <c r="L688" s="1665"/>
      <c r="M688" s="1665"/>
      <c r="N688" s="1665"/>
      <c r="O688" s="1928"/>
      <c r="P688" s="1928"/>
      <c r="Q688" s="1657"/>
      <c r="R688" s="1657"/>
      <c r="S688" s="1716"/>
      <c r="T688" s="1697"/>
      <c r="U688" s="1697"/>
      <c r="V688" s="1697"/>
      <c r="W688" s="1697"/>
      <c r="X688" s="1684"/>
      <c r="Y688" s="1684"/>
      <c r="Z688" s="1665"/>
      <c r="AA688" s="1665"/>
      <c r="AB688" s="1703"/>
      <c r="AC688" s="1706"/>
      <c r="AD688" s="1706"/>
      <c r="AE688" s="1706"/>
      <c r="AF688" s="1684"/>
      <c r="AG688" s="1659"/>
      <c r="AH688" s="1659"/>
      <c r="AI688" s="1659"/>
      <c r="AJ688" s="1660"/>
      <c r="AK688" s="1660"/>
    </row>
    <row r="689" spans="1:39" ht="39.950000000000003" customHeight="1" x14ac:dyDescent="0.2">
      <c r="A689" s="5926"/>
      <c r="B689" s="5926"/>
      <c r="C689" s="1706"/>
      <c r="D689" s="1706"/>
      <c r="E689" s="1706"/>
      <c r="F689" s="1706"/>
      <c r="G689" s="1706"/>
      <c r="H689" s="1928"/>
      <c r="I689" s="1928"/>
      <c r="J689" s="1706"/>
      <c r="K689" s="1706"/>
      <c r="L689" s="1706"/>
      <c r="M689" s="1706"/>
      <c r="N689" s="1706"/>
      <c r="O689" s="1928"/>
      <c r="P689" s="1928"/>
      <c r="Q689" s="1706"/>
      <c r="R689" s="1706"/>
      <c r="S689" s="1706"/>
      <c r="T689" s="1697"/>
      <c r="U689" s="1697"/>
      <c r="V689" s="1697"/>
      <c r="W689" s="1697"/>
      <c r="X689" s="1706"/>
      <c r="Y689" s="1706"/>
      <c r="Z689" s="1706"/>
      <c r="AA689" s="1706"/>
      <c r="AB689" s="1706"/>
      <c r="AC689" s="1706"/>
      <c r="AD689" s="1706"/>
      <c r="AE689" s="1706"/>
      <c r="AF689" s="1706"/>
      <c r="AG689" s="1706"/>
      <c r="AH689" s="1706"/>
      <c r="AI689" s="1706"/>
      <c r="AJ689" s="1660"/>
      <c r="AK689" s="1660"/>
    </row>
    <row r="690" spans="1:39" ht="39.950000000000003" customHeight="1" x14ac:dyDescent="0.2">
      <c r="A690" s="5923"/>
      <c r="B690" s="5923"/>
      <c r="C690" s="1702"/>
      <c r="D690" s="1702"/>
      <c r="E690" s="1657"/>
      <c r="F690" s="1657"/>
      <c r="G690" s="1657"/>
      <c r="H690" s="1928"/>
      <c r="I690" s="1928"/>
      <c r="J690" s="1684"/>
      <c r="K690" s="1684"/>
      <c r="L690" s="1951"/>
      <c r="M690" s="1951"/>
      <c r="N690" s="1951"/>
      <c r="O690" s="1928"/>
      <c r="P690" s="1928"/>
      <c r="Q690" s="1951"/>
      <c r="R690" s="1951"/>
      <c r="S690" s="1951"/>
      <c r="T690" s="1697"/>
      <c r="U690" s="1697"/>
      <c r="V690" s="1697"/>
      <c r="W690" s="1697"/>
      <c r="X690" s="1683"/>
      <c r="Y690" s="1683"/>
      <c r="Z690" s="1684"/>
      <c r="AA690" s="1684"/>
      <c r="AB690" s="1683"/>
      <c r="AC690" s="1706"/>
      <c r="AD690" s="1706"/>
      <c r="AE690" s="1706"/>
      <c r="AF690" s="1716"/>
      <c r="AG690" s="1716"/>
      <c r="AH690" s="1684"/>
      <c r="AI690" s="1683"/>
      <c r="AJ690" s="1660"/>
      <c r="AK690" s="1660"/>
    </row>
    <row r="691" spans="1:39" ht="39.950000000000003" customHeight="1" x14ac:dyDescent="0.2">
      <c r="A691" s="5926"/>
      <c r="B691" s="5926"/>
      <c r="C691" s="1690"/>
      <c r="D691" s="1690"/>
      <c r="E691" s="1690"/>
      <c r="F691" s="1657"/>
      <c r="G691" s="1657"/>
      <c r="H691" s="1928"/>
      <c r="I691" s="1928"/>
      <c r="J691" s="1657"/>
      <c r="K691" s="1657"/>
      <c r="L691" s="1657"/>
      <c r="M691" s="1657"/>
      <c r="N691" s="1657"/>
      <c r="O691" s="1928"/>
      <c r="P691" s="1928"/>
      <c r="Q691" s="1657"/>
      <c r="R691" s="1657"/>
      <c r="S691" s="1657"/>
      <c r="T691" s="1697"/>
      <c r="U691" s="1697"/>
      <c r="V691" s="1697"/>
      <c r="W691" s="1697"/>
      <c r="X691" s="1658"/>
      <c r="Y691" s="1658"/>
      <c r="Z691" s="1658"/>
      <c r="AA691" s="1705"/>
      <c r="AB691" s="1705"/>
      <c r="AC691" s="1706"/>
      <c r="AD691" s="1706"/>
      <c r="AE691" s="1706"/>
      <c r="AF691" s="1705"/>
      <c r="AG691" s="1705"/>
      <c r="AH691" s="1705"/>
      <c r="AI691" s="1705"/>
      <c r="AJ691" s="1660"/>
      <c r="AK691" s="1660"/>
    </row>
    <row r="692" spans="1:39" ht="39.950000000000003" customHeight="1" x14ac:dyDescent="0.2">
      <c r="A692" s="5926"/>
      <c r="B692" s="5926"/>
      <c r="C692" s="1665"/>
      <c r="D692" s="1665"/>
      <c r="E692" s="1665"/>
      <c r="F692" s="1665"/>
      <c r="G692" s="1683"/>
      <c r="H692" s="1928"/>
      <c r="I692" s="1928"/>
      <c r="J692" s="1689"/>
      <c r="K692" s="1683"/>
      <c r="L692" s="1684"/>
      <c r="M692" s="1666"/>
      <c r="N692" s="1666"/>
      <c r="O692" s="1928"/>
      <c r="P692" s="1928"/>
      <c r="Q692" s="1683"/>
      <c r="R692" s="1683"/>
      <c r="S692" s="1684"/>
      <c r="T692" s="1697"/>
      <c r="U692" s="1697"/>
      <c r="V692" s="1697"/>
      <c r="W692" s="1697"/>
      <c r="X692" s="1683"/>
      <c r="Y692" s="1683"/>
      <c r="Z692" s="1684"/>
      <c r="AA692" s="1684"/>
      <c r="AB692" s="1663"/>
      <c r="AC692" s="1706"/>
      <c r="AD692" s="1706"/>
      <c r="AE692" s="1706"/>
      <c r="AF692" s="1658"/>
      <c r="AG692" s="1658"/>
      <c r="AH692" s="1658"/>
      <c r="AI692" s="1658"/>
      <c r="AJ692" s="1660"/>
      <c r="AK692" s="1660"/>
    </row>
    <row r="693" spans="1:39" ht="39.950000000000003" customHeight="1" x14ac:dyDescent="0.2">
      <c r="A693" s="5922"/>
      <c r="B693" s="5922"/>
      <c r="C693" s="1683"/>
      <c r="D693" s="1683"/>
      <c r="E693" s="1684"/>
      <c r="F693" s="1684"/>
      <c r="G693" s="1683"/>
      <c r="H693" s="1928"/>
      <c r="I693" s="1928"/>
      <c r="J693" s="1683"/>
      <c r="K693" s="1683"/>
      <c r="L693" s="1684"/>
      <c r="M693" s="1684"/>
      <c r="N693" s="1683"/>
      <c r="O693" s="1928"/>
      <c r="P693" s="1928"/>
      <c r="Q693" s="1683"/>
      <c r="R693" s="1683"/>
      <c r="S693" s="1684"/>
      <c r="T693" s="1697"/>
      <c r="U693" s="1697"/>
      <c r="V693" s="1697"/>
      <c r="W693" s="1697"/>
      <c r="X693" s="1683"/>
      <c r="Y693" s="1683"/>
      <c r="Z693" s="1684"/>
      <c r="AA693" s="1684"/>
      <c r="AB693" s="1683"/>
      <c r="AC693" s="1706"/>
      <c r="AD693" s="1706"/>
      <c r="AE693" s="1706"/>
      <c r="AF693" s="1683"/>
      <c r="AG693" s="1684"/>
      <c r="AH693" s="1684"/>
      <c r="AI693" s="1683"/>
      <c r="AJ693" s="1660"/>
      <c r="AK693" s="1660"/>
    </row>
    <row r="694" spans="1:39" ht="39.950000000000003" customHeight="1" x14ac:dyDescent="0.2">
      <c r="A694" s="5920"/>
      <c r="B694" s="5920"/>
      <c r="C694" s="1683"/>
      <c r="D694" s="1683"/>
      <c r="E694" s="1684"/>
      <c r="F694" s="1684"/>
      <c r="G694" s="1683"/>
      <c r="H694" s="1928"/>
      <c r="I694" s="1928"/>
      <c r="J694" s="1683"/>
      <c r="K694" s="1683"/>
      <c r="L694" s="1684"/>
      <c r="M694" s="1684"/>
      <c r="N694" s="1683"/>
      <c r="O694" s="1928"/>
      <c r="P694" s="1928"/>
      <c r="Q694" s="1683"/>
      <c r="R694" s="1666"/>
      <c r="S694" s="1666"/>
      <c r="T694" s="1697"/>
      <c r="U694" s="1697"/>
      <c r="V694" s="1697"/>
      <c r="W694" s="1697"/>
      <c r="X694" s="1657"/>
      <c r="Y694" s="1657"/>
      <c r="Z694" s="1657"/>
      <c r="AA694" s="1657"/>
      <c r="AB694" s="1657"/>
      <c r="AC694" s="1706"/>
      <c r="AD694" s="1706"/>
      <c r="AE694" s="1706"/>
      <c r="AF694" s="1716"/>
      <c r="AG694" s="1716"/>
      <c r="AH694" s="1716"/>
      <c r="AI694" s="1683"/>
      <c r="AJ694" s="1660"/>
      <c r="AK694" s="1660"/>
    </row>
    <row r="695" spans="1:39" ht="39.950000000000003" customHeight="1" x14ac:dyDescent="0.2">
      <c r="A695" s="5927"/>
      <c r="B695" s="5924"/>
      <c r="C695" s="1664"/>
      <c r="D695" s="1664"/>
      <c r="E695" s="1664"/>
      <c r="F695" s="1664"/>
      <c r="G695" s="1664"/>
      <c r="H695" s="1928"/>
      <c r="I695" s="1928"/>
      <c r="J695" s="1664"/>
      <c r="K695" s="1664"/>
      <c r="L695" s="1664"/>
      <c r="M695" s="1664"/>
      <c r="N695" s="1664"/>
      <c r="O695" s="1928"/>
      <c r="P695" s="1928"/>
      <c r="Q695" s="1664"/>
      <c r="R695" s="1664"/>
      <c r="S695" s="1664"/>
      <c r="T695" s="1697"/>
      <c r="U695" s="1697"/>
      <c r="V695" s="1697"/>
      <c r="W695" s="1697"/>
      <c r="X695" s="1664"/>
      <c r="Y695" s="1664"/>
      <c r="Z695" s="1664"/>
      <c r="AA695" s="1664"/>
      <c r="AB695" s="1664"/>
      <c r="AC695" s="1706"/>
      <c r="AD695" s="1706"/>
      <c r="AE695" s="1706"/>
      <c r="AF695" s="1664"/>
      <c r="AG695" s="1664"/>
      <c r="AH695" s="1664"/>
      <c r="AI695" s="1664"/>
      <c r="AJ695" s="1660"/>
      <c r="AK695" s="1660"/>
    </row>
    <row r="696" spans="1:39" ht="39.950000000000003" customHeight="1" x14ac:dyDescent="0.2">
      <c r="A696" s="5923"/>
      <c r="B696" s="5923"/>
      <c r="C696" s="1927"/>
      <c r="D696" s="1927"/>
      <c r="E696" s="1927"/>
      <c r="F696" s="1927"/>
      <c r="G696" s="1690"/>
      <c r="H696" s="1928"/>
      <c r="I696" s="1928"/>
      <c r="J696" s="1690"/>
      <c r="K696" s="1952"/>
      <c r="L696" s="1952"/>
      <c r="M696" s="1952"/>
      <c r="N696" s="1952"/>
      <c r="O696" s="1928"/>
      <c r="P696" s="1928"/>
      <c r="Q696" s="1951"/>
      <c r="R696" s="1951"/>
      <c r="S696" s="1951"/>
      <c r="T696" s="1697"/>
      <c r="U696" s="1697"/>
      <c r="V696" s="1697"/>
      <c r="W696" s="1697"/>
      <c r="X696" s="1927"/>
      <c r="Y696" s="1927"/>
      <c r="Z696" s="1927"/>
      <c r="AA696" s="1927"/>
      <c r="AB696" s="1927"/>
      <c r="AC696" s="1706"/>
      <c r="AD696" s="1706"/>
      <c r="AE696" s="1706"/>
      <c r="AF696" s="1927"/>
      <c r="AG696" s="1927"/>
      <c r="AH696" s="1927"/>
      <c r="AI696" s="1927"/>
      <c r="AJ696" s="1660"/>
      <c r="AK696" s="1660"/>
    </row>
    <row r="697" spans="1:39" ht="39.950000000000003" customHeight="1" x14ac:dyDescent="0.2">
      <c r="A697" s="5920"/>
      <c r="B697" s="5920"/>
      <c r="C697" s="1683"/>
      <c r="D697" s="1683"/>
      <c r="E697" s="1684"/>
      <c r="F697" s="1684"/>
      <c r="G697" s="1683"/>
      <c r="H697" s="1928"/>
      <c r="I697" s="1928"/>
      <c r="J697" s="1683"/>
      <c r="K697" s="1683"/>
      <c r="L697" s="1684"/>
      <c r="M697" s="1684"/>
      <c r="N697" s="1683"/>
      <c r="O697" s="1928"/>
      <c r="P697" s="1928"/>
      <c r="Q697" s="1683"/>
      <c r="R697" s="1683"/>
      <c r="S697" s="1684"/>
      <c r="T697" s="1697"/>
      <c r="U697" s="1697"/>
      <c r="V697" s="1697"/>
      <c r="W697" s="1697"/>
      <c r="X697" s="1683"/>
      <c r="Y697" s="1683"/>
      <c r="Z697" s="1684"/>
      <c r="AA697" s="1684"/>
      <c r="AB697" s="1683"/>
      <c r="AC697" s="1706"/>
      <c r="AD697" s="1706"/>
      <c r="AE697" s="1706"/>
      <c r="AF697" s="1683"/>
      <c r="AG697" s="1684"/>
      <c r="AH697" s="1684"/>
      <c r="AI697" s="1683"/>
      <c r="AJ697" s="1660"/>
      <c r="AK697" s="1660"/>
    </row>
    <row r="698" spans="1:39" ht="39.950000000000003" customHeight="1" x14ac:dyDescent="0.2">
      <c r="A698" s="5923"/>
      <c r="B698" s="5923"/>
      <c r="C698" s="1664"/>
      <c r="D698" s="1664"/>
      <c r="E698" s="1664"/>
      <c r="F698" s="1664"/>
      <c r="G698" s="1664"/>
      <c r="H698" s="1928"/>
      <c r="I698" s="1928"/>
      <c r="J698" s="1664"/>
      <c r="K698" s="1664"/>
      <c r="L698" s="1664"/>
      <c r="M698" s="1664"/>
      <c r="N698" s="1664"/>
      <c r="O698" s="1928"/>
      <c r="P698" s="1928"/>
      <c r="Q698" s="1683"/>
      <c r="R698" s="1683"/>
      <c r="S698" s="1684"/>
      <c r="T698" s="1697"/>
      <c r="U698" s="1697"/>
      <c r="V698" s="1697"/>
      <c r="W698" s="1697"/>
      <c r="X698" s="1683"/>
      <c r="Y698" s="1683"/>
      <c r="Z698" s="1684"/>
      <c r="AA698" s="1684"/>
      <c r="AB698" s="1683"/>
      <c r="AC698" s="1706"/>
      <c r="AD698" s="1706"/>
      <c r="AE698" s="1706"/>
      <c r="AF698" s="1683"/>
      <c r="AG698" s="1684"/>
      <c r="AH698" s="1684"/>
      <c r="AI698" s="1683"/>
      <c r="AJ698" s="1660"/>
      <c r="AK698" s="1660"/>
    </row>
    <row r="699" spans="1:39" ht="39.950000000000003" customHeight="1" x14ac:dyDescent="0.2">
      <c r="A699" s="5920"/>
      <c r="B699" s="5920"/>
      <c r="C699" s="1694"/>
      <c r="D699" s="1694"/>
      <c r="E699" s="1694"/>
      <c r="F699" s="1694"/>
      <c r="G699" s="1694"/>
      <c r="H699" s="1928"/>
      <c r="I699" s="1928"/>
      <c r="J699" s="1694"/>
      <c r="K699" s="1694"/>
      <c r="L699" s="1694"/>
      <c r="M699" s="1694"/>
      <c r="N699" s="1694"/>
      <c r="O699" s="1928"/>
      <c r="P699" s="1928"/>
      <c r="Q699" s="1658"/>
      <c r="R699" s="1658"/>
      <c r="S699" s="1658"/>
      <c r="T699" s="1697"/>
      <c r="U699" s="1697"/>
      <c r="V699" s="1697"/>
      <c r="W699" s="1697"/>
      <c r="X699" s="1694"/>
      <c r="Y699" s="1694"/>
      <c r="Z699" s="1694"/>
      <c r="AA699" s="1694"/>
      <c r="AB699" s="1694"/>
      <c r="AC699" s="1706"/>
      <c r="AD699" s="1706"/>
      <c r="AE699" s="1706"/>
      <c r="AF699" s="1694"/>
      <c r="AG699" s="1694"/>
      <c r="AH699" s="1694"/>
      <c r="AI699" s="1694"/>
      <c r="AJ699" s="1660"/>
      <c r="AK699" s="1660"/>
    </row>
    <row r="700" spans="1:39" ht="39.950000000000003" customHeight="1" x14ac:dyDescent="0.2">
      <c r="A700" s="5923"/>
      <c r="B700" s="5923"/>
      <c r="C700" s="1683"/>
      <c r="D700" s="1683"/>
      <c r="E700" s="1684"/>
      <c r="F700" s="1684"/>
      <c r="G700" s="1683"/>
      <c r="H700" s="1928"/>
      <c r="I700" s="1928"/>
      <c r="J700" s="1683"/>
      <c r="K700" s="1683"/>
      <c r="L700" s="1684"/>
      <c r="M700" s="1684"/>
      <c r="N700" s="1683"/>
      <c r="O700" s="1928"/>
      <c r="P700" s="1928"/>
      <c r="Q700" s="1683"/>
      <c r="R700" s="1683"/>
      <c r="S700" s="1684"/>
      <c r="T700" s="1697"/>
      <c r="U700" s="1697"/>
      <c r="V700" s="1697"/>
      <c r="W700" s="1697"/>
      <c r="X700" s="1683"/>
      <c r="Y700" s="1683"/>
      <c r="Z700" s="1684"/>
      <c r="AA700" s="1684"/>
      <c r="AB700" s="1683"/>
      <c r="AC700" s="1706"/>
      <c r="AD700" s="1706"/>
      <c r="AE700" s="1706"/>
      <c r="AF700" s="1683"/>
      <c r="AG700" s="1684"/>
      <c r="AH700" s="1684"/>
      <c r="AI700" s="1683"/>
      <c r="AJ700" s="1660"/>
      <c r="AK700" s="1660"/>
    </row>
    <row r="701" spans="1:39" ht="39.950000000000003" customHeight="1" x14ac:dyDescent="0.2">
      <c r="A701" s="5923"/>
      <c r="B701" s="5923"/>
      <c r="C701" s="1683"/>
      <c r="D701" s="1683"/>
      <c r="E701" s="1684"/>
      <c r="F701" s="1684"/>
      <c r="G701" s="1683"/>
      <c r="H701" s="1928"/>
      <c r="I701" s="1928"/>
      <c r="J701" s="1683"/>
      <c r="K701" s="1683"/>
      <c r="L701" s="1684"/>
      <c r="M701" s="1684"/>
      <c r="N701" s="1683"/>
      <c r="O701" s="1928"/>
      <c r="P701" s="1928"/>
      <c r="Q701" s="1683"/>
      <c r="R701" s="1683"/>
      <c r="S701" s="1684"/>
      <c r="T701" s="1697"/>
      <c r="U701" s="1697"/>
      <c r="V701" s="1697"/>
      <c r="W701" s="1697"/>
      <c r="X701" s="1683"/>
      <c r="Y701" s="1683"/>
      <c r="Z701" s="1684"/>
      <c r="AA701" s="1684"/>
      <c r="AB701" s="1683"/>
      <c r="AC701" s="1706"/>
      <c r="AD701" s="1706"/>
      <c r="AE701" s="1706"/>
      <c r="AF701" s="1683"/>
      <c r="AG701" s="1684"/>
      <c r="AH701" s="1684"/>
      <c r="AI701" s="1683"/>
      <c r="AJ701" s="1660"/>
      <c r="AK701" s="1660"/>
    </row>
    <row r="702" spans="1:39" ht="39.950000000000003" customHeight="1" x14ac:dyDescent="0.2">
      <c r="A702" s="5923"/>
      <c r="B702" s="5923"/>
      <c r="C702" s="1683"/>
      <c r="D702" s="1683"/>
      <c r="E702" s="1684"/>
      <c r="F702" s="1684"/>
      <c r="G702" s="1683"/>
      <c r="H702" s="1928"/>
      <c r="I702" s="1928"/>
      <c r="J702" s="1683"/>
      <c r="K702" s="1683"/>
      <c r="L702" s="1684"/>
      <c r="M702" s="1684"/>
      <c r="N702" s="1683"/>
      <c r="O702" s="1928"/>
      <c r="P702" s="1928"/>
      <c r="Q702" s="1683"/>
      <c r="R702" s="1683"/>
      <c r="S702" s="1684"/>
      <c r="T702" s="1697"/>
      <c r="U702" s="1697"/>
      <c r="V702" s="1697"/>
      <c r="W702" s="1697"/>
      <c r="X702" s="1683"/>
      <c r="Y702" s="1683"/>
      <c r="Z702" s="1684"/>
      <c r="AA702" s="1684"/>
      <c r="AB702" s="1683"/>
      <c r="AC702" s="1706"/>
      <c r="AD702" s="1706"/>
      <c r="AE702" s="1706"/>
      <c r="AF702" s="1683"/>
      <c r="AG702" s="1684"/>
      <c r="AH702" s="1684"/>
      <c r="AI702" s="1683"/>
      <c r="AJ702" s="1660"/>
      <c r="AK702" s="1660"/>
      <c r="AL702" s="3408"/>
      <c r="AM702" s="3408"/>
    </row>
    <row r="703" spans="1:39" ht="39.950000000000003" customHeight="1" x14ac:dyDescent="0.2">
      <c r="A703" s="5923"/>
      <c r="B703" s="5923"/>
      <c r="C703" s="1706"/>
      <c r="D703" s="1706"/>
      <c r="E703" s="1706"/>
      <c r="F703" s="1706"/>
      <c r="G703" s="1706"/>
      <c r="H703" s="1928"/>
      <c r="I703" s="1928"/>
      <c r="J703" s="1706"/>
      <c r="K703" s="1706"/>
      <c r="L703" s="1706"/>
      <c r="M703" s="1706"/>
      <c r="N703" s="1706"/>
      <c r="O703" s="1928"/>
      <c r="P703" s="1928"/>
      <c r="Q703" s="1706"/>
      <c r="R703" s="1706"/>
      <c r="S703" s="1706"/>
      <c r="T703" s="1697"/>
      <c r="U703" s="1697"/>
      <c r="V703" s="1697"/>
      <c r="W703" s="1697"/>
      <c r="X703" s="1706"/>
      <c r="Y703" s="1706"/>
      <c r="Z703" s="1706"/>
      <c r="AA703" s="1706"/>
      <c r="AB703" s="1706"/>
      <c r="AC703" s="1706"/>
      <c r="AD703" s="1706"/>
      <c r="AE703" s="1706"/>
      <c r="AF703" s="1706"/>
      <c r="AG703" s="1706"/>
      <c r="AH703" s="1706"/>
      <c r="AI703" s="1706"/>
      <c r="AJ703" s="1660"/>
      <c r="AK703" s="1660"/>
      <c r="AL703" s="5929"/>
      <c r="AM703" s="5929"/>
    </row>
    <row r="704" spans="1:39" ht="39.950000000000003" customHeight="1" x14ac:dyDescent="0.2">
      <c r="A704" s="5923"/>
      <c r="B704" s="5923"/>
      <c r="C704" s="1659"/>
      <c r="D704" s="1659"/>
      <c r="E704" s="1659"/>
      <c r="F704" s="1659"/>
      <c r="G704" s="1659"/>
      <c r="H704" s="1928"/>
      <c r="I704" s="1928"/>
      <c r="J704" s="1659"/>
      <c r="K704" s="1659"/>
      <c r="L704" s="1659"/>
      <c r="M704" s="1659"/>
      <c r="N704" s="1659"/>
      <c r="O704" s="1928"/>
      <c r="P704" s="1928"/>
      <c r="Q704" s="1716"/>
      <c r="R704" s="1716"/>
      <c r="S704" s="1716"/>
      <c r="T704" s="1697"/>
      <c r="U704" s="1697"/>
      <c r="V704" s="1697"/>
      <c r="W704" s="1697"/>
      <c r="X704" s="1659"/>
      <c r="Y704" s="1659"/>
      <c r="Z704" s="1659"/>
      <c r="AA704" s="1659"/>
      <c r="AB704" s="1659"/>
      <c r="AC704" s="1706"/>
      <c r="AD704" s="1706"/>
      <c r="AE704" s="1706"/>
      <c r="AF704" s="1658"/>
      <c r="AG704" s="1658"/>
      <c r="AH704" s="1658"/>
      <c r="AI704" s="1658"/>
      <c r="AJ704" s="1660"/>
      <c r="AK704" s="1660"/>
      <c r="AL704" s="5928"/>
      <c r="AM704" s="5928"/>
    </row>
    <row r="705" spans="1:37" ht="39.950000000000003" customHeight="1" x14ac:dyDescent="0.2">
      <c r="C705" s="1697"/>
      <c r="D705" s="1697"/>
      <c r="E705" s="1697"/>
      <c r="F705" s="1716"/>
      <c r="H705" s="1928"/>
      <c r="I705" s="1928"/>
      <c r="L705" s="1697"/>
      <c r="M705" s="1697"/>
      <c r="N705" s="1697"/>
      <c r="O705" s="1928"/>
      <c r="P705" s="1928"/>
      <c r="T705" s="1697"/>
      <c r="U705" s="1697"/>
      <c r="V705" s="1697"/>
      <c r="W705" s="1697"/>
      <c r="X705" s="1715"/>
      <c r="Y705" s="1715"/>
      <c r="AA705" s="1715"/>
      <c r="AC705" s="1706"/>
      <c r="AD705" s="1706"/>
      <c r="AE705" s="1706"/>
      <c r="AH705" s="1715"/>
      <c r="AJ705" s="1660"/>
      <c r="AK705" s="1660"/>
    </row>
    <row r="706" spans="1:37" ht="39.950000000000003" customHeight="1" x14ac:dyDescent="0.2">
      <c r="C706" s="1716"/>
      <c r="D706" s="1716"/>
      <c r="H706" s="1928"/>
      <c r="I706" s="1928"/>
      <c r="K706" s="1697"/>
      <c r="L706" s="1697"/>
      <c r="M706" s="1697"/>
      <c r="N706" s="1697"/>
      <c r="O706" s="1928"/>
      <c r="P706" s="1928"/>
      <c r="Q706" s="1665"/>
      <c r="R706" s="1665"/>
      <c r="S706" s="1665"/>
      <c r="T706" s="1697"/>
      <c r="U706" s="1697"/>
      <c r="V706" s="1697"/>
      <c r="W706" s="1697"/>
      <c r="X706" s="1665"/>
      <c r="Y706" s="1716"/>
      <c r="Z706" s="1716"/>
      <c r="AA706" s="1716"/>
      <c r="AB706" s="1716"/>
      <c r="AC706" s="1706"/>
      <c r="AD706" s="1706"/>
      <c r="AE706" s="1706"/>
      <c r="AF706" s="1716"/>
      <c r="AG706" s="1716"/>
      <c r="AH706" s="1716"/>
      <c r="AI706" s="1716"/>
      <c r="AJ706" s="1660"/>
      <c r="AK706" s="1660"/>
    </row>
    <row r="707" spans="1:37" ht="39.950000000000003" customHeight="1" x14ac:dyDescent="0.2">
      <c r="E707" s="1716"/>
      <c r="F707" s="1716"/>
      <c r="H707" s="1928"/>
      <c r="I707" s="1928"/>
      <c r="M707" s="1716"/>
      <c r="N707" s="1716"/>
      <c r="O707" s="1928"/>
      <c r="P707" s="1928"/>
      <c r="R707" s="1716"/>
      <c r="S707" s="1665"/>
      <c r="T707" s="1697"/>
      <c r="U707" s="1697"/>
      <c r="V707" s="1697"/>
      <c r="W707" s="1697"/>
      <c r="X707" s="1665"/>
      <c r="Y707" s="1665"/>
      <c r="Z707" s="1665"/>
      <c r="AA707" s="1715"/>
      <c r="AB707" s="1716"/>
      <c r="AC707" s="1706"/>
      <c r="AD707" s="1706"/>
      <c r="AE707" s="1706"/>
      <c r="AF707" s="1716"/>
      <c r="AG707" s="1716"/>
      <c r="AH707" s="1716"/>
      <c r="AI707" s="1716"/>
      <c r="AJ707" s="1660"/>
      <c r="AK707" s="1660"/>
    </row>
    <row r="708" spans="1:37" ht="39.950000000000003" customHeight="1" x14ac:dyDescent="0.2">
      <c r="H708" s="1928"/>
      <c r="I708" s="1928"/>
      <c r="O708" s="1928"/>
      <c r="P708" s="1928"/>
      <c r="T708" s="1697"/>
      <c r="U708" s="1697"/>
      <c r="V708" s="1697"/>
      <c r="W708" s="1697"/>
      <c r="AA708" s="1715"/>
      <c r="AB708" s="1715"/>
      <c r="AC708" s="1706"/>
      <c r="AD708" s="1706"/>
      <c r="AE708" s="1706"/>
      <c r="AI708" s="1715"/>
      <c r="AJ708" s="1660"/>
      <c r="AK708" s="1660"/>
    </row>
    <row r="709" spans="1:37" ht="39.950000000000003" customHeight="1" x14ac:dyDescent="0.2">
      <c r="C709" s="1715"/>
      <c r="F709" s="1716"/>
      <c r="G709" s="1716"/>
      <c r="H709" s="1697"/>
      <c r="I709" s="1697"/>
      <c r="K709" s="16"/>
      <c r="L709" s="16"/>
      <c r="M709" s="16"/>
      <c r="Q709" s="1716"/>
      <c r="R709" s="1716"/>
      <c r="S709" s="1716"/>
      <c r="X709" s="1716"/>
      <c r="Y709" s="1716"/>
      <c r="Z709" s="1665"/>
      <c r="AA709" s="1665"/>
      <c r="AB709" s="1665"/>
      <c r="AF709" s="1665"/>
      <c r="AG709" s="1716"/>
      <c r="AH709" s="1716"/>
      <c r="AI709" s="1716"/>
    </row>
    <row r="710" spans="1:37" ht="39.950000000000003" customHeight="1" x14ac:dyDescent="0.2">
      <c r="A710" s="16"/>
      <c r="B710" s="1715"/>
      <c r="C710" s="1659"/>
      <c r="D710" s="1659"/>
      <c r="E710" s="1657"/>
      <c r="F710" s="1657"/>
      <c r="G710" s="1659"/>
      <c r="H710" s="1659"/>
      <c r="I710" s="1659"/>
      <c r="J710" s="1927"/>
      <c r="K710" s="1927"/>
      <c r="L710" s="1657"/>
      <c r="M710" s="1657"/>
      <c r="N710" s="1716"/>
      <c r="O710" s="1697"/>
      <c r="P710" s="1716"/>
      <c r="Q710" s="1716"/>
      <c r="R710" s="1716"/>
      <c r="S710" s="1716"/>
    </row>
    <row r="711" spans="1:37" ht="39.950000000000003" customHeight="1" x14ac:dyDescent="0.2"/>
    <row r="712" spans="1:37" ht="39.950000000000003" customHeight="1" x14ac:dyDescent="0.2">
      <c r="A712" s="5876"/>
      <c r="B712" s="5876"/>
      <c r="C712" s="1661"/>
      <c r="D712" s="1661"/>
      <c r="E712" s="1661"/>
      <c r="F712" s="1661"/>
      <c r="G712" s="1661"/>
      <c r="H712" s="1661"/>
      <c r="I712" s="1661"/>
      <c r="J712" s="1661"/>
      <c r="K712" s="1661"/>
      <c r="L712" s="1661"/>
      <c r="M712" s="1661"/>
      <c r="N712" s="1661"/>
      <c r="O712" s="1661"/>
      <c r="P712" s="1661"/>
      <c r="Q712" s="1661"/>
      <c r="R712" s="1661"/>
      <c r="S712" s="1661"/>
      <c r="T712" s="1661"/>
      <c r="U712" s="1661"/>
      <c r="V712" s="1661"/>
      <c r="W712" s="1661"/>
      <c r="X712" s="1661"/>
      <c r="Y712" s="1661"/>
      <c r="Z712" s="1661"/>
      <c r="AA712" s="1661"/>
      <c r="AB712" s="1661"/>
      <c r="AC712" s="1661"/>
      <c r="AD712" s="1661"/>
      <c r="AE712" s="1661"/>
      <c r="AF712" s="1661"/>
      <c r="AG712" s="1661"/>
      <c r="AH712" s="1661"/>
      <c r="AI712" s="1661"/>
      <c r="AJ712" s="1661"/>
      <c r="AK712" s="1661"/>
    </row>
    <row r="713" spans="1:37" ht="39.950000000000003" customHeight="1" x14ac:dyDescent="0.2">
      <c r="A713" s="5929"/>
      <c r="B713" s="5929"/>
      <c r="C713" s="1708"/>
      <c r="D713" s="1708"/>
      <c r="E713" s="1708"/>
      <c r="F713" s="1708"/>
      <c r="G713" s="1708"/>
      <c r="H713" s="1708"/>
      <c r="I713" s="1708"/>
      <c r="J713" s="1708"/>
      <c r="K713" s="1708"/>
      <c r="L713" s="1708"/>
      <c r="M713" s="1708"/>
      <c r="N713" s="1708"/>
      <c r="O713" s="1708"/>
      <c r="P713" s="1708"/>
      <c r="Q713" s="1708"/>
      <c r="R713" s="1708"/>
      <c r="S713" s="1708"/>
      <c r="T713" s="1708"/>
      <c r="U713" s="1708"/>
      <c r="V713" s="1708"/>
      <c r="W713" s="1708"/>
      <c r="X713" s="1708"/>
      <c r="Y713" s="1708"/>
      <c r="Z713" s="1708"/>
      <c r="AA713" s="1708"/>
      <c r="AB713" s="1708"/>
      <c r="AC713" s="1708"/>
      <c r="AD713" s="1708"/>
      <c r="AE713" s="1708"/>
      <c r="AF713" s="1708"/>
      <c r="AG713" s="1708"/>
      <c r="AH713" s="1708"/>
      <c r="AI713" s="1708"/>
      <c r="AJ713" s="1708"/>
      <c r="AK713" s="1708"/>
    </row>
    <row r="714" spans="1:37" ht="39.950000000000003" customHeight="1" x14ac:dyDescent="0.2">
      <c r="A714" s="5926"/>
      <c r="B714" s="5926"/>
      <c r="C714" s="1716"/>
      <c r="D714" s="1716"/>
      <c r="E714" s="1658"/>
      <c r="F714" s="1716"/>
      <c r="G714" s="1716"/>
      <c r="H714" s="1928"/>
      <c r="I714" s="1928"/>
      <c r="J714" s="1666"/>
      <c r="K714" s="1666"/>
      <c r="L714" s="1694"/>
      <c r="M714" s="1694"/>
      <c r="N714" s="1694"/>
      <c r="O714" s="1928"/>
      <c r="P714" s="1928"/>
      <c r="Q714" s="1667"/>
      <c r="R714" s="1659"/>
      <c r="S714" s="1659"/>
      <c r="T714" s="1659"/>
      <c r="U714" s="1659"/>
      <c r="V714" s="1928"/>
      <c r="W714" s="1928"/>
      <c r="X714" s="1659"/>
      <c r="Y714" s="1659"/>
      <c r="Z714" s="1659"/>
      <c r="AA714" s="1659"/>
      <c r="AB714" s="1659"/>
      <c r="AC714" s="1928"/>
      <c r="AD714" s="1928"/>
      <c r="AE714" s="1709"/>
      <c r="AF714" s="1709"/>
      <c r="AG714" s="1709"/>
      <c r="AH714" s="1657"/>
      <c r="AI714" s="1657"/>
      <c r="AJ714" s="1660"/>
      <c r="AK714" s="1660"/>
    </row>
    <row r="715" spans="1:37" ht="39.950000000000003" customHeight="1" x14ac:dyDescent="0.2">
      <c r="A715" s="5926"/>
      <c r="B715" s="5926"/>
      <c r="C715" s="1706"/>
      <c r="D715" s="1706"/>
      <c r="E715" s="1706"/>
      <c r="F715" s="1706"/>
      <c r="G715" s="1706"/>
      <c r="H715" s="1928"/>
      <c r="I715" s="1928"/>
      <c r="J715" s="1706"/>
      <c r="K715" s="1706"/>
      <c r="L715" s="1706"/>
      <c r="M715" s="1706"/>
      <c r="N715" s="1706"/>
      <c r="O715" s="1928"/>
      <c r="P715" s="1928"/>
      <c r="Q715" s="1706"/>
      <c r="R715" s="1706"/>
      <c r="S715" s="1706"/>
      <c r="T715" s="1706"/>
      <c r="U715" s="1706"/>
      <c r="V715" s="1928"/>
      <c r="W715" s="1928"/>
      <c r="X715" s="1706"/>
      <c r="Y715" s="1706"/>
      <c r="Z715" s="1706"/>
      <c r="AA715" s="1706"/>
      <c r="AB715" s="1706"/>
      <c r="AC715" s="1928"/>
      <c r="AD715" s="1928"/>
      <c r="AE715" s="1706"/>
      <c r="AF715" s="1706"/>
      <c r="AG715" s="1706"/>
      <c r="AH715" s="1706"/>
      <c r="AI715" s="1706"/>
      <c r="AJ715" s="1660"/>
      <c r="AK715" s="1660"/>
    </row>
    <row r="716" spans="1:37" ht="39.950000000000003" customHeight="1" x14ac:dyDescent="0.2">
      <c r="A716" s="5923"/>
      <c r="B716" s="5923"/>
      <c r="C716" s="1657"/>
      <c r="D716" s="1657"/>
      <c r="E716" s="1666"/>
      <c r="F716" s="1666"/>
      <c r="G716" s="1657"/>
      <c r="H716" s="1928"/>
      <c r="I716" s="1928"/>
      <c r="J716" s="1657"/>
      <c r="K716" s="1657"/>
      <c r="L716" s="1657"/>
      <c r="M716" s="1657"/>
      <c r="N716" s="1683"/>
      <c r="O716" s="1928"/>
      <c r="P716" s="1928"/>
      <c r="Q716" s="1683"/>
      <c r="R716" s="1683"/>
      <c r="S716" s="1709"/>
      <c r="T716" s="1709"/>
      <c r="U716" s="1709"/>
      <c r="V716" s="1928"/>
      <c r="W716" s="1928"/>
      <c r="X716" s="1658"/>
      <c r="Y716" s="1658"/>
      <c r="Z716" s="1658"/>
      <c r="AA716" s="1702"/>
      <c r="AB716" s="1702"/>
      <c r="AC716" s="1928"/>
      <c r="AD716" s="1928"/>
      <c r="AE716" s="1703"/>
      <c r="AF716" s="1703"/>
      <c r="AG716" s="1703"/>
      <c r="AH716" s="1703"/>
      <c r="AI716" s="1703"/>
      <c r="AJ716" s="1660"/>
      <c r="AK716" s="1660"/>
    </row>
    <row r="717" spans="1:37" ht="39.950000000000003" customHeight="1" x14ac:dyDescent="0.2">
      <c r="A717" s="5926"/>
      <c r="B717" s="5926"/>
      <c r="C717" s="1705"/>
      <c r="D717" s="1705"/>
      <c r="E717" s="1704"/>
      <c r="F717" s="1667"/>
      <c r="G717" s="1667"/>
      <c r="H717" s="1928"/>
      <c r="I717" s="1928"/>
      <c r="J717" s="1702"/>
      <c r="K717" s="1702"/>
      <c r="L717" s="1667"/>
      <c r="M717" s="1667"/>
      <c r="N717" s="1683"/>
      <c r="O717" s="1928"/>
      <c r="P717" s="1928"/>
      <c r="Q717" s="1683"/>
      <c r="R717" s="1683"/>
      <c r="S717" s="1716"/>
      <c r="T717" s="1716"/>
      <c r="U717" s="1663"/>
      <c r="V717" s="1928"/>
      <c r="W717" s="1928"/>
      <c r="X717" s="1684"/>
      <c r="Y717" s="1684"/>
      <c r="Z717" s="1684"/>
      <c r="AA717" s="1684"/>
      <c r="AB717" s="1683"/>
      <c r="AC717" s="1928"/>
      <c r="AD717" s="1928"/>
      <c r="AE717" s="1691"/>
      <c r="AF717" s="1716"/>
      <c r="AG717" s="1716"/>
      <c r="AH717" s="1716"/>
      <c r="AI717" s="1716"/>
      <c r="AJ717" s="1660"/>
      <c r="AK717" s="1660"/>
    </row>
    <row r="718" spans="1:37" ht="39.950000000000003" customHeight="1" x14ac:dyDescent="0.2">
      <c r="A718" s="5926"/>
      <c r="B718" s="5926"/>
      <c r="C718" s="1658"/>
      <c r="D718" s="1658"/>
      <c r="E718" s="1951"/>
      <c r="F718" s="1951"/>
      <c r="G718" s="1951"/>
      <c r="H718" s="1928"/>
      <c r="I718" s="1928"/>
      <c r="J718" s="1689"/>
      <c r="K718" s="1683"/>
      <c r="L718" s="1684"/>
      <c r="M718" s="1658"/>
      <c r="N718" s="1658"/>
      <c r="O718" s="1928"/>
      <c r="P718" s="1928"/>
      <c r="Q718" s="1658"/>
      <c r="R718" s="1658"/>
      <c r="S718" s="1658"/>
      <c r="T718" s="1684"/>
      <c r="U718" s="1683"/>
      <c r="V718" s="1928"/>
      <c r="W718" s="1928"/>
      <c r="X718" s="1684"/>
      <c r="Y718" s="1684"/>
      <c r="Z718" s="1684"/>
      <c r="AA718" s="1658"/>
      <c r="AB718" s="1658"/>
      <c r="AC718" s="1928"/>
      <c r="AD718" s="1928"/>
      <c r="AE718" s="1657"/>
      <c r="AF718" s="1657"/>
      <c r="AG718" s="1657"/>
      <c r="AH718" s="1657"/>
      <c r="AI718" s="1657"/>
      <c r="AJ718" s="1660"/>
      <c r="AK718" s="1660"/>
    </row>
    <row r="719" spans="1:37" ht="39.950000000000003" customHeight="1" x14ac:dyDescent="0.2">
      <c r="A719" s="5922"/>
      <c r="B719" s="5922"/>
      <c r="C719" s="1683"/>
      <c r="D719" s="1683"/>
      <c r="E719" s="1684"/>
      <c r="F719" s="1684"/>
      <c r="G719" s="1683"/>
      <c r="H719" s="1928"/>
      <c r="I719" s="1928"/>
      <c r="J719" s="1683"/>
      <c r="K719" s="1683"/>
      <c r="L719" s="1684"/>
      <c r="M719" s="1684"/>
      <c r="N719" s="1683"/>
      <c r="O719" s="1928"/>
      <c r="P719" s="1928"/>
      <c r="Q719" s="1683"/>
      <c r="R719" s="1683"/>
      <c r="S719" s="1684"/>
      <c r="T719" s="1684"/>
      <c r="U719" s="1683"/>
      <c r="V719" s="1928"/>
      <c r="W719" s="1928"/>
      <c r="X719" s="1683"/>
      <c r="Y719" s="1683"/>
      <c r="Z719" s="1684"/>
      <c r="AA719" s="1684"/>
      <c r="AB719" s="1683"/>
      <c r="AC719" s="1928"/>
      <c r="AD719" s="1928"/>
      <c r="AE719" s="1683"/>
      <c r="AF719" s="1683"/>
      <c r="AG719" s="1684"/>
      <c r="AH719" s="1684"/>
      <c r="AI719" s="1683"/>
      <c r="AJ719" s="1660"/>
      <c r="AK719" s="1660"/>
    </row>
    <row r="720" spans="1:37" ht="39.950000000000003" customHeight="1" x14ac:dyDescent="0.2">
      <c r="A720" s="5920"/>
      <c r="B720" s="5920"/>
      <c r="C720" s="1683"/>
      <c r="D720" s="1683"/>
      <c r="E720" s="1684"/>
      <c r="F720" s="1684"/>
      <c r="G720" s="1683"/>
      <c r="H720" s="1928"/>
      <c r="I720" s="1928"/>
      <c r="J720" s="1683"/>
      <c r="K720" s="1683"/>
      <c r="L720" s="1684"/>
      <c r="M720" s="1684"/>
      <c r="N720" s="1683"/>
      <c r="O720" s="1928"/>
      <c r="P720" s="1928"/>
      <c r="Q720" s="1683"/>
      <c r="R720" s="1683"/>
      <c r="S720" s="1684"/>
      <c r="T720" s="1684"/>
      <c r="U720" s="1683"/>
      <c r="V720" s="1928"/>
      <c r="W720" s="1928"/>
      <c r="X720" s="1683"/>
      <c r="Y720" s="1683"/>
      <c r="Z720" s="1684"/>
      <c r="AA720" s="1684"/>
      <c r="AB720" s="1683"/>
      <c r="AC720" s="1928"/>
      <c r="AD720" s="1928"/>
      <c r="AE720" s="1683"/>
      <c r="AF720" s="1683"/>
      <c r="AG720" s="1684"/>
      <c r="AH720" s="1684"/>
      <c r="AI720" s="1683"/>
      <c r="AJ720" s="1660"/>
      <c r="AK720" s="1660"/>
    </row>
    <row r="721" spans="1:45" ht="39.950000000000003" customHeight="1" x14ac:dyDescent="0.2">
      <c r="A721" s="5927"/>
      <c r="B721" s="5924"/>
      <c r="C721" s="1664"/>
      <c r="D721" s="1664"/>
      <c r="E721" s="1664"/>
      <c r="F721" s="1664"/>
      <c r="G721" s="1664"/>
      <c r="H721" s="1928"/>
      <c r="I721" s="1928"/>
      <c r="J721" s="1664"/>
      <c r="K721" s="1664"/>
      <c r="L721" s="1664"/>
      <c r="M721" s="1664"/>
      <c r="N721" s="1664"/>
      <c r="O721" s="1928"/>
      <c r="P721" s="1928"/>
      <c r="Q721" s="1664"/>
      <c r="R721" s="1664"/>
      <c r="S721" s="1664"/>
      <c r="T721" s="1664"/>
      <c r="U721" s="1664"/>
      <c r="V721" s="1928"/>
      <c r="W721" s="1928"/>
      <c r="X721" s="1664"/>
      <c r="Y721" s="1664"/>
      <c r="Z721" s="1664"/>
      <c r="AA721" s="1664"/>
      <c r="AB721" s="1664"/>
      <c r="AC721" s="1928"/>
      <c r="AD721" s="1928"/>
      <c r="AE721" s="1664"/>
      <c r="AF721" s="1664"/>
      <c r="AG721" s="1664"/>
      <c r="AH721" s="1664"/>
      <c r="AI721" s="1664"/>
      <c r="AJ721" s="1660"/>
      <c r="AK721" s="1660"/>
    </row>
    <row r="722" spans="1:45" ht="39.950000000000003" customHeight="1" x14ac:dyDescent="0.2">
      <c r="A722" s="5923"/>
      <c r="B722" s="5923"/>
      <c r="C722" s="1927"/>
      <c r="D722" s="1927"/>
      <c r="E722" s="1927"/>
      <c r="F722" s="1927"/>
      <c r="G722" s="1927"/>
      <c r="H722" s="1928"/>
      <c r="I722" s="1928"/>
      <c r="J722" s="1927"/>
      <c r="K722" s="1927"/>
      <c r="L722" s="1927"/>
      <c r="M722" s="1927"/>
      <c r="N722" s="1927"/>
      <c r="O722" s="1928"/>
      <c r="P722" s="1928"/>
      <c r="Q722" s="1927"/>
      <c r="R722" s="1927"/>
      <c r="S722" s="1927"/>
      <c r="T722" s="1927"/>
      <c r="U722" s="1927"/>
      <c r="V722" s="1928"/>
      <c r="W722" s="1928"/>
      <c r="X722" s="1927"/>
      <c r="Y722" s="1927"/>
      <c r="Z722" s="1927"/>
      <c r="AA722" s="1927"/>
      <c r="AB722" s="1927"/>
      <c r="AC722" s="1928"/>
      <c r="AD722" s="1928"/>
      <c r="AE722" s="1927"/>
      <c r="AF722" s="1927"/>
      <c r="AG722" s="1927"/>
      <c r="AH722" s="1927"/>
      <c r="AI722" s="1927"/>
      <c r="AJ722" s="1660"/>
      <c r="AK722" s="1660"/>
    </row>
    <row r="723" spans="1:45" ht="39.950000000000003" customHeight="1" x14ac:dyDescent="0.2">
      <c r="A723" s="5920"/>
      <c r="B723" s="5920"/>
      <c r="C723" s="1683"/>
      <c r="D723" s="1683"/>
      <c r="E723" s="1684"/>
      <c r="F723" s="1684"/>
      <c r="G723" s="1683"/>
      <c r="H723" s="1928"/>
      <c r="I723" s="1928"/>
      <c r="J723" s="1683"/>
      <c r="K723" s="1683"/>
      <c r="L723" s="1684"/>
      <c r="M723" s="1684"/>
      <c r="N723" s="1683"/>
      <c r="O723" s="1928"/>
      <c r="P723" s="1928"/>
      <c r="Q723" s="1683"/>
      <c r="R723" s="1683"/>
      <c r="S723" s="1684"/>
      <c r="T723" s="1684"/>
      <c r="U723" s="1683"/>
      <c r="V723" s="1928"/>
      <c r="W723" s="1928"/>
      <c r="X723" s="1683"/>
      <c r="Y723" s="1683"/>
      <c r="Z723" s="1684"/>
      <c r="AA723" s="1684"/>
      <c r="AB723" s="1683"/>
      <c r="AC723" s="1928"/>
      <c r="AD723" s="1928"/>
      <c r="AE723" s="1683"/>
      <c r="AF723" s="1683"/>
      <c r="AG723" s="1684"/>
      <c r="AH723" s="1684"/>
      <c r="AI723" s="1683"/>
      <c r="AJ723" s="1660"/>
      <c r="AK723" s="1660"/>
    </row>
    <row r="724" spans="1:45" ht="39.950000000000003" customHeight="1" x14ac:dyDescent="0.2">
      <c r="A724" s="5923"/>
      <c r="B724" s="5923"/>
      <c r="C724" s="1683"/>
      <c r="D724" s="1683"/>
      <c r="E724" s="1684"/>
      <c r="F724" s="1684"/>
      <c r="G724" s="1683"/>
      <c r="H724" s="1928"/>
      <c r="I724" s="1928"/>
      <c r="J724" s="1683"/>
      <c r="K724" s="1683"/>
      <c r="L724" s="1684"/>
      <c r="M724" s="1684"/>
      <c r="N724" s="1683"/>
      <c r="O724" s="1928"/>
      <c r="P724" s="1928"/>
      <c r="Q724" s="1683"/>
      <c r="R724" s="1683"/>
      <c r="S724" s="1684"/>
      <c r="T724" s="1684"/>
      <c r="U724" s="1683"/>
      <c r="V724" s="1928"/>
      <c r="W724" s="1928"/>
      <c r="X724" s="1683"/>
      <c r="Y724" s="1683"/>
      <c r="Z724" s="1684"/>
      <c r="AA724" s="1684"/>
      <c r="AB724" s="1683"/>
      <c r="AC724" s="1928"/>
      <c r="AD724" s="1928"/>
      <c r="AE724" s="1683"/>
      <c r="AF724" s="1683"/>
      <c r="AG724" s="1684"/>
      <c r="AH724" s="1684"/>
      <c r="AI724" s="1683"/>
      <c r="AJ724" s="1660"/>
      <c r="AK724" s="1660"/>
    </row>
    <row r="725" spans="1:45" ht="39.950000000000003" customHeight="1" x14ac:dyDescent="0.2">
      <c r="A725" s="5920"/>
      <c r="B725" s="5920"/>
      <c r="C725" s="1694"/>
      <c r="D725" s="1694"/>
      <c r="E725" s="1694"/>
      <c r="F725" s="1694"/>
      <c r="G725" s="1694"/>
      <c r="H725" s="1928"/>
      <c r="I725" s="1928"/>
      <c r="J725" s="1694"/>
      <c r="K725" s="1694"/>
      <c r="L725" s="1694"/>
      <c r="M725" s="1694"/>
      <c r="N725" s="1694"/>
      <c r="O725" s="1928"/>
      <c r="P725" s="1928"/>
      <c r="Q725" s="1694"/>
      <c r="R725" s="1694"/>
      <c r="S725" s="1694"/>
      <c r="T725" s="1694"/>
      <c r="U725" s="1694"/>
      <c r="V725" s="1928"/>
      <c r="W725" s="1928"/>
      <c r="X725" s="1694"/>
      <c r="Y725" s="1694"/>
      <c r="Z725" s="1694"/>
      <c r="AA725" s="1694"/>
      <c r="AB725" s="1694"/>
      <c r="AC725" s="1928"/>
      <c r="AD725" s="1928"/>
      <c r="AE725" s="1694"/>
      <c r="AF725" s="1694"/>
      <c r="AG725" s="1694"/>
      <c r="AH725" s="1694"/>
      <c r="AI725" s="1694"/>
      <c r="AJ725" s="1660"/>
      <c r="AK725" s="1660"/>
    </row>
    <row r="726" spans="1:45" ht="39.950000000000003" customHeight="1" x14ac:dyDescent="0.2">
      <c r="A726" s="5923"/>
      <c r="B726" s="5923"/>
      <c r="C726" s="1683"/>
      <c r="D726" s="1683"/>
      <c r="E726" s="1684"/>
      <c r="F726" s="1684"/>
      <c r="G726" s="1683"/>
      <c r="H726" s="1928"/>
      <c r="I726" s="1928"/>
      <c r="J726" s="1683"/>
      <c r="K726" s="1683"/>
      <c r="L726" s="1684"/>
      <c r="M726" s="1684"/>
      <c r="N726" s="1683"/>
      <c r="O726" s="1928"/>
      <c r="P726" s="1928"/>
      <c r="Q726" s="1683"/>
      <c r="R726" s="1683"/>
      <c r="S726" s="1684"/>
      <c r="T726" s="1684"/>
      <c r="U726" s="1683"/>
      <c r="V726" s="1928"/>
      <c r="W726" s="1928"/>
      <c r="X726" s="1683"/>
      <c r="Y726" s="1683"/>
      <c r="Z726" s="1684"/>
      <c r="AA726" s="1684"/>
      <c r="AB726" s="1683"/>
      <c r="AC726" s="1928"/>
      <c r="AD726" s="1928"/>
      <c r="AE726" s="1683"/>
      <c r="AF726" s="1683"/>
      <c r="AG726" s="1684"/>
      <c r="AH726" s="1684"/>
      <c r="AI726" s="1683"/>
      <c r="AJ726" s="1660"/>
      <c r="AK726" s="1660"/>
    </row>
    <row r="727" spans="1:45" ht="39.950000000000003" customHeight="1" x14ac:dyDescent="0.2">
      <c r="A727" s="5923"/>
      <c r="B727" s="5923"/>
      <c r="C727" s="1683"/>
      <c r="D727" s="1683"/>
      <c r="E727" s="1684"/>
      <c r="F727" s="1684"/>
      <c r="G727" s="1683"/>
      <c r="H727" s="1928"/>
      <c r="I727" s="1928"/>
      <c r="J727" s="1683"/>
      <c r="K727" s="1683"/>
      <c r="L727" s="1684"/>
      <c r="M727" s="1684"/>
      <c r="N727" s="1683"/>
      <c r="O727" s="1928"/>
      <c r="P727" s="1928"/>
      <c r="Q727" s="1683"/>
      <c r="R727" s="1683"/>
      <c r="S727" s="1684"/>
      <c r="T727" s="1684"/>
      <c r="U727" s="1683"/>
      <c r="V727" s="1928"/>
      <c r="W727" s="1928"/>
      <c r="X727" s="1683"/>
      <c r="Y727" s="1683"/>
      <c r="Z727" s="1684"/>
      <c r="AA727" s="1684"/>
      <c r="AB727" s="1683"/>
      <c r="AC727" s="1928"/>
      <c r="AD727" s="1928"/>
      <c r="AE727" s="1683"/>
      <c r="AF727" s="1683"/>
      <c r="AG727" s="1684"/>
      <c r="AH727" s="1684"/>
      <c r="AI727" s="1683"/>
      <c r="AJ727" s="1660"/>
      <c r="AK727" s="1660"/>
    </row>
    <row r="728" spans="1:45" ht="39.950000000000003" customHeight="1" x14ac:dyDescent="0.2">
      <c r="A728" s="5923"/>
      <c r="B728" s="5923"/>
      <c r="C728" s="1683"/>
      <c r="D728" s="1683"/>
      <c r="E728" s="1684"/>
      <c r="F728" s="1684"/>
      <c r="G728" s="1683"/>
      <c r="H728" s="1928"/>
      <c r="I728" s="1928"/>
      <c r="J728" s="1683"/>
      <c r="K728" s="1683"/>
      <c r="L728" s="1684"/>
      <c r="M728" s="1684"/>
      <c r="N728" s="1683"/>
      <c r="O728" s="1928"/>
      <c r="P728" s="1928"/>
      <c r="Q728" s="1683"/>
      <c r="R728" s="1683"/>
      <c r="S728" s="1684"/>
      <c r="T728" s="1684"/>
      <c r="U728" s="1683"/>
      <c r="V728" s="1928"/>
      <c r="W728" s="1928"/>
      <c r="X728" s="1683"/>
      <c r="Y728" s="1683"/>
      <c r="Z728" s="1684"/>
      <c r="AA728" s="1684"/>
      <c r="AB728" s="1683"/>
      <c r="AC728" s="1928"/>
      <c r="AD728" s="1928"/>
      <c r="AE728" s="1683"/>
      <c r="AF728" s="1683"/>
      <c r="AG728" s="1684"/>
      <c r="AH728" s="1684"/>
      <c r="AI728" s="1683"/>
      <c r="AJ728" s="1660"/>
      <c r="AK728" s="1660"/>
      <c r="AL728" s="3408"/>
      <c r="AM728" s="3408"/>
    </row>
    <row r="729" spans="1:45" ht="39.950000000000003" customHeight="1" x14ac:dyDescent="0.2">
      <c r="A729" s="5923"/>
      <c r="B729" s="5923"/>
      <c r="C729" s="1706"/>
      <c r="D729" s="1706"/>
      <c r="E729" s="1706"/>
      <c r="F729" s="1706"/>
      <c r="G729" s="1706"/>
      <c r="H729" s="1928"/>
      <c r="I729" s="1928"/>
      <c r="J729" s="1706"/>
      <c r="K729" s="1706"/>
      <c r="L729" s="1706"/>
      <c r="M729" s="1706"/>
      <c r="N729" s="1706"/>
      <c r="O729" s="1928"/>
      <c r="P729" s="1928"/>
      <c r="Q729" s="1706"/>
      <c r="R729" s="1706"/>
      <c r="S729" s="1706"/>
      <c r="T729" s="1706"/>
      <c r="U729" s="1706"/>
      <c r="V729" s="1928"/>
      <c r="W729" s="1928"/>
      <c r="X729" s="1706"/>
      <c r="Y729" s="1706"/>
      <c r="Z729" s="1706"/>
      <c r="AA729" s="1706"/>
      <c r="AB729" s="1706"/>
      <c r="AC729" s="1928"/>
      <c r="AD729" s="1928"/>
      <c r="AE729" s="1706"/>
      <c r="AF729" s="1706"/>
      <c r="AG729" s="1706"/>
      <c r="AH729" s="1706"/>
      <c r="AI729" s="1706"/>
      <c r="AJ729" s="1660"/>
      <c r="AK729" s="1660"/>
      <c r="AL729" s="5929"/>
      <c r="AM729" s="5929"/>
    </row>
    <row r="730" spans="1:45" ht="39.950000000000003" customHeight="1" x14ac:dyDescent="0.2">
      <c r="A730" s="5923"/>
      <c r="B730" s="5923"/>
      <c r="C730" s="1659"/>
      <c r="D730" s="1659"/>
      <c r="E730" s="1659"/>
      <c r="F730" s="1659"/>
      <c r="G730" s="1659"/>
      <c r="H730" s="1928"/>
      <c r="I730" s="1928"/>
      <c r="J730" s="1694"/>
      <c r="K730" s="1694"/>
      <c r="L730" s="1694"/>
      <c r="M730" s="1694"/>
      <c r="N730" s="1694"/>
      <c r="O730" s="1928"/>
      <c r="P730" s="1928"/>
      <c r="Q730" s="1694"/>
      <c r="R730" s="1694"/>
      <c r="S730" s="1694"/>
      <c r="T730" s="1694"/>
      <c r="U730" s="1694"/>
      <c r="V730" s="1928"/>
      <c r="W730" s="1928"/>
      <c r="X730" s="1694"/>
      <c r="Y730" s="1694"/>
      <c r="Z730" s="1694"/>
      <c r="AA730" s="1694"/>
      <c r="AB730" s="1694"/>
      <c r="AC730" s="1928"/>
      <c r="AD730" s="1928"/>
      <c r="AE730" s="1694"/>
      <c r="AF730" s="1694"/>
      <c r="AG730" s="1694"/>
      <c r="AH730" s="1694"/>
      <c r="AI730" s="1694"/>
      <c r="AJ730" s="1660"/>
      <c r="AK730" s="1660"/>
      <c r="AL730" s="5928"/>
      <c r="AM730" s="5928"/>
    </row>
    <row r="731" spans="1:45" ht="39.950000000000003" customHeight="1" x14ac:dyDescent="0.2">
      <c r="C731" s="1659"/>
      <c r="D731" s="1659"/>
      <c r="E731" s="1659"/>
      <c r="H731" s="1928"/>
      <c r="I731" s="1928"/>
      <c r="K731" s="1659"/>
      <c r="L731" s="1659"/>
      <c r="M731" s="1659"/>
      <c r="N731" s="1659"/>
      <c r="O731" s="1928"/>
      <c r="P731" s="1928"/>
      <c r="Q731" s="1659"/>
      <c r="R731" s="1659"/>
      <c r="S731" s="1659"/>
      <c r="T731" s="1659"/>
      <c r="V731" s="1928"/>
      <c r="W731" s="1928"/>
      <c r="X731" s="1657"/>
      <c r="Y731" s="1657"/>
      <c r="Z731" s="1657"/>
      <c r="AA731" s="1927"/>
      <c r="AB731" s="1927"/>
      <c r="AC731" s="1928"/>
      <c r="AD731" s="1928"/>
      <c r="AE731" s="1927"/>
      <c r="AF731" s="1657"/>
      <c r="AG731" s="1657"/>
      <c r="AH731" s="1657"/>
      <c r="AI731" s="1657"/>
      <c r="AJ731" s="1660"/>
      <c r="AK731" s="1660"/>
    </row>
    <row r="732" spans="1:45" ht="39.950000000000003" customHeight="1" x14ac:dyDescent="0.2">
      <c r="D732" s="1658"/>
      <c r="E732" s="1658"/>
      <c r="F732" s="1658"/>
      <c r="G732" s="1658"/>
      <c r="H732" s="1928"/>
      <c r="I732" s="1928"/>
      <c r="M732" s="1658"/>
      <c r="N732" s="1658"/>
      <c r="O732" s="1928"/>
      <c r="P732" s="1928"/>
      <c r="Q732" s="1658"/>
      <c r="R732" s="1667"/>
      <c r="S732" s="1667"/>
      <c r="T732" s="1667"/>
      <c r="V732" s="1928"/>
      <c r="W732" s="1928"/>
      <c r="X732" s="1659"/>
      <c r="Y732" s="1659"/>
      <c r="Z732" s="1659"/>
      <c r="AA732" s="1659"/>
      <c r="AC732" s="1928"/>
      <c r="AD732" s="1928"/>
      <c r="AF732" s="1659"/>
      <c r="AG732" s="1659"/>
      <c r="AH732" s="1659"/>
      <c r="AJ732" s="1660"/>
      <c r="AK732" s="1660"/>
    </row>
    <row r="733" spans="1:45" ht="39.950000000000003" customHeight="1" x14ac:dyDescent="0.2">
      <c r="D733" s="1715"/>
      <c r="E733" s="1715"/>
      <c r="F733" s="1659"/>
      <c r="G733" s="1658"/>
      <c r="H733" s="1928"/>
      <c r="I733" s="1928"/>
      <c r="J733" s="1715"/>
      <c r="N733" s="1783"/>
      <c r="O733" s="1928"/>
      <c r="P733" s="1928"/>
      <c r="Q733" s="1659"/>
      <c r="S733" s="1715"/>
      <c r="T733" s="1659"/>
      <c r="U733" s="1667"/>
      <c r="V733" s="1928"/>
      <c r="W733" s="1928"/>
      <c r="Y733" s="1659"/>
      <c r="AA733" s="1657"/>
      <c r="AC733" s="1928"/>
      <c r="AD733" s="1928"/>
      <c r="AE733" s="1659"/>
      <c r="AF733" s="1927"/>
      <c r="AI733" s="1659"/>
      <c r="AJ733" s="1660"/>
      <c r="AK733" s="1660"/>
    </row>
    <row r="734" spans="1:45" ht="39.950000000000003" customHeight="1" x14ac:dyDescent="0.2">
      <c r="E734" s="1715"/>
      <c r="F734" s="1659"/>
      <c r="H734" s="1928"/>
      <c r="I734" s="1928"/>
      <c r="O734" s="1928"/>
      <c r="P734" s="1928"/>
      <c r="R734" s="1658"/>
      <c r="S734" s="1658"/>
      <c r="T734" s="1658"/>
      <c r="V734" s="1928"/>
      <c r="W734" s="1928"/>
      <c r="X734" s="1697"/>
      <c r="AC734" s="1928"/>
      <c r="AD734" s="1928"/>
      <c r="AJ734" s="1660"/>
      <c r="AK734" s="1660"/>
    </row>
    <row r="735" spans="1:45" ht="39.950000000000003" customHeight="1" x14ac:dyDescent="0.2">
      <c r="C735" s="1716"/>
      <c r="D735" s="1716"/>
      <c r="E735" s="1716"/>
      <c r="F735" s="1716"/>
      <c r="G735" s="1716"/>
      <c r="H735" s="1658"/>
      <c r="K735" s="16"/>
      <c r="L735" s="16"/>
      <c r="M735" s="16"/>
      <c r="T735" s="1658"/>
      <c r="U735" s="1658"/>
      <c r="X735" s="1658"/>
      <c r="AR735" s="5491"/>
      <c r="AS735" s="5491"/>
    </row>
    <row r="736" spans="1:45" ht="39.950000000000003" customHeight="1" x14ac:dyDescent="0.2">
      <c r="A736" s="16"/>
      <c r="B736" s="1715"/>
      <c r="C736" s="1659"/>
      <c r="D736" s="1659"/>
      <c r="E736" s="1657"/>
      <c r="F736" s="1657"/>
      <c r="G736" s="1659"/>
      <c r="H736" s="1659"/>
      <c r="I736" s="1659"/>
      <c r="J736" s="1716"/>
      <c r="K736" s="1716"/>
    </row>
    <row r="737" spans="1:44" ht="39.950000000000003" customHeight="1" x14ac:dyDescent="0.2"/>
    <row r="738" spans="1:44" ht="39.950000000000003" customHeight="1" x14ac:dyDescent="0.2">
      <c r="A738" s="5876"/>
      <c r="B738" s="5876"/>
      <c r="C738" s="1661"/>
      <c r="D738" s="1661"/>
      <c r="E738" s="1661"/>
      <c r="F738" s="1661"/>
      <c r="G738" s="1661"/>
      <c r="H738" s="1661"/>
      <c r="I738" s="1661"/>
      <c r="J738" s="1661"/>
      <c r="K738" s="1661"/>
      <c r="L738" s="1661"/>
      <c r="M738" s="1661"/>
      <c r="N738" s="1661"/>
      <c r="O738" s="1661"/>
      <c r="P738" s="1661"/>
      <c r="Q738" s="1661"/>
      <c r="R738" s="1661"/>
      <c r="S738" s="1661"/>
      <c r="T738" s="1661"/>
      <c r="U738" s="1661"/>
      <c r="V738" s="1661"/>
      <c r="W738" s="1661"/>
      <c r="X738" s="1661"/>
      <c r="Y738" s="1661"/>
      <c r="Z738" s="1661"/>
      <c r="AA738" s="1661"/>
      <c r="AB738" s="1661"/>
      <c r="AC738" s="1661"/>
      <c r="AD738" s="1661"/>
      <c r="AE738" s="1661"/>
      <c r="AF738" s="1661"/>
      <c r="AG738" s="1661"/>
      <c r="AH738" s="1661"/>
      <c r="AI738" s="1661"/>
      <c r="AJ738" s="1661"/>
      <c r="AK738" s="1661"/>
      <c r="AR738" s="1715"/>
    </row>
    <row r="739" spans="1:44" ht="39.950000000000003" customHeight="1" x14ac:dyDescent="0.2">
      <c r="A739" s="5929"/>
      <c r="B739" s="5929"/>
      <c r="C739" s="1708"/>
      <c r="D739" s="1708"/>
      <c r="E739" s="1708"/>
      <c r="F739" s="1708"/>
      <c r="G739" s="1708"/>
      <c r="H739" s="1708"/>
      <c r="I739" s="1708"/>
      <c r="J739" s="1708"/>
      <c r="K739" s="1708"/>
      <c r="L739" s="1708"/>
      <c r="M739" s="1708"/>
      <c r="N739" s="1708"/>
      <c r="O739" s="1708"/>
      <c r="P739" s="1708"/>
      <c r="Q739" s="1708"/>
      <c r="R739" s="1708"/>
      <c r="S739" s="1708"/>
      <c r="T739" s="1708"/>
      <c r="U739" s="1708"/>
      <c r="V739" s="1708"/>
      <c r="W739" s="1708"/>
      <c r="X739" s="1708"/>
      <c r="Y739" s="1708"/>
      <c r="Z739" s="1708"/>
      <c r="AA739" s="1708"/>
      <c r="AB739" s="1708"/>
      <c r="AC739" s="1708"/>
      <c r="AD739" s="1708"/>
      <c r="AE739" s="1708"/>
      <c r="AF739" s="1708"/>
      <c r="AG739" s="1708"/>
      <c r="AH739" s="1708"/>
      <c r="AI739" s="1708"/>
      <c r="AJ739" s="1708"/>
      <c r="AK739" s="1708"/>
    </row>
    <row r="740" spans="1:44" ht="39.950000000000003" customHeight="1" x14ac:dyDescent="0.2">
      <c r="A740" s="5926"/>
      <c r="B740" s="5926"/>
      <c r="C740" s="1658"/>
      <c r="D740" s="1658"/>
      <c r="E740" s="1658"/>
      <c r="F740" s="1684"/>
      <c r="G740" s="1684"/>
      <c r="H740" s="1928"/>
      <c r="I740" s="1928"/>
      <c r="J740" s="1684"/>
      <c r="K740" s="1684"/>
      <c r="L740" s="1684"/>
      <c r="M740" s="1684"/>
      <c r="N740" s="1684"/>
      <c r="O740" s="1928"/>
      <c r="P740" s="1928"/>
      <c r="Q740" s="1683"/>
      <c r="R740" s="1683"/>
      <c r="S740" s="1684"/>
      <c r="T740" s="1691"/>
      <c r="U740" s="1683"/>
      <c r="V740" s="1928"/>
      <c r="W740" s="1928"/>
      <c r="X740" s="1683"/>
      <c r="Y740" s="1683"/>
      <c r="Z740" s="1704"/>
      <c r="AA740" s="1691"/>
      <c r="AB740" s="1683"/>
      <c r="AC740" s="1928"/>
      <c r="AD740" s="1928"/>
      <c r="AE740" s="1716"/>
      <c r="AF740" s="1716"/>
      <c r="AG740" s="1716"/>
      <c r="AH740" s="1693"/>
      <c r="AI740" s="1683"/>
      <c r="AJ740" s="1660"/>
      <c r="AK740" s="1660"/>
      <c r="AO740" s="5923"/>
      <c r="AP740" s="5923"/>
      <c r="AQ740" s="5923"/>
    </row>
    <row r="741" spans="1:44" ht="39.950000000000003" customHeight="1" x14ac:dyDescent="0.2">
      <c r="A741" s="5926"/>
      <c r="B741" s="5926"/>
      <c r="C741" s="1706"/>
      <c r="D741" s="1706"/>
      <c r="E741" s="1706"/>
      <c r="F741" s="1706"/>
      <c r="G741" s="1706"/>
      <c r="H741" s="1928"/>
      <c r="I741" s="1928"/>
      <c r="J741" s="1706"/>
      <c r="K741" s="1706"/>
      <c r="L741" s="1706"/>
      <c r="M741" s="1706"/>
      <c r="N741" s="1706"/>
      <c r="O741" s="1928"/>
      <c r="P741" s="1928"/>
      <c r="Q741" s="1706"/>
      <c r="R741" s="1706"/>
      <c r="S741" s="1706"/>
      <c r="T741" s="1706"/>
      <c r="U741" s="1706"/>
      <c r="V741" s="1928"/>
      <c r="W741" s="1928"/>
      <c r="X741" s="1706"/>
      <c r="Y741" s="1706"/>
      <c r="Z741" s="1706"/>
      <c r="AA741" s="1706"/>
      <c r="AB741" s="1706"/>
      <c r="AC741" s="1928"/>
      <c r="AD741" s="1928"/>
      <c r="AE741" s="1706"/>
      <c r="AF741" s="1706"/>
      <c r="AG741" s="1706"/>
      <c r="AH741" s="1706"/>
      <c r="AI741" s="1706"/>
      <c r="AJ741" s="1660"/>
      <c r="AK741" s="1660"/>
    </row>
    <row r="742" spans="1:44" ht="39.950000000000003" customHeight="1" x14ac:dyDescent="0.2">
      <c r="A742" s="5923"/>
      <c r="B742" s="5923"/>
      <c r="C742" s="1657"/>
      <c r="D742" s="1657"/>
      <c r="E742" s="1657"/>
      <c r="F742" s="1666"/>
      <c r="G742" s="1666"/>
      <c r="H742" s="1928"/>
      <c r="I742" s="1928"/>
      <c r="J742" s="1657"/>
      <c r="K742" s="1657"/>
      <c r="L742" s="1657"/>
      <c r="M742" s="1657"/>
      <c r="N742" s="1683"/>
      <c r="O742" s="1928"/>
      <c r="P742" s="1928"/>
      <c r="Q742" s="1683"/>
      <c r="R742" s="1702"/>
      <c r="S742" s="1702"/>
      <c r="T742" s="1684"/>
      <c r="U742" s="1683"/>
      <c r="V742" s="1928"/>
      <c r="W742" s="1928"/>
      <c r="X742" s="1683"/>
      <c r="Y742" s="1683"/>
      <c r="Z742" s="1684"/>
      <c r="AA742" s="1684"/>
      <c r="AB742" s="1683"/>
      <c r="AC742" s="1928"/>
      <c r="AD742" s="1928"/>
      <c r="AE742" s="1683"/>
      <c r="AF742" s="1683"/>
      <c r="AG742" s="1684"/>
      <c r="AH742" s="1684"/>
      <c r="AI742" s="1683"/>
      <c r="AJ742" s="1660"/>
      <c r="AK742" s="1660"/>
    </row>
    <row r="743" spans="1:44" ht="39.950000000000003" customHeight="1" x14ac:dyDescent="0.2">
      <c r="A743" s="5926"/>
      <c r="B743" s="5926"/>
      <c r="C743" s="1716"/>
      <c r="D743" s="1716"/>
      <c r="E743" s="1716"/>
      <c r="F743" s="1716"/>
      <c r="G743" s="1716"/>
      <c r="H743" s="1928"/>
      <c r="I743" s="1928"/>
      <c r="J743" s="1666"/>
      <c r="K743" s="1666"/>
      <c r="L743" s="1716"/>
      <c r="M743" s="1716"/>
      <c r="N743" s="1716"/>
      <c r="O743" s="1928"/>
      <c r="P743" s="1928"/>
      <c r="Q743" s="1658"/>
      <c r="R743" s="1658"/>
      <c r="S743" s="1659"/>
      <c r="T743" s="1659"/>
      <c r="U743" s="1659"/>
      <c r="V743" s="1928"/>
      <c r="W743" s="1928"/>
      <c r="X743" s="1665"/>
      <c r="Y743" s="1665"/>
      <c r="Z743" s="1665"/>
      <c r="AA743" s="1665"/>
      <c r="AB743" s="1665"/>
      <c r="AC743" s="1928"/>
      <c r="AD743" s="1928"/>
      <c r="AE743" s="1665"/>
      <c r="AF743" s="1665"/>
      <c r="AG743" s="1665"/>
      <c r="AH743" s="1665"/>
      <c r="AI743" s="1665"/>
      <c r="AJ743" s="1660"/>
      <c r="AK743" s="1660"/>
      <c r="AO743" s="1715"/>
      <c r="AP743" s="1715"/>
      <c r="AQ743" s="1715"/>
    </row>
    <row r="744" spans="1:44" ht="39.950000000000003" customHeight="1" x14ac:dyDescent="0.2">
      <c r="A744" s="5926"/>
      <c r="B744" s="5926"/>
      <c r="C744" s="1658"/>
      <c r="D744" s="1658"/>
      <c r="E744" s="1658"/>
      <c r="F744" s="1658"/>
      <c r="G744" s="1658"/>
      <c r="H744" s="1928"/>
      <c r="I744" s="1928"/>
      <c r="J744" s="1658"/>
      <c r="K744" s="1658"/>
      <c r="L744" s="1658"/>
      <c r="M744" s="1658"/>
      <c r="N744" s="1658"/>
      <c r="O744" s="1928"/>
      <c r="P744" s="1928"/>
      <c r="Q744" s="1683"/>
      <c r="R744" s="1683"/>
      <c r="S744" s="1684"/>
      <c r="T744" s="1702"/>
      <c r="U744" s="1702"/>
      <c r="V744" s="1928"/>
      <c r="W744" s="1928"/>
      <c r="X744" s="1658"/>
      <c r="Y744" s="1658"/>
      <c r="Z744" s="1658"/>
      <c r="AA744" s="1658"/>
      <c r="AB744" s="1658"/>
      <c r="AC744" s="1928"/>
      <c r="AD744" s="1928"/>
      <c r="AE744" s="1658"/>
      <c r="AF744" s="1658"/>
      <c r="AG744" s="1665"/>
      <c r="AH744" s="1665"/>
      <c r="AI744" s="1665"/>
      <c r="AJ744" s="1660"/>
      <c r="AK744" s="1660"/>
    </row>
    <row r="745" spans="1:44" ht="39.950000000000003" customHeight="1" x14ac:dyDescent="0.2">
      <c r="A745" s="5922"/>
      <c r="B745" s="5922"/>
      <c r="C745" s="1664"/>
      <c r="D745" s="1664"/>
      <c r="E745" s="1664"/>
      <c r="F745" s="1664"/>
      <c r="G745" s="1664"/>
      <c r="H745" s="1928"/>
      <c r="I745" s="1928"/>
      <c r="J745" s="1690"/>
      <c r="K745" s="1690"/>
      <c r="L745" s="1684"/>
      <c r="M745" s="1684"/>
      <c r="N745" s="1683"/>
      <c r="O745" s="1928"/>
      <c r="P745" s="1928"/>
      <c r="Q745" s="1683"/>
      <c r="R745" s="1683"/>
      <c r="S745" s="1684"/>
      <c r="T745" s="1684"/>
      <c r="U745" s="1683"/>
      <c r="V745" s="1928"/>
      <c r="W745" s="1928"/>
      <c r="X745" s="1683"/>
      <c r="Y745" s="1683"/>
      <c r="Z745" s="1684"/>
      <c r="AA745" s="1684"/>
      <c r="AB745" s="1683"/>
      <c r="AC745" s="1928"/>
      <c r="AD745" s="1928"/>
      <c r="AE745" s="1683"/>
      <c r="AF745" s="1683"/>
      <c r="AG745" s="1684"/>
      <c r="AH745" s="1684"/>
      <c r="AI745" s="1683"/>
      <c r="AJ745" s="1660"/>
      <c r="AK745" s="1660"/>
    </row>
    <row r="746" spans="1:44" ht="39.950000000000003" customHeight="1" x14ac:dyDescent="0.2">
      <c r="A746" s="5920"/>
      <c r="B746" s="5920"/>
      <c r="C746" s="1683"/>
      <c r="D746" s="1683"/>
      <c r="E746" s="1684"/>
      <c r="F746" s="1684"/>
      <c r="G746" s="1683"/>
      <c r="H746" s="1928"/>
      <c r="I746" s="1928"/>
      <c r="J746" s="1683"/>
      <c r="K746" s="1683"/>
      <c r="L746" s="1684"/>
      <c r="M746" s="1684"/>
      <c r="N746" s="1683"/>
      <c r="O746" s="1928"/>
      <c r="P746" s="1928"/>
      <c r="Q746" s="1683"/>
      <c r="R746" s="1683"/>
      <c r="S746" s="1684"/>
      <c r="T746" s="1684"/>
      <c r="U746" s="1683"/>
      <c r="V746" s="1928"/>
      <c r="W746" s="1928"/>
      <c r="X746" s="1683"/>
      <c r="Y746" s="1683"/>
      <c r="Z746" s="1684"/>
      <c r="AA746" s="1684"/>
      <c r="AB746" s="1683"/>
      <c r="AC746" s="1928"/>
      <c r="AD746" s="1928"/>
      <c r="AE746" s="1683"/>
      <c r="AF746" s="1683"/>
      <c r="AG746" s="1684"/>
      <c r="AH746" s="1684"/>
      <c r="AI746" s="1683"/>
      <c r="AJ746" s="1660"/>
      <c r="AK746" s="1660"/>
    </row>
    <row r="747" spans="1:44" ht="39.950000000000003" customHeight="1" x14ac:dyDescent="0.2">
      <c r="A747" s="5927"/>
      <c r="B747" s="5924"/>
      <c r="C747" s="1664"/>
      <c r="D747" s="1664"/>
      <c r="E747" s="1658"/>
      <c r="F747" s="1658"/>
      <c r="G747" s="1658"/>
      <c r="H747" s="1928"/>
      <c r="I747" s="1928"/>
      <c r="J747" s="1664"/>
      <c r="K747" s="1664"/>
      <c r="L747" s="1664"/>
      <c r="M747" s="1664"/>
      <c r="N747" s="1664"/>
      <c r="O747" s="1928"/>
      <c r="P747" s="1928"/>
      <c r="Q747" s="1664"/>
      <c r="R747" s="1664"/>
      <c r="S747" s="1664"/>
      <c r="T747" s="1664"/>
      <c r="U747" s="1664"/>
      <c r="V747" s="1928"/>
      <c r="W747" s="1928"/>
      <c r="X747" s="1664"/>
      <c r="Y747" s="1664"/>
      <c r="Z747" s="1664"/>
      <c r="AA747" s="1664"/>
      <c r="AB747" s="1664"/>
      <c r="AC747" s="1928"/>
      <c r="AD747" s="1928"/>
      <c r="AE747" s="1664"/>
      <c r="AF747" s="1664"/>
      <c r="AG747" s="1664"/>
      <c r="AH747" s="1664"/>
      <c r="AI747" s="1664"/>
      <c r="AJ747" s="1660"/>
      <c r="AK747" s="1660"/>
    </row>
    <row r="748" spans="1:44" ht="39.950000000000003" customHeight="1" x14ac:dyDescent="0.2">
      <c r="A748" s="5923"/>
      <c r="B748" s="5923"/>
      <c r="C748" s="1927"/>
      <c r="D748" s="1927"/>
      <c r="E748" s="1927"/>
      <c r="F748" s="1927"/>
      <c r="G748" s="1927"/>
      <c r="H748" s="1928"/>
      <c r="I748" s="1928"/>
      <c r="J748" s="1927"/>
      <c r="K748" s="1927"/>
      <c r="L748" s="1927"/>
      <c r="M748" s="1927"/>
      <c r="N748" s="1927"/>
      <c r="O748" s="1928"/>
      <c r="P748" s="1928"/>
      <c r="Q748" s="1927"/>
      <c r="R748" s="1927"/>
      <c r="S748" s="1927"/>
      <c r="T748" s="1927"/>
      <c r="U748" s="1927"/>
      <c r="V748" s="1928"/>
      <c r="W748" s="1928"/>
      <c r="X748" s="1927"/>
      <c r="Y748" s="1927"/>
      <c r="Z748" s="1927"/>
      <c r="AA748" s="1927"/>
      <c r="AB748" s="1927"/>
      <c r="AC748" s="1928"/>
      <c r="AD748" s="1928"/>
      <c r="AE748" s="1927"/>
      <c r="AF748" s="1927"/>
      <c r="AG748" s="1693"/>
      <c r="AH748" s="1927"/>
      <c r="AI748" s="1927"/>
      <c r="AJ748" s="1660"/>
      <c r="AK748" s="1660"/>
    </row>
    <row r="749" spans="1:44" ht="39.950000000000003" customHeight="1" x14ac:dyDescent="0.2">
      <c r="A749" s="5920"/>
      <c r="B749" s="5920"/>
      <c r="C749" s="1664"/>
      <c r="D749" s="1664"/>
      <c r="E749" s="1664"/>
      <c r="F749" s="1664"/>
      <c r="G749" s="1664"/>
      <c r="H749" s="1928"/>
      <c r="I749" s="1928"/>
      <c r="J749" s="1664"/>
      <c r="K749" s="1664"/>
      <c r="L749" s="1664"/>
      <c r="M749" s="1664"/>
      <c r="N749" s="1664"/>
      <c r="O749" s="1928"/>
      <c r="P749" s="1928"/>
      <c r="Q749" s="1659"/>
      <c r="R749" s="1659"/>
      <c r="S749" s="1683"/>
      <c r="T749" s="1683"/>
      <c r="U749" s="1684"/>
      <c r="V749" s="1928"/>
      <c r="W749" s="1928"/>
      <c r="X749" s="1683"/>
      <c r="Y749" s="1683"/>
      <c r="Z749" s="1659"/>
      <c r="AA749" s="1659"/>
      <c r="AB749" s="1683"/>
      <c r="AC749" s="1928"/>
      <c r="AD749" s="1928"/>
      <c r="AE749" s="1683"/>
      <c r="AF749" s="1683"/>
      <c r="AG749" s="1684"/>
      <c r="AH749" s="1684"/>
      <c r="AI749" s="1683"/>
      <c r="AJ749" s="1660"/>
      <c r="AK749" s="1660"/>
    </row>
    <row r="750" spans="1:44" ht="39.950000000000003" customHeight="1" x14ac:dyDescent="0.2">
      <c r="A750" s="5923"/>
      <c r="B750" s="5923"/>
      <c r="C750" s="1683"/>
      <c r="D750" s="1683"/>
      <c r="E750" s="1684"/>
      <c r="F750" s="1684"/>
      <c r="G750" s="1683"/>
      <c r="H750" s="1928"/>
      <c r="I750" s="1928"/>
      <c r="J750" s="1706"/>
      <c r="K750" s="1706"/>
      <c r="L750" s="1706"/>
      <c r="M750" s="1706"/>
      <c r="N750" s="1706"/>
      <c r="O750" s="1928"/>
      <c r="P750" s="1928"/>
      <c r="Q750" s="1706"/>
      <c r="R750" s="1706"/>
      <c r="S750" s="1706"/>
      <c r="T750" s="1666"/>
      <c r="U750" s="1666"/>
      <c r="V750" s="1928"/>
      <c r="W750" s="1928"/>
      <c r="X750" s="1694"/>
      <c r="Y750" s="1694"/>
      <c r="Z750" s="1694"/>
      <c r="AA750" s="1694"/>
      <c r="AB750" s="1694"/>
      <c r="AC750" s="1928"/>
      <c r="AD750" s="1928"/>
      <c r="AE750" s="1694"/>
      <c r="AF750" s="1694"/>
      <c r="AG750" s="1694"/>
      <c r="AH750" s="1694"/>
      <c r="AI750" s="1694"/>
      <c r="AJ750" s="1660"/>
      <c r="AK750" s="1660"/>
    </row>
    <row r="751" spans="1:44" ht="39.950000000000003" customHeight="1" x14ac:dyDescent="0.2">
      <c r="A751" s="5920"/>
      <c r="B751" s="5920"/>
      <c r="C751" s="1694"/>
      <c r="D751" s="1694"/>
      <c r="E751" s="1694"/>
      <c r="F751" s="1694"/>
      <c r="G751" s="1694"/>
      <c r="H751" s="1928"/>
      <c r="I751" s="1928"/>
      <c r="J751" s="1694"/>
      <c r="K751" s="1694"/>
      <c r="L751" s="1694"/>
      <c r="M751" s="1694"/>
      <c r="N751" s="1694"/>
      <c r="O751" s="1928"/>
      <c r="P751" s="1928"/>
      <c r="Q751" s="1694"/>
      <c r="R751" s="1694"/>
      <c r="S751" s="1694"/>
      <c r="T751" s="1694"/>
      <c r="U751" s="1694"/>
      <c r="V751" s="1928"/>
      <c r="W751" s="1928"/>
      <c r="X751" s="1694"/>
      <c r="Y751" s="1694"/>
      <c r="Z751" s="1694"/>
      <c r="AA751" s="1694"/>
      <c r="AB751" s="1694"/>
      <c r="AC751" s="1928"/>
      <c r="AD751" s="1928"/>
      <c r="AE751" s="1694"/>
      <c r="AF751" s="1694"/>
      <c r="AG751" s="1694"/>
      <c r="AH751" s="1694"/>
      <c r="AI751" s="1694"/>
      <c r="AJ751" s="1660"/>
      <c r="AK751" s="1660"/>
    </row>
    <row r="752" spans="1:44" ht="39.950000000000003" customHeight="1" x14ac:dyDescent="0.2">
      <c r="A752" s="5923"/>
      <c r="B752" s="5923"/>
      <c r="C752" s="1664"/>
      <c r="D752" s="1664"/>
      <c r="E752" s="1664"/>
      <c r="F752" s="1664"/>
      <c r="G752" s="1664"/>
      <c r="H752" s="1928"/>
      <c r="I752" s="1928"/>
      <c r="J752" s="1664"/>
      <c r="K752" s="1664"/>
      <c r="L752" s="1664"/>
      <c r="M752" s="1664"/>
      <c r="N752" s="1664"/>
      <c r="O752" s="1928"/>
      <c r="P752" s="1928"/>
      <c r="Q752" s="1659"/>
      <c r="R752" s="1659"/>
      <c r="S752" s="1684"/>
      <c r="T752" s="1684"/>
      <c r="U752" s="1683"/>
      <c r="V752" s="1928"/>
      <c r="W752" s="1928"/>
      <c r="X752" s="1683"/>
      <c r="Y752" s="1683"/>
      <c r="Z752" s="1659"/>
      <c r="AA752" s="1659"/>
      <c r="AB752" s="1683"/>
      <c r="AC752" s="1928"/>
      <c r="AD752" s="1928"/>
      <c r="AE752" s="1683"/>
      <c r="AF752" s="1683"/>
      <c r="AG752" s="1684"/>
      <c r="AH752" s="1684"/>
      <c r="AI752" s="1683"/>
      <c r="AJ752" s="1660"/>
      <c r="AK752" s="1660"/>
    </row>
    <row r="753" spans="1:39" ht="39.950000000000003" customHeight="1" x14ac:dyDescent="0.2">
      <c r="A753" s="5923"/>
      <c r="B753" s="5923"/>
      <c r="C753" s="1664"/>
      <c r="D753" s="1664"/>
      <c r="E753" s="1664"/>
      <c r="F753" s="1664"/>
      <c r="G753" s="1664"/>
      <c r="H753" s="1928"/>
      <c r="I753" s="1928"/>
      <c r="J753" s="1664"/>
      <c r="K753" s="1664"/>
      <c r="L753" s="1664"/>
      <c r="M753" s="1664"/>
      <c r="N753" s="1664"/>
      <c r="O753" s="1928"/>
      <c r="P753" s="1928"/>
      <c r="Q753" s="1664"/>
      <c r="R753" s="1664"/>
      <c r="S753" s="1664"/>
      <c r="T753" s="1664"/>
      <c r="U753" s="1664"/>
      <c r="V753" s="1928"/>
      <c r="W753" s="1928"/>
      <c r="X753" s="1664"/>
      <c r="Y753" s="1664"/>
      <c r="Z753" s="1664"/>
      <c r="AA753" s="1664"/>
      <c r="AB753" s="1683"/>
      <c r="AC753" s="1928"/>
      <c r="AD753" s="1928"/>
      <c r="AE753" s="1683"/>
      <c r="AF753" s="1683"/>
      <c r="AG753" s="1684"/>
      <c r="AH753" s="1684"/>
      <c r="AI753" s="1683"/>
      <c r="AJ753" s="1660"/>
      <c r="AK753" s="1660"/>
    </row>
    <row r="754" spans="1:39" ht="39.950000000000003" customHeight="1" x14ac:dyDescent="0.2">
      <c r="A754" s="5923"/>
      <c r="B754" s="5923"/>
      <c r="C754" s="1664"/>
      <c r="D754" s="1664"/>
      <c r="E754" s="1664"/>
      <c r="F754" s="1664"/>
      <c r="G754" s="1664"/>
      <c r="H754" s="1928"/>
      <c r="I754" s="1928"/>
      <c r="J754" s="1664"/>
      <c r="K754" s="1664"/>
      <c r="L754" s="1664"/>
      <c r="M754" s="1664"/>
      <c r="N754" s="1664"/>
      <c r="O754" s="1928"/>
      <c r="P754" s="1928"/>
      <c r="Q754" s="1664"/>
      <c r="R754" s="1664"/>
      <c r="S754" s="1664"/>
      <c r="T754" s="1664"/>
      <c r="U754" s="1664"/>
      <c r="V754" s="1928"/>
      <c r="W754" s="1928"/>
      <c r="X754" s="1664"/>
      <c r="Y754" s="1664"/>
      <c r="Z754" s="1664"/>
      <c r="AA754" s="1664"/>
      <c r="AB754" s="1683"/>
      <c r="AC754" s="1928"/>
      <c r="AD754" s="1928"/>
      <c r="AE754" s="1683"/>
      <c r="AF754" s="1683"/>
      <c r="AG754" s="1684"/>
      <c r="AH754" s="1684"/>
      <c r="AI754" s="1683"/>
      <c r="AJ754" s="1660"/>
      <c r="AK754" s="1660"/>
      <c r="AL754" s="3408"/>
      <c r="AM754" s="3408"/>
    </row>
    <row r="755" spans="1:39" ht="39.950000000000003" customHeight="1" x14ac:dyDescent="0.2">
      <c r="A755" s="5923"/>
      <c r="B755" s="5923"/>
      <c r="C755" s="1706"/>
      <c r="D755" s="1706"/>
      <c r="E755" s="1706"/>
      <c r="F755" s="1706"/>
      <c r="G755" s="1706"/>
      <c r="H755" s="1928"/>
      <c r="I755" s="1928"/>
      <c r="J755" s="1706"/>
      <c r="K755" s="1706"/>
      <c r="L755" s="1706"/>
      <c r="M755" s="1706"/>
      <c r="N755" s="1706"/>
      <c r="O755" s="1928"/>
      <c r="P755" s="1928"/>
      <c r="Q755" s="1706"/>
      <c r="R755" s="1706"/>
      <c r="S755" s="1706"/>
      <c r="T755" s="1706"/>
      <c r="U755" s="1706"/>
      <c r="V755" s="1928"/>
      <c r="W755" s="1928"/>
      <c r="X755" s="1666"/>
      <c r="Y755" s="1666"/>
      <c r="Z755" s="1694"/>
      <c r="AA755" s="1694"/>
      <c r="AB755" s="1694"/>
      <c r="AC755" s="1928"/>
      <c r="AD755" s="1928"/>
      <c r="AE755" s="1694"/>
      <c r="AF755" s="1694"/>
      <c r="AG755" s="1694"/>
      <c r="AH755" s="1694"/>
      <c r="AI755" s="1694"/>
      <c r="AJ755" s="1660"/>
      <c r="AK755" s="1660"/>
      <c r="AL755" s="5929"/>
      <c r="AM755" s="5929"/>
    </row>
    <row r="756" spans="1:39" ht="39.950000000000003" customHeight="1" x14ac:dyDescent="0.2">
      <c r="A756" s="5923"/>
      <c r="B756" s="5923"/>
      <c r="C756" s="1694"/>
      <c r="D756" s="1694"/>
      <c r="E756" s="1694"/>
      <c r="F756" s="1694"/>
      <c r="G756" s="1694"/>
      <c r="H756" s="1928"/>
      <c r="I756" s="1928"/>
      <c r="J756" s="1683"/>
      <c r="K756" s="1683"/>
      <c r="L756" s="1684"/>
      <c r="M756" s="1684"/>
      <c r="N756" s="1683"/>
      <c r="O756" s="1928"/>
      <c r="P756" s="1928"/>
      <c r="Q756" s="1683"/>
      <c r="R756" s="1683"/>
      <c r="S756" s="1684"/>
      <c r="T756" s="1684"/>
      <c r="U756" s="1683"/>
      <c r="V756" s="1928"/>
      <c r="W756" s="1928"/>
      <c r="X756" s="1683"/>
      <c r="Y756" s="1683"/>
      <c r="Z756" s="1684"/>
      <c r="AA756" s="1684"/>
      <c r="AB756" s="1683"/>
      <c r="AC756" s="1928"/>
      <c r="AD756" s="1928"/>
      <c r="AE756" s="1683"/>
      <c r="AF756" s="1683"/>
      <c r="AG756" s="1684"/>
      <c r="AH756" s="1684"/>
      <c r="AI756" s="1683"/>
      <c r="AJ756" s="1660"/>
      <c r="AK756" s="1660"/>
      <c r="AL756" s="5928"/>
      <c r="AM756" s="5928"/>
    </row>
    <row r="757" spans="1:39" ht="39.950000000000003" customHeight="1" x14ac:dyDescent="0.2">
      <c r="C757" s="1927"/>
      <c r="D757" s="1927"/>
      <c r="H757" s="1928"/>
      <c r="I757" s="1928"/>
      <c r="K757" s="1659"/>
      <c r="L757" s="1659"/>
      <c r="M757" s="1659"/>
      <c r="N757" s="1658"/>
      <c r="O757" s="1928"/>
      <c r="P757" s="1928"/>
      <c r="Q757" s="1658"/>
      <c r="R757" s="1658"/>
      <c r="S757" s="1658"/>
      <c r="T757" s="1658"/>
      <c r="U757" s="1658"/>
      <c r="V757" s="1928"/>
      <c r="W757" s="1928"/>
      <c r="Z757" s="1659"/>
      <c r="AA757" s="1659"/>
      <c r="AB757" s="1659"/>
      <c r="AC757" s="1928"/>
      <c r="AD757" s="1928"/>
      <c r="AF757" s="1659"/>
      <c r="AG757" s="1659"/>
      <c r="AH757" s="1659"/>
      <c r="AJ757" s="1660"/>
      <c r="AK757" s="1660"/>
    </row>
    <row r="758" spans="1:39" ht="39.950000000000003" customHeight="1" x14ac:dyDescent="0.2">
      <c r="C758" s="1709"/>
      <c r="D758" s="1709"/>
      <c r="E758" s="1709"/>
      <c r="F758" s="1709"/>
      <c r="G758" s="1709"/>
      <c r="H758" s="1928"/>
      <c r="I758" s="1928"/>
      <c r="M758" s="1716"/>
      <c r="N758" s="1716"/>
      <c r="O758" s="1928"/>
      <c r="P758" s="1928"/>
      <c r="Q758" s="1716"/>
      <c r="R758" s="1716"/>
      <c r="V758" s="1928"/>
      <c r="W758" s="1928"/>
      <c r="X758" s="1715"/>
      <c r="Y758" s="1715"/>
      <c r="AA758" s="1715"/>
      <c r="AC758" s="1928"/>
      <c r="AD758" s="1928"/>
      <c r="AH758" s="1658"/>
      <c r="AI758" s="1658"/>
      <c r="AJ758" s="1660"/>
      <c r="AK758" s="1660"/>
    </row>
    <row r="759" spans="1:39" ht="39.950000000000003" customHeight="1" x14ac:dyDescent="0.2">
      <c r="D759" s="1659"/>
      <c r="E759" s="1657"/>
      <c r="F759" s="1927"/>
      <c r="H759" s="1928"/>
      <c r="I759" s="1928"/>
      <c r="J759" s="1709"/>
      <c r="K759" s="1709"/>
      <c r="N759" s="1659"/>
      <c r="O759" s="1928"/>
      <c r="P759" s="1928"/>
      <c r="R759" s="1659"/>
      <c r="S759" s="1716"/>
      <c r="T759" s="1716"/>
      <c r="U759" s="1657"/>
      <c r="V759" s="1928"/>
      <c r="W759" s="1928"/>
      <c r="X759" s="1658"/>
      <c r="Y759" s="1658"/>
      <c r="Z759" s="1659"/>
      <c r="AA759" s="1657"/>
      <c r="AC759" s="1928"/>
      <c r="AD759" s="1928"/>
      <c r="AE759" s="1659"/>
      <c r="AF759" s="1659"/>
      <c r="AG759" s="1657"/>
      <c r="AI759" s="1659"/>
      <c r="AJ759" s="1660"/>
      <c r="AK759" s="1660"/>
    </row>
    <row r="760" spans="1:39" ht="39.950000000000003" customHeight="1" x14ac:dyDescent="0.2">
      <c r="F760" s="1709"/>
      <c r="H760" s="1928"/>
      <c r="I760" s="1928"/>
      <c r="O760" s="1928"/>
      <c r="P760" s="1928"/>
      <c r="S760" s="1658"/>
      <c r="T760" s="1658"/>
      <c r="U760" s="1697"/>
      <c r="V760" s="1928"/>
      <c r="W760" s="1928"/>
      <c r="AC760" s="1928"/>
      <c r="AD760" s="1928"/>
      <c r="AJ760" s="1660"/>
      <c r="AK760" s="1660"/>
    </row>
    <row r="761" spans="1:39" ht="39.950000000000003" customHeight="1" x14ac:dyDescent="0.2">
      <c r="C761" s="1715"/>
      <c r="D761" s="1659"/>
      <c r="E761" s="1659"/>
      <c r="F761" s="1659"/>
      <c r="G761" s="1709"/>
      <c r="H761" s="1697"/>
      <c r="I761" s="1697"/>
      <c r="K761" s="16"/>
      <c r="M761" s="16"/>
      <c r="O761" s="1697"/>
      <c r="P761" s="1697"/>
      <c r="T761" s="1715"/>
      <c r="U761" s="1658"/>
      <c r="V761" s="1697"/>
      <c r="W761" s="1697"/>
      <c r="X761" s="1658"/>
      <c r="Y761" s="1658"/>
      <c r="Z761" s="1658"/>
      <c r="AA761" s="1658"/>
      <c r="AC761" s="1697"/>
      <c r="AD761" s="1697"/>
      <c r="AJ761" s="1697"/>
      <c r="AK761" s="1697"/>
    </row>
    <row r="762" spans="1:39" ht="39.950000000000003" customHeight="1" x14ac:dyDescent="0.2">
      <c r="A762" s="16"/>
      <c r="B762" s="1715"/>
      <c r="C762" s="1659"/>
      <c r="D762" s="1659"/>
      <c r="E762" s="1657"/>
      <c r="F762" s="1657"/>
      <c r="G762" s="1659"/>
      <c r="H762" s="1659"/>
      <c r="I762" s="1659"/>
      <c r="J762" s="1716"/>
      <c r="K762" s="1716"/>
    </row>
    <row r="763" spans="1:39" ht="39.950000000000003" customHeight="1" x14ac:dyDescent="0.2"/>
    <row r="764" spans="1:39" ht="39.950000000000003" customHeight="1" x14ac:dyDescent="0.2">
      <c r="A764" s="5876"/>
      <c r="B764" s="5876"/>
      <c r="C764" s="1661"/>
      <c r="D764" s="1661"/>
      <c r="E764" s="1661"/>
      <c r="F764" s="1661"/>
      <c r="G764" s="1661"/>
      <c r="H764" s="1661"/>
      <c r="I764" s="1661"/>
      <c r="J764" s="1661"/>
      <c r="K764" s="1661"/>
      <c r="L764" s="1661"/>
      <c r="M764" s="1661"/>
      <c r="N764" s="1661"/>
      <c r="O764" s="1661"/>
      <c r="P764" s="1661"/>
      <c r="Q764" s="1661"/>
      <c r="R764" s="1661"/>
      <c r="S764" s="1661"/>
      <c r="T764" s="1661"/>
      <c r="U764" s="1661"/>
      <c r="V764" s="1661"/>
      <c r="W764" s="1661"/>
      <c r="X764" s="1661"/>
      <c r="Y764" s="1661"/>
      <c r="Z764" s="1661"/>
      <c r="AA764" s="1661"/>
      <c r="AB764" s="1661"/>
      <c r="AC764" s="1661"/>
      <c r="AD764" s="1661"/>
      <c r="AE764" s="1661"/>
      <c r="AF764" s="1661"/>
      <c r="AG764" s="1661"/>
      <c r="AH764" s="1661"/>
      <c r="AI764" s="1661"/>
      <c r="AJ764" s="1661"/>
      <c r="AK764" s="1661"/>
    </row>
    <row r="765" spans="1:39" ht="39.950000000000003" customHeight="1" x14ac:dyDescent="0.2">
      <c r="A765" s="5929"/>
      <c r="B765" s="5929"/>
      <c r="C765" s="1708"/>
      <c r="D765" s="1708"/>
      <c r="E765" s="1708"/>
      <c r="F765" s="1708"/>
      <c r="G765" s="1708"/>
      <c r="H765" s="1708"/>
      <c r="I765" s="1708"/>
      <c r="J765" s="1708"/>
      <c r="K765" s="1708"/>
      <c r="L765" s="1708"/>
      <c r="M765" s="1708"/>
      <c r="N765" s="1708"/>
      <c r="O765" s="1708"/>
      <c r="P765" s="1708"/>
      <c r="Q765" s="1708"/>
      <c r="R765" s="1708"/>
      <c r="S765" s="1708"/>
      <c r="T765" s="1708"/>
      <c r="U765" s="1708"/>
      <c r="V765" s="1708"/>
      <c r="W765" s="1708"/>
      <c r="X765" s="1708"/>
      <c r="Y765" s="1708"/>
      <c r="Z765" s="1708"/>
      <c r="AA765" s="1708"/>
      <c r="AB765" s="1708"/>
      <c r="AC765" s="1708"/>
      <c r="AD765" s="1708"/>
      <c r="AE765" s="1708"/>
      <c r="AF765" s="1708"/>
      <c r="AG765" s="1708"/>
      <c r="AH765" s="1708"/>
      <c r="AI765" s="1708"/>
      <c r="AJ765" s="1708"/>
      <c r="AK765" s="1708"/>
    </row>
    <row r="766" spans="1:39" ht="39.950000000000003" customHeight="1" x14ac:dyDescent="0.2">
      <c r="A766" s="5926"/>
      <c r="B766" s="5926"/>
      <c r="C766" s="1683"/>
      <c r="D766" s="1683"/>
      <c r="E766" s="1684"/>
      <c r="F766" s="1684"/>
      <c r="G766" s="1683"/>
      <c r="H766" s="1928"/>
      <c r="I766" s="1928"/>
      <c r="J766" s="1689"/>
      <c r="K766" s="1666"/>
      <c r="L766" s="1666"/>
      <c r="M766" s="1693"/>
      <c r="N766" s="1663"/>
      <c r="O766" s="1928"/>
      <c r="P766" s="1928"/>
      <c r="Q766" s="1666"/>
      <c r="R766" s="1658"/>
      <c r="S766" s="1658"/>
      <c r="T766" s="1658"/>
      <c r="U766" s="1658"/>
      <c r="V766" s="1928"/>
      <c r="W766" s="1928"/>
      <c r="X766" s="1658"/>
      <c r="Y766" s="1658"/>
      <c r="Z766" s="1658"/>
      <c r="AA766" s="1658"/>
      <c r="AB766" s="1666"/>
      <c r="AC766" s="1928"/>
      <c r="AD766" s="1928"/>
      <c r="AE766" s="1666"/>
      <c r="AF766" s="1709"/>
      <c r="AG766" s="1693"/>
      <c r="AH766" s="1658"/>
      <c r="AI766" s="1658"/>
      <c r="AJ766" s="1660"/>
      <c r="AK766" s="1660"/>
    </row>
    <row r="767" spans="1:39" ht="39.950000000000003" customHeight="1" x14ac:dyDescent="0.2">
      <c r="A767" s="5926"/>
      <c r="B767" s="5926"/>
      <c r="C767" s="1706"/>
      <c r="D767" s="1706"/>
      <c r="E767" s="1706"/>
      <c r="F767" s="1706"/>
      <c r="G767" s="1706"/>
      <c r="H767" s="1928"/>
      <c r="I767" s="1928"/>
      <c r="J767" s="1706"/>
      <c r="K767" s="1706"/>
      <c r="L767" s="1706"/>
      <c r="M767" s="1706"/>
      <c r="N767" s="1706"/>
      <c r="O767" s="1928"/>
      <c r="P767" s="1928"/>
      <c r="Q767" s="1706"/>
      <c r="R767" s="1706"/>
      <c r="S767" s="1706"/>
      <c r="T767" s="1706"/>
      <c r="U767" s="1706"/>
      <c r="V767" s="1928"/>
      <c r="W767" s="1928"/>
      <c r="X767" s="1706"/>
      <c r="Y767" s="1706"/>
      <c r="Z767" s="1706"/>
      <c r="AA767" s="1706"/>
      <c r="AB767" s="1706"/>
      <c r="AC767" s="1928"/>
      <c r="AD767" s="1928"/>
      <c r="AE767" s="1706"/>
      <c r="AF767" s="1706"/>
      <c r="AG767" s="1706"/>
      <c r="AH767" s="1706"/>
      <c r="AI767" s="1706"/>
      <c r="AJ767" s="1660"/>
      <c r="AK767" s="1660"/>
    </row>
    <row r="768" spans="1:39" ht="39.950000000000003" customHeight="1" x14ac:dyDescent="0.2">
      <c r="A768" s="5923"/>
      <c r="B768" s="5923"/>
      <c r="C768" s="1683"/>
      <c r="D768" s="1683"/>
      <c r="E768" s="1684"/>
      <c r="F768" s="1684"/>
      <c r="G768" s="1683"/>
      <c r="H768" s="1928"/>
      <c r="I768" s="1928"/>
      <c r="J768" s="1689"/>
      <c r="K768" s="1683"/>
      <c r="L768" s="1684"/>
      <c r="M768" s="1684"/>
      <c r="N768" s="1684"/>
      <c r="O768" s="1928"/>
      <c r="P768" s="1928"/>
      <c r="Q768" s="1666"/>
      <c r="R768" s="1666"/>
      <c r="S768" s="1690"/>
      <c r="T768" s="1684"/>
      <c r="U768" s="1683"/>
      <c r="V768" s="1928"/>
      <c r="W768" s="1928"/>
      <c r="X768" s="1683"/>
      <c r="Z768" s="1684"/>
      <c r="AA768" s="1684"/>
      <c r="AB768" s="1683"/>
      <c r="AC768" s="1928"/>
      <c r="AD768" s="1928"/>
      <c r="AE768" s="1683"/>
      <c r="AF768" s="1683"/>
      <c r="AG768" s="1658"/>
      <c r="AH768" s="1658"/>
      <c r="AI768" s="1658"/>
      <c r="AJ768" s="1660"/>
      <c r="AK768" s="1660"/>
    </row>
    <row r="769" spans="1:39" ht="39.950000000000003" customHeight="1" x14ac:dyDescent="0.2">
      <c r="A769" s="5926"/>
      <c r="B769" s="5926"/>
      <c r="C769" s="1659"/>
      <c r="D769" s="1659"/>
      <c r="E769" s="1658"/>
      <c r="F769" s="1658"/>
      <c r="G769" s="1658"/>
      <c r="H769" s="1928"/>
      <c r="I769" s="1928"/>
      <c r="J769" s="1665"/>
      <c r="K769" s="1665"/>
      <c r="L769" s="1665"/>
      <c r="M769" s="1684"/>
      <c r="N769" s="1683"/>
      <c r="O769" s="1928"/>
      <c r="P769" s="1928"/>
      <c r="Q769" s="1659"/>
      <c r="R769" s="1659"/>
      <c r="S769" s="1659"/>
      <c r="T769" s="1665"/>
      <c r="U769" s="1665"/>
      <c r="V769" s="1928"/>
      <c r="W769" s="1928"/>
      <c r="X769" s="1665"/>
      <c r="Y769" s="1665"/>
      <c r="Z769" s="1658"/>
      <c r="AA769" s="1658"/>
      <c r="AB769" s="1658"/>
      <c r="AC769" s="1928"/>
      <c r="AD769" s="1928"/>
      <c r="AE769" s="1659"/>
      <c r="AF769" s="1659"/>
      <c r="AG769" s="1659"/>
      <c r="AH769" s="1659"/>
      <c r="AI769" s="1659"/>
      <c r="AJ769" s="1660"/>
      <c r="AK769" s="1660"/>
    </row>
    <row r="770" spans="1:39" ht="39.950000000000003" customHeight="1" x14ac:dyDescent="0.2">
      <c r="A770" s="5926"/>
      <c r="B770" s="5926"/>
      <c r="C770" s="1665"/>
      <c r="D770" s="1665"/>
      <c r="E770" s="1665"/>
      <c r="F770" s="1665"/>
      <c r="G770" s="1665"/>
      <c r="H770" s="1928"/>
      <c r="I770" s="1928"/>
      <c r="J770" s="1658"/>
      <c r="K770" s="1658"/>
      <c r="L770" s="1684"/>
      <c r="M770" s="1666"/>
      <c r="N770" s="1683"/>
      <c r="O770" s="1928"/>
      <c r="P770" s="1928"/>
      <c r="Q770" s="1657"/>
      <c r="R770" s="1657"/>
      <c r="S770" s="1657"/>
      <c r="T770" s="1665"/>
      <c r="U770" s="1665"/>
      <c r="V770" s="1928"/>
      <c r="W770" s="1928"/>
      <c r="X770" s="1683"/>
      <c r="Y770" s="1683"/>
      <c r="Z770" s="1684"/>
      <c r="AA770" s="1684"/>
      <c r="AB770" s="1683"/>
      <c r="AC770" s="1928"/>
      <c r="AD770" s="1928"/>
      <c r="AE770" s="1683"/>
      <c r="AF770" s="1683"/>
      <c r="AG770" s="1684"/>
      <c r="AH770" s="1684"/>
      <c r="AI770" s="1683"/>
      <c r="AJ770" s="1660"/>
      <c r="AK770" s="1660"/>
    </row>
    <row r="771" spans="1:39" ht="39.950000000000003" customHeight="1" x14ac:dyDescent="0.2">
      <c r="A771" s="5922"/>
      <c r="B771" s="5922"/>
      <c r="C771" s="1683"/>
      <c r="D771" s="1715"/>
      <c r="E771" s="1684"/>
      <c r="F771" s="1684"/>
      <c r="G771" s="1683"/>
      <c r="H771" s="1928"/>
      <c r="I771" s="1928"/>
      <c r="J771" s="1683"/>
      <c r="K771" s="1683"/>
      <c r="L771" s="1684"/>
      <c r="M771" s="1684"/>
      <c r="N771" s="1683"/>
      <c r="O771" s="1928"/>
      <c r="P771" s="1928"/>
      <c r="Q771" s="1683"/>
      <c r="R771" s="1683"/>
      <c r="S771" s="1684"/>
      <c r="T771" s="1684"/>
      <c r="U771" s="1683"/>
      <c r="V771" s="1928"/>
      <c r="W771" s="1928"/>
      <c r="X771" s="1683"/>
      <c r="Y771" s="1683"/>
      <c r="Z771" s="1684"/>
      <c r="AA771" s="1684"/>
      <c r="AB771" s="1683"/>
      <c r="AC771" s="1928"/>
      <c r="AD771" s="1928"/>
      <c r="AE771" s="1683"/>
      <c r="AF771" s="1683"/>
      <c r="AG771" s="1684"/>
      <c r="AH771" s="1684"/>
      <c r="AI771" s="1683"/>
      <c r="AJ771" s="1660"/>
      <c r="AK771" s="1660"/>
    </row>
    <row r="772" spans="1:39" ht="39.950000000000003" customHeight="1" x14ac:dyDescent="0.2">
      <c r="A772" s="5920"/>
      <c r="B772" s="5920"/>
      <c r="C772" s="1683"/>
      <c r="D772" s="1683"/>
      <c r="E772" s="1684"/>
      <c r="F772" s="1684"/>
      <c r="G772" s="1683"/>
      <c r="H772" s="1928"/>
      <c r="I772" s="1928"/>
      <c r="J772" s="1683"/>
      <c r="K772" s="1683"/>
      <c r="L772" s="1684"/>
      <c r="M772" s="1684"/>
      <c r="N772" s="1683"/>
      <c r="O772" s="1928"/>
      <c r="P772" s="1928"/>
      <c r="Q772" s="1683"/>
      <c r="R772" s="1683"/>
      <c r="S772" s="1684"/>
      <c r="T772" s="1684"/>
      <c r="U772" s="1683"/>
      <c r="V772" s="1928"/>
      <c r="W772" s="1928"/>
      <c r="X772" s="1683"/>
      <c r="Y772" s="1683"/>
      <c r="Z772" s="1684"/>
      <c r="AA772" s="1684"/>
      <c r="AB772" s="1683"/>
      <c r="AC772" s="1928"/>
      <c r="AD772" s="1928"/>
      <c r="AE772" s="1683"/>
      <c r="AF772" s="1683"/>
      <c r="AG772" s="1684"/>
      <c r="AH772" s="1684"/>
      <c r="AI772" s="1683"/>
      <c r="AJ772" s="1660"/>
      <c r="AK772" s="1660"/>
    </row>
    <row r="773" spans="1:39" ht="39.950000000000003" customHeight="1" x14ac:dyDescent="0.2">
      <c r="A773" s="5927"/>
      <c r="B773" s="5924"/>
      <c r="C773" s="1664"/>
      <c r="D773" s="1664"/>
      <c r="E773" s="1664"/>
      <c r="F773" s="1664"/>
      <c r="G773" s="1664"/>
      <c r="H773" s="1928"/>
      <c r="I773" s="1928"/>
      <c r="J773" s="1664"/>
      <c r="K773" s="1664"/>
      <c r="L773" s="1684"/>
      <c r="M773" s="1684"/>
      <c r="N773" s="1683"/>
      <c r="O773" s="1928"/>
      <c r="P773" s="1928"/>
      <c r="Q773" s="1683"/>
      <c r="R773" s="1683"/>
      <c r="S773" s="1684"/>
      <c r="T773" s="1684"/>
      <c r="U773" s="1683"/>
      <c r="V773" s="1928"/>
      <c r="W773" s="1928"/>
      <c r="X773" s="1683"/>
      <c r="Y773" s="1683"/>
      <c r="Z773" s="1684"/>
      <c r="AA773" s="1664"/>
      <c r="AB773" s="1664"/>
      <c r="AC773" s="1928"/>
      <c r="AD773" s="1928"/>
      <c r="AE773" s="1664"/>
      <c r="AF773" s="1664"/>
      <c r="AG773" s="1664"/>
      <c r="AH773" s="1664"/>
      <c r="AI773" s="1664"/>
      <c r="AJ773" s="1660"/>
      <c r="AK773" s="1660"/>
    </row>
    <row r="774" spans="1:39" ht="39.950000000000003" customHeight="1" x14ac:dyDescent="0.2">
      <c r="A774" s="5923"/>
      <c r="B774" s="5923"/>
      <c r="C774" s="1927"/>
      <c r="D774" s="1927"/>
      <c r="E774" s="1927"/>
      <c r="F774" s="1927"/>
      <c r="G774" s="1927"/>
      <c r="H774" s="1928"/>
      <c r="I774" s="1928"/>
      <c r="J774" s="1927"/>
      <c r="K774" s="1927"/>
      <c r="L774" s="1927"/>
      <c r="M774" s="1927"/>
      <c r="N774" s="1683"/>
      <c r="O774" s="1928"/>
      <c r="P774" s="1928"/>
      <c r="Q774" s="1927"/>
      <c r="R774" s="1927"/>
      <c r="S774" s="1927"/>
      <c r="T774" s="1927"/>
      <c r="U774" s="1927"/>
      <c r="V774" s="1928"/>
      <c r="W774" s="1928"/>
      <c r="X774" s="1927"/>
      <c r="Y774" s="1927"/>
      <c r="Z774" s="1927"/>
      <c r="AA774" s="1927"/>
      <c r="AB774" s="1927"/>
      <c r="AC774" s="1928"/>
      <c r="AD774" s="1928"/>
      <c r="AE774" s="1927"/>
      <c r="AF774" s="1927"/>
      <c r="AG774" s="1927"/>
      <c r="AH774" s="1927"/>
      <c r="AI774" s="1927"/>
      <c r="AJ774" s="1660"/>
      <c r="AK774" s="1660"/>
    </row>
    <row r="775" spans="1:39" ht="39.950000000000003" customHeight="1" x14ac:dyDescent="0.2">
      <c r="A775" s="5920"/>
      <c r="B775" s="5920"/>
      <c r="C775" s="1683"/>
      <c r="D775" s="1683"/>
      <c r="E775" s="1684"/>
      <c r="F775" s="1684"/>
      <c r="G775" s="1683"/>
      <c r="H775" s="1928"/>
      <c r="I775" s="1928"/>
      <c r="J775" s="1683"/>
      <c r="K775" s="1683"/>
      <c r="L775" s="1684"/>
      <c r="M775" s="1684"/>
      <c r="N775" s="1683"/>
      <c r="O775" s="1928"/>
      <c r="P775" s="1928"/>
      <c r="Q775" s="1683"/>
      <c r="R775" s="1683"/>
      <c r="S775" s="1684"/>
      <c r="T775" s="1684"/>
      <c r="U775" s="1683"/>
      <c r="V775" s="1928"/>
      <c r="W775" s="1928"/>
      <c r="X775" s="1683"/>
      <c r="Y775" s="1683"/>
      <c r="Z775" s="1684"/>
      <c r="AA775" s="1684"/>
      <c r="AB775" s="1683"/>
      <c r="AC775" s="1928"/>
      <c r="AD775" s="1928"/>
      <c r="AE775" s="1683"/>
      <c r="AF775" s="1683"/>
      <c r="AG775" s="1684"/>
      <c r="AH775" s="1684"/>
      <c r="AI775" s="1683"/>
      <c r="AJ775" s="1660"/>
      <c r="AK775" s="1660"/>
    </row>
    <row r="776" spans="1:39" ht="39.950000000000003" customHeight="1" x14ac:dyDescent="0.2">
      <c r="A776" s="5923"/>
      <c r="B776" s="5923"/>
      <c r="C776" s="1694"/>
      <c r="D776" s="1694"/>
      <c r="E776" s="1694"/>
      <c r="F776" s="1694"/>
      <c r="G776" s="1694"/>
      <c r="H776" s="1928"/>
      <c r="I776" s="1928"/>
      <c r="J776" s="1694"/>
      <c r="K776" s="1694"/>
      <c r="L776" s="1694"/>
      <c r="M776" s="1694"/>
      <c r="N776" s="1683"/>
      <c r="O776" s="1928"/>
      <c r="P776" s="1928"/>
      <c r="Q776" s="1694"/>
      <c r="R776" s="1694"/>
      <c r="S776" s="1694"/>
      <c r="T776" s="1694"/>
      <c r="U776" s="1694"/>
      <c r="V776" s="1928"/>
      <c r="W776" s="1928"/>
      <c r="X776" s="1694"/>
      <c r="Y776" s="1694"/>
      <c r="Z776" s="1694"/>
      <c r="AA776" s="1694"/>
      <c r="AB776" s="1694"/>
      <c r="AC776" s="1928"/>
      <c r="AD776" s="1928"/>
      <c r="AE776" s="1694"/>
      <c r="AF776" s="1694"/>
      <c r="AG776" s="1694"/>
      <c r="AH776" s="1694"/>
      <c r="AI776" s="1694"/>
      <c r="AJ776" s="1660"/>
      <c r="AK776" s="1660"/>
    </row>
    <row r="777" spans="1:39" ht="39.950000000000003" customHeight="1" x14ac:dyDescent="0.2">
      <c r="A777" s="5920"/>
      <c r="B777" s="5920"/>
      <c r="C777" s="1694"/>
      <c r="D777" s="1694"/>
      <c r="E777" s="1694"/>
      <c r="F777" s="1684"/>
      <c r="G777" s="1683"/>
      <c r="H777" s="1928"/>
      <c r="I777" s="1928"/>
      <c r="J777" s="1683"/>
      <c r="K777" s="1683"/>
      <c r="L777" s="1684"/>
      <c r="M777" s="1684"/>
      <c r="N777" s="1683"/>
      <c r="O777" s="1928"/>
      <c r="P777" s="1928"/>
      <c r="Q777" s="1683"/>
      <c r="R777" s="1683"/>
      <c r="S777" s="1684"/>
      <c r="T777" s="1684"/>
      <c r="U777" s="1683"/>
      <c r="V777" s="1928"/>
      <c r="W777" s="1928"/>
      <c r="X777" s="1683"/>
      <c r="Y777" s="1683"/>
      <c r="Z777" s="1684"/>
      <c r="AA777" s="1684"/>
      <c r="AB777" s="1683"/>
      <c r="AC777" s="1928"/>
      <c r="AD777" s="1928"/>
      <c r="AE777" s="1683"/>
      <c r="AF777" s="1683"/>
      <c r="AG777" s="1684"/>
      <c r="AH777" s="1684"/>
      <c r="AI777" s="1683"/>
      <c r="AJ777" s="1660"/>
      <c r="AK777" s="1660"/>
    </row>
    <row r="778" spans="1:39" ht="39.950000000000003" customHeight="1" x14ac:dyDescent="0.2">
      <c r="A778" s="5923"/>
      <c r="B778" s="5923"/>
      <c r="C778" s="1683"/>
      <c r="D778" s="1683"/>
      <c r="E778" s="1684"/>
      <c r="F778" s="1684"/>
      <c r="G778" s="1683"/>
      <c r="H778" s="1928"/>
      <c r="I778" s="1928"/>
      <c r="J778" s="1683"/>
      <c r="K778" s="1683"/>
      <c r="L778" s="1684"/>
      <c r="M778" s="1684"/>
      <c r="N778" s="1683"/>
      <c r="O778" s="1928"/>
      <c r="P778" s="1928"/>
      <c r="Q778" s="1683"/>
      <c r="R778" s="1683"/>
      <c r="S778" s="1684"/>
      <c r="T778" s="1684"/>
      <c r="U778" s="1683"/>
      <c r="V778" s="1928"/>
      <c r="W778" s="1928"/>
      <c r="X778" s="1683"/>
      <c r="Y778" s="1683"/>
      <c r="Z778" s="1684"/>
      <c r="AA778" s="1684"/>
      <c r="AB778" s="1683"/>
      <c r="AC778" s="1928"/>
      <c r="AD778" s="1928"/>
      <c r="AE778" s="1683"/>
      <c r="AF778" s="1683"/>
      <c r="AG778" s="1684"/>
      <c r="AH778" s="1684"/>
      <c r="AI778" s="1683"/>
      <c r="AJ778" s="1660"/>
      <c r="AK778" s="1660"/>
    </row>
    <row r="779" spans="1:39" ht="39.950000000000003" customHeight="1" x14ac:dyDescent="0.2">
      <c r="A779" s="5923"/>
      <c r="B779" s="5923"/>
      <c r="C779" s="1683"/>
      <c r="D779" s="1683"/>
      <c r="E779" s="1684"/>
      <c r="F779" s="1684"/>
      <c r="G779" s="1683"/>
      <c r="H779" s="1928"/>
      <c r="I779" s="1928"/>
      <c r="J779" s="1683"/>
      <c r="K779" s="1683"/>
      <c r="L779" s="1684"/>
      <c r="M779" s="1684"/>
      <c r="N779" s="1683"/>
      <c r="O779" s="1928"/>
      <c r="P779" s="1928"/>
      <c r="Q779" s="1683"/>
      <c r="R779" s="1683"/>
      <c r="S779" s="1684"/>
      <c r="T779" s="1684"/>
      <c r="U779" s="1683"/>
      <c r="V779" s="1928"/>
      <c r="W779" s="1928"/>
      <c r="X779" s="1683"/>
      <c r="Y779" s="1683"/>
      <c r="Z779" s="1684"/>
      <c r="AA779" s="1684"/>
      <c r="AB779" s="1683"/>
      <c r="AC779" s="1928"/>
      <c r="AD779" s="1928"/>
      <c r="AE779" s="1683"/>
      <c r="AF779" s="1683"/>
      <c r="AG779" s="1684"/>
      <c r="AH779" s="1684"/>
      <c r="AI779" s="1683"/>
      <c r="AJ779" s="1660"/>
      <c r="AK779" s="1660"/>
    </row>
    <row r="780" spans="1:39" ht="39.950000000000003" customHeight="1" x14ac:dyDescent="0.2">
      <c r="A780" s="5923"/>
      <c r="B780" s="5923"/>
      <c r="C780" s="1683"/>
      <c r="D780" s="1683"/>
      <c r="E780" s="1684"/>
      <c r="F780" s="1684"/>
      <c r="G780" s="1683"/>
      <c r="H780" s="1928"/>
      <c r="I780" s="1928"/>
      <c r="J780" s="1683"/>
      <c r="K780" s="1683"/>
      <c r="L780" s="1684"/>
      <c r="M780" s="1684"/>
      <c r="N780" s="1683"/>
      <c r="O780" s="1928"/>
      <c r="P780" s="1928"/>
      <c r="Q780" s="1683"/>
      <c r="R780" s="1683"/>
      <c r="S780" s="1684"/>
      <c r="T780" s="1684"/>
      <c r="U780" s="1683"/>
      <c r="V780" s="1928"/>
      <c r="W780" s="1928"/>
      <c r="X780" s="1683"/>
      <c r="Y780" s="1683"/>
      <c r="Z780" s="1684"/>
      <c r="AA780" s="1684"/>
      <c r="AB780" s="1683"/>
      <c r="AC780" s="1928"/>
      <c r="AD780" s="1928"/>
      <c r="AE780" s="1683"/>
      <c r="AF780" s="1683"/>
      <c r="AG780" s="1684"/>
      <c r="AH780" s="1684"/>
      <c r="AI780" s="1683"/>
      <c r="AJ780" s="1660"/>
      <c r="AK780" s="1660"/>
      <c r="AL780" s="3408"/>
      <c r="AM780" s="3408"/>
    </row>
    <row r="781" spans="1:39" ht="39.950000000000003" customHeight="1" x14ac:dyDescent="0.2">
      <c r="A781" s="5923"/>
      <c r="B781" s="5923"/>
      <c r="C781" s="1694"/>
      <c r="D781" s="1694"/>
      <c r="E781" s="1694"/>
      <c r="F781" s="1694"/>
      <c r="G781" s="1694"/>
      <c r="H781" s="1928"/>
      <c r="I781" s="1928"/>
      <c r="J781" s="1694"/>
      <c r="K781" s="1694"/>
      <c r="L781" s="1694"/>
      <c r="M781" s="1694"/>
      <c r="N781" s="1683"/>
      <c r="O781" s="1928"/>
      <c r="P781" s="1928"/>
      <c r="Q781" s="1694"/>
      <c r="R781" s="1694"/>
      <c r="S781" s="1694"/>
      <c r="T781" s="1694"/>
      <c r="U781" s="1694"/>
      <c r="V781" s="1928"/>
      <c r="W781" s="1928"/>
      <c r="X781" s="1694"/>
      <c r="Y781" s="1694"/>
      <c r="Z781" s="1694"/>
      <c r="AA781" s="1684"/>
      <c r="AB781" s="1683"/>
      <c r="AC781" s="1928"/>
      <c r="AD781" s="1928"/>
      <c r="AE781" s="1683"/>
      <c r="AF781" s="1683"/>
      <c r="AG781" s="1684"/>
      <c r="AH781" s="1684"/>
      <c r="AI781" s="1683"/>
      <c r="AJ781" s="1660"/>
      <c r="AK781" s="1660"/>
      <c r="AL781" s="5929"/>
      <c r="AM781" s="5929"/>
    </row>
    <row r="782" spans="1:39" ht="39.950000000000003" customHeight="1" x14ac:dyDescent="0.2">
      <c r="A782" s="5923"/>
      <c r="B782" s="5923"/>
      <c r="C782" s="1683"/>
      <c r="D782" s="1683"/>
      <c r="E782" s="1684"/>
      <c r="F782" s="1684"/>
      <c r="G782" s="1683"/>
      <c r="H782" s="1928"/>
      <c r="I782" s="1928"/>
      <c r="J782" s="1683"/>
      <c r="K782" s="1683"/>
      <c r="L782" s="1684"/>
      <c r="M782" s="1684"/>
      <c r="N782" s="1683"/>
      <c r="O782" s="1928"/>
      <c r="P782" s="1928"/>
      <c r="Q782" s="1683"/>
      <c r="R782" s="1683"/>
      <c r="S782" s="1684"/>
      <c r="T782" s="1684"/>
      <c r="U782" s="1683"/>
      <c r="V782" s="1928"/>
      <c r="W782" s="1928"/>
      <c r="X782" s="1683"/>
      <c r="Y782" s="1683"/>
      <c r="Z782" s="1684"/>
      <c r="AA782" s="1684"/>
      <c r="AB782" s="1683"/>
      <c r="AC782" s="1928"/>
      <c r="AD782" s="1928"/>
      <c r="AJ782" s="1660"/>
      <c r="AK782" s="1660"/>
      <c r="AL782" s="5928"/>
      <c r="AM782" s="5928"/>
    </row>
    <row r="783" spans="1:39" ht="39.950000000000003" customHeight="1" x14ac:dyDescent="0.2">
      <c r="C783" s="1706"/>
      <c r="D783" s="1697"/>
      <c r="E783" s="1697"/>
      <c r="F783" s="1697"/>
      <c r="G783" s="1697"/>
      <c r="H783" s="1928"/>
      <c r="I783" s="1928"/>
      <c r="L783" s="1659"/>
      <c r="M783" s="1659"/>
      <c r="N783" s="1659"/>
      <c r="O783" s="1928"/>
      <c r="P783" s="1928"/>
      <c r="Q783" s="1709"/>
      <c r="S783" s="1657"/>
      <c r="T783" s="1657"/>
      <c r="U783" s="1657"/>
      <c r="V783" s="1928"/>
      <c r="W783" s="1928"/>
      <c r="X783" s="1659"/>
      <c r="Y783" s="1659"/>
      <c r="Z783" s="1659"/>
      <c r="AA783" s="1659"/>
      <c r="AB783" s="1659"/>
      <c r="AC783" s="1928"/>
      <c r="AD783" s="1928"/>
      <c r="AG783" s="1716"/>
      <c r="AH783" s="1716"/>
      <c r="AI783" s="1716"/>
      <c r="AJ783" s="1660"/>
      <c r="AK783" s="1660"/>
    </row>
    <row r="784" spans="1:39" ht="39.950000000000003" customHeight="1" x14ac:dyDescent="0.2">
      <c r="C784" s="1697"/>
      <c r="D784" s="1697"/>
      <c r="E784" s="1697"/>
      <c r="F784" s="1697"/>
      <c r="G784" s="1697"/>
      <c r="H784" s="1928"/>
      <c r="I784" s="1928"/>
      <c r="K784" s="1716"/>
      <c r="L784" s="1716"/>
      <c r="M784" s="1716"/>
      <c r="N784" s="1716"/>
      <c r="O784" s="1928"/>
      <c r="P784" s="1928"/>
      <c r="Q784" s="1716"/>
      <c r="R784" s="1716"/>
      <c r="S784" s="1716"/>
      <c r="T784" s="1716"/>
      <c r="U784" s="1716"/>
      <c r="V784" s="1928"/>
      <c r="W784" s="1928"/>
      <c r="X784" s="1666"/>
      <c r="Y784" s="1666"/>
      <c r="Z784" s="1666"/>
      <c r="AA784" s="1666"/>
      <c r="AC784" s="1928"/>
      <c r="AD784" s="1928"/>
      <c r="AG784" s="1716"/>
      <c r="AH784" s="1716"/>
      <c r="AI784" s="1716"/>
      <c r="AJ784" s="1660"/>
      <c r="AK784" s="1660"/>
    </row>
    <row r="785" spans="1:37" ht="39.950000000000003" customHeight="1" x14ac:dyDescent="0.2">
      <c r="C785" s="1697"/>
      <c r="D785" s="1697"/>
      <c r="E785" s="1697"/>
      <c r="F785" s="1697"/>
      <c r="G785" s="1697"/>
      <c r="H785" s="1928"/>
      <c r="I785" s="1928"/>
      <c r="O785" s="1928"/>
      <c r="P785" s="1928"/>
      <c r="R785" s="1659"/>
      <c r="S785" s="1659"/>
      <c r="U785" s="1657"/>
      <c r="V785" s="1928"/>
      <c r="W785" s="1928"/>
      <c r="Z785" s="1657"/>
      <c r="AA785" s="1666"/>
      <c r="AB785" s="1659"/>
      <c r="AC785" s="1928"/>
      <c r="AD785" s="1928"/>
      <c r="AE785" s="1666"/>
      <c r="AF785" s="1657"/>
      <c r="AH785" s="1659"/>
      <c r="AJ785" s="1660"/>
      <c r="AK785" s="1660"/>
    </row>
    <row r="786" spans="1:37" ht="39.950000000000003" customHeight="1" x14ac:dyDescent="0.2">
      <c r="C786" s="1697"/>
      <c r="D786" s="1697"/>
      <c r="E786" s="1697"/>
      <c r="F786" s="1697"/>
      <c r="G786" s="1697"/>
      <c r="H786" s="1928"/>
      <c r="I786" s="1928"/>
      <c r="O786" s="1928"/>
      <c r="P786" s="1928"/>
      <c r="R786" s="1716"/>
      <c r="S786" s="1716"/>
      <c r="V786" s="1928"/>
      <c r="W786" s="1928"/>
      <c r="X786" s="1709"/>
      <c r="Y786" s="1709"/>
      <c r="AC786" s="1928"/>
      <c r="AD786" s="1928"/>
      <c r="AI786" s="1716"/>
      <c r="AJ786" s="1660"/>
      <c r="AK786" s="1660"/>
    </row>
    <row r="787" spans="1:37" ht="39.950000000000003" customHeight="1" x14ac:dyDescent="0.2">
      <c r="C787" s="1715"/>
      <c r="H787" s="1697"/>
      <c r="I787" s="1697"/>
      <c r="J787" s="1658"/>
      <c r="K787" s="16"/>
      <c r="L787" s="16"/>
      <c r="M787" s="16"/>
      <c r="O787" s="1697"/>
      <c r="P787" s="1697"/>
      <c r="T787" s="1716"/>
      <c r="U787" s="1716"/>
      <c r="V787" s="1697"/>
      <c r="W787" s="1697"/>
      <c r="Z787" s="1716"/>
      <c r="AC787" s="1697"/>
      <c r="AD787" s="1697"/>
      <c r="AF787" s="1665"/>
      <c r="AG787" s="1665"/>
      <c r="AJ787" s="1697"/>
      <c r="AK787" s="1697"/>
    </row>
    <row r="788" spans="1:37" ht="39.950000000000003" customHeight="1" x14ac:dyDescent="0.2">
      <c r="A788" s="16"/>
      <c r="B788" s="1715"/>
      <c r="C788" s="1659"/>
      <c r="D788" s="1659"/>
      <c r="E788" s="1666"/>
      <c r="F788" s="1666"/>
      <c r="G788" s="1659"/>
      <c r="H788" s="1659"/>
      <c r="I788" s="1659"/>
      <c r="L788" s="1927"/>
      <c r="M788" s="1927"/>
      <c r="N788" s="1927"/>
      <c r="O788" s="1927"/>
    </row>
    <row r="789" spans="1:37" ht="39.950000000000003" customHeight="1" x14ac:dyDescent="0.2"/>
    <row r="790" spans="1:37" ht="39.950000000000003" customHeight="1" x14ac:dyDescent="0.2">
      <c r="A790" s="5876"/>
      <c r="B790" s="5876"/>
      <c r="C790" s="1661"/>
      <c r="D790" s="1661"/>
      <c r="E790" s="1661"/>
      <c r="F790" s="1661"/>
      <c r="G790" s="1661"/>
      <c r="H790" s="1661"/>
      <c r="I790" s="1661"/>
      <c r="J790" s="1661"/>
      <c r="K790" s="1661"/>
      <c r="L790" s="1661"/>
      <c r="M790" s="1661"/>
      <c r="N790" s="1661"/>
      <c r="O790" s="1661"/>
      <c r="P790" s="1661"/>
      <c r="Q790" s="1661"/>
      <c r="R790" s="1661"/>
      <c r="S790" s="1661"/>
      <c r="T790" s="1661"/>
      <c r="U790" s="1661"/>
      <c r="V790" s="1661"/>
      <c r="W790" s="1661"/>
      <c r="X790" s="1661"/>
      <c r="Y790" s="1661"/>
      <c r="Z790" s="1661"/>
      <c r="AA790" s="1661"/>
      <c r="AB790" s="1661"/>
      <c r="AC790" s="1661"/>
      <c r="AD790" s="1661"/>
      <c r="AE790" s="1661"/>
      <c r="AF790" s="1661"/>
      <c r="AG790" s="1661"/>
      <c r="AH790" s="1661"/>
      <c r="AI790" s="1661"/>
      <c r="AJ790" s="1661"/>
      <c r="AK790" s="1661"/>
    </row>
    <row r="791" spans="1:37" ht="39.950000000000003" customHeight="1" x14ac:dyDescent="0.2">
      <c r="A791" s="5929"/>
      <c r="B791" s="5929"/>
      <c r="C791" s="1708"/>
      <c r="D791" s="1708"/>
      <c r="E791" s="1708"/>
      <c r="F791" s="1708"/>
      <c r="G791" s="1708"/>
      <c r="H791" s="1708"/>
      <c r="I791" s="1708"/>
      <c r="J791" s="1708"/>
      <c r="K791" s="1708"/>
      <c r="L791" s="1708"/>
      <c r="M791" s="1708"/>
      <c r="N791" s="1708"/>
      <c r="O791" s="1708"/>
      <c r="P791" s="1708"/>
      <c r="Q791" s="1708"/>
      <c r="R791" s="1708"/>
      <c r="S791" s="1708"/>
      <c r="T791" s="1708"/>
      <c r="U791" s="1708"/>
      <c r="V791" s="1708"/>
      <c r="W791" s="1708"/>
      <c r="X791" s="1708"/>
      <c r="Y791" s="1708"/>
      <c r="Z791" s="1708"/>
      <c r="AA791" s="1708"/>
      <c r="AB791" s="1708"/>
      <c r="AC791" s="1708"/>
      <c r="AD791" s="1708"/>
      <c r="AE791" s="1708"/>
      <c r="AF791" s="1708"/>
      <c r="AG791" s="1708"/>
      <c r="AH791" s="1708"/>
      <c r="AI791" s="1708"/>
      <c r="AJ791" s="1708"/>
      <c r="AK791" s="1708"/>
    </row>
    <row r="792" spans="1:37" ht="39.950000000000003" customHeight="1" x14ac:dyDescent="0.2">
      <c r="A792" s="5926"/>
      <c r="B792" s="5926"/>
      <c r="C792" s="1716"/>
      <c r="D792" s="1716"/>
      <c r="E792" s="1716"/>
      <c r="F792" s="1665"/>
      <c r="G792" s="1666"/>
      <c r="H792" s="1928"/>
      <c r="I792" s="1928"/>
      <c r="J792" s="1666"/>
      <c r="K792" s="1715"/>
      <c r="L792" s="1658"/>
      <c r="M792" s="1658"/>
      <c r="N792" s="1658"/>
      <c r="O792" s="1928"/>
      <c r="P792" s="1928"/>
      <c r="Q792" s="1658"/>
      <c r="R792" s="1658"/>
      <c r="S792" s="1658"/>
      <c r="T792" s="1658"/>
      <c r="U792" s="1658"/>
      <c r="V792" s="1928"/>
      <c r="W792" s="1928"/>
      <c r="X792" s="1715"/>
      <c r="Y792" s="1684"/>
      <c r="Z792" s="1684"/>
      <c r="AA792" s="1684"/>
      <c r="AB792" s="1683"/>
      <c r="AC792" s="1928"/>
      <c r="AD792" s="1928"/>
      <c r="AE792" s="1928"/>
      <c r="AF792" s="1683"/>
      <c r="AG792" s="1684"/>
      <c r="AH792" s="1658"/>
      <c r="AI792" s="1658"/>
      <c r="AJ792" s="1660"/>
      <c r="AK792" s="1660"/>
    </row>
    <row r="793" spans="1:37" ht="39.950000000000003" customHeight="1" x14ac:dyDescent="0.2">
      <c r="A793" s="5926"/>
      <c r="B793" s="5926"/>
      <c r="C793" s="1706"/>
      <c r="D793" s="1706"/>
      <c r="E793" s="1706"/>
      <c r="F793" s="1706"/>
      <c r="G793" s="1706"/>
      <c r="H793" s="1928"/>
      <c r="I793" s="1928"/>
      <c r="J793" s="1665"/>
      <c r="K793" s="1665"/>
      <c r="L793" s="1665"/>
      <c r="M793" s="1665"/>
      <c r="N793" s="1665"/>
      <c r="O793" s="1928"/>
      <c r="P793" s="1928"/>
      <c r="Q793" s="1706"/>
      <c r="R793" s="1706"/>
      <c r="S793" s="1706"/>
      <c r="T793" s="1706"/>
      <c r="U793" s="1706"/>
      <c r="V793" s="1928"/>
      <c r="W793" s="1928"/>
      <c r="X793" s="1706"/>
      <c r="Y793" s="1706"/>
      <c r="Z793" s="1706"/>
      <c r="AA793" s="1706"/>
      <c r="AB793" s="1706"/>
      <c r="AC793" s="1928"/>
      <c r="AD793" s="1928"/>
      <c r="AE793" s="1928"/>
      <c r="AF793" s="1706"/>
      <c r="AG793" s="1706"/>
      <c r="AH793" s="1706"/>
      <c r="AI793" s="1706"/>
      <c r="AJ793" s="1660"/>
      <c r="AK793" s="1660"/>
    </row>
    <row r="794" spans="1:37" ht="39.950000000000003" customHeight="1" x14ac:dyDescent="0.2">
      <c r="A794" s="5923"/>
      <c r="B794" s="5923"/>
      <c r="C794" s="1709"/>
      <c r="D794" s="1657"/>
      <c r="E794" s="1657"/>
      <c r="F794" s="1657"/>
      <c r="G794" s="1657"/>
      <c r="H794" s="1928"/>
      <c r="I794" s="1928"/>
      <c r="J794" s="1716"/>
      <c r="K794" s="1716"/>
      <c r="L794" s="1716"/>
      <c r="M794" s="1715"/>
      <c r="N794" s="1716"/>
      <c r="O794" s="1928"/>
      <c r="P794" s="1928"/>
      <c r="Q794" s="1716"/>
      <c r="R794" s="1716"/>
      <c r="S794" s="1716"/>
      <c r="T794" s="1667"/>
      <c r="U794" s="1667"/>
      <c r="V794" s="1928"/>
      <c r="W794" s="1928"/>
      <c r="X794" s="1705"/>
      <c r="Y794" s="1705"/>
      <c r="Z794" s="1705"/>
      <c r="AA794" s="1705"/>
      <c r="AB794" s="1705"/>
      <c r="AC794" s="1928"/>
      <c r="AD794" s="1928"/>
      <c r="AE794" s="1928"/>
      <c r="AF794" s="1683"/>
      <c r="AG794" s="1684"/>
      <c r="AH794" s="1684"/>
      <c r="AI794" s="1683"/>
      <c r="AJ794" s="1660"/>
      <c r="AK794" s="1660"/>
    </row>
    <row r="795" spans="1:37" ht="39.950000000000003" customHeight="1" x14ac:dyDescent="0.2">
      <c r="A795" s="5926"/>
      <c r="B795" s="5926"/>
      <c r="C795" s="1659"/>
      <c r="D795" s="1659"/>
      <c r="E795" s="1659"/>
      <c r="F795" s="1659"/>
      <c r="G795" s="1659"/>
      <c r="H795" s="1928"/>
      <c r="I795" s="1928"/>
      <c r="J795" s="1658"/>
      <c r="K795" s="1658"/>
      <c r="L795" s="1658"/>
      <c r="M795" s="1690"/>
      <c r="N795" s="1690"/>
      <c r="O795" s="1928"/>
      <c r="P795" s="1928"/>
      <c r="Q795" s="1690"/>
      <c r="R795" s="1690"/>
      <c r="S795" s="1690"/>
      <c r="T795" s="1684"/>
      <c r="U795" s="1684"/>
      <c r="V795" s="1928"/>
      <c r="W795" s="1928"/>
      <c r="X795" s="1683"/>
      <c r="Y795" s="1716"/>
      <c r="Z795" s="1716"/>
      <c r="AA795" s="1716"/>
      <c r="AB795" s="1716"/>
      <c r="AC795" s="1928"/>
      <c r="AD795" s="1928"/>
      <c r="AE795" s="1928"/>
      <c r="AF795" s="1658"/>
      <c r="AG795" s="1658"/>
      <c r="AH795" s="1702"/>
      <c r="AI795" s="1668"/>
      <c r="AJ795" s="1660"/>
      <c r="AK795" s="1660"/>
    </row>
    <row r="796" spans="1:37" ht="39.950000000000003" customHeight="1" x14ac:dyDescent="0.2">
      <c r="A796" s="5926"/>
      <c r="B796" s="5926"/>
      <c r="C796" s="1658"/>
      <c r="D796" s="1658"/>
      <c r="E796" s="1716"/>
      <c r="F796" s="1716"/>
      <c r="G796" s="1716"/>
      <c r="H796" s="1928"/>
      <c r="I796" s="1928"/>
      <c r="J796" s="1716"/>
      <c r="K796" s="1716"/>
      <c r="L796" s="1716"/>
      <c r="M796" s="1716"/>
      <c r="N796" s="1691"/>
      <c r="O796" s="1928"/>
      <c r="P796" s="1928"/>
      <c r="Q796" s="1666"/>
      <c r="R796" s="1666"/>
      <c r="S796" s="1666"/>
      <c r="T796" s="1716"/>
      <c r="U796" s="1716"/>
      <c r="V796" s="1928"/>
      <c r="W796" s="1928"/>
      <c r="X796" s="1659"/>
      <c r="Y796" s="1659"/>
      <c r="Z796" s="1684"/>
      <c r="AA796" s="1684"/>
      <c r="AB796" s="1683"/>
      <c r="AC796" s="1928"/>
      <c r="AD796" s="1928"/>
      <c r="AE796" s="1928"/>
      <c r="AF796" s="1683"/>
      <c r="AG796" s="1684"/>
      <c r="AH796" s="1684"/>
      <c r="AI796" s="1683"/>
      <c r="AJ796" s="1660"/>
      <c r="AK796" s="1660"/>
    </row>
    <row r="797" spans="1:37" ht="39.950000000000003" customHeight="1" x14ac:dyDescent="0.2">
      <c r="A797" s="5922"/>
      <c r="B797" s="5922"/>
      <c r="C797" s="1683"/>
      <c r="D797" s="1683"/>
      <c r="E797" s="1684"/>
      <c r="F797" s="1684"/>
      <c r="G797" s="1683"/>
      <c r="H797" s="1928"/>
      <c r="I797" s="1928"/>
      <c r="J797" s="1683"/>
      <c r="K797" s="1683"/>
      <c r="L797" s="1684"/>
      <c r="M797" s="1684"/>
      <c r="N797" s="1683"/>
      <c r="O797" s="1928"/>
      <c r="P797" s="1928"/>
      <c r="Q797" s="1683"/>
      <c r="R797" s="1716"/>
      <c r="S797" s="1684"/>
      <c r="T797" s="1684"/>
      <c r="U797" s="1683"/>
      <c r="V797" s="1928"/>
      <c r="W797" s="1928"/>
      <c r="X797" s="1683"/>
      <c r="Y797" s="1683"/>
      <c r="Z797" s="1684"/>
      <c r="AA797" s="1684"/>
      <c r="AB797" s="1683"/>
      <c r="AC797" s="1928"/>
      <c r="AD797" s="1928"/>
      <c r="AE797" s="1928"/>
      <c r="AF797" s="1683"/>
      <c r="AG797" s="1684"/>
      <c r="AH797" s="1684"/>
      <c r="AI797" s="1683"/>
      <c r="AJ797" s="1660"/>
      <c r="AK797" s="1660"/>
    </row>
    <row r="798" spans="1:37" ht="39.950000000000003" customHeight="1" x14ac:dyDescent="0.2">
      <c r="A798" s="5920"/>
      <c r="B798" s="5920"/>
      <c r="C798" s="1683"/>
      <c r="D798" s="1683"/>
      <c r="E798" s="1684"/>
      <c r="F798" s="1684"/>
      <c r="G798" s="1683"/>
      <c r="H798" s="1928"/>
      <c r="I798" s="1928"/>
      <c r="J798" s="1683"/>
      <c r="K798" s="1683"/>
      <c r="L798" s="1684"/>
      <c r="M798" s="1716"/>
      <c r="N798" s="1716"/>
      <c r="O798" s="1928"/>
      <c r="P798" s="1928"/>
      <c r="Q798" s="1657"/>
      <c r="R798" s="1657"/>
      <c r="S798" s="1657"/>
      <c r="T798" s="1657"/>
      <c r="U798" s="1657"/>
      <c r="V798" s="1928"/>
      <c r="W798" s="1928"/>
      <c r="X798" s="1657"/>
      <c r="Y798" s="1657"/>
      <c r="Z798" s="1657"/>
      <c r="AA798" s="1657"/>
      <c r="AB798" s="1657"/>
      <c r="AC798" s="1928"/>
      <c r="AD798" s="1928"/>
      <c r="AE798" s="1928"/>
      <c r="AF798" s="1716"/>
      <c r="AG798" s="1716"/>
      <c r="AH798" s="1716"/>
      <c r="AI798" s="1716"/>
      <c r="AJ798" s="1660"/>
      <c r="AK798" s="1660"/>
    </row>
    <row r="799" spans="1:37" ht="39.950000000000003" customHeight="1" x14ac:dyDescent="0.2">
      <c r="A799" s="5927"/>
      <c r="B799" s="5924"/>
      <c r="C799" s="1664"/>
      <c r="D799" s="1664"/>
      <c r="E799" s="1664"/>
      <c r="F799" s="1664"/>
      <c r="G799" s="1664"/>
      <c r="H799" s="1928"/>
      <c r="I799" s="1928"/>
      <c r="J799" s="1664"/>
      <c r="K799" s="1664"/>
      <c r="L799" s="1664"/>
      <c r="M799" s="1664"/>
      <c r="N799" s="1664"/>
      <c r="O799" s="1928"/>
      <c r="P799" s="1928"/>
      <c r="Q799" s="1664"/>
      <c r="R799" s="1664"/>
      <c r="S799" s="1664"/>
      <c r="T799" s="1664"/>
      <c r="U799" s="1664"/>
      <c r="V799" s="1928"/>
      <c r="W799" s="1928"/>
      <c r="X799" s="1683"/>
      <c r="Y799" s="1683"/>
      <c r="Z799" s="1684"/>
      <c r="AA799" s="1684"/>
      <c r="AB799" s="1683"/>
      <c r="AC799" s="1928"/>
      <c r="AD799" s="1928"/>
      <c r="AE799" s="1928"/>
      <c r="AF799" s="1683"/>
      <c r="AG799" s="1684"/>
      <c r="AH799" s="1684"/>
      <c r="AI799" s="1683"/>
      <c r="AJ799" s="1660"/>
      <c r="AK799" s="1660"/>
    </row>
    <row r="800" spans="1:37" ht="39.950000000000003" customHeight="1" x14ac:dyDescent="0.2">
      <c r="A800" s="5923"/>
      <c r="B800" s="5923"/>
      <c r="C800" s="1927"/>
      <c r="D800" s="1927"/>
      <c r="E800" s="1927"/>
      <c r="F800" s="1927"/>
      <c r="G800" s="1927"/>
      <c r="H800" s="1928"/>
      <c r="I800" s="1928"/>
      <c r="J800" s="1927"/>
      <c r="K800" s="1927"/>
      <c r="L800" s="1927"/>
      <c r="M800" s="1927"/>
      <c r="N800" s="1927"/>
      <c r="O800" s="1928"/>
      <c r="P800" s="1928"/>
      <c r="Q800" s="1927"/>
      <c r="R800" s="1927"/>
      <c r="S800" s="1927"/>
      <c r="T800" s="1927"/>
      <c r="U800" s="1927"/>
      <c r="V800" s="1928"/>
      <c r="W800" s="1928"/>
      <c r="X800" s="1927"/>
      <c r="Y800" s="1927"/>
      <c r="Z800" s="1927"/>
      <c r="AA800" s="1927"/>
      <c r="AB800" s="1927"/>
      <c r="AC800" s="1928"/>
      <c r="AD800" s="1928"/>
      <c r="AE800" s="1928"/>
      <c r="AF800" s="1927"/>
      <c r="AG800" s="1927"/>
      <c r="AH800" s="1927"/>
      <c r="AI800" s="1927"/>
      <c r="AJ800" s="1660"/>
      <c r="AK800" s="1660"/>
    </row>
    <row r="801" spans="1:39" ht="39.950000000000003" customHeight="1" x14ac:dyDescent="0.2">
      <c r="A801" s="5920"/>
      <c r="B801" s="5920"/>
      <c r="C801" s="1683"/>
      <c r="D801" s="1683"/>
      <c r="E801" s="1684"/>
      <c r="F801" s="1684"/>
      <c r="G801" s="1683"/>
      <c r="H801" s="1928"/>
      <c r="I801" s="1928"/>
      <c r="J801" s="1683"/>
      <c r="K801" s="1683"/>
      <c r="L801" s="1684"/>
      <c r="M801" s="1684"/>
      <c r="N801" s="1683"/>
      <c r="O801" s="1928"/>
      <c r="P801" s="1928"/>
      <c r="Q801" s="1683"/>
      <c r="R801" s="1716"/>
      <c r="S801" s="1684"/>
      <c r="T801" s="1684"/>
      <c r="U801" s="1683"/>
      <c r="V801" s="1928"/>
      <c r="W801" s="1928"/>
      <c r="X801" s="1683"/>
      <c r="Y801" s="1683"/>
      <c r="Z801" s="1684"/>
      <c r="AA801" s="1684"/>
      <c r="AB801" s="1683"/>
      <c r="AC801" s="1928"/>
      <c r="AD801" s="1928"/>
      <c r="AE801" s="1928"/>
      <c r="AF801" s="1683"/>
      <c r="AG801" s="1684"/>
      <c r="AH801" s="1684"/>
      <c r="AI801" s="1683"/>
      <c r="AJ801" s="1660"/>
      <c r="AK801" s="1660"/>
    </row>
    <row r="802" spans="1:39" ht="39.950000000000003" customHeight="1" x14ac:dyDescent="0.2">
      <c r="A802" s="5923"/>
      <c r="B802" s="5923"/>
      <c r="C802" s="1694"/>
      <c r="D802" s="1694"/>
      <c r="E802" s="1694"/>
      <c r="F802" s="1694"/>
      <c r="G802" s="1694"/>
      <c r="H802" s="1928"/>
      <c r="I802" s="1928"/>
      <c r="J802" s="1694"/>
      <c r="K802" s="1694"/>
      <c r="L802" s="1694"/>
      <c r="M802" s="1694"/>
      <c r="N802" s="1694"/>
      <c r="O802" s="1928"/>
      <c r="P802" s="1928"/>
      <c r="Q802" s="1694"/>
      <c r="R802" s="1694"/>
      <c r="S802" s="1694"/>
      <c r="T802" s="1694"/>
      <c r="U802" s="1694"/>
      <c r="V802" s="1928"/>
      <c r="W802" s="1928"/>
      <c r="X802" s="1694"/>
      <c r="Y802" s="1694"/>
      <c r="Z802" s="1694"/>
      <c r="AA802" s="1694"/>
      <c r="AB802" s="1694"/>
      <c r="AC802" s="1928"/>
      <c r="AD802" s="1928"/>
      <c r="AE802" s="1928"/>
      <c r="AF802" s="1683"/>
      <c r="AG802" s="1684"/>
      <c r="AH802" s="1684"/>
      <c r="AI802" s="1683"/>
      <c r="AJ802" s="1660"/>
      <c r="AK802" s="1660"/>
    </row>
    <row r="803" spans="1:39" ht="39.950000000000003" customHeight="1" x14ac:dyDescent="0.2">
      <c r="A803" s="5920"/>
      <c r="B803" s="5920"/>
      <c r="C803" s="1683"/>
      <c r="D803" s="1683"/>
      <c r="E803" s="1684"/>
      <c r="F803" s="1684"/>
      <c r="G803" s="1683"/>
      <c r="H803" s="1928"/>
      <c r="I803" s="1928"/>
      <c r="J803" s="1683"/>
      <c r="K803" s="1683"/>
      <c r="L803" s="1684"/>
      <c r="M803" s="1684"/>
      <c r="N803" s="1683"/>
      <c r="O803" s="1928"/>
      <c r="P803" s="1928"/>
      <c r="Q803" s="1683"/>
      <c r="R803" s="1683"/>
      <c r="S803" s="1684"/>
      <c r="T803" s="1684"/>
      <c r="U803" s="1683"/>
      <c r="V803" s="1928"/>
      <c r="W803" s="1928"/>
      <c r="X803" s="1683"/>
      <c r="Y803" s="1683"/>
      <c r="Z803" s="1684"/>
      <c r="AA803" s="1684"/>
      <c r="AB803" s="1683"/>
      <c r="AC803" s="1928"/>
      <c r="AD803" s="1928"/>
      <c r="AE803" s="1928"/>
      <c r="AF803" s="1683"/>
      <c r="AG803" s="1684"/>
      <c r="AH803" s="1684"/>
      <c r="AI803" s="1683"/>
      <c r="AJ803" s="1660"/>
      <c r="AK803" s="1660"/>
    </row>
    <row r="804" spans="1:39" ht="39.950000000000003" customHeight="1" x14ac:dyDescent="0.2">
      <c r="A804" s="5923"/>
      <c r="B804" s="5923"/>
      <c r="C804" s="1683"/>
      <c r="D804" s="1683"/>
      <c r="E804" s="1684"/>
      <c r="F804" s="1684"/>
      <c r="G804" s="1683"/>
      <c r="H804" s="1928"/>
      <c r="I804" s="1928"/>
      <c r="J804" s="1683"/>
      <c r="K804" s="1683"/>
      <c r="L804" s="1684"/>
      <c r="M804" s="1684"/>
      <c r="N804" s="1683"/>
      <c r="O804" s="1928"/>
      <c r="P804" s="1928"/>
      <c r="Q804" s="1683"/>
      <c r="R804" s="1716"/>
      <c r="S804" s="1684"/>
      <c r="T804" s="1684"/>
      <c r="U804" s="1683"/>
      <c r="V804" s="1928"/>
      <c r="W804" s="1928"/>
      <c r="X804" s="1683"/>
      <c r="Y804" s="1683"/>
      <c r="Z804" s="1684"/>
      <c r="AA804" s="1684"/>
      <c r="AB804" s="1683"/>
      <c r="AC804" s="1928"/>
      <c r="AD804" s="1928"/>
      <c r="AE804" s="1928"/>
      <c r="AF804" s="1683"/>
      <c r="AG804" s="1684"/>
      <c r="AH804" s="1684"/>
      <c r="AI804" s="1683"/>
      <c r="AJ804" s="1660"/>
      <c r="AK804" s="1660"/>
    </row>
    <row r="805" spans="1:39" ht="39.950000000000003" customHeight="1" x14ac:dyDescent="0.2">
      <c r="A805" s="5923"/>
      <c r="B805" s="5923"/>
      <c r="C805" s="1683"/>
      <c r="D805" s="1683"/>
      <c r="E805" s="1684"/>
      <c r="F805" s="1684"/>
      <c r="G805" s="1683"/>
      <c r="H805" s="1928"/>
      <c r="I805" s="1928"/>
      <c r="J805" s="1683"/>
      <c r="K805" s="1683"/>
      <c r="L805" s="1684"/>
      <c r="M805" s="1684"/>
      <c r="N805" s="1683"/>
      <c r="O805" s="1928"/>
      <c r="P805" s="1928"/>
      <c r="Q805" s="1683"/>
      <c r="R805" s="1716"/>
      <c r="S805" s="1684"/>
      <c r="T805" s="1684"/>
      <c r="U805" s="1683"/>
      <c r="V805" s="1928"/>
      <c r="W805" s="1928"/>
      <c r="X805" s="1683"/>
      <c r="Y805" s="1683"/>
      <c r="Z805" s="1684"/>
      <c r="AA805" s="1684"/>
      <c r="AB805" s="1683"/>
      <c r="AC805" s="1928"/>
      <c r="AD805" s="1928"/>
      <c r="AE805" s="1928"/>
      <c r="AF805" s="1683"/>
      <c r="AG805" s="1684"/>
      <c r="AH805" s="1684"/>
      <c r="AI805" s="1683"/>
      <c r="AJ805" s="1660"/>
      <c r="AK805" s="1660"/>
    </row>
    <row r="806" spans="1:39" ht="39.950000000000003" customHeight="1" x14ac:dyDescent="0.2">
      <c r="A806" s="5923"/>
      <c r="B806" s="5923"/>
      <c r="C806" s="1683"/>
      <c r="D806" s="1683"/>
      <c r="E806" s="1684"/>
      <c r="F806" s="1684"/>
      <c r="G806" s="1683"/>
      <c r="H806" s="1928"/>
      <c r="I806" s="1928"/>
      <c r="J806" s="1683"/>
      <c r="K806" s="1683"/>
      <c r="L806" s="1684"/>
      <c r="M806" s="1684"/>
      <c r="N806" s="1683"/>
      <c r="O806" s="1928"/>
      <c r="P806" s="1928"/>
      <c r="Q806" s="1683"/>
      <c r="R806" s="1716"/>
      <c r="S806" s="1684"/>
      <c r="T806" s="1684"/>
      <c r="U806" s="1683"/>
      <c r="V806" s="1928"/>
      <c r="W806" s="1928"/>
      <c r="X806" s="1683"/>
      <c r="Y806" s="1683"/>
      <c r="Z806" s="1684"/>
      <c r="AA806" s="1684"/>
      <c r="AB806" s="1683"/>
      <c r="AC806" s="1928"/>
      <c r="AD806" s="1928"/>
      <c r="AE806" s="1928"/>
      <c r="AF806" s="1683"/>
      <c r="AG806" s="1684"/>
      <c r="AH806" s="1684"/>
      <c r="AI806" s="1683"/>
      <c r="AJ806" s="1660"/>
      <c r="AK806" s="1660"/>
      <c r="AL806" s="3408"/>
      <c r="AM806" s="3408"/>
    </row>
    <row r="807" spans="1:39" ht="39.950000000000003" customHeight="1" x14ac:dyDescent="0.2">
      <c r="A807" s="5923"/>
      <c r="B807" s="5923"/>
      <c r="C807" s="1683"/>
      <c r="D807" s="1683"/>
      <c r="E807" s="1684"/>
      <c r="F807" s="1684"/>
      <c r="G807" s="1683"/>
      <c r="H807" s="1928"/>
      <c r="I807" s="1928"/>
      <c r="J807" s="1683"/>
      <c r="K807" s="1683"/>
      <c r="L807" s="1684"/>
      <c r="M807" s="1684"/>
      <c r="N807" s="1683"/>
      <c r="O807" s="1928"/>
      <c r="P807" s="1928"/>
      <c r="Q807" s="1683"/>
      <c r="R807" s="1716"/>
      <c r="S807" s="1684"/>
      <c r="T807" s="1684"/>
      <c r="U807" s="1683"/>
      <c r="V807" s="1928"/>
      <c r="W807" s="1928"/>
      <c r="X807" s="1683"/>
      <c r="Y807" s="1683"/>
      <c r="Z807" s="1684"/>
      <c r="AA807" s="1684"/>
      <c r="AB807" s="1683"/>
      <c r="AC807" s="1928"/>
      <c r="AD807" s="1928"/>
      <c r="AE807" s="1928"/>
      <c r="AF807" s="1683"/>
      <c r="AG807" s="1684"/>
      <c r="AH807" s="1684"/>
      <c r="AI807" s="1683"/>
      <c r="AJ807" s="1660"/>
      <c r="AK807" s="1660"/>
      <c r="AL807" s="5929"/>
      <c r="AM807" s="5929"/>
    </row>
    <row r="808" spans="1:39" ht="39.950000000000003" customHeight="1" x14ac:dyDescent="0.2">
      <c r="A808" s="5923"/>
      <c r="B808" s="5923"/>
      <c r="C808" s="1683"/>
      <c r="D808" s="1683"/>
      <c r="E808" s="1684"/>
      <c r="F808" s="1684"/>
      <c r="G808" s="1683"/>
      <c r="H808" s="1928"/>
      <c r="I808" s="1928"/>
      <c r="J808" s="1683"/>
      <c r="K808" s="1683"/>
      <c r="L808" s="1684"/>
      <c r="M808" s="1684"/>
      <c r="N808" s="1683"/>
      <c r="O808" s="1928"/>
      <c r="P808" s="1928"/>
      <c r="Q808" s="1683"/>
      <c r="R808" s="1683"/>
      <c r="S808" s="1684"/>
      <c r="T808" s="1684"/>
      <c r="U808" s="1683"/>
      <c r="V808" s="1928"/>
      <c r="W808" s="1928"/>
      <c r="X808" s="1683"/>
      <c r="Y808" s="1683"/>
      <c r="Z808" s="1684"/>
      <c r="AA808" s="1684"/>
      <c r="AB808" s="1683"/>
      <c r="AC808" s="1928"/>
      <c r="AD808" s="1928"/>
      <c r="AE808" s="1928"/>
      <c r="AJ808" s="1660"/>
      <c r="AK808" s="1660"/>
      <c r="AL808" s="5928"/>
      <c r="AM808" s="5928"/>
    </row>
    <row r="809" spans="1:39" ht="39.950000000000003" customHeight="1" x14ac:dyDescent="0.2">
      <c r="C809" s="1659"/>
      <c r="D809" s="1659"/>
      <c r="E809" s="1659"/>
      <c r="H809" s="1928"/>
      <c r="I809" s="1928"/>
      <c r="L809" s="1697"/>
      <c r="M809" s="1697"/>
      <c r="N809" s="1697"/>
      <c r="O809" s="1928"/>
      <c r="P809" s="1928"/>
      <c r="Q809" s="1659"/>
      <c r="R809" s="1659"/>
      <c r="S809" s="1659"/>
      <c r="V809" s="1928"/>
      <c r="W809" s="1928"/>
      <c r="AC809" s="1928"/>
      <c r="AD809" s="1928"/>
      <c r="AE809" s="1928"/>
      <c r="AJ809" s="1660"/>
      <c r="AK809" s="1660"/>
    </row>
    <row r="810" spans="1:39" ht="39.950000000000003" customHeight="1" x14ac:dyDescent="0.2">
      <c r="H810" s="1928"/>
      <c r="I810" s="1928"/>
      <c r="M810" s="1666"/>
      <c r="N810" s="1666"/>
      <c r="O810" s="1928"/>
      <c r="P810" s="1928"/>
      <c r="Q810" s="1666"/>
      <c r="R810" s="1666"/>
      <c r="V810" s="1928"/>
      <c r="W810" s="1928"/>
      <c r="X810" s="1715"/>
      <c r="Y810" s="1716"/>
      <c r="Z810" s="1716"/>
      <c r="AA810" s="1716"/>
      <c r="AC810" s="1928"/>
      <c r="AD810" s="1928"/>
      <c r="AE810" s="1928"/>
      <c r="AJ810" s="1660"/>
      <c r="AK810" s="1660"/>
    </row>
    <row r="811" spans="1:39" ht="39.950000000000003" customHeight="1" x14ac:dyDescent="0.2">
      <c r="C811" s="1716"/>
      <c r="D811" s="1716"/>
      <c r="F811" s="1659"/>
      <c r="G811" s="1689"/>
      <c r="H811" s="1928"/>
      <c r="I811" s="1928"/>
      <c r="L811" s="1659"/>
      <c r="O811" s="1928"/>
      <c r="P811" s="1928"/>
      <c r="S811" s="1666"/>
      <c r="T811" s="1666"/>
      <c r="U811" s="1715"/>
      <c r="V811" s="1928"/>
      <c r="W811" s="1928"/>
      <c r="X811" s="1659"/>
      <c r="Y811" s="1716"/>
      <c r="Z811" s="1715"/>
      <c r="AB811" s="1716"/>
      <c r="AC811" s="1928"/>
      <c r="AD811" s="1928"/>
      <c r="AE811" s="1928"/>
      <c r="AF811" s="1716"/>
      <c r="AG811" s="1659"/>
      <c r="AJ811" s="1660"/>
      <c r="AK811" s="1660"/>
    </row>
    <row r="812" spans="1:39" ht="39.950000000000003" customHeight="1" x14ac:dyDescent="0.2">
      <c r="H812" s="1928"/>
      <c r="I812" s="1928"/>
      <c r="O812" s="1928"/>
      <c r="P812" s="1928"/>
      <c r="U812" s="1697"/>
      <c r="V812" s="1928"/>
      <c r="W812" s="1928"/>
      <c r="X812" s="1697"/>
      <c r="AC812" s="1928"/>
      <c r="AD812" s="1928"/>
      <c r="AE812" s="1928"/>
      <c r="AJ812" s="1660"/>
      <c r="AK812" s="1660"/>
    </row>
    <row r="813" spans="1:39" ht="39.950000000000003" customHeight="1" x14ac:dyDescent="0.2">
      <c r="E813" s="1716"/>
      <c r="F813" s="1716"/>
      <c r="G813" s="1716"/>
      <c r="H813" s="1697"/>
      <c r="I813" s="1697"/>
      <c r="J813" s="1716"/>
      <c r="K813" s="16"/>
      <c r="L813" s="16"/>
      <c r="M813" s="16"/>
      <c r="O813" s="1697"/>
      <c r="P813" s="1697"/>
      <c r="U813" s="1666"/>
      <c r="V813" s="1697"/>
      <c r="W813" s="1697"/>
      <c r="X813" s="1666"/>
      <c r="Y813" s="1666"/>
      <c r="Z813" s="1666"/>
      <c r="AA813" s="1666"/>
      <c r="AB813" s="1666"/>
      <c r="AC813" s="1697"/>
      <c r="AD813" s="1697"/>
      <c r="AG813" s="1716"/>
      <c r="AH813" s="1716"/>
      <c r="AJ813" s="1697"/>
      <c r="AK813" s="1697"/>
    </row>
    <row r="814" spans="1:39" ht="39.950000000000003" customHeight="1" x14ac:dyDescent="0.2">
      <c r="A814" s="16"/>
      <c r="B814" s="1715"/>
      <c r="C814" s="1927"/>
      <c r="D814" s="1927"/>
      <c r="E814" s="1927"/>
      <c r="F814" s="1927"/>
      <c r="G814" s="1659"/>
      <c r="H814" s="1659"/>
      <c r="I814" s="1694"/>
      <c r="J814" s="1694"/>
      <c r="K814" s="1694"/>
      <c r="L814" s="1694"/>
      <c r="M814" s="1694"/>
    </row>
    <row r="815" spans="1:39" ht="39.950000000000003" customHeight="1" x14ac:dyDescent="0.2"/>
    <row r="816" spans="1:39" ht="39.950000000000003" customHeight="1" x14ac:dyDescent="0.2">
      <c r="A816" s="5876"/>
      <c r="B816" s="5876"/>
      <c r="C816" s="1661"/>
      <c r="D816" s="1661"/>
      <c r="E816" s="1661"/>
      <c r="F816" s="1661"/>
      <c r="G816" s="1661"/>
      <c r="H816" s="1661"/>
      <c r="I816" s="1661"/>
      <c r="J816" s="1661"/>
      <c r="K816" s="1661"/>
      <c r="L816" s="1661"/>
      <c r="M816" s="1661"/>
      <c r="N816" s="1661"/>
      <c r="O816" s="1661"/>
      <c r="P816" s="1661"/>
      <c r="Q816" s="1661"/>
      <c r="R816" s="1661"/>
      <c r="S816" s="1661"/>
      <c r="T816" s="1661"/>
      <c r="U816" s="1661"/>
      <c r="V816" s="1661"/>
      <c r="W816" s="1661"/>
      <c r="X816" s="1661"/>
      <c r="Y816" s="1661"/>
      <c r="Z816" s="1661"/>
      <c r="AA816" s="1661"/>
      <c r="AB816" s="1661"/>
      <c r="AC816" s="1661"/>
      <c r="AD816" s="1661"/>
      <c r="AE816" s="1661"/>
      <c r="AF816" s="1661"/>
      <c r="AG816" s="1661"/>
      <c r="AH816" s="1661"/>
      <c r="AI816" s="1661"/>
      <c r="AJ816" s="1661"/>
      <c r="AK816" s="1661"/>
    </row>
    <row r="817" spans="1:39" ht="39.950000000000003" customHeight="1" x14ac:dyDescent="0.2">
      <c r="A817" s="5929"/>
      <c r="B817" s="5929"/>
      <c r="C817" s="1708"/>
      <c r="D817" s="1708"/>
      <c r="E817" s="1708"/>
      <c r="F817" s="1708"/>
      <c r="G817" s="1708"/>
      <c r="H817" s="1708"/>
      <c r="I817" s="1708"/>
      <c r="J817" s="1708"/>
      <c r="K817" s="1708"/>
      <c r="L817" s="1708"/>
      <c r="M817" s="1708"/>
      <c r="N817" s="1708"/>
      <c r="O817" s="1708"/>
      <c r="P817" s="1708"/>
      <c r="Q817" s="1708"/>
      <c r="R817" s="1708"/>
      <c r="S817" s="1708"/>
      <c r="T817" s="1708"/>
      <c r="U817" s="1708"/>
      <c r="V817" s="1708"/>
      <c r="W817" s="1708"/>
      <c r="X817" s="1708"/>
      <c r="Y817" s="1708"/>
      <c r="Z817" s="1708"/>
      <c r="AA817" s="1708"/>
      <c r="AB817" s="1708"/>
      <c r="AC817" s="1708"/>
      <c r="AD817" s="1708"/>
      <c r="AE817" s="1708"/>
      <c r="AF817" s="1708"/>
      <c r="AG817" s="1708"/>
      <c r="AH817" s="1708"/>
      <c r="AI817" s="1708"/>
      <c r="AJ817" s="1708"/>
      <c r="AK817" s="1708"/>
    </row>
    <row r="818" spans="1:39" ht="39.950000000000003" customHeight="1" x14ac:dyDescent="0.2">
      <c r="A818" s="5926"/>
      <c r="B818" s="5926"/>
      <c r="C818" s="1658"/>
      <c r="D818" s="1658"/>
      <c r="E818" s="1658"/>
      <c r="F818" s="1658"/>
      <c r="G818" s="1658"/>
      <c r="H818" s="1928"/>
      <c r="I818" s="1928"/>
      <c r="J818" s="1658"/>
      <c r="K818" s="1658"/>
      <c r="L818" s="1658"/>
      <c r="M818" s="1658"/>
      <c r="N818" s="1658"/>
      <c r="O818" s="1928"/>
      <c r="P818" s="1928"/>
      <c r="Q818" s="1691"/>
      <c r="R818" s="1659"/>
      <c r="S818" s="1659"/>
      <c r="T818" s="1659"/>
      <c r="U818" s="1659"/>
      <c r="V818" s="1928"/>
      <c r="W818" s="1928"/>
      <c r="X818" s="1928"/>
      <c r="Y818" s="1659"/>
      <c r="Z818" s="1659"/>
      <c r="AA818" s="1659"/>
      <c r="AB818" s="1659"/>
      <c r="AC818" s="1928"/>
      <c r="AD818" s="1928"/>
      <c r="AE818" s="1690"/>
      <c r="AF818" s="1657"/>
      <c r="AG818" s="1657"/>
      <c r="AH818" s="1657"/>
      <c r="AI818" s="1657"/>
      <c r="AJ818" s="1660"/>
      <c r="AK818" s="1660"/>
    </row>
    <row r="819" spans="1:39" ht="39.950000000000003" customHeight="1" x14ac:dyDescent="0.2">
      <c r="A819" s="5926"/>
      <c r="B819" s="5926"/>
      <c r="C819" s="1706"/>
      <c r="D819" s="1706"/>
      <c r="E819" s="1715"/>
      <c r="F819" s="1658"/>
      <c r="G819" s="1658"/>
      <c r="H819" s="1928"/>
      <c r="I819" s="1928"/>
      <c r="J819" s="1665"/>
      <c r="K819" s="1665"/>
      <c r="L819" s="1665"/>
      <c r="M819" s="1665"/>
      <c r="N819" s="1665"/>
      <c r="O819" s="1928"/>
      <c r="P819" s="1928"/>
      <c r="Q819" s="1659"/>
      <c r="R819" s="1659"/>
      <c r="S819" s="1659"/>
      <c r="T819" s="1667"/>
      <c r="U819" s="1667"/>
      <c r="V819" s="1928"/>
      <c r="W819" s="1928"/>
      <c r="X819" s="1928"/>
      <c r="Y819" s="1715"/>
      <c r="Z819" s="1657"/>
      <c r="AA819" s="1657"/>
      <c r="AB819" s="1657"/>
      <c r="AC819" s="1928"/>
      <c r="AD819" s="1928"/>
      <c r="AE819" s="1666"/>
      <c r="AF819" s="1666"/>
      <c r="AG819" s="1667"/>
      <c r="AH819" s="1667"/>
      <c r="AI819" s="1658"/>
      <c r="AJ819" s="1660"/>
      <c r="AK819" s="1660"/>
    </row>
    <row r="820" spans="1:39" ht="39.950000000000003" customHeight="1" x14ac:dyDescent="0.2">
      <c r="A820" s="5923"/>
      <c r="B820" s="5923"/>
      <c r="C820" s="1951"/>
      <c r="D820" s="1715"/>
      <c r="E820" s="1703"/>
      <c r="F820" s="1703"/>
      <c r="G820" s="1703"/>
      <c r="H820" s="1928"/>
      <c r="I820" s="1928"/>
      <c r="J820" s="1703"/>
      <c r="K820" s="1703"/>
      <c r="L820" s="1703"/>
      <c r="M820" s="1667"/>
      <c r="N820" s="1667"/>
      <c r="O820" s="1928"/>
      <c r="P820" s="1928"/>
      <c r="Q820" s="1667"/>
      <c r="R820" s="1667"/>
      <c r="S820" s="1684"/>
      <c r="T820" s="1684"/>
      <c r="U820" s="1683"/>
      <c r="V820" s="1928"/>
      <c r="W820" s="1928"/>
      <c r="X820" s="1928"/>
      <c r="Y820" s="1716"/>
      <c r="Z820" s="1716"/>
      <c r="AA820" s="1716"/>
      <c r="AB820" s="1683"/>
      <c r="AC820" s="1928"/>
      <c r="AD820" s="1928"/>
      <c r="AE820" s="1683"/>
      <c r="AF820" s="1683"/>
      <c r="AG820" s="1684"/>
      <c r="AH820" s="1684"/>
      <c r="AI820" s="1683"/>
      <c r="AJ820" s="1660"/>
      <c r="AK820" s="1660"/>
    </row>
    <row r="821" spans="1:39" ht="39.950000000000003" customHeight="1" x14ac:dyDescent="0.2">
      <c r="A821" s="5926"/>
      <c r="B821" s="5926"/>
      <c r="C821" s="1668"/>
      <c r="D821" s="1716"/>
      <c r="E821" s="1716"/>
      <c r="F821" s="1716"/>
      <c r="G821" s="1716"/>
      <c r="H821" s="1928"/>
      <c r="I821" s="1928"/>
      <c r="J821" s="1658"/>
      <c r="K821" s="1658"/>
      <c r="L821" s="1690"/>
      <c r="M821" s="1716"/>
      <c r="N821" s="1716"/>
      <c r="O821" s="1928"/>
      <c r="P821" s="1928"/>
      <c r="Q821" s="1715"/>
      <c r="R821" s="1683"/>
      <c r="S821" s="1684"/>
      <c r="T821" s="1684"/>
      <c r="U821" s="1683"/>
      <c r="V821" s="1928"/>
      <c r="W821" s="1928"/>
      <c r="X821" s="1928"/>
      <c r="Y821" s="1657"/>
      <c r="Z821" s="1657"/>
      <c r="AA821" s="1657"/>
      <c r="AB821" s="1657"/>
      <c r="AC821" s="1928"/>
      <c r="AD821" s="1928"/>
      <c r="AE821" s="1716"/>
      <c r="AF821" s="1716"/>
      <c r="AG821" s="1684"/>
      <c r="AI821" s="1667"/>
      <c r="AJ821" s="1660"/>
      <c r="AK821" s="1660"/>
    </row>
    <row r="822" spans="1:39" ht="39.950000000000003" customHeight="1" x14ac:dyDescent="0.2">
      <c r="A822" s="5926"/>
      <c r="B822" s="5926"/>
      <c r="C822" s="1658"/>
      <c r="D822" s="1658"/>
      <c r="E822" s="1658"/>
      <c r="F822" s="1684"/>
      <c r="G822" s="1684"/>
      <c r="H822" s="1928"/>
      <c r="I822" s="1928"/>
      <c r="J822" s="1689"/>
      <c r="K822" s="1683"/>
      <c r="L822" s="1684"/>
      <c r="M822" s="1684"/>
      <c r="N822" s="1683"/>
      <c r="O822" s="1928"/>
      <c r="P822" s="1928"/>
      <c r="Q822" s="1683"/>
      <c r="R822" s="1683"/>
      <c r="S822" s="1684"/>
      <c r="T822" s="1684"/>
      <c r="U822" s="1663"/>
      <c r="V822" s="1928"/>
      <c r="W822" s="1928"/>
      <c r="X822" s="1928"/>
      <c r="Y822" s="1658"/>
      <c r="Z822" s="1658"/>
      <c r="AA822" s="1658"/>
      <c r="AB822" s="1683"/>
      <c r="AC822" s="1928"/>
      <c r="AD822" s="1928"/>
      <c r="AE822" s="1683"/>
      <c r="AF822" s="1683"/>
      <c r="AG822" s="1684"/>
      <c r="AH822" s="1684"/>
      <c r="AI822" s="1683"/>
      <c r="AJ822" s="1660"/>
      <c r="AK822" s="1660"/>
    </row>
    <row r="823" spans="1:39" ht="39.950000000000003" customHeight="1" x14ac:dyDescent="0.2">
      <c r="A823" s="5922"/>
      <c r="B823" s="5922"/>
      <c r="C823" s="1683"/>
      <c r="D823" s="1683"/>
      <c r="E823" s="1684"/>
      <c r="F823" s="1684"/>
      <c r="G823" s="1683"/>
      <c r="H823" s="1928"/>
      <c r="I823" s="1928"/>
      <c r="J823" s="1683"/>
      <c r="K823" s="1683"/>
      <c r="L823" s="1684"/>
      <c r="M823" s="1684"/>
      <c r="N823" s="1684"/>
      <c r="O823" s="1928"/>
      <c r="P823" s="1928"/>
      <c r="Q823" s="1683"/>
      <c r="R823" s="1683"/>
      <c r="S823" s="1684"/>
      <c r="T823" s="1684"/>
      <c r="U823" s="1683"/>
      <c r="V823" s="1928"/>
      <c r="W823" s="1928"/>
      <c r="X823" s="1928"/>
      <c r="Y823" s="1683"/>
      <c r="Z823" s="1684"/>
      <c r="AA823" s="1684"/>
      <c r="AB823" s="1683"/>
      <c r="AC823" s="1928"/>
      <c r="AD823" s="1928"/>
      <c r="AE823" s="1683"/>
      <c r="AF823" s="1683"/>
      <c r="AG823" s="1684"/>
      <c r="AH823" s="1684"/>
      <c r="AI823" s="1683"/>
      <c r="AJ823" s="1660"/>
      <c r="AK823" s="1660"/>
    </row>
    <row r="824" spans="1:39" ht="39.950000000000003" customHeight="1" x14ac:dyDescent="0.2">
      <c r="A824" s="5920"/>
      <c r="B824" s="5920"/>
      <c r="C824" s="1658"/>
      <c r="D824" s="1658"/>
      <c r="E824" s="1658"/>
      <c r="F824" s="1658"/>
      <c r="G824" s="1658"/>
      <c r="H824" s="1928"/>
      <c r="I824" s="1928"/>
      <c r="J824" s="1659"/>
      <c r="K824" s="1659"/>
      <c r="L824" s="1659"/>
      <c r="M824" s="1659"/>
      <c r="N824" s="1659"/>
      <c r="O824" s="1928"/>
      <c r="P824" s="1928"/>
      <c r="Q824" s="1683"/>
      <c r="R824" s="1683"/>
      <c r="S824" s="1703"/>
      <c r="T824" s="1703"/>
      <c r="U824" s="1703"/>
      <c r="V824" s="1928"/>
      <c r="W824" s="1928"/>
      <c r="X824" s="1928"/>
      <c r="Y824" s="1683"/>
      <c r="Z824" s="1684"/>
      <c r="AA824" s="1684"/>
      <c r="AB824" s="1683"/>
      <c r="AC824" s="1928"/>
      <c r="AD824" s="1928"/>
      <c r="AE824" s="1683"/>
      <c r="AF824" s="1683"/>
      <c r="AG824" s="1684"/>
      <c r="AH824" s="1684"/>
      <c r="AI824" s="1683"/>
      <c r="AJ824" s="1660"/>
      <c r="AK824" s="1660"/>
    </row>
    <row r="825" spans="1:39" ht="39.950000000000003" customHeight="1" x14ac:dyDescent="0.2">
      <c r="A825" s="5927"/>
      <c r="B825" s="5924"/>
      <c r="C825" s="1683"/>
      <c r="D825" s="1683"/>
      <c r="E825" s="1684"/>
      <c r="F825" s="1684"/>
      <c r="G825" s="1683"/>
      <c r="H825" s="1928"/>
      <c r="I825" s="1928"/>
      <c r="J825" s="1683"/>
      <c r="K825" s="1683"/>
      <c r="L825" s="1684"/>
      <c r="M825" s="1684"/>
      <c r="N825" s="1683"/>
      <c r="O825" s="1928"/>
      <c r="P825" s="1928"/>
      <c r="Q825" s="1683"/>
      <c r="R825" s="1683"/>
      <c r="S825" s="1684"/>
      <c r="T825" s="1684"/>
      <c r="U825" s="1683"/>
      <c r="V825" s="1928"/>
      <c r="W825" s="1928"/>
      <c r="X825" s="1928"/>
      <c r="Y825" s="1683"/>
      <c r="Z825" s="1684"/>
      <c r="AA825" s="1684"/>
      <c r="AB825" s="1683"/>
      <c r="AC825" s="1928"/>
      <c r="AD825" s="1928"/>
      <c r="AE825" s="1683"/>
      <c r="AF825" s="1683"/>
      <c r="AG825" s="1684"/>
      <c r="AH825" s="1684"/>
      <c r="AI825" s="1683"/>
      <c r="AJ825" s="1660"/>
      <c r="AK825" s="1660"/>
    </row>
    <row r="826" spans="1:39" ht="39.950000000000003" customHeight="1" x14ac:dyDescent="0.2">
      <c r="A826" s="5923"/>
      <c r="B826" s="5923"/>
      <c r="C826" s="1927"/>
      <c r="D826" s="1927"/>
      <c r="E826" s="1927"/>
      <c r="F826" s="1927"/>
      <c r="G826" s="1927"/>
      <c r="H826" s="1928"/>
      <c r="I826" s="1928"/>
      <c r="J826" s="1927"/>
      <c r="K826" s="1927"/>
      <c r="L826" s="1927"/>
      <c r="M826" s="1927"/>
      <c r="N826" s="1927"/>
      <c r="O826" s="1928"/>
      <c r="P826" s="1928"/>
      <c r="Q826" s="1927"/>
      <c r="R826" s="1927"/>
      <c r="S826" s="1927"/>
      <c r="T826" s="1927"/>
      <c r="U826" s="1927"/>
      <c r="V826" s="1928"/>
      <c r="W826" s="1928"/>
      <c r="X826" s="1928"/>
      <c r="Y826" s="1927"/>
      <c r="Z826" s="1927"/>
      <c r="AA826" s="1927"/>
      <c r="AB826" s="1690"/>
      <c r="AC826" s="1928"/>
      <c r="AD826" s="1928"/>
      <c r="AE826" s="1690"/>
      <c r="AF826" s="1927"/>
      <c r="AG826" s="1927"/>
      <c r="AH826" s="1927"/>
      <c r="AI826" s="1927"/>
      <c r="AJ826" s="1660"/>
      <c r="AK826" s="1660"/>
    </row>
    <row r="827" spans="1:39" ht="39.950000000000003" customHeight="1" x14ac:dyDescent="0.2">
      <c r="A827" s="5920"/>
      <c r="B827" s="5920"/>
      <c r="C827" s="1683"/>
      <c r="D827" s="1683"/>
      <c r="E827" s="1684"/>
      <c r="F827" s="1684"/>
      <c r="G827" s="1683"/>
      <c r="H827" s="1928"/>
      <c r="I827" s="1928"/>
      <c r="J827" s="1683"/>
      <c r="K827" s="1683"/>
      <c r="L827" s="1684"/>
      <c r="M827" s="1684"/>
      <c r="N827" s="1683"/>
      <c r="O827" s="1928"/>
      <c r="P827" s="1928"/>
      <c r="Q827" s="1683"/>
      <c r="R827" s="1683"/>
      <c r="S827" s="1684"/>
      <c r="T827" s="1684"/>
      <c r="U827" s="1683"/>
      <c r="V827" s="1928"/>
      <c r="W827" s="1928"/>
      <c r="X827" s="1928"/>
      <c r="Y827" s="1683"/>
      <c r="Z827" s="1684"/>
      <c r="AA827" s="1684"/>
      <c r="AB827" s="1683"/>
      <c r="AC827" s="1928"/>
      <c r="AD827" s="1928"/>
      <c r="AE827" s="1683"/>
      <c r="AF827" s="1683"/>
      <c r="AG827" s="1684"/>
      <c r="AH827" s="1684"/>
      <c r="AI827" s="1683"/>
      <c r="AJ827" s="1660"/>
      <c r="AK827" s="1660"/>
    </row>
    <row r="828" spans="1:39" ht="39.950000000000003" customHeight="1" x14ac:dyDescent="0.2">
      <c r="A828" s="5923"/>
      <c r="B828" s="5923"/>
      <c r="C828" s="1683"/>
      <c r="D828" s="1683"/>
      <c r="E828" s="1684"/>
      <c r="F828" s="1684"/>
      <c r="G828" s="1683"/>
      <c r="H828" s="1928"/>
      <c r="I828" s="1928"/>
      <c r="J828" s="1683"/>
      <c r="K828" s="1683"/>
      <c r="L828" s="1684"/>
      <c r="M828" s="1684"/>
      <c r="N828" s="1683"/>
      <c r="O828" s="1928"/>
      <c r="P828" s="1928"/>
      <c r="Q828" s="1683"/>
      <c r="R828" s="1683"/>
      <c r="S828" s="1684"/>
      <c r="T828" s="1684"/>
      <c r="U828" s="1683"/>
      <c r="V828" s="1928"/>
      <c r="W828" s="1928"/>
      <c r="X828" s="1928"/>
      <c r="Y828" s="1683"/>
      <c r="Z828" s="1684"/>
      <c r="AA828" s="1684"/>
      <c r="AB828" s="1683"/>
      <c r="AC828" s="1928"/>
      <c r="AD828" s="1928"/>
      <c r="AE828" s="1683"/>
      <c r="AF828" s="1683"/>
      <c r="AG828" s="1684"/>
      <c r="AH828" s="1684"/>
      <c r="AI828" s="1683"/>
      <c r="AJ828" s="1660"/>
      <c r="AK828" s="1660"/>
    </row>
    <row r="829" spans="1:39" ht="39.950000000000003" customHeight="1" x14ac:dyDescent="0.2">
      <c r="A829" s="5920"/>
      <c r="B829" s="5920"/>
      <c r="C829" s="1683"/>
      <c r="D829" s="1683"/>
      <c r="E829" s="1684"/>
      <c r="F829" s="1684"/>
      <c r="G829" s="1683"/>
      <c r="H829" s="1928"/>
      <c r="I829" s="1928"/>
      <c r="J829" s="1683"/>
      <c r="K829" s="1683"/>
      <c r="L829" s="1684"/>
      <c r="M829" s="1684"/>
      <c r="N829" s="1683"/>
      <c r="O829" s="1928"/>
      <c r="P829" s="1928"/>
      <c r="Q829" s="1683"/>
      <c r="R829" s="1683"/>
      <c r="S829" s="1684"/>
      <c r="T829" s="1684"/>
      <c r="U829" s="1683"/>
      <c r="V829" s="1928"/>
      <c r="W829" s="1928"/>
      <c r="X829" s="1928"/>
      <c r="Y829" s="1683"/>
      <c r="Z829" s="1684"/>
      <c r="AA829" s="1684"/>
      <c r="AB829" s="1683"/>
      <c r="AC829" s="1928"/>
      <c r="AD829" s="1928"/>
      <c r="AE829" s="1683"/>
      <c r="AF829" s="1683"/>
      <c r="AG829" s="1684"/>
      <c r="AH829" s="1684"/>
      <c r="AI829" s="1683"/>
      <c r="AJ829" s="1660"/>
      <c r="AK829" s="1660"/>
    </row>
    <row r="830" spans="1:39" ht="39.950000000000003" customHeight="1" x14ac:dyDescent="0.2">
      <c r="A830" s="5923"/>
      <c r="B830" s="5923"/>
      <c r="C830" s="1683"/>
      <c r="D830" s="1683"/>
      <c r="E830" s="1684"/>
      <c r="F830" s="1684"/>
      <c r="G830" s="1683"/>
      <c r="H830" s="1928"/>
      <c r="I830" s="1928"/>
      <c r="J830" s="1683"/>
      <c r="K830" s="1683"/>
      <c r="L830" s="1684"/>
      <c r="M830" s="1684"/>
      <c r="N830" s="1683"/>
      <c r="O830" s="1928"/>
      <c r="P830" s="1928"/>
      <c r="Q830" s="1683"/>
      <c r="R830" s="1683"/>
      <c r="S830" s="1684"/>
      <c r="T830" s="1684"/>
      <c r="U830" s="1683"/>
      <c r="V830" s="1928"/>
      <c r="W830" s="1928"/>
      <c r="X830" s="1928"/>
      <c r="Y830" s="1683"/>
      <c r="Z830" s="1684"/>
      <c r="AA830" s="1684"/>
      <c r="AB830" s="1683"/>
      <c r="AC830" s="1928"/>
      <c r="AD830" s="1928"/>
      <c r="AE830" s="1683"/>
      <c r="AF830" s="1683"/>
      <c r="AG830" s="1684"/>
      <c r="AH830" s="1684"/>
      <c r="AI830" s="1683"/>
      <c r="AJ830" s="1660"/>
      <c r="AK830" s="1660"/>
    </row>
    <row r="831" spans="1:39" ht="39.950000000000003" customHeight="1" x14ac:dyDescent="0.2">
      <c r="A831" s="5923"/>
      <c r="B831" s="5923"/>
      <c r="C831" s="1683"/>
      <c r="D831" s="1683"/>
      <c r="E831" s="1684"/>
      <c r="F831" s="1684"/>
      <c r="G831" s="1683"/>
      <c r="H831" s="1928"/>
      <c r="I831" s="1928"/>
      <c r="J831" s="1683"/>
      <c r="K831" s="1683"/>
      <c r="L831" s="1684"/>
      <c r="M831" s="1684"/>
      <c r="N831" s="1683"/>
      <c r="O831" s="1928"/>
      <c r="P831" s="1928"/>
      <c r="Q831" s="1683"/>
      <c r="R831" s="1683"/>
      <c r="S831" s="1684"/>
      <c r="T831" s="1684"/>
      <c r="U831" s="1683"/>
      <c r="V831" s="1928"/>
      <c r="W831" s="1928"/>
      <c r="X831" s="1928"/>
      <c r="Y831" s="1683"/>
      <c r="Z831" s="1684"/>
      <c r="AA831" s="1684"/>
      <c r="AB831" s="1683"/>
      <c r="AC831" s="1928"/>
      <c r="AD831" s="1928"/>
      <c r="AE831" s="1683"/>
      <c r="AF831" s="1683"/>
      <c r="AG831" s="1684"/>
      <c r="AH831" s="1684"/>
      <c r="AI831" s="1683"/>
      <c r="AJ831" s="1660"/>
      <c r="AK831" s="1660"/>
    </row>
    <row r="832" spans="1:39" ht="39.950000000000003" customHeight="1" x14ac:dyDescent="0.2">
      <c r="A832" s="5923"/>
      <c r="B832" s="5923"/>
      <c r="C832" s="1683"/>
      <c r="D832" s="1683"/>
      <c r="E832" s="1684"/>
      <c r="F832" s="1684"/>
      <c r="G832" s="1683"/>
      <c r="H832" s="1928"/>
      <c r="I832" s="1928"/>
      <c r="J832" s="1683"/>
      <c r="K832" s="1683"/>
      <c r="L832" s="1684"/>
      <c r="M832" s="1684"/>
      <c r="N832" s="1683"/>
      <c r="O832" s="1928"/>
      <c r="P832" s="1928"/>
      <c r="Q832" s="1683"/>
      <c r="R832" s="1683"/>
      <c r="S832" s="1684"/>
      <c r="T832" s="1684"/>
      <c r="U832" s="1683"/>
      <c r="V832" s="1928"/>
      <c r="W832" s="1928"/>
      <c r="X832" s="1928"/>
      <c r="Y832" s="1683"/>
      <c r="Z832" s="1684"/>
      <c r="AA832" s="1684"/>
      <c r="AB832" s="1683"/>
      <c r="AC832" s="1928"/>
      <c r="AD832" s="1928"/>
      <c r="AE832" s="1683"/>
      <c r="AF832" s="1683"/>
      <c r="AG832" s="1684"/>
      <c r="AH832" s="1684"/>
      <c r="AI832" s="1683"/>
      <c r="AJ832" s="1660"/>
      <c r="AK832" s="1660"/>
      <c r="AL832" s="3408"/>
      <c r="AM832" s="3408"/>
    </row>
    <row r="833" spans="1:45" ht="39.950000000000003" customHeight="1" x14ac:dyDescent="0.2">
      <c r="A833" s="5923"/>
      <c r="B833" s="5923"/>
      <c r="C833" s="1683"/>
      <c r="D833" s="1683"/>
      <c r="E833" s="1684"/>
      <c r="F833" s="1684"/>
      <c r="G833" s="1683"/>
      <c r="H833" s="1928"/>
      <c r="I833" s="1928"/>
      <c r="J833" s="1683"/>
      <c r="K833" s="1683"/>
      <c r="L833" s="1684"/>
      <c r="M833" s="1684"/>
      <c r="N833" s="1683"/>
      <c r="O833" s="1928"/>
      <c r="P833" s="1928"/>
      <c r="Q833" s="1683"/>
      <c r="R833" s="1683"/>
      <c r="S833" s="1684"/>
      <c r="T833" s="1684"/>
      <c r="U833" s="1683"/>
      <c r="V833" s="1928"/>
      <c r="W833" s="1928"/>
      <c r="X833" s="1928"/>
      <c r="Y833" s="1683"/>
      <c r="Z833" s="1684"/>
      <c r="AA833" s="1684"/>
      <c r="AB833" s="1683"/>
      <c r="AC833" s="1928"/>
      <c r="AD833" s="1928"/>
      <c r="AE833" s="1683"/>
      <c r="AF833" s="1683"/>
      <c r="AG833" s="1684"/>
      <c r="AH833" s="1684"/>
      <c r="AI833" s="1683"/>
      <c r="AJ833" s="1660"/>
      <c r="AK833" s="1660"/>
      <c r="AL833" s="5929"/>
      <c r="AM833" s="5929"/>
    </row>
    <row r="834" spans="1:45" ht="39.950000000000003" customHeight="1" x14ac:dyDescent="0.2">
      <c r="A834" s="5923"/>
      <c r="B834" s="5923"/>
      <c r="C834" s="1683"/>
      <c r="D834" s="1683"/>
      <c r="E834" s="1684"/>
      <c r="F834" s="1684"/>
      <c r="G834" s="1683"/>
      <c r="H834" s="1928"/>
      <c r="I834" s="1928"/>
      <c r="J834" s="1683"/>
      <c r="K834" s="1683"/>
      <c r="L834" s="1684"/>
      <c r="M834" s="1684"/>
      <c r="N834" s="1683"/>
      <c r="O834" s="1928"/>
      <c r="P834" s="1928"/>
      <c r="Q834" s="1683"/>
      <c r="R834" s="1683"/>
      <c r="S834" s="1684"/>
      <c r="T834" s="1684"/>
      <c r="U834" s="1683"/>
      <c r="V834" s="1928"/>
      <c r="W834" s="1928"/>
      <c r="X834" s="1928"/>
      <c r="Y834" s="1683"/>
      <c r="Z834" s="1684"/>
      <c r="AA834" s="1684"/>
      <c r="AB834" s="1683"/>
      <c r="AC834" s="1928"/>
      <c r="AD834" s="1928"/>
      <c r="AJ834" s="1660"/>
      <c r="AK834" s="1660"/>
      <c r="AL834" s="5928"/>
      <c r="AM834" s="5928"/>
    </row>
    <row r="835" spans="1:45" ht="39.950000000000003" customHeight="1" x14ac:dyDescent="0.2">
      <c r="C835" s="1694"/>
      <c r="D835" s="1694"/>
      <c r="E835" s="1694"/>
      <c r="H835" s="1928"/>
      <c r="I835" s="1928"/>
      <c r="O835" s="1928"/>
      <c r="P835" s="1928"/>
      <c r="R835" s="1658"/>
      <c r="S835" s="1658"/>
      <c r="T835" s="1658"/>
      <c r="U835" s="1658"/>
      <c r="V835" s="1928"/>
      <c r="W835" s="1928"/>
      <c r="X835" s="1928"/>
      <c r="Y835" s="1716"/>
      <c r="Z835" s="1716"/>
      <c r="AB835" s="1716"/>
      <c r="AC835" s="1928"/>
      <c r="AD835" s="1928"/>
      <c r="AE835" s="1715"/>
      <c r="AJ835" s="1660"/>
      <c r="AK835" s="1660"/>
    </row>
    <row r="836" spans="1:45" ht="39.950000000000003" customHeight="1" x14ac:dyDescent="0.2">
      <c r="H836" s="1928"/>
      <c r="I836" s="1928"/>
      <c r="O836" s="1928"/>
      <c r="P836" s="1928"/>
      <c r="T836" s="1716"/>
      <c r="U836" s="1716"/>
      <c r="V836" s="1928"/>
      <c r="W836" s="1928"/>
      <c r="X836" s="1928"/>
      <c r="Y836" s="1716"/>
      <c r="Z836" s="1716"/>
      <c r="AA836" s="1716"/>
      <c r="AC836" s="1928"/>
      <c r="AD836" s="1928"/>
      <c r="AE836" s="1659"/>
      <c r="AF836" s="1659"/>
      <c r="AG836" s="1659"/>
      <c r="AJ836" s="1660"/>
      <c r="AK836" s="1660"/>
    </row>
    <row r="837" spans="1:45" ht="39.950000000000003" customHeight="1" x14ac:dyDescent="0.2">
      <c r="F837" s="1689"/>
      <c r="G837" s="1694"/>
      <c r="H837" s="1928"/>
      <c r="I837" s="1928"/>
      <c r="O837" s="1928"/>
      <c r="P837" s="1928"/>
      <c r="V837" s="1928"/>
      <c r="W837" s="1928"/>
      <c r="X837" s="1928"/>
      <c r="Z837" s="1716"/>
      <c r="AA837" s="1716"/>
      <c r="AC837" s="1928"/>
      <c r="AD837" s="1928"/>
      <c r="AE837" s="1716"/>
      <c r="AF837" s="1715"/>
      <c r="AH837" s="1659"/>
      <c r="AI837" s="1659"/>
      <c r="AJ837" s="1660"/>
      <c r="AK837" s="1660"/>
    </row>
    <row r="838" spans="1:45" ht="39.950000000000003" customHeight="1" x14ac:dyDescent="0.2">
      <c r="H838" s="1928"/>
      <c r="I838" s="1928"/>
      <c r="O838" s="1928"/>
      <c r="P838" s="1928"/>
      <c r="V838" s="1928"/>
      <c r="W838" s="1928"/>
      <c r="X838" s="1928"/>
      <c r="Y838" s="1658"/>
      <c r="Z838" s="1658"/>
      <c r="AA838" s="1716"/>
      <c r="AB838" s="1716"/>
      <c r="AC838" s="1928"/>
      <c r="AD838" s="1928"/>
      <c r="AE838" s="1657"/>
      <c r="AF838" s="1658"/>
      <c r="AJ838" s="1660"/>
      <c r="AK838" s="1660"/>
    </row>
    <row r="839" spans="1:45" ht="39.950000000000003" customHeight="1" x14ac:dyDescent="0.2">
      <c r="C839" s="1715"/>
      <c r="H839" s="1697"/>
      <c r="I839" s="1697"/>
      <c r="K839" s="16"/>
      <c r="L839" s="16"/>
      <c r="M839" s="16"/>
      <c r="O839" s="1697"/>
      <c r="P839" s="1697"/>
      <c r="V839" s="1697"/>
      <c r="W839" s="1697"/>
      <c r="AA839" s="1659"/>
      <c r="AB839" s="1716"/>
      <c r="AC839" s="1697"/>
      <c r="AD839" s="1697"/>
      <c r="AF839" s="1658"/>
      <c r="AG839" s="1658"/>
      <c r="AH839" s="1658"/>
      <c r="AI839" s="1658"/>
      <c r="AJ839" s="1697"/>
      <c r="AK839" s="1697"/>
    </row>
    <row r="840" spans="1:45" ht="39.950000000000003" customHeight="1" x14ac:dyDescent="0.2">
      <c r="A840" s="16"/>
      <c r="B840" s="1715"/>
      <c r="C840" s="1927"/>
      <c r="D840" s="1927"/>
      <c r="E840" s="1927"/>
      <c r="F840" s="1927"/>
      <c r="K840" s="1659"/>
      <c r="L840" s="1659"/>
      <c r="M840" s="1659"/>
      <c r="N840" s="1659"/>
    </row>
    <row r="841" spans="1:45" ht="39.950000000000003" customHeight="1" x14ac:dyDescent="0.2">
      <c r="AS841" s="1659"/>
    </row>
    <row r="842" spans="1:45" ht="39.950000000000003" customHeight="1" x14ac:dyDescent="0.2">
      <c r="A842" s="5876"/>
      <c r="B842" s="5876"/>
      <c r="C842" s="1661"/>
      <c r="D842" s="1661"/>
      <c r="E842" s="1661"/>
      <c r="F842" s="1661"/>
      <c r="G842" s="1661"/>
      <c r="H842" s="1661"/>
      <c r="I842" s="1661"/>
      <c r="J842" s="1661"/>
      <c r="K842" s="1661"/>
      <c r="L842" s="1661"/>
      <c r="M842" s="1661"/>
      <c r="N842" s="1661"/>
      <c r="O842" s="1661"/>
      <c r="P842" s="1661"/>
      <c r="Q842" s="1661"/>
      <c r="R842" s="1661"/>
      <c r="S842" s="1661"/>
      <c r="T842" s="1661"/>
      <c r="U842" s="1661"/>
      <c r="V842" s="1661"/>
      <c r="W842" s="1661"/>
      <c r="X842" s="1661"/>
      <c r="Y842" s="1661"/>
      <c r="Z842" s="1661"/>
      <c r="AA842" s="1661"/>
      <c r="AB842" s="1661"/>
      <c r="AC842" s="1661"/>
      <c r="AD842" s="1661"/>
      <c r="AE842" s="1661"/>
      <c r="AF842" s="1661"/>
      <c r="AG842" s="1661"/>
      <c r="AH842" s="1661"/>
      <c r="AI842" s="1661"/>
      <c r="AJ842" s="1661"/>
      <c r="AK842" s="1661"/>
    </row>
    <row r="843" spans="1:45" ht="39.950000000000003" customHeight="1" x14ac:dyDescent="0.2">
      <c r="A843" s="5929"/>
      <c r="B843" s="5929"/>
      <c r="C843" s="1708"/>
      <c r="D843" s="1708"/>
      <c r="E843" s="1708"/>
      <c r="F843" s="1708"/>
      <c r="G843" s="1708"/>
      <c r="H843" s="1708"/>
      <c r="I843" s="1708"/>
      <c r="J843" s="1708"/>
      <c r="K843" s="1708"/>
      <c r="L843" s="1708"/>
      <c r="M843" s="1708"/>
      <c r="N843" s="1708"/>
      <c r="O843" s="1708"/>
      <c r="P843" s="1708"/>
      <c r="Q843" s="1708"/>
      <c r="R843" s="1708"/>
      <c r="S843" s="1708"/>
      <c r="T843" s="1708"/>
      <c r="U843" s="1708"/>
      <c r="V843" s="1708"/>
      <c r="W843" s="1708"/>
      <c r="X843" s="1708"/>
      <c r="Y843" s="1708"/>
      <c r="Z843" s="1708"/>
      <c r="AA843" s="1708"/>
      <c r="AB843" s="1708"/>
      <c r="AC843" s="1708"/>
      <c r="AD843" s="1708"/>
      <c r="AE843" s="1708"/>
      <c r="AF843" s="1708"/>
      <c r="AG843" s="1708"/>
      <c r="AH843" s="1708"/>
      <c r="AI843" s="1708"/>
      <c r="AJ843" s="1708"/>
      <c r="AK843" s="1708"/>
    </row>
    <row r="844" spans="1:45" ht="39.950000000000003" customHeight="1" x14ac:dyDescent="0.2">
      <c r="A844" s="5926"/>
      <c r="B844" s="5926"/>
      <c r="C844" s="1953"/>
      <c r="D844" s="1690"/>
      <c r="E844" s="1684"/>
      <c r="F844" s="1667"/>
      <c r="G844" s="1715"/>
      <c r="H844" s="1928"/>
      <c r="I844" s="1928"/>
      <c r="J844" s="1667"/>
      <c r="K844" s="1667"/>
      <c r="L844" s="1667"/>
      <c r="M844" s="1716"/>
      <c r="N844" s="1716"/>
      <c r="O844" s="1928"/>
      <c r="P844" s="1928"/>
      <c r="Q844" s="1658"/>
      <c r="R844" s="1658"/>
      <c r="S844" s="1683"/>
      <c r="T844" s="1683"/>
      <c r="U844" s="1683"/>
      <c r="V844" s="1928"/>
      <c r="W844" s="1928"/>
      <c r="X844" s="1683"/>
      <c r="Y844" s="1683"/>
      <c r="Z844" s="1683"/>
      <c r="AA844" s="1683"/>
      <c r="AB844" s="1683"/>
      <c r="AC844" s="1928"/>
      <c r="AD844" s="1928"/>
      <c r="AE844" s="1657"/>
      <c r="AF844" s="1657"/>
      <c r="AG844" s="1657"/>
      <c r="AH844" s="1657"/>
      <c r="AI844" s="1657"/>
      <c r="AJ844" s="1660"/>
      <c r="AK844" s="1660"/>
    </row>
    <row r="845" spans="1:45" ht="39.950000000000003" customHeight="1" x14ac:dyDescent="0.2">
      <c r="A845" s="5926"/>
      <c r="B845" s="5926"/>
      <c r="C845" s="1694"/>
      <c r="D845" s="1694"/>
      <c r="E845" s="1684"/>
      <c r="F845" s="1657"/>
      <c r="G845" s="1657"/>
      <c r="H845" s="1928"/>
      <c r="I845" s="1928"/>
      <c r="J845" s="1657"/>
      <c r="K845" s="1657"/>
      <c r="L845" s="1664"/>
      <c r="M845" s="1664"/>
      <c r="N845" s="1664"/>
      <c r="O845" s="1928"/>
      <c r="P845" s="1928"/>
      <c r="Q845" s="1664"/>
      <c r="R845" s="1664"/>
      <c r="S845" s="1664"/>
      <c r="T845" s="1664"/>
      <c r="U845" s="1664"/>
      <c r="V845" s="1928"/>
      <c r="W845" s="1928"/>
      <c r="X845" s="1664"/>
      <c r="Y845" s="1664"/>
      <c r="Z845" s="1664"/>
      <c r="AA845" s="1664"/>
      <c r="AB845" s="1664"/>
      <c r="AC845" s="1928"/>
      <c r="AD845" s="1928"/>
      <c r="AE845" s="1657"/>
      <c r="AF845" s="1657"/>
      <c r="AG845" s="1657"/>
      <c r="AH845" s="1657"/>
      <c r="AI845" s="1657"/>
      <c r="AJ845" s="1660"/>
      <c r="AK845" s="1660"/>
    </row>
    <row r="846" spans="1:45" ht="39.950000000000003" customHeight="1" x14ac:dyDescent="0.2">
      <c r="A846" s="5923"/>
      <c r="B846" s="5923"/>
      <c r="C846" s="1683"/>
      <c r="D846" s="1683"/>
      <c r="E846" s="1684"/>
      <c r="F846" s="1715"/>
      <c r="G846" s="1683"/>
      <c r="H846" s="1928"/>
      <c r="I846" s="1928"/>
      <c r="J846" s="1689"/>
      <c r="K846" s="1689"/>
      <c r="L846" s="1689"/>
      <c r="M846" s="1716"/>
      <c r="N846" s="1716"/>
      <c r="O846" s="1928"/>
      <c r="P846" s="1928"/>
      <c r="Q846" s="1716"/>
      <c r="R846" s="1716"/>
      <c r="S846" s="1657"/>
      <c r="T846" s="1657"/>
      <c r="U846" s="1657"/>
      <c r="V846" s="1928"/>
      <c r="W846" s="1928"/>
      <c r="Y846" s="1659"/>
      <c r="Z846" s="1659"/>
      <c r="AA846" s="1659"/>
      <c r="AB846" s="1659"/>
      <c r="AC846" s="1928"/>
      <c r="AD846" s="1928"/>
      <c r="AE846" s="1659"/>
      <c r="AF846" s="1659"/>
      <c r="AG846" s="1659"/>
      <c r="AH846" s="1659"/>
      <c r="AI846" s="1659"/>
      <c r="AJ846" s="1660"/>
      <c r="AK846" s="1660"/>
    </row>
    <row r="847" spans="1:45" ht="39.950000000000003" customHeight="1" x14ac:dyDescent="0.2">
      <c r="A847" s="5926"/>
      <c r="B847" s="5926"/>
      <c r="C847" s="1667"/>
      <c r="D847" s="1690"/>
      <c r="E847" s="1684"/>
      <c r="F847" s="1703"/>
      <c r="G847" s="1703"/>
      <c r="H847" s="1928"/>
      <c r="I847" s="1928"/>
      <c r="J847" s="1693"/>
      <c r="K847" s="1716"/>
      <c r="L847" s="1716"/>
      <c r="M847" s="1689"/>
      <c r="N847" s="1689"/>
      <c r="O847" s="1928"/>
      <c r="P847" s="1928"/>
      <c r="T847" s="1716"/>
      <c r="U847" s="1716"/>
      <c r="V847" s="1928"/>
      <c r="W847" s="1928"/>
      <c r="X847" s="1658"/>
      <c r="Y847" s="1658"/>
      <c r="Z847" s="1658"/>
      <c r="AA847" s="1658"/>
      <c r="AB847" s="1658"/>
      <c r="AC847" s="1928"/>
      <c r="AD847" s="1928"/>
      <c r="AE847" s="1716"/>
      <c r="AF847" s="1716"/>
      <c r="AG847" s="1716"/>
      <c r="AH847" s="1684"/>
      <c r="AI847" s="1684"/>
      <c r="AJ847" s="1660"/>
      <c r="AK847" s="1660"/>
    </row>
    <row r="848" spans="1:45" ht="39.950000000000003" customHeight="1" x14ac:dyDescent="0.2">
      <c r="A848" s="5926"/>
      <c r="B848" s="5926"/>
      <c r="C848" s="1658"/>
      <c r="D848" s="1658"/>
      <c r="E848" s="1684"/>
      <c r="F848" s="1684"/>
      <c r="G848" s="1684"/>
      <c r="H848" s="1928"/>
      <c r="I848" s="1928"/>
      <c r="J848" s="1689"/>
      <c r="K848" s="1683"/>
      <c r="L848" s="1684"/>
      <c r="M848" s="1716"/>
      <c r="N848" s="1716"/>
      <c r="O848" s="1928"/>
      <c r="P848" s="1928"/>
      <c r="Q848" s="1709"/>
      <c r="R848" s="1684"/>
      <c r="S848" s="1684"/>
      <c r="T848" s="1684"/>
      <c r="U848" s="1683"/>
      <c r="V848" s="1928"/>
      <c r="W848" s="1928"/>
      <c r="X848" s="1683"/>
      <c r="Y848" s="1683"/>
      <c r="Z848" s="1684"/>
      <c r="AA848" s="1684"/>
      <c r="AB848" s="1683"/>
      <c r="AC848" s="1928"/>
      <c r="AD848" s="1928"/>
      <c r="AE848" s="1716"/>
      <c r="AF848" s="1716"/>
      <c r="AG848" s="1716"/>
      <c r="AH848" s="1716"/>
      <c r="AI848" s="1716"/>
      <c r="AJ848" s="1660"/>
      <c r="AK848" s="1660"/>
    </row>
    <row r="849" spans="1:39" ht="39.950000000000003" customHeight="1" x14ac:dyDescent="0.2">
      <c r="A849" s="5922"/>
      <c r="B849" s="5922"/>
      <c r="C849" s="1683"/>
      <c r="D849" s="1683"/>
      <c r="E849" s="1684"/>
      <c r="F849" s="1684"/>
      <c r="G849" s="1683"/>
      <c r="H849" s="1928"/>
      <c r="I849" s="1928"/>
      <c r="J849" s="1683"/>
      <c r="K849" s="1683"/>
      <c r="L849" s="1684"/>
      <c r="M849" s="1684"/>
      <c r="N849" s="1683"/>
      <c r="O849" s="1928"/>
      <c r="P849" s="1928"/>
      <c r="Q849" s="1683"/>
      <c r="R849" s="1683"/>
      <c r="S849" s="1684"/>
      <c r="T849" s="1684"/>
      <c r="U849" s="1683"/>
      <c r="V849" s="1928"/>
      <c r="W849" s="1928"/>
      <c r="X849" s="1683"/>
      <c r="Y849" s="1683"/>
      <c r="Z849" s="1684"/>
      <c r="AA849" s="1684"/>
      <c r="AB849" s="1683"/>
      <c r="AC849" s="1928"/>
      <c r="AD849" s="1928"/>
      <c r="AE849" s="1683"/>
      <c r="AF849" s="1683"/>
      <c r="AG849" s="1684"/>
      <c r="AH849" s="1684"/>
      <c r="AI849" s="1683"/>
      <c r="AJ849" s="1660"/>
      <c r="AK849" s="1660"/>
    </row>
    <row r="850" spans="1:39" ht="39.950000000000003" customHeight="1" x14ac:dyDescent="0.2">
      <c r="A850" s="5920"/>
      <c r="B850" s="5920"/>
      <c r="C850" s="1683"/>
      <c r="D850" s="1683"/>
      <c r="E850" s="1684"/>
      <c r="F850" s="1684"/>
      <c r="G850" s="1683"/>
      <c r="H850" s="1928"/>
      <c r="I850" s="1928"/>
      <c r="J850" s="1683"/>
      <c r="K850" s="1683"/>
      <c r="L850" s="1684"/>
      <c r="M850" s="1684"/>
      <c r="N850" s="1683"/>
      <c r="O850" s="1928"/>
      <c r="P850" s="1928"/>
      <c r="Q850" s="1683"/>
      <c r="R850" s="1683"/>
      <c r="S850" s="1683"/>
      <c r="T850" s="1683"/>
      <c r="U850" s="1683"/>
      <c r="V850" s="1928"/>
      <c r="W850" s="1928"/>
      <c r="X850" s="1683"/>
      <c r="Y850" s="1683"/>
      <c r="Z850" s="1684"/>
      <c r="AA850" s="1684"/>
      <c r="AB850" s="1683"/>
      <c r="AC850" s="1928"/>
      <c r="AD850" s="1928"/>
      <c r="AE850" s="1667"/>
      <c r="AF850" s="1667"/>
      <c r="AG850" s="1667"/>
      <c r="AH850" s="1667"/>
      <c r="AI850" s="1667"/>
      <c r="AJ850" s="1660"/>
      <c r="AK850" s="1660"/>
    </row>
    <row r="851" spans="1:39" ht="39.950000000000003" customHeight="1" x14ac:dyDescent="0.2">
      <c r="A851" s="5927"/>
      <c r="B851" s="5924"/>
      <c r="C851" s="1683"/>
      <c r="D851" s="1683"/>
      <c r="E851" s="1684"/>
      <c r="F851" s="1684"/>
      <c r="G851" s="1683"/>
      <c r="H851" s="1928"/>
      <c r="I851" s="1928"/>
      <c r="J851" s="1683"/>
      <c r="K851" s="1683"/>
      <c r="L851" s="1684"/>
      <c r="M851" s="1684"/>
      <c r="N851" s="1683"/>
      <c r="O851" s="1928"/>
      <c r="P851" s="1928"/>
      <c r="Q851" s="1683"/>
      <c r="R851" s="1683"/>
      <c r="S851" s="1684"/>
      <c r="T851" s="1684"/>
      <c r="U851" s="1683"/>
      <c r="V851" s="1928"/>
      <c r="W851" s="1928"/>
      <c r="X851" s="1683"/>
      <c r="Y851" s="1683"/>
      <c r="Z851" s="1684"/>
      <c r="AA851" s="1684"/>
      <c r="AB851" s="1683"/>
      <c r="AC851" s="1928"/>
      <c r="AD851" s="1928"/>
      <c r="AE851" s="1683"/>
      <c r="AF851" s="1683"/>
      <c r="AG851" s="1684"/>
      <c r="AH851" s="1684"/>
      <c r="AI851" s="1683"/>
      <c r="AJ851" s="1660"/>
      <c r="AK851" s="1660"/>
    </row>
    <row r="852" spans="1:39" ht="39.950000000000003" customHeight="1" x14ac:dyDescent="0.2">
      <c r="A852" s="5923"/>
      <c r="B852" s="5923"/>
      <c r="C852" s="1927"/>
      <c r="D852" s="1927"/>
      <c r="E852" s="1684"/>
      <c r="F852" s="1927"/>
      <c r="G852" s="1927"/>
      <c r="H852" s="1928"/>
      <c r="I852" s="1928"/>
      <c r="J852" s="1927"/>
      <c r="K852" s="1927"/>
      <c r="L852" s="1927"/>
      <c r="M852" s="1927"/>
      <c r="N852" s="1927"/>
      <c r="O852" s="1928"/>
      <c r="P852" s="1928"/>
      <c r="Q852" s="1927"/>
      <c r="R852" s="1927"/>
      <c r="S852" s="1927"/>
      <c r="T852" s="1927"/>
      <c r="U852" s="1927"/>
      <c r="V852" s="1928"/>
      <c r="W852" s="1928"/>
      <c r="X852" s="1927"/>
      <c r="Y852" s="1927"/>
      <c r="Z852" s="1927"/>
      <c r="AA852" s="1927"/>
      <c r="AB852" s="1927"/>
      <c r="AC852" s="1928"/>
      <c r="AD852" s="1928"/>
      <c r="AE852" s="1927"/>
      <c r="AF852" s="1927"/>
      <c r="AG852" s="1927"/>
      <c r="AH852" s="1927"/>
      <c r="AI852" s="1927"/>
      <c r="AJ852" s="1660"/>
      <c r="AK852" s="1660"/>
    </row>
    <row r="853" spans="1:39" ht="39.950000000000003" customHeight="1" x14ac:dyDescent="0.2">
      <c r="A853" s="5920"/>
      <c r="B853" s="5920"/>
      <c r="C853" s="1683"/>
      <c r="D853" s="1683"/>
      <c r="E853" s="1684"/>
      <c r="F853" s="1684"/>
      <c r="G853" s="1683"/>
      <c r="H853" s="1928"/>
      <c r="I853" s="1928"/>
      <c r="J853" s="1683"/>
      <c r="K853" s="1683"/>
      <c r="L853" s="1684"/>
      <c r="M853" s="1684"/>
      <c r="N853" s="1683"/>
      <c r="O853" s="1928"/>
      <c r="P853" s="1928"/>
      <c r="Q853" s="1683"/>
      <c r="R853" s="1683"/>
      <c r="S853" s="1684"/>
      <c r="T853" s="1684"/>
      <c r="U853" s="1683"/>
      <c r="V853" s="1928"/>
      <c r="W853" s="1928"/>
      <c r="X853" s="1683"/>
      <c r="Y853" s="1683"/>
      <c r="Z853" s="1684"/>
      <c r="AA853" s="1684"/>
      <c r="AB853" s="1683"/>
      <c r="AC853" s="1928"/>
      <c r="AD853" s="1928"/>
      <c r="AE853" s="1683"/>
      <c r="AF853" s="1683"/>
      <c r="AG853" s="1684"/>
      <c r="AH853" s="1684"/>
      <c r="AI853" s="1683"/>
      <c r="AJ853" s="1660"/>
      <c r="AK853" s="1660"/>
    </row>
    <row r="854" spans="1:39" ht="39.950000000000003" customHeight="1" x14ac:dyDescent="0.2">
      <c r="A854" s="5923"/>
      <c r="B854" s="5923"/>
      <c r="C854" s="1683"/>
      <c r="D854" s="1683"/>
      <c r="E854" s="1684"/>
      <c r="F854" s="1684"/>
      <c r="G854" s="1683"/>
      <c r="H854" s="1928"/>
      <c r="I854" s="1928"/>
      <c r="J854" s="1683"/>
      <c r="K854" s="1683"/>
      <c r="L854" s="1684"/>
      <c r="M854" s="1684"/>
      <c r="N854" s="1683"/>
      <c r="O854" s="1928"/>
      <c r="P854" s="1928"/>
      <c r="Q854" s="1683"/>
      <c r="R854" s="1683"/>
      <c r="S854" s="1684"/>
      <c r="T854" s="1684"/>
      <c r="U854" s="1683"/>
      <c r="V854" s="1928"/>
      <c r="W854" s="1928"/>
      <c r="X854" s="1683"/>
      <c r="Y854" s="1683"/>
      <c r="Z854" s="1684"/>
      <c r="AA854" s="1684"/>
      <c r="AB854" s="1683"/>
      <c r="AC854" s="1928"/>
      <c r="AD854" s="1928"/>
      <c r="AE854" s="1683"/>
      <c r="AF854" s="1683"/>
      <c r="AG854" s="1684"/>
      <c r="AH854" s="1684"/>
      <c r="AI854" s="1683"/>
      <c r="AJ854" s="1660"/>
      <c r="AK854" s="1660"/>
    </row>
    <row r="855" spans="1:39" ht="39.950000000000003" customHeight="1" x14ac:dyDescent="0.2">
      <c r="A855" s="5920"/>
      <c r="B855" s="5920"/>
      <c r="C855" s="1683"/>
      <c r="D855" s="1683"/>
      <c r="E855" s="1684"/>
      <c r="F855" s="1684"/>
      <c r="G855" s="1683"/>
      <c r="H855" s="1928"/>
      <c r="I855" s="1928"/>
      <c r="J855" s="1683"/>
      <c r="K855" s="1683"/>
      <c r="L855" s="1684"/>
      <c r="M855" s="1684"/>
      <c r="N855" s="1683"/>
      <c r="O855" s="1928"/>
      <c r="P855" s="1928"/>
      <c r="Q855" s="1683"/>
      <c r="R855" s="1683"/>
      <c r="S855" s="1684"/>
      <c r="T855" s="1684"/>
      <c r="U855" s="1683"/>
      <c r="V855" s="1928"/>
      <c r="W855" s="1928"/>
      <c r="X855" s="1683"/>
      <c r="Y855" s="1683"/>
      <c r="Z855" s="1684"/>
      <c r="AA855" s="1684"/>
      <c r="AB855" s="1683"/>
      <c r="AC855" s="1928"/>
      <c r="AD855" s="1928"/>
      <c r="AE855" s="1683"/>
      <c r="AF855" s="1683"/>
      <c r="AG855" s="1684"/>
      <c r="AH855" s="1684"/>
      <c r="AI855" s="1683"/>
      <c r="AJ855" s="1660"/>
      <c r="AK855" s="1660"/>
    </row>
    <row r="856" spans="1:39" ht="39.950000000000003" customHeight="1" x14ac:dyDescent="0.2">
      <c r="A856" s="5923"/>
      <c r="B856" s="5923"/>
      <c r="C856" s="1683"/>
      <c r="D856" s="1683"/>
      <c r="E856" s="1684"/>
      <c r="F856" s="1684"/>
      <c r="G856" s="1683"/>
      <c r="H856" s="1928"/>
      <c r="I856" s="1928"/>
      <c r="J856" s="1683"/>
      <c r="K856" s="1683"/>
      <c r="L856" s="1684"/>
      <c r="M856" s="1684"/>
      <c r="N856" s="1683"/>
      <c r="O856" s="1928"/>
      <c r="P856" s="1928"/>
      <c r="Q856" s="1683"/>
      <c r="R856" s="1683"/>
      <c r="S856" s="1684"/>
      <c r="T856" s="1684"/>
      <c r="U856" s="1683"/>
      <c r="V856" s="1928"/>
      <c r="W856" s="1928"/>
      <c r="X856" s="1683"/>
      <c r="Y856" s="1683"/>
      <c r="Z856" s="1684"/>
      <c r="AA856" s="1684"/>
      <c r="AB856" s="1683"/>
      <c r="AC856" s="1928"/>
      <c r="AD856" s="1928"/>
      <c r="AE856" s="1683"/>
      <c r="AF856" s="1683"/>
      <c r="AG856" s="1684"/>
      <c r="AH856" s="1684"/>
      <c r="AI856" s="1683"/>
      <c r="AJ856" s="1660"/>
      <c r="AK856" s="1660"/>
    </row>
    <row r="857" spans="1:39" ht="39.950000000000003" customHeight="1" x14ac:dyDescent="0.2">
      <c r="A857" s="5923"/>
      <c r="B857" s="5923"/>
      <c r="C857" s="1683"/>
      <c r="D857" s="1683"/>
      <c r="E857" s="1684"/>
      <c r="F857" s="1684"/>
      <c r="G857" s="1683"/>
      <c r="H857" s="1928"/>
      <c r="I857" s="1928"/>
      <c r="J857" s="1683"/>
      <c r="K857" s="1683"/>
      <c r="L857" s="1684"/>
      <c r="M857" s="1684"/>
      <c r="N857" s="1683"/>
      <c r="O857" s="1928"/>
      <c r="P857" s="1928"/>
      <c r="Q857" s="1683"/>
      <c r="R857" s="1683"/>
      <c r="S857" s="1684"/>
      <c r="T857" s="1684"/>
      <c r="U857" s="1683"/>
      <c r="V857" s="1928"/>
      <c r="W857" s="1928"/>
      <c r="X857" s="1683"/>
      <c r="Y857" s="1683"/>
      <c r="Z857" s="1684"/>
      <c r="AA857" s="1684"/>
      <c r="AB857" s="1683"/>
      <c r="AC857" s="1928"/>
      <c r="AD857" s="1928"/>
      <c r="AE857" s="1683"/>
      <c r="AF857" s="1683"/>
      <c r="AG857" s="1684"/>
      <c r="AH857" s="1684"/>
      <c r="AI857" s="1683"/>
      <c r="AJ857" s="1660"/>
      <c r="AK857" s="1660"/>
    </row>
    <row r="858" spans="1:39" ht="39.950000000000003" customHeight="1" x14ac:dyDescent="0.2">
      <c r="A858" s="5923"/>
      <c r="B858" s="5923"/>
      <c r="C858" s="1683"/>
      <c r="D858" s="1683"/>
      <c r="E858" s="1684"/>
      <c r="F858" s="1684"/>
      <c r="G858" s="1683"/>
      <c r="H858" s="1928"/>
      <c r="I858" s="1928"/>
      <c r="J858" s="1683"/>
      <c r="K858" s="1683"/>
      <c r="L858" s="1684"/>
      <c r="M858" s="1684"/>
      <c r="N858" s="1683"/>
      <c r="O858" s="1928"/>
      <c r="P858" s="1928"/>
      <c r="Q858" s="1683"/>
      <c r="R858" s="1683"/>
      <c r="S858" s="1684"/>
      <c r="T858" s="1684"/>
      <c r="U858" s="1683"/>
      <c r="V858" s="1928"/>
      <c r="W858" s="1928"/>
      <c r="X858" s="1683"/>
      <c r="Y858" s="1683"/>
      <c r="Z858" s="1684"/>
      <c r="AA858" s="1684"/>
      <c r="AB858" s="1683"/>
      <c r="AC858" s="1928"/>
      <c r="AD858" s="1928"/>
      <c r="AE858" s="1683"/>
      <c r="AF858" s="1683"/>
      <c r="AG858" s="1684"/>
      <c r="AH858" s="1684"/>
      <c r="AI858" s="1683"/>
      <c r="AJ858" s="1660"/>
      <c r="AK858" s="1660"/>
      <c r="AL858" s="3408"/>
      <c r="AM858" s="3408"/>
    </row>
    <row r="859" spans="1:39" ht="39.950000000000003" customHeight="1" x14ac:dyDescent="0.2">
      <c r="A859" s="5923"/>
      <c r="B859" s="5923"/>
      <c r="C859" s="1683"/>
      <c r="D859" s="1683"/>
      <c r="E859" s="1684"/>
      <c r="F859" s="1684"/>
      <c r="G859" s="1683"/>
      <c r="H859" s="1928"/>
      <c r="I859" s="1928"/>
      <c r="J859" s="1683"/>
      <c r="K859" s="1683"/>
      <c r="L859" s="1684"/>
      <c r="M859" s="1684"/>
      <c r="N859" s="1683"/>
      <c r="O859" s="1928"/>
      <c r="P859" s="1928"/>
      <c r="Q859" s="1683"/>
      <c r="R859" s="1683"/>
      <c r="S859" s="1684"/>
      <c r="T859" s="1684"/>
      <c r="U859" s="1683"/>
      <c r="V859" s="1928"/>
      <c r="W859" s="1928"/>
      <c r="X859" s="1683"/>
      <c r="Y859" s="1683"/>
      <c r="Z859" s="1684"/>
      <c r="AA859" s="1684"/>
      <c r="AB859" s="1683"/>
      <c r="AC859" s="1928"/>
      <c r="AD859" s="1928"/>
      <c r="AE859" s="1683"/>
      <c r="AF859" s="1683"/>
      <c r="AG859" s="1684"/>
      <c r="AH859" s="1684"/>
      <c r="AI859" s="1683"/>
      <c r="AJ859" s="1660"/>
      <c r="AK859" s="1660"/>
      <c r="AL859" s="5929"/>
      <c r="AM859" s="5929"/>
    </row>
    <row r="860" spans="1:39" ht="39.950000000000003" customHeight="1" x14ac:dyDescent="0.2">
      <c r="A860" s="5923"/>
      <c r="B860" s="5923"/>
      <c r="C860" s="1683"/>
      <c r="D860" s="1683"/>
      <c r="E860" s="1684"/>
      <c r="F860" s="1684"/>
      <c r="G860" s="1683"/>
      <c r="H860" s="1928"/>
      <c r="I860" s="1928"/>
      <c r="J860" s="1683"/>
      <c r="K860" s="1683"/>
      <c r="L860" s="1684"/>
      <c r="M860" s="1684"/>
      <c r="N860" s="1683"/>
      <c r="O860" s="1928"/>
      <c r="P860" s="1928"/>
      <c r="Q860" s="1683"/>
      <c r="R860" s="1683"/>
      <c r="S860" s="1684"/>
      <c r="T860" s="1684"/>
      <c r="U860" s="1683"/>
      <c r="V860" s="1928"/>
      <c r="W860" s="1928"/>
      <c r="X860" s="1683"/>
      <c r="Y860" s="1683"/>
      <c r="Z860" s="1684"/>
      <c r="AA860" s="1684"/>
      <c r="AB860" s="1683"/>
      <c r="AC860" s="1928"/>
      <c r="AD860" s="1928"/>
      <c r="AJ860" s="1660"/>
      <c r="AK860" s="1660"/>
      <c r="AL860" s="5928"/>
      <c r="AM860" s="5928"/>
    </row>
    <row r="861" spans="1:39" ht="39.950000000000003" customHeight="1" x14ac:dyDescent="0.2">
      <c r="E861" s="1659"/>
      <c r="H861" s="1928"/>
      <c r="I861" s="1928"/>
      <c r="K861" s="1658"/>
      <c r="L861" s="1658"/>
      <c r="M861" s="1658"/>
      <c r="N861" s="1658"/>
      <c r="O861" s="1928"/>
      <c r="P861" s="1928"/>
      <c r="V861" s="1928"/>
      <c r="W861" s="1928"/>
      <c r="AC861" s="1928"/>
      <c r="AD861" s="1928"/>
      <c r="AE861" s="1666"/>
      <c r="AF861" s="1666"/>
      <c r="AG861" s="1666"/>
      <c r="AH861" s="1666"/>
      <c r="AJ861" s="1660"/>
      <c r="AK861" s="1660"/>
    </row>
    <row r="862" spans="1:39" ht="39.950000000000003" customHeight="1" x14ac:dyDescent="0.2">
      <c r="C862" s="1659"/>
      <c r="D862" s="1659"/>
      <c r="E862" s="1659"/>
      <c r="F862" s="1659"/>
      <c r="H862" s="1928"/>
      <c r="I862" s="1928"/>
      <c r="J862" s="1659"/>
      <c r="K862" s="1659"/>
      <c r="L862" s="1659"/>
      <c r="N862" s="1715"/>
      <c r="O862" s="1928"/>
      <c r="P862" s="1928"/>
      <c r="Q862" s="1716"/>
      <c r="R862" s="1716"/>
      <c r="S862" s="1667"/>
      <c r="T862" s="1667"/>
      <c r="U862" s="1667"/>
      <c r="V862" s="1928"/>
      <c r="W862" s="1928"/>
      <c r="AA862" s="1715"/>
      <c r="AC862" s="1928"/>
      <c r="AD862" s="1928"/>
      <c r="AJ862" s="1660"/>
      <c r="AK862" s="1660"/>
    </row>
    <row r="863" spans="1:39" ht="39.950000000000003" customHeight="1" x14ac:dyDescent="0.2">
      <c r="G863" s="1659"/>
      <c r="H863" s="1928"/>
      <c r="I863" s="1928"/>
      <c r="J863" s="1659"/>
      <c r="M863" s="1659"/>
      <c r="N863" s="1659"/>
      <c r="O863" s="1928"/>
      <c r="P863" s="1928"/>
      <c r="Q863" s="1659"/>
      <c r="R863" s="1658"/>
      <c r="S863" s="1715"/>
      <c r="T863" s="1658"/>
      <c r="V863" s="1928"/>
      <c r="W863" s="1928"/>
      <c r="X863" s="1667"/>
      <c r="Y863" s="1667"/>
      <c r="AC863" s="1928"/>
      <c r="AD863" s="1928"/>
      <c r="AI863" s="1666"/>
      <c r="AJ863" s="1660"/>
      <c r="AK863" s="1660"/>
    </row>
    <row r="864" spans="1:39" ht="39.950000000000003" customHeight="1" x14ac:dyDescent="0.2">
      <c r="H864" s="1928"/>
      <c r="I864" s="1928"/>
      <c r="O864" s="1928"/>
      <c r="P864" s="1928"/>
      <c r="Q864" s="1658"/>
      <c r="S864" s="1715"/>
      <c r="V864" s="1928"/>
      <c r="W864" s="1928"/>
      <c r="X864" s="1697"/>
      <c r="AC864" s="1928"/>
      <c r="AD864" s="1928"/>
      <c r="AJ864" s="1660"/>
      <c r="AK864" s="1660"/>
    </row>
    <row r="865" spans="1:37" ht="39.950000000000003" customHeight="1" x14ac:dyDescent="0.2">
      <c r="C865" s="1659"/>
      <c r="D865" s="1659"/>
      <c r="E865" s="1659"/>
      <c r="H865" s="1697"/>
      <c r="I865" s="1697"/>
      <c r="K865" s="1659"/>
      <c r="L865" s="1659"/>
      <c r="M865" s="1659"/>
      <c r="N865" s="1659"/>
      <c r="O865" s="1697"/>
      <c r="P865" s="1697"/>
      <c r="Q865" s="1659"/>
      <c r="R865" s="1659"/>
      <c r="S865" s="1659"/>
      <c r="T865" s="1659"/>
      <c r="U865" s="1659"/>
      <c r="V865" s="1697"/>
      <c r="W865" s="1697"/>
      <c r="X865" s="1715"/>
      <c r="Y865" s="1658"/>
      <c r="Z865" s="1667"/>
      <c r="AA865" s="1667"/>
      <c r="AB865" s="1667"/>
      <c r="AC865" s="1697"/>
      <c r="AD865" s="1697"/>
      <c r="AE865" s="1658"/>
      <c r="AF865" s="1658"/>
      <c r="AG865" s="1658"/>
      <c r="AH865" s="1667"/>
      <c r="AJ865" s="1697"/>
      <c r="AK865" s="1697"/>
    </row>
    <row r="866" spans="1:37" ht="39.950000000000003" customHeight="1" x14ac:dyDescent="0.2">
      <c r="A866" s="16"/>
      <c r="B866" s="1715"/>
      <c r="C866" s="1927"/>
      <c r="D866" s="1927"/>
      <c r="E866" s="1927"/>
      <c r="F866" s="1927"/>
      <c r="G866" s="1658"/>
    </row>
    <row r="867" spans="1:37" ht="39.950000000000003" customHeight="1" x14ac:dyDescent="0.2"/>
    <row r="868" spans="1:37" ht="39.950000000000003" customHeight="1" x14ac:dyDescent="0.2">
      <c r="A868" s="5876"/>
      <c r="B868" s="5876"/>
      <c r="C868" s="1661"/>
      <c r="D868" s="1661"/>
      <c r="E868" s="1661"/>
      <c r="F868" s="1661"/>
      <c r="G868" s="1661"/>
      <c r="H868" s="1661"/>
      <c r="I868" s="1661"/>
      <c r="J868" s="1661"/>
      <c r="K868" s="1661"/>
      <c r="L868" s="1661"/>
      <c r="M868" s="1661"/>
      <c r="N868" s="1661"/>
      <c r="O868" s="1661"/>
      <c r="P868" s="1661"/>
      <c r="Q868" s="1661"/>
      <c r="R868" s="1661"/>
      <c r="S868" s="1661"/>
      <c r="T868" s="1661"/>
      <c r="U868" s="1661"/>
      <c r="V868" s="1661"/>
      <c r="W868" s="1661"/>
      <c r="X868" s="1661"/>
      <c r="Y868" s="1661"/>
      <c r="Z868" s="1661"/>
      <c r="AA868" s="1661"/>
      <c r="AB868" s="1661"/>
      <c r="AC868" s="1661"/>
      <c r="AD868" s="1661"/>
      <c r="AE868" s="1661"/>
      <c r="AF868" s="1661"/>
      <c r="AG868" s="1661"/>
      <c r="AH868" s="1661"/>
      <c r="AI868" s="1661"/>
      <c r="AJ868" s="1661"/>
      <c r="AK868" s="1661"/>
    </row>
    <row r="869" spans="1:37" ht="39.950000000000003" customHeight="1" x14ac:dyDescent="0.2">
      <c r="A869" s="5929"/>
      <c r="B869" s="5929"/>
      <c r="C869" s="1708"/>
      <c r="D869" s="1708"/>
      <c r="E869" s="1708"/>
      <c r="F869" s="1708"/>
      <c r="G869" s="1708"/>
      <c r="H869" s="1708"/>
      <c r="I869" s="1708"/>
      <c r="J869" s="1708"/>
      <c r="K869" s="1708"/>
      <c r="L869" s="1708"/>
      <c r="M869" s="1708"/>
      <c r="N869" s="1708"/>
      <c r="O869" s="1708"/>
      <c r="P869" s="1708"/>
      <c r="Q869" s="1708"/>
      <c r="R869" s="1708"/>
      <c r="S869" s="1708"/>
      <c r="T869" s="1708"/>
      <c r="U869" s="1708"/>
      <c r="V869" s="1708"/>
      <c r="W869" s="1708"/>
      <c r="X869" s="1708"/>
      <c r="Y869" s="1708"/>
      <c r="Z869" s="1708"/>
      <c r="AA869" s="1708"/>
      <c r="AB869" s="1708"/>
      <c r="AC869" s="1708"/>
      <c r="AD869" s="1708"/>
      <c r="AE869" s="1708"/>
      <c r="AF869" s="1708"/>
      <c r="AG869" s="1708"/>
      <c r="AH869" s="1708"/>
      <c r="AI869" s="1708"/>
      <c r="AJ869" s="1708"/>
      <c r="AK869" s="1708"/>
    </row>
    <row r="870" spans="1:37" ht="39.950000000000003" customHeight="1" x14ac:dyDescent="0.2">
      <c r="A870" s="5926"/>
      <c r="B870" s="5926"/>
      <c r="C870" s="1683"/>
      <c r="D870" s="1683"/>
      <c r="E870" s="1684"/>
      <c r="F870" s="1684"/>
      <c r="G870" s="1683"/>
      <c r="H870" s="1928"/>
      <c r="I870" s="1928"/>
      <c r="J870" s="1689"/>
      <c r="K870" s="1683"/>
      <c r="L870" s="1684"/>
      <c r="M870" s="1684"/>
      <c r="N870" s="1683"/>
      <c r="O870" s="1928"/>
      <c r="P870" s="1928"/>
      <c r="Q870" s="1664"/>
      <c r="R870" s="1664"/>
      <c r="S870" s="1664"/>
      <c r="T870" s="1664"/>
      <c r="U870" s="1664"/>
      <c r="V870" s="1928"/>
      <c r="W870" s="1928"/>
      <c r="X870" s="1683"/>
      <c r="Y870" s="1683"/>
      <c r="Z870" s="1684"/>
      <c r="AA870" s="1684"/>
      <c r="AB870" s="1683"/>
      <c r="AC870" s="1928"/>
      <c r="AD870" s="1928"/>
      <c r="AE870" s="1683"/>
      <c r="AF870" s="1683"/>
      <c r="AG870" s="1684"/>
      <c r="AH870" s="1684"/>
      <c r="AI870" s="1683"/>
      <c r="AJ870" s="1660"/>
      <c r="AK870" s="1660"/>
    </row>
    <row r="871" spans="1:37" ht="39.950000000000003" customHeight="1" x14ac:dyDescent="0.2">
      <c r="A871" s="5926"/>
      <c r="B871" s="5926"/>
      <c r="C871" s="1683"/>
      <c r="D871" s="1683"/>
      <c r="E871" s="1684"/>
      <c r="F871" s="1684"/>
      <c r="G871" s="1683"/>
      <c r="H871" s="1928"/>
      <c r="I871" s="1928"/>
      <c r="J871" s="1689"/>
      <c r="K871" s="1683"/>
      <c r="L871" s="1684"/>
      <c r="M871" s="1684"/>
      <c r="N871" s="1683"/>
      <c r="O871" s="1928"/>
      <c r="P871" s="1928"/>
      <c r="Q871" s="1683"/>
      <c r="R871" s="1683"/>
      <c r="S871" s="1684"/>
      <c r="T871" s="1684"/>
      <c r="U871" s="1683"/>
      <c r="V871" s="1928"/>
      <c r="W871" s="1928"/>
      <c r="X871" s="1683"/>
      <c r="Y871" s="1683"/>
      <c r="Z871" s="1684"/>
      <c r="AA871" s="1684"/>
      <c r="AB871" s="1683"/>
      <c r="AC871" s="1928"/>
      <c r="AD871" s="1928"/>
      <c r="AE871" s="1683"/>
      <c r="AF871" s="1683"/>
      <c r="AG871" s="1684"/>
      <c r="AH871" s="1684"/>
      <c r="AI871" s="1683"/>
      <c r="AJ871" s="1660"/>
      <c r="AK871" s="1660"/>
    </row>
    <row r="872" spans="1:37" ht="39.950000000000003" customHeight="1" x14ac:dyDescent="0.2">
      <c r="A872" s="5923"/>
      <c r="B872" s="5923"/>
      <c r="H872" s="1928"/>
      <c r="I872" s="1928"/>
      <c r="K872" s="1683"/>
      <c r="L872" s="1684"/>
      <c r="M872" s="1684"/>
      <c r="N872" s="1683"/>
      <c r="O872" s="1928"/>
      <c r="P872" s="1928"/>
      <c r="Q872" s="1683"/>
      <c r="R872" s="1683"/>
      <c r="S872" s="1684"/>
      <c r="T872" s="1684"/>
      <c r="U872" s="1683"/>
      <c r="V872" s="1928"/>
      <c r="W872" s="1928"/>
      <c r="X872" s="1683"/>
      <c r="Y872" s="1683"/>
      <c r="Z872" s="1684"/>
      <c r="AA872" s="1684"/>
      <c r="AB872" s="1683"/>
      <c r="AC872" s="1928"/>
      <c r="AD872" s="1928"/>
      <c r="AE872" s="1683"/>
      <c r="AF872" s="1683"/>
      <c r="AG872" s="1684"/>
      <c r="AH872" s="1684"/>
      <c r="AI872" s="1683"/>
      <c r="AJ872" s="1660"/>
      <c r="AK872" s="1660"/>
    </row>
    <row r="873" spans="1:37" ht="39.950000000000003" customHeight="1" x14ac:dyDescent="0.2">
      <c r="A873" s="5926"/>
      <c r="B873" s="5926"/>
      <c r="C873" s="1703"/>
      <c r="D873" s="1703"/>
      <c r="E873" s="1703"/>
      <c r="F873" s="1703"/>
      <c r="G873" s="1951"/>
      <c r="H873" s="1928"/>
      <c r="I873" s="1928"/>
      <c r="J873" s="1689"/>
      <c r="K873" s="1683"/>
      <c r="L873" s="1684"/>
      <c r="M873" s="1684"/>
      <c r="N873" s="1683"/>
      <c r="O873" s="1928"/>
      <c r="P873" s="1928"/>
      <c r="Q873" s="1709"/>
      <c r="R873" s="1709"/>
      <c r="S873" s="1709"/>
      <c r="T873" s="1709"/>
      <c r="U873" s="1709"/>
      <c r="V873" s="1928"/>
      <c r="W873" s="1928"/>
      <c r="X873" s="1709"/>
      <c r="Y873" s="1709"/>
      <c r="Z873" s="1709"/>
      <c r="AA873" s="1709"/>
      <c r="AB873" s="1709"/>
      <c r="AC873" s="1928"/>
      <c r="AD873" s="1928"/>
      <c r="AE873" s="1709"/>
      <c r="AF873" s="1709"/>
      <c r="AG873" s="1709"/>
      <c r="AH873" s="1709"/>
      <c r="AI873" s="1709"/>
      <c r="AJ873" s="1660"/>
      <c r="AK873" s="1660"/>
    </row>
    <row r="874" spans="1:37" ht="39.950000000000003" customHeight="1" x14ac:dyDescent="0.2">
      <c r="A874" s="5926"/>
      <c r="B874" s="5926"/>
      <c r="C874" s="1658"/>
      <c r="D874" s="1658"/>
      <c r="E874" s="1658"/>
      <c r="F874" s="1684"/>
      <c r="G874" s="1684"/>
      <c r="H874" s="1928"/>
      <c r="I874" s="1928"/>
      <c r="J874" s="1689"/>
      <c r="K874" s="1683"/>
      <c r="L874" s="1684"/>
      <c r="M874" s="1684"/>
      <c r="N874" s="1683"/>
      <c r="O874" s="1928"/>
      <c r="P874" s="1928"/>
      <c r="Q874" s="1683"/>
      <c r="R874" s="1683"/>
      <c r="S874" s="1684"/>
      <c r="T874" s="1684"/>
      <c r="U874" s="1683"/>
      <c r="V874" s="1928"/>
      <c r="W874" s="1928"/>
      <c r="X874" s="1683"/>
      <c r="Y874" s="1683"/>
      <c r="Z874" s="1684"/>
      <c r="AA874" s="1684"/>
      <c r="AB874" s="1683"/>
      <c r="AC874" s="1928"/>
      <c r="AD874" s="1928"/>
      <c r="AE874" s="1683"/>
      <c r="AF874" s="1683"/>
      <c r="AG874" s="1684"/>
      <c r="AH874" s="1684"/>
      <c r="AI874" s="1683"/>
      <c r="AJ874" s="1660"/>
      <c r="AK874" s="1660"/>
    </row>
    <row r="875" spans="1:37" ht="39.950000000000003" customHeight="1" x14ac:dyDescent="0.2">
      <c r="A875" s="5922"/>
      <c r="B875" s="5922"/>
      <c r="C875" s="1683"/>
      <c r="D875" s="1683"/>
      <c r="E875" s="1684"/>
      <c r="F875" s="1684"/>
      <c r="G875" s="1683"/>
      <c r="H875" s="1928"/>
      <c r="I875" s="1928"/>
      <c r="J875" s="1683"/>
      <c r="K875" s="1683"/>
      <c r="L875" s="1684"/>
      <c r="M875" s="1684"/>
      <c r="N875" s="1683"/>
      <c r="O875" s="1928"/>
      <c r="P875" s="1928"/>
      <c r="Q875" s="1683"/>
      <c r="R875" s="1683"/>
      <c r="S875" s="1684"/>
      <c r="T875" s="1684"/>
      <c r="U875" s="1683"/>
      <c r="V875" s="1928"/>
      <c r="W875" s="1928"/>
      <c r="X875" s="1683"/>
      <c r="Y875" s="1683"/>
      <c r="Z875" s="1684"/>
      <c r="AA875" s="1684"/>
      <c r="AB875" s="1683"/>
      <c r="AC875" s="1928"/>
      <c r="AD875" s="1928"/>
      <c r="AE875" s="1683"/>
      <c r="AF875" s="1683"/>
      <c r="AG875" s="1684"/>
      <c r="AH875" s="1684"/>
      <c r="AI875" s="1683"/>
      <c r="AJ875" s="1660"/>
      <c r="AK875" s="1660"/>
    </row>
    <row r="876" spans="1:37" ht="39.950000000000003" customHeight="1" x14ac:dyDescent="0.2">
      <c r="A876" s="5920"/>
      <c r="B876" s="5920"/>
      <c r="C876" s="1667"/>
      <c r="D876" s="1667"/>
      <c r="E876" s="1667"/>
      <c r="F876" s="1667"/>
      <c r="G876" s="1667"/>
      <c r="H876" s="1928"/>
      <c r="I876" s="1928"/>
      <c r="J876" s="1683"/>
      <c r="K876" s="1683"/>
      <c r="L876" s="1684"/>
      <c r="M876" s="1684"/>
      <c r="N876" s="1683"/>
      <c r="O876" s="1928"/>
      <c r="P876" s="1928"/>
      <c r="Q876" s="1667"/>
      <c r="R876" s="1667"/>
      <c r="S876" s="1667"/>
      <c r="T876" s="1667"/>
      <c r="U876" s="1667"/>
      <c r="V876" s="1928"/>
      <c r="W876" s="1928"/>
      <c r="X876" s="1667"/>
      <c r="Y876" s="1667"/>
      <c r="Z876" s="1667"/>
      <c r="AA876" s="1667"/>
      <c r="AB876" s="1667"/>
      <c r="AC876" s="1928"/>
      <c r="AD876" s="1928"/>
      <c r="AE876" s="1667"/>
      <c r="AF876" s="1667"/>
      <c r="AG876" s="1667"/>
      <c r="AH876" s="1667"/>
      <c r="AI876" s="1667"/>
      <c r="AJ876" s="1660"/>
      <c r="AK876" s="1660"/>
    </row>
    <row r="877" spans="1:37" ht="39.950000000000003" customHeight="1" x14ac:dyDescent="0.2">
      <c r="A877" s="5927"/>
      <c r="B877" s="5924"/>
      <c r="C877" s="1683"/>
      <c r="D877" s="1683"/>
      <c r="E877" s="1684"/>
      <c r="F877" s="1684"/>
      <c r="G877" s="1683"/>
      <c r="H877" s="1928"/>
      <c r="I877" s="1928"/>
      <c r="J877" s="1683"/>
      <c r="K877" s="1683"/>
      <c r="L877" s="1684"/>
      <c r="M877" s="1684"/>
      <c r="N877" s="1683"/>
      <c r="O877" s="1928"/>
      <c r="P877" s="1928"/>
      <c r="Q877" s="1683"/>
      <c r="R877" s="1683"/>
      <c r="S877" s="1684"/>
      <c r="T877" s="1684"/>
      <c r="U877" s="1683"/>
      <c r="V877" s="1928"/>
      <c r="W877" s="1928"/>
      <c r="X877" s="1683"/>
      <c r="Y877" s="1683"/>
      <c r="Z877" s="1684"/>
      <c r="AA877" s="1684"/>
      <c r="AB877" s="1683"/>
      <c r="AC877" s="1928"/>
      <c r="AD877" s="1928"/>
      <c r="AE877" s="1683"/>
      <c r="AF877" s="1683"/>
      <c r="AG877" s="1684"/>
      <c r="AH877" s="1684"/>
      <c r="AI877" s="1683"/>
      <c r="AJ877" s="1660"/>
      <c r="AK877" s="1660"/>
    </row>
    <row r="878" spans="1:37" ht="39.950000000000003" customHeight="1" x14ac:dyDescent="0.2">
      <c r="A878" s="5923"/>
      <c r="B878" s="5923"/>
      <c r="C878" s="1683"/>
      <c r="D878" s="1683"/>
      <c r="E878" s="1684"/>
      <c r="F878" s="1684"/>
      <c r="G878" s="1683"/>
      <c r="H878" s="1928"/>
      <c r="I878" s="1928"/>
      <c r="J878" s="1683"/>
      <c r="K878" s="1683"/>
      <c r="L878" s="1684"/>
      <c r="M878" s="1684"/>
      <c r="N878" s="1683"/>
      <c r="O878" s="1928"/>
      <c r="P878" s="1928"/>
      <c r="Q878" s="1683"/>
      <c r="R878" s="1683"/>
      <c r="S878" s="1684"/>
      <c r="T878" s="1684"/>
      <c r="U878" s="1683"/>
      <c r="V878" s="1928"/>
      <c r="W878" s="1928"/>
      <c r="X878" s="1683"/>
      <c r="Y878" s="1683"/>
      <c r="Z878" s="1684"/>
      <c r="AA878" s="1684"/>
      <c r="AB878" s="1683"/>
      <c r="AC878" s="1928"/>
      <c r="AD878" s="1928"/>
      <c r="AE878" s="1683"/>
      <c r="AF878" s="1683"/>
      <c r="AG878" s="1684"/>
      <c r="AH878" s="1684"/>
      <c r="AI878" s="1683"/>
      <c r="AJ878" s="1660"/>
      <c r="AK878" s="1660"/>
    </row>
    <row r="879" spans="1:37" ht="39.950000000000003" customHeight="1" x14ac:dyDescent="0.2">
      <c r="A879" s="5920"/>
      <c r="B879" s="5920"/>
      <c r="C879" s="1683"/>
      <c r="D879" s="1683"/>
      <c r="E879" s="1684"/>
      <c r="F879" s="1684"/>
      <c r="G879" s="1683"/>
      <c r="H879" s="1928"/>
      <c r="I879" s="1928"/>
      <c r="J879" s="1683"/>
      <c r="K879" s="1683"/>
      <c r="L879" s="1684"/>
      <c r="M879" s="1684"/>
      <c r="N879" s="1683"/>
      <c r="O879" s="1928"/>
      <c r="P879" s="1928"/>
      <c r="Q879" s="1683"/>
      <c r="R879" s="1683"/>
      <c r="S879" s="1684"/>
      <c r="T879" s="1684"/>
      <c r="U879" s="1683"/>
      <c r="V879" s="1928"/>
      <c r="W879" s="1928"/>
      <c r="X879" s="1683"/>
      <c r="Y879" s="1683"/>
      <c r="Z879" s="1684"/>
      <c r="AA879" s="1684"/>
      <c r="AB879" s="1683"/>
      <c r="AC879" s="1928"/>
      <c r="AD879" s="1928"/>
      <c r="AE879" s="1683"/>
      <c r="AF879" s="1683"/>
      <c r="AG879" s="1684"/>
      <c r="AH879" s="1684"/>
      <c r="AI879" s="1683"/>
      <c r="AJ879" s="1660"/>
      <c r="AK879" s="1660"/>
    </row>
    <row r="880" spans="1:37" ht="39.950000000000003" customHeight="1" x14ac:dyDescent="0.2">
      <c r="A880" s="5923"/>
      <c r="B880" s="5923"/>
      <c r="C880" s="1683"/>
      <c r="D880" s="1683"/>
      <c r="E880" s="1684"/>
      <c r="F880" s="1684"/>
      <c r="G880" s="1683"/>
      <c r="H880" s="1928"/>
      <c r="I880" s="1928"/>
      <c r="J880" s="1683"/>
      <c r="K880" s="1683"/>
      <c r="L880" s="1684"/>
      <c r="M880" s="1684"/>
      <c r="N880" s="1683"/>
      <c r="O880" s="1928"/>
      <c r="P880" s="1928"/>
      <c r="Q880" s="1683"/>
      <c r="R880" s="1683"/>
      <c r="S880" s="1684"/>
      <c r="T880" s="1684"/>
      <c r="U880" s="1683"/>
      <c r="V880" s="1928"/>
      <c r="W880" s="1928"/>
      <c r="X880" s="1683"/>
      <c r="Y880" s="1683"/>
      <c r="Z880" s="1684"/>
      <c r="AA880" s="1684"/>
      <c r="AB880" s="1683"/>
      <c r="AC880" s="1928"/>
      <c r="AD880" s="1928"/>
      <c r="AE880" s="1683"/>
      <c r="AF880" s="1683"/>
      <c r="AG880" s="1684"/>
      <c r="AH880" s="1684"/>
      <c r="AI880" s="1683"/>
      <c r="AJ880" s="1660"/>
      <c r="AK880" s="1660"/>
    </row>
    <row r="881" spans="1:39" ht="39.950000000000003" customHeight="1" x14ac:dyDescent="0.2">
      <c r="A881" s="5920"/>
      <c r="B881" s="5920"/>
      <c r="C881" s="1683"/>
      <c r="D881" s="1683"/>
      <c r="E881" s="1684"/>
      <c r="F881" s="1684"/>
      <c r="G881" s="1683"/>
      <c r="H881" s="1928"/>
      <c r="I881" s="1928"/>
      <c r="J881" s="1683"/>
      <c r="K881" s="1683"/>
      <c r="L881" s="1684"/>
      <c r="M881" s="1684"/>
      <c r="N881" s="1683"/>
      <c r="O881" s="1928"/>
      <c r="P881" s="1928"/>
      <c r="Q881" s="1683"/>
      <c r="R881" s="1683"/>
      <c r="S881" s="1684"/>
      <c r="T881" s="1684"/>
      <c r="U881" s="1683"/>
      <c r="V881" s="1928"/>
      <c r="W881" s="1928"/>
      <c r="X881" s="1683"/>
      <c r="Y881" s="1683"/>
      <c r="Z881" s="1684"/>
      <c r="AA881" s="1684"/>
      <c r="AB881" s="1683"/>
      <c r="AC881" s="1928"/>
      <c r="AD881" s="1928"/>
      <c r="AE881" s="1683"/>
      <c r="AF881" s="1683"/>
      <c r="AG881" s="1684"/>
      <c r="AH881" s="1684"/>
      <c r="AI881" s="1683"/>
      <c r="AJ881" s="1660"/>
      <c r="AK881" s="1660"/>
    </row>
    <row r="882" spans="1:39" ht="39.950000000000003" customHeight="1" x14ac:dyDescent="0.2">
      <c r="A882" s="5923"/>
      <c r="B882" s="5923"/>
      <c r="C882" s="1683"/>
      <c r="D882" s="1683"/>
      <c r="E882" s="1684"/>
      <c r="F882" s="1684"/>
      <c r="G882" s="1683"/>
      <c r="H882" s="1928"/>
      <c r="I882" s="1928"/>
      <c r="J882" s="1683"/>
      <c r="K882" s="1683"/>
      <c r="L882" s="1684"/>
      <c r="M882" s="1684"/>
      <c r="N882" s="1683"/>
      <c r="O882" s="1928"/>
      <c r="P882" s="1928"/>
      <c r="Q882" s="1683"/>
      <c r="R882" s="1683"/>
      <c r="S882" s="1684"/>
      <c r="T882" s="1684"/>
      <c r="U882" s="1683"/>
      <c r="V882" s="1928"/>
      <c r="W882" s="1928"/>
      <c r="X882" s="1683"/>
      <c r="Y882" s="1683"/>
      <c r="Z882" s="1684"/>
      <c r="AA882" s="1684"/>
      <c r="AB882" s="1683"/>
      <c r="AC882" s="1928"/>
      <c r="AD882" s="1928"/>
      <c r="AE882" s="1683"/>
      <c r="AF882" s="1683"/>
      <c r="AG882" s="1684"/>
      <c r="AH882" s="1684"/>
      <c r="AI882" s="1683"/>
      <c r="AJ882" s="1660"/>
      <c r="AK882" s="1660"/>
    </row>
    <row r="883" spans="1:39" ht="39.950000000000003" customHeight="1" x14ac:dyDescent="0.2">
      <c r="A883" s="5923"/>
      <c r="B883" s="5923"/>
      <c r="C883" s="1683"/>
      <c r="D883" s="1683"/>
      <c r="E883" s="1684"/>
      <c r="F883" s="1684"/>
      <c r="G883" s="1683"/>
      <c r="H883" s="1928"/>
      <c r="I883" s="1928"/>
      <c r="J883" s="1683"/>
      <c r="K883" s="1683"/>
      <c r="L883" s="1684"/>
      <c r="M883" s="1684"/>
      <c r="N883" s="1683"/>
      <c r="O883" s="1928"/>
      <c r="P883" s="1928"/>
      <c r="Q883" s="1683"/>
      <c r="R883" s="1683"/>
      <c r="S883" s="1684"/>
      <c r="T883" s="1684"/>
      <c r="U883" s="1683"/>
      <c r="V883" s="1928"/>
      <c r="W883" s="1928"/>
      <c r="X883" s="1683"/>
      <c r="Y883" s="1683"/>
      <c r="Z883" s="1684"/>
      <c r="AA883" s="1684"/>
      <c r="AB883" s="1683"/>
      <c r="AC883" s="1928"/>
      <c r="AD883" s="1928"/>
      <c r="AE883" s="1683"/>
      <c r="AF883" s="1683"/>
      <c r="AG883" s="1684"/>
      <c r="AH883" s="1684"/>
      <c r="AI883" s="1683"/>
      <c r="AJ883" s="1660"/>
      <c r="AK883" s="1660"/>
    </row>
    <row r="884" spans="1:39" ht="39.950000000000003" customHeight="1" x14ac:dyDescent="0.2">
      <c r="A884" s="5923"/>
      <c r="B884" s="5923"/>
      <c r="C884" s="1683"/>
      <c r="D884" s="1683"/>
      <c r="E884" s="1684"/>
      <c r="F884" s="1684"/>
      <c r="G884" s="1683"/>
      <c r="H884" s="1928"/>
      <c r="I884" s="1928"/>
      <c r="J884" s="1683"/>
      <c r="K884" s="1683"/>
      <c r="L884" s="1684"/>
      <c r="M884" s="1684"/>
      <c r="N884" s="1683"/>
      <c r="O884" s="1928"/>
      <c r="P884" s="1928"/>
      <c r="Q884" s="1683"/>
      <c r="R884" s="1683"/>
      <c r="S884" s="1684"/>
      <c r="T884" s="1684"/>
      <c r="U884" s="1683"/>
      <c r="V884" s="1928"/>
      <c r="W884" s="1928"/>
      <c r="X884" s="1683"/>
      <c r="Y884" s="1683"/>
      <c r="Z884" s="1684"/>
      <c r="AA884" s="1684"/>
      <c r="AB884" s="1683"/>
      <c r="AC884" s="1928"/>
      <c r="AD884" s="1928"/>
      <c r="AE884" s="1683"/>
      <c r="AF884" s="1683"/>
      <c r="AG884" s="1684"/>
      <c r="AH884" s="1684"/>
      <c r="AI884" s="1683"/>
      <c r="AJ884" s="1660"/>
      <c r="AK884" s="1660"/>
      <c r="AL884" s="3408"/>
      <c r="AM884" s="3408"/>
    </row>
    <row r="885" spans="1:39" ht="39.950000000000003" customHeight="1" x14ac:dyDescent="0.2">
      <c r="A885" s="5923"/>
      <c r="B885" s="5923"/>
      <c r="C885" s="1683"/>
      <c r="D885" s="1683"/>
      <c r="E885" s="1684"/>
      <c r="F885" s="1684"/>
      <c r="G885" s="1683"/>
      <c r="H885" s="1928"/>
      <c r="I885" s="1928"/>
      <c r="J885" s="1683"/>
      <c r="K885" s="1683"/>
      <c r="L885" s="1684"/>
      <c r="M885" s="1684"/>
      <c r="N885" s="1683"/>
      <c r="O885" s="1928"/>
      <c r="P885" s="1928"/>
      <c r="Q885" s="1683"/>
      <c r="R885" s="1683"/>
      <c r="S885" s="1684"/>
      <c r="T885" s="1684"/>
      <c r="U885" s="1683"/>
      <c r="V885" s="1928"/>
      <c r="W885" s="1928"/>
      <c r="X885" s="1683"/>
      <c r="Y885" s="1683"/>
      <c r="Z885" s="1684"/>
      <c r="AA885" s="1684"/>
      <c r="AB885" s="1683"/>
      <c r="AC885" s="1928"/>
      <c r="AD885" s="1928"/>
      <c r="AE885" s="1683"/>
      <c r="AF885" s="1683"/>
      <c r="AG885" s="1684"/>
      <c r="AH885" s="1684"/>
      <c r="AI885" s="1683"/>
      <c r="AJ885" s="1660"/>
      <c r="AK885" s="1660"/>
      <c r="AL885" s="5929"/>
      <c r="AM885" s="5929"/>
    </row>
    <row r="886" spans="1:39" ht="39.950000000000003" customHeight="1" x14ac:dyDescent="0.2">
      <c r="A886" s="5923"/>
      <c r="B886" s="5923"/>
      <c r="C886" s="1683"/>
      <c r="D886" s="1683"/>
      <c r="E886" s="1684"/>
      <c r="F886" s="1684"/>
      <c r="G886" s="1683"/>
      <c r="H886" s="1928"/>
      <c r="I886" s="1928"/>
      <c r="J886" s="1683"/>
      <c r="K886" s="1683"/>
      <c r="L886" s="1684"/>
      <c r="M886" s="1684"/>
      <c r="N886" s="1683"/>
      <c r="O886" s="1928"/>
      <c r="P886" s="1928"/>
      <c r="Q886" s="1683"/>
      <c r="R886" s="1683"/>
      <c r="S886" s="1684"/>
      <c r="T886" s="1684"/>
      <c r="U886" s="1683"/>
      <c r="V886" s="1928"/>
      <c r="W886" s="1928"/>
      <c r="X886" s="1683"/>
      <c r="Y886" s="1683"/>
      <c r="Z886" s="1684"/>
      <c r="AA886" s="1684"/>
      <c r="AB886" s="1683"/>
      <c r="AC886" s="1928"/>
      <c r="AD886" s="1928"/>
      <c r="AJ886" s="1660"/>
      <c r="AK886" s="1660"/>
      <c r="AL886" s="5928"/>
      <c r="AM886" s="5928"/>
    </row>
    <row r="887" spans="1:39" ht="39.950000000000003" customHeight="1" x14ac:dyDescent="0.2">
      <c r="H887" s="1928"/>
      <c r="I887" s="1928"/>
      <c r="L887" s="1697"/>
      <c r="M887" s="1697"/>
      <c r="N887" s="1697"/>
      <c r="O887" s="1928"/>
      <c r="P887" s="1928"/>
      <c r="V887" s="1928"/>
      <c r="W887" s="1928"/>
      <c r="AC887" s="1928"/>
      <c r="AD887" s="1928"/>
      <c r="AJ887" s="1660"/>
      <c r="AK887" s="1660"/>
    </row>
    <row r="888" spans="1:39" ht="39.950000000000003" customHeight="1" x14ac:dyDescent="0.2">
      <c r="H888" s="1928"/>
      <c r="I888" s="1928"/>
      <c r="O888" s="1928"/>
      <c r="P888" s="1928"/>
      <c r="V888" s="1928"/>
      <c r="W888" s="1928"/>
      <c r="X888" s="1715"/>
      <c r="Y888" s="1715"/>
      <c r="AA888" s="1715"/>
      <c r="AC888" s="1928"/>
      <c r="AD888" s="1928"/>
      <c r="AJ888" s="1660"/>
      <c r="AK888" s="1660"/>
    </row>
    <row r="889" spans="1:39" ht="39.950000000000003" customHeight="1" x14ac:dyDescent="0.2">
      <c r="C889" s="1666"/>
      <c r="F889" s="1689"/>
      <c r="G889" s="1689"/>
      <c r="H889" s="1928"/>
      <c r="I889" s="1928"/>
      <c r="O889" s="1928"/>
      <c r="P889" s="1928"/>
      <c r="S889" s="1715"/>
      <c r="T889" s="1715"/>
      <c r="U889" s="1715"/>
      <c r="V889" s="1928"/>
      <c r="W889" s="1928"/>
      <c r="X889" s="1715"/>
      <c r="Y889" s="1715"/>
      <c r="Z889" s="1715"/>
      <c r="AC889" s="1928"/>
      <c r="AD889" s="1928"/>
      <c r="AJ889" s="1660"/>
      <c r="AK889" s="1660"/>
    </row>
    <row r="890" spans="1:39" ht="39.950000000000003" customHeight="1" x14ac:dyDescent="0.2">
      <c r="H890" s="1928"/>
      <c r="I890" s="1928"/>
      <c r="O890" s="1928"/>
      <c r="P890" s="1928"/>
      <c r="S890" s="1697"/>
      <c r="T890" s="1697"/>
      <c r="U890" s="1697"/>
      <c r="V890" s="1928"/>
      <c r="W890" s="1928"/>
      <c r="X890" s="1697"/>
      <c r="AC890" s="1928"/>
      <c r="AD890" s="1928"/>
      <c r="AJ890" s="1660"/>
      <c r="AK890" s="1660"/>
    </row>
    <row r="891" spans="1:39" ht="39.950000000000003" customHeight="1" x14ac:dyDescent="0.2">
      <c r="D891" s="1666"/>
      <c r="E891" s="1666"/>
      <c r="F891" s="1666"/>
      <c r="H891" s="1697"/>
      <c r="I891" s="1697"/>
      <c r="K891" s="16"/>
      <c r="L891" s="16"/>
      <c r="M891" s="16"/>
      <c r="O891" s="1697"/>
      <c r="P891" s="1697"/>
      <c r="V891" s="1697"/>
      <c r="W891" s="1697"/>
      <c r="AC891" s="1697"/>
      <c r="AD891" s="1697"/>
      <c r="AJ891" s="1697"/>
      <c r="AK891" s="1697"/>
    </row>
    <row r="892" spans="1:39" ht="39.950000000000003" customHeight="1" x14ac:dyDescent="0.2">
      <c r="A892" s="16"/>
      <c r="B892" s="1715"/>
    </row>
    <row r="893" spans="1:39" ht="39.950000000000003" customHeight="1" x14ac:dyDescent="0.2">
      <c r="A893" s="1954"/>
      <c r="B893" s="1955"/>
    </row>
    <row r="894" spans="1:39" ht="39.950000000000003" customHeight="1" x14ac:dyDescent="0.2"/>
    <row r="895" spans="1:39" ht="39.950000000000003" customHeight="1" x14ac:dyDescent="0.2"/>
    <row r="896" spans="1:39" ht="39.950000000000003" customHeight="1" x14ac:dyDescent="0.2"/>
    <row r="897" ht="39.950000000000003" customHeight="1" x14ac:dyDescent="0.2"/>
    <row r="898" ht="39.950000000000003" customHeight="1" x14ac:dyDescent="0.2"/>
    <row r="899" ht="39.950000000000003" customHeight="1" x14ac:dyDescent="0.2"/>
    <row r="900" ht="39.950000000000003" customHeight="1" x14ac:dyDescent="0.2"/>
    <row r="901" ht="39.950000000000003" customHeight="1" x14ac:dyDescent="0.2"/>
    <row r="902" ht="39.950000000000003" customHeight="1" x14ac:dyDescent="0.2"/>
    <row r="903" ht="39.950000000000003" customHeight="1" x14ac:dyDescent="0.2"/>
    <row r="904" ht="39.950000000000003" customHeight="1" x14ac:dyDescent="0.2"/>
    <row r="905" ht="39.950000000000003" customHeight="1" x14ac:dyDescent="0.2"/>
    <row r="906" ht="39.950000000000003" customHeight="1" x14ac:dyDescent="0.2"/>
    <row r="907" ht="39.950000000000003" customHeight="1" x14ac:dyDescent="0.2"/>
    <row r="908" ht="39.950000000000003" customHeight="1" x14ac:dyDescent="0.2"/>
    <row r="909" ht="39.950000000000003" customHeight="1" x14ac:dyDescent="0.2"/>
    <row r="910" ht="39.950000000000003" customHeight="1" x14ac:dyDescent="0.2"/>
    <row r="911" ht="39.950000000000003" customHeight="1" x14ac:dyDescent="0.2"/>
    <row r="912" ht="39.950000000000003" customHeight="1" x14ac:dyDescent="0.2"/>
    <row r="913" ht="39.950000000000003" customHeight="1" x14ac:dyDescent="0.2"/>
    <row r="914" ht="39.950000000000003" customHeight="1" x14ac:dyDescent="0.2"/>
    <row r="915" ht="39.950000000000003" customHeight="1" x14ac:dyDescent="0.2"/>
    <row r="916" ht="39.950000000000003" customHeight="1" x14ac:dyDescent="0.2"/>
    <row r="917" ht="39.950000000000003" customHeight="1" x14ac:dyDescent="0.2"/>
    <row r="918" ht="39.950000000000003" customHeight="1" x14ac:dyDescent="0.2"/>
    <row r="919" ht="39.950000000000003" customHeight="1" x14ac:dyDescent="0.2"/>
    <row r="920" ht="39.950000000000003" customHeight="1" x14ac:dyDescent="0.2"/>
    <row r="921" ht="39.950000000000003" customHeight="1" x14ac:dyDescent="0.2"/>
    <row r="922" ht="39.950000000000003" customHeight="1" x14ac:dyDescent="0.2"/>
    <row r="923" ht="39.950000000000003" customHeight="1" x14ac:dyDescent="0.2"/>
    <row r="924" ht="39.950000000000003" customHeight="1" x14ac:dyDescent="0.2"/>
    <row r="925" ht="39.950000000000003" customHeight="1" x14ac:dyDescent="0.2"/>
    <row r="926" ht="39.950000000000003" customHeight="1" x14ac:dyDescent="0.2"/>
    <row r="927" ht="39.950000000000003" customHeight="1" x14ac:dyDescent="0.2"/>
    <row r="928" ht="39.950000000000003" customHeight="1" x14ac:dyDescent="0.2"/>
    <row r="929" ht="39.950000000000003" customHeight="1" x14ac:dyDescent="0.2"/>
    <row r="930" ht="39.950000000000003" customHeight="1" x14ac:dyDescent="0.2"/>
    <row r="931" ht="39.950000000000003" customHeight="1" x14ac:dyDescent="0.2"/>
    <row r="932" ht="39.950000000000003" customHeight="1" x14ac:dyDescent="0.2"/>
    <row r="933" ht="39.950000000000003" customHeight="1" x14ac:dyDescent="0.2"/>
    <row r="934" ht="39.950000000000003" customHeight="1" x14ac:dyDescent="0.2"/>
    <row r="935" ht="39.950000000000003" customHeight="1" x14ac:dyDescent="0.2"/>
    <row r="936" ht="39.950000000000003" customHeight="1" x14ac:dyDescent="0.2"/>
    <row r="937" ht="39.950000000000003" customHeight="1" x14ac:dyDescent="0.2"/>
    <row r="938" ht="39.950000000000003" customHeight="1" x14ac:dyDescent="0.2"/>
    <row r="939" ht="39.950000000000003" customHeight="1" x14ac:dyDescent="0.2"/>
    <row r="940" ht="39.950000000000003" customHeight="1" x14ac:dyDescent="0.2"/>
    <row r="941" ht="39.950000000000003" customHeight="1" x14ac:dyDescent="0.2"/>
    <row r="942" ht="39.950000000000003" customHeight="1" x14ac:dyDescent="0.2"/>
    <row r="943" ht="39.950000000000003" customHeight="1" x14ac:dyDescent="0.2"/>
    <row r="944" ht="39.950000000000003" customHeight="1" x14ac:dyDescent="0.2"/>
    <row r="945" ht="39.950000000000003" customHeight="1" x14ac:dyDescent="0.2"/>
    <row r="946" ht="39.950000000000003" customHeight="1" x14ac:dyDescent="0.2"/>
    <row r="947" ht="39.950000000000003" customHeight="1" x14ac:dyDescent="0.2"/>
    <row r="948" ht="39.950000000000003" customHeight="1" x14ac:dyDescent="0.2"/>
    <row r="949" ht="39.950000000000003" customHeight="1" x14ac:dyDescent="0.2"/>
    <row r="950" ht="39.950000000000003" customHeight="1" x14ac:dyDescent="0.2"/>
    <row r="951" ht="39.950000000000003" customHeight="1" x14ac:dyDescent="0.2"/>
    <row r="952" ht="39.950000000000003" customHeight="1" x14ac:dyDescent="0.2"/>
    <row r="953" ht="39.950000000000003" customHeight="1" x14ac:dyDescent="0.2"/>
    <row r="954" ht="39.950000000000003" customHeight="1" x14ac:dyDescent="0.2"/>
    <row r="955" ht="39.950000000000003" customHeight="1" x14ac:dyDescent="0.2"/>
    <row r="956" ht="39.950000000000003" customHeight="1" x14ac:dyDescent="0.2"/>
    <row r="957" ht="39.950000000000003" customHeight="1" x14ac:dyDescent="0.2"/>
    <row r="958" ht="39.950000000000003" customHeight="1" x14ac:dyDescent="0.2"/>
    <row r="959" ht="39.950000000000003" customHeight="1" x14ac:dyDescent="0.2"/>
    <row r="960" ht="39.950000000000003" customHeight="1" x14ac:dyDescent="0.2"/>
    <row r="961" ht="39.950000000000003" customHeight="1" x14ac:dyDescent="0.2"/>
    <row r="962" ht="39.950000000000003" customHeight="1" x14ac:dyDescent="0.2"/>
    <row r="963" ht="39.950000000000003" customHeight="1" x14ac:dyDescent="0.2"/>
    <row r="964" ht="39.950000000000003" customHeight="1" x14ac:dyDescent="0.2"/>
    <row r="965" ht="39.950000000000003" customHeight="1" x14ac:dyDescent="0.2"/>
    <row r="966" ht="39.950000000000003" customHeight="1" x14ac:dyDescent="0.2"/>
    <row r="967" ht="39.950000000000003" customHeight="1" x14ac:dyDescent="0.2"/>
    <row r="968" ht="39.950000000000003" customHeight="1" x14ac:dyDescent="0.2"/>
    <row r="969" ht="39.950000000000003" customHeight="1" x14ac:dyDescent="0.2"/>
    <row r="970" ht="39.950000000000003" customHeight="1" x14ac:dyDescent="0.2"/>
    <row r="971" ht="39.950000000000003" customHeight="1" x14ac:dyDescent="0.2"/>
    <row r="972" ht="39.950000000000003" customHeight="1" x14ac:dyDescent="0.2"/>
    <row r="973" ht="39.950000000000003" customHeight="1" x14ac:dyDescent="0.2"/>
    <row r="974" ht="39.950000000000003" customHeight="1" x14ac:dyDescent="0.2"/>
    <row r="975" ht="39.950000000000003" customHeight="1" x14ac:dyDescent="0.2"/>
    <row r="976" ht="39.950000000000003" customHeight="1" x14ac:dyDescent="0.2"/>
    <row r="977" ht="39.950000000000003" customHeight="1" x14ac:dyDescent="0.2"/>
    <row r="978" ht="39.950000000000003" customHeight="1" x14ac:dyDescent="0.2"/>
    <row r="979" ht="39.950000000000003" customHeight="1" x14ac:dyDescent="0.2"/>
    <row r="980" ht="39.950000000000003" customHeight="1" x14ac:dyDescent="0.2"/>
    <row r="981" ht="39.950000000000003" customHeight="1" x14ac:dyDescent="0.2"/>
    <row r="982" ht="39.950000000000003" customHeight="1" x14ac:dyDescent="0.2"/>
    <row r="983" ht="39.950000000000003" customHeight="1" x14ac:dyDescent="0.2"/>
    <row r="984" ht="39.950000000000003" customHeight="1" x14ac:dyDescent="0.2"/>
    <row r="985" ht="39.950000000000003" customHeight="1" x14ac:dyDescent="0.2"/>
    <row r="986" ht="39.950000000000003" customHeight="1" x14ac:dyDescent="0.2"/>
    <row r="987" ht="39.950000000000003" customHeight="1" x14ac:dyDescent="0.2"/>
    <row r="988" ht="39.950000000000003" customHeight="1" x14ac:dyDescent="0.2"/>
    <row r="989" ht="39.950000000000003" customHeight="1" x14ac:dyDescent="0.2"/>
    <row r="990" ht="39.950000000000003" customHeight="1" x14ac:dyDescent="0.2"/>
    <row r="991" ht="39.950000000000003" customHeight="1" x14ac:dyDescent="0.2"/>
    <row r="992" ht="39.950000000000003" customHeight="1" x14ac:dyDescent="0.2"/>
    <row r="993" ht="39.950000000000003" customHeight="1" x14ac:dyDescent="0.2"/>
    <row r="994" ht="39.950000000000003" customHeight="1" x14ac:dyDescent="0.2"/>
    <row r="995" ht="39.950000000000003" customHeight="1" x14ac:dyDescent="0.2"/>
    <row r="996" ht="39.950000000000003" customHeight="1" x14ac:dyDescent="0.2"/>
    <row r="997" ht="39.950000000000003" customHeight="1" x14ac:dyDescent="0.2"/>
    <row r="998" ht="39.950000000000003" customHeight="1" x14ac:dyDescent="0.2"/>
    <row r="999" ht="39.950000000000003" customHeight="1" x14ac:dyDescent="0.2"/>
    <row r="1000" ht="39.950000000000003" customHeight="1" x14ac:dyDescent="0.2"/>
    <row r="1001" ht="39.950000000000003" customHeight="1" x14ac:dyDescent="0.2"/>
    <row r="1002" ht="39.950000000000003" customHeight="1" x14ac:dyDescent="0.2"/>
    <row r="1003" ht="39.950000000000003" customHeight="1" x14ac:dyDescent="0.2"/>
    <row r="1004" ht="39.950000000000003" customHeight="1" x14ac:dyDescent="0.2"/>
    <row r="1005" ht="39.950000000000003" customHeight="1" x14ac:dyDescent="0.2"/>
    <row r="1006" ht="39.950000000000003" customHeight="1" x14ac:dyDescent="0.2"/>
    <row r="1007" ht="39.950000000000003" customHeight="1" x14ac:dyDescent="0.2"/>
    <row r="1008" ht="39.950000000000003" customHeight="1" x14ac:dyDescent="0.2"/>
    <row r="1009" ht="39.950000000000003" customHeight="1" x14ac:dyDescent="0.2"/>
    <row r="1010" ht="39.950000000000003" customHeight="1" x14ac:dyDescent="0.2"/>
    <row r="1011" ht="39.950000000000003" customHeight="1" x14ac:dyDescent="0.2"/>
    <row r="1012" ht="39.950000000000003" customHeight="1" x14ac:dyDescent="0.2"/>
    <row r="1013" ht="39.950000000000003" customHeight="1" x14ac:dyDescent="0.2"/>
    <row r="1014" ht="39.950000000000003" customHeight="1" x14ac:dyDescent="0.2"/>
    <row r="1015" ht="39.950000000000003" customHeight="1" x14ac:dyDescent="0.2"/>
    <row r="1016" ht="39.950000000000003" customHeight="1" x14ac:dyDescent="0.2"/>
    <row r="1017" ht="39.950000000000003" customHeight="1" x14ac:dyDescent="0.2"/>
    <row r="1018" ht="39.950000000000003" customHeight="1" x14ac:dyDescent="0.2"/>
    <row r="1019" ht="39.950000000000003" customHeight="1" x14ac:dyDescent="0.2"/>
    <row r="1020" ht="39.950000000000003" customHeight="1" x14ac:dyDescent="0.2"/>
    <row r="1021" ht="39.950000000000003" customHeight="1" x14ac:dyDescent="0.2"/>
    <row r="1022" ht="39.950000000000003" customHeight="1" x14ac:dyDescent="0.2"/>
    <row r="1023" ht="39.950000000000003" customHeight="1" x14ac:dyDescent="0.2"/>
    <row r="1024" ht="39.950000000000003" customHeight="1" x14ac:dyDescent="0.2"/>
    <row r="1025" ht="39.950000000000003" customHeight="1" x14ac:dyDescent="0.2"/>
    <row r="1026" ht="39.950000000000003" customHeight="1" x14ac:dyDescent="0.2"/>
    <row r="1027" ht="39.950000000000003" customHeight="1" x14ac:dyDescent="0.2"/>
    <row r="1028" ht="39.950000000000003" customHeight="1" x14ac:dyDescent="0.2"/>
    <row r="1029" ht="39.950000000000003" customHeight="1" x14ac:dyDescent="0.2"/>
    <row r="1030" ht="39.950000000000003" customHeight="1" x14ac:dyDescent="0.2"/>
    <row r="1031" ht="39.950000000000003" customHeight="1" x14ac:dyDescent="0.2"/>
    <row r="1032" ht="39.950000000000003" customHeight="1" x14ac:dyDescent="0.2"/>
    <row r="1033" ht="39.950000000000003" customHeight="1" x14ac:dyDescent="0.2"/>
    <row r="1034" ht="39.950000000000003" customHeight="1" x14ac:dyDescent="0.2"/>
    <row r="1035" ht="39.950000000000003" customHeight="1" x14ac:dyDescent="0.2"/>
    <row r="1036" ht="39.950000000000003" customHeight="1" x14ac:dyDescent="0.2"/>
    <row r="1037" ht="39.950000000000003" customHeight="1" x14ac:dyDescent="0.2"/>
    <row r="1038" ht="39.950000000000003" customHeight="1" x14ac:dyDescent="0.2"/>
    <row r="1039" ht="39.950000000000003" customHeight="1" x14ac:dyDescent="0.2"/>
    <row r="1040" ht="39.950000000000003" customHeight="1" x14ac:dyDescent="0.2"/>
    <row r="1041" ht="39.950000000000003" customHeight="1" x14ac:dyDescent="0.2"/>
    <row r="1042" ht="39.950000000000003" customHeight="1" x14ac:dyDescent="0.2"/>
    <row r="1043" ht="39.950000000000003" customHeight="1" x14ac:dyDescent="0.2"/>
    <row r="1044" ht="39.950000000000003" customHeight="1" x14ac:dyDescent="0.2"/>
    <row r="1045" ht="39.950000000000003" customHeight="1" x14ac:dyDescent="0.2"/>
    <row r="1046" ht="39.950000000000003" customHeight="1" x14ac:dyDescent="0.2"/>
    <row r="1047" ht="39.950000000000003" customHeight="1" x14ac:dyDescent="0.2"/>
    <row r="1048" ht="39.950000000000003" customHeight="1" x14ac:dyDescent="0.2"/>
    <row r="1049" ht="39.950000000000003" customHeight="1" x14ac:dyDescent="0.2"/>
    <row r="1050" ht="39.950000000000003" customHeight="1" x14ac:dyDescent="0.2"/>
    <row r="1051" ht="39.950000000000003" customHeight="1" x14ac:dyDescent="0.2"/>
    <row r="1052" ht="39.950000000000003" customHeight="1" x14ac:dyDescent="0.2"/>
    <row r="1053" ht="39.950000000000003" customHeight="1" x14ac:dyDescent="0.2"/>
    <row r="1054" ht="39.950000000000003" customHeight="1" x14ac:dyDescent="0.2"/>
    <row r="1055" ht="39.950000000000003" customHeight="1" x14ac:dyDescent="0.2"/>
    <row r="1056" ht="39.950000000000003" customHeight="1" x14ac:dyDescent="0.2"/>
    <row r="1057" ht="39.950000000000003" customHeight="1" x14ac:dyDescent="0.2"/>
    <row r="1058" ht="39.950000000000003" customHeight="1" x14ac:dyDescent="0.2"/>
    <row r="1059" ht="39.950000000000003" customHeight="1" x14ac:dyDescent="0.2"/>
    <row r="1060" ht="39.950000000000003" customHeight="1" x14ac:dyDescent="0.2"/>
    <row r="1061" ht="39.950000000000003" customHeight="1" x14ac:dyDescent="0.2"/>
    <row r="1062" ht="39.950000000000003" customHeight="1" x14ac:dyDescent="0.2"/>
    <row r="1063" ht="39.950000000000003" customHeight="1" x14ac:dyDescent="0.2"/>
    <row r="1064" ht="39.950000000000003" customHeight="1" x14ac:dyDescent="0.2"/>
    <row r="1065" ht="39.950000000000003" customHeight="1" x14ac:dyDescent="0.2"/>
    <row r="1066" ht="39.950000000000003" customHeight="1" x14ac:dyDescent="0.2"/>
    <row r="1067" ht="39.950000000000003" customHeight="1" x14ac:dyDescent="0.2"/>
    <row r="1068" ht="39.950000000000003" customHeight="1" x14ac:dyDescent="0.2"/>
    <row r="1069" ht="39.950000000000003" customHeight="1" x14ac:dyDescent="0.2"/>
    <row r="1070" ht="39.950000000000003" customHeight="1" x14ac:dyDescent="0.2"/>
    <row r="1071" ht="39.950000000000003" customHeight="1" x14ac:dyDescent="0.2"/>
    <row r="1072" ht="39.950000000000003" customHeight="1" x14ac:dyDescent="0.2"/>
    <row r="1073" ht="39.950000000000003" customHeight="1" x14ac:dyDescent="0.2"/>
    <row r="1074" ht="39.950000000000003" customHeight="1" x14ac:dyDescent="0.2"/>
    <row r="1075" ht="39.950000000000003" customHeight="1" x14ac:dyDescent="0.2"/>
    <row r="1076" ht="39.950000000000003" customHeight="1" x14ac:dyDescent="0.2"/>
    <row r="1077" ht="39.950000000000003" customHeight="1" x14ac:dyDescent="0.2"/>
    <row r="1078" ht="39.950000000000003" customHeight="1" x14ac:dyDescent="0.2"/>
    <row r="1079" ht="39.950000000000003" customHeight="1" x14ac:dyDescent="0.2"/>
    <row r="1080" ht="39.950000000000003" customHeight="1" x14ac:dyDescent="0.2"/>
    <row r="1081" ht="39.950000000000003" customHeight="1" x14ac:dyDescent="0.2"/>
    <row r="1082" ht="39.950000000000003" customHeight="1" x14ac:dyDescent="0.2"/>
    <row r="1083" ht="39.950000000000003" customHeight="1" x14ac:dyDescent="0.2"/>
    <row r="1084" ht="39.950000000000003" customHeight="1" x14ac:dyDescent="0.2"/>
    <row r="1085" ht="39.950000000000003" customHeight="1" x14ac:dyDescent="0.2"/>
    <row r="1086" ht="39.950000000000003" customHeight="1" x14ac:dyDescent="0.2"/>
    <row r="1087" ht="39.950000000000003" customHeight="1" x14ac:dyDescent="0.2"/>
    <row r="1088" ht="39.950000000000003" customHeight="1" x14ac:dyDescent="0.2"/>
    <row r="1089" ht="39.950000000000003" customHeight="1" x14ac:dyDescent="0.2"/>
    <row r="1090" ht="39.950000000000003" customHeight="1" x14ac:dyDescent="0.2"/>
    <row r="1091" ht="39.950000000000003" customHeight="1" x14ac:dyDescent="0.2"/>
    <row r="1092" ht="39.950000000000003" customHeight="1" x14ac:dyDescent="0.2"/>
    <row r="1093" ht="39.950000000000003" customHeight="1" x14ac:dyDescent="0.2"/>
    <row r="1094" ht="39.950000000000003" customHeight="1" x14ac:dyDescent="0.2"/>
    <row r="1095" ht="39.950000000000003" customHeight="1" x14ac:dyDescent="0.2"/>
    <row r="1096" ht="39.950000000000003" customHeight="1" x14ac:dyDescent="0.2"/>
    <row r="1097" ht="39.950000000000003" customHeight="1" x14ac:dyDescent="0.2"/>
    <row r="1098" ht="39.950000000000003" customHeight="1" x14ac:dyDescent="0.2"/>
    <row r="1099" ht="39.950000000000003" customHeight="1" x14ac:dyDescent="0.2"/>
    <row r="1100" ht="39.950000000000003" customHeight="1" x14ac:dyDescent="0.2"/>
    <row r="1101" ht="39.950000000000003" customHeight="1" x14ac:dyDescent="0.2"/>
    <row r="1102" ht="39.950000000000003" customHeight="1" x14ac:dyDescent="0.2"/>
    <row r="1103" ht="39.950000000000003" customHeight="1" x14ac:dyDescent="0.2"/>
    <row r="1104" ht="39.950000000000003" customHeight="1" x14ac:dyDescent="0.2"/>
    <row r="1105" ht="39.950000000000003" customHeight="1" x14ac:dyDescent="0.2"/>
    <row r="1106" ht="39.950000000000003" customHeight="1" x14ac:dyDescent="0.2"/>
    <row r="1107" ht="39.950000000000003" customHeight="1" x14ac:dyDescent="0.2"/>
    <row r="1108" ht="39.950000000000003" customHeight="1" x14ac:dyDescent="0.2"/>
    <row r="1109" ht="39.950000000000003" customHeight="1" x14ac:dyDescent="0.2"/>
    <row r="1110" ht="39.950000000000003" customHeight="1" x14ac:dyDescent="0.2"/>
    <row r="1111" ht="39.950000000000003" customHeight="1" x14ac:dyDescent="0.2"/>
    <row r="1112" ht="39.950000000000003" customHeight="1" x14ac:dyDescent="0.2"/>
    <row r="1113" ht="39.950000000000003" customHeight="1" x14ac:dyDescent="0.2"/>
    <row r="1114" ht="39.950000000000003" customHeight="1" x14ac:dyDescent="0.2"/>
    <row r="1115" ht="39.950000000000003" customHeight="1" x14ac:dyDescent="0.2"/>
    <row r="1116" ht="39.950000000000003" customHeight="1" x14ac:dyDescent="0.2"/>
    <row r="1117" ht="39.950000000000003" customHeight="1" x14ac:dyDescent="0.2"/>
    <row r="1118" ht="39.950000000000003" customHeight="1" x14ac:dyDescent="0.2"/>
    <row r="1119" ht="39.950000000000003" customHeight="1" x14ac:dyDescent="0.2"/>
    <row r="1120" ht="39.950000000000003" customHeight="1" x14ac:dyDescent="0.2"/>
    <row r="1121" ht="39.950000000000003" customHeight="1" x14ac:dyDescent="0.2"/>
    <row r="1122" ht="39.950000000000003" customHeight="1" x14ac:dyDescent="0.2"/>
    <row r="1123" ht="39.950000000000003" customHeight="1" x14ac:dyDescent="0.2"/>
    <row r="1124" ht="39.950000000000003" customHeight="1" x14ac:dyDescent="0.2"/>
    <row r="1125" ht="39.950000000000003" customHeight="1" x14ac:dyDescent="0.2"/>
    <row r="1126" ht="39.950000000000003" customHeight="1" x14ac:dyDescent="0.2"/>
    <row r="1127" ht="39.950000000000003" customHeight="1" x14ac:dyDescent="0.2"/>
    <row r="1128" ht="39.950000000000003" customHeight="1" x14ac:dyDescent="0.2"/>
    <row r="1129" ht="39.950000000000003" customHeight="1" x14ac:dyDescent="0.2"/>
    <row r="1130" ht="39.950000000000003" customHeight="1" x14ac:dyDescent="0.2"/>
    <row r="1131" ht="39.950000000000003" customHeight="1" x14ac:dyDescent="0.2"/>
    <row r="1132" ht="39.950000000000003" customHeight="1" x14ac:dyDescent="0.2"/>
    <row r="1133" ht="39.950000000000003" customHeight="1" x14ac:dyDescent="0.2"/>
    <row r="1134" ht="39.950000000000003" customHeight="1" x14ac:dyDescent="0.2"/>
    <row r="1135" ht="39.950000000000003" customHeight="1" x14ac:dyDescent="0.2"/>
    <row r="1136" ht="39.950000000000003" customHeight="1" x14ac:dyDescent="0.2"/>
    <row r="1137" ht="39.950000000000003" customHeight="1" x14ac:dyDescent="0.2"/>
    <row r="1138" ht="39.950000000000003" customHeight="1" x14ac:dyDescent="0.2"/>
    <row r="1139" ht="39.950000000000003" customHeight="1" x14ac:dyDescent="0.2"/>
    <row r="1140" ht="39.950000000000003" customHeight="1" x14ac:dyDescent="0.2"/>
    <row r="1141" ht="39.950000000000003" customHeight="1" x14ac:dyDescent="0.2"/>
    <row r="1142" ht="39.950000000000003" customHeight="1" x14ac:dyDescent="0.2"/>
    <row r="1143" ht="39.950000000000003" customHeight="1" x14ac:dyDescent="0.2"/>
    <row r="1144" ht="39.950000000000003" customHeight="1" x14ac:dyDescent="0.2"/>
    <row r="1145" ht="39.950000000000003" customHeight="1" x14ac:dyDescent="0.2"/>
    <row r="1146" ht="39.950000000000003" customHeight="1" x14ac:dyDescent="0.2"/>
    <row r="1147" ht="39.950000000000003" customHeight="1" x14ac:dyDescent="0.2"/>
    <row r="1148" ht="39.950000000000003" customHeight="1" x14ac:dyDescent="0.2"/>
    <row r="1149" ht="39.950000000000003" customHeight="1" x14ac:dyDescent="0.2"/>
    <row r="1150" ht="39.950000000000003" customHeight="1" x14ac:dyDescent="0.2"/>
    <row r="1151" ht="39.950000000000003" customHeight="1" x14ac:dyDescent="0.2"/>
    <row r="1152" ht="39.950000000000003" customHeight="1" x14ac:dyDescent="0.2"/>
    <row r="1153" ht="39.950000000000003" customHeight="1" x14ac:dyDescent="0.2"/>
    <row r="1154" ht="39.950000000000003" customHeight="1" x14ac:dyDescent="0.2"/>
    <row r="1155" ht="39.950000000000003" customHeight="1" x14ac:dyDescent="0.2"/>
    <row r="1156" ht="39.950000000000003" customHeight="1" x14ac:dyDescent="0.2"/>
    <row r="1157" ht="39.950000000000003" customHeight="1" x14ac:dyDescent="0.2"/>
    <row r="1158" ht="39.950000000000003" customHeight="1" x14ac:dyDescent="0.2"/>
    <row r="1159" ht="39.950000000000003" customHeight="1" x14ac:dyDescent="0.2"/>
    <row r="1160" ht="39.950000000000003" customHeight="1" x14ac:dyDescent="0.2"/>
    <row r="1161" ht="39.950000000000003" customHeight="1" x14ac:dyDescent="0.2"/>
    <row r="1162" ht="39.950000000000003" customHeight="1" x14ac:dyDescent="0.2"/>
    <row r="1163" ht="39.950000000000003" customHeight="1" x14ac:dyDescent="0.2"/>
    <row r="1164" ht="39.950000000000003" customHeight="1" x14ac:dyDescent="0.2"/>
    <row r="1165" ht="39.950000000000003" customHeight="1" x14ac:dyDescent="0.2"/>
    <row r="1166" ht="39.950000000000003" customHeight="1" x14ac:dyDescent="0.2"/>
    <row r="1167" ht="39.950000000000003" customHeight="1" x14ac:dyDescent="0.2"/>
    <row r="1168" ht="39.950000000000003" customHeight="1" x14ac:dyDescent="0.2"/>
    <row r="1169" ht="39.950000000000003" customHeight="1" x14ac:dyDescent="0.2"/>
    <row r="1170" ht="39.950000000000003" customHeight="1" x14ac:dyDescent="0.2"/>
    <row r="1171" ht="39.950000000000003" customHeight="1" x14ac:dyDescent="0.2"/>
    <row r="1172" ht="39.950000000000003" customHeight="1" x14ac:dyDescent="0.2"/>
    <row r="1173" ht="39.950000000000003" customHeight="1" x14ac:dyDescent="0.2"/>
    <row r="1174" ht="39.950000000000003" customHeight="1" x14ac:dyDescent="0.2"/>
    <row r="1175" ht="39.950000000000003" customHeight="1" x14ac:dyDescent="0.2"/>
    <row r="1176" ht="39.950000000000003" customHeight="1" x14ac:dyDescent="0.2"/>
    <row r="1177" ht="39.950000000000003" customHeight="1" x14ac:dyDescent="0.2"/>
    <row r="1178" ht="39.950000000000003" customHeight="1" x14ac:dyDescent="0.2"/>
    <row r="1179" ht="39.950000000000003" customHeight="1" x14ac:dyDescent="0.2"/>
    <row r="1180" ht="39.950000000000003" customHeight="1" x14ac:dyDescent="0.2"/>
    <row r="1181" ht="39.950000000000003" customHeight="1" x14ac:dyDescent="0.2"/>
    <row r="1182" ht="39.950000000000003" customHeight="1" x14ac:dyDescent="0.2"/>
    <row r="1183" ht="39.950000000000003" customHeight="1" x14ac:dyDescent="0.2"/>
    <row r="1184" ht="39.950000000000003" customHeight="1" x14ac:dyDescent="0.2"/>
    <row r="1185" ht="39.950000000000003" customHeight="1" x14ac:dyDescent="0.2"/>
    <row r="1186" ht="39.950000000000003" customHeight="1" x14ac:dyDescent="0.2"/>
    <row r="1187" ht="39.950000000000003" customHeight="1" x14ac:dyDescent="0.2"/>
    <row r="1188" ht="39.950000000000003" customHeight="1" x14ac:dyDescent="0.2"/>
    <row r="1189" ht="39.950000000000003" customHeight="1" x14ac:dyDescent="0.2"/>
    <row r="1190" ht="39.950000000000003" customHeight="1" x14ac:dyDescent="0.2"/>
    <row r="1191" ht="39.950000000000003" customHeight="1" x14ac:dyDescent="0.2"/>
    <row r="1192" ht="39.950000000000003" customHeight="1" x14ac:dyDescent="0.2"/>
    <row r="1193" ht="39.950000000000003" customHeight="1" x14ac:dyDescent="0.2"/>
    <row r="1194" ht="39.950000000000003" customHeight="1" x14ac:dyDescent="0.2"/>
    <row r="1195" ht="39.950000000000003" customHeight="1" x14ac:dyDescent="0.2"/>
    <row r="1196" ht="39.950000000000003" customHeight="1" x14ac:dyDescent="0.2"/>
    <row r="1197" ht="39.950000000000003" customHeight="1" x14ac:dyDescent="0.2"/>
    <row r="1198" ht="39.950000000000003" customHeight="1" x14ac:dyDescent="0.2"/>
    <row r="1199" ht="39.950000000000003" customHeight="1" x14ac:dyDescent="0.2"/>
    <row r="1200" ht="39.950000000000003" customHeight="1" x14ac:dyDescent="0.2"/>
    <row r="1201" ht="39.950000000000003" customHeight="1" x14ac:dyDescent="0.2"/>
    <row r="1202" ht="39.950000000000003" customHeight="1" x14ac:dyDescent="0.2"/>
    <row r="1203" ht="39.950000000000003" customHeight="1" x14ac:dyDescent="0.2"/>
    <row r="1204" ht="39.950000000000003" customHeight="1" x14ac:dyDescent="0.2"/>
    <row r="1205" ht="39.950000000000003" customHeight="1" x14ac:dyDescent="0.2"/>
    <row r="1206" ht="39.950000000000003" customHeight="1" x14ac:dyDescent="0.2"/>
    <row r="1207" ht="39.950000000000003" customHeight="1" x14ac:dyDescent="0.2"/>
    <row r="1208" ht="39.950000000000003" customHeight="1" x14ac:dyDescent="0.2"/>
    <row r="1209" ht="39.950000000000003" customHeight="1" x14ac:dyDescent="0.2"/>
    <row r="1210" ht="39.950000000000003" customHeight="1" x14ac:dyDescent="0.2"/>
    <row r="1211" ht="39.950000000000003" customHeight="1" x14ac:dyDescent="0.2"/>
    <row r="1212" ht="39.950000000000003" customHeight="1" x14ac:dyDescent="0.2"/>
    <row r="1213" ht="39.950000000000003" customHeight="1" x14ac:dyDescent="0.2"/>
    <row r="1214" ht="39.950000000000003" customHeight="1" x14ac:dyDescent="0.2"/>
    <row r="1215" ht="39.950000000000003" customHeight="1" x14ac:dyDescent="0.2"/>
    <row r="1216" ht="39.950000000000003" customHeight="1" x14ac:dyDescent="0.2"/>
    <row r="1217" ht="39.950000000000003" customHeight="1" x14ac:dyDescent="0.2"/>
    <row r="1218" ht="39.950000000000003" customHeight="1" x14ac:dyDescent="0.2"/>
    <row r="1219" ht="39.950000000000003" customHeight="1" x14ac:dyDescent="0.2"/>
    <row r="1220" ht="39.950000000000003" customHeight="1" x14ac:dyDescent="0.2"/>
    <row r="1221" ht="39.950000000000003" customHeight="1" x14ac:dyDescent="0.2"/>
    <row r="1222" ht="39.950000000000003" customHeight="1" x14ac:dyDescent="0.2"/>
    <row r="1223" ht="39.950000000000003" customHeight="1" x14ac:dyDescent="0.2"/>
    <row r="1224" ht="39.950000000000003" customHeight="1" x14ac:dyDescent="0.2"/>
    <row r="1225" ht="39.950000000000003" customHeight="1" x14ac:dyDescent="0.2"/>
    <row r="1226" ht="39.950000000000003" customHeight="1" x14ac:dyDescent="0.2"/>
    <row r="1227" ht="39.950000000000003" customHeight="1" x14ac:dyDescent="0.2"/>
    <row r="1228" ht="39.950000000000003" customHeight="1" x14ac:dyDescent="0.2"/>
    <row r="1229" ht="39.950000000000003" customHeight="1" x14ac:dyDescent="0.2"/>
    <row r="1230" ht="39.950000000000003" customHeight="1" x14ac:dyDescent="0.2"/>
    <row r="1231" ht="39.950000000000003" customHeight="1" x14ac:dyDescent="0.2"/>
    <row r="1232" ht="39.950000000000003" customHeight="1" x14ac:dyDescent="0.2"/>
    <row r="1233" ht="39.950000000000003" customHeight="1" x14ac:dyDescent="0.2"/>
    <row r="1234" ht="39.950000000000003" customHeight="1" x14ac:dyDescent="0.2"/>
    <row r="1235" ht="39.950000000000003" customHeight="1" x14ac:dyDescent="0.2"/>
    <row r="1236" ht="39.950000000000003" customHeight="1" x14ac:dyDescent="0.2"/>
    <row r="1237" ht="39.950000000000003" customHeight="1" x14ac:dyDescent="0.2"/>
    <row r="1238" ht="39.950000000000003" customHeight="1" x14ac:dyDescent="0.2"/>
    <row r="1239" ht="39.950000000000003" customHeight="1" x14ac:dyDescent="0.2"/>
    <row r="1240" ht="39.950000000000003" customHeight="1" x14ac:dyDescent="0.2"/>
    <row r="1241" ht="39.950000000000003" customHeight="1" x14ac:dyDescent="0.2"/>
    <row r="1242" ht="39.950000000000003" customHeight="1" x14ac:dyDescent="0.2"/>
    <row r="1243" ht="39.950000000000003" customHeight="1" x14ac:dyDescent="0.2"/>
    <row r="1244" ht="39.950000000000003" customHeight="1" x14ac:dyDescent="0.2"/>
    <row r="1245" ht="39.950000000000003" customHeight="1" x14ac:dyDescent="0.2"/>
    <row r="1246" ht="39.950000000000003" customHeight="1" x14ac:dyDescent="0.2"/>
    <row r="1247" ht="39.950000000000003" customHeight="1" x14ac:dyDescent="0.2"/>
    <row r="1248" ht="39.950000000000003" customHeight="1" x14ac:dyDescent="0.2"/>
    <row r="1249" ht="39.950000000000003" customHeight="1" x14ac:dyDescent="0.2"/>
    <row r="1250" ht="39.950000000000003" customHeight="1" x14ac:dyDescent="0.2"/>
    <row r="1251" ht="39.950000000000003" customHeight="1" x14ac:dyDescent="0.2"/>
    <row r="1252" ht="39.950000000000003" customHeight="1" x14ac:dyDescent="0.2"/>
    <row r="1253" ht="39.950000000000003" customHeight="1" x14ac:dyDescent="0.2"/>
    <row r="1254" ht="39.950000000000003" customHeight="1" x14ac:dyDescent="0.2"/>
    <row r="1255" ht="39.950000000000003" customHeight="1" x14ac:dyDescent="0.2"/>
    <row r="1256" ht="39.950000000000003" customHeight="1" x14ac:dyDescent="0.2"/>
    <row r="1257" ht="39.950000000000003" customHeight="1" x14ac:dyDescent="0.2"/>
    <row r="1258" ht="39.950000000000003" customHeight="1" x14ac:dyDescent="0.2"/>
    <row r="1259" ht="39.950000000000003" customHeight="1" x14ac:dyDescent="0.2"/>
    <row r="1260" ht="39.950000000000003" customHeight="1" x14ac:dyDescent="0.2"/>
    <row r="1261" ht="39.950000000000003" customHeight="1" x14ac:dyDescent="0.2"/>
    <row r="1262" ht="39.950000000000003" customHeight="1" x14ac:dyDescent="0.2"/>
    <row r="1263" ht="39.950000000000003" customHeight="1" x14ac:dyDescent="0.2"/>
    <row r="1264" ht="39.950000000000003" customHeight="1" x14ac:dyDescent="0.2"/>
    <row r="1265" ht="39.950000000000003" customHeight="1" x14ac:dyDescent="0.2"/>
    <row r="1266" ht="39.950000000000003" customHeight="1" x14ac:dyDescent="0.2"/>
    <row r="1267" ht="39.950000000000003" customHeight="1" x14ac:dyDescent="0.2"/>
    <row r="1268" ht="39.950000000000003" customHeight="1" x14ac:dyDescent="0.2"/>
    <row r="1269" ht="39.950000000000003" customHeight="1" x14ac:dyDescent="0.2"/>
    <row r="1270" ht="39.950000000000003" customHeight="1" x14ac:dyDescent="0.2"/>
    <row r="1271" ht="39.950000000000003" customHeight="1" x14ac:dyDescent="0.2"/>
    <row r="1272" ht="39.950000000000003" customHeight="1" x14ac:dyDescent="0.2"/>
    <row r="1273" ht="39.950000000000003" customHeight="1" x14ac:dyDescent="0.2"/>
    <row r="1274" ht="39.950000000000003" customHeight="1" x14ac:dyDescent="0.2"/>
    <row r="1275" ht="39.950000000000003" customHeight="1" x14ac:dyDescent="0.2"/>
    <row r="1276" ht="39.950000000000003" customHeight="1" x14ac:dyDescent="0.2"/>
    <row r="1277" ht="39.950000000000003" customHeight="1" x14ac:dyDescent="0.2"/>
    <row r="1278" ht="39.950000000000003" customHeight="1" x14ac:dyDescent="0.2"/>
    <row r="1279" ht="39.950000000000003" customHeight="1" x14ac:dyDescent="0.2"/>
    <row r="1280" ht="39.950000000000003" customHeight="1" x14ac:dyDescent="0.2"/>
    <row r="1281" ht="39.950000000000003" customHeight="1" x14ac:dyDescent="0.2"/>
    <row r="1282" ht="39.950000000000003" customHeight="1" x14ac:dyDescent="0.2"/>
    <row r="1283" ht="39.950000000000003" customHeight="1" x14ac:dyDescent="0.2"/>
    <row r="1284" ht="39.950000000000003" customHeight="1" x14ac:dyDescent="0.2"/>
    <row r="1285" ht="39.950000000000003" customHeight="1" x14ac:dyDescent="0.2"/>
    <row r="1286" ht="39.950000000000003" customHeight="1" x14ac:dyDescent="0.2"/>
    <row r="1287" ht="39.950000000000003" customHeight="1" x14ac:dyDescent="0.2"/>
    <row r="1288" ht="39.950000000000003" customHeight="1" x14ac:dyDescent="0.2"/>
    <row r="1289" ht="39.950000000000003" customHeight="1" x14ac:dyDescent="0.2"/>
    <row r="1290" ht="39.950000000000003" customHeight="1" x14ac:dyDescent="0.2"/>
    <row r="1291" ht="39.950000000000003" customHeight="1" x14ac:dyDescent="0.2"/>
    <row r="1292" ht="39.950000000000003" customHeight="1" x14ac:dyDescent="0.2"/>
    <row r="1293" ht="39.950000000000003" customHeight="1" x14ac:dyDescent="0.2"/>
    <row r="1294" ht="39.950000000000003" customHeight="1" x14ac:dyDescent="0.2"/>
    <row r="1295" ht="39.950000000000003" customHeight="1" x14ac:dyDescent="0.2"/>
    <row r="1296" ht="39.950000000000003" customHeight="1" x14ac:dyDescent="0.2"/>
    <row r="1297" ht="39.950000000000003" customHeight="1" x14ac:dyDescent="0.2"/>
    <row r="1298" ht="39.950000000000003" customHeight="1" x14ac:dyDescent="0.2"/>
    <row r="1299" ht="39.950000000000003" customHeight="1" x14ac:dyDescent="0.2"/>
    <row r="1300" ht="39.950000000000003" customHeight="1" x14ac:dyDescent="0.2"/>
    <row r="1301" ht="39.950000000000003" customHeight="1" x14ac:dyDescent="0.2"/>
    <row r="1302" ht="39.950000000000003" customHeight="1" x14ac:dyDescent="0.2"/>
    <row r="1303" ht="39.950000000000003" customHeight="1" x14ac:dyDescent="0.2"/>
    <row r="1304" ht="39.950000000000003" customHeight="1" x14ac:dyDescent="0.2"/>
    <row r="1305" ht="39.950000000000003" customHeight="1" x14ac:dyDescent="0.2"/>
    <row r="1306" ht="39.950000000000003" customHeight="1" x14ac:dyDescent="0.2"/>
    <row r="1307" ht="39.950000000000003" customHeight="1" x14ac:dyDescent="0.2"/>
    <row r="1308" ht="39.950000000000003" customHeight="1" x14ac:dyDescent="0.2"/>
    <row r="1309" ht="39.950000000000003" customHeight="1" x14ac:dyDescent="0.2"/>
    <row r="1310" ht="39.950000000000003" customHeight="1" x14ac:dyDescent="0.2"/>
    <row r="1311" ht="39.950000000000003" customHeight="1" x14ac:dyDescent="0.2"/>
    <row r="1312" ht="39.950000000000003" customHeight="1" x14ac:dyDescent="0.2"/>
    <row r="1313" ht="39.950000000000003" customHeight="1" x14ac:dyDescent="0.2"/>
    <row r="1314" ht="39.950000000000003" customHeight="1" x14ac:dyDescent="0.2"/>
    <row r="1315" ht="39.950000000000003" customHeight="1" x14ac:dyDescent="0.2"/>
    <row r="1316" ht="39.950000000000003" customHeight="1" x14ac:dyDescent="0.2"/>
    <row r="1317" ht="39.950000000000003" customHeight="1" x14ac:dyDescent="0.2"/>
    <row r="1318" ht="39.950000000000003" customHeight="1" x14ac:dyDescent="0.2"/>
    <row r="1319" ht="39.950000000000003" customHeight="1" x14ac:dyDescent="0.2"/>
    <row r="1320" ht="39.950000000000003" customHeight="1" x14ac:dyDescent="0.2"/>
    <row r="1321" ht="39.950000000000003" customHeight="1" x14ac:dyDescent="0.2"/>
    <row r="1322" ht="39.950000000000003" customHeight="1" x14ac:dyDescent="0.2"/>
    <row r="1323" ht="39.950000000000003" customHeight="1" x14ac:dyDescent="0.2"/>
    <row r="1324" ht="39.950000000000003" customHeight="1" x14ac:dyDescent="0.2"/>
    <row r="1325" ht="39.950000000000003" customHeight="1" x14ac:dyDescent="0.2"/>
    <row r="1326" ht="39.950000000000003" customHeight="1" x14ac:dyDescent="0.2"/>
    <row r="1327" ht="39.950000000000003" customHeight="1" x14ac:dyDescent="0.2"/>
    <row r="1328" ht="39.950000000000003" customHeight="1" x14ac:dyDescent="0.2"/>
    <row r="1329" ht="39.950000000000003" customHeight="1" x14ac:dyDescent="0.2"/>
    <row r="1330" ht="39.950000000000003" customHeight="1" x14ac:dyDescent="0.2"/>
    <row r="1331" ht="39.950000000000003" customHeight="1" x14ac:dyDescent="0.2"/>
    <row r="1332" ht="39.950000000000003" customHeight="1" x14ac:dyDescent="0.2"/>
    <row r="1333" ht="39.950000000000003" customHeight="1" x14ac:dyDescent="0.2"/>
    <row r="1334" ht="39.950000000000003" customHeight="1" x14ac:dyDescent="0.2"/>
    <row r="1335" ht="39.950000000000003" customHeight="1" x14ac:dyDescent="0.2"/>
    <row r="1336" ht="39.950000000000003" customHeight="1" x14ac:dyDescent="0.2"/>
    <row r="1337" ht="39.950000000000003" customHeight="1" x14ac:dyDescent="0.2"/>
    <row r="1338" ht="39.950000000000003" customHeight="1" x14ac:dyDescent="0.2"/>
    <row r="1339" ht="39.950000000000003" customHeight="1" x14ac:dyDescent="0.2"/>
    <row r="1340" ht="39.950000000000003" customHeight="1" x14ac:dyDescent="0.2"/>
    <row r="1341" ht="39.950000000000003" customHeight="1" x14ac:dyDescent="0.2"/>
    <row r="1342" ht="39.950000000000003" customHeight="1" x14ac:dyDescent="0.2"/>
    <row r="1343" ht="39.950000000000003" customHeight="1" x14ac:dyDescent="0.2"/>
    <row r="1344" ht="39.950000000000003" customHeight="1" x14ac:dyDescent="0.2"/>
    <row r="1345" ht="39.950000000000003" customHeight="1" x14ac:dyDescent="0.2"/>
    <row r="1346" ht="39.950000000000003" customHeight="1" x14ac:dyDescent="0.2"/>
    <row r="1347" ht="39.950000000000003" customHeight="1" x14ac:dyDescent="0.2"/>
    <row r="1348" ht="39.950000000000003" customHeight="1" x14ac:dyDescent="0.2"/>
    <row r="1349" ht="39.950000000000003" customHeight="1" x14ac:dyDescent="0.2"/>
    <row r="1350" ht="39.950000000000003" customHeight="1" x14ac:dyDescent="0.2"/>
    <row r="1351" ht="39.950000000000003" customHeight="1" x14ac:dyDescent="0.2"/>
    <row r="1352" ht="39.950000000000003" customHeight="1" x14ac:dyDescent="0.2"/>
    <row r="1353" ht="39.950000000000003" customHeight="1" x14ac:dyDescent="0.2"/>
    <row r="1354" ht="39.950000000000003" customHeight="1" x14ac:dyDescent="0.2"/>
    <row r="1355" ht="39.950000000000003" customHeight="1" x14ac:dyDescent="0.2"/>
    <row r="1356" ht="39.950000000000003" customHeight="1" x14ac:dyDescent="0.2"/>
    <row r="1357" ht="39.950000000000003" customHeight="1" x14ac:dyDescent="0.2"/>
    <row r="1358" ht="39.950000000000003" customHeight="1" x14ac:dyDescent="0.2"/>
    <row r="1359" ht="39.950000000000003" customHeight="1" x14ac:dyDescent="0.2"/>
    <row r="1360" ht="39.950000000000003" customHeight="1" x14ac:dyDescent="0.2"/>
    <row r="1361" ht="39.950000000000003" customHeight="1" x14ac:dyDescent="0.2"/>
    <row r="1362" ht="39.950000000000003" customHeight="1" x14ac:dyDescent="0.2"/>
    <row r="1363" ht="39.950000000000003" customHeight="1" x14ac:dyDescent="0.2"/>
    <row r="1364" ht="39.950000000000003" customHeight="1" x14ac:dyDescent="0.2"/>
    <row r="1365" ht="39.950000000000003" customHeight="1" x14ac:dyDescent="0.2"/>
    <row r="1366" ht="39.950000000000003" customHeight="1" x14ac:dyDescent="0.2"/>
    <row r="1367" ht="39.950000000000003" customHeight="1" x14ac:dyDescent="0.2"/>
    <row r="1368" ht="39.950000000000003" customHeight="1" x14ac:dyDescent="0.2"/>
    <row r="1369" ht="39.950000000000003" customHeight="1" x14ac:dyDescent="0.2"/>
    <row r="1370" ht="39.950000000000003" customHeight="1" x14ac:dyDescent="0.2"/>
    <row r="1371" ht="39.950000000000003" customHeight="1" x14ac:dyDescent="0.2"/>
    <row r="1372" ht="39.950000000000003" customHeight="1" x14ac:dyDescent="0.2"/>
    <row r="1373" ht="39.950000000000003" customHeight="1" x14ac:dyDescent="0.2"/>
    <row r="1374" ht="39.950000000000003" customHeight="1" x14ac:dyDescent="0.2"/>
    <row r="1375" ht="39.950000000000003" customHeight="1" x14ac:dyDescent="0.2"/>
    <row r="1376" ht="39.950000000000003" customHeight="1" x14ac:dyDescent="0.2"/>
    <row r="1377" ht="39.950000000000003" customHeight="1" x14ac:dyDescent="0.2"/>
    <row r="1378" ht="39.950000000000003" customHeight="1" x14ac:dyDescent="0.2"/>
    <row r="1379" ht="39.950000000000003" customHeight="1" x14ac:dyDescent="0.2"/>
    <row r="1380" ht="39.950000000000003" customHeight="1" x14ac:dyDescent="0.2"/>
    <row r="1381" ht="39.950000000000003" customHeight="1" x14ac:dyDescent="0.2"/>
    <row r="1382" ht="39.950000000000003" customHeight="1" x14ac:dyDescent="0.2"/>
    <row r="1383" ht="39.950000000000003" customHeight="1" x14ac:dyDescent="0.2"/>
    <row r="1384" ht="39.950000000000003" customHeight="1" x14ac:dyDescent="0.2"/>
    <row r="1385" ht="39.950000000000003" customHeight="1" x14ac:dyDescent="0.2"/>
    <row r="1386" ht="39.950000000000003" customHeight="1" x14ac:dyDescent="0.2"/>
    <row r="1387" ht="39.950000000000003" customHeight="1" x14ac:dyDescent="0.2"/>
    <row r="1388" ht="39.950000000000003" customHeight="1" x14ac:dyDescent="0.2"/>
    <row r="1389" ht="39.950000000000003" customHeight="1" x14ac:dyDescent="0.2"/>
    <row r="1390" ht="39.950000000000003" customHeight="1" x14ac:dyDescent="0.2"/>
    <row r="1391" ht="39.950000000000003" customHeight="1" x14ac:dyDescent="0.2"/>
    <row r="1392" ht="39.950000000000003" customHeight="1" x14ac:dyDescent="0.2"/>
    <row r="1393" ht="39.950000000000003" customHeight="1" x14ac:dyDescent="0.2"/>
    <row r="1394" ht="39.950000000000003" customHeight="1" x14ac:dyDescent="0.2"/>
    <row r="1395" ht="39.950000000000003" customHeight="1" x14ac:dyDescent="0.2"/>
    <row r="1396" ht="39.950000000000003" customHeight="1" x14ac:dyDescent="0.2"/>
    <row r="1397" ht="39.950000000000003" customHeight="1" x14ac:dyDescent="0.2"/>
    <row r="1398" ht="39.950000000000003" customHeight="1" x14ac:dyDescent="0.2"/>
    <row r="1399" ht="39.950000000000003" customHeight="1" x14ac:dyDescent="0.2"/>
    <row r="1400" ht="39.950000000000003" customHeight="1" x14ac:dyDescent="0.2"/>
    <row r="1401" ht="39.950000000000003" customHeight="1" x14ac:dyDescent="0.2"/>
    <row r="1402" ht="39.950000000000003" customHeight="1" x14ac:dyDescent="0.2"/>
    <row r="1403" ht="39.950000000000003" customHeight="1" x14ac:dyDescent="0.2"/>
    <row r="1404" ht="39.950000000000003" customHeight="1" x14ac:dyDescent="0.2"/>
    <row r="1405" ht="39.950000000000003" customHeight="1" x14ac:dyDescent="0.2"/>
    <row r="1406" ht="39.950000000000003" customHeight="1" x14ac:dyDescent="0.2"/>
    <row r="1407" ht="39.950000000000003" customHeight="1" x14ac:dyDescent="0.2"/>
    <row r="1408" ht="39.950000000000003" customHeight="1" x14ac:dyDescent="0.2"/>
    <row r="1409" ht="39.950000000000003" customHeight="1" x14ac:dyDescent="0.2"/>
    <row r="1410" ht="39.950000000000003" customHeight="1" x14ac:dyDescent="0.2"/>
    <row r="1411" ht="39.950000000000003" customHeight="1" x14ac:dyDescent="0.2"/>
    <row r="1412" ht="39.950000000000003" customHeight="1" x14ac:dyDescent="0.2"/>
    <row r="1413" ht="39.950000000000003" customHeight="1" x14ac:dyDescent="0.2"/>
    <row r="1414" ht="39.950000000000003" customHeight="1" x14ac:dyDescent="0.2"/>
    <row r="1415" ht="39.950000000000003" customHeight="1" x14ac:dyDescent="0.2"/>
    <row r="1416" ht="39.950000000000003" customHeight="1" x14ac:dyDescent="0.2"/>
    <row r="1417" ht="39.950000000000003" customHeight="1" x14ac:dyDescent="0.2"/>
    <row r="1418" ht="39.950000000000003" customHeight="1" x14ac:dyDescent="0.2"/>
    <row r="1419" ht="39.950000000000003" customHeight="1" x14ac:dyDescent="0.2"/>
    <row r="1420" ht="39.950000000000003" customHeight="1" x14ac:dyDescent="0.2"/>
    <row r="1421" ht="39.950000000000003" customHeight="1" x14ac:dyDescent="0.2"/>
    <row r="1422" ht="39.950000000000003" customHeight="1" x14ac:dyDescent="0.2"/>
    <row r="1423" ht="39.950000000000003" customHeight="1" x14ac:dyDescent="0.2"/>
    <row r="1424" ht="39.950000000000003" customHeight="1" x14ac:dyDescent="0.2"/>
    <row r="1425" ht="39.950000000000003" customHeight="1" x14ac:dyDescent="0.2"/>
    <row r="1426" ht="39.950000000000003" customHeight="1" x14ac:dyDescent="0.2"/>
    <row r="1427" ht="39.950000000000003" customHeight="1" x14ac:dyDescent="0.2"/>
    <row r="1428" ht="39.950000000000003" customHeight="1" x14ac:dyDescent="0.2"/>
    <row r="1429" ht="39.950000000000003" customHeight="1" x14ac:dyDescent="0.2"/>
    <row r="1430" ht="39.950000000000003" customHeight="1" x14ac:dyDescent="0.2"/>
    <row r="1431" ht="39.950000000000003" customHeight="1" x14ac:dyDescent="0.2"/>
    <row r="1432" ht="39.950000000000003" customHeight="1" x14ac:dyDescent="0.2"/>
    <row r="1433" ht="39.950000000000003" customHeight="1" x14ac:dyDescent="0.2"/>
    <row r="1434" ht="39.950000000000003" customHeight="1" x14ac:dyDescent="0.2"/>
    <row r="1435" ht="39.950000000000003" customHeight="1" x14ac:dyDescent="0.2"/>
    <row r="1436" ht="39.950000000000003" customHeight="1" x14ac:dyDescent="0.2"/>
    <row r="1437" ht="39.950000000000003" customHeight="1" x14ac:dyDescent="0.2"/>
    <row r="1438" ht="39.950000000000003" customHeight="1" x14ac:dyDescent="0.2"/>
    <row r="1439" ht="39.950000000000003" customHeight="1" x14ac:dyDescent="0.2"/>
    <row r="1440" ht="39.950000000000003" customHeight="1" x14ac:dyDescent="0.2"/>
    <row r="1441" ht="39.950000000000003" customHeight="1" x14ac:dyDescent="0.2"/>
    <row r="1442" ht="39.950000000000003" customHeight="1" x14ac:dyDescent="0.2"/>
    <row r="1443" ht="39.950000000000003" customHeight="1" x14ac:dyDescent="0.2"/>
    <row r="1444" ht="39.950000000000003" customHeight="1" x14ac:dyDescent="0.2"/>
    <row r="1445" ht="39.950000000000003" customHeight="1" x14ac:dyDescent="0.2"/>
    <row r="1446" ht="39.950000000000003" customHeight="1" x14ac:dyDescent="0.2"/>
    <row r="1447" ht="39.950000000000003" customHeight="1" x14ac:dyDescent="0.2"/>
    <row r="1448" ht="39.950000000000003" customHeight="1" x14ac:dyDescent="0.2"/>
    <row r="1449" ht="39.950000000000003" customHeight="1" x14ac:dyDescent="0.2"/>
    <row r="1450" ht="39.950000000000003" customHeight="1" x14ac:dyDescent="0.2"/>
    <row r="1451" ht="39.950000000000003" customHeight="1" x14ac:dyDescent="0.2"/>
    <row r="1452" ht="39.950000000000003" customHeight="1" x14ac:dyDescent="0.2"/>
    <row r="1453" ht="39.950000000000003" customHeight="1" x14ac:dyDescent="0.2"/>
    <row r="1454" ht="39.950000000000003" customHeight="1" x14ac:dyDescent="0.2"/>
    <row r="1455" ht="39.950000000000003" customHeight="1" x14ac:dyDescent="0.2"/>
    <row r="1456" ht="39.950000000000003" customHeight="1" x14ac:dyDescent="0.2"/>
    <row r="1457" ht="39.950000000000003" customHeight="1" x14ac:dyDescent="0.2"/>
    <row r="1458" ht="39.950000000000003" customHeight="1" x14ac:dyDescent="0.2"/>
    <row r="1459" ht="39.950000000000003" customHeight="1" x14ac:dyDescent="0.2"/>
    <row r="1460" ht="39.950000000000003" customHeight="1" x14ac:dyDescent="0.2"/>
    <row r="1461" ht="39.950000000000003" customHeight="1" x14ac:dyDescent="0.2"/>
    <row r="1462" ht="39.950000000000003" customHeight="1" x14ac:dyDescent="0.2"/>
    <row r="1463" ht="39.950000000000003" customHeight="1" x14ac:dyDescent="0.2"/>
    <row r="1464" ht="39.950000000000003" customHeight="1" x14ac:dyDescent="0.2"/>
    <row r="1465" ht="39.950000000000003" customHeight="1" x14ac:dyDescent="0.2"/>
    <row r="1466" ht="39.950000000000003" customHeight="1" x14ac:dyDescent="0.2"/>
    <row r="1467" ht="39.950000000000003" customHeight="1" x14ac:dyDescent="0.2"/>
    <row r="1468" ht="39.950000000000003" customHeight="1" x14ac:dyDescent="0.2"/>
    <row r="1469" ht="39.950000000000003" customHeight="1" x14ac:dyDescent="0.2"/>
    <row r="1470" ht="39.950000000000003" customHeight="1" x14ac:dyDescent="0.2"/>
    <row r="1471" ht="39.950000000000003" customHeight="1" x14ac:dyDescent="0.2"/>
    <row r="1472" ht="39.950000000000003" customHeight="1" x14ac:dyDescent="0.2"/>
    <row r="1473" ht="39.950000000000003" customHeight="1" x14ac:dyDescent="0.2"/>
    <row r="1474" ht="39.950000000000003" customHeight="1" x14ac:dyDescent="0.2"/>
    <row r="1475" ht="39.950000000000003" customHeight="1" x14ac:dyDescent="0.2"/>
    <row r="1476" ht="39.950000000000003" customHeight="1" x14ac:dyDescent="0.2"/>
    <row r="1477" ht="39.950000000000003" customHeight="1" x14ac:dyDescent="0.2"/>
    <row r="1478" ht="39.950000000000003" customHeight="1" x14ac:dyDescent="0.2"/>
    <row r="1479" ht="39.950000000000003" customHeight="1" x14ac:dyDescent="0.2"/>
    <row r="1480" ht="39.950000000000003" customHeight="1" x14ac:dyDescent="0.2"/>
    <row r="1481" ht="39.950000000000003" customHeight="1" x14ac:dyDescent="0.2"/>
    <row r="1482" ht="39.950000000000003" customHeight="1" x14ac:dyDescent="0.2"/>
    <row r="1483" ht="39.950000000000003" customHeight="1" x14ac:dyDescent="0.2"/>
    <row r="1484" ht="39.950000000000003" customHeight="1" x14ac:dyDescent="0.2"/>
    <row r="1485" ht="39.950000000000003" customHeight="1" x14ac:dyDescent="0.2"/>
    <row r="1486" ht="39.950000000000003" customHeight="1" x14ac:dyDescent="0.2"/>
    <row r="1487" ht="39.950000000000003" customHeight="1" x14ac:dyDescent="0.2"/>
    <row r="1488" ht="39.950000000000003" customHeight="1" x14ac:dyDescent="0.2"/>
    <row r="1489" ht="39.950000000000003" customHeight="1" x14ac:dyDescent="0.2"/>
    <row r="1490" ht="39.950000000000003" customHeight="1" x14ac:dyDescent="0.2"/>
    <row r="1491" ht="39.950000000000003" customHeight="1" x14ac:dyDescent="0.2"/>
    <row r="1492" ht="39.950000000000003" customHeight="1" x14ac:dyDescent="0.2"/>
    <row r="1493" ht="39.950000000000003" customHeight="1" x14ac:dyDescent="0.2"/>
    <row r="1494" ht="39.950000000000003" customHeight="1" x14ac:dyDescent="0.2"/>
    <row r="1495" ht="39.950000000000003" customHeight="1" x14ac:dyDescent="0.2"/>
    <row r="1496" ht="39.950000000000003" customHeight="1" x14ac:dyDescent="0.2"/>
    <row r="1497" ht="39.950000000000003" customHeight="1" x14ac:dyDescent="0.2"/>
    <row r="1498" ht="39.950000000000003" customHeight="1" x14ac:dyDescent="0.2"/>
    <row r="1499" ht="39.950000000000003" customHeight="1" x14ac:dyDescent="0.2"/>
    <row r="1500" ht="39.950000000000003" customHeight="1" x14ac:dyDescent="0.2"/>
    <row r="1501" ht="39.950000000000003" customHeight="1" x14ac:dyDescent="0.2"/>
    <row r="1502" ht="39.950000000000003" customHeight="1" x14ac:dyDescent="0.2"/>
    <row r="1503" ht="39.950000000000003" customHeight="1" x14ac:dyDescent="0.2"/>
    <row r="1504" ht="39.950000000000003" customHeight="1" x14ac:dyDescent="0.2"/>
    <row r="1505" ht="39.950000000000003" customHeight="1" x14ac:dyDescent="0.2"/>
    <row r="1506" ht="39.950000000000003" customHeight="1" x14ac:dyDescent="0.2"/>
    <row r="1507" ht="39.950000000000003" customHeight="1" x14ac:dyDescent="0.2"/>
    <row r="1508" ht="39.950000000000003" customHeight="1" x14ac:dyDescent="0.2"/>
    <row r="1509" ht="39.950000000000003" customHeight="1" x14ac:dyDescent="0.2"/>
    <row r="1510" ht="39.950000000000003" customHeight="1" x14ac:dyDescent="0.2"/>
    <row r="1511" ht="39.950000000000003" customHeight="1" x14ac:dyDescent="0.2"/>
    <row r="1512" ht="39.950000000000003" customHeight="1" x14ac:dyDescent="0.2"/>
    <row r="1513" ht="39.950000000000003" customHeight="1" x14ac:dyDescent="0.2"/>
    <row r="1514" ht="39.950000000000003" customHeight="1" x14ac:dyDescent="0.2"/>
    <row r="1515" ht="39.950000000000003" customHeight="1" x14ac:dyDescent="0.2"/>
    <row r="1516" ht="39.950000000000003" customHeight="1" x14ac:dyDescent="0.2"/>
    <row r="1517" ht="39.950000000000003" customHeight="1" x14ac:dyDescent="0.2"/>
    <row r="1518" ht="39.950000000000003" customHeight="1" x14ac:dyDescent="0.2"/>
    <row r="1519" ht="39.950000000000003" customHeight="1" x14ac:dyDescent="0.2"/>
    <row r="1520" ht="39.950000000000003" customHeight="1" x14ac:dyDescent="0.2"/>
    <row r="1521" ht="39.950000000000003" customHeight="1" x14ac:dyDescent="0.2"/>
    <row r="1522" ht="39.950000000000003" customHeight="1" x14ac:dyDescent="0.2"/>
    <row r="1523" ht="39.950000000000003" customHeight="1" x14ac:dyDescent="0.2"/>
    <row r="1524" ht="39.950000000000003" customHeight="1" x14ac:dyDescent="0.2"/>
    <row r="1525" ht="39.950000000000003" customHeight="1" x14ac:dyDescent="0.2"/>
    <row r="1526" ht="39.950000000000003" customHeight="1" x14ac:dyDescent="0.2"/>
    <row r="1527" ht="39.950000000000003" customHeight="1" x14ac:dyDescent="0.2"/>
    <row r="1528" ht="39.950000000000003" customHeight="1" x14ac:dyDescent="0.2"/>
    <row r="1529" ht="39.950000000000003" customHeight="1" x14ac:dyDescent="0.2"/>
    <row r="1530" ht="39.950000000000003" customHeight="1" x14ac:dyDescent="0.2"/>
    <row r="1531" ht="39.950000000000003" customHeight="1" x14ac:dyDescent="0.2"/>
    <row r="1532" ht="39.950000000000003" customHeight="1" x14ac:dyDescent="0.2"/>
    <row r="1533" ht="39.950000000000003" customHeight="1" x14ac:dyDescent="0.2"/>
    <row r="1534" ht="39.950000000000003" customHeight="1" x14ac:dyDescent="0.2"/>
    <row r="1535" ht="39.950000000000003" customHeight="1" x14ac:dyDescent="0.2"/>
    <row r="1536" ht="39.950000000000003" customHeight="1" x14ac:dyDescent="0.2"/>
    <row r="1537" ht="39.950000000000003" customHeight="1" x14ac:dyDescent="0.2"/>
    <row r="1538" ht="39.950000000000003" customHeight="1" x14ac:dyDescent="0.2"/>
    <row r="1539" ht="39.950000000000003" customHeight="1" x14ac:dyDescent="0.2"/>
    <row r="1540" ht="39.950000000000003" customHeight="1" x14ac:dyDescent="0.2"/>
    <row r="1541" ht="39.950000000000003" customHeight="1" x14ac:dyDescent="0.2"/>
    <row r="1542" ht="39.950000000000003" customHeight="1" x14ac:dyDescent="0.2"/>
    <row r="1543" ht="39.950000000000003" customHeight="1" x14ac:dyDescent="0.2"/>
    <row r="1544" ht="39.950000000000003" customHeight="1" x14ac:dyDescent="0.2"/>
    <row r="1545" ht="39.950000000000003" customHeight="1" x14ac:dyDescent="0.2"/>
    <row r="1546" ht="39.950000000000003" customHeight="1" x14ac:dyDescent="0.2"/>
    <row r="1547" ht="39.950000000000003" customHeight="1" x14ac:dyDescent="0.2"/>
    <row r="1548" ht="39.950000000000003" customHeight="1" x14ac:dyDescent="0.2"/>
    <row r="1549" ht="39.950000000000003" customHeight="1" x14ac:dyDescent="0.2"/>
    <row r="1550" ht="39.950000000000003" customHeight="1" x14ac:dyDescent="0.2"/>
    <row r="1551" ht="39.950000000000003" customHeight="1" x14ac:dyDescent="0.2"/>
    <row r="1552" ht="39.950000000000003" customHeight="1" x14ac:dyDescent="0.2"/>
    <row r="1553" ht="39.950000000000003" customHeight="1" x14ac:dyDescent="0.2"/>
    <row r="1554" ht="39.950000000000003" customHeight="1" x14ac:dyDescent="0.2"/>
    <row r="1555" ht="39.950000000000003" customHeight="1" x14ac:dyDescent="0.2"/>
    <row r="1556" ht="39.950000000000003" customHeight="1" x14ac:dyDescent="0.2"/>
    <row r="1557" ht="39.950000000000003" customHeight="1" x14ac:dyDescent="0.2"/>
    <row r="1558" ht="39.950000000000003" customHeight="1" x14ac:dyDescent="0.2"/>
    <row r="1559" ht="39.950000000000003" customHeight="1" x14ac:dyDescent="0.2"/>
    <row r="1560" ht="39.950000000000003" customHeight="1" x14ac:dyDescent="0.2"/>
    <row r="1561" ht="39.950000000000003" customHeight="1" x14ac:dyDescent="0.2"/>
    <row r="1562" ht="39.950000000000003" customHeight="1" x14ac:dyDescent="0.2"/>
    <row r="1563" ht="39.950000000000003" customHeight="1" x14ac:dyDescent="0.2"/>
    <row r="1564" ht="39.950000000000003" customHeight="1" x14ac:dyDescent="0.2"/>
    <row r="1565" ht="39.950000000000003" customHeight="1" x14ac:dyDescent="0.2"/>
    <row r="1566" ht="39.950000000000003" customHeight="1" x14ac:dyDescent="0.2"/>
    <row r="1567" ht="39.950000000000003" customHeight="1" x14ac:dyDescent="0.2"/>
    <row r="1568" ht="39.950000000000003" customHeight="1" x14ac:dyDescent="0.2"/>
    <row r="1569" ht="39.950000000000003" customHeight="1" x14ac:dyDescent="0.2"/>
    <row r="1570" ht="39.950000000000003" customHeight="1" x14ac:dyDescent="0.2"/>
    <row r="1571" ht="39.950000000000003" customHeight="1" x14ac:dyDescent="0.2"/>
    <row r="1572" ht="39.950000000000003" customHeight="1" x14ac:dyDescent="0.2"/>
    <row r="1573" ht="39.950000000000003" customHeight="1" x14ac:dyDescent="0.2"/>
    <row r="1574" ht="39.950000000000003" customHeight="1" x14ac:dyDescent="0.2"/>
    <row r="1575" ht="39.950000000000003" customHeight="1" x14ac:dyDescent="0.2"/>
    <row r="1576" ht="39.950000000000003" customHeight="1" x14ac:dyDescent="0.2"/>
    <row r="1577" ht="39.950000000000003" customHeight="1" x14ac:dyDescent="0.2"/>
    <row r="1578" ht="39.950000000000003" customHeight="1" x14ac:dyDescent="0.2"/>
    <row r="1579" ht="39.950000000000003" customHeight="1" x14ac:dyDescent="0.2"/>
    <row r="1580" ht="39.950000000000003" customHeight="1" x14ac:dyDescent="0.2"/>
    <row r="1581" ht="39.950000000000003" customHeight="1" x14ac:dyDescent="0.2"/>
    <row r="1582" ht="39.950000000000003" customHeight="1" x14ac:dyDescent="0.2"/>
    <row r="1583" ht="39.950000000000003" customHeight="1" x14ac:dyDescent="0.2"/>
    <row r="1584" ht="39.950000000000003" customHeight="1" x14ac:dyDescent="0.2"/>
    <row r="1585" ht="39.950000000000003" customHeight="1" x14ac:dyDescent="0.2"/>
    <row r="1586" ht="39.950000000000003" customHeight="1" x14ac:dyDescent="0.2"/>
    <row r="1587" ht="39.950000000000003" customHeight="1" x14ac:dyDescent="0.2"/>
    <row r="1588" ht="39.950000000000003" customHeight="1" x14ac:dyDescent="0.2"/>
    <row r="1589" ht="39.950000000000003" customHeight="1" x14ac:dyDescent="0.2"/>
    <row r="1590" ht="39.950000000000003" customHeight="1" x14ac:dyDescent="0.2"/>
    <row r="1591" ht="39.950000000000003" customHeight="1" x14ac:dyDescent="0.2"/>
    <row r="1592" ht="39.950000000000003" customHeight="1" x14ac:dyDescent="0.2"/>
    <row r="1593" ht="39.950000000000003" customHeight="1" x14ac:dyDescent="0.2"/>
    <row r="1594" ht="39.950000000000003" customHeight="1" x14ac:dyDescent="0.2"/>
    <row r="1595" ht="39.950000000000003" customHeight="1" x14ac:dyDescent="0.2"/>
    <row r="1596" ht="39.950000000000003" customHeight="1" x14ac:dyDescent="0.2"/>
    <row r="1597" ht="39.950000000000003" customHeight="1" x14ac:dyDescent="0.2"/>
    <row r="1598" ht="39.950000000000003" customHeight="1" x14ac:dyDescent="0.2"/>
    <row r="1599" ht="39.950000000000003" customHeight="1" x14ac:dyDescent="0.2"/>
    <row r="1600" ht="39.950000000000003" customHeight="1" x14ac:dyDescent="0.2"/>
    <row r="1601" ht="39.950000000000003" customHeight="1" x14ac:dyDescent="0.2"/>
    <row r="1602" ht="39.950000000000003" customHeight="1" x14ac:dyDescent="0.2"/>
    <row r="1603" ht="39.950000000000003" customHeight="1" x14ac:dyDescent="0.2"/>
    <row r="1604" ht="39.950000000000003" customHeight="1" x14ac:dyDescent="0.2"/>
    <row r="1605" ht="39.950000000000003" customHeight="1" x14ac:dyDescent="0.2"/>
    <row r="1606" ht="39.950000000000003" customHeight="1" x14ac:dyDescent="0.2"/>
    <row r="1607" ht="39.950000000000003" customHeight="1" x14ac:dyDescent="0.2"/>
    <row r="1608" ht="39.950000000000003" customHeight="1" x14ac:dyDescent="0.2"/>
    <row r="1609" ht="39.950000000000003" customHeight="1" x14ac:dyDescent="0.2"/>
    <row r="1610" ht="39.950000000000003" customHeight="1" x14ac:dyDescent="0.2"/>
    <row r="1611" ht="39.950000000000003" customHeight="1" x14ac:dyDescent="0.2"/>
    <row r="1612" ht="39.950000000000003" customHeight="1" x14ac:dyDescent="0.2"/>
    <row r="1613" ht="39.950000000000003" customHeight="1" x14ac:dyDescent="0.2"/>
    <row r="1614" ht="39.950000000000003" customHeight="1" x14ac:dyDescent="0.2"/>
    <row r="1615" ht="39.950000000000003" customHeight="1" x14ac:dyDescent="0.2"/>
    <row r="1616" ht="39.950000000000003" customHeight="1" x14ac:dyDescent="0.2"/>
    <row r="1617" ht="39.950000000000003" customHeight="1" x14ac:dyDescent="0.2"/>
    <row r="1618" ht="39.950000000000003" customHeight="1" x14ac:dyDescent="0.2"/>
    <row r="1619" ht="39.950000000000003" customHeight="1" x14ac:dyDescent="0.2"/>
    <row r="1620" ht="39.950000000000003" customHeight="1" x14ac:dyDescent="0.2"/>
    <row r="1621" ht="39.950000000000003" customHeight="1" x14ac:dyDescent="0.2"/>
    <row r="1622" ht="39.950000000000003" customHeight="1" x14ac:dyDescent="0.2"/>
    <row r="1623" ht="39.950000000000003" customHeight="1" x14ac:dyDescent="0.2"/>
    <row r="1624" ht="39.950000000000003" customHeight="1" x14ac:dyDescent="0.2"/>
    <row r="1625" ht="39.950000000000003" customHeight="1" x14ac:dyDescent="0.2"/>
    <row r="1626" ht="39.950000000000003" customHeight="1" x14ac:dyDescent="0.2"/>
    <row r="1627" ht="39.950000000000003" customHeight="1" x14ac:dyDescent="0.2"/>
    <row r="1628" ht="39.950000000000003" customHeight="1" x14ac:dyDescent="0.2"/>
    <row r="1629" ht="39.950000000000003" customHeight="1" x14ac:dyDescent="0.2"/>
    <row r="1630" ht="39.950000000000003" customHeight="1" x14ac:dyDescent="0.2"/>
    <row r="1631" ht="39.950000000000003" customHeight="1" x14ac:dyDescent="0.2"/>
    <row r="1632" ht="39.950000000000003" customHeight="1" x14ac:dyDescent="0.2"/>
    <row r="1633" ht="39.950000000000003" customHeight="1" x14ac:dyDescent="0.2"/>
    <row r="1634" ht="39.950000000000003" customHeight="1" x14ac:dyDescent="0.2"/>
    <row r="1635" ht="39.950000000000003" customHeight="1" x14ac:dyDescent="0.2"/>
    <row r="1636" ht="39.950000000000003" customHeight="1" x14ac:dyDescent="0.2"/>
    <row r="1637" ht="39.950000000000003" customHeight="1" x14ac:dyDescent="0.2"/>
    <row r="1638" ht="39.950000000000003" customHeight="1" x14ac:dyDescent="0.2"/>
    <row r="1639" ht="39.950000000000003" customHeight="1" x14ac:dyDescent="0.2"/>
    <row r="1640" ht="39.950000000000003" customHeight="1" x14ac:dyDescent="0.2"/>
    <row r="1641" ht="39.950000000000003" customHeight="1" x14ac:dyDescent="0.2"/>
    <row r="1642" ht="39.950000000000003" customHeight="1" x14ac:dyDescent="0.2"/>
    <row r="1643" ht="39.950000000000003" customHeight="1" x14ac:dyDescent="0.2"/>
    <row r="1644" ht="39.950000000000003" customHeight="1" x14ac:dyDescent="0.2"/>
    <row r="1645" ht="39.950000000000003" customHeight="1" x14ac:dyDescent="0.2"/>
    <row r="1646" ht="39.950000000000003" customHeight="1" x14ac:dyDescent="0.2"/>
    <row r="1647" ht="39.950000000000003" customHeight="1" x14ac:dyDescent="0.2"/>
    <row r="1648" ht="39.950000000000003" customHeight="1" x14ac:dyDescent="0.2"/>
    <row r="1649" ht="39.950000000000003" customHeight="1" x14ac:dyDescent="0.2"/>
    <row r="1650" ht="39.950000000000003" customHeight="1" x14ac:dyDescent="0.2"/>
    <row r="1651" ht="39.950000000000003" customHeight="1" x14ac:dyDescent="0.2"/>
    <row r="1652" ht="39.950000000000003" customHeight="1" x14ac:dyDescent="0.2"/>
    <row r="1653" ht="39.950000000000003" customHeight="1" x14ac:dyDescent="0.2"/>
    <row r="1654" ht="39.950000000000003" customHeight="1" x14ac:dyDescent="0.2"/>
    <row r="1655" ht="39.950000000000003" customHeight="1" x14ac:dyDescent="0.2"/>
    <row r="1656" ht="39.950000000000003" customHeight="1" x14ac:dyDescent="0.2"/>
    <row r="1657" ht="39.950000000000003" customHeight="1" x14ac:dyDescent="0.2"/>
    <row r="1658" ht="39.950000000000003" customHeight="1" x14ac:dyDescent="0.2"/>
    <row r="1659" ht="39.950000000000003" customHeight="1" x14ac:dyDescent="0.2"/>
    <row r="1660" ht="39.950000000000003" customHeight="1" x14ac:dyDescent="0.2"/>
    <row r="1661" ht="39.950000000000003" customHeight="1" x14ac:dyDescent="0.2"/>
    <row r="1662" ht="39.950000000000003" customHeight="1" x14ac:dyDescent="0.2"/>
    <row r="1663" ht="39.950000000000003" customHeight="1" x14ac:dyDescent="0.2"/>
    <row r="1664" ht="39.950000000000003" customHeight="1" x14ac:dyDescent="0.2"/>
    <row r="1665" ht="39.950000000000003" customHeight="1" x14ac:dyDescent="0.2"/>
    <row r="1666" ht="39.950000000000003" customHeight="1" x14ac:dyDescent="0.2"/>
    <row r="1667" ht="39.950000000000003" customHeight="1" x14ac:dyDescent="0.2"/>
    <row r="1668" ht="39.950000000000003" customHeight="1" x14ac:dyDescent="0.2"/>
    <row r="1669" ht="39.950000000000003" customHeight="1" x14ac:dyDescent="0.2"/>
    <row r="1670" ht="39.950000000000003" customHeight="1" x14ac:dyDescent="0.2"/>
    <row r="1671" ht="39.950000000000003" customHeight="1" x14ac:dyDescent="0.2"/>
    <row r="1672" ht="39.950000000000003" customHeight="1" x14ac:dyDescent="0.2"/>
    <row r="1673" ht="39.950000000000003" customHeight="1" x14ac:dyDescent="0.2"/>
    <row r="1674" ht="39.950000000000003" customHeight="1" x14ac:dyDescent="0.2"/>
    <row r="1675" ht="39.950000000000003" customHeight="1" x14ac:dyDescent="0.2"/>
    <row r="1676" ht="39.950000000000003" customHeight="1" x14ac:dyDescent="0.2"/>
    <row r="1677" ht="39.950000000000003" customHeight="1" x14ac:dyDescent="0.2"/>
    <row r="1678" ht="39.950000000000003" customHeight="1" x14ac:dyDescent="0.2"/>
    <row r="1679" ht="39.950000000000003" customHeight="1" x14ac:dyDescent="0.2"/>
    <row r="1680" ht="39.950000000000003" customHeight="1" x14ac:dyDescent="0.2"/>
    <row r="1681" ht="39.950000000000003" customHeight="1" x14ac:dyDescent="0.2"/>
    <row r="1682" ht="39.950000000000003" customHeight="1" x14ac:dyDescent="0.2"/>
    <row r="1683" ht="39.950000000000003" customHeight="1" x14ac:dyDescent="0.2"/>
    <row r="1684" ht="39.950000000000003" customHeight="1" x14ac:dyDescent="0.2"/>
    <row r="1685" ht="39.950000000000003" customHeight="1" x14ac:dyDescent="0.2"/>
    <row r="1686" ht="39.950000000000003" customHeight="1" x14ac:dyDescent="0.2"/>
    <row r="1687" ht="39.950000000000003" customHeight="1" x14ac:dyDescent="0.2"/>
    <row r="1688" ht="39.950000000000003" customHeight="1" x14ac:dyDescent="0.2"/>
    <row r="1689" ht="39.950000000000003" customHeight="1" x14ac:dyDescent="0.2"/>
    <row r="1690" ht="39.950000000000003" customHeight="1" x14ac:dyDescent="0.2"/>
    <row r="1691" ht="39.950000000000003" customHeight="1" x14ac:dyDescent="0.2"/>
    <row r="1692" ht="39.950000000000003" customHeight="1" x14ac:dyDescent="0.2"/>
    <row r="1693" ht="39.950000000000003" customHeight="1" x14ac:dyDescent="0.2"/>
    <row r="1694" ht="39.950000000000003" customHeight="1" x14ac:dyDescent="0.2"/>
    <row r="1695" ht="39.950000000000003" customHeight="1" x14ac:dyDescent="0.2"/>
    <row r="1696" ht="39.950000000000003" customHeight="1" x14ac:dyDescent="0.2"/>
    <row r="1697" ht="39.950000000000003" customHeight="1" x14ac:dyDescent="0.2"/>
    <row r="1698" ht="39.950000000000003" customHeight="1" x14ac:dyDescent="0.2"/>
    <row r="1699" ht="39.950000000000003" customHeight="1" x14ac:dyDescent="0.2"/>
    <row r="1700" ht="39.950000000000003" customHeight="1" x14ac:dyDescent="0.2"/>
    <row r="1701" ht="39.950000000000003" customHeight="1" x14ac:dyDescent="0.2"/>
    <row r="1702" ht="39.950000000000003" customHeight="1" x14ac:dyDescent="0.2"/>
    <row r="1703" ht="39.950000000000003" customHeight="1" x14ac:dyDescent="0.2"/>
    <row r="1704" ht="39.950000000000003" customHeight="1" x14ac:dyDescent="0.2"/>
    <row r="1705" ht="39.950000000000003" customHeight="1" x14ac:dyDescent="0.2"/>
    <row r="1706" ht="39.950000000000003" customHeight="1" x14ac:dyDescent="0.2"/>
    <row r="1707" ht="39.950000000000003" customHeight="1" x14ac:dyDescent="0.2"/>
    <row r="1708" ht="39.950000000000003" customHeight="1" x14ac:dyDescent="0.2"/>
    <row r="1709" ht="39.950000000000003" customHeight="1" x14ac:dyDescent="0.2"/>
    <row r="1710" ht="39.950000000000003" customHeight="1" x14ac:dyDescent="0.2"/>
    <row r="1711" ht="39.950000000000003" customHeight="1" x14ac:dyDescent="0.2"/>
    <row r="1712" ht="39.950000000000003" customHeight="1" x14ac:dyDescent="0.2"/>
    <row r="1713" ht="39.950000000000003" customHeight="1" x14ac:dyDescent="0.2"/>
    <row r="1714" ht="39.950000000000003" customHeight="1" x14ac:dyDescent="0.2"/>
    <row r="1715" ht="39.950000000000003" customHeight="1" x14ac:dyDescent="0.2"/>
    <row r="1716" ht="39.950000000000003" customHeight="1" x14ac:dyDescent="0.2"/>
    <row r="1717" ht="39.950000000000003" customHeight="1" x14ac:dyDescent="0.2"/>
    <row r="1718" ht="39.950000000000003" customHeight="1" x14ac:dyDescent="0.2"/>
    <row r="1719" ht="39.950000000000003" customHeight="1" x14ac:dyDescent="0.2"/>
    <row r="1720" ht="39.950000000000003" customHeight="1" x14ac:dyDescent="0.2"/>
    <row r="1721" ht="39.950000000000003" customHeight="1" x14ac:dyDescent="0.2"/>
    <row r="1722" ht="39.950000000000003" customHeight="1" x14ac:dyDescent="0.2"/>
    <row r="1723" ht="39.950000000000003" customHeight="1" x14ac:dyDescent="0.2"/>
    <row r="1724" ht="39.950000000000003" customHeight="1" x14ac:dyDescent="0.2"/>
    <row r="1725" ht="39.950000000000003" customHeight="1" x14ac:dyDescent="0.2"/>
    <row r="1726" ht="39.950000000000003" customHeight="1" x14ac:dyDescent="0.2"/>
    <row r="1727" ht="39.950000000000003" customHeight="1" x14ac:dyDescent="0.2"/>
    <row r="1728" ht="39.950000000000003" customHeight="1" x14ac:dyDescent="0.2"/>
    <row r="1729" ht="39.950000000000003" customHeight="1" x14ac:dyDescent="0.2"/>
    <row r="1730" ht="39.950000000000003" customHeight="1" x14ac:dyDescent="0.2"/>
    <row r="1731" ht="39.950000000000003" customHeight="1" x14ac:dyDescent="0.2"/>
    <row r="1732" ht="39.950000000000003" customHeight="1" x14ac:dyDescent="0.2"/>
    <row r="1733" ht="39.950000000000003" customHeight="1" x14ac:dyDescent="0.2"/>
    <row r="1734" ht="39.950000000000003" customHeight="1" x14ac:dyDescent="0.2"/>
    <row r="1735" ht="39.950000000000003" customHeight="1" x14ac:dyDescent="0.2"/>
    <row r="1736" ht="39.950000000000003" customHeight="1" x14ac:dyDescent="0.2"/>
    <row r="1737" ht="39.950000000000003" customHeight="1" x14ac:dyDescent="0.2"/>
    <row r="1738" ht="39.950000000000003" customHeight="1" x14ac:dyDescent="0.2"/>
    <row r="1739" ht="39.950000000000003" customHeight="1" x14ac:dyDescent="0.2"/>
    <row r="1740" ht="39.950000000000003" customHeight="1" x14ac:dyDescent="0.2"/>
    <row r="1741" ht="39.950000000000003" customHeight="1" x14ac:dyDescent="0.2"/>
    <row r="1742" ht="39.950000000000003" customHeight="1" x14ac:dyDescent="0.2"/>
    <row r="1743" ht="39.950000000000003" customHeight="1" x14ac:dyDescent="0.2"/>
    <row r="1744" ht="39.950000000000003" customHeight="1" x14ac:dyDescent="0.2"/>
    <row r="1745" ht="39.950000000000003" customHeight="1" x14ac:dyDescent="0.2"/>
    <row r="1746" ht="39.950000000000003" customHeight="1" x14ac:dyDescent="0.2"/>
    <row r="1747" ht="39.950000000000003" customHeight="1" x14ac:dyDescent="0.2"/>
    <row r="1748" ht="39.950000000000003" customHeight="1" x14ac:dyDescent="0.2"/>
    <row r="1749" ht="39.950000000000003" customHeight="1" x14ac:dyDescent="0.2"/>
    <row r="1750" ht="39.950000000000003" customHeight="1" x14ac:dyDescent="0.2"/>
    <row r="1751" ht="39.950000000000003" customHeight="1" x14ac:dyDescent="0.2"/>
    <row r="1752" ht="39.950000000000003" customHeight="1" x14ac:dyDescent="0.2"/>
    <row r="1753" ht="39.950000000000003" customHeight="1" x14ac:dyDescent="0.2"/>
    <row r="1754" ht="39.950000000000003" customHeight="1" x14ac:dyDescent="0.2"/>
    <row r="1755" ht="39.950000000000003" customHeight="1" x14ac:dyDescent="0.2"/>
    <row r="1756" ht="39.950000000000003" customHeight="1" x14ac:dyDescent="0.2"/>
    <row r="1757" ht="39.950000000000003" customHeight="1" x14ac:dyDescent="0.2"/>
    <row r="1758" ht="39.950000000000003" customHeight="1" x14ac:dyDescent="0.2"/>
    <row r="1759" ht="39.950000000000003" customHeight="1" x14ac:dyDescent="0.2"/>
    <row r="1760" ht="39.950000000000003" customHeight="1" x14ac:dyDescent="0.2"/>
    <row r="1761" ht="39.950000000000003" customHeight="1" x14ac:dyDescent="0.2"/>
    <row r="1762" ht="39.950000000000003" customHeight="1" x14ac:dyDescent="0.2"/>
    <row r="1763" ht="39.950000000000003" customHeight="1" x14ac:dyDescent="0.2"/>
    <row r="1764" ht="39.950000000000003" customHeight="1" x14ac:dyDescent="0.2"/>
    <row r="1765" ht="39.950000000000003" customHeight="1" x14ac:dyDescent="0.2"/>
    <row r="1766" ht="39.950000000000003" customHeight="1" x14ac:dyDescent="0.2"/>
    <row r="1767" ht="39.950000000000003" customHeight="1" x14ac:dyDescent="0.2"/>
    <row r="1768" ht="39.950000000000003" customHeight="1" x14ac:dyDescent="0.2"/>
    <row r="1769" ht="39.950000000000003" customHeight="1" x14ac:dyDescent="0.2"/>
    <row r="1770" ht="39.950000000000003" customHeight="1" x14ac:dyDescent="0.2"/>
    <row r="1771" ht="39.950000000000003" customHeight="1" x14ac:dyDescent="0.2"/>
    <row r="1772" ht="39.950000000000003" customHeight="1" x14ac:dyDescent="0.2"/>
    <row r="1773" ht="39.950000000000003" customHeight="1" x14ac:dyDescent="0.2"/>
    <row r="1774" ht="39.950000000000003" customHeight="1" x14ac:dyDescent="0.2"/>
    <row r="1775" ht="39.950000000000003" customHeight="1" x14ac:dyDescent="0.2"/>
    <row r="1776" ht="39.950000000000003" customHeight="1" x14ac:dyDescent="0.2"/>
    <row r="1777" ht="39.950000000000003" customHeight="1" x14ac:dyDescent="0.2"/>
    <row r="1778" ht="39.950000000000003" customHeight="1" x14ac:dyDescent="0.2"/>
    <row r="1779" ht="39.950000000000003" customHeight="1" x14ac:dyDescent="0.2"/>
    <row r="1780" ht="39.950000000000003" customHeight="1" x14ac:dyDescent="0.2"/>
    <row r="1781" ht="39.950000000000003" customHeight="1" x14ac:dyDescent="0.2"/>
    <row r="1782" ht="39.950000000000003" customHeight="1" x14ac:dyDescent="0.2"/>
    <row r="1783" ht="39.950000000000003" customHeight="1" x14ac:dyDescent="0.2"/>
    <row r="1784" ht="39.950000000000003" customHeight="1" x14ac:dyDescent="0.2"/>
    <row r="1785" ht="39.950000000000003" customHeight="1" x14ac:dyDescent="0.2"/>
    <row r="1786" ht="39.950000000000003" customHeight="1" x14ac:dyDescent="0.2"/>
    <row r="1787" ht="39.950000000000003" customHeight="1" x14ac:dyDescent="0.2"/>
    <row r="1788" ht="39.950000000000003" customHeight="1" x14ac:dyDescent="0.2"/>
    <row r="1789" ht="39.950000000000003" customHeight="1" x14ac:dyDescent="0.2"/>
    <row r="1790" ht="39.950000000000003" customHeight="1" x14ac:dyDescent="0.2"/>
    <row r="1791" ht="39.950000000000003" customHeight="1" x14ac:dyDescent="0.2"/>
    <row r="1792" ht="39.950000000000003" customHeight="1" x14ac:dyDescent="0.2"/>
    <row r="1793" ht="39.950000000000003" customHeight="1" x14ac:dyDescent="0.2"/>
    <row r="1794" ht="39.950000000000003" customHeight="1" x14ac:dyDescent="0.2"/>
    <row r="1795" ht="39.950000000000003" customHeight="1" x14ac:dyDescent="0.2"/>
    <row r="1796" ht="39.950000000000003" customHeight="1" x14ac:dyDescent="0.2"/>
    <row r="1797" ht="39.950000000000003" customHeight="1" x14ac:dyDescent="0.2"/>
    <row r="1798" ht="39.950000000000003" customHeight="1" x14ac:dyDescent="0.2"/>
    <row r="1799" ht="39.950000000000003" customHeight="1" x14ac:dyDescent="0.2"/>
    <row r="1800" ht="39.950000000000003" customHeight="1" x14ac:dyDescent="0.2"/>
    <row r="1801" ht="39.950000000000003" customHeight="1" x14ac:dyDescent="0.2"/>
    <row r="1802" ht="39.950000000000003" customHeight="1" x14ac:dyDescent="0.2"/>
    <row r="1803" ht="39.950000000000003" customHeight="1" x14ac:dyDescent="0.2"/>
    <row r="1804" ht="39.950000000000003" customHeight="1" x14ac:dyDescent="0.2"/>
    <row r="1805" ht="39.950000000000003" customHeight="1" x14ac:dyDescent="0.2"/>
    <row r="1806" ht="39.950000000000003" customHeight="1" x14ac:dyDescent="0.2"/>
    <row r="1807" ht="39.950000000000003" customHeight="1" x14ac:dyDescent="0.2"/>
    <row r="1808" ht="39.950000000000003" customHeight="1" x14ac:dyDescent="0.2"/>
    <row r="1809" ht="39.950000000000003" customHeight="1" x14ac:dyDescent="0.2"/>
    <row r="1810" ht="39.950000000000003" customHeight="1" x14ac:dyDescent="0.2"/>
    <row r="1811" ht="39.950000000000003" customHeight="1" x14ac:dyDescent="0.2"/>
    <row r="1812" ht="39.950000000000003" customHeight="1" x14ac:dyDescent="0.2"/>
    <row r="1813" ht="39.950000000000003" customHeight="1" x14ac:dyDescent="0.2"/>
    <row r="1814" ht="39.950000000000003" customHeight="1" x14ac:dyDescent="0.2"/>
    <row r="1815" ht="39.950000000000003" customHeight="1" x14ac:dyDescent="0.2"/>
    <row r="1816" ht="39.950000000000003" customHeight="1" x14ac:dyDescent="0.2"/>
    <row r="1817" ht="39.950000000000003" customHeight="1" x14ac:dyDescent="0.2"/>
    <row r="1818" ht="39.950000000000003" customHeight="1" x14ac:dyDescent="0.2"/>
    <row r="1819" ht="39.950000000000003" customHeight="1" x14ac:dyDescent="0.2"/>
    <row r="1820" ht="39.950000000000003" customHeight="1" x14ac:dyDescent="0.2"/>
    <row r="1821" ht="39.950000000000003" customHeight="1" x14ac:dyDescent="0.2"/>
    <row r="1822" ht="39.950000000000003" customHeight="1" x14ac:dyDescent="0.2"/>
    <row r="1823" ht="39.950000000000003" customHeight="1" x14ac:dyDescent="0.2"/>
    <row r="1824" ht="39.950000000000003" customHeight="1" x14ac:dyDescent="0.2"/>
    <row r="1825" ht="39.950000000000003" customHeight="1" x14ac:dyDescent="0.2"/>
    <row r="1826" ht="39.950000000000003" customHeight="1" x14ac:dyDescent="0.2"/>
    <row r="1827" ht="39.950000000000003" customHeight="1" x14ac:dyDescent="0.2"/>
    <row r="1828" ht="39.950000000000003" customHeight="1" x14ac:dyDescent="0.2"/>
    <row r="1829" ht="39.950000000000003" customHeight="1" x14ac:dyDescent="0.2"/>
    <row r="1830" ht="39.950000000000003" customHeight="1" x14ac:dyDescent="0.2"/>
    <row r="1831" ht="39.950000000000003" customHeight="1" x14ac:dyDescent="0.2"/>
    <row r="1832" ht="39.950000000000003" customHeight="1" x14ac:dyDescent="0.2"/>
    <row r="1833" ht="39.950000000000003" customHeight="1" x14ac:dyDescent="0.2"/>
    <row r="1834" ht="39.950000000000003" customHeight="1" x14ac:dyDescent="0.2"/>
    <row r="1835" ht="39.950000000000003" customHeight="1" x14ac:dyDescent="0.2"/>
    <row r="1836" ht="39.950000000000003" customHeight="1" x14ac:dyDescent="0.2"/>
    <row r="1837" ht="39.950000000000003" customHeight="1" x14ac:dyDescent="0.2"/>
    <row r="1838" ht="39.950000000000003" customHeight="1" x14ac:dyDescent="0.2"/>
    <row r="1839" ht="39.950000000000003" customHeight="1" x14ac:dyDescent="0.2"/>
    <row r="1840" ht="39.950000000000003" customHeight="1" x14ac:dyDescent="0.2"/>
    <row r="1841" ht="39.950000000000003" customHeight="1" x14ac:dyDescent="0.2"/>
    <row r="1842" ht="39.950000000000003" customHeight="1" x14ac:dyDescent="0.2"/>
    <row r="1843" ht="39.950000000000003" customHeight="1" x14ac:dyDescent="0.2"/>
    <row r="1844" ht="39.950000000000003" customHeight="1" x14ac:dyDescent="0.2"/>
    <row r="1845" ht="39.950000000000003" customHeight="1" x14ac:dyDescent="0.2"/>
    <row r="1846" ht="39.950000000000003" customHeight="1" x14ac:dyDescent="0.2"/>
    <row r="1847" ht="39.950000000000003" customHeight="1" x14ac:dyDescent="0.2"/>
    <row r="1848" ht="39.950000000000003" customHeight="1" x14ac:dyDescent="0.2"/>
    <row r="1849" ht="39.950000000000003" customHeight="1" x14ac:dyDescent="0.2"/>
    <row r="1850" ht="39.950000000000003" customHeight="1" x14ac:dyDescent="0.2"/>
    <row r="1851" ht="39.950000000000003" customHeight="1" x14ac:dyDescent="0.2"/>
    <row r="1852" ht="39.950000000000003" customHeight="1" x14ac:dyDescent="0.2"/>
    <row r="1853" ht="39.950000000000003" customHeight="1" x14ac:dyDescent="0.2"/>
    <row r="1854" ht="39.950000000000003" customHeight="1" x14ac:dyDescent="0.2"/>
    <row r="1855" ht="39.950000000000003" customHeight="1" x14ac:dyDescent="0.2"/>
    <row r="1856" ht="39.950000000000003" customHeight="1" x14ac:dyDescent="0.2"/>
    <row r="1857" ht="39.950000000000003" customHeight="1" x14ac:dyDescent="0.2"/>
    <row r="1858" ht="39.950000000000003" customHeight="1" x14ac:dyDescent="0.2"/>
    <row r="1859" ht="39.950000000000003" customHeight="1" x14ac:dyDescent="0.2"/>
    <row r="1860" ht="39.950000000000003" customHeight="1" x14ac:dyDescent="0.2"/>
    <row r="1861" ht="39.950000000000003" customHeight="1" x14ac:dyDescent="0.2"/>
    <row r="1862" ht="39.950000000000003" customHeight="1" x14ac:dyDescent="0.2"/>
    <row r="1863" ht="39.950000000000003" customHeight="1" x14ac:dyDescent="0.2"/>
    <row r="1864" ht="39.950000000000003" customHeight="1" x14ac:dyDescent="0.2"/>
    <row r="1865" ht="39.950000000000003" customHeight="1" x14ac:dyDescent="0.2"/>
    <row r="1866" ht="39.950000000000003" customHeight="1" x14ac:dyDescent="0.2"/>
    <row r="1867" ht="39.950000000000003" customHeight="1" x14ac:dyDescent="0.2"/>
    <row r="1868" ht="39.950000000000003" customHeight="1" x14ac:dyDescent="0.2"/>
    <row r="1869" ht="39.950000000000003" customHeight="1" x14ac:dyDescent="0.2"/>
    <row r="1870" ht="39.950000000000003" customHeight="1" x14ac:dyDescent="0.2"/>
    <row r="1871" ht="39.950000000000003" customHeight="1" x14ac:dyDescent="0.2"/>
    <row r="1872" ht="39.950000000000003" customHeight="1" x14ac:dyDescent="0.2"/>
    <row r="1873" ht="39.950000000000003" customHeight="1" x14ac:dyDescent="0.2"/>
    <row r="1874" ht="39.950000000000003" customHeight="1" x14ac:dyDescent="0.2"/>
    <row r="1875" ht="39.950000000000003" customHeight="1" x14ac:dyDescent="0.2"/>
    <row r="1876" ht="39.950000000000003" customHeight="1" x14ac:dyDescent="0.2"/>
    <row r="1877" ht="39.950000000000003" customHeight="1" x14ac:dyDescent="0.2"/>
    <row r="1878" ht="39.950000000000003" customHeight="1" x14ac:dyDescent="0.2"/>
    <row r="1879" ht="39.950000000000003" customHeight="1" x14ac:dyDescent="0.2"/>
    <row r="1880" ht="39.950000000000003" customHeight="1" x14ac:dyDescent="0.2"/>
    <row r="1881" ht="39.950000000000003" customHeight="1" x14ac:dyDescent="0.2"/>
    <row r="1882" ht="39.950000000000003" customHeight="1" x14ac:dyDescent="0.2"/>
    <row r="1883" ht="39.950000000000003" customHeight="1" x14ac:dyDescent="0.2"/>
    <row r="1884" ht="39.950000000000003" customHeight="1" x14ac:dyDescent="0.2"/>
    <row r="1885" ht="39.950000000000003" customHeight="1" x14ac:dyDescent="0.2"/>
    <row r="1886" ht="39.950000000000003" customHeight="1" x14ac:dyDescent="0.2"/>
    <row r="1887" ht="39.950000000000003" customHeight="1" x14ac:dyDescent="0.2"/>
    <row r="1888" ht="39.950000000000003" customHeight="1" x14ac:dyDescent="0.2"/>
    <row r="1889" ht="39.950000000000003" customHeight="1" x14ac:dyDescent="0.2"/>
    <row r="1890" ht="39.950000000000003" customHeight="1" x14ac:dyDescent="0.2"/>
    <row r="1891" ht="39.950000000000003" customHeight="1" x14ac:dyDescent="0.2"/>
    <row r="1892" ht="39.950000000000003" customHeight="1" x14ac:dyDescent="0.2"/>
    <row r="1893" ht="39.950000000000003" customHeight="1" x14ac:dyDescent="0.2"/>
    <row r="1894" ht="39.950000000000003" customHeight="1" x14ac:dyDescent="0.2"/>
    <row r="1895" ht="39.950000000000003" customHeight="1" x14ac:dyDescent="0.2"/>
    <row r="1896" ht="39.950000000000003" customHeight="1" x14ac:dyDescent="0.2"/>
    <row r="1897" ht="39.950000000000003" customHeight="1" x14ac:dyDescent="0.2"/>
    <row r="1898" ht="39.950000000000003" customHeight="1" x14ac:dyDescent="0.2"/>
    <row r="1899" ht="39.950000000000003" customHeight="1" x14ac:dyDescent="0.2"/>
    <row r="1900" ht="39.950000000000003" customHeight="1" x14ac:dyDescent="0.2"/>
    <row r="1901" ht="39.950000000000003" customHeight="1" x14ac:dyDescent="0.2"/>
    <row r="1902" ht="39.950000000000003" customHeight="1" x14ac:dyDescent="0.2"/>
    <row r="1903" ht="39.950000000000003" customHeight="1" x14ac:dyDescent="0.2"/>
    <row r="1904" ht="39.950000000000003" customHeight="1" x14ac:dyDescent="0.2"/>
    <row r="1905" ht="39.950000000000003" customHeight="1" x14ac:dyDescent="0.2"/>
    <row r="1906" ht="39.950000000000003" customHeight="1" x14ac:dyDescent="0.2"/>
    <row r="1907" ht="39.950000000000003" customHeight="1" x14ac:dyDescent="0.2"/>
    <row r="1908" ht="39.950000000000003" customHeight="1" x14ac:dyDescent="0.2"/>
    <row r="1909" ht="39.950000000000003" customHeight="1" x14ac:dyDescent="0.2"/>
    <row r="1910" ht="39.950000000000003" customHeight="1" x14ac:dyDescent="0.2"/>
    <row r="1911" ht="39.950000000000003" customHeight="1" x14ac:dyDescent="0.2"/>
    <row r="1912" ht="39.950000000000003" customHeight="1" x14ac:dyDescent="0.2"/>
    <row r="1913" ht="39.950000000000003" customHeight="1" x14ac:dyDescent="0.2"/>
    <row r="1914" ht="39.950000000000003" customHeight="1" x14ac:dyDescent="0.2"/>
    <row r="1915" ht="39.950000000000003" customHeight="1" x14ac:dyDescent="0.2"/>
    <row r="1916" ht="39.950000000000003" customHeight="1" x14ac:dyDescent="0.2"/>
    <row r="1917" ht="39.950000000000003" customHeight="1" x14ac:dyDescent="0.2"/>
    <row r="1918" ht="39.950000000000003" customHeight="1" x14ac:dyDescent="0.2"/>
    <row r="1919" ht="39.950000000000003" customHeight="1" x14ac:dyDescent="0.2"/>
    <row r="1920" ht="39.950000000000003" customHeight="1" x14ac:dyDescent="0.2"/>
    <row r="1921" ht="39.950000000000003" customHeight="1" x14ac:dyDescent="0.2"/>
    <row r="1922" ht="39.950000000000003" customHeight="1" x14ac:dyDescent="0.2"/>
    <row r="1923" ht="39.950000000000003" customHeight="1" x14ac:dyDescent="0.2"/>
    <row r="1924" ht="39.950000000000003" customHeight="1" x14ac:dyDescent="0.2"/>
    <row r="1925" ht="39.950000000000003" customHeight="1" x14ac:dyDescent="0.2"/>
    <row r="1926" ht="39.950000000000003" customHeight="1" x14ac:dyDescent="0.2"/>
    <row r="1927" ht="39.950000000000003" customHeight="1" x14ac:dyDescent="0.2"/>
    <row r="1928" ht="39.950000000000003" customHeight="1" x14ac:dyDescent="0.2"/>
    <row r="1929" ht="39.950000000000003" customHeight="1" x14ac:dyDescent="0.2"/>
    <row r="1930" ht="39.950000000000003" customHeight="1" x14ac:dyDescent="0.2"/>
    <row r="1931" ht="39.950000000000003" customHeight="1" x14ac:dyDescent="0.2"/>
    <row r="1932" ht="39.950000000000003" customHeight="1" x14ac:dyDescent="0.2"/>
    <row r="1933" ht="39.950000000000003" customHeight="1" x14ac:dyDescent="0.2"/>
    <row r="1934" ht="39.950000000000003" customHeight="1" x14ac:dyDescent="0.2"/>
    <row r="1935" ht="39.950000000000003" customHeight="1" x14ac:dyDescent="0.2"/>
    <row r="1936" ht="39.950000000000003" customHeight="1" x14ac:dyDescent="0.2"/>
    <row r="1937" ht="39.950000000000003" customHeight="1" x14ac:dyDescent="0.2"/>
    <row r="1938" ht="39.950000000000003" customHeight="1" x14ac:dyDescent="0.2"/>
    <row r="1939" ht="39.950000000000003" customHeight="1" x14ac:dyDescent="0.2"/>
    <row r="1940" ht="39.950000000000003" customHeight="1" x14ac:dyDescent="0.2"/>
    <row r="1941" ht="39.950000000000003" customHeight="1" x14ac:dyDescent="0.2"/>
    <row r="1942" ht="39.950000000000003" customHeight="1" x14ac:dyDescent="0.2"/>
    <row r="1943" ht="39.950000000000003" customHeight="1" x14ac:dyDescent="0.2"/>
    <row r="1944" ht="39.950000000000003" customHeight="1" x14ac:dyDescent="0.2"/>
    <row r="1945" ht="39.950000000000003" customHeight="1" x14ac:dyDescent="0.2"/>
    <row r="1946" ht="39.950000000000003" customHeight="1" x14ac:dyDescent="0.2"/>
    <row r="1947" ht="39.950000000000003" customHeight="1" x14ac:dyDescent="0.2"/>
    <row r="1948" ht="39.950000000000003" customHeight="1" x14ac:dyDescent="0.2"/>
    <row r="1949" ht="39.950000000000003" customHeight="1" x14ac:dyDescent="0.2"/>
    <row r="1950" ht="39.950000000000003" customHeight="1" x14ac:dyDescent="0.2"/>
    <row r="1951" ht="39.950000000000003" customHeight="1" x14ac:dyDescent="0.2"/>
    <row r="1952" ht="39.950000000000003" customHeight="1" x14ac:dyDescent="0.2"/>
    <row r="1953" ht="39.950000000000003" customHeight="1" x14ac:dyDescent="0.2"/>
    <row r="1954" ht="39.950000000000003" customHeight="1" x14ac:dyDescent="0.2"/>
    <row r="1955" ht="39.950000000000003" customHeight="1" x14ac:dyDescent="0.2"/>
    <row r="1956" ht="39.950000000000003" customHeight="1" x14ac:dyDescent="0.2"/>
    <row r="1957" ht="39.950000000000003" customHeight="1" x14ac:dyDescent="0.2"/>
    <row r="1958" ht="39.950000000000003" customHeight="1" x14ac:dyDescent="0.2"/>
    <row r="1959" ht="39.950000000000003" customHeight="1" x14ac:dyDescent="0.2"/>
    <row r="1960" ht="39.950000000000003" customHeight="1" x14ac:dyDescent="0.2"/>
    <row r="1961" ht="39.950000000000003" customHeight="1" x14ac:dyDescent="0.2"/>
    <row r="1962" ht="39.950000000000003" customHeight="1" x14ac:dyDescent="0.2"/>
    <row r="1963" ht="39.950000000000003" customHeight="1" x14ac:dyDescent="0.2"/>
    <row r="1964" ht="39.950000000000003" customHeight="1" x14ac:dyDescent="0.2"/>
    <row r="1965" ht="39.950000000000003" customHeight="1" x14ac:dyDescent="0.2"/>
    <row r="1966" ht="39.950000000000003" customHeight="1" x14ac:dyDescent="0.2"/>
    <row r="1967" ht="39.950000000000003" customHeight="1" x14ac:dyDescent="0.2"/>
    <row r="1968" ht="39.950000000000003" customHeight="1" x14ac:dyDescent="0.2"/>
    <row r="1969" ht="39.950000000000003" customHeight="1" x14ac:dyDescent="0.2"/>
    <row r="1970" ht="39.950000000000003" customHeight="1" x14ac:dyDescent="0.2"/>
    <row r="1971" ht="39.950000000000003" customHeight="1" x14ac:dyDescent="0.2"/>
    <row r="1972" ht="39.950000000000003" customHeight="1" x14ac:dyDescent="0.2"/>
    <row r="1973" ht="39.950000000000003" customHeight="1" x14ac:dyDescent="0.2"/>
    <row r="1974" ht="39.950000000000003" customHeight="1" x14ac:dyDescent="0.2"/>
    <row r="1975" ht="39.950000000000003" customHeight="1" x14ac:dyDescent="0.2"/>
    <row r="1976" ht="39.950000000000003" customHeight="1" x14ac:dyDescent="0.2"/>
    <row r="1977" ht="39.950000000000003" customHeight="1" x14ac:dyDescent="0.2"/>
    <row r="1978" ht="39.950000000000003" customHeight="1" x14ac:dyDescent="0.2"/>
    <row r="1979" ht="39.950000000000003" customHeight="1" x14ac:dyDescent="0.2"/>
    <row r="1980" ht="39.950000000000003" customHeight="1" x14ac:dyDescent="0.2"/>
    <row r="1981" ht="39.950000000000003" customHeight="1" x14ac:dyDescent="0.2"/>
    <row r="1982" ht="39.950000000000003" customHeight="1" x14ac:dyDescent="0.2"/>
    <row r="1983" ht="39.950000000000003" customHeight="1" x14ac:dyDescent="0.2"/>
    <row r="1984" ht="39.950000000000003" customHeight="1" x14ac:dyDescent="0.2"/>
    <row r="1985" ht="39.950000000000003" customHeight="1" x14ac:dyDescent="0.2"/>
    <row r="1986" ht="39.950000000000003" customHeight="1" x14ac:dyDescent="0.2"/>
    <row r="1987" ht="39.950000000000003" customHeight="1" x14ac:dyDescent="0.2"/>
    <row r="1988" ht="39.950000000000003" customHeight="1" x14ac:dyDescent="0.2"/>
    <row r="1989" ht="39.950000000000003" customHeight="1" x14ac:dyDescent="0.2"/>
    <row r="1990" ht="39.950000000000003" customHeight="1" x14ac:dyDescent="0.2"/>
    <row r="1991" ht="39.950000000000003" customHeight="1" x14ac:dyDescent="0.2"/>
    <row r="1992" ht="39.950000000000003" customHeight="1" x14ac:dyDescent="0.2"/>
    <row r="1993" ht="39.950000000000003" customHeight="1" x14ac:dyDescent="0.2"/>
    <row r="1994" ht="39.950000000000003" customHeight="1" x14ac:dyDescent="0.2"/>
    <row r="1995" ht="39.950000000000003" customHeight="1" x14ac:dyDescent="0.2"/>
    <row r="1996" ht="39.950000000000003" customHeight="1" x14ac:dyDescent="0.2"/>
    <row r="1997" ht="39.950000000000003" customHeight="1" x14ac:dyDescent="0.2"/>
    <row r="1998" ht="39.950000000000003" customHeight="1" x14ac:dyDescent="0.2"/>
    <row r="1999" ht="39.950000000000003" customHeight="1" x14ac:dyDescent="0.2"/>
    <row r="2000" ht="39.950000000000003" customHeight="1" x14ac:dyDescent="0.2"/>
    <row r="2001" ht="39.950000000000003" customHeight="1" x14ac:dyDescent="0.2"/>
    <row r="2002" ht="39.950000000000003" customHeight="1" x14ac:dyDescent="0.2"/>
    <row r="2003" ht="39.950000000000003" customHeight="1" x14ac:dyDescent="0.2"/>
    <row r="2004" ht="39.950000000000003" customHeight="1" x14ac:dyDescent="0.2"/>
    <row r="2005" ht="39.950000000000003" customHeight="1" x14ac:dyDescent="0.2"/>
    <row r="2006" ht="39.950000000000003" customHeight="1" x14ac:dyDescent="0.2"/>
    <row r="2007" ht="39.950000000000003" customHeight="1" x14ac:dyDescent="0.2"/>
    <row r="2008" ht="39.950000000000003" customHeight="1" x14ac:dyDescent="0.2"/>
    <row r="2009" ht="39.950000000000003" customHeight="1" x14ac:dyDescent="0.2"/>
    <row r="2010" ht="39.950000000000003" customHeight="1" x14ac:dyDescent="0.2"/>
    <row r="2011" ht="39.950000000000003" customHeight="1" x14ac:dyDescent="0.2"/>
    <row r="2012" ht="39.950000000000003" customHeight="1" x14ac:dyDescent="0.2"/>
    <row r="2013" ht="39.950000000000003" customHeight="1" x14ac:dyDescent="0.2"/>
    <row r="2014" ht="39.950000000000003" customHeight="1" x14ac:dyDescent="0.2"/>
    <row r="2015" ht="39.950000000000003" customHeight="1" x14ac:dyDescent="0.2"/>
    <row r="2016" ht="39.950000000000003" customHeight="1" x14ac:dyDescent="0.2"/>
    <row r="2017" ht="39.950000000000003" customHeight="1" x14ac:dyDescent="0.2"/>
    <row r="2018" ht="39.950000000000003" customHeight="1" x14ac:dyDescent="0.2"/>
    <row r="2019" ht="39.950000000000003" customHeight="1" x14ac:dyDescent="0.2"/>
    <row r="2020" ht="39.950000000000003" customHeight="1" x14ac:dyDescent="0.2"/>
    <row r="2021" ht="39.950000000000003" customHeight="1" x14ac:dyDescent="0.2"/>
    <row r="2022" ht="39.950000000000003" customHeight="1" x14ac:dyDescent="0.2"/>
    <row r="2023" ht="39.950000000000003" customHeight="1" x14ac:dyDescent="0.2"/>
    <row r="2024" ht="39.950000000000003" customHeight="1" x14ac:dyDescent="0.2"/>
    <row r="2025" ht="39.950000000000003" customHeight="1" x14ac:dyDescent="0.2"/>
    <row r="2026" ht="39.950000000000003" customHeight="1" x14ac:dyDescent="0.2"/>
    <row r="2027" ht="39.950000000000003" customHeight="1" x14ac:dyDescent="0.2"/>
    <row r="2028" ht="39.950000000000003" customHeight="1" x14ac:dyDescent="0.2"/>
    <row r="2029" ht="39.950000000000003" customHeight="1" x14ac:dyDescent="0.2"/>
    <row r="2030" ht="39.950000000000003" customHeight="1" x14ac:dyDescent="0.2"/>
    <row r="2031" ht="39.950000000000003" customHeight="1" x14ac:dyDescent="0.2"/>
    <row r="2032" ht="39.950000000000003" customHeight="1" x14ac:dyDescent="0.2"/>
    <row r="2033" ht="39.950000000000003" customHeight="1" x14ac:dyDescent="0.2"/>
    <row r="2034" ht="39.950000000000003" customHeight="1" x14ac:dyDescent="0.2"/>
    <row r="2035" ht="39.950000000000003" customHeight="1" x14ac:dyDescent="0.2"/>
    <row r="2036" ht="39.950000000000003" customHeight="1" x14ac:dyDescent="0.2"/>
    <row r="2037" ht="39.950000000000003" customHeight="1" x14ac:dyDescent="0.2"/>
    <row r="2038" ht="39.950000000000003" customHeight="1" x14ac:dyDescent="0.2"/>
    <row r="2039" ht="39.950000000000003" customHeight="1" x14ac:dyDescent="0.2"/>
    <row r="2040" ht="39.950000000000003" customHeight="1" x14ac:dyDescent="0.2"/>
    <row r="2041" ht="39.950000000000003" customHeight="1" x14ac:dyDescent="0.2"/>
    <row r="2042" ht="39.950000000000003" customHeight="1" x14ac:dyDescent="0.2"/>
    <row r="2043" ht="39.950000000000003" customHeight="1" x14ac:dyDescent="0.2"/>
    <row r="2044" ht="39.950000000000003" customHeight="1" x14ac:dyDescent="0.2"/>
    <row r="2045" ht="39.950000000000003" customHeight="1" x14ac:dyDescent="0.2"/>
    <row r="2046" ht="39.950000000000003" customHeight="1" x14ac:dyDescent="0.2"/>
    <row r="2047" ht="39.950000000000003" customHeight="1" x14ac:dyDescent="0.2"/>
    <row r="2048" ht="39.950000000000003" customHeight="1" x14ac:dyDescent="0.2"/>
    <row r="2049" ht="39.950000000000003" customHeight="1" x14ac:dyDescent="0.2"/>
    <row r="2050" ht="39.950000000000003" customHeight="1" x14ac:dyDescent="0.2"/>
    <row r="2051" ht="39.950000000000003" customHeight="1" x14ac:dyDescent="0.2"/>
    <row r="2052" ht="39.950000000000003" customHeight="1" x14ac:dyDescent="0.2"/>
    <row r="2053" ht="39.950000000000003" customHeight="1" x14ac:dyDescent="0.2"/>
    <row r="2054" ht="39.950000000000003" customHeight="1" x14ac:dyDescent="0.2"/>
    <row r="2055" ht="39.950000000000003" customHeight="1" x14ac:dyDescent="0.2"/>
    <row r="2056" ht="39.950000000000003" customHeight="1" x14ac:dyDescent="0.2"/>
    <row r="2057" ht="39.950000000000003" customHeight="1" x14ac:dyDescent="0.2"/>
    <row r="2058" ht="39.950000000000003" customHeight="1" x14ac:dyDescent="0.2"/>
    <row r="2059" ht="39.950000000000003" customHeight="1" x14ac:dyDescent="0.2"/>
    <row r="2060" ht="39.950000000000003" customHeight="1" x14ac:dyDescent="0.2"/>
    <row r="2061" ht="39.950000000000003" customHeight="1" x14ac:dyDescent="0.2"/>
    <row r="2062" ht="39.950000000000003" customHeight="1" x14ac:dyDescent="0.2"/>
    <row r="2063" ht="39.950000000000003" customHeight="1" x14ac:dyDescent="0.2"/>
    <row r="2064" ht="39.950000000000003" customHeight="1" x14ac:dyDescent="0.2"/>
    <row r="2065" ht="39.950000000000003" customHeight="1" x14ac:dyDescent="0.2"/>
    <row r="2066" ht="39.950000000000003" customHeight="1" x14ac:dyDescent="0.2"/>
    <row r="2067" ht="39.950000000000003" customHeight="1" x14ac:dyDescent="0.2"/>
    <row r="2068" ht="39.950000000000003" customHeight="1" x14ac:dyDescent="0.2"/>
    <row r="2069" ht="39.950000000000003" customHeight="1" x14ac:dyDescent="0.2"/>
    <row r="2070" ht="39.950000000000003" customHeight="1" x14ac:dyDescent="0.2"/>
    <row r="2071" ht="39.950000000000003" customHeight="1" x14ac:dyDescent="0.2"/>
    <row r="2072" ht="39.950000000000003" customHeight="1" x14ac:dyDescent="0.2"/>
    <row r="2073" ht="39.950000000000003" customHeight="1" x14ac:dyDescent="0.2"/>
    <row r="2074" ht="39.950000000000003" customHeight="1" x14ac:dyDescent="0.2"/>
    <row r="2075" ht="39.950000000000003" customHeight="1" x14ac:dyDescent="0.2"/>
    <row r="2076" ht="39.950000000000003" customHeight="1" x14ac:dyDescent="0.2"/>
    <row r="2077" ht="39.950000000000003" customHeight="1" x14ac:dyDescent="0.2"/>
    <row r="2078" ht="39.950000000000003" customHeight="1" x14ac:dyDescent="0.2"/>
    <row r="2079" ht="39.950000000000003" customHeight="1" x14ac:dyDescent="0.2"/>
    <row r="2080" ht="39.950000000000003" customHeight="1" x14ac:dyDescent="0.2"/>
    <row r="2081" ht="39.950000000000003" customHeight="1" x14ac:dyDescent="0.2"/>
    <row r="2082" ht="39.950000000000003" customHeight="1" x14ac:dyDescent="0.2"/>
    <row r="2083" ht="39.950000000000003" customHeight="1" x14ac:dyDescent="0.2"/>
    <row r="2084" ht="39.950000000000003" customHeight="1" x14ac:dyDescent="0.2"/>
    <row r="2085" ht="39.950000000000003" customHeight="1" x14ac:dyDescent="0.2"/>
    <row r="2086" ht="39.950000000000003" customHeight="1" x14ac:dyDescent="0.2"/>
    <row r="2087" ht="39.950000000000003" customHeight="1" x14ac:dyDescent="0.2"/>
    <row r="2088" ht="39.950000000000003" customHeight="1" x14ac:dyDescent="0.2"/>
    <row r="2089" ht="39.950000000000003" customHeight="1" x14ac:dyDescent="0.2"/>
    <row r="2090" ht="39.950000000000003" customHeight="1" x14ac:dyDescent="0.2"/>
    <row r="2091" ht="39.950000000000003" customHeight="1" x14ac:dyDescent="0.2"/>
    <row r="2092" ht="39.950000000000003" customHeight="1" x14ac:dyDescent="0.2"/>
    <row r="2093" ht="39.950000000000003" customHeight="1" x14ac:dyDescent="0.2"/>
    <row r="2094" ht="39.950000000000003" customHeight="1" x14ac:dyDescent="0.2"/>
    <row r="2095" ht="39.950000000000003" customHeight="1" x14ac:dyDescent="0.2"/>
    <row r="2096" ht="39.950000000000003" customHeight="1" x14ac:dyDescent="0.2"/>
    <row r="2097" ht="39.950000000000003" customHeight="1" x14ac:dyDescent="0.2"/>
    <row r="2098" ht="39.950000000000003" customHeight="1" x14ac:dyDescent="0.2"/>
    <row r="2099" ht="39.950000000000003" customHeight="1" x14ac:dyDescent="0.2"/>
    <row r="2100" ht="39.950000000000003" customHeight="1" x14ac:dyDescent="0.2"/>
    <row r="2101" ht="39.950000000000003" customHeight="1" x14ac:dyDescent="0.2"/>
    <row r="2102" ht="39.950000000000003" customHeight="1" x14ac:dyDescent="0.2"/>
    <row r="2103" ht="39.950000000000003" customHeight="1" x14ac:dyDescent="0.2"/>
    <row r="2104" ht="39.950000000000003" customHeight="1" x14ac:dyDescent="0.2"/>
    <row r="2105" ht="39.950000000000003" customHeight="1" x14ac:dyDescent="0.2"/>
    <row r="2106" ht="39.950000000000003" customHeight="1" x14ac:dyDescent="0.2"/>
    <row r="2107" ht="39.950000000000003" customHeight="1" x14ac:dyDescent="0.2"/>
    <row r="2108" ht="39.950000000000003" customHeight="1" x14ac:dyDescent="0.2"/>
    <row r="2109" ht="39.950000000000003" customHeight="1" x14ac:dyDescent="0.2"/>
    <row r="2110" ht="39.950000000000003" customHeight="1" x14ac:dyDescent="0.2"/>
    <row r="2111" ht="39.950000000000003" customHeight="1" x14ac:dyDescent="0.2"/>
    <row r="2112" ht="39.950000000000003" customHeight="1" x14ac:dyDescent="0.2"/>
    <row r="2113" ht="39.950000000000003" customHeight="1" x14ac:dyDescent="0.2"/>
    <row r="2114" ht="39.950000000000003" customHeight="1" x14ac:dyDescent="0.2"/>
    <row r="2115" ht="39.950000000000003" customHeight="1" x14ac:dyDescent="0.2"/>
    <row r="2116" ht="39.950000000000003" customHeight="1" x14ac:dyDescent="0.2"/>
    <row r="2117" ht="39.950000000000003" customHeight="1" x14ac:dyDescent="0.2"/>
    <row r="2118" ht="39.950000000000003" customHeight="1" x14ac:dyDescent="0.2"/>
    <row r="2119" ht="39.950000000000003" customHeight="1" x14ac:dyDescent="0.2"/>
    <row r="2120" ht="39.950000000000003" customHeight="1" x14ac:dyDescent="0.2"/>
    <row r="2121" ht="39.950000000000003" customHeight="1" x14ac:dyDescent="0.2"/>
    <row r="2122" ht="39.950000000000003" customHeight="1" x14ac:dyDescent="0.2"/>
    <row r="2123" ht="39.950000000000003" customHeight="1" x14ac:dyDescent="0.2"/>
    <row r="2124" ht="39.950000000000003" customHeight="1" x14ac:dyDescent="0.2"/>
    <row r="2125" ht="39.950000000000003" customHeight="1" x14ac:dyDescent="0.2"/>
    <row r="2126" ht="39.950000000000003" customHeight="1" x14ac:dyDescent="0.2"/>
    <row r="2127" ht="39.950000000000003" customHeight="1" x14ac:dyDescent="0.2"/>
    <row r="2128" ht="39.950000000000003" customHeight="1" x14ac:dyDescent="0.2"/>
    <row r="2129" ht="39.950000000000003" customHeight="1" x14ac:dyDescent="0.2"/>
    <row r="2130" ht="39.950000000000003" customHeight="1" x14ac:dyDescent="0.2"/>
    <row r="2131" ht="39.950000000000003" customHeight="1" x14ac:dyDescent="0.2"/>
    <row r="2132" ht="39.950000000000003" customHeight="1" x14ac:dyDescent="0.2"/>
    <row r="2133" ht="39.950000000000003" customHeight="1" x14ac:dyDescent="0.2"/>
    <row r="2134" ht="39.950000000000003" customHeight="1" x14ac:dyDescent="0.2"/>
    <row r="2135" ht="39.950000000000003" customHeight="1" x14ac:dyDescent="0.2"/>
    <row r="2136" ht="39.950000000000003" customHeight="1" x14ac:dyDescent="0.2"/>
    <row r="2137" ht="39.950000000000003" customHeight="1" x14ac:dyDescent="0.2"/>
    <row r="2138" ht="39.950000000000003" customHeight="1" x14ac:dyDescent="0.2"/>
    <row r="2139" ht="39.950000000000003" customHeight="1" x14ac:dyDescent="0.2"/>
    <row r="2140" ht="39.950000000000003" customHeight="1" x14ac:dyDescent="0.2"/>
    <row r="2141" ht="39.950000000000003" customHeight="1" x14ac:dyDescent="0.2"/>
    <row r="2142" ht="39.950000000000003" customHeight="1" x14ac:dyDescent="0.2"/>
    <row r="2143" ht="39.950000000000003" customHeight="1" x14ac:dyDescent="0.2"/>
    <row r="2144" ht="39.950000000000003" customHeight="1" x14ac:dyDescent="0.2"/>
    <row r="2145" ht="39.950000000000003" customHeight="1" x14ac:dyDescent="0.2"/>
    <row r="2146" ht="39.950000000000003" customHeight="1" x14ac:dyDescent="0.2"/>
    <row r="2147" ht="39.950000000000003" customHeight="1" x14ac:dyDescent="0.2"/>
    <row r="2148" ht="39.950000000000003" customHeight="1" x14ac:dyDescent="0.2"/>
    <row r="2149" ht="39.950000000000003" customHeight="1" x14ac:dyDescent="0.2"/>
    <row r="2150" ht="39.950000000000003" customHeight="1" x14ac:dyDescent="0.2"/>
    <row r="2151" ht="39.950000000000003" customHeight="1" x14ac:dyDescent="0.2"/>
    <row r="2152" ht="39.950000000000003" customHeight="1" x14ac:dyDescent="0.2"/>
    <row r="2153" ht="39.950000000000003" customHeight="1" x14ac:dyDescent="0.2"/>
    <row r="2154" ht="39.950000000000003" customHeight="1" x14ac:dyDescent="0.2"/>
    <row r="2155" ht="39.950000000000003" customHeight="1" x14ac:dyDescent="0.2"/>
    <row r="2156" ht="39.950000000000003" customHeight="1" x14ac:dyDescent="0.2"/>
    <row r="2157" ht="39.950000000000003" customHeight="1" x14ac:dyDescent="0.2"/>
    <row r="2158" ht="39.950000000000003" customHeight="1" x14ac:dyDescent="0.2"/>
    <row r="2159" ht="39.950000000000003" customHeight="1" x14ac:dyDescent="0.2"/>
    <row r="2160" ht="39.950000000000003" customHeight="1" x14ac:dyDescent="0.2"/>
    <row r="2161" ht="39.950000000000003" customHeight="1" x14ac:dyDescent="0.2"/>
    <row r="2162" ht="39.950000000000003" customHeight="1" x14ac:dyDescent="0.2"/>
    <row r="2163" ht="39.950000000000003" customHeight="1" x14ac:dyDescent="0.2"/>
    <row r="2164" ht="39.950000000000003" customHeight="1" x14ac:dyDescent="0.2"/>
    <row r="2165" ht="39.950000000000003" customHeight="1" x14ac:dyDescent="0.2"/>
    <row r="2166" ht="39.950000000000003" customHeight="1" x14ac:dyDescent="0.2"/>
    <row r="2167" ht="39.950000000000003" customHeight="1" x14ac:dyDescent="0.2"/>
    <row r="2168" ht="39.950000000000003" customHeight="1" x14ac:dyDescent="0.2"/>
    <row r="2169" ht="39.950000000000003" customHeight="1" x14ac:dyDescent="0.2"/>
    <row r="2170" ht="39.950000000000003" customHeight="1" x14ac:dyDescent="0.2"/>
    <row r="2171" ht="39.950000000000003" customHeight="1" x14ac:dyDescent="0.2"/>
    <row r="2172" ht="39.950000000000003" customHeight="1" x14ac:dyDescent="0.2"/>
    <row r="2173" ht="39.950000000000003" customHeight="1" x14ac:dyDescent="0.2"/>
    <row r="2174" ht="39.950000000000003" customHeight="1" x14ac:dyDescent="0.2"/>
    <row r="2175" ht="39.950000000000003" customHeight="1" x14ac:dyDescent="0.2"/>
    <row r="2176" ht="39.950000000000003" customHeight="1" x14ac:dyDescent="0.2"/>
    <row r="2177" ht="39.950000000000003" customHeight="1" x14ac:dyDescent="0.2"/>
    <row r="2178" ht="39.950000000000003" customHeight="1" x14ac:dyDescent="0.2"/>
    <row r="2179" ht="39.950000000000003" customHeight="1" x14ac:dyDescent="0.2"/>
    <row r="2180" ht="39.950000000000003" customHeight="1" x14ac:dyDescent="0.2"/>
    <row r="2181" ht="39.950000000000003" customHeight="1" x14ac:dyDescent="0.2"/>
    <row r="2182" ht="39.950000000000003" customHeight="1" x14ac:dyDescent="0.2"/>
    <row r="2183" ht="39.950000000000003" customHeight="1" x14ac:dyDescent="0.2"/>
    <row r="2184" ht="39.950000000000003" customHeight="1" x14ac:dyDescent="0.2"/>
    <row r="2185" ht="39.950000000000003" customHeight="1" x14ac:dyDescent="0.2"/>
    <row r="2186" ht="39.950000000000003" customHeight="1" x14ac:dyDescent="0.2"/>
    <row r="2187" ht="39.950000000000003" customHeight="1" x14ac:dyDescent="0.2"/>
    <row r="2188" ht="39.950000000000003" customHeight="1" x14ac:dyDescent="0.2"/>
    <row r="2189" ht="39.950000000000003" customHeight="1" x14ac:dyDescent="0.2"/>
    <row r="2190" ht="39.950000000000003" customHeight="1" x14ac:dyDescent="0.2"/>
    <row r="2191" ht="39.950000000000003" customHeight="1" x14ac:dyDescent="0.2"/>
    <row r="2192" ht="39.950000000000003" customHeight="1" x14ac:dyDescent="0.2"/>
    <row r="2193" ht="39.950000000000003" customHeight="1" x14ac:dyDescent="0.2"/>
    <row r="2194" ht="39.950000000000003" customHeight="1" x14ac:dyDescent="0.2"/>
    <row r="2195" ht="39.950000000000003" customHeight="1" x14ac:dyDescent="0.2"/>
    <row r="2196" ht="39.950000000000003" customHeight="1" x14ac:dyDescent="0.2"/>
    <row r="2197" ht="39.950000000000003" customHeight="1" x14ac:dyDescent="0.2"/>
    <row r="2198" ht="39.950000000000003" customHeight="1" x14ac:dyDescent="0.2"/>
    <row r="2199" ht="39.950000000000003" customHeight="1" x14ac:dyDescent="0.2"/>
    <row r="2200" ht="39.950000000000003" customHeight="1" x14ac:dyDescent="0.2"/>
    <row r="2201" ht="39.950000000000003" customHeight="1" x14ac:dyDescent="0.2"/>
    <row r="2202" ht="39.950000000000003" customHeight="1" x14ac:dyDescent="0.2"/>
    <row r="2203" ht="39.950000000000003" customHeight="1" x14ac:dyDescent="0.2"/>
    <row r="2204" ht="39.950000000000003" customHeight="1" x14ac:dyDescent="0.2"/>
    <row r="2205" ht="39.950000000000003" customHeight="1" x14ac:dyDescent="0.2"/>
    <row r="2206" ht="39.950000000000003" customHeight="1" x14ac:dyDescent="0.2"/>
    <row r="2207" ht="39.950000000000003" customHeight="1" x14ac:dyDescent="0.2"/>
    <row r="2208" ht="39.950000000000003" customHeight="1" x14ac:dyDescent="0.2"/>
    <row r="2209" ht="39.950000000000003" customHeight="1" x14ac:dyDescent="0.2"/>
    <row r="2210" ht="39.950000000000003" customHeight="1" x14ac:dyDescent="0.2"/>
    <row r="2211" ht="39.950000000000003" customHeight="1" x14ac:dyDescent="0.2"/>
    <row r="2212" ht="39.950000000000003" customHeight="1" x14ac:dyDescent="0.2"/>
    <row r="2213" ht="39.950000000000003" customHeight="1" x14ac:dyDescent="0.2"/>
    <row r="2214" ht="39.950000000000003" customHeight="1" x14ac:dyDescent="0.2"/>
    <row r="2215" ht="39.950000000000003" customHeight="1" x14ac:dyDescent="0.2"/>
    <row r="2216" ht="39.950000000000003" customHeight="1" x14ac:dyDescent="0.2"/>
    <row r="2217" ht="39.950000000000003" customHeight="1" x14ac:dyDescent="0.2"/>
    <row r="2218" ht="39.950000000000003" customHeight="1" x14ac:dyDescent="0.2"/>
    <row r="2219" ht="39.950000000000003" customHeight="1" x14ac:dyDescent="0.2"/>
    <row r="2220" ht="39.950000000000003" customHeight="1" x14ac:dyDescent="0.2"/>
    <row r="2221" ht="39.950000000000003" customHeight="1" x14ac:dyDescent="0.2"/>
    <row r="2222" ht="39.950000000000003" customHeight="1" x14ac:dyDescent="0.2"/>
    <row r="2223" ht="39.950000000000003" customHeight="1" x14ac:dyDescent="0.2"/>
    <row r="2224" ht="39.950000000000003" customHeight="1" x14ac:dyDescent="0.2"/>
    <row r="2225" ht="39.950000000000003" customHeight="1" x14ac:dyDescent="0.2"/>
    <row r="2226" ht="39.950000000000003" customHeight="1" x14ac:dyDescent="0.2"/>
    <row r="2227" ht="39.950000000000003" customHeight="1" x14ac:dyDescent="0.2"/>
    <row r="2228" ht="39.950000000000003" customHeight="1" x14ac:dyDescent="0.2"/>
    <row r="2229" ht="39.950000000000003" customHeight="1" x14ac:dyDescent="0.2"/>
    <row r="2230" ht="39.950000000000003" customHeight="1" x14ac:dyDescent="0.2"/>
    <row r="2231" ht="39.950000000000003" customHeight="1" x14ac:dyDescent="0.2"/>
    <row r="2232" ht="39.950000000000003" customHeight="1" x14ac:dyDescent="0.2"/>
    <row r="2233" ht="39.950000000000003" customHeight="1" x14ac:dyDescent="0.2"/>
    <row r="2234" ht="39.950000000000003" customHeight="1" x14ac:dyDescent="0.2"/>
    <row r="2235" ht="39.950000000000003" customHeight="1" x14ac:dyDescent="0.2"/>
    <row r="2236" ht="39.950000000000003" customHeight="1" x14ac:dyDescent="0.2"/>
    <row r="2237" ht="39.950000000000003" customHeight="1" x14ac:dyDescent="0.2"/>
    <row r="2238" ht="39.950000000000003" customHeight="1" x14ac:dyDescent="0.2"/>
    <row r="2239" ht="39.950000000000003" customHeight="1" x14ac:dyDescent="0.2"/>
    <row r="2240" ht="39.950000000000003" customHeight="1" x14ac:dyDescent="0.2"/>
    <row r="2241" ht="39.950000000000003" customHeight="1" x14ac:dyDescent="0.2"/>
    <row r="2242" ht="39.950000000000003" customHeight="1" x14ac:dyDescent="0.2"/>
    <row r="2243" ht="39.950000000000003" customHeight="1" x14ac:dyDescent="0.2"/>
    <row r="2244" ht="39.950000000000003" customHeight="1" x14ac:dyDescent="0.2"/>
    <row r="2245" ht="39.950000000000003" customHeight="1" x14ac:dyDescent="0.2"/>
    <row r="2246" ht="39.950000000000003" customHeight="1" x14ac:dyDescent="0.2"/>
    <row r="2247" ht="39.950000000000003" customHeight="1" x14ac:dyDescent="0.2"/>
    <row r="2248" ht="39.950000000000003" customHeight="1" x14ac:dyDescent="0.2"/>
    <row r="2249" ht="39.950000000000003" customHeight="1" x14ac:dyDescent="0.2"/>
    <row r="2250" ht="39.950000000000003" customHeight="1" x14ac:dyDescent="0.2"/>
    <row r="2251" ht="39.950000000000003" customHeight="1" x14ac:dyDescent="0.2"/>
    <row r="2252" ht="39.950000000000003" customHeight="1" x14ac:dyDescent="0.2"/>
    <row r="2253" ht="39.950000000000003" customHeight="1" x14ac:dyDescent="0.2"/>
    <row r="2254" ht="39.950000000000003" customHeight="1" x14ac:dyDescent="0.2"/>
    <row r="2255" ht="39.950000000000003" customHeight="1" x14ac:dyDescent="0.2"/>
    <row r="2256" ht="39.950000000000003" customHeight="1" x14ac:dyDescent="0.2"/>
    <row r="2257" ht="39.950000000000003" customHeight="1" x14ac:dyDescent="0.2"/>
    <row r="2258" ht="39.950000000000003" customHeight="1" x14ac:dyDescent="0.2"/>
    <row r="2259" ht="39.950000000000003" customHeight="1" x14ac:dyDescent="0.2"/>
    <row r="2260" ht="39.950000000000003" customHeight="1" x14ac:dyDescent="0.2"/>
    <row r="2261" ht="39.950000000000003" customHeight="1" x14ac:dyDescent="0.2"/>
    <row r="2262" ht="39.950000000000003" customHeight="1" x14ac:dyDescent="0.2"/>
    <row r="2263" ht="39.950000000000003" customHeight="1" x14ac:dyDescent="0.2"/>
    <row r="2264" ht="39.950000000000003" customHeight="1" x14ac:dyDescent="0.2"/>
    <row r="2265" ht="39.950000000000003" customHeight="1" x14ac:dyDescent="0.2"/>
    <row r="2266" ht="39.950000000000003" customHeight="1" x14ac:dyDescent="0.2"/>
    <row r="2267" ht="39.950000000000003" customHeight="1" x14ac:dyDescent="0.2"/>
    <row r="2268" ht="39.950000000000003" customHeight="1" x14ac:dyDescent="0.2"/>
    <row r="2269" ht="39.950000000000003" customHeight="1" x14ac:dyDescent="0.2"/>
    <row r="2270" ht="39.950000000000003" customHeight="1" x14ac:dyDescent="0.2"/>
    <row r="2271" ht="39.950000000000003" customHeight="1" x14ac:dyDescent="0.2"/>
    <row r="2272" ht="39.950000000000003" customHeight="1" x14ac:dyDescent="0.2"/>
    <row r="2273" ht="39.950000000000003" customHeight="1" x14ac:dyDescent="0.2"/>
    <row r="2274" ht="39.950000000000003" customHeight="1" x14ac:dyDescent="0.2"/>
    <row r="2275" ht="39.950000000000003" customHeight="1" x14ac:dyDescent="0.2"/>
    <row r="2276" ht="39.950000000000003" customHeight="1" x14ac:dyDescent="0.2"/>
    <row r="2277" ht="39.950000000000003" customHeight="1" x14ac:dyDescent="0.2"/>
    <row r="2278" ht="39.950000000000003" customHeight="1" x14ac:dyDescent="0.2"/>
    <row r="2279" ht="39.950000000000003" customHeight="1" x14ac:dyDescent="0.2"/>
    <row r="2280" ht="39.950000000000003" customHeight="1" x14ac:dyDescent="0.2"/>
    <row r="2281" ht="39.950000000000003" customHeight="1" x14ac:dyDescent="0.2"/>
    <row r="2282" ht="39.950000000000003" customHeight="1" x14ac:dyDescent="0.2"/>
    <row r="2283" ht="39.950000000000003" customHeight="1" x14ac:dyDescent="0.2"/>
    <row r="2284" ht="39.950000000000003" customHeight="1" x14ac:dyDescent="0.2"/>
    <row r="2285" ht="39.950000000000003" customHeight="1" x14ac:dyDescent="0.2"/>
    <row r="2286" ht="39.950000000000003" customHeight="1" x14ac:dyDescent="0.2"/>
    <row r="2287" ht="39.950000000000003" customHeight="1" x14ac:dyDescent="0.2"/>
    <row r="2288" ht="39.950000000000003" customHeight="1" x14ac:dyDescent="0.2"/>
    <row r="2289" ht="39.950000000000003" customHeight="1" x14ac:dyDescent="0.2"/>
    <row r="2290" ht="39.950000000000003" customHeight="1" x14ac:dyDescent="0.2"/>
    <row r="2291" ht="39.950000000000003" customHeight="1" x14ac:dyDescent="0.2"/>
    <row r="2292" ht="39.950000000000003" customHeight="1" x14ac:dyDescent="0.2"/>
    <row r="2293" ht="39.950000000000003" customHeight="1" x14ac:dyDescent="0.2"/>
    <row r="2294" ht="39.950000000000003" customHeight="1" x14ac:dyDescent="0.2"/>
    <row r="2295" ht="39.950000000000003" customHeight="1" x14ac:dyDescent="0.2"/>
    <row r="2296" ht="39.950000000000003" customHeight="1" x14ac:dyDescent="0.2"/>
    <row r="2297" ht="39.950000000000003" customHeight="1" x14ac:dyDescent="0.2"/>
    <row r="2298" ht="39.950000000000003" customHeight="1" x14ac:dyDescent="0.2"/>
    <row r="2299" ht="39.950000000000003" customHeight="1" x14ac:dyDescent="0.2"/>
    <row r="2300" ht="39.950000000000003" customHeight="1" x14ac:dyDescent="0.2"/>
    <row r="2301" ht="39.950000000000003" customHeight="1" x14ac:dyDescent="0.2"/>
    <row r="2302" ht="39.950000000000003" customHeight="1" x14ac:dyDescent="0.2"/>
    <row r="2303" ht="39.950000000000003" customHeight="1" x14ac:dyDescent="0.2"/>
    <row r="2304" ht="39.950000000000003" customHeight="1" x14ac:dyDescent="0.2"/>
    <row r="2305" ht="39.950000000000003" customHeight="1" x14ac:dyDescent="0.2"/>
    <row r="2306" ht="39.950000000000003" customHeight="1" x14ac:dyDescent="0.2"/>
    <row r="2307" ht="39.950000000000003" customHeight="1" x14ac:dyDescent="0.2"/>
    <row r="2308" ht="39.950000000000003" customHeight="1" x14ac:dyDescent="0.2"/>
    <row r="2309" ht="39.950000000000003" customHeight="1" x14ac:dyDescent="0.2"/>
    <row r="2310" ht="39.950000000000003" customHeight="1" x14ac:dyDescent="0.2"/>
    <row r="2311" ht="39.950000000000003" customHeight="1" x14ac:dyDescent="0.2"/>
    <row r="2312" ht="39.950000000000003" customHeight="1" x14ac:dyDescent="0.2"/>
    <row r="2313" ht="39.950000000000003" customHeight="1" x14ac:dyDescent="0.2"/>
    <row r="2314" ht="39.950000000000003" customHeight="1" x14ac:dyDescent="0.2"/>
    <row r="2315" ht="39.950000000000003" customHeight="1" x14ac:dyDescent="0.2"/>
    <row r="2316" ht="39.950000000000003" customHeight="1" x14ac:dyDescent="0.2"/>
    <row r="2317" ht="39.950000000000003" customHeight="1" x14ac:dyDescent="0.2"/>
    <row r="2318" ht="39.950000000000003" customHeight="1" x14ac:dyDescent="0.2"/>
    <row r="2319" ht="39.950000000000003" customHeight="1" x14ac:dyDescent="0.2"/>
    <row r="2320" ht="39.950000000000003" customHeight="1" x14ac:dyDescent="0.2"/>
    <row r="2321" ht="39.950000000000003" customHeight="1" x14ac:dyDescent="0.2"/>
    <row r="2322" ht="39.950000000000003" customHeight="1" x14ac:dyDescent="0.2"/>
    <row r="2323" ht="39.950000000000003" customHeight="1" x14ac:dyDescent="0.2"/>
    <row r="2324" ht="39.950000000000003" customHeight="1" x14ac:dyDescent="0.2"/>
    <row r="2325" ht="39.950000000000003" customHeight="1" x14ac:dyDescent="0.2"/>
    <row r="2326" ht="39.950000000000003" customHeight="1" x14ac:dyDescent="0.2"/>
    <row r="2327" ht="39.950000000000003" customHeight="1" x14ac:dyDescent="0.2"/>
    <row r="2328" ht="39.950000000000003" customHeight="1" x14ac:dyDescent="0.2"/>
    <row r="2329" ht="39.950000000000003" customHeight="1" x14ac:dyDescent="0.2"/>
    <row r="2330" ht="39.950000000000003" customHeight="1" x14ac:dyDescent="0.2"/>
    <row r="2331" ht="39.950000000000003" customHeight="1" x14ac:dyDescent="0.2"/>
    <row r="2332" ht="39.950000000000003" customHeight="1" x14ac:dyDescent="0.2"/>
    <row r="2333" ht="39.950000000000003" customHeight="1" x14ac:dyDescent="0.2"/>
    <row r="2334" ht="39.950000000000003" customHeight="1" x14ac:dyDescent="0.2"/>
    <row r="2335" ht="39.950000000000003" customHeight="1" x14ac:dyDescent="0.2"/>
    <row r="2336" ht="39.950000000000003" customHeight="1" x14ac:dyDescent="0.2"/>
    <row r="2337" ht="39.950000000000003" customHeight="1" x14ac:dyDescent="0.2"/>
    <row r="2338" ht="39.950000000000003" customHeight="1" x14ac:dyDescent="0.2"/>
    <row r="2339" ht="39.950000000000003" customHeight="1" x14ac:dyDescent="0.2"/>
    <row r="2340" ht="39.950000000000003" customHeight="1" x14ac:dyDescent="0.2"/>
    <row r="2341" ht="39.950000000000003" customHeight="1" x14ac:dyDescent="0.2"/>
    <row r="2342" ht="39.950000000000003" customHeight="1" x14ac:dyDescent="0.2"/>
    <row r="2343" ht="39.950000000000003" customHeight="1" x14ac:dyDescent="0.2"/>
    <row r="2344" ht="39.950000000000003" customHeight="1" x14ac:dyDescent="0.2"/>
    <row r="2345" ht="39.950000000000003" customHeight="1" x14ac:dyDescent="0.2"/>
    <row r="2346" ht="39.950000000000003" customHeight="1" x14ac:dyDescent="0.2"/>
    <row r="2347" ht="39.950000000000003" customHeight="1" x14ac:dyDescent="0.2"/>
    <row r="2348" ht="39.950000000000003" customHeight="1" x14ac:dyDescent="0.2"/>
    <row r="2349" ht="39.950000000000003" customHeight="1" x14ac:dyDescent="0.2"/>
    <row r="2350" ht="39.950000000000003" customHeight="1" x14ac:dyDescent="0.2"/>
    <row r="2351" ht="39.950000000000003" customHeight="1" x14ac:dyDescent="0.2"/>
    <row r="2352" ht="39.950000000000003" customHeight="1" x14ac:dyDescent="0.2"/>
    <row r="2353" ht="39.950000000000003" customHeight="1" x14ac:dyDescent="0.2"/>
    <row r="2354" ht="39.950000000000003" customHeight="1" x14ac:dyDescent="0.2"/>
    <row r="2355" ht="39.950000000000003" customHeight="1" x14ac:dyDescent="0.2"/>
    <row r="2356" ht="39.950000000000003" customHeight="1" x14ac:dyDescent="0.2"/>
    <row r="2357" ht="39.950000000000003" customHeight="1" x14ac:dyDescent="0.2"/>
    <row r="2358" ht="39.950000000000003" customHeight="1" x14ac:dyDescent="0.2"/>
    <row r="2359" ht="39.950000000000003" customHeight="1" x14ac:dyDescent="0.2"/>
    <row r="2360" ht="39.950000000000003" customHeight="1" x14ac:dyDescent="0.2"/>
    <row r="2361" ht="39.950000000000003" customHeight="1" x14ac:dyDescent="0.2"/>
    <row r="2362" ht="39.950000000000003" customHeight="1" x14ac:dyDescent="0.2"/>
    <row r="2363" ht="39.950000000000003" customHeight="1" x14ac:dyDescent="0.2"/>
    <row r="2364" ht="39.950000000000003" customHeight="1" x14ac:dyDescent="0.2"/>
    <row r="2365" ht="39.950000000000003" customHeight="1" x14ac:dyDescent="0.2"/>
    <row r="2366" ht="39.950000000000003" customHeight="1" x14ac:dyDescent="0.2"/>
    <row r="2367" ht="39.950000000000003" customHeight="1" x14ac:dyDescent="0.2"/>
    <row r="2368" ht="39.950000000000003" customHeight="1" x14ac:dyDescent="0.2"/>
    <row r="2369" ht="39.950000000000003" customHeight="1" x14ac:dyDescent="0.2"/>
    <row r="2370" ht="39.950000000000003" customHeight="1" x14ac:dyDescent="0.2"/>
    <row r="2371" ht="39.950000000000003" customHeight="1" x14ac:dyDescent="0.2"/>
    <row r="2372" ht="39.950000000000003" customHeight="1" x14ac:dyDescent="0.2"/>
    <row r="2373" ht="39.950000000000003" customHeight="1" x14ac:dyDescent="0.2"/>
    <row r="2374" ht="39.950000000000003" customHeight="1" x14ac:dyDescent="0.2"/>
    <row r="2375" ht="39.950000000000003" customHeight="1" x14ac:dyDescent="0.2"/>
    <row r="2376" ht="39.950000000000003" customHeight="1" x14ac:dyDescent="0.2"/>
    <row r="2377" ht="39.950000000000003" customHeight="1" x14ac:dyDescent="0.2"/>
    <row r="2378" ht="39.950000000000003" customHeight="1" x14ac:dyDescent="0.2"/>
    <row r="2379" ht="39.950000000000003" customHeight="1" x14ac:dyDescent="0.2"/>
    <row r="2380" ht="39.950000000000003" customHeight="1" x14ac:dyDescent="0.2"/>
    <row r="2381" ht="39.950000000000003" customHeight="1" x14ac:dyDescent="0.2"/>
    <row r="2382" ht="39.950000000000003" customHeight="1" x14ac:dyDescent="0.2"/>
    <row r="2383" ht="39.950000000000003" customHeight="1" x14ac:dyDescent="0.2"/>
    <row r="2384" ht="39.950000000000003" customHeight="1" x14ac:dyDescent="0.2"/>
    <row r="2385" ht="39.950000000000003" customHeight="1" x14ac:dyDescent="0.2"/>
    <row r="2386" ht="39.950000000000003" customHeight="1" x14ac:dyDescent="0.2"/>
    <row r="2387" ht="39.950000000000003" customHeight="1" x14ac:dyDescent="0.2"/>
    <row r="2388" ht="39.950000000000003" customHeight="1" x14ac:dyDescent="0.2"/>
    <row r="2389" ht="39.950000000000003" customHeight="1" x14ac:dyDescent="0.2"/>
    <row r="2390" ht="39.950000000000003" customHeight="1" x14ac:dyDescent="0.2"/>
    <row r="2391" ht="39.950000000000003" customHeight="1" x14ac:dyDescent="0.2"/>
    <row r="2392" ht="39.950000000000003" customHeight="1" x14ac:dyDescent="0.2"/>
    <row r="2393" ht="39.950000000000003" customHeight="1" x14ac:dyDescent="0.2"/>
    <row r="2394" ht="39.950000000000003" customHeight="1" x14ac:dyDescent="0.2"/>
    <row r="2395" ht="39.950000000000003" customHeight="1" x14ac:dyDescent="0.2"/>
    <row r="2396" ht="39.950000000000003" customHeight="1" x14ac:dyDescent="0.2"/>
    <row r="2397" ht="39.950000000000003" customHeight="1" x14ac:dyDescent="0.2"/>
    <row r="2398" ht="39.950000000000003" customHeight="1" x14ac:dyDescent="0.2"/>
    <row r="2399" ht="39.950000000000003" customHeight="1" x14ac:dyDescent="0.2"/>
    <row r="2400" ht="39.950000000000003" customHeight="1" x14ac:dyDescent="0.2"/>
    <row r="2401" ht="39.950000000000003" customHeight="1" x14ac:dyDescent="0.2"/>
    <row r="2402" ht="39.950000000000003" customHeight="1" x14ac:dyDescent="0.2"/>
    <row r="2403" ht="39.950000000000003" customHeight="1" x14ac:dyDescent="0.2"/>
    <row r="2404" ht="39.950000000000003" customHeight="1" x14ac:dyDescent="0.2"/>
    <row r="2405" ht="39.950000000000003" customHeight="1" x14ac:dyDescent="0.2"/>
    <row r="2406" ht="39.950000000000003" customHeight="1" x14ac:dyDescent="0.2"/>
    <row r="2407" ht="39.950000000000003" customHeight="1" x14ac:dyDescent="0.2"/>
    <row r="2408" ht="39.950000000000003" customHeight="1" x14ac:dyDescent="0.2"/>
    <row r="2409" ht="39.950000000000003" customHeight="1" x14ac:dyDescent="0.2"/>
    <row r="2410" ht="39.950000000000003" customHeight="1" x14ac:dyDescent="0.2"/>
    <row r="2411" ht="39.950000000000003" customHeight="1" x14ac:dyDescent="0.2"/>
    <row r="2412" ht="39.950000000000003" customHeight="1" x14ac:dyDescent="0.2"/>
    <row r="2413" ht="39.950000000000003" customHeight="1" x14ac:dyDescent="0.2"/>
    <row r="2414" ht="39.950000000000003" customHeight="1" x14ac:dyDescent="0.2"/>
    <row r="2415" ht="39.950000000000003" customHeight="1" x14ac:dyDescent="0.2"/>
    <row r="2416" ht="39.950000000000003" customHeight="1" x14ac:dyDescent="0.2"/>
    <row r="2417" ht="39.950000000000003" customHeight="1" x14ac:dyDescent="0.2"/>
    <row r="2418" ht="39.950000000000003" customHeight="1" x14ac:dyDescent="0.2"/>
    <row r="2419" ht="39.950000000000003" customHeight="1" x14ac:dyDescent="0.2"/>
    <row r="2420" ht="39.950000000000003" customHeight="1" x14ac:dyDescent="0.2"/>
    <row r="2421" ht="39.950000000000003" customHeight="1" x14ac:dyDescent="0.2"/>
    <row r="2422" ht="39.950000000000003" customHeight="1" x14ac:dyDescent="0.2"/>
    <row r="2423" ht="39.950000000000003" customHeight="1" x14ac:dyDescent="0.2"/>
    <row r="2424" ht="39.950000000000003" customHeight="1" x14ac:dyDescent="0.2"/>
    <row r="2425" ht="39.950000000000003" customHeight="1" x14ac:dyDescent="0.2"/>
    <row r="2426" ht="39.950000000000003" customHeight="1" x14ac:dyDescent="0.2"/>
    <row r="2427" ht="39.950000000000003" customHeight="1" x14ac:dyDescent="0.2"/>
    <row r="2428" ht="39.950000000000003" customHeight="1" x14ac:dyDescent="0.2"/>
    <row r="2429" ht="39.950000000000003" customHeight="1" x14ac:dyDescent="0.2"/>
    <row r="2430" ht="39.950000000000003" customHeight="1" x14ac:dyDescent="0.2"/>
    <row r="2431" ht="39.950000000000003" customHeight="1" x14ac:dyDescent="0.2"/>
    <row r="2432" ht="39.950000000000003" customHeight="1" x14ac:dyDescent="0.2"/>
    <row r="2433" ht="39.950000000000003" customHeight="1" x14ac:dyDescent="0.2"/>
    <row r="2434" ht="39.950000000000003" customHeight="1" x14ac:dyDescent="0.2"/>
    <row r="2435" ht="39.950000000000003" customHeight="1" x14ac:dyDescent="0.2"/>
    <row r="2436" ht="39.950000000000003" customHeight="1" x14ac:dyDescent="0.2"/>
    <row r="2437" ht="39.950000000000003" customHeight="1" x14ac:dyDescent="0.2"/>
    <row r="2438" ht="39.950000000000003" customHeight="1" x14ac:dyDescent="0.2"/>
    <row r="2439" ht="39.950000000000003" customHeight="1" x14ac:dyDescent="0.2"/>
    <row r="2440" ht="39.950000000000003" customHeight="1" x14ac:dyDescent="0.2"/>
    <row r="2441" ht="39.950000000000003" customHeight="1" x14ac:dyDescent="0.2"/>
    <row r="2442" ht="39.950000000000003" customHeight="1" x14ac:dyDescent="0.2"/>
    <row r="2443" ht="39.950000000000003" customHeight="1" x14ac:dyDescent="0.2"/>
    <row r="2444" ht="39.950000000000003" customHeight="1" x14ac:dyDescent="0.2"/>
    <row r="2445" ht="39.950000000000003" customHeight="1" x14ac:dyDescent="0.2"/>
    <row r="2446" ht="39.950000000000003" customHeight="1" x14ac:dyDescent="0.2"/>
    <row r="2447" ht="39.950000000000003" customHeight="1" x14ac:dyDescent="0.2"/>
    <row r="2448" ht="39.950000000000003" customHeight="1" x14ac:dyDescent="0.2"/>
    <row r="2449" ht="39.950000000000003" customHeight="1" x14ac:dyDescent="0.2"/>
    <row r="2450" ht="39.950000000000003" customHeight="1" x14ac:dyDescent="0.2"/>
    <row r="2451" ht="39.950000000000003" customHeight="1" x14ac:dyDescent="0.2"/>
    <row r="2452" ht="39.950000000000003" customHeight="1" x14ac:dyDescent="0.2"/>
    <row r="2453" ht="39.950000000000003" customHeight="1" x14ac:dyDescent="0.2"/>
    <row r="2454" ht="39.950000000000003" customHeight="1" x14ac:dyDescent="0.2"/>
    <row r="2455" ht="39.950000000000003" customHeight="1" x14ac:dyDescent="0.2"/>
    <row r="2456" ht="39.950000000000003" customHeight="1" x14ac:dyDescent="0.2"/>
    <row r="2457" ht="39.950000000000003" customHeight="1" x14ac:dyDescent="0.2"/>
    <row r="2458" ht="39.950000000000003" customHeight="1" x14ac:dyDescent="0.2"/>
    <row r="2459" ht="39.950000000000003" customHeight="1" x14ac:dyDescent="0.2"/>
    <row r="2460" ht="39.950000000000003" customHeight="1" x14ac:dyDescent="0.2"/>
    <row r="2461" ht="39.950000000000003" customHeight="1" x14ac:dyDescent="0.2"/>
    <row r="2462" ht="39.950000000000003" customHeight="1" x14ac:dyDescent="0.2"/>
    <row r="2463" ht="39.950000000000003" customHeight="1" x14ac:dyDescent="0.2"/>
    <row r="2464" ht="39.950000000000003" customHeight="1" x14ac:dyDescent="0.2"/>
    <row r="2465" ht="39.950000000000003" customHeight="1" x14ac:dyDescent="0.2"/>
    <row r="2466" ht="39.950000000000003" customHeight="1" x14ac:dyDescent="0.2"/>
    <row r="2467" ht="39.950000000000003" customHeight="1" x14ac:dyDescent="0.2"/>
    <row r="2468" ht="39.950000000000003" customHeight="1" x14ac:dyDescent="0.2"/>
    <row r="2469" ht="39.950000000000003" customHeight="1" x14ac:dyDescent="0.2"/>
    <row r="2470" ht="39.950000000000003" customHeight="1" x14ac:dyDescent="0.2"/>
    <row r="2471" ht="39.950000000000003" customHeight="1" x14ac:dyDescent="0.2"/>
    <row r="2472" ht="39.950000000000003" customHeight="1" x14ac:dyDescent="0.2"/>
    <row r="2473" ht="39.950000000000003" customHeight="1" x14ac:dyDescent="0.2"/>
    <row r="2474" ht="39.950000000000003" customHeight="1" x14ac:dyDescent="0.2"/>
    <row r="2475" ht="39.950000000000003" customHeight="1" x14ac:dyDescent="0.2"/>
    <row r="2476" ht="39.950000000000003" customHeight="1" x14ac:dyDescent="0.2"/>
    <row r="2477" ht="39.950000000000003" customHeight="1" x14ac:dyDescent="0.2"/>
    <row r="2478" ht="39.950000000000003" customHeight="1" x14ac:dyDescent="0.2"/>
    <row r="2479" ht="39.950000000000003" customHeight="1" x14ac:dyDescent="0.2"/>
    <row r="2480" ht="39.950000000000003" customHeight="1" x14ac:dyDescent="0.2"/>
    <row r="2481" ht="39.950000000000003" customHeight="1" x14ac:dyDescent="0.2"/>
    <row r="2482" ht="39.950000000000003" customHeight="1" x14ac:dyDescent="0.2"/>
    <row r="2483" ht="39.950000000000003" customHeight="1" x14ac:dyDescent="0.2"/>
    <row r="2484" ht="39.950000000000003" customHeight="1" x14ac:dyDescent="0.2"/>
    <row r="2485" ht="39.950000000000003" customHeight="1" x14ac:dyDescent="0.2"/>
    <row r="2486" ht="39.950000000000003" customHeight="1" x14ac:dyDescent="0.2"/>
    <row r="2487" ht="39.950000000000003" customHeight="1" x14ac:dyDescent="0.2"/>
    <row r="2488" ht="39.950000000000003" customHeight="1" x14ac:dyDescent="0.2"/>
    <row r="2489" ht="39.950000000000003" customHeight="1" x14ac:dyDescent="0.2"/>
    <row r="2490" ht="39.950000000000003" customHeight="1" x14ac:dyDescent="0.2"/>
    <row r="2491" ht="39.950000000000003" customHeight="1" x14ac:dyDescent="0.2"/>
    <row r="2492" ht="39.950000000000003" customHeight="1" x14ac:dyDescent="0.2"/>
    <row r="2493" ht="39.950000000000003" customHeight="1" x14ac:dyDescent="0.2"/>
    <row r="2494" ht="39.950000000000003" customHeight="1" x14ac:dyDescent="0.2"/>
    <row r="2495" ht="39.950000000000003" customHeight="1" x14ac:dyDescent="0.2"/>
    <row r="2496" ht="39.950000000000003" customHeight="1" x14ac:dyDescent="0.2"/>
    <row r="2497" ht="39.950000000000003" customHeight="1" x14ac:dyDescent="0.2"/>
    <row r="2498" ht="39.950000000000003" customHeight="1" x14ac:dyDescent="0.2"/>
    <row r="2499" ht="39.950000000000003" customHeight="1" x14ac:dyDescent="0.2"/>
    <row r="2500" ht="39.950000000000003" customHeight="1" x14ac:dyDescent="0.2"/>
    <row r="2501" ht="39.950000000000003" customHeight="1" x14ac:dyDescent="0.2"/>
    <row r="2502" ht="39.950000000000003" customHeight="1" x14ac:dyDescent="0.2"/>
    <row r="2503" ht="39.950000000000003" customHeight="1" x14ac:dyDescent="0.2"/>
    <row r="2504" ht="39.950000000000003" customHeight="1" x14ac:dyDescent="0.2"/>
    <row r="2505" ht="39.950000000000003" customHeight="1" x14ac:dyDescent="0.2"/>
    <row r="2506" ht="39.950000000000003" customHeight="1" x14ac:dyDescent="0.2"/>
    <row r="2507" ht="39.950000000000003" customHeight="1" x14ac:dyDescent="0.2"/>
    <row r="2508" ht="39.950000000000003" customHeight="1" x14ac:dyDescent="0.2"/>
    <row r="2509" ht="39.950000000000003" customHeight="1" x14ac:dyDescent="0.2"/>
    <row r="2510" ht="39.950000000000003" customHeight="1" x14ac:dyDescent="0.2"/>
    <row r="2511" ht="39.950000000000003" customHeight="1" x14ac:dyDescent="0.2"/>
    <row r="2512" ht="39.950000000000003" customHeight="1" x14ac:dyDescent="0.2"/>
    <row r="2513" ht="39.950000000000003" customHeight="1" x14ac:dyDescent="0.2"/>
    <row r="2514" ht="39.950000000000003" customHeight="1" x14ac:dyDescent="0.2"/>
    <row r="2515" ht="39.950000000000003" customHeight="1" x14ac:dyDescent="0.2"/>
    <row r="2516" ht="39.950000000000003" customHeight="1" x14ac:dyDescent="0.2"/>
    <row r="2517" ht="39.950000000000003" customHeight="1" x14ac:dyDescent="0.2"/>
    <row r="2518" ht="39.950000000000003" customHeight="1" x14ac:dyDescent="0.2"/>
    <row r="2519" ht="39.950000000000003" customHeight="1" x14ac:dyDescent="0.2"/>
    <row r="2520" ht="39.950000000000003" customHeight="1" x14ac:dyDescent="0.2"/>
    <row r="2521" ht="39.950000000000003" customHeight="1" x14ac:dyDescent="0.2"/>
    <row r="2522" ht="39.950000000000003" customHeight="1" x14ac:dyDescent="0.2"/>
    <row r="2523" ht="39.950000000000003" customHeight="1" x14ac:dyDescent="0.2"/>
    <row r="2524" ht="39.950000000000003" customHeight="1" x14ac:dyDescent="0.2"/>
    <row r="2525" ht="39.950000000000003" customHeight="1" x14ac:dyDescent="0.2"/>
    <row r="2526" ht="39.950000000000003" customHeight="1" x14ac:dyDescent="0.2"/>
    <row r="2527" ht="39.950000000000003" customHeight="1" x14ac:dyDescent="0.2"/>
    <row r="2528" ht="39.950000000000003" customHeight="1" x14ac:dyDescent="0.2"/>
    <row r="2529" ht="39.950000000000003" customHeight="1" x14ac:dyDescent="0.2"/>
    <row r="2530" ht="39.950000000000003" customHeight="1" x14ac:dyDescent="0.2"/>
    <row r="2531" ht="39.950000000000003" customHeight="1" x14ac:dyDescent="0.2"/>
    <row r="2532" ht="39.950000000000003" customHeight="1" x14ac:dyDescent="0.2"/>
    <row r="2533" ht="39.950000000000003" customHeight="1" x14ac:dyDescent="0.2"/>
    <row r="2534" ht="39.950000000000003" customHeight="1" x14ac:dyDescent="0.2"/>
    <row r="2535" ht="39.950000000000003" customHeight="1" x14ac:dyDescent="0.2"/>
    <row r="2536" ht="39.950000000000003" customHeight="1" x14ac:dyDescent="0.2"/>
    <row r="2537" ht="39.950000000000003" customHeight="1" x14ac:dyDescent="0.2"/>
    <row r="2538" ht="39.950000000000003" customHeight="1" x14ac:dyDescent="0.2"/>
    <row r="2539" ht="39.950000000000003" customHeight="1" x14ac:dyDescent="0.2"/>
    <row r="2540" ht="39.950000000000003" customHeight="1" x14ac:dyDescent="0.2"/>
    <row r="2541" ht="39.950000000000003" customHeight="1" x14ac:dyDescent="0.2"/>
    <row r="2542" ht="39.950000000000003" customHeight="1" x14ac:dyDescent="0.2"/>
    <row r="2543" ht="39.950000000000003" customHeight="1" x14ac:dyDescent="0.2"/>
    <row r="2544" ht="39.950000000000003" customHeight="1" x14ac:dyDescent="0.2"/>
    <row r="2545" ht="39.950000000000003" customHeight="1" x14ac:dyDescent="0.2"/>
    <row r="2546" ht="39.950000000000003" customHeight="1" x14ac:dyDescent="0.2"/>
    <row r="2547" ht="39.950000000000003" customHeight="1" x14ac:dyDescent="0.2"/>
    <row r="2548" ht="39.950000000000003" customHeight="1" x14ac:dyDescent="0.2"/>
    <row r="2549" ht="39.950000000000003" customHeight="1" x14ac:dyDescent="0.2"/>
    <row r="2550" ht="39.950000000000003" customHeight="1" x14ac:dyDescent="0.2"/>
    <row r="2551" ht="39.950000000000003" customHeight="1" x14ac:dyDescent="0.2"/>
    <row r="2552" ht="39.950000000000003" customHeight="1" x14ac:dyDescent="0.2"/>
    <row r="2553" ht="39.950000000000003" customHeight="1" x14ac:dyDescent="0.2"/>
    <row r="2554" ht="39.950000000000003" customHeight="1" x14ac:dyDescent="0.2"/>
    <row r="2555" ht="39.950000000000003" customHeight="1" x14ac:dyDescent="0.2"/>
    <row r="2556" ht="39.950000000000003" customHeight="1" x14ac:dyDescent="0.2"/>
    <row r="2557" ht="39.950000000000003" customHeight="1" x14ac:dyDescent="0.2"/>
    <row r="2558" ht="39.950000000000003" customHeight="1" x14ac:dyDescent="0.2"/>
    <row r="2559" ht="39.950000000000003" customHeight="1" x14ac:dyDescent="0.2"/>
    <row r="2560" ht="39.950000000000003" customHeight="1" x14ac:dyDescent="0.2"/>
    <row r="2561" ht="39.950000000000003" customHeight="1" x14ac:dyDescent="0.2"/>
    <row r="2562" ht="39.950000000000003" customHeight="1" x14ac:dyDescent="0.2"/>
    <row r="2563" ht="39.950000000000003" customHeight="1" x14ac:dyDescent="0.2"/>
    <row r="2564" ht="39.950000000000003" customHeight="1" x14ac:dyDescent="0.2"/>
    <row r="2565" ht="39.950000000000003" customHeight="1" x14ac:dyDescent="0.2"/>
    <row r="2566" ht="39.950000000000003" customHeight="1" x14ac:dyDescent="0.2"/>
    <row r="2567" ht="39.950000000000003" customHeight="1" x14ac:dyDescent="0.2"/>
    <row r="2568" ht="39.950000000000003" customHeight="1" x14ac:dyDescent="0.2"/>
    <row r="2569" ht="39.950000000000003" customHeight="1" x14ac:dyDescent="0.2"/>
    <row r="2570" ht="39.950000000000003" customHeight="1" x14ac:dyDescent="0.2"/>
    <row r="2571" ht="39.950000000000003" customHeight="1" x14ac:dyDescent="0.2"/>
    <row r="2572" ht="39.950000000000003" customHeight="1" x14ac:dyDescent="0.2"/>
    <row r="2573" ht="39.950000000000003" customHeight="1" x14ac:dyDescent="0.2"/>
    <row r="2574" ht="39.950000000000003" customHeight="1" x14ac:dyDescent="0.2"/>
    <row r="2575" ht="39.950000000000003" customHeight="1" x14ac:dyDescent="0.2"/>
    <row r="2576" ht="39.950000000000003" customHeight="1" x14ac:dyDescent="0.2"/>
    <row r="2577" ht="39.950000000000003" customHeight="1" x14ac:dyDescent="0.2"/>
    <row r="2578" ht="39.950000000000003" customHeight="1" x14ac:dyDescent="0.2"/>
    <row r="2579" ht="39.950000000000003" customHeight="1" x14ac:dyDescent="0.2"/>
    <row r="2580" ht="39.950000000000003" customHeight="1" x14ac:dyDescent="0.2"/>
    <row r="2581" ht="39.950000000000003" customHeight="1" x14ac:dyDescent="0.2"/>
    <row r="2582" ht="39.950000000000003" customHeight="1" x14ac:dyDescent="0.2"/>
    <row r="2583" ht="39.950000000000003" customHeight="1" x14ac:dyDescent="0.2"/>
    <row r="2584" ht="39.950000000000003" customHeight="1" x14ac:dyDescent="0.2"/>
    <row r="2585" ht="39.950000000000003" customHeight="1" x14ac:dyDescent="0.2"/>
    <row r="2586" ht="39.950000000000003" customHeight="1" x14ac:dyDescent="0.2"/>
    <row r="2587" ht="39.950000000000003" customHeight="1" x14ac:dyDescent="0.2"/>
    <row r="2588" ht="39.950000000000003" customHeight="1" x14ac:dyDescent="0.2"/>
    <row r="2589" ht="39.950000000000003" customHeight="1" x14ac:dyDescent="0.2"/>
    <row r="2590" ht="39.950000000000003" customHeight="1" x14ac:dyDescent="0.2"/>
    <row r="2591" ht="39.950000000000003" customHeight="1" x14ac:dyDescent="0.2"/>
    <row r="2592" ht="39.950000000000003" customHeight="1" x14ac:dyDescent="0.2"/>
    <row r="2593" ht="39.950000000000003" customHeight="1" x14ac:dyDescent="0.2"/>
    <row r="2594" ht="39.950000000000003" customHeight="1" x14ac:dyDescent="0.2"/>
    <row r="2595" ht="39.950000000000003" customHeight="1" x14ac:dyDescent="0.2"/>
    <row r="2596" ht="39.950000000000003" customHeight="1" x14ac:dyDescent="0.2"/>
    <row r="2597" ht="39.950000000000003" customHeight="1" x14ac:dyDescent="0.2"/>
    <row r="2598" ht="39.950000000000003" customHeight="1" x14ac:dyDescent="0.2"/>
    <row r="2599" ht="39.950000000000003" customHeight="1" x14ac:dyDescent="0.2"/>
    <row r="2600" ht="39.950000000000003" customHeight="1" x14ac:dyDescent="0.2"/>
    <row r="2601" ht="39.950000000000003" customHeight="1" x14ac:dyDescent="0.2"/>
    <row r="2602" ht="39.950000000000003" customHeight="1" x14ac:dyDescent="0.2"/>
    <row r="2603" ht="39.950000000000003" customHeight="1" x14ac:dyDescent="0.2"/>
    <row r="2604" ht="39.950000000000003" customHeight="1" x14ac:dyDescent="0.2"/>
    <row r="2605" ht="39.950000000000003" customHeight="1" x14ac:dyDescent="0.2"/>
    <row r="2606" ht="39.950000000000003" customHeight="1" x14ac:dyDescent="0.2"/>
    <row r="2607" ht="39.950000000000003" customHeight="1" x14ac:dyDescent="0.2"/>
    <row r="2608" ht="39.950000000000003" customHeight="1" x14ac:dyDescent="0.2"/>
    <row r="2609" ht="39.950000000000003" customHeight="1" x14ac:dyDescent="0.2"/>
    <row r="2610" ht="39.950000000000003" customHeight="1" x14ac:dyDescent="0.2"/>
    <row r="2611" ht="39.950000000000003" customHeight="1" x14ac:dyDescent="0.2"/>
    <row r="2612" ht="39.950000000000003" customHeight="1" x14ac:dyDescent="0.2"/>
    <row r="2613" ht="39.950000000000003" customHeight="1" x14ac:dyDescent="0.2"/>
    <row r="2614" ht="39.950000000000003" customHeight="1" x14ac:dyDescent="0.2"/>
    <row r="2615" ht="39.950000000000003" customHeight="1" x14ac:dyDescent="0.2"/>
    <row r="2616" ht="39.950000000000003" customHeight="1" x14ac:dyDescent="0.2"/>
    <row r="2617" ht="39.950000000000003" customHeight="1" x14ac:dyDescent="0.2"/>
    <row r="2618" ht="39.950000000000003" customHeight="1" x14ac:dyDescent="0.2"/>
    <row r="2619" ht="39.950000000000003" customHeight="1" x14ac:dyDescent="0.2"/>
    <row r="2620" ht="39.950000000000003" customHeight="1" x14ac:dyDescent="0.2"/>
    <row r="2621" ht="39.950000000000003" customHeight="1" x14ac:dyDescent="0.2"/>
    <row r="2622" ht="39.950000000000003" customHeight="1" x14ac:dyDescent="0.2"/>
    <row r="2623" ht="39.950000000000003" customHeight="1" x14ac:dyDescent="0.2"/>
    <row r="2624" ht="39.950000000000003" customHeight="1" x14ac:dyDescent="0.2"/>
    <row r="2625" ht="39.950000000000003" customHeight="1" x14ac:dyDescent="0.2"/>
    <row r="2626" ht="39.950000000000003" customHeight="1" x14ac:dyDescent="0.2"/>
    <row r="2627" ht="39.950000000000003" customHeight="1" x14ac:dyDescent="0.2"/>
    <row r="2628" ht="39.950000000000003" customHeight="1" x14ac:dyDescent="0.2"/>
    <row r="2629" ht="39.950000000000003" customHeight="1" x14ac:dyDescent="0.2"/>
    <row r="2630" ht="39.950000000000003" customHeight="1" x14ac:dyDescent="0.2"/>
    <row r="2631" ht="39.950000000000003" customHeight="1" x14ac:dyDescent="0.2"/>
    <row r="2632" ht="39.950000000000003" customHeight="1" x14ac:dyDescent="0.2"/>
    <row r="2633" ht="39.950000000000003" customHeight="1" x14ac:dyDescent="0.2"/>
    <row r="2634" ht="39.950000000000003" customHeight="1" x14ac:dyDescent="0.2"/>
    <row r="2635" ht="39.950000000000003" customHeight="1" x14ac:dyDescent="0.2"/>
    <row r="2636" ht="39.950000000000003" customHeight="1" x14ac:dyDescent="0.2"/>
    <row r="2637" ht="39.950000000000003" customHeight="1" x14ac:dyDescent="0.2"/>
    <row r="2638" ht="39.950000000000003" customHeight="1" x14ac:dyDescent="0.2"/>
    <row r="2639" ht="39.950000000000003" customHeight="1" x14ac:dyDescent="0.2"/>
    <row r="2640" ht="39.950000000000003" customHeight="1" x14ac:dyDescent="0.2"/>
    <row r="2641" ht="39.950000000000003" customHeight="1" x14ac:dyDescent="0.2"/>
    <row r="2642" ht="39.950000000000003" customHeight="1" x14ac:dyDescent="0.2"/>
    <row r="2643" ht="39.950000000000003" customHeight="1" x14ac:dyDescent="0.2"/>
    <row r="2644" ht="39.950000000000003" customHeight="1" x14ac:dyDescent="0.2"/>
    <row r="2645" ht="39.950000000000003" customHeight="1" x14ac:dyDescent="0.2"/>
    <row r="2646" ht="39.950000000000003" customHeight="1" x14ac:dyDescent="0.2"/>
    <row r="2647" ht="39.950000000000003" customHeight="1" x14ac:dyDescent="0.2"/>
    <row r="2648" ht="39.950000000000003" customHeight="1" x14ac:dyDescent="0.2"/>
    <row r="2649" ht="39.950000000000003" customHeight="1" x14ac:dyDescent="0.2"/>
    <row r="2650" ht="39.950000000000003" customHeight="1" x14ac:dyDescent="0.2"/>
    <row r="2651" ht="39.950000000000003" customHeight="1" x14ac:dyDescent="0.2"/>
    <row r="2652" ht="39.950000000000003" customHeight="1" x14ac:dyDescent="0.2"/>
    <row r="2653" ht="39.950000000000003" customHeight="1" x14ac:dyDescent="0.2"/>
    <row r="2654" ht="39.950000000000003" customHeight="1" x14ac:dyDescent="0.2"/>
    <row r="2655" ht="39.950000000000003" customHeight="1" x14ac:dyDescent="0.2"/>
    <row r="2656" ht="39.950000000000003" customHeight="1" x14ac:dyDescent="0.2"/>
    <row r="2657" ht="39.950000000000003" customHeight="1" x14ac:dyDescent="0.2"/>
    <row r="2658" ht="39.950000000000003" customHeight="1" x14ac:dyDescent="0.2"/>
    <row r="2659" ht="39.950000000000003" customHeight="1" x14ac:dyDescent="0.2"/>
    <row r="2660" ht="39.950000000000003" customHeight="1" x14ac:dyDescent="0.2"/>
    <row r="2661" ht="39.950000000000003" customHeight="1" x14ac:dyDescent="0.2"/>
    <row r="2662" ht="39.950000000000003" customHeight="1" x14ac:dyDescent="0.2"/>
    <row r="2663" ht="39.950000000000003" customHeight="1" x14ac:dyDescent="0.2"/>
    <row r="2664" ht="39.950000000000003" customHeight="1" x14ac:dyDescent="0.2"/>
    <row r="2665" ht="39.950000000000003" customHeight="1" x14ac:dyDescent="0.2"/>
    <row r="2666" ht="39.950000000000003" customHeight="1" x14ac:dyDescent="0.2"/>
    <row r="2667" ht="39.950000000000003" customHeight="1" x14ac:dyDescent="0.2"/>
    <row r="2668" ht="39.950000000000003" customHeight="1" x14ac:dyDescent="0.2"/>
    <row r="2669" ht="39.950000000000003" customHeight="1" x14ac:dyDescent="0.2"/>
    <row r="2670" ht="39.950000000000003" customHeight="1" x14ac:dyDescent="0.2"/>
    <row r="2671" ht="39.950000000000003" customHeight="1" x14ac:dyDescent="0.2"/>
    <row r="2672" ht="39.950000000000003" customHeight="1" x14ac:dyDescent="0.2"/>
    <row r="2673" ht="39.950000000000003" customHeight="1" x14ac:dyDescent="0.2"/>
    <row r="2674" ht="39.950000000000003" customHeight="1" x14ac:dyDescent="0.2"/>
    <row r="2675" ht="39.950000000000003" customHeight="1" x14ac:dyDescent="0.2"/>
    <row r="2676" ht="39.950000000000003" customHeight="1" x14ac:dyDescent="0.2"/>
    <row r="2677" ht="39.950000000000003" customHeight="1" x14ac:dyDescent="0.2"/>
    <row r="2678" ht="39.950000000000003" customHeight="1" x14ac:dyDescent="0.2"/>
    <row r="2679" ht="39.950000000000003" customHeight="1" x14ac:dyDescent="0.2"/>
    <row r="2680" ht="39.950000000000003" customHeight="1" x14ac:dyDescent="0.2"/>
    <row r="2681" ht="39.950000000000003" customHeight="1" x14ac:dyDescent="0.2"/>
    <row r="2682" ht="39.950000000000003" customHeight="1" x14ac:dyDescent="0.2"/>
    <row r="2683" ht="39.950000000000003" customHeight="1" x14ac:dyDescent="0.2"/>
    <row r="2684" ht="39.950000000000003" customHeight="1" x14ac:dyDescent="0.2"/>
    <row r="2685" ht="39.950000000000003" customHeight="1" x14ac:dyDescent="0.2"/>
    <row r="2686" ht="39.950000000000003" customHeight="1" x14ac:dyDescent="0.2"/>
    <row r="2687" ht="39.950000000000003" customHeight="1" x14ac:dyDescent="0.2"/>
    <row r="2688" ht="39.950000000000003" customHeight="1" x14ac:dyDescent="0.2"/>
    <row r="2689" ht="39.950000000000003" customHeight="1" x14ac:dyDescent="0.2"/>
    <row r="2690" ht="39.950000000000003" customHeight="1" x14ac:dyDescent="0.2"/>
    <row r="2691" ht="39.950000000000003" customHeight="1" x14ac:dyDescent="0.2"/>
    <row r="2692" ht="39.950000000000003" customHeight="1" x14ac:dyDescent="0.2"/>
    <row r="2693" ht="39.950000000000003" customHeight="1" x14ac:dyDescent="0.2"/>
    <row r="2694" ht="39.950000000000003" customHeight="1" x14ac:dyDescent="0.2"/>
    <row r="2695" ht="39.950000000000003" customHeight="1" x14ac:dyDescent="0.2"/>
    <row r="2696" ht="39.950000000000003" customHeight="1" x14ac:dyDescent="0.2"/>
    <row r="2697" ht="39.950000000000003" customHeight="1" x14ac:dyDescent="0.2"/>
    <row r="2698" ht="39.950000000000003" customHeight="1" x14ac:dyDescent="0.2"/>
    <row r="2699" ht="39.950000000000003" customHeight="1" x14ac:dyDescent="0.2"/>
    <row r="2700" ht="39.950000000000003" customHeight="1" x14ac:dyDescent="0.2"/>
    <row r="2701" ht="39.950000000000003" customHeight="1" x14ac:dyDescent="0.2"/>
    <row r="2702" ht="39.950000000000003" customHeight="1" x14ac:dyDescent="0.2"/>
    <row r="2703" ht="39.950000000000003" customHeight="1" x14ac:dyDescent="0.2"/>
    <row r="2704" ht="39.950000000000003" customHeight="1" x14ac:dyDescent="0.2"/>
    <row r="2705" ht="39.950000000000003" customHeight="1" x14ac:dyDescent="0.2"/>
    <row r="2706" ht="39.950000000000003" customHeight="1" x14ac:dyDescent="0.2"/>
    <row r="2707" ht="39.950000000000003" customHeight="1" x14ac:dyDescent="0.2"/>
    <row r="2708" ht="39.950000000000003" customHeight="1" x14ac:dyDescent="0.2"/>
    <row r="2709" ht="39.950000000000003" customHeight="1" x14ac:dyDescent="0.2"/>
    <row r="2710" ht="39.950000000000003" customHeight="1" x14ac:dyDescent="0.2"/>
    <row r="2711" ht="39.950000000000003" customHeight="1" x14ac:dyDescent="0.2"/>
    <row r="2712" ht="39.950000000000003" customHeight="1" x14ac:dyDescent="0.2"/>
    <row r="2713" ht="39.950000000000003" customHeight="1" x14ac:dyDescent="0.2"/>
    <row r="2714" ht="39.950000000000003" customHeight="1" x14ac:dyDescent="0.2"/>
    <row r="2715" ht="39.950000000000003" customHeight="1" x14ac:dyDescent="0.2"/>
    <row r="2716" ht="39.950000000000003" customHeight="1" x14ac:dyDescent="0.2"/>
    <row r="2717" ht="39.950000000000003" customHeight="1" x14ac:dyDescent="0.2"/>
    <row r="2718" ht="39.950000000000003" customHeight="1" x14ac:dyDescent="0.2"/>
    <row r="2719" ht="39.950000000000003" customHeight="1" x14ac:dyDescent="0.2"/>
    <row r="2720" ht="39.950000000000003" customHeight="1" x14ac:dyDescent="0.2"/>
    <row r="2721" ht="39.950000000000003" customHeight="1" x14ac:dyDescent="0.2"/>
    <row r="2722" ht="39.950000000000003" customHeight="1" x14ac:dyDescent="0.2"/>
    <row r="2723" ht="39.950000000000003" customHeight="1" x14ac:dyDescent="0.2"/>
    <row r="2724" ht="39.950000000000003" customHeight="1" x14ac:dyDescent="0.2"/>
    <row r="2725" ht="39.950000000000003" customHeight="1" x14ac:dyDescent="0.2"/>
    <row r="2726" ht="39.950000000000003" customHeight="1" x14ac:dyDescent="0.2"/>
    <row r="2727" ht="39.950000000000003" customHeight="1" x14ac:dyDescent="0.2"/>
    <row r="2728" ht="39.950000000000003" customHeight="1" x14ac:dyDescent="0.2"/>
    <row r="2729" ht="39.950000000000003" customHeight="1" x14ac:dyDescent="0.2"/>
    <row r="2730" ht="39.950000000000003" customHeight="1" x14ac:dyDescent="0.2"/>
    <row r="2731" ht="39.950000000000003" customHeight="1" x14ac:dyDescent="0.2"/>
    <row r="2732" ht="39.950000000000003" customHeight="1" x14ac:dyDescent="0.2"/>
    <row r="2733" ht="39.950000000000003" customHeight="1" x14ac:dyDescent="0.2"/>
    <row r="2734" ht="39.950000000000003" customHeight="1" x14ac:dyDescent="0.2"/>
    <row r="2735" ht="39.950000000000003" customHeight="1" x14ac:dyDescent="0.2"/>
    <row r="2736" ht="39.950000000000003" customHeight="1" x14ac:dyDescent="0.2"/>
    <row r="2737" ht="39.950000000000003" customHeight="1" x14ac:dyDescent="0.2"/>
    <row r="2738" ht="39.950000000000003" customHeight="1" x14ac:dyDescent="0.2"/>
    <row r="2739" ht="39.950000000000003" customHeight="1" x14ac:dyDescent="0.2"/>
    <row r="2740" ht="39.950000000000003" customHeight="1" x14ac:dyDescent="0.2"/>
    <row r="2741" ht="39.950000000000003" customHeight="1" x14ac:dyDescent="0.2"/>
    <row r="2742" ht="39.950000000000003" customHeight="1" x14ac:dyDescent="0.2"/>
    <row r="2743" ht="39.950000000000003" customHeight="1" x14ac:dyDescent="0.2"/>
    <row r="2744" ht="39.950000000000003" customHeight="1" x14ac:dyDescent="0.2"/>
    <row r="2745" ht="39.950000000000003" customHeight="1" x14ac:dyDescent="0.2"/>
    <row r="2746" ht="39.950000000000003" customHeight="1" x14ac:dyDescent="0.2"/>
    <row r="2747" ht="39.950000000000003" customHeight="1" x14ac:dyDescent="0.2"/>
    <row r="2748" ht="39.950000000000003" customHeight="1" x14ac:dyDescent="0.2"/>
    <row r="2749" ht="39.950000000000003" customHeight="1" x14ac:dyDescent="0.2"/>
    <row r="2750" ht="39.950000000000003" customHeight="1" x14ac:dyDescent="0.2"/>
    <row r="2751" ht="39.950000000000003" customHeight="1" x14ac:dyDescent="0.2"/>
    <row r="2752" ht="39.950000000000003" customHeight="1" x14ac:dyDescent="0.2"/>
    <row r="2753" ht="39.950000000000003" customHeight="1" x14ac:dyDescent="0.2"/>
    <row r="2754" ht="39.950000000000003" customHeight="1" x14ac:dyDescent="0.2"/>
    <row r="2755" ht="39.950000000000003" customHeight="1" x14ac:dyDescent="0.2"/>
    <row r="2756" ht="39.950000000000003" customHeight="1" x14ac:dyDescent="0.2"/>
    <row r="2757" ht="39.950000000000003" customHeight="1" x14ac:dyDescent="0.2"/>
    <row r="2758" ht="39.950000000000003" customHeight="1" x14ac:dyDescent="0.2"/>
    <row r="2759" ht="39.950000000000003" customHeight="1" x14ac:dyDescent="0.2"/>
    <row r="2760" ht="39.950000000000003" customHeight="1" x14ac:dyDescent="0.2"/>
    <row r="2761" ht="39.950000000000003" customHeight="1" x14ac:dyDescent="0.2"/>
    <row r="2762" ht="39.950000000000003" customHeight="1" x14ac:dyDescent="0.2"/>
    <row r="2763" ht="39.950000000000003" customHeight="1" x14ac:dyDescent="0.2"/>
    <row r="2764" ht="39.950000000000003" customHeight="1" x14ac:dyDescent="0.2"/>
    <row r="2765" ht="39.950000000000003" customHeight="1" x14ac:dyDescent="0.2"/>
    <row r="2766" ht="39.950000000000003" customHeight="1" x14ac:dyDescent="0.2"/>
    <row r="2767" ht="39.950000000000003" customHeight="1" x14ac:dyDescent="0.2"/>
    <row r="2768" ht="39.950000000000003" customHeight="1" x14ac:dyDescent="0.2"/>
    <row r="2769" ht="39.950000000000003" customHeight="1" x14ac:dyDescent="0.2"/>
    <row r="2770" ht="39.950000000000003" customHeight="1" x14ac:dyDescent="0.2"/>
    <row r="2771" ht="39.950000000000003" customHeight="1" x14ac:dyDescent="0.2"/>
    <row r="2772" ht="39.950000000000003" customHeight="1" x14ac:dyDescent="0.2"/>
    <row r="2773" ht="39.950000000000003" customHeight="1" x14ac:dyDescent="0.2"/>
    <row r="2774" ht="39.950000000000003" customHeight="1" x14ac:dyDescent="0.2"/>
    <row r="2775" ht="39.950000000000003" customHeight="1" x14ac:dyDescent="0.2"/>
    <row r="2776" ht="39.950000000000003" customHeight="1" x14ac:dyDescent="0.2"/>
    <row r="2777" ht="39.950000000000003" customHeight="1" x14ac:dyDescent="0.2"/>
    <row r="2778" ht="39.950000000000003" customHeight="1" x14ac:dyDescent="0.2"/>
    <row r="2779" ht="39.950000000000003" customHeight="1" x14ac:dyDescent="0.2"/>
    <row r="2780" ht="39.950000000000003" customHeight="1" x14ac:dyDescent="0.2"/>
    <row r="2781" ht="39.950000000000003" customHeight="1" x14ac:dyDescent="0.2"/>
    <row r="2782" ht="39.950000000000003" customHeight="1" x14ac:dyDescent="0.2"/>
    <row r="2783" ht="39.950000000000003" customHeight="1" x14ac:dyDescent="0.2"/>
    <row r="2784" ht="39.950000000000003" customHeight="1" x14ac:dyDescent="0.2"/>
    <row r="2785" ht="39.950000000000003" customHeight="1" x14ac:dyDescent="0.2"/>
    <row r="2786" ht="39.950000000000003" customHeight="1" x14ac:dyDescent="0.2"/>
    <row r="2787" ht="39.950000000000003" customHeight="1" x14ac:dyDescent="0.2"/>
    <row r="2788" ht="39.950000000000003" customHeight="1" x14ac:dyDescent="0.2"/>
    <row r="2789" ht="39.950000000000003" customHeight="1" x14ac:dyDescent="0.2"/>
    <row r="2790" ht="39.950000000000003" customHeight="1" x14ac:dyDescent="0.2"/>
    <row r="2791" ht="39.950000000000003" customHeight="1" x14ac:dyDescent="0.2"/>
    <row r="2792" ht="39.950000000000003" customHeight="1" x14ac:dyDescent="0.2"/>
    <row r="2793" ht="39.950000000000003" customHeight="1" x14ac:dyDescent="0.2"/>
    <row r="2794" ht="39.950000000000003" customHeight="1" x14ac:dyDescent="0.2"/>
    <row r="2795" ht="39.950000000000003" customHeight="1" x14ac:dyDescent="0.2"/>
    <row r="2796" ht="39.950000000000003" customHeight="1" x14ac:dyDescent="0.2"/>
    <row r="2797" ht="39.950000000000003" customHeight="1" x14ac:dyDescent="0.2"/>
    <row r="2798" ht="39.950000000000003" customHeight="1" x14ac:dyDescent="0.2"/>
    <row r="2799" ht="39.950000000000003" customHeight="1" x14ac:dyDescent="0.2"/>
    <row r="2800" ht="39.950000000000003" customHeight="1" x14ac:dyDescent="0.2"/>
    <row r="2801" ht="39.950000000000003" customHeight="1" x14ac:dyDescent="0.2"/>
    <row r="2802" ht="39.950000000000003" customHeight="1" x14ac:dyDescent="0.2"/>
    <row r="2803" ht="39.950000000000003" customHeight="1" x14ac:dyDescent="0.2"/>
    <row r="2804" ht="39.950000000000003" customHeight="1" x14ac:dyDescent="0.2"/>
    <row r="2805" ht="39.950000000000003" customHeight="1" x14ac:dyDescent="0.2"/>
    <row r="2806" ht="39.950000000000003" customHeight="1" x14ac:dyDescent="0.2"/>
    <row r="2807" ht="39.950000000000003" customHeight="1" x14ac:dyDescent="0.2"/>
    <row r="2808" ht="39.950000000000003" customHeight="1" x14ac:dyDescent="0.2"/>
    <row r="2809" ht="39.950000000000003" customHeight="1" x14ac:dyDescent="0.2"/>
    <row r="2810" ht="39.950000000000003" customHeight="1" x14ac:dyDescent="0.2"/>
    <row r="2811" ht="39.950000000000003" customHeight="1" x14ac:dyDescent="0.2"/>
    <row r="2812" ht="39.950000000000003" customHeight="1" x14ac:dyDescent="0.2"/>
    <row r="2813" ht="39.950000000000003" customHeight="1" x14ac:dyDescent="0.2"/>
    <row r="2814" ht="39.950000000000003" customHeight="1" x14ac:dyDescent="0.2"/>
    <row r="2815" ht="39.950000000000003" customHeight="1" x14ac:dyDescent="0.2"/>
    <row r="2816" ht="39.950000000000003" customHeight="1" x14ac:dyDescent="0.2"/>
    <row r="2817" ht="39.950000000000003" customHeight="1" x14ac:dyDescent="0.2"/>
    <row r="2818" ht="39.950000000000003" customHeight="1" x14ac:dyDescent="0.2"/>
    <row r="2819" ht="39.950000000000003" customHeight="1" x14ac:dyDescent="0.2"/>
    <row r="2820" ht="39.950000000000003" customHeight="1" x14ac:dyDescent="0.2"/>
    <row r="2821" ht="39.950000000000003" customHeight="1" x14ac:dyDescent="0.2"/>
    <row r="2822" ht="39.950000000000003" customHeight="1" x14ac:dyDescent="0.2"/>
    <row r="2823" ht="39.950000000000003" customHeight="1" x14ac:dyDescent="0.2"/>
    <row r="2824" ht="39.950000000000003" customHeight="1" x14ac:dyDescent="0.2"/>
    <row r="2825" ht="39.950000000000003" customHeight="1" x14ac:dyDescent="0.2"/>
    <row r="2826" ht="39.950000000000003" customHeight="1" x14ac:dyDescent="0.2"/>
    <row r="2827" ht="39.950000000000003" customHeight="1" x14ac:dyDescent="0.2"/>
    <row r="2828" ht="39.950000000000003" customHeight="1" x14ac:dyDescent="0.2"/>
    <row r="2829" ht="39.950000000000003" customHeight="1" x14ac:dyDescent="0.2"/>
    <row r="2830" ht="39.950000000000003" customHeight="1" x14ac:dyDescent="0.2"/>
    <row r="2831" ht="39.950000000000003" customHeight="1" x14ac:dyDescent="0.2"/>
    <row r="2832" ht="39.950000000000003" customHeight="1" x14ac:dyDescent="0.2"/>
    <row r="2833" ht="39.950000000000003" customHeight="1" x14ac:dyDescent="0.2"/>
    <row r="2834" ht="39.950000000000003" customHeight="1" x14ac:dyDescent="0.2"/>
    <row r="2835" ht="39.950000000000003" customHeight="1" x14ac:dyDescent="0.2"/>
    <row r="2836" ht="39.950000000000003" customHeight="1" x14ac:dyDescent="0.2"/>
    <row r="2837" ht="39.950000000000003" customHeight="1" x14ac:dyDescent="0.2"/>
    <row r="2838" ht="39.950000000000003" customHeight="1" x14ac:dyDescent="0.2"/>
    <row r="2839" ht="39.950000000000003" customHeight="1" x14ac:dyDescent="0.2"/>
    <row r="2840" ht="39.950000000000003" customHeight="1" x14ac:dyDescent="0.2"/>
    <row r="2841" ht="39.950000000000003" customHeight="1" x14ac:dyDescent="0.2"/>
    <row r="2842" ht="39.950000000000003" customHeight="1" x14ac:dyDescent="0.2"/>
    <row r="2843" ht="39.950000000000003" customHeight="1" x14ac:dyDescent="0.2"/>
    <row r="2844" ht="39.950000000000003" customHeight="1" x14ac:dyDescent="0.2"/>
    <row r="2845" ht="39.950000000000003" customHeight="1" x14ac:dyDescent="0.2"/>
    <row r="2846" ht="39.950000000000003" customHeight="1" x14ac:dyDescent="0.2"/>
    <row r="2847" ht="39.950000000000003" customHeight="1" x14ac:dyDescent="0.2"/>
    <row r="2848" ht="39.950000000000003" customHeight="1" x14ac:dyDescent="0.2"/>
    <row r="2849" ht="39.950000000000003" customHeight="1" x14ac:dyDescent="0.2"/>
    <row r="2850" ht="39.950000000000003" customHeight="1" x14ac:dyDescent="0.2"/>
    <row r="2851" ht="39.950000000000003" customHeight="1" x14ac:dyDescent="0.2"/>
    <row r="2852" ht="39.950000000000003" customHeight="1" x14ac:dyDescent="0.2"/>
    <row r="2853" ht="39.950000000000003" customHeight="1" x14ac:dyDescent="0.2"/>
    <row r="2854" ht="39.950000000000003" customHeight="1" x14ac:dyDescent="0.2"/>
    <row r="2855" ht="39.950000000000003" customHeight="1" x14ac:dyDescent="0.2"/>
    <row r="2856" ht="39.950000000000003" customHeight="1" x14ac:dyDescent="0.2"/>
    <row r="2857" ht="39.950000000000003" customHeight="1" x14ac:dyDescent="0.2"/>
    <row r="2858" ht="39.950000000000003" customHeight="1" x14ac:dyDescent="0.2"/>
    <row r="2859" ht="39.950000000000003" customHeight="1" x14ac:dyDescent="0.2"/>
    <row r="2860" ht="39.950000000000003" customHeight="1" x14ac:dyDescent="0.2"/>
    <row r="2861" ht="39.950000000000003" customHeight="1" x14ac:dyDescent="0.2"/>
    <row r="2862" ht="39.950000000000003" customHeight="1" x14ac:dyDescent="0.2"/>
    <row r="2863" ht="39.950000000000003" customHeight="1" x14ac:dyDescent="0.2"/>
    <row r="2864" ht="39.950000000000003" customHeight="1" x14ac:dyDescent="0.2"/>
    <row r="2865" ht="39.950000000000003" customHeight="1" x14ac:dyDescent="0.2"/>
    <row r="2866" ht="39.950000000000003" customHeight="1" x14ac:dyDescent="0.2"/>
    <row r="2867" ht="39.950000000000003" customHeight="1" x14ac:dyDescent="0.2"/>
    <row r="2868" ht="39.950000000000003" customHeight="1" x14ac:dyDescent="0.2"/>
    <row r="2869" ht="39.950000000000003" customHeight="1" x14ac:dyDescent="0.2"/>
    <row r="2870" ht="39.950000000000003" customHeight="1" x14ac:dyDescent="0.2"/>
    <row r="2871" ht="39.950000000000003" customHeight="1" x14ac:dyDescent="0.2"/>
    <row r="2872" ht="39.950000000000003" customHeight="1" x14ac:dyDescent="0.2"/>
    <row r="2873" ht="39.950000000000003" customHeight="1" x14ac:dyDescent="0.2"/>
    <row r="2874" ht="39.950000000000003" customHeight="1" x14ac:dyDescent="0.2"/>
    <row r="2875" ht="39.950000000000003" customHeight="1" x14ac:dyDescent="0.2"/>
    <row r="2876" ht="39.950000000000003" customHeight="1" x14ac:dyDescent="0.2"/>
    <row r="2877" ht="39.950000000000003" customHeight="1" x14ac:dyDescent="0.2"/>
    <row r="2878" ht="39.950000000000003" customHeight="1" x14ac:dyDescent="0.2"/>
    <row r="2879" ht="39.950000000000003" customHeight="1" x14ac:dyDescent="0.2"/>
    <row r="2880" ht="39.950000000000003" customHeight="1" x14ac:dyDescent="0.2"/>
    <row r="2881" ht="39.950000000000003" customHeight="1" x14ac:dyDescent="0.2"/>
    <row r="2882" ht="39.950000000000003" customHeight="1" x14ac:dyDescent="0.2"/>
    <row r="2883" ht="39.950000000000003" customHeight="1" x14ac:dyDescent="0.2"/>
    <row r="2884" ht="39.950000000000003" customHeight="1" x14ac:dyDescent="0.2"/>
    <row r="2885" ht="39.950000000000003" customHeight="1" x14ac:dyDescent="0.2"/>
    <row r="2886" ht="39.950000000000003" customHeight="1" x14ac:dyDescent="0.2"/>
    <row r="2887" ht="39.950000000000003" customHeight="1" x14ac:dyDescent="0.2"/>
    <row r="2888" ht="39.950000000000003" customHeight="1" x14ac:dyDescent="0.2"/>
    <row r="2889" ht="39.950000000000003" customHeight="1" x14ac:dyDescent="0.2"/>
    <row r="2890" ht="39.950000000000003" customHeight="1" x14ac:dyDescent="0.2"/>
    <row r="2891" ht="39.950000000000003" customHeight="1" x14ac:dyDescent="0.2"/>
    <row r="2892" ht="39.950000000000003" customHeight="1" x14ac:dyDescent="0.2"/>
    <row r="2893" ht="39.950000000000003" customHeight="1" x14ac:dyDescent="0.2"/>
    <row r="2894" ht="39.950000000000003" customHeight="1" x14ac:dyDescent="0.2"/>
    <row r="2895" ht="39.950000000000003" customHeight="1" x14ac:dyDescent="0.2"/>
    <row r="2896" ht="39.950000000000003" customHeight="1" x14ac:dyDescent="0.2"/>
    <row r="2897" ht="39.950000000000003" customHeight="1" x14ac:dyDescent="0.2"/>
    <row r="2898" ht="39.950000000000003" customHeight="1" x14ac:dyDescent="0.2"/>
    <row r="2899" ht="39.950000000000003" customHeight="1" x14ac:dyDescent="0.2"/>
    <row r="2900" ht="39.950000000000003" customHeight="1" x14ac:dyDescent="0.2"/>
    <row r="2901" ht="39.950000000000003" customHeight="1" x14ac:dyDescent="0.2"/>
    <row r="2902" ht="39.950000000000003" customHeight="1" x14ac:dyDescent="0.2"/>
    <row r="2903" ht="39.950000000000003" customHeight="1" x14ac:dyDescent="0.2"/>
  </sheetData>
  <mergeCells count="886">
    <mergeCell ref="C43:G43"/>
    <mergeCell ref="C44:G44"/>
    <mergeCell ref="AE44:AI44"/>
    <mergeCell ref="AE45:AI45"/>
    <mergeCell ref="AE46:AI46"/>
    <mergeCell ref="AE49:AH49"/>
    <mergeCell ref="C82:E82"/>
    <mergeCell ref="AE37:AI37"/>
    <mergeCell ref="AE39:AI39"/>
    <mergeCell ref="AE40:AI40"/>
    <mergeCell ref="AE41:AI41"/>
    <mergeCell ref="AE42:AI42"/>
    <mergeCell ref="AE43:AI43"/>
    <mergeCell ref="X43:AB43"/>
    <mergeCell ref="X44:AB44"/>
    <mergeCell ref="X45:AB45"/>
    <mergeCell ref="X46:AB46"/>
    <mergeCell ref="C45:G45"/>
    <mergeCell ref="C46:G46"/>
    <mergeCell ref="J57:P57"/>
    <mergeCell ref="Q57:W57"/>
    <mergeCell ref="X57:AD57"/>
    <mergeCell ref="AE57:AK57"/>
    <mergeCell ref="J37:N37"/>
    <mergeCell ref="J43:N43"/>
    <mergeCell ref="J44:N44"/>
    <mergeCell ref="J45:N45"/>
    <mergeCell ref="J46:N46"/>
    <mergeCell ref="Q35:U35"/>
    <mergeCell ref="Q37:U37"/>
    <mergeCell ref="Q39:U39"/>
    <mergeCell ref="Q40:U40"/>
    <mergeCell ref="Q41:U41"/>
    <mergeCell ref="Q42:U42"/>
    <mergeCell ref="J39:N39"/>
    <mergeCell ref="J40:N40"/>
    <mergeCell ref="Q43:U43"/>
    <mergeCell ref="Q44:U44"/>
    <mergeCell ref="Q45:U45"/>
    <mergeCell ref="Q46:U46"/>
    <mergeCell ref="X35:AB35"/>
    <mergeCell ref="X37:AB37"/>
    <mergeCell ref="X39:AB39"/>
    <mergeCell ref="X40:AB40"/>
    <mergeCell ref="X41:AB41"/>
    <mergeCell ref="X42:AB42"/>
    <mergeCell ref="J42:N42"/>
    <mergeCell ref="C35:G35"/>
    <mergeCell ref="C37:G37"/>
    <mergeCell ref="C39:G39"/>
    <mergeCell ref="C40:G40"/>
    <mergeCell ref="C41:G41"/>
    <mergeCell ref="C42:G42"/>
    <mergeCell ref="X16:AB16"/>
    <mergeCell ref="X29:AD29"/>
    <mergeCell ref="C17:G17"/>
    <mergeCell ref="J17:N17"/>
    <mergeCell ref="Q17:U17"/>
    <mergeCell ref="X17:AB17"/>
    <mergeCell ref="C15:G15"/>
    <mergeCell ref="J15:N15"/>
    <mergeCell ref="Q15:U15"/>
    <mergeCell ref="X15:AB15"/>
    <mergeCell ref="J41:N41"/>
    <mergeCell ref="AE13:AI13"/>
    <mergeCell ref="C14:G14"/>
    <mergeCell ref="J14:N14"/>
    <mergeCell ref="Q14:U14"/>
    <mergeCell ref="X14:AB14"/>
    <mergeCell ref="AE14:AI14"/>
    <mergeCell ref="AE29:AK29"/>
    <mergeCell ref="AE17:AI17"/>
    <mergeCell ref="C18:G18"/>
    <mergeCell ref="J18:N18"/>
    <mergeCell ref="Q18:U18"/>
    <mergeCell ref="X18:AB18"/>
    <mergeCell ref="AE18:AI18"/>
    <mergeCell ref="AE15:AI15"/>
    <mergeCell ref="C16:G16"/>
    <mergeCell ref="J16:N16"/>
    <mergeCell ref="Q16:U16"/>
    <mergeCell ref="AE16:AI16"/>
    <mergeCell ref="Q11:U11"/>
    <mergeCell ref="X11:AB11"/>
    <mergeCell ref="AE11:AI11"/>
    <mergeCell ref="C12:G12"/>
    <mergeCell ref="J12:N12"/>
    <mergeCell ref="Q12:U12"/>
    <mergeCell ref="X12:AB12"/>
    <mergeCell ref="AE12:AI12"/>
    <mergeCell ref="C13:G13"/>
    <mergeCell ref="J13:N13"/>
    <mergeCell ref="Q13:U13"/>
    <mergeCell ref="X13:AB13"/>
    <mergeCell ref="C11:G11"/>
    <mergeCell ref="J11:N11"/>
    <mergeCell ref="A884:B884"/>
    <mergeCell ref="AL884:AM884"/>
    <mergeCell ref="A885:B885"/>
    <mergeCell ref="AL885:AM885"/>
    <mergeCell ref="A886:B886"/>
    <mergeCell ref="AL886:AM886"/>
    <mergeCell ref="A878:B878"/>
    <mergeCell ref="A879:B879"/>
    <mergeCell ref="A880:B880"/>
    <mergeCell ref="A881:B881"/>
    <mergeCell ref="A882:B882"/>
    <mergeCell ref="A883:B883"/>
    <mergeCell ref="A872:B872"/>
    <mergeCell ref="A873:B873"/>
    <mergeCell ref="A874:B874"/>
    <mergeCell ref="A875:B875"/>
    <mergeCell ref="A876:B876"/>
    <mergeCell ref="A877:B877"/>
    <mergeCell ref="A860:B860"/>
    <mergeCell ref="AL860:AM860"/>
    <mergeCell ref="A868:B868"/>
    <mergeCell ref="A869:B869"/>
    <mergeCell ref="A870:B870"/>
    <mergeCell ref="A871:B871"/>
    <mergeCell ref="A856:B856"/>
    <mergeCell ref="A857:B857"/>
    <mergeCell ref="A858:B858"/>
    <mergeCell ref="AL858:AM858"/>
    <mergeCell ref="A859:B859"/>
    <mergeCell ref="AL859:AM859"/>
    <mergeCell ref="A850:B850"/>
    <mergeCell ref="A851:B851"/>
    <mergeCell ref="A852:B852"/>
    <mergeCell ref="A853:B853"/>
    <mergeCell ref="A854:B854"/>
    <mergeCell ref="A855:B855"/>
    <mergeCell ref="A844:B844"/>
    <mergeCell ref="A845:B845"/>
    <mergeCell ref="A846:B846"/>
    <mergeCell ref="A847:B847"/>
    <mergeCell ref="A848:B848"/>
    <mergeCell ref="A849:B849"/>
    <mergeCell ref="A833:B833"/>
    <mergeCell ref="AL833:AM833"/>
    <mergeCell ref="A834:B834"/>
    <mergeCell ref="AL834:AM834"/>
    <mergeCell ref="A842:B842"/>
    <mergeCell ref="A843:B843"/>
    <mergeCell ref="A828:B828"/>
    <mergeCell ref="A829:B829"/>
    <mergeCell ref="A830:B830"/>
    <mergeCell ref="A831:B831"/>
    <mergeCell ref="A832:B832"/>
    <mergeCell ref="AL832:AM832"/>
    <mergeCell ref="A822:B822"/>
    <mergeCell ref="A823:B823"/>
    <mergeCell ref="A824:B824"/>
    <mergeCell ref="A825:B825"/>
    <mergeCell ref="A826:B826"/>
    <mergeCell ref="A827:B827"/>
    <mergeCell ref="A816:B816"/>
    <mergeCell ref="A817:B817"/>
    <mergeCell ref="A818:B818"/>
    <mergeCell ref="A819:B819"/>
    <mergeCell ref="A820:B820"/>
    <mergeCell ref="A821:B821"/>
    <mergeCell ref="A806:B806"/>
    <mergeCell ref="AL806:AM806"/>
    <mergeCell ref="A807:B807"/>
    <mergeCell ref="AL807:AM807"/>
    <mergeCell ref="A808:B808"/>
    <mergeCell ref="AL808:AM808"/>
    <mergeCell ref="A800:B800"/>
    <mergeCell ref="A801:B801"/>
    <mergeCell ref="A802:B802"/>
    <mergeCell ref="A803:B803"/>
    <mergeCell ref="A804:B804"/>
    <mergeCell ref="A805:B805"/>
    <mergeCell ref="A794:B794"/>
    <mergeCell ref="A795:B795"/>
    <mergeCell ref="A796:B796"/>
    <mergeCell ref="A797:B797"/>
    <mergeCell ref="A798:B798"/>
    <mergeCell ref="A799:B799"/>
    <mergeCell ref="A782:B782"/>
    <mergeCell ref="AL782:AM782"/>
    <mergeCell ref="A790:B790"/>
    <mergeCell ref="A791:B791"/>
    <mergeCell ref="A792:B792"/>
    <mergeCell ref="A793:B793"/>
    <mergeCell ref="A778:B778"/>
    <mergeCell ref="A779:B779"/>
    <mergeCell ref="A780:B780"/>
    <mergeCell ref="AL780:AM780"/>
    <mergeCell ref="A781:B781"/>
    <mergeCell ref="AL781:AM781"/>
    <mergeCell ref="A772:B772"/>
    <mergeCell ref="A773:B773"/>
    <mergeCell ref="A774:B774"/>
    <mergeCell ref="A775:B775"/>
    <mergeCell ref="A776:B776"/>
    <mergeCell ref="A777:B777"/>
    <mergeCell ref="A766:B766"/>
    <mergeCell ref="A767:B767"/>
    <mergeCell ref="A768:B768"/>
    <mergeCell ref="A769:B769"/>
    <mergeCell ref="A770:B770"/>
    <mergeCell ref="A771:B771"/>
    <mergeCell ref="A755:B755"/>
    <mergeCell ref="AL755:AM755"/>
    <mergeCell ref="A756:B756"/>
    <mergeCell ref="AL756:AM756"/>
    <mergeCell ref="A764:B764"/>
    <mergeCell ref="A765:B765"/>
    <mergeCell ref="A750:B750"/>
    <mergeCell ref="A751:B751"/>
    <mergeCell ref="A752:B752"/>
    <mergeCell ref="A753:B753"/>
    <mergeCell ref="A754:B754"/>
    <mergeCell ref="AL754:AM754"/>
    <mergeCell ref="A744:B744"/>
    <mergeCell ref="A745:B745"/>
    <mergeCell ref="A746:B746"/>
    <mergeCell ref="A747:B747"/>
    <mergeCell ref="A748:B748"/>
    <mergeCell ref="A749:B749"/>
    <mergeCell ref="A739:B739"/>
    <mergeCell ref="A740:B740"/>
    <mergeCell ref="AO740:AQ740"/>
    <mergeCell ref="A741:B741"/>
    <mergeCell ref="A742:B742"/>
    <mergeCell ref="A743:B743"/>
    <mergeCell ref="A729:B729"/>
    <mergeCell ref="AL729:AM729"/>
    <mergeCell ref="A730:B730"/>
    <mergeCell ref="AL730:AM730"/>
    <mergeCell ref="AR735:AS735"/>
    <mergeCell ref="A738:B738"/>
    <mergeCell ref="A724:B724"/>
    <mergeCell ref="A725:B725"/>
    <mergeCell ref="A726:B726"/>
    <mergeCell ref="A727:B727"/>
    <mergeCell ref="A728:B728"/>
    <mergeCell ref="AL728:AM728"/>
    <mergeCell ref="A718:B718"/>
    <mergeCell ref="A719:B719"/>
    <mergeCell ref="A720:B720"/>
    <mergeCell ref="A721:B721"/>
    <mergeCell ref="A722:B722"/>
    <mergeCell ref="A723:B723"/>
    <mergeCell ref="A712:B712"/>
    <mergeCell ref="A713:B713"/>
    <mergeCell ref="A714:B714"/>
    <mergeCell ref="A715:B715"/>
    <mergeCell ref="A716:B716"/>
    <mergeCell ref="A717:B717"/>
    <mergeCell ref="A702:B702"/>
    <mergeCell ref="AL702:AM702"/>
    <mergeCell ref="A703:B703"/>
    <mergeCell ref="AL703:AM703"/>
    <mergeCell ref="A704:B704"/>
    <mergeCell ref="AL704:AM704"/>
    <mergeCell ref="A696:B696"/>
    <mergeCell ref="A697:B697"/>
    <mergeCell ref="A698:B698"/>
    <mergeCell ref="A699:B699"/>
    <mergeCell ref="A700:B700"/>
    <mergeCell ref="A701:B701"/>
    <mergeCell ref="A690:B690"/>
    <mergeCell ref="A691:B691"/>
    <mergeCell ref="A692:B692"/>
    <mergeCell ref="A693:B693"/>
    <mergeCell ref="A694:B694"/>
    <mergeCell ref="A695:B695"/>
    <mergeCell ref="A678:B678"/>
    <mergeCell ref="AL678:AM678"/>
    <mergeCell ref="A686:B686"/>
    <mergeCell ref="A687:B687"/>
    <mergeCell ref="A688:B688"/>
    <mergeCell ref="A689:B689"/>
    <mergeCell ref="A674:B674"/>
    <mergeCell ref="A675:B675"/>
    <mergeCell ref="A676:B676"/>
    <mergeCell ref="AL676:AM676"/>
    <mergeCell ref="A677:B677"/>
    <mergeCell ref="AL677:AM677"/>
    <mergeCell ref="A668:B668"/>
    <mergeCell ref="A669:B669"/>
    <mergeCell ref="A670:B670"/>
    <mergeCell ref="A671:B671"/>
    <mergeCell ref="A672:B672"/>
    <mergeCell ref="A673:B673"/>
    <mergeCell ref="A662:B662"/>
    <mergeCell ref="A663:B663"/>
    <mergeCell ref="A664:B664"/>
    <mergeCell ref="A665:B665"/>
    <mergeCell ref="A666:B666"/>
    <mergeCell ref="A667:B667"/>
    <mergeCell ref="A651:B651"/>
    <mergeCell ref="AL651:AM651"/>
    <mergeCell ref="A652:B652"/>
    <mergeCell ref="AL652:AM652"/>
    <mergeCell ref="A660:B660"/>
    <mergeCell ref="A661:B661"/>
    <mergeCell ref="A646:B646"/>
    <mergeCell ref="A647:B647"/>
    <mergeCell ref="A648:B648"/>
    <mergeCell ref="A649:B649"/>
    <mergeCell ref="A650:B650"/>
    <mergeCell ref="AL650:AM650"/>
    <mergeCell ref="A640:B640"/>
    <mergeCell ref="A641:B641"/>
    <mergeCell ref="A642:B642"/>
    <mergeCell ref="A643:B643"/>
    <mergeCell ref="A644:B644"/>
    <mergeCell ref="A645:B645"/>
    <mergeCell ref="A634:B634"/>
    <mergeCell ref="A635:B635"/>
    <mergeCell ref="A636:B636"/>
    <mergeCell ref="A637:B637"/>
    <mergeCell ref="A638:B638"/>
    <mergeCell ref="A639:B639"/>
    <mergeCell ref="A623:B623"/>
    <mergeCell ref="A624:B624"/>
    <mergeCell ref="AL624:AM624"/>
    <mergeCell ref="A625:B625"/>
    <mergeCell ref="AL625:AM625"/>
    <mergeCell ref="A626:B626"/>
    <mergeCell ref="AL626:AM626"/>
    <mergeCell ref="A617:B617"/>
    <mergeCell ref="A618:B618"/>
    <mergeCell ref="A619:B619"/>
    <mergeCell ref="A620:B620"/>
    <mergeCell ref="A621:B621"/>
    <mergeCell ref="A622:B622"/>
    <mergeCell ref="A611:B611"/>
    <mergeCell ref="A612:B612"/>
    <mergeCell ref="A613:B613"/>
    <mergeCell ref="A614:B614"/>
    <mergeCell ref="A615:B615"/>
    <mergeCell ref="A616:B616"/>
    <mergeCell ref="A598:B598"/>
    <mergeCell ref="A599:B599"/>
    <mergeCell ref="A600:B600"/>
    <mergeCell ref="A608:B608"/>
    <mergeCell ref="A609:B609"/>
    <mergeCell ref="A610:B610"/>
    <mergeCell ref="A592:B592"/>
    <mergeCell ref="A593:B593"/>
    <mergeCell ref="A594:B594"/>
    <mergeCell ref="A595:B595"/>
    <mergeCell ref="A596:B596"/>
    <mergeCell ref="A597:B597"/>
    <mergeCell ref="A586:B586"/>
    <mergeCell ref="A587:B587"/>
    <mergeCell ref="A588:B588"/>
    <mergeCell ref="A589:B589"/>
    <mergeCell ref="A590:B590"/>
    <mergeCell ref="A591:B591"/>
    <mergeCell ref="A573:B573"/>
    <mergeCell ref="A574:B574"/>
    <mergeCell ref="A582:B582"/>
    <mergeCell ref="A583:B583"/>
    <mergeCell ref="A584:B584"/>
    <mergeCell ref="A585:B585"/>
    <mergeCell ref="A567:B567"/>
    <mergeCell ref="A568:B568"/>
    <mergeCell ref="A569:B569"/>
    <mergeCell ref="A570:B570"/>
    <mergeCell ref="A571:B571"/>
    <mergeCell ref="A572:B572"/>
    <mergeCell ref="A561:B561"/>
    <mergeCell ref="A562:B562"/>
    <mergeCell ref="A563:B563"/>
    <mergeCell ref="A564:B564"/>
    <mergeCell ref="A565:B565"/>
    <mergeCell ref="A566:B566"/>
    <mergeCell ref="A548:B548"/>
    <mergeCell ref="A556:B556"/>
    <mergeCell ref="A557:B557"/>
    <mergeCell ref="A558:B558"/>
    <mergeCell ref="A559:B559"/>
    <mergeCell ref="A560:B560"/>
    <mergeCell ref="A542:B542"/>
    <mergeCell ref="A543:B543"/>
    <mergeCell ref="A544:B544"/>
    <mergeCell ref="A545:B545"/>
    <mergeCell ref="A546:B546"/>
    <mergeCell ref="A547:B547"/>
    <mergeCell ref="A536:B536"/>
    <mergeCell ref="A537:B537"/>
    <mergeCell ref="A538:B538"/>
    <mergeCell ref="A539:B539"/>
    <mergeCell ref="A540:B540"/>
    <mergeCell ref="A541:B541"/>
    <mergeCell ref="A530:B530"/>
    <mergeCell ref="A531:B531"/>
    <mergeCell ref="A532:B532"/>
    <mergeCell ref="A533:B533"/>
    <mergeCell ref="A534:B534"/>
    <mergeCell ref="A535:B535"/>
    <mergeCell ref="A517:B517"/>
    <mergeCell ref="A518:B518"/>
    <mergeCell ref="A519:B519"/>
    <mergeCell ref="A520:B520"/>
    <mergeCell ref="A521:B521"/>
    <mergeCell ref="A522:B522"/>
    <mergeCell ref="A511:B511"/>
    <mergeCell ref="A512:B512"/>
    <mergeCell ref="A513:B513"/>
    <mergeCell ref="A514:B514"/>
    <mergeCell ref="A515:B515"/>
    <mergeCell ref="A516:B516"/>
    <mergeCell ref="A505:B505"/>
    <mergeCell ref="A506:B506"/>
    <mergeCell ref="A507:B507"/>
    <mergeCell ref="A508:B508"/>
    <mergeCell ref="A509:B509"/>
    <mergeCell ref="A510:B510"/>
    <mergeCell ref="A492:B492"/>
    <mergeCell ref="A493:B493"/>
    <mergeCell ref="A494:B494"/>
    <mergeCell ref="A495:B495"/>
    <mergeCell ref="A496:B496"/>
    <mergeCell ref="A504:B504"/>
    <mergeCell ref="A486:B486"/>
    <mergeCell ref="A487:B487"/>
    <mergeCell ref="A488:B488"/>
    <mergeCell ref="A489:B489"/>
    <mergeCell ref="A490:B490"/>
    <mergeCell ref="A491:B491"/>
    <mergeCell ref="A480:B480"/>
    <mergeCell ref="A481:B481"/>
    <mergeCell ref="A482:B482"/>
    <mergeCell ref="A483:B483"/>
    <mergeCell ref="A484:B484"/>
    <mergeCell ref="A485:B485"/>
    <mergeCell ref="A465:B465"/>
    <mergeCell ref="A466:B466"/>
    <mergeCell ref="A467:B467"/>
    <mergeCell ref="A468:B468"/>
    <mergeCell ref="A478:B478"/>
    <mergeCell ref="A479:B479"/>
    <mergeCell ref="A459:B459"/>
    <mergeCell ref="A460:B460"/>
    <mergeCell ref="A461:B461"/>
    <mergeCell ref="A462:B462"/>
    <mergeCell ref="A463:B463"/>
    <mergeCell ref="A464:B464"/>
    <mergeCell ref="A453:B453"/>
    <mergeCell ref="A454:B454"/>
    <mergeCell ref="A455:B455"/>
    <mergeCell ref="A456:B456"/>
    <mergeCell ref="A457:B457"/>
    <mergeCell ref="A458:B458"/>
    <mergeCell ref="A439:B439"/>
    <mergeCell ref="A440:B440"/>
    <mergeCell ref="A441:B441"/>
    <mergeCell ref="A450:B450"/>
    <mergeCell ref="A451:B451"/>
    <mergeCell ref="A452:B452"/>
    <mergeCell ref="A433:B433"/>
    <mergeCell ref="A434:B434"/>
    <mergeCell ref="A435:B435"/>
    <mergeCell ref="A436:B436"/>
    <mergeCell ref="A437:B437"/>
    <mergeCell ref="A438:B438"/>
    <mergeCell ref="A427:B427"/>
    <mergeCell ref="A428:B428"/>
    <mergeCell ref="A429:B429"/>
    <mergeCell ref="A430:B430"/>
    <mergeCell ref="A431:B431"/>
    <mergeCell ref="A432:B432"/>
    <mergeCell ref="A413:B413"/>
    <mergeCell ref="A414:B414"/>
    <mergeCell ref="A423:B423"/>
    <mergeCell ref="A424:B424"/>
    <mergeCell ref="A425:B425"/>
    <mergeCell ref="A426:B426"/>
    <mergeCell ref="A407:B407"/>
    <mergeCell ref="A408:B408"/>
    <mergeCell ref="A409:B409"/>
    <mergeCell ref="A410:B410"/>
    <mergeCell ref="A411:B411"/>
    <mergeCell ref="A412:B412"/>
    <mergeCell ref="A401:B401"/>
    <mergeCell ref="A402:B402"/>
    <mergeCell ref="A403:B403"/>
    <mergeCell ref="A404:B404"/>
    <mergeCell ref="A405:B405"/>
    <mergeCell ref="A406:B406"/>
    <mergeCell ref="A387:B387"/>
    <mergeCell ref="A396:B396"/>
    <mergeCell ref="A397:B397"/>
    <mergeCell ref="A398:B398"/>
    <mergeCell ref="A399:B399"/>
    <mergeCell ref="A400:B400"/>
    <mergeCell ref="A381:B381"/>
    <mergeCell ref="A382:B382"/>
    <mergeCell ref="A383:B383"/>
    <mergeCell ref="A384:B384"/>
    <mergeCell ref="A385:B385"/>
    <mergeCell ref="A386:B386"/>
    <mergeCell ref="A375:B375"/>
    <mergeCell ref="A376:B376"/>
    <mergeCell ref="A377:B377"/>
    <mergeCell ref="A378:B378"/>
    <mergeCell ref="A379:B379"/>
    <mergeCell ref="A380:B380"/>
    <mergeCell ref="A361:B361"/>
    <mergeCell ref="A362:B362"/>
    <mergeCell ref="A371:B371"/>
    <mergeCell ref="A372:B372"/>
    <mergeCell ref="A373:B373"/>
    <mergeCell ref="A374:B374"/>
    <mergeCell ref="A355:B355"/>
    <mergeCell ref="A356:B356"/>
    <mergeCell ref="A357:B357"/>
    <mergeCell ref="A358:B358"/>
    <mergeCell ref="A359:B359"/>
    <mergeCell ref="A360:B360"/>
    <mergeCell ref="A349:B349"/>
    <mergeCell ref="A350:B350"/>
    <mergeCell ref="A351:B351"/>
    <mergeCell ref="A352:B352"/>
    <mergeCell ref="A353:B353"/>
    <mergeCell ref="A354:B354"/>
    <mergeCell ref="A334:B334"/>
    <mergeCell ref="A335:B335"/>
    <mergeCell ref="A336:B336"/>
    <mergeCell ref="A346:B346"/>
    <mergeCell ref="A347:B347"/>
    <mergeCell ref="A348:B348"/>
    <mergeCell ref="A328:B328"/>
    <mergeCell ref="A329:B329"/>
    <mergeCell ref="A330:B330"/>
    <mergeCell ref="A331:B331"/>
    <mergeCell ref="A332:B332"/>
    <mergeCell ref="A333:B333"/>
    <mergeCell ref="A322:B322"/>
    <mergeCell ref="A323:B323"/>
    <mergeCell ref="A324:B324"/>
    <mergeCell ref="A325:B325"/>
    <mergeCell ref="A326:B326"/>
    <mergeCell ref="A327:B327"/>
    <mergeCell ref="A315:B315"/>
    <mergeCell ref="A317:B317"/>
    <mergeCell ref="A318:B318"/>
    <mergeCell ref="A319:B319"/>
    <mergeCell ref="A320:B320"/>
    <mergeCell ref="A321:B321"/>
    <mergeCell ref="A299:B299"/>
    <mergeCell ref="A300:B300"/>
    <mergeCell ref="A303:B303"/>
    <mergeCell ref="A304:B304"/>
    <mergeCell ref="A307:B307"/>
    <mergeCell ref="A305:B305"/>
    <mergeCell ref="A306:B306"/>
    <mergeCell ref="A293:B293"/>
    <mergeCell ref="A294:B294"/>
    <mergeCell ref="A295:B295"/>
    <mergeCell ref="A296:B296"/>
    <mergeCell ref="A297:B297"/>
    <mergeCell ref="A298:B298"/>
    <mergeCell ref="A287:B287"/>
    <mergeCell ref="A288:B288"/>
    <mergeCell ref="A289:B289"/>
    <mergeCell ref="A290:B290"/>
    <mergeCell ref="A291:B291"/>
    <mergeCell ref="A292:B292"/>
    <mergeCell ref="AE281:AK281"/>
    <mergeCell ref="A282:B282"/>
    <mergeCell ref="A283:B283"/>
    <mergeCell ref="A284:B284"/>
    <mergeCell ref="A285:B285"/>
    <mergeCell ref="A286:B286"/>
    <mergeCell ref="A279:B279"/>
    <mergeCell ref="A281:B281"/>
    <mergeCell ref="C281:I281"/>
    <mergeCell ref="J281:P281"/>
    <mergeCell ref="Q281:W281"/>
    <mergeCell ref="X281:AD281"/>
    <mergeCell ref="A270:B270"/>
    <mergeCell ref="A271:B271"/>
    <mergeCell ref="A272:B272"/>
    <mergeCell ref="A275:B275"/>
    <mergeCell ref="A276:B276"/>
    <mergeCell ref="A277:B277"/>
    <mergeCell ref="A278:B278"/>
    <mergeCell ref="A264:B264"/>
    <mergeCell ref="A265:B265"/>
    <mergeCell ref="A266:B266"/>
    <mergeCell ref="A267:B267"/>
    <mergeCell ref="A268:B268"/>
    <mergeCell ref="A269:B269"/>
    <mergeCell ref="A258:B258"/>
    <mergeCell ref="A259:B259"/>
    <mergeCell ref="A260:B260"/>
    <mergeCell ref="A261:B261"/>
    <mergeCell ref="A262:B262"/>
    <mergeCell ref="A263:B263"/>
    <mergeCell ref="X253:AD253"/>
    <mergeCell ref="AE253:AK253"/>
    <mergeCell ref="A254:B254"/>
    <mergeCell ref="A255:B255"/>
    <mergeCell ref="A256:B256"/>
    <mergeCell ref="A257:B257"/>
    <mergeCell ref="A251:B251"/>
    <mergeCell ref="A253:B253"/>
    <mergeCell ref="C253:I253"/>
    <mergeCell ref="J253:P253"/>
    <mergeCell ref="Q253:W253"/>
    <mergeCell ref="A249:B249"/>
    <mergeCell ref="A250:B250"/>
    <mergeCell ref="A241:B241"/>
    <mergeCell ref="A242:B242"/>
    <mergeCell ref="A243:B243"/>
    <mergeCell ref="A244:B244"/>
    <mergeCell ref="A247:B247"/>
    <mergeCell ref="A248:B248"/>
    <mergeCell ref="A235:B235"/>
    <mergeCell ref="A236:B236"/>
    <mergeCell ref="A237:B237"/>
    <mergeCell ref="A238:B238"/>
    <mergeCell ref="A239:B239"/>
    <mergeCell ref="A240:B240"/>
    <mergeCell ref="A229:B229"/>
    <mergeCell ref="A230:B230"/>
    <mergeCell ref="A231:B231"/>
    <mergeCell ref="A232:B232"/>
    <mergeCell ref="A233:B233"/>
    <mergeCell ref="A234:B234"/>
    <mergeCell ref="Q225:W225"/>
    <mergeCell ref="X225:AD225"/>
    <mergeCell ref="AE225:AK225"/>
    <mergeCell ref="A226:B226"/>
    <mergeCell ref="A227:B227"/>
    <mergeCell ref="A228:B228"/>
    <mergeCell ref="A223:B223"/>
    <mergeCell ref="A224:B224"/>
    <mergeCell ref="A225:B225"/>
    <mergeCell ref="C225:I225"/>
    <mergeCell ref="J225:P225"/>
    <mergeCell ref="A221:B221"/>
    <mergeCell ref="A222:B222"/>
    <mergeCell ref="A213:B213"/>
    <mergeCell ref="A214:B214"/>
    <mergeCell ref="A215:B215"/>
    <mergeCell ref="A216:B216"/>
    <mergeCell ref="A219:B219"/>
    <mergeCell ref="A220:B220"/>
    <mergeCell ref="A207:B207"/>
    <mergeCell ref="A208:B208"/>
    <mergeCell ref="A209:B209"/>
    <mergeCell ref="A210:B210"/>
    <mergeCell ref="A211:B211"/>
    <mergeCell ref="A212:B212"/>
    <mergeCell ref="A201:B201"/>
    <mergeCell ref="A202:B202"/>
    <mergeCell ref="A203:B203"/>
    <mergeCell ref="A204:B204"/>
    <mergeCell ref="A205:B205"/>
    <mergeCell ref="A206:B206"/>
    <mergeCell ref="Q197:W197"/>
    <mergeCell ref="X197:AD197"/>
    <mergeCell ref="AE197:AK197"/>
    <mergeCell ref="A198:B198"/>
    <mergeCell ref="A199:B199"/>
    <mergeCell ref="A200:B200"/>
    <mergeCell ref="A195:B195"/>
    <mergeCell ref="A196:B196"/>
    <mergeCell ref="A197:B197"/>
    <mergeCell ref="C197:I197"/>
    <mergeCell ref="J197:P197"/>
    <mergeCell ref="A193:B193"/>
    <mergeCell ref="A194:B194"/>
    <mergeCell ref="A185:B185"/>
    <mergeCell ref="A186:B186"/>
    <mergeCell ref="A187:B187"/>
    <mergeCell ref="A188:B188"/>
    <mergeCell ref="A191:B191"/>
    <mergeCell ref="A192:B192"/>
    <mergeCell ref="A179:B179"/>
    <mergeCell ref="A180:B180"/>
    <mergeCell ref="A181:B181"/>
    <mergeCell ref="A182:B182"/>
    <mergeCell ref="A183:B183"/>
    <mergeCell ref="A184:B184"/>
    <mergeCell ref="A173:B173"/>
    <mergeCell ref="A174:B174"/>
    <mergeCell ref="A175:B175"/>
    <mergeCell ref="A176:B176"/>
    <mergeCell ref="A177:B177"/>
    <mergeCell ref="A178:B178"/>
    <mergeCell ref="Q169:W169"/>
    <mergeCell ref="X169:AD169"/>
    <mergeCell ref="AE169:AK169"/>
    <mergeCell ref="A170:B170"/>
    <mergeCell ref="A171:B171"/>
    <mergeCell ref="A172:B172"/>
    <mergeCell ref="A167:B167"/>
    <mergeCell ref="A168:B168"/>
    <mergeCell ref="A169:B169"/>
    <mergeCell ref="C169:I169"/>
    <mergeCell ref="J169:P169"/>
    <mergeCell ref="A165:B165"/>
    <mergeCell ref="A166:B166"/>
    <mergeCell ref="A157:B157"/>
    <mergeCell ref="A158:B158"/>
    <mergeCell ref="A159:B159"/>
    <mergeCell ref="A160:B160"/>
    <mergeCell ref="A163:B163"/>
    <mergeCell ref="A164:B164"/>
    <mergeCell ref="A151:B151"/>
    <mergeCell ref="A152:B152"/>
    <mergeCell ref="A153:B153"/>
    <mergeCell ref="A154:B154"/>
    <mergeCell ref="A155:B155"/>
    <mergeCell ref="A156:B156"/>
    <mergeCell ref="A145:B145"/>
    <mergeCell ref="A146:B146"/>
    <mergeCell ref="A147:B147"/>
    <mergeCell ref="A148:B148"/>
    <mergeCell ref="A149:B149"/>
    <mergeCell ref="A150:B150"/>
    <mergeCell ref="Q141:W141"/>
    <mergeCell ref="X141:AD141"/>
    <mergeCell ref="AE141:AK141"/>
    <mergeCell ref="A142:B142"/>
    <mergeCell ref="A143:B143"/>
    <mergeCell ref="A144:B144"/>
    <mergeCell ref="A139:B139"/>
    <mergeCell ref="A140:B140"/>
    <mergeCell ref="A141:B141"/>
    <mergeCell ref="C141:I141"/>
    <mergeCell ref="J141:P141"/>
    <mergeCell ref="A137:B137"/>
    <mergeCell ref="A138:B138"/>
    <mergeCell ref="A129:B129"/>
    <mergeCell ref="A130:B130"/>
    <mergeCell ref="A131:B131"/>
    <mergeCell ref="A132:B132"/>
    <mergeCell ref="A135:B135"/>
    <mergeCell ref="A136:B136"/>
    <mergeCell ref="A123:B123"/>
    <mergeCell ref="A124:B124"/>
    <mergeCell ref="A125:B125"/>
    <mergeCell ref="A126:B126"/>
    <mergeCell ref="A127:B127"/>
    <mergeCell ref="A128:B128"/>
    <mergeCell ref="A117:B117"/>
    <mergeCell ref="A118:B118"/>
    <mergeCell ref="A119:B119"/>
    <mergeCell ref="A120:B120"/>
    <mergeCell ref="A121:B121"/>
    <mergeCell ref="A122:B122"/>
    <mergeCell ref="Q113:W113"/>
    <mergeCell ref="X113:AD113"/>
    <mergeCell ref="AE113:AK113"/>
    <mergeCell ref="A114:B114"/>
    <mergeCell ref="A115:B115"/>
    <mergeCell ref="A116:B116"/>
    <mergeCell ref="A111:B111"/>
    <mergeCell ref="A112:B112"/>
    <mergeCell ref="A113:B113"/>
    <mergeCell ref="C113:I113"/>
    <mergeCell ref="J113:P113"/>
    <mergeCell ref="A109:B109"/>
    <mergeCell ref="A110:B110"/>
    <mergeCell ref="A101:B101"/>
    <mergeCell ref="A102:B102"/>
    <mergeCell ref="A103:B103"/>
    <mergeCell ref="A104:B104"/>
    <mergeCell ref="A107:B107"/>
    <mergeCell ref="A108:B108"/>
    <mergeCell ref="A95:B95"/>
    <mergeCell ref="A96:B96"/>
    <mergeCell ref="A97:B97"/>
    <mergeCell ref="A98:B98"/>
    <mergeCell ref="A99:B99"/>
    <mergeCell ref="A100:B100"/>
    <mergeCell ref="A89:B89"/>
    <mergeCell ref="A90:B90"/>
    <mergeCell ref="A91:B91"/>
    <mergeCell ref="A92:B92"/>
    <mergeCell ref="A93:B93"/>
    <mergeCell ref="A94:B94"/>
    <mergeCell ref="Q85:W85"/>
    <mergeCell ref="X85:AD85"/>
    <mergeCell ref="AE85:AK85"/>
    <mergeCell ref="A86:B86"/>
    <mergeCell ref="A87:B87"/>
    <mergeCell ref="A88:B88"/>
    <mergeCell ref="A80:B80"/>
    <mergeCell ref="A83:B83"/>
    <mergeCell ref="A85:B85"/>
    <mergeCell ref="C85:I85"/>
    <mergeCell ref="J85:P85"/>
    <mergeCell ref="A81:B81"/>
    <mergeCell ref="A82:B82"/>
    <mergeCell ref="A72:B72"/>
    <mergeCell ref="A73:B73"/>
    <mergeCell ref="A74:B74"/>
    <mergeCell ref="A75:B75"/>
    <mergeCell ref="A76:B76"/>
    <mergeCell ref="A79:B79"/>
    <mergeCell ref="A66:B66"/>
    <mergeCell ref="A67:B67"/>
    <mergeCell ref="A68:B68"/>
    <mergeCell ref="A69:B69"/>
    <mergeCell ref="A70:B70"/>
    <mergeCell ref="A71:B71"/>
    <mergeCell ref="A60:B60"/>
    <mergeCell ref="A61:B61"/>
    <mergeCell ref="A62:B62"/>
    <mergeCell ref="A63:B63"/>
    <mergeCell ref="A64:B64"/>
    <mergeCell ref="A65:B65"/>
    <mergeCell ref="A58:B58"/>
    <mergeCell ref="A59:B59"/>
    <mergeCell ref="A51:B51"/>
    <mergeCell ref="A52:B52"/>
    <mergeCell ref="A55:B55"/>
    <mergeCell ref="A57:B57"/>
    <mergeCell ref="C57:I57"/>
    <mergeCell ref="A53:B53"/>
    <mergeCell ref="A54:B54"/>
    <mergeCell ref="A43:B43"/>
    <mergeCell ref="A44:B44"/>
    <mergeCell ref="A45:B45"/>
    <mergeCell ref="A46:B46"/>
    <mergeCell ref="A47:B47"/>
    <mergeCell ref="A48:B48"/>
    <mergeCell ref="A37:B37"/>
    <mergeCell ref="A38:B38"/>
    <mergeCell ref="A39:B39"/>
    <mergeCell ref="A40:B40"/>
    <mergeCell ref="A41:B41"/>
    <mergeCell ref="A42:B42"/>
    <mergeCell ref="A31:B31"/>
    <mergeCell ref="A32:B32"/>
    <mergeCell ref="A33:B33"/>
    <mergeCell ref="A34:B34"/>
    <mergeCell ref="A35:B35"/>
    <mergeCell ref="A36:B36"/>
    <mergeCell ref="C29:I29"/>
    <mergeCell ref="J29:P29"/>
    <mergeCell ref="Q29:W29"/>
    <mergeCell ref="J35:N35"/>
    <mergeCell ref="A30:B30"/>
    <mergeCell ref="A20:B20"/>
    <mergeCell ref="A23:B23"/>
    <mergeCell ref="A24:B24"/>
    <mergeCell ref="A27:B27"/>
    <mergeCell ref="A29:B29"/>
    <mergeCell ref="A14:B14"/>
    <mergeCell ref="A15:B15"/>
    <mergeCell ref="A16:B16"/>
    <mergeCell ref="A17:B17"/>
    <mergeCell ref="A18:B18"/>
    <mergeCell ref="A19:B19"/>
    <mergeCell ref="A25:B25"/>
    <mergeCell ref="A26:B26"/>
    <mergeCell ref="A11:B11"/>
    <mergeCell ref="A12:B12"/>
    <mergeCell ref="A13:B13"/>
    <mergeCell ref="A2:B2"/>
    <mergeCell ref="A3:B3"/>
    <mergeCell ref="A4:B4"/>
    <mergeCell ref="A5:B5"/>
    <mergeCell ref="A6:B6"/>
    <mergeCell ref="A7:B7"/>
    <mergeCell ref="A1:B1"/>
    <mergeCell ref="C1:I1"/>
    <mergeCell ref="J1:P1"/>
    <mergeCell ref="Q1:W1"/>
    <mergeCell ref="X1:AD1"/>
    <mergeCell ref="AE1:AK1"/>
    <mergeCell ref="A8:B8"/>
    <mergeCell ref="A9:B9"/>
    <mergeCell ref="A10:B10"/>
    <mergeCell ref="J7:N7"/>
    <mergeCell ref="Q7:U7"/>
    <mergeCell ref="X7:AB7"/>
    <mergeCell ref="AE7:AI7"/>
    <mergeCell ref="C9:G9"/>
    <mergeCell ref="J9:N9"/>
    <mergeCell ref="Q9:U9"/>
    <mergeCell ref="X9:AB9"/>
    <mergeCell ref="AE9:AI9"/>
  </mergeCells>
  <printOptions horizontalCentered="1" verticalCentered="1" gridLines="1"/>
  <pageMargins left="0.15748031496062992" right="0.19685039370078741" top="0.78740157480314965" bottom="0.62992125984251968" header="0.15748031496062992" footer="0.19685039370078741"/>
  <pageSetup paperSize="9" scale="10" orientation="landscape" horizontalDpi="4294967293" verticalDpi="4294967293" r:id="rId1"/>
  <headerFooter alignWithMargins="0"/>
  <drawing r:id="rId2"/>
  <legacyDrawing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Tabelle3" filterMode="1">
    <pageSetUpPr fitToPage="1"/>
  </sheetPr>
  <dimension ref="A1:IU722"/>
  <sheetViews>
    <sheetView workbookViewId="0">
      <pane ySplit="162" topLeftCell="A689" activePane="bottomLeft" state="frozen"/>
      <selection activeCell="X13" sqref="X13"/>
      <selection pane="bottomLeft" activeCell="X13" sqref="X13"/>
    </sheetView>
  </sheetViews>
  <sheetFormatPr baseColWidth="10" defaultRowHeight="12.75" x14ac:dyDescent="0.2"/>
  <cols>
    <col min="1" max="1" width="11.42578125" style="196"/>
    <col min="3" max="3" width="9.28515625" style="223" customWidth="1"/>
    <col min="4" max="4" width="11.85546875" style="217" customWidth="1"/>
    <col min="5" max="5" width="10.7109375" style="214" customWidth="1"/>
    <col min="6" max="6" width="30" style="214" customWidth="1"/>
    <col min="7" max="7" width="10.7109375" style="214" customWidth="1"/>
    <col min="8" max="8" width="7.85546875" style="214" customWidth="1"/>
    <col min="9" max="9" width="8.5703125" style="214" customWidth="1"/>
    <col min="10" max="10" width="9.28515625" style="214" customWidth="1"/>
    <col min="11" max="12" width="7.85546875" style="200" customWidth="1"/>
    <col min="13" max="13" width="16.42578125" style="200" customWidth="1"/>
    <col min="14" max="14" width="7.85546875" style="200" customWidth="1"/>
    <col min="15" max="15" width="27.140625" style="200" customWidth="1"/>
    <col min="16" max="16" width="11.85546875" style="214" bestFit="1" customWidth="1"/>
    <col min="17" max="17" width="10" style="216" customWidth="1"/>
    <col min="18" max="18" width="12.5703125" style="1" customWidth="1"/>
    <col min="19" max="19" width="15.140625" style="1" customWidth="1"/>
    <col min="20" max="20" width="16.85546875" style="1" customWidth="1"/>
    <col min="21" max="21" width="14" style="1" customWidth="1"/>
    <col min="22" max="22" width="10.5703125" style="1" customWidth="1"/>
    <col min="23" max="23" width="13" style="1" customWidth="1"/>
    <col min="24" max="26" width="14" style="1" customWidth="1"/>
    <col min="27" max="27" width="17.5703125" style="183" customWidth="1"/>
    <col min="28" max="28" width="16.42578125" style="183" customWidth="1"/>
    <col min="31" max="31" width="13.7109375" style="1" customWidth="1"/>
  </cols>
  <sheetData>
    <row r="1" spans="1:32" ht="53.25" customHeight="1" thickBot="1" x14ac:dyDescent="0.25">
      <c r="A1" s="185" t="s">
        <v>4870</v>
      </c>
      <c r="B1" s="185" t="s">
        <v>4871</v>
      </c>
      <c r="C1" s="186" t="s">
        <v>4872</v>
      </c>
      <c r="D1" s="186" t="s">
        <v>4873</v>
      </c>
      <c r="E1" s="186" t="s">
        <v>4874</v>
      </c>
      <c r="F1" s="186" t="s">
        <v>4554</v>
      </c>
      <c r="G1" s="186" t="s">
        <v>4427</v>
      </c>
      <c r="H1" s="186" t="s">
        <v>4875</v>
      </c>
      <c r="I1" s="186" t="s">
        <v>4876</v>
      </c>
      <c r="J1" s="186" t="s">
        <v>4877</v>
      </c>
      <c r="K1" s="187" t="s">
        <v>4878</v>
      </c>
      <c r="L1" s="188" t="s">
        <v>4879</v>
      </c>
      <c r="M1" s="187" t="s">
        <v>4414</v>
      </c>
      <c r="N1" s="187" t="s">
        <v>4415</v>
      </c>
      <c r="O1" s="189" t="s">
        <v>4880</v>
      </c>
      <c r="P1" s="190" t="s">
        <v>4881</v>
      </c>
      <c r="Q1" s="191" t="s">
        <v>1414</v>
      </c>
      <c r="R1" s="192" t="s">
        <v>4882</v>
      </c>
      <c r="S1" s="193" t="s">
        <v>4883</v>
      </c>
      <c r="T1" s="193" t="s">
        <v>4884</v>
      </c>
      <c r="U1" s="193" t="s">
        <v>4885</v>
      </c>
      <c r="V1" s="192" t="s">
        <v>4886</v>
      </c>
      <c r="W1" s="192" t="s">
        <v>4887</v>
      </c>
      <c r="X1" s="192" t="s">
        <v>4888</v>
      </c>
      <c r="Y1" s="192" t="s">
        <v>4889</v>
      </c>
      <c r="Z1" s="192" t="s">
        <v>4890</v>
      </c>
      <c r="AA1" s="194" t="s">
        <v>4891</v>
      </c>
      <c r="AB1" s="194" t="s">
        <v>4892</v>
      </c>
      <c r="AC1" s="195" t="s">
        <v>4893</v>
      </c>
      <c r="AD1" s="195" t="s">
        <v>4894</v>
      </c>
      <c r="AE1" s="3" t="s">
        <v>4895</v>
      </c>
      <c r="AF1" s="195" t="s">
        <v>4896</v>
      </c>
    </row>
    <row r="2" spans="1:32" ht="12.75" hidden="1" customHeight="1" x14ac:dyDescent="0.2">
      <c r="C2" s="197" t="s">
        <v>4897</v>
      </c>
      <c r="D2" s="198" t="s">
        <v>4898</v>
      </c>
      <c r="E2" s="199"/>
      <c r="F2" s="200"/>
      <c r="G2" s="200"/>
      <c r="H2" s="201"/>
      <c r="I2" s="202"/>
      <c r="J2" s="201"/>
      <c r="K2" s="199"/>
      <c r="L2" s="199"/>
      <c r="M2" s="199"/>
      <c r="N2" s="199"/>
      <c r="P2" s="200"/>
      <c r="Q2" s="203"/>
    </row>
    <row r="3" spans="1:32" ht="12.75" hidden="1" customHeight="1" x14ac:dyDescent="0.2">
      <c r="C3" s="197" t="s">
        <v>4897</v>
      </c>
      <c r="D3" s="198" t="s">
        <v>4899</v>
      </c>
      <c r="E3" s="199"/>
      <c r="F3" s="200"/>
      <c r="G3" s="200"/>
      <c r="H3" s="201"/>
      <c r="I3" s="202"/>
      <c r="J3" s="201"/>
      <c r="K3" s="199"/>
      <c r="L3" s="199"/>
      <c r="M3" s="199"/>
      <c r="N3" s="199"/>
      <c r="P3" s="200"/>
      <c r="Q3" s="203"/>
    </row>
    <row r="4" spans="1:32" ht="12.75" hidden="1" customHeight="1" x14ac:dyDescent="0.2">
      <c r="C4" s="197" t="s">
        <v>4897</v>
      </c>
      <c r="D4" s="198" t="s">
        <v>4900</v>
      </c>
      <c r="E4" s="199"/>
      <c r="F4" s="200"/>
      <c r="G4" s="200"/>
      <c r="H4" s="201"/>
      <c r="I4" s="202"/>
      <c r="J4" s="201"/>
      <c r="K4" s="199"/>
      <c r="L4" s="199"/>
      <c r="M4" s="199"/>
      <c r="N4" s="199"/>
      <c r="P4" s="200"/>
      <c r="Q4" s="203"/>
    </row>
    <row r="5" spans="1:32" ht="12.75" hidden="1" customHeight="1" x14ac:dyDescent="0.2">
      <c r="C5" s="197" t="s">
        <v>4897</v>
      </c>
      <c r="D5" s="198" t="s">
        <v>4901</v>
      </c>
      <c r="E5" s="199"/>
      <c r="F5" s="200"/>
      <c r="G5" s="200"/>
      <c r="H5" s="201"/>
      <c r="I5" s="202"/>
      <c r="J5" s="201"/>
      <c r="K5" s="199"/>
      <c r="L5" s="199"/>
      <c r="M5" s="199"/>
      <c r="N5" s="199"/>
      <c r="P5" s="200"/>
      <c r="Q5" s="203"/>
    </row>
    <row r="6" spans="1:32" ht="12.75" hidden="1" customHeight="1" x14ac:dyDescent="0.2">
      <c r="C6" s="197" t="s">
        <v>4897</v>
      </c>
      <c r="D6" s="198" t="s">
        <v>4902</v>
      </c>
      <c r="E6" s="199"/>
      <c r="F6" s="200"/>
      <c r="G6" s="200"/>
      <c r="H6" s="201"/>
      <c r="I6" s="202"/>
      <c r="J6" s="201"/>
      <c r="K6" s="199"/>
      <c r="L6" s="199"/>
      <c r="M6" s="199"/>
      <c r="N6" s="199"/>
      <c r="P6" s="200"/>
      <c r="Q6" s="203"/>
    </row>
    <row r="7" spans="1:32" ht="12.75" hidden="1" customHeight="1" x14ac:dyDescent="0.2">
      <c r="C7" s="197" t="s">
        <v>4897</v>
      </c>
      <c r="D7" s="198" t="s">
        <v>4903</v>
      </c>
      <c r="E7" s="199"/>
      <c r="F7" s="200"/>
      <c r="G7" s="200"/>
      <c r="H7" s="201"/>
      <c r="I7" s="202"/>
      <c r="J7" s="201"/>
      <c r="K7" s="199"/>
      <c r="L7" s="199"/>
      <c r="M7" s="199"/>
      <c r="N7" s="199"/>
      <c r="P7" s="200"/>
      <c r="Q7" s="203"/>
    </row>
    <row r="8" spans="1:32" ht="12.75" hidden="1" customHeight="1" x14ac:dyDescent="0.2">
      <c r="C8" s="197" t="s">
        <v>4897</v>
      </c>
      <c r="D8" s="198" t="s">
        <v>4904</v>
      </c>
      <c r="E8" s="199"/>
      <c r="F8" s="200"/>
      <c r="G8" s="200"/>
      <c r="H8" s="201"/>
      <c r="I8" s="202"/>
      <c r="J8" s="201"/>
      <c r="K8" s="199"/>
      <c r="L8" s="199"/>
      <c r="M8" s="199"/>
      <c r="N8" s="199"/>
      <c r="P8" s="200"/>
      <c r="Q8" s="203"/>
    </row>
    <row r="9" spans="1:32" ht="12.75" hidden="1" customHeight="1" x14ac:dyDescent="0.2">
      <c r="C9" s="197" t="s">
        <v>4897</v>
      </c>
      <c r="D9" s="198" t="s">
        <v>4905</v>
      </c>
      <c r="E9" s="199"/>
      <c r="F9" s="200"/>
      <c r="G9" s="200"/>
      <c r="H9" s="201"/>
      <c r="I9" s="202"/>
      <c r="J9" s="201"/>
      <c r="K9" s="199"/>
      <c r="L9" s="199"/>
      <c r="M9" s="199"/>
      <c r="N9" s="199"/>
      <c r="P9" s="200"/>
      <c r="Q9" s="203"/>
    </row>
    <row r="10" spans="1:32" ht="12.75" hidden="1" customHeight="1" x14ac:dyDescent="0.2">
      <c r="C10" s="197" t="s">
        <v>4897</v>
      </c>
      <c r="D10" s="198" t="s">
        <v>4906</v>
      </c>
      <c r="E10" s="199"/>
      <c r="F10" s="200"/>
      <c r="G10" s="200"/>
      <c r="H10" s="201"/>
      <c r="I10" s="202"/>
      <c r="J10" s="201"/>
      <c r="K10" s="199"/>
      <c r="L10" s="199"/>
      <c r="M10" s="199"/>
      <c r="N10" s="199"/>
      <c r="P10" s="200"/>
      <c r="Q10" s="203"/>
    </row>
    <row r="11" spans="1:32" ht="12.75" hidden="1" customHeight="1" x14ac:dyDescent="0.2">
      <c r="C11" s="197" t="s">
        <v>4897</v>
      </c>
      <c r="D11" s="198" t="s">
        <v>4907</v>
      </c>
      <c r="E11" s="199"/>
      <c r="F11" s="200"/>
      <c r="G11" s="200"/>
      <c r="H11" s="201"/>
      <c r="I11" s="202"/>
      <c r="J11" s="201"/>
      <c r="K11" s="199"/>
      <c r="L11" s="199"/>
      <c r="M11" s="199"/>
      <c r="N11" s="199"/>
      <c r="P11" s="200"/>
      <c r="Q11" s="203"/>
    </row>
    <row r="12" spans="1:32" ht="12.75" hidden="1" customHeight="1" x14ac:dyDescent="0.2">
      <c r="C12" s="197" t="s">
        <v>4897</v>
      </c>
      <c r="D12" s="198" t="s">
        <v>4908</v>
      </c>
      <c r="E12" s="199"/>
      <c r="F12" s="200"/>
      <c r="G12" s="200"/>
      <c r="H12" s="201"/>
      <c r="I12" s="202"/>
      <c r="J12" s="201"/>
      <c r="K12" s="199"/>
      <c r="L12" s="199"/>
      <c r="M12" s="199"/>
      <c r="N12" s="199"/>
      <c r="P12" s="200"/>
      <c r="Q12" s="203"/>
    </row>
    <row r="13" spans="1:32" ht="12.75" hidden="1" customHeight="1" x14ac:dyDescent="0.2">
      <c r="C13" s="197" t="s">
        <v>4897</v>
      </c>
      <c r="D13" s="198" t="s">
        <v>4909</v>
      </c>
      <c r="E13" s="199"/>
      <c r="F13" s="200"/>
      <c r="G13" s="200"/>
      <c r="H13" s="201"/>
      <c r="I13" s="202"/>
      <c r="J13" s="201"/>
      <c r="K13" s="199"/>
      <c r="L13" s="199"/>
      <c r="M13" s="199"/>
      <c r="N13" s="199"/>
      <c r="P13" s="200"/>
      <c r="Q13" s="203"/>
    </row>
    <row r="14" spans="1:32" ht="12.75" hidden="1" customHeight="1" x14ac:dyDescent="0.2">
      <c r="C14" s="197" t="s">
        <v>4897</v>
      </c>
      <c r="D14" s="198" t="s">
        <v>4910</v>
      </c>
      <c r="E14" s="199"/>
      <c r="F14" s="200"/>
      <c r="G14" s="200"/>
      <c r="H14" s="201"/>
      <c r="I14" s="202"/>
      <c r="J14" s="201"/>
      <c r="K14" s="199"/>
      <c r="L14" s="199"/>
      <c r="M14" s="199"/>
      <c r="N14" s="199"/>
      <c r="P14" s="200"/>
      <c r="Q14" s="203"/>
    </row>
    <row r="15" spans="1:32" ht="12.75" hidden="1" customHeight="1" x14ac:dyDescent="0.2">
      <c r="C15" s="197" t="s">
        <v>4897</v>
      </c>
      <c r="D15" s="198" t="s">
        <v>4911</v>
      </c>
      <c r="E15" s="199"/>
      <c r="F15" s="200"/>
      <c r="G15" s="200"/>
      <c r="H15" s="201"/>
      <c r="I15" s="202"/>
      <c r="J15" s="201"/>
      <c r="K15" s="199"/>
      <c r="L15" s="199"/>
      <c r="M15" s="199"/>
      <c r="N15" s="199"/>
      <c r="P15" s="200"/>
      <c r="Q15" s="203"/>
    </row>
    <row r="16" spans="1:32" ht="12.75" hidden="1" customHeight="1" x14ac:dyDescent="0.2">
      <c r="C16" s="197" t="s">
        <v>4897</v>
      </c>
      <c r="D16" s="198" t="s">
        <v>3639</v>
      </c>
      <c r="E16" s="199"/>
      <c r="F16" s="200"/>
      <c r="G16" s="200"/>
      <c r="H16" s="201"/>
      <c r="I16" s="202"/>
      <c r="J16" s="201"/>
      <c r="K16" s="199"/>
      <c r="L16" s="199"/>
      <c r="M16" s="199"/>
      <c r="N16" s="199"/>
      <c r="P16" s="200"/>
      <c r="Q16" s="203"/>
    </row>
    <row r="17" spans="1:31" ht="12.75" hidden="1" customHeight="1" x14ac:dyDescent="0.2">
      <c r="C17" s="197" t="s">
        <v>4897</v>
      </c>
      <c r="D17" s="198" t="s">
        <v>4912</v>
      </c>
      <c r="E17" s="199"/>
      <c r="F17" s="200"/>
      <c r="G17" s="200"/>
      <c r="H17" s="201"/>
      <c r="I17" s="202"/>
      <c r="J17" s="201"/>
      <c r="K17" s="199"/>
      <c r="L17" s="199"/>
      <c r="M17" s="199"/>
      <c r="N17" s="199"/>
      <c r="P17" s="200"/>
      <c r="Q17" s="203"/>
    </row>
    <row r="18" spans="1:31" ht="12.75" hidden="1" customHeight="1" x14ac:dyDescent="0.2">
      <c r="C18" s="197" t="s">
        <v>4897</v>
      </c>
      <c r="D18" s="198" t="s">
        <v>4913</v>
      </c>
      <c r="E18" s="199"/>
      <c r="F18" s="200"/>
      <c r="G18" s="200"/>
      <c r="H18" s="201"/>
      <c r="I18" s="202"/>
      <c r="J18" s="201"/>
      <c r="K18" s="199"/>
      <c r="L18" s="199"/>
      <c r="M18" s="199"/>
      <c r="N18" s="199"/>
      <c r="P18" s="200"/>
      <c r="Q18" s="203"/>
    </row>
    <row r="19" spans="1:31" ht="12.75" hidden="1" customHeight="1" x14ac:dyDescent="0.2">
      <c r="C19" s="197" t="s">
        <v>4897</v>
      </c>
      <c r="D19" s="198" t="s">
        <v>4914</v>
      </c>
      <c r="E19" s="199"/>
      <c r="F19" s="200"/>
      <c r="G19" s="200"/>
      <c r="H19" s="201"/>
      <c r="I19" s="202"/>
      <c r="J19" s="201"/>
      <c r="K19" s="199"/>
      <c r="L19" s="199"/>
      <c r="M19" s="199"/>
      <c r="N19" s="199"/>
      <c r="P19" s="200"/>
      <c r="Q19" s="203"/>
    </row>
    <row r="20" spans="1:31" ht="12.75" hidden="1" customHeight="1" x14ac:dyDescent="0.2">
      <c r="C20" s="197" t="s">
        <v>4897</v>
      </c>
      <c r="D20" s="198" t="s">
        <v>4915</v>
      </c>
      <c r="E20" s="199"/>
      <c r="F20" s="200"/>
      <c r="G20" s="200"/>
      <c r="H20" s="201"/>
      <c r="I20" s="202"/>
      <c r="J20" s="201"/>
      <c r="K20" s="199"/>
      <c r="L20" s="199"/>
      <c r="M20" s="199"/>
      <c r="N20" s="199"/>
      <c r="P20" s="200"/>
      <c r="Q20" s="203"/>
    </row>
    <row r="21" spans="1:31" ht="12.75" hidden="1" customHeight="1" x14ac:dyDescent="0.2">
      <c r="C21" s="197" t="s">
        <v>4897</v>
      </c>
      <c r="D21" s="198" t="s">
        <v>1748</v>
      </c>
      <c r="E21" s="199"/>
      <c r="F21" s="200"/>
      <c r="G21" s="200"/>
      <c r="H21" s="201"/>
      <c r="I21" s="202"/>
      <c r="J21" s="201"/>
      <c r="K21" s="199"/>
      <c r="L21" s="199"/>
      <c r="M21" s="199"/>
      <c r="N21" s="199"/>
      <c r="P21" s="200"/>
      <c r="Q21" s="203"/>
    </row>
    <row r="22" spans="1:31" ht="12.75" hidden="1" customHeight="1" x14ac:dyDescent="0.2">
      <c r="C22" s="197" t="s">
        <v>4897</v>
      </c>
      <c r="D22" s="198" t="s">
        <v>1749</v>
      </c>
      <c r="E22" s="199"/>
      <c r="F22" s="200"/>
      <c r="G22" s="200"/>
      <c r="H22" s="201"/>
      <c r="I22" s="202"/>
      <c r="J22" s="201"/>
      <c r="K22" s="199"/>
      <c r="L22" s="199"/>
      <c r="M22" s="199"/>
      <c r="N22" s="199"/>
      <c r="P22" s="200"/>
      <c r="Q22" s="203"/>
    </row>
    <row r="23" spans="1:31" s="205" customFormat="1" ht="12.75" hidden="1" customHeight="1" thickBot="1" x14ac:dyDescent="0.25">
      <c r="A23" s="204"/>
      <c r="C23" s="206" t="s">
        <v>4897</v>
      </c>
      <c r="D23" s="207" t="s">
        <v>1750</v>
      </c>
      <c r="E23" s="199"/>
      <c r="F23" s="208"/>
      <c r="G23" s="208"/>
      <c r="H23" s="189"/>
      <c r="I23" s="187"/>
      <c r="J23" s="189"/>
      <c r="K23" s="209"/>
      <c r="L23" s="209"/>
      <c r="M23" s="209"/>
      <c r="N23" s="209"/>
      <c r="O23" s="208"/>
      <c r="P23" s="200"/>
      <c r="Q23" s="203"/>
      <c r="R23" s="210"/>
      <c r="S23" s="210"/>
      <c r="T23" s="210"/>
      <c r="U23" s="210"/>
      <c r="V23" s="210"/>
      <c r="W23" s="210"/>
      <c r="X23" s="210"/>
      <c r="Y23" s="210"/>
      <c r="Z23" s="210"/>
      <c r="AA23" s="211"/>
      <c r="AB23" s="211"/>
      <c r="AE23" s="210"/>
    </row>
    <row r="24" spans="1:31" ht="12.75" hidden="1" customHeight="1" x14ac:dyDescent="0.2">
      <c r="C24" s="212" t="s">
        <v>4897</v>
      </c>
      <c r="D24" s="198" t="s">
        <v>1751</v>
      </c>
      <c r="E24" s="213"/>
      <c r="F24" s="214" t="s">
        <v>1752</v>
      </c>
      <c r="H24" s="213">
        <v>172</v>
      </c>
      <c r="I24" s="213">
        <v>2</v>
      </c>
      <c r="J24" s="213">
        <v>5</v>
      </c>
      <c r="K24" s="199">
        <v>90</v>
      </c>
      <c r="L24" s="199"/>
      <c r="M24" s="199"/>
      <c r="N24" s="199"/>
      <c r="O24" s="200" t="s">
        <v>1753</v>
      </c>
      <c r="P24" s="213" t="s">
        <v>1754</v>
      </c>
      <c r="Q24" s="215" t="s">
        <v>1755</v>
      </c>
    </row>
    <row r="25" spans="1:31" ht="12.75" hidden="1" customHeight="1" x14ac:dyDescent="0.2">
      <c r="C25" s="212" t="s">
        <v>4897</v>
      </c>
      <c r="D25" s="198" t="s">
        <v>1756</v>
      </c>
      <c r="F25" s="214" t="s">
        <v>772</v>
      </c>
      <c r="H25" s="214">
        <v>172</v>
      </c>
      <c r="I25" s="214">
        <v>2</v>
      </c>
      <c r="J25" s="214">
        <v>5</v>
      </c>
      <c r="K25" s="199">
        <v>60</v>
      </c>
      <c r="L25" s="199"/>
      <c r="M25" s="199"/>
      <c r="N25" s="199"/>
      <c r="O25" s="200" t="s">
        <v>773</v>
      </c>
      <c r="P25" s="214" t="s">
        <v>1754</v>
      </c>
      <c r="Q25" s="216" t="s">
        <v>1755</v>
      </c>
    </row>
    <row r="26" spans="1:31" ht="12.75" hidden="1" customHeight="1" x14ac:dyDescent="0.2">
      <c r="C26" s="212" t="s">
        <v>4897</v>
      </c>
      <c r="D26" s="198" t="s">
        <v>774</v>
      </c>
      <c r="F26" s="214" t="s">
        <v>775</v>
      </c>
      <c r="H26" s="214">
        <v>172</v>
      </c>
      <c r="I26" s="214">
        <v>2</v>
      </c>
      <c r="J26" s="214">
        <v>111</v>
      </c>
      <c r="K26" s="199">
        <v>45</v>
      </c>
      <c r="L26" s="199"/>
      <c r="M26" s="199"/>
      <c r="N26" s="199"/>
      <c r="O26" s="200" t="s">
        <v>4451</v>
      </c>
      <c r="P26" s="214" t="s">
        <v>776</v>
      </c>
      <c r="Q26" s="216" t="s">
        <v>777</v>
      </c>
    </row>
    <row r="27" spans="1:31" ht="12.75" hidden="1" customHeight="1" x14ac:dyDescent="0.2">
      <c r="C27" s="212" t="s">
        <v>4897</v>
      </c>
      <c r="D27" s="198" t="s">
        <v>778</v>
      </c>
      <c r="F27" s="214" t="s">
        <v>779</v>
      </c>
      <c r="H27" s="214">
        <v>172</v>
      </c>
      <c r="I27" s="214">
        <v>2</v>
      </c>
      <c r="J27" s="214">
        <v>5.5</v>
      </c>
      <c r="K27" s="199">
        <v>45</v>
      </c>
      <c r="L27" s="199"/>
      <c r="M27" s="199"/>
      <c r="N27" s="199"/>
      <c r="O27" s="2" t="s">
        <v>4556</v>
      </c>
    </row>
    <row r="28" spans="1:31" ht="12.75" hidden="1" customHeight="1" x14ac:dyDescent="0.2">
      <c r="C28" s="212" t="s">
        <v>4897</v>
      </c>
      <c r="D28" s="198" t="s">
        <v>780</v>
      </c>
      <c r="F28" s="214" t="s">
        <v>781</v>
      </c>
      <c r="H28" s="214">
        <v>172</v>
      </c>
      <c r="I28" s="214">
        <v>2</v>
      </c>
      <c r="J28" s="214">
        <v>5.5</v>
      </c>
      <c r="K28" s="199">
        <v>45</v>
      </c>
      <c r="L28" s="199"/>
      <c r="M28" s="199"/>
      <c r="N28" s="199"/>
      <c r="O28" s="2" t="s">
        <v>4556</v>
      </c>
    </row>
    <row r="29" spans="1:31" ht="12.75" hidden="1" customHeight="1" x14ac:dyDescent="0.2">
      <c r="C29" s="212" t="s">
        <v>4897</v>
      </c>
      <c r="D29" s="198" t="s">
        <v>782</v>
      </c>
      <c r="F29" s="214" t="s">
        <v>629</v>
      </c>
      <c r="H29" s="214">
        <v>172</v>
      </c>
      <c r="I29" s="214">
        <v>2</v>
      </c>
      <c r="J29" s="214">
        <v>5.5</v>
      </c>
      <c r="K29" s="199">
        <v>45</v>
      </c>
      <c r="L29" s="199"/>
      <c r="M29" s="199"/>
      <c r="N29" s="199"/>
      <c r="O29" s="2" t="s">
        <v>4556</v>
      </c>
    </row>
    <row r="30" spans="1:31" ht="12.75" hidden="1" customHeight="1" x14ac:dyDescent="0.2">
      <c r="C30" s="212" t="s">
        <v>4897</v>
      </c>
      <c r="D30" s="198" t="s">
        <v>630</v>
      </c>
      <c r="F30" s="214" t="s">
        <v>631</v>
      </c>
      <c r="H30" s="214">
        <v>172</v>
      </c>
      <c r="I30" s="214">
        <v>2</v>
      </c>
      <c r="J30" s="214">
        <v>6</v>
      </c>
      <c r="K30" s="199">
        <v>36</v>
      </c>
      <c r="L30" s="199"/>
      <c r="M30" s="199"/>
      <c r="N30" s="199"/>
      <c r="O30" s="2" t="s">
        <v>4556</v>
      </c>
    </row>
    <row r="31" spans="1:31" ht="12.75" hidden="1" customHeight="1" x14ac:dyDescent="0.2">
      <c r="C31" s="212" t="s">
        <v>4897</v>
      </c>
      <c r="D31" s="198" t="s">
        <v>632</v>
      </c>
      <c r="F31" s="214" t="s">
        <v>633</v>
      </c>
      <c r="H31" s="214">
        <v>172</v>
      </c>
      <c r="I31" s="214">
        <v>2</v>
      </c>
      <c r="J31" s="214">
        <v>6</v>
      </c>
      <c r="K31" s="199">
        <v>36</v>
      </c>
      <c r="L31" s="199"/>
      <c r="M31" s="199"/>
      <c r="N31" s="199"/>
      <c r="O31" s="2" t="s">
        <v>4556</v>
      </c>
    </row>
    <row r="32" spans="1:31" hidden="1" x14ac:dyDescent="0.2">
      <c r="C32" s="212" t="s">
        <v>4897</v>
      </c>
      <c r="D32" s="217">
        <v>31</v>
      </c>
      <c r="F32" s="214" t="s">
        <v>634</v>
      </c>
      <c r="H32" s="214">
        <v>172</v>
      </c>
      <c r="I32" s="214">
        <v>2</v>
      </c>
      <c r="J32" s="214">
        <v>6</v>
      </c>
      <c r="K32" s="200">
        <v>36</v>
      </c>
      <c r="L32" s="199"/>
      <c r="M32" s="199"/>
      <c r="N32" s="199"/>
      <c r="O32" s="2" t="s">
        <v>4556</v>
      </c>
    </row>
    <row r="33" spans="1:31" hidden="1" x14ac:dyDescent="0.2">
      <c r="C33" s="212" t="s">
        <v>4897</v>
      </c>
      <c r="D33" s="217">
        <v>32</v>
      </c>
      <c r="F33" s="214" t="s">
        <v>4828</v>
      </c>
      <c r="H33" s="214">
        <v>172</v>
      </c>
      <c r="I33" s="214">
        <v>2</v>
      </c>
      <c r="J33" s="214">
        <v>6</v>
      </c>
      <c r="K33" s="200">
        <v>36</v>
      </c>
      <c r="L33" s="199"/>
      <c r="M33" s="199"/>
      <c r="N33" s="199"/>
      <c r="O33" s="2" t="s">
        <v>4556</v>
      </c>
    </row>
    <row r="34" spans="1:31" hidden="1" x14ac:dyDescent="0.2">
      <c r="C34" s="212" t="s">
        <v>4897</v>
      </c>
      <c r="D34" s="217">
        <v>33</v>
      </c>
      <c r="E34" s="214" t="s">
        <v>635</v>
      </c>
      <c r="F34" s="214" t="s">
        <v>3635</v>
      </c>
      <c r="H34" s="214">
        <v>171</v>
      </c>
      <c r="I34" s="214">
        <v>2</v>
      </c>
      <c r="J34" s="214">
        <v>207</v>
      </c>
      <c r="K34" s="200">
        <v>54</v>
      </c>
      <c r="L34" s="199"/>
      <c r="M34" s="199"/>
      <c r="N34" s="199"/>
      <c r="O34" s="200" t="s">
        <v>4451</v>
      </c>
      <c r="P34" s="214" t="s">
        <v>1754</v>
      </c>
      <c r="Q34" s="216" t="s">
        <v>636</v>
      </c>
    </row>
    <row r="35" spans="1:31" hidden="1" x14ac:dyDescent="0.2">
      <c r="C35" s="212" t="s">
        <v>4897</v>
      </c>
      <c r="D35" s="217">
        <v>34</v>
      </c>
      <c r="E35" s="214" t="s">
        <v>637</v>
      </c>
      <c r="F35" s="214" t="s">
        <v>638</v>
      </c>
      <c r="H35" s="214">
        <v>171</v>
      </c>
      <c r="I35" s="214">
        <v>2</v>
      </c>
      <c r="J35" s="214">
        <v>141</v>
      </c>
      <c r="K35" s="200">
        <v>80</v>
      </c>
      <c r="L35" s="199"/>
      <c r="M35" s="199"/>
      <c r="N35" s="199"/>
      <c r="O35" s="2" t="s">
        <v>4556</v>
      </c>
      <c r="P35" s="214" t="s">
        <v>639</v>
      </c>
      <c r="Q35" s="216" t="s">
        <v>640</v>
      </c>
    </row>
    <row r="36" spans="1:31" hidden="1" x14ac:dyDescent="0.2">
      <c r="C36" s="212" t="s">
        <v>4897</v>
      </c>
      <c r="D36" s="217">
        <v>35</v>
      </c>
      <c r="E36" s="214" t="s">
        <v>641</v>
      </c>
      <c r="F36" s="214" t="s">
        <v>642</v>
      </c>
      <c r="H36" s="214">
        <v>171</v>
      </c>
      <c r="I36" s="214">
        <v>2</v>
      </c>
      <c r="J36" s="214">
        <v>50</v>
      </c>
      <c r="K36" s="200">
        <v>50</v>
      </c>
      <c r="O36" s="200" t="s">
        <v>643</v>
      </c>
      <c r="P36" s="214" t="s">
        <v>639</v>
      </c>
      <c r="Q36" s="216" t="s">
        <v>644</v>
      </c>
    </row>
    <row r="37" spans="1:31" hidden="1" x14ac:dyDescent="0.2">
      <c r="C37" s="212" t="s">
        <v>4897</v>
      </c>
      <c r="D37" s="217">
        <v>36</v>
      </c>
      <c r="E37" s="214" t="s">
        <v>645</v>
      </c>
      <c r="F37" s="214" t="s">
        <v>646</v>
      </c>
      <c r="H37" s="214">
        <v>303</v>
      </c>
      <c r="I37" s="214">
        <v>1</v>
      </c>
      <c r="J37" s="214">
        <v>200</v>
      </c>
      <c r="K37" s="200">
        <v>54</v>
      </c>
      <c r="O37" s="200" t="s">
        <v>4451</v>
      </c>
      <c r="P37" s="214" t="s">
        <v>647</v>
      </c>
      <c r="Q37" s="216" t="s">
        <v>648</v>
      </c>
    </row>
    <row r="38" spans="1:31" hidden="1" x14ac:dyDescent="0.2">
      <c r="C38" s="212" t="s">
        <v>4897</v>
      </c>
      <c r="D38" s="217">
        <v>37</v>
      </c>
      <c r="E38" s="214" t="s">
        <v>645</v>
      </c>
      <c r="F38" s="214" t="s">
        <v>646</v>
      </c>
      <c r="H38" s="214">
        <v>303</v>
      </c>
      <c r="I38" s="214">
        <v>1</v>
      </c>
      <c r="J38" s="214">
        <v>115</v>
      </c>
      <c r="K38" s="200">
        <v>54</v>
      </c>
      <c r="O38" s="200" t="s">
        <v>4451</v>
      </c>
      <c r="P38" s="214" t="s">
        <v>639</v>
      </c>
      <c r="Q38" s="216" t="s">
        <v>649</v>
      </c>
    </row>
    <row r="39" spans="1:31" s="205" customFormat="1" ht="13.5" hidden="1" thickBot="1" x14ac:dyDescent="0.25">
      <c r="A39" s="196"/>
      <c r="B39"/>
      <c r="C39" s="212" t="s">
        <v>4897</v>
      </c>
      <c r="D39" s="217">
        <v>38</v>
      </c>
      <c r="E39" s="214" t="s">
        <v>650</v>
      </c>
      <c r="F39" s="214" t="s">
        <v>651</v>
      </c>
      <c r="G39" s="214"/>
      <c r="H39" s="214">
        <v>172</v>
      </c>
      <c r="I39" s="214">
        <v>2</v>
      </c>
      <c r="J39" s="214">
        <v>5.5</v>
      </c>
      <c r="K39" s="200">
        <v>50</v>
      </c>
      <c r="L39" s="200"/>
      <c r="M39" s="200"/>
      <c r="N39" s="200"/>
      <c r="O39" s="200" t="s">
        <v>652</v>
      </c>
      <c r="P39" s="214" t="s">
        <v>647</v>
      </c>
      <c r="Q39" s="216" t="s">
        <v>649</v>
      </c>
      <c r="R39" s="210"/>
      <c r="S39" s="210"/>
      <c r="T39" s="210"/>
      <c r="U39" s="210"/>
      <c r="V39" s="210"/>
      <c r="W39" s="210"/>
      <c r="X39" s="210"/>
      <c r="Y39" s="210"/>
      <c r="Z39" s="210"/>
      <c r="AA39" s="211"/>
      <c r="AB39" s="211"/>
      <c r="AE39" s="210"/>
    </row>
    <row r="40" spans="1:31" hidden="1" x14ac:dyDescent="0.2">
      <c r="C40" s="218" t="s">
        <v>4897</v>
      </c>
      <c r="D40" s="219">
        <v>39</v>
      </c>
      <c r="E40" s="220" t="s">
        <v>653</v>
      </c>
      <c r="F40" s="220" t="s">
        <v>654</v>
      </c>
      <c r="G40" s="220"/>
      <c r="H40" s="220">
        <v>171</v>
      </c>
      <c r="I40" s="220">
        <v>2</v>
      </c>
      <c r="J40" s="220">
        <v>361</v>
      </c>
      <c r="K40" s="221">
        <v>39</v>
      </c>
      <c r="L40" s="221"/>
      <c r="M40" s="221"/>
      <c r="N40" s="221"/>
      <c r="O40" s="221" t="s">
        <v>4490</v>
      </c>
      <c r="P40" s="220" t="s">
        <v>1754</v>
      </c>
      <c r="Q40" s="222" t="s">
        <v>655</v>
      </c>
    </row>
    <row r="41" spans="1:31" hidden="1" x14ac:dyDescent="0.2">
      <c r="C41" s="212" t="s">
        <v>4897</v>
      </c>
      <c r="D41" s="217">
        <v>40</v>
      </c>
      <c r="E41" s="214" t="s">
        <v>656</v>
      </c>
      <c r="F41" s="214" t="s">
        <v>657</v>
      </c>
      <c r="H41" s="214">
        <v>171</v>
      </c>
      <c r="I41" s="214">
        <v>2</v>
      </c>
      <c r="J41" s="214">
        <v>176.5</v>
      </c>
      <c r="K41" s="200">
        <v>45</v>
      </c>
      <c r="O41" s="200" t="s">
        <v>4556</v>
      </c>
      <c r="P41" s="214" t="s">
        <v>647</v>
      </c>
      <c r="Q41" s="216" t="s">
        <v>658</v>
      </c>
    </row>
    <row r="42" spans="1:31" hidden="1" x14ac:dyDescent="0.2">
      <c r="C42" s="212" t="s">
        <v>4897</v>
      </c>
      <c r="D42" s="217">
        <v>41</v>
      </c>
      <c r="E42" s="214" t="s">
        <v>659</v>
      </c>
      <c r="F42" s="214" t="s">
        <v>660</v>
      </c>
      <c r="H42" s="214">
        <v>171</v>
      </c>
      <c r="I42" s="214">
        <v>2</v>
      </c>
      <c r="J42" s="214">
        <v>5</v>
      </c>
      <c r="K42" s="200">
        <v>45</v>
      </c>
      <c r="O42" s="200" t="s">
        <v>4451</v>
      </c>
      <c r="P42" s="214" t="s">
        <v>647</v>
      </c>
      <c r="Q42" s="216" t="s">
        <v>658</v>
      </c>
    </row>
    <row r="43" spans="1:31" hidden="1" x14ac:dyDescent="0.2">
      <c r="C43" s="212" t="s">
        <v>4897</v>
      </c>
      <c r="D43" s="217">
        <v>42</v>
      </c>
      <c r="E43" s="214" t="s">
        <v>661</v>
      </c>
      <c r="F43" s="214" t="s">
        <v>662</v>
      </c>
      <c r="H43" s="214">
        <v>171</v>
      </c>
      <c r="I43" s="214">
        <v>2</v>
      </c>
      <c r="J43" s="214">
        <v>5</v>
      </c>
      <c r="K43" s="200">
        <v>54</v>
      </c>
      <c r="O43" s="200" t="s">
        <v>4451</v>
      </c>
      <c r="P43" s="214" t="s">
        <v>663</v>
      </c>
      <c r="Q43" s="216" t="s">
        <v>658</v>
      </c>
    </row>
    <row r="44" spans="1:31" hidden="1" x14ac:dyDescent="0.2">
      <c r="C44" s="223" t="s">
        <v>4897</v>
      </c>
      <c r="D44" s="217" t="s">
        <v>664</v>
      </c>
      <c r="E44" s="214" t="s">
        <v>665</v>
      </c>
      <c r="F44" s="214" t="s">
        <v>666</v>
      </c>
      <c r="H44" s="214">
        <v>171</v>
      </c>
      <c r="I44" s="214">
        <v>2</v>
      </c>
      <c r="J44" s="214">
        <v>207</v>
      </c>
      <c r="K44" s="200">
        <v>54</v>
      </c>
      <c r="O44" s="200" t="s">
        <v>4451</v>
      </c>
      <c r="P44" s="214" t="s">
        <v>647</v>
      </c>
      <c r="Q44" s="216">
        <v>39682</v>
      </c>
    </row>
    <row r="45" spans="1:31" s="225" customFormat="1" hidden="1" x14ac:dyDescent="0.2">
      <c r="A45" s="224"/>
      <c r="C45" s="226" t="s">
        <v>4453</v>
      </c>
      <c r="D45" s="227"/>
      <c r="E45" s="228"/>
      <c r="F45" s="228"/>
      <c r="G45" s="228"/>
      <c r="H45" s="228"/>
      <c r="I45" s="228"/>
      <c r="J45" s="228"/>
      <c r="K45" s="229"/>
      <c r="L45" s="229"/>
      <c r="M45" s="229"/>
      <c r="N45" s="229"/>
      <c r="O45" s="229"/>
      <c r="P45" s="228"/>
      <c r="Q45" s="230"/>
      <c r="R45" s="149"/>
      <c r="S45" s="149"/>
      <c r="T45" s="149"/>
      <c r="U45" s="149"/>
      <c r="V45" s="149"/>
      <c r="W45" s="149"/>
      <c r="X45" s="149"/>
      <c r="Y45" s="149"/>
      <c r="Z45" s="149"/>
      <c r="AA45" s="231"/>
      <c r="AB45" s="231"/>
      <c r="AE45" s="149"/>
    </row>
    <row r="46" spans="1:31" hidden="1" x14ac:dyDescent="0.2">
      <c r="C46" s="223" t="s">
        <v>667</v>
      </c>
      <c r="D46" s="217" t="s">
        <v>4898</v>
      </c>
      <c r="E46" s="214" t="s">
        <v>668</v>
      </c>
      <c r="F46" s="214" t="s">
        <v>3635</v>
      </c>
      <c r="H46" s="214">
        <v>172</v>
      </c>
      <c r="I46" s="214">
        <v>2</v>
      </c>
      <c r="J46" s="214">
        <v>25</v>
      </c>
      <c r="K46" s="200">
        <v>54</v>
      </c>
      <c r="O46" s="200" t="s">
        <v>4451</v>
      </c>
      <c r="P46" s="214" t="s">
        <v>669</v>
      </c>
      <c r="Q46" s="216" t="s">
        <v>670</v>
      </c>
    </row>
    <row r="47" spans="1:31" hidden="1" x14ac:dyDescent="0.2">
      <c r="C47" s="223" t="s">
        <v>667</v>
      </c>
      <c r="D47" s="217" t="s">
        <v>4899</v>
      </c>
      <c r="E47" s="214" t="s">
        <v>671</v>
      </c>
      <c r="F47" s="214" t="s">
        <v>642</v>
      </c>
      <c r="H47" s="214">
        <v>172</v>
      </c>
      <c r="I47" s="214">
        <v>2</v>
      </c>
      <c r="J47" s="214">
        <v>53.5</v>
      </c>
      <c r="K47" s="200">
        <v>50</v>
      </c>
      <c r="O47" s="200" t="s">
        <v>643</v>
      </c>
      <c r="P47" s="214" t="s">
        <v>669</v>
      </c>
      <c r="Q47" s="216">
        <v>39683</v>
      </c>
    </row>
    <row r="48" spans="1:31" hidden="1" x14ac:dyDescent="0.2">
      <c r="C48" s="223" t="s">
        <v>667</v>
      </c>
      <c r="D48" s="217" t="s">
        <v>4900</v>
      </c>
      <c r="E48" s="214" t="s">
        <v>672</v>
      </c>
      <c r="F48" s="214" t="s">
        <v>673</v>
      </c>
      <c r="H48" s="214">
        <v>172</v>
      </c>
      <c r="I48" s="214">
        <v>2</v>
      </c>
      <c r="J48" s="214">
        <v>156</v>
      </c>
      <c r="K48" s="200">
        <v>45</v>
      </c>
      <c r="O48" s="200" t="s">
        <v>4451</v>
      </c>
      <c r="P48" s="214" t="s">
        <v>663</v>
      </c>
      <c r="Q48" s="216">
        <v>39686</v>
      </c>
    </row>
    <row r="49" spans="3:17" hidden="1" x14ac:dyDescent="0.2">
      <c r="C49" s="223" t="s">
        <v>667</v>
      </c>
      <c r="D49" s="217" t="s">
        <v>4901</v>
      </c>
      <c r="E49" s="214" t="s">
        <v>674</v>
      </c>
      <c r="F49" s="214" t="s">
        <v>675</v>
      </c>
      <c r="H49" s="214">
        <v>172</v>
      </c>
      <c r="I49" s="214">
        <v>2</v>
      </c>
      <c r="J49" s="214">
        <v>58</v>
      </c>
      <c r="K49" s="200">
        <v>36</v>
      </c>
      <c r="O49" s="200" t="s">
        <v>1397</v>
      </c>
      <c r="P49" s="214" t="s">
        <v>647</v>
      </c>
      <c r="Q49" s="216">
        <v>39687</v>
      </c>
    </row>
    <row r="50" spans="3:17" hidden="1" x14ac:dyDescent="0.2">
      <c r="C50" s="223" t="s">
        <v>667</v>
      </c>
      <c r="D50" s="217" t="s">
        <v>4902</v>
      </c>
      <c r="E50" s="214" t="s">
        <v>656</v>
      </c>
      <c r="F50" s="214" t="s">
        <v>657</v>
      </c>
      <c r="H50" s="214">
        <v>172</v>
      </c>
      <c r="I50" s="214">
        <v>2</v>
      </c>
      <c r="J50" s="214">
        <v>104</v>
      </c>
      <c r="K50" s="200">
        <v>45</v>
      </c>
      <c r="O50" s="200" t="s">
        <v>4556</v>
      </c>
      <c r="P50" s="214" t="s">
        <v>663</v>
      </c>
      <c r="Q50" s="216">
        <v>39689</v>
      </c>
    </row>
    <row r="51" spans="3:17" hidden="1" x14ac:dyDescent="0.2">
      <c r="C51" s="223" t="s">
        <v>667</v>
      </c>
      <c r="D51" s="217" t="s">
        <v>4903</v>
      </c>
      <c r="E51" s="214" t="s">
        <v>3849</v>
      </c>
      <c r="F51" s="214" t="s">
        <v>3850</v>
      </c>
      <c r="H51" s="214">
        <v>172</v>
      </c>
      <c r="I51" s="214">
        <v>2</v>
      </c>
      <c r="J51" s="214">
        <v>37.5</v>
      </c>
      <c r="K51" s="200">
        <v>80</v>
      </c>
      <c r="O51" s="200" t="s">
        <v>4556</v>
      </c>
      <c r="P51" s="214" t="s">
        <v>639</v>
      </c>
      <c r="Q51" s="216">
        <v>39690</v>
      </c>
    </row>
    <row r="52" spans="3:17" hidden="1" x14ac:dyDescent="0.2">
      <c r="C52" s="232" t="s">
        <v>667</v>
      </c>
      <c r="D52" s="219" t="s">
        <v>4904</v>
      </c>
      <c r="E52" s="220" t="s">
        <v>720</v>
      </c>
      <c r="F52" s="220" t="s">
        <v>721</v>
      </c>
      <c r="G52" s="220"/>
      <c r="H52" s="220">
        <v>172</v>
      </c>
      <c r="I52" s="220">
        <v>2</v>
      </c>
      <c r="J52" s="220">
        <v>332</v>
      </c>
      <c r="K52" s="221">
        <v>26</v>
      </c>
      <c r="L52" s="221"/>
      <c r="M52" s="221"/>
      <c r="N52" s="221"/>
      <c r="O52" s="221" t="s">
        <v>4491</v>
      </c>
      <c r="P52" s="220" t="s">
        <v>639</v>
      </c>
      <c r="Q52" s="222">
        <v>39694</v>
      </c>
    </row>
    <row r="53" spans="3:17" hidden="1" x14ac:dyDescent="0.2">
      <c r="C53" s="223" t="s">
        <v>667</v>
      </c>
      <c r="D53" s="217" t="s">
        <v>4905</v>
      </c>
      <c r="E53" s="214" t="s">
        <v>653</v>
      </c>
      <c r="F53" s="214" t="s">
        <v>654</v>
      </c>
      <c r="H53" s="214">
        <v>172</v>
      </c>
      <c r="I53" s="214">
        <v>2</v>
      </c>
      <c r="J53" s="214">
        <v>68</v>
      </c>
      <c r="K53" s="200">
        <v>39</v>
      </c>
      <c r="O53" s="200" t="s">
        <v>4490</v>
      </c>
      <c r="P53" s="214" t="s">
        <v>1754</v>
      </c>
      <c r="Q53" s="216">
        <v>39695</v>
      </c>
    </row>
    <row r="54" spans="3:17" hidden="1" x14ac:dyDescent="0.2">
      <c r="C54" s="223" t="s">
        <v>667</v>
      </c>
      <c r="D54" s="217" t="s">
        <v>4906</v>
      </c>
      <c r="E54" s="214" t="s">
        <v>722</v>
      </c>
      <c r="F54" s="214" t="s">
        <v>723</v>
      </c>
      <c r="H54" s="214">
        <v>172</v>
      </c>
      <c r="I54" s="214">
        <v>2</v>
      </c>
      <c r="J54" s="214">
        <v>75</v>
      </c>
      <c r="K54" s="200">
        <v>45</v>
      </c>
      <c r="O54" s="200" t="s">
        <v>4556</v>
      </c>
      <c r="P54" s="214" t="s">
        <v>639</v>
      </c>
      <c r="Q54" s="216">
        <v>39696</v>
      </c>
    </row>
    <row r="55" spans="3:17" hidden="1" x14ac:dyDescent="0.2">
      <c r="C55" s="223" t="s">
        <v>667</v>
      </c>
      <c r="D55" s="217" t="s">
        <v>4907</v>
      </c>
      <c r="E55" s="214" t="s">
        <v>724</v>
      </c>
      <c r="F55" s="214" t="s">
        <v>725</v>
      </c>
      <c r="H55" s="214">
        <v>172</v>
      </c>
      <c r="I55" s="214">
        <v>2</v>
      </c>
      <c r="J55" s="214">
        <v>8</v>
      </c>
      <c r="K55" s="200">
        <v>63</v>
      </c>
      <c r="O55" s="200" t="s">
        <v>4556</v>
      </c>
      <c r="P55" s="214" t="s">
        <v>639</v>
      </c>
      <c r="Q55" s="216">
        <v>39696</v>
      </c>
    </row>
    <row r="56" spans="3:17" hidden="1" x14ac:dyDescent="0.2">
      <c r="C56" s="223" t="s">
        <v>667</v>
      </c>
      <c r="D56" s="217" t="s">
        <v>4908</v>
      </c>
      <c r="E56" s="214" t="s">
        <v>724</v>
      </c>
      <c r="F56" s="214" t="s">
        <v>726</v>
      </c>
      <c r="H56" s="214">
        <v>172</v>
      </c>
      <c r="I56" s="214">
        <v>2</v>
      </c>
      <c r="J56" s="214">
        <v>8</v>
      </c>
      <c r="K56" s="200">
        <v>63</v>
      </c>
      <c r="O56" s="200" t="s">
        <v>4556</v>
      </c>
      <c r="P56" s="214" t="s">
        <v>669</v>
      </c>
      <c r="Q56" s="216">
        <v>39697</v>
      </c>
    </row>
    <row r="57" spans="3:17" hidden="1" x14ac:dyDescent="0.2">
      <c r="C57" s="223" t="s">
        <v>667</v>
      </c>
      <c r="D57" s="217" t="s">
        <v>4909</v>
      </c>
      <c r="E57" s="214" t="s">
        <v>724</v>
      </c>
      <c r="F57" s="214" t="s">
        <v>727</v>
      </c>
      <c r="H57" s="214">
        <v>172</v>
      </c>
      <c r="I57" s="214">
        <v>2</v>
      </c>
      <c r="J57" s="214">
        <v>8</v>
      </c>
      <c r="K57" s="200">
        <v>63</v>
      </c>
      <c r="O57" s="200" t="s">
        <v>4556</v>
      </c>
      <c r="P57" s="214" t="s">
        <v>669</v>
      </c>
      <c r="Q57" s="216">
        <v>39697</v>
      </c>
    </row>
    <row r="58" spans="3:17" hidden="1" x14ac:dyDescent="0.2">
      <c r="C58" s="223" t="s">
        <v>667</v>
      </c>
      <c r="D58" s="217" t="s">
        <v>4910</v>
      </c>
      <c r="E58" s="214" t="s">
        <v>724</v>
      </c>
      <c r="F58" s="214" t="s">
        <v>728</v>
      </c>
      <c r="H58" s="214">
        <v>172</v>
      </c>
      <c r="I58" s="214">
        <v>2</v>
      </c>
      <c r="J58" s="214">
        <v>8</v>
      </c>
      <c r="K58" s="200">
        <v>63</v>
      </c>
      <c r="O58" s="200" t="s">
        <v>4556</v>
      </c>
      <c r="P58" s="214" t="s">
        <v>1754</v>
      </c>
      <c r="Q58" s="216">
        <v>39697</v>
      </c>
    </row>
    <row r="59" spans="3:17" hidden="1" x14ac:dyDescent="0.2">
      <c r="C59" s="223" t="s">
        <v>667</v>
      </c>
      <c r="D59" s="217" t="s">
        <v>4911</v>
      </c>
      <c r="E59" s="214" t="s">
        <v>724</v>
      </c>
      <c r="F59" s="214" t="s">
        <v>729</v>
      </c>
      <c r="H59" s="214">
        <v>172</v>
      </c>
      <c r="I59" s="214">
        <v>2</v>
      </c>
      <c r="J59" s="214">
        <v>8</v>
      </c>
      <c r="K59" s="200">
        <v>63</v>
      </c>
      <c r="O59" s="200" t="s">
        <v>4556</v>
      </c>
      <c r="P59" s="214" t="s">
        <v>1754</v>
      </c>
      <c r="Q59" s="216">
        <v>39697</v>
      </c>
    </row>
    <row r="60" spans="3:17" hidden="1" x14ac:dyDescent="0.2">
      <c r="C60" s="223" t="s">
        <v>667</v>
      </c>
      <c r="D60" s="217" t="s">
        <v>3639</v>
      </c>
      <c r="E60" s="214" t="s">
        <v>724</v>
      </c>
      <c r="F60" s="214" t="s">
        <v>730</v>
      </c>
      <c r="H60" s="214">
        <v>172</v>
      </c>
      <c r="I60" s="214">
        <v>2</v>
      </c>
      <c r="J60" s="214">
        <v>8</v>
      </c>
      <c r="K60" s="200">
        <v>63</v>
      </c>
      <c r="O60" s="200" t="s">
        <v>4556</v>
      </c>
      <c r="P60" s="214" t="s">
        <v>639</v>
      </c>
      <c r="Q60" s="216">
        <v>39697</v>
      </c>
    </row>
    <row r="61" spans="3:17" hidden="1" x14ac:dyDescent="0.2">
      <c r="C61" s="223" t="s">
        <v>667</v>
      </c>
      <c r="D61" s="217" t="s">
        <v>4912</v>
      </c>
      <c r="E61" s="214" t="s">
        <v>724</v>
      </c>
      <c r="F61" s="214" t="s">
        <v>731</v>
      </c>
      <c r="H61" s="214">
        <v>172</v>
      </c>
      <c r="I61" s="214">
        <v>2</v>
      </c>
      <c r="J61" s="214">
        <v>8</v>
      </c>
      <c r="K61" s="200">
        <v>63</v>
      </c>
      <c r="O61" s="200" t="s">
        <v>4556</v>
      </c>
      <c r="P61" s="214" t="s">
        <v>639</v>
      </c>
      <c r="Q61" s="216">
        <v>39697</v>
      </c>
    </row>
    <row r="62" spans="3:17" hidden="1" x14ac:dyDescent="0.2">
      <c r="C62" s="223" t="s">
        <v>667</v>
      </c>
      <c r="D62" s="217" t="s">
        <v>4913</v>
      </c>
      <c r="E62" s="214" t="s">
        <v>732</v>
      </c>
      <c r="F62" s="214" t="s">
        <v>733</v>
      </c>
      <c r="H62" s="214">
        <v>172</v>
      </c>
      <c r="I62" s="214">
        <v>2</v>
      </c>
      <c r="J62" s="214">
        <v>3.5</v>
      </c>
      <c r="K62" s="200">
        <v>45</v>
      </c>
      <c r="O62" s="200" t="s">
        <v>4556</v>
      </c>
      <c r="P62" s="214" t="s">
        <v>639</v>
      </c>
      <c r="Q62" s="216">
        <v>39697</v>
      </c>
    </row>
    <row r="63" spans="3:17" hidden="1" x14ac:dyDescent="0.2">
      <c r="C63" s="223" t="s">
        <v>667</v>
      </c>
      <c r="D63" s="217" t="s">
        <v>4914</v>
      </c>
      <c r="E63" s="214" t="s">
        <v>732</v>
      </c>
      <c r="F63" s="214" t="s">
        <v>734</v>
      </c>
      <c r="H63" s="214">
        <v>172</v>
      </c>
      <c r="I63" s="214">
        <v>2</v>
      </c>
      <c r="J63" s="214">
        <v>3.5</v>
      </c>
      <c r="K63" s="200">
        <v>45</v>
      </c>
      <c r="O63" s="200" t="s">
        <v>4556</v>
      </c>
      <c r="P63" s="214" t="s">
        <v>647</v>
      </c>
      <c r="Q63" s="216">
        <v>39698</v>
      </c>
    </row>
    <row r="64" spans="3:17" hidden="1" x14ac:dyDescent="0.2">
      <c r="C64" s="223" t="s">
        <v>667</v>
      </c>
      <c r="D64" s="217" t="s">
        <v>4915</v>
      </c>
      <c r="E64" s="214" t="s">
        <v>732</v>
      </c>
      <c r="F64" s="214" t="s">
        <v>735</v>
      </c>
      <c r="H64" s="214">
        <v>172</v>
      </c>
      <c r="I64" s="214">
        <v>2</v>
      </c>
      <c r="J64" s="214">
        <v>3.5</v>
      </c>
      <c r="K64" s="200">
        <v>45</v>
      </c>
      <c r="O64" s="200" t="s">
        <v>4556</v>
      </c>
      <c r="P64" s="214" t="s">
        <v>647</v>
      </c>
      <c r="Q64" s="216">
        <v>39699</v>
      </c>
    </row>
    <row r="65" spans="3:17" hidden="1" x14ac:dyDescent="0.2">
      <c r="C65" s="223" t="s">
        <v>667</v>
      </c>
      <c r="D65" s="217" t="s">
        <v>1748</v>
      </c>
      <c r="E65" s="214" t="s">
        <v>732</v>
      </c>
      <c r="F65" s="214" t="s">
        <v>736</v>
      </c>
      <c r="H65" s="214">
        <v>172</v>
      </c>
      <c r="I65" s="214">
        <v>2</v>
      </c>
      <c r="J65" s="214">
        <v>3.5</v>
      </c>
      <c r="K65" s="200">
        <v>45</v>
      </c>
      <c r="O65" s="200" t="s">
        <v>4556</v>
      </c>
      <c r="P65" s="214" t="s">
        <v>647</v>
      </c>
      <c r="Q65" s="216">
        <v>39699</v>
      </c>
    </row>
    <row r="66" spans="3:17" hidden="1" x14ac:dyDescent="0.2">
      <c r="C66" s="223" t="s">
        <v>667</v>
      </c>
      <c r="D66" s="217" t="s">
        <v>1749</v>
      </c>
      <c r="E66" s="214" t="s">
        <v>732</v>
      </c>
      <c r="F66" s="214" t="s">
        <v>737</v>
      </c>
      <c r="H66" s="214">
        <v>172</v>
      </c>
      <c r="I66" s="214">
        <v>2</v>
      </c>
      <c r="J66" s="214">
        <v>3.5</v>
      </c>
      <c r="K66" s="200">
        <v>45</v>
      </c>
      <c r="O66" s="200" t="s">
        <v>4556</v>
      </c>
      <c r="P66" s="214" t="s">
        <v>647</v>
      </c>
      <c r="Q66" s="216">
        <v>39699</v>
      </c>
    </row>
    <row r="67" spans="3:17" hidden="1" x14ac:dyDescent="0.2">
      <c r="C67" s="223" t="s">
        <v>667</v>
      </c>
      <c r="D67" s="217" t="s">
        <v>1750</v>
      </c>
      <c r="E67" s="214" t="s">
        <v>732</v>
      </c>
      <c r="F67" s="214" t="s">
        <v>738</v>
      </c>
      <c r="H67" s="214">
        <v>172</v>
      </c>
      <c r="I67" s="214">
        <v>2</v>
      </c>
      <c r="J67" s="214">
        <v>3.5</v>
      </c>
      <c r="K67" s="200">
        <v>45</v>
      </c>
      <c r="O67" s="200" t="s">
        <v>4556</v>
      </c>
      <c r="P67" s="214" t="s">
        <v>647</v>
      </c>
      <c r="Q67" s="216">
        <v>39699</v>
      </c>
    </row>
    <row r="68" spans="3:17" hidden="1" x14ac:dyDescent="0.2">
      <c r="C68" s="223" t="s">
        <v>667</v>
      </c>
      <c r="D68" s="217" t="s">
        <v>1751</v>
      </c>
      <c r="E68" s="214" t="s">
        <v>732</v>
      </c>
      <c r="F68" s="214" t="s">
        <v>739</v>
      </c>
      <c r="H68" s="214">
        <v>172</v>
      </c>
      <c r="I68" s="214">
        <v>2</v>
      </c>
      <c r="J68" s="214">
        <v>3.5</v>
      </c>
      <c r="K68" s="200">
        <v>45</v>
      </c>
      <c r="O68" s="200" t="s">
        <v>4556</v>
      </c>
      <c r="P68" s="214" t="s">
        <v>639</v>
      </c>
      <c r="Q68" s="216">
        <v>39699</v>
      </c>
    </row>
    <row r="69" spans="3:17" hidden="1" x14ac:dyDescent="0.2">
      <c r="C69" s="223" t="s">
        <v>667</v>
      </c>
      <c r="D69" s="217" t="s">
        <v>1756</v>
      </c>
      <c r="E69" s="214" t="s">
        <v>740</v>
      </c>
      <c r="F69" s="214" t="s">
        <v>741</v>
      </c>
      <c r="H69" s="214">
        <v>171</v>
      </c>
      <c r="I69" s="214">
        <v>2</v>
      </c>
      <c r="J69" s="214">
        <v>3.5</v>
      </c>
      <c r="K69" s="200">
        <v>45</v>
      </c>
      <c r="O69" s="200" t="s">
        <v>4556</v>
      </c>
      <c r="P69" s="214" t="s">
        <v>639</v>
      </c>
      <c r="Q69" s="216">
        <v>39699</v>
      </c>
    </row>
    <row r="70" spans="3:17" hidden="1" x14ac:dyDescent="0.2">
      <c r="C70" s="223" t="s">
        <v>667</v>
      </c>
      <c r="D70" s="217" t="s">
        <v>774</v>
      </c>
      <c r="E70" s="214" t="s">
        <v>740</v>
      </c>
      <c r="F70" s="214" t="s">
        <v>742</v>
      </c>
      <c r="H70" s="214">
        <v>171</v>
      </c>
      <c r="I70" s="214">
        <v>2</v>
      </c>
      <c r="J70" s="214">
        <v>3.5</v>
      </c>
      <c r="K70" s="200">
        <v>45</v>
      </c>
      <c r="O70" s="200" t="s">
        <v>4556</v>
      </c>
      <c r="P70" s="214" t="s">
        <v>639</v>
      </c>
      <c r="Q70" s="216">
        <v>39699</v>
      </c>
    </row>
    <row r="71" spans="3:17" hidden="1" x14ac:dyDescent="0.2">
      <c r="C71" s="223" t="s">
        <v>667</v>
      </c>
      <c r="D71" s="217" t="s">
        <v>778</v>
      </c>
      <c r="E71" s="214" t="s">
        <v>740</v>
      </c>
      <c r="F71" s="214" t="s">
        <v>743</v>
      </c>
      <c r="H71" s="214">
        <v>172</v>
      </c>
      <c r="I71" s="214">
        <v>2</v>
      </c>
      <c r="J71" s="214">
        <v>3.5</v>
      </c>
      <c r="K71" s="200">
        <v>45</v>
      </c>
      <c r="O71" s="200" t="s">
        <v>4556</v>
      </c>
      <c r="P71" s="214" t="s">
        <v>639</v>
      </c>
      <c r="Q71" s="216">
        <v>39699</v>
      </c>
    </row>
    <row r="72" spans="3:17" hidden="1" x14ac:dyDescent="0.2">
      <c r="C72" s="223" t="s">
        <v>667</v>
      </c>
      <c r="D72" s="217" t="s">
        <v>778</v>
      </c>
      <c r="E72" s="214" t="s">
        <v>740</v>
      </c>
      <c r="F72" s="214" t="s">
        <v>795</v>
      </c>
      <c r="H72" s="214">
        <v>172</v>
      </c>
      <c r="I72" s="214">
        <v>2</v>
      </c>
      <c r="J72" s="214">
        <v>3.5</v>
      </c>
      <c r="K72" s="200">
        <v>45</v>
      </c>
      <c r="O72" s="200" t="s">
        <v>4556</v>
      </c>
      <c r="P72" s="214" t="s">
        <v>639</v>
      </c>
      <c r="Q72" s="216">
        <v>39699</v>
      </c>
    </row>
    <row r="73" spans="3:17" hidden="1" x14ac:dyDescent="0.2">
      <c r="C73" s="223" t="s">
        <v>667</v>
      </c>
      <c r="D73" s="217" t="s">
        <v>782</v>
      </c>
      <c r="E73" s="214" t="s">
        <v>740</v>
      </c>
      <c r="F73" s="214" t="s">
        <v>796</v>
      </c>
      <c r="H73" s="214">
        <v>172</v>
      </c>
      <c r="I73" s="214">
        <v>2</v>
      </c>
      <c r="J73" s="214">
        <v>3.5</v>
      </c>
      <c r="K73" s="200">
        <v>45</v>
      </c>
      <c r="O73" s="200" t="s">
        <v>4556</v>
      </c>
      <c r="P73" s="214" t="s">
        <v>639</v>
      </c>
      <c r="Q73" s="216">
        <v>39699</v>
      </c>
    </row>
    <row r="74" spans="3:17" hidden="1" x14ac:dyDescent="0.2">
      <c r="C74" s="223" t="s">
        <v>667</v>
      </c>
      <c r="D74" s="217" t="s">
        <v>630</v>
      </c>
      <c r="E74" s="214" t="s">
        <v>740</v>
      </c>
      <c r="F74" s="214" t="s">
        <v>797</v>
      </c>
      <c r="H74" s="214">
        <v>172</v>
      </c>
      <c r="I74" s="214">
        <v>2</v>
      </c>
      <c r="J74" s="214">
        <v>3.5</v>
      </c>
      <c r="K74" s="200">
        <v>45</v>
      </c>
      <c r="O74" s="200" t="s">
        <v>4556</v>
      </c>
      <c r="P74" s="214" t="s">
        <v>639</v>
      </c>
      <c r="Q74" s="216">
        <v>39699</v>
      </c>
    </row>
    <row r="75" spans="3:17" hidden="1" x14ac:dyDescent="0.2">
      <c r="C75" s="223" t="s">
        <v>667</v>
      </c>
      <c r="D75" s="217" t="s">
        <v>632</v>
      </c>
      <c r="E75" s="214" t="s">
        <v>740</v>
      </c>
      <c r="F75" s="214" t="s">
        <v>798</v>
      </c>
      <c r="H75" s="214">
        <v>172</v>
      </c>
      <c r="I75" s="214">
        <v>2</v>
      </c>
      <c r="J75" s="214">
        <v>3.5</v>
      </c>
      <c r="K75" s="200">
        <v>45</v>
      </c>
      <c r="O75" s="200" t="s">
        <v>4556</v>
      </c>
      <c r="P75" s="214" t="s">
        <v>1754</v>
      </c>
      <c r="Q75" s="216">
        <v>39699</v>
      </c>
    </row>
    <row r="76" spans="3:17" hidden="1" x14ac:dyDescent="0.2">
      <c r="C76" s="223" t="s">
        <v>667</v>
      </c>
      <c r="D76" s="217" t="s">
        <v>799</v>
      </c>
      <c r="E76" s="214" t="s">
        <v>740</v>
      </c>
      <c r="F76" s="214" t="s">
        <v>800</v>
      </c>
      <c r="H76" s="214">
        <v>172</v>
      </c>
      <c r="I76" s="214">
        <v>2</v>
      </c>
      <c r="J76" s="214">
        <v>3.5</v>
      </c>
      <c r="K76" s="200">
        <v>45</v>
      </c>
      <c r="O76" s="200" t="s">
        <v>4556</v>
      </c>
      <c r="P76" s="214" t="s">
        <v>1754</v>
      </c>
      <c r="Q76" s="216">
        <v>39699</v>
      </c>
    </row>
    <row r="77" spans="3:17" hidden="1" x14ac:dyDescent="0.2">
      <c r="C77" s="223" t="s">
        <v>667</v>
      </c>
      <c r="D77" s="217" t="s">
        <v>801</v>
      </c>
      <c r="E77" s="214" t="s">
        <v>740</v>
      </c>
      <c r="F77" s="214" t="s">
        <v>802</v>
      </c>
      <c r="H77" s="214">
        <v>172</v>
      </c>
      <c r="I77" s="214">
        <v>2</v>
      </c>
      <c r="J77" s="214">
        <v>3.5</v>
      </c>
      <c r="K77" s="200">
        <v>45</v>
      </c>
      <c r="O77" s="200" t="s">
        <v>4556</v>
      </c>
      <c r="P77" s="214" t="s">
        <v>1754</v>
      </c>
      <c r="Q77" s="216">
        <v>39699</v>
      </c>
    </row>
    <row r="78" spans="3:17" hidden="1" x14ac:dyDescent="0.2">
      <c r="C78" s="223" t="s">
        <v>667</v>
      </c>
      <c r="D78" s="217" t="s">
        <v>803</v>
      </c>
      <c r="E78" s="214" t="s">
        <v>740</v>
      </c>
      <c r="F78" s="214" t="s">
        <v>804</v>
      </c>
      <c r="H78" s="214">
        <v>172</v>
      </c>
      <c r="I78" s="214">
        <v>2</v>
      </c>
      <c r="J78" s="214">
        <v>3.5</v>
      </c>
      <c r="K78" s="200">
        <v>45</v>
      </c>
      <c r="O78" s="200" t="s">
        <v>4556</v>
      </c>
      <c r="P78" s="214" t="s">
        <v>1754</v>
      </c>
      <c r="Q78" s="216">
        <v>39699</v>
      </c>
    </row>
    <row r="79" spans="3:17" hidden="1" x14ac:dyDescent="0.2">
      <c r="C79" s="223" t="s">
        <v>667</v>
      </c>
      <c r="D79" s="217" t="s">
        <v>805</v>
      </c>
      <c r="E79" s="214" t="s">
        <v>806</v>
      </c>
      <c r="F79" s="214" t="s">
        <v>807</v>
      </c>
      <c r="H79" s="214">
        <v>172</v>
      </c>
      <c r="I79" s="214">
        <v>2</v>
      </c>
      <c r="J79" s="214">
        <v>3.5</v>
      </c>
      <c r="K79" s="200">
        <v>45</v>
      </c>
      <c r="O79" s="200" t="s">
        <v>4556</v>
      </c>
      <c r="P79" s="214" t="s">
        <v>1754</v>
      </c>
      <c r="Q79" s="216">
        <v>39699</v>
      </c>
    </row>
    <row r="80" spans="3:17" hidden="1" x14ac:dyDescent="0.2">
      <c r="C80" s="223" t="s">
        <v>667</v>
      </c>
      <c r="D80" s="217" t="s">
        <v>808</v>
      </c>
      <c r="E80" s="214" t="s">
        <v>809</v>
      </c>
      <c r="F80" s="214" t="s">
        <v>810</v>
      </c>
      <c r="H80" s="214">
        <v>171</v>
      </c>
      <c r="I80" s="214">
        <v>2</v>
      </c>
      <c r="J80" s="214">
        <v>5.5</v>
      </c>
      <c r="K80" s="200">
        <v>61</v>
      </c>
      <c r="O80" s="200" t="s">
        <v>4556</v>
      </c>
      <c r="P80" s="214" t="s">
        <v>647</v>
      </c>
      <c r="Q80" s="216">
        <v>39700</v>
      </c>
    </row>
    <row r="81" spans="3:17" hidden="1" x14ac:dyDescent="0.2">
      <c r="C81" s="223" t="s">
        <v>667</v>
      </c>
      <c r="D81" s="217" t="s">
        <v>811</v>
      </c>
      <c r="E81" s="214" t="s">
        <v>809</v>
      </c>
      <c r="F81" s="214" t="s">
        <v>812</v>
      </c>
      <c r="H81" s="214">
        <v>171</v>
      </c>
      <c r="I81" s="214">
        <v>2</v>
      </c>
      <c r="J81" s="214">
        <v>5.5</v>
      </c>
      <c r="K81" s="200">
        <v>61</v>
      </c>
      <c r="O81" s="200" t="s">
        <v>4556</v>
      </c>
      <c r="P81" s="214" t="s">
        <v>647</v>
      </c>
      <c r="Q81" s="216">
        <v>39700</v>
      </c>
    </row>
    <row r="82" spans="3:17" hidden="1" x14ac:dyDescent="0.2">
      <c r="C82" s="223" t="s">
        <v>667</v>
      </c>
      <c r="D82" s="217" t="s">
        <v>813</v>
      </c>
      <c r="E82" s="214" t="s">
        <v>809</v>
      </c>
      <c r="F82" s="214" t="s">
        <v>1817</v>
      </c>
      <c r="H82" s="214">
        <v>171</v>
      </c>
      <c r="I82" s="214">
        <v>2</v>
      </c>
      <c r="J82" s="214">
        <v>5.5</v>
      </c>
      <c r="K82" s="200">
        <v>63</v>
      </c>
      <c r="O82" s="200" t="s">
        <v>4556</v>
      </c>
      <c r="P82" s="214" t="s">
        <v>663</v>
      </c>
      <c r="Q82" s="216">
        <v>39700</v>
      </c>
    </row>
    <row r="83" spans="3:17" hidden="1" x14ac:dyDescent="0.2">
      <c r="C83" s="223" t="s">
        <v>667</v>
      </c>
      <c r="D83" s="217" t="s">
        <v>1818</v>
      </c>
      <c r="E83" s="214" t="s">
        <v>809</v>
      </c>
      <c r="F83" s="214" t="s">
        <v>1819</v>
      </c>
      <c r="H83" s="214">
        <v>171</v>
      </c>
      <c r="I83" s="214">
        <v>2</v>
      </c>
      <c r="J83" s="214">
        <v>5.5</v>
      </c>
      <c r="K83" s="200">
        <v>63</v>
      </c>
      <c r="O83" s="200" t="s">
        <v>4556</v>
      </c>
      <c r="P83" s="214" t="s">
        <v>663</v>
      </c>
      <c r="Q83" s="216">
        <v>39700</v>
      </c>
    </row>
    <row r="84" spans="3:17" hidden="1" x14ac:dyDescent="0.2">
      <c r="C84" s="223" t="s">
        <v>667</v>
      </c>
      <c r="D84" s="217" t="s">
        <v>1820</v>
      </c>
      <c r="E84" s="214" t="s">
        <v>809</v>
      </c>
      <c r="F84" s="214" t="s">
        <v>1821</v>
      </c>
      <c r="H84" s="214">
        <v>171</v>
      </c>
      <c r="I84" s="214">
        <v>2</v>
      </c>
      <c r="J84" s="214">
        <v>5.5</v>
      </c>
      <c r="K84" s="200">
        <v>63</v>
      </c>
      <c r="O84" s="200" t="s">
        <v>4556</v>
      </c>
      <c r="P84" s="214" t="s">
        <v>663</v>
      </c>
      <c r="Q84" s="216">
        <v>39700</v>
      </c>
    </row>
    <row r="85" spans="3:17" hidden="1" x14ac:dyDescent="0.2">
      <c r="C85" s="223" t="s">
        <v>667</v>
      </c>
      <c r="D85" s="217" t="s">
        <v>1822</v>
      </c>
      <c r="E85" s="214" t="s">
        <v>809</v>
      </c>
      <c r="F85" s="214" t="s">
        <v>1823</v>
      </c>
      <c r="H85" s="214">
        <v>171</v>
      </c>
      <c r="I85" s="214">
        <v>2</v>
      </c>
      <c r="J85" s="214">
        <v>5.5</v>
      </c>
      <c r="K85" s="200">
        <v>63</v>
      </c>
      <c r="O85" s="200" t="s">
        <v>4556</v>
      </c>
      <c r="P85" s="214" t="s">
        <v>1754</v>
      </c>
      <c r="Q85" s="216">
        <v>39700</v>
      </c>
    </row>
    <row r="86" spans="3:17" hidden="1" x14ac:dyDescent="0.2">
      <c r="C86" s="223" t="s">
        <v>667</v>
      </c>
      <c r="D86" s="217" t="s">
        <v>1824</v>
      </c>
      <c r="E86" s="214" t="s">
        <v>809</v>
      </c>
      <c r="F86" s="214" t="s">
        <v>1825</v>
      </c>
      <c r="H86" s="214">
        <v>171</v>
      </c>
      <c r="I86" s="214">
        <v>2</v>
      </c>
      <c r="J86" s="214">
        <v>5.5</v>
      </c>
      <c r="K86" s="200">
        <v>45</v>
      </c>
      <c r="O86" s="200" t="s">
        <v>4556</v>
      </c>
      <c r="P86" s="214" t="s">
        <v>1754</v>
      </c>
      <c r="Q86" s="216">
        <v>39700</v>
      </c>
    </row>
    <row r="87" spans="3:17" hidden="1" x14ac:dyDescent="0.2">
      <c r="C87" s="223" t="s">
        <v>667</v>
      </c>
      <c r="D87" s="217" t="s">
        <v>1826</v>
      </c>
      <c r="E87" s="214" t="s">
        <v>809</v>
      </c>
      <c r="F87" s="214" t="s">
        <v>1827</v>
      </c>
      <c r="H87" s="214">
        <v>171</v>
      </c>
      <c r="I87" s="214">
        <v>2</v>
      </c>
      <c r="J87" s="214">
        <v>5.5</v>
      </c>
      <c r="K87" s="200">
        <v>45</v>
      </c>
      <c r="O87" s="200" t="s">
        <v>4556</v>
      </c>
      <c r="P87" s="214" t="s">
        <v>1754</v>
      </c>
      <c r="Q87" s="216">
        <v>39700</v>
      </c>
    </row>
    <row r="88" spans="3:17" hidden="1" x14ac:dyDescent="0.2">
      <c r="C88" s="223" t="s">
        <v>667</v>
      </c>
      <c r="D88" s="217" t="s">
        <v>664</v>
      </c>
      <c r="E88" s="214" t="s">
        <v>1828</v>
      </c>
      <c r="F88" s="214" t="s">
        <v>1829</v>
      </c>
      <c r="H88" s="214">
        <v>171</v>
      </c>
      <c r="I88" s="214">
        <v>2</v>
      </c>
      <c r="J88" s="214">
        <v>3.5</v>
      </c>
      <c r="K88" s="200">
        <v>45</v>
      </c>
      <c r="O88" s="200" t="s">
        <v>4556</v>
      </c>
      <c r="P88" s="214" t="s">
        <v>647</v>
      </c>
      <c r="Q88" s="216">
        <v>39700</v>
      </c>
    </row>
    <row r="89" spans="3:17" hidden="1" x14ac:dyDescent="0.2">
      <c r="C89" s="223" t="s">
        <v>667</v>
      </c>
      <c r="D89" s="217" t="s">
        <v>1830</v>
      </c>
      <c r="E89" s="214" t="s">
        <v>1828</v>
      </c>
      <c r="F89" s="214" t="s">
        <v>1831</v>
      </c>
      <c r="H89" s="214">
        <v>171</v>
      </c>
      <c r="I89" s="214">
        <v>2</v>
      </c>
      <c r="J89" s="214">
        <v>3.5</v>
      </c>
      <c r="K89" s="200">
        <v>45</v>
      </c>
      <c r="O89" s="200" t="s">
        <v>4556</v>
      </c>
      <c r="P89" s="214" t="s">
        <v>647</v>
      </c>
      <c r="Q89" s="216">
        <v>39700</v>
      </c>
    </row>
    <row r="90" spans="3:17" hidden="1" x14ac:dyDescent="0.2">
      <c r="C90" s="223" t="s">
        <v>667</v>
      </c>
      <c r="D90" s="217" t="s">
        <v>1832</v>
      </c>
      <c r="E90" s="214" t="s">
        <v>1828</v>
      </c>
      <c r="F90" s="214" t="s">
        <v>1833</v>
      </c>
      <c r="H90" s="214">
        <v>171</v>
      </c>
      <c r="I90" s="214">
        <v>2</v>
      </c>
      <c r="J90" s="214">
        <v>3.5</v>
      </c>
      <c r="K90" s="200">
        <v>45</v>
      </c>
      <c r="O90" s="200" t="s">
        <v>4556</v>
      </c>
      <c r="P90" s="214" t="s">
        <v>647</v>
      </c>
      <c r="Q90" s="216">
        <v>39701</v>
      </c>
    </row>
    <row r="91" spans="3:17" hidden="1" x14ac:dyDescent="0.2">
      <c r="C91" s="223" t="s">
        <v>667</v>
      </c>
      <c r="D91" s="217" t="s">
        <v>1834</v>
      </c>
      <c r="E91" s="214" t="s">
        <v>1828</v>
      </c>
      <c r="F91" s="214" t="s">
        <v>1835</v>
      </c>
      <c r="H91" s="214">
        <v>171</v>
      </c>
      <c r="I91" s="214">
        <v>2</v>
      </c>
      <c r="J91" s="214">
        <v>3.5</v>
      </c>
      <c r="K91" s="200">
        <v>45</v>
      </c>
      <c r="O91" s="200" t="s">
        <v>4556</v>
      </c>
      <c r="P91" s="214" t="s">
        <v>647</v>
      </c>
      <c r="Q91" s="216">
        <v>39701</v>
      </c>
    </row>
    <row r="92" spans="3:17" hidden="1" x14ac:dyDescent="0.2">
      <c r="C92" s="223" t="s">
        <v>667</v>
      </c>
      <c r="D92" s="217" t="s">
        <v>1836</v>
      </c>
      <c r="E92" s="214" t="s">
        <v>1828</v>
      </c>
      <c r="F92" s="214" t="s">
        <v>1837</v>
      </c>
      <c r="H92" s="214">
        <v>171</v>
      </c>
      <c r="I92" s="214">
        <v>2</v>
      </c>
      <c r="J92" s="214">
        <v>3.5</v>
      </c>
      <c r="K92" s="200">
        <v>45</v>
      </c>
      <c r="O92" s="200" t="s">
        <v>4556</v>
      </c>
      <c r="P92" s="214" t="s">
        <v>647</v>
      </c>
      <c r="Q92" s="216">
        <v>39701</v>
      </c>
    </row>
    <row r="93" spans="3:17" hidden="1" x14ac:dyDescent="0.2">
      <c r="C93" s="223" t="s">
        <v>667</v>
      </c>
      <c r="D93" s="217" t="s">
        <v>1838</v>
      </c>
      <c r="E93" s="214" t="s">
        <v>1828</v>
      </c>
      <c r="F93" s="214" t="s">
        <v>1839</v>
      </c>
      <c r="H93" s="214">
        <v>171</v>
      </c>
      <c r="I93" s="214">
        <v>2</v>
      </c>
      <c r="J93" s="214">
        <v>3.5</v>
      </c>
      <c r="K93" s="200">
        <v>45</v>
      </c>
      <c r="O93" s="200" t="s">
        <v>4556</v>
      </c>
      <c r="P93" s="214" t="s">
        <v>639</v>
      </c>
      <c r="Q93" s="216">
        <v>39701</v>
      </c>
    </row>
    <row r="94" spans="3:17" hidden="1" x14ac:dyDescent="0.2">
      <c r="C94" s="223" t="s">
        <v>667</v>
      </c>
      <c r="D94" s="217" t="s">
        <v>1840</v>
      </c>
      <c r="E94" s="214" t="s">
        <v>1841</v>
      </c>
      <c r="F94" s="214" t="s">
        <v>1842</v>
      </c>
      <c r="H94" s="214">
        <v>172</v>
      </c>
      <c r="I94" s="214">
        <v>2</v>
      </c>
      <c r="J94" s="214">
        <v>3.5</v>
      </c>
      <c r="K94" s="200">
        <v>45</v>
      </c>
      <c r="O94" s="200" t="s">
        <v>4556</v>
      </c>
      <c r="P94" s="214" t="s">
        <v>663</v>
      </c>
      <c r="Q94" s="216">
        <v>39701</v>
      </c>
    </row>
    <row r="95" spans="3:17" hidden="1" x14ac:dyDescent="0.2">
      <c r="C95" s="223" t="s">
        <v>667</v>
      </c>
      <c r="D95" s="217" t="s">
        <v>1843</v>
      </c>
      <c r="E95" s="214" t="s">
        <v>1841</v>
      </c>
      <c r="F95" s="214" t="s">
        <v>1844</v>
      </c>
      <c r="H95" s="214">
        <v>172</v>
      </c>
      <c r="I95" s="214">
        <v>2</v>
      </c>
      <c r="J95" s="214">
        <v>3.5</v>
      </c>
      <c r="K95" s="200">
        <v>45</v>
      </c>
      <c r="O95" s="200" t="s">
        <v>4556</v>
      </c>
      <c r="P95" s="214" t="s">
        <v>663</v>
      </c>
      <c r="Q95" s="216">
        <v>39701</v>
      </c>
    </row>
    <row r="96" spans="3:17" hidden="1" x14ac:dyDescent="0.2">
      <c r="C96" s="223" t="s">
        <v>667</v>
      </c>
      <c r="D96" s="217" t="s">
        <v>1845</v>
      </c>
      <c r="E96" s="214" t="s">
        <v>1841</v>
      </c>
      <c r="F96" s="214" t="s">
        <v>1846</v>
      </c>
      <c r="H96" s="214">
        <v>172</v>
      </c>
      <c r="I96" s="214">
        <v>2</v>
      </c>
      <c r="J96" s="214">
        <v>3.5</v>
      </c>
      <c r="K96" s="200">
        <v>45</v>
      </c>
      <c r="O96" s="200" t="s">
        <v>4556</v>
      </c>
      <c r="P96" s="214" t="s">
        <v>663</v>
      </c>
      <c r="Q96" s="216">
        <v>39701</v>
      </c>
    </row>
    <row r="97" spans="3:17" hidden="1" x14ac:dyDescent="0.2">
      <c r="C97" s="223" t="s">
        <v>667</v>
      </c>
      <c r="D97" s="217" t="s">
        <v>1847</v>
      </c>
      <c r="E97" s="214" t="s">
        <v>1841</v>
      </c>
      <c r="F97" s="214" t="s">
        <v>1848</v>
      </c>
      <c r="H97" s="214">
        <v>172</v>
      </c>
      <c r="I97" s="214">
        <v>2</v>
      </c>
      <c r="J97" s="214">
        <v>3.5</v>
      </c>
      <c r="K97" s="200">
        <v>45</v>
      </c>
      <c r="O97" s="200" t="s">
        <v>4556</v>
      </c>
      <c r="P97" s="214" t="s">
        <v>663</v>
      </c>
      <c r="Q97" s="216">
        <v>39701</v>
      </c>
    </row>
    <row r="98" spans="3:17" hidden="1" x14ac:dyDescent="0.2">
      <c r="C98" s="223" t="s">
        <v>667</v>
      </c>
      <c r="D98" s="217" t="s">
        <v>1849</v>
      </c>
      <c r="E98" s="214" t="s">
        <v>1841</v>
      </c>
      <c r="F98" s="214" t="s">
        <v>1850</v>
      </c>
      <c r="H98" s="214">
        <v>172</v>
      </c>
      <c r="I98" s="214">
        <v>2</v>
      </c>
      <c r="J98" s="214">
        <v>3.5</v>
      </c>
      <c r="K98" s="200">
        <v>45</v>
      </c>
      <c r="O98" s="200" t="s">
        <v>4556</v>
      </c>
      <c r="P98" s="214" t="s">
        <v>669</v>
      </c>
      <c r="Q98" s="216">
        <v>39701</v>
      </c>
    </row>
    <row r="99" spans="3:17" hidden="1" x14ac:dyDescent="0.2">
      <c r="C99" s="223" t="s">
        <v>667</v>
      </c>
      <c r="D99" s="217" t="s">
        <v>1851</v>
      </c>
      <c r="E99" s="214" t="s">
        <v>1841</v>
      </c>
      <c r="F99" s="214" t="s">
        <v>3946</v>
      </c>
      <c r="H99" s="214">
        <v>172</v>
      </c>
      <c r="I99" s="214">
        <v>2</v>
      </c>
      <c r="J99" s="214">
        <v>3.5</v>
      </c>
      <c r="K99" s="200">
        <v>45</v>
      </c>
      <c r="O99" s="200" t="s">
        <v>4556</v>
      </c>
      <c r="P99" s="214" t="s">
        <v>669</v>
      </c>
      <c r="Q99" s="216">
        <v>39701</v>
      </c>
    </row>
    <row r="100" spans="3:17" hidden="1" x14ac:dyDescent="0.2">
      <c r="C100" s="223" t="s">
        <v>667</v>
      </c>
      <c r="D100" s="217" t="s">
        <v>3947</v>
      </c>
      <c r="E100" s="214" t="s">
        <v>3948</v>
      </c>
      <c r="F100" s="214" t="s">
        <v>3949</v>
      </c>
      <c r="H100" s="214">
        <v>172</v>
      </c>
      <c r="I100" s="214">
        <v>2</v>
      </c>
      <c r="J100" s="214">
        <v>3.5</v>
      </c>
      <c r="K100" s="200">
        <v>45</v>
      </c>
      <c r="O100" s="200" t="s">
        <v>4556</v>
      </c>
      <c r="P100" s="214" t="s">
        <v>669</v>
      </c>
      <c r="Q100" s="216">
        <v>39701</v>
      </c>
    </row>
    <row r="101" spans="3:17" hidden="1" x14ac:dyDescent="0.2">
      <c r="C101" s="223" t="s">
        <v>667</v>
      </c>
      <c r="D101" s="217" t="s">
        <v>3950</v>
      </c>
      <c r="E101" s="214" t="s">
        <v>3948</v>
      </c>
      <c r="F101" s="214" t="s">
        <v>3951</v>
      </c>
      <c r="H101" s="214">
        <v>172</v>
      </c>
      <c r="I101" s="214">
        <v>2</v>
      </c>
      <c r="J101" s="214">
        <v>3.5</v>
      </c>
      <c r="K101" s="200">
        <v>45</v>
      </c>
      <c r="O101" s="200" t="s">
        <v>4556</v>
      </c>
      <c r="P101" s="214" t="s">
        <v>669</v>
      </c>
      <c r="Q101" s="216">
        <v>39701</v>
      </c>
    </row>
    <row r="102" spans="3:17" hidden="1" x14ac:dyDescent="0.2">
      <c r="C102" s="223" t="s">
        <v>667</v>
      </c>
      <c r="D102" s="217" t="s">
        <v>3952</v>
      </c>
      <c r="E102" s="214" t="s">
        <v>3948</v>
      </c>
      <c r="F102" s="214" t="s">
        <v>3953</v>
      </c>
      <c r="H102" s="214">
        <v>172</v>
      </c>
      <c r="I102" s="214">
        <v>2</v>
      </c>
      <c r="J102" s="214">
        <v>3.5</v>
      </c>
      <c r="K102" s="200">
        <v>45</v>
      </c>
      <c r="O102" s="200" t="s">
        <v>4556</v>
      </c>
      <c r="P102" s="214" t="s">
        <v>669</v>
      </c>
      <c r="Q102" s="216">
        <v>39701</v>
      </c>
    </row>
    <row r="103" spans="3:17" hidden="1" x14ac:dyDescent="0.2">
      <c r="C103" s="223" t="s">
        <v>667</v>
      </c>
      <c r="D103" s="217" t="s">
        <v>3954</v>
      </c>
      <c r="E103" s="214" t="s">
        <v>3948</v>
      </c>
      <c r="F103" s="214" t="s">
        <v>3955</v>
      </c>
      <c r="H103" s="214">
        <v>172</v>
      </c>
      <c r="I103" s="214">
        <v>2</v>
      </c>
      <c r="J103" s="214">
        <v>3.5</v>
      </c>
      <c r="K103" s="200">
        <v>45</v>
      </c>
      <c r="O103" s="200" t="s">
        <v>4556</v>
      </c>
      <c r="P103" s="214" t="s">
        <v>669</v>
      </c>
      <c r="Q103" s="216">
        <v>39701</v>
      </c>
    </row>
    <row r="104" spans="3:17" hidden="1" x14ac:dyDescent="0.2">
      <c r="C104" s="223" t="s">
        <v>667</v>
      </c>
      <c r="D104" s="217" t="s">
        <v>3956</v>
      </c>
      <c r="E104" s="214" t="s">
        <v>1841</v>
      </c>
      <c r="F104" s="214" t="s">
        <v>3957</v>
      </c>
      <c r="H104" s="214">
        <v>172</v>
      </c>
      <c r="I104" s="214">
        <v>2</v>
      </c>
      <c r="J104" s="214">
        <v>3.5</v>
      </c>
      <c r="K104" s="200">
        <v>45</v>
      </c>
      <c r="O104" s="200" t="s">
        <v>4556</v>
      </c>
      <c r="P104" s="214" t="s">
        <v>647</v>
      </c>
      <c r="Q104" s="216">
        <v>39701</v>
      </c>
    </row>
    <row r="105" spans="3:17" hidden="1" x14ac:dyDescent="0.2">
      <c r="C105" s="223" t="s">
        <v>667</v>
      </c>
      <c r="D105" s="217" t="s">
        <v>3958</v>
      </c>
      <c r="E105" s="214" t="s">
        <v>3959</v>
      </c>
      <c r="F105" s="214" t="s">
        <v>3960</v>
      </c>
      <c r="H105" s="214">
        <v>172</v>
      </c>
      <c r="I105" s="214">
        <v>2</v>
      </c>
      <c r="J105" s="214">
        <v>3.5</v>
      </c>
      <c r="K105" s="200">
        <v>45</v>
      </c>
      <c r="O105" s="200" t="s">
        <v>4556</v>
      </c>
      <c r="P105" s="214" t="s">
        <v>647</v>
      </c>
      <c r="Q105" s="216">
        <v>39702</v>
      </c>
    </row>
    <row r="106" spans="3:17" hidden="1" x14ac:dyDescent="0.2">
      <c r="C106" s="223" t="s">
        <v>667</v>
      </c>
      <c r="D106" s="217" t="s">
        <v>3961</v>
      </c>
      <c r="E106" s="214" t="s">
        <v>3959</v>
      </c>
      <c r="F106" s="214" t="s">
        <v>3962</v>
      </c>
      <c r="H106" s="214">
        <v>172</v>
      </c>
      <c r="I106" s="214">
        <v>2</v>
      </c>
      <c r="J106" s="214">
        <v>3.5</v>
      </c>
      <c r="K106" s="200">
        <v>45</v>
      </c>
      <c r="O106" s="200" t="s">
        <v>4556</v>
      </c>
      <c r="P106" s="214" t="s">
        <v>647</v>
      </c>
      <c r="Q106" s="216">
        <v>39702</v>
      </c>
    </row>
    <row r="107" spans="3:17" hidden="1" x14ac:dyDescent="0.2">
      <c r="C107" s="223" t="s">
        <v>667</v>
      </c>
      <c r="D107" s="217" t="s">
        <v>3963</v>
      </c>
      <c r="E107" s="214" t="s">
        <v>3959</v>
      </c>
      <c r="F107" s="214" t="s">
        <v>814</v>
      </c>
      <c r="H107" s="214">
        <v>172</v>
      </c>
      <c r="I107" s="214">
        <v>2</v>
      </c>
      <c r="J107" s="214">
        <v>3.5</v>
      </c>
      <c r="K107" s="200">
        <v>45</v>
      </c>
      <c r="O107" s="200" t="s">
        <v>4556</v>
      </c>
      <c r="P107" s="214" t="s">
        <v>647</v>
      </c>
      <c r="Q107" s="216">
        <v>39702</v>
      </c>
    </row>
    <row r="108" spans="3:17" hidden="1" x14ac:dyDescent="0.2">
      <c r="C108" s="223" t="s">
        <v>667</v>
      </c>
      <c r="D108" s="217" t="s">
        <v>815</v>
      </c>
      <c r="E108" s="214" t="s">
        <v>3959</v>
      </c>
      <c r="F108" s="214" t="s">
        <v>816</v>
      </c>
      <c r="H108" s="214">
        <v>172</v>
      </c>
      <c r="I108" s="214">
        <v>2</v>
      </c>
      <c r="J108" s="214">
        <v>3.5</v>
      </c>
      <c r="K108" s="200">
        <v>45</v>
      </c>
      <c r="O108" s="200" t="s">
        <v>4556</v>
      </c>
      <c r="P108" s="214" t="s">
        <v>639</v>
      </c>
      <c r="Q108" s="216">
        <v>39702</v>
      </c>
    </row>
    <row r="109" spans="3:17" hidden="1" x14ac:dyDescent="0.2">
      <c r="C109" s="223" t="s">
        <v>667</v>
      </c>
      <c r="D109" s="217" t="s">
        <v>817</v>
      </c>
      <c r="E109" s="214" t="s">
        <v>3959</v>
      </c>
      <c r="F109" s="214" t="s">
        <v>818</v>
      </c>
      <c r="H109" s="214">
        <v>172</v>
      </c>
      <c r="I109" s="214">
        <v>2</v>
      </c>
      <c r="J109" s="214">
        <v>3.5</v>
      </c>
      <c r="K109" s="200">
        <v>45</v>
      </c>
      <c r="O109" s="200" t="s">
        <v>4556</v>
      </c>
      <c r="P109" s="214" t="s">
        <v>663</v>
      </c>
      <c r="Q109" s="216">
        <v>39702</v>
      </c>
    </row>
    <row r="110" spans="3:17" hidden="1" x14ac:dyDescent="0.2">
      <c r="C110" s="223" t="s">
        <v>667</v>
      </c>
      <c r="D110" s="217" t="s">
        <v>819</v>
      </c>
      <c r="E110" s="214" t="s">
        <v>3959</v>
      </c>
      <c r="F110" s="214" t="s">
        <v>820</v>
      </c>
      <c r="H110" s="214">
        <v>172</v>
      </c>
      <c r="I110" s="214">
        <v>2</v>
      </c>
      <c r="J110" s="214">
        <v>3.5</v>
      </c>
      <c r="K110" s="200">
        <v>45</v>
      </c>
      <c r="O110" s="200" t="s">
        <v>4556</v>
      </c>
      <c r="P110" s="214" t="s">
        <v>639</v>
      </c>
      <c r="Q110" s="216">
        <v>39702</v>
      </c>
    </row>
    <row r="111" spans="3:17" hidden="1" x14ac:dyDescent="0.2">
      <c r="C111" s="223" t="s">
        <v>667</v>
      </c>
      <c r="D111" s="217" t="s">
        <v>821</v>
      </c>
      <c r="E111" s="214" t="s">
        <v>822</v>
      </c>
      <c r="F111" s="214" t="s">
        <v>823</v>
      </c>
      <c r="H111" s="214">
        <v>172</v>
      </c>
      <c r="I111" s="214">
        <v>2</v>
      </c>
      <c r="J111" s="214">
        <v>3.5</v>
      </c>
      <c r="K111" s="200">
        <v>45</v>
      </c>
      <c r="O111" s="200" t="s">
        <v>4556</v>
      </c>
      <c r="P111" s="214" t="s">
        <v>639</v>
      </c>
      <c r="Q111" s="216">
        <v>39702</v>
      </c>
    </row>
    <row r="112" spans="3:17" hidden="1" x14ac:dyDescent="0.2">
      <c r="C112" s="223" t="s">
        <v>667</v>
      </c>
      <c r="D112" s="217" t="s">
        <v>824</v>
      </c>
      <c r="E112" s="214" t="s">
        <v>822</v>
      </c>
      <c r="F112" s="214" t="s">
        <v>825</v>
      </c>
      <c r="H112" s="214">
        <v>172</v>
      </c>
      <c r="I112" s="214">
        <v>2</v>
      </c>
      <c r="J112" s="214">
        <v>3.5</v>
      </c>
      <c r="K112" s="200">
        <v>45</v>
      </c>
      <c r="O112" s="200" t="s">
        <v>4556</v>
      </c>
      <c r="P112" s="214" t="s">
        <v>669</v>
      </c>
      <c r="Q112" s="216">
        <v>39702</v>
      </c>
    </row>
    <row r="113" spans="3:17" hidden="1" x14ac:dyDescent="0.2">
      <c r="C113" s="223" t="s">
        <v>667</v>
      </c>
      <c r="D113" s="217" t="s">
        <v>826</v>
      </c>
      <c r="E113" s="214" t="s">
        <v>822</v>
      </c>
      <c r="F113" s="214" t="s">
        <v>827</v>
      </c>
      <c r="H113" s="214">
        <v>171</v>
      </c>
      <c r="I113" s="214">
        <v>2</v>
      </c>
      <c r="J113" s="214">
        <v>3.5</v>
      </c>
      <c r="K113" s="200">
        <v>45</v>
      </c>
      <c r="O113" s="200" t="s">
        <v>4556</v>
      </c>
      <c r="P113" s="214" t="s">
        <v>669</v>
      </c>
      <c r="Q113" s="216">
        <v>39702</v>
      </c>
    </row>
    <row r="114" spans="3:17" hidden="1" x14ac:dyDescent="0.2">
      <c r="C114" s="223" t="s">
        <v>667</v>
      </c>
      <c r="D114" s="217" t="s">
        <v>828</v>
      </c>
      <c r="E114" s="214" t="s">
        <v>822</v>
      </c>
      <c r="F114" s="214" t="s">
        <v>829</v>
      </c>
      <c r="H114" s="214">
        <v>171</v>
      </c>
      <c r="I114" s="214">
        <v>2</v>
      </c>
      <c r="J114" s="214">
        <v>3.5</v>
      </c>
      <c r="K114" s="200">
        <v>45</v>
      </c>
      <c r="O114" s="200" t="s">
        <v>4556</v>
      </c>
      <c r="P114" s="214" t="s">
        <v>669</v>
      </c>
      <c r="Q114" s="216">
        <v>39702</v>
      </c>
    </row>
    <row r="115" spans="3:17" hidden="1" x14ac:dyDescent="0.2">
      <c r="C115" s="223" t="s">
        <v>667</v>
      </c>
      <c r="D115" s="217" t="s">
        <v>830</v>
      </c>
      <c r="E115" s="214" t="s">
        <v>822</v>
      </c>
      <c r="F115" s="214" t="s">
        <v>5122</v>
      </c>
      <c r="H115" s="214">
        <v>171</v>
      </c>
      <c r="I115" s="214">
        <v>2</v>
      </c>
      <c r="J115" s="214">
        <v>3.5</v>
      </c>
      <c r="K115" s="200">
        <v>45</v>
      </c>
      <c r="O115" s="200" t="s">
        <v>4556</v>
      </c>
      <c r="P115" s="214" t="s">
        <v>669</v>
      </c>
      <c r="Q115" s="216">
        <v>39702</v>
      </c>
    </row>
    <row r="116" spans="3:17" hidden="1" x14ac:dyDescent="0.2">
      <c r="C116" s="223" t="s">
        <v>667</v>
      </c>
      <c r="D116" s="217" t="s">
        <v>5123</v>
      </c>
      <c r="E116" s="214" t="s">
        <v>822</v>
      </c>
      <c r="F116" s="214" t="s">
        <v>2030</v>
      </c>
      <c r="H116" s="214">
        <v>171</v>
      </c>
      <c r="I116" s="214">
        <v>2</v>
      </c>
      <c r="J116" s="214">
        <v>3.5</v>
      </c>
      <c r="K116" s="200">
        <v>45</v>
      </c>
      <c r="O116" s="200" t="s">
        <v>4556</v>
      </c>
      <c r="P116" s="214" t="s">
        <v>1754</v>
      </c>
      <c r="Q116" s="216">
        <v>39702</v>
      </c>
    </row>
    <row r="117" spans="3:17" hidden="1" x14ac:dyDescent="0.2">
      <c r="C117" s="223" t="s">
        <v>667</v>
      </c>
      <c r="D117" s="217" t="s">
        <v>2031</v>
      </c>
      <c r="E117" s="214" t="s">
        <v>822</v>
      </c>
      <c r="F117" s="214" t="s">
        <v>5124</v>
      </c>
      <c r="H117" s="214">
        <v>171</v>
      </c>
      <c r="I117" s="214">
        <v>2</v>
      </c>
      <c r="J117" s="214">
        <v>3.5</v>
      </c>
      <c r="K117" s="200">
        <v>45</v>
      </c>
      <c r="O117" s="200" t="s">
        <v>4556</v>
      </c>
      <c r="P117" s="214" t="s">
        <v>1754</v>
      </c>
      <c r="Q117" s="216">
        <v>39702</v>
      </c>
    </row>
    <row r="118" spans="3:17" hidden="1" x14ac:dyDescent="0.2">
      <c r="C118" s="223" t="s">
        <v>667</v>
      </c>
      <c r="D118" s="217" t="s">
        <v>5125</v>
      </c>
      <c r="E118" s="214" t="s">
        <v>5126</v>
      </c>
      <c r="F118" s="214" t="s">
        <v>5127</v>
      </c>
      <c r="H118" s="214">
        <v>171</v>
      </c>
      <c r="I118" s="214">
        <v>2</v>
      </c>
      <c r="J118" s="214">
        <v>3.5</v>
      </c>
      <c r="K118" s="200">
        <v>45</v>
      </c>
      <c r="O118" s="200" t="s">
        <v>4556</v>
      </c>
      <c r="P118" s="214" t="s">
        <v>647</v>
      </c>
      <c r="Q118" s="216">
        <v>39702</v>
      </c>
    </row>
    <row r="119" spans="3:17" hidden="1" x14ac:dyDescent="0.2">
      <c r="C119" s="223" t="s">
        <v>667</v>
      </c>
      <c r="D119" s="217" t="s">
        <v>5128</v>
      </c>
      <c r="E119" s="214" t="s">
        <v>5126</v>
      </c>
      <c r="F119" s="214" t="s">
        <v>5129</v>
      </c>
      <c r="H119" s="214">
        <v>171</v>
      </c>
      <c r="I119" s="214">
        <v>2</v>
      </c>
      <c r="J119" s="214">
        <v>3.5</v>
      </c>
      <c r="K119" s="200">
        <v>45</v>
      </c>
      <c r="O119" s="200" t="s">
        <v>4556</v>
      </c>
      <c r="P119" s="214" t="s">
        <v>647</v>
      </c>
      <c r="Q119" s="216">
        <v>39702</v>
      </c>
    </row>
    <row r="120" spans="3:17" hidden="1" x14ac:dyDescent="0.2">
      <c r="C120" s="223" t="s">
        <v>667</v>
      </c>
      <c r="D120" s="217" t="s">
        <v>5130</v>
      </c>
      <c r="E120" s="214" t="s">
        <v>5126</v>
      </c>
      <c r="F120" s="214" t="s">
        <v>5131</v>
      </c>
      <c r="H120" s="214">
        <v>171</v>
      </c>
      <c r="I120" s="214">
        <v>2</v>
      </c>
      <c r="J120" s="214">
        <v>3.5</v>
      </c>
      <c r="K120" s="200">
        <v>45</v>
      </c>
      <c r="O120" s="200" t="s">
        <v>4556</v>
      </c>
      <c r="P120" s="214" t="s">
        <v>647</v>
      </c>
      <c r="Q120" s="216">
        <v>39703</v>
      </c>
    </row>
    <row r="121" spans="3:17" hidden="1" x14ac:dyDescent="0.2">
      <c r="C121" s="223" t="s">
        <v>667</v>
      </c>
      <c r="D121" s="217" t="s">
        <v>5132</v>
      </c>
      <c r="E121" s="214" t="s">
        <v>5126</v>
      </c>
      <c r="F121" s="214" t="s">
        <v>5133</v>
      </c>
      <c r="H121" s="214">
        <v>171</v>
      </c>
      <c r="I121" s="214">
        <v>2</v>
      </c>
      <c r="J121" s="214">
        <v>3.5</v>
      </c>
      <c r="K121" s="200">
        <v>45</v>
      </c>
      <c r="O121" s="200" t="s">
        <v>4556</v>
      </c>
      <c r="P121" s="214" t="s">
        <v>647</v>
      </c>
      <c r="Q121" s="216">
        <v>39703</v>
      </c>
    </row>
    <row r="122" spans="3:17" hidden="1" x14ac:dyDescent="0.2">
      <c r="C122" s="223" t="s">
        <v>667</v>
      </c>
      <c r="D122" s="217" t="s">
        <v>5134</v>
      </c>
      <c r="E122" s="214" t="s">
        <v>5135</v>
      </c>
      <c r="F122" s="214" t="s">
        <v>5136</v>
      </c>
      <c r="H122" s="214">
        <v>171</v>
      </c>
      <c r="I122" s="214">
        <v>2</v>
      </c>
      <c r="J122" s="214">
        <v>3.5</v>
      </c>
      <c r="K122" s="200">
        <v>45</v>
      </c>
      <c r="O122" s="200" t="s">
        <v>4556</v>
      </c>
      <c r="P122" s="214" t="s">
        <v>647</v>
      </c>
      <c r="Q122" s="216">
        <v>39703</v>
      </c>
    </row>
    <row r="123" spans="3:17" hidden="1" x14ac:dyDescent="0.2">
      <c r="C123" s="223" t="s">
        <v>667</v>
      </c>
      <c r="D123" s="217" t="s">
        <v>5137</v>
      </c>
      <c r="E123" s="214" t="s">
        <v>5138</v>
      </c>
      <c r="F123" s="214" t="s">
        <v>5139</v>
      </c>
      <c r="H123" s="214">
        <v>171</v>
      </c>
      <c r="I123" s="214">
        <v>2</v>
      </c>
      <c r="J123" s="214">
        <v>5.5</v>
      </c>
      <c r="K123" s="200">
        <v>26</v>
      </c>
      <c r="O123" s="200" t="s">
        <v>5140</v>
      </c>
      <c r="P123" s="214" t="s">
        <v>663</v>
      </c>
      <c r="Q123" s="216">
        <v>39703</v>
      </c>
    </row>
    <row r="124" spans="3:17" hidden="1" x14ac:dyDescent="0.2">
      <c r="C124" s="223" t="s">
        <v>667</v>
      </c>
      <c r="D124" s="217" t="s">
        <v>5141</v>
      </c>
      <c r="E124" s="214" t="s">
        <v>5142</v>
      </c>
      <c r="F124" s="214" t="s">
        <v>5143</v>
      </c>
      <c r="H124" s="214">
        <v>171</v>
      </c>
      <c r="I124" s="214">
        <v>2</v>
      </c>
      <c r="J124" s="214">
        <v>5.5</v>
      </c>
      <c r="K124" s="200">
        <v>26</v>
      </c>
      <c r="O124" s="200" t="s">
        <v>5140</v>
      </c>
      <c r="P124" s="214" t="s">
        <v>639</v>
      </c>
      <c r="Q124" s="216">
        <v>39703</v>
      </c>
    </row>
    <row r="125" spans="3:17" hidden="1" x14ac:dyDescent="0.2">
      <c r="C125" s="223" t="s">
        <v>667</v>
      </c>
      <c r="D125" s="217" t="s">
        <v>5144</v>
      </c>
      <c r="E125" s="214" t="s">
        <v>5145</v>
      </c>
      <c r="F125" s="214" t="s">
        <v>5146</v>
      </c>
      <c r="H125" s="214">
        <v>171</v>
      </c>
      <c r="I125" s="214">
        <v>2</v>
      </c>
      <c r="J125" s="214">
        <v>95</v>
      </c>
      <c r="K125" s="200">
        <v>53.7</v>
      </c>
      <c r="O125" s="200" t="s">
        <v>4556</v>
      </c>
      <c r="P125" s="214" t="s">
        <v>669</v>
      </c>
      <c r="Q125" s="216">
        <v>39706</v>
      </c>
    </row>
    <row r="126" spans="3:17" hidden="1" x14ac:dyDescent="0.2">
      <c r="C126" s="223" t="s">
        <v>667</v>
      </c>
      <c r="D126" s="217" t="s">
        <v>5147</v>
      </c>
      <c r="E126" s="214" t="s">
        <v>722</v>
      </c>
      <c r="F126" s="214" t="s">
        <v>723</v>
      </c>
      <c r="H126" s="214">
        <v>172</v>
      </c>
      <c r="I126" s="214">
        <v>2</v>
      </c>
      <c r="J126" s="214">
        <v>65</v>
      </c>
      <c r="K126" s="200">
        <v>45</v>
      </c>
      <c r="O126" s="200" t="s">
        <v>4556</v>
      </c>
      <c r="P126" s="214" t="s">
        <v>669</v>
      </c>
      <c r="Q126" s="216">
        <v>39707</v>
      </c>
    </row>
    <row r="127" spans="3:17" hidden="1" x14ac:dyDescent="0.2">
      <c r="C127" s="223" t="s">
        <v>667</v>
      </c>
      <c r="D127" s="217" t="s">
        <v>5148</v>
      </c>
      <c r="E127" s="214" t="s">
        <v>5145</v>
      </c>
      <c r="F127" s="214" t="s">
        <v>5146</v>
      </c>
      <c r="H127" s="214">
        <v>171</v>
      </c>
      <c r="I127" s="214">
        <v>2</v>
      </c>
      <c r="J127" s="214">
        <v>268</v>
      </c>
      <c r="K127" s="200">
        <v>53.7</v>
      </c>
      <c r="O127" s="200" t="s">
        <v>4556</v>
      </c>
      <c r="P127" s="214" t="s">
        <v>1754</v>
      </c>
      <c r="Q127" s="216">
        <v>39713</v>
      </c>
    </row>
    <row r="128" spans="3:17" hidden="1" x14ac:dyDescent="0.2">
      <c r="C128" s="223" t="s">
        <v>667</v>
      </c>
      <c r="D128" s="217" t="s">
        <v>5149</v>
      </c>
      <c r="E128" s="214" t="s">
        <v>5150</v>
      </c>
      <c r="F128" s="214" t="s">
        <v>5151</v>
      </c>
      <c r="H128" s="214">
        <v>172</v>
      </c>
      <c r="I128" s="214">
        <v>2</v>
      </c>
      <c r="J128" s="214">
        <v>125</v>
      </c>
      <c r="K128" s="200">
        <v>45</v>
      </c>
      <c r="O128" s="200" t="s">
        <v>4556</v>
      </c>
      <c r="P128" s="214" t="s">
        <v>663</v>
      </c>
      <c r="Q128" s="216">
        <v>39715</v>
      </c>
    </row>
    <row r="129" spans="3:17" hidden="1" x14ac:dyDescent="0.2">
      <c r="C129" s="223" t="s">
        <v>667</v>
      </c>
      <c r="D129" s="217" t="s">
        <v>5152</v>
      </c>
      <c r="E129" s="214" t="s">
        <v>5153</v>
      </c>
      <c r="F129" s="214" t="s">
        <v>4828</v>
      </c>
      <c r="H129" s="214">
        <v>172</v>
      </c>
      <c r="I129" s="214">
        <v>2</v>
      </c>
      <c r="J129" s="214">
        <v>41</v>
      </c>
      <c r="K129" s="200">
        <v>36</v>
      </c>
      <c r="O129" s="200" t="s">
        <v>4556</v>
      </c>
      <c r="P129" s="214" t="s">
        <v>669</v>
      </c>
      <c r="Q129" s="216">
        <v>39716</v>
      </c>
    </row>
    <row r="130" spans="3:17" hidden="1" x14ac:dyDescent="0.2">
      <c r="C130" s="223" t="s">
        <v>667</v>
      </c>
      <c r="D130" s="217" t="s">
        <v>5154</v>
      </c>
      <c r="E130" s="214" t="s">
        <v>5155</v>
      </c>
      <c r="F130" s="214" t="s">
        <v>5156</v>
      </c>
      <c r="H130" s="214">
        <v>172</v>
      </c>
      <c r="I130" s="214">
        <v>2</v>
      </c>
      <c r="J130" s="214">
        <v>125</v>
      </c>
      <c r="K130" s="200">
        <v>72</v>
      </c>
      <c r="O130" s="200" t="s">
        <v>5157</v>
      </c>
      <c r="P130" s="214" t="s">
        <v>663</v>
      </c>
      <c r="Q130" s="216">
        <v>39719</v>
      </c>
    </row>
    <row r="131" spans="3:17" hidden="1" x14ac:dyDescent="0.2">
      <c r="C131" s="232" t="s">
        <v>667</v>
      </c>
      <c r="D131" s="219" t="s">
        <v>5158</v>
      </c>
      <c r="E131" s="220" t="s">
        <v>5159</v>
      </c>
      <c r="F131" s="220" t="s">
        <v>5160</v>
      </c>
      <c r="G131" s="220"/>
      <c r="H131" s="220">
        <v>172</v>
      </c>
      <c r="I131" s="220">
        <v>2</v>
      </c>
      <c r="J131" s="220">
        <v>280.5</v>
      </c>
      <c r="K131" s="221">
        <v>45</v>
      </c>
      <c r="L131" s="221"/>
      <c r="M131" s="221"/>
      <c r="N131" s="221"/>
      <c r="O131" s="221" t="s">
        <v>4451</v>
      </c>
      <c r="P131" s="220" t="s">
        <v>669</v>
      </c>
      <c r="Q131" s="222">
        <v>39726</v>
      </c>
    </row>
    <row r="132" spans="3:17" hidden="1" x14ac:dyDescent="0.2">
      <c r="C132" s="223" t="s">
        <v>667</v>
      </c>
      <c r="D132" s="217" t="s">
        <v>5161</v>
      </c>
      <c r="E132" s="214" t="s">
        <v>5162</v>
      </c>
      <c r="F132" s="214" t="s">
        <v>5163</v>
      </c>
      <c r="H132" s="214">
        <v>172</v>
      </c>
      <c r="I132" s="214">
        <v>2</v>
      </c>
      <c r="J132" s="214">
        <v>234</v>
      </c>
      <c r="K132" s="200">
        <v>26</v>
      </c>
      <c r="O132" s="200" t="s">
        <v>4491</v>
      </c>
      <c r="P132" s="214" t="s">
        <v>639</v>
      </c>
      <c r="Q132" s="216">
        <v>39730</v>
      </c>
    </row>
    <row r="133" spans="3:17" hidden="1" x14ac:dyDescent="0.2">
      <c r="C133" s="223" t="s">
        <v>667</v>
      </c>
      <c r="D133" s="217" t="s">
        <v>5164</v>
      </c>
      <c r="E133" s="214" t="s">
        <v>5165</v>
      </c>
      <c r="F133" s="214" t="s">
        <v>5166</v>
      </c>
      <c r="H133" s="214">
        <v>171</v>
      </c>
      <c r="I133" s="214">
        <v>2</v>
      </c>
      <c r="J133" s="214">
        <v>50</v>
      </c>
      <c r="K133" s="200">
        <v>28</v>
      </c>
      <c r="O133" s="200" t="s">
        <v>4556</v>
      </c>
      <c r="P133" s="214" t="s">
        <v>639</v>
      </c>
      <c r="Q133" s="216">
        <v>39732</v>
      </c>
    </row>
    <row r="134" spans="3:17" hidden="1" x14ac:dyDescent="0.2">
      <c r="C134" s="223" t="s">
        <v>667</v>
      </c>
      <c r="D134" s="217" t="s">
        <v>5167</v>
      </c>
      <c r="E134" s="214" t="s">
        <v>5168</v>
      </c>
      <c r="F134" s="214" t="s">
        <v>5169</v>
      </c>
      <c r="H134" s="214">
        <v>172</v>
      </c>
      <c r="I134" s="214">
        <v>2</v>
      </c>
      <c r="J134" s="214">
        <v>50</v>
      </c>
      <c r="K134" s="200">
        <v>30</v>
      </c>
      <c r="O134" s="200" t="s">
        <v>4556</v>
      </c>
      <c r="P134" s="214" t="s">
        <v>639</v>
      </c>
      <c r="Q134" s="216">
        <v>39733</v>
      </c>
    </row>
    <row r="135" spans="3:17" hidden="1" x14ac:dyDescent="0.2">
      <c r="C135" s="223" t="s">
        <v>667</v>
      </c>
      <c r="D135" s="217" t="s">
        <v>5170</v>
      </c>
      <c r="E135" s="214" t="s">
        <v>5171</v>
      </c>
      <c r="F135" s="214" t="s">
        <v>5172</v>
      </c>
      <c r="H135" s="214">
        <v>172</v>
      </c>
      <c r="I135" s="214">
        <v>2</v>
      </c>
      <c r="J135" s="214">
        <v>5.5</v>
      </c>
      <c r="K135" s="200">
        <v>38</v>
      </c>
      <c r="O135" s="200" t="s">
        <v>4556</v>
      </c>
      <c r="P135" s="214" t="s">
        <v>1754</v>
      </c>
      <c r="Q135" s="216">
        <v>39742</v>
      </c>
    </row>
    <row r="136" spans="3:17" hidden="1" x14ac:dyDescent="0.2">
      <c r="C136" s="223" t="s">
        <v>667</v>
      </c>
      <c r="D136" s="217" t="s">
        <v>5173</v>
      </c>
      <c r="E136" s="214" t="s">
        <v>1108</v>
      </c>
      <c r="F136" s="214" t="s">
        <v>1109</v>
      </c>
      <c r="H136" s="214">
        <v>172</v>
      </c>
      <c r="I136" s="214">
        <v>2</v>
      </c>
      <c r="J136" s="214">
        <v>5.5</v>
      </c>
      <c r="K136" s="200">
        <v>38</v>
      </c>
      <c r="O136" s="200" t="s">
        <v>4556</v>
      </c>
      <c r="P136" s="214" t="s">
        <v>1754</v>
      </c>
      <c r="Q136" s="216">
        <v>39742</v>
      </c>
    </row>
    <row r="137" spans="3:17" hidden="1" x14ac:dyDescent="0.2">
      <c r="C137" s="223" t="s">
        <v>667</v>
      </c>
      <c r="D137" s="217" t="s">
        <v>1110</v>
      </c>
      <c r="E137" s="214" t="s">
        <v>1111</v>
      </c>
      <c r="F137" s="214" t="s">
        <v>1112</v>
      </c>
      <c r="H137" s="214">
        <v>172</v>
      </c>
      <c r="I137" s="214">
        <v>2</v>
      </c>
      <c r="J137" s="214">
        <v>5.5</v>
      </c>
      <c r="K137" s="200">
        <v>38</v>
      </c>
      <c r="O137" s="200" t="s">
        <v>4556</v>
      </c>
      <c r="P137" s="214" t="s">
        <v>1754</v>
      </c>
      <c r="Q137" s="216">
        <v>39742</v>
      </c>
    </row>
    <row r="138" spans="3:17" hidden="1" x14ac:dyDescent="0.2">
      <c r="C138" s="223" t="s">
        <v>667</v>
      </c>
      <c r="D138" s="217" t="s">
        <v>1113</v>
      </c>
      <c r="E138" s="214" t="s">
        <v>1114</v>
      </c>
      <c r="F138" s="214" t="s">
        <v>1115</v>
      </c>
      <c r="H138" s="214">
        <v>172</v>
      </c>
      <c r="I138" s="214">
        <v>2</v>
      </c>
      <c r="J138" s="214">
        <v>5.5</v>
      </c>
      <c r="K138" s="200">
        <v>38</v>
      </c>
      <c r="O138" s="200" t="s">
        <v>4556</v>
      </c>
      <c r="P138" s="214" t="s">
        <v>1754</v>
      </c>
      <c r="Q138" s="216">
        <v>39742</v>
      </c>
    </row>
    <row r="139" spans="3:17" hidden="1" x14ac:dyDescent="0.2">
      <c r="C139" s="223" t="s">
        <v>667</v>
      </c>
      <c r="D139" s="217" t="s">
        <v>1116</v>
      </c>
      <c r="E139" s="214" t="s">
        <v>1117</v>
      </c>
      <c r="F139" s="214" t="s">
        <v>1118</v>
      </c>
      <c r="H139" s="214">
        <v>172</v>
      </c>
      <c r="I139" s="214">
        <v>2</v>
      </c>
      <c r="J139" s="214">
        <v>5.5</v>
      </c>
      <c r="K139" s="200">
        <v>38</v>
      </c>
      <c r="O139" s="200" t="s">
        <v>4556</v>
      </c>
      <c r="P139" s="214" t="s">
        <v>1754</v>
      </c>
      <c r="Q139" s="216">
        <v>39743</v>
      </c>
    </row>
    <row r="140" spans="3:17" hidden="1" x14ac:dyDescent="0.2">
      <c r="C140" s="223" t="s">
        <v>667</v>
      </c>
      <c r="D140" s="217" t="s">
        <v>1119</v>
      </c>
      <c r="E140" s="214" t="s">
        <v>1120</v>
      </c>
      <c r="F140" s="214" t="s">
        <v>1121</v>
      </c>
      <c r="H140" s="214">
        <v>172</v>
      </c>
      <c r="I140" s="214">
        <v>2</v>
      </c>
      <c r="J140" s="214">
        <v>5.5</v>
      </c>
      <c r="K140" s="200">
        <v>38</v>
      </c>
      <c r="O140" s="200" t="s">
        <v>4556</v>
      </c>
      <c r="P140" s="214" t="s">
        <v>1754</v>
      </c>
      <c r="Q140" s="216">
        <v>39743</v>
      </c>
    </row>
    <row r="141" spans="3:17" hidden="1" x14ac:dyDescent="0.2">
      <c r="C141" s="223" t="s">
        <v>667</v>
      </c>
      <c r="D141" s="217" t="s">
        <v>1122</v>
      </c>
      <c r="E141" s="214" t="s">
        <v>1123</v>
      </c>
      <c r="F141" s="214" t="s">
        <v>1124</v>
      </c>
      <c r="H141" s="214">
        <v>172</v>
      </c>
      <c r="I141" s="214">
        <v>2</v>
      </c>
      <c r="J141" s="214">
        <v>5.5</v>
      </c>
      <c r="K141" s="200">
        <v>38</v>
      </c>
      <c r="O141" s="200" t="s">
        <v>4556</v>
      </c>
      <c r="P141" s="214" t="s">
        <v>1754</v>
      </c>
      <c r="Q141" s="216">
        <v>39743</v>
      </c>
    </row>
    <row r="142" spans="3:17" hidden="1" x14ac:dyDescent="0.2">
      <c r="C142" s="223" t="s">
        <v>667</v>
      </c>
      <c r="D142" s="217" t="s">
        <v>1125</v>
      </c>
      <c r="E142" s="214" t="s">
        <v>1126</v>
      </c>
      <c r="F142" s="214" t="s">
        <v>1127</v>
      </c>
      <c r="H142" s="214">
        <v>172</v>
      </c>
      <c r="I142" s="214">
        <v>2</v>
      </c>
      <c r="J142" s="214">
        <v>5.5</v>
      </c>
      <c r="K142" s="200">
        <v>38</v>
      </c>
      <c r="O142" s="200" t="s">
        <v>4556</v>
      </c>
      <c r="P142" s="214" t="s">
        <v>1754</v>
      </c>
      <c r="Q142" s="216">
        <v>39743</v>
      </c>
    </row>
    <row r="143" spans="3:17" hidden="1" x14ac:dyDescent="0.2">
      <c r="C143" s="223" t="s">
        <v>667</v>
      </c>
      <c r="D143" s="217" t="s">
        <v>1128</v>
      </c>
      <c r="E143" s="214" t="s">
        <v>1129</v>
      </c>
      <c r="F143" s="214" t="s">
        <v>1130</v>
      </c>
      <c r="H143" s="214">
        <v>172</v>
      </c>
      <c r="I143" s="214">
        <v>2</v>
      </c>
      <c r="J143" s="214">
        <v>5.5</v>
      </c>
      <c r="K143" s="200">
        <v>38</v>
      </c>
      <c r="O143" s="200" t="s">
        <v>4556</v>
      </c>
      <c r="P143" s="214" t="s">
        <v>1754</v>
      </c>
      <c r="Q143" s="216">
        <v>39744</v>
      </c>
    </row>
    <row r="144" spans="3:17" hidden="1" x14ac:dyDescent="0.2">
      <c r="C144" s="223" t="s">
        <v>667</v>
      </c>
      <c r="D144" s="217" t="s">
        <v>1131</v>
      </c>
      <c r="E144" s="214" t="s">
        <v>1132</v>
      </c>
      <c r="F144" s="214" t="s">
        <v>1133</v>
      </c>
      <c r="H144" s="214">
        <v>172</v>
      </c>
      <c r="I144" s="214">
        <v>2</v>
      </c>
      <c r="J144" s="214">
        <v>5.5</v>
      </c>
      <c r="K144" s="200">
        <v>38</v>
      </c>
      <c r="O144" s="200" t="s">
        <v>4556</v>
      </c>
      <c r="P144" s="214" t="s">
        <v>1754</v>
      </c>
      <c r="Q144" s="216">
        <v>39744</v>
      </c>
    </row>
    <row r="145" spans="3:17" hidden="1" x14ac:dyDescent="0.2">
      <c r="C145" s="223" t="s">
        <v>667</v>
      </c>
      <c r="D145" s="217" t="s">
        <v>1134</v>
      </c>
      <c r="E145" s="214" t="s">
        <v>1135</v>
      </c>
      <c r="F145" s="214" t="s">
        <v>1136</v>
      </c>
      <c r="H145" s="214">
        <v>172</v>
      </c>
      <c r="I145" s="214">
        <v>2</v>
      </c>
      <c r="J145" s="214">
        <v>5.5</v>
      </c>
      <c r="K145" s="200">
        <v>38</v>
      </c>
      <c r="O145" s="200" t="s">
        <v>4556</v>
      </c>
      <c r="P145" s="214" t="s">
        <v>1754</v>
      </c>
      <c r="Q145" s="216">
        <v>39744</v>
      </c>
    </row>
    <row r="146" spans="3:17" hidden="1" x14ac:dyDescent="0.2">
      <c r="C146" s="223" t="s">
        <v>667</v>
      </c>
      <c r="D146" s="217" t="s">
        <v>1137</v>
      </c>
      <c r="E146" s="214" t="s">
        <v>1138</v>
      </c>
      <c r="F146" s="214" t="s">
        <v>1139</v>
      </c>
      <c r="H146" s="214">
        <v>172</v>
      </c>
      <c r="I146" s="214">
        <v>2</v>
      </c>
      <c r="J146" s="214">
        <v>5.5</v>
      </c>
      <c r="K146" s="200">
        <v>45</v>
      </c>
      <c r="O146" s="200" t="s">
        <v>4556</v>
      </c>
      <c r="P146" s="214" t="s">
        <v>669</v>
      </c>
      <c r="Q146" s="216">
        <v>39747</v>
      </c>
    </row>
    <row r="147" spans="3:17" hidden="1" x14ac:dyDescent="0.2">
      <c r="C147" s="223" t="s">
        <v>667</v>
      </c>
      <c r="D147" s="217" t="s">
        <v>1140</v>
      </c>
      <c r="E147" s="214" t="s">
        <v>1141</v>
      </c>
      <c r="F147" s="214" t="s">
        <v>1142</v>
      </c>
      <c r="H147" s="214">
        <v>172</v>
      </c>
      <c r="I147" s="214">
        <v>2</v>
      </c>
      <c r="J147" s="214">
        <v>5.5</v>
      </c>
      <c r="K147" s="200">
        <v>45</v>
      </c>
      <c r="O147" s="200" t="s">
        <v>4556</v>
      </c>
      <c r="P147" s="214" t="s">
        <v>669</v>
      </c>
      <c r="Q147" s="216">
        <v>39748</v>
      </c>
    </row>
    <row r="148" spans="3:17" hidden="1" x14ac:dyDescent="0.2">
      <c r="C148" s="223" t="s">
        <v>667</v>
      </c>
      <c r="D148" s="217" t="s">
        <v>1143</v>
      </c>
      <c r="E148" s="214" t="s">
        <v>1144</v>
      </c>
      <c r="F148" s="214" t="s">
        <v>1145</v>
      </c>
      <c r="H148" s="214">
        <v>172</v>
      </c>
      <c r="I148" s="214">
        <v>2</v>
      </c>
      <c r="J148" s="214">
        <v>4</v>
      </c>
      <c r="K148" s="200">
        <v>45</v>
      </c>
      <c r="O148" s="200" t="s">
        <v>4556</v>
      </c>
      <c r="P148" s="214" t="s">
        <v>647</v>
      </c>
      <c r="Q148" s="216">
        <v>39748</v>
      </c>
    </row>
    <row r="149" spans="3:17" hidden="1" x14ac:dyDescent="0.2">
      <c r="C149" s="223" t="s">
        <v>667</v>
      </c>
      <c r="D149" s="217" t="s">
        <v>1146</v>
      </c>
      <c r="E149" s="214" t="s">
        <v>1147</v>
      </c>
      <c r="F149" s="214" t="s">
        <v>1148</v>
      </c>
      <c r="H149" s="214">
        <v>172</v>
      </c>
      <c r="I149" s="214">
        <v>2</v>
      </c>
      <c r="J149" s="214">
        <v>4</v>
      </c>
      <c r="K149" s="200">
        <v>45</v>
      </c>
      <c r="O149" s="200" t="s">
        <v>4556</v>
      </c>
      <c r="P149" s="214" t="s">
        <v>647</v>
      </c>
      <c r="Q149" s="216">
        <v>39748</v>
      </c>
    </row>
    <row r="150" spans="3:17" hidden="1" x14ac:dyDescent="0.2">
      <c r="C150" s="223" t="s">
        <v>667</v>
      </c>
      <c r="D150" s="217" t="s">
        <v>1149</v>
      </c>
      <c r="E150" s="214" t="s">
        <v>1150</v>
      </c>
      <c r="F150" s="214" t="s">
        <v>1151</v>
      </c>
      <c r="H150" s="214">
        <v>172</v>
      </c>
      <c r="I150" s="214">
        <v>2</v>
      </c>
      <c r="J150" s="214">
        <v>4</v>
      </c>
      <c r="K150" s="200">
        <v>45</v>
      </c>
      <c r="O150" s="200" t="s">
        <v>4556</v>
      </c>
      <c r="P150" s="214" t="s">
        <v>647</v>
      </c>
      <c r="Q150" s="216">
        <v>39748</v>
      </c>
    </row>
    <row r="151" spans="3:17" hidden="1" x14ac:dyDescent="0.2">
      <c r="C151" s="223" t="s">
        <v>667</v>
      </c>
      <c r="D151" s="217" t="s">
        <v>1152</v>
      </c>
      <c r="E151" s="214" t="s">
        <v>1153</v>
      </c>
      <c r="F151" s="214" t="s">
        <v>1154</v>
      </c>
      <c r="H151" s="214">
        <v>172</v>
      </c>
      <c r="I151" s="214">
        <v>2</v>
      </c>
      <c r="J151" s="214">
        <v>6</v>
      </c>
      <c r="K151" s="200">
        <v>45</v>
      </c>
      <c r="O151" s="200" t="s">
        <v>4556</v>
      </c>
      <c r="P151" s="214" t="s">
        <v>647</v>
      </c>
      <c r="Q151" s="216">
        <v>39748</v>
      </c>
    </row>
    <row r="152" spans="3:17" hidden="1" x14ac:dyDescent="0.2">
      <c r="C152" s="223" t="s">
        <v>667</v>
      </c>
      <c r="D152" s="217" t="s">
        <v>1155</v>
      </c>
      <c r="E152" s="214" t="s">
        <v>1156</v>
      </c>
      <c r="F152" s="214" t="s">
        <v>1157</v>
      </c>
      <c r="H152" s="214">
        <v>172</v>
      </c>
      <c r="I152" s="214">
        <v>2</v>
      </c>
      <c r="J152" s="214">
        <v>6</v>
      </c>
      <c r="K152" s="200">
        <v>45</v>
      </c>
      <c r="O152" s="200" t="s">
        <v>4556</v>
      </c>
      <c r="P152" s="214" t="s">
        <v>639</v>
      </c>
      <c r="Q152" s="216">
        <v>39748</v>
      </c>
    </row>
    <row r="153" spans="3:17" hidden="1" x14ac:dyDescent="0.2">
      <c r="C153" s="223" t="s">
        <v>667</v>
      </c>
      <c r="D153" s="217" t="s">
        <v>1158</v>
      </c>
      <c r="E153" s="214" t="s">
        <v>1159</v>
      </c>
      <c r="F153" s="214" t="s">
        <v>1160</v>
      </c>
      <c r="H153" s="214">
        <v>172</v>
      </c>
      <c r="I153" s="214">
        <v>2</v>
      </c>
      <c r="J153" s="214">
        <v>4</v>
      </c>
      <c r="K153" s="200">
        <v>45</v>
      </c>
      <c r="O153" s="200" t="s">
        <v>4556</v>
      </c>
      <c r="P153" s="214" t="s">
        <v>639</v>
      </c>
      <c r="Q153" s="216">
        <v>39748</v>
      </c>
    </row>
    <row r="154" spans="3:17" hidden="1" x14ac:dyDescent="0.2">
      <c r="C154" s="223" t="s">
        <v>667</v>
      </c>
      <c r="D154" s="217" t="s">
        <v>1161</v>
      </c>
      <c r="E154" s="214" t="s">
        <v>1162</v>
      </c>
      <c r="F154" s="214" t="s">
        <v>1163</v>
      </c>
      <c r="H154" s="214">
        <v>172</v>
      </c>
      <c r="I154" s="214">
        <v>2</v>
      </c>
      <c r="J154" s="214">
        <v>4</v>
      </c>
      <c r="K154" s="200">
        <v>45</v>
      </c>
      <c r="O154" s="200" t="s">
        <v>4556</v>
      </c>
      <c r="P154" s="214" t="s">
        <v>639</v>
      </c>
      <c r="Q154" s="216">
        <v>39748</v>
      </c>
    </row>
    <row r="155" spans="3:17" hidden="1" x14ac:dyDescent="0.2">
      <c r="C155" s="223" t="s">
        <v>667</v>
      </c>
      <c r="D155" s="217" t="s">
        <v>1164</v>
      </c>
      <c r="E155" s="214" t="s">
        <v>1165</v>
      </c>
      <c r="F155" s="214" t="s">
        <v>1166</v>
      </c>
      <c r="H155" s="214">
        <v>172</v>
      </c>
      <c r="I155" s="214">
        <v>2</v>
      </c>
      <c r="J155" s="214">
        <v>6</v>
      </c>
      <c r="K155" s="200">
        <v>45</v>
      </c>
      <c r="O155" s="200" t="s">
        <v>4556</v>
      </c>
      <c r="P155" s="214" t="s">
        <v>639</v>
      </c>
      <c r="Q155" s="216">
        <v>39748</v>
      </c>
    </row>
    <row r="156" spans="3:17" hidden="1" x14ac:dyDescent="0.2">
      <c r="C156" s="223" t="s">
        <v>667</v>
      </c>
      <c r="D156" s="217" t="s">
        <v>1167</v>
      </c>
      <c r="E156" s="214" t="s">
        <v>1168</v>
      </c>
      <c r="F156" s="214" t="s">
        <v>1169</v>
      </c>
      <c r="H156" s="214">
        <v>172</v>
      </c>
      <c r="I156" s="214">
        <v>2</v>
      </c>
      <c r="J156" s="214">
        <v>4</v>
      </c>
      <c r="K156" s="200">
        <v>45</v>
      </c>
      <c r="O156" s="200" t="s">
        <v>4556</v>
      </c>
      <c r="P156" s="214" t="s">
        <v>669</v>
      </c>
      <c r="Q156" s="216">
        <v>39749</v>
      </c>
    </row>
    <row r="157" spans="3:17" hidden="1" x14ac:dyDescent="0.2">
      <c r="C157" s="223" t="s">
        <v>667</v>
      </c>
      <c r="D157" s="217" t="s">
        <v>1170</v>
      </c>
      <c r="E157" s="214" t="s">
        <v>1171</v>
      </c>
      <c r="F157" s="214" t="s">
        <v>1172</v>
      </c>
      <c r="H157" s="214">
        <v>172</v>
      </c>
      <c r="I157" s="214">
        <v>2</v>
      </c>
      <c r="J157" s="214">
        <v>7</v>
      </c>
      <c r="K157" s="200">
        <v>63</v>
      </c>
      <c r="O157" s="200" t="s">
        <v>4556</v>
      </c>
      <c r="P157" s="214" t="s">
        <v>647</v>
      </c>
      <c r="Q157" s="216">
        <v>39749</v>
      </c>
    </row>
    <row r="158" spans="3:17" hidden="1" x14ac:dyDescent="0.2">
      <c r="C158" s="223" t="s">
        <v>667</v>
      </c>
      <c r="D158" s="217" t="s">
        <v>1173</v>
      </c>
      <c r="E158" s="214" t="s">
        <v>1174</v>
      </c>
      <c r="F158" s="214" t="s">
        <v>1175</v>
      </c>
      <c r="H158" s="214">
        <v>172</v>
      </c>
      <c r="I158" s="214">
        <v>2</v>
      </c>
      <c r="J158" s="214">
        <v>5.5</v>
      </c>
      <c r="K158" s="200">
        <v>63</v>
      </c>
      <c r="O158" s="200" t="s">
        <v>4556</v>
      </c>
      <c r="P158" s="214" t="s">
        <v>647</v>
      </c>
      <c r="Q158" s="216">
        <v>39749</v>
      </c>
    </row>
    <row r="159" spans="3:17" hidden="1" x14ac:dyDescent="0.2">
      <c r="C159" s="223" t="s">
        <v>667</v>
      </c>
      <c r="D159" s="217" t="s">
        <v>1176</v>
      </c>
      <c r="E159" s="214" t="s">
        <v>1177</v>
      </c>
      <c r="F159" s="214" t="s">
        <v>1178</v>
      </c>
      <c r="H159" s="214">
        <v>172</v>
      </c>
      <c r="I159" s="214">
        <v>2</v>
      </c>
      <c r="J159" s="214">
        <v>5.5</v>
      </c>
      <c r="K159" s="200">
        <v>63</v>
      </c>
      <c r="O159" s="200" t="s">
        <v>4556</v>
      </c>
      <c r="P159" s="214" t="s">
        <v>639</v>
      </c>
      <c r="Q159" s="216">
        <v>39749</v>
      </c>
    </row>
    <row r="160" spans="3:17" hidden="1" x14ac:dyDescent="0.2">
      <c r="C160" s="223" t="s">
        <v>667</v>
      </c>
      <c r="D160" s="217" t="s">
        <v>1179</v>
      </c>
      <c r="F160" s="214" t="s">
        <v>1180</v>
      </c>
      <c r="H160" s="214">
        <v>172</v>
      </c>
      <c r="I160" s="214">
        <v>2</v>
      </c>
      <c r="J160" s="214">
        <v>100</v>
      </c>
      <c r="K160" s="200">
        <v>39</v>
      </c>
      <c r="O160" s="200" t="s">
        <v>4490</v>
      </c>
      <c r="P160" s="214" t="s">
        <v>639</v>
      </c>
      <c r="Q160" s="216">
        <v>39751</v>
      </c>
    </row>
    <row r="161" spans="3:17" hidden="1" x14ac:dyDescent="0.2">
      <c r="C161" s="232" t="s">
        <v>667</v>
      </c>
      <c r="D161" s="219" t="s">
        <v>1181</v>
      </c>
      <c r="E161" s="220" t="s">
        <v>1182</v>
      </c>
      <c r="F161" s="220" t="s">
        <v>1183</v>
      </c>
      <c r="G161" s="220"/>
      <c r="H161" s="220">
        <v>171</v>
      </c>
      <c r="I161" s="220">
        <v>2</v>
      </c>
      <c r="J161" s="220">
        <v>130</v>
      </c>
      <c r="K161" s="221">
        <v>62</v>
      </c>
      <c r="L161" s="221"/>
      <c r="M161" s="221"/>
      <c r="N161" s="221"/>
      <c r="O161" s="221" t="s">
        <v>4452</v>
      </c>
      <c r="P161" s="220" t="s">
        <v>663</v>
      </c>
      <c r="Q161" s="222">
        <v>39770</v>
      </c>
    </row>
    <row r="162" spans="3:17" hidden="1" x14ac:dyDescent="0.2">
      <c r="C162" s="223" t="s">
        <v>667</v>
      </c>
      <c r="D162" s="217" t="s">
        <v>1184</v>
      </c>
      <c r="E162" s="214" t="s">
        <v>1185</v>
      </c>
      <c r="F162" s="214" t="s">
        <v>1186</v>
      </c>
      <c r="H162" s="214">
        <v>171</v>
      </c>
      <c r="I162" s="214">
        <v>2</v>
      </c>
      <c r="J162" s="214">
        <v>140.5</v>
      </c>
      <c r="K162" s="200">
        <v>54</v>
      </c>
      <c r="O162" s="200" t="s">
        <v>4451</v>
      </c>
      <c r="P162" s="214" t="s">
        <v>663</v>
      </c>
      <c r="Q162" s="216">
        <v>39774</v>
      </c>
    </row>
    <row r="163" spans="3:17" x14ac:dyDescent="0.2">
      <c r="C163" s="223" t="s">
        <v>667</v>
      </c>
      <c r="D163" s="217" t="s">
        <v>1187</v>
      </c>
      <c r="E163" s="214">
        <v>2001518</v>
      </c>
      <c r="F163" s="214" t="s">
        <v>1188</v>
      </c>
      <c r="H163" s="214">
        <v>172</v>
      </c>
      <c r="I163" s="214">
        <v>2</v>
      </c>
      <c r="J163" s="214">
        <v>189</v>
      </c>
      <c r="K163" s="200">
        <v>80</v>
      </c>
      <c r="O163" s="200" t="s">
        <v>4452</v>
      </c>
      <c r="P163" s="214" t="s">
        <v>1754</v>
      </c>
      <c r="Q163" s="216">
        <v>39779</v>
      </c>
    </row>
    <row r="164" spans="3:17" x14ac:dyDescent="0.2">
      <c r="C164" s="232" t="s">
        <v>667</v>
      </c>
      <c r="D164" s="219" t="s">
        <v>1189</v>
      </c>
      <c r="E164" s="220" t="s">
        <v>1190</v>
      </c>
      <c r="F164" s="220" t="s">
        <v>1191</v>
      </c>
      <c r="G164" s="220"/>
      <c r="H164" s="220">
        <v>171</v>
      </c>
      <c r="I164" s="220">
        <v>2</v>
      </c>
      <c r="J164" s="220">
        <v>265</v>
      </c>
      <c r="K164" s="221">
        <v>80</v>
      </c>
      <c r="L164" s="221"/>
      <c r="M164" s="221"/>
      <c r="N164" s="221"/>
      <c r="O164" s="221" t="s">
        <v>4452</v>
      </c>
      <c r="P164" s="220" t="s">
        <v>669</v>
      </c>
      <c r="Q164" s="222">
        <v>39787</v>
      </c>
    </row>
    <row r="165" spans="3:17" x14ac:dyDescent="0.2">
      <c r="C165" s="223" t="s">
        <v>667</v>
      </c>
      <c r="D165" s="217" t="s">
        <v>1192</v>
      </c>
      <c r="E165" s="214" t="s">
        <v>1193</v>
      </c>
      <c r="F165" s="214" t="s">
        <v>1188</v>
      </c>
      <c r="H165" s="214">
        <v>172</v>
      </c>
      <c r="I165" s="214">
        <v>2</v>
      </c>
      <c r="J165" s="214">
        <v>113</v>
      </c>
      <c r="K165" s="200">
        <v>80</v>
      </c>
      <c r="O165" s="200" t="s">
        <v>4452</v>
      </c>
      <c r="P165" s="214" t="s">
        <v>647</v>
      </c>
      <c r="Q165" s="216">
        <v>39792</v>
      </c>
    </row>
    <row r="166" spans="3:17" hidden="1" x14ac:dyDescent="0.2">
      <c r="C166" s="223" t="s">
        <v>667</v>
      </c>
      <c r="D166" s="217" t="s">
        <v>1194</v>
      </c>
      <c r="E166" s="214">
        <v>3300479</v>
      </c>
      <c r="F166" s="214" t="s">
        <v>1186</v>
      </c>
      <c r="H166" s="214">
        <v>172</v>
      </c>
      <c r="I166" s="214">
        <v>2</v>
      </c>
      <c r="J166" s="214">
        <v>85</v>
      </c>
      <c r="K166" s="200">
        <v>54</v>
      </c>
      <c r="O166" s="200" t="s">
        <v>4451</v>
      </c>
      <c r="P166" s="214" t="s">
        <v>669</v>
      </c>
      <c r="Q166" s="216">
        <v>39794</v>
      </c>
    </row>
    <row r="167" spans="3:17" ht="13.5" hidden="1" thickBot="1" x14ac:dyDescent="0.25">
      <c r="C167" s="233" t="s">
        <v>4453</v>
      </c>
      <c r="D167" s="234"/>
      <c r="E167" s="235"/>
      <c r="F167" s="235"/>
      <c r="G167" s="235"/>
      <c r="H167" s="235"/>
      <c r="I167" s="235"/>
      <c r="J167" s="235"/>
      <c r="K167" s="208"/>
      <c r="L167" s="208"/>
      <c r="M167" s="208"/>
      <c r="N167" s="208"/>
      <c r="O167" s="208"/>
      <c r="P167" s="235"/>
      <c r="Q167" s="236"/>
    </row>
    <row r="168" spans="3:17" hidden="1" x14ac:dyDescent="0.2">
      <c r="C168" s="223" t="s">
        <v>1195</v>
      </c>
      <c r="D168" s="217" t="s">
        <v>4898</v>
      </c>
      <c r="E168" s="214">
        <v>2001575</v>
      </c>
      <c r="F168" s="214" t="s">
        <v>1196</v>
      </c>
      <c r="H168" s="214">
        <v>171</v>
      </c>
      <c r="I168" s="214">
        <v>2</v>
      </c>
      <c r="J168" s="214">
        <v>290.5</v>
      </c>
      <c r="K168" s="200">
        <v>50</v>
      </c>
      <c r="O168" s="200" t="s">
        <v>1197</v>
      </c>
      <c r="P168" s="214" t="s">
        <v>669</v>
      </c>
      <c r="Q168" s="216">
        <v>39836</v>
      </c>
    </row>
    <row r="169" spans="3:17" hidden="1" x14ac:dyDescent="0.2">
      <c r="C169" s="223" t="s">
        <v>1195</v>
      </c>
      <c r="D169" s="217" t="s">
        <v>4899</v>
      </c>
      <c r="E169" s="214" t="s">
        <v>1198</v>
      </c>
      <c r="F169" s="214" t="s">
        <v>1199</v>
      </c>
      <c r="H169" s="214">
        <v>172</v>
      </c>
      <c r="I169" s="214">
        <v>2</v>
      </c>
      <c r="J169" s="214">
        <v>11.5</v>
      </c>
      <c r="K169" s="200">
        <v>54</v>
      </c>
      <c r="O169" s="200" t="s">
        <v>4451</v>
      </c>
      <c r="P169" s="214" t="s">
        <v>663</v>
      </c>
      <c r="Q169" s="216">
        <v>39836</v>
      </c>
    </row>
    <row r="170" spans="3:17" hidden="1" x14ac:dyDescent="0.2">
      <c r="C170" s="223" t="s">
        <v>1195</v>
      </c>
      <c r="D170" s="217" t="s">
        <v>4900</v>
      </c>
      <c r="E170" s="214" t="s">
        <v>1200</v>
      </c>
      <c r="F170" s="214" t="s">
        <v>1201</v>
      </c>
      <c r="H170" s="214">
        <v>172</v>
      </c>
      <c r="I170" s="214">
        <v>2</v>
      </c>
      <c r="J170" s="214">
        <v>112</v>
      </c>
      <c r="K170" s="200">
        <v>46</v>
      </c>
      <c r="O170" s="200" t="s">
        <v>4451</v>
      </c>
      <c r="P170" s="214" t="s">
        <v>1754</v>
      </c>
      <c r="Q170" s="216">
        <v>39840</v>
      </c>
    </row>
    <row r="171" spans="3:17" ht="13.5" hidden="1" thickBot="1" x14ac:dyDescent="0.25">
      <c r="C171" s="237" t="s">
        <v>1195</v>
      </c>
      <c r="D171" s="234" t="s">
        <v>4901</v>
      </c>
      <c r="E171" s="235" t="s">
        <v>1202</v>
      </c>
      <c r="F171" s="235" t="s">
        <v>1203</v>
      </c>
      <c r="G171" s="235"/>
      <c r="H171" s="235">
        <v>172</v>
      </c>
      <c r="I171" s="235">
        <v>2</v>
      </c>
      <c r="J171" s="235">
        <v>140</v>
      </c>
      <c r="K171" s="208">
        <v>62</v>
      </c>
      <c r="L171" s="208"/>
      <c r="M171" s="208"/>
      <c r="N171" s="208"/>
      <c r="O171" s="208" t="s">
        <v>1197</v>
      </c>
      <c r="P171" s="235" t="s">
        <v>1754</v>
      </c>
      <c r="Q171" s="236">
        <v>39843</v>
      </c>
    </row>
    <row r="172" spans="3:17" hidden="1" x14ac:dyDescent="0.2">
      <c r="C172" s="223" t="s">
        <v>1195</v>
      </c>
      <c r="D172" s="217" t="s">
        <v>4902</v>
      </c>
      <c r="E172" s="214" t="s">
        <v>1204</v>
      </c>
      <c r="F172" s="214" t="s">
        <v>1205</v>
      </c>
      <c r="H172" s="214">
        <v>172</v>
      </c>
      <c r="I172" s="214">
        <v>2</v>
      </c>
      <c r="J172" s="214">
        <v>506</v>
      </c>
      <c r="K172" s="200">
        <v>54</v>
      </c>
      <c r="O172" s="200" t="s">
        <v>4451</v>
      </c>
      <c r="P172" s="214" t="s">
        <v>669</v>
      </c>
      <c r="Q172" s="216">
        <v>39855</v>
      </c>
    </row>
    <row r="173" spans="3:17" hidden="1" x14ac:dyDescent="0.2">
      <c r="C173" s="223" t="s">
        <v>1195</v>
      </c>
      <c r="D173" s="217" t="s">
        <v>1206</v>
      </c>
      <c r="E173" s="214" t="s">
        <v>1207</v>
      </c>
      <c r="F173" s="214" t="s">
        <v>1208</v>
      </c>
      <c r="H173" s="214">
        <v>172</v>
      </c>
      <c r="I173" s="214">
        <v>2</v>
      </c>
      <c r="J173" s="214">
        <v>14</v>
      </c>
      <c r="K173" s="200">
        <v>60</v>
      </c>
      <c r="O173" s="200" t="s">
        <v>1197</v>
      </c>
      <c r="P173" s="214" t="s">
        <v>669</v>
      </c>
      <c r="Q173" s="216">
        <v>39855</v>
      </c>
    </row>
    <row r="174" spans="3:17" hidden="1" x14ac:dyDescent="0.2">
      <c r="C174" s="223" t="s">
        <v>1195</v>
      </c>
      <c r="D174" s="217" t="s">
        <v>4903</v>
      </c>
      <c r="E174" s="214" t="s">
        <v>1209</v>
      </c>
      <c r="F174" s="214" t="s">
        <v>1210</v>
      </c>
      <c r="H174" s="214">
        <v>171</v>
      </c>
      <c r="I174" s="214">
        <v>2</v>
      </c>
      <c r="J174" s="214">
        <v>280.5</v>
      </c>
      <c r="K174" s="200">
        <v>62</v>
      </c>
      <c r="O174" s="200" t="s">
        <v>4452</v>
      </c>
      <c r="P174" s="214" t="s">
        <v>663</v>
      </c>
      <c r="Q174" s="216">
        <v>39864</v>
      </c>
    </row>
    <row r="175" spans="3:17" hidden="1" x14ac:dyDescent="0.2">
      <c r="C175" s="223" t="s">
        <v>1195</v>
      </c>
      <c r="D175" s="217" t="s">
        <v>4904</v>
      </c>
      <c r="E175" s="214" t="s">
        <v>2130</v>
      </c>
      <c r="F175" s="214" t="s">
        <v>2131</v>
      </c>
      <c r="H175" s="214">
        <v>171</v>
      </c>
      <c r="I175" s="214">
        <v>2</v>
      </c>
      <c r="J175" s="214">
        <v>70</v>
      </c>
      <c r="K175" s="200">
        <v>46</v>
      </c>
      <c r="O175" s="200" t="s">
        <v>4556</v>
      </c>
      <c r="P175" s="214" t="s">
        <v>669</v>
      </c>
      <c r="Q175" s="216">
        <v>39867</v>
      </c>
    </row>
    <row r="176" spans="3:17" hidden="1" x14ac:dyDescent="0.2">
      <c r="C176" s="223" t="s">
        <v>1195</v>
      </c>
      <c r="D176" s="217" t="s">
        <v>4905</v>
      </c>
      <c r="E176" s="214" t="s">
        <v>2132</v>
      </c>
      <c r="F176" s="214" t="s">
        <v>1008</v>
      </c>
      <c r="H176" s="214">
        <v>171</v>
      </c>
      <c r="I176" s="214">
        <v>2</v>
      </c>
      <c r="J176" s="214">
        <v>40</v>
      </c>
      <c r="K176" s="200">
        <v>45</v>
      </c>
      <c r="O176" s="200" t="s">
        <v>4556</v>
      </c>
      <c r="P176" s="214" t="s">
        <v>1754</v>
      </c>
      <c r="Q176" s="216">
        <v>39867</v>
      </c>
    </row>
    <row r="177" spans="3:17" hidden="1" x14ac:dyDescent="0.2">
      <c r="C177" s="223" t="s">
        <v>1195</v>
      </c>
      <c r="D177" s="217" t="s">
        <v>4906</v>
      </c>
      <c r="E177" s="214" t="s">
        <v>1009</v>
      </c>
      <c r="F177" s="214" t="s">
        <v>1010</v>
      </c>
      <c r="H177" s="214">
        <v>171</v>
      </c>
      <c r="I177" s="214">
        <v>2</v>
      </c>
      <c r="J177" s="214">
        <v>67.5</v>
      </c>
      <c r="K177" s="200">
        <v>63</v>
      </c>
      <c r="O177" s="200" t="s">
        <v>4556</v>
      </c>
      <c r="P177" s="214" t="s">
        <v>1754</v>
      </c>
      <c r="Q177" s="216">
        <v>39869</v>
      </c>
    </row>
    <row r="178" spans="3:17" ht="13.5" hidden="1" thickBot="1" x14ac:dyDescent="0.25">
      <c r="C178" s="237" t="s">
        <v>1195</v>
      </c>
      <c r="D178" s="234" t="s">
        <v>4907</v>
      </c>
      <c r="E178" s="235"/>
      <c r="F178" s="235" t="s">
        <v>1186</v>
      </c>
      <c r="G178" s="235"/>
      <c r="H178" s="235">
        <v>171</v>
      </c>
      <c r="I178" s="235">
        <v>2</v>
      </c>
      <c r="J178" s="235">
        <v>5</v>
      </c>
      <c r="K178" s="208">
        <v>54</v>
      </c>
      <c r="L178" s="208"/>
      <c r="M178" s="208"/>
      <c r="N178" s="208"/>
      <c r="O178" s="208" t="s">
        <v>4451</v>
      </c>
      <c r="P178" s="235" t="s">
        <v>1754</v>
      </c>
      <c r="Q178" s="236">
        <v>39869</v>
      </c>
    </row>
    <row r="179" spans="3:17" ht="13.5" hidden="1" thickBot="1" x14ac:dyDescent="0.25">
      <c r="C179" s="238" t="s">
        <v>1195</v>
      </c>
      <c r="D179" s="239" t="s">
        <v>4908</v>
      </c>
      <c r="E179" s="240" t="s">
        <v>1011</v>
      </c>
      <c r="F179" s="240" t="s">
        <v>1012</v>
      </c>
      <c r="G179" s="240"/>
      <c r="H179" s="240">
        <v>171</v>
      </c>
      <c r="I179" s="240">
        <v>2</v>
      </c>
      <c r="J179" s="240">
        <v>150</v>
      </c>
      <c r="K179" s="241">
        <v>58.5</v>
      </c>
      <c r="L179" s="241"/>
      <c r="M179" s="241"/>
      <c r="N179" s="241"/>
      <c r="O179" s="241" t="s">
        <v>4451</v>
      </c>
      <c r="P179" s="240" t="s">
        <v>1754</v>
      </c>
      <c r="Q179" s="242">
        <v>39877</v>
      </c>
    </row>
    <row r="180" spans="3:17" hidden="1" x14ac:dyDescent="0.2">
      <c r="C180" s="223" t="s">
        <v>1195</v>
      </c>
      <c r="D180" s="217" t="s">
        <v>4909</v>
      </c>
      <c r="E180" s="214" t="s">
        <v>1013</v>
      </c>
      <c r="F180" s="214" t="s">
        <v>1014</v>
      </c>
      <c r="H180" s="214">
        <v>171</v>
      </c>
      <c r="I180" s="214">
        <v>2</v>
      </c>
      <c r="J180" s="214">
        <v>112</v>
      </c>
      <c r="K180" s="200">
        <v>56</v>
      </c>
      <c r="O180" s="200" t="s">
        <v>4452</v>
      </c>
      <c r="P180" s="214" t="s">
        <v>663</v>
      </c>
      <c r="Q180" s="216">
        <v>39920</v>
      </c>
    </row>
    <row r="181" spans="3:17" hidden="1" x14ac:dyDescent="0.2">
      <c r="C181" s="223" t="s">
        <v>1195</v>
      </c>
      <c r="D181" s="217" t="s">
        <v>4910</v>
      </c>
      <c r="E181" s="214" t="s">
        <v>1015</v>
      </c>
      <c r="F181" s="214" t="s">
        <v>1016</v>
      </c>
      <c r="H181" s="214">
        <v>171</v>
      </c>
      <c r="I181" s="214">
        <v>2</v>
      </c>
      <c r="J181" s="214">
        <v>85</v>
      </c>
      <c r="K181" s="200">
        <v>54</v>
      </c>
      <c r="O181" s="200" t="s">
        <v>4451</v>
      </c>
      <c r="P181" s="214" t="s">
        <v>669</v>
      </c>
      <c r="Q181" s="216">
        <v>39923</v>
      </c>
    </row>
    <row r="182" spans="3:17" hidden="1" x14ac:dyDescent="0.2">
      <c r="C182" s="223" t="s">
        <v>1195</v>
      </c>
      <c r="D182" s="217" t="s">
        <v>4911</v>
      </c>
      <c r="E182" s="214" t="s">
        <v>1017</v>
      </c>
      <c r="F182" s="214" t="s">
        <v>1186</v>
      </c>
      <c r="H182" s="214">
        <v>171</v>
      </c>
      <c r="I182" s="214">
        <v>2</v>
      </c>
      <c r="J182" s="214">
        <v>50</v>
      </c>
      <c r="K182" s="200">
        <v>55</v>
      </c>
      <c r="O182" s="200" t="s">
        <v>4451</v>
      </c>
      <c r="P182" s="214" t="s">
        <v>669</v>
      </c>
      <c r="Q182" s="216">
        <v>39924</v>
      </c>
    </row>
    <row r="183" spans="3:17" ht="13.5" hidden="1" thickBot="1" x14ac:dyDescent="0.25">
      <c r="C183" s="237" t="s">
        <v>1195</v>
      </c>
      <c r="D183" s="234" t="s">
        <v>3639</v>
      </c>
      <c r="E183" s="235" t="s">
        <v>1018</v>
      </c>
      <c r="F183" s="235" t="s">
        <v>1019</v>
      </c>
      <c r="G183" s="235"/>
      <c r="H183" s="235">
        <v>171</v>
      </c>
      <c r="I183" s="235">
        <v>2</v>
      </c>
      <c r="J183" s="235">
        <v>130</v>
      </c>
      <c r="K183" s="208">
        <v>62</v>
      </c>
      <c r="L183" s="208"/>
      <c r="M183" s="208"/>
      <c r="N183" s="208"/>
      <c r="O183" s="208" t="s">
        <v>4452</v>
      </c>
      <c r="P183" s="235" t="s">
        <v>663</v>
      </c>
      <c r="Q183" s="236">
        <v>39931</v>
      </c>
    </row>
    <row r="184" spans="3:17" hidden="1" x14ac:dyDescent="0.2">
      <c r="C184" s="223" t="s">
        <v>1195</v>
      </c>
      <c r="D184" s="217" t="s">
        <v>4912</v>
      </c>
      <c r="E184" s="214" t="s">
        <v>1020</v>
      </c>
      <c r="F184" s="214" t="s">
        <v>662</v>
      </c>
      <c r="H184" s="214">
        <v>171</v>
      </c>
      <c r="I184" s="214">
        <v>2</v>
      </c>
      <c r="J184" s="214">
        <v>132.5</v>
      </c>
      <c r="K184" s="200">
        <v>54</v>
      </c>
      <c r="O184" s="200" t="s">
        <v>4451</v>
      </c>
      <c r="P184" s="214" t="s">
        <v>663</v>
      </c>
      <c r="Q184" s="216">
        <v>39937</v>
      </c>
    </row>
    <row r="185" spans="3:17" hidden="1" x14ac:dyDescent="0.2">
      <c r="C185" s="223" t="s">
        <v>1195</v>
      </c>
      <c r="D185" s="217" t="s">
        <v>4913</v>
      </c>
      <c r="E185" s="214" t="s">
        <v>1021</v>
      </c>
      <c r="F185" s="214" t="s">
        <v>1022</v>
      </c>
      <c r="H185" s="214">
        <v>171</v>
      </c>
      <c r="I185" s="214">
        <v>2</v>
      </c>
      <c r="J185" s="214">
        <v>56</v>
      </c>
      <c r="K185" s="200">
        <v>36</v>
      </c>
      <c r="O185" s="200" t="s">
        <v>4451</v>
      </c>
      <c r="P185" s="214" t="s">
        <v>669</v>
      </c>
      <c r="Q185" s="216">
        <v>39938</v>
      </c>
    </row>
    <row r="186" spans="3:17" hidden="1" x14ac:dyDescent="0.2">
      <c r="C186" s="223" t="s">
        <v>1195</v>
      </c>
      <c r="D186" s="217" t="s">
        <v>4914</v>
      </c>
      <c r="E186" s="214" t="s">
        <v>1023</v>
      </c>
      <c r="F186" s="214" t="s">
        <v>3635</v>
      </c>
      <c r="H186" s="214">
        <v>171</v>
      </c>
      <c r="I186" s="214">
        <v>2</v>
      </c>
      <c r="J186" s="214">
        <v>59</v>
      </c>
      <c r="K186" s="200">
        <v>54</v>
      </c>
      <c r="O186" s="200" t="s">
        <v>4451</v>
      </c>
      <c r="P186" s="214" t="s">
        <v>669</v>
      </c>
      <c r="Q186" s="216">
        <v>39940</v>
      </c>
    </row>
    <row r="187" spans="3:17" hidden="1" x14ac:dyDescent="0.2">
      <c r="C187" s="243" t="s">
        <v>4453</v>
      </c>
      <c r="D187" s="244"/>
      <c r="E187" s="245"/>
      <c r="F187" s="245"/>
      <c r="G187" s="245"/>
      <c r="H187" s="245"/>
      <c r="I187" s="245"/>
      <c r="J187" s="245"/>
      <c r="K187" s="246"/>
      <c r="L187" s="246"/>
      <c r="M187" s="246"/>
      <c r="N187" s="246"/>
      <c r="O187" s="246"/>
      <c r="P187" s="245"/>
      <c r="Q187" s="247"/>
    </row>
    <row r="188" spans="3:17" hidden="1" x14ac:dyDescent="0.2">
      <c r="C188" s="223" t="s">
        <v>1024</v>
      </c>
      <c r="D188" s="217" t="s">
        <v>4898</v>
      </c>
      <c r="E188" s="214" t="s">
        <v>1025</v>
      </c>
      <c r="F188" s="214" t="s">
        <v>1026</v>
      </c>
      <c r="H188" s="214">
        <v>171</v>
      </c>
      <c r="I188" s="214">
        <v>2</v>
      </c>
      <c r="J188" s="214">
        <v>65</v>
      </c>
      <c r="K188" s="200">
        <v>54</v>
      </c>
      <c r="O188" s="200" t="s">
        <v>4451</v>
      </c>
      <c r="P188" s="214" t="s">
        <v>663</v>
      </c>
      <c r="Q188" s="216">
        <v>39953</v>
      </c>
    </row>
    <row r="189" spans="3:17" hidden="1" x14ac:dyDescent="0.2">
      <c r="C189" s="223" t="s">
        <v>1024</v>
      </c>
      <c r="D189" s="217" t="s">
        <v>4899</v>
      </c>
      <c r="E189" s="214" t="s">
        <v>1027</v>
      </c>
      <c r="F189" s="214" t="s">
        <v>1028</v>
      </c>
      <c r="H189" s="214">
        <v>171</v>
      </c>
      <c r="I189" s="214">
        <v>2</v>
      </c>
      <c r="J189" s="214">
        <v>56</v>
      </c>
      <c r="K189" s="200">
        <v>45</v>
      </c>
      <c r="O189" s="200" t="s">
        <v>4451</v>
      </c>
      <c r="P189" s="214" t="s">
        <v>663</v>
      </c>
      <c r="Q189" s="216">
        <v>39955</v>
      </c>
    </row>
    <row r="190" spans="3:17" hidden="1" x14ac:dyDescent="0.2">
      <c r="C190" s="223" t="s">
        <v>1024</v>
      </c>
      <c r="D190" s="217" t="s">
        <v>4900</v>
      </c>
      <c r="E190" s="214" t="s">
        <v>1029</v>
      </c>
      <c r="F190" s="214" t="s">
        <v>1030</v>
      </c>
      <c r="H190" s="214">
        <v>171</v>
      </c>
      <c r="I190" s="214">
        <v>2</v>
      </c>
      <c r="J190" s="214">
        <v>8</v>
      </c>
      <c r="K190" s="200">
        <v>45</v>
      </c>
      <c r="O190" s="200" t="s">
        <v>4556</v>
      </c>
      <c r="P190" s="214" t="s">
        <v>669</v>
      </c>
      <c r="Q190" s="216">
        <v>39958</v>
      </c>
    </row>
    <row r="191" spans="3:17" ht="13.5" hidden="1" thickBot="1" x14ac:dyDescent="0.25">
      <c r="C191" s="237" t="s">
        <v>1024</v>
      </c>
      <c r="D191" s="234" t="s">
        <v>4901</v>
      </c>
      <c r="E191" s="235" t="s">
        <v>1031</v>
      </c>
      <c r="F191" s="235" t="s">
        <v>1026</v>
      </c>
      <c r="G191" s="235"/>
      <c r="H191" s="235">
        <v>171</v>
      </c>
      <c r="I191" s="235">
        <v>2</v>
      </c>
      <c r="J191" s="235">
        <v>120</v>
      </c>
      <c r="K191" s="208">
        <v>54</v>
      </c>
      <c r="L191" s="208"/>
      <c r="M191" s="208"/>
      <c r="N191" s="208"/>
      <c r="O191" s="208" t="s">
        <v>4451</v>
      </c>
      <c r="P191" s="235" t="s">
        <v>669</v>
      </c>
      <c r="Q191" s="236">
        <v>39961</v>
      </c>
    </row>
    <row r="192" spans="3:17" hidden="1" x14ac:dyDescent="0.2">
      <c r="C192" s="223" t="s">
        <v>1024</v>
      </c>
      <c r="D192" s="217" t="s">
        <v>4902</v>
      </c>
      <c r="E192" s="214" t="s">
        <v>1029</v>
      </c>
      <c r="F192" s="214" t="s">
        <v>1030</v>
      </c>
      <c r="H192" s="214">
        <v>171</v>
      </c>
      <c r="I192" s="214">
        <v>2</v>
      </c>
      <c r="J192" s="214">
        <v>90</v>
      </c>
      <c r="K192" s="200">
        <v>45</v>
      </c>
      <c r="O192" s="200" t="s">
        <v>4556</v>
      </c>
      <c r="P192" s="214" t="s">
        <v>669</v>
      </c>
      <c r="Q192" s="216">
        <v>39968</v>
      </c>
    </row>
    <row r="193" spans="3:17" hidden="1" x14ac:dyDescent="0.2">
      <c r="C193" s="223" t="s">
        <v>1024</v>
      </c>
      <c r="D193" s="217" t="s">
        <v>4903</v>
      </c>
      <c r="E193" s="214" t="s">
        <v>1032</v>
      </c>
      <c r="F193" s="214" t="s">
        <v>1033</v>
      </c>
      <c r="H193" s="214">
        <v>171</v>
      </c>
      <c r="I193" s="214">
        <v>2</v>
      </c>
      <c r="J193" s="214">
        <v>10</v>
      </c>
      <c r="K193" s="200">
        <v>54</v>
      </c>
      <c r="O193" s="200" t="s">
        <v>4451</v>
      </c>
      <c r="P193" s="214" t="s">
        <v>1754</v>
      </c>
      <c r="Q193" s="216">
        <v>39968</v>
      </c>
    </row>
    <row r="194" spans="3:17" hidden="1" x14ac:dyDescent="0.2">
      <c r="C194" s="223" t="s">
        <v>1024</v>
      </c>
      <c r="D194" s="217" t="s">
        <v>4904</v>
      </c>
      <c r="F194" s="214" t="s">
        <v>1034</v>
      </c>
      <c r="H194" s="214">
        <v>171</v>
      </c>
      <c r="I194" s="214">
        <v>2</v>
      </c>
      <c r="J194" s="214">
        <v>10</v>
      </c>
      <c r="K194" s="200">
        <v>62</v>
      </c>
      <c r="O194" s="200" t="s">
        <v>1197</v>
      </c>
      <c r="P194" s="214" t="s">
        <v>663</v>
      </c>
      <c r="Q194" s="216">
        <v>39968</v>
      </c>
    </row>
    <row r="195" spans="3:17" hidden="1" x14ac:dyDescent="0.2">
      <c r="C195" s="223" t="s">
        <v>1024</v>
      </c>
      <c r="D195" s="217" t="s">
        <v>4905</v>
      </c>
      <c r="E195" s="214" t="s">
        <v>1035</v>
      </c>
      <c r="F195" s="214" t="s">
        <v>1036</v>
      </c>
      <c r="H195" s="214">
        <v>171</v>
      </c>
      <c r="I195" s="214">
        <v>2</v>
      </c>
      <c r="J195" s="214">
        <v>10</v>
      </c>
      <c r="K195" s="200">
        <v>62</v>
      </c>
      <c r="O195" s="200" t="s">
        <v>4452</v>
      </c>
      <c r="P195" s="214" t="s">
        <v>1037</v>
      </c>
      <c r="Q195" s="216">
        <v>39969</v>
      </c>
    </row>
    <row r="196" spans="3:17" hidden="1" x14ac:dyDescent="0.2">
      <c r="C196" s="223" t="s">
        <v>1024</v>
      </c>
      <c r="D196" s="217" t="s">
        <v>4906</v>
      </c>
      <c r="E196" s="214" t="s">
        <v>1038</v>
      </c>
      <c r="F196" s="214" t="s">
        <v>1039</v>
      </c>
      <c r="H196" s="214">
        <v>171</v>
      </c>
      <c r="I196" s="214">
        <v>2</v>
      </c>
      <c r="J196" s="214">
        <v>103</v>
      </c>
      <c r="K196" s="200">
        <v>49</v>
      </c>
      <c r="O196" s="200" t="s">
        <v>4451</v>
      </c>
      <c r="P196" s="214" t="s">
        <v>1754</v>
      </c>
      <c r="Q196" s="216">
        <v>39986</v>
      </c>
    </row>
    <row r="197" spans="3:17" hidden="1" x14ac:dyDescent="0.2">
      <c r="C197" s="223" t="s">
        <v>1024</v>
      </c>
      <c r="D197" s="217" t="s">
        <v>4907</v>
      </c>
      <c r="E197" s="214" t="s">
        <v>1040</v>
      </c>
      <c r="F197" s="214" t="s">
        <v>1041</v>
      </c>
      <c r="H197" s="214">
        <v>171</v>
      </c>
      <c r="I197" s="214">
        <v>2</v>
      </c>
      <c r="J197" s="214">
        <v>77.5</v>
      </c>
      <c r="K197" s="200">
        <v>54</v>
      </c>
      <c r="O197" s="200" t="s">
        <v>4451</v>
      </c>
      <c r="P197" s="214" t="s">
        <v>663</v>
      </c>
      <c r="Q197" s="216">
        <v>39989</v>
      </c>
    </row>
    <row r="198" spans="3:17" ht="13.5" hidden="1" thickBot="1" x14ac:dyDescent="0.25">
      <c r="C198" s="237" t="s">
        <v>1024</v>
      </c>
      <c r="D198" s="234" t="s">
        <v>4908</v>
      </c>
      <c r="E198" s="235">
        <v>2001995</v>
      </c>
      <c r="F198" s="248">
        <v>246342</v>
      </c>
      <c r="G198" s="248"/>
      <c r="H198" s="235">
        <v>303</v>
      </c>
      <c r="I198" s="235">
        <v>1</v>
      </c>
      <c r="J198" s="235">
        <v>25</v>
      </c>
      <c r="K198" s="208">
        <v>46</v>
      </c>
      <c r="L198" s="208"/>
      <c r="M198" s="208"/>
      <c r="N198" s="208"/>
      <c r="O198" s="208" t="s">
        <v>4451</v>
      </c>
      <c r="P198" s="235" t="s">
        <v>669</v>
      </c>
      <c r="Q198" s="236">
        <v>39990</v>
      </c>
    </row>
    <row r="199" spans="3:17" hidden="1" x14ac:dyDescent="0.2">
      <c r="C199" s="223" t="s">
        <v>1024</v>
      </c>
      <c r="D199" s="217" t="s">
        <v>4909</v>
      </c>
      <c r="E199" s="214" t="s">
        <v>1042</v>
      </c>
      <c r="F199" s="214" t="s">
        <v>633</v>
      </c>
      <c r="H199" s="214">
        <v>171</v>
      </c>
      <c r="I199" s="214">
        <v>2</v>
      </c>
      <c r="J199" s="214">
        <v>280</v>
      </c>
      <c r="K199" s="200">
        <v>36</v>
      </c>
      <c r="O199" s="200" t="s">
        <v>4556</v>
      </c>
      <c r="P199" s="214" t="s">
        <v>669</v>
      </c>
      <c r="Q199" s="216">
        <v>40006</v>
      </c>
    </row>
    <row r="200" spans="3:17" hidden="1" x14ac:dyDescent="0.2">
      <c r="C200" s="223" t="s">
        <v>1024</v>
      </c>
      <c r="D200" s="217" t="s">
        <v>4910</v>
      </c>
      <c r="E200" s="214" t="s">
        <v>1043</v>
      </c>
      <c r="F200" s="214" t="s">
        <v>1044</v>
      </c>
      <c r="H200" s="214">
        <v>171</v>
      </c>
      <c r="I200" s="214">
        <v>2</v>
      </c>
      <c r="J200" s="214">
        <v>28</v>
      </c>
      <c r="K200" s="200">
        <v>54</v>
      </c>
      <c r="O200" s="200" t="s">
        <v>4451</v>
      </c>
      <c r="P200" s="214" t="s">
        <v>1754</v>
      </c>
      <c r="Q200" s="216">
        <v>40007</v>
      </c>
    </row>
    <row r="201" spans="3:17" ht="13.5" hidden="1" thickBot="1" x14ac:dyDescent="0.25">
      <c r="C201" s="237" t="s">
        <v>1024</v>
      </c>
      <c r="D201" s="234" t="s">
        <v>4911</v>
      </c>
      <c r="E201" s="235" t="s">
        <v>1045</v>
      </c>
      <c r="F201" s="235" t="s">
        <v>1046</v>
      </c>
      <c r="G201" s="235"/>
      <c r="H201" s="235">
        <v>171</v>
      </c>
      <c r="I201" s="235">
        <v>2</v>
      </c>
      <c r="J201" s="235">
        <v>153</v>
      </c>
      <c r="K201" s="208">
        <v>54</v>
      </c>
      <c r="L201" s="208"/>
      <c r="M201" s="208"/>
      <c r="N201" s="208"/>
      <c r="O201" s="208" t="s">
        <v>4451</v>
      </c>
      <c r="P201" s="235" t="s">
        <v>663</v>
      </c>
      <c r="Q201" s="236">
        <v>40009</v>
      </c>
    </row>
    <row r="202" spans="3:17" hidden="1" x14ac:dyDescent="0.2">
      <c r="C202" s="223" t="s">
        <v>1024</v>
      </c>
      <c r="D202" s="217" t="s">
        <v>3639</v>
      </c>
      <c r="F202" s="214" t="s">
        <v>1047</v>
      </c>
      <c r="H202" s="214">
        <v>171</v>
      </c>
      <c r="I202" s="214">
        <v>2</v>
      </c>
      <c r="J202" s="214">
        <v>128</v>
      </c>
      <c r="K202" s="200">
        <v>54</v>
      </c>
      <c r="O202" s="200" t="s">
        <v>4451</v>
      </c>
      <c r="P202" s="214" t="s">
        <v>1754</v>
      </c>
      <c r="Q202" s="216">
        <v>40031</v>
      </c>
    </row>
    <row r="203" spans="3:17" hidden="1" x14ac:dyDescent="0.2">
      <c r="C203" s="223" t="s">
        <v>1024</v>
      </c>
      <c r="D203" s="217" t="s">
        <v>4912</v>
      </c>
      <c r="E203" s="214" t="s">
        <v>1048</v>
      </c>
      <c r="F203" s="214" t="s">
        <v>1012</v>
      </c>
      <c r="H203" s="214">
        <v>171</v>
      </c>
      <c r="I203" s="214">
        <v>2</v>
      </c>
      <c r="J203" s="214">
        <v>215</v>
      </c>
      <c r="K203" s="200">
        <v>54</v>
      </c>
      <c r="O203" s="200" t="s">
        <v>4451</v>
      </c>
      <c r="P203" s="214" t="s">
        <v>1754</v>
      </c>
      <c r="Q203" s="216">
        <v>40037</v>
      </c>
    </row>
    <row r="204" spans="3:17" hidden="1" x14ac:dyDescent="0.2">
      <c r="C204" s="223" t="s">
        <v>1024</v>
      </c>
      <c r="D204" s="217" t="s">
        <v>4913</v>
      </c>
      <c r="E204" s="214" t="s">
        <v>1049</v>
      </c>
      <c r="F204" s="214" t="s">
        <v>1186</v>
      </c>
      <c r="H204" s="214">
        <v>171</v>
      </c>
      <c r="I204" s="214">
        <v>2</v>
      </c>
      <c r="J204" s="214">
        <v>280</v>
      </c>
      <c r="K204" s="200">
        <v>54</v>
      </c>
      <c r="O204" s="200" t="s">
        <v>4451</v>
      </c>
      <c r="P204" s="214" t="s">
        <v>669</v>
      </c>
      <c r="Q204" s="216">
        <v>40044</v>
      </c>
    </row>
    <row r="205" spans="3:17" hidden="1" x14ac:dyDescent="0.2">
      <c r="C205" s="223" t="s">
        <v>1024</v>
      </c>
      <c r="D205" s="217" t="s">
        <v>4914</v>
      </c>
      <c r="E205" s="214" t="s">
        <v>1050</v>
      </c>
      <c r="F205" s="214" t="s">
        <v>1051</v>
      </c>
      <c r="H205" s="214">
        <v>171</v>
      </c>
      <c r="I205" s="214">
        <v>2</v>
      </c>
      <c r="J205" s="214">
        <v>16</v>
      </c>
      <c r="K205" s="200">
        <v>72</v>
      </c>
      <c r="O205" s="200" t="s">
        <v>4556</v>
      </c>
      <c r="P205" s="214" t="s">
        <v>1754</v>
      </c>
      <c r="Q205" s="216">
        <v>40045</v>
      </c>
    </row>
    <row r="206" spans="3:17" hidden="1" x14ac:dyDescent="0.2">
      <c r="C206" s="223" t="s">
        <v>1024</v>
      </c>
      <c r="D206" s="217" t="s">
        <v>4915</v>
      </c>
      <c r="E206" s="214" t="s">
        <v>1050</v>
      </c>
      <c r="F206" s="214" t="s">
        <v>1052</v>
      </c>
      <c r="H206" s="214">
        <v>171</v>
      </c>
      <c r="I206" s="214">
        <v>2</v>
      </c>
      <c r="J206" s="214">
        <v>19</v>
      </c>
      <c r="K206" s="200">
        <v>72</v>
      </c>
      <c r="O206" s="200" t="s">
        <v>4556</v>
      </c>
      <c r="P206" s="214" t="s">
        <v>663</v>
      </c>
      <c r="Q206" s="216">
        <v>40045</v>
      </c>
    </row>
    <row r="207" spans="3:17" hidden="1" x14ac:dyDescent="0.2">
      <c r="C207" s="223" t="s">
        <v>1024</v>
      </c>
      <c r="D207" s="217" t="s">
        <v>1748</v>
      </c>
      <c r="E207" s="214" t="s">
        <v>1053</v>
      </c>
      <c r="F207" s="214" t="s">
        <v>1054</v>
      </c>
      <c r="H207" s="214">
        <v>171</v>
      </c>
      <c r="I207" s="214">
        <v>2</v>
      </c>
      <c r="J207" s="214">
        <v>25</v>
      </c>
      <c r="K207" s="200">
        <v>45</v>
      </c>
      <c r="O207" s="200" t="s">
        <v>4556</v>
      </c>
      <c r="P207" s="214" t="s">
        <v>1754</v>
      </c>
      <c r="Q207" s="216">
        <v>40049</v>
      </c>
    </row>
    <row r="208" spans="3:17" hidden="1" x14ac:dyDescent="0.2">
      <c r="C208" s="223" t="s">
        <v>1024</v>
      </c>
      <c r="D208" s="217" t="s">
        <v>1749</v>
      </c>
      <c r="E208" s="214" t="s">
        <v>1055</v>
      </c>
      <c r="F208" s="214" t="s">
        <v>1056</v>
      </c>
      <c r="H208" s="214">
        <v>171</v>
      </c>
      <c r="I208" s="214">
        <v>2</v>
      </c>
      <c r="J208" s="214">
        <v>22</v>
      </c>
      <c r="K208" s="200">
        <v>45</v>
      </c>
      <c r="O208" s="200" t="s">
        <v>4556</v>
      </c>
      <c r="P208" s="214" t="s">
        <v>663</v>
      </c>
      <c r="Q208" s="216">
        <v>40049</v>
      </c>
    </row>
    <row r="209" spans="3:17" hidden="1" x14ac:dyDescent="0.2">
      <c r="C209" s="223" t="s">
        <v>1024</v>
      </c>
      <c r="D209" s="217" t="s">
        <v>1750</v>
      </c>
      <c r="F209" s="214" t="s">
        <v>1057</v>
      </c>
      <c r="H209" s="214">
        <v>171</v>
      </c>
      <c r="I209" s="214">
        <v>2</v>
      </c>
      <c r="J209" s="214">
        <v>15</v>
      </c>
      <c r="K209" s="200">
        <v>63</v>
      </c>
      <c r="O209" s="200" t="s">
        <v>4556</v>
      </c>
      <c r="P209" s="214" t="s">
        <v>1754</v>
      </c>
      <c r="Q209" s="216">
        <v>40050</v>
      </c>
    </row>
    <row r="210" spans="3:17" ht="13.5" hidden="1" thickBot="1" x14ac:dyDescent="0.25">
      <c r="C210" s="237" t="s">
        <v>1024</v>
      </c>
      <c r="D210" s="234" t="s">
        <v>1751</v>
      </c>
      <c r="E210" s="235"/>
      <c r="F210" s="235" t="s">
        <v>1058</v>
      </c>
      <c r="G210" s="235"/>
      <c r="H210" s="235">
        <v>171</v>
      </c>
      <c r="I210" s="235">
        <v>2</v>
      </c>
      <c r="J210" s="235">
        <v>50</v>
      </c>
      <c r="K210" s="208">
        <v>63</v>
      </c>
      <c r="L210" s="208"/>
      <c r="M210" s="208"/>
      <c r="N210" s="208"/>
      <c r="O210" s="208" t="s">
        <v>4556</v>
      </c>
      <c r="P210" s="235" t="s">
        <v>1037</v>
      </c>
      <c r="Q210" s="236">
        <v>40052</v>
      </c>
    </row>
    <row r="211" spans="3:17" hidden="1" x14ac:dyDescent="0.2">
      <c r="C211" s="223" t="s">
        <v>1024</v>
      </c>
      <c r="D211" s="217" t="s">
        <v>1756</v>
      </c>
      <c r="E211" s="214" t="s">
        <v>1059</v>
      </c>
      <c r="F211" s="214" t="s">
        <v>1060</v>
      </c>
      <c r="H211" s="214">
        <v>171</v>
      </c>
      <c r="I211" s="214">
        <v>2</v>
      </c>
      <c r="J211" s="214">
        <v>2</v>
      </c>
      <c r="K211" s="200">
        <v>45</v>
      </c>
      <c r="O211" s="200" t="s">
        <v>4556</v>
      </c>
      <c r="P211" s="214" t="s">
        <v>1754</v>
      </c>
      <c r="Q211" s="216">
        <v>40057</v>
      </c>
    </row>
    <row r="212" spans="3:17" hidden="1" x14ac:dyDescent="0.2">
      <c r="C212" s="223" t="s">
        <v>1024</v>
      </c>
      <c r="D212" s="217" t="s">
        <v>774</v>
      </c>
      <c r="E212" s="214" t="s">
        <v>1061</v>
      </c>
      <c r="F212" s="214" t="s">
        <v>1062</v>
      </c>
      <c r="H212" s="214">
        <v>171</v>
      </c>
      <c r="I212" s="214">
        <v>2</v>
      </c>
      <c r="J212" s="214">
        <v>5</v>
      </c>
      <c r="K212" s="200">
        <v>45</v>
      </c>
      <c r="O212" s="200" t="s">
        <v>4556</v>
      </c>
      <c r="P212" s="214" t="s">
        <v>1754</v>
      </c>
      <c r="Q212" s="216">
        <v>40057</v>
      </c>
    </row>
    <row r="213" spans="3:17" hidden="1" x14ac:dyDescent="0.2">
      <c r="C213" s="223" t="s">
        <v>1024</v>
      </c>
      <c r="D213" s="217" t="s">
        <v>778</v>
      </c>
      <c r="F213" s="214" t="s">
        <v>1063</v>
      </c>
      <c r="H213" s="214">
        <v>171</v>
      </c>
      <c r="I213" s="214">
        <v>2</v>
      </c>
      <c r="J213" s="214">
        <v>5</v>
      </c>
      <c r="K213" s="200">
        <v>45</v>
      </c>
      <c r="O213" s="200" t="s">
        <v>4556</v>
      </c>
      <c r="P213" s="214" t="s">
        <v>663</v>
      </c>
      <c r="Q213" s="216">
        <v>40057</v>
      </c>
    </row>
    <row r="214" spans="3:17" hidden="1" x14ac:dyDescent="0.2">
      <c r="C214" s="223" t="s">
        <v>1024</v>
      </c>
      <c r="D214" s="217" t="s">
        <v>780</v>
      </c>
      <c r="F214" s="214" t="s">
        <v>1064</v>
      </c>
      <c r="H214" s="214">
        <v>171</v>
      </c>
      <c r="I214" s="214">
        <v>2</v>
      </c>
      <c r="J214" s="214">
        <v>5</v>
      </c>
      <c r="K214" s="200">
        <v>45</v>
      </c>
      <c r="O214" s="200" t="s">
        <v>4556</v>
      </c>
      <c r="P214" s="214" t="s">
        <v>663</v>
      </c>
      <c r="Q214" s="216">
        <v>40057</v>
      </c>
    </row>
    <row r="215" spans="3:17" hidden="1" x14ac:dyDescent="0.2">
      <c r="C215" s="223" t="s">
        <v>1024</v>
      </c>
      <c r="D215" s="217" t="s">
        <v>782</v>
      </c>
      <c r="F215" s="214" t="s">
        <v>1065</v>
      </c>
      <c r="H215" s="214">
        <v>171</v>
      </c>
      <c r="I215" s="214">
        <v>2</v>
      </c>
      <c r="J215" s="214">
        <v>5</v>
      </c>
      <c r="K215" s="200">
        <v>45</v>
      </c>
      <c r="O215" s="200" t="s">
        <v>4556</v>
      </c>
      <c r="P215" s="214" t="s">
        <v>663</v>
      </c>
      <c r="Q215" s="216">
        <v>40057</v>
      </c>
    </row>
    <row r="216" spans="3:17" hidden="1" x14ac:dyDescent="0.2">
      <c r="C216" s="223" t="s">
        <v>1024</v>
      </c>
      <c r="D216" s="217" t="s">
        <v>630</v>
      </c>
      <c r="F216" s="214" t="s">
        <v>634</v>
      </c>
      <c r="H216" s="214">
        <v>171</v>
      </c>
      <c r="I216" s="214">
        <v>2</v>
      </c>
      <c r="J216" s="214">
        <v>5</v>
      </c>
      <c r="K216" s="200">
        <v>36</v>
      </c>
      <c r="O216" s="200" t="s">
        <v>4556</v>
      </c>
      <c r="P216" s="214" t="s">
        <v>663</v>
      </c>
      <c r="Q216" s="216">
        <v>40057</v>
      </c>
    </row>
    <row r="217" spans="3:17" hidden="1" x14ac:dyDescent="0.2">
      <c r="C217" s="223" t="s">
        <v>1024</v>
      </c>
      <c r="D217" s="217" t="s">
        <v>632</v>
      </c>
      <c r="E217" s="214" t="s">
        <v>1066</v>
      </c>
      <c r="F217" s="214" t="s">
        <v>1067</v>
      </c>
      <c r="H217" s="214">
        <v>171</v>
      </c>
      <c r="I217" s="214">
        <v>2</v>
      </c>
      <c r="J217" s="214">
        <v>5</v>
      </c>
      <c r="K217" s="200">
        <v>45</v>
      </c>
      <c r="O217" s="200" t="s">
        <v>4556</v>
      </c>
      <c r="P217" s="214" t="s">
        <v>669</v>
      </c>
      <c r="Q217" s="216">
        <v>40057</v>
      </c>
    </row>
    <row r="218" spans="3:17" hidden="1" x14ac:dyDescent="0.2">
      <c r="C218" s="223" t="s">
        <v>1024</v>
      </c>
      <c r="D218" s="217" t="s">
        <v>799</v>
      </c>
      <c r="E218" s="214" t="s">
        <v>1068</v>
      </c>
      <c r="F218" s="214" t="s">
        <v>1069</v>
      </c>
      <c r="H218" s="214">
        <v>171</v>
      </c>
      <c r="I218" s="214">
        <v>2</v>
      </c>
      <c r="J218" s="214">
        <v>5</v>
      </c>
      <c r="K218" s="200">
        <v>45</v>
      </c>
      <c r="O218" s="200" t="s">
        <v>4556</v>
      </c>
      <c r="P218" s="214" t="s">
        <v>669</v>
      </c>
      <c r="Q218" s="216">
        <v>40057</v>
      </c>
    </row>
    <row r="219" spans="3:17" hidden="1" x14ac:dyDescent="0.2">
      <c r="C219" s="223" t="s">
        <v>1024</v>
      </c>
      <c r="D219" s="217" t="s">
        <v>801</v>
      </c>
      <c r="E219" s="214" t="s">
        <v>1070</v>
      </c>
      <c r="F219" s="214" t="s">
        <v>1071</v>
      </c>
      <c r="H219" s="214">
        <v>171</v>
      </c>
      <c r="I219" s="214">
        <v>2</v>
      </c>
      <c r="J219" s="214">
        <v>5</v>
      </c>
      <c r="K219" s="200">
        <v>63</v>
      </c>
      <c r="O219" s="200" t="s">
        <v>4556</v>
      </c>
      <c r="P219" s="214" t="s">
        <v>669</v>
      </c>
      <c r="Q219" s="216">
        <v>40057</v>
      </c>
    </row>
    <row r="220" spans="3:17" hidden="1" x14ac:dyDescent="0.2">
      <c r="C220" s="223" t="s">
        <v>1024</v>
      </c>
      <c r="D220" s="217" t="s">
        <v>803</v>
      </c>
      <c r="E220" s="214" t="s">
        <v>1072</v>
      </c>
      <c r="F220" s="214" t="s">
        <v>1010</v>
      </c>
      <c r="H220" s="214">
        <v>171</v>
      </c>
      <c r="I220" s="214">
        <v>2</v>
      </c>
      <c r="J220" s="214">
        <v>5</v>
      </c>
      <c r="K220" s="200">
        <v>63</v>
      </c>
      <c r="O220" s="200" t="s">
        <v>4556</v>
      </c>
      <c r="P220" s="214" t="s">
        <v>1754</v>
      </c>
      <c r="Q220" s="216">
        <v>40057</v>
      </c>
    </row>
    <row r="221" spans="3:17" hidden="1" x14ac:dyDescent="0.2">
      <c r="C221" s="223" t="s">
        <v>1024</v>
      </c>
      <c r="D221" s="217" t="s">
        <v>805</v>
      </c>
      <c r="E221" s="214" t="s">
        <v>1073</v>
      </c>
      <c r="F221" s="214" t="s">
        <v>1074</v>
      </c>
      <c r="H221" s="214">
        <v>171</v>
      </c>
      <c r="I221" s="214">
        <v>2</v>
      </c>
      <c r="J221" s="214">
        <v>2.5</v>
      </c>
      <c r="K221" s="200">
        <v>63</v>
      </c>
      <c r="O221" s="200" t="s">
        <v>4556</v>
      </c>
      <c r="P221" s="214" t="s">
        <v>1754</v>
      </c>
      <c r="Q221" s="216">
        <v>40057</v>
      </c>
    </row>
    <row r="222" spans="3:17" hidden="1" x14ac:dyDescent="0.2">
      <c r="C222" s="223" t="s">
        <v>1024</v>
      </c>
      <c r="D222" s="217" t="s">
        <v>808</v>
      </c>
      <c r="F222" s="214" t="s">
        <v>1075</v>
      </c>
      <c r="H222" s="214">
        <v>171</v>
      </c>
      <c r="I222" s="214">
        <v>2</v>
      </c>
      <c r="J222" s="214">
        <v>5</v>
      </c>
      <c r="K222" s="200">
        <v>45</v>
      </c>
      <c r="O222" s="200" t="s">
        <v>4556</v>
      </c>
      <c r="P222" s="214" t="s">
        <v>1754</v>
      </c>
      <c r="Q222" s="216">
        <v>40057</v>
      </c>
    </row>
    <row r="223" spans="3:17" hidden="1" x14ac:dyDescent="0.2">
      <c r="C223" s="223" t="s">
        <v>1024</v>
      </c>
      <c r="D223" s="217" t="s">
        <v>811</v>
      </c>
      <c r="E223" s="214" t="s">
        <v>1076</v>
      </c>
      <c r="F223" s="214" t="s">
        <v>1077</v>
      </c>
      <c r="H223" s="214">
        <v>171</v>
      </c>
      <c r="I223" s="214">
        <v>2</v>
      </c>
      <c r="J223" s="214">
        <v>5</v>
      </c>
      <c r="K223" s="200">
        <v>45</v>
      </c>
      <c r="O223" s="200" t="s">
        <v>4556</v>
      </c>
      <c r="P223" s="214" t="s">
        <v>1754</v>
      </c>
      <c r="Q223" s="216">
        <v>40057</v>
      </c>
    </row>
    <row r="224" spans="3:17" hidden="1" x14ac:dyDescent="0.2">
      <c r="C224" s="223" t="s">
        <v>1024</v>
      </c>
      <c r="D224" s="217" t="s">
        <v>813</v>
      </c>
      <c r="E224" s="214" t="s">
        <v>1078</v>
      </c>
      <c r="F224" s="214" t="s">
        <v>1079</v>
      </c>
      <c r="H224" s="214">
        <v>171</v>
      </c>
      <c r="I224" s="214">
        <v>2</v>
      </c>
      <c r="J224" s="214">
        <v>5</v>
      </c>
      <c r="K224" s="200">
        <v>45</v>
      </c>
      <c r="O224" s="200" t="s">
        <v>4556</v>
      </c>
      <c r="P224" s="214" t="s">
        <v>663</v>
      </c>
      <c r="Q224" s="216">
        <v>40057</v>
      </c>
    </row>
    <row r="225" spans="3:17" hidden="1" x14ac:dyDescent="0.2">
      <c r="C225" s="223" t="s">
        <v>1024</v>
      </c>
      <c r="D225" s="217" t="s">
        <v>1818</v>
      </c>
      <c r="E225" s="214" t="s">
        <v>1080</v>
      </c>
      <c r="F225" s="214" t="s">
        <v>1081</v>
      </c>
      <c r="H225" s="214">
        <v>171</v>
      </c>
      <c r="I225" s="214">
        <v>2</v>
      </c>
      <c r="J225" s="214">
        <v>5</v>
      </c>
      <c r="K225" s="200">
        <v>45</v>
      </c>
      <c r="O225" s="200" t="s">
        <v>4556</v>
      </c>
      <c r="P225" s="214" t="s">
        <v>663</v>
      </c>
      <c r="Q225" s="216">
        <v>40058</v>
      </c>
    </row>
    <row r="226" spans="3:17" hidden="1" x14ac:dyDescent="0.2">
      <c r="C226" s="223" t="s">
        <v>1024</v>
      </c>
      <c r="D226" s="217" t="s">
        <v>1820</v>
      </c>
      <c r="E226" s="214" t="s">
        <v>1082</v>
      </c>
      <c r="F226" s="214" t="s">
        <v>1083</v>
      </c>
      <c r="H226" s="214">
        <v>171</v>
      </c>
      <c r="I226" s="214">
        <v>2</v>
      </c>
      <c r="J226" s="214">
        <v>2.5</v>
      </c>
      <c r="K226" s="200">
        <v>36</v>
      </c>
      <c r="O226" s="200" t="s">
        <v>1397</v>
      </c>
      <c r="P226" s="214" t="s">
        <v>1754</v>
      </c>
      <c r="Q226" s="216">
        <v>40058</v>
      </c>
    </row>
    <row r="227" spans="3:17" hidden="1" x14ac:dyDescent="0.2">
      <c r="C227" s="223" t="s">
        <v>1024</v>
      </c>
      <c r="D227" s="217" t="s">
        <v>1822</v>
      </c>
      <c r="E227" s="214" t="s">
        <v>1084</v>
      </c>
      <c r="F227" s="214" t="s">
        <v>1085</v>
      </c>
      <c r="H227" s="214">
        <v>171</v>
      </c>
      <c r="I227" s="214">
        <v>2</v>
      </c>
      <c r="J227" s="214">
        <v>2.5</v>
      </c>
      <c r="K227" s="200">
        <v>36</v>
      </c>
      <c r="O227" s="200" t="s">
        <v>1397</v>
      </c>
      <c r="P227" s="214" t="s">
        <v>1754</v>
      </c>
      <c r="Q227" s="216">
        <v>40058</v>
      </c>
    </row>
    <row r="228" spans="3:17" hidden="1" x14ac:dyDescent="0.2">
      <c r="C228" s="223" t="s">
        <v>1024</v>
      </c>
      <c r="D228" s="217" t="s">
        <v>1824</v>
      </c>
      <c r="E228" s="214" t="s">
        <v>1086</v>
      </c>
      <c r="F228" s="214" t="s">
        <v>1087</v>
      </c>
      <c r="H228" s="214">
        <v>171</v>
      </c>
      <c r="I228" s="214">
        <v>2</v>
      </c>
      <c r="J228" s="214">
        <v>32</v>
      </c>
      <c r="K228" s="200">
        <v>45</v>
      </c>
      <c r="O228" s="200" t="s">
        <v>1088</v>
      </c>
      <c r="P228" s="214" t="s">
        <v>669</v>
      </c>
      <c r="Q228" s="216">
        <v>40059</v>
      </c>
    </row>
    <row r="229" spans="3:17" hidden="1" x14ac:dyDescent="0.2">
      <c r="C229" s="223" t="s">
        <v>1024</v>
      </c>
      <c r="D229" s="217" t="s">
        <v>1826</v>
      </c>
      <c r="E229" s="214" t="s">
        <v>1086</v>
      </c>
      <c r="F229" s="214" t="s">
        <v>1087</v>
      </c>
      <c r="H229" s="214">
        <v>171</v>
      </c>
      <c r="I229" s="214">
        <v>2</v>
      </c>
      <c r="J229" s="214">
        <v>90</v>
      </c>
      <c r="K229" s="200">
        <v>45</v>
      </c>
      <c r="O229" s="200" t="s">
        <v>1088</v>
      </c>
      <c r="P229" s="214" t="s">
        <v>663</v>
      </c>
      <c r="Q229" s="216">
        <v>40063</v>
      </c>
    </row>
    <row r="230" spans="3:17" hidden="1" x14ac:dyDescent="0.2">
      <c r="C230" s="223" t="s">
        <v>1024</v>
      </c>
      <c r="D230" s="217" t="s">
        <v>664</v>
      </c>
      <c r="F230" s="214" t="s">
        <v>1089</v>
      </c>
      <c r="H230" s="214">
        <v>171</v>
      </c>
      <c r="I230" s="214">
        <v>2</v>
      </c>
      <c r="J230" s="214">
        <v>66</v>
      </c>
      <c r="K230" s="200">
        <v>50</v>
      </c>
      <c r="O230" s="200" t="s">
        <v>1090</v>
      </c>
      <c r="P230" s="214" t="s">
        <v>663</v>
      </c>
      <c r="Q230" s="216">
        <v>40070</v>
      </c>
    </row>
    <row r="231" spans="3:17" hidden="1" x14ac:dyDescent="0.2">
      <c r="C231" s="243" t="s">
        <v>4453</v>
      </c>
      <c r="D231" s="244"/>
      <c r="E231" s="245"/>
      <c r="F231" s="245"/>
      <c r="G231" s="245"/>
      <c r="H231" s="245"/>
      <c r="I231" s="245"/>
      <c r="J231" s="245"/>
      <c r="K231" s="246"/>
      <c r="L231" s="246"/>
      <c r="M231" s="246"/>
      <c r="N231" s="246"/>
      <c r="O231" s="246"/>
      <c r="P231" s="245"/>
      <c r="Q231" s="247"/>
    </row>
    <row r="232" spans="3:17" hidden="1" x14ac:dyDescent="0.2">
      <c r="C232" s="223" t="s">
        <v>1091</v>
      </c>
      <c r="D232" s="217" t="s">
        <v>4898</v>
      </c>
      <c r="E232" s="214" t="s">
        <v>1092</v>
      </c>
      <c r="F232" s="214" t="s">
        <v>1093</v>
      </c>
      <c r="H232" s="214">
        <v>171</v>
      </c>
      <c r="I232" s="214">
        <v>2</v>
      </c>
      <c r="J232" s="214">
        <v>65</v>
      </c>
      <c r="K232" s="200">
        <v>62</v>
      </c>
      <c r="O232" s="200" t="s">
        <v>4452</v>
      </c>
      <c r="P232" s="214" t="s">
        <v>669</v>
      </c>
      <c r="Q232" s="216">
        <v>40071</v>
      </c>
    </row>
    <row r="233" spans="3:17" hidden="1" x14ac:dyDescent="0.2">
      <c r="C233" s="223" t="s">
        <v>1091</v>
      </c>
      <c r="D233" s="217" t="s">
        <v>4899</v>
      </c>
      <c r="E233" s="214" t="s">
        <v>1094</v>
      </c>
      <c r="F233" s="214" t="s">
        <v>1095</v>
      </c>
      <c r="H233" s="214">
        <v>171</v>
      </c>
      <c r="I233" s="214">
        <v>2</v>
      </c>
      <c r="J233" s="214">
        <v>56</v>
      </c>
      <c r="K233" s="200">
        <v>45</v>
      </c>
      <c r="O233" s="200" t="s">
        <v>4452</v>
      </c>
      <c r="P233" s="214" t="s">
        <v>663</v>
      </c>
      <c r="Q233" s="216">
        <v>40072</v>
      </c>
    </row>
    <row r="234" spans="3:17" hidden="1" x14ac:dyDescent="0.2">
      <c r="C234" s="223" t="s">
        <v>1091</v>
      </c>
      <c r="D234" s="217" t="s">
        <v>4900</v>
      </c>
      <c r="E234" s="214" t="s">
        <v>1096</v>
      </c>
      <c r="F234" s="214" t="s">
        <v>1097</v>
      </c>
      <c r="H234" s="214">
        <v>171</v>
      </c>
      <c r="I234" s="214">
        <v>2</v>
      </c>
      <c r="J234" s="214">
        <v>25</v>
      </c>
      <c r="K234" s="200">
        <v>53</v>
      </c>
      <c r="O234" s="200" t="s">
        <v>4451</v>
      </c>
      <c r="P234" s="214" t="s">
        <v>1754</v>
      </c>
      <c r="Q234" s="216">
        <v>40072</v>
      </c>
    </row>
    <row r="235" spans="3:17" hidden="1" x14ac:dyDescent="0.2">
      <c r="C235" s="223" t="s">
        <v>1091</v>
      </c>
      <c r="D235" s="217" t="s">
        <v>4901</v>
      </c>
      <c r="E235" s="214" t="s">
        <v>1098</v>
      </c>
      <c r="F235" s="214">
        <v>253172</v>
      </c>
      <c r="H235" s="214">
        <v>171</v>
      </c>
      <c r="I235" s="214">
        <v>2</v>
      </c>
      <c r="J235" s="214">
        <v>168</v>
      </c>
      <c r="K235" s="200">
        <v>53</v>
      </c>
      <c r="O235" s="200" t="s">
        <v>4557</v>
      </c>
      <c r="P235" s="214" t="s">
        <v>663</v>
      </c>
      <c r="Q235" s="216">
        <v>40078</v>
      </c>
    </row>
    <row r="236" spans="3:17" ht="13.5" hidden="1" thickBot="1" x14ac:dyDescent="0.25">
      <c r="C236" s="237" t="s">
        <v>1091</v>
      </c>
      <c r="D236" s="234" t="s">
        <v>4902</v>
      </c>
      <c r="E236" s="235" t="s">
        <v>1099</v>
      </c>
      <c r="F236" s="235" t="s">
        <v>1100</v>
      </c>
      <c r="G236" s="235"/>
      <c r="H236" s="235">
        <v>171</v>
      </c>
      <c r="I236" s="235">
        <v>2</v>
      </c>
      <c r="J236" s="235">
        <v>25.5</v>
      </c>
      <c r="K236" s="208">
        <v>45</v>
      </c>
      <c r="L236" s="208"/>
      <c r="M236" s="208"/>
      <c r="N236" s="208"/>
      <c r="O236" s="208" t="s">
        <v>4556</v>
      </c>
      <c r="P236" s="235" t="s">
        <v>1754</v>
      </c>
      <c r="Q236" s="236">
        <v>40081</v>
      </c>
    </row>
    <row r="237" spans="3:17" hidden="1" x14ac:dyDescent="0.2">
      <c r="C237" s="223" t="s">
        <v>1091</v>
      </c>
      <c r="D237" s="217" t="s">
        <v>4903</v>
      </c>
      <c r="E237" s="214" t="s">
        <v>1101</v>
      </c>
      <c r="F237" s="214" t="s">
        <v>1102</v>
      </c>
      <c r="H237" s="214">
        <v>171</v>
      </c>
      <c r="I237" s="214">
        <v>2</v>
      </c>
      <c r="J237" s="214">
        <v>8</v>
      </c>
      <c r="K237" s="200">
        <v>38</v>
      </c>
      <c r="O237" s="200" t="s">
        <v>4556</v>
      </c>
      <c r="P237" s="214" t="s">
        <v>663</v>
      </c>
      <c r="Q237" s="216">
        <v>40093</v>
      </c>
    </row>
    <row r="238" spans="3:17" hidden="1" x14ac:dyDescent="0.2">
      <c r="C238" s="223" t="s">
        <v>1091</v>
      </c>
      <c r="D238" s="217" t="s">
        <v>4904</v>
      </c>
      <c r="E238" s="214" t="s">
        <v>1103</v>
      </c>
      <c r="F238" s="214" t="s">
        <v>1104</v>
      </c>
      <c r="H238" s="214">
        <v>171</v>
      </c>
      <c r="I238" s="214">
        <v>2</v>
      </c>
      <c r="J238" s="214">
        <v>10</v>
      </c>
      <c r="K238" s="200">
        <v>45</v>
      </c>
      <c r="O238" s="200" t="s">
        <v>4556</v>
      </c>
      <c r="P238" s="214" t="s">
        <v>663</v>
      </c>
      <c r="Q238" s="216">
        <v>40093</v>
      </c>
    </row>
    <row r="239" spans="3:17" hidden="1" x14ac:dyDescent="0.2">
      <c r="C239" s="223" t="s">
        <v>1091</v>
      </c>
      <c r="D239" s="217" t="s">
        <v>4905</v>
      </c>
      <c r="E239" s="214" t="s">
        <v>1105</v>
      </c>
      <c r="F239" s="214" t="s">
        <v>1106</v>
      </c>
      <c r="H239" s="214">
        <v>171</v>
      </c>
      <c r="I239" s="214">
        <v>2</v>
      </c>
      <c r="J239" s="214">
        <v>10</v>
      </c>
      <c r="K239" s="200">
        <v>45</v>
      </c>
      <c r="O239" s="200" t="s">
        <v>4451</v>
      </c>
      <c r="P239" s="214" t="s">
        <v>1037</v>
      </c>
      <c r="Q239" s="216">
        <v>40093</v>
      </c>
    </row>
    <row r="240" spans="3:17" hidden="1" x14ac:dyDescent="0.2">
      <c r="C240" s="223" t="s">
        <v>1091</v>
      </c>
      <c r="D240" s="217" t="s">
        <v>4906</v>
      </c>
      <c r="E240" s="214" t="s">
        <v>1107</v>
      </c>
      <c r="F240" s="214">
        <v>238312</v>
      </c>
      <c r="H240" s="214">
        <v>171</v>
      </c>
      <c r="I240" s="214">
        <v>2</v>
      </c>
      <c r="J240" s="214">
        <v>8</v>
      </c>
      <c r="K240" s="200">
        <v>38</v>
      </c>
      <c r="O240" s="200" t="s">
        <v>4451</v>
      </c>
      <c r="P240" s="214" t="s">
        <v>1037</v>
      </c>
      <c r="Q240" s="216">
        <v>40093</v>
      </c>
    </row>
    <row r="241" spans="1:255" hidden="1" x14ac:dyDescent="0.2">
      <c r="C241" s="223" t="s">
        <v>1091</v>
      </c>
      <c r="D241" s="217" t="s">
        <v>4907</v>
      </c>
      <c r="E241" s="214" t="s">
        <v>4315</v>
      </c>
      <c r="F241" s="214" t="s">
        <v>1026</v>
      </c>
      <c r="H241" s="214">
        <v>171</v>
      </c>
      <c r="I241" s="214">
        <v>2</v>
      </c>
      <c r="J241" s="214">
        <v>140</v>
      </c>
      <c r="K241" s="200">
        <v>54</v>
      </c>
      <c r="O241" s="200" t="s">
        <v>4451</v>
      </c>
      <c r="P241" s="214" t="s">
        <v>669</v>
      </c>
      <c r="Q241" s="216">
        <v>40096</v>
      </c>
    </row>
    <row r="242" spans="1:255" hidden="1" x14ac:dyDescent="0.2">
      <c r="C242" s="223" t="s">
        <v>1091</v>
      </c>
      <c r="D242" s="217" t="s">
        <v>4908</v>
      </c>
      <c r="E242" s="214" t="s">
        <v>4316</v>
      </c>
      <c r="F242" s="214" t="s">
        <v>1026</v>
      </c>
      <c r="H242" s="214">
        <v>171</v>
      </c>
      <c r="I242" s="214">
        <v>2</v>
      </c>
      <c r="J242" s="214">
        <v>100</v>
      </c>
      <c r="K242" s="200">
        <v>54</v>
      </c>
      <c r="O242" s="200" t="s">
        <v>4451</v>
      </c>
      <c r="P242" s="214" t="s">
        <v>663</v>
      </c>
      <c r="Q242" s="216">
        <v>40098</v>
      </c>
    </row>
    <row r="243" spans="1:255" hidden="1" x14ac:dyDescent="0.2">
      <c r="C243" s="223" t="s">
        <v>1091</v>
      </c>
      <c r="D243" s="217" t="s">
        <v>4909</v>
      </c>
      <c r="E243" s="214" t="s">
        <v>4317</v>
      </c>
      <c r="F243" s="214" t="s">
        <v>4318</v>
      </c>
      <c r="H243" s="214">
        <v>171</v>
      </c>
      <c r="I243" s="214">
        <v>2</v>
      </c>
      <c r="J243" s="214">
        <v>112</v>
      </c>
      <c r="K243" s="200">
        <v>54</v>
      </c>
      <c r="O243" s="200" t="s">
        <v>4451</v>
      </c>
      <c r="P243" s="214" t="s">
        <v>1037</v>
      </c>
      <c r="Q243" s="216">
        <v>40100</v>
      </c>
    </row>
    <row r="244" spans="1:255" hidden="1" x14ac:dyDescent="0.2">
      <c r="C244" s="223" t="s">
        <v>1091</v>
      </c>
      <c r="D244" s="217" t="s">
        <v>4910</v>
      </c>
      <c r="E244" s="214" t="s">
        <v>4319</v>
      </c>
      <c r="F244" s="214">
        <v>254102</v>
      </c>
      <c r="H244" s="214">
        <v>171</v>
      </c>
      <c r="I244" s="214">
        <v>2</v>
      </c>
      <c r="J244" s="214">
        <v>280</v>
      </c>
      <c r="K244" s="200">
        <v>54</v>
      </c>
      <c r="O244" s="200" t="s">
        <v>4557</v>
      </c>
      <c r="P244" s="214" t="s">
        <v>663</v>
      </c>
      <c r="Q244" s="216">
        <v>40106</v>
      </c>
    </row>
    <row r="245" spans="1:255" hidden="1" x14ac:dyDescent="0.2">
      <c r="C245" s="223" t="s">
        <v>1091</v>
      </c>
      <c r="D245" s="217" t="s">
        <v>4911</v>
      </c>
      <c r="E245" s="214" t="s">
        <v>4320</v>
      </c>
      <c r="F245" s="214" t="s">
        <v>4321</v>
      </c>
      <c r="H245" s="214">
        <v>171</v>
      </c>
      <c r="I245" s="214">
        <v>2</v>
      </c>
      <c r="J245" s="214">
        <v>187</v>
      </c>
      <c r="K245" s="200">
        <v>45</v>
      </c>
      <c r="O245" s="200" t="s">
        <v>4451</v>
      </c>
      <c r="P245" s="214" t="s">
        <v>663</v>
      </c>
      <c r="Q245" s="216">
        <v>40109</v>
      </c>
    </row>
    <row r="246" spans="1:255" ht="13.5" hidden="1" thickBot="1" x14ac:dyDescent="0.25">
      <c r="C246" s="237" t="s">
        <v>1091</v>
      </c>
      <c r="D246" s="234" t="s">
        <v>3639</v>
      </c>
      <c r="E246" s="235" t="s">
        <v>4322</v>
      </c>
      <c r="F246" s="235" t="s">
        <v>4323</v>
      </c>
      <c r="G246" s="235"/>
      <c r="H246" s="235">
        <v>171</v>
      </c>
      <c r="I246" s="235">
        <v>2</v>
      </c>
      <c r="J246" s="235">
        <v>56</v>
      </c>
      <c r="K246" s="208">
        <v>36</v>
      </c>
      <c r="L246" s="208"/>
      <c r="M246" s="208"/>
      <c r="N246" s="208"/>
      <c r="O246" s="208" t="s">
        <v>1397</v>
      </c>
      <c r="P246" s="235" t="s">
        <v>1037</v>
      </c>
      <c r="Q246" s="236">
        <v>40113</v>
      </c>
    </row>
    <row r="247" spans="1:255" hidden="1" x14ac:dyDescent="0.2">
      <c r="C247" s="223" t="s">
        <v>1091</v>
      </c>
      <c r="D247" s="217" t="s">
        <v>4912</v>
      </c>
      <c r="E247" s="214" t="s">
        <v>4324</v>
      </c>
      <c r="F247" s="214" t="s">
        <v>1210</v>
      </c>
      <c r="H247" s="214">
        <v>171</v>
      </c>
      <c r="I247" s="214">
        <v>2</v>
      </c>
      <c r="J247" s="214">
        <v>476</v>
      </c>
      <c r="K247" s="200">
        <v>59</v>
      </c>
      <c r="O247" s="200" t="s">
        <v>4490</v>
      </c>
      <c r="P247" s="214" t="s">
        <v>1037</v>
      </c>
      <c r="Q247" s="216">
        <v>40126</v>
      </c>
    </row>
    <row r="248" spans="1:255" hidden="1" x14ac:dyDescent="0.2">
      <c r="C248" s="223" t="s">
        <v>1091</v>
      </c>
      <c r="D248" s="217" t="s">
        <v>4913</v>
      </c>
      <c r="E248" s="214" t="s">
        <v>4325</v>
      </c>
      <c r="F248" s="214" t="s">
        <v>4326</v>
      </c>
      <c r="H248" s="214">
        <v>171</v>
      </c>
      <c r="I248" s="214">
        <v>2</v>
      </c>
      <c r="J248" s="214">
        <v>285</v>
      </c>
      <c r="K248" s="200">
        <v>50</v>
      </c>
      <c r="O248" s="200" t="s">
        <v>1197</v>
      </c>
      <c r="P248" s="214" t="s">
        <v>1037</v>
      </c>
      <c r="Q248" s="216">
        <v>40129</v>
      </c>
    </row>
    <row r="249" spans="1:255" hidden="1" x14ac:dyDescent="0.2">
      <c r="C249" s="223" t="s">
        <v>1091</v>
      </c>
      <c r="D249" s="217" t="s">
        <v>4914</v>
      </c>
      <c r="E249" s="214" t="s">
        <v>4327</v>
      </c>
      <c r="F249" s="214" t="s">
        <v>3635</v>
      </c>
      <c r="H249" s="214">
        <v>171</v>
      </c>
      <c r="I249" s="214">
        <v>2</v>
      </c>
      <c r="J249" s="214">
        <v>46</v>
      </c>
      <c r="K249" s="200">
        <v>56</v>
      </c>
      <c r="O249" s="200" t="s">
        <v>4451</v>
      </c>
      <c r="P249" s="214" t="s">
        <v>669</v>
      </c>
      <c r="Q249" s="216">
        <v>40133</v>
      </c>
    </row>
    <row r="250" spans="1:255" hidden="1" x14ac:dyDescent="0.2">
      <c r="C250" s="223" t="s">
        <v>1091</v>
      </c>
      <c r="D250" s="217" t="s">
        <v>4915</v>
      </c>
      <c r="E250" s="214" t="s">
        <v>4325</v>
      </c>
      <c r="F250" s="214" t="s">
        <v>4326</v>
      </c>
      <c r="H250" s="214">
        <v>171</v>
      </c>
      <c r="I250" s="214">
        <v>2</v>
      </c>
      <c r="J250" s="214">
        <v>65</v>
      </c>
      <c r="K250" s="200">
        <v>50</v>
      </c>
      <c r="O250" s="200" t="s">
        <v>1197</v>
      </c>
      <c r="P250" s="214" t="s">
        <v>669</v>
      </c>
      <c r="Q250" s="216">
        <v>40134</v>
      </c>
    </row>
    <row r="251" spans="1:255" ht="13.5" hidden="1" thickBot="1" x14ac:dyDescent="0.25">
      <c r="C251" s="237" t="s">
        <v>1091</v>
      </c>
      <c r="D251" s="234" t="s">
        <v>1748</v>
      </c>
      <c r="E251" s="235" t="s">
        <v>4325</v>
      </c>
      <c r="F251" s="235" t="s">
        <v>4326</v>
      </c>
      <c r="G251" s="235"/>
      <c r="H251" s="235">
        <v>171</v>
      </c>
      <c r="I251" s="235">
        <v>2</v>
      </c>
      <c r="J251" s="235">
        <v>42</v>
      </c>
      <c r="K251" s="208">
        <v>50</v>
      </c>
      <c r="L251" s="208"/>
      <c r="M251" s="208"/>
      <c r="N251" s="208"/>
      <c r="O251" s="208" t="s">
        <v>1197</v>
      </c>
      <c r="P251" s="235" t="s">
        <v>1037</v>
      </c>
      <c r="Q251" s="236">
        <v>40142</v>
      </c>
    </row>
    <row r="252" spans="1:255" hidden="1" x14ac:dyDescent="0.2">
      <c r="C252" s="243" t="s">
        <v>4453</v>
      </c>
      <c r="D252" s="244"/>
      <c r="E252" s="245"/>
      <c r="F252" s="245"/>
      <c r="G252" s="245"/>
      <c r="H252" s="245"/>
      <c r="I252" s="245"/>
      <c r="J252" s="245"/>
      <c r="K252" s="246"/>
      <c r="L252" s="246"/>
      <c r="M252" s="246"/>
      <c r="N252" s="246"/>
      <c r="O252" s="246"/>
      <c r="P252" s="245"/>
      <c r="Q252" s="247"/>
    </row>
    <row r="253" spans="1:255" hidden="1" x14ac:dyDescent="0.2">
      <c r="C253" s="223" t="s">
        <v>4328</v>
      </c>
      <c r="D253" s="217" t="s">
        <v>4898</v>
      </c>
      <c r="E253" s="214" t="s">
        <v>4329</v>
      </c>
      <c r="F253" s="214" t="s">
        <v>1183</v>
      </c>
      <c r="H253" s="214">
        <v>171</v>
      </c>
      <c r="I253" s="214">
        <v>2</v>
      </c>
      <c r="J253" s="214">
        <v>136</v>
      </c>
      <c r="K253" s="200">
        <v>62</v>
      </c>
      <c r="O253" s="200" t="s">
        <v>4452</v>
      </c>
      <c r="P253" s="214" t="s">
        <v>1754</v>
      </c>
      <c r="Q253" s="216">
        <v>40158</v>
      </c>
    </row>
    <row r="254" spans="1:255" hidden="1" x14ac:dyDescent="0.2">
      <c r="C254" s="223" t="s">
        <v>4328</v>
      </c>
      <c r="D254" s="217" t="s">
        <v>4899</v>
      </c>
      <c r="E254" s="214" t="s">
        <v>4330</v>
      </c>
      <c r="F254" s="214" t="s">
        <v>1016</v>
      </c>
      <c r="H254" s="214">
        <v>171</v>
      </c>
      <c r="I254" s="214">
        <v>2</v>
      </c>
      <c r="J254" s="214">
        <v>139</v>
      </c>
      <c r="K254" s="200">
        <v>54</v>
      </c>
      <c r="O254" s="200" t="s">
        <v>4451</v>
      </c>
      <c r="P254" s="214" t="s">
        <v>1037</v>
      </c>
      <c r="Q254" s="216">
        <v>40160</v>
      </c>
    </row>
    <row r="255" spans="1:255" s="205" customFormat="1" ht="13.5" hidden="1" thickBot="1" x14ac:dyDescent="0.25">
      <c r="A255" s="204"/>
      <c r="C255" s="237" t="s">
        <v>4328</v>
      </c>
      <c r="D255" s="234" t="s">
        <v>4900</v>
      </c>
      <c r="E255" s="235" t="s">
        <v>4331</v>
      </c>
      <c r="F255" s="235" t="s">
        <v>4332</v>
      </c>
      <c r="G255" s="235"/>
      <c r="H255" s="235">
        <v>171</v>
      </c>
      <c r="I255" s="235">
        <v>2</v>
      </c>
      <c r="J255" s="235">
        <v>375</v>
      </c>
      <c r="K255" s="208">
        <v>58</v>
      </c>
      <c r="L255" s="208"/>
      <c r="M255" s="208"/>
      <c r="N255" s="208"/>
      <c r="O255" s="208" t="s">
        <v>1197</v>
      </c>
      <c r="P255" s="235" t="s">
        <v>1754</v>
      </c>
      <c r="Q255" s="236">
        <v>40168</v>
      </c>
      <c r="R255" s="1"/>
      <c r="S255" s="1"/>
      <c r="T255" s="1"/>
      <c r="U255" s="1"/>
      <c r="V255" s="1"/>
      <c r="W255" s="1"/>
      <c r="X255" s="1"/>
      <c r="Y255" s="1"/>
      <c r="Z255" s="1"/>
      <c r="AA255" s="183"/>
      <c r="AB255" s="183"/>
      <c r="AC255"/>
      <c r="AD255"/>
      <c r="AE255" s="1"/>
      <c r="AF255"/>
      <c r="AG255"/>
      <c r="AH255"/>
      <c r="AI255"/>
      <c r="AJ255"/>
      <c r="AK255"/>
      <c r="AL255"/>
      <c r="AM255"/>
      <c r="AN255"/>
      <c r="AO255"/>
      <c r="AP255"/>
      <c r="AQ255"/>
      <c r="AR255"/>
      <c r="AS255"/>
      <c r="AT255"/>
      <c r="AU255"/>
      <c r="AV255"/>
      <c r="AW255"/>
      <c r="AX255"/>
      <c r="AY255"/>
      <c r="AZ255"/>
      <c r="BA255"/>
      <c r="BB255"/>
      <c r="BC255"/>
      <c r="BD255"/>
      <c r="BE255"/>
      <c r="BF255"/>
      <c r="BG255"/>
      <c r="BH255"/>
      <c r="BI255"/>
      <c r="BJ255"/>
      <c r="BK255"/>
      <c r="BL255"/>
      <c r="BM255"/>
      <c r="BN255"/>
      <c r="BO255"/>
      <c r="BP255"/>
      <c r="BQ255"/>
      <c r="BR255"/>
      <c r="BS255"/>
      <c r="BT255"/>
      <c r="BU255"/>
      <c r="BV255"/>
      <c r="BW255"/>
      <c r="BX255"/>
      <c r="BY255"/>
      <c r="BZ255"/>
      <c r="CA255"/>
      <c r="CB255"/>
      <c r="CC255"/>
      <c r="CD255"/>
      <c r="CE255"/>
      <c r="CF255"/>
      <c r="CG255"/>
      <c r="CH255"/>
      <c r="CI255"/>
      <c r="CJ255"/>
      <c r="CK255"/>
      <c r="CL255"/>
      <c r="CM255"/>
      <c r="CN255"/>
      <c r="CO255"/>
      <c r="CP255"/>
      <c r="CQ255"/>
      <c r="CR255"/>
      <c r="CS255"/>
      <c r="CT255"/>
      <c r="CU255"/>
      <c r="CV255"/>
      <c r="CW255"/>
      <c r="CX255"/>
      <c r="CY255"/>
      <c r="CZ255"/>
      <c r="DA255"/>
      <c r="DB255"/>
      <c r="DC255"/>
      <c r="DD255"/>
      <c r="DE255"/>
      <c r="DF255"/>
      <c r="DG255"/>
      <c r="DH255"/>
      <c r="DI255"/>
      <c r="DJ255"/>
      <c r="DK255"/>
      <c r="DL255"/>
      <c r="DM255"/>
      <c r="DN255"/>
      <c r="DO255"/>
      <c r="DP255"/>
      <c r="DQ255"/>
      <c r="DR255"/>
      <c r="DS255"/>
      <c r="DT255"/>
      <c r="DU255"/>
      <c r="DV255"/>
      <c r="DW255"/>
      <c r="DX255"/>
      <c r="DY255"/>
      <c r="DZ255"/>
      <c r="EA255"/>
      <c r="EB255"/>
      <c r="EC255"/>
      <c r="ED255"/>
      <c r="EE255"/>
      <c r="EF255"/>
      <c r="EG255"/>
      <c r="EH255"/>
      <c r="EI255"/>
      <c r="EJ255"/>
      <c r="EK255"/>
      <c r="EL255"/>
      <c r="EM255"/>
      <c r="EN255"/>
      <c r="EO255"/>
      <c r="EP255"/>
      <c r="EQ255"/>
      <c r="ER255"/>
      <c r="ES255"/>
      <c r="ET255"/>
      <c r="EU255"/>
      <c r="EV255"/>
      <c r="EW255"/>
      <c r="EX255"/>
      <c r="EY255"/>
      <c r="EZ255"/>
      <c r="FA255"/>
      <c r="FB255"/>
      <c r="FC255"/>
      <c r="FD255"/>
      <c r="FE255"/>
      <c r="FF255"/>
      <c r="FG255"/>
      <c r="FH255"/>
      <c r="FI255"/>
      <c r="FJ255"/>
      <c r="FK255"/>
      <c r="FL255"/>
      <c r="FM255"/>
      <c r="FN255"/>
      <c r="FO255"/>
      <c r="FP255"/>
      <c r="FQ255"/>
      <c r="FR255"/>
      <c r="FS255"/>
      <c r="FT255"/>
      <c r="FU255"/>
      <c r="FV255"/>
      <c r="FW255"/>
      <c r="FX255"/>
      <c r="FY255"/>
      <c r="FZ255"/>
      <c r="GA255"/>
      <c r="GB255"/>
      <c r="GC255"/>
      <c r="GD255"/>
      <c r="GE255"/>
      <c r="GF255"/>
      <c r="GG255"/>
      <c r="GH255"/>
      <c r="GI255"/>
      <c r="GJ255"/>
      <c r="GK255"/>
      <c r="GL255"/>
      <c r="GM255"/>
      <c r="GN255"/>
      <c r="GO255"/>
      <c r="GP255"/>
      <c r="GQ255"/>
      <c r="GR255"/>
      <c r="GS255"/>
      <c r="GT255"/>
      <c r="GU255"/>
      <c r="GV255"/>
      <c r="GW255"/>
      <c r="GX255"/>
      <c r="GY255"/>
      <c r="GZ255"/>
      <c r="HA255"/>
      <c r="HB255"/>
      <c r="HC255"/>
      <c r="HD255"/>
      <c r="HE255"/>
      <c r="HF255"/>
      <c r="HG255"/>
      <c r="HH255"/>
      <c r="HI255"/>
      <c r="HJ255"/>
      <c r="HK255"/>
      <c r="HL255"/>
      <c r="HM255"/>
      <c r="HN255"/>
      <c r="HO255"/>
      <c r="HP255"/>
      <c r="HQ255"/>
      <c r="HR255"/>
      <c r="HS255"/>
      <c r="HT255"/>
      <c r="HU255"/>
      <c r="HV255"/>
      <c r="HW255"/>
      <c r="HX255"/>
      <c r="HY255"/>
      <c r="HZ255"/>
      <c r="IA255"/>
      <c r="IB255"/>
      <c r="IC255"/>
      <c r="ID255"/>
      <c r="IE255"/>
      <c r="IF255"/>
      <c r="IG255"/>
      <c r="IH255"/>
      <c r="II255"/>
      <c r="IJ255"/>
      <c r="IK255"/>
      <c r="IL255"/>
      <c r="IM255"/>
      <c r="IN255"/>
      <c r="IO255"/>
      <c r="IP255"/>
      <c r="IQ255"/>
      <c r="IR255"/>
      <c r="IS255"/>
      <c r="IT255"/>
      <c r="IU255"/>
    </row>
    <row r="256" spans="1:255" s="250" customFormat="1" ht="13.5" hidden="1" thickBot="1" x14ac:dyDescent="0.25">
      <c r="A256" s="249"/>
      <c r="C256" s="251"/>
      <c r="D256" s="251"/>
      <c r="E256" s="252"/>
      <c r="F256" s="253" t="s">
        <v>4333</v>
      </c>
      <c r="G256" s="253"/>
      <c r="H256" s="252"/>
      <c r="I256" s="252"/>
      <c r="J256" s="252"/>
      <c r="K256" s="252"/>
      <c r="L256" s="252"/>
      <c r="M256" s="252"/>
      <c r="N256" s="252"/>
      <c r="O256" s="252"/>
      <c r="P256" s="252"/>
      <c r="Q256" s="254"/>
      <c r="R256" s="255"/>
      <c r="S256" s="255"/>
      <c r="T256" s="255"/>
      <c r="U256" s="255"/>
      <c r="V256" s="255"/>
      <c r="W256" s="255"/>
      <c r="X256" s="255"/>
      <c r="Y256" s="255"/>
      <c r="Z256" s="255"/>
      <c r="AA256" s="256"/>
      <c r="AB256" s="256"/>
      <c r="AE256" s="255"/>
    </row>
    <row r="257" spans="1:31" s="258" customFormat="1" hidden="1" x14ac:dyDescent="0.2">
      <c r="A257" s="257"/>
      <c r="C257" s="259"/>
      <c r="D257" s="259"/>
      <c r="E257" s="201"/>
      <c r="F257" s="201" t="s">
        <v>4334</v>
      </c>
      <c r="G257" s="201"/>
      <c r="H257" s="201"/>
      <c r="I257" s="201"/>
      <c r="J257" s="201"/>
      <c r="K257" s="201"/>
      <c r="L257" s="201"/>
      <c r="M257" s="201"/>
      <c r="N257" s="201"/>
      <c r="O257" s="201"/>
      <c r="P257" s="201"/>
      <c r="Q257" s="260"/>
      <c r="R257" s="3"/>
      <c r="S257" s="3"/>
      <c r="T257" s="3"/>
      <c r="U257" s="3"/>
      <c r="V257" s="3"/>
      <c r="W257" s="3"/>
      <c r="X257" s="3"/>
      <c r="Y257" s="3"/>
      <c r="Z257" s="3"/>
      <c r="AA257" s="261"/>
      <c r="AB257" s="261"/>
      <c r="AE257" s="3"/>
    </row>
    <row r="258" spans="1:31" hidden="1" x14ac:dyDescent="0.2">
      <c r="C258" s="223" t="s">
        <v>4328</v>
      </c>
      <c r="D258" s="217" t="s">
        <v>4901</v>
      </c>
      <c r="E258" s="214" t="s">
        <v>4335</v>
      </c>
      <c r="F258" s="214">
        <v>262842</v>
      </c>
      <c r="H258" s="214">
        <v>171</v>
      </c>
      <c r="I258" s="214">
        <v>2</v>
      </c>
      <c r="J258" s="214">
        <v>130</v>
      </c>
      <c r="K258" s="200">
        <v>62</v>
      </c>
      <c r="O258" s="200" t="s">
        <v>1197</v>
      </c>
      <c r="P258" s="214" t="s">
        <v>669</v>
      </c>
      <c r="Q258" s="216">
        <v>40183</v>
      </c>
      <c r="R258" s="181">
        <v>1.81</v>
      </c>
      <c r="S258" s="1">
        <v>100</v>
      </c>
      <c r="V258" s="1">
        <v>19200</v>
      </c>
      <c r="W258" s="1">
        <v>41.9</v>
      </c>
      <c r="X258" s="1" t="s">
        <v>1406</v>
      </c>
      <c r="AA258" s="183">
        <f t="shared" ref="AA258:AA266" si="0">K258*100*R258*(J258*I258)/(S258*1000)</f>
        <v>29.177199999999999</v>
      </c>
      <c r="AB258" s="183">
        <f t="shared" ref="AB258:AB266" si="1">(V258*(J258*I258)*1.1)/9000*W258/1000</f>
        <v>25.564586666666667</v>
      </c>
      <c r="AE258" s="183">
        <f t="shared" ref="AE258:AE266" si="2">J258*I258*(H258/100)</f>
        <v>444.59999999999997</v>
      </c>
    </row>
    <row r="259" spans="1:31" hidden="1" x14ac:dyDescent="0.2">
      <c r="C259" s="223" t="s">
        <v>4328</v>
      </c>
      <c r="D259" s="217" t="s">
        <v>4902</v>
      </c>
      <c r="E259" s="214" t="s">
        <v>4336</v>
      </c>
      <c r="F259" s="214" t="s">
        <v>1033</v>
      </c>
      <c r="H259" s="214">
        <v>171</v>
      </c>
      <c r="I259" s="214">
        <v>2</v>
      </c>
      <c r="J259" s="214">
        <v>330</v>
      </c>
      <c r="K259" s="200">
        <v>54</v>
      </c>
      <c r="O259" s="200" t="s">
        <v>4451</v>
      </c>
      <c r="P259" s="214" t="s">
        <v>669</v>
      </c>
      <c r="Q259" s="216">
        <v>40192</v>
      </c>
      <c r="R259" s="1">
        <v>1.81</v>
      </c>
      <c r="S259" s="1">
        <v>72</v>
      </c>
      <c r="V259" s="1">
        <v>19200</v>
      </c>
      <c r="W259" s="1">
        <v>41.9</v>
      </c>
      <c r="X259" s="1" t="s">
        <v>1406</v>
      </c>
      <c r="AA259" s="183">
        <f t="shared" si="0"/>
        <v>89.594999999999999</v>
      </c>
      <c r="AB259" s="183">
        <f t="shared" si="1"/>
        <v>64.894720000000007</v>
      </c>
      <c r="AE259" s="183">
        <f t="shared" si="2"/>
        <v>1128.5999999999999</v>
      </c>
    </row>
    <row r="260" spans="1:31" hidden="1" x14ac:dyDescent="0.2">
      <c r="C260" s="223" t="s">
        <v>4328</v>
      </c>
      <c r="D260" s="217" t="s">
        <v>4903</v>
      </c>
      <c r="E260" s="214" t="s">
        <v>4337</v>
      </c>
      <c r="F260" s="214" t="s">
        <v>1012</v>
      </c>
      <c r="H260" s="214">
        <v>171</v>
      </c>
      <c r="I260" s="214">
        <v>2</v>
      </c>
      <c r="J260" s="214">
        <v>250</v>
      </c>
      <c r="K260" s="200">
        <v>57.5</v>
      </c>
      <c r="O260" s="200" t="s">
        <v>4451</v>
      </c>
      <c r="P260" s="214" t="s">
        <v>669</v>
      </c>
      <c r="Q260" s="216">
        <v>40200</v>
      </c>
      <c r="R260" s="1">
        <v>1.81</v>
      </c>
      <c r="S260" s="1">
        <v>72</v>
      </c>
      <c r="V260" s="1">
        <v>19200</v>
      </c>
      <c r="W260" s="1">
        <v>41.9</v>
      </c>
      <c r="X260" s="1" t="s">
        <v>1406</v>
      </c>
      <c r="AA260" s="183">
        <f t="shared" si="0"/>
        <v>72.274305555555557</v>
      </c>
      <c r="AB260" s="183">
        <f t="shared" si="1"/>
        <v>49.162666666666667</v>
      </c>
      <c r="AE260" s="183">
        <f t="shared" si="2"/>
        <v>855</v>
      </c>
    </row>
    <row r="261" spans="1:31" hidden="1" x14ac:dyDescent="0.2">
      <c r="C261" s="223" t="s">
        <v>4328</v>
      </c>
      <c r="D261" s="217" t="s">
        <v>4904</v>
      </c>
      <c r="E261" s="214" t="s">
        <v>4337</v>
      </c>
      <c r="F261" s="214" t="s">
        <v>1012</v>
      </c>
      <c r="H261" s="214">
        <v>171</v>
      </c>
      <c r="I261" s="214">
        <v>2</v>
      </c>
      <c r="J261" s="214">
        <v>200</v>
      </c>
      <c r="K261" s="200">
        <v>57.5</v>
      </c>
      <c r="O261" s="200" t="s">
        <v>4451</v>
      </c>
      <c r="P261" s="214" t="s">
        <v>1754</v>
      </c>
      <c r="Q261" s="216">
        <v>40206</v>
      </c>
      <c r="R261" s="1">
        <v>1.81</v>
      </c>
      <c r="S261" s="1">
        <v>72</v>
      </c>
      <c r="V261" s="1">
        <v>19200</v>
      </c>
      <c r="W261" s="1">
        <v>41.9</v>
      </c>
      <c r="X261" s="1" t="s">
        <v>1406</v>
      </c>
      <c r="AA261" s="183">
        <f t="shared" si="0"/>
        <v>57.819444444444443</v>
      </c>
      <c r="AB261" s="183">
        <f t="shared" si="1"/>
        <v>39.330133333333329</v>
      </c>
      <c r="AE261" s="183">
        <f t="shared" si="2"/>
        <v>684</v>
      </c>
    </row>
    <row r="262" spans="1:31" ht="13.5" hidden="1" thickBot="1" x14ac:dyDescent="0.25">
      <c r="C262" s="237" t="s">
        <v>4328</v>
      </c>
      <c r="D262" s="234" t="s">
        <v>4905</v>
      </c>
      <c r="E262" s="235" t="s">
        <v>4338</v>
      </c>
      <c r="F262" s="235" t="s">
        <v>4339</v>
      </c>
      <c r="G262" s="235"/>
      <c r="H262" s="235">
        <v>171</v>
      </c>
      <c r="I262" s="235">
        <v>2</v>
      </c>
      <c r="J262" s="235">
        <v>100</v>
      </c>
      <c r="K262" s="208">
        <v>50</v>
      </c>
      <c r="L262" s="208"/>
      <c r="M262" s="208"/>
      <c r="N262" s="208"/>
      <c r="O262" s="208" t="s">
        <v>4340</v>
      </c>
      <c r="P262" s="235" t="s">
        <v>669</v>
      </c>
      <c r="Q262" s="236">
        <v>40207</v>
      </c>
      <c r="R262" s="1">
        <v>1.81</v>
      </c>
      <c r="S262" s="1">
        <v>54.6</v>
      </c>
      <c r="V262" s="1">
        <v>19200</v>
      </c>
      <c r="W262" s="1">
        <v>41.9</v>
      </c>
      <c r="X262" s="1" t="s">
        <v>1406</v>
      </c>
      <c r="AA262" s="183">
        <f t="shared" si="0"/>
        <v>33.150183150183153</v>
      </c>
      <c r="AB262" s="183">
        <f t="shared" si="1"/>
        <v>19.665066666666664</v>
      </c>
      <c r="AE262" s="183">
        <f t="shared" si="2"/>
        <v>342</v>
      </c>
    </row>
    <row r="263" spans="1:31" hidden="1" x14ac:dyDescent="0.2">
      <c r="C263" s="223" t="s">
        <v>4328</v>
      </c>
      <c r="D263" s="217" t="s">
        <v>4906</v>
      </c>
      <c r="E263" s="214" t="s">
        <v>4341</v>
      </c>
      <c r="F263" s="214" t="s">
        <v>1019</v>
      </c>
      <c r="H263" s="214">
        <v>171</v>
      </c>
      <c r="I263" s="214">
        <v>2</v>
      </c>
      <c r="J263" s="214">
        <v>50</v>
      </c>
      <c r="K263" s="200">
        <v>60</v>
      </c>
      <c r="O263" s="200" t="s">
        <v>4452</v>
      </c>
      <c r="P263" s="214" t="s">
        <v>1754</v>
      </c>
      <c r="Q263" s="216">
        <v>40210</v>
      </c>
      <c r="R263" s="1">
        <v>1.81</v>
      </c>
      <c r="S263" s="1">
        <v>100</v>
      </c>
      <c r="V263" s="1">
        <v>19200</v>
      </c>
      <c r="W263" s="1">
        <v>41.9</v>
      </c>
      <c r="X263" s="1" t="s">
        <v>1406</v>
      </c>
      <c r="Y263"/>
      <c r="Z263"/>
      <c r="AA263" s="183">
        <f t="shared" si="0"/>
        <v>10.86</v>
      </c>
      <c r="AB263" s="183">
        <f t="shared" si="1"/>
        <v>9.8325333333333322</v>
      </c>
      <c r="AE263" s="183">
        <f t="shared" si="2"/>
        <v>171</v>
      </c>
    </row>
    <row r="264" spans="1:31" hidden="1" x14ac:dyDescent="0.2">
      <c r="C264" s="223" t="s">
        <v>4328</v>
      </c>
      <c r="D264" s="217" t="s">
        <v>4907</v>
      </c>
      <c r="E264" s="214" t="s">
        <v>4342</v>
      </c>
      <c r="F264" s="214" t="s">
        <v>1019</v>
      </c>
      <c r="H264" s="214">
        <v>171</v>
      </c>
      <c r="I264" s="214">
        <v>2</v>
      </c>
      <c r="J264" s="214">
        <v>250</v>
      </c>
      <c r="K264" s="200">
        <v>62</v>
      </c>
      <c r="O264" s="200" t="s">
        <v>4452</v>
      </c>
      <c r="P264" s="214" t="s">
        <v>1754</v>
      </c>
      <c r="Q264" s="216">
        <v>40218</v>
      </c>
      <c r="R264" s="1">
        <v>1.81</v>
      </c>
      <c r="S264" s="1">
        <v>100</v>
      </c>
      <c r="V264" s="1">
        <v>19200</v>
      </c>
      <c r="W264" s="1">
        <v>41.9</v>
      </c>
      <c r="X264" s="1" t="s">
        <v>1406</v>
      </c>
      <c r="Y264"/>
      <c r="Z264"/>
      <c r="AA264" s="183">
        <f t="shared" si="0"/>
        <v>56.11</v>
      </c>
      <c r="AB264" s="183">
        <f t="shared" si="1"/>
        <v>49.162666666666667</v>
      </c>
      <c r="AE264" s="183">
        <f t="shared" si="2"/>
        <v>855</v>
      </c>
    </row>
    <row r="265" spans="1:31" hidden="1" x14ac:dyDescent="0.2">
      <c r="C265" s="223" t="s">
        <v>4328</v>
      </c>
      <c r="D265" s="217" t="s">
        <v>4908</v>
      </c>
      <c r="F265" s="214" t="s">
        <v>4343</v>
      </c>
      <c r="H265" s="214">
        <v>171</v>
      </c>
      <c r="I265" s="214">
        <v>2</v>
      </c>
      <c r="J265" s="214">
        <v>20</v>
      </c>
      <c r="K265" s="200">
        <v>45</v>
      </c>
      <c r="O265" s="200" t="s">
        <v>4451</v>
      </c>
      <c r="P265" s="214" t="s">
        <v>663</v>
      </c>
      <c r="Q265" s="216">
        <v>40219</v>
      </c>
      <c r="R265" s="1">
        <v>1.81</v>
      </c>
      <c r="S265" s="1">
        <v>72</v>
      </c>
      <c r="V265" s="1">
        <v>19200</v>
      </c>
      <c r="W265" s="1">
        <v>41.9</v>
      </c>
      <c r="X265" s="1" t="s">
        <v>1406</v>
      </c>
      <c r="Y265"/>
      <c r="Z265"/>
      <c r="AA265" s="183">
        <f t="shared" si="0"/>
        <v>4.5250000000000004</v>
      </c>
      <c r="AB265" s="183">
        <f t="shared" si="1"/>
        <v>3.9330133333333333</v>
      </c>
      <c r="AE265" s="183">
        <f t="shared" si="2"/>
        <v>68.400000000000006</v>
      </c>
    </row>
    <row r="266" spans="1:31" hidden="1" x14ac:dyDescent="0.2">
      <c r="C266" s="223" t="s">
        <v>4328</v>
      </c>
      <c r="D266" s="217" t="s">
        <v>4909</v>
      </c>
      <c r="F266" s="214" t="s">
        <v>4344</v>
      </c>
      <c r="H266" s="214">
        <v>171</v>
      </c>
      <c r="I266" s="214">
        <v>2</v>
      </c>
      <c r="J266" s="214">
        <v>20</v>
      </c>
      <c r="K266" s="200">
        <v>45</v>
      </c>
      <c r="O266" s="200" t="s">
        <v>4451</v>
      </c>
      <c r="P266" s="214" t="s">
        <v>669</v>
      </c>
      <c r="Q266" s="216">
        <v>40220</v>
      </c>
      <c r="R266" s="1">
        <v>1.81</v>
      </c>
      <c r="S266" s="1">
        <v>72</v>
      </c>
      <c r="V266" s="1">
        <v>19200</v>
      </c>
      <c r="W266" s="1">
        <v>41.9</v>
      </c>
      <c r="X266" s="1" t="s">
        <v>1406</v>
      </c>
      <c r="Y266"/>
      <c r="Z266"/>
      <c r="AA266" s="183">
        <f t="shared" si="0"/>
        <v>4.5250000000000004</v>
      </c>
      <c r="AB266" s="183">
        <f t="shared" si="1"/>
        <v>3.9330133333333333</v>
      </c>
      <c r="AE266" s="183">
        <f t="shared" si="2"/>
        <v>68.400000000000006</v>
      </c>
    </row>
    <row r="267" spans="1:31" hidden="1" x14ac:dyDescent="0.2">
      <c r="C267" s="243" t="s">
        <v>4453</v>
      </c>
      <c r="D267" s="244"/>
      <c r="E267" s="245"/>
      <c r="F267" s="245"/>
      <c r="G267" s="245"/>
      <c r="H267" s="245"/>
      <c r="I267" s="245"/>
      <c r="J267" s="245"/>
      <c r="K267" s="246"/>
      <c r="L267" s="246"/>
      <c r="M267" s="246"/>
      <c r="N267" s="246"/>
      <c r="O267" s="246"/>
      <c r="P267" s="245"/>
      <c r="Q267" s="247"/>
      <c r="AE267" s="183"/>
    </row>
    <row r="268" spans="1:31" ht="13.5" hidden="1" thickBot="1" x14ac:dyDescent="0.25">
      <c r="C268" s="237" t="s">
        <v>4345</v>
      </c>
      <c r="D268" s="234" t="s">
        <v>4898</v>
      </c>
      <c r="E268" s="235" t="s">
        <v>4346</v>
      </c>
      <c r="F268" s="235" t="s">
        <v>1210</v>
      </c>
      <c r="G268" s="235"/>
      <c r="H268" s="235">
        <v>171</v>
      </c>
      <c r="I268" s="235">
        <v>2</v>
      </c>
      <c r="J268" s="235">
        <v>211.5</v>
      </c>
      <c r="K268" s="208">
        <v>59</v>
      </c>
      <c r="L268" s="208"/>
      <c r="M268" s="208"/>
      <c r="N268" s="208"/>
      <c r="O268" s="208" t="s">
        <v>4452</v>
      </c>
      <c r="P268" s="235" t="s">
        <v>669</v>
      </c>
      <c r="Q268" s="236">
        <v>40233</v>
      </c>
      <c r="R268" s="1">
        <v>1.81</v>
      </c>
      <c r="S268" s="1">
        <v>100</v>
      </c>
      <c r="V268" s="1">
        <v>19200</v>
      </c>
      <c r="W268" s="1">
        <v>41.9</v>
      </c>
      <c r="X268" s="1" t="s">
        <v>1406</v>
      </c>
      <c r="AA268" s="183">
        <f t="shared" ref="AA268:AA278" si="3">K268*100*R268*(J268*I268)/(S268*1000)</f>
        <v>45.172170000000001</v>
      </c>
      <c r="AB268" s="183">
        <f t="shared" ref="AB268:AB278" si="4">(V268*(J268*I268)*1.1)/9000*W268/1000</f>
        <v>41.591615999999995</v>
      </c>
      <c r="AE268" s="183">
        <f t="shared" ref="AE268:AE278" si="5">J268*I268*(H268/100)</f>
        <v>723.33</v>
      </c>
    </row>
    <row r="269" spans="1:31" hidden="1" x14ac:dyDescent="0.2">
      <c r="C269" s="223" t="s">
        <v>4345</v>
      </c>
      <c r="D269" s="217" t="s">
        <v>4899</v>
      </c>
      <c r="E269" s="214" t="s">
        <v>4347</v>
      </c>
      <c r="F269" s="214" t="s">
        <v>4348</v>
      </c>
      <c r="H269" s="214">
        <v>171</v>
      </c>
      <c r="I269" s="214">
        <v>2</v>
      </c>
      <c r="J269" s="214">
        <v>320</v>
      </c>
      <c r="K269" s="200">
        <v>70</v>
      </c>
      <c r="O269" s="200" t="s">
        <v>4452</v>
      </c>
      <c r="P269" s="214" t="s">
        <v>1754</v>
      </c>
      <c r="Q269" s="216">
        <v>40247</v>
      </c>
      <c r="R269" s="1">
        <v>1.81</v>
      </c>
      <c r="S269" s="1">
        <v>100</v>
      </c>
      <c r="V269" s="1">
        <v>19200</v>
      </c>
      <c r="W269" s="1">
        <v>41.9</v>
      </c>
      <c r="X269" s="1" t="s">
        <v>1406</v>
      </c>
      <c r="AA269" s="183">
        <f t="shared" si="3"/>
        <v>81.087999999999994</v>
      </c>
      <c r="AB269" s="183">
        <f t="shared" si="4"/>
        <v>62.928213333333332</v>
      </c>
      <c r="AE269" s="183">
        <f t="shared" si="5"/>
        <v>1094.4000000000001</v>
      </c>
    </row>
    <row r="270" spans="1:31" x14ac:dyDescent="0.2">
      <c r="C270" s="223" t="s">
        <v>4345</v>
      </c>
      <c r="D270" s="217" t="s">
        <v>4900</v>
      </c>
      <c r="F270" s="214" t="s">
        <v>1188</v>
      </c>
      <c r="H270" s="214">
        <v>171</v>
      </c>
      <c r="I270" s="214">
        <v>2</v>
      </c>
      <c r="J270" s="214">
        <v>93</v>
      </c>
      <c r="K270" s="200">
        <v>80</v>
      </c>
      <c r="O270" s="200" t="s">
        <v>4452</v>
      </c>
      <c r="P270" s="214" t="s">
        <v>1754</v>
      </c>
      <c r="Q270" s="216">
        <v>40252</v>
      </c>
      <c r="R270" s="1">
        <v>1.81</v>
      </c>
      <c r="S270" s="1">
        <v>100</v>
      </c>
      <c r="V270" s="1">
        <v>19200</v>
      </c>
      <c r="W270" s="1">
        <v>41.9</v>
      </c>
      <c r="X270" s="1" t="s">
        <v>1406</v>
      </c>
      <c r="AA270" s="183">
        <f t="shared" si="3"/>
        <v>26.9328</v>
      </c>
      <c r="AB270" s="183">
        <f t="shared" si="4"/>
        <v>18.288512000000001</v>
      </c>
      <c r="AE270" s="183">
        <f t="shared" si="5"/>
        <v>318.06</v>
      </c>
    </row>
    <row r="271" spans="1:31" hidden="1" x14ac:dyDescent="0.2">
      <c r="C271" s="223" t="s">
        <v>4345</v>
      </c>
      <c r="D271" s="217" t="s">
        <v>4901</v>
      </c>
      <c r="E271" s="214" t="s">
        <v>3190</v>
      </c>
      <c r="F271" s="214" t="s">
        <v>3191</v>
      </c>
      <c r="H271" s="214">
        <v>171</v>
      </c>
      <c r="I271" s="214">
        <v>2</v>
      </c>
      <c r="J271" s="214">
        <v>36</v>
      </c>
      <c r="K271" s="200">
        <v>54</v>
      </c>
      <c r="O271" s="200" t="s">
        <v>4451</v>
      </c>
      <c r="P271" s="214" t="s">
        <v>1754</v>
      </c>
      <c r="Q271" s="216">
        <v>40253</v>
      </c>
      <c r="R271" s="1">
        <v>1.81</v>
      </c>
      <c r="S271" s="1">
        <v>72</v>
      </c>
      <c r="V271" s="1">
        <v>19200</v>
      </c>
      <c r="W271" s="1">
        <v>41.9</v>
      </c>
      <c r="X271" s="1" t="s">
        <v>1406</v>
      </c>
      <c r="AA271" s="183">
        <f t="shared" si="3"/>
        <v>9.7739999999999991</v>
      </c>
      <c r="AB271" s="183">
        <f t="shared" si="4"/>
        <v>7.0794240000000013</v>
      </c>
      <c r="AE271" s="183">
        <f t="shared" si="5"/>
        <v>123.12</v>
      </c>
    </row>
    <row r="272" spans="1:31" x14ac:dyDescent="0.2">
      <c r="C272" s="223" t="s">
        <v>4345</v>
      </c>
      <c r="D272" s="217" t="s">
        <v>4902</v>
      </c>
      <c r="F272" s="214" t="s">
        <v>1188</v>
      </c>
      <c r="H272" s="214">
        <v>171</v>
      </c>
      <c r="I272" s="214">
        <v>2</v>
      </c>
      <c r="J272" s="214">
        <v>60</v>
      </c>
      <c r="K272" s="200">
        <v>80</v>
      </c>
      <c r="O272" s="200" t="s">
        <v>4452</v>
      </c>
      <c r="P272" s="214" t="s">
        <v>663</v>
      </c>
      <c r="Q272" s="216">
        <v>40254</v>
      </c>
      <c r="R272" s="1">
        <v>1.81</v>
      </c>
      <c r="S272" s="1">
        <v>100</v>
      </c>
      <c r="V272" s="1">
        <v>19200</v>
      </c>
      <c r="W272" s="1">
        <v>41.9</v>
      </c>
      <c r="X272" s="1" t="s">
        <v>1406</v>
      </c>
      <c r="AA272" s="183">
        <f t="shared" si="3"/>
        <v>17.376000000000001</v>
      </c>
      <c r="AB272" s="183">
        <f t="shared" si="4"/>
        <v>11.799040000000002</v>
      </c>
      <c r="AE272" s="183">
        <f t="shared" si="5"/>
        <v>205.2</v>
      </c>
    </row>
    <row r="273" spans="3:31" ht="13.5" hidden="1" thickBot="1" x14ac:dyDescent="0.25">
      <c r="C273" s="237" t="s">
        <v>4345</v>
      </c>
      <c r="D273" s="234" t="s">
        <v>4903</v>
      </c>
      <c r="E273" s="235"/>
      <c r="F273" s="235" t="s">
        <v>1183</v>
      </c>
      <c r="G273" s="235"/>
      <c r="H273" s="235">
        <v>171</v>
      </c>
      <c r="I273" s="235">
        <v>2</v>
      </c>
      <c r="J273" s="235">
        <v>169.5</v>
      </c>
      <c r="K273" s="208">
        <v>62</v>
      </c>
      <c r="L273" s="208"/>
      <c r="M273" s="208"/>
      <c r="N273" s="208"/>
      <c r="O273" s="208" t="s">
        <v>4452</v>
      </c>
      <c r="P273" s="235" t="s">
        <v>1754</v>
      </c>
      <c r="Q273" s="236">
        <v>40260</v>
      </c>
      <c r="R273" s="1">
        <v>1.81</v>
      </c>
      <c r="S273" s="1">
        <v>100</v>
      </c>
      <c r="V273" s="1">
        <v>19200</v>
      </c>
      <c r="W273" s="1">
        <v>41.9</v>
      </c>
      <c r="X273" s="1" t="s">
        <v>1406</v>
      </c>
      <c r="AA273" s="183">
        <f t="shared" si="3"/>
        <v>38.042580000000001</v>
      </c>
      <c r="AB273" s="183">
        <f t="shared" si="4"/>
        <v>33.332287999999998</v>
      </c>
      <c r="AE273" s="183">
        <f t="shared" si="5"/>
        <v>579.68999999999994</v>
      </c>
    </row>
    <row r="274" spans="3:31" hidden="1" x14ac:dyDescent="0.2">
      <c r="C274" s="223" t="s">
        <v>4345</v>
      </c>
      <c r="D274" s="217" t="s">
        <v>4904</v>
      </c>
      <c r="E274" s="214" t="s">
        <v>3190</v>
      </c>
      <c r="F274" s="214" t="s">
        <v>3191</v>
      </c>
      <c r="H274" s="214">
        <v>171</v>
      </c>
      <c r="I274" s="214">
        <v>2</v>
      </c>
      <c r="J274" s="214">
        <v>470</v>
      </c>
      <c r="K274" s="200">
        <v>54</v>
      </c>
      <c r="O274" s="200" t="s">
        <v>4452</v>
      </c>
      <c r="P274" s="214" t="s">
        <v>3192</v>
      </c>
      <c r="Q274" s="216">
        <v>40269</v>
      </c>
      <c r="R274" s="1">
        <v>1.81</v>
      </c>
      <c r="S274" s="1">
        <v>100</v>
      </c>
      <c r="V274" s="1">
        <v>19200</v>
      </c>
      <c r="W274" s="1">
        <v>41.9</v>
      </c>
      <c r="X274" s="1" t="s">
        <v>1406</v>
      </c>
      <c r="AA274" s="183">
        <f t="shared" si="3"/>
        <v>91.875600000000006</v>
      </c>
      <c r="AB274" s="183">
        <f t="shared" si="4"/>
        <v>92.425813333333338</v>
      </c>
      <c r="AE274" s="183">
        <f t="shared" si="5"/>
        <v>1607.3999999999999</v>
      </c>
    </row>
    <row r="275" spans="3:31" hidden="1" x14ac:dyDescent="0.2">
      <c r="C275" s="223" t="s">
        <v>4345</v>
      </c>
      <c r="D275" s="217" t="s">
        <v>4905</v>
      </c>
      <c r="E275" s="214" t="s">
        <v>3193</v>
      </c>
      <c r="F275" s="214">
        <v>254541</v>
      </c>
      <c r="H275" s="214">
        <v>171</v>
      </c>
      <c r="I275" s="214">
        <v>2</v>
      </c>
      <c r="J275" s="214">
        <v>50</v>
      </c>
      <c r="K275" s="200">
        <v>54</v>
      </c>
      <c r="O275" s="200" t="s">
        <v>4452</v>
      </c>
      <c r="P275" s="214" t="s">
        <v>3192</v>
      </c>
      <c r="Q275" s="216">
        <v>40274</v>
      </c>
      <c r="R275" s="1">
        <v>1.81</v>
      </c>
      <c r="S275" s="1">
        <v>100</v>
      </c>
      <c r="V275" s="1">
        <v>19200</v>
      </c>
      <c r="W275" s="1">
        <v>41.9</v>
      </c>
      <c r="X275" s="1" t="s">
        <v>1406</v>
      </c>
      <c r="AA275" s="183">
        <f t="shared" si="3"/>
        <v>9.7739999999999991</v>
      </c>
      <c r="AB275" s="183">
        <f t="shared" si="4"/>
        <v>9.8325333333333322</v>
      </c>
      <c r="AE275" s="183">
        <f t="shared" si="5"/>
        <v>171</v>
      </c>
    </row>
    <row r="276" spans="3:31" hidden="1" x14ac:dyDescent="0.2">
      <c r="C276" s="223" t="s">
        <v>4345</v>
      </c>
      <c r="D276" s="217" t="s">
        <v>4906</v>
      </c>
      <c r="E276" s="214" t="s">
        <v>3194</v>
      </c>
      <c r="F276" s="214" t="s">
        <v>3635</v>
      </c>
      <c r="H276" s="214">
        <v>171</v>
      </c>
      <c r="I276" s="214">
        <v>2</v>
      </c>
      <c r="J276" s="214">
        <v>150</v>
      </c>
      <c r="K276" s="200">
        <v>54</v>
      </c>
      <c r="O276" s="200" t="s">
        <v>4451</v>
      </c>
      <c r="P276" s="214" t="s">
        <v>1754</v>
      </c>
      <c r="Q276" s="216">
        <v>40276</v>
      </c>
      <c r="R276" s="1">
        <v>1.81</v>
      </c>
      <c r="S276" s="1">
        <v>72</v>
      </c>
      <c r="V276" s="1">
        <v>19200</v>
      </c>
      <c r="W276" s="1">
        <v>41.9</v>
      </c>
      <c r="X276" s="1" t="s">
        <v>1406</v>
      </c>
      <c r="AA276" s="183">
        <f t="shared" si="3"/>
        <v>40.725000000000001</v>
      </c>
      <c r="AB276" s="183">
        <f t="shared" si="4"/>
        <v>29.497600000000002</v>
      </c>
      <c r="AE276" s="183">
        <f t="shared" si="5"/>
        <v>513</v>
      </c>
    </row>
    <row r="277" spans="3:31" ht="13.5" hidden="1" thickBot="1" x14ac:dyDescent="0.25">
      <c r="C277" s="237" t="s">
        <v>4345</v>
      </c>
      <c r="D277" s="234" t="s">
        <v>4907</v>
      </c>
      <c r="E277" s="235" t="s">
        <v>3195</v>
      </c>
      <c r="F277" s="235" t="s">
        <v>4348</v>
      </c>
      <c r="G277" s="235"/>
      <c r="H277" s="235">
        <v>171</v>
      </c>
      <c r="I277" s="235">
        <v>2</v>
      </c>
      <c r="J277" s="235">
        <v>330</v>
      </c>
      <c r="K277" s="208">
        <v>70</v>
      </c>
      <c r="L277" s="208"/>
      <c r="M277" s="208"/>
      <c r="N277" s="208"/>
      <c r="O277" s="208" t="s">
        <v>4452</v>
      </c>
      <c r="P277" s="235" t="s">
        <v>1754</v>
      </c>
      <c r="Q277" s="236">
        <v>40288</v>
      </c>
      <c r="R277" s="1">
        <v>1.81</v>
      </c>
      <c r="S277" s="1">
        <v>100</v>
      </c>
      <c r="V277" s="1">
        <v>19200</v>
      </c>
      <c r="W277" s="1">
        <v>41.9</v>
      </c>
      <c r="X277" s="1" t="s">
        <v>1406</v>
      </c>
      <c r="AA277" s="183">
        <f t="shared" si="3"/>
        <v>83.622</v>
      </c>
      <c r="AB277" s="183">
        <f t="shared" si="4"/>
        <v>64.894720000000007</v>
      </c>
      <c r="AE277" s="183">
        <f t="shared" si="5"/>
        <v>1128.5999999999999</v>
      </c>
    </row>
    <row r="278" spans="3:31" hidden="1" x14ac:dyDescent="0.2">
      <c r="C278" s="223" t="s">
        <v>4345</v>
      </c>
      <c r="D278" s="217" t="s">
        <v>4908</v>
      </c>
      <c r="E278" s="214" t="s">
        <v>3196</v>
      </c>
      <c r="F278" s="214" t="s">
        <v>3191</v>
      </c>
      <c r="H278" s="214">
        <v>171</v>
      </c>
      <c r="I278" s="214">
        <v>2</v>
      </c>
      <c r="J278" s="214">
        <v>114.5</v>
      </c>
      <c r="K278" s="200">
        <v>55.5</v>
      </c>
      <c r="O278" s="200" t="s">
        <v>4451</v>
      </c>
      <c r="P278" s="214" t="s">
        <v>663</v>
      </c>
      <c r="Q278" s="216">
        <v>40315</v>
      </c>
      <c r="R278" s="1">
        <v>1.81</v>
      </c>
      <c r="S278" s="1">
        <v>72</v>
      </c>
      <c r="V278" s="1">
        <v>19200</v>
      </c>
      <c r="W278" s="1">
        <v>41.9</v>
      </c>
      <c r="X278" s="1" t="s">
        <v>1406</v>
      </c>
      <c r="AA278" s="183">
        <f t="shared" si="3"/>
        <v>31.950270833333335</v>
      </c>
      <c r="AB278" s="183">
        <f t="shared" si="4"/>
        <v>22.516501333333334</v>
      </c>
      <c r="AE278" s="183">
        <f t="shared" si="5"/>
        <v>391.59</v>
      </c>
    </row>
    <row r="279" spans="3:31" hidden="1" x14ac:dyDescent="0.2">
      <c r="C279" s="243" t="s">
        <v>4453</v>
      </c>
      <c r="D279" s="244"/>
      <c r="E279" s="245"/>
      <c r="F279" s="245"/>
      <c r="G279" s="245"/>
      <c r="H279" s="245"/>
      <c r="I279" s="245"/>
      <c r="J279" s="245"/>
      <c r="K279" s="246"/>
      <c r="L279" s="246"/>
      <c r="M279" s="246"/>
      <c r="N279" s="246"/>
      <c r="O279" s="246"/>
      <c r="P279" s="245"/>
      <c r="Q279" s="247"/>
    </row>
    <row r="280" spans="3:31" hidden="1" x14ac:dyDescent="0.2">
      <c r="C280" s="262" t="s">
        <v>3197</v>
      </c>
      <c r="D280" s="217" t="s">
        <v>4898</v>
      </c>
      <c r="E280" s="214" t="s">
        <v>3198</v>
      </c>
      <c r="F280" s="214" t="s">
        <v>3199</v>
      </c>
      <c r="H280" s="214">
        <v>171</v>
      </c>
      <c r="I280" s="214">
        <v>2</v>
      </c>
      <c r="J280" s="214">
        <v>12.5</v>
      </c>
      <c r="K280" s="200">
        <v>54</v>
      </c>
      <c r="O280" s="200" t="s">
        <v>4451</v>
      </c>
      <c r="P280" s="214" t="s">
        <v>3192</v>
      </c>
      <c r="Q280" s="216">
        <v>40315</v>
      </c>
      <c r="R280" s="1">
        <v>1.81</v>
      </c>
      <c r="S280" s="1">
        <v>72</v>
      </c>
      <c r="V280" s="1">
        <v>19200</v>
      </c>
      <c r="W280" s="1">
        <v>41.9</v>
      </c>
      <c r="X280" s="1" t="s">
        <v>1406</v>
      </c>
      <c r="AA280" s="183">
        <f t="shared" ref="AA280:AA295" si="6">K280*100*R280*(J280*I280)/(S280*1000)</f>
        <v>3.3937499999999998</v>
      </c>
      <c r="AB280" s="183">
        <f t="shared" ref="AB280:AB295" si="7">(V280*(J280*I280)*1.1)/9000*W280/1000</f>
        <v>2.4581333333333331</v>
      </c>
      <c r="AE280" s="183">
        <f t="shared" ref="AE280:AE295" si="8">J280*I280*(H280/100)</f>
        <v>42.75</v>
      </c>
    </row>
    <row r="281" spans="3:31" hidden="1" x14ac:dyDescent="0.2">
      <c r="C281" s="262" t="s">
        <v>3197</v>
      </c>
      <c r="D281" s="217" t="s">
        <v>4899</v>
      </c>
      <c r="E281" s="214" t="s">
        <v>3200</v>
      </c>
      <c r="F281" s="214" t="s">
        <v>3201</v>
      </c>
      <c r="H281" s="214">
        <v>171</v>
      </c>
      <c r="I281" s="214">
        <v>2</v>
      </c>
      <c r="J281" s="214">
        <v>10</v>
      </c>
      <c r="K281" s="200">
        <v>56</v>
      </c>
      <c r="O281" s="200" t="s">
        <v>4451</v>
      </c>
      <c r="P281" s="214" t="s">
        <v>3192</v>
      </c>
      <c r="Q281" s="216">
        <v>40315</v>
      </c>
      <c r="R281" s="1">
        <v>1.81</v>
      </c>
      <c r="S281" s="1">
        <v>72</v>
      </c>
      <c r="V281" s="1">
        <v>19200</v>
      </c>
      <c r="W281" s="1">
        <v>41.9</v>
      </c>
      <c r="X281" s="1" t="s">
        <v>1406</v>
      </c>
      <c r="AA281" s="183">
        <f t="shared" si="6"/>
        <v>2.8155555555555556</v>
      </c>
      <c r="AB281" s="183">
        <f t="shared" si="7"/>
        <v>1.9665066666666666</v>
      </c>
      <c r="AE281" s="183">
        <f t="shared" si="8"/>
        <v>34.200000000000003</v>
      </c>
    </row>
    <row r="282" spans="3:31" hidden="1" x14ac:dyDescent="0.2">
      <c r="C282" s="262" t="s">
        <v>3197</v>
      </c>
      <c r="D282" s="217" t="s">
        <v>4900</v>
      </c>
      <c r="F282" s="214" t="s">
        <v>3202</v>
      </c>
      <c r="H282" s="214">
        <v>171</v>
      </c>
      <c r="I282" s="214">
        <v>2</v>
      </c>
      <c r="J282" s="214">
        <v>10</v>
      </c>
      <c r="K282" s="200">
        <v>62</v>
      </c>
      <c r="O282" s="200" t="s">
        <v>4452</v>
      </c>
      <c r="P282" s="214" t="s">
        <v>3192</v>
      </c>
      <c r="Q282" s="216">
        <v>40315</v>
      </c>
      <c r="R282" s="1">
        <v>1.81</v>
      </c>
      <c r="S282" s="1">
        <v>100</v>
      </c>
      <c r="V282" s="1">
        <v>19200</v>
      </c>
      <c r="W282" s="1">
        <v>41.9</v>
      </c>
      <c r="X282" s="1" t="s">
        <v>1406</v>
      </c>
      <c r="AA282" s="183">
        <f t="shared" si="6"/>
        <v>2.2444000000000002</v>
      </c>
      <c r="AB282" s="183">
        <f t="shared" si="7"/>
        <v>1.9665066666666666</v>
      </c>
      <c r="AE282" s="183">
        <f t="shared" si="8"/>
        <v>34.200000000000003</v>
      </c>
    </row>
    <row r="283" spans="3:31" x14ac:dyDescent="0.2">
      <c r="C283" s="262" t="s">
        <v>3197</v>
      </c>
      <c r="D283" s="217" t="s">
        <v>4901</v>
      </c>
      <c r="F283" s="214" t="s">
        <v>3203</v>
      </c>
      <c r="H283" s="214">
        <v>171</v>
      </c>
      <c r="I283" s="214">
        <v>2</v>
      </c>
      <c r="J283" s="214">
        <v>10</v>
      </c>
      <c r="K283" s="200">
        <v>80</v>
      </c>
      <c r="O283" s="200" t="s">
        <v>4452</v>
      </c>
      <c r="P283" s="214" t="s">
        <v>3192</v>
      </c>
      <c r="Q283" s="216">
        <v>40316</v>
      </c>
      <c r="R283" s="1">
        <v>1.81</v>
      </c>
      <c r="S283" s="1">
        <v>100</v>
      </c>
      <c r="V283" s="1">
        <v>19200</v>
      </c>
      <c r="W283" s="1">
        <v>41.9</v>
      </c>
      <c r="X283" s="1" t="s">
        <v>1406</v>
      </c>
      <c r="AA283" s="183">
        <f t="shared" si="6"/>
        <v>2.8959999999999999</v>
      </c>
      <c r="AB283" s="183">
        <f t="shared" si="7"/>
        <v>1.9665066666666666</v>
      </c>
      <c r="AE283" s="183">
        <f t="shared" si="8"/>
        <v>34.200000000000003</v>
      </c>
    </row>
    <row r="284" spans="3:31" hidden="1" x14ac:dyDescent="0.2">
      <c r="C284" s="262" t="s">
        <v>3197</v>
      </c>
      <c r="D284" s="217" t="s">
        <v>4902</v>
      </c>
      <c r="E284" s="214" t="s">
        <v>3204</v>
      </c>
      <c r="F284" s="214" t="s">
        <v>3205</v>
      </c>
      <c r="H284" s="214">
        <v>171</v>
      </c>
      <c r="I284" s="214">
        <v>2</v>
      </c>
      <c r="J284" s="214">
        <v>110</v>
      </c>
      <c r="K284" s="200">
        <v>54</v>
      </c>
      <c r="L284" s="263"/>
      <c r="M284" s="263"/>
      <c r="N284" s="263"/>
      <c r="O284" s="263" t="s">
        <v>4451</v>
      </c>
      <c r="P284" s="264" t="s">
        <v>3192</v>
      </c>
      <c r="Q284" s="265">
        <v>40318</v>
      </c>
      <c r="R284" s="1">
        <v>1.81</v>
      </c>
      <c r="S284" s="1">
        <v>72</v>
      </c>
      <c r="V284" s="1">
        <v>19200</v>
      </c>
      <c r="W284" s="1">
        <v>41.9</v>
      </c>
      <c r="X284" s="1" t="s">
        <v>1406</v>
      </c>
      <c r="AA284" s="183">
        <f t="shared" si="6"/>
        <v>29.864999999999998</v>
      </c>
      <c r="AB284" s="183">
        <f t="shared" si="7"/>
        <v>21.631573333333332</v>
      </c>
      <c r="AE284" s="183">
        <f t="shared" si="8"/>
        <v>376.2</v>
      </c>
    </row>
    <row r="285" spans="3:31" ht="13.5" hidden="1" thickBot="1" x14ac:dyDescent="0.25">
      <c r="C285" s="262" t="s">
        <v>3197</v>
      </c>
      <c r="D285" s="234" t="s">
        <v>4903</v>
      </c>
      <c r="E285" s="235" t="s">
        <v>3206</v>
      </c>
      <c r="F285" s="235" t="s">
        <v>3207</v>
      </c>
      <c r="G285" s="235"/>
      <c r="H285" s="235">
        <v>171</v>
      </c>
      <c r="I285" s="235">
        <v>2</v>
      </c>
      <c r="J285" s="235">
        <v>275</v>
      </c>
      <c r="K285" s="208">
        <v>54</v>
      </c>
      <c r="L285" s="208"/>
      <c r="M285" s="208"/>
      <c r="N285" s="208"/>
      <c r="O285" s="208" t="s">
        <v>4451</v>
      </c>
      <c r="P285" s="235" t="s">
        <v>663</v>
      </c>
      <c r="Q285" s="236">
        <v>40325</v>
      </c>
      <c r="R285" s="1">
        <v>1.81</v>
      </c>
      <c r="S285" s="1">
        <v>72</v>
      </c>
      <c r="V285" s="1">
        <v>19200</v>
      </c>
      <c r="W285" s="1">
        <v>41.9</v>
      </c>
      <c r="X285" s="1" t="s">
        <v>1406</v>
      </c>
      <c r="AA285" s="183">
        <f t="shared" si="6"/>
        <v>74.662499999999994</v>
      </c>
      <c r="AB285" s="183">
        <f t="shared" si="7"/>
        <v>54.078933333333339</v>
      </c>
      <c r="AE285" s="183">
        <f t="shared" si="8"/>
        <v>940.5</v>
      </c>
    </row>
    <row r="286" spans="3:31" x14ac:dyDescent="0.2">
      <c r="C286" s="262" t="s">
        <v>3197</v>
      </c>
      <c r="D286" s="217" t="s">
        <v>4904</v>
      </c>
      <c r="E286" s="214" t="s">
        <v>3208</v>
      </c>
      <c r="F286" s="214" t="s">
        <v>1191</v>
      </c>
      <c r="H286" s="214">
        <v>171</v>
      </c>
      <c r="I286" s="214">
        <v>2</v>
      </c>
      <c r="J286" s="214">
        <v>230</v>
      </c>
      <c r="K286" s="200">
        <v>80</v>
      </c>
      <c r="O286" s="200" t="s">
        <v>4452</v>
      </c>
      <c r="P286" s="214" t="s">
        <v>3209</v>
      </c>
      <c r="Q286" s="216">
        <v>40352</v>
      </c>
      <c r="R286" s="1">
        <v>1.81</v>
      </c>
      <c r="S286" s="1">
        <v>100</v>
      </c>
      <c r="V286" s="1">
        <v>19200</v>
      </c>
      <c r="W286" s="1">
        <v>41.9</v>
      </c>
      <c r="X286" s="1" t="s">
        <v>1406</v>
      </c>
      <c r="AA286" s="183">
        <f t="shared" si="6"/>
        <v>66.608000000000004</v>
      </c>
      <c r="AB286" s="183">
        <f t="shared" si="7"/>
        <v>45.229653333333339</v>
      </c>
      <c r="AE286" s="183">
        <f t="shared" si="8"/>
        <v>786.6</v>
      </c>
    </row>
    <row r="287" spans="3:31" hidden="1" x14ac:dyDescent="0.2">
      <c r="C287" s="262" t="s">
        <v>3197</v>
      </c>
      <c r="D287" s="217" t="s">
        <v>4905</v>
      </c>
      <c r="E287" s="214" t="s">
        <v>1207</v>
      </c>
      <c r="F287" s="214" t="s">
        <v>3210</v>
      </c>
      <c r="H287" s="214">
        <v>171</v>
      </c>
      <c r="I287" s="214">
        <v>2</v>
      </c>
      <c r="J287" s="214">
        <v>15</v>
      </c>
      <c r="K287" s="200">
        <v>70</v>
      </c>
      <c r="O287" s="200" t="s">
        <v>4452</v>
      </c>
      <c r="P287" s="214" t="s">
        <v>669</v>
      </c>
      <c r="Q287" s="216">
        <v>40353</v>
      </c>
      <c r="R287" s="1">
        <v>1.81</v>
      </c>
      <c r="S287" s="1">
        <v>100</v>
      </c>
      <c r="V287" s="1">
        <v>19200</v>
      </c>
      <c r="W287" s="1">
        <v>41.9</v>
      </c>
      <c r="X287" s="1" t="s">
        <v>1406</v>
      </c>
      <c r="AA287" s="183">
        <f t="shared" si="6"/>
        <v>3.8010000000000002</v>
      </c>
      <c r="AB287" s="183">
        <f t="shared" si="7"/>
        <v>2.9497600000000004</v>
      </c>
      <c r="AE287" s="183">
        <f t="shared" si="8"/>
        <v>51.3</v>
      </c>
    </row>
    <row r="288" spans="3:31" ht="13.5" hidden="1" thickBot="1" x14ac:dyDescent="0.25">
      <c r="C288" s="262" t="s">
        <v>3197</v>
      </c>
      <c r="D288" s="234" t="s">
        <v>4906</v>
      </c>
      <c r="E288" s="235" t="s">
        <v>3211</v>
      </c>
      <c r="F288" s="235" t="s">
        <v>3212</v>
      </c>
      <c r="G288" s="235"/>
      <c r="H288" s="235">
        <v>171</v>
      </c>
      <c r="I288" s="235">
        <v>2</v>
      </c>
      <c r="J288" s="235">
        <v>105</v>
      </c>
      <c r="K288" s="208">
        <v>54</v>
      </c>
      <c r="L288" s="208"/>
      <c r="M288" s="208"/>
      <c r="N288" s="208"/>
      <c r="O288" s="208" t="s">
        <v>4451</v>
      </c>
      <c r="P288" s="235" t="s">
        <v>663</v>
      </c>
      <c r="Q288" s="236">
        <v>40356</v>
      </c>
      <c r="R288" s="1">
        <v>1.81</v>
      </c>
      <c r="S288" s="1">
        <v>72</v>
      </c>
      <c r="V288" s="1">
        <v>19200</v>
      </c>
      <c r="W288" s="1">
        <v>41.9</v>
      </c>
      <c r="X288" s="1" t="s">
        <v>1406</v>
      </c>
      <c r="AA288" s="183">
        <f t="shared" si="6"/>
        <v>28.5075</v>
      </c>
      <c r="AB288" s="183">
        <f t="shared" si="7"/>
        <v>20.648319999999998</v>
      </c>
      <c r="AE288" s="183">
        <f t="shared" si="8"/>
        <v>359.09999999999997</v>
      </c>
    </row>
    <row r="289" spans="3:31" hidden="1" x14ac:dyDescent="0.2">
      <c r="C289" s="262" t="s">
        <v>3197</v>
      </c>
      <c r="D289" s="217" t="s">
        <v>4907</v>
      </c>
      <c r="E289" s="214" t="s">
        <v>3213</v>
      </c>
      <c r="F289" s="214" t="s">
        <v>1186</v>
      </c>
      <c r="H289" s="214">
        <v>171</v>
      </c>
      <c r="I289" s="214">
        <v>2</v>
      </c>
      <c r="J289" s="214">
        <v>275</v>
      </c>
      <c r="K289" s="200">
        <v>54</v>
      </c>
      <c r="O289" s="200" t="s">
        <v>4451</v>
      </c>
      <c r="P289" s="214" t="s">
        <v>669</v>
      </c>
      <c r="Q289" s="216">
        <v>40364</v>
      </c>
      <c r="R289" s="1">
        <v>1.81</v>
      </c>
      <c r="S289" s="1">
        <v>72</v>
      </c>
      <c r="V289" s="1">
        <v>19200</v>
      </c>
      <c r="W289" s="1">
        <v>41.9</v>
      </c>
      <c r="X289" s="1" t="s">
        <v>1406</v>
      </c>
      <c r="AA289" s="183">
        <f t="shared" si="6"/>
        <v>74.662499999999994</v>
      </c>
      <c r="AB289" s="183">
        <f t="shared" si="7"/>
        <v>54.078933333333339</v>
      </c>
      <c r="AE289" s="183">
        <f t="shared" si="8"/>
        <v>940.5</v>
      </c>
    </row>
    <row r="290" spans="3:31" hidden="1" x14ac:dyDescent="0.2">
      <c r="C290" s="262" t="s">
        <v>3197</v>
      </c>
      <c r="D290" s="217" t="s">
        <v>3214</v>
      </c>
      <c r="E290" s="214" t="s">
        <v>3215</v>
      </c>
      <c r="F290" s="214" t="s">
        <v>1014</v>
      </c>
      <c r="H290" s="214">
        <v>172</v>
      </c>
      <c r="I290" s="214">
        <v>2</v>
      </c>
      <c r="J290" s="214">
        <v>127</v>
      </c>
      <c r="K290" s="200">
        <v>54</v>
      </c>
      <c r="O290" s="200" t="s">
        <v>4452</v>
      </c>
      <c r="P290" s="214" t="s">
        <v>669</v>
      </c>
      <c r="Q290" s="216">
        <v>40367</v>
      </c>
      <c r="R290" s="1">
        <v>1.81</v>
      </c>
      <c r="S290" s="1">
        <v>100</v>
      </c>
      <c r="V290" s="1">
        <v>19200</v>
      </c>
      <c r="W290" s="1">
        <v>41.9</v>
      </c>
      <c r="X290" s="1" t="s">
        <v>1406</v>
      </c>
      <c r="AA290" s="183">
        <f t="shared" si="6"/>
        <v>24.825959999999998</v>
      </c>
      <c r="AB290" s="183">
        <f t="shared" si="7"/>
        <v>24.974634666666667</v>
      </c>
      <c r="AE290" s="183">
        <f t="shared" si="8"/>
        <v>436.88</v>
      </c>
    </row>
    <row r="291" spans="3:31" hidden="1" x14ac:dyDescent="0.2">
      <c r="C291" s="262" t="s">
        <v>3197</v>
      </c>
      <c r="D291" s="217" t="s">
        <v>4910</v>
      </c>
      <c r="E291" s="214" t="s">
        <v>3216</v>
      </c>
      <c r="F291" s="214" t="s">
        <v>3217</v>
      </c>
      <c r="H291" s="214">
        <v>171</v>
      </c>
      <c r="I291" s="214">
        <v>2</v>
      </c>
      <c r="J291" s="214">
        <v>185</v>
      </c>
      <c r="K291" s="200">
        <v>50</v>
      </c>
      <c r="O291" s="200" t="s">
        <v>1197</v>
      </c>
      <c r="P291" s="214" t="s">
        <v>3192</v>
      </c>
      <c r="Q291" s="216">
        <v>40372</v>
      </c>
      <c r="R291" s="1">
        <v>1.81</v>
      </c>
      <c r="S291" s="1">
        <v>100</v>
      </c>
      <c r="V291" s="1">
        <v>19200</v>
      </c>
      <c r="W291" s="1">
        <v>41.9</v>
      </c>
      <c r="X291" s="1" t="s">
        <v>1406</v>
      </c>
      <c r="AA291" s="183">
        <f t="shared" si="6"/>
        <v>33.484999999999999</v>
      </c>
      <c r="AB291" s="183">
        <f t="shared" si="7"/>
        <v>36.380373333333338</v>
      </c>
      <c r="AE291" s="183">
        <f t="shared" si="8"/>
        <v>632.69999999999993</v>
      </c>
    </row>
    <row r="292" spans="3:31" hidden="1" x14ac:dyDescent="0.2">
      <c r="C292" s="262" t="s">
        <v>3197</v>
      </c>
      <c r="D292" s="217" t="s">
        <v>4911</v>
      </c>
      <c r="E292" s="214" t="s">
        <v>3218</v>
      </c>
      <c r="F292" s="214" t="s">
        <v>3219</v>
      </c>
      <c r="H292" s="214">
        <v>171</v>
      </c>
      <c r="I292" s="214">
        <v>2</v>
      </c>
      <c r="J292" s="214">
        <v>137</v>
      </c>
      <c r="K292" s="200">
        <v>50</v>
      </c>
      <c r="O292" s="200" t="s">
        <v>1197</v>
      </c>
      <c r="P292" s="214" t="s">
        <v>663</v>
      </c>
      <c r="Q292" s="216">
        <v>40374</v>
      </c>
      <c r="R292" s="1">
        <v>1.81</v>
      </c>
      <c r="S292" s="1">
        <v>100</v>
      </c>
      <c r="V292" s="1">
        <v>19200</v>
      </c>
      <c r="W292" s="1">
        <v>41.9</v>
      </c>
      <c r="X292" s="1" t="s">
        <v>1406</v>
      </c>
      <c r="AA292" s="183">
        <f t="shared" si="6"/>
        <v>24.797000000000001</v>
      </c>
      <c r="AB292" s="183">
        <f t="shared" si="7"/>
        <v>26.941141333333338</v>
      </c>
      <c r="AE292" s="183">
        <f t="shared" si="8"/>
        <v>468.53999999999996</v>
      </c>
    </row>
    <row r="293" spans="3:31" hidden="1" x14ac:dyDescent="0.2">
      <c r="C293" s="262" t="s">
        <v>3197</v>
      </c>
      <c r="D293" s="217" t="s">
        <v>3639</v>
      </c>
      <c r="E293" s="214" t="s">
        <v>3218</v>
      </c>
      <c r="F293" s="214">
        <v>650819</v>
      </c>
      <c r="H293" s="214">
        <v>172</v>
      </c>
      <c r="I293" s="214">
        <v>2</v>
      </c>
      <c r="J293" s="214">
        <v>42</v>
      </c>
      <c r="K293" s="200">
        <v>50</v>
      </c>
      <c r="O293" s="200" t="s">
        <v>1197</v>
      </c>
      <c r="P293" s="214" t="s">
        <v>3192</v>
      </c>
      <c r="Q293" s="216">
        <v>40375</v>
      </c>
      <c r="R293" s="1">
        <v>1.81</v>
      </c>
      <c r="S293" s="1">
        <v>100</v>
      </c>
      <c r="V293" s="1">
        <v>19200</v>
      </c>
      <c r="W293" s="1">
        <v>41.9</v>
      </c>
      <c r="X293" s="1" t="s">
        <v>1406</v>
      </c>
      <c r="AA293" s="183">
        <f t="shared" si="6"/>
        <v>7.6020000000000003</v>
      </c>
      <c r="AB293" s="183">
        <f t="shared" si="7"/>
        <v>8.2593280000000018</v>
      </c>
      <c r="AE293" s="183">
        <f t="shared" si="8"/>
        <v>144.47999999999999</v>
      </c>
    </row>
    <row r="294" spans="3:31" ht="13.5" hidden="1" thickBot="1" x14ac:dyDescent="0.25">
      <c r="C294" s="262" t="s">
        <v>3197</v>
      </c>
      <c r="D294" s="234" t="s">
        <v>4912</v>
      </c>
      <c r="E294" s="235" t="s">
        <v>3220</v>
      </c>
      <c r="F294" s="235" t="s">
        <v>3221</v>
      </c>
      <c r="G294" s="235"/>
      <c r="H294" s="235">
        <v>172</v>
      </c>
      <c r="I294" s="235">
        <v>2</v>
      </c>
      <c r="J294" s="235">
        <v>50</v>
      </c>
      <c r="K294" s="208">
        <v>70</v>
      </c>
      <c r="L294" s="208"/>
      <c r="M294" s="208"/>
      <c r="N294" s="208"/>
      <c r="O294" s="208" t="s">
        <v>4452</v>
      </c>
      <c r="P294" s="235" t="s">
        <v>669</v>
      </c>
      <c r="Q294" s="236">
        <v>40378</v>
      </c>
      <c r="R294" s="1">
        <v>1.81</v>
      </c>
      <c r="S294" s="1">
        <v>100</v>
      </c>
      <c r="V294" s="1">
        <v>19200</v>
      </c>
      <c r="W294" s="1">
        <v>41.9</v>
      </c>
      <c r="X294" s="1" t="s">
        <v>1406</v>
      </c>
      <c r="AA294" s="183">
        <f t="shared" si="6"/>
        <v>12.67</v>
      </c>
      <c r="AB294" s="183">
        <f t="shared" si="7"/>
        <v>9.8325333333333322</v>
      </c>
      <c r="AE294" s="183">
        <f t="shared" si="8"/>
        <v>172</v>
      </c>
    </row>
    <row r="295" spans="3:31" ht="13.5" hidden="1" thickBot="1" x14ac:dyDescent="0.25">
      <c r="C295" s="262" t="s">
        <v>3197</v>
      </c>
      <c r="D295" s="239" t="s">
        <v>4913</v>
      </c>
      <c r="E295" s="240" t="s">
        <v>3222</v>
      </c>
      <c r="F295" s="240" t="s">
        <v>1210</v>
      </c>
      <c r="G295" s="240"/>
      <c r="H295" s="240">
        <v>172</v>
      </c>
      <c r="I295" s="240">
        <v>2</v>
      </c>
      <c r="J295" s="240">
        <v>250</v>
      </c>
      <c r="K295" s="241">
        <v>59</v>
      </c>
      <c r="L295" s="241"/>
      <c r="M295" s="241"/>
      <c r="N295" s="241"/>
      <c r="O295" s="241" t="s">
        <v>4452</v>
      </c>
      <c r="P295" s="240" t="s">
        <v>663</v>
      </c>
      <c r="Q295" s="242">
        <v>40401</v>
      </c>
      <c r="R295" s="1">
        <v>1.81</v>
      </c>
      <c r="S295" s="1">
        <v>100</v>
      </c>
      <c r="V295" s="1">
        <v>19200</v>
      </c>
      <c r="W295" s="1">
        <v>41.9</v>
      </c>
      <c r="X295" s="1" t="s">
        <v>1406</v>
      </c>
      <c r="AA295" s="183">
        <f t="shared" si="6"/>
        <v>53.395000000000003</v>
      </c>
      <c r="AB295" s="183">
        <f t="shared" si="7"/>
        <v>49.162666666666667</v>
      </c>
      <c r="AE295" s="1">
        <f t="shared" si="8"/>
        <v>860</v>
      </c>
    </row>
    <row r="296" spans="3:31" hidden="1" x14ac:dyDescent="0.2">
      <c r="C296" s="243" t="s">
        <v>4453</v>
      </c>
      <c r="D296" s="244"/>
      <c r="E296" s="245"/>
      <c r="F296" s="245"/>
      <c r="G296" s="245"/>
      <c r="H296" s="245"/>
      <c r="I296" s="245"/>
      <c r="J296" s="245"/>
      <c r="K296" s="246"/>
      <c r="L296" s="246"/>
      <c r="M296" s="246"/>
      <c r="N296" s="246"/>
      <c r="O296" s="246"/>
      <c r="P296" s="245"/>
      <c r="Q296" s="247"/>
    </row>
    <row r="297" spans="3:31" hidden="1" x14ac:dyDescent="0.2">
      <c r="C297" s="262" t="s">
        <v>3223</v>
      </c>
      <c r="D297" s="217" t="s">
        <v>4898</v>
      </c>
      <c r="E297" s="214" t="s">
        <v>3218</v>
      </c>
      <c r="F297" s="214" t="s">
        <v>3219</v>
      </c>
      <c r="H297" s="214">
        <v>172</v>
      </c>
      <c r="I297" s="214">
        <v>2</v>
      </c>
      <c r="J297" s="214">
        <v>18</v>
      </c>
      <c r="K297" s="200">
        <v>50</v>
      </c>
      <c r="O297" s="200" t="s">
        <v>1197</v>
      </c>
      <c r="P297" s="214" t="s">
        <v>3209</v>
      </c>
      <c r="Q297" s="216">
        <v>40423</v>
      </c>
      <c r="R297" s="1">
        <v>1.81</v>
      </c>
      <c r="S297" s="1">
        <v>100</v>
      </c>
      <c r="V297" s="1">
        <v>19200</v>
      </c>
      <c r="W297" s="183">
        <f t="shared" ref="W297:W312" si="9">41.9*1.05</f>
        <v>43.994999999999997</v>
      </c>
      <c r="X297" s="1" t="s">
        <v>4868</v>
      </c>
      <c r="AA297" s="183">
        <f t="shared" ref="AA297:AA312" si="10">K297*100*R297*(J297*I297)/(S297*1000)</f>
        <v>3.258</v>
      </c>
      <c r="AB297" s="183">
        <f t="shared" ref="AB297:AB312" si="11">(V297*(J297*I297)*1.1)/9000*W297/1000</f>
        <v>3.7166976000000003</v>
      </c>
      <c r="AE297" s="1">
        <f t="shared" ref="AE297:AE312" si="12">J297*I297*(H297/100)</f>
        <v>61.92</v>
      </c>
    </row>
    <row r="298" spans="3:31" hidden="1" x14ac:dyDescent="0.2">
      <c r="C298" s="262" t="s">
        <v>3223</v>
      </c>
      <c r="D298" s="217" t="s">
        <v>4899</v>
      </c>
      <c r="E298" s="214" t="s">
        <v>3224</v>
      </c>
      <c r="F298" s="214" t="s">
        <v>3217</v>
      </c>
      <c r="H298" s="214">
        <v>172</v>
      </c>
      <c r="I298" s="214">
        <v>2</v>
      </c>
      <c r="J298" s="214">
        <v>230</v>
      </c>
      <c r="K298" s="200">
        <v>50</v>
      </c>
      <c r="O298" s="200" t="s">
        <v>1197</v>
      </c>
      <c r="P298" s="214" t="s">
        <v>4816</v>
      </c>
      <c r="Q298" s="216">
        <v>40428</v>
      </c>
      <c r="R298" s="1">
        <v>1.81</v>
      </c>
      <c r="S298" s="1">
        <v>100</v>
      </c>
      <c r="V298" s="1">
        <v>19200</v>
      </c>
      <c r="W298" s="183">
        <f t="shared" si="9"/>
        <v>43.994999999999997</v>
      </c>
      <c r="X298" s="1" t="s">
        <v>4868</v>
      </c>
      <c r="AA298" s="183">
        <f t="shared" si="10"/>
        <v>41.63</v>
      </c>
      <c r="AB298" s="183">
        <f t="shared" si="11"/>
        <v>47.491135999999997</v>
      </c>
      <c r="AE298" s="1">
        <f t="shared" si="12"/>
        <v>791.19999999999993</v>
      </c>
    </row>
    <row r="299" spans="3:31" hidden="1" x14ac:dyDescent="0.2">
      <c r="C299" s="262" t="s">
        <v>3223</v>
      </c>
      <c r="D299" s="217" t="s">
        <v>4900</v>
      </c>
      <c r="E299" s="214" t="s">
        <v>3225</v>
      </c>
      <c r="F299" s="214" t="s">
        <v>3226</v>
      </c>
      <c r="H299" s="214">
        <v>171</v>
      </c>
      <c r="I299" s="214">
        <v>2</v>
      </c>
      <c r="J299" s="214">
        <v>19</v>
      </c>
      <c r="K299" s="200">
        <v>63</v>
      </c>
      <c r="O299" s="214" t="s">
        <v>4556</v>
      </c>
      <c r="P299" s="214" t="s">
        <v>669</v>
      </c>
      <c r="Q299" s="216">
        <v>40430</v>
      </c>
      <c r="R299" s="1">
        <v>1.81</v>
      </c>
      <c r="S299" s="1">
        <v>59.5</v>
      </c>
      <c r="V299" s="1">
        <v>19200</v>
      </c>
      <c r="W299" s="183">
        <f t="shared" si="9"/>
        <v>43.994999999999997</v>
      </c>
      <c r="X299" s="1" t="s">
        <v>4868</v>
      </c>
      <c r="AA299" s="183">
        <f t="shared" si="10"/>
        <v>7.282588235294118</v>
      </c>
      <c r="AB299" s="183">
        <f t="shared" si="11"/>
        <v>3.9231808000000004</v>
      </c>
      <c r="AE299" s="1">
        <f t="shared" si="12"/>
        <v>64.98</v>
      </c>
    </row>
    <row r="300" spans="3:31" hidden="1" x14ac:dyDescent="0.2">
      <c r="C300" s="262" t="s">
        <v>3223</v>
      </c>
      <c r="D300" s="217" t="s">
        <v>4901</v>
      </c>
      <c r="E300" s="214" t="s">
        <v>3227</v>
      </c>
      <c r="F300" s="214" t="s">
        <v>3228</v>
      </c>
      <c r="H300" s="214">
        <v>171</v>
      </c>
      <c r="I300" s="214">
        <v>2</v>
      </c>
      <c r="J300" s="214">
        <v>5</v>
      </c>
      <c r="K300" s="200">
        <v>54</v>
      </c>
      <c r="O300" s="200" t="s">
        <v>4451</v>
      </c>
      <c r="P300" s="214" t="s">
        <v>669</v>
      </c>
      <c r="Q300" s="216">
        <v>40430</v>
      </c>
      <c r="R300" s="1">
        <v>1.81</v>
      </c>
      <c r="S300" s="1">
        <v>72</v>
      </c>
      <c r="V300" s="1">
        <v>19200</v>
      </c>
      <c r="W300" s="183">
        <f t="shared" si="9"/>
        <v>43.994999999999997</v>
      </c>
      <c r="X300" s="1" t="s">
        <v>4868</v>
      </c>
      <c r="AA300" s="183">
        <f t="shared" si="10"/>
        <v>1.3574999999999999</v>
      </c>
      <c r="AB300" s="183">
        <f t="shared" si="11"/>
        <v>1.032416</v>
      </c>
      <c r="AE300" s="1">
        <f t="shared" si="12"/>
        <v>17.100000000000001</v>
      </c>
    </row>
    <row r="301" spans="3:31" hidden="1" x14ac:dyDescent="0.2">
      <c r="C301" s="262" t="s">
        <v>3223</v>
      </c>
      <c r="D301" s="217" t="s">
        <v>4902</v>
      </c>
      <c r="E301" s="214" t="s">
        <v>3229</v>
      </c>
      <c r="F301" s="214" t="s">
        <v>3230</v>
      </c>
      <c r="H301" s="214">
        <v>171</v>
      </c>
      <c r="I301" s="214">
        <v>2</v>
      </c>
      <c r="J301" s="214">
        <v>5</v>
      </c>
      <c r="K301" s="200">
        <v>54</v>
      </c>
      <c r="O301" s="200" t="s">
        <v>4451</v>
      </c>
      <c r="P301" s="214" t="s">
        <v>669</v>
      </c>
      <c r="Q301" s="216">
        <v>40430</v>
      </c>
      <c r="R301" s="1">
        <v>1.81</v>
      </c>
      <c r="S301" s="1">
        <v>72</v>
      </c>
      <c r="V301" s="1">
        <v>19200</v>
      </c>
      <c r="W301" s="183">
        <f t="shared" si="9"/>
        <v>43.994999999999997</v>
      </c>
      <c r="X301" s="1" t="s">
        <v>4868</v>
      </c>
      <c r="AA301" s="183">
        <f t="shared" si="10"/>
        <v>1.3574999999999999</v>
      </c>
      <c r="AB301" s="183">
        <f t="shared" si="11"/>
        <v>1.032416</v>
      </c>
      <c r="AE301" s="1">
        <f t="shared" si="12"/>
        <v>17.100000000000001</v>
      </c>
    </row>
    <row r="302" spans="3:31" hidden="1" x14ac:dyDescent="0.2">
      <c r="C302" s="262" t="s">
        <v>3223</v>
      </c>
      <c r="D302" s="217" t="s">
        <v>4903</v>
      </c>
      <c r="E302" s="214" t="s">
        <v>3231</v>
      </c>
      <c r="F302" s="214" t="s">
        <v>3232</v>
      </c>
      <c r="H302" s="214">
        <v>171</v>
      </c>
      <c r="I302" s="214">
        <v>2</v>
      </c>
      <c r="J302" s="214">
        <v>5</v>
      </c>
      <c r="K302" s="200">
        <v>54</v>
      </c>
      <c r="O302" s="200" t="s">
        <v>4451</v>
      </c>
      <c r="P302" s="214" t="s">
        <v>4816</v>
      </c>
      <c r="Q302" s="216">
        <v>40430</v>
      </c>
      <c r="R302" s="1">
        <v>1.81</v>
      </c>
      <c r="S302" s="1">
        <v>72</v>
      </c>
      <c r="V302" s="1">
        <v>19200</v>
      </c>
      <c r="W302" s="183">
        <f t="shared" si="9"/>
        <v>43.994999999999997</v>
      </c>
      <c r="X302" s="1" t="s">
        <v>4868</v>
      </c>
      <c r="AA302" s="183">
        <f t="shared" si="10"/>
        <v>1.3574999999999999</v>
      </c>
      <c r="AB302" s="183">
        <f t="shared" si="11"/>
        <v>1.032416</v>
      </c>
      <c r="AE302" s="1">
        <f t="shared" si="12"/>
        <v>17.100000000000001</v>
      </c>
    </row>
    <row r="303" spans="3:31" hidden="1" x14ac:dyDescent="0.2">
      <c r="C303" s="262" t="s">
        <v>3223</v>
      </c>
      <c r="D303" s="217" t="s">
        <v>4904</v>
      </c>
      <c r="E303" s="214" t="s">
        <v>2270</v>
      </c>
      <c r="F303" s="214" t="s">
        <v>2271</v>
      </c>
      <c r="H303" s="214">
        <v>172</v>
      </c>
      <c r="I303" s="214">
        <v>2</v>
      </c>
      <c r="J303" s="214">
        <v>126</v>
      </c>
      <c r="K303" s="200">
        <v>50</v>
      </c>
      <c r="O303" s="214" t="s">
        <v>2272</v>
      </c>
      <c r="P303" s="214" t="s">
        <v>669</v>
      </c>
      <c r="Q303" s="216">
        <v>40435</v>
      </c>
      <c r="R303" s="1">
        <v>1.81</v>
      </c>
      <c r="S303" s="1">
        <v>100</v>
      </c>
      <c r="V303" s="1">
        <v>19200</v>
      </c>
      <c r="W303" s="183">
        <f t="shared" si="9"/>
        <v>43.994999999999997</v>
      </c>
      <c r="X303" s="1" t="s">
        <v>4868</v>
      </c>
      <c r="AA303" s="183">
        <f t="shared" si="10"/>
        <v>22.806000000000001</v>
      </c>
      <c r="AB303" s="183">
        <f t="shared" si="11"/>
        <v>26.016883199999999</v>
      </c>
      <c r="AE303" s="1">
        <f t="shared" si="12"/>
        <v>433.44</v>
      </c>
    </row>
    <row r="304" spans="3:31" hidden="1" x14ac:dyDescent="0.2">
      <c r="C304" s="262" t="s">
        <v>3223</v>
      </c>
      <c r="D304" s="217" t="s">
        <v>4905</v>
      </c>
      <c r="E304" s="214" t="s">
        <v>2273</v>
      </c>
      <c r="F304" s="214" t="s">
        <v>1019</v>
      </c>
      <c r="H304" s="214">
        <v>172</v>
      </c>
      <c r="I304" s="214">
        <v>2</v>
      </c>
      <c r="J304" s="214">
        <v>90</v>
      </c>
      <c r="K304" s="200">
        <v>64</v>
      </c>
      <c r="O304" s="200" t="s">
        <v>4452</v>
      </c>
      <c r="P304" s="214" t="s">
        <v>669</v>
      </c>
      <c r="Q304" s="216">
        <v>40439</v>
      </c>
      <c r="R304" s="1">
        <v>1.81</v>
      </c>
      <c r="S304" s="1">
        <v>100</v>
      </c>
      <c r="V304" s="1">
        <v>19200</v>
      </c>
      <c r="W304" s="183">
        <f t="shared" si="9"/>
        <v>43.994999999999997</v>
      </c>
      <c r="X304" s="1" t="s">
        <v>4868</v>
      </c>
      <c r="AA304" s="183">
        <f t="shared" si="10"/>
        <v>20.851199999999999</v>
      </c>
      <c r="AB304" s="183">
        <f t="shared" si="11"/>
        <v>18.583488000000003</v>
      </c>
      <c r="AE304" s="1">
        <f t="shared" si="12"/>
        <v>309.60000000000002</v>
      </c>
    </row>
    <row r="305" spans="1:31" hidden="1" x14ac:dyDescent="0.2">
      <c r="C305" s="262" t="s">
        <v>3223</v>
      </c>
      <c r="D305" s="217" t="s">
        <v>4906</v>
      </c>
      <c r="E305" s="214" t="s">
        <v>2274</v>
      </c>
      <c r="F305" s="214" t="s">
        <v>2275</v>
      </c>
      <c r="H305" s="214">
        <v>172</v>
      </c>
      <c r="I305" s="214">
        <v>2</v>
      </c>
      <c r="J305" s="214">
        <v>250</v>
      </c>
      <c r="K305" s="200">
        <v>26</v>
      </c>
      <c r="O305" s="200" t="s">
        <v>4491</v>
      </c>
      <c r="P305" s="214" t="s">
        <v>4816</v>
      </c>
      <c r="Q305" s="216">
        <v>40443</v>
      </c>
      <c r="R305" s="1">
        <v>1.81</v>
      </c>
      <c r="S305" s="1">
        <v>25.3</v>
      </c>
      <c r="V305" s="1">
        <v>19200</v>
      </c>
      <c r="W305" s="183">
        <f t="shared" si="9"/>
        <v>43.994999999999997</v>
      </c>
      <c r="X305" s="1" t="s">
        <v>4868</v>
      </c>
      <c r="AA305" s="183">
        <f t="shared" si="10"/>
        <v>93.003952569169954</v>
      </c>
      <c r="AB305" s="183">
        <f t="shared" si="11"/>
        <v>51.620799999999996</v>
      </c>
      <c r="AE305" s="1">
        <f t="shared" si="12"/>
        <v>860</v>
      </c>
    </row>
    <row r="306" spans="1:31" hidden="1" x14ac:dyDescent="0.2">
      <c r="C306" s="262" t="s">
        <v>3223</v>
      </c>
      <c r="D306" s="217" t="s">
        <v>4907</v>
      </c>
      <c r="E306" s="214" t="s">
        <v>2274</v>
      </c>
      <c r="F306" s="214" t="s">
        <v>2276</v>
      </c>
      <c r="H306" s="214">
        <v>172</v>
      </c>
      <c r="I306" s="214">
        <v>2</v>
      </c>
      <c r="J306" s="214">
        <v>250</v>
      </c>
      <c r="K306" s="200">
        <v>26</v>
      </c>
      <c r="O306" s="200" t="s">
        <v>4491</v>
      </c>
      <c r="P306" s="214" t="s">
        <v>669</v>
      </c>
      <c r="Q306" s="216">
        <v>40447</v>
      </c>
      <c r="R306" s="1">
        <v>1.81</v>
      </c>
      <c r="S306" s="1">
        <v>25.3</v>
      </c>
      <c r="V306" s="1">
        <v>19200</v>
      </c>
      <c r="W306" s="183">
        <f t="shared" si="9"/>
        <v>43.994999999999997</v>
      </c>
      <c r="X306" s="1" t="s">
        <v>4868</v>
      </c>
      <c r="AA306" s="183">
        <f t="shared" si="10"/>
        <v>93.003952569169954</v>
      </c>
      <c r="AB306" s="183">
        <f t="shared" si="11"/>
        <v>51.620799999999996</v>
      </c>
      <c r="AE306" s="1">
        <f t="shared" si="12"/>
        <v>860</v>
      </c>
    </row>
    <row r="307" spans="1:31" hidden="1" x14ac:dyDescent="0.2">
      <c r="C307" s="262" t="s">
        <v>3223</v>
      </c>
      <c r="D307" s="217" t="s">
        <v>4908</v>
      </c>
      <c r="E307" s="214" t="s">
        <v>2274</v>
      </c>
      <c r="F307" s="214" t="s">
        <v>2276</v>
      </c>
      <c r="H307" s="214">
        <v>172</v>
      </c>
      <c r="I307" s="214">
        <v>2</v>
      </c>
      <c r="J307" s="214">
        <v>110</v>
      </c>
      <c r="K307" s="200">
        <v>26</v>
      </c>
      <c r="O307" s="200" t="s">
        <v>4491</v>
      </c>
      <c r="P307" s="214" t="s">
        <v>2277</v>
      </c>
      <c r="Q307" s="216">
        <v>40449</v>
      </c>
      <c r="R307" s="1">
        <v>1.81</v>
      </c>
      <c r="S307" s="1">
        <v>25.3</v>
      </c>
      <c r="V307" s="1">
        <v>19200</v>
      </c>
      <c r="W307" s="183">
        <f t="shared" si="9"/>
        <v>43.994999999999997</v>
      </c>
      <c r="X307" s="1" t="s">
        <v>4868</v>
      </c>
      <c r="AA307" s="183">
        <f t="shared" si="10"/>
        <v>40.92173913043478</v>
      </c>
      <c r="AB307" s="183">
        <f t="shared" si="11"/>
        <v>22.713151999999997</v>
      </c>
      <c r="AE307" s="1">
        <f t="shared" si="12"/>
        <v>378.4</v>
      </c>
    </row>
    <row r="308" spans="1:31" hidden="1" x14ac:dyDescent="0.2">
      <c r="C308" s="223" t="s">
        <v>2278</v>
      </c>
      <c r="D308" s="217" t="s">
        <v>4909</v>
      </c>
      <c r="E308" s="214" t="s">
        <v>2279</v>
      </c>
      <c r="F308" s="214" t="s">
        <v>1019</v>
      </c>
      <c r="H308" s="214">
        <v>171</v>
      </c>
      <c r="I308" s="214">
        <v>2</v>
      </c>
      <c r="J308" s="214">
        <v>205</v>
      </c>
      <c r="K308" s="200">
        <v>64</v>
      </c>
      <c r="O308" s="200" t="s">
        <v>4452</v>
      </c>
      <c r="P308" s="214" t="s">
        <v>4816</v>
      </c>
      <c r="Q308" s="216">
        <v>40456</v>
      </c>
      <c r="R308" s="1">
        <v>1.81</v>
      </c>
      <c r="S308" s="1">
        <v>100</v>
      </c>
      <c r="V308" s="1">
        <v>19200</v>
      </c>
      <c r="W308" s="183">
        <f t="shared" si="9"/>
        <v>43.994999999999997</v>
      </c>
      <c r="X308" s="1" t="s">
        <v>4868</v>
      </c>
      <c r="AA308" s="183">
        <f t="shared" si="10"/>
        <v>47.494399999999999</v>
      </c>
      <c r="AB308" s="183">
        <f t="shared" si="11"/>
        <v>42.329055999999994</v>
      </c>
      <c r="AE308" s="1">
        <f t="shared" si="12"/>
        <v>701.1</v>
      </c>
    </row>
    <row r="309" spans="1:31" hidden="1" x14ac:dyDescent="0.2">
      <c r="C309" s="223" t="s">
        <v>2278</v>
      </c>
      <c r="D309" s="217" t="s">
        <v>4910</v>
      </c>
      <c r="E309" s="214" t="s">
        <v>2280</v>
      </c>
      <c r="F309" s="214" t="s">
        <v>1106</v>
      </c>
      <c r="H309" s="214">
        <v>171</v>
      </c>
      <c r="I309" s="214">
        <v>2</v>
      </c>
      <c r="J309" s="214">
        <v>55</v>
      </c>
      <c r="K309" s="200">
        <v>45</v>
      </c>
      <c r="O309" s="200" t="s">
        <v>4451</v>
      </c>
      <c r="P309" s="214" t="s">
        <v>669</v>
      </c>
      <c r="Q309" s="216">
        <v>40457</v>
      </c>
      <c r="R309" s="1">
        <v>1.81</v>
      </c>
      <c r="S309" s="1">
        <v>72</v>
      </c>
      <c r="V309" s="1">
        <v>19200</v>
      </c>
      <c r="W309" s="183">
        <f t="shared" si="9"/>
        <v>43.994999999999997</v>
      </c>
      <c r="X309" s="1" t="s">
        <v>4868</v>
      </c>
      <c r="AA309" s="183">
        <f t="shared" si="10"/>
        <v>12.44375</v>
      </c>
      <c r="AB309" s="183">
        <f t="shared" si="11"/>
        <v>11.356575999999999</v>
      </c>
      <c r="AE309" s="1">
        <f t="shared" si="12"/>
        <v>188.1</v>
      </c>
    </row>
    <row r="310" spans="1:31" hidden="1" x14ac:dyDescent="0.2">
      <c r="C310" s="223" t="s">
        <v>2278</v>
      </c>
      <c r="D310" s="217" t="s">
        <v>4911</v>
      </c>
      <c r="E310" s="214" t="s">
        <v>2281</v>
      </c>
      <c r="F310" s="214" t="s">
        <v>1210</v>
      </c>
      <c r="H310" s="214">
        <v>172</v>
      </c>
      <c r="I310" s="214">
        <v>2</v>
      </c>
      <c r="J310" s="214">
        <v>250</v>
      </c>
      <c r="K310" s="200">
        <v>62</v>
      </c>
      <c r="O310" s="200" t="s">
        <v>4452</v>
      </c>
      <c r="P310" s="214" t="s">
        <v>4816</v>
      </c>
      <c r="Q310" s="216">
        <v>40465</v>
      </c>
      <c r="R310" s="1">
        <v>1.81</v>
      </c>
      <c r="S310" s="1">
        <v>100</v>
      </c>
      <c r="V310" s="1">
        <v>19200</v>
      </c>
      <c r="W310" s="183">
        <f t="shared" si="9"/>
        <v>43.994999999999997</v>
      </c>
      <c r="X310" s="1" t="s">
        <v>4868</v>
      </c>
      <c r="AA310" s="183">
        <f t="shared" si="10"/>
        <v>56.11</v>
      </c>
      <c r="AB310" s="183">
        <f t="shared" si="11"/>
        <v>51.620799999999996</v>
      </c>
      <c r="AE310" s="1">
        <f t="shared" si="12"/>
        <v>860</v>
      </c>
    </row>
    <row r="311" spans="1:31" ht="13.5" hidden="1" thickBot="1" x14ac:dyDescent="0.25">
      <c r="C311" s="237" t="s">
        <v>2278</v>
      </c>
      <c r="D311" s="234" t="s">
        <v>3639</v>
      </c>
      <c r="E311" s="235" t="s">
        <v>2282</v>
      </c>
      <c r="F311" s="235" t="s">
        <v>2283</v>
      </c>
      <c r="G311" s="235"/>
      <c r="H311" s="235">
        <v>172</v>
      </c>
      <c r="I311" s="235">
        <v>2</v>
      </c>
      <c r="J311" s="235">
        <v>150</v>
      </c>
      <c r="K311" s="208">
        <v>46</v>
      </c>
      <c r="L311" s="208"/>
      <c r="M311" s="208"/>
      <c r="N311" s="208"/>
      <c r="O311" s="208" t="s">
        <v>4452</v>
      </c>
      <c r="P311" s="235" t="s">
        <v>663</v>
      </c>
      <c r="Q311" s="236">
        <v>40471</v>
      </c>
      <c r="R311" s="1">
        <v>1.81</v>
      </c>
      <c r="S311" s="1">
        <v>100</v>
      </c>
      <c r="V311" s="1">
        <v>19200</v>
      </c>
      <c r="W311" s="183">
        <f t="shared" si="9"/>
        <v>43.994999999999997</v>
      </c>
      <c r="X311" s="1" t="s">
        <v>4868</v>
      </c>
      <c r="AA311" s="183">
        <f t="shared" si="10"/>
        <v>24.978000000000002</v>
      </c>
      <c r="AB311" s="183">
        <f t="shared" si="11"/>
        <v>30.972480000000004</v>
      </c>
      <c r="AE311" s="1">
        <f t="shared" si="12"/>
        <v>516</v>
      </c>
    </row>
    <row r="312" spans="1:31" hidden="1" x14ac:dyDescent="0.2">
      <c r="C312" s="223" t="s">
        <v>2278</v>
      </c>
      <c r="D312" s="217" t="s">
        <v>4912</v>
      </c>
      <c r="E312" s="214" t="s">
        <v>2284</v>
      </c>
      <c r="F312" s="214" t="s">
        <v>2285</v>
      </c>
      <c r="H312" s="214">
        <v>172</v>
      </c>
      <c r="I312" s="214">
        <v>2</v>
      </c>
      <c r="J312" s="214">
        <v>54</v>
      </c>
      <c r="K312" s="200">
        <v>45</v>
      </c>
      <c r="O312" s="200" t="s">
        <v>1415</v>
      </c>
      <c r="P312" s="214" t="s">
        <v>4816</v>
      </c>
      <c r="Q312" s="216">
        <v>40485</v>
      </c>
      <c r="R312" s="1">
        <v>1.81</v>
      </c>
      <c r="S312" s="1">
        <v>68</v>
      </c>
      <c r="V312" s="1">
        <v>19200</v>
      </c>
      <c r="W312" s="183">
        <f t="shared" si="9"/>
        <v>43.994999999999997</v>
      </c>
      <c r="X312" s="1" t="s">
        <v>4868</v>
      </c>
      <c r="AA312" s="183">
        <f t="shared" si="10"/>
        <v>12.936176470588235</v>
      </c>
      <c r="AB312" s="183">
        <f t="shared" si="11"/>
        <v>11.150092799999998</v>
      </c>
      <c r="AE312" s="1">
        <f t="shared" si="12"/>
        <v>185.76</v>
      </c>
    </row>
    <row r="313" spans="1:31" hidden="1" x14ac:dyDescent="0.2">
      <c r="J313" s="214">
        <f>SUM(J297:J312)</f>
        <v>1822</v>
      </c>
      <c r="W313" s="183"/>
    </row>
    <row r="314" spans="1:31" ht="13.5" hidden="1" thickBot="1" x14ac:dyDescent="0.25">
      <c r="C314" s="266" t="s">
        <v>4453</v>
      </c>
      <c r="D314" s="267"/>
      <c r="E314" s="268"/>
      <c r="F314" s="268"/>
      <c r="G314" s="268"/>
      <c r="H314" s="268"/>
      <c r="I314" s="268"/>
      <c r="J314" s="268"/>
      <c r="K314" s="269"/>
      <c r="L314" s="269"/>
      <c r="M314" s="269"/>
      <c r="N314" s="269"/>
      <c r="O314" s="269"/>
      <c r="P314" s="268"/>
      <c r="Q314" s="270"/>
    </row>
    <row r="315" spans="1:31" s="272" customFormat="1" ht="13.5" hidden="1" thickBot="1" x14ac:dyDescent="0.25">
      <c r="A315" s="271"/>
      <c r="C315" s="273" t="s">
        <v>2286</v>
      </c>
      <c r="D315" s="273" t="s">
        <v>4898</v>
      </c>
      <c r="E315" s="274" t="s">
        <v>2281</v>
      </c>
      <c r="F315" s="274" t="s">
        <v>2287</v>
      </c>
      <c r="G315" s="274"/>
      <c r="H315" s="274">
        <v>172</v>
      </c>
      <c r="I315" s="274">
        <v>2</v>
      </c>
      <c r="J315" s="274">
        <v>260</v>
      </c>
      <c r="K315" s="275">
        <v>59</v>
      </c>
      <c r="L315" s="275"/>
      <c r="M315" s="275"/>
      <c r="N315" s="275"/>
      <c r="O315" s="275" t="s">
        <v>4452</v>
      </c>
      <c r="P315" s="274" t="s">
        <v>669</v>
      </c>
      <c r="Q315" s="276">
        <v>40521</v>
      </c>
      <c r="R315" s="277"/>
      <c r="S315" s="277"/>
      <c r="T315" s="277"/>
      <c r="U315" s="277"/>
      <c r="V315" s="277"/>
      <c r="W315" s="277"/>
      <c r="X315" s="277"/>
      <c r="Y315" s="277"/>
      <c r="Z315" s="277"/>
      <c r="AA315" s="278"/>
      <c r="AB315" s="278"/>
      <c r="AE315" s="277"/>
    </row>
    <row r="316" spans="1:31" ht="13.5" hidden="1" thickBot="1" x14ac:dyDescent="0.25">
      <c r="C316" s="279"/>
      <c r="D316" s="280"/>
      <c r="E316" s="281"/>
      <c r="F316" s="282" t="s">
        <v>2288</v>
      </c>
      <c r="G316" s="282"/>
      <c r="H316" s="281"/>
      <c r="I316" s="281"/>
      <c r="J316" s="281"/>
      <c r="K316" s="283"/>
      <c r="L316" s="283"/>
      <c r="M316" s="283"/>
      <c r="N316" s="283"/>
      <c r="O316" s="283"/>
      <c r="P316" s="281"/>
      <c r="Q316" s="284"/>
      <c r="R316" s="285" t="s">
        <v>2289</v>
      </c>
    </row>
    <row r="317" spans="1:31" hidden="1" x14ac:dyDescent="0.2">
      <c r="C317" s="223" t="s">
        <v>2286</v>
      </c>
      <c r="D317" s="217" t="s">
        <v>4899</v>
      </c>
      <c r="E317" s="214" t="s">
        <v>2290</v>
      </c>
      <c r="F317" s="214" t="s">
        <v>3191</v>
      </c>
      <c r="H317" s="214">
        <v>171</v>
      </c>
      <c r="I317" s="214">
        <v>2</v>
      </c>
      <c r="J317" s="214">
        <v>500</v>
      </c>
      <c r="K317" s="200">
        <v>54</v>
      </c>
      <c r="O317" s="200" t="s">
        <v>4451</v>
      </c>
      <c r="P317" s="214" t="s">
        <v>4816</v>
      </c>
      <c r="Q317" s="216">
        <v>40547</v>
      </c>
      <c r="R317" s="1">
        <f t="shared" ref="R317:R348" si="13">K317*J317*100/1000</f>
        <v>2700</v>
      </c>
    </row>
    <row r="318" spans="1:31" hidden="1" x14ac:dyDescent="0.2">
      <c r="C318" s="223" t="s">
        <v>2286</v>
      </c>
      <c r="D318" s="217" t="s">
        <v>4900</v>
      </c>
      <c r="E318" s="214" t="s">
        <v>2291</v>
      </c>
      <c r="F318" s="214" t="s">
        <v>1196</v>
      </c>
      <c r="H318" s="214">
        <v>171</v>
      </c>
      <c r="I318" s="214">
        <v>2</v>
      </c>
      <c r="J318" s="214">
        <v>252</v>
      </c>
      <c r="K318" s="200">
        <v>50</v>
      </c>
      <c r="O318" s="200" t="s">
        <v>1407</v>
      </c>
      <c r="P318" s="214" t="s">
        <v>2277</v>
      </c>
      <c r="Q318" s="216">
        <v>40553</v>
      </c>
      <c r="R318" s="1">
        <f t="shared" si="13"/>
        <v>1260</v>
      </c>
    </row>
    <row r="319" spans="1:31" hidden="1" x14ac:dyDescent="0.2">
      <c r="C319" s="223" t="s">
        <v>2286</v>
      </c>
      <c r="D319" s="217" t="s">
        <v>4901</v>
      </c>
      <c r="E319" s="214" t="s">
        <v>2291</v>
      </c>
      <c r="F319" s="214" t="s">
        <v>1196</v>
      </c>
      <c r="H319" s="214">
        <v>171</v>
      </c>
      <c r="I319" s="214">
        <v>2</v>
      </c>
      <c r="J319" s="214">
        <v>47</v>
      </c>
      <c r="K319" s="200">
        <v>50</v>
      </c>
      <c r="O319" s="200" t="s">
        <v>1407</v>
      </c>
      <c r="P319" s="214" t="s">
        <v>2277</v>
      </c>
      <c r="Q319" s="216">
        <v>40562</v>
      </c>
      <c r="R319" s="1">
        <f t="shared" si="13"/>
        <v>235</v>
      </c>
    </row>
    <row r="320" spans="1:31" hidden="1" x14ac:dyDescent="0.2">
      <c r="C320" s="243" t="s">
        <v>4453</v>
      </c>
      <c r="D320" s="244"/>
      <c r="E320" s="245"/>
      <c r="F320" s="245"/>
      <c r="G320" s="245"/>
      <c r="H320" s="245"/>
      <c r="I320" s="245"/>
      <c r="J320" s="245"/>
      <c r="K320" s="246"/>
      <c r="L320" s="246"/>
      <c r="M320" s="246"/>
      <c r="N320" s="246"/>
      <c r="O320" s="246"/>
      <c r="P320" s="245"/>
      <c r="Q320" s="247"/>
      <c r="R320" s="1">
        <f t="shared" si="13"/>
        <v>0</v>
      </c>
    </row>
    <row r="321" spans="3:18" hidden="1" x14ac:dyDescent="0.2">
      <c r="C321" s="223" t="s">
        <v>2292</v>
      </c>
      <c r="D321" s="217" t="s">
        <v>4898</v>
      </c>
      <c r="E321" s="214" t="s">
        <v>2293</v>
      </c>
      <c r="F321" s="214" t="s">
        <v>2294</v>
      </c>
      <c r="H321" s="214">
        <v>172</v>
      </c>
      <c r="I321" s="214">
        <v>2</v>
      </c>
      <c r="J321" s="214">
        <v>300</v>
      </c>
      <c r="K321" s="200">
        <v>26</v>
      </c>
      <c r="O321" s="200" t="s">
        <v>4491</v>
      </c>
      <c r="P321" s="214" t="s">
        <v>663</v>
      </c>
      <c r="Q321" s="216">
        <v>40569</v>
      </c>
      <c r="R321" s="1">
        <f t="shared" si="13"/>
        <v>780</v>
      </c>
    </row>
    <row r="322" spans="3:18" hidden="1" x14ac:dyDescent="0.2">
      <c r="C322" s="223" t="s">
        <v>2292</v>
      </c>
      <c r="D322" s="217" t="s">
        <v>4899</v>
      </c>
      <c r="E322" s="214" t="s">
        <v>2295</v>
      </c>
      <c r="F322" s="214" t="s">
        <v>1398</v>
      </c>
      <c r="H322" s="214">
        <v>172</v>
      </c>
      <c r="I322" s="214">
        <v>2</v>
      </c>
      <c r="J322" s="214">
        <v>55</v>
      </c>
      <c r="K322" s="200">
        <v>62</v>
      </c>
      <c r="O322" s="200" t="s">
        <v>4452</v>
      </c>
      <c r="P322" s="214" t="s">
        <v>663</v>
      </c>
      <c r="Q322" s="216">
        <v>40570</v>
      </c>
      <c r="R322" s="1">
        <f t="shared" si="13"/>
        <v>341</v>
      </c>
    </row>
    <row r="323" spans="3:18" ht="13.5" hidden="1" thickBot="1" x14ac:dyDescent="0.25">
      <c r="C323" s="237" t="s">
        <v>2292</v>
      </c>
      <c r="D323" s="234" t="s">
        <v>4900</v>
      </c>
      <c r="E323" s="235" t="s">
        <v>2296</v>
      </c>
      <c r="F323" s="235" t="s">
        <v>2297</v>
      </c>
      <c r="G323" s="235"/>
      <c r="H323" s="235">
        <v>172</v>
      </c>
      <c r="I323" s="235">
        <v>2</v>
      </c>
      <c r="J323" s="235">
        <v>55</v>
      </c>
      <c r="K323" s="208">
        <v>62</v>
      </c>
      <c r="L323" s="208"/>
      <c r="M323" s="208"/>
      <c r="N323" s="208"/>
      <c r="O323" s="208" t="s">
        <v>4452</v>
      </c>
      <c r="P323" s="235" t="s">
        <v>663</v>
      </c>
      <c r="Q323" s="236">
        <v>40571</v>
      </c>
      <c r="R323" s="1">
        <f t="shared" si="13"/>
        <v>341</v>
      </c>
    </row>
    <row r="324" spans="3:18" hidden="1" x14ac:dyDescent="0.2">
      <c r="C324" s="223" t="s">
        <v>2292</v>
      </c>
      <c r="D324" s="217" t="s">
        <v>4901</v>
      </c>
      <c r="E324" s="214" t="s">
        <v>2298</v>
      </c>
      <c r="F324" s="214" t="s">
        <v>1033</v>
      </c>
      <c r="H324" s="214">
        <v>172</v>
      </c>
      <c r="I324" s="214">
        <v>2</v>
      </c>
      <c r="J324" s="214">
        <v>125</v>
      </c>
      <c r="K324" s="200">
        <v>54</v>
      </c>
      <c r="O324" s="200" t="s">
        <v>4451</v>
      </c>
      <c r="P324" s="214" t="s">
        <v>4816</v>
      </c>
      <c r="Q324" s="216">
        <v>40575</v>
      </c>
      <c r="R324" s="1">
        <f t="shared" si="13"/>
        <v>675</v>
      </c>
    </row>
    <row r="325" spans="3:18" hidden="1" x14ac:dyDescent="0.2">
      <c r="C325" s="223" t="s">
        <v>2292</v>
      </c>
      <c r="D325" s="217" t="s">
        <v>4902</v>
      </c>
      <c r="E325" s="214" t="s">
        <v>2299</v>
      </c>
      <c r="F325" s="214" t="s">
        <v>2738</v>
      </c>
      <c r="H325" s="214">
        <v>172</v>
      </c>
      <c r="I325" s="214">
        <v>2</v>
      </c>
      <c r="J325" s="214">
        <v>120</v>
      </c>
      <c r="K325" s="200">
        <v>54</v>
      </c>
      <c r="O325" s="200" t="s">
        <v>4451</v>
      </c>
      <c r="P325" s="214" t="s">
        <v>4816</v>
      </c>
      <c r="Q325" s="216">
        <v>40577</v>
      </c>
      <c r="R325" s="1">
        <f t="shared" si="13"/>
        <v>648</v>
      </c>
    </row>
    <row r="326" spans="3:18" hidden="1" x14ac:dyDescent="0.2">
      <c r="C326" s="223" t="s">
        <v>2292</v>
      </c>
      <c r="D326" s="217" t="s">
        <v>4903</v>
      </c>
      <c r="E326" s="214" t="s">
        <v>2300</v>
      </c>
      <c r="F326" s="214" t="s">
        <v>2301</v>
      </c>
      <c r="H326" s="214">
        <v>172</v>
      </c>
      <c r="I326" s="214">
        <v>2</v>
      </c>
      <c r="J326" s="214">
        <v>200</v>
      </c>
      <c r="K326" s="200">
        <v>54</v>
      </c>
      <c r="O326" s="200" t="s">
        <v>4451</v>
      </c>
      <c r="P326" s="214" t="s">
        <v>663</v>
      </c>
      <c r="Q326" s="216">
        <v>40583</v>
      </c>
      <c r="R326" s="1">
        <f t="shared" si="13"/>
        <v>1080</v>
      </c>
    </row>
    <row r="327" spans="3:18" ht="13.5" hidden="1" thickBot="1" x14ac:dyDescent="0.25">
      <c r="C327" s="237" t="s">
        <v>2292</v>
      </c>
      <c r="D327" s="234" t="s">
        <v>4904</v>
      </c>
      <c r="E327" s="235" t="s">
        <v>2302</v>
      </c>
      <c r="F327" s="235" t="s">
        <v>2303</v>
      </c>
      <c r="G327" s="235"/>
      <c r="H327" s="235">
        <v>172</v>
      </c>
      <c r="I327" s="235">
        <v>2</v>
      </c>
      <c r="J327" s="235">
        <v>100</v>
      </c>
      <c r="K327" s="208">
        <v>54</v>
      </c>
      <c r="L327" s="208"/>
      <c r="M327" s="208"/>
      <c r="N327" s="208"/>
      <c r="O327" s="208" t="s">
        <v>4451</v>
      </c>
      <c r="P327" s="235" t="s">
        <v>669</v>
      </c>
      <c r="Q327" s="236">
        <v>40584</v>
      </c>
      <c r="R327" s="1">
        <f t="shared" si="13"/>
        <v>540</v>
      </c>
    </row>
    <row r="328" spans="3:18" hidden="1" x14ac:dyDescent="0.2">
      <c r="C328" s="223" t="s">
        <v>2292</v>
      </c>
      <c r="D328" s="217" t="s">
        <v>4906</v>
      </c>
      <c r="E328" s="214" t="s">
        <v>2304</v>
      </c>
      <c r="F328" s="214" t="s">
        <v>1186</v>
      </c>
      <c r="H328" s="214">
        <v>172</v>
      </c>
      <c r="I328" s="214">
        <v>2</v>
      </c>
      <c r="J328" s="214">
        <v>140</v>
      </c>
      <c r="K328" s="200">
        <v>54</v>
      </c>
      <c r="O328" s="200" t="s">
        <v>2305</v>
      </c>
      <c r="P328" s="214" t="s">
        <v>663</v>
      </c>
      <c r="Q328" s="216">
        <v>40603</v>
      </c>
      <c r="R328" s="1">
        <f t="shared" si="13"/>
        <v>756</v>
      </c>
    </row>
    <row r="329" spans="3:18" hidden="1" x14ac:dyDescent="0.2">
      <c r="C329" s="223" t="s">
        <v>2292</v>
      </c>
      <c r="D329" s="217" t="s">
        <v>4907</v>
      </c>
      <c r="E329" s="214" t="s">
        <v>2306</v>
      </c>
      <c r="F329" s="214" t="s">
        <v>2307</v>
      </c>
      <c r="H329" s="214">
        <v>172</v>
      </c>
      <c r="I329" s="214">
        <v>2</v>
      </c>
      <c r="J329" s="214">
        <v>55</v>
      </c>
      <c r="K329" s="200">
        <v>54</v>
      </c>
      <c r="O329" s="200" t="s">
        <v>4451</v>
      </c>
      <c r="P329" s="214" t="s">
        <v>669</v>
      </c>
      <c r="Q329" s="216">
        <v>40604</v>
      </c>
      <c r="R329" s="1">
        <f t="shared" si="13"/>
        <v>297</v>
      </c>
    </row>
    <row r="330" spans="3:18" hidden="1" x14ac:dyDescent="0.2">
      <c r="C330" s="223" t="s">
        <v>2292</v>
      </c>
      <c r="D330" s="217" t="s">
        <v>4908</v>
      </c>
      <c r="E330" s="214" t="s">
        <v>2308</v>
      </c>
      <c r="F330" s="214" t="s">
        <v>2283</v>
      </c>
      <c r="H330" s="214">
        <v>172</v>
      </c>
      <c r="I330" s="214">
        <v>2</v>
      </c>
      <c r="J330" s="214">
        <v>110</v>
      </c>
      <c r="K330" s="200">
        <v>46</v>
      </c>
      <c r="O330" s="200" t="s">
        <v>4452</v>
      </c>
      <c r="P330" s="214" t="s">
        <v>663</v>
      </c>
      <c r="Q330" s="216">
        <v>40605</v>
      </c>
      <c r="R330" s="1">
        <f t="shared" si="13"/>
        <v>506</v>
      </c>
    </row>
    <row r="331" spans="3:18" hidden="1" x14ac:dyDescent="0.2">
      <c r="C331" s="223" t="s">
        <v>2292</v>
      </c>
      <c r="D331" s="217" t="s">
        <v>4909</v>
      </c>
      <c r="E331" s="214" t="s">
        <v>2309</v>
      </c>
      <c r="F331" s="214" t="s">
        <v>2310</v>
      </c>
      <c r="H331" s="214">
        <v>172</v>
      </c>
      <c r="I331" s="214">
        <v>2</v>
      </c>
      <c r="J331" s="214">
        <v>55</v>
      </c>
      <c r="K331" s="200">
        <v>54</v>
      </c>
      <c r="O331" s="200" t="s">
        <v>4451</v>
      </c>
      <c r="P331" s="214" t="s">
        <v>669</v>
      </c>
      <c r="Q331" s="216">
        <v>40606</v>
      </c>
      <c r="R331" s="1">
        <f t="shared" si="13"/>
        <v>297</v>
      </c>
    </row>
    <row r="332" spans="3:18" hidden="1" x14ac:dyDescent="0.2">
      <c r="C332" s="223" t="s">
        <v>2292</v>
      </c>
      <c r="D332" s="217" t="s">
        <v>4910</v>
      </c>
      <c r="E332" s="214" t="s">
        <v>2311</v>
      </c>
      <c r="F332" s="214" t="s">
        <v>2312</v>
      </c>
      <c r="H332" s="214">
        <v>172</v>
      </c>
      <c r="I332" s="214">
        <v>2</v>
      </c>
      <c r="J332" s="214">
        <v>274</v>
      </c>
      <c r="K332" s="200">
        <v>70</v>
      </c>
      <c r="O332" s="200" t="s">
        <v>4452</v>
      </c>
      <c r="P332" s="214" t="s">
        <v>4816</v>
      </c>
      <c r="Q332" s="216">
        <v>40616</v>
      </c>
      <c r="R332" s="1">
        <f t="shared" si="13"/>
        <v>1918</v>
      </c>
    </row>
    <row r="333" spans="3:18" hidden="1" x14ac:dyDescent="0.2">
      <c r="C333" s="223" t="s">
        <v>2292</v>
      </c>
      <c r="D333" s="217" t="s">
        <v>4911</v>
      </c>
      <c r="E333" s="214" t="s">
        <v>2313</v>
      </c>
      <c r="F333" s="214" t="s">
        <v>1014</v>
      </c>
      <c r="H333" s="214">
        <v>172</v>
      </c>
      <c r="I333" s="214">
        <v>2</v>
      </c>
      <c r="J333" s="214">
        <v>110</v>
      </c>
      <c r="K333" s="200">
        <v>56</v>
      </c>
      <c r="O333" s="200" t="s">
        <v>4452</v>
      </c>
      <c r="P333" s="214" t="s">
        <v>663</v>
      </c>
      <c r="Q333" s="216">
        <v>40618</v>
      </c>
      <c r="R333" s="1">
        <f t="shared" si="13"/>
        <v>616</v>
      </c>
    </row>
    <row r="334" spans="3:18" hidden="1" x14ac:dyDescent="0.2">
      <c r="C334" s="223" t="s">
        <v>2292</v>
      </c>
      <c r="D334" s="217" t="s">
        <v>3639</v>
      </c>
      <c r="E334" s="214" t="s">
        <v>2311</v>
      </c>
      <c r="F334" s="214" t="s">
        <v>4348</v>
      </c>
      <c r="H334" s="214">
        <v>172</v>
      </c>
      <c r="I334" s="214">
        <v>2</v>
      </c>
      <c r="J334" s="214">
        <v>30</v>
      </c>
      <c r="K334" s="200">
        <v>70</v>
      </c>
      <c r="O334" s="200" t="s">
        <v>4452</v>
      </c>
      <c r="P334" s="214" t="s">
        <v>669</v>
      </c>
      <c r="Q334" s="216">
        <v>40618</v>
      </c>
      <c r="R334" s="1">
        <f t="shared" si="13"/>
        <v>210</v>
      </c>
    </row>
    <row r="335" spans="3:18" hidden="1" x14ac:dyDescent="0.2">
      <c r="C335" s="223" t="s">
        <v>2292</v>
      </c>
      <c r="D335" s="217" t="s">
        <v>4912</v>
      </c>
      <c r="E335" s="214" t="s">
        <v>2314</v>
      </c>
      <c r="F335" s="214">
        <v>266842</v>
      </c>
      <c r="H335" s="214">
        <v>172</v>
      </c>
      <c r="I335" s="214">
        <v>2</v>
      </c>
      <c r="J335" s="214">
        <v>5</v>
      </c>
      <c r="K335" s="200">
        <v>66</v>
      </c>
      <c r="O335" s="200" t="s">
        <v>1407</v>
      </c>
      <c r="P335" s="214" t="s">
        <v>669</v>
      </c>
      <c r="Q335" s="216">
        <v>40614</v>
      </c>
      <c r="R335" s="1">
        <f t="shared" si="13"/>
        <v>33</v>
      </c>
    </row>
    <row r="336" spans="3:18" hidden="1" x14ac:dyDescent="0.2">
      <c r="C336" s="243" t="s">
        <v>4453</v>
      </c>
      <c r="D336" s="244"/>
      <c r="E336" s="245"/>
      <c r="F336" s="245"/>
      <c r="G336" s="245"/>
      <c r="H336" s="245"/>
      <c r="I336" s="245"/>
      <c r="J336" s="245"/>
      <c r="K336" s="246"/>
      <c r="L336" s="246"/>
      <c r="M336" s="246"/>
      <c r="N336" s="246"/>
      <c r="O336" s="246"/>
      <c r="P336" s="245"/>
      <c r="Q336" s="247"/>
      <c r="R336" s="1">
        <f t="shared" si="13"/>
        <v>0</v>
      </c>
    </row>
    <row r="337" spans="3:18" hidden="1" x14ac:dyDescent="0.2">
      <c r="C337" s="223" t="s">
        <v>2315</v>
      </c>
      <c r="D337" s="217" t="s">
        <v>4898</v>
      </c>
      <c r="E337" s="214" t="s">
        <v>2316</v>
      </c>
      <c r="F337" s="214" t="s">
        <v>2317</v>
      </c>
      <c r="H337" s="214">
        <v>172</v>
      </c>
      <c r="I337" s="214">
        <v>2</v>
      </c>
      <c r="J337" s="214">
        <v>22</v>
      </c>
      <c r="K337" s="200">
        <v>63</v>
      </c>
      <c r="O337" s="200" t="s">
        <v>4556</v>
      </c>
      <c r="P337" s="214" t="s">
        <v>669</v>
      </c>
      <c r="Q337" s="216">
        <v>40624</v>
      </c>
      <c r="R337" s="1">
        <f t="shared" si="13"/>
        <v>138.6</v>
      </c>
    </row>
    <row r="338" spans="3:18" hidden="1" x14ac:dyDescent="0.2">
      <c r="C338" s="223" t="s">
        <v>2315</v>
      </c>
      <c r="D338" s="217" t="s">
        <v>4899</v>
      </c>
      <c r="E338" s="214" t="s">
        <v>2318</v>
      </c>
      <c r="F338" s="214" t="s">
        <v>2319</v>
      </c>
      <c r="H338" s="214">
        <v>172</v>
      </c>
      <c r="I338" s="214">
        <v>2</v>
      </c>
      <c r="J338" s="214">
        <v>110</v>
      </c>
      <c r="K338" s="200">
        <v>45</v>
      </c>
      <c r="O338" s="200" t="s">
        <v>4451</v>
      </c>
      <c r="P338" s="214" t="s">
        <v>2277</v>
      </c>
      <c r="Q338" s="216">
        <v>40626</v>
      </c>
      <c r="R338" s="1">
        <f t="shared" si="13"/>
        <v>495</v>
      </c>
    </row>
    <row r="339" spans="3:18" hidden="1" x14ac:dyDescent="0.2">
      <c r="C339" s="223" t="s">
        <v>2315</v>
      </c>
      <c r="D339" s="217" t="s">
        <v>4900</v>
      </c>
      <c r="E339" s="214" t="s">
        <v>2320</v>
      </c>
      <c r="F339" s="214">
        <v>238312</v>
      </c>
      <c r="H339" s="214">
        <v>172</v>
      </c>
      <c r="I339" s="214">
        <v>2</v>
      </c>
      <c r="J339" s="214">
        <v>150</v>
      </c>
      <c r="K339" s="200">
        <v>38</v>
      </c>
      <c r="O339" s="200" t="s">
        <v>4451</v>
      </c>
      <c r="P339" s="214" t="s">
        <v>663</v>
      </c>
      <c r="Q339" s="216">
        <v>40630</v>
      </c>
      <c r="R339" s="1">
        <f t="shared" si="13"/>
        <v>570</v>
      </c>
    </row>
    <row r="340" spans="3:18" ht="13.5" hidden="1" thickBot="1" x14ac:dyDescent="0.25">
      <c r="C340" s="237" t="s">
        <v>2315</v>
      </c>
      <c r="D340" s="234" t="s">
        <v>4901</v>
      </c>
      <c r="E340" s="235" t="s">
        <v>2321</v>
      </c>
      <c r="F340" s="235" t="s">
        <v>2322</v>
      </c>
      <c r="G340" s="235"/>
      <c r="H340" s="235">
        <v>172</v>
      </c>
      <c r="I340" s="235">
        <v>2</v>
      </c>
      <c r="J340" s="235">
        <v>140</v>
      </c>
      <c r="K340" s="208">
        <v>54</v>
      </c>
      <c r="L340" s="208"/>
      <c r="M340" s="208"/>
      <c r="N340" s="208"/>
      <c r="O340" s="208" t="s">
        <v>4488</v>
      </c>
      <c r="P340" s="235" t="s">
        <v>663</v>
      </c>
      <c r="Q340" s="236">
        <v>40633</v>
      </c>
      <c r="R340" s="1">
        <f t="shared" si="13"/>
        <v>756</v>
      </c>
    </row>
    <row r="341" spans="3:18" hidden="1" x14ac:dyDescent="0.2">
      <c r="C341" s="223" t="s">
        <v>2315</v>
      </c>
      <c r="D341" s="217" t="s">
        <v>4902</v>
      </c>
      <c r="E341" s="214" t="s">
        <v>2323</v>
      </c>
      <c r="F341" s="214" t="s">
        <v>4839</v>
      </c>
      <c r="H341" s="214">
        <v>172</v>
      </c>
      <c r="I341" s="214">
        <v>2</v>
      </c>
      <c r="J341" s="214">
        <v>92.5</v>
      </c>
      <c r="K341" s="200">
        <v>54</v>
      </c>
      <c r="O341" s="200" t="s">
        <v>4451</v>
      </c>
      <c r="P341" s="214" t="s">
        <v>4816</v>
      </c>
      <c r="Q341" s="216">
        <v>40638</v>
      </c>
      <c r="R341" s="1">
        <f t="shared" si="13"/>
        <v>499.5</v>
      </c>
    </row>
    <row r="342" spans="3:18" hidden="1" x14ac:dyDescent="0.2">
      <c r="C342" s="223" t="s">
        <v>2315</v>
      </c>
      <c r="D342" s="217" t="s">
        <v>4903</v>
      </c>
      <c r="E342" s="214" t="s">
        <v>2323</v>
      </c>
      <c r="F342" s="214" t="s">
        <v>4839</v>
      </c>
      <c r="H342" s="214">
        <v>172</v>
      </c>
      <c r="I342" s="214">
        <v>2</v>
      </c>
      <c r="J342" s="214">
        <v>60</v>
      </c>
      <c r="K342" s="200">
        <v>54</v>
      </c>
      <c r="O342" s="200" t="s">
        <v>4451</v>
      </c>
      <c r="P342" s="214" t="s">
        <v>4816</v>
      </c>
      <c r="Q342" s="216">
        <v>40646</v>
      </c>
      <c r="R342" s="1">
        <f t="shared" si="13"/>
        <v>324</v>
      </c>
    </row>
    <row r="343" spans="3:18" hidden="1" x14ac:dyDescent="0.2">
      <c r="C343" s="223" t="s">
        <v>2315</v>
      </c>
      <c r="D343" s="217" t="s">
        <v>4904</v>
      </c>
      <c r="E343" s="214" t="s">
        <v>2324</v>
      </c>
      <c r="F343" s="214" t="s">
        <v>1186</v>
      </c>
      <c r="H343" s="214">
        <v>172</v>
      </c>
      <c r="I343" s="214">
        <v>2</v>
      </c>
      <c r="J343" s="214">
        <v>275</v>
      </c>
      <c r="K343" s="200">
        <v>54</v>
      </c>
      <c r="O343" s="200" t="s">
        <v>4451</v>
      </c>
      <c r="P343" s="214" t="s">
        <v>4816</v>
      </c>
      <c r="Q343" s="216">
        <v>40646</v>
      </c>
      <c r="R343" s="1">
        <f t="shared" si="13"/>
        <v>1485</v>
      </c>
    </row>
    <row r="344" spans="3:18" hidden="1" x14ac:dyDescent="0.2">
      <c r="C344" s="223" t="s">
        <v>2315</v>
      </c>
      <c r="D344" s="217" t="s">
        <v>4905</v>
      </c>
      <c r="E344" s="214" t="s">
        <v>2325</v>
      </c>
      <c r="F344" s="214" t="s">
        <v>5156</v>
      </c>
      <c r="H344" s="214">
        <v>172</v>
      </c>
      <c r="I344" s="214">
        <v>2</v>
      </c>
      <c r="J344" s="214">
        <v>20</v>
      </c>
      <c r="K344" s="200">
        <v>72</v>
      </c>
      <c r="O344" s="200" t="s">
        <v>4556</v>
      </c>
      <c r="P344" s="214" t="s">
        <v>663</v>
      </c>
      <c r="Q344" s="216">
        <v>40647</v>
      </c>
      <c r="R344" s="1">
        <f t="shared" si="13"/>
        <v>144</v>
      </c>
    </row>
    <row r="345" spans="3:18" hidden="1" x14ac:dyDescent="0.2">
      <c r="C345" s="223" t="s">
        <v>2315</v>
      </c>
      <c r="D345" s="217" t="s">
        <v>4906</v>
      </c>
      <c r="E345" s="214" t="s">
        <v>2326</v>
      </c>
      <c r="F345" s="214" t="s">
        <v>2327</v>
      </c>
      <c r="H345" s="214">
        <v>172</v>
      </c>
      <c r="I345" s="214">
        <v>2</v>
      </c>
      <c r="J345" s="214">
        <v>500</v>
      </c>
      <c r="K345" s="200">
        <v>50</v>
      </c>
      <c r="O345" s="200" t="s">
        <v>1407</v>
      </c>
      <c r="P345" s="214" t="s">
        <v>4816</v>
      </c>
      <c r="Q345" s="216">
        <v>40659</v>
      </c>
      <c r="R345" s="1">
        <f t="shared" si="13"/>
        <v>2500</v>
      </c>
    </row>
    <row r="346" spans="3:18" ht="13.5" hidden="1" thickBot="1" x14ac:dyDescent="0.25">
      <c r="C346" s="237" t="s">
        <v>2315</v>
      </c>
      <c r="D346" s="234" t="s">
        <v>4907</v>
      </c>
      <c r="E346" s="235" t="s">
        <v>2328</v>
      </c>
      <c r="F346" s="235" t="s">
        <v>2329</v>
      </c>
      <c r="G346" s="235"/>
      <c r="H346" s="235">
        <v>172</v>
      </c>
      <c r="I346" s="235">
        <v>2</v>
      </c>
      <c r="J346" s="235">
        <v>400</v>
      </c>
      <c r="K346" s="208">
        <v>50</v>
      </c>
      <c r="L346" s="208"/>
      <c r="M346" s="208"/>
      <c r="N346" s="208"/>
      <c r="O346" s="208" t="s">
        <v>1407</v>
      </c>
      <c r="P346" s="235" t="s">
        <v>4816</v>
      </c>
      <c r="Q346" s="236">
        <v>40659</v>
      </c>
      <c r="R346" s="1">
        <f t="shared" si="13"/>
        <v>2000</v>
      </c>
    </row>
    <row r="347" spans="3:18" hidden="1" x14ac:dyDescent="0.2">
      <c r="C347" s="223" t="s">
        <v>2315</v>
      </c>
      <c r="D347" s="217" t="s">
        <v>4908</v>
      </c>
      <c r="E347" s="214" t="s">
        <v>2330</v>
      </c>
      <c r="F347" s="214" t="s">
        <v>3207</v>
      </c>
      <c r="H347" s="214">
        <v>172</v>
      </c>
      <c r="I347" s="214">
        <v>2</v>
      </c>
      <c r="J347" s="214">
        <v>200</v>
      </c>
      <c r="K347" s="200">
        <v>54</v>
      </c>
      <c r="O347" s="200" t="s">
        <v>4451</v>
      </c>
      <c r="P347" s="214" t="s">
        <v>663</v>
      </c>
      <c r="Q347" s="216">
        <v>40664</v>
      </c>
      <c r="R347" s="1">
        <f t="shared" si="13"/>
        <v>1080</v>
      </c>
    </row>
    <row r="348" spans="3:18" hidden="1" x14ac:dyDescent="0.2">
      <c r="C348" s="223" t="s">
        <v>2315</v>
      </c>
      <c r="D348" s="217" t="s">
        <v>4909</v>
      </c>
      <c r="E348" s="214" t="s">
        <v>2331</v>
      </c>
      <c r="F348" s="214" t="s">
        <v>2332</v>
      </c>
      <c r="H348" s="214">
        <v>172</v>
      </c>
      <c r="I348" s="214">
        <v>2</v>
      </c>
      <c r="J348" s="214">
        <v>5</v>
      </c>
      <c r="K348" s="200">
        <v>54</v>
      </c>
      <c r="O348" s="200" t="s">
        <v>4451</v>
      </c>
      <c r="P348" s="214" t="s">
        <v>663</v>
      </c>
      <c r="Q348" s="216">
        <v>40665</v>
      </c>
      <c r="R348" s="1">
        <f t="shared" si="13"/>
        <v>27</v>
      </c>
    </row>
    <row r="349" spans="3:18" hidden="1" x14ac:dyDescent="0.2">
      <c r="C349" s="223" t="s">
        <v>2315</v>
      </c>
      <c r="D349" s="217" t="s">
        <v>4910</v>
      </c>
      <c r="E349" s="214" t="s">
        <v>2333</v>
      </c>
      <c r="F349" s="214" t="s">
        <v>2334</v>
      </c>
      <c r="H349" s="214">
        <v>172</v>
      </c>
      <c r="I349" s="214">
        <v>2</v>
      </c>
      <c r="J349" s="214">
        <v>3</v>
      </c>
      <c r="K349" s="200">
        <v>45</v>
      </c>
      <c r="O349" s="200" t="s">
        <v>4451</v>
      </c>
      <c r="P349" s="214" t="s">
        <v>663</v>
      </c>
      <c r="Q349" s="216">
        <v>40665</v>
      </c>
      <c r="R349" s="1">
        <f t="shared" ref="R349:R380" si="14">K349*J349*100/1000</f>
        <v>13.5</v>
      </c>
    </row>
    <row r="350" spans="3:18" hidden="1" x14ac:dyDescent="0.2">
      <c r="C350" s="223" t="s">
        <v>2315</v>
      </c>
      <c r="D350" s="217" t="s">
        <v>4911</v>
      </c>
      <c r="E350" s="214" t="s">
        <v>2335</v>
      </c>
      <c r="F350" s="214" t="s">
        <v>2336</v>
      </c>
      <c r="H350" s="214">
        <v>172</v>
      </c>
      <c r="I350" s="214">
        <v>2</v>
      </c>
      <c r="J350" s="214">
        <v>3</v>
      </c>
      <c r="K350" s="200">
        <v>54</v>
      </c>
      <c r="O350" s="200" t="s">
        <v>4556</v>
      </c>
      <c r="P350" s="214" t="s">
        <v>669</v>
      </c>
      <c r="Q350" s="216">
        <v>40668</v>
      </c>
      <c r="R350" s="1">
        <f t="shared" si="14"/>
        <v>16.2</v>
      </c>
    </row>
    <row r="351" spans="3:18" hidden="1" x14ac:dyDescent="0.2">
      <c r="C351" s="223" t="s">
        <v>2315</v>
      </c>
      <c r="D351" s="217" t="s">
        <v>3639</v>
      </c>
      <c r="E351" s="214" t="s">
        <v>2337</v>
      </c>
      <c r="F351" s="214" t="s">
        <v>2338</v>
      </c>
      <c r="H351" s="214">
        <v>172</v>
      </c>
      <c r="I351" s="214">
        <v>2</v>
      </c>
      <c r="J351" s="214">
        <v>55</v>
      </c>
      <c r="K351" s="200">
        <v>63</v>
      </c>
      <c r="O351" s="200" t="s">
        <v>4556</v>
      </c>
      <c r="P351" s="214" t="s">
        <v>669</v>
      </c>
      <c r="Q351" s="216">
        <v>40668</v>
      </c>
      <c r="R351" s="1">
        <f t="shared" si="14"/>
        <v>346.5</v>
      </c>
    </row>
    <row r="352" spans="3:18" hidden="1" x14ac:dyDescent="0.2">
      <c r="C352" s="223" t="s">
        <v>2315</v>
      </c>
      <c r="D352" s="217" t="s">
        <v>4912</v>
      </c>
      <c r="E352" s="214" t="s">
        <v>2339</v>
      </c>
      <c r="F352" s="214" t="s">
        <v>1196</v>
      </c>
      <c r="H352" s="214">
        <v>172</v>
      </c>
      <c r="I352" s="214">
        <v>2</v>
      </c>
      <c r="J352" s="214">
        <v>211</v>
      </c>
      <c r="K352" s="200">
        <v>50</v>
      </c>
      <c r="O352" s="200" t="s">
        <v>1407</v>
      </c>
      <c r="P352" s="214" t="s">
        <v>669</v>
      </c>
      <c r="Q352" s="216">
        <v>40677</v>
      </c>
      <c r="R352" s="1">
        <f t="shared" si="14"/>
        <v>1055</v>
      </c>
    </row>
    <row r="353" spans="3:18" hidden="1" x14ac:dyDescent="0.2">
      <c r="C353" s="243" t="s">
        <v>4453</v>
      </c>
      <c r="D353" s="244"/>
      <c r="E353" s="245"/>
      <c r="F353" s="245"/>
      <c r="G353" s="245"/>
      <c r="H353" s="245"/>
      <c r="I353" s="245"/>
      <c r="J353" s="245"/>
      <c r="K353" s="246"/>
      <c r="L353" s="246"/>
      <c r="M353" s="246"/>
      <c r="N353" s="246"/>
      <c r="O353" s="246"/>
      <c r="P353" s="245"/>
      <c r="Q353" s="247"/>
      <c r="R353" s="1">
        <f t="shared" si="14"/>
        <v>0</v>
      </c>
    </row>
    <row r="354" spans="3:18" hidden="1" x14ac:dyDescent="0.2">
      <c r="C354" s="223" t="s">
        <v>2340</v>
      </c>
      <c r="D354" s="217" t="s">
        <v>4898</v>
      </c>
      <c r="E354" s="214" t="s">
        <v>2341</v>
      </c>
      <c r="F354" s="214" t="s">
        <v>1016</v>
      </c>
      <c r="H354" s="214">
        <v>171</v>
      </c>
      <c r="I354" s="214">
        <v>2</v>
      </c>
      <c r="J354" s="214">
        <v>275</v>
      </c>
      <c r="K354" s="200">
        <v>54</v>
      </c>
      <c r="O354" s="200" t="s">
        <v>4451</v>
      </c>
      <c r="P354" s="214" t="s">
        <v>4816</v>
      </c>
      <c r="Q354" s="216">
        <v>40683</v>
      </c>
      <c r="R354" s="1">
        <f t="shared" si="14"/>
        <v>1485</v>
      </c>
    </row>
    <row r="355" spans="3:18" hidden="1" x14ac:dyDescent="0.2">
      <c r="C355" s="223" t="s">
        <v>2340</v>
      </c>
      <c r="D355" s="217" t="s">
        <v>4899</v>
      </c>
      <c r="E355" s="214" t="s">
        <v>2342</v>
      </c>
      <c r="F355" s="214" t="s">
        <v>3635</v>
      </c>
      <c r="H355" s="214">
        <v>171</v>
      </c>
      <c r="I355" s="214">
        <v>2</v>
      </c>
      <c r="J355" s="214">
        <v>100</v>
      </c>
      <c r="K355" s="200">
        <v>54</v>
      </c>
      <c r="O355" s="200" t="s">
        <v>4451</v>
      </c>
      <c r="P355" s="214" t="s">
        <v>4816</v>
      </c>
      <c r="Q355" s="216">
        <v>40687</v>
      </c>
      <c r="R355" s="1">
        <f t="shared" si="14"/>
        <v>540</v>
      </c>
    </row>
    <row r="356" spans="3:18" ht="13.5" hidden="1" thickBot="1" x14ac:dyDescent="0.25">
      <c r="C356" s="237" t="s">
        <v>2340</v>
      </c>
      <c r="D356" s="234" t="s">
        <v>4900</v>
      </c>
      <c r="E356" s="235" t="s">
        <v>2343</v>
      </c>
      <c r="F356" s="235" t="s">
        <v>2344</v>
      </c>
      <c r="G356" s="235"/>
      <c r="H356" s="235">
        <v>172</v>
      </c>
      <c r="I356" s="235">
        <v>2</v>
      </c>
      <c r="J356" s="235">
        <v>100</v>
      </c>
      <c r="K356" s="208">
        <v>54</v>
      </c>
      <c r="L356" s="208"/>
      <c r="M356" s="208"/>
      <c r="N356" s="208"/>
      <c r="O356" s="208" t="s">
        <v>4488</v>
      </c>
      <c r="P356" s="235" t="s">
        <v>669</v>
      </c>
      <c r="Q356" s="236">
        <v>40690</v>
      </c>
      <c r="R356" s="1">
        <f t="shared" si="14"/>
        <v>540</v>
      </c>
    </row>
    <row r="357" spans="3:18" hidden="1" x14ac:dyDescent="0.2">
      <c r="C357" s="223" t="s">
        <v>2340</v>
      </c>
      <c r="D357" s="217" t="s">
        <v>4901</v>
      </c>
      <c r="E357" s="214" t="s">
        <v>2345</v>
      </c>
      <c r="F357" s="214" t="s">
        <v>1196</v>
      </c>
      <c r="H357" s="214">
        <v>172</v>
      </c>
      <c r="I357" s="214">
        <v>2</v>
      </c>
      <c r="J357" s="214">
        <v>120</v>
      </c>
      <c r="K357" s="200">
        <v>50</v>
      </c>
      <c r="O357" s="200" t="s">
        <v>1407</v>
      </c>
      <c r="P357" s="214" t="s">
        <v>669</v>
      </c>
      <c r="Q357" s="216">
        <v>40700</v>
      </c>
      <c r="R357" s="1">
        <f t="shared" si="14"/>
        <v>600</v>
      </c>
    </row>
    <row r="358" spans="3:18" ht="15.75" hidden="1" customHeight="1" x14ac:dyDescent="0.2">
      <c r="C358" s="223" t="s">
        <v>2340</v>
      </c>
      <c r="D358" s="217" t="s">
        <v>4902</v>
      </c>
      <c r="E358" s="214" t="s">
        <v>2346</v>
      </c>
      <c r="F358" s="214" t="s">
        <v>2347</v>
      </c>
      <c r="H358" s="214">
        <v>303</v>
      </c>
      <c r="I358" s="214">
        <v>1</v>
      </c>
      <c r="J358" s="214">
        <v>110</v>
      </c>
      <c r="K358" s="200">
        <v>54</v>
      </c>
      <c r="O358" s="200" t="s">
        <v>4556</v>
      </c>
      <c r="P358" s="214" t="s">
        <v>663</v>
      </c>
      <c r="Q358" s="216">
        <v>40701</v>
      </c>
      <c r="R358" s="1">
        <f t="shared" si="14"/>
        <v>594</v>
      </c>
    </row>
    <row r="359" spans="3:18" hidden="1" x14ac:dyDescent="0.2">
      <c r="C359" s="223" t="s">
        <v>2340</v>
      </c>
      <c r="D359" s="217" t="s">
        <v>4903</v>
      </c>
      <c r="E359" s="214" t="s">
        <v>2348</v>
      </c>
      <c r="F359" s="214" t="s">
        <v>2344</v>
      </c>
      <c r="H359" s="214">
        <v>172</v>
      </c>
      <c r="I359" s="214">
        <v>2</v>
      </c>
      <c r="J359" s="214">
        <v>250</v>
      </c>
      <c r="K359" s="200">
        <v>54</v>
      </c>
      <c r="O359" s="200" t="s">
        <v>4488</v>
      </c>
      <c r="P359" s="214" t="s">
        <v>4816</v>
      </c>
      <c r="Q359" s="216">
        <v>40711</v>
      </c>
      <c r="R359" s="1">
        <f t="shared" si="14"/>
        <v>1350</v>
      </c>
    </row>
    <row r="360" spans="3:18" hidden="1" x14ac:dyDescent="0.2">
      <c r="C360" s="223" t="s">
        <v>2340</v>
      </c>
      <c r="D360" s="217" t="s">
        <v>4904</v>
      </c>
      <c r="E360" s="214" t="s">
        <v>2349</v>
      </c>
      <c r="F360" s="214" t="s">
        <v>1012</v>
      </c>
      <c r="H360" s="214">
        <v>172</v>
      </c>
      <c r="I360" s="214">
        <v>2</v>
      </c>
      <c r="J360" s="214">
        <v>165</v>
      </c>
      <c r="K360" s="200">
        <v>54</v>
      </c>
      <c r="O360" s="200" t="s">
        <v>4451</v>
      </c>
      <c r="P360" s="214" t="s">
        <v>663</v>
      </c>
      <c r="Q360" s="216">
        <v>40715</v>
      </c>
      <c r="R360" s="1">
        <f t="shared" si="14"/>
        <v>891</v>
      </c>
    </row>
    <row r="361" spans="3:18" hidden="1" x14ac:dyDescent="0.2">
      <c r="C361" s="223" t="s">
        <v>2340</v>
      </c>
      <c r="D361" s="217" t="s">
        <v>4905</v>
      </c>
      <c r="E361" s="214" t="s">
        <v>2350</v>
      </c>
      <c r="F361" s="214" t="s">
        <v>2351</v>
      </c>
      <c r="H361" s="214">
        <v>172</v>
      </c>
      <c r="I361" s="214">
        <v>2</v>
      </c>
      <c r="J361" s="214">
        <v>6</v>
      </c>
      <c r="K361" s="200">
        <v>67</v>
      </c>
      <c r="O361" s="200" t="s">
        <v>1407</v>
      </c>
      <c r="P361" s="214" t="s">
        <v>4816</v>
      </c>
      <c r="Q361" s="216">
        <v>40716</v>
      </c>
      <c r="R361" s="1">
        <f t="shared" si="14"/>
        <v>40.200000000000003</v>
      </c>
    </row>
    <row r="362" spans="3:18" hidden="1" x14ac:dyDescent="0.2">
      <c r="C362" s="223" t="s">
        <v>2340</v>
      </c>
      <c r="D362" s="217" t="s">
        <v>4906</v>
      </c>
      <c r="E362" s="214" t="s">
        <v>2345</v>
      </c>
      <c r="F362" s="214" t="s">
        <v>1196</v>
      </c>
      <c r="H362" s="214">
        <v>172</v>
      </c>
      <c r="I362" s="214">
        <v>2</v>
      </c>
      <c r="J362" s="214">
        <v>205</v>
      </c>
      <c r="K362" s="200">
        <v>50</v>
      </c>
      <c r="O362" s="200" t="s">
        <v>1407</v>
      </c>
      <c r="P362" s="214" t="s">
        <v>669</v>
      </c>
      <c r="Q362" s="216">
        <v>40721</v>
      </c>
      <c r="R362" s="1">
        <f t="shared" si="14"/>
        <v>1025</v>
      </c>
    </row>
    <row r="363" spans="3:18" ht="13.5" hidden="1" thickBot="1" x14ac:dyDescent="0.25">
      <c r="C363" s="237" t="s">
        <v>2340</v>
      </c>
      <c r="D363" s="234" t="s">
        <v>4907</v>
      </c>
      <c r="E363" s="235" t="s">
        <v>2352</v>
      </c>
      <c r="F363" s="235" t="s">
        <v>2307</v>
      </c>
      <c r="G363" s="235"/>
      <c r="H363" s="235">
        <v>172</v>
      </c>
      <c r="I363" s="235">
        <v>2</v>
      </c>
      <c r="J363" s="235">
        <v>100</v>
      </c>
      <c r="K363" s="208">
        <v>54</v>
      </c>
      <c r="L363" s="208"/>
      <c r="M363" s="208"/>
      <c r="N363" s="208"/>
      <c r="O363" s="208" t="s">
        <v>4451</v>
      </c>
      <c r="P363" s="235" t="s">
        <v>4816</v>
      </c>
      <c r="Q363" s="236">
        <v>40722</v>
      </c>
      <c r="R363" s="1">
        <f t="shared" si="14"/>
        <v>540</v>
      </c>
    </row>
    <row r="364" spans="3:18" hidden="1" x14ac:dyDescent="0.2">
      <c r="C364" s="223" t="s">
        <v>2340</v>
      </c>
      <c r="D364" s="217" t="s">
        <v>4908</v>
      </c>
      <c r="E364" s="214">
        <v>2101586</v>
      </c>
      <c r="F364" s="214" t="s">
        <v>721</v>
      </c>
      <c r="H364" s="214">
        <v>172</v>
      </c>
      <c r="I364" s="214">
        <v>2</v>
      </c>
      <c r="J364" s="214">
        <v>300</v>
      </c>
      <c r="K364" s="200">
        <v>26</v>
      </c>
      <c r="O364" s="200" t="s">
        <v>4491</v>
      </c>
      <c r="P364" s="214" t="s">
        <v>4816</v>
      </c>
      <c r="Q364" s="216">
        <v>40727</v>
      </c>
      <c r="R364" s="1">
        <f t="shared" si="14"/>
        <v>780</v>
      </c>
    </row>
    <row r="365" spans="3:18" hidden="1" x14ac:dyDescent="0.2">
      <c r="C365" s="223" t="s">
        <v>2340</v>
      </c>
      <c r="D365" s="217" t="s">
        <v>4909</v>
      </c>
      <c r="E365" s="214" t="s">
        <v>2353</v>
      </c>
      <c r="F365" s="214" t="s">
        <v>1196</v>
      </c>
      <c r="H365" s="214">
        <v>172</v>
      </c>
      <c r="I365" s="214">
        <v>2</v>
      </c>
      <c r="J365" s="214">
        <v>136</v>
      </c>
      <c r="K365" s="200">
        <v>50</v>
      </c>
      <c r="O365" s="200" t="s">
        <v>1407</v>
      </c>
      <c r="P365" s="214" t="s">
        <v>4816</v>
      </c>
      <c r="Q365" s="216">
        <v>40729</v>
      </c>
      <c r="R365" s="1">
        <f t="shared" si="14"/>
        <v>680</v>
      </c>
    </row>
    <row r="366" spans="3:18" hidden="1" x14ac:dyDescent="0.2">
      <c r="C366" s="223" t="s">
        <v>2340</v>
      </c>
      <c r="D366" s="217" t="s">
        <v>4910</v>
      </c>
      <c r="E366" s="214" t="s">
        <v>2354</v>
      </c>
      <c r="F366" s="214" t="s">
        <v>2271</v>
      </c>
      <c r="H366" s="214">
        <v>172</v>
      </c>
      <c r="I366" s="214">
        <v>2</v>
      </c>
      <c r="J366" s="214">
        <v>140</v>
      </c>
      <c r="K366" s="200">
        <v>50</v>
      </c>
      <c r="O366" s="200" t="s">
        <v>1407</v>
      </c>
      <c r="P366" s="214" t="s">
        <v>4816</v>
      </c>
      <c r="Q366" s="216">
        <v>40737</v>
      </c>
      <c r="R366" s="1">
        <f t="shared" si="14"/>
        <v>700</v>
      </c>
    </row>
    <row r="367" spans="3:18" hidden="1" x14ac:dyDescent="0.2">
      <c r="C367" s="243" t="s">
        <v>4453</v>
      </c>
      <c r="D367" s="244"/>
      <c r="E367" s="245"/>
      <c r="F367" s="245"/>
      <c r="G367" s="245"/>
      <c r="H367" s="245"/>
      <c r="I367" s="245"/>
      <c r="J367" s="245"/>
      <c r="K367" s="246"/>
      <c r="L367" s="246"/>
      <c r="M367" s="246"/>
      <c r="N367" s="246"/>
      <c r="O367" s="246"/>
      <c r="P367" s="245"/>
      <c r="Q367" s="247"/>
      <c r="R367" s="1">
        <f t="shared" si="14"/>
        <v>0</v>
      </c>
    </row>
    <row r="368" spans="3:18" ht="13.5" hidden="1" thickBot="1" x14ac:dyDescent="0.25">
      <c r="C368" s="237" t="s">
        <v>2355</v>
      </c>
      <c r="D368" s="234" t="s">
        <v>4898</v>
      </c>
      <c r="E368" s="235" t="s">
        <v>2356</v>
      </c>
      <c r="F368" s="235" t="s">
        <v>2357</v>
      </c>
      <c r="G368" s="235"/>
      <c r="H368" s="235">
        <v>172</v>
      </c>
      <c r="I368" s="235">
        <v>2</v>
      </c>
      <c r="J368" s="235">
        <v>20</v>
      </c>
      <c r="K368" s="208">
        <v>54</v>
      </c>
      <c r="L368" s="208"/>
      <c r="M368" s="208"/>
      <c r="N368" s="208"/>
      <c r="O368" s="208" t="s">
        <v>4451</v>
      </c>
      <c r="P368" s="235" t="s">
        <v>669</v>
      </c>
      <c r="Q368" s="236">
        <v>40745</v>
      </c>
      <c r="R368" s="1">
        <f t="shared" si="14"/>
        <v>108</v>
      </c>
    </row>
    <row r="369" spans="3:18" hidden="1" x14ac:dyDescent="0.2">
      <c r="C369" s="223" t="s">
        <v>2355</v>
      </c>
      <c r="D369" s="217" t="s">
        <v>4899</v>
      </c>
      <c r="E369" s="214" t="s">
        <v>2358</v>
      </c>
      <c r="F369" s="214" t="s">
        <v>2359</v>
      </c>
      <c r="H369" s="214">
        <v>172</v>
      </c>
      <c r="I369" s="214">
        <v>2</v>
      </c>
      <c r="J369" s="214">
        <v>525</v>
      </c>
      <c r="K369" s="200">
        <v>62</v>
      </c>
      <c r="O369" s="200" t="s">
        <v>4452</v>
      </c>
      <c r="P369" s="214" t="s">
        <v>2360</v>
      </c>
      <c r="Q369" s="216">
        <v>40759</v>
      </c>
      <c r="R369" s="1">
        <f t="shared" si="14"/>
        <v>3255</v>
      </c>
    </row>
    <row r="370" spans="3:18" hidden="1" x14ac:dyDescent="0.2">
      <c r="C370" s="223" t="s">
        <v>2355</v>
      </c>
      <c r="D370" s="217" t="s">
        <v>4900</v>
      </c>
      <c r="E370" s="214" t="s">
        <v>2358</v>
      </c>
      <c r="F370" s="214" t="s">
        <v>1210</v>
      </c>
      <c r="H370" s="214">
        <v>172</v>
      </c>
      <c r="I370" s="214">
        <v>2</v>
      </c>
      <c r="J370" s="214">
        <v>251</v>
      </c>
      <c r="K370" s="200">
        <v>62</v>
      </c>
      <c r="O370" s="200" t="s">
        <v>4452</v>
      </c>
      <c r="P370" s="214" t="s">
        <v>663</v>
      </c>
      <c r="Q370" s="216">
        <v>40765</v>
      </c>
      <c r="R370" s="1">
        <f t="shared" si="14"/>
        <v>1556.2</v>
      </c>
    </row>
    <row r="371" spans="3:18" hidden="1" x14ac:dyDescent="0.2">
      <c r="C371" s="223" t="s">
        <v>2355</v>
      </c>
      <c r="D371" s="217" t="s">
        <v>4901</v>
      </c>
      <c r="E371" s="214" t="s">
        <v>2361</v>
      </c>
      <c r="F371" s="214" t="s">
        <v>1028</v>
      </c>
      <c r="H371" s="214">
        <v>172</v>
      </c>
      <c r="I371" s="214">
        <v>2</v>
      </c>
      <c r="J371" s="214">
        <v>165</v>
      </c>
      <c r="K371" s="200">
        <v>45</v>
      </c>
      <c r="O371" s="200" t="s">
        <v>4451</v>
      </c>
      <c r="P371" s="214" t="s">
        <v>2277</v>
      </c>
      <c r="Q371" s="216">
        <v>40767</v>
      </c>
      <c r="R371" s="1">
        <f t="shared" si="14"/>
        <v>742.5</v>
      </c>
    </row>
    <row r="372" spans="3:18" hidden="1" x14ac:dyDescent="0.2">
      <c r="C372" s="223" t="s">
        <v>2355</v>
      </c>
      <c r="D372" s="217" t="s">
        <v>4902</v>
      </c>
      <c r="E372" s="214" t="s">
        <v>2362</v>
      </c>
      <c r="F372" s="214" t="s">
        <v>2363</v>
      </c>
      <c r="H372" s="214">
        <v>172</v>
      </c>
      <c r="I372" s="214">
        <v>2</v>
      </c>
      <c r="J372" s="214">
        <v>56</v>
      </c>
      <c r="K372" s="200">
        <v>54</v>
      </c>
      <c r="O372" s="200" t="s">
        <v>4451</v>
      </c>
      <c r="P372" s="214" t="s">
        <v>2360</v>
      </c>
      <c r="Q372" s="216">
        <v>40768</v>
      </c>
      <c r="R372" s="1">
        <f t="shared" si="14"/>
        <v>302.39999999999998</v>
      </c>
    </row>
    <row r="373" spans="3:18" hidden="1" x14ac:dyDescent="0.2">
      <c r="C373" s="223" t="s">
        <v>2355</v>
      </c>
      <c r="D373" s="217" t="s">
        <v>4903</v>
      </c>
      <c r="E373" s="214" t="s">
        <v>2364</v>
      </c>
      <c r="F373" s="214" t="s">
        <v>1012</v>
      </c>
      <c r="H373" s="214">
        <v>172</v>
      </c>
      <c r="I373" s="214">
        <v>2</v>
      </c>
      <c r="J373" s="214">
        <v>275</v>
      </c>
      <c r="K373" s="200">
        <v>56</v>
      </c>
      <c r="O373" s="200" t="s">
        <v>4451</v>
      </c>
      <c r="P373" s="214" t="s">
        <v>4816</v>
      </c>
      <c r="Q373" s="216">
        <v>40777</v>
      </c>
      <c r="R373" s="1">
        <f t="shared" si="14"/>
        <v>1540</v>
      </c>
    </row>
    <row r="374" spans="3:18" ht="13.5" hidden="1" thickBot="1" x14ac:dyDescent="0.25">
      <c r="C374" s="237" t="s">
        <v>2355</v>
      </c>
      <c r="D374" s="234" t="s">
        <v>4904</v>
      </c>
      <c r="E374" s="235" t="s">
        <v>2365</v>
      </c>
      <c r="F374" s="235" t="s">
        <v>1012</v>
      </c>
      <c r="G374" s="235"/>
      <c r="H374" s="235">
        <v>172</v>
      </c>
      <c r="I374" s="235">
        <v>2</v>
      </c>
      <c r="J374" s="235">
        <v>275</v>
      </c>
      <c r="K374" s="208">
        <v>56</v>
      </c>
      <c r="L374" s="208"/>
      <c r="M374" s="208"/>
      <c r="N374" s="208"/>
      <c r="O374" s="208" t="s">
        <v>4451</v>
      </c>
      <c r="P374" s="235" t="s">
        <v>2360</v>
      </c>
      <c r="Q374" s="236">
        <v>40784</v>
      </c>
      <c r="R374" s="1">
        <f t="shared" si="14"/>
        <v>1540</v>
      </c>
    </row>
    <row r="375" spans="3:18" hidden="1" x14ac:dyDescent="0.2">
      <c r="C375" s="223" t="s">
        <v>2355</v>
      </c>
      <c r="D375" s="217" t="s">
        <v>4905</v>
      </c>
      <c r="E375" s="214" t="s">
        <v>1290</v>
      </c>
      <c r="F375" s="214" t="s">
        <v>1291</v>
      </c>
      <c r="H375" s="214">
        <v>172</v>
      </c>
      <c r="I375" s="214">
        <v>2</v>
      </c>
      <c r="J375" s="214">
        <v>120</v>
      </c>
      <c r="K375" s="200">
        <v>54</v>
      </c>
      <c r="O375" s="200" t="s">
        <v>4451</v>
      </c>
      <c r="P375" s="214" t="s">
        <v>663</v>
      </c>
      <c r="Q375" s="216">
        <v>40805</v>
      </c>
      <c r="R375" s="1">
        <f t="shared" si="14"/>
        <v>648</v>
      </c>
    </row>
    <row r="376" spans="3:18" hidden="1" x14ac:dyDescent="0.2">
      <c r="C376" s="223" t="s">
        <v>2355</v>
      </c>
      <c r="D376" s="217" t="s">
        <v>4906</v>
      </c>
      <c r="E376" s="214" t="s">
        <v>1292</v>
      </c>
      <c r="F376" s="214" t="s">
        <v>1210</v>
      </c>
      <c r="H376" s="214">
        <v>172</v>
      </c>
      <c r="I376" s="214">
        <v>2</v>
      </c>
      <c r="J376" s="214">
        <v>100</v>
      </c>
      <c r="K376" s="200">
        <v>62</v>
      </c>
      <c r="O376" s="200" t="s">
        <v>4452</v>
      </c>
      <c r="P376" s="214" t="s">
        <v>776</v>
      </c>
      <c r="Q376" s="216">
        <v>40807</v>
      </c>
      <c r="R376" s="1">
        <f t="shared" si="14"/>
        <v>620</v>
      </c>
    </row>
    <row r="377" spans="3:18" hidden="1" x14ac:dyDescent="0.2">
      <c r="C377" s="223" t="s">
        <v>2355</v>
      </c>
      <c r="D377" s="217" t="s">
        <v>4907</v>
      </c>
      <c r="E377" s="214" t="s">
        <v>1293</v>
      </c>
      <c r="F377" s="214" t="s">
        <v>1294</v>
      </c>
      <c r="H377" s="214">
        <v>172</v>
      </c>
      <c r="I377" s="214">
        <v>2</v>
      </c>
      <c r="J377" s="214">
        <v>330</v>
      </c>
      <c r="K377" s="200">
        <v>45</v>
      </c>
      <c r="O377" s="200" t="s">
        <v>4451</v>
      </c>
      <c r="P377" s="214" t="s">
        <v>2277</v>
      </c>
      <c r="Q377" s="216">
        <v>40812</v>
      </c>
      <c r="R377" s="1">
        <f t="shared" si="14"/>
        <v>1485</v>
      </c>
    </row>
    <row r="378" spans="3:18" ht="13.5" hidden="1" thickBot="1" x14ac:dyDescent="0.25">
      <c r="C378" s="237" t="s">
        <v>2355</v>
      </c>
      <c r="D378" s="234" t="s">
        <v>4908</v>
      </c>
      <c r="E378" s="235" t="s">
        <v>1295</v>
      </c>
      <c r="F378" s="235" t="s">
        <v>1296</v>
      </c>
      <c r="G378" s="235"/>
      <c r="H378" s="235">
        <v>172</v>
      </c>
      <c r="I378" s="235">
        <v>2</v>
      </c>
      <c r="J378" s="235">
        <v>63</v>
      </c>
      <c r="K378" s="208">
        <v>54</v>
      </c>
      <c r="L378" s="208"/>
      <c r="M378" s="208"/>
      <c r="N378" s="208"/>
      <c r="O378" s="208" t="s">
        <v>4488</v>
      </c>
      <c r="P378" s="235" t="s">
        <v>663</v>
      </c>
      <c r="Q378" s="236">
        <v>40814</v>
      </c>
      <c r="R378" s="1">
        <f t="shared" si="14"/>
        <v>340.2</v>
      </c>
    </row>
    <row r="379" spans="3:18" hidden="1" x14ac:dyDescent="0.2">
      <c r="C379" s="223" t="s">
        <v>2355</v>
      </c>
      <c r="D379" s="217" t="s">
        <v>4909</v>
      </c>
      <c r="E379" s="214" t="s">
        <v>1297</v>
      </c>
      <c r="F379" s="214" t="s">
        <v>1033</v>
      </c>
      <c r="H379" s="214">
        <v>172</v>
      </c>
      <c r="I379" s="214">
        <v>2</v>
      </c>
      <c r="J379" s="214">
        <v>275</v>
      </c>
      <c r="K379" s="200">
        <v>54</v>
      </c>
      <c r="O379" s="200" t="s">
        <v>4451</v>
      </c>
      <c r="P379" s="214" t="s">
        <v>669</v>
      </c>
      <c r="Q379" s="216">
        <v>40822</v>
      </c>
      <c r="R379" s="1">
        <f t="shared" si="14"/>
        <v>1485</v>
      </c>
    </row>
    <row r="380" spans="3:18" hidden="1" x14ac:dyDescent="0.2">
      <c r="C380" s="223" t="s">
        <v>2355</v>
      </c>
      <c r="D380" s="217" t="s">
        <v>4910</v>
      </c>
      <c r="E380" s="214" t="s">
        <v>1298</v>
      </c>
      <c r="F380" s="214" t="s">
        <v>1299</v>
      </c>
      <c r="H380" s="214">
        <v>172</v>
      </c>
      <c r="I380" s="214">
        <v>2</v>
      </c>
      <c r="J380" s="214">
        <v>75</v>
      </c>
      <c r="K380" s="200">
        <v>45</v>
      </c>
      <c r="O380" s="200" t="s">
        <v>1300</v>
      </c>
      <c r="P380" s="214" t="s">
        <v>776</v>
      </c>
      <c r="Q380" s="216">
        <v>40826</v>
      </c>
      <c r="R380" s="1">
        <f t="shared" si="14"/>
        <v>337.5</v>
      </c>
    </row>
    <row r="381" spans="3:18" ht="13.5" hidden="1" thickBot="1" x14ac:dyDescent="0.25">
      <c r="C381" s="237" t="s">
        <v>2355</v>
      </c>
      <c r="D381" s="234" t="s">
        <v>4911</v>
      </c>
      <c r="E381" s="235" t="s">
        <v>1301</v>
      </c>
      <c r="F381" s="235" t="s">
        <v>1302</v>
      </c>
      <c r="G381" s="235"/>
      <c r="H381" s="235">
        <v>172</v>
      </c>
      <c r="I381" s="235">
        <v>2</v>
      </c>
      <c r="J381" s="235">
        <v>75</v>
      </c>
      <c r="K381" s="208">
        <v>45</v>
      </c>
      <c r="L381" s="208"/>
      <c r="M381" s="208"/>
      <c r="N381" s="208"/>
      <c r="O381" s="208" t="s">
        <v>1300</v>
      </c>
      <c r="P381" s="235" t="s">
        <v>776</v>
      </c>
      <c r="Q381" s="236">
        <v>40826</v>
      </c>
      <c r="R381" s="1">
        <f t="shared" ref="R381:R394" si="15">K381*J381*100/1000</f>
        <v>337.5</v>
      </c>
    </row>
    <row r="382" spans="3:18" hidden="1" x14ac:dyDescent="0.2">
      <c r="C382" s="223" t="s">
        <v>2355</v>
      </c>
      <c r="D382" s="217" t="s">
        <v>3639</v>
      </c>
      <c r="R382" s="1">
        <f t="shared" si="15"/>
        <v>0</v>
      </c>
    </row>
    <row r="383" spans="3:18" hidden="1" x14ac:dyDescent="0.2">
      <c r="C383" s="223" t="s">
        <v>2355</v>
      </c>
      <c r="D383" s="217" t="s">
        <v>4912</v>
      </c>
      <c r="E383" s="214" t="s">
        <v>1303</v>
      </c>
      <c r="F383" s="214" t="s">
        <v>3635</v>
      </c>
      <c r="H383" s="214">
        <v>172</v>
      </c>
      <c r="I383" s="214">
        <v>2</v>
      </c>
      <c r="J383" s="214">
        <v>110</v>
      </c>
      <c r="K383" s="200">
        <v>54</v>
      </c>
      <c r="O383" s="200" t="s">
        <v>4451</v>
      </c>
      <c r="P383" s="214" t="s">
        <v>2277</v>
      </c>
      <c r="Q383" s="216">
        <v>40858</v>
      </c>
      <c r="R383" s="1">
        <f t="shared" si="15"/>
        <v>594</v>
      </c>
    </row>
    <row r="384" spans="3:18" hidden="1" x14ac:dyDescent="0.2">
      <c r="C384" s="223" t="s">
        <v>2355</v>
      </c>
      <c r="D384" s="217" t="s">
        <v>4913</v>
      </c>
      <c r="E384" s="214" t="s">
        <v>1304</v>
      </c>
      <c r="F384" s="214" t="s">
        <v>4413</v>
      </c>
      <c r="H384" s="214">
        <v>172</v>
      </c>
      <c r="I384" s="214">
        <v>2</v>
      </c>
      <c r="J384" s="214">
        <v>6</v>
      </c>
      <c r="K384" s="200">
        <v>54</v>
      </c>
      <c r="O384" s="200" t="s">
        <v>4451</v>
      </c>
      <c r="P384" s="214" t="s">
        <v>4816</v>
      </c>
      <c r="Q384" s="216">
        <v>40858</v>
      </c>
      <c r="R384" s="1">
        <f t="shared" si="15"/>
        <v>32.4</v>
      </c>
    </row>
    <row r="385" spans="3:31" hidden="1" x14ac:dyDescent="0.2">
      <c r="C385" s="223" t="s">
        <v>2355</v>
      </c>
      <c r="D385" s="217" t="s">
        <v>4914</v>
      </c>
      <c r="E385" s="214" t="s">
        <v>1305</v>
      </c>
      <c r="F385" s="214" t="s">
        <v>1306</v>
      </c>
      <c r="H385" s="214">
        <v>172</v>
      </c>
      <c r="I385" s="214">
        <v>2</v>
      </c>
      <c r="J385" s="214">
        <v>105</v>
      </c>
      <c r="K385" s="200">
        <v>55</v>
      </c>
      <c r="O385" s="200" t="s">
        <v>4451</v>
      </c>
      <c r="P385" s="214" t="s">
        <v>4816</v>
      </c>
      <c r="Q385" s="216">
        <v>40862</v>
      </c>
      <c r="R385" s="1">
        <f t="shared" si="15"/>
        <v>577.5</v>
      </c>
    </row>
    <row r="386" spans="3:31" hidden="1" x14ac:dyDescent="0.2">
      <c r="C386" s="223" t="s">
        <v>2355</v>
      </c>
      <c r="D386" s="217" t="s">
        <v>4915</v>
      </c>
      <c r="E386" s="214" t="s">
        <v>1307</v>
      </c>
      <c r="F386" s="214" t="s">
        <v>721</v>
      </c>
      <c r="H386" s="214">
        <v>172</v>
      </c>
      <c r="I386" s="214">
        <v>2</v>
      </c>
      <c r="J386" s="214">
        <v>240</v>
      </c>
      <c r="K386" s="200">
        <v>26</v>
      </c>
      <c r="O386" s="200" t="s">
        <v>4491</v>
      </c>
      <c r="P386" s="214" t="s">
        <v>4816</v>
      </c>
      <c r="Q386" s="216">
        <v>40871</v>
      </c>
      <c r="R386" s="1">
        <f t="shared" si="15"/>
        <v>624</v>
      </c>
    </row>
    <row r="387" spans="3:31" hidden="1" x14ac:dyDescent="0.2">
      <c r="C387" s="243" t="s">
        <v>4453</v>
      </c>
      <c r="D387" s="244"/>
      <c r="E387" s="245"/>
      <c r="F387" s="245"/>
      <c r="G387" s="245"/>
      <c r="H387" s="245"/>
      <c r="I387" s="245"/>
      <c r="J387" s="245"/>
      <c r="K387" s="246"/>
      <c r="L387" s="246"/>
      <c r="M387" s="246"/>
      <c r="N387" s="246"/>
      <c r="O387" s="246"/>
      <c r="P387" s="245"/>
      <c r="Q387" s="247"/>
      <c r="R387" s="1">
        <f t="shared" si="15"/>
        <v>0</v>
      </c>
    </row>
    <row r="388" spans="3:31" hidden="1" x14ac:dyDescent="0.2">
      <c r="C388" s="223" t="s">
        <v>1308</v>
      </c>
      <c r="D388" s="217" t="s">
        <v>4898</v>
      </c>
      <c r="E388" s="214" t="s">
        <v>1307</v>
      </c>
      <c r="F388" s="214" t="s">
        <v>721</v>
      </c>
      <c r="H388" s="214">
        <v>172</v>
      </c>
      <c r="I388" s="214">
        <v>2</v>
      </c>
      <c r="J388" s="214">
        <v>100</v>
      </c>
      <c r="K388" s="200">
        <v>26</v>
      </c>
      <c r="O388" s="200" t="s">
        <v>4491</v>
      </c>
      <c r="P388" s="214" t="s">
        <v>4816</v>
      </c>
      <c r="Q388" s="216">
        <v>40872</v>
      </c>
      <c r="R388" s="1">
        <f t="shared" si="15"/>
        <v>260</v>
      </c>
    </row>
    <row r="389" spans="3:31" hidden="1" x14ac:dyDescent="0.2">
      <c r="C389" s="223" t="s">
        <v>1308</v>
      </c>
      <c r="D389" s="217" t="s">
        <v>4899</v>
      </c>
      <c r="E389" s="214" t="s">
        <v>1309</v>
      </c>
      <c r="F389" s="214" t="s">
        <v>2344</v>
      </c>
      <c r="H389" s="214">
        <v>172</v>
      </c>
      <c r="I389" s="214">
        <v>2</v>
      </c>
      <c r="J389" s="214">
        <v>165</v>
      </c>
      <c r="K389" s="200">
        <v>52</v>
      </c>
      <c r="O389" s="200" t="s">
        <v>4451</v>
      </c>
      <c r="P389" s="214" t="s">
        <v>4816</v>
      </c>
      <c r="Q389" s="216">
        <v>40877</v>
      </c>
      <c r="R389" s="1">
        <f t="shared" si="15"/>
        <v>858</v>
      </c>
    </row>
    <row r="390" spans="3:31" ht="13.5" hidden="1" thickBot="1" x14ac:dyDescent="0.25">
      <c r="C390" s="237" t="s">
        <v>1308</v>
      </c>
      <c r="D390" s="234" t="s">
        <v>4900</v>
      </c>
      <c r="E390" s="235" t="s">
        <v>1310</v>
      </c>
      <c r="F390" s="235" t="s">
        <v>1311</v>
      </c>
      <c r="G390" s="235"/>
      <c r="H390" s="235">
        <v>172</v>
      </c>
      <c r="I390" s="235">
        <v>2</v>
      </c>
      <c r="J390" s="235">
        <v>6</v>
      </c>
      <c r="K390" s="208">
        <v>45</v>
      </c>
      <c r="L390" s="208"/>
      <c r="M390" s="208"/>
      <c r="N390" s="208"/>
      <c r="O390" s="208" t="s">
        <v>4451</v>
      </c>
      <c r="P390" s="235" t="s">
        <v>4816</v>
      </c>
      <c r="Q390" s="236">
        <v>40877</v>
      </c>
      <c r="R390" s="1">
        <f t="shared" si="15"/>
        <v>27</v>
      </c>
    </row>
    <row r="391" spans="3:31" hidden="1" x14ac:dyDescent="0.2">
      <c r="C391" s="223" t="s">
        <v>1308</v>
      </c>
      <c r="D391" s="217" t="s">
        <v>4901</v>
      </c>
      <c r="E391" s="214" t="s">
        <v>1312</v>
      </c>
      <c r="F391" s="214" t="s">
        <v>3207</v>
      </c>
      <c r="H391" s="214">
        <v>172</v>
      </c>
      <c r="I391" s="214">
        <v>2</v>
      </c>
      <c r="J391" s="214">
        <v>260</v>
      </c>
      <c r="K391" s="200">
        <v>54</v>
      </c>
      <c r="O391" s="200" t="s">
        <v>4451</v>
      </c>
      <c r="P391" s="214" t="s">
        <v>663</v>
      </c>
      <c r="Q391" s="216">
        <v>40885</v>
      </c>
      <c r="R391" s="1">
        <f t="shared" si="15"/>
        <v>1404</v>
      </c>
    </row>
    <row r="392" spans="3:31" hidden="1" x14ac:dyDescent="0.2">
      <c r="C392" s="223" t="s">
        <v>1308</v>
      </c>
      <c r="D392" s="217" t="s">
        <v>4902</v>
      </c>
      <c r="E392" s="214" t="s">
        <v>1313</v>
      </c>
      <c r="F392" s="214" t="s">
        <v>1314</v>
      </c>
      <c r="H392" s="214">
        <v>172</v>
      </c>
      <c r="I392" s="214">
        <v>2</v>
      </c>
      <c r="J392" s="214">
        <v>25</v>
      </c>
      <c r="K392" s="200">
        <v>50</v>
      </c>
      <c r="O392" s="200" t="s">
        <v>4556</v>
      </c>
      <c r="P392" s="214" t="s">
        <v>4816</v>
      </c>
      <c r="Q392" s="216">
        <v>40889</v>
      </c>
      <c r="R392" s="1">
        <f t="shared" si="15"/>
        <v>125</v>
      </c>
    </row>
    <row r="393" spans="3:31" hidden="1" x14ac:dyDescent="0.2">
      <c r="C393" s="223" t="s">
        <v>1308</v>
      </c>
      <c r="D393" s="217" t="s">
        <v>4903</v>
      </c>
      <c r="E393" s="214" t="s">
        <v>1315</v>
      </c>
      <c r="F393" s="214" t="s">
        <v>1316</v>
      </c>
      <c r="H393" s="214">
        <v>172</v>
      </c>
      <c r="I393" s="214">
        <v>2</v>
      </c>
      <c r="J393" s="214">
        <v>26</v>
      </c>
      <c r="K393" s="200">
        <v>50</v>
      </c>
      <c r="O393" s="200" t="s">
        <v>4556</v>
      </c>
      <c r="P393" s="214" t="s">
        <v>4804</v>
      </c>
      <c r="Q393" s="216">
        <v>40889</v>
      </c>
      <c r="R393" s="1">
        <f t="shared" si="15"/>
        <v>130</v>
      </c>
    </row>
    <row r="394" spans="3:31" ht="13.5" hidden="1" thickBot="1" x14ac:dyDescent="0.25">
      <c r="C394" s="237" t="s">
        <v>1308</v>
      </c>
      <c r="D394" s="234" t="s">
        <v>4904</v>
      </c>
      <c r="E394" s="235" t="s">
        <v>1317</v>
      </c>
      <c r="F394" s="235" t="s">
        <v>1318</v>
      </c>
      <c r="G394" s="235"/>
      <c r="H394" s="235">
        <v>172</v>
      </c>
      <c r="I394" s="235">
        <v>2</v>
      </c>
      <c r="J394" s="235">
        <v>25</v>
      </c>
      <c r="K394" s="208">
        <v>50</v>
      </c>
      <c r="L394" s="208"/>
      <c r="M394" s="208"/>
      <c r="N394" s="208"/>
      <c r="O394" s="208" t="s">
        <v>4556</v>
      </c>
      <c r="P394" s="235" t="s">
        <v>776</v>
      </c>
      <c r="Q394" s="236">
        <v>40890</v>
      </c>
      <c r="R394" s="286">
        <f t="shared" si="15"/>
        <v>125</v>
      </c>
    </row>
    <row r="395" spans="3:31" hidden="1" x14ac:dyDescent="0.2">
      <c r="C395" s="287"/>
      <c r="D395" s="287"/>
      <c r="E395" s="288"/>
      <c r="F395" s="289" t="s">
        <v>1319</v>
      </c>
      <c r="G395" s="289"/>
      <c r="H395" s="288"/>
      <c r="I395" s="288"/>
      <c r="J395" s="288"/>
      <c r="K395" s="288"/>
      <c r="L395" s="288"/>
      <c r="M395" s="288"/>
      <c r="N395" s="288"/>
      <c r="O395" s="288"/>
      <c r="P395" s="288"/>
      <c r="Q395" s="290"/>
      <c r="R395" s="291">
        <f>SUM(R317:R394)</f>
        <v>53502.7</v>
      </c>
    </row>
    <row r="396" spans="3:31" hidden="1" x14ac:dyDescent="0.2">
      <c r="C396" s="223" t="s">
        <v>1308</v>
      </c>
      <c r="D396" s="217" t="s">
        <v>4905</v>
      </c>
      <c r="E396" s="214" t="s">
        <v>1320</v>
      </c>
      <c r="F396" s="214" t="s">
        <v>1026</v>
      </c>
      <c r="H396" s="214">
        <v>172</v>
      </c>
      <c r="I396" s="214">
        <v>2</v>
      </c>
      <c r="J396" s="214">
        <v>200</v>
      </c>
      <c r="K396" s="200">
        <v>54</v>
      </c>
      <c r="O396" s="200" t="s">
        <v>4451</v>
      </c>
      <c r="P396" s="214" t="s">
        <v>663</v>
      </c>
      <c r="Q396" s="216">
        <v>40911</v>
      </c>
      <c r="R396" s="1">
        <v>1.81</v>
      </c>
      <c r="S396" s="1">
        <v>72</v>
      </c>
      <c r="V396" s="1">
        <v>19200</v>
      </c>
      <c r="W396" s="183">
        <f t="shared" ref="W396:W406" si="16">41.9*1.05</f>
        <v>43.994999999999997</v>
      </c>
      <c r="X396" s="1" t="s">
        <v>4868</v>
      </c>
      <c r="AA396" s="183">
        <f t="shared" ref="AA396:AA406" si="17">K396*100*R396*(J396*I396)/(S396*1000)</f>
        <v>54.3</v>
      </c>
      <c r="AB396" s="183">
        <f t="shared" ref="AB396:AB406" si="18">(V396*(J396*I396)*1.1)/9000*W396/1000</f>
        <v>41.296639999999996</v>
      </c>
      <c r="AE396" s="292">
        <f t="shared" ref="AE396:AE406" si="19">J396*I396*(H396/100)</f>
        <v>688</v>
      </c>
    </row>
    <row r="397" spans="3:31" hidden="1" x14ac:dyDescent="0.2">
      <c r="C397" s="293" t="s">
        <v>1308</v>
      </c>
      <c r="D397" s="294" t="s">
        <v>4906</v>
      </c>
      <c r="E397" s="12" t="s">
        <v>1321</v>
      </c>
      <c r="F397" s="12" t="s">
        <v>1322</v>
      </c>
      <c r="G397" s="12"/>
      <c r="H397" s="12">
        <v>172</v>
      </c>
      <c r="I397" s="12">
        <v>2</v>
      </c>
      <c r="J397" s="12">
        <v>55</v>
      </c>
      <c r="K397" s="295">
        <v>54</v>
      </c>
      <c r="L397" s="295"/>
      <c r="M397" s="295"/>
      <c r="N397" s="295"/>
      <c r="O397" s="295" t="s">
        <v>4451</v>
      </c>
      <c r="P397" s="12" t="s">
        <v>776</v>
      </c>
      <c r="Q397" s="296">
        <v>40913</v>
      </c>
      <c r="R397" s="1">
        <v>1.81</v>
      </c>
      <c r="S397" s="1">
        <v>72</v>
      </c>
      <c r="V397" s="1">
        <v>19200</v>
      </c>
      <c r="W397" s="183">
        <f t="shared" si="16"/>
        <v>43.994999999999997</v>
      </c>
      <c r="X397" s="1" t="s">
        <v>4868</v>
      </c>
      <c r="AA397" s="183">
        <f t="shared" si="17"/>
        <v>14.932499999999999</v>
      </c>
      <c r="AB397" s="183">
        <f t="shared" si="18"/>
        <v>11.356575999999999</v>
      </c>
      <c r="AE397" s="292">
        <f t="shared" si="19"/>
        <v>189.2</v>
      </c>
    </row>
    <row r="398" spans="3:31" hidden="1" x14ac:dyDescent="0.2">
      <c r="C398" s="297" t="s">
        <v>1308</v>
      </c>
      <c r="D398" s="298" t="s">
        <v>4907</v>
      </c>
      <c r="E398" s="297" t="s">
        <v>1323</v>
      </c>
      <c r="F398" s="297" t="s">
        <v>1324</v>
      </c>
      <c r="G398" s="297"/>
      <c r="H398" s="297">
        <v>172</v>
      </c>
      <c r="I398" s="297">
        <v>2</v>
      </c>
      <c r="J398" s="297">
        <v>250</v>
      </c>
      <c r="K398" s="297">
        <v>55</v>
      </c>
      <c r="L398" s="297"/>
      <c r="M398" s="297"/>
      <c r="N398" s="297"/>
      <c r="O398" s="297" t="s">
        <v>4451</v>
      </c>
      <c r="P398" s="297" t="s">
        <v>4807</v>
      </c>
      <c r="Q398" s="299">
        <v>40919</v>
      </c>
      <c r="R398" s="1">
        <v>1.81</v>
      </c>
      <c r="S398" s="1">
        <v>72</v>
      </c>
      <c r="V398" s="1">
        <v>19200</v>
      </c>
      <c r="W398" s="183">
        <f t="shared" si="16"/>
        <v>43.994999999999997</v>
      </c>
      <c r="X398" s="1" t="s">
        <v>4868</v>
      </c>
      <c r="AA398" s="183">
        <f t="shared" si="17"/>
        <v>69.131944444444443</v>
      </c>
      <c r="AB398" s="183">
        <f t="shared" si="18"/>
        <v>51.620799999999996</v>
      </c>
      <c r="AE398" s="292">
        <f t="shared" si="19"/>
        <v>860</v>
      </c>
    </row>
    <row r="399" spans="3:31" hidden="1" x14ac:dyDescent="0.2">
      <c r="C399" s="294" t="s">
        <v>1308</v>
      </c>
      <c r="D399" s="294" t="s">
        <v>4908</v>
      </c>
      <c r="E399" s="295" t="s">
        <v>1323</v>
      </c>
      <c r="F399" s="295" t="s">
        <v>1306</v>
      </c>
      <c r="G399" s="295"/>
      <c r="H399" s="295">
        <v>172</v>
      </c>
      <c r="I399" s="295">
        <v>2</v>
      </c>
      <c r="J399" s="295">
        <v>135</v>
      </c>
      <c r="K399" s="295">
        <v>55</v>
      </c>
      <c r="L399" s="295"/>
      <c r="M399" s="295"/>
      <c r="N399" s="295"/>
      <c r="O399" s="295" t="s">
        <v>4451</v>
      </c>
      <c r="P399" s="295" t="s">
        <v>663</v>
      </c>
      <c r="Q399" s="300">
        <v>40921</v>
      </c>
      <c r="R399" s="1">
        <v>1.81</v>
      </c>
      <c r="S399" s="1">
        <v>72</v>
      </c>
      <c r="V399" s="1">
        <v>19200</v>
      </c>
      <c r="W399" s="183">
        <f t="shared" si="16"/>
        <v>43.994999999999997</v>
      </c>
      <c r="X399" s="1" t="s">
        <v>4868</v>
      </c>
      <c r="AA399" s="183">
        <f t="shared" si="17"/>
        <v>37.331249999999997</v>
      </c>
      <c r="AB399" s="183">
        <f t="shared" si="18"/>
        <v>27.875232</v>
      </c>
      <c r="AE399" s="292">
        <f t="shared" si="19"/>
        <v>464.4</v>
      </c>
    </row>
    <row r="400" spans="3:31" hidden="1" x14ac:dyDescent="0.2">
      <c r="C400" s="294" t="s">
        <v>1308</v>
      </c>
      <c r="D400" s="294" t="s">
        <v>4909</v>
      </c>
      <c r="E400" s="295" t="s">
        <v>1325</v>
      </c>
      <c r="F400" s="295" t="s">
        <v>1326</v>
      </c>
      <c r="G400" s="295"/>
      <c r="H400" s="295">
        <v>172</v>
      </c>
      <c r="I400" s="295">
        <v>2</v>
      </c>
      <c r="J400" s="295">
        <v>85</v>
      </c>
      <c r="K400" s="295">
        <v>54</v>
      </c>
      <c r="L400" s="295"/>
      <c r="M400" s="295"/>
      <c r="N400" s="295"/>
      <c r="O400" s="295" t="s">
        <v>4451</v>
      </c>
      <c r="P400" s="295" t="s">
        <v>4807</v>
      </c>
      <c r="Q400" s="300">
        <v>40925</v>
      </c>
      <c r="R400" s="1">
        <v>1.81</v>
      </c>
      <c r="S400" s="1">
        <v>72</v>
      </c>
      <c r="V400" s="1">
        <v>19200</v>
      </c>
      <c r="W400" s="183">
        <f t="shared" si="16"/>
        <v>43.994999999999997</v>
      </c>
      <c r="X400" s="1" t="s">
        <v>4868</v>
      </c>
      <c r="AA400" s="183">
        <f t="shared" si="17"/>
        <v>23.077500000000001</v>
      </c>
      <c r="AB400" s="183">
        <f t="shared" si="18"/>
        <v>17.551072000000001</v>
      </c>
      <c r="AE400" s="292">
        <f t="shared" si="19"/>
        <v>292.39999999999998</v>
      </c>
    </row>
    <row r="401" spans="3:31" hidden="1" x14ac:dyDescent="0.2">
      <c r="C401" s="294" t="s">
        <v>1308</v>
      </c>
      <c r="D401" s="294" t="s">
        <v>4910</v>
      </c>
      <c r="E401" s="295" t="s">
        <v>1327</v>
      </c>
      <c r="F401" s="295" t="s">
        <v>2307</v>
      </c>
      <c r="G401" s="295"/>
      <c r="H401" s="295">
        <v>172</v>
      </c>
      <c r="I401" s="295">
        <v>2</v>
      </c>
      <c r="J401" s="295">
        <v>165</v>
      </c>
      <c r="K401" s="295">
        <v>54</v>
      </c>
      <c r="L401" s="295"/>
      <c r="M401" s="295"/>
      <c r="N401" s="295"/>
      <c r="O401" s="295" t="s">
        <v>2732</v>
      </c>
      <c r="P401" s="295" t="s">
        <v>669</v>
      </c>
      <c r="Q401" s="300">
        <v>40927</v>
      </c>
      <c r="R401" s="1">
        <v>1.81</v>
      </c>
      <c r="S401" s="1">
        <v>72</v>
      </c>
      <c r="V401" s="1">
        <v>19200</v>
      </c>
      <c r="W401" s="183">
        <f t="shared" si="16"/>
        <v>43.994999999999997</v>
      </c>
      <c r="X401" s="1" t="s">
        <v>4868</v>
      </c>
      <c r="AA401" s="183">
        <f t="shared" si="17"/>
        <v>44.797499999999999</v>
      </c>
      <c r="AB401" s="183">
        <f t="shared" si="18"/>
        <v>34.069728000000005</v>
      </c>
      <c r="AE401" s="292">
        <f t="shared" si="19"/>
        <v>567.6</v>
      </c>
    </row>
    <row r="402" spans="3:31" hidden="1" x14ac:dyDescent="0.2">
      <c r="C402" s="294" t="s">
        <v>1308</v>
      </c>
      <c r="D402" s="294">
        <v>14</v>
      </c>
      <c r="E402" s="295" t="s">
        <v>1328</v>
      </c>
      <c r="F402" s="295" t="s">
        <v>1329</v>
      </c>
      <c r="G402" s="295"/>
      <c r="H402" s="295">
        <v>172</v>
      </c>
      <c r="I402" s="295">
        <v>2</v>
      </c>
      <c r="J402" s="295">
        <v>75</v>
      </c>
      <c r="K402" s="295">
        <v>45</v>
      </c>
      <c r="L402" s="295"/>
      <c r="M402" s="295"/>
      <c r="N402" s="295"/>
      <c r="O402" s="295" t="s">
        <v>1330</v>
      </c>
      <c r="P402" s="295" t="s">
        <v>776</v>
      </c>
      <c r="Q402" s="300">
        <v>40930</v>
      </c>
      <c r="R402" s="1">
        <v>1.81</v>
      </c>
      <c r="S402" s="1">
        <v>68</v>
      </c>
      <c r="V402" s="1">
        <v>19200</v>
      </c>
      <c r="W402" s="183">
        <f t="shared" si="16"/>
        <v>43.994999999999997</v>
      </c>
      <c r="X402" s="1" t="s">
        <v>4868</v>
      </c>
      <c r="AA402" s="183">
        <f t="shared" si="17"/>
        <v>17.966911764705884</v>
      </c>
      <c r="AB402" s="183">
        <f t="shared" si="18"/>
        <v>15.486240000000002</v>
      </c>
      <c r="AE402" s="292">
        <f t="shared" si="19"/>
        <v>258</v>
      </c>
    </row>
    <row r="403" spans="3:31" hidden="1" x14ac:dyDescent="0.2">
      <c r="C403" s="294" t="s">
        <v>1308</v>
      </c>
      <c r="D403" s="294" t="s">
        <v>3639</v>
      </c>
      <c r="E403" s="295" t="s">
        <v>1331</v>
      </c>
      <c r="F403" s="295" t="s">
        <v>1332</v>
      </c>
      <c r="G403" s="295"/>
      <c r="H403" s="295">
        <v>172</v>
      </c>
      <c r="I403" s="295">
        <v>2</v>
      </c>
      <c r="J403" s="295">
        <v>82.5</v>
      </c>
      <c r="K403" s="295">
        <v>45</v>
      </c>
      <c r="L403" s="295"/>
      <c r="M403" s="295"/>
      <c r="N403" s="295"/>
      <c r="O403" s="295" t="s">
        <v>1330</v>
      </c>
      <c r="P403" s="295" t="s">
        <v>669</v>
      </c>
      <c r="Q403" s="300">
        <v>40932</v>
      </c>
      <c r="R403" s="1">
        <v>1.81</v>
      </c>
      <c r="S403" s="1">
        <v>68</v>
      </c>
      <c r="V403" s="1">
        <v>19200</v>
      </c>
      <c r="W403" s="183">
        <f t="shared" si="16"/>
        <v>43.994999999999997</v>
      </c>
      <c r="X403" s="1" t="s">
        <v>4868</v>
      </c>
      <c r="AA403" s="183">
        <f t="shared" si="17"/>
        <v>19.763602941176469</v>
      </c>
      <c r="AB403" s="183">
        <f t="shared" si="18"/>
        <v>17.034864000000002</v>
      </c>
      <c r="AE403" s="292">
        <f t="shared" si="19"/>
        <v>283.8</v>
      </c>
    </row>
    <row r="404" spans="3:31" hidden="1" x14ac:dyDescent="0.2">
      <c r="C404" s="294" t="s">
        <v>1308</v>
      </c>
      <c r="D404" s="294" t="s">
        <v>4912</v>
      </c>
      <c r="E404" s="295" t="s">
        <v>1333</v>
      </c>
      <c r="F404" s="295" t="s">
        <v>1334</v>
      </c>
      <c r="G404" s="295"/>
      <c r="H404" s="295">
        <v>172</v>
      </c>
      <c r="I404" s="295">
        <v>2</v>
      </c>
      <c r="J404" s="295">
        <v>112</v>
      </c>
      <c r="K404" s="295">
        <v>54</v>
      </c>
      <c r="L404" s="295"/>
      <c r="M404" s="295"/>
      <c r="N404" s="295"/>
      <c r="O404" s="295" t="s">
        <v>2732</v>
      </c>
      <c r="P404" s="295" t="s">
        <v>669</v>
      </c>
      <c r="Q404" s="301">
        <v>40935</v>
      </c>
      <c r="R404" s="1">
        <v>1.81</v>
      </c>
      <c r="S404" s="1">
        <v>72</v>
      </c>
      <c r="V404" s="1">
        <v>19200</v>
      </c>
      <c r="W404" s="183">
        <f t="shared" si="16"/>
        <v>43.994999999999997</v>
      </c>
      <c r="X404" s="1" t="s">
        <v>4868</v>
      </c>
      <c r="AA404" s="183">
        <f t="shared" si="17"/>
        <v>30.408000000000001</v>
      </c>
      <c r="AB404" s="183">
        <f t="shared" si="18"/>
        <v>23.126118399999996</v>
      </c>
      <c r="AE404" s="292">
        <f t="shared" si="19"/>
        <v>385.28</v>
      </c>
    </row>
    <row r="405" spans="3:31" ht="13.5" hidden="1" thickBot="1" x14ac:dyDescent="0.25">
      <c r="C405" s="302" t="s">
        <v>1308</v>
      </c>
      <c r="D405" s="303" t="s">
        <v>4913</v>
      </c>
      <c r="E405" s="138" t="s">
        <v>1335</v>
      </c>
      <c r="F405" s="138" t="s">
        <v>1336</v>
      </c>
      <c r="G405" s="138"/>
      <c r="H405" s="138">
        <v>172</v>
      </c>
      <c r="I405" s="138">
        <v>2</v>
      </c>
      <c r="J405" s="138">
        <v>165</v>
      </c>
      <c r="K405" s="138">
        <v>45</v>
      </c>
      <c r="L405" s="138"/>
      <c r="M405" s="138"/>
      <c r="N405" s="138"/>
      <c r="O405" s="138" t="s">
        <v>2732</v>
      </c>
      <c r="P405" s="138" t="s">
        <v>669</v>
      </c>
      <c r="Q405" s="304">
        <v>40939</v>
      </c>
      <c r="R405" s="1">
        <v>1.81</v>
      </c>
      <c r="S405" s="1">
        <v>72</v>
      </c>
      <c r="V405" s="1">
        <v>19200</v>
      </c>
      <c r="W405" s="183">
        <f t="shared" si="16"/>
        <v>43.994999999999997</v>
      </c>
      <c r="X405" s="1" t="s">
        <v>4868</v>
      </c>
      <c r="AA405" s="183">
        <f t="shared" si="17"/>
        <v>37.331249999999997</v>
      </c>
      <c r="AB405" s="183">
        <f t="shared" si="18"/>
        <v>34.069728000000005</v>
      </c>
      <c r="AE405" s="292">
        <f t="shared" si="19"/>
        <v>567.6</v>
      </c>
    </row>
    <row r="406" spans="3:31" hidden="1" x14ac:dyDescent="0.2">
      <c r="C406" s="168" t="s">
        <v>1308</v>
      </c>
      <c r="D406" s="167">
        <v>18</v>
      </c>
      <c r="E406" s="167" t="s">
        <v>1337</v>
      </c>
      <c r="F406" s="167" t="s">
        <v>1334</v>
      </c>
      <c r="G406" s="167"/>
      <c r="H406" s="167">
        <v>172</v>
      </c>
      <c r="I406" s="167">
        <v>2</v>
      </c>
      <c r="J406" s="167">
        <v>100</v>
      </c>
      <c r="K406" s="167">
        <v>56</v>
      </c>
      <c r="L406" s="167"/>
      <c r="M406" s="167"/>
      <c r="N406" s="167"/>
      <c r="O406" s="167" t="s">
        <v>4451</v>
      </c>
      <c r="P406" s="167" t="s">
        <v>669</v>
      </c>
      <c r="Q406" s="169">
        <v>40941</v>
      </c>
      <c r="R406" s="1">
        <v>1.81</v>
      </c>
      <c r="S406" s="1">
        <v>72</v>
      </c>
      <c r="V406" s="1">
        <v>19200</v>
      </c>
      <c r="W406" s="183">
        <f t="shared" si="16"/>
        <v>43.994999999999997</v>
      </c>
      <c r="X406" s="1" t="s">
        <v>4868</v>
      </c>
      <c r="AA406" s="183">
        <f t="shared" si="17"/>
        <v>28.155555555555555</v>
      </c>
      <c r="AB406" s="183">
        <f t="shared" si="18"/>
        <v>20.648319999999998</v>
      </c>
      <c r="AE406" s="292">
        <f t="shared" si="19"/>
        <v>344</v>
      </c>
    </row>
    <row r="407" spans="3:31" hidden="1" x14ac:dyDescent="0.2">
      <c r="C407" s="305"/>
      <c r="D407" s="306"/>
      <c r="E407" s="307">
        <v>40948</v>
      </c>
      <c r="F407" s="306" t="s">
        <v>1386</v>
      </c>
      <c r="G407" s="306"/>
      <c r="H407" s="306"/>
      <c r="I407" s="306"/>
      <c r="J407" s="306"/>
      <c r="K407" s="306"/>
      <c r="L407" s="306"/>
      <c r="M407" s="306"/>
      <c r="N407" s="306"/>
      <c r="O407" s="306"/>
      <c r="P407" s="306"/>
      <c r="Q407" s="307"/>
      <c r="R407" s="1">
        <v>1.81</v>
      </c>
      <c r="W407" s="183"/>
      <c r="AE407" s="292"/>
    </row>
    <row r="408" spans="3:31" hidden="1" x14ac:dyDescent="0.2">
      <c r="C408" s="136" t="s">
        <v>1338</v>
      </c>
      <c r="D408" s="133">
        <v>1</v>
      </c>
      <c r="E408" s="133" t="s">
        <v>1339</v>
      </c>
      <c r="F408" s="133" t="s">
        <v>1340</v>
      </c>
      <c r="G408" s="133"/>
      <c r="H408" s="133">
        <v>172</v>
      </c>
      <c r="I408" s="133">
        <v>2</v>
      </c>
      <c r="J408" s="133">
        <v>275</v>
      </c>
      <c r="K408" s="133">
        <v>26</v>
      </c>
      <c r="L408" s="133"/>
      <c r="M408" s="133"/>
      <c r="N408" s="133"/>
      <c r="O408" s="133" t="s">
        <v>1341</v>
      </c>
      <c r="P408" s="133" t="s">
        <v>663</v>
      </c>
      <c r="Q408" s="166">
        <v>40947</v>
      </c>
      <c r="R408" s="1">
        <v>1.81</v>
      </c>
      <c r="S408" s="1">
        <v>25.3</v>
      </c>
      <c r="V408" s="1">
        <v>19200</v>
      </c>
      <c r="W408" s="183">
        <f>41.9*1.05</f>
        <v>43.994999999999997</v>
      </c>
      <c r="X408" s="1" t="s">
        <v>4868</v>
      </c>
      <c r="AA408" s="183">
        <f>K408*100*R408*(J408*I408)/(S408*1000)</f>
        <v>102.30434782608695</v>
      </c>
      <c r="AB408" s="183">
        <f>(V408*(J408*I408)*1.1)/9000*W408/1000</f>
        <v>56.782880000000013</v>
      </c>
      <c r="AE408" s="292">
        <f>J408*I408*(H408/100)</f>
        <v>946</v>
      </c>
    </row>
    <row r="409" spans="3:31" hidden="1" x14ac:dyDescent="0.2">
      <c r="C409" s="136" t="s">
        <v>1338</v>
      </c>
      <c r="D409" s="133">
        <v>2</v>
      </c>
      <c r="E409" s="133" t="s">
        <v>1342</v>
      </c>
      <c r="F409" s="133" t="s">
        <v>1334</v>
      </c>
      <c r="G409" s="133"/>
      <c r="H409" s="133">
        <v>172</v>
      </c>
      <c r="I409" s="133">
        <v>2</v>
      </c>
      <c r="J409" s="133">
        <v>75</v>
      </c>
      <c r="K409" s="133">
        <v>56</v>
      </c>
      <c r="L409" s="133"/>
      <c r="M409" s="133"/>
      <c r="N409" s="133"/>
      <c r="O409" s="133" t="s">
        <v>1343</v>
      </c>
      <c r="P409" s="133" t="s">
        <v>663</v>
      </c>
      <c r="Q409" s="166">
        <v>40954</v>
      </c>
      <c r="R409" s="1">
        <v>1.81</v>
      </c>
      <c r="S409" s="1">
        <v>72</v>
      </c>
      <c r="V409" s="1">
        <v>19200</v>
      </c>
      <c r="W409" s="183">
        <f>41.9*1.05</f>
        <v>43.994999999999997</v>
      </c>
      <c r="X409" s="1" t="s">
        <v>4868</v>
      </c>
      <c r="AA409" s="183">
        <f>K409*100*R409*(J409*I409)/(S409*1000)</f>
        <v>21.116666666666667</v>
      </c>
      <c r="AB409" s="183">
        <f>(V409*(J409*I409)*1.1)/9000*W409/1000</f>
        <v>15.486240000000002</v>
      </c>
      <c r="AE409" s="292">
        <f>J409*I409*(H409/100)</f>
        <v>258</v>
      </c>
    </row>
    <row r="410" spans="3:31" hidden="1" x14ac:dyDescent="0.2">
      <c r="C410" s="136" t="s">
        <v>1338</v>
      </c>
      <c r="D410" s="133">
        <v>3</v>
      </c>
      <c r="E410" s="133" t="s">
        <v>1344</v>
      </c>
      <c r="F410" s="133" t="s">
        <v>1345</v>
      </c>
      <c r="G410" s="133"/>
      <c r="H410" s="133">
        <v>172</v>
      </c>
      <c r="I410" s="133">
        <v>2</v>
      </c>
      <c r="J410" s="133">
        <v>31</v>
      </c>
      <c r="K410" s="133">
        <v>26</v>
      </c>
      <c r="L410" s="133"/>
      <c r="M410" s="133"/>
      <c r="N410" s="133"/>
      <c r="O410" s="133" t="s">
        <v>1346</v>
      </c>
      <c r="P410" s="133" t="s">
        <v>2360</v>
      </c>
      <c r="Q410" s="166">
        <v>40961</v>
      </c>
      <c r="R410" s="1">
        <v>1.81</v>
      </c>
      <c r="S410" s="1">
        <v>25.3</v>
      </c>
      <c r="V410" s="1">
        <v>19200</v>
      </c>
      <c r="W410" s="183">
        <f>41.9*1.05</f>
        <v>43.994999999999997</v>
      </c>
      <c r="X410" s="1" t="s">
        <v>4868</v>
      </c>
      <c r="AA410" s="183">
        <f>K410*100*R410*(J410*I410)/(S410*1000)</f>
        <v>11.532490118577075</v>
      </c>
      <c r="AB410" s="183">
        <f>(V410*(J410*I410)*1.1)/9000*W410/1000</f>
        <v>6.4009792000000001</v>
      </c>
      <c r="AE410" s="292">
        <f>J410*I410*(H410/100)</f>
        <v>106.64</v>
      </c>
    </row>
    <row r="411" spans="3:31" ht="13.5" hidden="1" thickBot="1" x14ac:dyDescent="0.25">
      <c r="C411" s="302" t="s">
        <v>1338</v>
      </c>
      <c r="D411" s="138">
        <v>4</v>
      </c>
      <c r="E411" s="138"/>
      <c r="F411" s="138" t="s">
        <v>1207</v>
      </c>
      <c r="G411" s="138"/>
      <c r="H411" s="138"/>
      <c r="I411" s="138"/>
      <c r="J411" s="138"/>
      <c r="K411" s="138"/>
      <c r="L411" s="138"/>
      <c r="M411" s="138"/>
      <c r="N411" s="138"/>
      <c r="O411" s="138"/>
      <c r="P411" s="138" t="s">
        <v>2360</v>
      </c>
      <c r="Q411" s="304"/>
      <c r="W411" s="183"/>
      <c r="AE411" s="292"/>
    </row>
    <row r="412" spans="3:31" hidden="1" x14ac:dyDescent="0.2">
      <c r="C412" s="168" t="s">
        <v>1338</v>
      </c>
      <c r="D412" s="167">
        <v>9</v>
      </c>
      <c r="E412" s="167" t="s">
        <v>3404</v>
      </c>
      <c r="F412" s="167" t="s">
        <v>1306</v>
      </c>
      <c r="G412" s="167"/>
      <c r="H412" s="167">
        <v>172</v>
      </c>
      <c r="I412" s="167">
        <v>2</v>
      </c>
      <c r="J412" s="167">
        <v>55</v>
      </c>
      <c r="K412" s="167">
        <v>56</v>
      </c>
      <c r="L412" s="167"/>
      <c r="M412" s="167"/>
      <c r="N412" s="167"/>
      <c r="O412" s="167" t="s">
        <v>4451</v>
      </c>
      <c r="P412" s="167" t="s">
        <v>3405</v>
      </c>
      <c r="Q412" s="169">
        <v>40980</v>
      </c>
      <c r="W412" s="183"/>
      <c r="AE412" s="292">
        <f t="shared" ref="AE412:AE436" si="20">J412*I412*(H412/100)</f>
        <v>189.2</v>
      </c>
    </row>
    <row r="413" spans="3:31" hidden="1" x14ac:dyDescent="0.2">
      <c r="C413" s="136" t="s">
        <v>1308</v>
      </c>
      <c r="D413" s="133">
        <v>10</v>
      </c>
      <c r="E413" s="133" t="s">
        <v>3406</v>
      </c>
      <c r="F413" s="133" t="s">
        <v>1306</v>
      </c>
      <c r="G413" s="133"/>
      <c r="H413" s="133">
        <v>172</v>
      </c>
      <c r="I413" s="133">
        <v>2</v>
      </c>
      <c r="J413" s="133">
        <v>165</v>
      </c>
      <c r="K413" s="133">
        <v>56</v>
      </c>
      <c r="L413" s="133"/>
      <c r="M413" s="133"/>
      <c r="N413" s="133"/>
      <c r="O413" s="133" t="s">
        <v>4451</v>
      </c>
      <c r="P413" s="133" t="s">
        <v>4804</v>
      </c>
      <c r="Q413" s="166">
        <v>40977</v>
      </c>
      <c r="R413" s="1">
        <v>1.81</v>
      </c>
      <c r="S413" s="1">
        <v>72</v>
      </c>
      <c r="V413" s="1">
        <v>19200</v>
      </c>
      <c r="W413" s="183">
        <f t="shared" ref="W413:W436" si="21">41.9*1.05</f>
        <v>43.994999999999997</v>
      </c>
      <c r="X413" s="1" t="s">
        <v>4868</v>
      </c>
      <c r="AA413" s="183">
        <f t="shared" ref="AA413:AA436" si="22">K413*100*R413*(J413*I413)/(S413*1000)</f>
        <v>46.456666666666663</v>
      </c>
      <c r="AB413" s="183">
        <f t="shared" ref="AB413:AB436" si="23">(V413*(J413*I413)*1.1)/9000*W413/1000</f>
        <v>34.069728000000005</v>
      </c>
      <c r="AE413" s="292">
        <f t="shared" si="20"/>
        <v>567.6</v>
      </c>
    </row>
    <row r="414" spans="3:31" hidden="1" x14ac:dyDescent="0.2">
      <c r="C414" s="136" t="s">
        <v>1308</v>
      </c>
      <c r="D414" s="133" t="s">
        <v>3407</v>
      </c>
      <c r="E414" s="133" t="s">
        <v>3408</v>
      </c>
      <c r="F414" s="133" t="s">
        <v>3409</v>
      </c>
      <c r="G414" s="133"/>
      <c r="H414" s="133">
        <v>172</v>
      </c>
      <c r="I414" s="133">
        <v>2</v>
      </c>
      <c r="J414" s="133">
        <v>10</v>
      </c>
      <c r="K414" s="133">
        <v>54</v>
      </c>
      <c r="L414" s="133"/>
      <c r="M414" s="133"/>
      <c r="N414" s="133"/>
      <c r="O414" s="133" t="s">
        <v>4451</v>
      </c>
      <c r="P414" s="133" t="s">
        <v>669</v>
      </c>
      <c r="Q414" s="166">
        <v>40988</v>
      </c>
      <c r="R414" s="1">
        <v>1.81</v>
      </c>
      <c r="S414" s="1">
        <v>72</v>
      </c>
      <c r="V414" s="1">
        <v>19200</v>
      </c>
      <c r="W414" s="183">
        <f t="shared" si="21"/>
        <v>43.994999999999997</v>
      </c>
      <c r="X414" s="1" t="s">
        <v>4868</v>
      </c>
      <c r="AA414" s="183">
        <f t="shared" si="22"/>
        <v>2.7149999999999999</v>
      </c>
      <c r="AB414" s="183">
        <f t="shared" si="23"/>
        <v>2.064832</v>
      </c>
      <c r="AE414" s="292">
        <f t="shared" si="20"/>
        <v>34.4</v>
      </c>
    </row>
    <row r="415" spans="3:31" hidden="1" x14ac:dyDescent="0.2">
      <c r="C415" s="136" t="s">
        <v>1338</v>
      </c>
      <c r="D415" s="133">
        <v>11</v>
      </c>
      <c r="E415" s="133" t="s">
        <v>3410</v>
      </c>
      <c r="F415" s="133" t="s">
        <v>3411</v>
      </c>
      <c r="G415" s="133"/>
      <c r="H415" s="133">
        <v>172</v>
      </c>
      <c r="I415" s="133">
        <v>2</v>
      </c>
      <c r="J415" s="133">
        <v>93</v>
      </c>
      <c r="K415" s="133">
        <v>56</v>
      </c>
      <c r="L415" s="133"/>
      <c r="M415" s="133"/>
      <c r="N415" s="133"/>
      <c r="O415" s="133" t="s">
        <v>4451</v>
      </c>
      <c r="P415" s="133" t="s">
        <v>776</v>
      </c>
      <c r="Q415" s="166">
        <v>40990</v>
      </c>
      <c r="R415" s="1">
        <v>1.81</v>
      </c>
      <c r="S415" s="1">
        <v>72</v>
      </c>
      <c r="V415" s="1">
        <v>19200</v>
      </c>
      <c r="W415" s="183">
        <f t="shared" si="21"/>
        <v>43.994999999999997</v>
      </c>
      <c r="X415" s="1" t="s">
        <v>4868</v>
      </c>
      <c r="AA415" s="183">
        <f t="shared" si="22"/>
        <v>26.184666666666665</v>
      </c>
      <c r="AB415" s="183">
        <f t="shared" si="23"/>
        <v>19.202937600000002</v>
      </c>
      <c r="AE415" s="292">
        <f t="shared" si="20"/>
        <v>319.92</v>
      </c>
    </row>
    <row r="416" spans="3:31" hidden="1" x14ac:dyDescent="0.2">
      <c r="C416" s="136" t="s">
        <v>1338</v>
      </c>
      <c r="D416" s="133">
        <v>12</v>
      </c>
      <c r="E416" s="133" t="s">
        <v>3412</v>
      </c>
      <c r="F416" s="133" t="s">
        <v>3413</v>
      </c>
      <c r="G416" s="133"/>
      <c r="H416" s="133">
        <v>172</v>
      </c>
      <c r="I416" s="133">
        <v>2</v>
      </c>
      <c r="J416" s="133">
        <v>10</v>
      </c>
      <c r="K416" s="133">
        <v>54</v>
      </c>
      <c r="L416" s="133"/>
      <c r="M416" s="133"/>
      <c r="N416" s="133"/>
      <c r="O416" s="133" t="s">
        <v>3414</v>
      </c>
      <c r="P416" s="133" t="s">
        <v>4804</v>
      </c>
      <c r="Q416" s="166">
        <v>40990</v>
      </c>
      <c r="R416" s="1">
        <v>1.81</v>
      </c>
      <c r="S416" s="1">
        <v>59.5</v>
      </c>
      <c r="V416" s="1">
        <v>19200</v>
      </c>
      <c r="W416" s="183">
        <f t="shared" si="21"/>
        <v>43.994999999999997</v>
      </c>
      <c r="X416" s="1" t="s">
        <v>4868</v>
      </c>
      <c r="AA416" s="183">
        <f t="shared" si="22"/>
        <v>3.2853781512605043</v>
      </c>
      <c r="AB416" s="183">
        <f t="shared" si="23"/>
        <v>2.064832</v>
      </c>
      <c r="AE416" s="292">
        <f t="shared" si="20"/>
        <v>34.4</v>
      </c>
    </row>
    <row r="417" spans="3:31" hidden="1" x14ac:dyDescent="0.2">
      <c r="C417" s="136" t="s">
        <v>1308</v>
      </c>
      <c r="D417" s="133">
        <v>13</v>
      </c>
      <c r="E417" s="133" t="s">
        <v>3415</v>
      </c>
      <c r="F417" s="133" t="s">
        <v>3416</v>
      </c>
      <c r="G417" s="133"/>
      <c r="H417" s="133">
        <v>172</v>
      </c>
      <c r="I417" s="133">
        <v>2</v>
      </c>
      <c r="J417" s="133">
        <v>10</v>
      </c>
      <c r="K417" s="133">
        <v>54</v>
      </c>
      <c r="L417" s="133"/>
      <c r="M417" s="133"/>
      <c r="N417" s="133"/>
      <c r="O417" s="133" t="s">
        <v>3603</v>
      </c>
      <c r="P417" s="133" t="s">
        <v>4804</v>
      </c>
      <c r="Q417" s="166">
        <v>40991</v>
      </c>
      <c r="R417" s="1">
        <v>1.81</v>
      </c>
      <c r="S417" s="1">
        <v>59.5</v>
      </c>
      <c r="V417" s="1">
        <v>19200</v>
      </c>
      <c r="W417" s="183">
        <f t="shared" si="21"/>
        <v>43.994999999999997</v>
      </c>
      <c r="X417" s="1" t="s">
        <v>4868</v>
      </c>
      <c r="AA417" s="183">
        <f t="shared" si="22"/>
        <v>3.2853781512605043</v>
      </c>
      <c r="AB417" s="183">
        <f t="shared" si="23"/>
        <v>2.064832</v>
      </c>
      <c r="AE417" s="292">
        <f t="shared" si="20"/>
        <v>34.4</v>
      </c>
    </row>
    <row r="418" spans="3:31" ht="13.5" hidden="1" thickBot="1" x14ac:dyDescent="0.25">
      <c r="C418" s="136" t="s">
        <v>1338</v>
      </c>
      <c r="D418" s="133">
        <v>14</v>
      </c>
      <c r="E418" s="133" t="s">
        <v>3417</v>
      </c>
      <c r="F418" s="133" t="s">
        <v>3418</v>
      </c>
      <c r="G418" s="133"/>
      <c r="H418" s="133">
        <v>172</v>
      </c>
      <c r="I418" s="133">
        <v>2</v>
      </c>
      <c r="J418" s="133">
        <v>145</v>
      </c>
      <c r="K418" s="133">
        <v>54</v>
      </c>
      <c r="L418" s="133"/>
      <c r="M418" s="133"/>
      <c r="N418" s="133"/>
      <c r="O418" s="133" t="s">
        <v>2732</v>
      </c>
      <c r="P418" s="133" t="s">
        <v>669</v>
      </c>
      <c r="Q418" s="166">
        <v>40996</v>
      </c>
      <c r="R418" s="308">
        <v>1.81</v>
      </c>
      <c r="S418" s="1">
        <v>72</v>
      </c>
      <c r="V418" s="1">
        <v>19200</v>
      </c>
      <c r="W418" s="183">
        <f t="shared" si="21"/>
        <v>43.994999999999997</v>
      </c>
      <c r="X418" s="1" t="s">
        <v>4868</v>
      </c>
      <c r="AA418" s="183">
        <f t="shared" si="22"/>
        <v>39.3675</v>
      </c>
      <c r="AB418" s="183">
        <f t="shared" si="23"/>
        <v>29.940064000000003</v>
      </c>
      <c r="AE418" s="292">
        <f t="shared" si="20"/>
        <v>498.8</v>
      </c>
    </row>
    <row r="419" spans="3:31" ht="13.5" hidden="1" thickBot="1" x14ac:dyDescent="0.25">
      <c r="C419" s="302" t="s">
        <v>1338</v>
      </c>
      <c r="D419" s="138">
        <v>15</v>
      </c>
      <c r="E419" s="138" t="s">
        <v>3410</v>
      </c>
      <c r="F419" s="138" t="s">
        <v>2517</v>
      </c>
      <c r="G419" s="138"/>
      <c r="H419" s="138">
        <v>172</v>
      </c>
      <c r="I419" s="138">
        <v>2</v>
      </c>
      <c r="J419" s="138">
        <v>225</v>
      </c>
      <c r="K419" s="138">
        <v>56</v>
      </c>
      <c r="L419" s="138"/>
      <c r="M419" s="138"/>
      <c r="N419" s="138"/>
      <c r="O419" s="138" t="s">
        <v>4451</v>
      </c>
      <c r="P419" s="138"/>
      <c r="Q419" s="304">
        <v>40990</v>
      </c>
      <c r="R419" s="14">
        <v>1.81</v>
      </c>
      <c r="S419" s="1">
        <v>72</v>
      </c>
      <c r="V419" s="1">
        <v>19200</v>
      </c>
      <c r="W419" s="183">
        <f t="shared" si="21"/>
        <v>43.994999999999997</v>
      </c>
      <c r="X419" s="1" t="s">
        <v>4868</v>
      </c>
      <c r="AA419" s="183">
        <f t="shared" si="22"/>
        <v>63.35</v>
      </c>
      <c r="AB419" s="183">
        <f t="shared" si="23"/>
        <v>46.458719999999992</v>
      </c>
      <c r="AE419" s="292">
        <f t="shared" si="20"/>
        <v>774</v>
      </c>
    </row>
    <row r="420" spans="3:31" hidden="1" x14ac:dyDescent="0.2">
      <c r="C420" s="168" t="s">
        <v>1338</v>
      </c>
      <c r="D420" s="167">
        <v>16</v>
      </c>
      <c r="E420" s="167" t="s">
        <v>3410</v>
      </c>
      <c r="F420" s="167" t="s">
        <v>1324</v>
      </c>
      <c r="G420" s="167"/>
      <c r="H420" s="167">
        <v>172</v>
      </c>
      <c r="I420" s="167">
        <v>2</v>
      </c>
      <c r="J420" s="167">
        <v>108</v>
      </c>
      <c r="K420" s="167">
        <v>56</v>
      </c>
      <c r="L420" s="167"/>
      <c r="M420" s="167"/>
      <c r="N420" s="167"/>
      <c r="O420" s="167" t="s">
        <v>4451</v>
      </c>
      <c r="P420" s="167" t="s">
        <v>663</v>
      </c>
      <c r="Q420" s="169">
        <v>41004</v>
      </c>
      <c r="R420" s="1">
        <v>1.81</v>
      </c>
      <c r="S420" s="1">
        <v>72</v>
      </c>
      <c r="V420" s="1">
        <v>19200</v>
      </c>
      <c r="W420" s="183">
        <f t="shared" si="21"/>
        <v>43.994999999999997</v>
      </c>
      <c r="X420" s="1" t="s">
        <v>4868</v>
      </c>
      <c r="AA420" s="183">
        <f t="shared" si="22"/>
        <v>30.408000000000001</v>
      </c>
      <c r="AB420" s="183">
        <f t="shared" si="23"/>
        <v>22.300185599999995</v>
      </c>
      <c r="AE420" s="292">
        <f t="shared" si="20"/>
        <v>371.52</v>
      </c>
    </row>
    <row r="421" spans="3:31" hidden="1" x14ac:dyDescent="0.2">
      <c r="C421" s="136" t="s">
        <v>1338</v>
      </c>
      <c r="D421" s="133">
        <v>17</v>
      </c>
      <c r="E421" s="133" t="s">
        <v>1344</v>
      </c>
      <c r="F421" s="133" t="s">
        <v>1345</v>
      </c>
      <c r="G421" s="133"/>
      <c r="H421" s="133">
        <v>172</v>
      </c>
      <c r="I421" s="133">
        <v>2</v>
      </c>
      <c r="J421" s="133">
        <v>244</v>
      </c>
      <c r="K421" s="133">
        <v>26</v>
      </c>
      <c r="L421" s="133"/>
      <c r="M421" s="133"/>
      <c r="N421" s="133"/>
      <c r="O421" s="133" t="s">
        <v>2518</v>
      </c>
      <c r="P421" s="133" t="s">
        <v>2277</v>
      </c>
      <c r="Q421" s="166">
        <v>41011</v>
      </c>
      <c r="R421" s="1">
        <v>1.81</v>
      </c>
      <c r="S421" s="1">
        <v>25.3</v>
      </c>
      <c r="V421" s="1">
        <v>19200</v>
      </c>
      <c r="W421" s="183">
        <f t="shared" si="21"/>
        <v>43.994999999999997</v>
      </c>
      <c r="X421" s="1" t="s">
        <v>4868</v>
      </c>
      <c r="AA421" s="183">
        <f t="shared" si="22"/>
        <v>90.771857707509881</v>
      </c>
      <c r="AB421" s="183">
        <f t="shared" si="23"/>
        <v>50.381900800000004</v>
      </c>
      <c r="AE421" s="292">
        <f t="shared" si="20"/>
        <v>839.36</v>
      </c>
    </row>
    <row r="422" spans="3:31" hidden="1" x14ac:dyDescent="0.2">
      <c r="C422" s="136" t="s">
        <v>1338</v>
      </c>
      <c r="D422" s="133">
        <v>18</v>
      </c>
      <c r="E422" s="133" t="s">
        <v>3410</v>
      </c>
      <c r="F422" s="133" t="s">
        <v>2519</v>
      </c>
      <c r="G422" s="133"/>
      <c r="H422" s="133">
        <v>172</v>
      </c>
      <c r="I422" s="133">
        <v>2</v>
      </c>
      <c r="J422" s="133">
        <v>56</v>
      </c>
      <c r="K422" s="133">
        <v>56</v>
      </c>
      <c r="L422" s="133"/>
      <c r="M422" s="133"/>
      <c r="N422" s="133"/>
      <c r="O422" s="133" t="s">
        <v>2732</v>
      </c>
      <c r="P422" s="133" t="s">
        <v>669</v>
      </c>
      <c r="Q422" s="166">
        <v>41012</v>
      </c>
      <c r="R422" s="1">
        <v>1.81</v>
      </c>
      <c r="S422" s="1">
        <v>72</v>
      </c>
      <c r="V422" s="1">
        <v>19200</v>
      </c>
      <c r="W422" s="183">
        <f t="shared" si="21"/>
        <v>43.994999999999997</v>
      </c>
      <c r="X422" s="1" t="s">
        <v>4868</v>
      </c>
      <c r="AA422" s="183">
        <f t="shared" si="22"/>
        <v>15.767111111111111</v>
      </c>
      <c r="AB422" s="183">
        <f t="shared" si="23"/>
        <v>11.563059199999998</v>
      </c>
      <c r="AE422" s="292">
        <f t="shared" si="20"/>
        <v>192.64</v>
      </c>
    </row>
    <row r="423" spans="3:31" hidden="1" x14ac:dyDescent="0.2">
      <c r="C423" s="136" t="s">
        <v>1338</v>
      </c>
      <c r="D423" s="133">
        <v>19</v>
      </c>
      <c r="E423" s="133" t="s">
        <v>2520</v>
      </c>
      <c r="F423" s="133" t="s">
        <v>2521</v>
      </c>
      <c r="G423" s="133"/>
      <c r="H423" s="133">
        <v>172</v>
      </c>
      <c r="I423" s="133">
        <v>2</v>
      </c>
      <c r="J423" s="133">
        <v>110</v>
      </c>
      <c r="K423" s="133">
        <v>45</v>
      </c>
      <c r="L423" s="133"/>
      <c r="M423" s="133"/>
      <c r="N423" s="133"/>
      <c r="O423" s="133" t="s">
        <v>2522</v>
      </c>
      <c r="P423" s="133" t="s">
        <v>2523</v>
      </c>
      <c r="Q423" s="166">
        <v>41013</v>
      </c>
      <c r="R423" s="1">
        <v>1.81</v>
      </c>
      <c r="S423" s="1">
        <v>59.5</v>
      </c>
      <c r="V423" s="1">
        <v>19200</v>
      </c>
      <c r="W423" s="183">
        <f t="shared" si="21"/>
        <v>43.994999999999997</v>
      </c>
      <c r="X423" s="1" t="s">
        <v>4868</v>
      </c>
      <c r="AA423" s="183">
        <f t="shared" si="22"/>
        <v>30.115966386554621</v>
      </c>
      <c r="AB423" s="183">
        <f t="shared" si="23"/>
        <v>22.713151999999997</v>
      </c>
      <c r="AE423" s="292">
        <f t="shared" si="20"/>
        <v>378.4</v>
      </c>
    </row>
    <row r="424" spans="3:31" hidden="1" x14ac:dyDescent="0.2">
      <c r="C424" s="136" t="s">
        <v>1338</v>
      </c>
      <c r="D424" s="133">
        <v>20</v>
      </c>
      <c r="E424" s="133" t="s">
        <v>2524</v>
      </c>
      <c r="F424" s="133" t="s">
        <v>2525</v>
      </c>
      <c r="G424" s="133"/>
      <c r="H424" s="133">
        <v>172</v>
      </c>
      <c r="I424" s="133">
        <v>2</v>
      </c>
      <c r="J424" s="133">
        <v>33</v>
      </c>
      <c r="K424" s="133">
        <v>36</v>
      </c>
      <c r="L424" s="133"/>
      <c r="M424" s="133"/>
      <c r="N424" s="133"/>
      <c r="O424" s="133" t="s">
        <v>2522</v>
      </c>
      <c r="P424" s="133" t="s">
        <v>2523</v>
      </c>
      <c r="Q424" s="166">
        <v>41014</v>
      </c>
      <c r="R424" s="1">
        <v>1.81</v>
      </c>
      <c r="S424" s="1">
        <v>59.5</v>
      </c>
      <c r="V424" s="1">
        <v>19200</v>
      </c>
      <c r="W424" s="183">
        <f t="shared" si="21"/>
        <v>43.994999999999997</v>
      </c>
      <c r="X424" s="1" t="s">
        <v>4868</v>
      </c>
      <c r="AA424" s="183">
        <f t="shared" si="22"/>
        <v>7.2278319327731095</v>
      </c>
      <c r="AB424" s="183">
        <f t="shared" si="23"/>
        <v>6.8139455999999994</v>
      </c>
      <c r="AE424" s="292">
        <f t="shared" si="20"/>
        <v>113.52</v>
      </c>
    </row>
    <row r="425" spans="3:31" hidden="1" x14ac:dyDescent="0.2">
      <c r="C425" s="136" t="s">
        <v>1338</v>
      </c>
      <c r="D425" s="133">
        <v>22</v>
      </c>
      <c r="E425" s="133" t="s">
        <v>2526</v>
      </c>
      <c r="F425" s="133" t="s">
        <v>2527</v>
      </c>
      <c r="G425" s="133"/>
      <c r="H425" s="133">
        <v>170</v>
      </c>
      <c r="I425" s="133">
        <v>2</v>
      </c>
      <c r="J425" s="133">
        <v>23</v>
      </c>
      <c r="K425" s="133">
        <v>63</v>
      </c>
      <c r="L425" s="133"/>
      <c r="M425" s="133"/>
      <c r="N425" s="133"/>
      <c r="O425" s="133" t="s">
        <v>2528</v>
      </c>
      <c r="P425" s="133" t="s">
        <v>4804</v>
      </c>
      <c r="Q425" s="166">
        <v>41017</v>
      </c>
      <c r="R425" s="1">
        <v>1.81</v>
      </c>
      <c r="S425" s="1">
        <v>59.5</v>
      </c>
      <c r="V425" s="1">
        <v>19200</v>
      </c>
      <c r="W425" s="183">
        <f t="shared" si="21"/>
        <v>43.994999999999997</v>
      </c>
      <c r="X425" s="1" t="s">
        <v>4868</v>
      </c>
      <c r="AA425" s="183">
        <f t="shared" si="22"/>
        <v>8.8157647058823532</v>
      </c>
      <c r="AB425" s="183">
        <f t="shared" si="23"/>
        <v>4.7491135999999994</v>
      </c>
      <c r="AE425" s="292">
        <f t="shared" si="20"/>
        <v>78.2</v>
      </c>
    </row>
    <row r="426" spans="3:31" ht="13.5" hidden="1" thickBot="1" x14ac:dyDescent="0.25">
      <c r="C426" s="136" t="s">
        <v>1338</v>
      </c>
      <c r="D426" s="133">
        <v>21</v>
      </c>
      <c r="E426" s="133" t="s">
        <v>2529</v>
      </c>
      <c r="F426" s="133" t="s">
        <v>2530</v>
      </c>
      <c r="G426" s="133"/>
      <c r="H426" s="133">
        <v>170</v>
      </c>
      <c r="I426" s="133">
        <v>2</v>
      </c>
      <c r="J426" s="133">
        <v>26</v>
      </c>
      <c r="K426" s="133">
        <v>63</v>
      </c>
      <c r="L426" s="133"/>
      <c r="M426" s="133"/>
      <c r="N426" s="133"/>
      <c r="O426" s="133" t="s">
        <v>2528</v>
      </c>
      <c r="P426" s="133" t="s">
        <v>776</v>
      </c>
      <c r="Q426" s="166">
        <v>41016</v>
      </c>
      <c r="R426" s="309">
        <v>1.81</v>
      </c>
      <c r="S426" s="1">
        <v>59.5</v>
      </c>
      <c r="V426" s="1">
        <v>19200</v>
      </c>
      <c r="W426" s="183">
        <f t="shared" si="21"/>
        <v>43.994999999999997</v>
      </c>
      <c r="X426" s="1" t="s">
        <v>4868</v>
      </c>
      <c r="AA426" s="183">
        <f t="shared" si="22"/>
        <v>9.9656470588235297</v>
      </c>
      <c r="AB426" s="183">
        <f t="shared" si="23"/>
        <v>5.3685631999999996</v>
      </c>
      <c r="AE426" s="292">
        <f t="shared" si="20"/>
        <v>88.399999999999991</v>
      </c>
    </row>
    <row r="427" spans="3:31" hidden="1" x14ac:dyDescent="0.2">
      <c r="C427" s="136" t="s">
        <v>1338</v>
      </c>
      <c r="D427" s="133">
        <v>23</v>
      </c>
      <c r="E427" s="133" t="s">
        <v>2531</v>
      </c>
      <c r="F427" s="133" t="s">
        <v>2532</v>
      </c>
      <c r="G427" s="133"/>
      <c r="H427" s="133">
        <v>172</v>
      </c>
      <c r="I427" s="133">
        <v>2</v>
      </c>
      <c r="J427" s="133">
        <v>2</v>
      </c>
      <c r="K427" s="133">
        <v>45</v>
      </c>
      <c r="L427" s="133"/>
      <c r="M427" s="133"/>
      <c r="N427" s="133"/>
      <c r="O427" s="133" t="s">
        <v>2533</v>
      </c>
      <c r="P427" s="133" t="s">
        <v>663</v>
      </c>
      <c r="Q427" s="166">
        <v>41018</v>
      </c>
      <c r="R427" s="1">
        <v>1.81</v>
      </c>
      <c r="S427" s="1">
        <v>59.5</v>
      </c>
      <c r="V427" s="1">
        <v>19200</v>
      </c>
      <c r="W427" s="183">
        <f t="shared" si="21"/>
        <v>43.994999999999997</v>
      </c>
      <c r="X427" s="1" t="s">
        <v>4868</v>
      </c>
      <c r="AA427" s="183">
        <f t="shared" si="22"/>
        <v>0.54756302521008404</v>
      </c>
      <c r="AB427" s="183">
        <f t="shared" si="23"/>
        <v>0.41296639999999996</v>
      </c>
      <c r="AE427" s="292">
        <f t="shared" si="20"/>
        <v>6.88</v>
      </c>
    </row>
    <row r="428" spans="3:31" ht="13.5" hidden="1" thickBot="1" x14ac:dyDescent="0.25">
      <c r="C428" s="136" t="s">
        <v>1338</v>
      </c>
      <c r="D428" s="133">
        <v>24</v>
      </c>
      <c r="E428" s="133" t="s">
        <v>3410</v>
      </c>
      <c r="F428" s="133" t="s">
        <v>2517</v>
      </c>
      <c r="G428" s="133"/>
      <c r="H428" s="133">
        <v>172</v>
      </c>
      <c r="I428" s="133">
        <v>2</v>
      </c>
      <c r="J428" s="133">
        <v>140</v>
      </c>
      <c r="K428" s="133">
        <v>56</v>
      </c>
      <c r="L428" s="133"/>
      <c r="M428" s="133"/>
      <c r="N428" s="133"/>
      <c r="O428" s="133" t="s">
        <v>4451</v>
      </c>
      <c r="P428" s="133" t="s">
        <v>4804</v>
      </c>
      <c r="Q428" s="166">
        <v>41024</v>
      </c>
      <c r="R428" s="308">
        <v>1.81</v>
      </c>
      <c r="S428" s="1">
        <v>72</v>
      </c>
      <c r="V428" s="1">
        <v>19200</v>
      </c>
      <c r="W428" s="183">
        <f t="shared" si="21"/>
        <v>43.994999999999997</v>
      </c>
      <c r="X428" s="1" t="s">
        <v>4868</v>
      </c>
      <c r="AA428" s="183">
        <f t="shared" si="22"/>
        <v>39.417777777777779</v>
      </c>
      <c r="AB428" s="183">
        <f t="shared" si="23"/>
        <v>28.907648000000002</v>
      </c>
      <c r="AE428" s="292">
        <f t="shared" si="20"/>
        <v>481.59999999999997</v>
      </c>
    </row>
    <row r="429" spans="3:31" hidden="1" x14ac:dyDescent="0.2">
      <c r="C429" s="136" t="s">
        <v>1338</v>
      </c>
      <c r="D429" s="133">
        <v>25</v>
      </c>
      <c r="E429" s="133" t="s">
        <v>2534</v>
      </c>
      <c r="F429" s="133" t="s">
        <v>2535</v>
      </c>
      <c r="G429" s="133"/>
      <c r="H429" s="133">
        <v>172</v>
      </c>
      <c r="I429" s="133">
        <v>2</v>
      </c>
      <c r="J429" s="133">
        <v>55</v>
      </c>
      <c r="K429" s="133">
        <v>54</v>
      </c>
      <c r="L429" s="133"/>
      <c r="M429" s="133"/>
      <c r="N429" s="133"/>
      <c r="O429" s="133" t="s">
        <v>4451</v>
      </c>
      <c r="P429" s="133" t="s">
        <v>4804</v>
      </c>
      <c r="Q429" s="166">
        <v>41099</v>
      </c>
      <c r="R429" s="1">
        <v>1.81</v>
      </c>
      <c r="S429" s="1">
        <v>72</v>
      </c>
      <c r="V429" s="1">
        <v>19200</v>
      </c>
      <c r="W429" s="183">
        <f t="shared" si="21"/>
        <v>43.994999999999997</v>
      </c>
      <c r="X429" s="1" t="s">
        <v>4868</v>
      </c>
      <c r="AA429" s="183">
        <f t="shared" si="22"/>
        <v>14.932499999999999</v>
      </c>
      <c r="AB429" s="183">
        <f t="shared" si="23"/>
        <v>11.356575999999999</v>
      </c>
      <c r="AE429" s="292">
        <f t="shared" si="20"/>
        <v>189.2</v>
      </c>
    </row>
    <row r="430" spans="3:31" hidden="1" x14ac:dyDescent="0.2">
      <c r="C430" s="136" t="s">
        <v>1338</v>
      </c>
      <c r="D430" s="133">
        <v>26</v>
      </c>
      <c r="E430" s="133" t="s">
        <v>2536</v>
      </c>
      <c r="F430" s="133" t="s">
        <v>2537</v>
      </c>
      <c r="G430" s="133"/>
      <c r="H430" s="133">
        <v>172</v>
      </c>
      <c r="I430" s="133">
        <v>2</v>
      </c>
      <c r="J430" s="133">
        <v>110</v>
      </c>
      <c r="K430" s="133">
        <v>45</v>
      </c>
      <c r="L430" s="133"/>
      <c r="M430" s="133"/>
      <c r="N430" s="133"/>
      <c r="O430" s="133" t="s">
        <v>4451</v>
      </c>
      <c r="P430" s="133" t="s">
        <v>4804</v>
      </c>
      <c r="Q430" s="166">
        <v>41101</v>
      </c>
      <c r="R430" s="1">
        <v>1.81</v>
      </c>
      <c r="S430" s="1">
        <v>72</v>
      </c>
      <c r="V430" s="1">
        <v>19200</v>
      </c>
      <c r="W430" s="183">
        <f t="shared" si="21"/>
        <v>43.994999999999997</v>
      </c>
      <c r="X430" s="1" t="s">
        <v>4868</v>
      </c>
      <c r="AA430" s="183">
        <f t="shared" si="22"/>
        <v>24.887499999999999</v>
      </c>
      <c r="AB430" s="183">
        <f t="shared" si="23"/>
        <v>22.713151999999997</v>
      </c>
      <c r="AE430" s="292">
        <f t="shared" si="20"/>
        <v>378.4</v>
      </c>
    </row>
    <row r="431" spans="3:31" hidden="1" x14ac:dyDescent="0.2">
      <c r="C431" s="136" t="s">
        <v>1338</v>
      </c>
      <c r="D431" s="133">
        <v>27</v>
      </c>
      <c r="E431" s="133" t="s">
        <v>2538</v>
      </c>
      <c r="F431" s="133" t="s">
        <v>1336</v>
      </c>
      <c r="G431" s="133"/>
      <c r="H431" s="133">
        <v>173</v>
      </c>
      <c r="I431" s="133">
        <v>2</v>
      </c>
      <c r="J431" s="133">
        <v>50</v>
      </c>
      <c r="K431" s="133">
        <v>45</v>
      </c>
      <c r="L431" s="133"/>
      <c r="M431" s="133"/>
      <c r="N431" s="133"/>
      <c r="O431" s="133" t="s">
        <v>2732</v>
      </c>
      <c r="P431" s="133" t="s">
        <v>4807</v>
      </c>
      <c r="Q431" s="166">
        <v>41102</v>
      </c>
      <c r="R431" s="1">
        <v>1.81</v>
      </c>
      <c r="S431" s="1">
        <v>72</v>
      </c>
      <c r="V431" s="1">
        <v>19200</v>
      </c>
      <c r="W431" s="183">
        <f t="shared" si="21"/>
        <v>43.994999999999997</v>
      </c>
      <c r="X431" s="1" t="s">
        <v>4868</v>
      </c>
      <c r="AA431" s="183">
        <f t="shared" si="22"/>
        <v>11.3125</v>
      </c>
      <c r="AB431" s="183">
        <f t="shared" si="23"/>
        <v>10.324159999999999</v>
      </c>
      <c r="AE431" s="292">
        <f t="shared" si="20"/>
        <v>173</v>
      </c>
    </row>
    <row r="432" spans="3:31" hidden="1" x14ac:dyDescent="0.2">
      <c r="C432" s="136" t="s">
        <v>1338</v>
      </c>
      <c r="D432" s="133">
        <v>28</v>
      </c>
      <c r="E432" s="133" t="s">
        <v>2643</v>
      </c>
      <c r="F432" s="133" t="s">
        <v>2644</v>
      </c>
      <c r="G432" s="133"/>
      <c r="H432" s="133">
        <v>172.5</v>
      </c>
      <c r="I432" s="133">
        <v>2</v>
      </c>
      <c r="J432" s="133">
        <v>50</v>
      </c>
      <c r="K432" s="133">
        <v>65</v>
      </c>
      <c r="L432" s="133"/>
      <c r="M432" s="133"/>
      <c r="N432" s="133"/>
      <c r="O432" s="133" t="s">
        <v>2645</v>
      </c>
      <c r="P432" s="133" t="s">
        <v>4807</v>
      </c>
      <c r="Q432" s="166">
        <v>41104</v>
      </c>
      <c r="R432" s="1">
        <v>1.81</v>
      </c>
      <c r="S432" s="1">
        <v>100</v>
      </c>
      <c r="V432" s="1">
        <v>19200</v>
      </c>
      <c r="W432" s="183">
        <f t="shared" si="21"/>
        <v>43.994999999999997</v>
      </c>
      <c r="X432" s="1" t="s">
        <v>4868</v>
      </c>
      <c r="AA432" s="183">
        <f t="shared" si="22"/>
        <v>11.765000000000001</v>
      </c>
      <c r="AB432" s="183">
        <f t="shared" si="23"/>
        <v>10.324159999999999</v>
      </c>
      <c r="AE432" s="292">
        <f t="shared" si="20"/>
        <v>172.5</v>
      </c>
    </row>
    <row r="433" spans="3:31" hidden="1" x14ac:dyDescent="0.2">
      <c r="C433" s="136" t="s">
        <v>1338</v>
      </c>
      <c r="D433" s="136" t="s">
        <v>630</v>
      </c>
      <c r="E433" s="133" t="s">
        <v>2538</v>
      </c>
      <c r="F433" s="133" t="s">
        <v>1336</v>
      </c>
      <c r="G433" s="133"/>
      <c r="H433" s="133">
        <v>172.5</v>
      </c>
      <c r="I433" s="133">
        <v>2</v>
      </c>
      <c r="J433" s="133">
        <v>115</v>
      </c>
      <c r="K433" s="133">
        <v>45</v>
      </c>
      <c r="L433" s="133"/>
      <c r="M433" s="133"/>
      <c r="N433" s="133"/>
      <c r="O433" s="133" t="s">
        <v>4451</v>
      </c>
      <c r="P433" s="133" t="s">
        <v>4804</v>
      </c>
      <c r="Q433" s="166">
        <v>41107</v>
      </c>
      <c r="R433" s="1">
        <v>1.81</v>
      </c>
      <c r="S433" s="1">
        <v>72</v>
      </c>
      <c r="V433" s="1">
        <v>19200</v>
      </c>
      <c r="W433" s="183">
        <f t="shared" si="21"/>
        <v>43.994999999999997</v>
      </c>
      <c r="X433" s="1" t="s">
        <v>4868</v>
      </c>
      <c r="AA433" s="183">
        <f t="shared" si="22"/>
        <v>26.018750000000001</v>
      </c>
      <c r="AB433" s="183">
        <f t="shared" si="23"/>
        <v>23.745567999999999</v>
      </c>
      <c r="AE433" s="292">
        <f t="shared" si="20"/>
        <v>396.75</v>
      </c>
    </row>
    <row r="434" spans="3:31" hidden="1" x14ac:dyDescent="0.2">
      <c r="C434" s="136" t="s">
        <v>1338</v>
      </c>
      <c r="D434" s="133">
        <v>30</v>
      </c>
      <c r="E434" s="133" t="s">
        <v>2646</v>
      </c>
      <c r="F434" s="133" t="s">
        <v>1294</v>
      </c>
      <c r="G434" s="133"/>
      <c r="H434" s="133">
        <v>172.5</v>
      </c>
      <c r="I434" s="133">
        <v>2</v>
      </c>
      <c r="J434" s="133">
        <v>192.5</v>
      </c>
      <c r="K434" s="133">
        <v>45</v>
      </c>
      <c r="L434" s="133"/>
      <c r="M434" s="133"/>
      <c r="N434" s="133"/>
      <c r="O434" s="133" t="s">
        <v>4451</v>
      </c>
      <c r="P434" s="133" t="s">
        <v>663</v>
      </c>
      <c r="Q434" s="166">
        <v>41110</v>
      </c>
      <c r="R434" s="1">
        <v>1.81</v>
      </c>
      <c r="S434" s="1">
        <v>72</v>
      </c>
      <c r="V434" s="1">
        <v>19200</v>
      </c>
      <c r="W434" s="183">
        <f t="shared" si="21"/>
        <v>43.994999999999997</v>
      </c>
      <c r="X434" s="1" t="s">
        <v>4868</v>
      </c>
      <c r="AA434" s="183">
        <f t="shared" si="22"/>
        <v>43.553125000000001</v>
      </c>
      <c r="AB434" s="183">
        <f t="shared" si="23"/>
        <v>39.748016</v>
      </c>
      <c r="AE434" s="292">
        <f t="shared" si="20"/>
        <v>664.125</v>
      </c>
    </row>
    <row r="435" spans="3:31" hidden="1" x14ac:dyDescent="0.2">
      <c r="C435" s="136" t="s">
        <v>1338</v>
      </c>
      <c r="D435" s="133">
        <v>31</v>
      </c>
      <c r="E435" s="133" t="s">
        <v>2647</v>
      </c>
      <c r="F435" s="133" t="s">
        <v>1294</v>
      </c>
      <c r="G435" s="133"/>
      <c r="H435" s="133">
        <v>172.5</v>
      </c>
      <c r="I435" s="133">
        <v>2</v>
      </c>
      <c r="J435" s="133">
        <v>137.5</v>
      </c>
      <c r="K435" s="133">
        <v>45</v>
      </c>
      <c r="L435" s="133"/>
      <c r="M435" s="133"/>
      <c r="N435" s="133"/>
      <c r="O435" s="133" t="s">
        <v>2732</v>
      </c>
      <c r="P435" s="133" t="s">
        <v>4807</v>
      </c>
      <c r="Q435" s="166">
        <v>41023</v>
      </c>
      <c r="R435" s="1">
        <v>1.81</v>
      </c>
      <c r="S435" s="1">
        <v>72</v>
      </c>
      <c r="V435" s="1">
        <v>19200</v>
      </c>
      <c r="W435" s="183">
        <f t="shared" si="21"/>
        <v>43.994999999999997</v>
      </c>
      <c r="X435" s="1" t="s">
        <v>4868</v>
      </c>
      <c r="AA435" s="183">
        <f t="shared" si="22"/>
        <v>31.109375</v>
      </c>
      <c r="AB435" s="183">
        <f t="shared" si="23"/>
        <v>28.391440000000006</v>
      </c>
      <c r="AE435" s="292">
        <f t="shared" si="20"/>
        <v>474.375</v>
      </c>
    </row>
    <row r="436" spans="3:31" ht="13.5" hidden="1" thickBot="1" x14ac:dyDescent="0.25">
      <c r="C436" s="136" t="s">
        <v>1338</v>
      </c>
      <c r="D436" s="133">
        <v>32</v>
      </c>
      <c r="E436" s="133" t="s">
        <v>2648</v>
      </c>
      <c r="F436" s="133" t="s">
        <v>2344</v>
      </c>
      <c r="G436" s="133"/>
      <c r="H436" s="133">
        <v>172.5</v>
      </c>
      <c r="I436" s="133">
        <v>2</v>
      </c>
      <c r="J436" s="133">
        <v>44</v>
      </c>
      <c r="K436" s="133">
        <v>54</v>
      </c>
      <c r="L436" s="133"/>
      <c r="M436" s="133"/>
      <c r="N436" s="133"/>
      <c r="O436" s="133" t="s">
        <v>2732</v>
      </c>
      <c r="P436" s="133" t="s">
        <v>4807</v>
      </c>
      <c r="Q436" s="166">
        <v>41115</v>
      </c>
      <c r="R436" s="308">
        <v>1.81</v>
      </c>
      <c r="S436" s="1">
        <v>72</v>
      </c>
      <c r="V436" s="1">
        <v>19200</v>
      </c>
      <c r="W436" s="183">
        <f t="shared" si="21"/>
        <v>43.994999999999997</v>
      </c>
      <c r="X436" s="1" t="s">
        <v>4868</v>
      </c>
      <c r="AA436" s="183">
        <f t="shared" si="22"/>
        <v>11.946</v>
      </c>
      <c r="AB436" s="183">
        <f t="shared" si="23"/>
        <v>9.0852608000000004</v>
      </c>
      <c r="AE436" s="292">
        <f t="shared" si="20"/>
        <v>151.80000000000001</v>
      </c>
    </row>
    <row r="437" spans="3:31" ht="13.5" thickBot="1" x14ac:dyDescent="0.25">
      <c r="I437" s="310" t="s">
        <v>2649</v>
      </c>
      <c r="J437" s="201">
        <f>SUM(J429:J436)</f>
        <v>754</v>
      </c>
    </row>
    <row r="438" spans="3:31" ht="13.5" thickBot="1" x14ac:dyDescent="0.25">
      <c r="C438" s="136" t="s">
        <v>1338</v>
      </c>
      <c r="D438" s="133">
        <v>33</v>
      </c>
      <c r="E438" s="133" t="s">
        <v>2650</v>
      </c>
      <c r="F438" s="133" t="s">
        <v>2651</v>
      </c>
      <c r="G438" s="133"/>
      <c r="H438" s="133">
        <v>172.5</v>
      </c>
      <c r="I438" s="133">
        <v>2</v>
      </c>
      <c r="J438" s="133">
        <v>165</v>
      </c>
      <c r="K438" s="133">
        <v>54</v>
      </c>
      <c r="L438" s="133"/>
      <c r="M438" s="133"/>
      <c r="N438" s="133"/>
      <c r="O438" s="133" t="s">
        <v>4451</v>
      </c>
      <c r="P438" s="133" t="s">
        <v>4807</v>
      </c>
      <c r="Q438" s="166">
        <v>41144</v>
      </c>
      <c r="R438" s="311">
        <v>1.81</v>
      </c>
      <c r="S438" s="1">
        <v>100</v>
      </c>
      <c r="V438" s="1">
        <v>19200</v>
      </c>
      <c r="W438" s="183">
        <f>41.9*1.05</f>
        <v>43.994999999999997</v>
      </c>
      <c r="X438" s="1" t="s">
        <v>4868</v>
      </c>
      <c r="AA438" s="183">
        <f>K438*100*R438*(J438*I438)/(S438*1000)</f>
        <v>32.254199999999997</v>
      </c>
      <c r="AB438" s="183">
        <f>(V438*(J438*I438)*1.1)/9000*W438/1000</f>
        <v>34.069728000000005</v>
      </c>
      <c r="AE438" s="292">
        <f>J438*I438*(H438/100)</f>
        <v>569.25</v>
      </c>
    </row>
    <row r="439" spans="3:31" x14ac:dyDescent="0.2">
      <c r="C439" s="312"/>
      <c r="D439" s="313"/>
      <c r="E439" s="313"/>
      <c r="F439" s="313"/>
      <c r="G439" s="313"/>
      <c r="H439" s="313"/>
      <c r="I439" s="310" t="s">
        <v>2652</v>
      </c>
      <c r="J439" s="314">
        <f>SUM(J438)</f>
        <v>165</v>
      </c>
      <c r="K439" s="313"/>
      <c r="L439" s="313"/>
      <c r="M439" s="313"/>
      <c r="N439" s="313"/>
      <c r="O439" s="313"/>
      <c r="P439" s="313"/>
      <c r="Q439" s="315"/>
      <c r="W439" s="183"/>
      <c r="AE439" s="292"/>
    </row>
    <row r="440" spans="3:31" x14ac:dyDescent="0.2">
      <c r="C440" s="316"/>
      <c r="D440" s="316"/>
      <c r="E440" s="317">
        <v>41143</v>
      </c>
      <c r="F440" s="318" t="s">
        <v>2653</v>
      </c>
      <c r="G440" s="318"/>
      <c r="H440" s="319"/>
      <c r="I440" s="319"/>
      <c r="J440" s="319"/>
      <c r="K440" s="319"/>
      <c r="L440" s="319"/>
      <c r="M440" s="319"/>
      <c r="N440" s="319"/>
      <c r="O440" s="319"/>
      <c r="P440" s="319"/>
      <c r="Q440" s="320"/>
      <c r="AA440" s="1"/>
      <c r="AB440" s="1"/>
      <c r="AC440" s="183"/>
      <c r="AD440" s="183"/>
      <c r="AE440"/>
    </row>
    <row r="441" spans="3:31" x14ac:dyDescent="0.2">
      <c r="C441" s="136" t="s">
        <v>2654</v>
      </c>
      <c r="D441" s="133">
        <v>1</v>
      </c>
      <c r="E441" s="133" t="s">
        <v>2643</v>
      </c>
      <c r="F441" s="133" t="s">
        <v>2655</v>
      </c>
      <c r="G441" s="133"/>
      <c r="H441" s="133">
        <v>172.5</v>
      </c>
      <c r="I441" s="133">
        <v>2</v>
      </c>
      <c r="J441" s="133">
        <v>137.5</v>
      </c>
      <c r="K441" s="133">
        <v>65</v>
      </c>
      <c r="L441" s="133"/>
      <c r="M441" s="133"/>
      <c r="N441" s="133"/>
      <c r="O441" s="133" t="s">
        <v>4452</v>
      </c>
      <c r="P441" s="133" t="s">
        <v>4804</v>
      </c>
      <c r="Q441" s="166">
        <v>41155</v>
      </c>
      <c r="R441" s="1">
        <v>1.81</v>
      </c>
      <c r="S441" s="1">
        <v>100</v>
      </c>
      <c r="V441" s="1">
        <v>19200</v>
      </c>
      <c r="W441" s="183">
        <f t="shared" ref="W441:W448" si="24">41.9*1.05</f>
        <v>43.994999999999997</v>
      </c>
      <c r="X441" s="1" t="s">
        <v>4868</v>
      </c>
      <c r="AA441" s="183">
        <f t="shared" ref="AA441:AA448" si="25">K441*100*R441*(J441*I441)/(S441*1000)</f>
        <v>32.353749999999998</v>
      </c>
      <c r="AB441" s="183">
        <f t="shared" ref="AB441:AB448" si="26">(V441*(J441*I441)*1.1)/9000*W441/1000</f>
        <v>28.391440000000006</v>
      </c>
      <c r="AE441" s="292">
        <f t="shared" ref="AE441:AE448" si="27">J441*I441*(H441/100)</f>
        <v>474.375</v>
      </c>
    </row>
    <row r="442" spans="3:31" x14ac:dyDescent="0.2">
      <c r="C442" s="136" t="s">
        <v>2654</v>
      </c>
      <c r="D442" s="133">
        <v>2</v>
      </c>
      <c r="E442" s="133" t="s">
        <v>2656</v>
      </c>
      <c r="F442" s="133" t="s">
        <v>2657</v>
      </c>
      <c r="G442" s="133"/>
      <c r="H442" s="133">
        <v>172.5</v>
      </c>
      <c r="I442" s="133">
        <v>2</v>
      </c>
      <c r="J442" s="133">
        <v>15</v>
      </c>
      <c r="K442" s="133">
        <v>54</v>
      </c>
      <c r="L442" s="133"/>
      <c r="M442" s="133"/>
      <c r="N442" s="133"/>
      <c r="O442" s="133" t="s">
        <v>3603</v>
      </c>
      <c r="P442" s="133" t="s">
        <v>663</v>
      </c>
      <c r="Q442" s="166">
        <v>41156</v>
      </c>
      <c r="R442" s="1">
        <v>1.81</v>
      </c>
      <c r="S442" s="1">
        <v>59.5</v>
      </c>
      <c r="V442" s="1">
        <v>19200</v>
      </c>
      <c r="W442" s="183">
        <f t="shared" si="24"/>
        <v>43.994999999999997</v>
      </c>
      <c r="X442" s="1" t="s">
        <v>4868</v>
      </c>
      <c r="AA442" s="183">
        <f t="shared" si="25"/>
        <v>4.9280672268907564</v>
      </c>
      <c r="AB442" s="183">
        <f t="shared" si="26"/>
        <v>3.097248</v>
      </c>
      <c r="AE442" s="292">
        <f t="shared" si="27"/>
        <v>51.75</v>
      </c>
    </row>
    <row r="443" spans="3:31" x14ac:dyDescent="0.2">
      <c r="C443" s="136" t="s">
        <v>2654</v>
      </c>
      <c r="D443" s="133">
        <v>3</v>
      </c>
      <c r="E443" s="133" t="s">
        <v>2658</v>
      </c>
      <c r="F443" s="133" t="s">
        <v>2655</v>
      </c>
      <c r="G443" s="133"/>
      <c r="H443" s="133">
        <v>172.5</v>
      </c>
      <c r="I443" s="133">
        <v>2</v>
      </c>
      <c r="J443" s="133">
        <v>137.5</v>
      </c>
      <c r="K443" s="133">
        <v>65</v>
      </c>
      <c r="L443" s="133"/>
      <c r="M443" s="133"/>
      <c r="N443" s="133"/>
      <c r="O443" s="133" t="s">
        <v>4452</v>
      </c>
      <c r="P443" s="133" t="s">
        <v>4804</v>
      </c>
      <c r="Q443" s="166">
        <v>41162</v>
      </c>
      <c r="R443" s="1">
        <v>1.81</v>
      </c>
      <c r="S443" s="1">
        <v>100</v>
      </c>
      <c r="V443" s="1">
        <v>19200</v>
      </c>
      <c r="W443" s="183">
        <f t="shared" si="24"/>
        <v>43.994999999999997</v>
      </c>
      <c r="X443" s="1" t="s">
        <v>4868</v>
      </c>
      <c r="AA443" s="183">
        <f t="shared" si="25"/>
        <v>32.353749999999998</v>
      </c>
      <c r="AB443" s="183">
        <f t="shared" si="26"/>
        <v>28.391440000000006</v>
      </c>
      <c r="AE443" s="292">
        <f t="shared" si="27"/>
        <v>474.375</v>
      </c>
    </row>
    <row r="444" spans="3:31" x14ac:dyDescent="0.2">
      <c r="C444" s="136" t="s">
        <v>2654</v>
      </c>
      <c r="D444" s="136" t="s">
        <v>3595</v>
      </c>
      <c r="E444" s="133" t="s">
        <v>2659</v>
      </c>
      <c r="F444" s="133" t="s">
        <v>2297</v>
      </c>
      <c r="G444" s="133"/>
      <c r="H444" s="133">
        <v>172.5</v>
      </c>
      <c r="I444" s="133">
        <v>2</v>
      </c>
      <c r="J444" s="133">
        <v>137.5</v>
      </c>
      <c r="K444" s="133">
        <v>65</v>
      </c>
      <c r="L444" s="133"/>
      <c r="M444" s="133"/>
      <c r="N444" s="133"/>
      <c r="O444" s="133" t="s">
        <v>4452</v>
      </c>
      <c r="P444" s="133" t="s">
        <v>4807</v>
      </c>
      <c r="Q444" s="166">
        <v>41165</v>
      </c>
      <c r="R444" s="1">
        <v>1.81</v>
      </c>
      <c r="S444" s="1">
        <v>100</v>
      </c>
      <c r="V444" s="1">
        <v>19200</v>
      </c>
      <c r="W444" s="183">
        <f t="shared" si="24"/>
        <v>43.994999999999997</v>
      </c>
      <c r="X444" s="1" t="s">
        <v>4868</v>
      </c>
      <c r="AA444" s="183">
        <f t="shared" si="25"/>
        <v>32.353749999999998</v>
      </c>
      <c r="AB444" s="183">
        <f t="shared" si="26"/>
        <v>28.391440000000006</v>
      </c>
      <c r="AE444" s="292">
        <f t="shared" si="27"/>
        <v>474.375</v>
      </c>
    </row>
    <row r="445" spans="3:31" x14ac:dyDescent="0.2">
      <c r="C445" s="321" t="s">
        <v>2654</v>
      </c>
      <c r="D445" s="321" t="s">
        <v>2660</v>
      </c>
      <c r="E445" s="322" t="s">
        <v>2661</v>
      </c>
      <c r="F445" s="322">
        <v>25012</v>
      </c>
      <c r="G445" s="322"/>
      <c r="H445" s="322">
        <v>172</v>
      </c>
      <c r="I445" s="322">
        <v>2</v>
      </c>
      <c r="J445" s="322">
        <v>110</v>
      </c>
      <c r="K445" s="322">
        <v>50</v>
      </c>
      <c r="L445" s="322"/>
      <c r="M445" s="322"/>
      <c r="N445" s="322"/>
      <c r="O445" s="322" t="s">
        <v>2662</v>
      </c>
      <c r="P445" s="322" t="s">
        <v>663</v>
      </c>
      <c r="Q445" s="323">
        <v>41168</v>
      </c>
      <c r="R445" s="1">
        <v>1.81</v>
      </c>
      <c r="S445" s="1">
        <v>85.5</v>
      </c>
      <c r="V445" s="1">
        <v>19200</v>
      </c>
      <c r="W445" s="183">
        <f t="shared" si="24"/>
        <v>43.994999999999997</v>
      </c>
      <c r="X445" s="1" t="s">
        <v>4868</v>
      </c>
      <c r="AA445" s="183">
        <f t="shared" si="25"/>
        <v>23.28654970760234</v>
      </c>
      <c r="AB445" s="183">
        <f t="shared" si="26"/>
        <v>22.713151999999997</v>
      </c>
      <c r="AE445" s="292">
        <f t="shared" si="27"/>
        <v>378.4</v>
      </c>
    </row>
    <row r="446" spans="3:31" x14ac:dyDescent="0.2">
      <c r="C446" s="136" t="s">
        <v>2654</v>
      </c>
      <c r="D446" s="133">
        <v>6</v>
      </c>
      <c r="E446" s="133" t="s">
        <v>2663</v>
      </c>
      <c r="F446" s="133" t="s">
        <v>2664</v>
      </c>
      <c r="G446" s="133"/>
      <c r="H446" s="133">
        <v>172</v>
      </c>
      <c r="I446" s="133">
        <v>2</v>
      </c>
      <c r="J446" s="133">
        <v>70</v>
      </c>
      <c r="K446" s="133">
        <v>45</v>
      </c>
      <c r="L446" s="133"/>
      <c r="M446" s="133"/>
      <c r="N446" s="133"/>
      <c r="O446" s="133" t="s">
        <v>3616</v>
      </c>
      <c r="P446" s="133" t="s">
        <v>663</v>
      </c>
      <c r="Q446" s="166">
        <v>41170</v>
      </c>
      <c r="R446" s="1">
        <v>1.81</v>
      </c>
      <c r="S446" s="1">
        <v>59.5</v>
      </c>
      <c r="V446" s="1">
        <v>19200</v>
      </c>
      <c r="W446" s="183">
        <f t="shared" si="24"/>
        <v>43.994999999999997</v>
      </c>
      <c r="X446" s="1" t="s">
        <v>4868</v>
      </c>
      <c r="AA446" s="183">
        <f t="shared" si="25"/>
        <v>19.164705882352941</v>
      </c>
      <c r="AB446" s="183">
        <f t="shared" si="26"/>
        <v>14.453824000000001</v>
      </c>
      <c r="AE446" s="292">
        <f t="shared" si="27"/>
        <v>240.79999999999998</v>
      </c>
    </row>
    <row r="447" spans="3:31" x14ac:dyDescent="0.2">
      <c r="C447" s="136" t="s">
        <v>2654</v>
      </c>
      <c r="D447" s="133">
        <v>7</v>
      </c>
      <c r="E447" s="133" t="s">
        <v>2665</v>
      </c>
      <c r="F447" s="133" t="s">
        <v>2719</v>
      </c>
      <c r="G447" s="133"/>
      <c r="H447" s="133">
        <v>172</v>
      </c>
      <c r="I447" s="133">
        <v>2</v>
      </c>
      <c r="J447" s="133">
        <v>10</v>
      </c>
      <c r="K447" s="133">
        <v>36</v>
      </c>
      <c r="L447" s="133"/>
      <c r="M447" s="133"/>
      <c r="N447" s="133"/>
      <c r="O447" s="133" t="s">
        <v>3616</v>
      </c>
      <c r="P447" s="133" t="s">
        <v>4816</v>
      </c>
      <c r="Q447" s="166">
        <v>41170</v>
      </c>
      <c r="R447" s="1">
        <v>1.81</v>
      </c>
      <c r="S447" s="1">
        <v>59.5</v>
      </c>
      <c r="V447" s="1">
        <v>19200</v>
      </c>
      <c r="W447" s="183">
        <f t="shared" si="24"/>
        <v>43.994999999999997</v>
      </c>
      <c r="X447" s="1" t="s">
        <v>4868</v>
      </c>
      <c r="AA447" s="183">
        <f t="shared" si="25"/>
        <v>2.1902521008403362</v>
      </c>
      <c r="AB447" s="183">
        <f t="shared" si="26"/>
        <v>2.064832</v>
      </c>
      <c r="AE447" s="292">
        <f t="shared" si="27"/>
        <v>34.4</v>
      </c>
    </row>
    <row r="448" spans="3:31" ht="13.5" thickBot="1" x14ac:dyDescent="0.25">
      <c r="C448" s="136" t="s">
        <v>2654</v>
      </c>
      <c r="D448" s="133">
        <v>8</v>
      </c>
      <c r="E448" s="133" t="s">
        <v>2666</v>
      </c>
      <c r="F448" s="133" t="s">
        <v>3635</v>
      </c>
      <c r="G448" s="133"/>
      <c r="H448" s="133">
        <v>172</v>
      </c>
      <c r="I448" s="133">
        <v>2</v>
      </c>
      <c r="J448" s="133">
        <v>55</v>
      </c>
      <c r="K448" s="133">
        <v>54</v>
      </c>
      <c r="L448" s="133"/>
      <c r="M448" s="133"/>
      <c r="N448" s="133"/>
      <c r="O448" s="133" t="s">
        <v>2732</v>
      </c>
      <c r="P448" s="133" t="s">
        <v>4807</v>
      </c>
      <c r="Q448" s="166">
        <v>41171</v>
      </c>
      <c r="R448" s="308">
        <v>1.81</v>
      </c>
      <c r="S448" s="1">
        <v>72</v>
      </c>
      <c r="V448" s="1">
        <v>19200</v>
      </c>
      <c r="W448" s="183">
        <f t="shared" si="24"/>
        <v>43.994999999999997</v>
      </c>
      <c r="X448" s="1" t="s">
        <v>4868</v>
      </c>
      <c r="AA448" s="183">
        <f t="shared" si="25"/>
        <v>14.932499999999999</v>
      </c>
      <c r="AB448" s="183">
        <f t="shared" si="26"/>
        <v>11.356575999999999</v>
      </c>
      <c r="AE448" s="292">
        <f t="shared" si="27"/>
        <v>189.2</v>
      </c>
    </row>
    <row r="449" spans="3:31" x14ac:dyDescent="0.2">
      <c r="C449" s="136"/>
      <c r="D449" s="133"/>
      <c r="E449" s="133"/>
      <c r="F449" s="133"/>
      <c r="G449" s="133"/>
      <c r="H449" s="133"/>
      <c r="I449" s="310" t="s">
        <v>2667</v>
      </c>
      <c r="J449" s="324">
        <f>SUM(J441:J448)</f>
        <v>672.5</v>
      </c>
      <c r="K449" s="133"/>
      <c r="L449" s="133"/>
      <c r="M449" s="133"/>
      <c r="N449" s="133"/>
      <c r="O449" s="133"/>
      <c r="P449" s="133"/>
      <c r="Q449" s="166"/>
      <c r="W449" s="183"/>
      <c r="AE449" s="292"/>
    </row>
    <row r="450" spans="3:31" x14ac:dyDescent="0.2">
      <c r="C450" s="136" t="s">
        <v>2654</v>
      </c>
      <c r="D450" s="133">
        <v>9</v>
      </c>
      <c r="E450" s="133" t="s">
        <v>2668</v>
      </c>
      <c r="F450" s="133" t="s">
        <v>4413</v>
      </c>
      <c r="G450" s="133"/>
      <c r="H450" s="133">
        <v>172</v>
      </c>
      <c r="I450" s="133">
        <v>2</v>
      </c>
      <c r="J450" s="133">
        <v>55</v>
      </c>
      <c r="K450" s="133">
        <v>54</v>
      </c>
      <c r="L450" s="133"/>
      <c r="M450" s="133"/>
      <c r="N450" s="133"/>
      <c r="O450" s="133" t="s">
        <v>4451</v>
      </c>
      <c r="P450" s="133" t="s">
        <v>2277</v>
      </c>
      <c r="Q450" s="166">
        <v>41183</v>
      </c>
      <c r="R450" s="1">
        <v>1.81</v>
      </c>
      <c r="S450" s="1">
        <v>72</v>
      </c>
      <c r="V450" s="1">
        <v>19200</v>
      </c>
      <c r="W450" s="183">
        <f t="shared" ref="W450:W457" si="28">41.9*1.05</f>
        <v>43.994999999999997</v>
      </c>
      <c r="X450" s="1" t="s">
        <v>4868</v>
      </c>
      <c r="AA450" s="183">
        <f t="shared" ref="AA450:AA457" si="29">K450*100*R450*(J450*I450)/(S450*1000)</f>
        <v>14.932499999999999</v>
      </c>
      <c r="AB450" s="183">
        <f t="shared" ref="AB450:AB457" si="30">(V450*(J450*I450)*1.1)/9000*W450/1000</f>
        <v>11.356575999999999</v>
      </c>
      <c r="AE450" s="292">
        <f t="shared" ref="AE450:AE457" si="31">J450*I450*(H450/100)</f>
        <v>189.2</v>
      </c>
    </row>
    <row r="451" spans="3:31" x14ac:dyDescent="0.2">
      <c r="C451" s="136" t="s">
        <v>2654</v>
      </c>
      <c r="D451" s="133">
        <v>10</v>
      </c>
      <c r="E451" s="133" t="s">
        <v>2669</v>
      </c>
      <c r="F451" s="133" t="s">
        <v>1016</v>
      </c>
      <c r="G451" s="133"/>
      <c r="H451" s="133">
        <v>172</v>
      </c>
      <c r="I451" s="133">
        <v>2</v>
      </c>
      <c r="J451" s="133">
        <v>165</v>
      </c>
      <c r="K451" s="133">
        <v>54</v>
      </c>
      <c r="L451" s="133"/>
      <c r="M451" s="133"/>
      <c r="N451" s="133"/>
      <c r="O451" s="133" t="s">
        <v>2732</v>
      </c>
      <c r="P451" s="133" t="s">
        <v>4807</v>
      </c>
      <c r="Q451" s="166">
        <v>41190</v>
      </c>
      <c r="R451" s="1">
        <v>1.81</v>
      </c>
      <c r="S451" s="1">
        <v>72</v>
      </c>
      <c r="V451" s="1">
        <v>19200</v>
      </c>
      <c r="W451" s="183">
        <f t="shared" si="28"/>
        <v>43.994999999999997</v>
      </c>
      <c r="X451" s="1" t="s">
        <v>4868</v>
      </c>
      <c r="AA451" s="183">
        <f t="shared" si="29"/>
        <v>44.797499999999999</v>
      </c>
      <c r="AB451" s="183">
        <f t="shared" si="30"/>
        <v>34.069728000000005</v>
      </c>
      <c r="AE451" s="292">
        <f t="shared" si="31"/>
        <v>567.6</v>
      </c>
    </row>
    <row r="452" spans="3:31" x14ac:dyDescent="0.2">
      <c r="C452" s="136" t="s">
        <v>2654</v>
      </c>
      <c r="D452" s="133">
        <v>11</v>
      </c>
      <c r="E452" s="133" t="s">
        <v>2668</v>
      </c>
      <c r="F452" s="133" t="s">
        <v>2670</v>
      </c>
      <c r="G452" s="133"/>
      <c r="H452" s="133">
        <v>172</v>
      </c>
      <c r="I452" s="133">
        <v>2</v>
      </c>
      <c r="J452" s="133">
        <v>110</v>
      </c>
      <c r="K452" s="133">
        <v>54</v>
      </c>
      <c r="L452" s="133"/>
      <c r="M452" s="133"/>
      <c r="N452" s="133"/>
      <c r="O452" s="133" t="s">
        <v>4451</v>
      </c>
      <c r="P452" s="133" t="s">
        <v>4804</v>
      </c>
      <c r="Q452" s="166">
        <v>41193</v>
      </c>
      <c r="R452" s="1">
        <v>1.81</v>
      </c>
      <c r="S452" s="1">
        <v>72</v>
      </c>
      <c r="V452" s="1">
        <v>19200</v>
      </c>
      <c r="W452" s="183">
        <f t="shared" si="28"/>
        <v>43.994999999999997</v>
      </c>
      <c r="X452" s="1" t="s">
        <v>4868</v>
      </c>
      <c r="AA452" s="183">
        <f t="shared" si="29"/>
        <v>29.864999999999998</v>
      </c>
      <c r="AB452" s="183">
        <f t="shared" si="30"/>
        <v>22.713151999999997</v>
      </c>
      <c r="AE452" s="292">
        <f t="shared" si="31"/>
        <v>378.4</v>
      </c>
    </row>
    <row r="453" spans="3:31" x14ac:dyDescent="0.2">
      <c r="C453" s="136" t="s">
        <v>2654</v>
      </c>
      <c r="D453" s="133">
        <v>12</v>
      </c>
      <c r="E453" s="133" t="s">
        <v>2671</v>
      </c>
      <c r="F453" s="133" t="s">
        <v>4867</v>
      </c>
      <c r="G453" s="133"/>
      <c r="H453" s="133">
        <v>172</v>
      </c>
      <c r="I453" s="133">
        <v>2</v>
      </c>
      <c r="J453" s="133">
        <v>165</v>
      </c>
      <c r="K453" s="133">
        <v>54</v>
      </c>
      <c r="L453" s="133"/>
      <c r="M453" s="133"/>
      <c r="N453" s="133"/>
      <c r="O453" s="133" t="s">
        <v>4451</v>
      </c>
      <c r="P453" s="133" t="s">
        <v>663</v>
      </c>
      <c r="Q453" s="166">
        <v>41198</v>
      </c>
      <c r="R453" s="1">
        <v>1.81</v>
      </c>
      <c r="S453" s="1">
        <v>72</v>
      </c>
      <c r="V453" s="1">
        <v>19200</v>
      </c>
      <c r="W453" s="183">
        <f t="shared" si="28"/>
        <v>43.994999999999997</v>
      </c>
      <c r="X453" s="1" t="s">
        <v>4868</v>
      </c>
      <c r="AA453" s="183">
        <f t="shared" si="29"/>
        <v>44.797499999999999</v>
      </c>
      <c r="AB453" s="183">
        <f t="shared" si="30"/>
        <v>34.069728000000005</v>
      </c>
      <c r="AE453" s="292">
        <f t="shared" si="31"/>
        <v>567.6</v>
      </c>
    </row>
    <row r="454" spans="3:31" x14ac:dyDescent="0.2">
      <c r="C454" s="136" t="s">
        <v>2654</v>
      </c>
      <c r="D454" s="133">
        <v>13</v>
      </c>
      <c r="E454" s="133" t="s">
        <v>2672</v>
      </c>
      <c r="F454" s="133" t="s">
        <v>2673</v>
      </c>
      <c r="G454" s="133"/>
      <c r="H454" s="133">
        <v>172</v>
      </c>
      <c r="I454" s="133">
        <v>2</v>
      </c>
      <c r="J454" s="133">
        <v>14</v>
      </c>
      <c r="K454" s="133">
        <v>54</v>
      </c>
      <c r="L454" s="133"/>
      <c r="M454" s="133"/>
      <c r="N454" s="133"/>
      <c r="O454" s="133" t="s">
        <v>2732</v>
      </c>
      <c r="P454" s="133" t="s">
        <v>4807</v>
      </c>
      <c r="Q454" s="166">
        <v>41199</v>
      </c>
      <c r="R454" s="1">
        <v>1.81</v>
      </c>
      <c r="S454" s="1">
        <v>72</v>
      </c>
      <c r="V454" s="1">
        <v>19200</v>
      </c>
      <c r="W454" s="183">
        <f t="shared" si="28"/>
        <v>43.994999999999997</v>
      </c>
      <c r="X454" s="1" t="s">
        <v>4868</v>
      </c>
      <c r="AA454" s="183">
        <f t="shared" si="29"/>
        <v>3.8010000000000002</v>
      </c>
      <c r="AB454" s="183">
        <f t="shared" si="30"/>
        <v>2.8907647999999995</v>
      </c>
      <c r="AE454" s="292">
        <f t="shared" si="31"/>
        <v>48.16</v>
      </c>
    </row>
    <row r="455" spans="3:31" x14ac:dyDescent="0.2">
      <c r="C455" s="136" t="s">
        <v>2654</v>
      </c>
      <c r="D455" s="133">
        <v>14</v>
      </c>
      <c r="E455" s="133" t="s">
        <v>2674</v>
      </c>
      <c r="F455" s="133" t="s">
        <v>2344</v>
      </c>
      <c r="G455" s="133"/>
      <c r="H455" s="133">
        <v>172</v>
      </c>
      <c r="I455" s="133">
        <v>2</v>
      </c>
      <c r="J455" s="133">
        <v>102</v>
      </c>
      <c r="K455" s="133">
        <v>54</v>
      </c>
      <c r="L455" s="133"/>
      <c r="M455" s="133"/>
      <c r="N455" s="133"/>
      <c r="O455" s="133" t="s">
        <v>4451</v>
      </c>
      <c r="P455" s="133" t="s">
        <v>663</v>
      </c>
      <c r="Q455" s="166">
        <v>41204</v>
      </c>
      <c r="R455" s="1">
        <v>1.81</v>
      </c>
      <c r="S455" s="1">
        <v>72</v>
      </c>
      <c r="V455" s="1">
        <v>19200</v>
      </c>
      <c r="W455" s="183">
        <f t="shared" si="28"/>
        <v>43.994999999999997</v>
      </c>
      <c r="X455" s="1" t="s">
        <v>4868</v>
      </c>
      <c r="AA455" s="183">
        <f t="shared" si="29"/>
        <v>27.693000000000001</v>
      </c>
      <c r="AB455" s="183">
        <f t="shared" si="30"/>
        <v>21.0612864</v>
      </c>
      <c r="AE455" s="292">
        <f t="shared" si="31"/>
        <v>350.88</v>
      </c>
    </row>
    <row r="456" spans="3:31" x14ac:dyDescent="0.2">
      <c r="C456" s="325" t="s">
        <v>2654</v>
      </c>
      <c r="D456" s="172">
        <v>15</v>
      </c>
      <c r="E456" s="172" t="s">
        <v>2672</v>
      </c>
      <c r="F456" s="172" t="s">
        <v>1026</v>
      </c>
      <c r="G456" s="172"/>
      <c r="H456" s="172">
        <v>172</v>
      </c>
      <c r="I456" s="172">
        <v>2</v>
      </c>
      <c r="J456" s="172">
        <v>55</v>
      </c>
      <c r="K456" s="172">
        <v>54</v>
      </c>
      <c r="L456" s="172"/>
      <c r="M456" s="172"/>
      <c r="N456" s="172"/>
      <c r="O456" s="133" t="s">
        <v>2732</v>
      </c>
      <c r="P456" s="133" t="s">
        <v>4807</v>
      </c>
      <c r="Q456" s="166">
        <v>41205</v>
      </c>
      <c r="R456" s="1">
        <v>1.81</v>
      </c>
      <c r="S456" s="1">
        <v>72</v>
      </c>
      <c r="V456" s="1">
        <v>19200</v>
      </c>
      <c r="W456" s="183">
        <f t="shared" si="28"/>
        <v>43.994999999999997</v>
      </c>
      <c r="X456" s="1" t="s">
        <v>4868</v>
      </c>
      <c r="AA456" s="183">
        <f t="shared" si="29"/>
        <v>14.932499999999999</v>
      </c>
      <c r="AB456" s="183">
        <f t="shared" si="30"/>
        <v>11.356575999999999</v>
      </c>
      <c r="AE456" s="292">
        <f t="shared" si="31"/>
        <v>189.2</v>
      </c>
    </row>
    <row r="457" spans="3:31" ht="13.5" thickBot="1" x14ac:dyDescent="0.25">
      <c r="C457" s="136" t="s">
        <v>2654</v>
      </c>
      <c r="D457" s="133">
        <v>16</v>
      </c>
      <c r="E457" s="133" t="s">
        <v>2674</v>
      </c>
      <c r="F457" s="133" t="s">
        <v>2344</v>
      </c>
      <c r="G457" s="133"/>
      <c r="H457" s="133">
        <v>172</v>
      </c>
      <c r="I457" s="133">
        <v>2</v>
      </c>
      <c r="J457" s="133">
        <v>173</v>
      </c>
      <c r="K457" s="133">
        <v>54</v>
      </c>
      <c r="L457" s="133"/>
      <c r="M457" s="133"/>
      <c r="N457" s="133"/>
      <c r="O457" s="133" t="s">
        <v>2732</v>
      </c>
      <c r="P457" s="133" t="s">
        <v>4816</v>
      </c>
      <c r="Q457" s="166">
        <v>41212</v>
      </c>
      <c r="R457" s="308">
        <v>1.81</v>
      </c>
      <c r="S457" s="1">
        <v>72</v>
      </c>
      <c r="V457" s="1">
        <v>19200</v>
      </c>
      <c r="W457" s="183">
        <f t="shared" si="28"/>
        <v>43.994999999999997</v>
      </c>
      <c r="X457" s="1" t="s">
        <v>4868</v>
      </c>
      <c r="AA457" s="183">
        <f t="shared" si="29"/>
        <v>46.969499999999996</v>
      </c>
      <c r="AB457" s="183">
        <f t="shared" si="30"/>
        <v>35.721593599999999</v>
      </c>
      <c r="AE457" s="292">
        <f t="shared" si="31"/>
        <v>595.12</v>
      </c>
    </row>
    <row r="458" spans="3:31" x14ac:dyDescent="0.2">
      <c r="C458" s="136"/>
      <c r="D458" s="133"/>
      <c r="E458" s="133"/>
      <c r="F458" s="133"/>
      <c r="G458" s="133"/>
      <c r="H458" s="133"/>
      <c r="I458" s="310" t="s">
        <v>2675</v>
      </c>
      <c r="J458" s="324">
        <f>SUM(J450:J457)</f>
        <v>839</v>
      </c>
      <c r="K458" s="133"/>
      <c r="L458" s="133"/>
      <c r="M458" s="133"/>
      <c r="N458" s="133"/>
      <c r="O458" s="133"/>
      <c r="P458" s="133"/>
      <c r="Q458" s="166"/>
      <c r="W458" s="183"/>
      <c r="AE458" s="292"/>
    </row>
    <row r="459" spans="3:31" x14ac:dyDescent="0.2">
      <c r="C459" s="136" t="s">
        <v>2654</v>
      </c>
      <c r="D459" s="133">
        <v>17</v>
      </c>
      <c r="E459" s="133" t="s">
        <v>2676</v>
      </c>
      <c r="F459" s="133" t="s">
        <v>2677</v>
      </c>
      <c r="G459" s="133"/>
      <c r="H459" s="133">
        <v>172</v>
      </c>
      <c r="I459" s="133">
        <v>2</v>
      </c>
      <c r="J459" s="133">
        <v>55</v>
      </c>
      <c r="K459" s="133">
        <v>45</v>
      </c>
      <c r="L459" s="133"/>
      <c r="M459" s="133"/>
      <c r="N459" s="133"/>
      <c r="O459" s="133" t="s">
        <v>4451</v>
      </c>
      <c r="P459" s="133" t="s">
        <v>4804</v>
      </c>
      <c r="Q459" s="166">
        <v>41218</v>
      </c>
      <c r="R459" s="1">
        <v>1.81</v>
      </c>
      <c r="S459" s="1">
        <v>72</v>
      </c>
      <c r="V459" s="1">
        <v>19200</v>
      </c>
      <c r="W459" s="183">
        <f t="shared" ref="W459:W469" si="32">41.9*1.05</f>
        <v>43.994999999999997</v>
      </c>
      <c r="X459" s="1" t="s">
        <v>4868</v>
      </c>
      <c r="AA459" s="183">
        <f t="shared" ref="AA459:AA469" si="33">K459*100*R459*(J459*I459)/(S459*1000)</f>
        <v>12.44375</v>
      </c>
      <c r="AB459" s="183">
        <f t="shared" ref="AB459:AB469" si="34">(V459*(J459*I459)*1.1)/9000*W459/1000</f>
        <v>11.356575999999999</v>
      </c>
      <c r="AE459" s="292">
        <f t="shared" ref="AE459:AE469" si="35">J459*I459*(H459/100)</f>
        <v>189.2</v>
      </c>
    </row>
    <row r="460" spans="3:31" x14ac:dyDescent="0.2">
      <c r="C460" s="136" t="s">
        <v>2654</v>
      </c>
      <c r="D460" s="133" t="s">
        <v>4914</v>
      </c>
      <c r="E460" s="133" t="s">
        <v>2678</v>
      </c>
      <c r="F460" s="133" t="s">
        <v>2679</v>
      </c>
      <c r="G460" s="133"/>
      <c r="H460" s="133">
        <v>172</v>
      </c>
      <c r="I460" s="133">
        <v>2</v>
      </c>
      <c r="J460" s="133">
        <v>55</v>
      </c>
      <c r="K460" s="133">
        <v>54</v>
      </c>
      <c r="L460" s="133"/>
      <c r="M460" s="133"/>
      <c r="N460" s="133"/>
      <c r="O460" s="133" t="s">
        <v>4451</v>
      </c>
      <c r="P460" s="133" t="s">
        <v>4804</v>
      </c>
      <c r="Q460" s="166">
        <v>41219</v>
      </c>
      <c r="R460" s="1">
        <v>1.81</v>
      </c>
      <c r="S460" s="1">
        <v>72</v>
      </c>
      <c r="V460" s="1">
        <v>19200</v>
      </c>
      <c r="W460" s="183">
        <f t="shared" si="32"/>
        <v>43.994999999999997</v>
      </c>
      <c r="X460" s="1" t="s">
        <v>4868</v>
      </c>
      <c r="AA460" s="183">
        <f t="shared" si="33"/>
        <v>14.932499999999999</v>
      </c>
      <c r="AB460" s="183">
        <f t="shared" si="34"/>
        <v>11.356575999999999</v>
      </c>
      <c r="AE460" s="292">
        <f t="shared" si="35"/>
        <v>189.2</v>
      </c>
    </row>
    <row r="461" spans="3:31" x14ac:dyDescent="0.2">
      <c r="C461" s="136" t="s">
        <v>2654</v>
      </c>
      <c r="D461" s="133">
        <v>19</v>
      </c>
      <c r="E461" s="133" t="s">
        <v>2680</v>
      </c>
      <c r="F461" s="133" t="s">
        <v>2681</v>
      </c>
      <c r="G461" s="133"/>
      <c r="H461" s="133">
        <v>172</v>
      </c>
      <c r="I461" s="133">
        <v>2</v>
      </c>
      <c r="J461" s="133">
        <v>4</v>
      </c>
      <c r="K461" s="133">
        <v>54</v>
      </c>
      <c r="L461" s="133"/>
      <c r="M461" s="133"/>
      <c r="N461" s="133"/>
      <c r="O461" s="133" t="s">
        <v>4451</v>
      </c>
      <c r="P461" s="133" t="s">
        <v>4804</v>
      </c>
      <c r="Q461" s="166">
        <v>41221</v>
      </c>
      <c r="R461" s="1">
        <v>1.81</v>
      </c>
      <c r="S461" s="1">
        <v>72</v>
      </c>
      <c r="V461" s="1">
        <v>19200</v>
      </c>
      <c r="W461" s="183">
        <f t="shared" si="32"/>
        <v>43.994999999999997</v>
      </c>
      <c r="X461" s="1" t="s">
        <v>4868</v>
      </c>
      <c r="AA461" s="183">
        <f t="shared" si="33"/>
        <v>1.0860000000000001</v>
      </c>
      <c r="AB461" s="183">
        <f t="shared" si="34"/>
        <v>0.82593279999999991</v>
      </c>
      <c r="AE461" s="292">
        <f t="shared" si="35"/>
        <v>13.76</v>
      </c>
    </row>
    <row r="462" spans="3:31" x14ac:dyDescent="0.2">
      <c r="C462" s="136" t="s">
        <v>2654</v>
      </c>
      <c r="D462" s="133">
        <v>20</v>
      </c>
      <c r="E462" s="133" t="s">
        <v>2682</v>
      </c>
      <c r="F462" s="133" t="s">
        <v>2683</v>
      </c>
      <c r="G462" s="133"/>
      <c r="H462" s="133">
        <v>172</v>
      </c>
      <c r="I462" s="133">
        <v>2</v>
      </c>
      <c r="J462" s="133">
        <v>4</v>
      </c>
      <c r="K462" s="133">
        <v>54</v>
      </c>
      <c r="L462" s="133"/>
      <c r="M462" s="133"/>
      <c r="N462" s="133"/>
      <c r="O462" s="133" t="s">
        <v>4451</v>
      </c>
      <c r="P462" s="133" t="s">
        <v>4804</v>
      </c>
      <c r="Q462" s="166">
        <v>41221</v>
      </c>
      <c r="R462" s="1">
        <v>1.81</v>
      </c>
      <c r="S462" s="1">
        <v>72</v>
      </c>
      <c r="V462" s="1">
        <v>19200</v>
      </c>
      <c r="W462" s="183">
        <f t="shared" si="32"/>
        <v>43.994999999999997</v>
      </c>
      <c r="X462" s="1" t="s">
        <v>4868</v>
      </c>
      <c r="AA462" s="183">
        <f t="shared" si="33"/>
        <v>1.0860000000000001</v>
      </c>
      <c r="AB462" s="183">
        <f t="shared" si="34"/>
        <v>0.82593279999999991</v>
      </c>
      <c r="AE462" s="292">
        <f t="shared" si="35"/>
        <v>13.76</v>
      </c>
    </row>
    <row r="463" spans="3:31" x14ac:dyDescent="0.2">
      <c r="C463" s="136" t="s">
        <v>2654</v>
      </c>
      <c r="D463" s="133">
        <v>21</v>
      </c>
      <c r="E463" s="133" t="s">
        <v>2684</v>
      </c>
      <c r="F463" s="133" t="s">
        <v>2685</v>
      </c>
      <c r="G463" s="133"/>
      <c r="H463" s="133">
        <v>172</v>
      </c>
      <c r="I463" s="133">
        <v>2</v>
      </c>
      <c r="J463" s="133">
        <v>4</v>
      </c>
      <c r="K463" s="133">
        <v>54</v>
      </c>
      <c r="L463" s="133"/>
      <c r="M463" s="133"/>
      <c r="N463" s="133"/>
      <c r="O463" s="133" t="s">
        <v>4451</v>
      </c>
      <c r="P463" s="133" t="s">
        <v>4804</v>
      </c>
      <c r="Q463" s="166">
        <v>41221</v>
      </c>
      <c r="R463" s="1">
        <v>1.81</v>
      </c>
      <c r="S463" s="1">
        <v>72</v>
      </c>
      <c r="V463" s="1">
        <v>19200</v>
      </c>
      <c r="W463" s="183">
        <f t="shared" si="32"/>
        <v>43.994999999999997</v>
      </c>
      <c r="X463" s="1" t="s">
        <v>4868</v>
      </c>
      <c r="AA463" s="183">
        <f t="shared" si="33"/>
        <v>1.0860000000000001</v>
      </c>
      <c r="AB463" s="183">
        <f t="shared" si="34"/>
        <v>0.82593279999999991</v>
      </c>
      <c r="AE463" s="292">
        <f t="shared" si="35"/>
        <v>13.76</v>
      </c>
    </row>
    <row r="464" spans="3:31" x14ac:dyDescent="0.2">
      <c r="C464" s="136" t="s">
        <v>2654</v>
      </c>
      <c r="D464" s="133">
        <v>22</v>
      </c>
      <c r="E464" s="133" t="s">
        <v>2686</v>
      </c>
      <c r="F464" s="133" t="s">
        <v>2687</v>
      </c>
      <c r="G464" s="133"/>
      <c r="H464" s="133">
        <v>172</v>
      </c>
      <c r="I464" s="133">
        <v>2</v>
      </c>
      <c r="J464" s="133">
        <v>115</v>
      </c>
      <c r="K464" s="133">
        <v>54</v>
      </c>
      <c r="L464" s="133"/>
      <c r="M464" s="133"/>
      <c r="N464" s="133"/>
      <c r="O464" s="133" t="s">
        <v>4451</v>
      </c>
      <c r="P464" s="133" t="s">
        <v>4804</v>
      </c>
      <c r="Q464" s="166">
        <v>41226</v>
      </c>
      <c r="R464" s="1">
        <v>1.81</v>
      </c>
      <c r="S464" s="1">
        <v>72</v>
      </c>
      <c r="V464" s="1">
        <v>19200</v>
      </c>
      <c r="W464" s="183">
        <f t="shared" si="32"/>
        <v>43.994999999999997</v>
      </c>
      <c r="X464" s="1" t="s">
        <v>4868</v>
      </c>
      <c r="AA464" s="183">
        <f t="shared" si="33"/>
        <v>31.2225</v>
      </c>
      <c r="AB464" s="183">
        <f t="shared" si="34"/>
        <v>23.745567999999999</v>
      </c>
      <c r="AE464" s="292">
        <f t="shared" si="35"/>
        <v>395.59999999999997</v>
      </c>
    </row>
    <row r="465" spans="1:31" x14ac:dyDescent="0.2">
      <c r="C465" s="136" t="s">
        <v>2654</v>
      </c>
      <c r="D465" s="133">
        <v>23</v>
      </c>
      <c r="E465" s="133" t="s">
        <v>2688</v>
      </c>
      <c r="F465" s="133" t="s">
        <v>2689</v>
      </c>
      <c r="G465" s="133"/>
      <c r="H465" s="133">
        <v>172</v>
      </c>
      <c r="I465" s="133">
        <v>2</v>
      </c>
      <c r="J465" s="133">
        <v>20</v>
      </c>
      <c r="K465" s="133">
        <v>45</v>
      </c>
      <c r="L465" s="133"/>
      <c r="M465" s="133"/>
      <c r="N465" s="133"/>
      <c r="O465" s="133" t="s">
        <v>2690</v>
      </c>
      <c r="P465" s="133" t="s">
        <v>4816</v>
      </c>
      <c r="Q465" s="166">
        <v>41226</v>
      </c>
      <c r="R465" s="1">
        <v>1.81</v>
      </c>
      <c r="S465" s="1">
        <v>59.5</v>
      </c>
      <c r="V465" s="1">
        <v>19200</v>
      </c>
      <c r="W465" s="183">
        <f t="shared" si="32"/>
        <v>43.994999999999997</v>
      </c>
      <c r="X465" s="1" t="s">
        <v>4868</v>
      </c>
      <c r="AA465" s="183">
        <f t="shared" si="33"/>
        <v>5.4756302521008404</v>
      </c>
      <c r="AB465" s="183">
        <f t="shared" si="34"/>
        <v>4.129664</v>
      </c>
      <c r="AE465" s="292">
        <f t="shared" si="35"/>
        <v>68.8</v>
      </c>
    </row>
    <row r="466" spans="1:31" x14ac:dyDescent="0.2">
      <c r="C466" s="136" t="s">
        <v>2654</v>
      </c>
      <c r="D466" s="133">
        <v>24</v>
      </c>
      <c r="E466" s="133" t="s">
        <v>2691</v>
      </c>
      <c r="F466" s="133" t="s">
        <v>2692</v>
      </c>
      <c r="G466" s="133"/>
      <c r="H466" s="133">
        <v>172</v>
      </c>
      <c r="I466" s="133">
        <v>2</v>
      </c>
      <c r="J466" s="133">
        <v>20</v>
      </c>
      <c r="K466" s="133">
        <v>36</v>
      </c>
      <c r="L466" s="133"/>
      <c r="M466" s="133"/>
      <c r="N466" s="133"/>
      <c r="O466" s="133" t="s">
        <v>2690</v>
      </c>
      <c r="P466" s="133" t="s">
        <v>4807</v>
      </c>
      <c r="Q466" s="166">
        <v>41226</v>
      </c>
      <c r="R466" s="1">
        <v>1.81</v>
      </c>
      <c r="S466" s="1">
        <v>59.5</v>
      </c>
      <c r="V466" s="1">
        <v>19200</v>
      </c>
      <c r="W466" s="183">
        <f t="shared" si="32"/>
        <v>43.994999999999997</v>
      </c>
      <c r="X466" s="1" t="s">
        <v>4868</v>
      </c>
      <c r="AA466" s="183">
        <f t="shared" si="33"/>
        <v>4.3805042016806723</v>
      </c>
      <c r="AB466" s="183">
        <f t="shared" si="34"/>
        <v>4.129664</v>
      </c>
      <c r="AE466" s="292">
        <f t="shared" si="35"/>
        <v>68.8</v>
      </c>
    </row>
    <row r="467" spans="1:31" x14ac:dyDescent="0.2">
      <c r="C467" s="136" t="s">
        <v>2654</v>
      </c>
      <c r="D467" s="133">
        <v>25</v>
      </c>
      <c r="E467" s="133" t="s">
        <v>2693</v>
      </c>
      <c r="F467" s="133" t="s">
        <v>2719</v>
      </c>
      <c r="G467" s="133"/>
      <c r="H467" s="133">
        <v>172</v>
      </c>
      <c r="I467" s="133">
        <v>2</v>
      </c>
      <c r="J467" s="133">
        <v>17.5</v>
      </c>
      <c r="K467" s="133">
        <v>36</v>
      </c>
      <c r="L467" s="133"/>
      <c r="M467" s="133"/>
      <c r="N467" s="133"/>
      <c r="O467" s="133" t="s">
        <v>2694</v>
      </c>
      <c r="P467" s="133" t="s">
        <v>4807</v>
      </c>
      <c r="Q467" s="166">
        <v>41227</v>
      </c>
      <c r="R467" s="1">
        <v>1.81</v>
      </c>
      <c r="S467" s="1">
        <v>59.5</v>
      </c>
      <c r="V467" s="1">
        <v>19200</v>
      </c>
      <c r="W467" s="183">
        <f t="shared" si="32"/>
        <v>43.994999999999997</v>
      </c>
      <c r="X467" s="1" t="s">
        <v>4868</v>
      </c>
      <c r="AA467" s="183">
        <f t="shared" si="33"/>
        <v>3.8329411764705883</v>
      </c>
      <c r="AB467" s="183">
        <f t="shared" si="34"/>
        <v>3.6134560000000002</v>
      </c>
      <c r="AE467" s="292">
        <f t="shared" si="35"/>
        <v>60.199999999999996</v>
      </c>
    </row>
    <row r="468" spans="1:31" x14ac:dyDescent="0.2">
      <c r="C468" s="136" t="s">
        <v>2654</v>
      </c>
      <c r="D468" s="133">
        <v>26</v>
      </c>
      <c r="E468" s="133" t="s">
        <v>2695</v>
      </c>
      <c r="F468" s="133" t="s">
        <v>2664</v>
      </c>
      <c r="G468" s="133"/>
      <c r="H468" s="133">
        <v>172</v>
      </c>
      <c r="I468" s="133">
        <v>2</v>
      </c>
      <c r="J468" s="133">
        <v>110</v>
      </c>
      <c r="K468" s="133">
        <v>45</v>
      </c>
      <c r="L468" s="133"/>
      <c r="M468" s="133"/>
      <c r="N468" s="133"/>
      <c r="O468" s="133" t="s">
        <v>2696</v>
      </c>
      <c r="P468" s="133" t="s">
        <v>4807</v>
      </c>
      <c r="Q468" s="166">
        <v>41228</v>
      </c>
      <c r="R468" s="1">
        <v>1.81</v>
      </c>
      <c r="S468" s="1">
        <v>59.5</v>
      </c>
      <c r="V468" s="1">
        <v>19200</v>
      </c>
      <c r="W468" s="183">
        <f t="shared" si="32"/>
        <v>43.994999999999997</v>
      </c>
      <c r="X468" s="1" t="s">
        <v>4868</v>
      </c>
      <c r="AA468" s="183">
        <f t="shared" si="33"/>
        <v>30.115966386554621</v>
      </c>
      <c r="AB468" s="183">
        <f t="shared" si="34"/>
        <v>22.713151999999997</v>
      </c>
      <c r="AE468" s="292">
        <f t="shared" si="35"/>
        <v>378.4</v>
      </c>
    </row>
    <row r="469" spans="1:31" ht="13.5" thickBot="1" x14ac:dyDescent="0.25">
      <c r="C469" s="136" t="s">
        <v>2654</v>
      </c>
      <c r="D469" s="133">
        <v>27</v>
      </c>
      <c r="E469" s="133" t="s">
        <v>2686</v>
      </c>
      <c r="F469" s="133" t="s">
        <v>3611</v>
      </c>
      <c r="G469" s="133"/>
      <c r="H469" s="133">
        <v>172</v>
      </c>
      <c r="I469" s="133">
        <v>2</v>
      </c>
      <c r="J469" s="133">
        <v>50</v>
      </c>
      <c r="K469" s="133">
        <v>54</v>
      </c>
      <c r="L469" s="133"/>
      <c r="M469" s="133"/>
      <c r="N469" s="133"/>
      <c r="O469" s="133" t="s">
        <v>4451</v>
      </c>
      <c r="P469" s="133" t="s">
        <v>4816</v>
      </c>
      <c r="Q469" s="166">
        <v>41241</v>
      </c>
      <c r="R469" s="308">
        <v>1.81</v>
      </c>
      <c r="S469" s="1">
        <v>72</v>
      </c>
      <c r="V469" s="1">
        <v>19200</v>
      </c>
      <c r="W469" s="183">
        <f t="shared" si="32"/>
        <v>43.994999999999997</v>
      </c>
      <c r="X469" s="1" t="s">
        <v>4868</v>
      </c>
      <c r="AA469" s="183">
        <f t="shared" si="33"/>
        <v>13.574999999999999</v>
      </c>
      <c r="AB469" s="183">
        <f t="shared" si="34"/>
        <v>10.324159999999999</v>
      </c>
      <c r="AE469" s="292">
        <f t="shared" si="35"/>
        <v>172</v>
      </c>
    </row>
    <row r="470" spans="1:31" x14ac:dyDescent="0.2">
      <c r="C470" s="136"/>
      <c r="D470" s="133"/>
      <c r="E470" s="133"/>
      <c r="F470" s="133"/>
      <c r="G470" s="133"/>
      <c r="H470" s="133"/>
      <c r="I470" s="310" t="s">
        <v>2697</v>
      </c>
      <c r="J470" s="324">
        <f>SUM(J459:J469)</f>
        <v>454.5</v>
      </c>
      <c r="K470" s="133"/>
      <c r="L470" s="133"/>
      <c r="M470" s="133"/>
      <c r="N470" s="133"/>
      <c r="O470" s="133"/>
      <c r="P470" s="133"/>
      <c r="Q470" s="166"/>
      <c r="W470" s="183"/>
      <c r="AE470" s="292"/>
    </row>
    <row r="471" spans="1:31" x14ac:dyDescent="0.2">
      <c r="C471" s="136" t="s">
        <v>2654</v>
      </c>
      <c r="D471" s="133">
        <v>28</v>
      </c>
      <c r="E471" s="133" t="s">
        <v>2698</v>
      </c>
      <c r="F471" s="133" t="s">
        <v>2738</v>
      </c>
      <c r="G471" s="133"/>
      <c r="H471" s="133">
        <v>172</v>
      </c>
      <c r="I471" s="133">
        <v>2</v>
      </c>
      <c r="J471" s="133">
        <v>110</v>
      </c>
      <c r="K471" s="133">
        <v>54</v>
      </c>
      <c r="L471" s="133"/>
      <c r="M471" s="133"/>
      <c r="N471" s="133"/>
      <c r="O471" s="133" t="s">
        <v>4451</v>
      </c>
      <c r="P471" s="133" t="s">
        <v>4816</v>
      </c>
      <c r="Q471" s="166">
        <v>41246</v>
      </c>
      <c r="R471" s="1">
        <v>1.81</v>
      </c>
      <c r="S471" s="1">
        <v>59.5</v>
      </c>
      <c r="V471" s="1">
        <v>19200</v>
      </c>
      <c r="W471" s="183">
        <f t="shared" ref="W471:W478" si="36">41.9*1.05</f>
        <v>43.994999999999997</v>
      </c>
      <c r="X471" s="1" t="s">
        <v>4868</v>
      </c>
      <c r="AA471" s="183">
        <f t="shared" ref="AA471:AA478" si="37">K471*100*R471*(J471*I471)/(S471*1000)</f>
        <v>36.139159663865549</v>
      </c>
      <c r="AB471" s="183">
        <f t="shared" ref="AB471:AB478" si="38">(V471*(J471*I471)*1.1)/9000*W471/1000</f>
        <v>22.713151999999997</v>
      </c>
      <c r="AE471" s="292">
        <f t="shared" ref="AE471:AE478" si="39">J471*I471*(H471/100)</f>
        <v>378.4</v>
      </c>
    </row>
    <row r="472" spans="1:31" x14ac:dyDescent="0.2">
      <c r="C472" s="136" t="s">
        <v>2654</v>
      </c>
      <c r="D472" s="133">
        <v>29</v>
      </c>
      <c r="E472" s="133" t="s">
        <v>2699</v>
      </c>
      <c r="F472" s="133" t="s">
        <v>2700</v>
      </c>
      <c r="G472" s="133"/>
      <c r="H472" s="133">
        <v>172</v>
      </c>
      <c r="I472" s="133">
        <v>2</v>
      </c>
      <c r="J472" s="133">
        <v>110</v>
      </c>
      <c r="K472" s="133">
        <v>54</v>
      </c>
      <c r="L472" s="133"/>
      <c r="M472" s="133"/>
      <c r="N472" s="133"/>
      <c r="O472" s="133" t="s">
        <v>4451</v>
      </c>
      <c r="P472" s="133" t="s">
        <v>4816</v>
      </c>
      <c r="Q472" s="166">
        <v>41248</v>
      </c>
      <c r="R472" s="1">
        <v>1.81</v>
      </c>
      <c r="S472" s="1">
        <v>59.5</v>
      </c>
      <c r="V472" s="1">
        <v>19200</v>
      </c>
      <c r="W472" s="183">
        <f t="shared" si="36"/>
        <v>43.994999999999997</v>
      </c>
      <c r="X472" s="1" t="s">
        <v>4868</v>
      </c>
      <c r="AA472" s="183">
        <f t="shared" si="37"/>
        <v>36.139159663865549</v>
      </c>
      <c r="AB472" s="183">
        <f t="shared" si="38"/>
        <v>22.713151999999997</v>
      </c>
      <c r="AE472" s="292">
        <f t="shared" si="39"/>
        <v>378.4</v>
      </c>
    </row>
    <row r="473" spans="1:31" x14ac:dyDescent="0.2">
      <c r="C473" s="136" t="s">
        <v>2654</v>
      </c>
      <c r="D473" s="133">
        <v>30</v>
      </c>
      <c r="E473" s="133" t="s">
        <v>2701</v>
      </c>
      <c r="F473" s="133" t="s">
        <v>2702</v>
      </c>
      <c r="G473" s="133"/>
      <c r="H473" s="133">
        <v>172</v>
      </c>
      <c r="I473" s="133">
        <v>2</v>
      </c>
      <c r="J473" s="133">
        <v>165</v>
      </c>
      <c r="K473" s="133">
        <v>54</v>
      </c>
      <c r="L473" s="133"/>
      <c r="M473" s="133"/>
      <c r="N473" s="133"/>
      <c r="O473" s="133" t="s">
        <v>2732</v>
      </c>
      <c r="P473" s="133" t="s">
        <v>4816</v>
      </c>
      <c r="Q473" s="166">
        <v>41254</v>
      </c>
      <c r="R473" s="1">
        <v>1.81</v>
      </c>
      <c r="S473" s="1">
        <v>59.5</v>
      </c>
      <c r="V473" s="1">
        <v>19200</v>
      </c>
      <c r="W473" s="183">
        <f t="shared" si="36"/>
        <v>43.994999999999997</v>
      </c>
      <c r="X473" s="1" t="s">
        <v>4868</v>
      </c>
      <c r="AA473" s="183">
        <f t="shared" si="37"/>
        <v>54.208739495798319</v>
      </c>
      <c r="AB473" s="183">
        <f t="shared" si="38"/>
        <v>34.069728000000005</v>
      </c>
      <c r="AE473" s="292">
        <f t="shared" si="39"/>
        <v>567.6</v>
      </c>
    </row>
    <row r="474" spans="1:31" x14ac:dyDescent="0.2">
      <c r="C474" s="136" t="s">
        <v>2654</v>
      </c>
      <c r="D474" s="133">
        <v>31</v>
      </c>
      <c r="E474" s="133" t="s">
        <v>2703</v>
      </c>
      <c r="F474" s="133" t="s">
        <v>2704</v>
      </c>
      <c r="G474" s="133"/>
      <c r="H474" s="133">
        <v>172</v>
      </c>
      <c r="I474" s="133">
        <v>2</v>
      </c>
      <c r="J474" s="133">
        <v>10</v>
      </c>
      <c r="K474" s="133">
        <v>54</v>
      </c>
      <c r="L474" s="133"/>
      <c r="M474" s="133"/>
      <c r="N474" s="133"/>
      <c r="O474" s="133" t="s">
        <v>2732</v>
      </c>
      <c r="P474" s="133" t="s">
        <v>4816</v>
      </c>
      <c r="Q474" s="166">
        <v>41254</v>
      </c>
      <c r="R474" s="1">
        <v>1.81</v>
      </c>
      <c r="S474" s="1">
        <v>59.5</v>
      </c>
      <c r="V474" s="1">
        <v>19200</v>
      </c>
      <c r="W474" s="183">
        <f t="shared" si="36"/>
        <v>43.994999999999997</v>
      </c>
      <c r="X474" s="1" t="s">
        <v>4868</v>
      </c>
      <c r="AA474" s="183">
        <f t="shared" si="37"/>
        <v>3.2853781512605043</v>
      </c>
      <c r="AB474" s="183">
        <f t="shared" si="38"/>
        <v>2.064832</v>
      </c>
      <c r="AE474" s="292">
        <f t="shared" si="39"/>
        <v>34.4</v>
      </c>
    </row>
    <row r="475" spans="1:31" x14ac:dyDescent="0.2">
      <c r="C475" s="133">
        <v>648</v>
      </c>
      <c r="D475" s="133">
        <v>32</v>
      </c>
      <c r="E475" s="133" t="s">
        <v>2705</v>
      </c>
      <c r="F475" s="133" t="s">
        <v>2706</v>
      </c>
      <c r="G475" s="133"/>
      <c r="H475" s="133">
        <v>172</v>
      </c>
      <c r="I475" s="133">
        <v>2</v>
      </c>
      <c r="J475" s="133">
        <v>12</v>
      </c>
      <c r="K475" s="133">
        <v>54</v>
      </c>
      <c r="L475" s="133"/>
      <c r="M475" s="133"/>
      <c r="N475" s="133"/>
      <c r="O475" s="133" t="s">
        <v>2732</v>
      </c>
      <c r="P475" s="133" t="s">
        <v>4807</v>
      </c>
      <c r="Q475" s="166">
        <v>41254</v>
      </c>
      <c r="R475" s="1">
        <v>1.81</v>
      </c>
      <c r="S475" s="1">
        <v>59.5</v>
      </c>
      <c r="V475" s="1">
        <v>19200</v>
      </c>
      <c r="W475" s="183">
        <f t="shared" si="36"/>
        <v>43.994999999999997</v>
      </c>
      <c r="X475" s="1" t="s">
        <v>4868</v>
      </c>
      <c r="AA475" s="183">
        <f t="shared" si="37"/>
        <v>3.9424537815126048</v>
      </c>
      <c r="AB475" s="183">
        <f t="shared" si="38"/>
        <v>2.4777984000000002</v>
      </c>
      <c r="AE475" s="292">
        <f t="shared" si="39"/>
        <v>41.28</v>
      </c>
    </row>
    <row r="476" spans="1:31" x14ac:dyDescent="0.2">
      <c r="C476" s="136" t="s">
        <v>2654</v>
      </c>
      <c r="D476" s="133">
        <v>33</v>
      </c>
      <c r="E476" s="133" t="s">
        <v>2707</v>
      </c>
      <c r="F476" s="133" t="s">
        <v>2708</v>
      </c>
      <c r="G476" s="133"/>
      <c r="H476" s="133">
        <v>172</v>
      </c>
      <c r="I476" s="133">
        <v>2</v>
      </c>
      <c r="J476" s="133">
        <v>4.5</v>
      </c>
      <c r="K476" s="133">
        <v>54</v>
      </c>
      <c r="L476" s="133"/>
      <c r="M476" s="133"/>
      <c r="N476" s="133"/>
      <c r="O476" s="133" t="s">
        <v>2732</v>
      </c>
      <c r="P476" s="133" t="s">
        <v>4807</v>
      </c>
      <c r="Q476" s="166">
        <v>41254</v>
      </c>
      <c r="R476" s="1">
        <v>1.81</v>
      </c>
      <c r="S476" s="1">
        <v>59.5</v>
      </c>
      <c r="V476" s="1">
        <v>19200</v>
      </c>
      <c r="W476" s="183">
        <f t="shared" si="36"/>
        <v>43.994999999999997</v>
      </c>
      <c r="X476" s="1" t="s">
        <v>4868</v>
      </c>
      <c r="AA476" s="183">
        <f t="shared" si="37"/>
        <v>1.4784201680672269</v>
      </c>
      <c r="AB476" s="183">
        <f t="shared" si="38"/>
        <v>0.92917440000000007</v>
      </c>
      <c r="AE476" s="292">
        <f t="shared" si="39"/>
        <v>15.48</v>
      </c>
    </row>
    <row r="477" spans="1:31" x14ac:dyDescent="0.2">
      <c r="C477" s="136" t="s">
        <v>2654</v>
      </c>
      <c r="D477" s="133">
        <v>34</v>
      </c>
      <c r="E477" s="133" t="s">
        <v>2709</v>
      </c>
      <c r="F477" s="133">
        <v>260502</v>
      </c>
      <c r="G477" s="133"/>
      <c r="H477" s="133">
        <v>172</v>
      </c>
      <c r="I477" s="133">
        <v>2</v>
      </c>
      <c r="J477" s="133">
        <v>52</v>
      </c>
      <c r="K477" s="133">
        <v>60</v>
      </c>
      <c r="L477" s="133"/>
      <c r="M477" s="133"/>
      <c r="N477" s="133"/>
      <c r="O477" s="133" t="s">
        <v>2710</v>
      </c>
      <c r="P477" s="133" t="s">
        <v>4807</v>
      </c>
      <c r="Q477" s="166">
        <v>41259</v>
      </c>
      <c r="R477" s="1">
        <v>1.81</v>
      </c>
      <c r="S477" s="1">
        <v>59.5</v>
      </c>
      <c r="V477" s="1">
        <v>19200</v>
      </c>
      <c r="W477" s="183">
        <f t="shared" si="36"/>
        <v>43.994999999999997</v>
      </c>
      <c r="X477" s="1" t="s">
        <v>4868</v>
      </c>
      <c r="AA477" s="183">
        <f t="shared" si="37"/>
        <v>18.982184873949581</v>
      </c>
      <c r="AB477" s="183">
        <f t="shared" si="38"/>
        <v>10.737126399999999</v>
      </c>
      <c r="AE477" s="292">
        <f t="shared" si="39"/>
        <v>178.88</v>
      </c>
    </row>
    <row r="478" spans="1:31" x14ac:dyDescent="0.2">
      <c r="C478" s="136" t="s">
        <v>2654</v>
      </c>
      <c r="D478" s="133">
        <v>35</v>
      </c>
      <c r="E478" s="133" t="s">
        <v>2711</v>
      </c>
      <c r="F478" s="133" t="s">
        <v>2712</v>
      </c>
      <c r="G478" s="133"/>
      <c r="H478" s="133">
        <v>172</v>
      </c>
      <c r="I478" s="133">
        <v>2</v>
      </c>
      <c r="J478" s="133">
        <v>28</v>
      </c>
      <c r="K478" s="133">
        <v>63</v>
      </c>
      <c r="L478" s="133"/>
      <c r="M478" s="133"/>
      <c r="N478" s="133"/>
      <c r="O478" s="133" t="s">
        <v>2713</v>
      </c>
      <c r="P478" s="133" t="s">
        <v>4804</v>
      </c>
      <c r="Q478" s="166">
        <v>41260</v>
      </c>
      <c r="R478" s="1">
        <v>1.81</v>
      </c>
      <c r="S478" s="1">
        <v>59.5</v>
      </c>
      <c r="V478" s="1">
        <v>19200</v>
      </c>
      <c r="W478" s="183">
        <f t="shared" si="36"/>
        <v>43.994999999999997</v>
      </c>
      <c r="X478" s="1" t="s">
        <v>4868</v>
      </c>
      <c r="AA478" s="183">
        <f t="shared" si="37"/>
        <v>10.732235294117647</v>
      </c>
      <c r="AB478" s="183">
        <f t="shared" si="38"/>
        <v>5.7815295999999989</v>
      </c>
      <c r="AE478" s="292">
        <f t="shared" si="39"/>
        <v>96.32</v>
      </c>
    </row>
    <row r="479" spans="1:31" x14ac:dyDescent="0.2">
      <c r="C479" s="293"/>
      <c r="D479" s="294"/>
      <c r="E479" s="12"/>
      <c r="F479" s="12"/>
      <c r="G479" s="12"/>
      <c r="H479" s="12"/>
      <c r="I479" s="326" t="s">
        <v>2714</v>
      </c>
      <c r="J479" s="21">
        <f>SUM(J471:J478)</f>
        <v>491.5</v>
      </c>
      <c r="K479" s="295"/>
      <c r="L479" s="295"/>
      <c r="M479" s="295"/>
      <c r="N479" s="295"/>
      <c r="O479" s="295"/>
      <c r="P479" s="12"/>
      <c r="Q479" s="296"/>
      <c r="W479" s="183"/>
      <c r="AE479" s="292"/>
    </row>
    <row r="480" spans="1:31" x14ac:dyDescent="0.2">
      <c r="A480" s="327"/>
      <c r="B480" s="327"/>
      <c r="C480" s="287"/>
      <c r="D480" s="287"/>
      <c r="E480" s="288"/>
      <c r="F480" s="289" t="s">
        <v>3652</v>
      </c>
      <c r="G480" s="289"/>
      <c r="H480" s="288"/>
      <c r="I480" s="288"/>
      <c r="J480" s="288"/>
      <c r="K480" s="288"/>
      <c r="L480" s="288"/>
      <c r="M480" s="288"/>
      <c r="N480" s="288"/>
      <c r="O480" s="288"/>
      <c r="P480" s="288"/>
      <c r="Q480" s="290"/>
      <c r="W480" s="183"/>
      <c r="AE480" s="292"/>
    </row>
    <row r="481" spans="1:32" s="1" customFormat="1" x14ac:dyDescent="0.2">
      <c r="A481" s="133" t="s">
        <v>2709</v>
      </c>
      <c r="B481" s="133" t="s">
        <v>4422</v>
      </c>
      <c r="C481" s="136" t="s">
        <v>2654</v>
      </c>
      <c r="D481" s="136" t="s">
        <v>3653</v>
      </c>
      <c r="E481" s="136" t="s">
        <v>3654</v>
      </c>
      <c r="F481" s="133">
        <v>260502</v>
      </c>
      <c r="G481" s="136" t="s">
        <v>3655</v>
      </c>
      <c r="H481" s="133">
        <v>171</v>
      </c>
      <c r="I481" s="133">
        <v>1</v>
      </c>
      <c r="J481" s="133">
        <v>225</v>
      </c>
      <c r="K481" s="133">
        <v>60</v>
      </c>
      <c r="L481" s="133">
        <v>550</v>
      </c>
      <c r="M481" s="133" t="s">
        <v>3656</v>
      </c>
      <c r="N481" s="136" t="s">
        <v>3657</v>
      </c>
      <c r="O481" s="133" t="s">
        <v>4452</v>
      </c>
      <c r="P481" s="133" t="s">
        <v>4807</v>
      </c>
      <c r="Q481" s="166">
        <v>41283</v>
      </c>
      <c r="R481" s="1">
        <v>1.81</v>
      </c>
      <c r="S481" s="1">
        <v>100</v>
      </c>
      <c r="V481" s="1">
        <v>19200</v>
      </c>
      <c r="W481" s="183">
        <f t="shared" ref="W481:W486" si="40">41.9*1.05</f>
        <v>43.994999999999997</v>
      </c>
      <c r="X481" s="1" t="s">
        <v>4868</v>
      </c>
      <c r="AA481" s="183">
        <f t="shared" ref="AA481:AA486" si="41">K481*100*R481*(J481*I481)/(S481*1000)</f>
        <v>24.434999999999999</v>
      </c>
      <c r="AB481" s="183">
        <f t="shared" ref="AB481:AB486" si="42">(V481*(J481*I481)*1.1)/9000*W481/1000</f>
        <v>23.229359999999996</v>
      </c>
      <c r="AE481" s="292">
        <f t="shared" ref="AE481:AE486" si="43">J481*I481*(H481/100)</f>
        <v>384.75</v>
      </c>
    </row>
    <row r="482" spans="1:32" s="1" customFormat="1" x14ac:dyDescent="0.2">
      <c r="A482" s="133" t="s">
        <v>2709</v>
      </c>
      <c r="B482" s="133" t="s">
        <v>4422</v>
      </c>
      <c r="C482" s="136" t="s">
        <v>2654</v>
      </c>
      <c r="D482" s="136" t="s">
        <v>3658</v>
      </c>
      <c r="E482" s="136" t="s">
        <v>3654</v>
      </c>
      <c r="F482" s="133">
        <v>260502</v>
      </c>
      <c r="G482" s="136" t="s">
        <v>3655</v>
      </c>
      <c r="H482" s="133">
        <v>171</v>
      </c>
      <c r="I482" s="133">
        <v>1</v>
      </c>
      <c r="J482" s="133">
        <v>225</v>
      </c>
      <c r="K482" s="133">
        <v>60</v>
      </c>
      <c r="L482" s="133">
        <v>551</v>
      </c>
      <c r="M482" s="133" t="s">
        <v>3656</v>
      </c>
      <c r="N482" s="136" t="s">
        <v>3657</v>
      </c>
      <c r="O482" s="133" t="s">
        <v>4452</v>
      </c>
      <c r="P482" s="133" t="s">
        <v>4807</v>
      </c>
      <c r="Q482" s="166">
        <v>41283</v>
      </c>
      <c r="R482" s="1">
        <v>1.81</v>
      </c>
      <c r="S482" s="1">
        <v>100</v>
      </c>
      <c r="V482" s="1">
        <v>19200</v>
      </c>
      <c r="W482" s="183">
        <f t="shared" si="40"/>
        <v>43.994999999999997</v>
      </c>
      <c r="X482" s="1" t="s">
        <v>4868</v>
      </c>
      <c r="AA482" s="183">
        <f t="shared" si="41"/>
        <v>24.434999999999999</v>
      </c>
      <c r="AB482" s="183">
        <f t="shared" si="42"/>
        <v>23.229359999999996</v>
      </c>
      <c r="AE482" s="292">
        <f t="shared" si="43"/>
        <v>384.75</v>
      </c>
    </row>
    <row r="483" spans="1:32" s="329" customFormat="1" x14ac:dyDescent="0.2">
      <c r="A483" s="133" t="s">
        <v>3659</v>
      </c>
      <c r="B483" s="133" t="s">
        <v>4422</v>
      </c>
      <c r="C483" s="136" t="s">
        <v>2654</v>
      </c>
      <c r="D483" s="136" t="s">
        <v>3660</v>
      </c>
      <c r="E483" s="136" t="s">
        <v>3661</v>
      </c>
      <c r="F483" s="133" t="s">
        <v>3662</v>
      </c>
      <c r="G483" s="136" t="s">
        <v>3655</v>
      </c>
      <c r="H483" s="133">
        <v>172</v>
      </c>
      <c r="I483" s="133">
        <v>1</v>
      </c>
      <c r="J483" s="133">
        <v>110</v>
      </c>
      <c r="K483" s="133">
        <v>45</v>
      </c>
      <c r="L483" s="133">
        <v>220</v>
      </c>
      <c r="M483" s="133" t="s">
        <v>3663</v>
      </c>
      <c r="N483" s="136" t="s">
        <v>3612</v>
      </c>
      <c r="O483" s="133" t="s">
        <v>3664</v>
      </c>
      <c r="P483" s="133" t="s">
        <v>4807</v>
      </c>
      <c r="Q483" s="166">
        <v>41284</v>
      </c>
      <c r="R483" s="1">
        <v>1.81</v>
      </c>
      <c r="S483" s="1">
        <v>72</v>
      </c>
      <c r="T483" s="1"/>
      <c r="U483" s="1"/>
      <c r="V483" s="1">
        <v>19200</v>
      </c>
      <c r="W483" s="183">
        <f t="shared" si="40"/>
        <v>43.994999999999997</v>
      </c>
      <c r="X483" s="1" t="s">
        <v>4868</v>
      </c>
      <c r="Y483" s="1"/>
      <c r="Z483" s="1"/>
      <c r="AA483" s="183">
        <f t="shared" si="41"/>
        <v>12.44375</v>
      </c>
      <c r="AB483" s="183">
        <f t="shared" si="42"/>
        <v>11.356575999999999</v>
      </c>
      <c r="AC483" s="1"/>
      <c r="AD483" s="1"/>
      <c r="AE483" s="292">
        <f t="shared" si="43"/>
        <v>189.2</v>
      </c>
      <c r="AF483" s="328">
        <f>(K483*100*J483)/1000</f>
        <v>495</v>
      </c>
    </row>
    <row r="484" spans="1:32" s="1" customFormat="1" x14ac:dyDescent="0.2">
      <c r="A484" s="133" t="s">
        <v>3659</v>
      </c>
      <c r="B484" s="133" t="s">
        <v>4422</v>
      </c>
      <c r="C484" s="136" t="s">
        <v>2654</v>
      </c>
      <c r="D484" s="136" t="s">
        <v>3665</v>
      </c>
      <c r="E484" s="136" t="s">
        <v>3661</v>
      </c>
      <c r="F484" s="133" t="s">
        <v>3662</v>
      </c>
      <c r="G484" s="136" t="s">
        <v>3655</v>
      </c>
      <c r="H484" s="133">
        <v>172</v>
      </c>
      <c r="I484" s="133">
        <v>1</v>
      </c>
      <c r="J484" s="133">
        <v>110</v>
      </c>
      <c r="K484" s="133">
        <v>45</v>
      </c>
      <c r="L484" s="133">
        <v>220</v>
      </c>
      <c r="M484" s="133" t="s">
        <v>3663</v>
      </c>
      <c r="N484" s="136" t="s">
        <v>3612</v>
      </c>
      <c r="O484" s="133" t="s">
        <v>3664</v>
      </c>
      <c r="P484" s="133" t="s">
        <v>4807</v>
      </c>
      <c r="Q484" s="166">
        <v>41284</v>
      </c>
      <c r="R484" s="1">
        <v>1.81</v>
      </c>
      <c r="S484" s="1">
        <v>72</v>
      </c>
      <c r="V484" s="1">
        <v>19200</v>
      </c>
      <c r="W484" s="183">
        <f t="shared" si="40"/>
        <v>43.994999999999997</v>
      </c>
      <c r="X484" s="1" t="s">
        <v>4868</v>
      </c>
      <c r="AA484" s="183">
        <f t="shared" si="41"/>
        <v>12.44375</v>
      </c>
      <c r="AB484" s="183">
        <f t="shared" si="42"/>
        <v>11.356575999999999</v>
      </c>
      <c r="AE484" s="292">
        <f t="shared" si="43"/>
        <v>189.2</v>
      </c>
    </row>
    <row r="485" spans="1:32" s="1" customFormat="1" x14ac:dyDescent="0.2">
      <c r="A485" s="133" t="s">
        <v>3666</v>
      </c>
      <c r="B485" s="133" t="s">
        <v>3667</v>
      </c>
      <c r="C485" s="136" t="s">
        <v>2654</v>
      </c>
      <c r="D485" s="133" t="s">
        <v>3668</v>
      </c>
      <c r="E485" s="133">
        <v>100166</v>
      </c>
      <c r="F485" s="133">
        <v>238312</v>
      </c>
      <c r="G485" s="133">
        <v>162</v>
      </c>
      <c r="H485" s="133">
        <v>176</v>
      </c>
      <c r="I485" s="133">
        <v>1</v>
      </c>
      <c r="J485" s="324">
        <v>85</v>
      </c>
      <c r="K485" s="133">
        <v>38</v>
      </c>
      <c r="L485" s="133">
        <v>220</v>
      </c>
      <c r="M485" s="133" t="s">
        <v>2731</v>
      </c>
      <c r="N485" s="133"/>
      <c r="O485" s="133" t="s">
        <v>4451</v>
      </c>
      <c r="P485" s="133" t="s">
        <v>4804</v>
      </c>
      <c r="Q485" s="166">
        <v>41298</v>
      </c>
      <c r="R485" s="1">
        <v>1.81</v>
      </c>
      <c r="S485" s="1">
        <v>72</v>
      </c>
      <c r="V485" s="1">
        <v>19200</v>
      </c>
      <c r="W485" s="183">
        <f t="shared" si="40"/>
        <v>43.994999999999997</v>
      </c>
      <c r="X485" s="1" t="s">
        <v>4868</v>
      </c>
      <c r="AA485" s="183">
        <f t="shared" si="41"/>
        <v>8.1198611111111116</v>
      </c>
      <c r="AB485" s="183">
        <f t="shared" si="42"/>
        <v>8.7755360000000007</v>
      </c>
      <c r="AE485" s="292">
        <f t="shared" si="43"/>
        <v>149.6</v>
      </c>
    </row>
    <row r="486" spans="1:32" s="1" customFormat="1" ht="13.5" thickBot="1" x14ac:dyDescent="0.25">
      <c r="A486" s="133" t="s">
        <v>3666</v>
      </c>
      <c r="B486" s="133" t="s">
        <v>3667</v>
      </c>
      <c r="C486" s="136" t="s">
        <v>2654</v>
      </c>
      <c r="D486" s="133" t="s">
        <v>3669</v>
      </c>
      <c r="E486" s="133">
        <v>100166</v>
      </c>
      <c r="F486" s="133">
        <v>238312</v>
      </c>
      <c r="G486" s="133">
        <v>162</v>
      </c>
      <c r="H486" s="133">
        <v>176</v>
      </c>
      <c r="I486" s="133">
        <v>1</v>
      </c>
      <c r="J486" s="324">
        <v>85</v>
      </c>
      <c r="K486" s="133">
        <v>38</v>
      </c>
      <c r="L486" s="133">
        <v>220</v>
      </c>
      <c r="M486" s="133" t="s">
        <v>2731</v>
      </c>
      <c r="N486" s="133"/>
      <c r="O486" s="133" t="s">
        <v>4451</v>
      </c>
      <c r="P486" s="133" t="s">
        <v>4804</v>
      </c>
      <c r="Q486" s="166">
        <v>41298</v>
      </c>
      <c r="R486" s="308">
        <v>1.81</v>
      </c>
      <c r="S486" s="1">
        <v>72</v>
      </c>
      <c r="V486" s="1">
        <v>19200</v>
      </c>
      <c r="W486" s="183">
        <f t="shared" si="40"/>
        <v>43.994999999999997</v>
      </c>
      <c r="X486" s="1" t="s">
        <v>4868</v>
      </c>
      <c r="AA486" s="183">
        <f t="shared" si="41"/>
        <v>8.1198611111111116</v>
      </c>
      <c r="AB486" s="183">
        <f t="shared" si="42"/>
        <v>8.7755360000000007</v>
      </c>
      <c r="AE486" s="292">
        <f t="shared" si="43"/>
        <v>149.6</v>
      </c>
    </row>
    <row r="487" spans="1:32" x14ac:dyDescent="0.2">
      <c r="A487" s="330"/>
      <c r="B487" s="331"/>
      <c r="C487" s="332"/>
      <c r="D487" s="332"/>
      <c r="E487" s="333">
        <v>41226</v>
      </c>
      <c r="F487" s="334" t="s">
        <v>3670</v>
      </c>
      <c r="G487" s="334"/>
      <c r="H487" s="334"/>
      <c r="I487" s="334"/>
      <c r="J487" s="334"/>
      <c r="K487" s="334"/>
      <c r="L487" s="334"/>
      <c r="M487" s="334"/>
      <c r="N487" s="334"/>
      <c r="O487" s="334"/>
      <c r="P487" s="334"/>
      <c r="Q487" s="335"/>
      <c r="AA487" s="1"/>
      <c r="AB487" s="1"/>
      <c r="AC487" s="183"/>
      <c r="AD487" s="183"/>
      <c r="AE487"/>
    </row>
    <row r="488" spans="1:32" x14ac:dyDescent="0.2">
      <c r="A488" s="336" t="s">
        <v>2709</v>
      </c>
      <c r="B488" s="336" t="s">
        <v>4422</v>
      </c>
      <c r="C488" s="336" t="s">
        <v>2654</v>
      </c>
      <c r="D488" s="336" t="s">
        <v>3653</v>
      </c>
      <c r="E488" s="336" t="s">
        <v>3654</v>
      </c>
      <c r="F488" s="336">
        <v>260502</v>
      </c>
      <c r="G488" s="336" t="s">
        <v>3655</v>
      </c>
      <c r="H488" s="336">
        <v>171</v>
      </c>
      <c r="I488" s="336"/>
      <c r="J488" s="336">
        <v>225</v>
      </c>
      <c r="K488" s="336">
        <v>60</v>
      </c>
      <c r="L488" s="336">
        <v>550</v>
      </c>
      <c r="M488" s="336" t="s">
        <v>3656</v>
      </c>
      <c r="N488" s="336" t="s">
        <v>3657</v>
      </c>
      <c r="O488" s="336" t="s">
        <v>4452</v>
      </c>
      <c r="P488" s="336" t="s">
        <v>4807</v>
      </c>
      <c r="Q488" s="337">
        <v>41283</v>
      </c>
    </row>
    <row r="489" spans="1:32" x14ac:dyDescent="0.2">
      <c r="A489" s="336" t="s">
        <v>2709</v>
      </c>
      <c r="B489" s="336" t="s">
        <v>4422</v>
      </c>
      <c r="C489" s="336" t="s">
        <v>2654</v>
      </c>
      <c r="D489" s="336" t="s">
        <v>3658</v>
      </c>
      <c r="E489" s="336" t="s">
        <v>3654</v>
      </c>
      <c r="F489" s="336">
        <v>260502</v>
      </c>
      <c r="G489" s="336" t="s">
        <v>3655</v>
      </c>
      <c r="H489" s="336">
        <v>171</v>
      </c>
      <c r="I489" s="336"/>
      <c r="J489" s="336">
        <v>225</v>
      </c>
      <c r="K489" s="336">
        <v>60</v>
      </c>
      <c r="L489" s="336"/>
      <c r="M489" s="336"/>
      <c r="N489" s="336"/>
      <c r="O489" s="336"/>
      <c r="P489" s="336" t="s">
        <v>4807</v>
      </c>
      <c r="Q489" s="337">
        <v>41283</v>
      </c>
    </row>
    <row r="490" spans="1:32" x14ac:dyDescent="0.2">
      <c r="A490" s="338" t="s">
        <v>3659</v>
      </c>
      <c r="B490" s="338" t="s">
        <v>4422</v>
      </c>
      <c r="C490" s="338" t="s">
        <v>2654</v>
      </c>
      <c r="D490" s="338" t="s">
        <v>3660</v>
      </c>
      <c r="E490" s="338" t="s">
        <v>3661</v>
      </c>
      <c r="F490" s="338" t="s">
        <v>3662</v>
      </c>
      <c r="G490" s="338" t="s">
        <v>3655</v>
      </c>
      <c r="H490" s="338">
        <v>172</v>
      </c>
      <c r="I490" s="338"/>
      <c r="J490" s="338">
        <v>110</v>
      </c>
      <c r="K490" s="338">
        <v>45</v>
      </c>
      <c r="L490" s="338">
        <v>220</v>
      </c>
      <c r="M490" s="338" t="s">
        <v>3663</v>
      </c>
      <c r="N490" s="338" t="s">
        <v>3612</v>
      </c>
      <c r="O490" s="338" t="s">
        <v>3664</v>
      </c>
      <c r="P490" s="338" t="s">
        <v>4807</v>
      </c>
      <c r="Q490" s="339">
        <v>41284</v>
      </c>
    </row>
    <row r="491" spans="1:32" x14ac:dyDescent="0.2">
      <c r="A491" s="338" t="s">
        <v>3659</v>
      </c>
      <c r="B491" s="338" t="s">
        <v>4422</v>
      </c>
      <c r="C491" s="338" t="s">
        <v>2654</v>
      </c>
      <c r="D491" s="338" t="s">
        <v>3665</v>
      </c>
      <c r="E491" s="338" t="s">
        <v>3661</v>
      </c>
      <c r="F491" s="338" t="s">
        <v>3662</v>
      </c>
      <c r="G491" s="338" t="s">
        <v>3655</v>
      </c>
      <c r="H491" s="338">
        <v>172</v>
      </c>
      <c r="I491" s="338"/>
      <c r="J491" s="338">
        <v>110</v>
      </c>
      <c r="K491" s="338">
        <v>45</v>
      </c>
      <c r="L491" s="338"/>
      <c r="M491" s="338" t="s">
        <v>3663</v>
      </c>
      <c r="N491" s="338" t="s">
        <v>3612</v>
      </c>
      <c r="O491" s="338" t="s">
        <v>3664</v>
      </c>
      <c r="P491" s="338" t="s">
        <v>4807</v>
      </c>
      <c r="Q491" s="339">
        <v>41284</v>
      </c>
    </row>
    <row r="492" spans="1:32" s="14" customFormat="1" ht="12" x14ac:dyDescent="0.2">
      <c r="A492" s="338" t="s">
        <v>3666</v>
      </c>
      <c r="B492" s="338" t="s">
        <v>4422</v>
      </c>
      <c r="C492" s="338">
        <v>648</v>
      </c>
      <c r="D492" s="338" t="s">
        <v>3668</v>
      </c>
      <c r="E492" s="338">
        <v>100166</v>
      </c>
      <c r="F492" s="338">
        <v>238312</v>
      </c>
      <c r="G492" s="338">
        <v>162</v>
      </c>
      <c r="H492" s="338">
        <v>176</v>
      </c>
      <c r="I492" s="338"/>
      <c r="J492" s="340">
        <v>85</v>
      </c>
      <c r="K492" s="338">
        <v>38</v>
      </c>
      <c r="L492" s="338">
        <v>220</v>
      </c>
      <c r="M492" s="338" t="s">
        <v>2731</v>
      </c>
      <c r="N492" s="338"/>
      <c r="O492" s="338" t="s">
        <v>4451</v>
      </c>
      <c r="P492" s="338" t="s">
        <v>4804</v>
      </c>
      <c r="Q492" s="339">
        <v>41298</v>
      </c>
      <c r="V492" s="17" t="s">
        <v>3671</v>
      </c>
      <c r="W492" s="341"/>
      <c r="X492" s="14">
        <v>13</v>
      </c>
      <c r="Y492" s="14">
        <v>14</v>
      </c>
    </row>
    <row r="493" spans="1:32" s="14" customFormat="1" ht="12" x14ac:dyDescent="0.2">
      <c r="A493" s="338" t="s">
        <v>3666</v>
      </c>
      <c r="B493" s="338" t="s">
        <v>4422</v>
      </c>
      <c r="C493" s="338">
        <v>648</v>
      </c>
      <c r="D493" s="338" t="s">
        <v>3669</v>
      </c>
      <c r="E493" s="338">
        <v>100166</v>
      </c>
      <c r="F493" s="338">
        <v>238312</v>
      </c>
      <c r="G493" s="338">
        <v>162</v>
      </c>
      <c r="H493" s="338">
        <v>176</v>
      </c>
      <c r="I493" s="338"/>
      <c r="J493" s="340">
        <v>85</v>
      </c>
      <c r="K493" s="338">
        <v>38</v>
      </c>
      <c r="L493" s="338">
        <v>220</v>
      </c>
      <c r="M493" s="338" t="s">
        <v>2731</v>
      </c>
      <c r="N493" s="338"/>
      <c r="O493" s="338" t="s">
        <v>4451</v>
      </c>
      <c r="P493" s="338" t="s">
        <v>4804</v>
      </c>
      <c r="Q493" s="339">
        <v>41298</v>
      </c>
      <c r="V493" s="17" t="s">
        <v>3671</v>
      </c>
      <c r="W493" s="341"/>
      <c r="X493" s="14">
        <v>13</v>
      </c>
      <c r="Y493" s="14">
        <v>14</v>
      </c>
    </row>
    <row r="494" spans="1:32" s="13" customFormat="1" x14ac:dyDescent="0.2">
      <c r="A494" s="133" t="s">
        <v>3672</v>
      </c>
      <c r="B494" s="133" t="s">
        <v>4422</v>
      </c>
      <c r="C494" s="136" t="s">
        <v>2654</v>
      </c>
      <c r="D494" s="136" t="s">
        <v>3673</v>
      </c>
      <c r="E494" s="133"/>
      <c r="F494" s="133" t="s">
        <v>3674</v>
      </c>
      <c r="G494" s="133">
        <v>160</v>
      </c>
      <c r="H494" s="133">
        <v>172</v>
      </c>
      <c r="I494" s="133">
        <v>1</v>
      </c>
      <c r="J494" s="133">
        <v>5.0999999999999996</v>
      </c>
      <c r="K494" s="133">
        <v>45</v>
      </c>
      <c r="L494" s="135">
        <v>5</v>
      </c>
      <c r="M494" s="135" t="s">
        <v>1207</v>
      </c>
      <c r="N494" s="133"/>
      <c r="O494" s="135" t="s">
        <v>3675</v>
      </c>
      <c r="P494" s="135" t="s">
        <v>4807</v>
      </c>
      <c r="Q494" s="342">
        <v>41344</v>
      </c>
      <c r="R494" s="1">
        <v>1.81</v>
      </c>
      <c r="S494" s="1">
        <v>59.5</v>
      </c>
      <c r="T494" s="1"/>
      <c r="U494" s="1"/>
      <c r="V494" s="1">
        <v>19200</v>
      </c>
      <c r="W494" s="183">
        <f t="shared" ref="W494:W557" si="44">41.9*1.05</f>
        <v>43.994999999999997</v>
      </c>
      <c r="X494" s="1" t="s">
        <v>4868</v>
      </c>
      <c r="Y494" s="1"/>
      <c r="Z494" s="1"/>
      <c r="AA494" s="183">
        <f t="shared" ref="AA494:AA523" si="45">K494*100*R494*(J494*I494)/(S494*1000)</f>
        <v>0.69814285714285718</v>
      </c>
      <c r="AB494" s="183">
        <f t="shared" ref="AB494:AB523" si="46">(V494*(J494*I494)*1.1)/9000*W494/1000</f>
        <v>0.52653216000000014</v>
      </c>
      <c r="AC494" s="1"/>
      <c r="AD494" s="1"/>
      <c r="AE494" s="292">
        <f t="shared" ref="AE494:AE523" si="47">J494*I494*(H494/100)</f>
        <v>8.7719999999999985</v>
      </c>
    </row>
    <row r="495" spans="1:32" s="13" customFormat="1" x14ac:dyDescent="0.2">
      <c r="A495" s="133" t="s">
        <v>3676</v>
      </c>
      <c r="B495" s="133" t="s">
        <v>4422</v>
      </c>
      <c r="C495" s="136" t="s">
        <v>2654</v>
      </c>
      <c r="D495" s="136" t="s">
        <v>3677</v>
      </c>
      <c r="E495" s="133"/>
      <c r="F495" s="133" t="s">
        <v>3674</v>
      </c>
      <c r="G495" s="133">
        <v>160</v>
      </c>
      <c r="H495" s="133">
        <v>172</v>
      </c>
      <c r="I495" s="133">
        <v>1</v>
      </c>
      <c r="J495" s="133">
        <v>5.0999999999999996</v>
      </c>
      <c r="K495" s="133">
        <v>45</v>
      </c>
      <c r="L495" s="135">
        <v>5</v>
      </c>
      <c r="M495" s="135" t="s">
        <v>1207</v>
      </c>
      <c r="N495" s="133"/>
      <c r="O495" s="135" t="s">
        <v>3675</v>
      </c>
      <c r="P495" s="135" t="s">
        <v>4807</v>
      </c>
      <c r="Q495" s="342">
        <v>41339</v>
      </c>
      <c r="R495" s="1">
        <v>1.81</v>
      </c>
      <c r="S495" s="1">
        <v>59.5</v>
      </c>
      <c r="T495" s="1"/>
      <c r="U495" s="1"/>
      <c r="V495" s="1">
        <v>19200</v>
      </c>
      <c r="W495" s="183">
        <f t="shared" si="44"/>
        <v>43.994999999999997</v>
      </c>
      <c r="X495" s="1" t="s">
        <v>4868</v>
      </c>
      <c r="Y495" s="1"/>
      <c r="Z495" s="1"/>
      <c r="AA495" s="183">
        <f t="shared" si="45"/>
        <v>0.69814285714285718</v>
      </c>
      <c r="AB495" s="183">
        <f t="shared" si="46"/>
        <v>0.52653216000000014</v>
      </c>
      <c r="AC495" s="1"/>
      <c r="AD495" s="1"/>
      <c r="AE495" s="292">
        <f t="shared" si="47"/>
        <v>8.7719999999999985</v>
      </c>
    </row>
    <row r="496" spans="1:32" s="13" customFormat="1" x14ac:dyDescent="0.2">
      <c r="A496" s="133" t="s">
        <v>3676</v>
      </c>
      <c r="B496" s="133" t="s">
        <v>4422</v>
      </c>
      <c r="C496" s="136" t="s">
        <v>2654</v>
      </c>
      <c r="D496" s="136" t="s">
        <v>3678</v>
      </c>
      <c r="E496" s="133"/>
      <c r="F496" s="133" t="s">
        <v>3679</v>
      </c>
      <c r="G496" s="133">
        <v>160</v>
      </c>
      <c r="H496" s="133">
        <v>172</v>
      </c>
      <c r="I496" s="133">
        <v>1</v>
      </c>
      <c r="J496" s="133">
        <v>5</v>
      </c>
      <c r="K496" s="133">
        <v>45</v>
      </c>
      <c r="L496" s="135">
        <v>5</v>
      </c>
      <c r="M496" s="135" t="s">
        <v>1207</v>
      </c>
      <c r="N496" s="133"/>
      <c r="O496" s="135" t="s">
        <v>3680</v>
      </c>
      <c r="P496" s="135" t="s">
        <v>4804</v>
      </c>
      <c r="Q496" s="342">
        <v>41339</v>
      </c>
      <c r="R496" s="1">
        <v>1.81</v>
      </c>
      <c r="S496" s="1">
        <v>59.5</v>
      </c>
      <c r="T496" s="1"/>
      <c r="U496" s="1"/>
      <c r="V496" s="1">
        <v>19200</v>
      </c>
      <c r="W496" s="183">
        <f t="shared" si="44"/>
        <v>43.994999999999997</v>
      </c>
      <c r="X496" s="1" t="s">
        <v>4868</v>
      </c>
      <c r="Y496" s="1"/>
      <c r="Z496" s="1"/>
      <c r="AA496" s="183">
        <f t="shared" si="45"/>
        <v>0.68445378151260505</v>
      </c>
      <c r="AB496" s="183">
        <f t="shared" si="46"/>
        <v>0.516208</v>
      </c>
      <c r="AC496" s="1"/>
      <c r="AD496" s="1"/>
      <c r="AE496" s="292">
        <f t="shared" si="47"/>
        <v>8.6</v>
      </c>
    </row>
    <row r="497" spans="1:31" s="13" customFormat="1" x14ac:dyDescent="0.2">
      <c r="A497" s="133" t="s">
        <v>3681</v>
      </c>
      <c r="B497" s="133" t="s">
        <v>4422</v>
      </c>
      <c r="C497" s="136" t="s">
        <v>2654</v>
      </c>
      <c r="D497" s="136" t="s">
        <v>3682</v>
      </c>
      <c r="E497" s="133"/>
      <c r="F497" s="133" t="s">
        <v>3674</v>
      </c>
      <c r="G497" s="133">
        <v>160</v>
      </c>
      <c r="H497" s="133">
        <v>172</v>
      </c>
      <c r="I497" s="133">
        <v>1</v>
      </c>
      <c r="J497" s="133">
        <v>5</v>
      </c>
      <c r="K497" s="133">
        <v>45</v>
      </c>
      <c r="L497" s="135">
        <v>5</v>
      </c>
      <c r="M497" s="135" t="s">
        <v>1207</v>
      </c>
      <c r="N497" s="133"/>
      <c r="O497" s="135" t="s">
        <v>3680</v>
      </c>
      <c r="P497" s="135" t="s">
        <v>4804</v>
      </c>
      <c r="Q497" s="342">
        <v>41339</v>
      </c>
      <c r="R497" s="1">
        <v>1.81</v>
      </c>
      <c r="S497" s="1">
        <v>59.5</v>
      </c>
      <c r="T497" s="1"/>
      <c r="U497" s="1"/>
      <c r="V497" s="1">
        <v>19200</v>
      </c>
      <c r="W497" s="183">
        <f t="shared" si="44"/>
        <v>43.994999999999997</v>
      </c>
      <c r="X497" s="1" t="s">
        <v>4868</v>
      </c>
      <c r="Y497" s="1"/>
      <c r="Z497" s="1"/>
      <c r="AA497" s="183">
        <f t="shared" si="45"/>
        <v>0.68445378151260505</v>
      </c>
      <c r="AB497" s="183">
        <f t="shared" si="46"/>
        <v>0.516208</v>
      </c>
      <c r="AC497" s="1"/>
      <c r="AD497" s="1"/>
      <c r="AE497" s="292">
        <f t="shared" si="47"/>
        <v>8.6</v>
      </c>
    </row>
    <row r="498" spans="1:31" s="330" customFormat="1" x14ac:dyDescent="0.2">
      <c r="A498" s="133" t="s">
        <v>3683</v>
      </c>
      <c r="B498" s="133" t="s">
        <v>4422</v>
      </c>
      <c r="C498" s="133">
        <v>648</v>
      </c>
      <c r="D498" s="133" t="s">
        <v>3684</v>
      </c>
      <c r="E498" s="136" t="s">
        <v>3685</v>
      </c>
      <c r="F498" s="133">
        <v>246342</v>
      </c>
      <c r="G498" s="136" t="s">
        <v>3655</v>
      </c>
      <c r="H498" s="133">
        <v>172</v>
      </c>
      <c r="I498" s="133">
        <v>1</v>
      </c>
      <c r="J498" s="133">
        <v>60</v>
      </c>
      <c r="K498" s="133">
        <v>46</v>
      </c>
      <c r="L498" s="133">
        <v>165</v>
      </c>
      <c r="M498" s="133" t="s">
        <v>3663</v>
      </c>
      <c r="N498" s="136" t="s">
        <v>4833</v>
      </c>
      <c r="O498" s="133" t="s">
        <v>3686</v>
      </c>
      <c r="P498" s="133" t="s">
        <v>4807</v>
      </c>
      <c r="Q498" s="166">
        <v>41346</v>
      </c>
      <c r="R498" s="1">
        <v>1.81</v>
      </c>
      <c r="S498" s="1">
        <v>72</v>
      </c>
      <c r="T498" s="1"/>
      <c r="U498" s="1"/>
      <c r="V498" s="1">
        <v>19200</v>
      </c>
      <c r="W498" s="183">
        <f t="shared" si="44"/>
        <v>43.994999999999997</v>
      </c>
      <c r="X498" s="1" t="s">
        <v>4868</v>
      </c>
      <c r="Y498" s="1"/>
      <c r="Z498" s="1"/>
      <c r="AA498" s="183">
        <f t="shared" si="45"/>
        <v>6.9383333333333335</v>
      </c>
      <c r="AB498" s="183">
        <f t="shared" si="46"/>
        <v>6.194496</v>
      </c>
      <c r="AC498" s="1"/>
      <c r="AD498" s="1"/>
      <c r="AE498" s="292">
        <f t="shared" si="47"/>
        <v>103.2</v>
      </c>
    </row>
    <row r="499" spans="1:31" x14ac:dyDescent="0.2">
      <c r="A499" s="133" t="s">
        <v>3683</v>
      </c>
      <c r="B499" s="133" t="s">
        <v>4422</v>
      </c>
      <c r="C499" s="133">
        <v>648</v>
      </c>
      <c r="D499" s="133" t="s">
        <v>3687</v>
      </c>
      <c r="E499" s="136" t="s">
        <v>3685</v>
      </c>
      <c r="F499" s="133">
        <v>246342</v>
      </c>
      <c r="G499" s="136" t="s">
        <v>3655</v>
      </c>
      <c r="H499" s="133">
        <v>172</v>
      </c>
      <c r="I499" s="133">
        <v>1</v>
      </c>
      <c r="J499" s="133">
        <v>60</v>
      </c>
      <c r="K499" s="133">
        <v>46</v>
      </c>
      <c r="L499" s="133">
        <v>165</v>
      </c>
      <c r="M499" s="133" t="s">
        <v>3663</v>
      </c>
      <c r="N499" s="136" t="s">
        <v>4833</v>
      </c>
      <c r="O499" s="133" t="s">
        <v>3686</v>
      </c>
      <c r="P499" s="133" t="s">
        <v>4807</v>
      </c>
      <c r="Q499" s="166">
        <v>41346</v>
      </c>
      <c r="R499" s="1">
        <v>1.81</v>
      </c>
      <c r="S499" s="1">
        <v>72</v>
      </c>
      <c r="V499" s="1">
        <v>19200</v>
      </c>
      <c r="W499" s="183">
        <f t="shared" si="44"/>
        <v>43.994999999999997</v>
      </c>
      <c r="X499" s="1" t="s">
        <v>4868</v>
      </c>
      <c r="AA499" s="183">
        <f t="shared" si="45"/>
        <v>6.9383333333333335</v>
      </c>
      <c r="AB499" s="183">
        <f t="shared" si="46"/>
        <v>6.194496</v>
      </c>
      <c r="AC499" s="1"/>
      <c r="AD499" s="1"/>
      <c r="AE499" s="292">
        <f t="shared" si="47"/>
        <v>103.2</v>
      </c>
    </row>
    <row r="500" spans="1:31" x14ac:dyDescent="0.2">
      <c r="A500" s="343"/>
      <c r="B500" s="343"/>
      <c r="C500" s="343"/>
      <c r="D500" s="343"/>
      <c r="E500" s="343"/>
      <c r="F500" s="343"/>
      <c r="G500" s="343"/>
      <c r="H500" s="343"/>
      <c r="I500" s="343"/>
      <c r="J500" s="343"/>
      <c r="K500" s="343"/>
      <c r="L500" s="343"/>
      <c r="M500" s="343"/>
      <c r="N500" s="343"/>
      <c r="O500" s="343"/>
      <c r="P500" s="343"/>
      <c r="Q500" s="343"/>
      <c r="R500" s="1">
        <v>1.81</v>
      </c>
      <c r="S500" s="1">
        <v>72</v>
      </c>
      <c r="V500" s="1">
        <v>19200</v>
      </c>
      <c r="W500" s="183">
        <f t="shared" si="44"/>
        <v>43.994999999999997</v>
      </c>
      <c r="X500" s="1" t="s">
        <v>4868</v>
      </c>
      <c r="AA500" s="183">
        <f t="shared" si="45"/>
        <v>0</v>
      </c>
      <c r="AB500" s="183">
        <f t="shared" si="46"/>
        <v>0</v>
      </c>
      <c r="AC500" s="1"/>
      <c r="AD500" s="1"/>
      <c r="AE500" s="292">
        <f t="shared" si="47"/>
        <v>0</v>
      </c>
    </row>
    <row r="501" spans="1:31" x14ac:dyDescent="0.2">
      <c r="C501" s="133">
        <v>611</v>
      </c>
      <c r="D501" s="133" t="s">
        <v>3688</v>
      </c>
      <c r="E501" s="136" t="s">
        <v>3685</v>
      </c>
      <c r="F501" s="133">
        <v>246342</v>
      </c>
      <c r="G501" s="136" t="s">
        <v>3655</v>
      </c>
      <c r="H501" s="133">
        <v>172</v>
      </c>
      <c r="I501" s="133">
        <v>1</v>
      </c>
      <c r="J501" s="133">
        <v>25</v>
      </c>
      <c r="K501" s="133">
        <v>46</v>
      </c>
      <c r="L501" s="133">
        <v>165</v>
      </c>
      <c r="M501" s="133" t="s">
        <v>3663</v>
      </c>
      <c r="N501" s="136" t="s">
        <v>4833</v>
      </c>
      <c r="O501" s="133" t="s">
        <v>3686</v>
      </c>
      <c r="P501" s="133" t="s">
        <v>4807</v>
      </c>
      <c r="Q501" s="166">
        <v>41346</v>
      </c>
      <c r="R501" s="1">
        <v>1.81</v>
      </c>
      <c r="S501" s="1">
        <v>72</v>
      </c>
      <c r="V501" s="1">
        <v>19200</v>
      </c>
      <c r="W501" s="183">
        <f t="shared" si="44"/>
        <v>43.994999999999997</v>
      </c>
      <c r="X501" s="1" t="s">
        <v>4868</v>
      </c>
      <c r="AA501" s="183">
        <f t="shared" si="45"/>
        <v>2.8909722222222221</v>
      </c>
      <c r="AB501" s="183">
        <f t="shared" si="46"/>
        <v>2.5810399999999998</v>
      </c>
      <c r="AC501" s="1"/>
      <c r="AD501" s="1"/>
      <c r="AE501" s="292">
        <f t="shared" si="47"/>
        <v>43</v>
      </c>
    </row>
    <row r="502" spans="1:31" x14ac:dyDescent="0.2">
      <c r="C502" s="133">
        <v>611</v>
      </c>
      <c r="D502" s="133" t="s">
        <v>3689</v>
      </c>
      <c r="E502" s="136" t="s">
        <v>3685</v>
      </c>
      <c r="F502" s="133">
        <v>246342</v>
      </c>
      <c r="G502" s="136" t="s">
        <v>3655</v>
      </c>
      <c r="H502" s="133">
        <v>172</v>
      </c>
      <c r="I502" s="133">
        <v>1</v>
      </c>
      <c r="J502" s="133">
        <v>25</v>
      </c>
      <c r="K502" s="133">
        <v>46</v>
      </c>
      <c r="L502" s="133">
        <v>165</v>
      </c>
      <c r="M502" s="133" t="s">
        <v>3663</v>
      </c>
      <c r="N502" s="136" t="s">
        <v>4833</v>
      </c>
      <c r="O502" s="133" t="s">
        <v>3686</v>
      </c>
      <c r="P502" s="133" t="s">
        <v>4807</v>
      </c>
      <c r="Q502" s="166">
        <v>41346</v>
      </c>
      <c r="R502" s="1">
        <v>1.81</v>
      </c>
      <c r="S502" s="1">
        <v>72</v>
      </c>
      <c r="V502" s="1">
        <v>19200</v>
      </c>
      <c r="W502" s="183">
        <f t="shared" si="44"/>
        <v>43.994999999999997</v>
      </c>
      <c r="X502" s="1" t="s">
        <v>4868</v>
      </c>
      <c r="AA502" s="183">
        <f t="shared" si="45"/>
        <v>2.8909722222222221</v>
      </c>
      <c r="AB502" s="183">
        <f t="shared" si="46"/>
        <v>2.5810399999999998</v>
      </c>
      <c r="AC502" s="1"/>
      <c r="AD502" s="1"/>
      <c r="AE502" s="292">
        <f t="shared" si="47"/>
        <v>43</v>
      </c>
    </row>
    <row r="503" spans="1:31" x14ac:dyDescent="0.2">
      <c r="C503" s="133">
        <v>611</v>
      </c>
      <c r="D503" s="133" t="s">
        <v>3690</v>
      </c>
      <c r="E503" s="136" t="s">
        <v>3691</v>
      </c>
      <c r="F503" s="134" t="s">
        <v>3692</v>
      </c>
      <c r="G503" s="136" t="s">
        <v>3655</v>
      </c>
      <c r="H503" s="133">
        <v>172</v>
      </c>
      <c r="I503" s="133">
        <v>1</v>
      </c>
      <c r="J503" s="133">
        <v>50</v>
      </c>
      <c r="K503" s="133">
        <v>45</v>
      </c>
      <c r="L503" s="133">
        <v>100</v>
      </c>
      <c r="M503" s="133" t="s">
        <v>3693</v>
      </c>
      <c r="N503" s="136" t="s">
        <v>4833</v>
      </c>
      <c r="O503" s="133" t="s">
        <v>3694</v>
      </c>
      <c r="P503" s="133" t="s">
        <v>4816</v>
      </c>
      <c r="Q503" s="166">
        <v>41347</v>
      </c>
      <c r="R503" s="1">
        <v>1.81</v>
      </c>
      <c r="S503" s="1">
        <v>59.5</v>
      </c>
      <c r="V503" s="1">
        <v>19200</v>
      </c>
      <c r="W503" s="183">
        <f t="shared" si="44"/>
        <v>43.994999999999997</v>
      </c>
      <c r="X503" s="1" t="s">
        <v>4868</v>
      </c>
      <c r="AA503" s="183">
        <f t="shared" si="45"/>
        <v>6.8445378151260501</v>
      </c>
      <c r="AB503" s="183">
        <f t="shared" si="46"/>
        <v>5.1620799999999996</v>
      </c>
      <c r="AC503" s="1"/>
      <c r="AD503" s="1"/>
      <c r="AE503" s="292">
        <f t="shared" si="47"/>
        <v>86</v>
      </c>
    </row>
    <row r="504" spans="1:31" x14ac:dyDescent="0.2">
      <c r="C504" s="133">
        <v>611</v>
      </c>
      <c r="D504" s="133" t="s">
        <v>3695</v>
      </c>
      <c r="E504" s="136" t="s">
        <v>3691</v>
      </c>
      <c r="F504" s="134" t="s">
        <v>3692</v>
      </c>
      <c r="G504" s="136" t="s">
        <v>3655</v>
      </c>
      <c r="H504" s="133">
        <v>172</v>
      </c>
      <c r="I504" s="133">
        <v>1</v>
      </c>
      <c r="J504" s="133">
        <v>50</v>
      </c>
      <c r="K504" s="133">
        <v>45</v>
      </c>
      <c r="L504" s="133">
        <v>100</v>
      </c>
      <c r="M504" s="133" t="s">
        <v>3693</v>
      </c>
      <c r="N504" s="136" t="s">
        <v>4833</v>
      </c>
      <c r="O504" s="133" t="s">
        <v>3694</v>
      </c>
      <c r="P504" s="133" t="s">
        <v>4816</v>
      </c>
      <c r="Q504" s="166">
        <v>41347</v>
      </c>
      <c r="R504" s="1">
        <v>1.81</v>
      </c>
      <c r="S504" s="1">
        <v>59.5</v>
      </c>
      <c r="V504" s="1">
        <v>19200</v>
      </c>
      <c r="W504" s="183">
        <f t="shared" si="44"/>
        <v>43.994999999999997</v>
      </c>
      <c r="X504" s="1" t="s">
        <v>4868</v>
      </c>
      <c r="AA504" s="183">
        <f t="shared" si="45"/>
        <v>6.8445378151260501</v>
      </c>
      <c r="AB504" s="183">
        <f t="shared" si="46"/>
        <v>5.1620799999999996</v>
      </c>
      <c r="AC504" s="1"/>
      <c r="AD504" s="1"/>
      <c r="AE504" s="292">
        <f t="shared" si="47"/>
        <v>86</v>
      </c>
    </row>
    <row r="505" spans="1:31" x14ac:dyDescent="0.2">
      <c r="C505" s="179">
        <v>611</v>
      </c>
      <c r="D505" s="177" t="s">
        <v>3696</v>
      </c>
      <c r="E505" s="179" t="s">
        <v>3697</v>
      </c>
      <c r="F505" s="177" t="s">
        <v>2344</v>
      </c>
      <c r="G505" s="179" t="s">
        <v>3655</v>
      </c>
      <c r="H505" s="177">
        <v>172</v>
      </c>
      <c r="I505" s="177">
        <v>1</v>
      </c>
      <c r="J505" s="177">
        <v>110</v>
      </c>
      <c r="K505" s="177">
        <v>54</v>
      </c>
      <c r="L505" s="177">
        <v>220</v>
      </c>
      <c r="M505" s="177" t="s">
        <v>3594</v>
      </c>
      <c r="N505" s="344" t="s">
        <v>3608</v>
      </c>
      <c r="O505" s="177" t="s">
        <v>3664</v>
      </c>
      <c r="P505" s="177" t="s">
        <v>4816</v>
      </c>
      <c r="Q505" s="178">
        <v>41353</v>
      </c>
      <c r="R505" s="1">
        <v>1.81</v>
      </c>
      <c r="S505" s="1">
        <v>72</v>
      </c>
      <c r="V505" s="1">
        <v>19200</v>
      </c>
      <c r="W505" s="183">
        <f t="shared" si="44"/>
        <v>43.994999999999997</v>
      </c>
      <c r="X505" s="1" t="s">
        <v>4868</v>
      </c>
      <c r="AA505" s="183">
        <f t="shared" si="45"/>
        <v>14.932499999999999</v>
      </c>
      <c r="AB505" s="183">
        <f t="shared" si="46"/>
        <v>11.356575999999999</v>
      </c>
      <c r="AC505" s="1"/>
      <c r="AD505" s="1"/>
      <c r="AE505" s="292">
        <f t="shared" si="47"/>
        <v>189.2</v>
      </c>
    </row>
    <row r="506" spans="1:31" x14ac:dyDescent="0.2">
      <c r="C506" s="179">
        <v>611</v>
      </c>
      <c r="D506" s="177" t="s">
        <v>3698</v>
      </c>
      <c r="E506" s="179" t="s">
        <v>3697</v>
      </c>
      <c r="F506" s="177" t="s">
        <v>2344</v>
      </c>
      <c r="G506" s="179" t="s">
        <v>3655</v>
      </c>
      <c r="H506" s="177">
        <v>172</v>
      </c>
      <c r="I506" s="177">
        <v>1</v>
      </c>
      <c r="J506" s="177">
        <v>110</v>
      </c>
      <c r="K506" s="177">
        <v>54</v>
      </c>
      <c r="L506" s="177">
        <v>220</v>
      </c>
      <c r="M506" s="177" t="s">
        <v>3594</v>
      </c>
      <c r="N506" s="344" t="s">
        <v>3608</v>
      </c>
      <c r="O506" s="177" t="s">
        <v>3664</v>
      </c>
      <c r="P506" s="177" t="s">
        <v>4816</v>
      </c>
      <c r="Q506" s="178">
        <v>41353</v>
      </c>
      <c r="R506" s="1">
        <v>1.81</v>
      </c>
      <c r="S506" s="1">
        <v>72</v>
      </c>
      <c r="V506" s="1">
        <v>19200</v>
      </c>
      <c r="W506" s="183">
        <f t="shared" si="44"/>
        <v>43.994999999999997</v>
      </c>
      <c r="X506" s="1" t="s">
        <v>4868</v>
      </c>
      <c r="AA506" s="183">
        <f t="shared" si="45"/>
        <v>14.932499999999999</v>
      </c>
      <c r="AB506" s="183">
        <f t="shared" si="46"/>
        <v>11.356575999999999</v>
      </c>
      <c r="AC506" s="1"/>
      <c r="AD506" s="1"/>
      <c r="AE506" s="292">
        <f t="shared" si="47"/>
        <v>189.2</v>
      </c>
    </row>
    <row r="507" spans="1:31" x14ac:dyDescent="0.2">
      <c r="C507" s="133">
        <v>611</v>
      </c>
      <c r="D507" s="133" t="s">
        <v>3699</v>
      </c>
      <c r="E507" s="136" t="s">
        <v>3700</v>
      </c>
      <c r="F507" s="133" t="s">
        <v>4839</v>
      </c>
      <c r="G507" s="136" t="s">
        <v>3655</v>
      </c>
      <c r="H507" s="133">
        <v>172</v>
      </c>
      <c r="I507" s="133">
        <v>1</v>
      </c>
      <c r="J507" s="133">
        <v>55</v>
      </c>
      <c r="K507" s="133">
        <v>54</v>
      </c>
      <c r="L507" s="133">
        <v>110</v>
      </c>
      <c r="M507" s="133" t="s">
        <v>3594</v>
      </c>
      <c r="N507" s="336" t="s">
        <v>3633</v>
      </c>
      <c r="O507" s="133" t="s">
        <v>3664</v>
      </c>
      <c r="P507" s="133" t="s">
        <v>2277</v>
      </c>
      <c r="Q507" s="166">
        <v>41354</v>
      </c>
      <c r="R507" s="1">
        <v>1.81</v>
      </c>
      <c r="S507" s="1">
        <v>72</v>
      </c>
      <c r="V507" s="1">
        <v>19200</v>
      </c>
      <c r="W507" s="183">
        <f t="shared" si="44"/>
        <v>43.994999999999997</v>
      </c>
      <c r="X507" s="1" t="s">
        <v>4868</v>
      </c>
      <c r="AA507" s="183">
        <f t="shared" si="45"/>
        <v>7.4662499999999996</v>
      </c>
      <c r="AB507" s="183">
        <f t="shared" si="46"/>
        <v>5.6782879999999993</v>
      </c>
      <c r="AC507" s="1"/>
      <c r="AD507" s="1"/>
      <c r="AE507" s="292">
        <f t="shared" si="47"/>
        <v>94.6</v>
      </c>
    </row>
    <row r="508" spans="1:31" ht="13.5" thickBot="1" x14ac:dyDescent="0.25">
      <c r="C508" s="133">
        <v>611</v>
      </c>
      <c r="D508" s="133" t="s">
        <v>3701</v>
      </c>
      <c r="E508" s="136" t="s">
        <v>3700</v>
      </c>
      <c r="F508" s="133" t="s">
        <v>4839</v>
      </c>
      <c r="G508" s="136" t="s">
        <v>3655</v>
      </c>
      <c r="H508" s="133">
        <v>172</v>
      </c>
      <c r="I508" s="133">
        <v>1</v>
      </c>
      <c r="J508" s="133">
        <v>55</v>
      </c>
      <c r="K508" s="133">
        <v>54</v>
      </c>
      <c r="L508" s="133">
        <v>110</v>
      </c>
      <c r="M508" s="133" t="s">
        <v>3594</v>
      </c>
      <c r="N508" s="336" t="s">
        <v>3633</v>
      </c>
      <c r="O508" s="133" t="s">
        <v>3664</v>
      </c>
      <c r="P508" s="133" t="s">
        <v>2277</v>
      </c>
      <c r="Q508" s="166">
        <v>41354</v>
      </c>
      <c r="R508" s="308">
        <v>1.81</v>
      </c>
      <c r="S508" s="1">
        <v>72</v>
      </c>
      <c r="V508" s="1">
        <v>19200</v>
      </c>
      <c r="W508" s="183">
        <f t="shared" si="44"/>
        <v>43.994999999999997</v>
      </c>
      <c r="X508" s="1" t="s">
        <v>4868</v>
      </c>
      <c r="AA508" s="183">
        <f t="shared" si="45"/>
        <v>7.4662499999999996</v>
      </c>
      <c r="AB508" s="183">
        <f t="shared" si="46"/>
        <v>5.6782879999999993</v>
      </c>
      <c r="AC508" s="1"/>
      <c r="AD508" s="1"/>
      <c r="AE508" s="292">
        <f t="shared" si="47"/>
        <v>94.6</v>
      </c>
    </row>
    <row r="509" spans="1:31" x14ac:dyDescent="0.2">
      <c r="A509" s="133" t="s">
        <v>3702</v>
      </c>
      <c r="B509" s="345" t="s">
        <v>4422</v>
      </c>
      <c r="C509" s="136" t="s">
        <v>3703</v>
      </c>
      <c r="D509" s="136" t="s">
        <v>3704</v>
      </c>
      <c r="E509" s="133">
        <v>100980</v>
      </c>
      <c r="F509" s="133" t="s">
        <v>3191</v>
      </c>
      <c r="G509" s="133">
        <v>162</v>
      </c>
      <c r="H509" s="133">
        <v>172</v>
      </c>
      <c r="I509" s="133">
        <v>1</v>
      </c>
      <c r="J509" s="133">
        <v>357.5</v>
      </c>
      <c r="K509" s="133">
        <v>54</v>
      </c>
      <c r="L509" s="133">
        <v>1300</v>
      </c>
      <c r="M509" s="133" t="s">
        <v>3705</v>
      </c>
      <c r="N509" s="133"/>
      <c r="O509" s="133" t="s">
        <v>3706</v>
      </c>
      <c r="P509" s="177" t="s">
        <v>4816</v>
      </c>
      <c r="Q509" s="178">
        <v>41372</v>
      </c>
      <c r="R509" s="1">
        <v>1.81</v>
      </c>
      <c r="S509" s="1">
        <v>72</v>
      </c>
      <c r="V509" s="1">
        <v>19200</v>
      </c>
      <c r="W509" s="183">
        <f t="shared" si="44"/>
        <v>43.994999999999997</v>
      </c>
      <c r="X509" s="1" t="s">
        <v>4868</v>
      </c>
      <c r="AA509" s="183">
        <f t="shared" si="45"/>
        <v>48.530625000000001</v>
      </c>
      <c r="AB509" s="183">
        <f t="shared" si="46"/>
        <v>36.908872000000002</v>
      </c>
      <c r="AC509" s="1"/>
      <c r="AD509" s="1"/>
      <c r="AE509" s="292">
        <f t="shared" si="47"/>
        <v>614.9</v>
      </c>
    </row>
    <row r="510" spans="1:31" x14ac:dyDescent="0.2">
      <c r="A510" s="133" t="s">
        <v>3702</v>
      </c>
      <c r="B510" s="345" t="s">
        <v>4422</v>
      </c>
      <c r="C510" s="136" t="s">
        <v>3703</v>
      </c>
      <c r="D510" s="136" t="s">
        <v>3707</v>
      </c>
      <c r="E510" s="133">
        <v>100980</v>
      </c>
      <c r="F510" s="133" t="s">
        <v>3191</v>
      </c>
      <c r="G510" s="133">
        <v>162</v>
      </c>
      <c r="H510" s="133">
        <v>172</v>
      </c>
      <c r="I510" s="133">
        <v>1</v>
      </c>
      <c r="J510" s="133">
        <v>357.5</v>
      </c>
      <c r="K510" s="133">
        <v>54</v>
      </c>
      <c r="L510" s="133">
        <v>1300</v>
      </c>
      <c r="M510" s="133" t="s">
        <v>3705</v>
      </c>
      <c r="N510" s="133"/>
      <c r="O510" s="133" t="s">
        <v>3706</v>
      </c>
      <c r="P510" s="177" t="s">
        <v>4816</v>
      </c>
      <c r="Q510" s="178">
        <v>41372</v>
      </c>
      <c r="R510" s="1">
        <v>1.81</v>
      </c>
      <c r="S510" s="1">
        <v>72</v>
      </c>
      <c r="V510" s="1">
        <v>19200</v>
      </c>
      <c r="W510" s="183">
        <f t="shared" si="44"/>
        <v>43.994999999999997</v>
      </c>
      <c r="X510" s="1" t="s">
        <v>4868</v>
      </c>
      <c r="AA510" s="183">
        <f t="shared" si="45"/>
        <v>48.530625000000001</v>
      </c>
      <c r="AB510" s="183">
        <f t="shared" si="46"/>
        <v>36.908872000000002</v>
      </c>
      <c r="AC510" s="1"/>
      <c r="AD510" s="1"/>
      <c r="AE510" s="292">
        <f t="shared" si="47"/>
        <v>614.9</v>
      </c>
    </row>
    <row r="511" spans="1:31" x14ac:dyDescent="0.2">
      <c r="A511" s="133" t="s">
        <v>3708</v>
      </c>
      <c r="B511" s="133" t="s">
        <v>4422</v>
      </c>
      <c r="C511" s="136" t="s">
        <v>3703</v>
      </c>
      <c r="D511" s="136" t="s">
        <v>1645</v>
      </c>
      <c r="E511" s="136" t="s">
        <v>1646</v>
      </c>
      <c r="F511" s="133" t="s">
        <v>1647</v>
      </c>
      <c r="G511" s="136" t="s">
        <v>1648</v>
      </c>
      <c r="H511" s="133">
        <v>172</v>
      </c>
      <c r="I511" s="133">
        <v>1</v>
      </c>
      <c r="J511" s="133">
        <v>342</v>
      </c>
      <c r="K511" s="133">
        <v>54</v>
      </c>
      <c r="L511" s="133">
        <v>1650</v>
      </c>
      <c r="M511" s="133" t="s">
        <v>1649</v>
      </c>
      <c r="N511" s="336" t="s">
        <v>3657</v>
      </c>
      <c r="O511" s="133" t="s">
        <v>4451</v>
      </c>
      <c r="P511" s="133" t="s">
        <v>4816</v>
      </c>
      <c r="Q511" s="166">
        <v>41389</v>
      </c>
      <c r="R511" s="1">
        <v>1.81</v>
      </c>
      <c r="S511" s="1">
        <v>72</v>
      </c>
      <c r="V511" s="1">
        <v>19200</v>
      </c>
      <c r="W511" s="183">
        <f t="shared" si="44"/>
        <v>43.994999999999997</v>
      </c>
      <c r="X511" s="1" t="s">
        <v>4868</v>
      </c>
      <c r="AA511" s="183">
        <f t="shared" si="45"/>
        <v>46.426499999999997</v>
      </c>
      <c r="AB511" s="183">
        <f t="shared" si="46"/>
        <v>35.308627200000004</v>
      </c>
      <c r="AC511" s="1"/>
      <c r="AD511" s="1"/>
      <c r="AE511" s="292">
        <f t="shared" si="47"/>
        <v>588.24</v>
      </c>
    </row>
    <row r="512" spans="1:31" ht="13.5" thickBot="1" x14ac:dyDescent="0.25">
      <c r="A512" s="133" t="s">
        <v>3708</v>
      </c>
      <c r="B512" s="133" t="s">
        <v>4422</v>
      </c>
      <c r="C512" s="136" t="s">
        <v>3703</v>
      </c>
      <c r="D512" s="136" t="s">
        <v>1650</v>
      </c>
      <c r="E512" s="136" t="s">
        <v>1646</v>
      </c>
      <c r="F512" s="133" t="s">
        <v>1647</v>
      </c>
      <c r="G512" s="136" t="s">
        <v>1648</v>
      </c>
      <c r="H512" s="133">
        <v>172</v>
      </c>
      <c r="I512" s="133">
        <v>1</v>
      </c>
      <c r="J512" s="133">
        <v>342</v>
      </c>
      <c r="K512" s="133">
        <v>54</v>
      </c>
      <c r="L512" s="133">
        <v>1650</v>
      </c>
      <c r="M512" s="133" t="s">
        <v>1649</v>
      </c>
      <c r="N512" s="336" t="s">
        <v>3657</v>
      </c>
      <c r="O512" s="133" t="s">
        <v>4451</v>
      </c>
      <c r="P512" s="133" t="s">
        <v>4816</v>
      </c>
      <c r="Q512" s="166">
        <v>41389</v>
      </c>
      <c r="R512" s="308">
        <v>1.81</v>
      </c>
      <c r="S512" s="1">
        <v>72</v>
      </c>
      <c r="V512" s="1">
        <v>19200</v>
      </c>
      <c r="W512" s="183">
        <f t="shared" si="44"/>
        <v>43.994999999999997</v>
      </c>
      <c r="X512" s="1" t="s">
        <v>4868</v>
      </c>
      <c r="AA512" s="183">
        <f t="shared" si="45"/>
        <v>46.426499999999997</v>
      </c>
      <c r="AB512" s="183">
        <f t="shared" si="46"/>
        <v>35.308627200000004</v>
      </c>
      <c r="AC512" s="1"/>
      <c r="AD512" s="1"/>
      <c r="AE512" s="292">
        <f t="shared" si="47"/>
        <v>588.24</v>
      </c>
    </row>
    <row r="513" spans="1:31" x14ac:dyDescent="0.2">
      <c r="A513" s="7224" t="s">
        <v>4453</v>
      </c>
      <c r="B513" s="7225"/>
      <c r="C513" s="7225"/>
      <c r="D513" s="7225"/>
      <c r="E513" s="7225"/>
      <c r="F513" s="7225"/>
      <c r="G513" s="7225"/>
      <c r="H513" s="7225"/>
      <c r="I513" s="7225"/>
      <c r="J513" s="7225"/>
      <c r="K513" s="7225"/>
      <c r="L513" s="7225"/>
      <c r="M513" s="7225"/>
      <c r="N513" s="7225"/>
      <c r="O513" s="7225"/>
      <c r="P513" s="7225"/>
      <c r="Q513" s="7226"/>
      <c r="W513" s="183"/>
      <c r="AC513" s="1"/>
      <c r="AD513" s="1"/>
      <c r="AE513" s="292"/>
    </row>
    <row r="514" spans="1:31" x14ac:dyDescent="0.2">
      <c r="A514" s="133" t="s">
        <v>3708</v>
      </c>
      <c r="B514" s="133" t="s">
        <v>4422</v>
      </c>
      <c r="C514" s="136" t="s">
        <v>4803</v>
      </c>
      <c r="D514" s="136" t="s">
        <v>1651</v>
      </c>
      <c r="E514" s="136" t="s">
        <v>1646</v>
      </c>
      <c r="F514" s="133" t="s">
        <v>1647</v>
      </c>
      <c r="G514" s="136" t="s">
        <v>1648</v>
      </c>
      <c r="H514" s="133">
        <v>172</v>
      </c>
      <c r="I514" s="133">
        <v>1</v>
      </c>
      <c r="J514" s="133">
        <v>385</v>
      </c>
      <c r="K514" s="133">
        <v>54</v>
      </c>
      <c r="L514" s="133">
        <v>1650</v>
      </c>
      <c r="M514" s="133" t="s">
        <v>1649</v>
      </c>
      <c r="N514" s="336" t="s">
        <v>3657</v>
      </c>
      <c r="O514" s="133" t="s">
        <v>4451</v>
      </c>
      <c r="P514" s="179" t="s">
        <v>4807</v>
      </c>
      <c r="Q514" s="179" t="s">
        <v>1652</v>
      </c>
      <c r="R514" s="1">
        <v>1.81</v>
      </c>
      <c r="S514" s="1">
        <v>72</v>
      </c>
      <c r="V514" s="1">
        <v>19200</v>
      </c>
      <c r="W514" s="183">
        <f t="shared" si="44"/>
        <v>43.994999999999997</v>
      </c>
      <c r="X514" s="1" t="s">
        <v>4868</v>
      </c>
      <c r="AA514" s="183">
        <f t="shared" si="45"/>
        <v>52.263750000000002</v>
      </c>
      <c r="AB514" s="183">
        <f t="shared" si="46"/>
        <v>39.748016</v>
      </c>
      <c r="AC514" s="1"/>
      <c r="AD514" s="1"/>
      <c r="AE514" s="292">
        <f t="shared" si="47"/>
        <v>662.2</v>
      </c>
    </row>
    <row r="515" spans="1:31" x14ac:dyDescent="0.2">
      <c r="A515" s="133" t="s">
        <v>3708</v>
      </c>
      <c r="B515" s="133" t="s">
        <v>4422</v>
      </c>
      <c r="C515" s="136" t="s">
        <v>4803</v>
      </c>
      <c r="D515" s="136" t="s">
        <v>1631</v>
      </c>
      <c r="E515" s="136" t="s">
        <v>1646</v>
      </c>
      <c r="F515" s="133" t="s">
        <v>1647</v>
      </c>
      <c r="G515" s="136" t="s">
        <v>1648</v>
      </c>
      <c r="H515" s="133">
        <v>172</v>
      </c>
      <c r="I515" s="133">
        <v>1</v>
      </c>
      <c r="J515" s="133">
        <v>385</v>
      </c>
      <c r="K515" s="133">
        <v>54</v>
      </c>
      <c r="L515" s="133">
        <v>1650</v>
      </c>
      <c r="M515" s="133" t="s">
        <v>1649</v>
      </c>
      <c r="N515" s="336" t="s">
        <v>3657</v>
      </c>
      <c r="O515" s="133" t="s">
        <v>4451</v>
      </c>
      <c r="P515" s="179" t="s">
        <v>4807</v>
      </c>
      <c r="Q515" s="179" t="s">
        <v>1632</v>
      </c>
      <c r="R515" s="1">
        <v>1.81</v>
      </c>
      <c r="S515" s="1">
        <v>72</v>
      </c>
      <c r="V515" s="1">
        <v>19200</v>
      </c>
      <c r="W515" s="183">
        <f t="shared" si="44"/>
        <v>43.994999999999997</v>
      </c>
      <c r="X515" s="1" t="s">
        <v>4868</v>
      </c>
      <c r="AA515" s="183">
        <f t="shared" si="45"/>
        <v>52.263750000000002</v>
      </c>
      <c r="AB515" s="183">
        <f t="shared" si="46"/>
        <v>39.748016</v>
      </c>
      <c r="AC515" s="1"/>
      <c r="AD515" s="1"/>
      <c r="AE515" s="292">
        <f t="shared" si="47"/>
        <v>662.2</v>
      </c>
    </row>
    <row r="516" spans="1:31" x14ac:dyDescent="0.2">
      <c r="A516" s="133" t="s">
        <v>1633</v>
      </c>
      <c r="B516" s="133" t="s">
        <v>4422</v>
      </c>
      <c r="C516" s="136" t="s">
        <v>4803</v>
      </c>
      <c r="D516" s="136" t="s">
        <v>1634</v>
      </c>
      <c r="E516" s="133">
        <v>101722</v>
      </c>
      <c r="F516" s="133" t="s">
        <v>1635</v>
      </c>
      <c r="G516" s="133">
        <v>160</v>
      </c>
      <c r="H516" s="133">
        <v>172</v>
      </c>
      <c r="I516" s="133">
        <v>1</v>
      </c>
      <c r="J516" s="133">
        <v>88</v>
      </c>
      <c r="K516" s="133">
        <v>65</v>
      </c>
      <c r="L516" s="133">
        <v>176</v>
      </c>
      <c r="M516" s="133" t="s">
        <v>1636</v>
      </c>
      <c r="N516" s="133">
        <v>3</v>
      </c>
      <c r="O516" s="133" t="s">
        <v>2728</v>
      </c>
      <c r="P516" s="133" t="s">
        <v>4804</v>
      </c>
      <c r="Q516" s="166">
        <v>41409</v>
      </c>
      <c r="R516" s="1">
        <v>1.81</v>
      </c>
      <c r="S516" s="1">
        <v>100</v>
      </c>
      <c r="V516" s="1">
        <v>19200</v>
      </c>
      <c r="W516" s="183">
        <f t="shared" si="44"/>
        <v>43.994999999999997</v>
      </c>
      <c r="X516" s="1" t="s">
        <v>4868</v>
      </c>
      <c r="AA516" s="183">
        <f t="shared" si="45"/>
        <v>10.353199999999999</v>
      </c>
      <c r="AB516" s="183">
        <f t="shared" si="46"/>
        <v>9.0852608000000004</v>
      </c>
      <c r="AC516" s="1"/>
      <c r="AD516" s="1"/>
      <c r="AE516" s="292">
        <f t="shared" si="47"/>
        <v>151.35999999999999</v>
      </c>
    </row>
    <row r="517" spans="1:31" x14ac:dyDescent="0.2">
      <c r="A517" s="133" t="s">
        <v>1633</v>
      </c>
      <c r="B517" s="133" t="s">
        <v>4422</v>
      </c>
      <c r="C517" s="136" t="s">
        <v>4803</v>
      </c>
      <c r="D517" s="136" t="s">
        <v>1637</v>
      </c>
      <c r="E517" s="133">
        <v>101722</v>
      </c>
      <c r="F517" s="133" t="s">
        <v>1635</v>
      </c>
      <c r="G517" s="133">
        <v>160</v>
      </c>
      <c r="H517" s="133">
        <v>172</v>
      </c>
      <c r="I517" s="133">
        <v>1</v>
      </c>
      <c r="J517" s="133">
        <v>88</v>
      </c>
      <c r="K517" s="133">
        <v>65</v>
      </c>
      <c r="L517" s="133">
        <v>176</v>
      </c>
      <c r="M517" s="133" t="s">
        <v>1636</v>
      </c>
      <c r="N517" s="133">
        <v>3</v>
      </c>
      <c r="O517" s="133" t="s">
        <v>2728</v>
      </c>
      <c r="P517" s="133" t="s">
        <v>4804</v>
      </c>
      <c r="Q517" s="166">
        <v>41409</v>
      </c>
      <c r="R517" s="1">
        <v>1.81</v>
      </c>
      <c r="S517" s="1">
        <v>100</v>
      </c>
      <c r="V517" s="1">
        <v>19200</v>
      </c>
      <c r="W517" s="183">
        <f t="shared" si="44"/>
        <v>43.994999999999997</v>
      </c>
      <c r="X517" s="1" t="s">
        <v>4868</v>
      </c>
      <c r="AA517" s="183">
        <f t="shared" si="45"/>
        <v>10.353199999999999</v>
      </c>
      <c r="AB517" s="183">
        <f t="shared" si="46"/>
        <v>9.0852608000000004</v>
      </c>
      <c r="AC517" s="1"/>
      <c r="AD517" s="1"/>
      <c r="AE517" s="292">
        <f t="shared" si="47"/>
        <v>151.35999999999999</v>
      </c>
    </row>
    <row r="518" spans="1:31" x14ac:dyDescent="0.2">
      <c r="A518" s="133" t="s">
        <v>1638</v>
      </c>
      <c r="B518" s="133" t="s">
        <v>4422</v>
      </c>
      <c r="C518" s="136" t="s">
        <v>4803</v>
      </c>
      <c r="D518" s="136" t="s">
        <v>2726</v>
      </c>
      <c r="E518" s="133">
        <v>102063</v>
      </c>
      <c r="F518" s="133" t="s">
        <v>1639</v>
      </c>
      <c r="G518" s="133">
        <v>165</v>
      </c>
      <c r="H518" s="133">
        <v>172</v>
      </c>
      <c r="I518" s="133">
        <v>1</v>
      </c>
      <c r="J518" s="133">
        <v>88</v>
      </c>
      <c r="K518" s="133">
        <v>62</v>
      </c>
      <c r="L518" s="133">
        <v>88</v>
      </c>
      <c r="M518" s="133" t="s">
        <v>3602</v>
      </c>
      <c r="N518" s="133"/>
      <c r="O518" s="133" t="s">
        <v>2728</v>
      </c>
      <c r="P518" s="133" t="s">
        <v>4804</v>
      </c>
      <c r="Q518" s="166">
        <v>41411</v>
      </c>
      <c r="R518" s="1">
        <v>1.81</v>
      </c>
      <c r="S518" s="1">
        <v>100</v>
      </c>
      <c r="V518" s="1">
        <v>19200</v>
      </c>
      <c r="W518" s="183">
        <f t="shared" si="44"/>
        <v>43.994999999999997</v>
      </c>
      <c r="X518" s="1" t="s">
        <v>4868</v>
      </c>
      <c r="AA518" s="183">
        <f t="shared" si="45"/>
        <v>9.8753600000000006</v>
      </c>
      <c r="AB518" s="183">
        <f t="shared" si="46"/>
        <v>9.0852608000000004</v>
      </c>
      <c r="AC518" s="1"/>
      <c r="AD518" s="1"/>
      <c r="AE518" s="292">
        <f t="shared" si="47"/>
        <v>151.35999999999999</v>
      </c>
    </row>
    <row r="519" spans="1:31" x14ac:dyDescent="0.2">
      <c r="A519" s="133" t="s">
        <v>1638</v>
      </c>
      <c r="B519" s="133" t="s">
        <v>4422</v>
      </c>
      <c r="C519" s="136" t="s">
        <v>4803</v>
      </c>
      <c r="D519" s="136" t="s">
        <v>2729</v>
      </c>
      <c r="E519" s="133">
        <v>102063</v>
      </c>
      <c r="F519" s="133" t="s">
        <v>1639</v>
      </c>
      <c r="G519" s="133">
        <v>165</v>
      </c>
      <c r="H519" s="133">
        <v>172</v>
      </c>
      <c r="I519" s="133">
        <v>1</v>
      </c>
      <c r="J519" s="133">
        <v>88</v>
      </c>
      <c r="K519" s="133">
        <v>62</v>
      </c>
      <c r="L519" s="133">
        <v>88</v>
      </c>
      <c r="M519" s="133" t="s">
        <v>3602</v>
      </c>
      <c r="N519" s="133"/>
      <c r="O519" s="133" t="s">
        <v>2728</v>
      </c>
      <c r="P519" s="133" t="s">
        <v>4804</v>
      </c>
      <c r="Q519" s="166">
        <v>41411</v>
      </c>
      <c r="R519" s="1">
        <v>1.81</v>
      </c>
      <c r="S519" s="1">
        <v>100</v>
      </c>
      <c r="V519" s="1">
        <v>19200</v>
      </c>
      <c r="W519" s="183">
        <f t="shared" si="44"/>
        <v>43.994999999999997</v>
      </c>
      <c r="X519" s="1" t="s">
        <v>4868</v>
      </c>
      <c r="AA519" s="183">
        <f t="shared" si="45"/>
        <v>9.8753600000000006</v>
      </c>
      <c r="AB519" s="183">
        <f t="shared" si="46"/>
        <v>9.0852608000000004</v>
      </c>
      <c r="AC519" s="1"/>
      <c r="AD519" s="1"/>
      <c r="AE519" s="292">
        <f t="shared" si="47"/>
        <v>151.35999999999999</v>
      </c>
    </row>
    <row r="520" spans="1:31" x14ac:dyDescent="0.2">
      <c r="A520" s="177" t="s">
        <v>1640</v>
      </c>
      <c r="B520" s="177" t="s">
        <v>4422</v>
      </c>
      <c r="C520" s="179" t="s">
        <v>4803</v>
      </c>
      <c r="D520" s="179" t="s">
        <v>1641</v>
      </c>
      <c r="E520" s="177">
        <v>101720</v>
      </c>
      <c r="F520" s="177" t="s">
        <v>4839</v>
      </c>
      <c r="G520" s="177">
        <v>160</v>
      </c>
      <c r="H520" s="177">
        <v>172</v>
      </c>
      <c r="I520" s="177">
        <v>1</v>
      </c>
      <c r="J520" s="177">
        <v>10</v>
      </c>
      <c r="K520" s="177">
        <v>54</v>
      </c>
      <c r="L520" s="177">
        <v>220</v>
      </c>
      <c r="M520" s="177" t="s">
        <v>2731</v>
      </c>
      <c r="N520" s="177"/>
      <c r="O520" s="177" t="s">
        <v>4451</v>
      </c>
      <c r="P520" s="177" t="s">
        <v>4807</v>
      </c>
      <c r="Q520" s="178">
        <v>41415</v>
      </c>
      <c r="R520" s="1">
        <v>1.81</v>
      </c>
      <c r="S520" s="1">
        <v>72</v>
      </c>
      <c r="V520" s="1">
        <v>19200</v>
      </c>
      <c r="W520" s="183">
        <f t="shared" si="44"/>
        <v>43.994999999999997</v>
      </c>
      <c r="X520" s="1" t="s">
        <v>4868</v>
      </c>
      <c r="AA520" s="183">
        <f t="shared" si="45"/>
        <v>1.3574999999999999</v>
      </c>
      <c r="AB520" s="183">
        <f t="shared" si="46"/>
        <v>1.032416</v>
      </c>
      <c r="AC520" s="1"/>
      <c r="AD520" s="1"/>
      <c r="AE520" s="292">
        <f t="shared" si="47"/>
        <v>17.2</v>
      </c>
    </row>
    <row r="521" spans="1:31" x14ac:dyDescent="0.2">
      <c r="A521" s="177" t="s">
        <v>1640</v>
      </c>
      <c r="B521" s="177" t="s">
        <v>4422</v>
      </c>
      <c r="C521" s="179" t="s">
        <v>4803</v>
      </c>
      <c r="D521" s="179" t="s">
        <v>1642</v>
      </c>
      <c r="E521" s="177">
        <v>101720</v>
      </c>
      <c r="F521" s="177" t="s">
        <v>4839</v>
      </c>
      <c r="G521" s="177">
        <v>160</v>
      </c>
      <c r="H521" s="177">
        <v>172</v>
      </c>
      <c r="I521" s="177">
        <v>1</v>
      </c>
      <c r="J521" s="177">
        <v>10</v>
      </c>
      <c r="K521" s="177">
        <v>54</v>
      </c>
      <c r="L521" s="177">
        <v>220</v>
      </c>
      <c r="M521" s="177" t="s">
        <v>2731</v>
      </c>
      <c r="N521" s="177"/>
      <c r="O521" s="177" t="s">
        <v>4451</v>
      </c>
      <c r="P521" s="177" t="s">
        <v>4807</v>
      </c>
      <c r="Q521" s="178">
        <v>41415</v>
      </c>
      <c r="R521" s="1">
        <v>1.81</v>
      </c>
      <c r="S521" s="1">
        <v>72</v>
      </c>
      <c r="V521" s="1">
        <v>19200</v>
      </c>
      <c r="W521" s="183">
        <f t="shared" si="44"/>
        <v>43.994999999999997</v>
      </c>
      <c r="X521" s="1" t="s">
        <v>4868</v>
      </c>
      <c r="AA521" s="183">
        <f t="shared" si="45"/>
        <v>1.3574999999999999</v>
      </c>
      <c r="AB521" s="183">
        <f t="shared" si="46"/>
        <v>1.032416</v>
      </c>
      <c r="AC521" s="1"/>
      <c r="AD521" s="1"/>
      <c r="AE521" s="292">
        <f t="shared" si="47"/>
        <v>17.2</v>
      </c>
    </row>
    <row r="522" spans="1:31" x14ac:dyDescent="0.2">
      <c r="A522" s="177" t="s">
        <v>1643</v>
      </c>
      <c r="B522" s="177" t="s">
        <v>4422</v>
      </c>
      <c r="C522" s="179" t="s">
        <v>4803</v>
      </c>
      <c r="D522" s="179" t="s">
        <v>3704</v>
      </c>
      <c r="E522" s="177"/>
      <c r="F522" s="177" t="s">
        <v>2444</v>
      </c>
      <c r="G522" s="177">
        <v>160</v>
      </c>
      <c r="H522" s="177">
        <v>172</v>
      </c>
      <c r="I522" s="177">
        <v>1</v>
      </c>
      <c r="J522" s="177">
        <v>2.5</v>
      </c>
      <c r="K522" s="177">
        <v>54</v>
      </c>
      <c r="L522" s="177"/>
      <c r="M522" s="177" t="s">
        <v>1207</v>
      </c>
      <c r="N522" s="177"/>
      <c r="O522" s="177" t="s">
        <v>3706</v>
      </c>
      <c r="P522" s="177" t="s">
        <v>4807</v>
      </c>
      <c r="Q522" s="178">
        <v>41415</v>
      </c>
      <c r="R522" s="1">
        <v>1.81</v>
      </c>
      <c r="S522" s="1">
        <v>72</v>
      </c>
      <c r="V522" s="1">
        <v>19200</v>
      </c>
      <c r="W522" s="183">
        <f t="shared" si="44"/>
        <v>43.994999999999997</v>
      </c>
      <c r="X522" s="1" t="s">
        <v>4868</v>
      </c>
      <c r="AA522" s="183">
        <f t="shared" si="45"/>
        <v>0.33937499999999998</v>
      </c>
      <c r="AB522" s="183">
        <f t="shared" si="46"/>
        <v>0.258104</v>
      </c>
      <c r="AC522" s="1"/>
      <c r="AD522" s="1"/>
      <c r="AE522" s="292">
        <f t="shared" si="47"/>
        <v>4.3</v>
      </c>
    </row>
    <row r="523" spans="1:31" ht="13.5" thickBot="1" x14ac:dyDescent="0.25">
      <c r="A523" s="177" t="s">
        <v>1643</v>
      </c>
      <c r="B523" s="177" t="s">
        <v>4422</v>
      </c>
      <c r="C523" s="179" t="s">
        <v>4803</v>
      </c>
      <c r="D523" s="179" t="s">
        <v>3707</v>
      </c>
      <c r="E523" s="177"/>
      <c r="F523" s="177" t="s">
        <v>2444</v>
      </c>
      <c r="G523" s="177">
        <v>160</v>
      </c>
      <c r="H523" s="177">
        <v>172</v>
      </c>
      <c r="I523" s="177">
        <v>1</v>
      </c>
      <c r="J523" s="177">
        <v>2.5</v>
      </c>
      <c r="K523" s="177">
        <v>54</v>
      </c>
      <c r="L523" s="177"/>
      <c r="M523" s="177" t="s">
        <v>1207</v>
      </c>
      <c r="N523" s="177"/>
      <c r="O523" s="177" t="s">
        <v>3706</v>
      </c>
      <c r="P523" s="177" t="s">
        <v>4807</v>
      </c>
      <c r="Q523" s="178">
        <v>41415</v>
      </c>
      <c r="R523" s="308">
        <v>1.81</v>
      </c>
      <c r="S523" s="1">
        <v>72</v>
      </c>
      <c r="V523" s="1">
        <v>19200</v>
      </c>
      <c r="W523" s="183">
        <f t="shared" si="44"/>
        <v>43.994999999999997</v>
      </c>
      <c r="X523" s="1" t="s">
        <v>4868</v>
      </c>
      <c r="AA523" s="183">
        <f t="shared" si="45"/>
        <v>0.33937499999999998</v>
      </c>
      <c r="AB523" s="183">
        <f t="shared" si="46"/>
        <v>0.258104</v>
      </c>
      <c r="AC523" s="1"/>
      <c r="AD523" s="1"/>
      <c r="AE523" s="292">
        <f t="shared" si="47"/>
        <v>4.3</v>
      </c>
    </row>
    <row r="524" spans="1:31" x14ac:dyDescent="0.2">
      <c r="A524" s="177" t="s">
        <v>1640</v>
      </c>
      <c r="B524" s="177" t="s">
        <v>4422</v>
      </c>
      <c r="C524" s="179" t="s">
        <v>4803</v>
      </c>
      <c r="D524" s="179" t="s">
        <v>1645</v>
      </c>
      <c r="E524" s="177">
        <v>101720</v>
      </c>
      <c r="F524" s="177" t="s">
        <v>2445</v>
      </c>
      <c r="G524" s="177">
        <v>160</v>
      </c>
      <c r="H524" s="177">
        <v>172</v>
      </c>
      <c r="I524" s="177">
        <v>1</v>
      </c>
      <c r="J524" s="177">
        <v>210</v>
      </c>
      <c r="K524" s="177">
        <v>54</v>
      </c>
      <c r="L524" s="177">
        <v>440</v>
      </c>
      <c r="M524" s="177" t="s">
        <v>2731</v>
      </c>
      <c r="N524" s="177"/>
      <c r="O524" s="177" t="s">
        <v>2732</v>
      </c>
      <c r="P524" s="177" t="s">
        <v>4804</v>
      </c>
      <c r="Q524" s="178">
        <v>41435</v>
      </c>
      <c r="R524" s="1">
        <v>1.81</v>
      </c>
      <c r="S524" s="1">
        <v>72</v>
      </c>
      <c r="V524" s="1">
        <v>19200</v>
      </c>
      <c r="W524" s="183">
        <f t="shared" si="44"/>
        <v>43.994999999999997</v>
      </c>
      <c r="X524" s="1" t="s">
        <v>4868</v>
      </c>
      <c r="AA524" s="183">
        <f>K524*100*R524*(J524*I524)/(S524*1000)</f>
        <v>28.5075</v>
      </c>
      <c r="AB524" s="183">
        <f>(V524*(J524*I524)*1.1)/9000*W524/1000</f>
        <v>21.680736</v>
      </c>
      <c r="AC524" s="1"/>
      <c r="AD524" s="1"/>
      <c r="AE524" s="292">
        <f>J524*I524*(H524/100)</f>
        <v>361.2</v>
      </c>
    </row>
    <row r="525" spans="1:31" x14ac:dyDescent="0.2">
      <c r="A525" s="177" t="s">
        <v>1640</v>
      </c>
      <c r="B525" s="177" t="s">
        <v>4422</v>
      </c>
      <c r="C525" s="179" t="s">
        <v>4803</v>
      </c>
      <c r="D525" s="179" t="s">
        <v>1650</v>
      </c>
      <c r="E525" s="177">
        <v>101720</v>
      </c>
      <c r="F525" s="177" t="s">
        <v>2445</v>
      </c>
      <c r="G525" s="177">
        <v>160</v>
      </c>
      <c r="H525" s="177">
        <v>172</v>
      </c>
      <c r="I525" s="177">
        <v>1</v>
      </c>
      <c r="J525" s="177">
        <v>210</v>
      </c>
      <c r="K525" s="177">
        <v>54</v>
      </c>
      <c r="L525" s="177">
        <v>440</v>
      </c>
      <c r="M525" s="177" t="s">
        <v>2731</v>
      </c>
      <c r="N525" s="177"/>
      <c r="O525" s="177" t="s">
        <v>2732</v>
      </c>
      <c r="P525" s="177" t="s">
        <v>4804</v>
      </c>
      <c r="Q525" s="178">
        <v>41435</v>
      </c>
      <c r="R525" s="1">
        <v>1.81</v>
      </c>
      <c r="S525" s="1">
        <v>72</v>
      </c>
      <c r="V525" s="1">
        <v>19200</v>
      </c>
      <c r="W525" s="183">
        <f t="shared" si="44"/>
        <v>43.994999999999997</v>
      </c>
      <c r="X525" s="1" t="s">
        <v>4868</v>
      </c>
      <c r="AA525" s="183">
        <f t="shared" ref="AA525:AA543" si="48">K525*100*R525*(J525*I525)/(S525*1000)</f>
        <v>28.5075</v>
      </c>
      <c r="AB525" s="183">
        <f t="shared" ref="AB525:AB543" si="49">(V525*(J525*I525)*1.1)/9000*W525/1000</f>
        <v>21.680736</v>
      </c>
      <c r="AC525" s="1"/>
      <c r="AD525" s="1"/>
      <c r="AE525" s="292">
        <f t="shared" ref="AE525:AE543" si="50">J525*I525*(H525/100)</f>
        <v>361.2</v>
      </c>
    </row>
    <row r="526" spans="1:31" x14ac:dyDescent="0.2">
      <c r="A526" s="133" t="s">
        <v>2446</v>
      </c>
      <c r="B526" s="133" t="s">
        <v>4422</v>
      </c>
      <c r="C526" s="136" t="s">
        <v>4803</v>
      </c>
      <c r="D526" s="136" t="s">
        <v>2447</v>
      </c>
      <c r="E526" s="133"/>
      <c r="F526" s="133" t="s">
        <v>2448</v>
      </c>
      <c r="G526" s="133">
        <v>160</v>
      </c>
      <c r="H526" s="133">
        <v>172</v>
      </c>
      <c r="I526" s="133">
        <v>1</v>
      </c>
      <c r="J526" s="133">
        <v>3</v>
      </c>
      <c r="K526" s="133">
        <v>54</v>
      </c>
      <c r="L526" s="133">
        <v>3</v>
      </c>
      <c r="M526" s="133"/>
      <c r="N526" s="133"/>
      <c r="O526" s="133" t="s">
        <v>4451</v>
      </c>
      <c r="P526" s="133" t="s">
        <v>4804</v>
      </c>
      <c r="Q526" s="166">
        <v>41435</v>
      </c>
      <c r="R526" s="1">
        <v>1.81</v>
      </c>
      <c r="S526" s="1">
        <v>72</v>
      </c>
      <c r="V526" s="1">
        <v>19200</v>
      </c>
      <c r="W526" s="183">
        <f t="shared" si="44"/>
        <v>43.994999999999997</v>
      </c>
      <c r="X526" s="1" t="s">
        <v>4868</v>
      </c>
      <c r="AA526" s="183">
        <f t="shared" si="48"/>
        <v>0.40725</v>
      </c>
      <c r="AB526" s="183">
        <f t="shared" si="49"/>
        <v>0.30972480000000002</v>
      </c>
      <c r="AC526" s="1"/>
      <c r="AD526" s="1"/>
      <c r="AE526" s="292">
        <f t="shared" si="50"/>
        <v>5.16</v>
      </c>
    </row>
    <row r="527" spans="1:31" x14ac:dyDescent="0.2">
      <c r="A527" s="133" t="s">
        <v>2446</v>
      </c>
      <c r="B527" s="133" t="s">
        <v>4422</v>
      </c>
      <c r="C527" s="136" t="s">
        <v>4803</v>
      </c>
      <c r="D527" s="136" t="s">
        <v>2449</v>
      </c>
      <c r="E527" s="133"/>
      <c r="F527" s="133" t="s">
        <v>2448</v>
      </c>
      <c r="G527" s="133">
        <v>160</v>
      </c>
      <c r="H527" s="133">
        <v>172</v>
      </c>
      <c r="I527" s="133">
        <v>1</v>
      </c>
      <c r="J527" s="133">
        <v>3</v>
      </c>
      <c r="K527" s="133">
        <v>54</v>
      </c>
      <c r="L527" s="133">
        <v>3</v>
      </c>
      <c r="M527" s="133"/>
      <c r="N527" s="133"/>
      <c r="O527" s="133" t="s">
        <v>4451</v>
      </c>
      <c r="P527" s="133" t="s">
        <v>4804</v>
      </c>
      <c r="Q527" s="166">
        <v>41435</v>
      </c>
      <c r="R527" s="1">
        <v>1.81</v>
      </c>
      <c r="S527" s="1">
        <v>72</v>
      </c>
      <c r="V527" s="1">
        <v>19200</v>
      </c>
      <c r="W527" s="183">
        <f t="shared" si="44"/>
        <v>43.994999999999997</v>
      </c>
      <c r="X527" s="1" t="s">
        <v>4868</v>
      </c>
      <c r="AA527" s="183">
        <f t="shared" si="48"/>
        <v>0.40725</v>
      </c>
      <c r="AB527" s="183">
        <f t="shared" si="49"/>
        <v>0.30972480000000002</v>
      </c>
      <c r="AC527" s="1"/>
      <c r="AD527" s="1"/>
      <c r="AE527" s="292">
        <f t="shared" si="50"/>
        <v>5.16</v>
      </c>
    </row>
    <row r="528" spans="1:31" x14ac:dyDescent="0.2">
      <c r="A528" s="133" t="s">
        <v>2450</v>
      </c>
      <c r="B528" s="133" t="s">
        <v>4422</v>
      </c>
      <c r="C528" s="136" t="s">
        <v>4803</v>
      </c>
      <c r="D528" s="136" t="s">
        <v>2451</v>
      </c>
      <c r="E528" s="133"/>
      <c r="F528" s="133" t="s">
        <v>2448</v>
      </c>
      <c r="G528" s="133">
        <v>160</v>
      </c>
      <c r="H528" s="133">
        <v>172</v>
      </c>
      <c r="I528" s="133">
        <v>1</v>
      </c>
      <c r="J528" s="133">
        <v>3</v>
      </c>
      <c r="K528" s="133">
        <v>54</v>
      </c>
      <c r="L528" s="133">
        <v>3</v>
      </c>
      <c r="M528" s="133"/>
      <c r="N528" s="133"/>
      <c r="O528" s="133" t="s">
        <v>2452</v>
      </c>
      <c r="P528" s="133" t="s">
        <v>4804</v>
      </c>
      <c r="Q528" s="166">
        <v>41435</v>
      </c>
      <c r="R528" s="1">
        <v>1.81</v>
      </c>
      <c r="S528" s="1">
        <v>59.5</v>
      </c>
      <c r="V528" s="1">
        <v>19200</v>
      </c>
      <c r="W528" s="183">
        <f t="shared" si="44"/>
        <v>43.994999999999997</v>
      </c>
      <c r="X528" s="1" t="s">
        <v>4868</v>
      </c>
      <c r="AA528" s="183">
        <f t="shared" si="48"/>
        <v>0.4928067226890756</v>
      </c>
      <c r="AB528" s="183">
        <f t="shared" si="49"/>
        <v>0.30972480000000002</v>
      </c>
      <c r="AC528" s="1"/>
      <c r="AD528" s="1"/>
      <c r="AE528" s="292">
        <f t="shared" si="50"/>
        <v>5.16</v>
      </c>
    </row>
    <row r="529" spans="1:31" x14ac:dyDescent="0.2">
      <c r="A529" s="133" t="s">
        <v>2450</v>
      </c>
      <c r="B529" s="133" t="s">
        <v>4422</v>
      </c>
      <c r="C529" s="136" t="s">
        <v>4803</v>
      </c>
      <c r="D529" s="136" t="s">
        <v>2453</v>
      </c>
      <c r="E529" s="133"/>
      <c r="F529" s="133" t="s">
        <v>2448</v>
      </c>
      <c r="G529" s="133">
        <v>160</v>
      </c>
      <c r="H529" s="133">
        <v>172</v>
      </c>
      <c r="I529" s="133">
        <v>1</v>
      </c>
      <c r="J529" s="133">
        <v>3</v>
      </c>
      <c r="K529" s="133">
        <v>54</v>
      </c>
      <c r="L529" s="133">
        <v>3</v>
      </c>
      <c r="M529" s="133"/>
      <c r="N529" s="133"/>
      <c r="O529" s="133" t="s">
        <v>2452</v>
      </c>
      <c r="P529" s="133" t="s">
        <v>4804</v>
      </c>
      <c r="Q529" s="166">
        <v>41435</v>
      </c>
      <c r="R529" s="1">
        <v>1.81</v>
      </c>
      <c r="S529" s="1">
        <v>59.5</v>
      </c>
      <c r="V529" s="1">
        <v>19200</v>
      </c>
      <c r="W529" s="183">
        <f t="shared" si="44"/>
        <v>43.994999999999997</v>
      </c>
      <c r="X529" s="1" t="s">
        <v>4868</v>
      </c>
      <c r="AA529" s="183">
        <f t="shared" si="48"/>
        <v>0.4928067226890756</v>
      </c>
      <c r="AB529" s="183">
        <f t="shared" si="49"/>
        <v>0.30972480000000002</v>
      </c>
      <c r="AC529" s="1"/>
      <c r="AD529" s="1"/>
      <c r="AE529" s="292">
        <f t="shared" si="50"/>
        <v>5.16</v>
      </c>
    </row>
    <row r="530" spans="1:31" x14ac:dyDescent="0.2">
      <c r="A530" s="346" t="s">
        <v>3591</v>
      </c>
      <c r="B530" s="346" t="s">
        <v>4422</v>
      </c>
      <c r="C530" s="347" t="s">
        <v>4803</v>
      </c>
      <c r="D530" s="346">
        <v>9</v>
      </c>
      <c r="E530" s="347" t="s">
        <v>3592</v>
      </c>
      <c r="F530" s="346" t="s">
        <v>4413</v>
      </c>
      <c r="G530" s="347" t="s">
        <v>3593</v>
      </c>
      <c r="H530" s="346">
        <v>172</v>
      </c>
      <c r="I530" s="346">
        <v>1</v>
      </c>
      <c r="J530" s="346">
        <v>165</v>
      </c>
      <c r="K530" s="346">
        <v>54</v>
      </c>
      <c r="L530" s="346">
        <v>330</v>
      </c>
      <c r="M530" s="346" t="s">
        <v>3594</v>
      </c>
      <c r="N530" s="347" t="s">
        <v>3595</v>
      </c>
      <c r="O530" s="346" t="s">
        <v>4451</v>
      </c>
      <c r="P530" s="346" t="s">
        <v>4804</v>
      </c>
      <c r="Q530" s="348">
        <v>41438</v>
      </c>
      <c r="R530" s="1">
        <v>1.81</v>
      </c>
      <c r="S530" s="1">
        <v>72</v>
      </c>
      <c r="V530" s="1">
        <v>19200</v>
      </c>
      <c r="W530" s="183">
        <f t="shared" si="44"/>
        <v>43.994999999999997</v>
      </c>
      <c r="X530" s="1" t="s">
        <v>4868</v>
      </c>
      <c r="AA530" s="183">
        <f t="shared" si="48"/>
        <v>22.39875</v>
      </c>
      <c r="AB530" s="183">
        <f t="shared" si="49"/>
        <v>17.034864000000002</v>
      </c>
      <c r="AC530" s="1"/>
      <c r="AD530" s="1"/>
      <c r="AE530" s="292">
        <f t="shared" si="50"/>
        <v>283.8</v>
      </c>
    </row>
    <row r="531" spans="1:31" x14ac:dyDescent="0.2">
      <c r="A531" s="346" t="s">
        <v>3591</v>
      </c>
      <c r="B531" s="346" t="s">
        <v>4422</v>
      </c>
      <c r="C531" s="347" t="s">
        <v>4803</v>
      </c>
      <c r="D531" s="346">
        <v>9</v>
      </c>
      <c r="E531" s="347" t="s">
        <v>3592</v>
      </c>
      <c r="F531" s="346" t="s">
        <v>4413</v>
      </c>
      <c r="G531" s="347" t="s">
        <v>3593</v>
      </c>
      <c r="H531" s="346">
        <v>172</v>
      </c>
      <c r="I531" s="346">
        <v>1</v>
      </c>
      <c r="J531" s="346">
        <v>165</v>
      </c>
      <c r="K531" s="346">
        <v>54</v>
      </c>
      <c r="L531" s="346">
        <v>330</v>
      </c>
      <c r="M531" s="346" t="s">
        <v>3594</v>
      </c>
      <c r="N531" s="347" t="s">
        <v>3595</v>
      </c>
      <c r="O531" s="346" t="s">
        <v>4451</v>
      </c>
      <c r="P531" s="140" t="s">
        <v>4804</v>
      </c>
      <c r="Q531" s="165">
        <v>41438</v>
      </c>
      <c r="R531" s="1">
        <v>1.81</v>
      </c>
      <c r="S531" s="1">
        <v>72</v>
      </c>
      <c r="V531" s="1">
        <v>19200</v>
      </c>
      <c r="W531" s="183">
        <f t="shared" si="44"/>
        <v>43.994999999999997</v>
      </c>
      <c r="X531" s="1" t="s">
        <v>4868</v>
      </c>
      <c r="AA531" s="183">
        <f t="shared" si="48"/>
        <v>22.39875</v>
      </c>
      <c r="AB531" s="183">
        <f t="shared" si="49"/>
        <v>17.034864000000002</v>
      </c>
      <c r="AC531" s="1"/>
      <c r="AD531" s="1"/>
      <c r="AE531" s="292">
        <f t="shared" si="50"/>
        <v>283.8</v>
      </c>
    </row>
    <row r="532" spans="1:31" x14ac:dyDescent="0.2">
      <c r="A532" s="133" t="s">
        <v>3596</v>
      </c>
      <c r="B532" s="133" t="s">
        <v>4422</v>
      </c>
      <c r="C532" s="136" t="s">
        <v>4803</v>
      </c>
      <c r="D532" s="133">
        <v>10</v>
      </c>
      <c r="E532" s="136" t="s">
        <v>3597</v>
      </c>
      <c r="F532" s="133">
        <v>246342</v>
      </c>
      <c r="G532" s="136" t="s">
        <v>3593</v>
      </c>
      <c r="H532" s="133">
        <v>172</v>
      </c>
      <c r="I532" s="133">
        <v>1</v>
      </c>
      <c r="J532" s="133">
        <v>110</v>
      </c>
      <c r="K532" s="133">
        <v>46</v>
      </c>
      <c r="L532" s="133">
        <v>220</v>
      </c>
      <c r="M532" s="133" t="s">
        <v>3594</v>
      </c>
      <c r="N532" s="136" t="s">
        <v>3598</v>
      </c>
      <c r="O532" s="133" t="s">
        <v>4451</v>
      </c>
      <c r="P532" s="133" t="s">
        <v>4807</v>
      </c>
      <c r="Q532" s="166">
        <v>41439</v>
      </c>
      <c r="R532" s="1">
        <v>1.81</v>
      </c>
      <c r="S532" s="1">
        <v>72</v>
      </c>
      <c r="V532" s="1">
        <v>19200</v>
      </c>
      <c r="W532" s="183">
        <f t="shared" si="44"/>
        <v>43.994999999999997</v>
      </c>
      <c r="X532" s="1" t="s">
        <v>4868</v>
      </c>
      <c r="AA532" s="183">
        <f t="shared" si="48"/>
        <v>12.720277777777778</v>
      </c>
      <c r="AB532" s="183">
        <f t="shared" si="49"/>
        <v>11.356575999999999</v>
      </c>
      <c r="AC532" s="1"/>
      <c r="AD532" s="1"/>
      <c r="AE532" s="292">
        <f t="shared" si="50"/>
        <v>189.2</v>
      </c>
    </row>
    <row r="533" spans="1:31" x14ac:dyDescent="0.2">
      <c r="A533" s="133" t="s">
        <v>3596</v>
      </c>
      <c r="B533" s="133" t="s">
        <v>4422</v>
      </c>
      <c r="C533" s="136" t="s">
        <v>4803</v>
      </c>
      <c r="D533" s="133">
        <v>10</v>
      </c>
      <c r="E533" s="136" t="s">
        <v>3597</v>
      </c>
      <c r="F533" s="133">
        <v>246342</v>
      </c>
      <c r="G533" s="136" t="s">
        <v>3593</v>
      </c>
      <c r="H533" s="133">
        <v>172</v>
      </c>
      <c r="I533" s="133">
        <v>1</v>
      </c>
      <c r="J533" s="133">
        <v>110</v>
      </c>
      <c r="K533" s="133">
        <v>46</v>
      </c>
      <c r="L533" s="133">
        <v>220</v>
      </c>
      <c r="M533" s="133" t="s">
        <v>3594</v>
      </c>
      <c r="N533" s="136" t="s">
        <v>3598</v>
      </c>
      <c r="O533" s="133" t="s">
        <v>4451</v>
      </c>
      <c r="P533" s="133" t="s">
        <v>4807</v>
      </c>
      <c r="Q533" s="166">
        <v>41439</v>
      </c>
      <c r="R533" s="1">
        <v>1.81</v>
      </c>
      <c r="S533" s="1">
        <v>72</v>
      </c>
      <c r="V533" s="1">
        <v>19200</v>
      </c>
      <c r="W533" s="183">
        <f t="shared" si="44"/>
        <v>43.994999999999997</v>
      </c>
      <c r="X533" s="1" t="s">
        <v>4868</v>
      </c>
      <c r="AA533" s="183">
        <f t="shared" si="48"/>
        <v>12.720277777777778</v>
      </c>
      <c r="AB533" s="183">
        <f t="shared" si="49"/>
        <v>11.356575999999999</v>
      </c>
      <c r="AC533" s="1"/>
      <c r="AD533" s="1"/>
      <c r="AE533" s="292">
        <f t="shared" si="50"/>
        <v>189.2</v>
      </c>
    </row>
    <row r="534" spans="1:31" x14ac:dyDescent="0.2">
      <c r="A534" s="133" t="s">
        <v>2723</v>
      </c>
      <c r="B534" s="133" t="s">
        <v>4422</v>
      </c>
      <c r="C534" s="136" t="s">
        <v>4803</v>
      </c>
      <c r="D534" s="133">
        <v>11</v>
      </c>
      <c r="E534" s="136" t="s">
        <v>3597</v>
      </c>
      <c r="F534" s="133">
        <v>246342</v>
      </c>
      <c r="G534" s="136" t="s">
        <v>3593</v>
      </c>
      <c r="H534" s="133">
        <v>172</v>
      </c>
      <c r="I534" s="133">
        <v>1</v>
      </c>
      <c r="J534" s="133">
        <v>110</v>
      </c>
      <c r="K534" s="133">
        <v>46</v>
      </c>
      <c r="L534" s="133">
        <v>220</v>
      </c>
      <c r="M534" s="133" t="s">
        <v>2724</v>
      </c>
      <c r="N534" s="136" t="s">
        <v>3598</v>
      </c>
      <c r="O534" s="133" t="s">
        <v>4556</v>
      </c>
      <c r="P534" s="133" t="s">
        <v>4807</v>
      </c>
      <c r="Q534" s="166">
        <v>41443</v>
      </c>
      <c r="R534" s="1">
        <v>1.81</v>
      </c>
      <c r="S534" s="1">
        <v>59.5</v>
      </c>
      <c r="V534" s="1">
        <v>19200</v>
      </c>
      <c r="W534" s="183">
        <f t="shared" si="44"/>
        <v>43.994999999999997</v>
      </c>
      <c r="X534" s="1" t="s">
        <v>4868</v>
      </c>
      <c r="AA534" s="183">
        <f t="shared" si="48"/>
        <v>15.392605042016807</v>
      </c>
      <c r="AB534" s="183">
        <f t="shared" si="49"/>
        <v>11.356575999999999</v>
      </c>
      <c r="AC534" s="1"/>
      <c r="AD534" s="1"/>
      <c r="AE534" s="292">
        <f t="shared" si="50"/>
        <v>189.2</v>
      </c>
    </row>
    <row r="535" spans="1:31" x14ac:dyDescent="0.2">
      <c r="A535" s="133" t="s">
        <v>2723</v>
      </c>
      <c r="B535" s="133" t="s">
        <v>4422</v>
      </c>
      <c r="C535" s="136" t="s">
        <v>4803</v>
      </c>
      <c r="D535" s="133">
        <v>11</v>
      </c>
      <c r="E535" s="136" t="s">
        <v>3597</v>
      </c>
      <c r="F535" s="133">
        <v>246342</v>
      </c>
      <c r="G535" s="136" t="s">
        <v>3593</v>
      </c>
      <c r="H535" s="133">
        <v>172</v>
      </c>
      <c r="I535" s="133">
        <v>1</v>
      </c>
      <c r="J535" s="133">
        <v>110</v>
      </c>
      <c r="K535" s="133">
        <v>46</v>
      </c>
      <c r="L535" s="133">
        <v>220</v>
      </c>
      <c r="M535" s="133" t="s">
        <v>2724</v>
      </c>
      <c r="N535" s="136" t="s">
        <v>3598</v>
      </c>
      <c r="O535" s="133" t="s">
        <v>4556</v>
      </c>
      <c r="P535" s="133" t="s">
        <v>4807</v>
      </c>
      <c r="Q535" s="166">
        <v>41443</v>
      </c>
      <c r="R535" s="1">
        <v>1.81</v>
      </c>
      <c r="S535" s="1">
        <v>59.5</v>
      </c>
      <c r="V535" s="1">
        <v>19200</v>
      </c>
      <c r="W535" s="183">
        <f t="shared" si="44"/>
        <v>43.994999999999997</v>
      </c>
      <c r="X535" s="1" t="s">
        <v>4868</v>
      </c>
      <c r="AA535" s="183">
        <f t="shared" si="48"/>
        <v>15.392605042016807</v>
      </c>
      <c r="AB535" s="183">
        <f t="shared" si="49"/>
        <v>11.356575999999999</v>
      </c>
      <c r="AC535" s="1"/>
      <c r="AD535" s="1"/>
      <c r="AE535" s="292">
        <f t="shared" si="50"/>
        <v>189.2</v>
      </c>
    </row>
    <row r="536" spans="1:31" x14ac:dyDescent="0.2">
      <c r="A536" s="133" t="s">
        <v>3021</v>
      </c>
      <c r="B536" s="133" t="s">
        <v>4422</v>
      </c>
      <c r="C536" s="136" t="s">
        <v>4803</v>
      </c>
      <c r="D536" s="136" t="s">
        <v>2212</v>
      </c>
      <c r="E536" s="136" t="s">
        <v>3022</v>
      </c>
      <c r="F536" s="133" t="s">
        <v>1186</v>
      </c>
      <c r="G536" s="136" t="s">
        <v>3655</v>
      </c>
      <c r="H536" s="133">
        <v>172</v>
      </c>
      <c r="I536" s="133">
        <v>1</v>
      </c>
      <c r="J536" s="133">
        <v>260</v>
      </c>
      <c r="K536" s="133">
        <v>54</v>
      </c>
      <c r="L536" s="133">
        <v>1100</v>
      </c>
      <c r="M536" s="133" t="s">
        <v>3602</v>
      </c>
      <c r="N536" s="136"/>
      <c r="O536" s="133" t="s">
        <v>2732</v>
      </c>
      <c r="P536" s="133" t="s">
        <v>4816</v>
      </c>
      <c r="Q536" s="166">
        <v>41449</v>
      </c>
      <c r="R536" s="1">
        <v>1.81</v>
      </c>
      <c r="S536" s="1">
        <v>72</v>
      </c>
      <c r="V536" s="1">
        <v>19200</v>
      </c>
      <c r="W536" s="183">
        <f t="shared" si="44"/>
        <v>43.994999999999997</v>
      </c>
      <c r="X536" s="1" t="s">
        <v>4868</v>
      </c>
      <c r="AA536" s="183">
        <f t="shared" si="48"/>
        <v>35.295000000000002</v>
      </c>
      <c r="AB536" s="183">
        <f t="shared" si="49"/>
        <v>26.842815999999999</v>
      </c>
      <c r="AC536" s="1"/>
      <c r="AD536" s="1"/>
      <c r="AE536" s="292">
        <f t="shared" si="50"/>
        <v>447.2</v>
      </c>
    </row>
    <row r="537" spans="1:31" x14ac:dyDescent="0.2">
      <c r="A537" s="133" t="s">
        <v>3021</v>
      </c>
      <c r="B537" s="133" t="s">
        <v>4422</v>
      </c>
      <c r="C537" s="136" t="s">
        <v>4803</v>
      </c>
      <c r="D537" s="136" t="s">
        <v>2214</v>
      </c>
      <c r="E537" s="136" t="s">
        <v>3022</v>
      </c>
      <c r="F537" s="133" t="s">
        <v>1186</v>
      </c>
      <c r="G537" s="136" t="s">
        <v>3655</v>
      </c>
      <c r="H537" s="133">
        <v>172</v>
      </c>
      <c r="I537" s="133">
        <v>1</v>
      </c>
      <c r="J537" s="133">
        <v>260</v>
      </c>
      <c r="K537" s="133">
        <v>54</v>
      </c>
      <c r="L537" s="133">
        <v>1100</v>
      </c>
      <c r="M537" s="133" t="s">
        <v>3602</v>
      </c>
      <c r="N537" s="136"/>
      <c r="O537" s="133" t="s">
        <v>2732</v>
      </c>
      <c r="P537" s="133" t="s">
        <v>4816</v>
      </c>
      <c r="Q537" s="166">
        <v>41449</v>
      </c>
      <c r="R537" s="1">
        <v>1.81</v>
      </c>
      <c r="S537" s="1">
        <v>72</v>
      </c>
      <c r="V537" s="1">
        <v>19200</v>
      </c>
      <c r="W537" s="183">
        <f t="shared" si="44"/>
        <v>43.994999999999997</v>
      </c>
      <c r="X537" s="1" t="s">
        <v>4868</v>
      </c>
      <c r="AA537" s="183">
        <f t="shared" si="48"/>
        <v>35.295000000000002</v>
      </c>
      <c r="AB537" s="183">
        <f t="shared" si="49"/>
        <v>26.842815999999999</v>
      </c>
      <c r="AC537" s="1"/>
      <c r="AD537" s="1"/>
      <c r="AE537" s="292">
        <f t="shared" si="50"/>
        <v>447.2</v>
      </c>
    </row>
    <row r="538" spans="1:31" x14ac:dyDescent="0.2">
      <c r="A538" s="133" t="s">
        <v>915</v>
      </c>
      <c r="B538" s="133" t="s">
        <v>4422</v>
      </c>
      <c r="C538" s="136" t="s">
        <v>4803</v>
      </c>
      <c r="D538" s="136" t="s">
        <v>4258</v>
      </c>
      <c r="E538" s="136" t="s">
        <v>916</v>
      </c>
      <c r="F538" s="133" t="s">
        <v>1210</v>
      </c>
      <c r="G538" s="136" t="s">
        <v>3655</v>
      </c>
      <c r="H538" s="133">
        <v>172</v>
      </c>
      <c r="I538" s="133">
        <v>1</v>
      </c>
      <c r="J538" s="133">
        <v>110</v>
      </c>
      <c r="K538" s="133">
        <v>62</v>
      </c>
      <c r="L538" s="133">
        <v>220</v>
      </c>
      <c r="M538" s="133" t="s">
        <v>917</v>
      </c>
      <c r="N538" s="136" t="s">
        <v>3612</v>
      </c>
      <c r="O538" s="133" t="s">
        <v>2728</v>
      </c>
      <c r="P538" s="133" t="s">
        <v>4816</v>
      </c>
      <c r="Q538" s="166">
        <v>41451</v>
      </c>
      <c r="R538" s="1">
        <v>1.81</v>
      </c>
      <c r="S538" s="1">
        <v>100</v>
      </c>
      <c r="V538" s="1">
        <v>19200</v>
      </c>
      <c r="W538" s="183">
        <f t="shared" si="44"/>
        <v>43.994999999999997</v>
      </c>
      <c r="X538" s="1" t="s">
        <v>4868</v>
      </c>
      <c r="AA538" s="183">
        <f t="shared" si="48"/>
        <v>12.344200000000001</v>
      </c>
      <c r="AB538" s="183">
        <f t="shared" si="49"/>
        <v>11.356575999999999</v>
      </c>
      <c r="AC538" s="1"/>
      <c r="AD538" s="1"/>
      <c r="AE538" s="292">
        <f t="shared" si="50"/>
        <v>189.2</v>
      </c>
    </row>
    <row r="539" spans="1:31" x14ac:dyDescent="0.2">
      <c r="A539" s="133" t="s">
        <v>915</v>
      </c>
      <c r="B539" s="133" t="s">
        <v>4422</v>
      </c>
      <c r="C539" s="136" t="s">
        <v>4803</v>
      </c>
      <c r="D539" s="136" t="s">
        <v>2219</v>
      </c>
      <c r="E539" s="136" t="s">
        <v>916</v>
      </c>
      <c r="F539" s="133" t="s">
        <v>1210</v>
      </c>
      <c r="G539" s="136" t="s">
        <v>3655</v>
      </c>
      <c r="H539" s="133">
        <v>172</v>
      </c>
      <c r="I539" s="133">
        <v>1</v>
      </c>
      <c r="J539" s="133">
        <v>110</v>
      </c>
      <c r="K539" s="133">
        <v>62</v>
      </c>
      <c r="L539" s="133">
        <v>220</v>
      </c>
      <c r="M539" s="133" t="s">
        <v>917</v>
      </c>
      <c r="N539" s="136" t="s">
        <v>3612</v>
      </c>
      <c r="O539" s="133" t="s">
        <v>2728</v>
      </c>
      <c r="P539" s="133" t="s">
        <v>4816</v>
      </c>
      <c r="Q539" s="166">
        <v>41451</v>
      </c>
      <c r="R539" s="1">
        <v>1.81</v>
      </c>
      <c r="S539" s="1">
        <v>100</v>
      </c>
      <c r="V539" s="1">
        <v>19200</v>
      </c>
      <c r="W539" s="183">
        <f t="shared" si="44"/>
        <v>43.994999999999997</v>
      </c>
      <c r="X539" s="1" t="s">
        <v>4868</v>
      </c>
      <c r="AA539" s="183">
        <f t="shared" si="48"/>
        <v>12.344200000000001</v>
      </c>
      <c r="AB539" s="183">
        <f t="shared" si="49"/>
        <v>11.356575999999999</v>
      </c>
      <c r="AC539" s="1"/>
      <c r="AD539" s="1"/>
      <c r="AE539" s="292">
        <f t="shared" si="50"/>
        <v>189.2</v>
      </c>
    </row>
    <row r="540" spans="1:31" x14ac:dyDescent="0.2">
      <c r="A540" s="133" t="s">
        <v>1006</v>
      </c>
      <c r="B540" s="133" t="s">
        <v>4422</v>
      </c>
      <c r="C540" s="136" t="s">
        <v>4803</v>
      </c>
      <c r="D540" s="136" t="s">
        <v>2559</v>
      </c>
      <c r="E540" s="136" t="s">
        <v>1007</v>
      </c>
      <c r="F540" s="133" t="s">
        <v>918</v>
      </c>
      <c r="G540" s="136" t="s">
        <v>3655</v>
      </c>
      <c r="H540" s="133">
        <v>172</v>
      </c>
      <c r="I540" s="133">
        <v>1</v>
      </c>
      <c r="J540" s="133">
        <v>5.5</v>
      </c>
      <c r="K540" s="133">
        <v>62</v>
      </c>
      <c r="L540" s="133">
        <v>11</v>
      </c>
      <c r="M540" s="133" t="s">
        <v>917</v>
      </c>
      <c r="N540" s="136" t="s">
        <v>4820</v>
      </c>
      <c r="O540" s="133" t="s">
        <v>2728</v>
      </c>
      <c r="P540" s="133" t="s">
        <v>4807</v>
      </c>
      <c r="Q540" s="166">
        <v>41452</v>
      </c>
      <c r="R540" s="1">
        <v>1.81</v>
      </c>
      <c r="S540" s="1">
        <v>100</v>
      </c>
      <c r="V540" s="1">
        <v>19200</v>
      </c>
      <c r="W540" s="183">
        <f t="shared" si="44"/>
        <v>43.994999999999997</v>
      </c>
      <c r="X540" s="1" t="s">
        <v>4868</v>
      </c>
      <c r="AA540" s="183">
        <f t="shared" si="48"/>
        <v>0.61721000000000004</v>
      </c>
      <c r="AB540" s="183">
        <f t="shared" si="49"/>
        <v>0.56782880000000002</v>
      </c>
      <c r="AC540" s="1"/>
      <c r="AD540" s="1"/>
      <c r="AE540" s="292">
        <f t="shared" si="50"/>
        <v>9.4599999999999991</v>
      </c>
    </row>
    <row r="541" spans="1:31" x14ac:dyDescent="0.2">
      <c r="A541" s="133" t="s">
        <v>1006</v>
      </c>
      <c r="B541" s="133" t="s">
        <v>4422</v>
      </c>
      <c r="C541" s="136" t="s">
        <v>4803</v>
      </c>
      <c r="D541" s="136" t="s">
        <v>4731</v>
      </c>
      <c r="E541" s="136" t="s">
        <v>1007</v>
      </c>
      <c r="F541" s="133" t="s">
        <v>918</v>
      </c>
      <c r="G541" s="136" t="s">
        <v>3655</v>
      </c>
      <c r="H541" s="133">
        <v>172</v>
      </c>
      <c r="I541" s="133">
        <v>1</v>
      </c>
      <c r="J541" s="133">
        <v>5.5</v>
      </c>
      <c r="K541" s="133">
        <v>62</v>
      </c>
      <c r="L541" s="133">
        <v>11</v>
      </c>
      <c r="M541" s="133" t="s">
        <v>917</v>
      </c>
      <c r="N541" s="136" t="s">
        <v>4820</v>
      </c>
      <c r="O541" s="133" t="s">
        <v>2728</v>
      </c>
      <c r="P541" s="133" t="s">
        <v>4807</v>
      </c>
      <c r="Q541" s="166">
        <v>41452</v>
      </c>
      <c r="R541" s="1">
        <v>1.81</v>
      </c>
      <c r="S541" s="1">
        <v>100</v>
      </c>
      <c r="V541" s="1">
        <v>19200</v>
      </c>
      <c r="W541" s="183">
        <f t="shared" si="44"/>
        <v>43.994999999999997</v>
      </c>
      <c r="X541" s="1" t="s">
        <v>4868</v>
      </c>
      <c r="AA541" s="183">
        <f t="shared" si="48"/>
        <v>0.61721000000000004</v>
      </c>
      <c r="AB541" s="183">
        <f t="shared" si="49"/>
        <v>0.56782880000000002</v>
      </c>
      <c r="AC541" s="1"/>
      <c r="AD541" s="1"/>
      <c r="AE541" s="292">
        <f t="shared" si="50"/>
        <v>9.4599999999999991</v>
      </c>
    </row>
    <row r="542" spans="1:31" x14ac:dyDescent="0.2">
      <c r="A542" s="133" t="s">
        <v>1006</v>
      </c>
      <c r="B542" s="133" t="s">
        <v>4422</v>
      </c>
      <c r="C542" s="136" t="s">
        <v>4803</v>
      </c>
      <c r="D542" s="136" t="s">
        <v>4266</v>
      </c>
      <c r="E542" s="136" t="s">
        <v>1007</v>
      </c>
      <c r="F542" s="133" t="s">
        <v>918</v>
      </c>
      <c r="G542" s="136" t="s">
        <v>3655</v>
      </c>
      <c r="H542" s="133">
        <v>172</v>
      </c>
      <c r="I542" s="133">
        <v>1</v>
      </c>
      <c r="J542" s="133">
        <v>2.5</v>
      </c>
      <c r="K542" s="133">
        <v>62</v>
      </c>
      <c r="L542" s="133">
        <v>5</v>
      </c>
      <c r="M542" s="133" t="s">
        <v>917</v>
      </c>
      <c r="N542" s="136"/>
      <c r="O542" s="133" t="s">
        <v>2728</v>
      </c>
      <c r="P542" s="133" t="s">
        <v>4807</v>
      </c>
      <c r="Q542" s="166">
        <v>41452</v>
      </c>
      <c r="R542" s="1">
        <v>1.81</v>
      </c>
      <c r="S542" s="1">
        <v>100</v>
      </c>
      <c r="V542" s="1">
        <v>19200</v>
      </c>
      <c r="W542" s="183">
        <f t="shared" si="44"/>
        <v>43.994999999999997</v>
      </c>
      <c r="X542" s="1" t="s">
        <v>4868</v>
      </c>
      <c r="AA542" s="183">
        <f t="shared" si="48"/>
        <v>0.28055000000000002</v>
      </c>
      <c r="AB542" s="183">
        <f t="shared" si="49"/>
        <v>0.258104</v>
      </c>
      <c r="AC542" s="1"/>
      <c r="AD542" s="1"/>
      <c r="AE542" s="292">
        <f t="shared" si="50"/>
        <v>4.3</v>
      </c>
    </row>
    <row r="543" spans="1:31" ht="13.5" thickBot="1" x14ac:dyDescent="0.25">
      <c r="A543" s="133" t="s">
        <v>1006</v>
      </c>
      <c r="B543" s="133" t="s">
        <v>4422</v>
      </c>
      <c r="C543" s="136" t="s">
        <v>4803</v>
      </c>
      <c r="D543" s="136" t="s">
        <v>4271</v>
      </c>
      <c r="E543" s="136" t="s">
        <v>1007</v>
      </c>
      <c r="F543" s="133" t="s">
        <v>918</v>
      </c>
      <c r="G543" s="136" t="s">
        <v>3655</v>
      </c>
      <c r="H543" s="133">
        <v>172</v>
      </c>
      <c r="I543" s="133">
        <v>1</v>
      </c>
      <c r="J543" s="133">
        <v>2.5</v>
      </c>
      <c r="K543" s="133">
        <v>62</v>
      </c>
      <c r="L543" s="133">
        <v>5</v>
      </c>
      <c r="M543" s="133" t="s">
        <v>917</v>
      </c>
      <c r="N543" s="136"/>
      <c r="O543" s="133" t="s">
        <v>2728</v>
      </c>
      <c r="P543" s="133" t="s">
        <v>4807</v>
      </c>
      <c r="Q543" s="166">
        <v>41452</v>
      </c>
      <c r="R543" s="308">
        <v>1.81</v>
      </c>
      <c r="S543" s="1">
        <v>100</v>
      </c>
      <c r="V543" s="1">
        <v>19200</v>
      </c>
      <c r="W543" s="183">
        <f t="shared" si="44"/>
        <v>43.994999999999997</v>
      </c>
      <c r="X543" s="1" t="s">
        <v>4868</v>
      </c>
      <c r="AA543" s="183">
        <f t="shared" si="48"/>
        <v>0.28055000000000002</v>
      </c>
      <c r="AB543" s="183">
        <f t="shared" si="49"/>
        <v>0.258104</v>
      </c>
      <c r="AC543" s="1"/>
      <c r="AD543" s="1"/>
      <c r="AE543" s="292">
        <f t="shared" si="50"/>
        <v>4.3</v>
      </c>
    </row>
    <row r="544" spans="1:31" x14ac:dyDescent="0.2">
      <c r="A544" s="133" t="s">
        <v>3599</v>
      </c>
      <c r="B544" s="133" t="s">
        <v>4422</v>
      </c>
      <c r="C544" s="136" t="s">
        <v>4803</v>
      </c>
      <c r="D544" s="136" t="s">
        <v>4273</v>
      </c>
      <c r="E544" s="136" t="s">
        <v>3600</v>
      </c>
      <c r="F544" s="133" t="s">
        <v>3601</v>
      </c>
      <c r="G544" s="136" t="s">
        <v>3655</v>
      </c>
      <c r="H544" s="133">
        <v>172</v>
      </c>
      <c r="I544" s="133">
        <v>1</v>
      </c>
      <c r="J544" s="133">
        <v>159</v>
      </c>
      <c r="K544" s="133">
        <v>45</v>
      </c>
      <c r="L544" s="133">
        <v>330</v>
      </c>
      <c r="M544" s="133" t="s">
        <v>4732</v>
      </c>
      <c r="N544" s="136"/>
      <c r="O544" s="133" t="s">
        <v>4734</v>
      </c>
      <c r="P544" s="133" t="s">
        <v>4816</v>
      </c>
      <c r="Q544" s="166">
        <v>41457</v>
      </c>
      <c r="R544" s="1">
        <v>1.81</v>
      </c>
      <c r="S544" s="1">
        <v>59.5</v>
      </c>
      <c r="V544" s="1">
        <v>19200</v>
      </c>
      <c r="W544" s="183">
        <f t="shared" si="44"/>
        <v>43.994999999999997</v>
      </c>
      <c r="X544" s="1" t="s">
        <v>4868</v>
      </c>
      <c r="AA544" s="183">
        <f>K544*100*R544*(J544*I544)/(S544*1000)</f>
        <v>21.765630252100841</v>
      </c>
      <c r="AB544" s="183">
        <f>(V544*(J544*I544)*1.1)/9000*W544/1000</f>
        <v>16.415414400000003</v>
      </c>
      <c r="AC544" s="1"/>
      <c r="AD544" s="1"/>
      <c r="AE544" s="292">
        <f>J544*I544*(H544/100)</f>
        <v>273.48</v>
      </c>
    </row>
    <row r="545" spans="1:31" x14ac:dyDescent="0.2">
      <c r="A545" s="133" t="s">
        <v>3599</v>
      </c>
      <c r="B545" s="133" t="s">
        <v>4422</v>
      </c>
      <c r="C545" s="136" t="s">
        <v>4803</v>
      </c>
      <c r="D545" s="136" t="s">
        <v>4277</v>
      </c>
      <c r="E545" s="136" t="s">
        <v>3600</v>
      </c>
      <c r="F545" s="133" t="s">
        <v>3601</v>
      </c>
      <c r="G545" s="136" t="s">
        <v>3655</v>
      </c>
      <c r="H545" s="133">
        <v>172</v>
      </c>
      <c r="I545" s="133">
        <v>1</v>
      </c>
      <c r="J545" s="133">
        <v>159</v>
      </c>
      <c r="K545" s="133">
        <v>45</v>
      </c>
      <c r="L545" s="133">
        <v>330</v>
      </c>
      <c r="M545" s="133" t="s">
        <v>4733</v>
      </c>
      <c r="N545" s="136"/>
      <c r="O545" s="133" t="s">
        <v>4734</v>
      </c>
      <c r="P545" s="133" t="s">
        <v>4816</v>
      </c>
      <c r="Q545" s="166">
        <v>41457</v>
      </c>
      <c r="R545" s="1">
        <v>1.81</v>
      </c>
      <c r="S545" s="1">
        <v>59.5</v>
      </c>
      <c r="V545" s="1">
        <v>19200</v>
      </c>
      <c r="W545" s="183">
        <f t="shared" si="44"/>
        <v>43.994999999999997</v>
      </c>
      <c r="X545" s="1" t="s">
        <v>4868</v>
      </c>
      <c r="AA545" s="183">
        <f t="shared" ref="AA545:AA552" si="51">K545*100*R545*(J545*I545)/(S545*1000)</f>
        <v>21.765630252100841</v>
      </c>
      <c r="AB545" s="183">
        <f t="shared" ref="AB545:AB552" si="52">(V545*(J545*I545)*1.1)/9000*W545/1000</f>
        <v>16.415414400000003</v>
      </c>
      <c r="AC545" s="1"/>
      <c r="AD545" s="1"/>
      <c r="AE545" s="292">
        <f t="shared" ref="AE545:AE552" si="53">J545*I545*(H545/100)</f>
        <v>273.48</v>
      </c>
    </row>
    <row r="546" spans="1:31" x14ac:dyDescent="0.2">
      <c r="A546" s="133" t="s">
        <v>3613</v>
      </c>
      <c r="B546" s="133" t="s">
        <v>4422</v>
      </c>
      <c r="C546" s="136" t="s">
        <v>4803</v>
      </c>
      <c r="D546" s="136" t="s">
        <v>4279</v>
      </c>
      <c r="E546" s="136" t="s">
        <v>3614</v>
      </c>
      <c r="F546" s="133" t="s">
        <v>3615</v>
      </c>
      <c r="G546" s="136" t="s">
        <v>3593</v>
      </c>
      <c r="H546" s="133">
        <v>172</v>
      </c>
      <c r="I546" s="133">
        <v>1</v>
      </c>
      <c r="J546" s="133">
        <v>167</v>
      </c>
      <c r="K546" s="133">
        <v>45</v>
      </c>
      <c r="L546" s="133">
        <v>330</v>
      </c>
      <c r="M546" s="133" t="s">
        <v>3602</v>
      </c>
      <c r="N546" s="136" t="s">
        <v>3608</v>
      </c>
      <c r="O546" s="133" t="s">
        <v>3616</v>
      </c>
      <c r="P546" s="133" t="s">
        <v>4816</v>
      </c>
      <c r="Q546" s="166">
        <v>41460</v>
      </c>
      <c r="R546" s="1">
        <v>1.81</v>
      </c>
      <c r="S546" s="1">
        <v>59.5</v>
      </c>
      <c r="V546" s="1">
        <v>19200</v>
      </c>
      <c r="W546" s="183">
        <f t="shared" si="44"/>
        <v>43.994999999999997</v>
      </c>
      <c r="X546" s="1" t="s">
        <v>4868</v>
      </c>
      <c r="AA546" s="183">
        <f t="shared" si="51"/>
        <v>22.860756302521008</v>
      </c>
      <c r="AB546" s="183">
        <f t="shared" si="52"/>
        <v>17.2413472</v>
      </c>
      <c r="AC546" s="1"/>
      <c r="AD546" s="1"/>
      <c r="AE546" s="292">
        <f t="shared" si="53"/>
        <v>287.24</v>
      </c>
    </row>
    <row r="547" spans="1:31" x14ac:dyDescent="0.2">
      <c r="A547" s="133" t="s">
        <v>3613</v>
      </c>
      <c r="B547" s="133" t="s">
        <v>4422</v>
      </c>
      <c r="C547" s="136" t="s">
        <v>4803</v>
      </c>
      <c r="D547" s="136" t="s">
        <v>4283</v>
      </c>
      <c r="E547" s="136" t="s">
        <v>3614</v>
      </c>
      <c r="F547" s="133" t="s">
        <v>3615</v>
      </c>
      <c r="G547" s="136" t="s">
        <v>3593</v>
      </c>
      <c r="H547" s="133">
        <v>172</v>
      </c>
      <c r="I547" s="133">
        <v>1</v>
      </c>
      <c r="J547" s="133">
        <v>167</v>
      </c>
      <c r="K547" s="133">
        <v>45</v>
      </c>
      <c r="L547" s="133">
        <v>330</v>
      </c>
      <c r="M547" s="133" t="s">
        <v>3602</v>
      </c>
      <c r="N547" s="136" t="s">
        <v>3608</v>
      </c>
      <c r="O547" s="133" t="s">
        <v>3616</v>
      </c>
      <c r="P547" s="133" t="s">
        <v>4816</v>
      </c>
      <c r="Q547" s="166">
        <v>41460</v>
      </c>
      <c r="R547" s="1">
        <v>1.81</v>
      </c>
      <c r="S547" s="1">
        <v>59.5</v>
      </c>
      <c r="V547" s="1">
        <v>19200</v>
      </c>
      <c r="W547" s="183">
        <f t="shared" si="44"/>
        <v>43.994999999999997</v>
      </c>
      <c r="X547" s="1" t="s">
        <v>4868</v>
      </c>
      <c r="AA547" s="183">
        <f t="shared" si="51"/>
        <v>22.860756302521008</v>
      </c>
      <c r="AB547" s="183">
        <f t="shared" si="52"/>
        <v>17.2413472</v>
      </c>
      <c r="AC547" s="1"/>
      <c r="AD547" s="1"/>
      <c r="AE547" s="292">
        <f t="shared" si="53"/>
        <v>287.24</v>
      </c>
    </row>
    <row r="548" spans="1:31" x14ac:dyDescent="0.2">
      <c r="A548" s="7224" t="s">
        <v>4750</v>
      </c>
      <c r="B548" s="7225"/>
      <c r="C548" s="7225"/>
      <c r="D548" s="7225"/>
      <c r="E548" s="7225"/>
      <c r="F548" s="7225"/>
      <c r="G548" s="7225"/>
      <c r="H548" s="7225"/>
      <c r="I548" s="7225"/>
      <c r="J548" s="7225"/>
      <c r="K548" s="7225"/>
      <c r="L548" s="7225"/>
      <c r="M548" s="7225"/>
      <c r="N548" s="7225"/>
      <c r="O548" s="7225"/>
      <c r="P548" s="7225"/>
      <c r="Q548" s="7226"/>
      <c r="R548" s="1">
        <v>1.81</v>
      </c>
      <c r="S548" s="1">
        <v>59.5</v>
      </c>
      <c r="V548" s="1">
        <v>19200</v>
      </c>
      <c r="W548" s="183">
        <f t="shared" si="44"/>
        <v>43.994999999999997</v>
      </c>
      <c r="X548" s="1" t="s">
        <v>4868</v>
      </c>
      <c r="AA548" s="183">
        <f t="shared" si="51"/>
        <v>0</v>
      </c>
      <c r="AB548" s="183">
        <f t="shared" si="52"/>
        <v>0</v>
      </c>
      <c r="AC548" s="1"/>
      <c r="AD548" s="1"/>
      <c r="AE548" s="292">
        <f t="shared" si="53"/>
        <v>0</v>
      </c>
    </row>
    <row r="549" spans="1:31" x14ac:dyDescent="0.2">
      <c r="A549" s="133" t="s">
        <v>2750</v>
      </c>
      <c r="B549" s="133" t="s">
        <v>4422</v>
      </c>
      <c r="C549" s="136" t="s">
        <v>1757</v>
      </c>
      <c r="D549" s="136" t="s">
        <v>1651</v>
      </c>
      <c r="E549" s="136" t="s">
        <v>2751</v>
      </c>
      <c r="F549" s="133" t="s">
        <v>2752</v>
      </c>
      <c r="G549" s="136" t="s">
        <v>3655</v>
      </c>
      <c r="H549" s="133">
        <v>172</v>
      </c>
      <c r="I549" s="133">
        <v>1</v>
      </c>
      <c r="J549" s="133">
        <v>165</v>
      </c>
      <c r="K549" s="133">
        <v>54</v>
      </c>
      <c r="L549" s="133">
        <v>330</v>
      </c>
      <c r="M549" s="133" t="s">
        <v>2748</v>
      </c>
      <c r="N549" s="136" t="s">
        <v>3595</v>
      </c>
      <c r="O549" s="133" t="s">
        <v>2753</v>
      </c>
      <c r="P549" s="133" t="s">
        <v>4816</v>
      </c>
      <c r="Q549" s="166">
        <v>41478</v>
      </c>
      <c r="R549" s="1">
        <v>1.81</v>
      </c>
      <c r="S549" s="1">
        <v>59.5</v>
      </c>
      <c r="V549" s="1">
        <v>19200</v>
      </c>
      <c r="W549" s="183">
        <f t="shared" si="44"/>
        <v>43.994999999999997</v>
      </c>
      <c r="X549" s="1" t="s">
        <v>4868</v>
      </c>
      <c r="AA549" s="183">
        <f t="shared" si="51"/>
        <v>27.10436974789916</v>
      </c>
      <c r="AB549" s="183">
        <f t="shared" si="52"/>
        <v>17.034864000000002</v>
      </c>
      <c r="AC549" s="1"/>
      <c r="AD549" s="1"/>
      <c r="AE549" s="292">
        <f t="shared" si="53"/>
        <v>283.8</v>
      </c>
    </row>
    <row r="550" spans="1:31" x14ac:dyDescent="0.2">
      <c r="A550" s="133" t="s">
        <v>2750</v>
      </c>
      <c r="B550" s="133" t="s">
        <v>4422</v>
      </c>
      <c r="C550" s="136" t="s">
        <v>1757</v>
      </c>
      <c r="D550" s="136" t="s">
        <v>1631</v>
      </c>
      <c r="E550" s="136" t="s">
        <v>2751</v>
      </c>
      <c r="F550" s="133" t="s">
        <v>2752</v>
      </c>
      <c r="G550" s="136" t="s">
        <v>3655</v>
      </c>
      <c r="H550" s="133">
        <v>172</v>
      </c>
      <c r="I550" s="133">
        <v>1</v>
      </c>
      <c r="J550" s="133">
        <v>165</v>
      </c>
      <c r="K550" s="133">
        <v>54</v>
      </c>
      <c r="L550" s="133">
        <v>330</v>
      </c>
      <c r="M550" s="133" t="s">
        <v>2748</v>
      </c>
      <c r="N550" s="136" t="s">
        <v>3595</v>
      </c>
      <c r="O550" s="133" t="s">
        <v>2753</v>
      </c>
      <c r="P550" s="133" t="s">
        <v>4816</v>
      </c>
      <c r="Q550" s="166">
        <v>41478</v>
      </c>
      <c r="R550" s="1">
        <v>1.81</v>
      </c>
      <c r="S550" s="1">
        <v>59.5</v>
      </c>
      <c r="V550" s="1">
        <v>19200</v>
      </c>
      <c r="W550" s="183">
        <f t="shared" si="44"/>
        <v>43.994999999999997</v>
      </c>
      <c r="X550" s="1" t="s">
        <v>4868</v>
      </c>
      <c r="AA550" s="183">
        <f t="shared" si="51"/>
        <v>27.10436974789916</v>
      </c>
      <c r="AB550" s="183">
        <f t="shared" si="52"/>
        <v>17.034864000000002</v>
      </c>
      <c r="AC550" s="1"/>
      <c r="AD550" s="1"/>
      <c r="AE550" s="292">
        <f t="shared" si="53"/>
        <v>283.8</v>
      </c>
    </row>
    <row r="551" spans="1:31" x14ac:dyDescent="0.2">
      <c r="A551" s="133" t="s">
        <v>2037</v>
      </c>
      <c r="B551" s="133" t="s">
        <v>4422</v>
      </c>
      <c r="C551" s="136" t="s">
        <v>1757</v>
      </c>
      <c r="D551" s="136" t="s">
        <v>1634</v>
      </c>
      <c r="E551" s="136" t="s">
        <v>2038</v>
      </c>
      <c r="F551" s="133" t="s">
        <v>3207</v>
      </c>
      <c r="G551" s="136" t="s">
        <v>3655</v>
      </c>
      <c r="H551" s="133">
        <v>176</v>
      </c>
      <c r="I551" s="133">
        <v>1</v>
      </c>
      <c r="J551" s="133">
        <v>265</v>
      </c>
      <c r="K551" s="133">
        <v>54</v>
      </c>
      <c r="L551" s="133">
        <v>550</v>
      </c>
      <c r="M551" s="133" t="s">
        <v>2039</v>
      </c>
      <c r="N551" s="136" t="s">
        <v>3622</v>
      </c>
      <c r="O551" s="133" t="s">
        <v>4451</v>
      </c>
      <c r="P551" s="133" t="s">
        <v>4807</v>
      </c>
      <c r="Q551" s="166">
        <v>41484</v>
      </c>
      <c r="R551" s="1">
        <v>1.81</v>
      </c>
      <c r="S551" s="1">
        <v>72</v>
      </c>
      <c r="V551" s="1">
        <v>19200</v>
      </c>
      <c r="W551" s="183">
        <f t="shared" si="44"/>
        <v>43.994999999999997</v>
      </c>
      <c r="X551" s="1" t="s">
        <v>4868</v>
      </c>
      <c r="AA551" s="183">
        <f t="shared" si="51"/>
        <v>35.973750000000003</v>
      </c>
      <c r="AB551" s="183">
        <f t="shared" si="52"/>
        <v>27.359023999999998</v>
      </c>
      <c r="AC551" s="1"/>
      <c r="AD551" s="1"/>
      <c r="AE551" s="292">
        <f t="shared" si="53"/>
        <v>466.4</v>
      </c>
    </row>
    <row r="552" spans="1:31" ht="13.5" thickBot="1" x14ac:dyDescent="0.25">
      <c r="A552" s="133" t="s">
        <v>2037</v>
      </c>
      <c r="B552" s="133" t="s">
        <v>4422</v>
      </c>
      <c r="C552" s="136" t="s">
        <v>1757</v>
      </c>
      <c r="D552" s="136" t="s">
        <v>1637</v>
      </c>
      <c r="E552" s="136" t="s">
        <v>2038</v>
      </c>
      <c r="F552" s="133" t="s">
        <v>3207</v>
      </c>
      <c r="G552" s="136" t="s">
        <v>3655</v>
      </c>
      <c r="H552" s="133">
        <v>176</v>
      </c>
      <c r="I552" s="133">
        <v>1</v>
      </c>
      <c r="J552" s="133">
        <v>265</v>
      </c>
      <c r="K552" s="133">
        <v>54</v>
      </c>
      <c r="L552" s="133">
        <v>550</v>
      </c>
      <c r="M552" s="133" t="s">
        <v>2039</v>
      </c>
      <c r="N552" s="136" t="s">
        <v>3622</v>
      </c>
      <c r="O552" s="133" t="s">
        <v>4451</v>
      </c>
      <c r="P552" s="133" t="s">
        <v>4807</v>
      </c>
      <c r="Q552" s="166">
        <v>41484</v>
      </c>
      <c r="R552" s="308">
        <v>1.81</v>
      </c>
      <c r="S552" s="1">
        <v>72</v>
      </c>
      <c r="V552" s="1">
        <v>19200</v>
      </c>
      <c r="W552" s="183">
        <f t="shared" si="44"/>
        <v>43.994999999999997</v>
      </c>
      <c r="X552" s="1" t="s">
        <v>4868</v>
      </c>
      <c r="AA552" s="183">
        <f t="shared" si="51"/>
        <v>35.973750000000003</v>
      </c>
      <c r="AB552" s="183">
        <f t="shared" si="52"/>
        <v>27.359023999999998</v>
      </c>
      <c r="AC552" s="1"/>
      <c r="AD552" s="1"/>
      <c r="AE552" s="292">
        <f t="shared" si="53"/>
        <v>466.4</v>
      </c>
    </row>
    <row r="553" spans="1:31" x14ac:dyDescent="0.2">
      <c r="A553" s="133" t="s">
        <v>3234</v>
      </c>
      <c r="B553" s="133" t="s">
        <v>4422</v>
      </c>
      <c r="C553" s="136" t="s">
        <v>1757</v>
      </c>
      <c r="D553" s="136" t="s">
        <v>2726</v>
      </c>
      <c r="E553" s="136" t="s">
        <v>3592</v>
      </c>
      <c r="F553" s="133" t="s">
        <v>4413</v>
      </c>
      <c r="G553" s="136" t="s">
        <v>3655</v>
      </c>
      <c r="H553" s="133">
        <v>172</v>
      </c>
      <c r="I553" s="133">
        <v>1</v>
      </c>
      <c r="J553" s="133">
        <v>165</v>
      </c>
      <c r="K553" s="133">
        <v>54</v>
      </c>
      <c r="L553" s="133">
        <v>330</v>
      </c>
      <c r="M553" s="133" t="s">
        <v>3594</v>
      </c>
      <c r="N553" s="136" t="s">
        <v>4647</v>
      </c>
      <c r="O553" s="133" t="s">
        <v>4451</v>
      </c>
      <c r="P553" s="133" t="s">
        <v>4804</v>
      </c>
      <c r="Q553" s="166">
        <v>41491</v>
      </c>
      <c r="R553" s="1">
        <v>1.81</v>
      </c>
      <c r="S553" s="1">
        <v>72</v>
      </c>
      <c r="V553" s="1">
        <v>19200</v>
      </c>
      <c r="W553" s="183">
        <f t="shared" si="44"/>
        <v>43.994999999999997</v>
      </c>
      <c r="X553" s="1" t="s">
        <v>4868</v>
      </c>
      <c r="AA553" s="183">
        <f t="shared" ref="AA553:AA558" si="54">K553*100*R553*(J553*I553)/(S553*1000)</f>
        <v>22.39875</v>
      </c>
      <c r="AB553" s="183">
        <f t="shared" ref="AB553:AB558" si="55">(V553*(J553*I553)*1.1)/9000*W553/1000</f>
        <v>17.034864000000002</v>
      </c>
      <c r="AC553" s="1"/>
      <c r="AD553" s="1"/>
      <c r="AE553" s="292">
        <f t="shared" ref="AE553:AE558" si="56">J553*I553*(H553/100)</f>
        <v>283.8</v>
      </c>
    </row>
    <row r="554" spans="1:31" x14ac:dyDescent="0.2">
      <c r="A554" s="133" t="s">
        <v>3234</v>
      </c>
      <c r="B554" s="133" t="s">
        <v>4422</v>
      </c>
      <c r="C554" s="136" t="s">
        <v>1757</v>
      </c>
      <c r="D554" s="136" t="s">
        <v>2729</v>
      </c>
      <c r="E554" s="136" t="s">
        <v>3592</v>
      </c>
      <c r="F554" s="133" t="s">
        <v>4413</v>
      </c>
      <c r="G554" s="136" t="s">
        <v>3655</v>
      </c>
      <c r="H554" s="133">
        <v>172</v>
      </c>
      <c r="I554" s="133">
        <v>1</v>
      </c>
      <c r="J554" s="133">
        <v>165</v>
      </c>
      <c r="K554" s="133">
        <v>54</v>
      </c>
      <c r="L554" s="133">
        <v>330</v>
      </c>
      <c r="M554" s="133" t="s">
        <v>3594</v>
      </c>
      <c r="N554" s="136" t="s">
        <v>4647</v>
      </c>
      <c r="O554" s="133" t="s">
        <v>4451</v>
      </c>
      <c r="P554" s="133" t="s">
        <v>4804</v>
      </c>
      <c r="Q554" s="166">
        <v>41491</v>
      </c>
      <c r="R554" s="1">
        <v>1.81</v>
      </c>
      <c r="S554" s="1">
        <v>72</v>
      </c>
      <c r="V554" s="1">
        <v>19200</v>
      </c>
      <c r="W554" s="183">
        <f t="shared" si="44"/>
        <v>43.994999999999997</v>
      </c>
      <c r="X554" s="1" t="s">
        <v>4868</v>
      </c>
      <c r="AA554" s="183">
        <f t="shared" si="54"/>
        <v>22.39875</v>
      </c>
      <c r="AB554" s="183">
        <f t="shared" si="55"/>
        <v>17.034864000000002</v>
      </c>
      <c r="AC554" s="1"/>
      <c r="AD554" s="1"/>
      <c r="AE554" s="292">
        <f t="shared" si="56"/>
        <v>283.8</v>
      </c>
    </row>
    <row r="555" spans="1:31" x14ac:dyDescent="0.2">
      <c r="A555" s="133" t="s">
        <v>3844</v>
      </c>
      <c r="B555" s="133" t="s">
        <v>4422</v>
      </c>
      <c r="C555" s="136" t="s">
        <v>1757</v>
      </c>
      <c r="D555" s="136" t="s">
        <v>1641</v>
      </c>
      <c r="E555" s="136" t="s">
        <v>3845</v>
      </c>
      <c r="F555" s="133" t="s">
        <v>2700</v>
      </c>
      <c r="G555" s="136" t="s">
        <v>3655</v>
      </c>
      <c r="H555" s="133">
        <v>172</v>
      </c>
      <c r="I555" s="133">
        <v>1</v>
      </c>
      <c r="J555" s="133">
        <v>98</v>
      </c>
      <c r="K555" s="133">
        <v>54</v>
      </c>
      <c r="L555" s="133">
        <v>220</v>
      </c>
      <c r="M555" s="133" t="s">
        <v>3607</v>
      </c>
      <c r="N555" s="136"/>
      <c r="O555" s="133" t="s">
        <v>2732</v>
      </c>
      <c r="P555" s="133" t="s">
        <v>4816</v>
      </c>
      <c r="Q555" s="166">
        <v>41512</v>
      </c>
      <c r="R555" s="1">
        <v>1.81</v>
      </c>
      <c r="S555" s="1">
        <v>72</v>
      </c>
      <c r="V555" s="1">
        <v>19200</v>
      </c>
      <c r="W555" s="183">
        <f t="shared" si="44"/>
        <v>43.994999999999997</v>
      </c>
      <c r="X555" s="1" t="s">
        <v>4868</v>
      </c>
      <c r="AA555" s="183">
        <f t="shared" si="54"/>
        <v>13.3035</v>
      </c>
      <c r="AB555" s="183">
        <f t="shared" si="55"/>
        <v>10.117676800000002</v>
      </c>
      <c r="AC555" s="1"/>
      <c r="AD555" s="1"/>
      <c r="AE555" s="292">
        <f t="shared" si="56"/>
        <v>168.56</v>
      </c>
    </row>
    <row r="556" spans="1:31" x14ac:dyDescent="0.2">
      <c r="A556" s="133" t="s">
        <v>3844</v>
      </c>
      <c r="B556" s="133" t="s">
        <v>4422</v>
      </c>
      <c r="C556" s="136" t="s">
        <v>1757</v>
      </c>
      <c r="D556" s="136" t="s">
        <v>1642</v>
      </c>
      <c r="E556" s="136" t="s">
        <v>3845</v>
      </c>
      <c r="F556" s="133" t="s">
        <v>2700</v>
      </c>
      <c r="G556" s="136" t="s">
        <v>3655</v>
      </c>
      <c r="H556" s="133">
        <v>172</v>
      </c>
      <c r="I556" s="133">
        <v>1</v>
      </c>
      <c r="J556" s="133">
        <v>98</v>
      </c>
      <c r="K556" s="133">
        <v>54</v>
      </c>
      <c r="L556" s="133">
        <v>220</v>
      </c>
      <c r="M556" s="133" t="s">
        <v>3607</v>
      </c>
      <c r="N556" s="136"/>
      <c r="O556" s="133" t="s">
        <v>2732</v>
      </c>
      <c r="P556" s="133" t="s">
        <v>4816</v>
      </c>
      <c r="Q556" s="166">
        <v>41512</v>
      </c>
      <c r="R556" s="1">
        <v>1.81</v>
      </c>
      <c r="S556" s="1">
        <v>72</v>
      </c>
      <c r="V556" s="1">
        <v>19200</v>
      </c>
      <c r="W556" s="183">
        <f t="shared" si="44"/>
        <v>43.994999999999997</v>
      </c>
      <c r="X556" s="1" t="s">
        <v>4868</v>
      </c>
      <c r="AA556" s="183">
        <f t="shared" si="54"/>
        <v>13.3035</v>
      </c>
      <c r="AB556" s="183">
        <f t="shared" si="55"/>
        <v>10.117676800000002</v>
      </c>
      <c r="AC556" s="1"/>
      <c r="AD556" s="1"/>
      <c r="AE556" s="292">
        <f t="shared" si="56"/>
        <v>168.56</v>
      </c>
    </row>
    <row r="557" spans="1:31" x14ac:dyDescent="0.2">
      <c r="A557" s="133" t="s">
        <v>5174</v>
      </c>
      <c r="B557" s="133" t="s">
        <v>4422</v>
      </c>
      <c r="C557" s="136" t="s">
        <v>1757</v>
      </c>
      <c r="D557" s="136" t="s">
        <v>3704</v>
      </c>
      <c r="E557" s="136" t="s">
        <v>1007</v>
      </c>
      <c r="F557" s="133" t="s">
        <v>918</v>
      </c>
      <c r="G557" s="136" t="s">
        <v>3655</v>
      </c>
      <c r="H557" s="133">
        <v>172</v>
      </c>
      <c r="I557" s="133">
        <v>1</v>
      </c>
      <c r="J557" s="133">
        <v>121</v>
      </c>
      <c r="K557" s="133">
        <v>62</v>
      </c>
      <c r="L557" s="133">
        <v>220</v>
      </c>
      <c r="M557" s="133" t="s">
        <v>917</v>
      </c>
      <c r="N557" s="136" t="s">
        <v>3608</v>
      </c>
      <c r="O557" s="133" t="s">
        <v>2728</v>
      </c>
      <c r="P557" s="133" t="s">
        <v>2277</v>
      </c>
      <c r="Q557" s="166">
        <v>41515</v>
      </c>
      <c r="R557" s="1">
        <v>1.81</v>
      </c>
      <c r="S557" s="1">
        <v>100</v>
      </c>
      <c r="V557" s="1">
        <v>19200</v>
      </c>
      <c r="W557" s="183">
        <f t="shared" si="44"/>
        <v>43.994999999999997</v>
      </c>
      <c r="X557" s="1" t="s">
        <v>4868</v>
      </c>
      <c r="AA557" s="183">
        <f t="shared" si="54"/>
        <v>13.578620000000001</v>
      </c>
      <c r="AB557" s="183">
        <f t="shared" si="55"/>
        <v>12.492233599999999</v>
      </c>
      <c r="AC557" s="1"/>
      <c r="AD557" s="1"/>
      <c r="AE557" s="292">
        <f t="shared" si="56"/>
        <v>208.12</v>
      </c>
    </row>
    <row r="558" spans="1:31" ht="13.5" thickBot="1" x14ac:dyDescent="0.25">
      <c r="A558" s="133" t="s">
        <v>5174</v>
      </c>
      <c r="B558" s="133" t="s">
        <v>4422</v>
      </c>
      <c r="C558" s="136" t="s">
        <v>1757</v>
      </c>
      <c r="D558" s="136" t="s">
        <v>3707</v>
      </c>
      <c r="E558" s="136" t="s">
        <v>1007</v>
      </c>
      <c r="F558" s="133" t="s">
        <v>918</v>
      </c>
      <c r="G558" s="136" t="s">
        <v>3655</v>
      </c>
      <c r="H558" s="133">
        <v>172</v>
      </c>
      <c r="I558" s="133">
        <v>1</v>
      </c>
      <c r="J558" s="133">
        <v>121</v>
      </c>
      <c r="K558" s="133">
        <v>62</v>
      </c>
      <c r="L558" s="133">
        <v>220</v>
      </c>
      <c r="M558" s="133" t="s">
        <v>917</v>
      </c>
      <c r="N558" s="136" t="s">
        <v>3608</v>
      </c>
      <c r="O558" s="133" t="s">
        <v>2728</v>
      </c>
      <c r="P558" s="133" t="s">
        <v>2277</v>
      </c>
      <c r="Q558" s="166">
        <v>41515</v>
      </c>
      <c r="R558" s="308">
        <v>1.81</v>
      </c>
      <c r="S558" s="1">
        <v>100</v>
      </c>
      <c r="V558" s="1">
        <v>19200</v>
      </c>
      <c r="W558" s="183">
        <f>41.9*1.05</f>
        <v>43.994999999999997</v>
      </c>
      <c r="X558" s="1" t="s">
        <v>4868</v>
      </c>
      <c r="AA558" s="183">
        <f t="shared" si="54"/>
        <v>13.578620000000001</v>
      </c>
      <c r="AB558" s="183">
        <f t="shared" si="55"/>
        <v>12.492233599999999</v>
      </c>
      <c r="AC558" s="1"/>
      <c r="AD558" s="1"/>
      <c r="AE558" s="292">
        <f t="shared" si="56"/>
        <v>208.12</v>
      </c>
    </row>
    <row r="559" spans="1:31" x14ac:dyDescent="0.2">
      <c r="A559" s="133" t="s">
        <v>5194</v>
      </c>
      <c r="B559" s="133" t="s">
        <v>4422</v>
      </c>
      <c r="C559" s="136" t="s">
        <v>1757</v>
      </c>
      <c r="D559" s="136" t="s">
        <v>1645</v>
      </c>
      <c r="E559" s="136" t="s">
        <v>5195</v>
      </c>
      <c r="F559" s="133" t="s">
        <v>2738</v>
      </c>
      <c r="G559" s="136" t="s">
        <v>3655</v>
      </c>
      <c r="H559" s="133">
        <v>172</v>
      </c>
      <c r="I559" s="133">
        <v>1</v>
      </c>
      <c r="J559" s="133">
        <v>165</v>
      </c>
      <c r="K559" s="133">
        <v>54</v>
      </c>
      <c r="L559" s="133">
        <v>330</v>
      </c>
      <c r="M559" s="133" t="s">
        <v>3607</v>
      </c>
      <c r="N559" s="136"/>
      <c r="O559" s="133" t="s">
        <v>2732</v>
      </c>
      <c r="P559" s="133" t="s">
        <v>4807</v>
      </c>
      <c r="Q559" s="166">
        <v>41520</v>
      </c>
      <c r="R559" s="1">
        <v>1.81</v>
      </c>
      <c r="S559" s="1">
        <v>72</v>
      </c>
      <c r="V559" s="1">
        <v>19200</v>
      </c>
      <c r="W559" s="183">
        <v>44</v>
      </c>
      <c r="X559" s="1" t="s">
        <v>4868</v>
      </c>
      <c r="AA559" s="183">
        <f>K559*100*R559*(J559*I559)/(S559*1000)</f>
        <v>22.39875</v>
      </c>
      <c r="AB559" s="183">
        <f>(V559*(J559*I559)*1.1)/9000*W559/1000</f>
        <v>17.036800000000003</v>
      </c>
      <c r="AC559" s="1"/>
      <c r="AD559" s="1"/>
      <c r="AE559" s="292">
        <f>J559*I559*(H559/100)</f>
        <v>283.8</v>
      </c>
    </row>
    <row r="560" spans="1:31" ht="13.5" thickBot="1" x14ac:dyDescent="0.25">
      <c r="A560" s="133" t="s">
        <v>5194</v>
      </c>
      <c r="B560" s="133" t="s">
        <v>4422</v>
      </c>
      <c r="C560" s="136" t="s">
        <v>1757</v>
      </c>
      <c r="D560" s="136" t="s">
        <v>1650</v>
      </c>
      <c r="E560" s="136" t="s">
        <v>5195</v>
      </c>
      <c r="F560" s="133" t="s">
        <v>2738</v>
      </c>
      <c r="G560" s="136" t="s">
        <v>3655</v>
      </c>
      <c r="H560" s="133">
        <v>172</v>
      </c>
      <c r="I560" s="133">
        <v>1</v>
      </c>
      <c r="J560" s="133">
        <v>165</v>
      </c>
      <c r="K560" s="133">
        <v>54</v>
      </c>
      <c r="L560" s="133">
        <v>330</v>
      </c>
      <c r="M560" s="133" t="s">
        <v>3607</v>
      </c>
      <c r="N560" s="136"/>
      <c r="O560" s="133" t="s">
        <v>2732</v>
      </c>
      <c r="P560" s="133" t="s">
        <v>4807</v>
      </c>
      <c r="Q560" s="166">
        <v>41520</v>
      </c>
      <c r="R560" s="308">
        <v>1.81</v>
      </c>
      <c r="S560" s="1">
        <v>72</v>
      </c>
      <c r="V560" s="1">
        <v>19200</v>
      </c>
      <c r="W560" s="183">
        <v>44</v>
      </c>
      <c r="X560" s="1" t="s">
        <v>4868</v>
      </c>
      <c r="AA560" s="183">
        <f>K560*100*R560*(J560*I560)/(S560*1000)</f>
        <v>22.39875</v>
      </c>
      <c r="AB560" s="183">
        <f>(V560*(J560*I560)*1.1)/9000*W560/1000</f>
        <v>17.036800000000003</v>
      </c>
      <c r="AC560" s="1"/>
      <c r="AD560" s="1"/>
      <c r="AE560" s="292">
        <f>J560*I560*(H560/100)</f>
        <v>283.8</v>
      </c>
    </row>
    <row r="561" spans="1:31" x14ac:dyDescent="0.2">
      <c r="A561" s="133" t="s">
        <v>5254</v>
      </c>
      <c r="B561" s="133" t="s">
        <v>4422</v>
      </c>
      <c r="C561" s="136" t="s">
        <v>1757</v>
      </c>
      <c r="D561" s="136" t="s">
        <v>2447</v>
      </c>
      <c r="E561" s="136" t="s">
        <v>3597</v>
      </c>
      <c r="F561" s="133">
        <v>246342</v>
      </c>
      <c r="G561" s="136" t="s">
        <v>3655</v>
      </c>
      <c r="H561" s="133">
        <v>172</v>
      </c>
      <c r="I561" s="133">
        <v>1</v>
      </c>
      <c r="J561" s="133">
        <v>260</v>
      </c>
      <c r="K561" s="133">
        <v>46</v>
      </c>
      <c r="L561" s="133">
        <v>660</v>
      </c>
      <c r="M561" s="133" t="s">
        <v>3594</v>
      </c>
      <c r="N561" s="136" t="s">
        <v>3622</v>
      </c>
      <c r="O561" s="133" t="s">
        <v>5269</v>
      </c>
      <c r="P561" s="133" t="s">
        <v>2277</v>
      </c>
      <c r="Q561" s="166">
        <v>41549</v>
      </c>
      <c r="R561" s="1">
        <v>1.81</v>
      </c>
      <c r="S561" s="1">
        <v>72</v>
      </c>
      <c r="V561" s="1">
        <v>19200</v>
      </c>
      <c r="W561" s="183">
        <f t="shared" ref="W561:W590" si="57">41.9*1.05</f>
        <v>43.994999999999997</v>
      </c>
      <c r="X561" s="1" t="s">
        <v>4868</v>
      </c>
      <c r="AA561" s="183">
        <f t="shared" ref="AA561:AA572" si="58">K561*100*R561*(J561*I561)/(S561*1000)</f>
        <v>30.066111111111113</v>
      </c>
      <c r="AB561" s="183">
        <f t="shared" ref="AB561:AB572" si="59">(V561*(J561*I561)*1.1)/9000*W561/1000</f>
        <v>26.842815999999999</v>
      </c>
      <c r="AC561" s="1"/>
      <c r="AD561" s="1"/>
      <c r="AE561" s="832">
        <f t="shared" ref="AE561:AE572" si="60">J561*I561*(H561/100)</f>
        <v>447.2</v>
      </c>
    </row>
    <row r="562" spans="1:31" x14ac:dyDescent="0.2">
      <c r="A562" s="133" t="s">
        <v>5254</v>
      </c>
      <c r="B562" s="133" t="s">
        <v>4422</v>
      </c>
      <c r="C562" s="136" t="s">
        <v>1757</v>
      </c>
      <c r="D562" s="136" t="s">
        <v>2449</v>
      </c>
      <c r="E562" s="136" t="s">
        <v>3597</v>
      </c>
      <c r="F562" s="133">
        <v>246342</v>
      </c>
      <c r="G562" s="136" t="s">
        <v>3655</v>
      </c>
      <c r="H562" s="133">
        <v>172</v>
      </c>
      <c r="I562" s="133">
        <v>1</v>
      </c>
      <c r="J562" s="133">
        <v>260</v>
      </c>
      <c r="K562" s="133">
        <v>46</v>
      </c>
      <c r="L562" s="133">
        <v>660</v>
      </c>
      <c r="M562" s="133" t="s">
        <v>3594</v>
      </c>
      <c r="N562" s="136" t="s">
        <v>3622</v>
      </c>
      <c r="O562" s="133" t="s">
        <v>5269</v>
      </c>
      <c r="P562" s="133" t="s">
        <v>2277</v>
      </c>
      <c r="Q562" s="166">
        <v>41549</v>
      </c>
      <c r="R562" s="1">
        <v>1.81</v>
      </c>
      <c r="S562" s="1">
        <v>72</v>
      </c>
      <c r="V562" s="1">
        <v>19200</v>
      </c>
      <c r="W562" s="183">
        <f t="shared" si="57"/>
        <v>43.994999999999997</v>
      </c>
      <c r="X562" s="1" t="s">
        <v>4868</v>
      </c>
      <c r="AA562" s="183">
        <f t="shared" si="58"/>
        <v>30.066111111111113</v>
      </c>
      <c r="AB562" s="183">
        <f t="shared" si="59"/>
        <v>26.842815999999999</v>
      </c>
      <c r="AC562" s="1"/>
      <c r="AD562" s="1"/>
      <c r="AE562" s="832">
        <f t="shared" si="60"/>
        <v>447.2</v>
      </c>
    </row>
    <row r="563" spans="1:31" x14ac:dyDescent="0.2">
      <c r="A563" s="133" t="s">
        <v>5309</v>
      </c>
      <c r="B563" s="133" t="s">
        <v>4422</v>
      </c>
      <c r="C563" s="136" t="s">
        <v>1757</v>
      </c>
      <c r="D563" s="136" t="s">
        <v>2451</v>
      </c>
      <c r="E563" s="136" t="s">
        <v>5310</v>
      </c>
      <c r="F563" s="133" t="s">
        <v>5311</v>
      </c>
      <c r="G563" s="136" t="s">
        <v>3655</v>
      </c>
      <c r="H563" s="133">
        <v>172</v>
      </c>
      <c r="I563" s="133">
        <v>1</v>
      </c>
      <c r="J563" s="133">
        <v>16.5</v>
      </c>
      <c r="K563" s="133">
        <v>62</v>
      </c>
      <c r="L563" s="133">
        <v>8.25</v>
      </c>
      <c r="M563" s="133" t="s">
        <v>3594</v>
      </c>
      <c r="N563" s="136" t="s">
        <v>4820</v>
      </c>
      <c r="O563" s="133" t="s">
        <v>5300</v>
      </c>
      <c r="P563" s="133" t="s">
        <v>4816</v>
      </c>
      <c r="Q563" s="166">
        <v>41562</v>
      </c>
      <c r="R563" s="1">
        <v>1.81</v>
      </c>
      <c r="S563" s="1">
        <v>100</v>
      </c>
      <c r="V563" s="1">
        <v>19200</v>
      </c>
      <c r="W563" s="183">
        <f t="shared" si="57"/>
        <v>43.994999999999997</v>
      </c>
      <c r="X563" s="1" t="s">
        <v>4868</v>
      </c>
      <c r="AA563" s="183">
        <f t="shared" si="58"/>
        <v>1.8516300000000001</v>
      </c>
      <c r="AB563" s="183">
        <f t="shared" si="59"/>
        <v>1.7034863999999998</v>
      </c>
      <c r="AC563" s="1"/>
      <c r="AD563" s="1"/>
      <c r="AE563" s="832">
        <f t="shared" si="60"/>
        <v>28.38</v>
      </c>
    </row>
    <row r="564" spans="1:31" x14ac:dyDescent="0.2">
      <c r="A564" s="133" t="s">
        <v>5309</v>
      </c>
      <c r="B564" s="133" t="s">
        <v>4422</v>
      </c>
      <c r="C564" s="136" t="s">
        <v>1757</v>
      </c>
      <c r="D564" s="136" t="s">
        <v>2453</v>
      </c>
      <c r="E564" s="136" t="s">
        <v>5310</v>
      </c>
      <c r="F564" s="133" t="s">
        <v>5311</v>
      </c>
      <c r="G564" s="136" t="s">
        <v>3655</v>
      </c>
      <c r="H564" s="133">
        <v>172</v>
      </c>
      <c r="I564" s="133">
        <v>1</v>
      </c>
      <c r="J564" s="133">
        <v>16.5</v>
      </c>
      <c r="K564" s="133">
        <v>62</v>
      </c>
      <c r="L564" s="133">
        <v>8.25</v>
      </c>
      <c r="M564" s="133" t="s">
        <v>3594</v>
      </c>
      <c r="N564" s="136" t="s">
        <v>4820</v>
      </c>
      <c r="O564" s="133" t="s">
        <v>5300</v>
      </c>
      <c r="P564" s="133" t="s">
        <v>4816</v>
      </c>
      <c r="Q564" s="166">
        <v>41562</v>
      </c>
      <c r="R564" s="1">
        <v>1.81</v>
      </c>
      <c r="S564" s="1">
        <v>100</v>
      </c>
      <c r="V564" s="1">
        <v>19200</v>
      </c>
      <c r="W564" s="183">
        <f t="shared" si="57"/>
        <v>43.994999999999997</v>
      </c>
      <c r="X564" s="1" t="s">
        <v>4868</v>
      </c>
      <c r="AA564" s="183">
        <f t="shared" si="58"/>
        <v>1.8516300000000001</v>
      </c>
      <c r="AB564" s="183">
        <f t="shared" si="59"/>
        <v>1.7034863999999998</v>
      </c>
      <c r="AC564" s="1"/>
      <c r="AD564" s="1"/>
      <c r="AE564" s="832">
        <f t="shared" si="60"/>
        <v>28.38</v>
      </c>
    </row>
    <row r="565" spans="1:31" x14ac:dyDescent="0.2">
      <c r="A565" s="133" t="s">
        <v>5304</v>
      </c>
      <c r="B565" s="133" t="s">
        <v>4422</v>
      </c>
      <c r="C565" s="136" t="s">
        <v>1757</v>
      </c>
      <c r="D565" s="136" t="s">
        <v>2200</v>
      </c>
      <c r="E565" s="136" t="s">
        <v>5306</v>
      </c>
      <c r="F565" s="133">
        <v>260542</v>
      </c>
      <c r="G565" s="136" t="s">
        <v>1648</v>
      </c>
      <c r="H565" s="133">
        <v>172</v>
      </c>
      <c r="I565" s="133">
        <v>1</v>
      </c>
      <c r="J565" s="133">
        <v>16.5</v>
      </c>
      <c r="K565" s="133">
        <v>60</v>
      </c>
      <c r="L565" s="133">
        <v>16.5</v>
      </c>
      <c r="M565" s="133" t="s">
        <v>3594</v>
      </c>
      <c r="N565" s="136" t="s">
        <v>4820</v>
      </c>
      <c r="O565" s="133" t="s">
        <v>5300</v>
      </c>
      <c r="P565" s="133" t="s">
        <v>4804</v>
      </c>
      <c r="Q565" s="166">
        <v>41562</v>
      </c>
      <c r="R565" s="1">
        <v>1.81</v>
      </c>
      <c r="S565" s="1">
        <v>100</v>
      </c>
      <c r="V565" s="1">
        <v>19200</v>
      </c>
      <c r="W565" s="183">
        <f t="shared" si="57"/>
        <v>43.994999999999997</v>
      </c>
      <c r="X565" s="1" t="s">
        <v>4868</v>
      </c>
      <c r="AA565" s="183">
        <f t="shared" si="58"/>
        <v>1.7919</v>
      </c>
      <c r="AB565" s="183">
        <f t="shared" si="59"/>
        <v>1.7034863999999998</v>
      </c>
      <c r="AC565" s="1"/>
      <c r="AD565" s="1"/>
      <c r="AE565" s="832">
        <f t="shared" si="60"/>
        <v>28.38</v>
      </c>
    </row>
    <row r="566" spans="1:31" x14ac:dyDescent="0.2">
      <c r="A566" s="133" t="s">
        <v>5304</v>
      </c>
      <c r="B566" s="133" t="s">
        <v>4422</v>
      </c>
      <c r="C566" s="136" t="s">
        <v>1757</v>
      </c>
      <c r="D566" s="136" t="s">
        <v>2200</v>
      </c>
      <c r="E566" s="136" t="s">
        <v>5306</v>
      </c>
      <c r="F566" s="133">
        <v>260542</v>
      </c>
      <c r="G566" s="136" t="s">
        <v>1648</v>
      </c>
      <c r="H566" s="133">
        <v>172</v>
      </c>
      <c r="I566" s="133">
        <v>1</v>
      </c>
      <c r="J566" s="133">
        <v>16.5</v>
      </c>
      <c r="K566" s="133">
        <v>60</v>
      </c>
      <c r="L566" s="133">
        <v>16.5</v>
      </c>
      <c r="M566" s="133" t="s">
        <v>3594</v>
      </c>
      <c r="N566" s="136" t="s">
        <v>4820</v>
      </c>
      <c r="O566" s="133" t="s">
        <v>5300</v>
      </c>
      <c r="P566" s="133" t="s">
        <v>4804</v>
      </c>
      <c r="Q566" s="166">
        <v>41562</v>
      </c>
      <c r="R566" s="1">
        <v>1.81</v>
      </c>
      <c r="S566" s="1">
        <v>100</v>
      </c>
      <c r="V566" s="1">
        <v>19200</v>
      </c>
      <c r="W566" s="183">
        <f t="shared" si="57"/>
        <v>43.994999999999997</v>
      </c>
      <c r="X566" s="1" t="s">
        <v>4868</v>
      </c>
      <c r="AA566" s="183">
        <f t="shared" si="58"/>
        <v>1.7919</v>
      </c>
      <c r="AB566" s="183">
        <f t="shared" si="59"/>
        <v>1.7034863999999998</v>
      </c>
      <c r="AC566" s="1"/>
      <c r="AD566" s="1"/>
      <c r="AE566" s="832">
        <f t="shared" si="60"/>
        <v>28.38</v>
      </c>
    </row>
    <row r="567" spans="1:31" x14ac:dyDescent="0.2">
      <c r="A567" s="133" t="s">
        <v>5307</v>
      </c>
      <c r="B567" s="133" t="s">
        <v>4422</v>
      </c>
      <c r="C567" s="136" t="s">
        <v>1757</v>
      </c>
      <c r="D567" s="136" t="s">
        <v>2547</v>
      </c>
      <c r="E567" s="136" t="s">
        <v>5305</v>
      </c>
      <c r="F567" s="133" t="s">
        <v>5308</v>
      </c>
      <c r="G567" s="136" t="s">
        <v>3655</v>
      </c>
      <c r="H567" s="133">
        <v>172</v>
      </c>
      <c r="I567" s="133">
        <v>1</v>
      </c>
      <c r="J567" s="133">
        <v>8.5</v>
      </c>
      <c r="K567" s="133">
        <v>62</v>
      </c>
      <c r="L567" s="133">
        <v>8.25</v>
      </c>
      <c r="M567" s="133" t="s">
        <v>3594</v>
      </c>
      <c r="N567" s="136" t="s">
        <v>4820</v>
      </c>
      <c r="O567" s="133" t="s">
        <v>5300</v>
      </c>
      <c r="P567" s="133" t="s">
        <v>4804</v>
      </c>
      <c r="Q567" s="166">
        <v>41562</v>
      </c>
      <c r="R567" s="1">
        <v>1.81</v>
      </c>
      <c r="S567" s="1">
        <v>100</v>
      </c>
      <c r="V567" s="1">
        <v>19200</v>
      </c>
      <c r="W567" s="183">
        <f t="shared" si="57"/>
        <v>43.994999999999997</v>
      </c>
      <c r="X567" s="1" t="s">
        <v>4868</v>
      </c>
      <c r="AA567" s="183">
        <f t="shared" si="58"/>
        <v>0.95387</v>
      </c>
      <c r="AB567" s="183">
        <f t="shared" si="59"/>
        <v>0.87755359999999982</v>
      </c>
      <c r="AC567" s="1"/>
      <c r="AD567" s="1"/>
      <c r="AE567" s="832">
        <f t="shared" si="60"/>
        <v>14.62</v>
      </c>
    </row>
    <row r="568" spans="1:31" x14ac:dyDescent="0.2">
      <c r="A568" s="133" t="s">
        <v>5307</v>
      </c>
      <c r="B568" s="133" t="s">
        <v>4422</v>
      </c>
      <c r="C568" s="136" t="s">
        <v>1757</v>
      </c>
      <c r="D568" s="136" t="s">
        <v>3843</v>
      </c>
      <c r="E568" s="136" t="s">
        <v>5305</v>
      </c>
      <c r="F568" s="133" t="s">
        <v>5308</v>
      </c>
      <c r="G568" s="136" t="s">
        <v>3655</v>
      </c>
      <c r="H568" s="133">
        <v>172</v>
      </c>
      <c r="I568" s="133">
        <v>1</v>
      </c>
      <c r="J568" s="133">
        <v>8.5</v>
      </c>
      <c r="K568" s="133">
        <v>62</v>
      </c>
      <c r="L568" s="133">
        <v>8.25</v>
      </c>
      <c r="M568" s="133" t="s">
        <v>3594</v>
      </c>
      <c r="N568" s="136" t="s">
        <v>4820</v>
      </c>
      <c r="O568" s="133" t="s">
        <v>5300</v>
      </c>
      <c r="P568" s="133" t="s">
        <v>4804</v>
      </c>
      <c r="Q568" s="166">
        <v>41562</v>
      </c>
      <c r="R568" s="1">
        <v>1.81</v>
      </c>
      <c r="S568" s="1">
        <v>100</v>
      </c>
      <c r="V568" s="1">
        <v>19200</v>
      </c>
      <c r="W568" s="183">
        <f t="shared" si="57"/>
        <v>43.994999999999997</v>
      </c>
      <c r="X568" s="1" t="s">
        <v>4868</v>
      </c>
      <c r="AA568" s="183">
        <f t="shared" si="58"/>
        <v>0.95387</v>
      </c>
      <c r="AB568" s="183">
        <f t="shared" si="59"/>
        <v>0.87755359999999982</v>
      </c>
      <c r="AC568" s="1"/>
      <c r="AD568" s="1"/>
      <c r="AE568" s="832">
        <f t="shared" si="60"/>
        <v>14.62</v>
      </c>
    </row>
    <row r="569" spans="1:31" x14ac:dyDescent="0.2">
      <c r="A569" s="133" t="s">
        <v>5301</v>
      </c>
      <c r="B569" s="133" t="s">
        <v>4422</v>
      </c>
      <c r="C569" s="136" t="s">
        <v>1757</v>
      </c>
      <c r="D569" s="136" t="s">
        <v>2549</v>
      </c>
      <c r="E569" s="136" t="s">
        <v>5302</v>
      </c>
      <c r="F569" s="133" t="s">
        <v>5303</v>
      </c>
      <c r="G569" s="136" t="s">
        <v>3655</v>
      </c>
      <c r="H569" s="133">
        <v>172</v>
      </c>
      <c r="I569" s="133">
        <v>1</v>
      </c>
      <c r="J569" s="133">
        <v>16.5</v>
      </c>
      <c r="K569" s="133">
        <v>46</v>
      </c>
      <c r="L569" s="133">
        <v>16.5</v>
      </c>
      <c r="M569" s="133" t="s">
        <v>3594</v>
      </c>
      <c r="N569" s="136" t="s">
        <v>4820</v>
      </c>
      <c r="O569" s="133" t="s">
        <v>5300</v>
      </c>
      <c r="P569" s="133" t="s">
        <v>4807</v>
      </c>
      <c r="Q569" s="166">
        <v>41563</v>
      </c>
      <c r="R569" s="1">
        <v>1.81</v>
      </c>
      <c r="S569" s="1">
        <v>100</v>
      </c>
      <c r="V569" s="1">
        <v>19200</v>
      </c>
      <c r="W569" s="183">
        <f t="shared" si="57"/>
        <v>43.994999999999997</v>
      </c>
      <c r="X569" s="1" t="s">
        <v>4868</v>
      </c>
      <c r="AA569" s="183">
        <f t="shared" si="58"/>
        <v>1.3737900000000001</v>
      </c>
      <c r="AB569" s="183">
        <f t="shared" si="59"/>
        <v>1.7034863999999998</v>
      </c>
      <c r="AC569" s="1"/>
      <c r="AD569" s="1"/>
      <c r="AE569" s="832">
        <f t="shared" si="60"/>
        <v>28.38</v>
      </c>
    </row>
    <row r="570" spans="1:31" x14ac:dyDescent="0.2">
      <c r="A570" s="133" t="s">
        <v>5301</v>
      </c>
      <c r="B570" s="133" t="s">
        <v>4422</v>
      </c>
      <c r="C570" s="136" t="s">
        <v>1757</v>
      </c>
      <c r="D570" s="136" t="s">
        <v>2552</v>
      </c>
      <c r="E570" s="136" t="s">
        <v>5302</v>
      </c>
      <c r="F570" s="133" t="s">
        <v>5303</v>
      </c>
      <c r="G570" s="136" t="s">
        <v>3655</v>
      </c>
      <c r="H570" s="133">
        <v>172</v>
      </c>
      <c r="I570" s="133">
        <v>1</v>
      </c>
      <c r="J570" s="133">
        <v>16.5</v>
      </c>
      <c r="K570" s="133">
        <v>46</v>
      </c>
      <c r="L570" s="133">
        <v>16.5</v>
      </c>
      <c r="M570" s="133" t="s">
        <v>3594</v>
      </c>
      <c r="N570" s="136" t="s">
        <v>4820</v>
      </c>
      <c r="O570" s="133" t="s">
        <v>5300</v>
      </c>
      <c r="P570" s="133" t="s">
        <v>4807</v>
      </c>
      <c r="Q570" s="166">
        <v>41563</v>
      </c>
      <c r="R570" s="1">
        <v>1.81</v>
      </c>
      <c r="S570" s="1">
        <v>100</v>
      </c>
      <c r="V570" s="1">
        <v>19200</v>
      </c>
      <c r="W570" s="183">
        <f t="shared" si="57"/>
        <v>43.994999999999997</v>
      </c>
      <c r="X570" s="1" t="s">
        <v>4868</v>
      </c>
      <c r="AA570" s="183">
        <f t="shared" si="58"/>
        <v>1.3737900000000001</v>
      </c>
      <c r="AB570" s="183">
        <f t="shared" si="59"/>
        <v>1.7034863999999998</v>
      </c>
      <c r="AC570" s="1"/>
      <c r="AD570" s="1"/>
      <c r="AE570" s="832">
        <f t="shared" si="60"/>
        <v>28.38</v>
      </c>
    </row>
    <row r="571" spans="1:31" x14ac:dyDescent="0.2">
      <c r="A571" s="133" t="s">
        <v>5298</v>
      </c>
      <c r="B571" s="133" t="s">
        <v>4422</v>
      </c>
      <c r="C571" s="136" t="s">
        <v>1757</v>
      </c>
      <c r="D571" s="136" t="s">
        <v>2212</v>
      </c>
      <c r="E571" s="136" t="s">
        <v>5299</v>
      </c>
      <c r="F571" s="133">
        <v>246512</v>
      </c>
      <c r="G571" s="136" t="s">
        <v>1648</v>
      </c>
      <c r="H571" s="133">
        <v>172</v>
      </c>
      <c r="I571" s="133">
        <v>1</v>
      </c>
      <c r="J571" s="133">
        <v>14.7</v>
      </c>
      <c r="K571" s="133">
        <v>46</v>
      </c>
      <c r="L571" s="133">
        <v>16.5</v>
      </c>
      <c r="M571" s="133" t="s">
        <v>3594</v>
      </c>
      <c r="N571" s="136" t="s">
        <v>4820</v>
      </c>
      <c r="O571" s="133" t="s">
        <v>5300</v>
      </c>
      <c r="P571" s="133" t="s">
        <v>4807</v>
      </c>
      <c r="Q571" s="166">
        <v>41570</v>
      </c>
      <c r="R571" s="1">
        <v>1.81</v>
      </c>
      <c r="S571" s="1">
        <v>100</v>
      </c>
      <c r="V571" s="1">
        <v>19200</v>
      </c>
      <c r="W571" s="183">
        <f t="shared" si="57"/>
        <v>43.994999999999997</v>
      </c>
      <c r="X571" s="1" t="s">
        <v>4868</v>
      </c>
      <c r="AA571" s="183">
        <f t="shared" si="58"/>
        <v>1.223922</v>
      </c>
      <c r="AB571" s="183">
        <f t="shared" si="59"/>
        <v>1.51765152</v>
      </c>
      <c r="AC571" s="1"/>
      <c r="AD571" s="1"/>
      <c r="AE571" s="832">
        <f t="shared" si="60"/>
        <v>25.283999999999999</v>
      </c>
    </row>
    <row r="572" spans="1:31" ht="13.5" thickBot="1" x14ac:dyDescent="0.25">
      <c r="A572" s="133" t="s">
        <v>5298</v>
      </c>
      <c r="B572" s="133" t="s">
        <v>4422</v>
      </c>
      <c r="C572" s="136" t="s">
        <v>1757</v>
      </c>
      <c r="D572" s="136" t="s">
        <v>2214</v>
      </c>
      <c r="E572" s="136" t="s">
        <v>5299</v>
      </c>
      <c r="F572" s="133">
        <v>246512</v>
      </c>
      <c r="G572" s="136" t="s">
        <v>1648</v>
      </c>
      <c r="H572" s="133">
        <v>172</v>
      </c>
      <c r="I572" s="133">
        <v>1</v>
      </c>
      <c r="J572" s="133">
        <v>14.7</v>
      </c>
      <c r="K572" s="133">
        <v>46</v>
      </c>
      <c r="L572" s="133">
        <v>16.5</v>
      </c>
      <c r="M572" s="133" t="s">
        <v>3594</v>
      </c>
      <c r="N572" s="136" t="s">
        <v>4820</v>
      </c>
      <c r="O572" s="133" t="s">
        <v>5300</v>
      </c>
      <c r="P572" s="133" t="s">
        <v>4807</v>
      </c>
      <c r="Q572" s="166">
        <v>41570</v>
      </c>
      <c r="R572" s="308">
        <v>1.81</v>
      </c>
      <c r="S572" s="1">
        <v>100</v>
      </c>
      <c r="V572" s="1">
        <v>19200</v>
      </c>
      <c r="W572" s="183">
        <f t="shared" si="57"/>
        <v>43.994999999999997</v>
      </c>
      <c r="X572" s="1" t="s">
        <v>4868</v>
      </c>
      <c r="AA572" s="183">
        <f t="shared" si="58"/>
        <v>1.223922</v>
      </c>
      <c r="AB572" s="183">
        <f t="shared" si="59"/>
        <v>1.51765152</v>
      </c>
      <c r="AC572" s="1"/>
      <c r="AD572" s="1"/>
      <c r="AE572" s="832">
        <f t="shared" si="60"/>
        <v>25.283999999999999</v>
      </c>
    </row>
    <row r="573" spans="1:31" x14ac:dyDescent="0.2">
      <c r="A573" s="133" t="s">
        <v>5351</v>
      </c>
      <c r="B573" s="133" t="s">
        <v>4422</v>
      </c>
      <c r="C573" s="136" t="s">
        <v>1757</v>
      </c>
      <c r="D573" s="136" t="s">
        <v>4258</v>
      </c>
      <c r="E573" s="136" t="s">
        <v>3697</v>
      </c>
      <c r="F573" s="133" t="s">
        <v>2344</v>
      </c>
      <c r="G573" s="136" t="s">
        <v>3593</v>
      </c>
      <c r="H573" s="133">
        <v>172</v>
      </c>
      <c r="I573" s="133">
        <v>1</v>
      </c>
      <c r="J573" s="133">
        <v>275</v>
      </c>
      <c r="K573" s="133">
        <v>54</v>
      </c>
      <c r="L573" s="133">
        <v>165</v>
      </c>
      <c r="M573" s="133" t="s">
        <v>3594</v>
      </c>
      <c r="N573" s="136" t="s">
        <v>3622</v>
      </c>
      <c r="O573" s="133" t="s">
        <v>4451</v>
      </c>
      <c r="P573" s="133" t="s">
        <v>4807</v>
      </c>
      <c r="Q573" s="166">
        <v>41582</v>
      </c>
      <c r="R573" s="1">
        <v>1.81</v>
      </c>
      <c r="S573" s="1">
        <v>72</v>
      </c>
      <c r="V573" s="1">
        <v>19200</v>
      </c>
      <c r="W573" s="183">
        <f t="shared" si="57"/>
        <v>43.994999999999997</v>
      </c>
      <c r="X573" s="1" t="s">
        <v>4868</v>
      </c>
      <c r="AA573" s="183">
        <f>K573*100*R573*(J573*I573)/(S573*1000)</f>
        <v>37.331249999999997</v>
      </c>
      <c r="AB573" s="183">
        <f>(V573*(J573*I573)*1.1)/9000*W573/1000</f>
        <v>28.391440000000006</v>
      </c>
      <c r="AC573" s="1"/>
      <c r="AD573" s="1"/>
      <c r="AE573" s="832">
        <f>J573*I573*(H573/100)</f>
        <v>473</v>
      </c>
    </row>
    <row r="574" spans="1:31" x14ac:dyDescent="0.2">
      <c r="A574" s="133" t="s">
        <v>5351</v>
      </c>
      <c r="B574" s="133" t="s">
        <v>4422</v>
      </c>
      <c r="C574" s="136" t="s">
        <v>1757</v>
      </c>
      <c r="D574" s="136" t="s">
        <v>2219</v>
      </c>
      <c r="E574" s="136" t="s">
        <v>3697</v>
      </c>
      <c r="F574" s="133" t="s">
        <v>2344</v>
      </c>
      <c r="G574" s="136" t="s">
        <v>3593</v>
      </c>
      <c r="H574" s="133">
        <v>172</v>
      </c>
      <c r="I574" s="133">
        <v>1</v>
      </c>
      <c r="J574" s="133">
        <v>275</v>
      </c>
      <c r="K574" s="133">
        <v>54</v>
      </c>
      <c r="L574" s="133">
        <v>165</v>
      </c>
      <c r="M574" s="133" t="s">
        <v>3594</v>
      </c>
      <c r="N574" s="136" t="s">
        <v>3622</v>
      </c>
      <c r="O574" s="133" t="s">
        <v>4451</v>
      </c>
      <c r="P574" s="133" t="s">
        <v>4807</v>
      </c>
      <c r="Q574" s="166">
        <v>41582</v>
      </c>
      <c r="R574" s="1">
        <v>1.81</v>
      </c>
      <c r="S574" s="1">
        <v>72</v>
      </c>
      <c r="V574" s="1">
        <v>19200</v>
      </c>
      <c r="W574" s="183">
        <f t="shared" si="57"/>
        <v>43.994999999999997</v>
      </c>
      <c r="X574" s="1" t="s">
        <v>4868</v>
      </c>
      <c r="AA574" s="183">
        <f t="shared" ref="AA574:AA590" si="61">K574*100*R574*(J574*I574)/(S574*1000)</f>
        <v>37.331249999999997</v>
      </c>
      <c r="AB574" s="183">
        <f t="shared" ref="AB574:AB590" si="62">(V574*(J574*I574)*1.1)/9000*W574/1000</f>
        <v>28.391440000000006</v>
      </c>
      <c r="AC574" s="1"/>
      <c r="AD574" s="1"/>
      <c r="AE574" s="832">
        <f t="shared" ref="AE574:AE590" si="63">J574*I574*(H574/100)</f>
        <v>473</v>
      </c>
    </row>
    <row r="575" spans="1:31" x14ac:dyDescent="0.2">
      <c r="A575" s="133" t="s">
        <v>5364</v>
      </c>
      <c r="B575" s="133" t="s">
        <v>4422</v>
      </c>
      <c r="C575" s="136" t="s">
        <v>1757</v>
      </c>
      <c r="D575" s="136" t="s">
        <v>2559</v>
      </c>
      <c r="E575" s="136" t="s">
        <v>5365</v>
      </c>
      <c r="F575" s="133" t="s">
        <v>3191</v>
      </c>
      <c r="G575" s="136" t="s">
        <v>3655</v>
      </c>
      <c r="H575" s="133">
        <v>172</v>
      </c>
      <c r="I575" s="133">
        <v>1</v>
      </c>
      <c r="J575" s="133">
        <v>495</v>
      </c>
      <c r="K575" s="133">
        <v>54</v>
      </c>
      <c r="L575" s="133">
        <v>770</v>
      </c>
      <c r="M575" s="133" t="s">
        <v>5227</v>
      </c>
      <c r="N575" s="136" t="s">
        <v>4915</v>
      </c>
      <c r="O575" s="133" t="s">
        <v>4451</v>
      </c>
      <c r="P575" s="133" t="s">
        <v>2277</v>
      </c>
      <c r="Q575" s="166">
        <v>41592</v>
      </c>
      <c r="R575" s="1">
        <v>1.81</v>
      </c>
      <c r="S575" s="1">
        <v>72</v>
      </c>
      <c r="V575" s="1">
        <v>19200</v>
      </c>
      <c r="W575" s="183">
        <f t="shared" si="57"/>
        <v>43.994999999999997</v>
      </c>
      <c r="X575" s="1" t="s">
        <v>4868</v>
      </c>
      <c r="AA575" s="183">
        <f t="shared" si="61"/>
        <v>67.196250000000006</v>
      </c>
      <c r="AB575" s="183">
        <f t="shared" si="62"/>
        <v>51.10459199999999</v>
      </c>
      <c r="AC575" s="1"/>
      <c r="AD575" s="1"/>
      <c r="AE575" s="832">
        <f t="shared" si="63"/>
        <v>851.4</v>
      </c>
    </row>
    <row r="576" spans="1:31" x14ac:dyDescent="0.2">
      <c r="A576" s="133" t="s">
        <v>5364</v>
      </c>
      <c r="B576" s="133" t="s">
        <v>4422</v>
      </c>
      <c r="C576" s="136" t="s">
        <v>1757</v>
      </c>
      <c r="D576" s="136" t="s">
        <v>4731</v>
      </c>
      <c r="E576" s="136" t="s">
        <v>5365</v>
      </c>
      <c r="F576" s="133" t="s">
        <v>3191</v>
      </c>
      <c r="G576" s="136" t="s">
        <v>3655</v>
      </c>
      <c r="H576" s="133">
        <v>172</v>
      </c>
      <c r="I576" s="133">
        <v>1</v>
      </c>
      <c r="J576" s="133">
        <v>495</v>
      </c>
      <c r="K576" s="133">
        <v>54</v>
      </c>
      <c r="L576" s="133">
        <v>770</v>
      </c>
      <c r="M576" s="133" t="s">
        <v>5227</v>
      </c>
      <c r="N576" s="136" t="s">
        <v>4915</v>
      </c>
      <c r="O576" s="133" t="s">
        <v>4451</v>
      </c>
      <c r="P576" s="133" t="s">
        <v>2277</v>
      </c>
      <c r="Q576" s="166">
        <v>41592</v>
      </c>
      <c r="R576" s="1">
        <v>1.81</v>
      </c>
      <c r="S576" s="1">
        <v>72</v>
      </c>
      <c r="V576" s="1">
        <v>19200</v>
      </c>
      <c r="W576" s="183">
        <f t="shared" si="57"/>
        <v>43.994999999999997</v>
      </c>
      <c r="X576" s="1" t="s">
        <v>4868</v>
      </c>
      <c r="AA576" s="183">
        <f t="shared" si="61"/>
        <v>67.196250000000006</v>
      </c>
      <c r="AB576" s="183">
        <f t="shared" si="62"/>
        <v>51.10459199999999</v>
      </c>
      <c r="AC576" s="1"/>
      <c r="AD576" s="1"/>
      <c r="AE576" s="832">
        <f t="shared" si="63"/>
        <v>851.4</v>
      </c>
    </row>
    <row r="577" spans="1:31" x14ac:dyDescent="0.2">
      <c r="A577" s="133" t="s">
        <v>5396</v>
      </c>
      <c r="B577" s="133" t="s">
        <v>4422</v>
      </c>
      <c r="C577" s="136" t="s">
        <v>1757</v>
      </c>
      <c r="D577" s="136" t="s">
        <v>2561</v>
      </c>
      <c r="E577" s="136" t="s">
        <v>3597</v>
      </c>
      <c r="F577" s="133">
        <v>246342</v>
      </c>
      <c r="G577" s="136" t="s">
        <v>3655</v>
      </c>
      <c r="H577" s="133">
        <v>172</v>
      </c>
      <c r="I577" s="133">
        <v>1</v>
      </c>
      <c r="J577" s="133">
        <v>165</v>
      </c>
      <c r="K577" s="133">
        <v>46</v>
      </c>
      <c r="L577" s="133">
        <v>330</v>
      </c>
      <c r="M577" s="133" t="s">
        <v>3594</v>
      </c>
      <c r="N577" s="136" t="s">
        <v>3595</v>
      </c>
      <c r="O577" s="133" t="s">
        <v>4451</v>
      </c>
      <c r="P577" s="133" t="s">
        <v>4816</v>
      </c>
      <c r="Q577" s="166">
        <v>41597</v>
      </c>
      <c r="R577" s="1">
        <v>1.81</v>
      </c>
      <c r="S577" s="1">
        <v>72</v>
      </c>
      <c r="V577" s="1">
        <v>19200</v>
      </c>
      <c r="W577" s="183">
        <f t="shared" si="57"/>
        <v>43.994999999999997</v>
      </c>
      <c r="X577" s="1" t="s">
        <v>4868</v>
      </c>
      <c r="AA577" s="183">
        <f t="shared" si="61"/>
        <v>19.080416666666668</v>
      </c>
      <c r="AB577" s="183">
        <f t="shared" si="62"/>
        <v>17.034864000000002</v>
      </c>
      <c r="AC577" s="1"/>
      <c r="AD577" s="1"/>
      <c r="AE577" s="832">
        <f t="shared" si="63"/>
        <v>283.8</v>
      </c>
    </row>
    <row r="578" spans="1:31" x14ac:dyDescent="0.2">
      <c r="A578" s="133" t="s">
        <v>5396</v>
      </c>
      <c r="B578" s="133" t="s">
        <v>4422</v>
      </c>
      <c r="C578" s="136" t="s">
        <v>1757</v>
      </c>
      <c r="D578" s="136" t="s">
        <v>5268</v>
      </c>
      <c r="E578" s="136" t="s">
        <v>3597</v>
      </c>
      <c r="F578" s="133">
        <v>246342</v>
      </c>
      <c r="G578" s="136" t="s">
        <v>3655</v>
      </c>
      <c r="H578" s="133">
        <v>172</v>
      </c>
      <c r="I578" s="133">
        <v>1</v>
      </c>
      <c r="J578" s="133">
        <v>165</v>
      </c>
      <c r="K578" s="133">
        <v>46</v>
      </c>
      <c r="L578" s="133">
        <v>330</v>
      </c>
      <c r="M578" s="133" t="s">
        <v>3594</v>
      </c>
      <c r="N578" s="136" t="s">
        <v>3595</v>
      </c>
      <c r="O578" s="133" t="s">
        <v>4451</v>
      </c>
      <c r="P578" s="133" t="s">
        <v>4816</v>
      </c>
      <c r="Q578" s="166">
        <v>41597</v>
      </c>
      <c r="R578" s="1">
        <v>1.81</v>
      </c>
      <c r="S578" s="1">
        <v>72</v>
      </c>
      <c r="V578" s="1">
        <v>19200</v>
      </c>
      <c r="W578" s="183">
        <f t="shared" si="57"/>
        <v>43.994999999999997</v>
      </c>
      <c r="X578" s="1" t="s">
        <v>4868</v>
      </c>
      <c r="AA578" s="183">
        <f t="shared" si="61"/>
        <v>19.080416666666668</v>
      </c>
      <c r="AB578" s="183">
        <f t="shared" si="62"/>
        <v>17.034864000000002</v>
      </c>
      <c r="AC578" s="1"/>
      <c r="AD578" s="1"/>
      <c r="AE578" s="832">
        <f t="shared" si="63"/>
        <v>283.8</v>
      </c>
    </row>
    <row r="579" spans="1:31" x14ac:dyDescent="0.2">
      <c r="A579" s="133" t="s">
        <v>3021</v>
      </c>
      <c r="B579" s="133" t="s">
        <v>4422</v>
      </c>
      <c r="C579" s="136" t="s">
        <v>1757</v>
      </c>
      <c r="D579" s="136" t="s">
        <v>5413</v>
      </c>
      <c r="E579" s="136" t="s">
        <v>3022</v>
      </c>
      <c r="F579" s="133" t="s">
        <v>1186</v>
      </c>
      <c r="G579" s="136" t="s">
        <v>3655</v>
      </c>
      <c r="H579" s="133">
        <v>172</v>
      </c>
      <c r="I579" s="133">
        <v>1</v>
      </c>
      <c r="J579" s="133">
        <v>110</v>
      </c>
      <c r="K579" s="133">
        <v>54</v>
      </c>
      <c r="L579" s="133">
        <v>220</v>
      </c>
      <c r="M579" s="133" t="s">
        <v>3602</v>
      </c>
      <c r="N579" s="136" t="s">
        <v>3612</v>
      </c>
      <c r="O579" s="133" t="s">
        <v>4451</v>
      </c>
      <c r="P579" s="133" t="s">
        <v>4807</v>
      </c>
      <c r="Q579" s="166">
        <v>41600</v>
      </c>
      <c r="R579" s="1">
        <v>1.81</v>
      </c>
      <c r="S579" s="1">
        <v>72</v>
      </c>
      <c r="V579" s="1">
        <v>19200</v>
      </c>
      <c r="W579" s="183">
        <f t="shared" si="57"/>
        <v>43.994999999999997</v>
      </c>
      <c r="X579" s="1" t="s">
        <v>4868</v>
      </c>
      <c r="AA579" s="183">
        <f t="shared" si="61"/>
        <v>14.932499999999999</v>
      </c>
      <c r="AB579" s="183">
        <f t="shared" si="62"/>
        <v>11.356575999999999</v>
      </c>
      <c r="AC579" s="1"/>
      <c r="AD579" s="1"/>
      <c r="AE579" s="832">
        <f t="shared" si="63"/>
        <v>189.2</v>
      </c>
    </row>
    <row r="580" spans="1:31" x14ac:dyDescent="0.2">
      <c r="A580" s="133" t="s">
        <v>3021</v>
      </c>
      <c r="B580" s="133" t="s">
        <v>4422</v>
      </c>
      <c r="C580" s="136" t="s">
        <v>1757</v>
      </c>
      <c r="D580" s="136" t="s">
        <v>5414</v>
      </c>
      <c r="E580" s="136" t="s">
        <v>3022</v>
      </c>
      <c r="F580" s="133" t="s">
        <v>1186</v>
      </c>
      <c r="G580" s="136" t="s">
        <v>3655</v>
      </c>
      <c r="H580" s="133">
        <v>172</v>
      </c>
      <c r="I580" s="133">
        <v>1</v>
      </c>
      <c r="J580" s="133">
        <v>110</v>
      </c>
      <c r="K580" s="133">
        <v>54</v>
      </c>
      <c r="L580" s="133">
        <v>220</v>
      </c>
      <c r="M580" s="133" t="s">
        <v>3602</v>
      </c>
      <c r="N580" s="136" t="s">
        <v>3612</v>
      </c>
      <c r="O580" s="133" t="s">
        <v>4451</v>
      </c>
      <c r="P580" s="133" t="s">
        <v>4807</v>
      </c>
      <c r="Q580" s="166">
        <v>41600</v>
      </c>
      <c r="R580" s="1">
        <v>1.81</v>
      </c>
      <c r="S580" s="1">
        <v>72</v>
      </c>
      <c r="V580" s="1">
        <v>19200</v>
      </c>
      <c r="W580" s="183">
        <f t="shared" si="57"/>
        <v>43.994999999999997</v>
      </c>
      <c r="X580" s="1" t="s">
        <v>4868</v>
      </c>
      <c r="AA580" s="183">
        <f t="shared" si="61"/>
        <v>14.932499999999999</v>
      </c>
      <c r="AB580" s="183">
        <f t="shared" si="62"/>
        <v>11.356575999999999</v>
      </c>
      <c r="AC580" s="1"/>
      <c r="AD580" s="1"/>
      <c r="AE580" s="832">
        <f t="shared" si="63"/>
        <v>189.2</v>
      </c>
    </row>
    <row r="581" spans="1:31" x14ac:dyDescent="0.2">
      <c r="A581" s="133" t="s">
        <v>5428</v>
      </c>
      <c r="B581" s="133" t="s">
        <v>4422</v>
      </c>
      <c r="C581" s="136" t="s">
        <v>1757</v>
      </c>
      <c r="D581" s="136" t="s">
        <v>4279</v>
      </c>
      <c r="E581" s="136" t="s">
        <v>5429</v>
      </c>
      <c r="F581" s="133" t="s">
        <v>1026</v>
      </c>
      <c r="G581" s="136" t="s">
        <v>2721</v>
      </c>
      <c r="H581" s="133">
        <v>165</v>
      </c>
      <c r="I581" s="133">
        <v>1</v>
      </c>
      <c r="J581" s="133">
        <v>110</v>
      </c>
      <c r="K581" s="133">
        <v>54</v>
      </c>
      <c r="L581" s="133">
        <v>220</v>
      </c>
      <c r="M581" s="133" t="s">
        <v>3594</v>
      </c>
      <c r="N581" s="136" t="s">
        <v>3612</v>
      </c>
      <c r="O581" s="133" t="s">
        <v>4451</v>
      </c>
      <c r="P581" s="133" t="s">
        <v>2277</v>
      </c>
      <c r="Q581" s="166">
        <v>41605</v>
      </c>
      <c r="R581" s="1">
        <v>1.81</v>
      </c>
      <c r="S581" s="1">
        <v>72</v>
      </c>
      <c r="V581" s="1">
        <v>19200</v>
      </c>
      <c r="W581" s="183">
        <f t="shared" si="57"/>
        <v>43.994999999999997</v>
      </c>
      <c r="X581" s="1" t="s">
        <v>4868</v>
      </c>
      <c r="AA581" s="183">
        <f t="shared" si="61"/>
        <v>14.932499999999999</v>
      </c>
      <c r="AB581" s="183">
        <f t="shared" si="62"/>
        <v>11.356575999999999</v>
      </c>
      <c r="AC581" s="1"/>
      <c r="AD581" s="1"/>
      <c r="AE581" s="832">
        <f t="shared" si="63"/>
        <v>181.5</v>
      </c>
    </row>
    <row r="582" spans="1:31" x14ac:dyDescent="0.2">
      <c r="A582" s="133" t="s">
        <v>5428</v>
      </c>
      <c r="B582" s="133" t="s">
        <v>4422</v>
      </c>
      <c r="C582" s="136" t="s">
        <v>1757</v>
      </c>
      <c r="D582" s="136" t="s">
        <v>4283</v>
      </c>
      <c r="E582" s="136" t="s">
        <v>5429</v>
      </c>
      <c r="F582" s="133" t="s">
        <v>1026</v>
      </c>
      <c r="G582" s="136" t="s">
        <v>2721</v>
      </c>
      <c r="H582" s="133">
        <v>165</v>
      </c>
      <c r="I582" s="133">
        <v>1</v>
      </c>
      <c r="J582" s="133">
        <v>110</v>
      </c>
      <c r="K582" s="133">
        <v>54</v>
      </c>
      <c r="L582" s="133">
        <v>220</v>
      </c>
      <c r="M582" s="133" t="s">
        <v>3594</v>
      </c>
      <c r="N582" s="136" t="s">
        <v>3612</v>
      </c>
      <c r="O582" s="133" t="s">
        <v>4451</v>
      </c>
      <c r="P582" s="133" t="s">
        <v>2277</v>
      </c>
      <c r="Q582" s="166">
        <v>41605</v>
      </c>
      <c r="R582" s="1">
        <v>1.81</v>
      </c>
      <c r="S582" s="1">
        <v>72</v>
      </c>
      <c r="V582" s="1">
        <v>19200</v>
      </c>
      <c r="W582" s="183">
        <f t="shared" si="57"/>
        <v>43.994999999999997</v>
      </c>
      <c r="X582" s="1" t="s">
        <v>4868</v>
      </c>
      <c r="AA582" s="183">
        <f t="shared" si="61"/>
        <v>14.932499999999999</v>
      </c>
      <c r="AB582" s="183">
        <f t="shared" si="62"/>
        <v>11.356575999999999</v>
      </c>
      <c r="AC582" s="1"/>
      <c r="AD582" s="1"/>
      <c r="AE582" s="832">
        <f t="shared" si="63"/>
        <v>181.5</v>
      </c>
    </row>
    <row r="583" spans="1:31" x14ac:dyDescent="0.2">
      <c r="A583" s="133" t="s">
        <v>5462</v>
      </c>
      <c r="B583" s="133" t="s">
        <v>4422</v>
      </c>
      <c r="C583" s="136" t="s">
        <v>1757</v>
      </c>
      <c r="D583" s="136" t="s">
        <v>4285</v>
      </c>
      <c r="E583" s="136" t="s">
        <v>5463</v>
      </c>
      <c r="F583" s="133" t="s">
        <v>5464</v>
      </c>
      <c r="G583" s="136" t="s">
        <v>3593</v>
      </c>
      <c r="H583" s="133">
        <v>172</v>
      </c>
      <c r="I583" s="133">
        <v>1</v>
      </c>
      <c r="J583" s="133">
        <v>11</v>
      </c>
      <c r="K583" s="133">
        <v>54</v>
      </c>
      <c r="L583" s="133">
        <v>11</v>
      </c>
      <c r="M583" s="133" t="s">
        <v>5465</v>
      </c>
      <c r="N583" s="136"/>
      <c r="O583" s="133" t="s">
        <v>3376</v>
      </c>
      <c r="P583" s="133" t="s">
        <v>2277</v>
      </c>
      <c r="Q583" s="166">
        <v>41605</v>
      </c>
      <c r="R583" s="1">
        <v>1.81</v>
      </c>
      <c r="S583" s="1">
        <v>72</v>
      </c>
      <c r="V583" s="1">
        <v>19200</v>
      </c>
      <c r="W583" s="183">
        <f t="shared" si="57"/>
        <v>43.994999999999997</v>
      </c>
      <c r="X583" s="1" t="s">
        <v>4868</v>
      </c>
      <c r="AA583" s="183">
        <f t="shared" si="61"/>
        <v>1.49325</v>
      </c>
      <c r="AB583" s="183">
        <f t="shared" si="62"/>
        <v>1.1356576</v>
      </c>
      <c r="AC583" s="1"/>
      <c r="AD583" s="1"/>
      <c r="AE583" s="832">
        <f t="shared" si="63"/>
        <v>18.919999999999998</v>
      </c>
    </row>
    <row r="584" spans="1:31" x14ac:dyDescent="0.2">
      <c r="A584" s="133" t="s">
        <v>5462</v>
      </c>
      <c r="B584" s="133" t="s">
        <v>4422</v>
      </c>
      <c r="C584" s="136" t="s">
        <v>1757</v>
      </c>
      <c r="D584" s="136" t="s">
        <v>596</v>
      </c>
      <c r="E584" s="136" t="s">
        <v>5463</v>
      </c>
      <c r="F584" s="133" t="s">
        <v>5464</v>
      </c>
      <c r="G584" s="136" t="s">
        <v>3593</v>
      </c>
      <c r="H584" s="133">
        <v>172</v>
      </c>
      <c r="I584" s="133">
        <v>1</v>
      </c>
      <c r="J584" s="133">
        <v>11</v>
      </c>
      <c r="K584" s="133">
        <v>54</v>
      </c>
      <c r="L584" s="133">
        <v>11</v>
      </c>
      <c r="M584" s="133" t="s">
        <v>5465</v>
      </c>
      <c r="N584" s="136"/>
      <c r="O584" s="133" t="s">
        <v>3376</v>
      </c>
      <c r="P584" s="133" t="s">
        <v>2277</v>
      </c>
      <c r="Q584" s="166">
        <v>41605</v>
      </c>
      <c r="R584" s="1">
        <v>1.81</v>
      </c>
      <c r="S584" s="1">
        <v>72</v>
      </c>
      <c r="V584" s="1">
        <v>19200</v>
      </c>
      <c r="W584" s="183">
        <f t="shared" si="57"/>
        <v>43.994999999999997</v>
      </c>
      <c r="X584" s="1" t="s">
        <v>4868</v>
      </c>
      <c r="AA584" s="183">
        <f t="shared" si="61"/>
        <v>1.49325</v>
      </c>
      <c r="AB584" s="183">
        <f t="shared" si="62"/>
        <v>1.1356576</v>
      </c>
      <c r="AC584" s="1"/>
      <c r="AD584" s="1"/>
      <c r="AE584" s="832">
        <f t="shared" si="63"/>
        <v>18.919999999999998</v>
      </c>
    </row>
    <row r="585" spans="1:31" x14ac:dyDescent="0.2">
      <c r="A585" s="133" t="s">
        <v>5466</v>
      </c>
      <c r="B585" s="133" t="s">
        <v>4422</v>
      </c>
      <c r="C585" s="136" t="s">
        <v>1757</v>
      </c>
      <c r="D585" s="136" t="s">
        <v>4288</v>
      </c>
      <c r="E585" s="136" t="s">
        <v>2642</v>
      </c>
      <c r="F585" s="133" t="s">
        <v>506</v>
      </c>
      <c r="G585" s="136" t="s">
        <v>3593</v>
      </c>
      <c r="H585" s="133">
        <v>172</v>
      </c>
      <c r="I585" s="133">
        <v>1</v>
      </c>
      <c r="J585" s="133">
        <v>11</v>
      </c>
      <c r="K585" s="133">
        <v>54</v>
      </c>
      <c r="L585" s="133">
        <v>11</v>
      </c>
      <c r="M585" s="133" t="s">
        <v>5465</v>
      </c>
      <c r="N585" s="136"/>
      <c r="O585" s="133" t="s">
        <v>3376</v>
      </c>
      <c r="P585" s="133" t="s">
        <v>4807</v>
      </c>
      <c r="Q585" s="166">
        <v>41606</v>
      </c>
      <c r="R585" s="1">
        <v>1.81</v>
      </c>
      <c r="S585" s="1">
        <v>72</v>
      </c>
      <c r="V585" s="1">
        <v>19200</v>
      </c>
      <c r="W585" s="183">
        <f t="shared" si="57"/>
        <v>43.994999999999997</v>
      </c>
      <c r="X585" s="1" t="s">
        <v>4868</v>
      </c>
      <c r="AA585" s="183">
        <f t="shared" si="61"/>
        <v>1.49325</v>
      </c>
      <c r="AB585" s="183">
        <f t="shared" si="62"/>
        <v>1.1356576</v>
      </c>
      <c r="AC585" s="1"/>
      <c r="AD585" s="1"/>
      <c r="AE585" s="832">
        <f t="shared" si="63"/>
        <v>18.919999999999998</v>
      </c>
    </row>
    <row r="586" spans="1:31" x14ac:dyDescent="0.2">
      <c r="A586" s="133" t="s">
        <v>5466</v>
      </c>
      <c r="B586" s="133" t="s">
        <v>4422</v>
      </c>
      <c r="C586" s="136" t="s">
        <v>1757</v>
      </c>
      <c r="D586" s="136" t="s">
        <v>5295</v>
      </c>
      <c r="E586" s="136" t="s">
        <v>2642</v>
      </c>
      <c r="F586" s="133" t="s">
        <v>506</v>
      </c>
      <c r="G586" s="136" t="s">
        <v>3593</v>
      </c>
      <c r="H586" s="133">
        <v>172</v>
      </c>
      <c r="I586" s="133">
        <v>1</v>
      </c>
      <c r="J586" s="133">
        <v>11</v>
      </c>
      <c r="K586" s="133">
        <v>54</v>
      </c>
      <c r="L586" s="133">
        <v>11</v>
      </c>
      <c r="M586" s="133" t="s">
        <v>5465</v>
      </c>
      <c r="N586" s="136"/>
      <c r="O586" s="133" t="s">
        <v>3376</v>
      </c>
      <c r="P586" s="133" t="s">
        <v>4807</v>
      </c>
      <c r="Q586" s="166">
        <v>41606</v>
      </c>
      <c r="R586" s="1">
        <v>1.81</v>
      </c>
      <c r="S586" s="1">
        <v>72</v>
      </c>
      <c r="V586" s="1">
        <v>19200</v>
      </c>
      <c r="W586" s="183">
        <f t="shared" si="57"/>
        <v>43.994999999999997</v>
      </c>
      <c r="X586" s="1" t="s">
        <v>4868</v>
      </c>
      <c r="AA586" s="183">
        <f t="shared" si="61"/>
        <v>1.49325</v>
      </c>
      <c r="AB586" s="183">
        <f t="shared" si="62"/>
        <v>1.1356576</v>
      </c>
      <c r="AC586" s="1"/>
      <c r="AD586" s="1"/>
      <c r="AE586" s="832">
        <f t="shared" si="63"/>
        <v>18.919999999999998</v>
      </c>
    </row>
    <row r="587" spans="1:31" x14ac:dyDescent="0.2">
      <c r="A587" s="133" t="s">
        <v>5467</v>
      </c>
      <c r="B587" s="133" t="s">
        <v>4422</v>
      </c>
      <c r="C587" s="136" t="s">
        <v>1757</v>
      </c>
      <c r="D587" s="136" t="s">
        <v>4292</v>
      </c>
      <c r="E587" s="136" t="s">
        <v>5469</v>
      </c>
      <c r="F587" s="133" t="s">
        <v>5470</v>
      </c>
      <c r="G587" s="136" t="s">
        <v>3655</v>
      </c>
      <c r="H587" s="133">
        <v>172</v>
      </c>
      <c r="I587" s="133">
        <v>1</v>
      </c>
      <c r="J587" s="133">
        <v>7.5</v>
      </c>
      <c r="K587" s="133">
        <v>45</v>
      </c>
      <c r="L587" s="133">
        <v>15</v>
      </c>
      <c r="M587" s="133" t="s">
        <v>1207</v>
      </c>
      <c r="N587" s="136"/>
      <c r="O587" s="133" t="s">
        <v>2732</v>
      </c>
      <c r="P587" s="133" t="s">
        <v>4807</v>
      </c>
      <c r="Q587" s="166">
        <v>41606</v>
      </c>
      <c r="R587" s="1">
        <v>1.81</v>
      </c>
      <c r="S587" s="1">
        <v>72</v>
      </c>
      <c r="V587" s="1">
        <v>19200</v>
      </c>
      <c r="W587" s="183">
        <f t="shared" si="57"/>
        <v>43.994999999999997</v>
      </c>
      <c r="X587" s="1" t="s">
        <v>4868</v>
      </c>
      <c r="AA587" s="183">
        <f t="shared" si="61"/>
        <v>0.84843749999999996</v>
      </c>
      <c r="AB587" s="183">
        <f t="shared" si="62"/>
        <v>0.774312</v>
      </c>
      <c r="AC587" s="1"/>
      <c r="AD587" s="1"/>
      <c r="AE587" s="832">
        <f t="shared" si="63"/>
        <v>12.9</v>
      </c>
    </row>
    <row r="588" spans="1:31" x14ac:dyDescent="0.2">
      <c r="A588" s="133" t="s">
        <v>5468</v>
      </c>
      <c r="B588" s="133" t="s">
        <v>4422</v>
      </c>
      <c r="C588" s="136" t="s">
        <v>1757</v>
      </c>
      <c r="D588" s="136" t="s">
        <v>5381</v>
      </c>
      <c r="E588" s="136" t="s">
        <v>5469</v>
      </c>
      <c r="F588" s="133" t="s">
        <v>5470</v>
      </c>
      <c r="G588" s="136" t="s">
        <v>3655</v>
      </c>
      <c r="H588" s="133">
        <v>172</v>
      </c>
      <c r="I588" s="133">
        <v>1</v>
      </c>
      <c r="J588" s="133">
        <v>7.5</v>
      </c>
      <c r="K588" s="133">
        <v>45</v>
      </c>
      <c r="L588" s="133">
        <v>15</v>
      </c>
      <c r="M588" s="133" t="s">
        <v>1207</v>
      </c>
      <c r="N588" s="136"/>
      <c r="O588" s="133" t="s">
        <v>2732</v>
      </c>
      <c r="P588" s="133" t="s">
        <v>4807</v>
      </c>
      <c r="Q588" s="166">
        <v>41606</v>
      </c>
      <c r="R588" s="1">
        <v>1.81</v>
      </c>
      <c r="S588" s="1">
        <v>72</v>
      </c>
      <c r="V588" s="1">
        <v>19200</v>
      </c>
      <c r="W588" s="183">
        <f t="shared" si="57"/>
        <v>43.994999999999997</v>
      </c>
      <c r="X588" s="1" t="s">
        <v>4868</v>
      </c>
      <c r="AA588" s="183">
        <f t="shared" si="61"/>
        <v>0.84843749999999996</v>
      </c>
      <c r="AB588" s="183">
        <f t="shared" si="62"/>
        <v>0.774312</v>
      </c>
      <c r="AC588" s="1"/>
      <c r="AD588" s="1"/>
      <c r="AE588" s="832">
        <f t="shared" si="63"/>
        <v>12.9</v>
      </c>
    </row>
    <row r="589" spans="1:31" x14ac:dyDescent="0.2">
      <c r="A589" s="133" t="s">
        <v>5471</v>
      </c>
      <c r="B589" s="133" t="s">
        <v>4422</v>
      </c>
      <c r="C589" s="136" t="s">
        <v>1757</v>
      </c>
      <c r="D589" s="136" t="s">
        <v>2730</v>
      </c>
      <c r="E589" s="136" t="s">
        <v>5472</v>
      </c>
      <c r="F589" s="133" t="s">
        <v>5473</v>
      </c>
      <c r="G589" s="136" t="s">
        <v>3655</v>
      </c>
      <c r="H589" s="133">
        <v>172</v>
      </c>
      <c r="I589" s="133">
        <v>1</v>
      </c>
      <c r="J589" s="133">
        <v>7.5</v>
      </c>
      <c r="K589" s="133">
        <v>45</v>
      </c>
      <c r="L589" s="133">
        <v>15</v>
      </c>
      <c r="M589" s="133" t="s">
        <v>1207</v>
      </c>
      <c r="N589" s="136"/>
      <c r="O589" s="133" t="s">
        <v>2732</v>
      </c>
      <c r="P589" s="133" t="s">
        <v>4807</v>
      </c>
      <c r="Q589" s="166">
        <v>41606</v>
      </c>
      <c r="R589" s="1">
        <v>1.81</v>
      </c>
      <c r="S589" s="1">
        <v>72</v>
      </c>
      <c r="V589" s="1">
        <v>19200</v>
      </c>
      <c r="W589" s="183">
        <f t="shared" si="57"/>
        <v>43.994999999999997</v>
      </c>
      <c r="X589" s="1" t="s">
        <v>4868</v>
      </c>
      <c r="AA589" s="183">
        <f t="shared" si="61"/>
        <v>0.84843749999999996</v>
      </c>
      <c r="AB589" s="183">
        <f t="shared" si="62"/>
        <v>0.774312</v>
      </c>
      <c r="AC589" s="1"/>
      <c r="AD589" s="1"/>
      <c r="AE589" s="832">
        <f t="shared" si="63"/>
        <v>12.9</v>
      </c>
    </row>
    <row r="590" spans="1:31" ht="13.5" thickBot="1" x14ac:dyDescent="0.25">
      <c r="A590" s="133" t="s">
        <v>5471</v>
      </c>
      <c r="B590" s="133" t="s">
        <v>4422</v>
      </c>
      <c r="C590" s="136" t="s">
        <v>1757</v>
      </c>
      <c r="D590" s="136" t="s">
        <v>2733</v>
      </c>
      <c r="E590" s="136" t="s">
        <v>5472</v>
      </c>
      <c r="F590" s="133" t="s">
        <v>5473</v>
      </c>
      <c r="G590" s="136" t="s">
        <v>3655</v>
      </c>
      <c r="H590" s="133">
        <v>172</v>
      </c>
      <c r="I590" s="133">
        <v>1</v>
      </c>
      <c r="J590" s="133">
        <v>7.5</v>
      </c>
      <c r="K590" s="133">
        <v>45</v>
      </c>
      <c r="L590" s="133">
        <v>15</v>
      </c>
      <c r="M590" s="133" t="s">
        <v>1207</v>
      </c>
      <c r="N590" s="136"/>
      <c r="O590" s="133" t="s">
        <v>2732</v>
      </c>
      <c r="P590" s="133" t="s">
        <v>4807</v>
      </c>
      <c r="Q590" s="166">
        <v>41606</v>
      </c>
      <c r="R590" s="308">
        <v>1.81</v>
      </c>
      <c r="S590" s="1">
        <v>72</v>
      </c>
      <c r="V590" s="1">
        <v>19200</v>
      </c>
      <c r="W590" s="183">
        <f t="shared" si="57"/>
        <v>43.994999999999997</v>
      </c>
      <c r="X590" s="1" t="s">
        <v>4868</v>
      </c>
      <c r="AA590" s="183">
        <f t="shared" si="61"/>
        <v>0.84843749999999996</v>
      </c>
      <c r="AB590" s="183">
        <f t="shared" si="62"/>
        <v>0.774312</v>
      </c>
      <c r="AC590" s="1"/>
      <c r="AD590" s="1"/>
      <c r="AE590" s="832">
        <f t="shared" si="63"/>
        <v>12.9</v>
      </c>
    </row>
    <row r="591" spans="1:31" x14ac:dyDescent="0.2">
      <c r="A591" s="133" t="s">
        <v>5494</v>
      </c>
      <c r="B591" s="133" t="s">
        <v>4422</v>
      </c>
      <c r="C591" s="136" t="s">
        <v>1757</v>
      </c>
      <c r="D591" s="136" t="s">
        <v>4294</v>
      </c>
      <c r="E591" s="136" t="s">
        <v>3700</v>
      </c>
      <c r="F591" s="133" t="s">
        <v>4839</v>
      </c>
      <c r="G591" s="136" t="s">
        <v>2721</v>
      </c>
      <c r="H591" s="133">
        <v>160</v>
      </c>
      <c r="I591" s="133">
        <v>1</v>
      </c>
      <c r="J591" s="133">
        <v>275</v>
      </c>
      <c r="K591" s="133">
        <v>54</v>
      </c>
      <c r="L591" s="133">
        <v>550</v>
      </c>
      <c r="M591" s="133" t="s">
        <v>3594</v>
      </c>
      <c r="N591" s="136" t="s">
        <v>3622</v>
      </c>
      <c r="O591" s="133" t="s">
        <v>4451</v>
      </c>
      <c r="P591" s="133" t="s">
        <v>4807</v>
      </c>
      <c r="Q591" s="166">
        <v>41613</v>
      </c>
      <c r="R591" s="167"/>
    </row>
    <row r="592" spans="1:31" x14ac:dyDescent="0.2">
      <c r="A592" s="133" t="s">
        <v>5437</v>
      </c>
      <c r="B592" s="133" t="s">
        <v>4422</v>
      </c>
      <c r="C592" s="136" t="s">
        <v>1757</v>
      </c>
      <c r="D592" s="136" t="s">
        <v>4296</v>
      </c>
      <c r="E592" s="136"/>
      <c r="F592" s="133" t="s">
        <v>1208</v>
      </c>
      <c r="G592" s="136" t="s">
        <v>3655</v>
      </c>
      <c r="H592" s="133">
        <v>162</v>
      </c>
      <c r="I592" s="133">
        <v>1</v>
      </c>
      <c r="J592" s="133">
        <v>110</v>
      </c>
      <c r="K592" s="133">
        <v>56</v>
      </c>
      <c r="L592" s="133">
        <v>110</v>
      </c>
      <c r="M592" s="133"/>
      <c r="N592" s="136"/>
      <c r="O592" s="133" t="s">
        <v>4451</v>
      </c>
      <c r="P592" s="133" t="s">
        <v>3294</v>
      </c>
      <c r="Q592" s="166">
        <v>41614</v>
      </c>
      <c r="R592" s="14"/>
    </row>
    <row r="593" spans="1:31" x14ac:dyDescent="0.2">
      <c r="A593" s="133" t="s">
        <v>5512</v>
      </c>
      <c r="B593" s="133" t="s">
        <v>4422</v>
      </c>
      <c r="C593" s="136" t="s">
        <v>1757</v>
      </c>
      <c r="D593" s="136" t="s">
        <v>4301</v>
      </c>
      <c r="E593" s="136" t="s">
        <v>5513</v>
      </c>
      <c r="F593" s="133" t="s">
        <v>1016</v>
      </c>
      <c r="G593" s="136" t="s">
        <v>3655</v>
      </c>
      <c r="H593" s="133">
        <v>172</v>
      </c>
      <c r="I593" s="133">
        <v>1</v>
      </c>
      <c r="J593" s="133">
        <v>300</v>
      </c>
      <c r="K593" s="133">
        <v>54</v>
      </c>
      <c r="L593" s="133">
        <v>600</v>
      </c>
      <c r="M593" s="133" t="s">
        <v>5514</v>
      </c>
      <c r="N593" s="136" t="s">
        <v>3657</v>
      </c>
      <c r="O593" s="133" t="s">
        <v>4451</v>
      </c>
      <c r="P593" s="133" t="s">
        <v>4816</v>
      </c>
      <c r="Q593" s="166">
        <v>41624</v>
      </c>
    </row>
    <row r="594" spans="1:31" x14ac:dyDescent="0.2">
      <c r="A594" s="133" t="s">
        <v>5512</v>
      </c>
      <c r="B594" s="133" t="s">
        <v>4422</v>
      </c>
      <c r="C594" s="136" t="s">
        <v>1757</v>
      </c>
      <c r="D594" s="136" t="s">
        <v>5535</v>
      </c>
      <c r="E594" s="136" t="s">
        <v>5513</v>
      </c>
      <c r="F594" s="133" t="s">
        <v>1016</v>
      </c>
      <c r="G594" s="136" t="s">
        <v>3655</v>
      </c>
      <c r="H594" s="133">
        <v>172</v>
      </c>
      <c r="I594" s="133">
        <v>1</v>
      </c>
      <c r="J594" s="133">
        <v>300</v>
      </c>
      <c r="K594" s="133">
        <v>54</v>
      </c>
      <c r="L594" s="133">
        <v>600</v>
      </c>
      <c r="M594" s="133" t="s">
        <v>5514</v>
      </c>
      <c r="N594" s="136" t="s">
        <v>3657</v>
      </c>
      <c r="O594" s="133" t="s">
        <v>4451</v>
      </c>
      <c r="P594" s="133" t="s">
        <v>4816</v>
      </c>
      <c r="Q594" s="166">
        <v>41624</v>
      </c>
    </row>
    <row r="595" spans="1:31" x14ac:dyDescent="0.2">
      <c r="A595" s="133" t="s">
        <v>5519</v>
      </c>
      <c r="B595" s="133" t="s">
        <v>4422</v>
      </c>
      <c r="C595" s="136" t="s">
        <v>1757</v>
      </c>
      <c r="D595" s="136" t="s">
        <v>2638</v>
      </c>
      <c r="E595" s="136" t="s">
        <v>5536</v>
      </c>
      <c r="F595" s="133" t="s">
        <v>4348</v>
      </c>
      <c r="G595" s="136" t="s">
        <v>3593</v>
      </c>
      <c r="H595" s="133">
        <v>172</v>
      </c>
      <c r="I595" s="133">
        <v>1</v>
      </c>
      <c r="J595" s="133">
        <v>45</v>
      </c>
      <c r="K595" s="133">
        <v>70</v>
      </c>
      <c r="L595" s="133">
        <v>330</v>
      </c>
      <c r="M595" s="133" t="s">
        <v>4524</v>
      </c>
      <c r="N595" s="136"/>
      <c r="O595" s="133" t="s">
        <v>2645</v>
      </c>
      <c r="P595" s="133" t="s">
        <v>4816</v>
      </c>
      <c r="Q595" s="166">
        <v>41625</v>
      </c>
    </row>
    <row r="596" spans="1:31" x14ac:dyDescent="0.2">
      <c r="A596" s="133" t="s">
        <v>5519</v>
      </c>
      <c r="B596" s="133" t="s">
        <v>4422</v>
      </c>
      <c r="C596" s="136" t="s">
        <v>4677</v>
      </c>
      <c r="D596" s="136" t="s">
        <v>2640</v>
      </c>
      <c r="E596" s="136" t="s">
        <v>5536</v>
      </c>
      <c r="F596" s="133" t="s">
        <v>4348</v>
      </c>
      <c r="G596" s="136" t="s">
        <v>3593</v>
      </c>
      <c r="H596" s="133">
        <v>172</v>
      </c>
      <c r="I596" s="133">
        <v>1</v>
      </c>
      <c r="J596" s="133">
        <v>45</v>
      </c>
      <c r="K596" s="133">
        <v>70</v>
      </c>
      <c r="L596" s="133">
        <v>330</v>
      </c>
      <c r="M596" s="133" t="s">
        <v>4524</v>
      </c>
      <c r="N596" s="136"/>
      <c r="O596" s="133" t="s">
        <v>2645</v>
      </c>
      <c r="P596" s="133" t="s">
        <v>4816</v>
      </c>
      <c r="Q596" s="166">
        <v>41625</v>
      </c>
    </row>
    <row r="597" spans="1:31" x14ac:dyDescent="0.2">
      <c r="A597" s="7224" t="s">
        <v>1386</v>
      </c>
      <c r="B597" s="7225"/>
      <c r="C597" s="7225"/>
      <c r="D597" s="7225"/>
      <c r="E597" s="7225"/>
      <c r="F597" s="7225"/>
      <c r="G597" s="7225"/>
      <c r="H597" s="7225"/>
      <c r="I597" s="7225"/>
      <c r="J597" s="7225"/>
      <c r="K597" s="7225"/>
      <c r="L597" s="7225"/>
      <c r="M597" s="7225"/>
      <c r="N597" s="7225"/>
      <c r="O597" s="7225"/>
      <c r="P597" s="7225"/>
      <c r="Q597" s="7226"/>
    </row>
    <row r="598" spans="1:31" x14ac:dyDescent="0.2">
      <c r="A598" s="133" t="s">
        <v>5662</v>
      </c>
      <c r="B598" s="133" t="s">
        <v>4422</v>
      </c>
      <c r="C598" s="136" t="s">
        <v>5665</v>
      </c>
      <c r="D598" s="136" t="s">
        <v>1651</v>
      </c>
      <c r="E598" s="136" t="s">
        <v>3610</v>
      </c>
      <c r="F598" s="133" t="s">
        <v>3611</v>
      </c>
      <c r="G598" s="136" t="s">
        <v>3655</v>
      </c>
      <c r="H598" s="133">
        <v>172</v>
      </c>
      <c r="I598" s="133">
        <v>1</v>
      </c>
      <c r="J598" s="133">
        <v>275</v>
      </c>
      <c r="K598" s="133">
        <v>54</v>
      </c>
      <c r="L598" s="133">
        <v>550</v>
      </c>
      <c r="M598" s="133" t="s">
        <v>5652</v>
      </c>
      <c r="N598" s="136" t="s">
        <v>4907</v>
      </c>
      <c r="O598" s="133" t="s">
        <v>4451</v>
      </c>
      <c r="P598" s="133" t="s">
        <v>4807</v>
      </c>
      <c r="Q598" s="166">
        <v>41682</v>
      </c>
      <c r="R598" s="1">
        <v>1.81</v>
      </c>
      <c r="S598" s="1">
        <v>72</v>
      </c>
      <c r="V598" s="1">
        <v>19200</v>
      </c>
      <c r="W598" s="183">
        <f t="shared" ref="W598:W616" si="64">41.9*1.05</f>
        <v>43.994999999999997</v>
      </c>
      <c r="X598" s="1" t="s">
        <v>4868</v>
      </c>
      <c r="AA598" s="183">
        <f t="shared" ref="AA598:AA603" si="65">K598*100*R598*(J598*I598)/(S598*1000)</f>
        <v>37.331249999999997</v>
      </c>
      <c r="AB598" s="183">
        <f t="shared" ref="AB598:AB603" si="66">(V598*(J598*I598)*1.1)/9000*W598/1000</f>
        <v>28.391440000000006</v>
      </c>
      <c r="AC598" s="1"/>
      <c r="AD598" s="1"/>
      <c r="AE598" s="832">
        <f t="shared" ref="AE598:AE603" si="67">J598*I598*(H598/100)</f>
        <v>473</v>
      </c>
    </row>
    <row r="599" spans="1:31" x14ac:dyDescent="0.2">
      <c r="A599" s="133" t="s">
        <v>5662</v>
      </c>
      <c r="B599" s="133" t="s">
        <v>4422</v>
      </c>
      <c r="C599" s="136" t="s">
        <v>5665</v>
      </c>
      <c r="D599" s="136" t="s">
        <v>1631</v>
      </c>
      <c r="E599" s="136" t="s">
        <v>3610</v>
      </c>
      <c r="F599" s="133" t="s">
        <v>3611</v>
      </c>
      <c r="G599" s="136" t="s">
        <v>3655</v>
      </c>
      <c r="H599" s="133">
        <v>172</v>
      </c>
      <c r="I599" s="133">
        <v>1</v>
      </c>
      <c r="J599" s="133">
        <v>275</v>
      </c>
      <c r="K599" s="133">
        <v>54</v>
      </c>
      <c r="L599" s="133">
        <v>550</v>
      </c>
      <c r="M599" s="133" t="s">
        <v>5652</v>
      </c>
      <c r="N599" s="136" t="s">
        <v>4907</v>
      </c>
      <c r="O599" s="133" t="s">
        <v>4451</v>
      </c>
      <c r="P599" s="133" t="s">
        <v>4807</v>
      </c>
      <c r="Q599" s="166">
        <v>41682</v>
      </c>
      <c r="R599" s="1">
        <v>1.81</v>
      </c>
      <c r="S599" s="1">
        <v>72</v>
      </c>
      <c r="V599" s="1">
        <v>19200</v>
      </c>
      <c r="W599" s="183">
        <f t="shared" si="64"/>
        <v>43.994999999999997</v>
      </c>
      <c r="X599" s="1" t="s">
        <v>4868</v>
      </c>
      <c r="AA599" s="183">
        <f t="shared" si="65"/>
        <v>37.331249999999997</v>
      </c>
      <c r="AB599" s="183">
        <f t="shared" si="66"/>
        <v>28.391440000000006</v>
      </c>
      <c r="AC599" s="1"/>
      <c r="AD599" s="1"/>
      <c r="AE599" s="832">
        <f t="shared" si="67"/>
        <v>473</v>
      </c>
    </row>
    <row r="600" spans="1:31" x14ac:dyDescent="0.2">
      <c r="A600" s="133" t="s">
        <v>5675</v>
      </c>
      <c r="B600" s="133" t="s">
        <v>4422</v>
      </c>
      <c r="C600" s="136" t="s">
        <v>5665</v>
      </c>
      <c r="D600" s="136" t="s">
        <v>1634</v>
      </c>
      <c r="E600" s="136" t="s">
        <v>5676</v>
      </c>
      <c r="F600" s="133" t="s">
        <v>1183</v>
      </c>
      <c r="G600" s="136" t="s">
        <v>1648</v>
      </c>
      <c r="H600" s="133">
        <v>172</v>
      </c>
      <c r="I600" s="133">
        <v>1</v>
      </c>
      <c r="J600" s="133">
        <v>80</v>
      </c>
      <c r="K600" s="133">
        <v>62</v>
      </c>
      <c r="L600" s="133">
        <v>160</v>
      </c>
      <c r="M600" s="133" t="s">
        <v>2731</v>
      </c>
      <c r="N600" s="136"/>
      <c r="O600" s="133" t="s">
        <v>2645</v>
      </c>
      <c r="P600" s="133" t="s">
        <v>4816</v>
      </c>
      <c r="Q600" s="166">
        <v>41688</v>
      </c>
      <c r="R600" s="1">
        <v>1.81</v>
      </c>
      <c r="S600" s="1">
        <v>100</v>
      </c>
      <c r="V600" s="1">
        <v>19200</v>
      </c>
      <c r="W600" s="183">
        <f t="shared" si="64"/>
        <v>43.994999999999997</v>
      </c>
      <c r="X600" s="1" t="s">
        <v>4868</v>
      </c>
      <c r="AA600" s="183">
        <f t="shared" si="65"/>
        <v>8.9776000000000007</v>
      </c>
      <c r="AB600" s="183">
        <f t="shared" si="66"/>
        <v>8.259328</v>
      </c>
      <c r="AC600" s="1"/>
      <c r="AD600" s="1"/>
      <c r="AE600" s="832">
        <f t="shared" si="67"/>
        <v>137.6</v>
      </c>
    </row>
    <row r="601" spans="1:31" ht="13.5" thickBot="1" x14ac:dyDescent="0.25">
      <c r="A601" s="133" t="s">
        <v>5675</v>
      </c>
      <c r="B601" s="133" t="s">
        <v>4422</v>
      </c>
      <c r="C601" s="136" t="s">
        <v>5665</v>
      </c>
      <c r="D601" s="136" t="s">
        <v>1637</v>
      </c>
      <c r="E601" s="136" t="s">
        <v>5676</v>
      </c>
      <c r="F601" s="133" t="s">
        <v>1183</v>
      </c>
      <c r="G601" s="136" t="s">
        <v>1648</v>
      </c>
      <c r="H601" s="133">
        <v>172</v>
      </c>
      <c r="I601" s="133">
        <v>1</v>
      </c>
      <c r="J601" s="133">
        <v>80</v>
      </c>
      <c r="K601" s="133">
        <v>62</v>
      </c>
      <c r="L601" s="133">
        <v>160</v>
      </c>
      <c r="M601" s="133" t="s">
        <v>2731</v>
      </c>
      <c r="N601" s="136"/>
      <c r="O601" s="133" t="s">
        <v>2645</v>
      </c>
      <c r="P601" s="133" t="s">
        <v>4816</v>
      </c>
      <c r="Q601" s="166">
        <v>41688</v>
      </c>
      <c r="R601" s="308">
        <v>1.81</v>
      </c>
      <c r="S601" s="1">
        <v>100</v>
      </c>
      <c r="V601" s="1">
        <v>19200</v>
      </c>
      <c r="W601" s="183">
        <f t="shared" si="64"/>
        <v>43.994999999999997</v>
      </c>
      <c r="X601" s="1" t="s">
        <v>4868</v>
      </c>
      <c r="AA601" s="183">
        <f t="shared" si="65"/>
        <v>8.9776000000000007</v>
      </c>
      <c r="AB601" s="183">
        <f t="shared" si="66"/>
        <v>8.259328</v>
      </c>
      <c r="AC601" s="1"/>
      <c r="AD601" s="1"/>
      <c r="AE601" s="832">
        <f t="shared" si="67"/>
        <v>137.6</v>
      </c>
    </row>
    <row r="602" spans="1:31" x14ac:dyDescent="0.2">
      <c r="A602" s="133" t="s">
        <v>5764</v>
      </c>
      <c r="B602" s="133" t="s">
        <v>4422</v>
      </c>
      <c r="C602" s="136" t="s">
        <v>5665</v>
      </c>
      <c r="D602" s="136" t="s">
        <v>2726</v>
      </c>
      <c r="E602" s="136" t="s">
        <v>2038</v>
      </c>
      <c r="F602" s="133" t="s">
        <v>3207</v>
      </c>
      <c r="G602" s="136" t="s">
        <v>3655</v>
      </c>
      <c r="H602" s="133">
        <v>172</v>
      </c>
      <c r="I602" s="133">
        <v>1</v>
      </c>
      <c r="J602" s="133">
        <v>355</v>
      </c>
      <c r="K602" s="133">
        <v>54</v>
      </c>
      <c r="L602" s="133">
        <v>1100</v>
      </c>
      <c r="M602" s="133" t="s">
        <v>2039</v>
      </c>
      <c r="N602" s="136" t="s">
        <v>1748</v>
      </c>
      <c r="O602" s="133" t="s">
        <v>5806</v>
      </c>
      <c r="P602" s="133" t="s">
        <v>4807</v>
      </c>
      <c r="Q602" s="166">
        <v>41710</v>
      </c>
      <c r="R602" s="1">
        <v>1.81</v>
      </c>
      <c r="S602" s="1">
        <v>72</v>
      </c>
      <c r="V602" s="1">
        <v>19200</v>
      </c>
      <c r="W602" s="183">
        <f t="shared" si="64"/>
        <v>43.994999999999997</v>
      </c>
      <c r="X602" s="1" t="s">
        <v>4868</v>
      </c>
      <c r="AA602" s="183">
        <f t="shared" si="65"/>
        <v>48.191249999999997</v>
      </c>
      <c r="AB602" s="183">
        <f t="shared" si="66"/>
        <v>36.650768000000006</v>
      </c>
      <c r="AC602" s="1"/>
      <c r="AD602" s="1"/>
      <c r="AE602" s="832">
        <f t="shared" si="67"/>
        <v>610.6</v>
      </c>
    </row>
    <row r="603" spans="1:31" ht="13.5" thickBot="1" x14ac:dyDescent="0.25">
      <c r="A603" s="133" t="s">
        <v>5764</v>
      </c>
      <c r="B603" s="133" t="s">
        <v>4422</v>
      </c>
      <c r="C603" s="136" t="s">
        <v>5665</v>
      </c>
      <c r="D603" s="136" t="s">
        <v>2729</v>
      </c>
      <c r="E603" s="136" t="s">
        <v>2038</v>
      </c>
      <c r="F603" s="133" t="s">
        <v>3207</v>
      </c>
      <c r="G603" s="136" t="s">
        <v>3655</v>
      </c>
      <c r="H603" s="133">
        <v>172</v>
      </c>
      <c r="I603" s="133">
        <v>1</v>
      </c>
      <c r="J603" s="133">
        <v>355</v>
      </c>
      <c r="K603" s="133">
        <v>54</v>
      </c>
      <c r="L603" s="133">
        <v>1100</v>
      </c>
      <c r="M603" s="133" t="s">
        <v>2039</v>
      </c>
      <c r="N603" s="136" t="s">
        <v>1748</v>
      </c>
      <c r="O603" s="133" t="s">
        <v>5806</v>
      </c>
      <c r="P603" s="133" t="s">
        <v>4807</v>
      </c>
      <c r="Q603" s="166">
        <v>41710</v>
      </c>
      <c r="R603" s="308">
        <v>1.81</v>
      </c>
      <c r="S603" s="1">
        <v>72</v>
      </c>
      <c r="V603" s="1">
        <v>19200</v>
      </c>
      <c r="W603" s="183">
        <f t="shared" si="64"/>
        <v>43.994999999999997</v>
      </c>
      <c r="X603" s="1" t="s">
        <v>4868</v>
      </c>
      <c r="AA603" s="183">
        <f t="shared" si="65"/>
        <v>48.191249999999997</v>
      </c>
      <c r="AB603" s="183">
        <f t="shared" si="66"/>
        <v>36.650768000000006</v>
      </c>
      <c r="AC603" s="1"/>
      <c r="AD603" s="1"/>
      <c r="AE603" s="832">
        <f t="shared" si="67"/>
        <v>610.6</v>
      </c>
    </row>
    <row r="604" spans="1:31" x14ac:dyDescent="0.2">
      <c r="A604" s="133" t="s">
        <v>5764</v>
      </c>
      <c r="B604" s="133" t="s">
        <v>4422</v>
      </c>
      <c r="C604" s="136" t="s">
        <v>5665</v>
      </c>
      <c r="D604" s="136" t="s">
        <v>1641</v>
      </c>
      <c r="E604" s="136" t="s">
        <v>2038</v>
      </c>
      <c r="F604" s="133" t="s">
        <v>3207</v>
      </c>
      <c r="G604" s="136" t="s">
        <v>3655</v>
      </c>
      <c r="H604" s="133">
        <v>172</v>
      </c>
      <c r="I604" s="133">
        <v>1</v>
      </c>
      <c r="J604" s="133">
        <v>207</v>
      </c>
      <c r="K604" s="133">
        <v>54</v>
      </c>
      <c r="L604" s="133">
        <v>1100</v>
      </c>
      <c r="M604" s="133" t="s">
        <v>2039</v>
      </c>
      <c r="N604" s="136" t="s">
        <v>1748</v>
      </c>
      <c r="O604" s="133" t="s">
        <v>5806</v>
      </c>
      <c r="P604" s="133" t="s">
        <v>4816</v>
      </c>
      <c r="Q604" s="166">
        <v>41732</v>
      </c>
      <c r="R604" s="1">
        <v>1.81</v>
      </c>
      <c r="S604" s="1">
        <v>72</v>
      </c>
      <c r="V604" s="1">
        <v>19200</v>
      </c>
      <c r="W604" s="183">
        <f t="shared" si="64"/>
        <v>43.994999999999997</v>
      </c>
      <c r="X604" s="1" t="s">
        <v>4868</v>
      </c>
      <c r="AA604" s="183">
        <f t="shared" ref="AA604:AA616" si="68">K604*100*R604*(J604*I604)/(S604*1000)</f>
        <v>28.100249999999999</v>
      </c>
      <c r="AB604" s="183">
        <f t="shared" ref="AB604:AB616" si="69">(V604*(J604*I604)*1.1)/9000*W604/1000</f>
        <v>21.371011199999998</v>
      </c>
      <c r="AC604" s="1"/>
      <c r="AD604" s="1"/>
      <c r="AE604" s="832">
        <f t="shared" ref="AE604:AE616" si="70">J604*I604*(H604/100)</f>
        <v>356.04</v>
      </c>
    </row>
    <row r="605" spans="1:31" x14ac:dyDescent="0.2">
      <c r="A605" s="133" t="s">
        <v>5764</v>
      </c>
      <c r="B605" s="133" t="s">
        <v>4422</v>
      </c>
      <c r="C605" s="136" t="s">
        <v>5665</v>
      </c>
      <c r="D605" s="136" t="s">
        <v>1642</v>
      </c>
      <c r="E605" s="136" t="s">
        <v>2038</v>
      </c>
      <c r="F605" s="133" t="s">
        <v>3207</v>
      </c>
      <c r="G605" s="136" t="s">
        <v>3655</v>
      </c>
      <c r="H605" s="133">
        <v>172</v>
      </c>
      <c r="I605" s="133">
        <v>1</v>
      </c>
      <c r="J605" s="133">
        <v>207</v>
      </c>
      <c r="K605" s="133">
        <v>54</v>
      </c>
      <c r="L605" s="133">
        <v>1100</v>
      </c>
      <c r="M605" s="133" t="s">
        <v>2039</v>
      </c>
      <c r="N605" s="136" t="s">
        <v>1748</v>
      </c>
      <c r="O605" s="133" t="s">
        <v>5806</v>
      </c>
      <c r="P605" s="133" t="s">
        <v>4816</v>
      </c>
      <c r="Q605" s="166">
        <v>41732</v>
      </c>
      <c r="R605" s="1">
        <v>1.81</v>
      </c>
      <c r="S605" s="1">
        <v>72</v>
      </c>
      <c r="V605" s="1">
        <v>19200</v>
      </c>
      <c r="W605" s="183">
        <f t="shared" si="64"/>
        <v>43.994999999999997</v>
      </c>
      <c r="X605" s="1" t="s">
        <v>4868</v>
      </c>
      <c r="AA605" s="183">
        <f t="shared" si="68"/>
        <v>28.100249999999999</v>
      </c>
      <c r="AB605" s="183">
        <f t="shared" si="69"/>
        <v>21.371011199999998</v>
      </c>
      <c r="AC605" s="1"/>
      <c r="AD605" s="1"/>
      <c r="AE605" s="832">
        <f t="shared" si="70"/>
        <v>356.04</v>
      </c>
    </row>
    <row r="606" spans="1:31" x14ac:dyDescent="0.2">
      <c r="A606" s="133" t="s">
        <v>5879</v>
      </c>
      <c r="B606" s="133" t="s">
        <v>4422</v>
      </c>
      <c r="C606" s="136" t="s">
        <v>5665</v>
      </c>
      <c r="D606" s="136" t="s">
        <v>3704</v>
      </c>
      <c r="E606" s="136" t="s">
        <v>5880</v>
      </c>
      <c r="F606" s="133" t="s">
        <v>5881</v>
      </c>
      <c r="G606" s="136" t="s">
        <v>3655</v>
      </c>
      <c r="H606" s="133">
        <v>170</v>
      </c>
      <c r="I606" s="133">
        <v>1</v>
      </c>
      <c r="J606" s="133">
        <v>70</v>
      </c>
      <c r="K606" s="133">
        <v>54</v>
      </c>
      <c r="L606" s="133">
        <v>140</v>
      </c>
      <c r="M606" s="133" t="s">
        <v>5882</v>
      </c>
      <c r="N606" s="136" t="s">
        <v>3598</v>
      </c>
      <c r="O606" s="133" t="s">
        <v>5886</v>
      </c>
      <c r="P606" s="133" t="s">
        <v>4816</v>
      </c>
      <c r="Q606" s="133" t="s">
        <v>5899</v>
      </c>
      <c r="R606" s="1">
        <v>1.81</v>
      </c>
      <c r="S606" s="1">
        <v>72</v>
      </c>
      <c r="V606" s="1">
        <v>19200</v>
      </c>
      <c r="W606" s="183">
        <f t="shared" si="64"/>
        <v>43.994999999999997</v>
      </c>
      <c r="X606" s="1" t="s">
        <v>4868</v>
      </c>
      <c r="AA606" s="183">
        <f t="shared" si="68"/>
        <v>9.5024999999999995</v>
      </c>
      <c r="AB606" s="183">
        <f t="shared" si="69"/>
        <v>7.2269120000000004</v>
      </c>
      <c r="AC606" s="1"/>
      <c r="AD606" s="1"/>
      <c r="AE606" s="832">
        <f t="shared" si="70"/>
        <v>119</v>
      </c>
    </row>
    <row r="607" spans="1:31" ht="13.5" thickBot="1" x14ac:dyDescent="0.25">
      <c r="A607" s="133" t="s">
        <v>5879</v>
      </c>
      <c r="B607" s="133" t="s">
        <v>4422</v>
      </c>
      <c r="C607" s="136" t="s">
        <v>5665</v>
      </c>
      <c r="D607" s="136" t="s">
        <v>3707</v>
      </c>
      <c r="E607" s="136" t="s">
        <v>5880</v>
      </c>
      <c r="F607" s="133" t="s">
        <v>5881</v>
      </c>
      <c r="G607" s="136" t="s">
        <v>3655</v>
      </c>
      <c r="H607" s="133">
        <v>170</v>
      </c>
      <c r="I607" s="133">
        <v>1</v>
      </c>
      <c r="J607" s="133">
        <v>70</v>
      </c>
      <c r="K607" s="133">
        <v>54</v>
      </c>
      <c r="L607" s="133">
        <v>140</v>
      </c>
      <c r="M607" s="133" t="s">
        <v>5882</v>
      </c>
      <c r="N607" s="136" t="s">
        <v>3598</v>
      </c>
      <c r="O607" s="133" t="s">
        <v>5886</v>
      </c>
      <c r="P607" s="133" t="s">
        <v>4816</v>
      </c>
      <c r="Q607" s="166">
        <v>41758</v>
      </c>
      <c r="R607" s="308">
        <v>1.81</v>
      </c>
      <c r="S607" s="1">
        <v>72</v>
      </c>
      <c r="V607" s="1">
        <v>19200</v>
      </c>
      <c r="W607" s="183">
        <f t="shared" si="64"/>
        <v>43.994999999999997</v>
      </c>
      <c r="X607" s="1" t="s">
        <v>4868</v>
      </c>
      <c r="AA607" s="183">
        <f t="shared" si="68"/>
        <v>9.5024999999999995</v>
      </c>
      <c r="AB607" s="183">
        <f t="shared" si="69"/>
        <v>7.2269120000000004</v>
      </c>
      <c r="AC607" s="1"/>
      <c r="AD607" s="1"/>
      <c r="AE607" s="832">
        <f t="shared" si="70"/>
        <v>119</v>
      </c>
    </row>
    <row r="608" spans="1:31" x14ac:dyDescent="0.2">
      <c r="A608" s="133" t="s">
        <v>5870</v>
      </c>
      <c r="B608" s="133" t="s">
        <v>4422</v>
      </c>
      <c r="C608" s="136" t="s">
        <v>5665</v>
      </c>
      <c r="D608" s="136" t="s">
        <v>1645</v>
      </c>
      <c r="E608" s="136" t="s">
        <v>4526</v>
      </c>
      <c r="F608" s="133">
        <v>250102</v>
      </c>
      <c r="G608" s="136" t="s">
        <v>3655</v>
      </c>
      <c r="H608" s="133">
        <v>172</v>
      </c>
      <c r="I608" s="133">
        <v>1</v>
      </c>
      <c r="J608" s="133">
        <v>135</v>
      </c>
      <c r="K608" s="133">
        <v>50</v>
      </c>
      <c r="L608" s="133">
        <v>370</v>
      </c>
      <c r="M608" s="133" t="s">
        <v>5871</v>
      </c>
      <c r="N608" s="136" t="s">
        <v>3403</v>
      </c>
      <c r="O608" s="133" t="s">
        <v>375</v>
      </c>
      <c r="P608" s="133" t="s">
        <v>4816</v>
      </c>
      <c r="Q608" s="166">
        <v>41765</v>
      </c>
      <c r="R608" s="1">
        <v>1.81</v>
      </c>
      <c r="S608" s="1">
        <v>85.5</v>
      </c>
      <c r="V608" s="1">
        <v>19200</v>
      </c>
      <c r="W608" s="183">
        <f t="shared" si="64"/>
        <v>43.994999999999997</v>
      </c>
      <c r="X608" s="1" t="s">
        <v>4868</v>
      </c>
      <c r="AA608" s="183">
        <f t="shared" si="68"/>
        <v>14.289473684210526</v>
      </c>
      <c r="AB608" s="183">
        <f t="shared" si="69"/>
        <v>13.937616</v>
      </c>
      <c r="AC608" s="1"/>
      <c r="AD608" s="1"/>
      <c r="AE608" s="832">
        <f t="shared" si="70"/>
        <v>232.2</v>
      </c>
    </row>
    <row r="609" spans="1:31" x14ac:dyDescent="0.2">
      <c r="A609" s="133" t="s">
        <v>5870</v>
      </c>
      <c r="B609" s="133" t="s">
        <v>4422</v>
      </c>
      <c r="C609" s="136" t="s">
        <v>5665</v>
      </c>
      <c r="D609" s="136" t="s">
        <v>1650</v>
      </c>
      <c r="E609" s="136" t="s">
        <v>4526</v>
      </c>
      <c r="F609" s="133">
        <v>250102</v>
      </c>
      <c r="G609" s="136" t="s">
        <v>3655</v>
      </c>
      <c r="H609" s="133">
        <v>172</v>
      </c>
      <c r="I609" s="133">
        <v>1</v>
      </c>
      <c r="J609" s="133">
        <v>135</v>
      </c>
      <c r="K609" s="133">
        <v>50</v>
      </c>
      <c r="L609" s="133">
        <v>370</v>
      </c>
      <c r="M609" s="133" t="s">
        <v>5871</v>
      </c>
      <c r="N609" s="136" t="s">
        <v>3403</v>
      </c>
      <c r="O609" s="133" t="s">
        <v>375</v>
      </c>
      <c r="P609" s="133" t="s">
        <v>4816</v>
      </c>
      <c r="Q609" s="166">
        <v>41765</v>
      </c>
      <c r="R609" s="1">
        <v>1.81</v>
      </c>
      <c r="S609" s="1">
        <v>85.5</v>
      </c>
      <c r="V609" s="1">
        <v>19200</v>
      </c>
      <c r="W609" s="183">
        <f t="shared" si="64"/>
        <v>43.994999999999997</v>
      </c>
      <c r="X609" s="1" t="s">
        <v>4868</v>
      </c>
      <c r="AA609" s="183">
        <f t="shared" si="68"/>
        <v>14.289473684210526</v>
      </c>
      <c r="AB609" s="183">
        <f t="shared" si="69"/>
        <v>13.937616</v>
      </c>
      <c r="AC609" s="1"/>
      <c r="AD609" s="1"/>
      <c r="AE609" s="832">
        <f t="shared" si="70"/>
        <v>232.2</v>
      </c>
    </row>
    <row r="610" spans="1:31" x14ac:dyDescent="0.2">
      <c r="A610" s="133" t="s">
        <v>5953</v>
      </c>
      <c r="B610" s="133" t="s">
        <v>4422</v>
      </c>
      <c r="C610" s="136" t="s">
        <v>5665</v>
      </c>
      <c r="D610" s="136" t="s">
        <v>2447</v>
      </c>
      <c r="E610" s="136" t="s">
        <v>3654</v>
      </c>
      <c r="F610" s="133">
        <v>260502</v>
      </c>
      <c r="G610" s="136" t="s">
        <v>3655</v>
      </c>
      <c r="H610" s="133">
        <v>172</v>
      </c>
      <c r="I610" s="133">
        <v>1</v>
      </c>
      <c r="J610" s="133">
        <v>275</v>
      </c>
      <c r="K610" s="133">
        <v>60</v>
      </c>
      <c r="L610" s="133">
        <v>550</v>
      </c>
      <c r="M610" s="133" t="s">
        <v>5952</v>
      </c>
      <c r="N610" s="136" t="s">
        <v>4908</v>
      </c>
      <c r="O610" s="133" t="s">
        <v>2645</v>
      </c>
      <c r="P610" s="133" t="s">
        <v>4816</v>
      </c>
      <c r="Q610" s="166">
        <v>41786</v>
      </c>
      <c r="R610" s="1">
        <v>1.81</v>
      </c>
      <c r="S610" s="1">
        <v>100</v>
      </c>
      <c r="V610" s="1">
        <v>19200</v>
      </c>
      <c r="W610" s="183">
        <f t="shared" si="64"/>
        <v>43.994999999999997</v>
      </c>
      <c r="X610" s="1" t="s">
        <v>4868</v>
      </c>
      <c r="AA610" s="183">
        <f t="shared" si="68"/>
        <v>29.864999999999998</v>
      </c>
      <c r="AB610" s="183">
        <f t="shared" si="69"/>
        <v>28.391440000000006</v>
      </c>
      <c r="AC610" s="1"/>
      <c r="AD610" s="1"/>
      <c r="AE610" s="832">
        <f t="shared" si="70"/>
        <v>473</v>
      </c>
    </row>
    <row r="611" spans="1:31" ht="13.5" thickBot="1" x14ac:dyDescent="0.25">
      <c r="A611" s="133" t="s">
        <v>5953</v>
      </c>
      <c r="B611" s="133" t="s">
        <v>4422</v>
      </c>
      <c r="C611" s="136" t="s">
        <v>5665</v>
      </c>
      <c r="D611" s="136" t="s">
        <v>2449</v>
      </c>
      <c r="E611" s="136" t="s">
        <v>3654</v>
      </c>
      <c r="F611" s="133">
        <v>260502</v>
      </c>
      <c r="G611" s="136" t="s">
        <v>3655</v>
      </c>
      <c r="H611" s="133">
        <v>172</v>
      </c>
      <c r="I611" s="133">
        <v>1</v>
      </c>
      <c r="J611" s="133">
        <v>275</v>
      </c>
      <c r="K611" s="133">
        <v>60</v>
      </c>
      <c r="L611" s="133">
        <v>550</v>
      </c>
      <c r="M611" s="133" t="s">
        <v>5952</v>
      </c>
      <c r="N611" s="136" t="s">
        <v>4908</v>
      </c>
      <c r="O611" s="133" t="s">
        <v>2645</v>
      </c>
      <c r="P611" s="133" t="s">
        <v>4816</v>
      </c>
      <c r="Q611" s="166">
        <v>41786</v>
      </c>
      <c r="R611" s="308">
        <v>1.81</v>
      </c>
      <c r="S611" s="1">
        <v>100</v>
      </c>
      <c r="V611" s="1">
        <v>19200</v>
      </c>
      <c r="W611" s="183">
        <f t="shared" si="64"/>
        <v>43.994999999999997</v>
      </c>
      <c r="X611" s="1" t="s">
        <v>4868</v>
      </c>
      <c r="AA611" s="183">
        <f t="shared" si="68"/>
        <v>29.864999999999998</v>
      </c>
      <c r="AB611" s="183">
        <f t="shared" si="69"/>
        <v>28.391440000000006</v>
      </c>
      <c r="AC611" s="1"/>
      <c r="AD611" s="1"/>
      <c r="AE611" s="832">
        <f t="shared" si="70"/>
        <v>473</v>
      </c>
    </row>
    <row r="612" spans="1:31" x14ac:dyDescent="0.2">
      <c r="A612" s="133" t="s">
        <v>5966</v>
      </c>
      <c r="B612" s="133" t="s">
        <v>4422</v>
      </c>
      <c r="C612" s="136" t="s">
        <v>5665</v>
      </c>
      <c r="D612" s="136" t="s">
        <v>2451</v>
      </c>
      <c r="E612" s="136" t="s">
        <v>2411</v>
      </c>
      <c r="F612" s="133" t="s">
        <v>2412</v>
      </c>
      <c r="G612" s="136" t="s">
        <v>3593</v>
      </c>
      <c r="H612" s="133">
        <v>172</v>
      </c>
      <c r="I612" s="133">
        <v>1</v>
      </c>
      <c r="J612" s="133">
        <v>275</v>
      </c>
      <c r="K612" s="133">
        <v>54</v>
      </c>
      <c r="L612" s="133">
        <v>550</v>
      </c>
      <c r="M612" s="133" t="s">
        <v>5690</v>
      </c>
      <c r="N612" s="136" t="s">
        <v>4907</v>
      </c>
      <c r="O612" s="133" t="s">
        <v>5886</v>
      </c>
      <c r="P612" s="133" t="s">
        <v>4816</v>
      </c>
      <c r="Q612" s="166">
        <v>41803</v>
      </c>
      <c r="R612" s="1">
        <v>1.81</v>
      </c>
      <c r="S612" s="1">
        <v>72</v>
      </c>
      <c r="V612" s="1">
        <v>19200</v>
      </c>
      <c r="W612" s="183">
        <f t="shared" si="64"/>
        <v>43.994999999999997</v>
      </c>
      <c r="X612" s="1" t="s">
        <v>4868</v>
      </c>
      <c r="AA612" s="183">
        <f t="shared" si="68"/>
        <v>37.331249999999997</v>
      </c>
      <c r="AB612" s="183">
        <f t="shared" si="69"/>
        <v>28.391440000000006</v>
      </c>
      <c r="AC612" s="1"/>
      <c r="AD612" s="1"/>
      <c r="AE612" s="832">
        <f t="shared" si="70"/>
        <v>473</v>
      </c>
    </row>
    <row r="613" spans="1:31" x14ac:dyDescent="0.2">
      <c r="A613" s="133" t="s">
        <v>5966</v>
      </c>
      <c r="B613" s="133" t="s">
        <v>4422</v>
      </c>
      <c r="C613" s="136" t="s">
        <v>5665</v>
      </c>
      <c r="D613" s="136" t="s">
        <v>2451</v>
      </c>
      <c r="E613" s="136" t="s">
        <v>2411</v>
      </c>
      <c r="F613" s="133" t="s">
        <v>2412</v>
      </c>
      <c r="G613" s="136" t="s">
        <v>3593</v>
      </c>
      <c r="H613" s="133">
        <v>172</v>
      </c>
      <c r="I613" s="133">
        <v>1</v>
      </c>
      <c r="J613" s="133">
        <v>275</v>
      </c>
      <c r="K613" s="133">
        <v>54</v>
      </c>
      <c r="L613" s="133">
        <v>550</v>
      </c>
      <c r="M613" s="133" t="s">
        <v>5690</v>
      </c>
      <c r="N613" s="136" t="s">
        <v>4907</v>
      </c>
      <c r="O613" s="133" t="s">
        <v>5886</v>
      </c>
      <c r="P613" s="133" t="s">
        <v>4816</v>
      </c>
      <c r="Q613" s="166">
        <v>41803</v>
      </c>
      <c r="R613" s="1">
        <v>1.81</v>
      </c>
      <c r="S613" s="1">
        <v>72</v>
      </c>
      <c r="V613" s="1">
        <v>19200</v>
      </c>
      <c r="W613" s="183">
        <f t="shared" si="64"/>
        <v>43.994999999999997</v>
      </c>
      <c r="X613" s="1" t="s">
        <v>4868</v>
      </c>
      <c r="AA613" s="183">
        <f t="shared" si="68"/>
        <v>37.331249999999997</v>
      </c>
      <c r="AB613" s="183">
        <f t="shared" si="69"/>
        <v>28.391440000000006</v>
      </c>
      <c r="AC613" s="1"/>
      <c r="AD613" s="1"/>
      <c r="AE613" s="832">
        <f t="shared" si="70"/>
        <v>473</v>
      </c>
    </row>
    <row r="614" spans="1:31" x14ac:dyDescent="0.2">
      <c r="A614" s="133" t="s">
        <v>5997</v>
      </c>
      <c r="B614" s="133" t="s">
        <v>4422</v>
      </c>
      <c r="C614" s="136" t="s">
        <v>5665</v>
      </c>
      <c r="D614" s="136" t="s">
        <v>2200</v>
      </c>
      <c r="E614" s="136" t="s">
        <v>5305</v>
      </c>
      <c r="F614" s="133" t="s">
        <v>5998</v>
      </c>
      <c r="G614" s="136" t="s">
        <v>3655</v>
      </c>
      <c r="H614" s="133">
        <v>172</v>
      </c>
      <c r="I614" s="133">
        <v>1</v>
      </c>
      <c r="J614" s="133">
        <v>5</v>
      </c>
      <c r="K614" s="133">
        <v>62</v>
      </c>
      <c r="L614" s="133">
        <v>5</v>
      </c>
      <c r="M614" s="133"/>
      <c r="N614" s="136" t="s">
        <v>580</v>
      </c>
      <c r="O614" s="133" t="s">
        <v>5963</v>
      </c>
      <c r="P614" s="133" t="s">
        <v>4807</v>
      </c>
      <c r="Q614" s="166">
        <v>41803</v>
      </c>
      <c r="R614" s="1">
        <v>1.81</v>
      </c>
      <c r="S614" s="1">
        <v>85</v>
      </c>
      <c r="V614" s="1">
        <v>19200</v>
      </c>
      <c r="W614" s="183">
        <f t="shared" si="64"/>
        <v>43.994999999999997</v>
      </c>
      <c r="X614" s="1" t="s">
        <v>4868</v>
      </c>
      <c r="AA614" s="183">
        <f t="shared" si="68"/>
        <v>0.66011764705882348</v>
      </c>
      <c r="AB614" s="183">
        <f t="shared" si="69"/>
        <v>0.516208</v>
      </c>
      <c r="AC614" s="1"/>
      <c r="AD614" s="1"/>
      <c r="AE614" s="832">
        <f t="shared" si="70"/>
        <v>8.6</v>
      </c>
    </row>
    <row r="615" spans="1:31" x14ac:dyDescent="0.2">
      <c r="A615" s="133" t="s">
        <v>5997</v>
      </c>
      <c r="B615" s="133" t="s">
        <v>4422</v>
      </c>
      <c r="C615" s="136" t="s">
        <v>5665</v>
      </c>
      <c r="D615" s="136" t="s">
        <v>2269</v>
      </c>
      <c r="E615" s="136" t="s">
        <v>5305</v>
      </c>
      <c r="F615" s="133" t="s">
        <v>5998</v>
      </c>
      <c r="G615" s="136" t="s">
        <v>3655</v>
      </c>
      <c r="H615" s="133">
        <v>172</v>
      </c>
      <c r="I615" s="133">
        <v>1</v>
      </c>
      <c r="J615" s="133">
        <v>5</v>
      </c>
      <c r="K615" s="133">
        <v>62</v>
      </c>
      <c r="L615" s="133">
        <v>5</v>
      </c>
      <c r="M615" s="133"/>
      <c r="N615" s="136" t="s">
        <v>580</v>
      </c>
      <c r="O615" s="133" t="s">
        <v>5963</v>
      </c>
      <c r="P615" s="133" t="s">
        <v>4807</v>
      </c>
      <c r="Q615" s="166">
        <v>41803</v>
      </c>
      <c r="R615" s="1">
        <v>1.81</v>
      </c>
      <c r="S615" s="1">
        <v>85</v>
      </c>
      <c r="V615" s="1">
        <v>19200</v>
      </c>
      <c r="W615" s="183">
        <f t="shared" si="64"/>
        <v>43.994999999999997</v>
      </c>
      <c r="X615" s="1" t="s">
        <v>4868</v>
      </c>
      <c r="AA615" s="183">
        <f t="shared" si="68"/>
        <v>0.66011764705882348</v>
      </c>
      <c r="AB615" s="183">
        <f t="shared" si="69"/>
        <v>0.516208</v>
      </c>
      <c r="AC615" s="1"/>
      <c r="AD615" s="1"/>
      <c r="AE615" s="832">
        <f t="shared" si="70"/>
        <v>8.6</v>
      </c>
    </row>
    <row r="616" spans="1:31" x14ac:dyDescent="0.2">
      <c r="A616" s="133" t="s">
        <v>5999</v>
      </c>
      <c r="B616" s="133" t="s">
        <v>4422</v>
      </c>
      <c r="C616" s="136" t="s">
        <v>5665</v>
      </c>
      <c r="D616" s="136" t="s">
        <v>2547</v>
      </c>
      <c r="E616" s="136" t="s">
        <v>6000</v>
      </c>
      <c r="F616" s="133" t="s">
        <v>6001</v>
      </c>
      <c r="G616" s="136" t="s">
        <v>3655</v>
      </c>
      <c r="H616" s="133">
        <v>172</v>
      </c>
      <c r="I616" s="133">
        <v>1</v>
      </c>
      <c r="J616" s="133">
        <v>5</v>
      </c>
      <c r="K616" s="133">
        <v>62</v>
      </c>
      <c r="L616" s="133">
        <v>5</v>
      </c>
      <c r="M616" s="133"/>
      <c r="N616" s="136" t="s">
        <v>580</v>
      </c>
      <c r="O616" s="133" t="s">
        <v>5963</v>
      </c>
      <c r="P616" s="133" t="s">
        <v>4807</v>
      </c>
      <c r="Q616" s="166">
        <v>41803</v>
      </c>
      <c r="R616" s="1">
        <v>1.81</v>
      </c>
      <c r="S616" s="1">
        <v>85</v>
      </c>
      <c r="V616" s="1">
        <v>19200</v>
      </c>
      <c r="W616" s="183">
        <f t="shared" si="64"/>
        <v>43.994999999999997</v>
      </c>
      <c r="X616" s="1" t="s">
        <v>4868</v>
      </c>
      <c r="AA616" s="183">
        <f t="shared" si="68"/>
        <v>0.66011764705882348</v>
      </c>
      <c r="AB616" s="183">
        <f t="shared" si="69"/>
        <v>0.516208</v>
      </c>
      <c r="AC616" s="1"/>
      <c r="AD616" s="1"/>
      <c r="AE616" s="832">
        <f t="shared" si="70"/>
        <v>8.6</v>
      </c>
    </row>
    <row r="617" spans="1:31" x14ac:dyDescent="0.2">
      <c r="A617" s="133" t="s">
        <v>5999</v>
      </c>
      <c r="B617" s="133" t="s">
        <v>4422</v>
      </c>
      <c r="C617" s="136" t="s">
        <v>5665</v>
      </c>
      <c r="D617" s="136" t="s">
        <v>3843</v>
      </c>
      <c r="E617" s="136" t="s">
        <v>6000</v>
      </c>
      <c r="F617" s="133" t="s">
        <v>6001</v>
      </c>
      <c r="G617" s="136" t="s">
        <v>3655</v>
      </c>
      <c r="H617" s="133">
        <v>172</v>
      </c>
      <c r="I617" s="133">
        <v>1</v>
      </c>
      <c r="J617" s="133">
        <v>5</v>
      </c>
      <c r="K617" s="133">
        <v>62</v>
      </c>
      <c r="L617" s="133">
        <v>5</v>
      </c>
      <c r="M617" s="133"/>
      <c r="N617" s="136" t="s">
        <v>580</v>
      </c>
      <c r="O617" s="133" t="s">
        <v>5963</v>
      </c>
      <c r="P617" s="133" t="s">
        <v>4807</v>
      </c>
      <c r="Q617" s="166">
        <v>41803</v>
      </c>
      <c r="R617" s="1">
        <v>1.81</v>
      </c>
      <c r="S617" s="1">
        <v>85</v>
      </c>
      <c r="V617" s="1">
        <v>19200</v>
      </c>
      <c r="W617" s="183">
        <f t="shared" ref="W617:W622" si="71">41.9*1.05</f>
        <v>43.994999999999997</v>
      </c>
      <c r="X617" s="1" t="s">
        <v>4868</v>
      </c>
      <c r="AA617" s="183">
        <f t="shared" ref="AA617:AA622" si="72">K617*100*R617*(J617*I617)/(S617*1000)</f>
        <v>0.66011764705882348</v>
      </c>
      <c r="AB617" s="183">
        <f t="shared" ref="AB617:AB622" si="73">(V617*(J617*I617)*1.1)/9000*W617/1000</f>
        <v>0.516208</v>
      </c>
      <c r="AC617" s="1"/>
      <c r="AD617" s="1"/>
      <c r="AE617" s="832">
        <f t="shared" ref="AE617:AE622" si="74">J617*I617*(H617/100)</f>
        <v>8.6</v>
      </c>
    </row>
    <row r="618" spans="1:31" x14ac:dyDescent="0.2">
      <c r="A618" s="133" t="s">
        <v>6005</v>
      </c>
      <c r="B618" s="133" t="s">
        <v>4422</v>
      </c>
      <c r="C618" s="136" t="s">
        <v>5665</v>
      </c>
      <c r="D618" s="136" t="s">
        <v>2549</v>
      </c>
      <c r="E618" s="136" t="s">
        <v>6006</v>
      </c>
      <c r="F618" s="133" t="s">
        <v>6007</v>
      </c>
      <c r="G618" s="136" t="s">
        <v>3655</v>
      </c>
      <c r="H618" s="133">
        <v>176</v>
      </c>
      <c r="I618" s="133">
        <v>1</v>
      </c>
      <c r="J618" s="133">
        <v>11</v>
      </c>
      <c r="K618" s="133">
        <v>60</v>
      </c>
      <c r="L618" s="133">
        <v>22</v>
      </c>
      <c r="M618" s="133" t="s">
        <v>6008</v>
      </c>
      <c r="N618" s="136" t="s">
        <v>4820</v>
      </c>
      <c r="O618" s="133" t="s">
        <v>5963</v>
      </c>
      <c r="P618" s="133" t="s">
        <v>4807</v>
      </c>
      <c r="Q618" s="166">
        <v>41806</v>
      </c>
      <c r="R618" s="1">
        <v>1.81</v>
      </c>
      <c r="S618" s="1">
        <v>85</v>
      </c>
      <c r="V618" s="1">
        <v>19200</v>
      </c>
      <c r="W618" s="183">
        <f t="shared" si="71"/>
        <v>43.994999999999997</v>
      </c>
      <c r="X618" s="1" t="s">
        <v>4868</v>
      </c>
      <c r="AA618" s="183">
        <f t="shared" si="72"/>
        <v>1.4054117647058824</v>
      </c>
      <c r="AB618" s="183">
        <f t="shared" si="73"/>
        <v>1.1356576</v>
      </c>
      <c r="AC618" s="1"/>
      <c r="AD618" s="1"/>
      <c r="AE618" s="832">
        <f t="shared" si="74"/>
        <v>19.36</v>
      </c>
    </row>
    <row r="619" spans="1:31" ht="13.5" thickBot="1" x14ac:dyDescent="0.25">
      <c r="A619" s="133" t="s">
        <v>6005</v>
      </c>
      <c r="B619" s="133" t="s">
        <v>4422</v>
      </c>
      <c r="C619" s="136" t="s">
        <v>5665</v>
      </c>
      <c r="D619" s="136" t="s">
        <v>2552</v>
      </c>
      <c r="E619" s="136" t="s">
        <v>6006</v>
      </c>
      <c r="F619" s="133" t="s">
        <v>6007</v>
      </c>
      <c r="G619" s="136" t="s">
        <v>3655</v>
      </c>
      <c r="H619" s="133">
        <v>176</v>
      </c>
      <c r="I619" s="133">
        <v>1</v>
      </c>
      <c r="J619" s="133">
        <v>11</v>
      </c>
      <c r="K619" s="133">
        <v>60</v>
      </c>
      <c r="L619" s="133">
        <v>22</v>
      </c>
      <c r="M619" s="133" t="s">
        <v>6008</v>
      </c>
      <c r="N619" s="136" t="s">
        <v>4820</v>
      </c>
      <c r="O619" s="133" t="s">
        <v>5963</v>
      </c>
      <c r="P619" s="133" t="s">
        <v>4807</v>
      </c>
      <c r="Q619" s="166">
        <v>41806</v>
      </c>
      <c r="R619" s="308">
        <v>1.81</v>
      </c>
      <c r="S619" s="1">
        <v>85</v>
      </c>
      <c r="V619" s="1">
        <v>19200</v>
      </c>
      <c r="W619" s="183">
        <f t="shared" si="71"/>
        <v>43.994999999999997</v>
      </c>
      <c r="X619" s="1" t="s">
        <v>4868</v>
      </c>
      <c r="AA619" s="183">
        <f t="shared" si="72"/>
        <v>1.4054117647058824</v>
      </c>
      <c r="AB619" s="183">
        <f t="shared" si="73"/>
        <v>1.1356576</v>
      </c>
      <c r="AC619" s="1"/>
      <c r="AD619" s="1"/>
      <c r="AE619" s="832">
        <f t="shared" si="74"/>
        <v>19.36</v>
      </c>
    </row>
    <row r="620" spans="1:31" x14ac:dyDescent="0.2">
      <c r="A620" s="133" t="s">
        <v>6032</v>
      </c>
      <c r="B620" s="133" t="s">
        <v>4422</v>
      </c>
      <c r="C620" s="136" t="s">
        <v>5665</v>
      </c>
      <c r="D620" s="136" t="s">
        <v>2212</v>
      </c>
      <c r="E620" s="136" t="s">
        <v>6033</v>
      </c>
      <c r="F620" s="133" t="s">
        <v>6034</v>
      </c>
      <c r="G620" s="136" t="s">
        <v>3593</v>
      </c>
      <c r="H620" s="133">
        <v>176</v>
      </c>
      <c r="I620" s="133">
        <v>1</v>
      </c>
      <c r="J620" s="133">
        <v>11</v>
      </c>
      <c r="K620" s="133">
        <v>45</v>
      </c>
      <c r="L620" s="133">
        <v>22</v>
      </c>
      <c r="M620" s="133" t="s">
        <v>6035</v>
      </c>
      <c r="N620" s="136"/>
      <c r="O620" s="133" t="s">
        <v>5724</v>
      </c>
      <c r="P620" s="133" t="s">
        <v>663</v>
      </c>
      <c r="Q620" s="166">
        <v>41813</v>
      </c>
      <c r="R620" s="1">
        <v>1.81</v>
      </c>
      <c r="S620" s="1">
        <v>72</v>
      </c>
      <c r="V620" s="1">
        <v>19200</v>
      </c>
      <c r="W620" s="183">
        <f t="shared" si="71"/>
        <v>43.994999999999997</v>
      </c>
      <c r="X620" s="1" t="s">
        <v>4868</v>
      </c>
      <c r="AA620" s="183">
        <f t="shared" si="72"/>
        <v>1.244375</v>
      </c>
      <c r="AB620" s="183">
        <f t="shared" si="73"/>
        <v>1.1356576</v>
      </c>
      <c r="AC620" s="1"/>
      <c r="AD620" s="1"/>
      <c r="AE620" s="832">
        <f t="shared" si="74"/>
        <v>19.36</v>
      </c>
    </row>
    <row r="621" spans="1:31" x14ac:dyDescent="0.2">
      <c r="A621" s="133" t="s">
        <v>6032</v>
      </c>
      <c r="B621" s="133" t="s">
        <v>4422</v>
      </c>
      <c r="C621" s="136" t="s">
        <v>5665</v>
      </c>
      <c r="D621" s="136" t="s">
        <v>2214</v>
      </c>
      <c r="E621" s="136" t="s">
        <v>6033</v>
      </c>
      <c r="F621" s="133" t="s">
        <v>6034</v>
      </c>
      <c r="G621" s="136" t="s">
        <v>3593</v>
      </c>
      <c r="H621" s="133">
        <v>176</v>
      </c>
      <c r="I621" s="133">
        <v>1</v>
      </c>
      <c r="J621" s="133">
        <v>11</v>
      </c>
      <c r="K621" s="133">
        <v>45</v>
      </c>
      <c r="L621" s="133">
        <v>22</v>
      </c>
      <c r="M621" s="133" t="s">
        <v>6035</v>
      </c>
      <c r="N621" s="136"/>
      <c r="O621" s="133" t="s">
        <v>5724</v>
      </c>
      <c r="P621" s="133" t="s">
        <v>663</v>
      </c>
      <c r="Q621" s="166">
        <v>41813</v>
      </c>
      <c r="R621" s="1">
        <v>1.81</v>
      </c>
      <c r="S621" s="1">
        <v>72</v>
      </c>
      <c r="V621" s="1">
        <v>19200</v>
      </c>
      <c r="W621" s="183">
        <f t="shared" si="71"/>
        <v>43.994999999999997</v>
      </c>
      <c r="X621" s="1" t="s">
        <v>4868</v>
      </c>
      <c r="AA621" s="183">
        <f t="shared" si="72"/>
        <v>1.244375</v>
      </c>
      <c r="AB621" s="183">
        <f t="shared" si="73"/>
        <v>1.1356576</v>
      </c>
      <c r="AC621" s="1"/>
      <c r="AD621" s="1"/>
      <c r="AE621" s="832">
        <f t="shared" si="74"/>
        <v>19.36</v>
      </c>
    </row>
    <row r="622" spans="1:31" x14ac:dyDescent="0.2">
      <c r="A622" s="133">
        <v>2104065</v>
      </c>
      <c r="B622" s="133" t="s">
        <v>4422</v>
      </c>
      <c r="C622" s="136" t="s">
        <v>5665</v>
      </c>
      <c r="D622" s="136" t="s">
        <v>4258</v>
      </c>
      <c r="E622" s="136" t="s">
        <v>6083</v>
      </c>
      <c r="F622" s="133" t="s">
        <v>6084</v>
      </c>
      <c r="G622" s="136" t="s">
        <v>3593</v>
      </c>
      <c r="H622" s="133">
        <v>176</v>
      </c>
      <c r="I622" s="133">
        <v>1</v>
      </c>
      <c r="J622" s="133">
        <v>2.75</v>
      </c>
      <c r="K622" s="133">
        <v>54</v>
      </c>
      <c r="L622" s="133">
        <v>5.5</v>
      </c>
      <c r="M622" s="133" t="s">
        <v>6085</v>
      </c>
      <c r="N622" s="136"/>
      <c r="O622" s="133" t="s">
        <v>6086</v>
      </c>
      <c r="P622" s="133" t="s">
        <v>4807</v>
      </c>
      <c r="Q622" s="166">
        <v>41834</v>
      </c>
      <c r="R622" s="1">
        <v>1.81</v>
      </c>
      <c r="S622" s="1">
        <v>72</v>
      </c>
      <c r="V622" s="1">
        <v>19200</v>
      </c>
      <c r="W622" s="183">
        <f t="shared" si="71"/>
        <v>43.994999999999997</v>
      </c>
      <c r="X622" s="1" t="s">
        <v>4868</v>
      </c>
      <c r="AA622" s="183">
        <f t="shared" si="72"/>
        <v>0.37331249999999999</v>
      </c>
      <c r="AB622" s="183">
        <f t="shared" si="73"/>
        <v>0.28391440000000001</v>
      </c>
      <c r="AC622" s="1"/>
      <c r="AD622" s="1"/>
      <c r="AE622" s="832">
        <f t="shared" si="74"/>
        <v>4.84</v>
      </c>
    </row>
    <row r="623" spans="1:31" x14ac:dyDescent="0.2">
      <c r="A623" s="133">
        <v>2104065</v>
      </c>
      <c r="B623" s="133" t="s">
        <v>4422</v>
      </c>
      <c r="C623" s="136" t="s">
        <v>5665</v>
      </c>
      <c r="D623" s="136" t="s">
        <v>2219</v>
      </c>
      <c r="E623" s="136" t="s">
        <v>6083</v>
      </c>
      <c r="F623" s="133" t="s">
        <v>6084</v>
      </c>
      <c r="G623" s="136" t="s">
        <v>3593</v>
      </c>
      <c r="H623" s="133">
        <v>176</v>
      </c>
      <c r="I623" s="133">
        <v>1</v>
      </c>
      <c r="J623" s="133">
        <v>2.75</v>
      </c>
      <c r="K623" s="133">
        <v>54</v>
      </c>
      <c r="L623" s="133">
        <v>5.5</v>
      </c>
      <c r="M623" s="133" t="s">
        <v>6085</v>
      </c>
      <c r="N623" s="136"/>
      <c r="O623" s="133" t="s">
        <v>6086</v>
      </c>
      <c r="P623" s="133" t="s">
        <v>4807</v>
      </c>
      <c r="Q623" s="166">
        <v>41834</v>
      </c>
      <c r="R623" s="1">
        <v>1.81</v>
      </c>
      <c r="S623" s="1">
        <v>72</v>
      </c>
      <c r="V623" s="1">
        <v>19200</v>
      </c>
      <c r="W623" s="183">
        <f t="shared" ref="W623:W644" si="75">41.9*1.05</f>
        <v>43.994999999999997</v>
      </c>
      <c r="X623" s="1" t="s">
        <v>4868</v>
      </c>
      <c r="AA623" s="183">
        <f t="shared" ref="AA623:AA629" si="76">K623*100*R623*(J623*I623)/(S623*1000)</f>
        <v>0.37331249999999999</v>
      </c>
      <c r="AB623" s="183">
        <f t="shared" ref="AB623:AB629" si="77">(V623*(J623*I623)*1.1)/9000*W623/1000</f>
        <v>0.28391440000000001</v>
      </c>
      <c r="AC623" s="1"/>
      <c r="AD623" s="1"/>
      <c r="AE623" s="832">
        <f t="shared" ref="AE623:AE629" si="78">J623*I623*(H623/100)</f>
        <v>4.84</v>
      </c>
    </row>
    <row r="624" spans="1:31" x14ac:dyDescent="0.2">
      <c r="A624" s="133" t="s">
        <v>6093</v>
      </c>
      <c r="B624" s="133" t="s">
        <v>4422</v>
      </c>
      <c r="C624" s="136" t="s">
        <v>5665</v>
      </c>
      <c r="D624" s="136" t="s">
        <v>2559</v>
      </c>
      <c r="E624" s="136" t="s">
        <v>6091</v>
      </c>
      <c r="F624" s="133" t="s">
        <v>6092</v>
      </c>
      <c r="G624" s="136" t="s">
        <v>3655</v>
      </c>
      <c r="H624" s="133">
        <v>172</v>
      </c>
      <c r="I624" s="133">
        <v>1</v>
      </c>
      <c r="J624" s="133">
        <v>24</v>
      </c>
      <c r="K624" s="133">
        <v>54</v>
      </c>
      <c r="L624" s="133">
        <v>48</v>
      </c>
      <c r="M624" s="133" t="s">
        <v>1207</v>
      </c>
      <c r="N624" s="136" t="s">
        <v>3633</v>
      </c>
      <c r="O624" s="133" t="s">
        <v>6081</v>
      </c>
      <c r="P624" s="133" t="s">
        <v>4816</v>
      </c>
      <c r="Q624" s="166">
        <v>41835</v>
      </c>
      <c r="R624" s="1">
        <v>1.81</v>
      </c>
      <c r="S624" s="1">
        <v>72</v>
      </c>
      <c r="V624" s="1">
        <v>19200</v>
      </c>
      <c r="W624" s="183">
        <f t="shared" si="75"/>
        <v>43.994999999999997</v>
      </c>
      <c r="X624" s="1" t="s">
        <v>4868</v>
      </c>
      <c r="AA624" s="183">
        <f t="shared" si="76"/>
        <v>3.258</v>
      </c>
      <c r="AB624" s="183">
        <f t="shared" si="77"/>
        <v>2.4777984000000002</v>
      </c>
      <c r="AC624" s="1"/>
      <c r="AD624" s="1"/>
      <c r="AE624" s="832">
        <f t="shared" si="78"/>
        <v>41.28</v>
      </c>
    </row>
    <row r="625" spans="1:31" x14ac:dyDescent="0.2">
      <c r="A625" s="133" t="s">
        <v>6093</v>
      </c>
      <c r="B625" s="133" t="s">
        <v>4422</v>
      </c>
      <c r="C625" s="136" t="s">
        <v>5665</v>
      </c>
      <c r="D625" s="136" t="s">
        <v>4731</v>
      </c>
      <c r="E625" s="136" t="s">
        <v>6091</v>
      </c>
      <c r="F625" s="133" t="s">
        <v>6092</v>
      </c>
      <c r="G625" s="136" t="s">
        <v>3655</v>
      </c>
      <c r="H625" s="133">
        <v>172</v>
      </c>
      <c r="I625" s="133">
        <v>1</v>
      </c>
      <c r="J625" s="133">
        <v>24</v>
      </c>
      <c r="K625" s="133">
        <v>54</v>
      </c>
      <c r="L625" s="133">
        <v>48</v>
      </c>
      <c r="M625" s="133" t="s">
        <v>1207</v>
      </c>
      <c r="N625" s="136" t="s">
        <v>3633</v>
      </c>
      <c r="O625" s="133" t="s">
        <v>6081</v>
      </c>
      <c r="P625" s="133" t="s">
        <v>4816</v>
      </c>
      <c r="Q625" s="166">
        <v>41835</v>
      </c>
      <c r="R625" s="1">
        <v>1.81</v>
      </c>
      <c r="S625" s="1">
        <v>72</v>
      </c>
      <c r="V625" s="1">
        <v>19200</v>
      </c>
      <c r="W625" s="183">
        <f t="shared" si="75"/>
        <v>43.994999999999997</v>
      </c>
      <c r="X625" s="1" t="s">
        <v>4868</v>
      </c>
      <c r="AA625" s="183">
        <f t="shared" si="76"/>
        <v>3.258</v>
      </c>
      <c r="AB625" s="183">
        <f t="shared" si="77"/>
        <v>2.4777984000000002</v>
      </c>
      <c r="AC625" s="1"/>
      <c r="AD625" s="1"/>
      <c r="AE625" s="832">
        <f t="shared" si="78"/>
        <v>41.28</v>
      </c>
    </row>
    <row r="626" spans="1:31" x14ac:dyDescent="0.2">
      <c r="A626" s="133" t="s">
        <v>6103</v>
      </c>
      <c r="B626" s="133" t="s">
        <v>4422</v>
      </c>
      <c r="C626" s="136" t="s">
        <v>5665</v>
      </c>
      <c r="D626" s="136" t="s">
        <v>2561</v>
      </c>
      <c r="E626" s="136" t="s">
        <v>3661</v>
      </c>
      <c r="F626" s="133" t="s">
        <v>3662</v>
      </c>
      <c r="G626" s="136" t="s">
        <v>3655</v>
      </c>
      <c r="H626" s="133">
        <v>172</v>
      </c>
      <c r="I626" s="133">
        <v>1</v>
      </c>
      <c r="J626" s="133">
        <v>55</v>
      </c>
      <c r="K626" s="133">
        <v>45</v>
      </c>
      <c r="L626" s="133">
        <v>110</v>
      </c>
      <c r="M626" s="133" t="s">
        <v>6041</v>
      </c>
      <c r="N626" s="136" t="s">
        <v>3633</v>
      </c>
      <c r="O626" s="133" t="s">
        <v>6081</v>
      </c>
      <c r="P626" s="133" t="s">
        <v>4816</v>
      </c>
      <c r="Q626" s="166">
        <v>41838</v>
      </c>
      <c r="R626" s="1">
        <v>1.81</v>
      </c>
      <c r="S626" s="1">
        <v>72</v>
      </c>
      <c r="V626" s="1">
        <v>19200</v>
      </c>
      <c r="W626" s="183">
        <f t="shared" si="75"/>
        <v>43.994999999999997</v>
      </c>
      <c r="X626" s="1" t="s">
        <v>4868</v>
      </c>
      <c r="AA626" s="183">
        <f t="shared" si="76"/>
        <v>6.2218749999999998</v>
      </c>
      <c r="AB626" s="183">
        <f t="shared" si="77"/>
        <v>5.6782879999999993</v>
      </c>
      <c r="AC626" s="1"/>
      <c r="AD626" s="1"/>
      <c r="AE626" s="832">
        <f t="shared" si="78"/>
        <v>94.6</v>
      </c>
    </row>
    <row r="627" spans="1:31" x14ac:dyDescent="0.2">
      <c r="A627" s="133" t="s">
        <v>6103</v>
      </c>
      <c r="B627" s="133" t="s">
        <v>4422</v>
      </c>
      <c r="C627" s="136" t="s">
        <v>5665</v>
      </c>
      <c r="D627" s="136" t="s">
        <v>5268</v>
      </c>
      <c r="E627" s="136" t="s">
        <v>3661</v>
      </c>
      <c r="F627" s="133" t="s">
        <v>3662</v>
      </c>
      <c r="G627" s="136" t="s">
        <v>3655</v>
      </c>
      <c r="H627" s="133">
        <v>172</v>
      </c>
      <c r="I627" s="133">
        <v>1</v>
      </c>
      <c r="J627" s="133">
        <v>55</v>
      </c>
      <c r="K627" s="133">
        <v>45</v>
      </c>
      <c r="L627" s="133">
        <v>110</v>
      </c>
      <c r="M627" s="133" t="s">
        <v>6041</v>
      </c>
      <c r="N627" s="136" t="s">
        <v>3633</v>
      </c>
      <c r="O627" s="133" t="s">
        <v>6081</v>
      </c>
      <c r="P627" s="133" t="s">
        <v>4816</v>
      </c>
      <c r="Q627" s="166">
        <v>41838</v>
      </c>
      <c r="R627" s="1">
        <v>1.81</v>
      </c>
      <c r="S627" s="1">
        <v>72</v>
      </c>
      <c r="V627" s="1">
        <v>19200</v>
      </c>
      <c r="W627" s="183">
        <f t="shared" si="75"/>
        <v>43.994999999999997</v>
      </c>
      <c r="X627" s="1" t="s">
        <v>4868</v>
      </c>
      <c r="AA627" s="183">
        <f t="shared" si="76"/>
        <v>6.2218749999999998</v>
      </c>
      <c r="AB627" s="183">
        <f t="shared" si="77"/>
        <v>5.6782879999999993</v>
      </c>
      <c r="AC627" s="1"/>
      <c r="AD627" s="1"/>
      <c r="AE627" s="832">
        <f t="shared" si="78"/>
        <v>94.6</v>
      </c>
    </row>
    <row r="628" spans="1:31" x14ac:dyDescent="0.2">
      <c r="A628" s="133"/>
      <c r="B628" s="133" t="s">
        <v>4422</v>
      </c>
      <c r="C628" s="136"/>
      <c r="D628" s="136"/>
      <c r="E628" s="136"/>
      <c r="F628" s="133" t="s">
        <v>6114</v>
      </c>
      <c r="G628" s="136" t="s">
        <v>3655</v>
      </c>
      <c r="H628" s="133">
        <v>172</v>
      </c>
      <c r="I628" s="133">
        <v>1</v>
      </c>
      <c r="J628" s="133">
        <v>15</v>
      </c>
      <c r="K628" s="133">
        <v>30</v>
      </c>
      <c r="L628" s="133">
        <v>15</v>
      </c>
      <c r="M628" s="133" t="s">
        <v>1207</v>
      </c>
      <c r="N628" s="136" t="s">
        <v>3612</v>
      </c>
      <c r="O628" s="133" t="s">
        <v>6115</v>
      </c>
      <c r="P628" s="133" t="s">
        <v>6116</v>
      </c>
      <c r="Q628" s="166">
        <v>41838</v>
      </c>
      <c r="R628" s="1">
        <v>1.81</v>
      </c>
      <c r="S628" s="1">
        <v>34</v>
      </c>
      <c r="V628" s="1">
        <v>19200</v>
      </c>
      <c r="W628" s="183">
        <f t="shared" si="75"/>
        <v>43.994999999999997</v>
      </c>
      <c r="X628" s="1" t="s">
        <v>4868</v>
      </c>
      <c r="AA628" s="183">
        <f t="shared" si="76"/>
        <v>2.3955882352941176</v>
      </c>
      <c r="AB628" s="183">
        <f t="shared" si="77"/>
        <v>1.548624</v>
      </c>
      <c r="AC628" s="1"/>
      <c r="AD628" s="1"/>
      <c r="AE628" s="832">
        <f t="shared" si="78"/>
        <v>25.8</v>
      </c>
    </row>
    <row r="629" spans="1:31" ht="13.5" thickBot="1" x14ac:dyDescent="0.25">
      <c r="A629" s="133"/>
      <c r="B629" s="133" t="s">
        <v>4422</v>
      </c>
      <c r="C629" s="136"/>
      <c r="D629" s="136"/>
      <c r="E629" s="136"/>
      <c r="F629" s="133" t="s">
        <v>6114</v>
      </c>
      <c r="G629" s="136" t="s">
        <v>3655</v>
      </c>
      <c r="H629" s="133">
        <v>172</v>
      </c>
      <c r="I629" s="133">
        <v>1</v>
      </c>
      <c r="J629" s="133">
        <v>15</v>
      </c>
      <c r="K629" s="133">
        <v>30</v>
      </c>
      <c r="L629" s="133">
        <v>15</v>
      </c>
      <c r="M629" s="133" t="s">
        <v>1207</v>
      </c>
      <c r="N629" s="136" t="s">
        <v>3612</v>
      </c>
      <c r="O629" s="133" t="s">
        <v>6115</v>
      </c>
      <c r="P629" s="133" t="s">
        <v>6116</v>
      </c>
      <c r="Q629" s="166">
        <v>41838</v>
      </c>
      <c r="R629" s="308">
        <v>1.81</v>
      </c>
      <c r="S629" s="1">
        <v>34</v>
      </c>
      <c r="V629" s="1">
        <v>19200</v>
      </c>
      <c r="W629" s="183">
        <f t="shared" si="75"/>
        <v>43.994999999999997</v>
      </c>
      <c r="X629" s="1" t="s">
        <v>4868</v>
      </c>
      <c r="AA629" s="183">
        <f t="shared" si="76"/>
        <v>2.3955882352941176</v>
      </c>
      <c r="AB629" s="183">
        <f t="shared" si="77"/>
        <v>1.548624</v>
      </c>
      <c r="AC629" s="1"/>
      <c r="AD629" s="1"/>
      <c r="AE629" s="832">
        <f t="shared" si="78"/>
        <v>25.8</v>
      </c>
    </row>
    <row r="630" spans="1:31" x14ac:dyDescent="0.2">
      <c r="A630" s="133" t="s">
        <v>6117</v>
      </c>
      <c r="B630" s="133" t="s">
        <v>4422</v>
      </c>
      <c r="C630" s="136" t="s">
        <v>5665</v>
      </c>
      <c r="D630" s="136" t="s">
        <v>4273</v>
      </c>
      <c r="E630" s="136" t="s">
        <v>2642</v>
      </c>
      <c r="F630" s="133" t="s">
        <v>506</v>
      </c>
      <c r="G630" s="136" t="s">
        <v>3655</v>
      </c>
      <c r="H630" s="133">
        <v>172</v>
      </c>
      <c r="I630" s="133">
        <v>1</v>
      </c>
      <c r="J630" s="133">
        <v>135</v>
      </c>
      <c r="K630" s="133">
        <v>54</v>
      </c>
      <c r="L630" s="133">
        <v>270</v>
      </c>
      <c r="M630" s="133" t="s">
        <v>6118</v>
      </c>
      <c r="N630" s="136" t="s">
        <v>4907</v>
      </c>
      <c r="O630" s="133" t="s">
        <v>6121</v>
      </c>
      <c r="P630" s="133" t="s">
        <v>4807</v>
      </c>
      <c r="Q630" s="166">
        <v>41850</v>
      </c>
      <c r="R630" s="1">
        <v>1.81</v>
      </c>
      <c r="S630" s="1">
        <v>72</v>
      </c>
      <c r="V630" s="1">
        <v>19200</v>
      </c>
      <c r="W630" s="183">
        <f t="shared" si="75"/>
        <v>43.994999999999997</v>
      </c>
      <c r="X630" s="1" t="s">
        <v>4868</v>
      </c>
      <c r="AA630" s="183">
        <f>K630*100*R630*(J630*I630)/(S630*1000)</f>
        <v>18.326250000000002</v>
      </c>
      <c r="AB630" s="183">
        <f>(V630*(J630*I630)*1.1)/9000*W630/1000</f>
        <v>13.937616</v>
      </c>
      <c r="AC630" s="1"/>
      <c r="AD630" s="1"/>
      <c r="AE630" s="832">
        <f>J630*I630*(H630/100)</f>
        <v>232.2</v>
      </c>
    </row>
    <row r="631" spans="1:31" ht="13.5" thickBot="1" x14ac:dyDescent="0.25">
      <c r="A631" s="133" t="s">
        <v>6117</v>
      </c>
      <c r="B631" s="133" t="s">
        <v>4422</v>
      </c>
      <c r="C631" s="136" t="s">
        <v>5665</v>
      </c>
      <c r="D631" s="136" t="s">
        <v>4277</v>
      </c>
      <c r="E631" s="136" t="s">
        <v>2642</v>
      </c>
      <c r="F631" s="133" t="s">
        <v>506</v>
      </c>
      <c r="G631" s="136" t="s">
        <v>3655</v>
      </c>
      <c r="H631" s="133">
        <v>172</v>
      </c>
      <c r="I631" s="133">
        <v>1</v>
      </c>
      <c r="J631" s="133">
        <v>135</v>
      </c>
      <c r="K631" s="133">
        <v>54</v>
      </c>
      <c r="L631" s="133">
        <v>270</v>
      </c>
      <c r="M631" s="133" t="s">
        <v>6118</v>
      </c>
      <c r="N631" s="136" t="s">
        <v>4907</v>
      </c>
      <c r="O631" s="133" t="s">
        <v>6122</v>
      </c>
      <c r="P631" s="133" t="s">
        <v>4807</v>
      </c>
      <c r="Q631" s="166">
        <v>41850</v>
      </c>
      <c r="R631" s="308">
        <v>1.81</v>
      </c>
      <c r="S631" s="1">
        <v>72</v>
      </c>
      <c r="V631" s="1">
        <v>19200</v>
      </c>
      <c r="W631" s="183">
        <f t="shared" si="75"/>
        <v>43.994999999999997</v>
      </c>
      <c r="X631" s="1" t="s">
        <v>4868</v>
      </c>
      <c r="AA631" s="183">
        <f>K631*100*R631*(J631*I631)/(S631*1000)</f>
        <v>18.326250000000002</v>
      </c>
      <c r="AB631" s="183">
        <f>(V631*(J631*I631)*1.1)/9000*W631/1000</f>
        <v>13.937616</v>
      </c>
      <c r="AC631" s="1"/>
      <c r="AD631" s="1"/>
      <c r="AE631" s="832">
        <f>J631*I631*(H631/100)</f>
        <v>232.2</v>
      </c>
    </row>
    <row r="632" spans="1:31" x14ac:dyDescent="0.2">
      <c r="A632" s="133" t="s">
        <v>6266</v>
      </c>
      <c r="B632" s="133" t="s">
        <v>4422</v>
      </c>
      <c r="C632" s="136" t="s">
        <v>5665</v>
      </c>
      <c r="D632" s="136" t="s">
        <v>4279</v>
      </c>
      <c r="E632" s="136" t="s">
        <v>2642</v>
      </c>
      <c r="F632" s="133" t="s">
        <v>6267</v>
      </c>
      <c r="G632" s="136" t="s">
        <v>3593</v>
      </c>
      <c r="H632" s="133">
        <v>172</v>
      </c>
      <c r="I632" s="133">
        <v>1</v>
      </c>
      <c r="J632" s="133">
        <v>50</v>
      </c>
      <c r="K632" s="133">
        <v>54</v>
      </c>
      <c r="L632" s="133">
        <v>275</v>
      </c>
      <c r="M632" s="133" t="s">
        <v>5694</v>
      </c>
      <c r="N632" s="136"/>
      <c r="O632" s="133" t="s">
        <v>5710</v>
      </c>
      <c r="P632" s="133" t="s">
        <v>4816</v>
      </c>
      <c r="Q632" s="166">
        <v>41919</v>
      </c>
      <c r="R632" s="1">
        <v>1.81</v>
      </c>
      <c r="S632" s="1">
        <v>72</v>
      </c>
      <c r="V632" s="1">
        <v>19200</v>
      </c>
      <c r="W632" s="183">
        <f t="shared" si="75"/>
        <v>43.994999999999997</v>
      </c>
      <c r="X632" s="1" t="s">
        <v>4868</v>
      </c>
      <c r="AA632" s="183">
        <f>K632*100*R632*(J632*I632)/(S632*1000)</f>
        <v>6.7874999999999996</v>
      </c>
      <c r="AB632" s="183">
        <f>(V632*(J632*I632)*1.1)/9000*W632/1000</f>
        <v>5.1620799999999996</v>
      </c>
      <c r="AC632" s="1"/>
      <c r="AD632" s="1"/>
      <c r="AE632" s="832">
        <f>J632*I632*(H632/100)</f>
        <v>86</v>
      </c>
    </row>
    <row r="633" spans="1:31" ht="13.5" thickBot="1" x14ac:dyDescent="0.25">
      <c r="A633" s="133" t="s">
        <v>6266</v>
      </c>
      <c r="B633" s="133" t="s">
        <v>4422</v>
      </c>
      <c r="C633" s="136" t="s">
        <v>5665</v>
      </c>
      <c r="D633" s="136" t="s">
        <v>4283</v>
      </c>
      <c r="E633" s="136" t="s">
        <v>2642</v>
      </c>
      <c r="F633" s="133" t="s">
        <v>6267</v>
      </c>
      <c r="G633" s="136" t="s">
        <v>3593</v>
      </c>
      <c r="H633" s="133">
        <v>172</v>
      </c>
      <c r="I633" s="133">
        <v>1</v>
      </c>
      <c r="J633" s="133">
        <v>50</v>
      </c>
      <c r="K633" s="133">
        <v>54</v>
      </c>
      <c r="L633" s="133">
        <v>275</v>
      </c>
      <c r="M633" s="133" t="s">
        <v>5694</v>
      </c>
      <c r="N633" s="136"/>
      <c r="O633" s="133" t="s">
        <v>5710</v>
      </c>
      <c r="P633" s="133" t="s">
        <v>4816</v>
      </c>
      <c r="Q633" s="166">
        <v>41919</v>
      </c>
      <c r="R633" s="308">
        <v>1.81</v>
      </c>
      <c r="S633" s="1">
        <v>72</v>
      </c>
      <c r="V633" s="1">
        <v>19200</v>
      </c>
      <c r="W633" s="183">
        <f t="shared" si="75"/>
        <v>43.994999999999997</v>
      </c>
      <c r="X633" s="1" t="s">
        <v>4868</v>
      </c>
      <c r="AA633" s="183">
        <f>K633*100*R633*(J633*I633)/(S633*1000)</f>
        <v>6.7874999999999996</v>
      </c>
      <c r="AB633" s="183">
        <f>(V633*(J633*I633)*1.1)/9000*W633/1000</f>
        <v>5.1620799999999996</v>
      </c>
      <c r="AC633" s="1"/>
      <c r="AD633" s="1"/>
      <c r="AE633" s="832">
        <f>J633*I633*(H633/100)</f>
        <v>86</v>
      </c>
    </row>
    <row r="634" spans="1:31" x14ac:dyDescent="0.2">
      <c r="A634" s="7227" t="s">
        <v>6924</v>
      </c>
      <c r="B634" s="7227"/>
      <c r="C634" s="7227"/>
      <c r="D634" s="7227"/>
      <c r="E634" s="7227"/>
      <c r="F634" s="7227"/>
      <c r="G634" s="7227"/>
      <c r="H634" s="7227"/>
      <c r="I634" s="7227"/>
      <c r="J634" s="7227"/>
      <c r="K634" s="7227"/>
      <c r="L634" s="7227"/>
      <c r="M634" s="7227"/>
      <c r="N634" s="7227"/>
      <c r="O634" s="7227"/>
      <c r="P634" s="7227"/>
      <c r="Q634" s="7228"/>
    </row>
    <row r="635" spans="1:31" x14ac:dyDescent="0.2">
      <c r="A635" s="133" t="s">
        <v>6907</v>
      </c>
      <c r="B635" s="133" t="s">
        <v>4422</v>
      </c>
      <c r="C635" s="136" t="s">
        <v>6908</v>
      </c>
      <c r="D635" s="136" t="s">
        <v>1651</v>
      </c>
      <c r="E635" s="136" t="s">
        <v>3700</v>
      </c>
      <c r="F635" s="133" t="s">
        <v>4839</v>
      </c>
      <c r="G635" s="136" t="s">
        <v>3593</v>
      </c>
      <c r="H635" s="133">
        <v>172</v>
      </c>
      <c r="I635" s="133">
        <v>1</v>
      </c>
      <c r="J635" s="133">
        <v>20</v>
      </c>
      <c r="K635" s="133">
        <v>54</v>
      </c>
      <c r="L635" s="133">
        <v>20</v>
      </c>
      <c r="M635" s="133" t="s">
        <v>613</v>
      </c>
      <c r="N635" s="136"/>
      <c r="O635" s="133" t="s">
        <v>4451</v>
      </c>
      <c r="P635" s="133" t="s">
        <v>663</v>
      </c>
      <c r="Q635" s="166">
        <v>42116</v>
      </c>
      <c r="R635" s="1">
        <v>1.78</v>
      </c>
      <c r="S635" s="1">
        <v>72</v>
      </c>
      <c r="V635" s="1">
        <v>19260</v>
      </c>
      <c r="W635" s="183">
        <f t="shared" si="75"/>
        <v>43.994999999999997</v>
      </c>
      <c r="X635" s="1" t="s">
        <v>4868</v>
      </c>
      <c r="AA635" s="183">
        <f>K635*100*R635*(J635*I635)/(S635*1000)</f>
        <v>2.67</v>
      </c>
      <c r="AB635" s="183">
        <f>(V635*(J635*I635)*1.1)/9000*W635/1000</f>
        <v>2.0712845999999998</v>
      </c>
      <c r="AC635" s="1"/>
      <c r="AD635" s="1"/>
      <c r="AE635" s="832">
        <f>J635*I635*(H635/100)</f>
        <v>34.4</v>
      </c>
    </row>
    <row r="636" spans="1:31" ht="13.5" thickBot="1" x14ac:dyDescent="0.25">
      <c r="A636" s="133" t="s">
        <v>6909</v>
      </c>
      <c r="B636" s="133" t="s">
        <v>4422</v>
      </c>
      <c r="C636" s="136" t="s">
        <v>6908</v>
      </c>
      <c r="D636" s="136" t="s">
        <v>1634</v>
      </c>
      <c r="E636" s="136" t="s">
        <v>3654</v>
      </c>
      <c r="F636" s="133">
        <v>260502</v>
      </c>
      <c r="G636" s="136" t="s">
        <v>3593</v>
      </c>
      <c r="H636" s="133">
        <v>172</v>
      </c>
      <c r="I636" s="133">
        <v>1</v>
      </c>
      <c r="J636" s="133">
        <v>10</v>
      </c>
      <c r="K636" s="133">
        <v>60</v>
      </c>
      <c r="L636" s="133">
        <v>10</v>
      </c>
      <c r="M636" s="133" t="s">
        <v>613</v>
      </c>
      <c r="N636" s="136"/>
      <c r="O636" s="133" t="s">
        <v>4452</v>
      </c>
      <c r="P636" s="133" t="s">
        <v>2277</v>
      </c>
      <c r="Q636" s="166">
        <v>42116</v>
      </c>
      <c r="R636" s="308">
        <v>1.78</v>
      </c>
      <c r="S636" s="1">
        <v>100</v>
      </c>
      <c r="V636" s="1">
        <v>19260</v>
      </c>
      <c r="W636" s="183">
        <f t="shared" si="75"/>
        <v>43.994999999999997</v>
      </c>
      <c r="X636" s="1" t="s">
        <v>4868</v>
      </c>
      <c r="AA636" s="183">
        <f>K636*100*R636*(J636*I636)/(S636*1000)</f>
        <v>1.0680000000000001</v>
      </c>
      <c r="AB636" s="183">
        <f>(V636*(J636*I636)*1.1)/9000*W636/1000</f>
        <v>1.0356422999999999</v>
      </c>
      <c r="AC636" s="1"/>
      <c r="AD636" s="1"/>
      <c r="AE636" s="832">
        <f>J636*I636*(H636/100)</f>
        <v>17.2</v>
      </c>
    </row>
    <row r="637" spans="1:31" x14ac:dyDescent="0.2">
      <c r="A637" s="133" t="s">
        <v>6891</v>
      </c>
      <c r="B637" s="133" t="s">
        <v>4422</v>
      </c>
      <c r="C637" s="136" t="s">
        <v>6908</v>
      </c>
      <c r="D637" s="136" t="s">
        <v>2726</v>
      </c>
      <c r="E637" s="136" t="s">
        <v>916</v>
      </c>
      <c r="F637" s="133" t="s">
        <v>1210</v>
      </c>
      <c r="G637" s="136" t="s">
        <v>3655</v>
      </c>
      <c r="H637" s="133">
        <v>172</v>
      </c>
      <c r="I637" s="133">
        <v>1</v>
      </c>
      <c r="J637" s="133">
        <v>375</v>
      </c>
      <c r="K637" s="133">
        <v>62</v>
      </c>
      <c r="L637" s="133">
        <v>375</v>
      </c>
      <c r="M637" s="133" t="s">
        <v>917</v>
      </c>
      <c r="N637" s="136" t="s">
        <v>3657</v>
      </c>
      <c r="O637" s="133" t="s">
        <v>4452</v>
      </c>
      <c r="P637" s="133" t="s">
        <v>4816</v>
      </c>
      <c r="Q637" s="166">
        <v>42131</v>
      </c>
      <c r="R637" s="1">
        <v>1.78</v>
      </c>
      <c r="S637" s="1">
        <v>100</v>
      </c>
      <c r="V637" s="1">
        <v>19260</v>
      </c>
      <c r="W637" s="183">
        <f t="shared" si="75"/>
        <v>43.994999999999997</v>
      </c>
      <c r="X637" s="1" t="s">
        <v>4868</v>
      </c>
      <c r="AA637" s="183">
        <f t="shared" ref="AA637:AA644" si="79">K637*100*R637*(J637*I637)/(S637*1000)</f>
        <v>41.384999999999998</v>
      </c>
      <c r="AB637" s="183">
        <f t="shared" ref="AB637:AB644" si="80">(V637*(J637*I637)*1.1)/9000*W637/1000</f>
        <v>38.836586250000003</v>
      </c>
      <c r="AC637" s="1"/>
      <c r="AD637" s="1"/>
      <c r="AE637" s="832">
        <f t="shared" ref="AE637:AE644" si="81">J637*I637*(H637/100)</f>
        <v>645</v>
      </c>
    </row>
    <row r="638" spans="1:31" x14ac:dyDescent="0.2">
      <c r="A638" s="133" t="s">
        <v>6950</v>
      </c>
      <c r="B638" s="133" t="s">
        <v>4422</v>
      </c>
      <c r="C638" s="136" t="s">
        <v>6908</v>
      </c>
      <c r="D638" s="136" t="s">
        <v>1641</v>
      </c>
      <c r="E638" s="136" t="s">
        <v>5383</v>
      </c>
      <c r="F638" s="133">
        <v>254102</v>
      </c>
      <c r="G638" s="136" t="s">
        <v>3655</v>
      </c>
      <c r="H638" s="133">
        <v>172</v>
      </c>
      <c r="I638" s="133">
        <v>1</v>
      </c>
      <c r="J638" s="133">
        <v>35</v>
      </c>
      <c r="K638" s="133">
        <v>54</v>
      </c>
      <c r="L638" s="133">
        <v>33</v>
      </c>
      <c r="M638" s="133" t="s">
        <v>6951</v>
      </c>
      <c r="N638" s="136" t="s">
        <v>4833</v>
      </c>
      <c r="O638" s="133" t="s">
        <v>6952</v>
      </c>
      <c r="P638" s="133" t="s">
        <v>6955</v>
      </c>
      <c r="Q638" s="166">
        <v>42131</v>
      </c>
      <c r="R638" s="1">
        <v>1.78</v>
      </c>
      <c r="S638" s="1">
        <v>85.5</v>
      </c>
      <c r="V638" s="1">
        <v>19260</v>
      </c>
      <c r="W638" s="183">
        <f t="shared" si="75"/>
        <v>43.994999999999997</v>
      </c>
      <c r="X638" s="1" t="s">
        <v>4868</v>
      </c>
      <c r="AA638" s="183">
        <f t="shared" si="79"/>
        <v>3.9347368421052633</v>
      </c>
      <c r="AB638" s="183">
        <f t="shared" si="80"/>
        <v>3.6247480500000004</v>
      </c>
      <c r="AC638" s="1"/>
      <c r="AD638" s="1"/>
      <c r="AE638" s="832">
        <f t="shared" si="81"/>
        <v>60.199999999999996</v>
      </c>
    </row>
    <row r="639" spans="1:31" x14ac:dyDescent="0.2">
      <c r="A639" s="133" t="s">
        <v>6862</v>
      </c>
      <c r="B639" s="133" t="s">
        <v>4422</v>
      </c>
      <c r="C639" s="136" t="s">
        <v>6908</v>
      </c>
      <c r="D639" s="136" t="s">
        <v>3704</v>
      </c>
      <c r="E639" s="136" t="s">
        <v>6006</v>
      </c>
      <c r="F639" s="133">
        <v>260542</v>
      </c>
      <c r="G639" s="136" t="s">
        <v>3655</v>
      </c>
      <c r="H639" s="133">
        <v>172</v>
      </c>
      <c r="I639" s="133">
        <v>1</v>
      </c>
      <c r="J639" s="345">
        <v>150</v>
      </c>
      <c r="K639" s="133">
        <v>60</v>
      </c>
      <c r="L639" s="133">
        <v>150</v>
      </c>
      <c r="M639" s="133" t="s">
        <v>5602</v>
      </c>
      <c r="N639" s="136" t="s">
        <v>3595</v>
      </c>
      <c r="O639" s="133" t="s">
        <v>5963</v>
      </c>
      <c r="P639" s="345" t="s">
        <v>2277</v>
      </c>
      <c r="Q639" s="166">
        <v>42131</v>
      </c>
      <c r="R639" s="1">
        <v>1.78</v>
      </c>
      <c r="S639" s="1">
        <v>85</v>
      </c>
      <c r="V639" s="1">
        <v>19260</v>
      </c>
      <c r="W639" s="183">
        <f t="shared" si="75"/>
        <v>43.994999999999997</v>
      </c>
      <c r="X639" s="1" t="s">
        <v>4868</v>
      </c>
      <c r="AA639" s="183">
        <f t="shared" si="79"/>
        <v>18.847058823529412</v>
      </c>
      <c r="AB639" s="183">
        <f t="shared" si="80"/>
        <v>15.534634500000003</v>
      </c>
      <c r="AC639" s="1"/>
      <c r="AD639" s="1"/>
      <c r="AE639" s="832">
        <f t="shared" si="81"/>
        <v>258</v>
      </c>
    </row>
    <row r="640" spans="1:31" x14ac:dyDescent="0.2">
      <c r="A640" s="133" t="s">
        <v>1207</v>
      </c>
      <c r="B640" s="133" t="s">
        <v>4422</v>
      </c>
      <c r="C640" s="136" t="s">
        <v>6908</v>
      </c>
      <c r="D640" s="136" t="s">
        <v>7056</v>
      </c>
      <c r="E640" s="13"/>
      <c r="F640" s="136" t="s">
        <v>7009</v>
      </c>
      <c r="G640" s="136" t="s">
        <v>3655</v>
      </c>
      <c r="H640" s="133">
        <v>172</v>
      </c>
      <c r="I640" s="133">
        <v>1</v>
      </c>
      <c r="J640" s="133">
        <v>50</v>
      </c>
      <c r="K640" s="133">
        <v>38</v>
      </c>
      <c r="L640" s="133">
        <v>50</v>
      </c>
      <c r="M640" s="133" t="s">
        <v>6363</v>
      </c>
      <c r="N640" s="136" t="s">
        <v>4833</v>
      </c>
      <c r="O640" s="133" t="s">
        <v>7286</v>
      </c>
      <c r="P640" s="133" t="s">
        <v>5281</v>
      </c>
      <c r="Q640" s="166">
        <v>42152</v>
      </c>
      <c r="R640" s="1">
        <v>1.78</v>
      </c>
      <c r="S640" s="1">
        <v>85</v>
      </c>
      <c r="V640" s="1">
        <v>19260</v>
      </c>
      <c r="W640" s="183">
        <f t="shared" si="75"/>
        <v>43.994999999999997</v>
      </c>
      <c r="X640" s="1" t="s">
        <v>4868</v>
      </c>
      <c r="AA640" s="183">
        <f t="shared" si="79"/>
        <v>3.9788235294117649</v>
      </c>
      <c r="AB640" s="183">
        <f t="shared" si="80"/>
        <v>5.1782114999999997</v>
      </c>
      <c r="AC640" s="1"/>
      <c r="AD640" s="1"/>
      <c r="AE640" s="832">
        <f t="shared" si="81"/>
        <v>86</v>
      </c>
    </row>
    <row r="641" spans="1:31" x14ac:dyDescent="0.2">
      <c r="A641" s="133" t="s">
        <v>1207</v>
      </c>
      <c r="B641" s="133" t="s">
        <v>4422</v>
      </c>
      <c r="C641" s="136" t="s">
        <v>6908</v>
      </c>
      <c r="D641" s="136" t="s">
        <v>4279</v>
      </c>
      <c r="E641" s="13"/>
      <c r="F641" s="136" t="s">
        <v>7011</v>
      </c>
      <c r="G641" s="136" t="s">
        <v>3655</v>
      </c>
      <c r="H641" s="133">
        <v>172</v>
      </c>
      <c r="I641" s="133">
        <v>1</v>
      </c>
      <c r="J641" s="133">
        <v>50</v>
      </c>
      <c r="K641" s="133">
        <v>50</v>
      </c>
      <c r="L641" s="133">
        <v>50</v>
      </c>
      <c r="M641" s="133" t="s">
        <v>6363</v>
      </c>
      <c r="N641" s="136" t="s">
        <v>3633</v>
      </c>
      <c r="O641" s="133" t="s">
        <v>7286</v>
      </c>
      <c r="P641" s="133" t="s">
        <v>5281</v>
      </c>
      <c r="Q641" s="166">
        <v>42152</v>
      </c>
      <c r="R641" s="1">
        <v>1.78</v>
      </c>
      <c r="S641" s="1">
        <v>85</v>
      </c>
      <c r="V641" s="1">
        <v>19260</v>
      </c>
      <c r="W641" s="183">
        <f t="shared" si="75"/>
        <v>43.994999999999997</v>
      </c>
      <c r="X641" s="1" t="s">
        <v>4868</v>
      </c>
      <c r="AA641" s="183">
        <f t="shared" si="79"/>
        <v>5.2352941176470589</v>
      </c>
      <c r="AB641" s="183">
        <f t="shared" si="80"/>
        <v>5.1782114999999997</v>
      </c>
      <c r="AC641" s="1"/>
      <c r="AD641" s="1"/>
      <c r="AE641" s="832">
        <f t="shared" si="81"/>
        <v>86</v>
      </c>
    </row>
    <row r="642" spans="1:31" x14ac:dyDescent="0.2">
      <c r="A642" s="133" t="s">
        <v>7017</v>
      </c>
      <c r="B642" s="133" t="s">
        <v>4422</v>
      </c>
      <c r="C642" s="136" t="s">
        <v>6908</v>
      </c>
      <c r="D642" s="136" t="s">
        <v>4285</v>
      </c>
      <c r="E642" s="136" t="s">
        <v>5730</v>
      </c>
      <c r="F642" s="133">
        <v>238312</v>
      </c>
      <c r="G642" s="136" t="s">
        <v>3655</v>
      </c>
      <c r="H642" s="133">
        <v>172</v>
      </c>
      <c r="I642" s="133">
        <v>1</v>
      </c>
      <c r="J642" s="133">
        <v>101</v>
      </c>
      <c r="K642" s="133">
        <v>38</v>
      </c>
      <c r="L642" s="133">
        <v>100</v>
      </c>
      <c r="M642" s="133" t="s">
        <v>3594</v>
      </c>
      <c r="N642" s="136" t="s">
        <v>3595</v>
      </c>
      <c r="O642" s="133" t="s">
        <v>7018</v>
      </c>
      <c r="P642" s="133" t="s">
        <v>4816</v>
      </c>
      <c r="Q642" s="166">
        <v>42153</v>
      </c>
      <c r="R642" s="1">
        <v>1.78</v>
      </c>
      <c r="S642" s="1">
        <v>72</v>
      </c>
      <c r="V642" s="1">
        <v>19260</v>
      </c>
      <c r="W642" s="183">
        <f t="shared" si="75"/>
        <v>43.994999999999997</v>
      </c>
      <c r="X642" s="1" t="s">
        <v>4868</v>
      </c>
      <c r="AA642" s="183">
        <f t="shared" si="79"/>
        <v>9.4883888888888883</v>
      </c>
      <c r="AB642" s="183">
        <f t="shared" si="80"/>
        <v>10.459987229999999</v>
      </c>
      <c r="AC642" s="1"/>
      <c r="AD642" s="1"/>
      <c r="AE642" s="832">
        <f t="shared" si="81"/>
        <v>173.72</v>
      </c>
    </row>
    <row r="643" spans="1:31" x14ac:dyDescent="0.2">
      <c r="A643" s="133" t="s">
        <v>7030</v>
      </c>
      <c r="B643" s="133" t="s">
        <v>4422</v>
      </c>
      <c r="C643" s="136"/>
      <c r="D643" s="136"/>
      <c r="E643" s="136"/>
      <c r="F643" s="133">
        <v>250102</v>
      </c>
      <c r="G643" s="136" t="s">
        <v>3655</v>
      </c>
      <c r="H643" s="133">
        <v>172</v>
      </c>
      <c r="I643" s="133">
        <v>1</v>
      </c>
      <c r="J643" s="133">
        <v>2.5</v>
      </c>
      <c r="K643" s="133" t="s">
        <v>7031</v>
      </c>
      <c r="L643" s="133">
        <v>2.5</v>
      </c>
      <c r="M643" s="133" t="s">
        <v>6647</v>
      </c>
      <c r="N643" s="136" t="s">
        <v>580</v>
      </c>
      <c r="O643" s="133" t="s">
        <v>6523</v>
      </c>
      <c r="P643" s="133" t="s">
        <v>663</v>
      </c>
      <c r="Q643" s="166">
        <v>42153</v>
      </c>
      <c r="R643" s="1">
        <v>1.78</v>
      </c>
      <c r="S643" s="1">
        <v>85.5</v>
      </c>
      <c r="V643" s="1">
        <v>19260</v>
      </c>
      <c r="W643" s="183">
        <f t="shared" si="75"/>
        <v>43.994999999999997</v>
      </c>
      <c r="X643" s="1" t="s">
        <v>4868</v>
      </c>
      <c r="AA643" s="183" t="e">
        <f t="shared" si="79"/>
        <v>#VALUE!</v>
      </c>
      <c r="AB643" s="183">
        <f t="shared" si="80"/>
        <v>0.25891057499999998</v>
      </c>
      <c r="AC643" s="1"/>
      <c r="AD643" s="1"/>
      <c r="AE643" s="832">
        <f t="shared" si="81"/>
        <v>4.3</v>
      </c>
    </row>
    <row r="644" spans="1:31" x14ac:dyDescent="0.2">
      <c r="A644" s="133" t="s">
        <v>1207</v>
      </c>
      <c r="B644" s="133" t="s">
        <v>4422</v>
      </c>
      <c r="C644" s="136" t="s">
        <v>6908</v>
      </c>
      <c r="D644" s="136" t="s">
        <v>4288</v>
      </c>
      <c r="E644" s="136"/>
      <c r="F644" s="133">
        <v>238312</v>
      </c>
      <c r="G644" s="136" t="s">
        <v>3655</v>
      </c>
      <c r="H644" s="133">
        <v>172</v>
      </c>
      <c r="I644" s="133">
        <v>1</v>
      </c>
      <c r="J644" s="133">
        <v>4</v>
      </c>
      <c r="K644" s="133" t="s">
        <v>7039</v>
      </c>
      <c r="L644" s="133">
        <v>4</v>
      </c>
      <c r="M644" s="133" t="s">
        <v>7040</v>
      </c>
      <c r="N644" s="136"/>
      <c r="O644" s="133" t="s">
        <v>6228</v>
      </c>
      <c r="P644" s="133" t="s">
        <v>663</v>
      </c>
      <c r="Q644" s="166">
        <v>42153</v>
      </c>
      <c r="R644" s="1">
        <v>1.78</v>
      </c>
      <c r="S644" s="1">
        <v>72</v>
      </c>
      <c r="V644" s="1">
        <v>19260</v>
      </c>
      <c r="W644" s="183">
        <f t="shared" si="75"/>
        <v>43.994999999999997</v>
      </c>
      <c r="X644" s="1" t="s">
        <v>4868</v>
      </c>
      <c r="AA644" s="183" t="e">
        <f t="shared" si="79"/>
        <v>#VALUE!</v>
      </c>
      <c r="AB644" s="183">
        <f t="shared" si="80"/>
        <v>0.41425691999999997</v>
      </c>
      <c r="AC644" s="1"/>
      <c r="AD644" s="1"/>
      <c r="AE644" s="832">
        <f t="shared" si="81"/>
        <v>6.88</v>
      </c>
    </row>
    <row r="645" spans="1:31" x14ac:dyDescent="0.2">
      <c r="A645" s="133" t="s">
        <v>1207</v>
      </c>
      <c r="B645" s="133" t="s">
        <v>4422</v>
      </c>
      <c r="C645" s="136" t="s">
        <v>6908</v>
      </c>
      <c r="D645" s="136" t="s">
        <v>4292</v>
      </c>
      <c r="E645" s="136"/>
      <c r="F645" s="133" t="s">
        <v>7041</v>
      </c>
      <c r="G645" s="136" t="s">
        <v>3655</v>
      </c>
      <c r="H645" s="133">
        <v>172</v>
      </c>
      <c r="I645" s="133">
        <v>1</v>
      </c>
      <c r="J645" s="133">
        <v>5</v>
      </c>
      <c r="K645" s="133" t="s">
        <v>7039</v>
      </c>
      <c r="L645" s="133">
        <v>4</v>
      </c>
      <c r="M645" s="133" t="s">
        <v>7040</v>
      </c>
      <c r="N645" s="136"/>
      <c r="O645" s="133" t="s">
        <v>7042</v>
      </c>
      <c r="P645" s="133" t="s">
        <v>663</v>
      </c>
      <c r="Q645" s="166">
        <v>42153</v>
      </c>
      <c r="R645" s="1">
        <v>1.78</v>
      </c>
      <c r="S645" s="1">
        <v>59.5</v>
      </c>
      <c r="V645" s="1">
        <v>19260</v>
      </c>
      <c r="W645" s="183">
        <f>41.9*1.05</f>
        <v>43.994999999999997</v>
      </c>
      <c r="X645" s="1" t="s">
        <v>4868</v>
      </c>
      <c r="AA645" s="183" t="e">
        <f>K645*100*R645*(J645*I645)/(S645*1000)</f>
        <v>#VALUE!</v>
      </c>
      <c r="AB645" s="183">
        <f>(V645*(J645*I645)*1.1)/9000*W645/1000</f>
        <v>0.51782114999999995</v>
      </c>
      <c r="AC645" s="1"/>
      <c r="AD645" s="1"/>
      <c r="AE645" s="832">
        <f>J645*I645*(H645/100)</f>
        <v>8.6</v>
      </c>
    </row>
    <row r="646" spans="1:31" ht="13.5" thickBot="1" x14ac:dyDescent="0.25">
      <c r="A646" s="133" t="s">
        <v>1207</v>
      </c>
      <c r="B646" s="133" t="s">
        <v>4422</v>
      </c>
      <c r="C646" s="136" t="s">
        <v>6908</v>
      </c>
      <c r="D646" s="136" t="s">
        <v>2730</v>
      </c>
      <c r="E646" s="136"/>
      <c r="F646" s="133" t="s">
        <v>6715</v>
      </c>
      <c r="G646" s="136" t="s">
        <v>3655</v>
      </c>
      <c r="H646" s="133">
        <v>172</v>
      </c>
      <c r="I646" s="133">
        <v>1</v>
      </c>
      <c r="J646" s="133">
        <v>2</v>
      </c>
      <c r="K646" s="133">
        <v>54</v>
      </c>
      <c r="L646" s="133">
        <v>2</v>
      </c>
      <c r="M646" s="133" t="s">
        <v>6363</v>
      </c>
      <c r="N646" s="136" t="s">
        <v>580</v>
      </c>
      <c r="O646" s="133" t="s">
        <v>6668</v>
      </c>
      <c r="P646" s="133" t="s">
        <v>663</v>
      </c>
      <c r="Q646" s="166">
        <v>42153</v>
      </c>
      <c r="R646" s="308">
        <v>1.78</v>
      </c>
      <c r="S646" s="1">
        <v>72</v>
      </c>
      <c r="V646" s="1">
        <v>19260</v>
      </c>
      <c r="W646" s="183">
        <f>41.9*1.05</f>
        <v>43.994999999999997</v>
      </c>
      <c r="X646" s="1" t="s">
        <v>4868</v>
      </c>
      <c r="AA646" s="183">
        <f>K646*100*R646*(J646*I646)/(S646*1000)</f>
        <v>0.26700000000000002</v>
      </c>
      <c r="AB646" s="183">
        <f>(V646*(J646*I646)*1.1)/9000*W646/1000</f>
        <v>0.20712845999999999</v>
      </c>
      <c r="AC646" s="1"/>
      <c r="AD646" s="1"/>
      <c r="AE646" s="832">
        <f>J646*I646*(H646/100)</f>
        <v>3.44</v>
      </c>
    </row>
    <row r="647" spans="1:31" x14ac:dyDescent="0.2">
      <c r="A647" s="133" t="s">
        <v>7035</v>
      </c>
      <c r="B647" s="133" t="s">
        <v>4422</v>
      </c>
      <c r="C647" s="136" t="s">
        <v>6908</v>
      </c>
      <c r="D647" s="136" t="s">
        <v>4294</v>
      </c>
      <c r="E647" s="136" t="s">
        <v>4523</v>
      </c>
      <c r="F647" s="133" t="s">
        <v>1208</v>
      </c>
      <c r="G647" s="136" t="s">
        <v>3655</v>
      </c>
      <c r="H647" s="133">
        <v>172</v>
      </c>
      <c r="I647" s="133">
        <v>1</v>
      </c>
      <c r="J647" s="133">
        <v>620</v>
      </c>
      <c r="K647" s="133">
        <v>56</v>
      </c>
      <c r="L647" s="133">
        <v>660</v>
      </c>
      <c r="M647" s="133" t="s">
        <v>5602</v>
      </c>
      <c r="N647" s="136" t="s">
        <v>4910</v>
      </c>
      <c r="O647" s="133" t="s">
        <v>7036</v>
      </c>
      <c r="P647" s="133" t="s">
        <v>7068</v>
      </c>
      <c r="Q647" s="166">
        <v>42165</v>
      </c>
      <c r="R647" s="1">
        <v>1.8</v>
      </c>
      <c r="S647" s="1">
        <v>72</v>
      </c>
      <c r="V647" s="1">
        <v>19260</v>
      </c>
      <c r="W647" s="183">
        <f>41.9*1.05</f>
        <v>43.994999999999997</v>
      </c>
      <c r="X647" s="1" t="s">
        <v>4868</v>
      </c>
      <c r="AA647" s="183">
        <f>K647*100*R647*(J647*I647)/(S647*1000)</f>
        <v>86.8</v>
      </c>
      <c r="AB647" s="183">
        <f>(V647*(J647*I647)*1.1)/9000*W647/1000</f>
        <v>64.20982260000001</v>
      </c>
      <c r="AC647" s="1"/>
      <c r="AD647" s="1"/>
      <c r="AE647" s="832">
        <f>J647*I647*(H647/100)</f>
        <v>1066.4000000000001</v>
      </c>
    </row>
    <row r="648" spans="1:31" x14ac:dyDescent="0.2">
      <c r="A648" s="133" t="s">
        <v>7049</v>
      </c>
      <c r="B648" s="133" t="s">
        <v>4422</v>
      </c>
      <c r="C648" s="136" t="s">
        <v>6908</v>
      </c>
      <c r="D648" s="136" t="s">
        <v>4296</v>
      </c>
      <c r="E648" s="136" t="s">
        <v>5658</v>
      </c>
      <c r="F648" s="133" t="s">
        <v>4166</v>
      </c>
      <c r="G648" s="136" t="s">
        <v>3655</v>
      </c>
      <c r="H648" s="133">
        <v>172</v>
      </c>
      <c r="I648" s="133">
        <v>1</v>
      </c>
      <c r="J648" s="133">
        <v>162</v>
      </c>
      <c r="K648" s="133">
        <v>54</v>
      </c>
      <c r="L648" s="133">
        <v>160</v>
      </c>
      <c r="M648" s="133" t="s">
        <v>3630</v>
      </c>
      <c r="N648" s="136" t="s">
        <v>2660</v>
      </c>
      <c r="O648" s="133" t="s">
        <v>7036</v>
      </c>
      <c r="P648" s="133" t="s">
        <v>5281</v>
      </c>
      <c r="Q648" s="166">
        <v>42172</v>
      </c>
      <c r="R648" s="1">
        <v>1.8</v>
      </c>
      <c r="S648" s="1">
        <v>72</v>
      </c>
      <c r="V648" s="1">
        <v>19260</v>
      </c>
      <c r="W648" s="183">
        <f>41.9*1.05</f>
        <v>43.994999999999997</v>
      </c>
      <c r="X648" s="1" t="s">
        <v>4868</v>
      </c>
      <c r="AA648" s="183">
        <f>K648*100*R648*(J648*I648)/(S648*1000)</f>
        <v>21.87</v>
      </c>
      <c r="AB648" s="183">
        <f>(V648*(J648*I648)*1.1)/9000*W648/1000</f>
        <v>16.777405260000002</v>
      </c>
      <c r="AC648" s="1"/>
      <c r="AD648" s="1"/>
      <c r="AE648" s="832">
        <f>J648*I648*(H648/100)</f>
        <v>278.64</v>
      </c>
    </row>
    <row r="649" spans="1:31" ht="13.5" thickBot="1" x14ac:dyDescent="0.25">
      <c r="A649" s="133" t="s">
        <v>7080</v>
      </c>
      <c r="B649" s="133" t="s">
        <v>4422</v>
      </c>
      <c r="C649" s="136" t="s">
        <v>6908</v>
      </c>
      <c r="D649" s="136" t="s">
        <v>4301</v>
      </c>
      <c r="E649" s="136" t="s">
        <v>3700</v>
      </c>
      <c r="F649" s="133" t="s">
        <v>4839</v>
      </c>
      <c r="G649" s="136" t="s">
        <v>3655</v>
      </c>
      <c r="H649" s="133">
        <v>172</v>
      </c>
      <c r="I649" s="133">
        <v>1</v>
      </c>
      <c r="J649" s="133">
        <v>330</v>
      </c>
      <c r="K649" s="133">
        <v>54</v>
      </c>
      <c r="L649" s="133">
        <v>330</v>
      </c>
      <c r="M649" s="133" t="s">
        <v>6744</v>
      </c>
      <c r="N649" s="136" t="s">
        <v>3622</v>
      </c>
      <c r="O649" s="133" t="s">
        <v>6668</v>
      </c>
      <c r="P649" s="133" t="s">
        <v>663</v>
      </c>
      <c r="Q649" s="166">
        <v>42181</v>
      </c>
      <c r="R649" s="308">
        <v>1.8</v>
      </c>
      <c r="S649" s="1">
        <v>72</v>
      </c>
      <c r="V649" s="1">
        <v>19260</v>
      </c>
      <c r="W649" s="183">
        <f>41.9*1.05</f>
        <v>43.994999999999997</v>
      </c>
      <c r="X649" s="1" t="s">
        <v>4868</v>
      </c>
      <c r="AA649" s="183">
        <f>K649*100*R649*(J649*I649)/(S649*1000)</f>
        <v>44.55</v>
      </c>
      <c r="AB649" s="183">
        <f>(V649*(J649*I649)*1.1)/9000*W649/1000</f>
        <v>34.176195899999996</v>
      </c>
      <c r="AC649" s="1"/>
      <c r="AD649" s="1"/>
      <c r="AE649" s="832">
        <f>J649*I649*(H649/100)</f>
        <v>567.6</v>
      </c>
    </row>
    <row r="650" spans="1:31" x14ac:dyDescent="0.2">
      <c r="A650" s="133" t="s">
        <v>1207</v>
      </c>
      <c r="B650" s="133" t="s">
        <v>4422</v>
      </c>
      <c r="C650" s="136"/>
      <c r="D650" s="136"/>
      <c r="E650" s="136"/>
      <c r="F650" s="133">
        <v>3</v>
      </c>
      <c r="G650" s="136" t="s">
        <v>3655</v>
      </c>
      <c r="H650" s="133">
        <v>172</v>
      </c>
      <c r="I650" s="133">
        <v>1</v>
      </c>
      <c r="J650" s="133">
        <v>3</v>
      </c>
      <c r="K650" s="133">
        <v>45</v>
      </c>
      <c r="L650" s="133">
        <v>3</v>
      </c>
      <c r="M650" s="133" t="s">
        <v>7081</v>
      </c>
      <c r="N650" s="136" t="s">
        <v>6965</v>
      </c>
      <c r="O650" s="133" t="s">
        <v>7082</v>
      </c>
      <c r="P650" s="133" t="s">
        <v>5281</v>
      </c>
      <c r="Q650" s="166">
        <v>42172</v>
      </c>
      <c r="R650" s="1">
        <v>1.8</v>
      </c>
      <c r="S650" s="1">
        <v>59.5</v>
      </c>
      <c r="V650" s="1">
        <v>19260</v>
      </c>
      <c r="W650" s="183">
        <f t="shared" ref="W650:W659" si="82">41.9*1.05</f>
        <v>43.994999999999997</v>
      </c>
      <c r="X650" s="1" t="s">
        <v>4868</v>
      </c>
      <c r="AA650" s="183">
        <f t="shared" ref="AA650:AA659" si="83">K650*100*R650*(J650*I650)/(S650*1000)</f>
        <v>0.40840336134453781</v>
      </c>
      <c r="AB650" s="183">
        <f t="shared" ref="AB650:AB659" si="84">(V650*(J650*I650)*1.1)/9000*W650/1000</f>
        <v>0.31069269000000005</v>
      </c>
      <c r="AC650" s="1"/>
      <c r="AD650" s="1"/>
      <c r="AE650" s="832">
        <f t="shared" ref="AE650:AE659" si="85">J650*I650*(H650/100)</f>
        <v>5.16</v>
      </c>
    </row>
    <row r="651" spans="1:31" x14ac:dyDescent="0.2">
      <c r="A651" s="133" t="s">
        <v>7093</v>
      </c>
      <c r="B651" s="133" t="s">
        <v>4422</v>
      </c>
      <c r="C651" s="136" t="s">
        <v>6908</v>
      </c>
      <c r="D651" s="136" t="s">
        <v>2638</v>
      </c>
      <c r="E651" s="136" t="s">
        <v>5658</v>
      </c>
      <c r="F651" s="133" t="s">
        <v>4166</v>
      </c>
      <c r="G651" s="136" t="s">
        <v>3655</v>
      </c>
      <c r="H651" s="133">
        <v>172</v>
      </c>
      <c r="I651" s="133">
        <v>1</v>
      </c>
      <c r="J651" s="133">
        <v>110</v>
      </c>
      <c r="K651" s="133">
        <v>54</v>
      </c>
      <c r="L651" s="133">
        <v>110</v>
      </c>
      <c r="M651" s="133" t="s">
        <v>3630</v>
      </c>
      <c r="N651" s="136" t="s">
        <v>3612</v>
      </c>
      <c r="O651" s="133" t="s">
        <v>6228</v>
      </c>
      <c r="P651" s="133" t="s">
        <v>3366</v>
      </c>
      <c r="Q651" s="166">
        <v>42187</v>
      </c>
      <c r="R651" s="1">
        <v>1.8</v>
      </c>
      <c r="S651" s="1">
        <v>72</v>
      </c>
      <c r="V651" s="1">
        <v>19260</v>
      </c>
      <c r="W651" s="183">
        <f t="shared" si="82"/>
        <v>43.994999999999997</v>
      </c>
      <c r="X651" s="1" t="s">
        <v>4868</v>
      </c>
      <c r="AA651" s="183">
        <f t="shared" si="83"/>
        <v>14.85</v>
      </c>
      <c r="AB651" s="183">
        <f t="shared" si="84"/>
        <v>11.392065299999999</v>
      </c>
      <c r="AC651" s="1"/>
      <c r="AD651" s="1"/>
      <c r="AE651" s="832">
        <f t="shared" si="85"/>
        <v>189.2</v>
      </c>
    </row>
    <row r="652" spans="1:31" x14ac:dyDescent="0.2">
      <c r="A652" s="133" t="s">
        <v>7119</v>
      </c>
      <c r="B652" s="133" t="s">
        <v>4422</v>
      </c>
      <c r="C652" s="136" t="s">
        <v>6908</v>
      </c>
      <c r="D652" s="136" t="s">
        <v>4308</v>
      </c>
      <c r="E652" s="136" t="s">
        <v>3697</v>
      </c>
      <c r="F652" s="133" t="s">
        <v>2344</v>
      </c>
      <c r="G652" s="136" t="s">
        <v>3655</v>
      </c>
      <c r="H652" s="133">
        <v>172</v>
      </c>
      <c r="I652" s="133">
        <v>1</v>
      </c>
      <c r="J652" s="133">
        <v>330</v>
      </c>
      <c r="K652" s="133">
        <v>54</v>
      </c>
      <c r="L652" s="133">
        <v>330</v>
      </c>
      <c r="M652" s="133" t="s">
        <v>6744</v>
      </c>
      <c r="N652" s="136" t="s">
        <v>3622</v>
      </c>
      <c r="O652" s="133" t="s">
        <v>5710</v>
      </c>
      <c r="P652" s="133" t="s">
        <v>2277</v>
      </c>
      <c r="Q652" s="166">
        <v>42165</v>
      </c>
      <c r="R652" s="1">
        <v>1.8</v>
      </c>
      <c r="S652" s="1">
        <v>72</v>
      </c>
      <c r="V652" s="1">
        <v>19260</v>
      </c>
      <c r="W652" s="183">
        <f t="shared" si="82"/>
        <v>43.994999999999997</v>
      </c>
      <c r="X652" s="1" t="s">
        <v>4868</v>
      </c>
      <c r="AA652" s="183">
        <f t="shared" si="83"/>
        <v>44.55</v>
      </c>
      <c r="AB652" s="183">
        <f t="shared" si="84"/>
        <v>34.176195899999996</v>
      </c>
      <c r="AC652" s="1"/>
      <c r="AD652" s="1"/>
      <c r="AE652" s="832">
        <f t="shared" si="85"/>
        <v>567.6</v>
      </c>
    </row>
    <row r="653" spans="1:31" x14ac:dyDescent="0.2">
      <c r="A653" s="133" t="s">
        <v>1207</v>
      </c>
      <c r="B653" s="133" t="s">
        <v>4422</v>
      </c>
      <c r="C653" s="136" t="s">
        <v>6908</v>
      </c>
      <c r="D653" s="136" t="s">
        <v>3784</v>
      </c>
      <c r="E653" s="136"/>
      <c r="F653" s="133" t="s">
        <v>7162</v>
      </c>
      <c r="G653" s="136" t="s">
        <v>3655</v>
      </c>
      <c r="H653" s="133">
        <v>172</v>
      </c>
      <c r="I653" s="133">
        <v>1</v>
      </c>
      <c r="J653" s="133">
        <v>3</v>
      </c>
      <c r="K653" s="133">
        <v>45</v>
      </c>
      <c r="L653" s="133">
        <v>3</v>
      </c>
      <c r="M653" s="133" t="s">
        <v>7160</v>
      </c>
      <c r="N653" s="136" t="s">
        <v>6965</v>
      </c>
      <c r="O653" s="133" t="s">
        <v>7161</v>
      </c>
      <c r="P653" s="133" t="s">
        <v>5281</v>
      </c>
      <c r="Q653" s="166">
        <v>42172</v>
      </c>
      <c r="R653" s="1">
        <v>1.8</v>
      </c>
      <c r="S653" s="1">
        <v>59.5</v>
      </c>
      <c r="V653" s="1">
        <v>19260</v>
      </c>
      <c r="W653" s="183">
        <f t="shared" si="82"/>
        <v>43.994999999999997</v>
      </c>
      <c r="X653" s="1" t="s">
        <v>4868</v>
      </c>
      <c r="AA653" s="183">
        <f t="shared" si="83"/>
        <v>0.40840336134453781</v>
      </c>
      <c r="AB653" s="183">
        <f t="shared" si="84"/>
        <v>0.31069269000000005</v>
      </c>
      <c r="AC653" s="1"/>
      <c r="AD653" s="1"/>
      <c r="AE653" s="832">
        <f t="shared" si="85"/>
        <v>5.16</v>
      </c>
    </row>
    <row r="654" spans="1:31" x14ac:dyDescent="0.2">
      <c r="A654" s="133" t="s">
        <v>7174</v>
      </c>
      <c r="B654" s="133" t="s">
        <v>4422</v>
      </c>
      <c r="C654" s="136" t="s">
        <v>6908</v>
      </c>
      <c r="D654" s="136" t="s">
        <v>518</v>
      </c>
      <c r="E654" s="136"/>
      <c r="F654" s="133" t="s">
        <v>6145</v>
      </c>
      <c r="G654" s="136" t="s">
        <v>3655</v>
      </c>
      <c r="H654" s="133">
        <v>172</v>
      </c>
      <c r="I654" s="133">
        <v>1</v>
      </c>
      <c r="J654" s="133">
        <v>1</v>
      </c>
      <c r="K654" s="133">
        <v>45</v>
      </c>
      <c r="L654" s="133">
        <v>1</v>
      </c>
      <c r="M654" s="133" t="s">
        <v>7175</v>
      </c>
      <c r="N654" s="136"/>
      <c r="O654" s="133" t="s">
        <v>3550</v>
      </c>
      <c r="P654" s="133" t="s">
        <v>4816</v>
      </c>
      <c r="Q654" s="166">
        <v>42205</v>
      </c>
      <c r="R654" s="1">
        <v>1.8</v>
      </c>
      <c r="S654" s="1">
        <v>72</v>
      </c>
      <c r="V654" s="1">
        <v>19260</v>
      </c>
      <c r="W654" s="183">
        <f t="shared" si="82"/>
        <v>43.994999999999997</v>
      </c>
      <c r="X654" s="1" t="s">
        <v>4868</v>
      </c>
      <c r="AA654" s="183">
        <f t="shared" si="83"/>
        <v>0.1125</v>
      </c>
      <c r="AB654" s="183">
        <f t="shared" si="84"/>
        <v>0.10356422999999999</v>
      </c>
      <c r="AC654" s="1"/>
      <c r="AD654" s="1"/>
      <c r="AE654" s="832">
        <f t="shared" si="85"/>
        <v>1.72</v>
      </c>
    </row>
    <row r="655" spans="1:31" x14ac:dyDescent="0.2">
      <c r="A655" s="133" t="s">
        <v>7176</v>
      </c>
      <c r="B655" s="133" t="s">
        <v>4422</v>
      </c>
      <c r="C655" s="136" t="s">
        <v>6908</v>
      </c>
      <c r="D655" s="136" t="s">
        <v>2734</v>
      </c>
      <c r="E655" s="136"/>
      <c r="F655" s="133" t="s">
        <v>7285</v>
      </c>
      <c r="G655" s="136" t="s">
        <v>3655</v>
      </c>
      <c r="H655" s="133">
        <v>172</v>
      </c>
      <c r="I655" s="133">
        <v>1</v>
      </c>
      <c r="J655" s="133">
        <v>1</v>
      </c>
      <c r="K655" s="133">
        <v>54</v>
      </c>
      <c r="L655" s="133">
        <v>1</v>
      </c>
      <c r="M655" s="133" t="s">
        <v>7175</v>
      </c>
      <c r="N655" s="136"/>
      <c r="O655" s="133" t="s">
        <v>3550</v>
      </c>
      <c r="P655" s="133" t="s">
        <v>4816</v>
      </c>
      <c r="Q655" s="166">
        <v>42205</v>
      </c>
      <c r="R655" s="1">
        <v>1.8</v>
      </c>
      <c r="S655" s="1">
        <v>72</v>
      </c>
      <c r="V655" s="1">
        <v>19260</v>
      </c>
      <c r="W655" s="183">
        <f t="shared" si="82"/>
        <v>43.994999999999997</v>
      </c>
      <c r="X655" s="1" t="s">
        <v>4868</v>
      </c>
      <c r="AA655" s="183">
        <f t="shared" si="83"/>
        <v>0.13500000000000001</v>
      </c>
      <c r="AB655" s="183">
        <f t="shared" si="84"/>
        <v>0.10356422999999999</v>
      </c>
      <c r="AC655" s="1"/>
      <c r="AD655" s="1"/>
      <c r="AE655" s="832">
        <f t="shared" si="85"/>
        <v>1.72</v>
      </c>
    </row>
    <row r="656" spans="1:31" x14ac:dyDescent="0.2">
      <c r="A656" s="133" t="s">
        <v>7171</v>
      </c>
      <c r="B656" s="133" t="s">
        <v>4422</v>
      </c>
      <c r="C656" s="136" t="s">
        <v>6908</v>
      </c>
      <c r="D656" s="136" t="s">
        <v>515</v>
      </c>
      <c r="E656" s="136" t="s">
        <v>7165</v>
      </c>
      <c r="F656" s="133">
        <v>254142</v>
      </c>
      <c r="G656" s="136" t="s">
        <v>3655</v>
      </c>
      <c r="H656" s="133">
        <v>172</v>
      </c>
      <c r="I656" s="133">
        <v>1</v>
      </c>
      <c r="J656" s="133">
        <v>20</v>
      </c>
      <c r="K656" s="133">
        <v>54</v>
      </c>
      <c r="L656" s="133">
        <v>20</v>
      </c>
      <c r="M656" s="133" t="s">
        <v>6041</v>
      </c>
      <c r="N656" s="136" t="s">
        <v>3633</v>
      </c>
      <c r="O656" s="133" t="s">
        <v>7166</v>
      </c>
      <c r="P656" s="133" t="s">
        <v>4816</v>
      </c>
      <c r="Q656" s="166">
        <v>42205</v>
      </c>
      <c r="R656" s="1">
        <v>1.8</v>
      </c>
      <c r="S656" s="1">
        <v>85.5</v>
      </c>
      <c r="V656" s="1">
        <v>19260</v>
      </c>
      <c r="W656" s="183">
        <f t="shared" si="82"/>
        <v>43.994999999999997</v>
      </c>
      <c r="X656" s="1" t="s">
        <v>4868</v>
      </c>
      <c r="AA656" s="183">
        <f t="shared" si="83"/>
        <v>2.2736842105263158</v>
      </c>
      <c r="AB656" s="183">
        <f t="shared" si="84"/>
        <v>2.0712845999999998</v>
      </c>
      <c r="AC656" s="1"/>
      <c r="AD656" s="1"/>
      <c r="AE656" s="832">
        <f t="shared" si="85"/>
        <v>34.4</v>
      </c>
    </row>
    <row r="657" spans="1:31" x14ac:dyDescent="0.2">
      <c r="A657" s="133" t="s">
        <v>7142</v>
      </c>
      <c r="B657" s="133" t="s">
        <v>4422</v>
      </c>
      <c r="C657" s="136" t="s">
        <v>6908</v>
      </c>
      <c r="D657" s="136" t="s">
        <v>522</v>
      </c>
      <c r="E657" s="136"/>
      <c r="F657" s="133" t="s">
        <v>7143</v>
      </c>
      <c r="G657" s="136" t="s">
        <v>3655</v>
      </c>
      <c r="H657" s="133">
        <v>172</v>
      </c>
      <c r="I657" s="133">
        <v>1</v>
      </c>
      <c r="J657" s="133">
        <v>66</v>
      </c>
      <c r="K657" s="133">
        <v>45</v>
      </c>
      <c r="L657" s="133">
        <v>66</v>
      </c>
      <c r="M657" s="133" t="s">
        <v>3594</v>
      </c>
      <c r="N657" s="136" t="s">
        <v>3633</v>
      </c>
      <c r="O657" s="133" t="s">
        <v>7141</v>
      </c>
      <c r="P657" s="133" t="s">
        <v>5281</v>
      </c>
      <c r="Q657" s="166">
        <v>42215</v>
      </c>
      <c r="R657" s="1">
        <v>1.8</v>
      </c>
      <c r="S657" s="1">
        <v>72</v>
      </c>
      <c r="V657" s="1">
        <v>19260</v>
      </c>
      <c r="W657" s="183">
        <f t="shared" si="82"/>
        <v>43.994999999999997</v>
      </c>
      <c r="X657" s="1" t="s">
        <v>4868</v>
      </c>
      <c r="AA657" s="183">
        <f t="shared" si="83"/>
        <v>7.4249999999999998</v>
      </c>
      <c r="AB657" s="183">
        <f t="shared" si="84"/>
        <v>6.8352391799999994</v>
      </c>
      <c r="AC657" s="1"/>
      <c r="AD657" s="1"/>
      <c r="AE657" s="832">
        <f t="shared" si="85"/>
        <v>113.52</v>
      </c>
    </row>
    <row r="658" spans="1:31" x14ac:dyDescent="0.2">
      <c r="A658" s="133" t="s">
        <v>7210</v>
      </c>
      <c r="B658" s="133" t="s">
        <v>4422</v>
      </c>
      <c r="C658" s="136" t="s">
        <v>6908</v>
      </c>
      <c r="D658" s="136" t="s">
        <v>522</v>
      </c>
      <c r="E658" s="136"/>
      <c r="F658" s="133" t="s">
        <v>7145</v>
      </c>
      <c r="G658" s="136" t="s">
        <v>3655</v>
      </c>
      <c r="H658" s="133">
        <v>172</v>
      </c>
      <c r="I658" s="133">
        <v>1</v>
      </c>
      <c r="J658" s="133">
        <v>66</v>
      </c>
      <c r="K658" s="133">
        <v>54</v>
      </c>
      <c r="L658" s="133">
        <v>66</v>
      </c>
      <c r="M658" s="133" t="s">
        <v>3594</v>
      </c>
      <c r="N658" s="136" t="s">
        <v>3633</v>
      </c>
      <c r="O658" s="133" t="s">
        <v>7141</v>
      </c>
      <c r="P658" s="133" t="s">
        <v>5281</v>
      </c>
      <c r="Q658" s="166">
        <v>42215</v>
      </c>
      <c r="R658" s="1">
        <v>1.8</v>
      </c>
      <c r="S658" s="1">
        <v>72</v>
      </c>
      <c r="V658" s="1">
        <v>19260</v>
      </c>
      <c r="W658" s="183">
        <f t="shared" si="82"/>
        <v>43.994999999999997</v>
      </c>
      <c r="X658" s="1" t="s">
        <v>4868</v>
      </c>
      <c r="AA658" s="183">
        <f t="shared" si="83"/>
        <v>8.91</v>
      </c>
      <c r="AB658" s="183">
        <f t="shared" si="84"/>
        <v>6.8352391799999994</v>
      </c>
      <c r="AC658" s="1"/>
      <c r="AD658" s="1"/>
      <c r="AE658" s="832">
        <f t="shared" si="85"/>
        <v>113.52</v>
      </c>
    </row>
    <row r="659" spans="1:31" x14ac:dyDescent="0.2">
      <c r="A659" s="133" t="s">
        <v>7149</v>
      </c>
      <c r="B659" s="133" t="s">
        <v>4422</v>
      </c>
      <c r="C659" s="136" t="s">
        <v>6908</v>
      </c>
      <c r="D659" s="136" t="s">
        <v>522</v>
      </c>
      <c r="E659" s="136"/>
      <c r="F659" s="133" t="s">
        <v>7143</v>
      </c>
      <c r="G659" s="136" t="s">
        <v>3655</v>
      </c>
      <c r="H659" s="133">
        <v>172</v>
      </c>
      <c r="I659" s="133">
        <v>1</v>
      </c>
      <c r="J659" s="133">
        <v>66</v>
      </c>
      <c r="K659" s="133">
        <v>45</v>
      </c>
      <c r="L659" s="133">
        <v>66</v>
      </c>
      <c r="M659" s="133" t="s">
        <v>3594</v>
      </c>
      <c r="N659" s="136" t="s">
        <v>3633</v>
      </c>
      <c r="O659" s="133" t="s">
        <v>7146</v>
      </c>
      <c r="P659" s="133" t="s">
        <v>5281</v>
      </c>
      <c r="Q659" s="166">
        <v>42215</v>
      </c>
      <c r="R659" s="1">
        <v>1.8</v>
      </c>
      <c r="S659" s="1">
        <v>72</v>
      </c>
      <c r="V659" s="1">
        <v>19260</v>
      </c>
      <c r="W659" s="183">
        <f t="shared" si="82"/>
        <v>43.994999999999997</v>
      </c>
      <c r="X659" s="1" t="s">
        <v>4868</v>
      </c>
      <c r="AA659" s="183">
        <f t="shared" si="83"/>
        <v>7.4249999999999998</v>
      </c>
      <c r="AB659" s="183">
        <f t="shared" si="84"/>
        <v>6.8352391799999994</v>
      </c>
      <c r="AC659" s="1"/>
      <c r="AD659" s="1"/>
      <c r="AE659" s="832">
        <f t="shared" si="85"/>
        <v>113.52</v>
      </c>
    </row>
    <row r="660" spans="1:31" x14ac:dyDescent="0.2">
      <c r="A660" s="133" t="s">
        <v>7144</v>
      </c>
      <c r="B660" s="133" t="s">
        <v>4422</v>
      </c>
      <c r="C660" s="136" t="s">
        <v>6908</v>
      </c>
      <c r="D660" s="136" t="s">
        <v>522</v>
      </c>
      <c r="E660" s="136"/>
      <c r="F660" s="133" t="s">
        <v>7145</v>
      </c>
      <c r="G660" s="136" t="s">
        <v>3655</v>
      </c>
      <c r="H660" s="133">
        <v>172</v>
      </c>
      <c r="I660" s="133">
        <v>1</v>
      </c>
      <c r="J660" s="133">
        <v>66</v>
      </c>
      <c r="K660" s="133">
        <v>54</v>
      </c>
      <c r="L660" s="133">
        <v>66</v>
      </c>
      <c r="M660" s="133" t="s">
        <v>3594</v>
      </c>
      <c r="N660" s="136" t="s">
        <v>3633</v>
      </c>
      <c r="O660" s="133" t="s">
        <v>7146</v>
      </c>
      <c r="P660" s="133" t="s">
        <v>5281</v>
      </c>
      <c r="Q660" s="166">
        <v>42215</v>
      </c>
      <c r="R660" s="1">
        <v>1.8</v>
      </c>
      <c r="S660" s="1">
        <v>72</v>
      </c>
      <c r="V660" s="1">
        <v>19260</v>
      </c>
      <c r="W660" s="183">
        <f>41.9*1.05</f>
        <v>43.994999999999997</v>
      </c>
      <c r="X660" s="1" t="s">
        <v>4868</v>
      </c>
      <c r="AA660" s="183">
        <f>K660*100*R660*(J660*I660)/(S660*1000)</f>
        <v>8.91</v>
      </c>
      <c r="AB660" s="183">
        <f>(V660*(J660*I660)*1.1)/9000*W660/1000</f>
        <v>6.8352391799999994</v>
      </c>
      <c r="AC660" s="1"/>
      <c r="AD660" s="1"/>
      <c r="AE660" s="832">
        <f>J660*I660*(H660/100)</f>
        <v>113.52</v>
      </c>
    </row>
    <row r="661" spans="1:31" ht="13.5" thickBot="1" x14ac:dyDescent="0.25">
      <c r="A661" s="133" t="s">
        <v>7140</v>
      </c>
      <c r="B661" s="133" t="s">
        <v>4422</v>
      </c>
      <c r="C661" s="136" t="s">
        <v>6908</v>
      </c>
      <c r="D661" s="136" t="s">
        <v>878</v>
      </c>
      <c r="E661" s="136" t="s">
        <v>3597</v>
      </c>
      <c r="F661" s="133">
        <v>246342</v>
      </c>
      <c r="G661" s="136" t="s">
        <v>3655</v>
      </c>
      <c r="H661" s="133">
        <v>172</v>
      </c>
      <c r="I661" s="133">
        <v>1</v>
      </c>
      <c r="J661" s="133">
        <v>220</v>
      </c>
      <c r="K661" s="133">
        <v>46</v>
      </c>
      <c r="L661" s="133">
        <v>220</v>
      </c>
      <c r="M661" s="133" t="s">
        <v>6744</v>
      </c>
      <c r="N661" s="136" t="s">
        <v>2660</v>
      </c>
      <c r="O661" s="133" t="s">
        <v>4451</v>
      </c>
      <c r="P661" s="133" t="s">
        <v>4816</v>
      </c>
      <c r="Q661" s="166">
        <v>42216</v>
      </c>
      <c r="R661" s="308">
        <v>1.8</v>
      </c>
      <c r="S661" s="1">
        <v>72</v>
      </c>
      <c r="V661" s="1">
        <v>19260</v>
      </c>
      <c r="W661" s="183">
        <f>41.9*1.05</f>
        <v>43.994999999999997</v>
      </c>
      <c r="X661" s="1" t="s">
        <v>4868</v>
      </c>
      <c r="AA661" s="183">
        <f>K661*100*R661*(J661*I661)/(S661*1000)</f>
        <v>25.3</v>
      </c>
      <c r="AB661" s="183">
        <f>(V661*(J661*I661)*1.1)/9000*W661/1000</f>
        <v>22.784130599999997</v>
      </c>
      <c r="AC661" s="1"/>
      <c r="AD661" s="1"/>
      <c r="AE661" s="832">
        <f>J661*I661*(H661/100)</f>
        <v>378.4</v>
      </c>
    </row>
    <row r="662" spans="1:31" ht="13.5" thickBot="1" x14ac:dyDescent="0.25">
      <c r="A662" s="133" t="s">
        <v>7183</v>
      </c>
      <c r="B662" s="133" t="s">
        <v>4422</v>
      </c>
      <c r="C662" s="136" t="s">
        <v>6908</v>
      </c>
      <c r="D662" s="136" t="s">
        <v>525</v>
      </c>
      <c r="E662" s="136" t="s">
        <v>5383</v>
      </c>
      <c r="F662" s="133">
        <v>254102</v>
      </c>
      <c r="G662" s="136" t="s">
        <v>3655</v>
      </c>
      <c r="H662" s="133">
        <v>172</v>
      </c>
      <c r="I662" s="133">
        <v>1</v>
      </c>
      <c r="J662" s="133">
        <v>540</v>
      </c>
      <c r="K662" s="133">
        <v>54</v>
      </c>
      <c r="L662" s="133">
        <v>2200</v>
      </c>
      <c r="M662" s="133" t="s">
        <v>3607</v>
      </c>
      <c r="N662" s="136" t="s">
        <v>1843</v>
      </c>
      <c r="O662" s="133" t="s">
        <v>1794</v>
      </c>
      <c r="P662" s="133" t="s">
        <v>4816</v>
      </c>
      <c r="Q662" s="166">
        <v>42236</v>
      </c>
      <c r="R662" s="308">
        <v>1.8</v>
      </c>
      <c r="S662" s="1">
        <v>85.5</v>
      </c>
      <c r="V662" s="1">
        <v>19260</v>
      </c>
      <c r="W662" s="183">
        <f>41.9*1.05</f>
        <v>43.994999999999997</v>
      </c>
      <c r="X662" s="1" t="s">
        <v>4868</v>
      </c>
      <c r="AA662" s="183">
        <f>K662*100*R662*(J662*I662)/(S662*1000)</f>
        <v>61.389473684210529</v>
      </c>
      <c r="AB662" s="183">
        <f>(V662*(J662*I662)*1.1)/9000*W662/1000</f>
        <v>55.924684200000002</v>
      </c>
      <c r="AC662" s="1"/>
      <c r="AD662" s="1"/>
      <c r="AE662" s="832">
        <f>J662*I662*(H662/100)</f>
        <v>928.8</v>
      </c>
    </row>
    <row r="663" spans="1:31" x14ac:dyDescent="0.2">
      <c r="A663" s="7222" t="s">
        <v>1386</v>
      </c>
      <c r="B663" s="7222"/>
      <c r="C663" s="7222"/>
      <c r="D663" s="7222"/>
      <c r="E663" s="7222"/>
      <c r="F663" s="7222"/>
      <c r="G663" s="7222"/>
      <c r="H663" s="7222"/>
      <c r="I663" s="7222"/>
      <c r="J663" s="7222"/>
      <c r="K663" s="7222"/>
      <c r="L663" s="7222"/>
      <c r="M663" s="7222"/>
      <c r="N663" s="7222"/>
      <c r="O663" s="7222"/>
      <c r="P663" s="7222"/>
      <c r="Q663" s="7223"/>
    </row>
    <row r="664" spans="1:31" ht="13.5" thickBot="1" x14ac:dyDescent="0.25">
      <c r="A664" s="133" t="s">
        <v>7183</v>
      </c>
      <c r="B664" s="133" t="s">
        <v>4422</v>
      </c>
      <c r="C664" s="136" t="s">
        <v>7254</v>
      </c>
      <c r="D664" s="136" t="s">
        <v>1651</v>
      </c>
      <c r="E664" s="136" t="s">
        <v>5383</v>
      </c>
      <c r="F664" s="133">
        <v>254102</v>
      </c>
      <c r="G664" s="136" t="s">
        <v>3655</v>
      </c>
      <c r="H664" s="133">
        <v>172</v>
      </c>
      <c r="I664" s="133">
        <v>1</v>
      </c>
      <c r="J664" s="133">
        <v>560</v>
      </c>
      <c r="K664" s="133">
        <v>54</v>
      </c>
      <c r="L664" s="133">
        <v>2200</v>
      </c>
      <c r="M664" s="133" t="s">
        <v>3607</v>
      </c>
      <c r="N664" s="136" t="s">
        <v>1843</v>
      </c>
      <c r="O664" s="133" t="s">
        <v>1794</v>
      </c>
      <c r="P664" s="133" t="s">
        <v>4816</v>
      </c>
      <c r="Q664" s="166">
        <v>42254</v>
      </c>
      <c r="R664" s="308">
        <v>1.8</v>
      </c>
      <c r="S664" s="1">
        <v>85.5</v>
      </c>
      <c r="V664" s="1">
        <v>19260</v>
      </c>
      <c r="W664" s="183">
        <f t="shared" ref="W664:W669" si="86">41.9*1.05</f>
        <v>43.994999999999997</v>
      </c>
      <c r="X664" s="1" t="s">
        <v>4868</v>
      </c>
      <c r="AA664" s="183">
        <f t="shared" ref="AA664:AA670" si="87">K664*100*R664*(J664*I664)/(S664*1000)</f>
        <v>63.663157894736841</v>
      </c>
      <c r="AB664" s="183">
        <f t="shared" ref="AB664:AB670" si="88">(V664*(J664*I664)*1.1)/9000*W664/1000</f>
        <v>57.995968800000007</v>
      </c>
      <c r="AC664" s="1"/>
      <c r="AD664" s="1"/>
      <c r="AE664" s="832">
        <f t="shared" ref="AE664:AE670" si="89">J664*I664*(H664/100)</f>
        <v>963.19999999999993</v>
      </c>
    </row>
    <row r="665" spans="1:31" x14ac:dyDescent="0.2">
      <c r="A665" s="133" t="s">
        <v>7183</v>
      </c>
      <c r="B665" s="133" t="s">
        <v>4422</v>
      </c>
      <c r="C665" s="136" t="s">
        <v>7254</v>
      </c>
      <c r="D665" s="136" t="s">
        <v>1634</v>
      </c>
      <c r="E665" s="136" t="s">
        <v>5383</v>
      </c>
      <c r="F665" s="133">
        <v>254102</v>
      </c>
      <c r="G665" s="136" t="s">
        <v>3655</v>
      </c>
      <c r="H665" s="133">
        <v>172</v>
      </c>
      <c r="I665" s="133">
        <v>1</v>
      </c>
      <c r="J665" s="133">
        <v>836</v>
      </c>
      <c r="K665" s="133">
        <v>54</v>
      </c>
      <c r="L665" s="133">
        <v>2200</v>
      </c>
      <c r="M665" s="133" t="s">
        <v>3607</v>
      </c>
      <c r="N665" s="136" t="s">
        <v>1843</v>
      </c>
      <c r="O665" s="133" t="s">
        <v>1794</v>
      </c>
      <c r="P665" s="133" t="s">
        <v>663</v>
      </c>
      <c r="Q665" s="166">
        <v>42278</v>
      </c>
      <c r="R665" s="1">
        <v>1.8</v>
      </c>
      <c r="S665" s="1">
        <v>85.5</v>
      </c>
      <c r="V665" s="1">
        <v>19260</v>
      </c>
      <c r="W665" s="183">
        <f t="shared" si="86"/>
        <v>43.994999999999997</v>
      </c>
      <c r="X665" s="1" t="s">
        <v>4868</v>
      </c>
      <c r="AA665" s="183">
        <f t="shared" si="87"/>
        <v>95.04</v>
      </c>
      <c r="AB665" s="183">
        <f t="shared" si="88"/>
        <v>86.579696279999993</v>
      </c>
      <c r="AC665" s="1"/>
      <c r="AD665" s="1"/>
      <c r="AE665" s="832">
        <f t="shared" si="89"/>
        <v>1437.92</v>
      </c>
    </row>
    <row r="666" spans="1:31" x14ac:dyDescent="0.2">
      <c r="A666" s="133" t="s">
        <v>7380</v>
      </c>
      <c r="B666" s="133" t="s">
        <v>4422</v>
      </c>
      <c r="C666" s="136" t="s">
        <v>7254</v>
      </c>
      <c r="D666" s="136" t="s">
        <v>2726</v>
      </c>
      <c r="E666" s="136"/>
      <c r="F666" s="133" t="s">
        <v>7381</v>
      </c>
      <c r="G666" s="136" t="s">
        <v>3655</v>
      </c>
      <c r="H666" s="133">
        <v>172</v>
      </c>
      <c r="I666" s="133">
        <v>1</v>
      </c>
      <c r="J666" s="133">
        <v>3.5</v>
      </c>
      <c r="K666" s="133">
        <v>45</v>
      </c>
      <c r="L666" s="133"/>
      <c r="M666" s="133" t="s">
        <v>6041</v>
      </c>
      <c r="N666" s="136"/>
      <c r="O666" s="133" t="s">
        <v>6523</v>
      </c>
      <c r="P666" s="133" t="s">
        <v>663</v>
      </c>
      <c r="Q666" s="166">
        <v>42279</v>
      </c>
      <c r="R666" s="1">
        <v>1.8</v>
      </c>
      <c r="S666" s="1">
        <v>85.5</v>
      </c>
      <c r="V666" s="1">
        <v>19260</v>
      </c>
      <c r="W666" s="183">
        <f t="shared" si="86"/>
        <v>43.994999999999997</v>
      </c>
      <c r="X666" s="1" t="s">
        <v>4868</v>
      </c>
      <c r="AA666" s="183">
        <f t="shared" si="87"/>
        <v>0.33157894736842103</v>
      </c>
      <c r="AB666" s="183">
        <f t="shared" si="88"/>
        <v>0.36247480500000001</v>
      </c>
      <c r="AC666" s="1"/>
      <c r="AD666" s="1"/>
      <c r="AE666" s="832">
        <f t="shared" si="89"/>
        <v>6.02</v>
      </c>
    </row>
    <row r="667" spans="1:31" x14ac:dyDescent="0.2">
      <c r="A667" s="133" t="s">
        <v>7183</v>
      </c>
      <c r="B667" s="133" t="s">
        <v>4422</v>
      </c>
      <c r="C667" s="136" t="s">
        <v>7254</v>
      </c>
      <c r="D667" s="136" t="s">
        <v>1641</v>
      </c>
      <c r="E667" s="136" t="s">
        <v>5383</v>
      </c>
      <c r="F667" s="133">
        <v>254102</v>
      </c>
      <c r="G667" s="136" t="s">
        <v>3655</v>
      </c>
      <c r="H667" s="133">
        <v>172</v>
      </c>
      <c r="I667" s="133">
        <v>1</v>
      </c>
      <c r="J667" s="133">
        <v>310</v>
      </c>
      <c r="K667" s="133">
        <v>54</v>
      </c>
      <c r="L667" s="133">
        <v>2200</v>
      </c>
      <c r="M667" s="133" t="s">
        <v>3607</v>
      </c>
      <c r="N667" s="136" t="s">
        <v>1843</v>
      </c>
      <c r="O667" s="133" t="s">
        <v>1794</v>
      </c>
      <c r="P667" s="133" t="s">
        <v>663</v>
      </c>
      <c r="Q667" s="166">
        <v>42290</v>
      </c>
      <c r="R667" s="1">
        <v>1.8</v>
      </c>
      <c r="S667" s="1">
        <v>85.5</v>
      </c>
      <c r="V667" s="1">
        <v>19260</v>
      </c>
      <c r="W667" s="183">
        <f t="shared" si="86"/>
        <v>43.994999999999997</v>
      </c>
      <c r="X667" s="1" t="s">
        <v>4868</v>
      </c>
      <c r="AA667" s="183">
        <f t="shared" si="87"/>
        <v>35.242105263157896</v>
      </c>
      <c r="AB667" s="183">
        <f t="shared" si="88"/>
        <v>32.104911300000005</v>
      </c>
      <c r="AC667" s="1"/>
      <c r="AD667" s="1"/>
      <c r="AE667" s="832">
        <f t="shared" si="89"/>
        <v>533.20000000000005</v>
      </c>
    </row>
    <row r="668" spans="1:31" x14ac:dyDescent="0.2">
      <c r="A668" s="133" t="s">
        <v>7402</v>
      </c>
      <c r="B668" s="133" t="s">
        <v>4422</v>
      </c>
      <c r="C668" s="136" t="s">
        <v>7254</v>
      </c>
      <c r="D668" s="136" t="s">
        <v>3704</v>
      </c>
      <c r="E668" s="136" t="s">
        <v>4526</v>
      </c>
      <c r="F668" s="133">
        <v>250102</v>
      </c>
      <c r="G668" s="136" t="s">
        <v>3655</v>
      </c>
      <c r="H668" s="133">
        <v>176</v>
      </c>
      <c r="I668" s="133">
        <v>1</v>
      </c>
      <c r="J668" s="133">
        <v>120</v>
      </c>
      <c r="K668" s="133">
        <v>50</v>
      </c>
      <c r="L668" s="133">
        <v>110</v>
      </c>
      <c r="M668" s="133" t="s">
        <v>6041</v>
      </c>
      <c r="N668" s="136"/>
      <c r="O668" s="133" t="s">
        <v>6523</v>
      </c>
      <c r="P668" s="133" t="s">
        <v>2277</v>
      </c>
      <c r="Q668" s="166">
        <v>42297</v>
      </c>
      <c r="R668" s="1">
        <v>1.8</v>
      </c>
      <c r="S668" s="1">
        <v>85.5</v>
      </c>
      <c r="V668" s="1">
        <v>19260</v>
      </c>
      <c r="W668" s="183">
        <f t="shared" si="86"/>
        <v>43.994999999999997</v>
      </c>
      <c r="X668" s="1" t="s">
        <v>4868</v>
      </c>
      <c r="AA668" s="183">
        <f t="shared" si="87"/>
        <v>12.631578947368421</v>
      </c>
      <c r="AB668" s="183">
        <f t="shared" si="88"/>
        <v>12.4277076</v>
      </c>
      <c r="AC668" s="1"/>
      <c r="AD668" s="1"/>
      <c r="AE668" s="832">
        <f t="shared" si="89"/>
        <v>211.2</v>
      </c>
    </row>
    <row r="669" spans="1:31" ht="13.5" thickBot="1" x14ac:dyDescent="0.25">
      <c r="A669" s="133" t="s">
        <v>7429</v>
      </c>
      <c r="B669" s="133" t="s">
        <v>4422</v>
      </c>
      <c r="C669" s="136" t="s">
        <v>7254</v>
      </c>
      <c r="D669" s="136" t="s">
        <v>1645</v>
      </c>
      <c r="E669" s="136"/>
      <c r="F669" s="133" t="s">
        <v>7430</v>
      </c>
      <c r="G669" s="136" t="s">
        <v>3655</v>
      </c>
      <c r="H669" s="133">
        <v>176</v>
      </c>
      <c r="I669" s="133">
        <v>1</v>
      </c>
      <c r="J669" s="133">
        <v>330</v>
      </c>
      <c r="K669" s="133">
        <v>54</v>
      </c>
      <c r="L669" s="133">
        <v>330</v>
      </c>
      <c r="M669" s="133" t="s">
        <v>7428</v>
      </c>
      <c r="N669" s="136"/>
      <c r="O669" s="133" t="s">
        <v>6228</v>
      </c>
      <c r="P669" s="133" t="s">
        <v>663</v>
      </c>
      <c r="Q669" s="166">
        <v>42305</v>
      </c>
      <c r="R669" s="308">
        <v>1.8</v>
      </c>
      <c r="S669" s="1">
        <v>72</v>
      </c>
      <c r="V669" s="1">
        <v>19260</v>
      </c>
      <c r="W669" s="183">
        <f t="shared" si="86"/>
        <v>43.994999999999997</v>
      </c>
      <c r="X669" s="1" t="s">
        <v>4868</v>
      </c>
      <c r="AA669" s="183">
        <f t="shared" si="87"/>
        <v>44.55</v>
      </c>
      <c r="AB669" s="183">
        <f t="shared" si="88"/>
        <v>34.176195899999996</v>
      </c>
      <c r="AC669" s="1"/>
      <c r="AD669" s="1"/>
      <c r="AE669" s="832">
        <f t="shared" si="89"/>
        <v>580.79999999999995</v>
      </c>
    </row>
    <row r="670" spans="1:31" x14ac:dyDescent="0.2">
      <c r="A670" s="133" t="s">
        <v>7465</v>
      </c>
      <c r="B670" s="133" t="s">
        <v>4422</v>
      </c>
      <c r="C670" s="136" t="s">
        <v>7254</v>
      </c>
      <c r="D670" s="136" t="s">
        <v>2447</v>
      </c>
      <c r="E670" s="136" t="s">
        <v>916</v>
      </c>
      <c r="F670" s="133" t="s">
        <v>1210</v>
      </c>
      <c r="G670" s="136" t="s">
        <v>3655</v>
      </c>
      <c r="H670" s="133">
        <v>172</v>
      </c>
      <c r="I670" s="133">
        <v>1</v>
      </c>
      <c r="J670" s="133">
        <v>110</v>
      </c>
      <c r="K670" s="133">
        <v>62</v>
      </c>
      <c r="L670" s="133">
        <v>110</v>
      </c>
      <c r="M670" s="133" t="s">
        <v>917</v>
      </c>
      <c r="N670" s="136" t="s">
        <v>3595</v>
      </c>
      <c r="O670" s="133" t="s">
        <v>4452</v>
      </c>
      <c r="P670" s="133" t="s">
        <v>2277</v>
      </c>
      <c r="Q670" s="166">
        <v>42311</v>
      </c>
      <c r="R670" s="1">
        <v>1.8</v>
      </c>
      <c r="S670" s="1">
        <v>100</v>
      </c>
      <c r="V670" s="1">
        <v>19260</v>
      </c>
      <c r="W670" s="183">
        <f t="shared" ref="W670:W685" si="90">41.9*1.05</f>
        <v>43.994999999999997</v>
      </c>
      <c r="X670" s="1" t="s">
        <v>4868</v>
      </c>
      <c r="AA670" s="183">
        <f t="shared" si="87"/>
        <v>12.276</v>
      </c>
      <c r="AB670" s="183">
        <f t="shared" si="88"/>
        <v>11.392065299999999</v>
      </c>
      <c r="AC670" s="1"/>
      <c r="AD670" s="1"/>
      <c r="AE670" s="832">
        <f t="shared" si="89"/>
        <v>189.2</v>
      </c>
    </row>
    <row r="671" spans="1:31" x14ac:dyDescent="0.2">
      <c r="A671" s="133" t="s">
        <v>1207</v>
      </c>
      <c r="B671" s="133" t="s">
        <v>4422</v>
      </c>
      <c r="C671" s="136" t="s">
        <v>7254</v>
      </c>
      <c r="D671" s="136" t="s">
        <v>2451</v>
      </c>
      <c r="E671" s="136"/>
      <c r="F671" s="133">
        <v>260842</v>
      </c>
      <c r="G671" s="136" t="s">
        <v>3655</v>
      </c>
      <c r="H671" s="133">
        <v>172</v>
      </c>
      <c r="I671" s="133">
        <v>1</v>
      </c>
      <c r="J671" s="133">
        <v>5</v>
      </c>
      <c r="K671" s="133">
        <v>60</v>
      </c>
      <c r="L671" s="133">
        <v>5</v>
      </c>
      <c r="M671" s="133" t="s">
        <v>6584</v>
      </c>
      <c r="N671" s="136"/>
      <c r="O671" s="133" t="s">
        <v>7487</v>
      </c>
      <c r="P671" s="133" t="s">
        <v>2277</v>
      </c>
      <c r="Q671" s="166">
        <v>42311</v>
      </c>
      <c r="R671" s="1">
        <v>1.8</v>
      </c>
      <c r="S671" s="1">
        <v>85</v>
      </c>
      <c r="V671" s="1">
        <v>19260</v>
      </c>
      <c r="W671" s="183">
        <f t="shared" si="90"/>
        <v>43.994999999999997</v>
      </c>
      <c r="X671" s="1" t="s">
        <v>4868</v>
      </c>
      <c r="AA671" s="183">
        <f t="shared" ref="AA671:AA677" si="91">K671*100*R671*(J671*I671)/(S671*1000)</f>
        <v>0.63529411764705879</v>
      </c>
      <c r="AB671" s="183">
        <f t="shared" ref="AB671:AB677" si="92">(V671*(J671*I671)*1.1)/9000*W671/1000</f>
        <v>0.51782114999999995</v>
      </c>
      <c r="AC671" s="1"/>
      <c r="AD671" s="1"/>
      <c r="AE671" s="832">
        <f t="shared" ref="AE671:AE677" si="93">J671*I671*(H671/100)</f>
        <v>8.6</v>
      </c>
    </row>
    <row r="672" spans="1:31" x14ac:dyDescent="0.2">
      <c r="A672" s="133" t="s">
        <v>7488</v>
      </c>
      <c r="B672" s="133" t="s">
        <v>4422</v>
      </c>
      <c r="C672" s="136" t="s">
        <v>7254</v>
      </c>
      <c r="D672" s="136" t="s">
        <v>2200</v>
      </c>
      <c r="E672" s="133">
        <v>102231</v>
      </c>
      <c r="F672" s="133" t="s">
        <v>6733</v>
      </c>
      <c r="G672" s="136" t="s">
        <v>3655</v>
      </c>
      <c r="H672" s="133">
        <v>172</v>
      </c>
      <c r="I672" s="133">
        <v>1</v>
      </c>
      <c r="J672" s="133">
        <v>10</v>
      </c>
      <c r="K672" s="133">
        <v>54</v>
      </c>
      <c r="L672" s="133">
        <v>10</v>
      </c>
      <c r="M672" s="133" t="s">
        <v>917</v>
      </c>
      <c r="N672" s="136"/>
      <c r="O672" s="133" t="s">
        <v>4451</v>
      </c>
      <c r="P672" s="133" t="s">
        <v>2277</v>
      </c>
      <c r="Q672" s="166">
        <v>42312</v>
      </c>
      <c r="R672" s="1">
        <v>1.8</v>
      </c>
      <c r="S672" s="1">
        <v>72</v>
      </c>
      <c r="V672" s="1">
        <v>19260</v>
      </c>
      <c r="W672" s="183">
        <f t="shared" si="90"/>
        <v>43.994999999999997</v>
      </c>
      <c r="X672" s="1" t="s">
        <v>4868</v>
      </c>
      <c r="AA672" s="183">
        <f t="shared" si="91"/>
        <v>1.35</v>
      </c>
      <c r="AB672" s="183">
        <f t="shared" si="92"/>
        <v>1.0356422999999999</v>
      </c>
      <c r="AC672" s="1"/>
      <c r="AD672" s="1"/>
      <c r="AE672" s="832">
        <f t="shared" si="93"/>
        <v>17.2</v>
      </c>
    </row>
    <row r="673" spans="1:31" x14ac:dyDescent="0.2">
      <c r="A673" s="133" t="s">
        <v>7496</v>
      </c>
      <c r="B673" s="133" t="s">
        <v>4422</v>
      </c>
      <c r="C673" s="136" t="s">
        <v>7254</v>
      </c>
      <c r="D673" s="136" t="s">
        <v>2547</v>
      </c>
      <c r="E673" s="136" t="s">
        <v>3700</v>
      </c>
      <c r="F673" s="133" t="s">
        <v>4839</v>
      </c>
      <c r="G673" s="136"/>
      <c r="H673" s="133">
        <v>172</v>
      </c>
      <c r="I673" s="133">
        <v>1</v>
      </c>
      <c r="J673" s="133">
        <v>220</v>
      </c>
      <c r="K673" s="133">
        <v>54</v>
      </c>
      <c r="L673" s="133">
        <v>220</v>
      </c>
      <c r="M673" s="133" t="s">
        <v>6744</v>
      </c>
      <c r="N673" s="136" t="s">
        <v>4907</v>
      </c>
      <c r="O673" s="133" t="s">
        <v>6228</v>
      </c>
      <c r="P673" s="133" t="s">
        <v>663</v>
      </c>
      <c r="Q673" s="166">
        <v>42320</v>
      </c>
      <c r="R673" s="1">
        <v>1.8</v>
      </c>
      <c r="S673" s="1">
        <v>72</v>
      </c>
      <c r="V673" s="1">
        <v>19260</v>
      </c>
      <c r="W673" s="183">
        <f t="shared" si="90"/>
        <v>43.994999999999997</v>
      </c>
      <c r="X673" s="1" t="s">
        <v>4868</v>
      </c>
      <c r="AA673" s="183">
        <f t="shared" si="91"/>
        <v>29.7</v>
      </c>
      <c r="AB673" s="183">
        <f t="shared" si="92"/>
        <v>22.784130599999997</v>
      </c>
      <c r="AC673" s="1"/>
      <c r="AD673" s="1"/>
      <c r="AE673" s="832">
        <f t="shared" si="93"/>
        <v>378.4</v>
      </c>
    </row>
    <row r="674" spans="1:31" x14ac:dyDescent="0.2">
      <c r="A674" s="133" t="s">
        <v>7503</v>
      </c>
      <c r="B674" s="133" t="s">
        <v>4422</v>
      </c>
      <c r="C674" s="136" t="s">
        <v>7254</v>
      </c>
      <c r="D674" s="136" t="s">
        <v>2549</v>
      </c>
      <c r="E674" s="136" t="s">
        <v>3697</v>
      </c>
      <c r="F674" s="133" t="s">
        <v>2344</v>
      </c>
      <c r="G674" s="136" t="s">
        <v>3593</v>
      </c>
      <c r="H674" s="133">
        <v>172</v>
      </c>
      <c r="I674" s="133">
        <v>1</v>
      </c>
      <c r="J674" s="133">
        <v>150</v>
      </c>
      <c r="K674" s="133">
        <v>54</v>
      </c>
      <c r="L674" s="133">
        <v>330</v>
      </c>
      <c r="M674" s="133" t="s">
        <v>7504</v>
      </c>
      <c r="N674" s="136" t="s">
        <v>2395</v>
      </c>
      <c r="O674" s="133" t="s">
        <v>6228</v>
      </c>
      <c r="P674" s="133" t="s">
        <v>4816</v>
      </c>
      <c r="Q674" s="166">
        <v>42333</v>
      </c>
      <c r="R674" s="1">
        <v>1.8</v>
      </c>
      <c r="S674" s="1">
        <v>72</v>
      </c>
      <c r="V674" s="1">
        <v>19260</v>
      </c>
      <c r="W674" s="183">
        <f t="shared" si="90"/>
        <v>43.994999999999997</v>
      </c>
      <c r="X674" s="1" t="s">
        <v>4868</v>
      </c>
      <c r="AA674" s="183">
        <f t="shared" si="91"/>
        <v>20.25</v>
      </c>
      <c r="AB674" s="183">
        <f t="shared" si="92"/>
        <v>15.534634500000003</v>
      </c>
      <c r="AC674" s="1"/>
      <c r="AD674" s="1"/>
      <c r="AE674" s="832">
        <f t="shared" si="93"/>
        <v>258</v>
      </c>
    </row>
    <row r="675" spans="1:31" ht="13.5" thickBot="1" x14ac:dyDescent="0.25">
      <c r="A675" s="133" t="s">
        <v>7567</v>
      </c>
      <c r="B675" s="133" t="s">
        <v>4422</v>
      </c>
      <c r="C675" s="136" t="s">
        <v>7254</v>
      </c>
      <c r="D675" s="136" t="s">
        <v>2212</v>
      </c>
      <c r="E675" s="136" t="s">
        <v>6383</v>
      </c>
      <c r="F675" s="133" t="s">
        <v>3635</v>
      </c>
      <c r="G675" s="136" t="s">
        <v>3655</v>
      </c>
      <c r="H675" s="133">
        <v>172</v>
      </c>
      <c r="I675" s="133">
        <v>1</v>
      </c>
      <c r="J675" s="133">
        <v>110</v>
      </c>
      <c r="K675" s="133">
        <v>54</v>
      </c>
      <c r="L675" s="133">
        <v>110</v>
      </c>
      <c r="M675" s="133" t="s">
        <v>6384</v>
      </c>
      <c r="N675" s="136"/>
      <c r="O675" s="133" t="s">
        <v>6581</v>
      </c>
      <c r="P675" s="133" t="s">
        <v>663</v>
      </c>
      <c r="Q675" s="166">
        <v>42338</v>
      </c>
      <c r="R675" s="308">
        <v>1.8</v>
      </c>
      <c r="S675" s="1">
        <v>72</v>
      </c>
      <c r="V675" s="1">
        <v>19260</v>
      </c>
      <c r="W675" s="183">
        <f t="shared" si="90"/>
        <v>43.994999999999997</v>
      </c>
      <c r="X675" s="1" t="s">
        <v>4868</v>
      </c>
      <c r="AA675" s="183">
        <f t="shared" si="91"/>
        <v>14.85</v>
      </c>
      <c r="AB675" s="183">
        <f t="shared" si="92"/>
        <v>11.392065299999999</v>
      </c>
      <c r="AC675" s="1"/>
      <c r="AD675" s="1"/>
      <c r="AE675" s="832">
        <f t="shared" si="93"/>
        <v>189.2</v>
      </c>
    </row>
    <row r="676" spans="1:31" x14ac:dyDescent="0.2">
      <c r="A676" s="133" t="s">
        <v>7503</v>
      </c>
      <c r="B676" s="133" t="s">
        <v>4422</v>
      </c>
      <c r="C676" s="136" t="s">
        <v>7254</v>
      </c>
      <c r="D676" s="136" t="s">
        <v>4258</v>
      </c>
      <c r="E676" s="136" t="s">
        <v>3697</v>
      </c>
      <c r="F676" s="133" t="s">
        <v>2344</v>
      </c>
      <c r="G676" s="136" t="s">
        <v>3593</v>
      </c>
      <c r="H676" s="133">
        <v>172</v>
      </c>
      <c r="I676" s="133">
        <v>1</v>
      </c>
      <c r="J676" s="133">
        <v>180</v>
      </c>
      <c r="K676" s="133">
        <v>54</v>
      </c>
      <c r="L676" s="133">
        <v>330</v>
      </c>
      <c r="M676" s="133" t="s">
        <v>7504</v>
      </c>
      <c r="N676" s="136" t="s">
        <v>2395</v>
      </c>
      <c r="O676" s="133" t="s">
        <v>6228</v>
      </c>
      <c r="P676" s="133" t="s">
        <v>4816</v>
      </c>
      <c r="Q676" s="166">
        <v>42342</v>
      </c>
      <c r="R676" s="1">
        <v>1.8</v>
      </c>
      <c r="S676" s="1">
        <v>72</v>
      </c>
      <c r="V676" s="1">
        <v>19260</v>
      </c>
      <c r="W676" s="183">
        <f t="shared" si="90"/>
        <v>43.994999999999997</v>
      </c>
      <c r="X676" s="1" t="s">
        <v>4868</v>
      </c>
      <c r="AA676" s="183">
        <f t="shared" si="91"/>
        <v>24.3</v>
      </c>
      <c r="AB676" s="183">
        <f t="shared" si="92"/>
        <v>18.641561399999997</v>
      </c>
      <c r="AC676" s="1"/>
      <c r="AD676" s="1"/>
      <c r="AE676" s="832">
        <f t="shared" si="93"/>
        <v>309.60000000000002</v>
      </c>
    </row>
    <row r="677" spans="1:31" ht="13.5" thickBot="1" x14ac:dyDescent="0.25">
      <c r="A677" s="133" t="s">
        <v>7635</v>
      </c>
      <c r="B677" s="133" t="s">
        <v>4422</v>
      </c>
      <c r="C677" s="136" t="s">
        <v>7254</v>
      </c>
      <c r="D677" s="136" t="s">
        <v>2559</v>
      </c>
      <c r="E677" s="136" t="s">
        <v>3597</v>
      </c>
      <c r="F677" s="133">
        <v>246342</v>
      </c>
      <c r="G677" s="136" t="s">
        <v>3655</v>
      </c>
      <c r="H677" s="133">
        <v>172</v>
      </c>
      <c r="I677" s="133">
        <v>1</v>
      </c>
      <c r="J677" s="133">
        <v>94</v>
      </c>
      <c r="K677" s="133">
        <v>46</v>
      </c>
      <c r="L677" s="133">
        <v>550</v>
      </c>
      <c r="M677" s="133" t="s">
        <v>7504</v>
      </c>
      <c r="N677" s="136" t="s">
        <v>821</v>
      </c>
      <c r="O677" s="133" t="s">
        <v>6581</v>
      </c>
      <c r="P677" s="133" t="s">
        <v>4816</v>
      </c>
      <c r="Q677" s="166">
        <v>42347</v>
      </c>
      <c r="R677" s="308">
        <v>1.8</v>
      </c>
      <c r="S677" s="1">
        <v>72</v>
      </c>
      <c r="V677" s="1">
        <v>19260</v>
      </c>
      <c r="W677" s="183">
        <f t="shared" si="90"/>
        <v>43.994999999999997</v>
      </c>
      <c r="X677" s="1" t="s">
        <v>4868</v>
      </c>
      <c r="AA677" s="183">
        <f t="shared" si="91"/>
        <v>10.81</v>
      </c>
      <c r="AB677" s="183">
        <f t="shared" si="92"/>
        <v>9.7350376200000017</v>
      </c>
      <c r="AC677" s="1"/>
      <c r="AD677" s="1"/>
      <c r="AE677" s="832">
        <f t="shared" si="93"/>
        <v>161.68</v>
      </c>
    </row>
    <row r="678" spans="1:31" x14ac:dyDescent="0.2">
      <c r="A678" s="7222" t="s">
        <v>1386</v>
      </c>
      <c r="B678" s="7222"/>
      <c r="C678" s="7222"/>
      <c r="D678" s="7222"/>
      <c r="E678" s="7222"/>
      <c r="F678" s="7222"/>
      <c r="G678" s="7222"/>
      <c r="H678" s="7222"/>
      <c r="I678" s="7222"/>
      <c r="J678" s="7222"/>
      <c r="K678" s="7222"/>
      <c r="L678" s="7222"/>
      <c r="M678" s="7222"/>
      <c r="N678" s="7222"/>
      <c r="O678" s="7222"/>
      <c r="P678" s="7222"/>
      <c r="Q678" s="7223"/>
    </row>
    <row r="679" spans="1:31" x14ac:dyDescent="0.2">
      <c r="A679" s="133" t="s">
        <v>7635</v>
      </c>
      <c r="B679" s="133" t="s">
        <v>4422</v>
      </c>
      <c r="C679" s="136" t="s">
        <v>7644</v>
      </c>
      <c r="D679" s="136" t="s">
        <v>1651</v>
      </c>
      <c r="E679" s="136" t="s">
        <v>3597</v>
      </c>
      <c r="F679" s="133">
        <v>246342</v>
      </c>
      <c r="G679" s="136" t="s">
        <v>3655</v>
      </c>
      <c r="H679" s="133">
        <v>172</v>
      </c>
      <c r="I679" s="133">
        <v>1</v>
      </c>
      <c r="J679" s="133">
        <v>456</v>
      </c>
      <c r="K679" s="133">
        <v>46</v>
      </c>
      <c r="L679" s="133">
        <v>550</v>
      </c>
      <c r="M679" s="133" t="s">
        <v>7504</v>
      </c>
      <c r="N679" s="136" t="s">
        <v>821</v>
      </c>
      <c r="O679" s="133" t="s">
        <v>6581</v>
      </c>
      <c r="P679" s="133" t="s">
        <v>4816</v>
      </c>
      <c r="Q679" s="166">
        <v>42377</v>
      </c>
      <c r="R679" s="1">
        <v>1.8</v>
      </c>
      <c r="S679" s="1">
        <v>72</v>
      </c>
      <c r="V679" s="1">
        <v>19260</v>
      </c>
      <c r="W679" s="183">
        <f t="shared" si="90"/>
        <v>43.994999999999997</v>
      </c>
      <c r="X679" s="1" t="s">
        <v>4868</v>
      </c>
      <c r="AA679" s="183">
        <f t="shared" ref="AA679:AA696" si="94">K679*100*R679*(J679*I679)/(S679*1000)</f>
        <v>52.44</v>
      </c>
      <c r="AB679" s="183">
        <f t="shared" ref="AB679:AB696" si="95">(V679*(J679*I679)*1.1)/9000*W679/1000</f>
        <v>47.225288879999994</v>
      </c>
      <c r="AC679" s="1"/>
      <c r="AD679" s="1"/>
      <c r="AE679" s="832">
        <f t="shared" ref="AE679:AE696" si="96">J679*I679*(H679/100)</f>
        <v>784.31999999999994</v>
      </c>
    </row>
    <row r="680" spans="1:31" ht="13.5" thickBot="1" x14ac:dyDescent="0.25">
      <c r="A680" s="133" t="s">
        <v>7671</v>
      </c>
      <c r="B680" s="133" t="s">
        <v>4422</v>
      </c>
      <c r="C680" s="136" t="s">
        <v>7644</v>
      </c>
      <c r="D680" s="136" t="s">
        <v>1634</v>
      </c>
      <c r="E680" s="136" t="s">
        <v>5365</v>
      </c>
      <c r="F680" s="133" t="s">
        <v>3191</v>
      </c>
      <c r="G680" s="136" t="s">
        <v>3655</v>
      </c>
      <c r="H680" s="133">
        <v>172</v>
      </c>
      <c r="I680" s="133">
        <v>1</v>
      </c>
      <c r="J680" s="133">
        <v>467.5</v>
      </c>
      <c r="K680" s="133">
        <v>54</v>
      </c>
      <c r="L680" s="133">
        <v>935</v>
      </c>
      <c r="M680" s="133" t="s">
        <v>6584</v>
      </c>
      <c r="N680" s="136"/>
      <c r="O680" s="133" t="s">
        <v>5710</v>
      </c>
      <c r="P680" s="133" t="s">
        <v>4816</v>
      </c>
      <c r="Q680" s="166">
        <v>42025</v>
      </c>
      <c r="R680" s="308">
        <v>1.8</v>
      </c>
      <c r="S680" s="1">
        <v>72</v>
      </c>
      <c r="V680" s="1">
        <v>19260</v>
      </c>
      <c r="W680" s="183">
        <f t="shared" si="90"/>
        <v>43.994999999999997</v>
      </c>
      <c r="X680" s="1" t="s">
        <v>4868</v>
      </c>
      <c r="AA680" s="183">
        <f t="shared" si="94"/>
        <v>63.112499999999997</v>
      </c>
      <c r="AB680" s="183">
        <f t="shared" si="95"/>
        <v>48.416277524999991</v>
      </c>
      <c r="AC680" s="1"/>
      <c r="AD680" s="1"/>
      <c r="AE680" s="832">
        <f t="shared" si="96"/>
        <v>804.1</v>
      </c>
    </row>
    <row r="681" spans="1:31" x14ac:dyDescent="0.2">
      <c r="A681" s="133" t="s">
        <v>7671</v>
      </c>
      <c r="B681" s="133" t="s">
        <v>4422</v>
      </c>
      <c r="C681" s="133" t="s">
        <v>7644</v>
      </c>
      <c r="D681" s="136" t="s">
        <v>2726</v>
      </c>
      <c r="E681" s="133" t="s">
        <v>5365</v>
      </c>
      <c r="F681" s="133" t="s">
        <v>3191</v>
      </c>
      <c r="G681" s="133" t="s">
        <v>3655</v>
      </c>
      <c r="H681" s="133">
        <v>172</v>
      </c>
      <c r="I681" s="133">
        <v>1</v>
      </c>
      <c r="J681" s="133">
        <v>467.5</v>
      </c>
      <c r="K681" s="133">
        <v>54</v>
      </c>
      <c r="L681" s="133">
        <v>935</v>
      </c>
      <c r="M681" s="133" t="s">
        <v>6584</v>
      </c>
      <c r="N681" s="133"/>
      <c r="O681" s="133" t="s">
        <v>5710</v>
      </c>
      <c r="P681" s="133" t="s">
        <v>4816</v>
      </c>
      <c r="Q681" s="166">
        <v>42403</v>
      </c>
      <c r="R681" s="1">
        <v>1.8</v>
      </c>
      <c r="S681" s="1">
        <v>72</v>
      </c>
      <c r="V681" s="1">
        <v>19260</v>
      </c>
      <c r="W681" s="183">
        <f t="shared" si="90"/>
        <v>43.994999999999997</v>
      </c>
      <c r="X681" s="1" t="s">
        <v>4868</v>
      </c>
      <c r="AA681" s="183">
        <f t="shared" si="94"/>
        <v>63.112499999999997</v>
      </c>
      <c r="AB681" s="183">
        <f t="shared" si="95"/>
        <v>48.416277524999991</v>
      </c>
      <c r="AC681" s="1"/>
      <c r="AD681" s="1"/>
      <c r="AE681" s="832">
        <f t="shared" si="96"/>
        <v>804.1</v>
      </c>
    </row>
    <row r="682" spans="1:31" ht="13.5" thickBot="1" x14ac:dyDescent="0.25">
      <c r="A682" s="133" t="s">
        <v>7718</v>
      </c>
      <c r="B682" s="133" t="s">
        <v>4422</v>
      </c>
      <c r="C682" s="136" t="s">
        <v>7644</v>
      </c>
      <c r="D682" s="136" t="s">
        <v>1641</v>
      </c>
      <c r="E682" s="133">
        <v>102233</v>
      </c>
      <c r="F682" s="133" t="s">
        <v>6579</v>
      </c>
      <c r="G682" s="133">
        <v>162</v>
      </c>
      <c r="H682" s="133">
        <v>172</v>
      </c>
      <c r="I682" s="133">
        <v>1</v>
      </c>
      <c r="J682" s="133">
        <v>550</v>
      </c>
      <c r="K682" s="133">
        <v>54</v>
      </c>
      <c r="L682" s="133">
        <v>550</v>
      </c>
      <c r="M682" s="133" t="s">
        <v>7702</v>
      </c>
      <c r="N682" s="133"/>
      <c r="O682" s="133" t="s">
        <v>6228</v>
      </c>
      <c r="P682" s="133" t="s">
        <v>4816</v>
      </c>
      <c r="Q682" s="166">
        <v>42419</v>
      </c>
      <c r="R682" s="308">
        <v>1.8</v>
      </c>
      <c r="S682" s="1">
        <v>72</v>
      </c>
      <c r="V682" s="1">
        <v>19260</v>
      </c>
      <c r="W682" s="183">
        <f t="shared" si="90"/>
        <v>43.994999999999997</v>
      </c>
      <c r="X682" s="1" t="s">
        <v>4868</v>
      </c>
      <c r="AA682" s="183">
        <f t="shared" si="94"/>
        <v>74.25</v>
      </c>
      <c r="AB682" s="183">
        <f t="shared" si="95"/>
        <v>56.960326500000008</v>
      </c>
      <c r="AC682" s="1"/>
      <c r="AD682" s="1"/>
      <c r="AE682" s="832">
        <f t="shared" si="96"/>
        <v>946</v>
      </c>
    </row>
    <row r="683" spans="1:31" x14ac:dyDescent="0.2">
      <c r="A683" s="133" t="s">
        <v>7755</v>
      </c>
      <c r="B683" s="133" t="s">
        <v>4422</v>
      </c>
      <c r="C683" s="136" t="s">
        <v>7644</v>
      </c>
      <c r="D683" s="136" t="s">
        <v>3704</v>
      </c>
      <c r="E683" s="133">
        <v>102003</v>
      </c>
      <c r="F683" s="133" t="s">
        <v>7756</v>
      </c>
      <c r="G683" s="133">
        <v>162</v>
      </c>
      <c r="H683" s="133">
        <v>172</v>
      </c>
      <c r="I683" s="133">
        <v>1</v>
      </c>
      <c r="J683" s="133">
        <v>220</v>
      </c>
      <c r="K683" s="133">
        <v>54</v>
      </c>
      <c r="L683" s="133">
        <v>220</v>
      </c>
      <c r="M683" s="133" t="s">
        <v>7504</v>
      </c>
      <c r="N683" s="133"/>
      <c r="O683" s="133" t="s">
        <v>6445</v>
      </c>
      <c r="P683" s="133" t="s">
        <v>4816</v>
      </c>
      <c r="Q683" s="166">
        <v>42425</v>
      </c>
      <c r="R683" s="1">
        <v>1.8</v>
      </c>
      <c r="S683" s="1">
        <v>72</v>
      </c>
      <c r="V683" s="1">
        <v>19260</v>
      </c>
      <c r="W683" s="183">
        <f t="shared" si="90"/>
        <v>43.994999999999997</v>
      </c>
      <c r="X683" s="1" t="s">
        <v>4868</v>
      </c>
      <c r="AA683" s="183">
        <f t="shared" si="94"/>
        <v>29.7</v>
      </c>
      <c r="AB683" s="183">
        <f t="shared" si="95"/>
        <v>22.784130599999997</v>
      </c>
      <c r="AC683" s="1"/>
      <c r="AD683" s="1"/>
      <c r="AE683" s="832">
        <f t="shared" si="96"/>
        <v>378.4</v>
      </c>
    </row>
    <row r="684" spans="1:31" x14ac:dyDescent="0.2">
      <c r="A684" s="133" t="s">
        <v>7781</v>
      </c>
      <c r="B684" s="133" t="s">
        <v>4422</v>
      </c>
      <c r="C684" s="136" t="s">
        <v>7644</v>
      </c>
      <c r="D684" s="136" t="s">
        <v>1645</v>
      </c>
      <c r="E684" s="133">
        <v>102233</v>
      </c>
      <c r="F684" s="133" t="s">
        <v>6579</v>
      </c>
      <c r="G684" s="133">
        <v>162</v>
      </c>
      <c r="H684" s="133">
        <v>175</v>
      </c>
      <c r="I684" s="133">
        <v>1</v>
      </c>
      <c r="J684" s="133">
        <v>70</v>
      </c>
      <c r="K684" s="133">
        <v>54</v>
      </c>
      <c r="L684" s="133">
        <v>77</v>
      </c>
      <c r="M684" s="133" t="s">
        <v>7702</v>
      </c>
      <c r="N684" s="133"/>
      <c r="O684" s="133" t="s">
        <v>6228</v>
      </c>
      <c r="P684" s="133" t="s">
        <v>4816</v>
      </c>
      <c r="Q684" s="166">
        <v>42430</v>
      </c>
      <c r="R684" s="1">
        <v>1.8</v>
      </c>
      <c r="S684" s="1">
        <v>72</v>
      </c>
      <c r="V684" s="1">
        <v>19260</v>
      </c>
      <c r="W684" s="183">
        <f t="shared" si="90"/>
        <v>43.994999999999997</v>
      </c>
      <c r="X684" s="1" t="s">
        <v>4868</v>
      </c>
      <c r="AA684" s="183">
        <f t="shared" si="94"/>
        <v>9.4499999999999993</v>
      </c>
      <c r="AB684" s="183">
        <f t="shared" si="95"/>
        <v>7.2494961000000009</v>
      </c>
      <c r="AC684" s="1"/>
      <c r="AD684" s="1"/>
      <c r="AE684" s="832">
        <f t="shared" si="96"/>
        <v>122.5</v>
      </c>
    </row>
    <row r="685" spans="1:31" x14ac:dyDescent="0.2">
      <c r="A685" s="133" t="s">
        <v>7801</v>
      </c>
      <c r="B685" s="133" t="s">
        <v>4422</v>
      </c>
      <c r="C685" s="136" t="s">
        <v>7644</v>
      </c>
      <c r="D685" s="136" t="s">
        <v>2447</v>
      </c>
      <c r="E685" s="133">
        <v>100838</v>
      </c>
      <c r="F685" s="133" t="s">
        <v>1033</v>
      </c>
      <c r="G685" s="133">
        <v>162</v>
      </c>
      <c r="H685" s="133">
        <v>172</v>
      </c>
      <c r="I685" s="133">
        <v>1</v>
      </c>
      <c r="J685" s="133">
        <v>514</v>
      </c>
      <c r="K685" s="133">
        <v>54</v>
      </c>
      <c r="L685" s="133">
        <v>500</v>
      </c>
      <c r="M685" s="133" t="s">
        <v>2039</v>
      </c>
      <c r="N685" s="133">
        <v>5</v>
      </c>
      <c r="O685" s="133" t="s">
        <v>5710</v>
      </c>
      <c r="P685" s="133" t="s">
        <v>663</v>
      </c>
      <c r="Q685" s="166">
        <v>42439</v>
      </c>
      <c r="R685" s="1">
        <v>1.8</v>
      </c>
      <c r="S685" s="1">
        <v>72</v>
      </c>
      <c r="V685" s="1">
        <v>19260</v>
      </c>
      <c r="W685" s="183">
        <f t="shared" si="90"/>
        <v>43.994999999999997</v>
      </c>
      <c r="X685" s="1" t="s">
        <v>4868</v>
      </c>
      <c r="AA685" s="183">
        <f t="shared" si="94"/>
        <v>69.39</v>
      </c>
      <c r="AB685" s="183">
        <f t="shared" si="95"/>
        <v>53.232014219999989</v>
      </c>
      <c r="AC685" s="1"/>
      <c r="AD685" s="1"/>
      <c r="AE685" s="832">
        <f t="shared" si="96"/>
        <v>884.08</v>
      </c>
    </row>
    <row r="686" spans="1:31" x14ac:dyDescent="0.2">
      <c r="A686" s="133" t="s">
        <v>7816</v>
      </c>
      <c r="B686" s="133" t="s">
        <v>4422</v>
      </c>
      <c r="C686" s="136" t="s">
        <v>7644</v>
      </c>
      <c r="D686" s="136" t="s">
        <v>2451</v>
      </c>
      <c r="E686" s="133">
        <v>102327</v>
      </c>
      <c r="F686" s="133" t="s">
        <v>5331</v>
      </c>
      <c r="G686" s="133">
        <v>162</v>
      </c>
      <c r="H686" s="133">
        <v>172</v>
      </c>
      <c r="I686" s="133">
        <v>1</v>
      </c>
      <c r="J686" s="133">
        <v>11</v>
      </c>
      <c r="K686" s="133">
        <v>45</v>
      </c>
      <c r="L686" s="133">
        <v>11</v>
      </c>
      <c r="M686" s="133" t="s">
        <v>7817</v>
      </c>
      <c r="N686" s="133"/>
      <c r="O686" s="133" t="s">
        <v>7818</v>
      </c>
      <c r="P686" s="133" t="s">
        <v>5281</v>
      </c>
      <c r="Q686" s="166">
        <v>42440</v>
      </c>
      <c r="R686" s="1">
        <v>1.8</v>
      </c>
      <c r="S686" s="1">
        <v>72</v>
      </c>
      <c r="V686" s="1">
        <v>19260</v>
      </c>
      <c r="W686" s="183">
        <f t="shared" ref="W686:W704" si="97">41.9*1.05</f>
        <v>43.994999999999997</v>
      </c>
      <c r="X686" s="1" t="s">
        <v>4868</v>
      </c>
      <c r="AA686" s="183">
        <f t="shared" si="94"/>
        <v>1.2375</v>
      </c>
      <c r="AB686" s="183">
        <f t="shared" si="95"/>
        <v>1.1392065299999998</v>
      </c>
      <c r="AC686" s="1"/>
      <c r="AD686" s="1"/>
      <c r="AE686" s="832">
        <f t="shared" si="96"/>
        <v>18.919999999999998</v>
      </c>
    </row>
    <row r="687" spans="1:31" ht="13.5" thickBot="1" x14ac:dyDescent="0.25">
      <c r="A687" s="133" t="s">
        <v>7819</v>
      </c>
      <c r="B687" s="133" t="s">
        <v>4422</v>
      </c>
      <c r="C687" s="136" t="s">
        <v>7644</v>
      </c>
      <c r="D687" s="136" t="s">
        <v>2200</v>
      </c>
      <c r="E687" s="133">
        <v>100134</v>
      </c>
      <c r="F687" s="133" t="s">
        <v>1028</v>
      </c>
      <c r="G687" s="133">
        <v>162</v>
      </c>
      <c r="H687" s="133">
        <v>172</v>
      </c>
      <c r="I687" s="133">
        <v>1</v>
      </c>
      <c r="J687" s="133">
        <v>110</v>
      </c>
      <c r="K687" s="133">
        <v>45</v>
      </c>
      <c r="L687" s="133">
        <v>110</v>
      </c>
      <c r="M687" s="133" t="s">
        <v>7817</v>
      </c>
      <c r="N687" s="133"/>
      <c r="O687" s="133" t="s">
        <v>7818</v>
      </c>
      <c r="P687" s="133" t="s">
        <v>663</v>
      </c>
      <c r="Q687" s="166">
        <v>42443</v>
      </c>
      <c r="R687" s="308">
        <v>1.8</v>
      </c>
      <c r="S687" s="1">
        <v>72</v>
      </c>
      <c r="V687" s="1">
        <v>19260</v>
      </c>
      <c r="W687" s="183">
        <f t="shared" si="97"/>
        <v>43.994999999999997</v>
      </c>
      <c r="X687" s="1" t="s">
        <v>4868</v>
      </c>
      <c r="AA687" s="183">
        <f t="shared" si="94"/>
        <v>12.375</v>
      </c>
      <c r="AB687" s="183">
        <f t="shared" si="95"/>
        <v>11.392065299999999</v>
      </c>
      <c r="AC687" s="1"/>
      <c r="AD687" s="1"/>
      <c r="AE687" s="832">
        <f t="shared" si="96"/>
        <v>189.2</v>
      </c>
    </row>
    <row r="688" spans="1:31" x14ac:dyDescent="0.2">
      <c r="A688" s="133" t="s">
        <v>7861</v>
      </c>
      <c r="B688" s="133" t="s">
        <v>4422</v>
      </c>
      <c r="C688" s="136" t="s">
        <v>7644</v>
      </c>
      <c r="D688" s="136" t="s">
        <v>2547</v>
      </c>
      <c r="E688" s="133">
        <v>102315</v>
      </c>
      <c r="F688" s="133" t="s">
        <v>7862</v>
      </c>
      <c r="G688" s="133">
        <v>162</v>
      </c>
      <c r="H688" s="133">
        <v>172</v>
      </c>
      <c r="I688" s="133">
        <v>1</v>
      </c>
      <c r="J688" s="133">
        <v>55</v>
      </c>
      <c r="K688" s="133">
        <v>54</v>
      </c>
      <c r="L688" s="133">
        <v>55</v>
      </c>
      <c r="M688" s="133" t="s">
        <v>7863</v>
      </c>
      <c r="N688" s="133"/>
      <c r="O688" s="133" t="s">
        <v>7864</v>
      </c>
      <c r="P688" s="133" t="s">
        <v>2277</v>
      </c>
      <c r="Q688" s="166">
        <v>42468</v>
      </c>
      <c r="R688" s="1">
        <v>1.8</v>
      </c>
      <c r="S688" s="1">
        <v>59.5</v>
      </c>
      <c r="V688" s="1">
        <v>19260</v>
      </c>
      <c r="W688" s="183">
        <f t="shared" si="97"/>
        <v>43.994999999999997</v>
      </c>
      <c r="X688" s="1" t="s">
        <v>4868</v>
      </c>
      <c r="AA688" s="183">
        <f t="shared" si="94"/>
        <v>8.984873949579832</v>
      </c>
      <c r="AB688" s="183">
        <f t="shared" si="95"/>
        <v>5.6960326499999994</v>
      </c>
      <c r="AC688" s="1"/>
      <c r="AD688" s="1"/>
      <c r="AE688" s="832">
        <f t="shared" si="96"/>
        <v>94.6</v>
      </c>
    </row>
    <row r="689" spans="1:31" x14ac:dyDescent="0.2">
      <c r="A689" s="133" t="s">
        <v>7865</v>
      </c>
      <c r="B689" s="133" t="s">
        <v>4422</v>
      </c>
      <c r="C689" s="136" t="s">
        <v>7644</v>
      </c>
      <c r="D689" s="136" t="s">
        <v>2549</v>
      </c>
      <c r="E689" s="133">
        <v>102336</v>
      </c>
      <c r="F689" s="133" t="s">
        <v>7866</v>
      </c>
      <c r="G689" s="133">
        <v>162</v>
      </c>
      <c r="H689" s="133">
        <v>172</v>
      </c>
      <c r="I689" s="133">
        <v>1</v>
      </c>
      <c r="J689" s="133">
        <v>53</v>
      </c>
      <c r="K689" s="133">
        <v>54</v>
      </c>
      <c r="L689" s="133">
        <v>55</v>
      </c>
      <c r="M689" s="133" t="s">
        <v>7863</v>
      </c>
      <c r="N689" s="133"/>
      <c r="O689" s="133" t="s">
        <v>7300</v>
      </c>
      <c r="P689" s="133" t="s">
        <v>2277</v>
      </c>
      <c r="Q689" s="166">
        <v>42471</v>
      </c>
      <c r="R689" s="1">
        <v>1.8</v>
      </c>
      <c r="S689" s="1">
        <v>59.5</v>
      </c>
      <c r="V689" s="1">
        <v>19260</v>
      </c>
      <c r="W689" s="183">
        <f t="shared" si="97"/>
        <v>43.994999999999997</v>
      </c>
      <c r="X689" s="1" t="s">
        <v>4868</v>
      </c>
      <c r="AA689" s="183">
        <f t="shared" si="94"/>
        <v>8.6581512605042015</v>
      </c>
      <c r="AB689" s="183">
        <f t="shared" si="95"/>
        <v>5.4889041899999995</v>
      </c>
      <c r="AC689" s="1"/>
      <c r="AD689" s="1"/>
      <c r="AE689" s="832">
        <f t="shared" si="96"/>
        <v>91.16</v>
      </c>
    </row>
    <row r="690" spans="1:31" x14ac:dyDescent="0.2">
      <c r="A690" s="133" t="s">
        <v>1207</v>
      </c>
      <c r="B690" s="133" t="s">
        <v>4422</v>
      </c>
      <c r="C690" s="136" t="s">
        <v>7644</v>
      </c>
      <c r="D690" s="136" t="s">
        <v>2212</v>
      </c>
      <c r="E690" s="133"/>
      <c r="F690" s="133" t="s">
        <v>7871</v>
      </c>
      <c r="G690" s="133"/>
      <c r="H690" s="133">
        <v>172</v>
      </c>
      <c r="I690" s="133">
        <v>1</v>
      </c>
      <c r="J690" s="133">
        <v>0.3</v>
      </c>
      <c r="K690" s="133">
        <v>50</v>
      </c>
      <c r="L690" s="133">
        <v>0.3</v>
      </c>
      <c r="M690" s="133"/>
      <c r="N690" s="133"/>
      <c r="O690" s="133" t="s">
        <v>6428</v>
      </c>
      <c r="P690" s="133" t="s">
        <v>2277</v>
      </c>
      <c r="Q690" s="166">
        <v>42471</v>
      </c>
      <c r="R690" s="1">
        <v>1.8</v>
      </c>
      <c r="S690" s="1">
        <v>59.5</v>
      </c>
      <c r="V690" s="1">
        <v>19260</v>
      </c>
      <c r="W690" s="183">
        <f t="shared" si="97"/>
        <v>43.994999999999997</v>
      </c>
      <c r="X690" s="1" t="s">
        <v>4868</v>
      </c>
      <c r="AA690" s="183">
        <f t="shared" si="94"/>
        <v>4.53781512605042E-2</v>
      </c>
      <c r="AB690" s="183">
        <f t="shared" si="95"/>
        <v>3.1069269000000004E-2</v>
      </c>
      <c r="AC690" s="1"/>
      <c r="AD690" s="1"/>
      <c r="AE690" s="832">
        <f t="shared" si="96"/>
        <v>0.51600000000000001</v>
      </c>
    </row>
    <row r="691" spans="1:31" x14ac:dyDescent="0.2">
      <c r="A691" s="133" t="s">
        <v>1207</v>
      </c>
      <c r="B691" s="133" t="s">
        <v>4422</v>
      </c>
      <c r="C691" s="136" t="s">
        <v>7644</v>
      </c>
      <c r="D691" s="136" t="s">
        <v>4258</v>
      </c>
      <c r="E691" s="133"/>
      <c r="F691" s="133" t="s">
        <v>7870</v>
      </c>
      <c r="G691" s="133"/>
      <c r="H691" s="133">
        <v>172</v>
      </c>
      <c r="I691" s="133">
        <v>1</v>
      </c>
      <c r="J691" s="133">
        <v>0.5</v>
      </c>
      <c r="K691" s="133">
        <v>45</v>
      </c>
      <c r="L691" s="133">
        <v>0.3</v>
      </c>
      <c r="M691" s="133"/>
      <c r="N691" s="133"/>
      <c r="O691" s="133" t="s">
        <v>6428</v>
      </c>
      <c r="P691" s="133" t="s">
        <v>2277</v>
      </c>
      <c r="Q691" s="166">
        <v>42471</v>
      </c>
      <c r="R691" s="1">
        <v>1.8</v>
      </c>
      <c r="S691" s="1">
        <v>59.5</v>
      </c>
      <c r="V691" s="1">
        <v>19260</v>
      </c>
      <c r="W691" s="183">
        <f t="shared" si="97"/>
        <v>43.994999999999997</v>
      </c>
      <c r="X691" s="1" t="s">
        <v>4868</v>
      </c>
      <c r="AA691" s="183">
        <f t="shared" si="94"/>
        <v>6.8067226890756297E-2</v>
      </c>
      <c r="AB691" s="183">
        <f t="shared" si="95"/>
        <v>5.1782114999999997E-2</v>
      </c>
      <c r="AC691" s="1"/>
      <c r="AD691" s="1"/>
      <c r="AE691" s="832">
        <f t="shared" si="96"/>
        <v>0.86</v>
      </c>
    </row>
    <row r="692" spans="1:31" x14ac:dyDescent="0.2">
      <c r="A692" s="133" t="s">
        <v>1207</v>
      </c>
      <c r="B692" s="133" t="s">
        <v>4422</v>
      </c>
      <c r="C692" s="136" t="s">
        <v>7644</v>
      </c>
      <c r="D692" s="136" t="s">
        <v>2559</v>
      </c>
      <c r="E692" s="133"/>
      <c r="F692" s="133" t="s">
        <v>7870</v>
      </c>
      <c r="G692" s="133"/>
      <c r="H692" s="133">
        <v>172</v>
      </c>
      <c r="I692" s="133">
        <v>1</v>
      </c>
      <c r="J692" s="133">
        <v>0.3</v>
      </c>
      <c r="K692" s="133">
        <v>45</v>
      </c>
      <c r="L692" s="133">
        <v>0.3</v>
      </c>
      <c r="M692" s="133"/>
      <c r="N692" s="133"/>
      <c r="O692" s="133" t="s">
        <v>6428</v>
      </c>
      <c r="P692" s="133" t="s">
        <v>2277</v>
      </c>
      <c r="Q692" s="166">
        <v>42471</v>
      </c>
      <c r="R692" s="1">
        <v>1.8</v>
      </c>
      <c r="S692" s="1">
        <v>59.5</v>
      </c>
      <c r="V692" s="1">
        <v>19260</v>
      </c>
      <c r="W692" s="183">
        <f t="shared" si="97"/>
        <v>43.994999999999997</v>
      </c>
      <c r="X692" s="1" t="s">
        <v>4868</v>
      </c>
      <c r="AA692" s="183">
        <f t="shared" si="94"/>
        <v>4.0840336134453779E-2</v>
      </c>
      <c r="AB692" s="183">
        <f t="shared" si="95"/>
        <v>3.1069269000000004E-2</v>
      </c>
      <c r="AC692" s="1"/>
      <c r="AD692" s="1"/>
      <c r="AE692" s="832">
        <f t="shared" si="96"/>
        <v>0.51600000000000001</v>
      </c>
    </row>
    <row r="693" spans="1:31" x14ac:dyDescent="0.2">
      <c r="A693" s="133" t="s">
        <v>1207</v>
      </c>
      <c r="B693" s="133" t="s">
        <v>4422</v>
      </c>
      <c r="C693" s="136" t="s">
        <v>7644</v>
      </c>
      <c r="D693" s="136" t="s">
        <v>2561</v>
      </c>
      <c r="E693" s="133"/>
      <c r="F693" s="133" t="s">
        <v>7870</v>
      </c>
      <c r="G693" s="133"/>
      <c r="H693" s="133">
        <v>172</v>
      </c>
      <c r="I693" s="133">
        <v>1</v>
      </c>
      <c r="J693" s="133">
        <v>0.3</v>
      </c>
      <c r="K693" s="133">
        <v>45</v>
      </c>
      <c r="L693" s="133">
        <v>0.3</v>
      </c>
      <c r="M693" s="133"/>
      <c r="N693" s="133"/>
      <c r="O693" s="133" t="s">
        <v>6428</v>
      </c>
      <c r="P693" s="133" t="s">
        <v>2277</v>
      </c>
      <c r="Q693" s="166">
        <v>42471</v>
      </c>
      <c r="R693" s="1">
        <v>1.8</v>
      </c>
      <c r="S693" s="1">
        <v>59.5</v>
      </c>
      <c r="V693" s="1">
        <v>19260</v>
      </c>
      <c r="W693" s="183">
        <f t="shared" si="97"/>
        <v>43.994999999999997</v>
      </c>
      <c r="X693" s="1" t="s">
        <v>4868</v>
      </c>
      <c r="AA693" s="183">
        <f t="shared" si="94"/>
        <v>4.0840336134453779E-2</v>
      </c>
      <c r="AB693" s="183">
        <f t="shared" si="95"/>
        <v>3.1069269000000004E-2</v>
      </c>
      <c r="AC693" s="1"/>
      <c r="AD693" s="1"/>
      <c r="AE693" s="832">
        <f t="shared" si="96"/>
        <v>0.51600000000000001</v>
      </c>
    </row>
    <row r="694" spans="1:31" x14ac:dyDescent="0.2">
      <c r="A694" s="133" t="s">
        <v>1207</v>
      </c>
      <c r="B694" s="133" t="s">
        <v>4422</v>
      </c>
      <c r="C694" s="136" t="s">
        <v>7644</v>
      </c>
      <c r="D694" s="136" t="s">
        <v>4273</v>
      </c>
      <c r="E694" s="133"/>
      <c r="F694" s="133" t="s">
        <v>7870</v>
      </c>
      <c r="G694" s="133"/>
      <c r="H694" s="133">
        <v>172</v>
      </c>
      <c r="I694" s="133">
        <v>1</v>
      </c>
      <c r="J694" s="133">
        <v>0.3</v>
      </c>
      <c r="K694" s="133">
        <v>45</v>
      </c>
      <c r="L694" s="133">
        <v>0.3</v>
      </c>
      <c r="M694" s="133"/>
      <c r="N694" s="133"/>
      <c r="O694" s="133" t="s">
        <v>6428</v>
      </c>
      <c r="P694" s="133" t="s">
        <v>2277</v>
      </c>
      <c r="Q694" s="166">
        <v>42471</v>
      </c>
      <c r="R694" s="1">
        <v>1.8</v>
      </c>
      <c r="S694" s="1">
        <v>59.5</v>
      </c>
      <c r="V694" s="1">
        <v>19260</v>
      </c>
      <c r="W694" s="183">
        <f t="shared" si="97"/>
        <v>43.994999999999997</v>
      </c>
      <c r="X694" s="1" t="s">
        <v>4868</v>
      </c>
      <c r="AA694" s="183">
        <f t="shared" si="94"/>
        <v>4.0840336134453779E-2</v>
      </c>
      <c r="AB694" s="183">
        <f t="shared" si="95"/>
        <v>3.1069269000000004E-2</v>
      </c>
      <c r="AC694" s="1"/>
      <c r="AD694" s="1"/>
      <c r="AE694" s="832">
        <f t="shared" si="96"/>
        <v>0.51600000000000001</v>
      </c>
    </row>
    <row r="695" spans="1:31" x14ac:dyDescent="0.2">
      <c r="A695" s="133" t="s">
        <v>7872</v>
      </c>
      <c r="B695" s="133" t="s">
        <v>4422</v>
      </c>
      <c r="C695" s="136" t="s">
        <v>7644</v>
      </c>
      <c r="D695" s="136" t="s">
        <v>4279</v>
      </c>
      <c r="E695" s="133"/>
      <c r="F695" s="133" t="s">
        <v>7756</v>
      </c>
      <c r="G695" s="133">
        <v>162</v>
      </c>
      <c r="H695" s="133">
        <v>172</v>
      </c>
      <c r="I695" s="133">
        <v>1</v>
      </c>
      <c r="J695" s="133">
        <v>110</v>
      </c>
      <c r="K695" s="133">
        <v>54</v>
      </c>
      <c r="L695" s="133">
        <v>110</v>
      </c>
      <c r="M695" s="133" t="s">
        <v>7312</v>
      </c>
      <c r="N695" s="133">
        <v>2</v>
      </c>
      <c r="O695" s="133" t="s">
        <v>6228</v>
      </c>
      <c r="P695" s="133" t="s">
        <v>5281</v>
      </c>
      <c r="Q695" s="166">
        <v>42473</v>
      </c>
      <c r="R695" s="1">
        <v>1.8</v>
      </c>
      <c r="S695" s="1">
        <v>72</v>
      </c>
      <c r="V695" s="1">
        <v>19260</v>
      </c>
      <c r="W695" s="183">
        <f t="shared" si="97"/>
        <v>43.994999999999997</v>
      </c>
      <c r="X695" s="1" t="s">
        <v>4868</v>
      </c>
      <c r="AA695" s="183">
        <f t="shared" si="94"/>
        <v>14.85</v>
      </c>
      <c r="AB695" s="183">
        <f t="shared" si="95"/>
        <v>11.392065299999999</v>
      </c>
      <c r="AC695" s="1"/>
      <c r="AD695" s="1"/>
      <c r="AE695" s="832">
        <f t="shared" si="96"/>
        <v>189.2</v>
      </c>
    </row>
    <row r="696" spans="1:31" x14ac:dyDescent="0.2">
      <c r="A696" s="133" t="s">
        <v>7888</v>
      </c>
      <c r="B696" s="133" t="s">
        <v>4422</v>
      </c>
      <c r="C696" s="136" t="s">
        <v>7644</v>
      </c>
      <c r="D696" s="136" t="s">
        <v>4285</v>
      </c>
      <c r="E696" s="133"/>
      <c r="F696" s="133">
        <v>250102</v>
      </c>
      <c r="G696" s="133">
        <v>162</v>
      </c>
      <c r="H696" s="133">
        <v>172</v>
      </c>
      <c r="I696" s="133">
        <v>1</v>
      </c>
      <c r="J696" s="133">
        <v>119</v>
      </c>
      <c r="K696" s="133">
        <v>50</v>
      </c>
      <c r="L696" s="133">
        <v>110</v>
      </c>
      <c r="M696" s="133" t="s">
        <v>6041</v>
      </c>
      <c r="N696" s="133">
        <v>2</v>
      </c>
      <c r="O696" s="133" t="s">
        <v>6523</v>
      </c>
      <c r="P696" s="133" t="s">
        <v>4816</v>
      </c>
      <c r="Q696" s="166">
        <v>42109</v>
      </c>
      <c r="R696" s="1">
        <v>1.8</v>
      </c>
      <c r="S696" s="1">
        <v>85.5</v>
      </c>
      <c r="V696" s="1">
        <v>19260</v>
      </c>
      <c r="W696" s="183">
        <f t="shared" si="97"/>
        <v>43.994999999999997</v>
      </c>
      <c r="X696" s="1" t="s">
        <v>4868</v>
      </c>
      <c r="AA696" s="183">
        <f t="shared" si="94"/>
        <v>12.526315789473685</v>
      </c>
      <c r="AB696" s="183">
        <f t="shared" si="95"/>
        <v>12.324143369999998</v>
      </c>
      <c r="AC696" s="1"/>
      <c r="AD696" s="1"/>
      <c r="AE696" s="832">
        <f t="shared" si="96"/>
        <v>204.68</v>
      </c>
    </row>
    <row r="697" spans="1:31" x14ac:dyDescent="0.2">
      <c r="A697" s="7222" t="s">
        <v>1386</v>
      </c>
      <c r="B697" s="7222"/>
      <c r="C697" s="7222"/>
      <c r="D697" s="7222"/>
      <c r="E697" s="7222"/>
      <c r="F697" s="7222"/>
      <c r="G697" s="7222"/>
      <c r="H697" s="7222"/>
      <c r="I697" s="7222"/>
      <c r="J697" s="7222"/>
      <c r="K697" s="7222"/>
      <c r="L697" s="7222"/>
      <c r="M697" s="7222"/>
      <c r="N697" s="7222"/>
      <c r="O697" s="7222"/>
      <c r="P697" s="7222"/>
      <c r="Q697" s="7223"/>
    </row>
    <row r="698" spans="1:31" x14ac:dyDescent="0.2">
      <c r="A698" s="133" t="s">
        <v>7919</v>
      </c>
      <c r="B698" s="133" t="s">
        <v>4422</v>
      </c>
      <c r="C698" s="136" t="s">
        <v>7920</v>
      </c>
      <c r="D698" s="136" t="s">
        <v>1651</v>
      </c>
      <c r="E698" s="133">
        <v>102003</v>
      </c>
      <c r="F698" s="133" t="s">
        <v>2412</v>
      </c>
      <c r="G698" s="133">
        <v>162</v>
      </c>
      <c r="H698" s="133">
        <v>172</v>
      </c>
      <c r="I698" s="133">
        <v>1</v>
      </c>
      <c r="J698" s="133">
        <v>425</v>
      </c>
      <c r="K698" s="133">
        <v>54</v>
      </c>
      <c r="L698" s="133">
        <v>425</v>
      </c>
      <c r="M698" s="133" t="s">
        <v>7921</v>
      </c>
      <c r="N698" s="133">
        <v>10</v>
      </c>
      <c r="O698" s="133" t="s">
        <v>6228</v>
      </c>
      <c r="P698" s="133" t="s">
        <v>663</v>
      </c>
      <c r="Q698" s="166">
        <v>42488</v>
      </c>
      <c r="R698" s="1">
        <v>1.8</v>
      </c>
      <c r="S698" s="1">
        <v>72</v>
      </c>
      <c r="V698" s="1">
        <v>19260</v>
      </c>
      <c r="W698" s="183">
        <f t="shared" si="97"/>
        <v>43.994999999999997</v>
      </c>
      <c r="X698" s="1" t="s">
        <v>4868</v>
      </c>
      <c r="AA698" s="183">
        <f t="shared" ref="AA698:AA719" si="98">K698*100*R698*(J698*I698)/(S698*1000)</f>
        <v>57.375</v>
      </c>
      <c r="AB698" s="183">
        <f t="shared" ref="AB698:AB719" si="99">(V698*(J698*I698)*1.1)/9000*W698/1000</f>
        <v>44.01479775</v>
      </c>
      <c r="AC698" s="1"/>
      <c r="AD698" s="1"/>
      <c r="AE698" s="832">
        <f t="shared" ref="AE698:AE719" si="100">J698*I698*(H698/100)</f>
        <v>731</v>
      </c>
    </row>
    <row r="699" spans="1:31" x14ac:dyDescent="0.2">
      <c r="A699" s="133" t="s">
        <v>7926</v>
      </c>
      <c r="B699" s="133" t="s">
        <v>4422</v>
      </c>
      <c r="C699" s="136" t="s">
        <v>7920</v>
      </c>
      <c r="D699" s="136" t="s">
        <v>1634</v>
      </c>
      <c r="E699" s="133">
        <v>101720</v>
      </c>
      <c r="F699" s="133" t="s">
        <v>4839</v>
      </c>
      <c r="G699" s="133">
        <v>165</v>
      </c>
      <c r="H699" s="133">
        <v>175</v>
      </c>
      <c r="I699" s="133">
        <v>1</v>
      </c>
      <c r="J699" s="133">
        <v>60</v>
      </c>
      <c r="K699" s="133">
        <v>54</v>
      </c>
      <c r="L699" s="133">
        <v>220</v>
      </c>
      <c r="M699" s="133" t="s">
        <v>2731</v>
      </c>
      <c r="N699" s="133">
        <v>5</v>
      </c>
      <c r="O699" s="133" t="s">
        <v>6228</v>
      </c>
      <c r="P699" s="133" t="s">
        <v>2277</v>
      </c>
      <c r="Q699" s="166">
        <v>42489</v>
      </c>
      <c r="R699" s="1">
        <v>1.8</v>
      </c>
      <c r="S699" s="1">
        <v>72</v>
      </c>
      <c r="V699" s="1">
        <v>19260</v>
      </c>
      <c r="W699" s="183">
        <f t="shared" si="97"/>
        <v>43.994999999999997</v>
      </c>
      <c r="X699" s="1" t="s">
        <v>4868</v>
      </c>
      <c r="AA699" s="183">
        <f t="shared" si="98"/>
        <v>8.1</v>
      </c>
      <c r="AB699" s="183">
        <f t="shared" si="99"/>
        <v>6.2138537999999999</v>
      </c>
      <c r="AC699" s="1"/>
      <c r="AD699" s="1"/>
      <c r="AE699" s="832">
        <f t="shared" si="100"/>
        <v>105</v>
      </c>
    </row>
    <row r="700" spans="1:31" x14ac:dyDescent="0.2">
      <c r="A700" s="133" t="s">
        <v>7932</v>
      </c>
      <c r="B700" s="133" t="s">
        <v>4422</v>
      </c>
      <c r="C700" s="136" t="s">
        <v>7920</v>
      </c>
      <c r="D700" s="136" t="s">
        <v>2726</v>
      </c>
      <c r="E700" s="133">
        <v>102342</v>
      </c>
      <c r="F700" s="133" t="s">
        <v>7931</v>
      </c>
      <c r="G700" s="133">
        <v>165</v>
      </c>
      <c r="H700" s="133">
        <v>172</v>
      </c>
      <c r="I700" s="133">
        <v>1</v>
      </c>
      <c r="J700" s="133">
        <v>3</v>
      </c>
      <c r="K700" s="133">
        <v>54</v>
      </c>
      <c r="L700" s="133">
        <v>3</v>
      </c>
      <c r="M700" s="133" t="s">
        <v>6307</v>
      </c>
      <c r="N700" s="133"/>
      <c r="O700" s="133" t="s">
        <v>6228</v>
      </c>
      <c r="P700" s="133" t="s">
        <v>2277</v>
      </c>
      <c r="Q700" s="166">
        <v>42489</v>
      </c>
      <c r="R700" s="1">
        <v>1.8</v>
      </c>
      <c r="S700" s="1">
        <v>72</v>
      </c>
      <c r="V700" s="1">
        <v>19260</v>
      </c>
      <c r="W700" s="183">
        <f t="shared" si="97"/>
        <v>43.994999999999997</v>
      </c>
      <c r="X700" s="1" t="s">
        <v>4868</v>
      </c>
      <c r="AA700" s="183">
        <f t="shared" si="98"/>
        <v>0.40500000000000003</v>
      </c>
      <c r="AB700" s="183">
        <f t="shared" si="99"/>
        <v>0.31069269000000005</v>
      </c>
      <c r="AC700" s="1"/>
      <c r="AD700" s="1"/>
      <c r="AE700" s="832">
        <f t="shared" si="100"/>
        <v>5.16</v>
      </c>
    </row>
    <row r="701" spans="1:31" x14ac:dyDescent="0.2">
      <c r="A701" s="133" t="s">
        <v>7929</v>
      </c>
      <c r="B701" s="133" t="s">
        <v>4422</v>
      </c>
      <c r="C701" s="136" t="s">
        <v>7920</v>
      </c>
      <c r="D701" s="136" t="s">
        <v>1641</v>
      </c>
      <c r="E701" s="133">
        <v>102341</v>
      </c>
      <c r="F701" s="133" t="s">
        <v>7930</v>
      </c>
      <c r="G701" s="133">
        <v>165</v>
      </c>
      <c r="H701" s="133">
        <v>172</v>
      </c>
      <c r="I701" s="133">
        <v>1</v>
      </c>
      <c r="J701" s="133">
        <v>4</v>
      </c>
      <c r="K701" s="133">
        <v>45</v>
      </c>
      <c r="L701" s="133">
        <v>4</v>
      </c>
      <c r="M701" s="133" t="s">
        <v>6307</v>
      </c>
      <c r="N701" s="133"/>
      <c r="O701" s="133" t="s">
        <v>6228</v>
      </c>
      <c r="P701" s="133" t="s">
        <v>663</v>
      </c>
      <c r="Q701" s="166">
        <v>42489</v>
      </c>
      <c r="R701" s="1">
        <v>1.8</v>
      </c>
      <c r="S701" s="1">
        <v>72</v>
      </c>
      <c r="V701" s="1">
        <v>19260</v>
      </c>
      <c r="W701" s="183">
        <f t="shared" si="97"/>
        <v>43.994999999999997</v>
      </c>
      <c r="X701" s="1" t="s">
        <v>4868</v>
      </c>
      <c r="AA701" s="183">
        <f t="shared" si="98"/>
        <v>0.45</v>
      </c>
      <c r="AB701" s="183">
        <f t="shared" si="99"/>
        <v>0.41425691999999997</v>
      </c>
      <c r="AC701" s="1"/>
      <c r="AD701" s="1"/>
      <c r="AE701" s="832">
        <f t="shared" si="100"/>
        <v>6.88</v>
      </c>
    </row>
    <row r="702" spans="1:31" x14ac:dyDescent="0.2">
      <c r="A702" s="133" t="s">
        <v>7933</v>
      </c>
      <c r="B702" s="133" t="s">
        <v>4422</v>
      </c>
      <c r="C702" s="136" t="s">
        <v>7920</v>
      </c>
      <c r="D702" s="136" t="s">
        <v>3704</v>
      </c>
      <c r="E702" s="133">
        <v>102343</v>
      </c>
      <c r="F702" s="133" t="s">
        <v>3038</v>
      </c>
      <c r="G702" s="133">
        <v>165</v>
      </c>
      <c r="H702" s="133">
        <v>172</v>
      </c>
      <c r="I702" s="133">
        <v>1</v>
      </c>
      <c r="J702" s="133">
        <v>4</v>
      </c>
      <c r="K702" s="133">
        <v>45</v>
      </c>
      <c r="L702" s="133">
        <v>4</v>
      </c>
      <c r="M702" s="133" t="s">
        <v>6307</v>
      </c>
      <c r="N702" s="133"/>
      <c r="O702" s="133" t="s">
        <v>6228</v>
      </c>
      <c r="P702" s="133" t="s">
        <v>663</v>
      </c>
      <c r="Q702" s="166">
        <v>42489</v>
      </c>
      <c r="R702" s="1">
        <v>1.8</v>
      </c>
      <c r="S702" s="1">
        <v>72</v>
      </c>
      <c r="V702" s="1">
        <v>19260</v>
      </c>
      <c r="W702" s="183">
        <f t="shared" si="97"/>
        <v>43.994999999999997</v>
      </c>
      <c r="X702" s="1" t="s">
        <v>4868</v>
      </c>
      <c r="AA702" s="183">
        <f t="shared" si="98"/>
        <v>0.45</v>
      </c>
      <c r="AB702" s="183">
        <f t="shared" si="99"/>
        <v>0.41425691999999997</v>
      </c>
      <c r="AC702" s="1"/>
      <c r="AD702" s="1"/>
      <c r="AE702" s="832">
        <f t="shared" si="100"/>
        <v>6.88</v>
      </c>
    </row>
    <row r="703" spans="1:31" x14ac:dyDescent="0.2">
      <c r="A703" s="133" t="s">
        <v>7934</v>
      </c>
      <c r="B703" s="133" t="s">
        <v>4422</v>
      </c>
      <c r="C703" s="136" t="s">
        <v>7920</v>
      </c>
      <c r="D703" s="136" t="s">
        <v>1645</v>
      </c>
      <c r="E703" s="133">
        <v>102344</v>
      </c>
      <c r="F703" s="133" t="s">
        <v>7935</v>
      </c>
      <c r="G703" s="133">
        <v>165</v>
      </c>
      <c r="H703" s="133">
        <v>172</v>
      </c>
      <c r="I703" s="133">
        <v>1</v>
      </c>
      <c r="J703" s="133">
        <v>6</v>
      </c>
      <c r="K703" s="133">
        <v>45</v>
      </c>
      <c r="L703" s="133">
        <v>6</v>
      </c>
      <c r="M703" s="133" t="s">
        <v>6307</v>
      </c>
      <c r="N703" s="133"/>
      <c r="O703" s="133" t="s">
        <v>6228</v>
      </c>
      <c r="P703" s="133" t="s">
        <v>663</v>
      </c>
      <c r="Q703" s="166">
        <v>42489</v>
      </c>
      <c r="R703" s="1">
        <v>1.8</v>
      </c>
      <c r="S703" s="1">
        <v>72</v>
      </c>
      <c r="V703" s="1">
        <v>19260</v>
      </c>
      <c r="W703" s="183">
        <f t="shared" si="97"/>
        <v>43.994999999999997</v>
      </c>
      <c r="X703" s="1" t="s">
        <v>4868</v>
      </c>
      <c r="AA703" s="183">
        <f t="shared" si="98"/>
        <v>0.67500000000000004</v>
      </c>
      <c r="AB703" s="183">
        <f t="shared" si="99"/>
        <v>0.6213853800000001</v>
      </c>
      <c r="AC703" s="1"/>
      <c r="AD703" s="1"/>
      <c r="AE703" s="832">
        <f t="shared" si="100"/>
        <v>10.32</v>
      </c>
    </row>
    <row r="704" spans="1:31" ht="13.5" thickBot="1" x14ac:dyDescent="0.25">
      <c r="A704" s="133" t="s">
        <v>7936</v>
      </c>
      <c r="B704" s="133" t="s">
        <v>4422</v>
      </c>
      <c r="C704" s="136" t="s">
        <v>7920</v>
      </c>
      <c r="D704" s="136" t="s">
        <v>2447</v>
      </c>
      <c r="E704" s="133">
        <v>102340</v>
      </c>
      <c r="F704" s="133" t="s">
        <v>7937</v>
      </c>
      <c r="G704" s="133">
        <v>165</v>
      </c>
      <c r="H704" s="133">
        <v>172</v>
      </c>
      <c r="I704" s="133">
        <v>1</v>
      </c>
      <c r="J704" s="133">
        <v>4</v>
      </c>
      <c r="K704" s="133">
        <v>45</v>
      </c>
      <c r="L704" s="133">
        <v>4</v>
      </c>
      <c r="M704" s="133" t="s">
        <v>6307</v>
      </c>
      <c r="N704" s="133"/>
      <c r="O704" s="133" t="s">
        <v>7046</v>
      </c>
      <c r="P704" s="133" t="s">
        <v>663</v>
      </c>
      <c r="Q704" s="166">
        <v>42489</v>
      </c>
      <c r="R704" s="308">
        <v>1.8</v>
      </c>
      <c r="S704" s="1">
        <v>59.5</v>
      </c>
      <c r="V704" s="1">
        <v>19260</v>
      </c>
      <c r="W704" s="183">
        <f t="shared" si="97"/>
        <v>43.994999999999997</v>
      </c>
      <c r="X704" s="1" t="s">
        <v>4868</v>
      </c>
      <c r="AA704" s="183">
        <f t="shared" si="98"/>
        <v>0.54453781512605037</v>
      </c>
      <c r="AB704" s="183">
        <f t="shared" si="99"/>
        <v>0.41425691999999997</v>
      </c>
      <c r="AC704" s="1"/>
      <c r="AD704" s="1"/>
      <c r="AE704" s="832">
        <f t="shared" si="100"/>
        <v>6.88</v>
      </c>
    </row>
    <row r="705" spans="1:31" x14ac:dyDescent="0.2">
      <c r="A705" s="133" t="s">
        <v>7926</v>
      </c>
      <c r="B705" s="133" t="s">
        <v>4422</v>
      </c>
      <c r="C705" s="136" t="s">
        <v>7920</v>
      </c>
      <c r="D705" s="136" t="s">
        <v>2451</v>
      </c>
      <c r="E705" s="133">
        <v>101720</v>
      </c>
      <c r="F705" s="133" t="s">
        <v>4839</v>
      </c>
      <c r="G705" s="133">
        <v>165</v>
      </c>
      <c r="H705" s="133">
        <v>175</v>
      </c>
      <c r="I705" s="133">
        <v>1</v>
      </c>
      <c r="J705" s="133">
        <v>160</v>
      </c>
      <c r="K705" s="133">
        <v>54</v>
      </c>
      <c r="L705" s="133">
        <v>220</v>
      </c>
      <c r="M705" s="133" t="s">
        <v>2731</v>
      </c>
      <c r="N705" s="133">
        <v>5</v>
      </c>
      <c r="O705" s="133" t="s">
        <v>6228</v>
      </c>
      <c r="P705" s="133" t="s">
        <v>663</v>
      </c>
      <c r="Q705" s="166">
        <v>42494</v>
      </c>
      <c r="R705" s="1">
        <v>1.8</v>
      </c>
      <c r="S705" s="1">
        <v>72</v>
      </c>
      <c r="V705" s="1">
        <v>19260</v>
      </c>
      <c r="W705" s="183">
        <f t="shared" ref="W705:W719" si="101">41.9*1.05</f>
        <v>43.994999999999997</v>
      </c>
      <c r="X705" s="1" t="s">
        <v>4868</v>
      </c>
      <c r="AA705" s="183">
        <f t="shared" si="98"/>
        <v>21.6</v>
      </c>
      <c r="AB705" s="183">
        <f t="shared" si="99"/>
        <v>16.570276799999998</v>
      </c>
      <c r="AC705" s="1"/>
      <c r="AD705" s="1"/>
      <c r="AE705" s="832">
        <f t="shared" si="100"/>
        <v>280</v>
      </c>
    </row>
    <row r="706" spans="1:31" x14ac:dyDescent="0.2">
      <c r="A706" s="133" t="s">
        <v>1207</v>
      </c>
      <c r="B706" s="133" t="s">
        <v>4422</v>
      </c>
      <c r="C706" s="136" t="s">
        <v>7920</v>
      </c>
      <c r="D706" s="136" t="s">
        <v>7942</v>
      </c>
      <c r="E706" s="133"/>
      <c r="F706" s="133" t="s">
        <v>7943</v>
      </c>
      <c r="G706" s="133">
        <v>165</v>
      </c>
      <c r="H706" s="133">
        <v>172</v>
      </c>
      <c r="I706" s="133">
        <v>1</v>
      </c>
      <c r="J706" s="133">
        <v>16</v>
      </c>
      <c r="K706" s="133" t="s">
        <v>4917</v>
      </c>
      <c r="L706" s="133">
        <v>15</v>
      </c>
      <c r="M706" s="133" t="s">
        <v>3642</v>
      </c>
      <c r="N706" s="133"/>
      <c r="O706" s="133" t="s">
        <v>4556</v>
      </c>
      <c r="P706" s="133" t="s">
        <v>663</v>
      </c>
      <c r="Q706" s="166">
        <v>42494</v>
      </c>
      <c r="R706" s="1">
        <v>1.8</v>
      </c>
      <c r="S706" s="1">
        <v>59.5</v>
      </c>
      <c r="V706" s="1">
        <v>19260</v>
      </c>
      <c r="W706" s="183">
        <f t="shared" si="101"/>
        <v>43.994999999999997</v>
      </c>
      <c r="X706" s="1" t="s">
        <v>4868</v>
      </c>
      <c r="AA706" s="183" t="e">
        <f t="shared" si="98"/>
        <v>#VALUE!</v>
      </c>
      <c r="AB706" s="183">
        <f t="shared" si="99"/>
        <v>1.6570276799999999</v>
      </c>
      <c r="AC706" s="1"/>
      <c r="AD706" s="1"/>
      <c r="AE706" s="832">
        <f t="shared" si="100"/>
        <v>27.52</v>
      </c>
    </row>
    <row r="707" spans="1:31" x14ac:dyDescent="0.2">
      <c r="A707" s="133" t="s">
        <v>7944</v>
      </c>
      <c r="B707" s="133" t="s">
        <v>4422</v>
      </c>
      <c r="C707" s="136" t="s">
        <v>7920</v>
      </c>
      <c r="D707" s="136" t="s">
        <v>4279</v>
      </c>
      <c r="E707" s="133">
        <v>102345</v>
      </c>
      <c r="F707" s="133" t="s">
        <v>7945</v>
      </c>
      <c r="G707" s="133">
        <v>165</v>
      </c>
      <c r="H707" s="133">
        <v>172</v>
      </c>
      <c r="I707" s="133">
        <v>1</v>
      </c>
      <c r="J707" s="133">
        <v>1.5</v>
      </c>
      <c r="K707" s="133">
        <v>45</v>
      </c>
      <c r="L707" s="133">
        <v>1</v>
      </c>
      <c r="M707" s="133" t="s">
        <v>6307</v>
      </c>
      <c r="N707" s="133"/>
      <c r="O707" s="133" t="s">
        <v>3616</v>
      </c>
      <c r="P707" s="133" t="s">
        <v>663</v>
      </c>
      <c r="Q707" s="166">
        <v>42494</v>
      </c>
      <c r="R707" s="1">
        <v>1.8</v>
      </c>
      <c r="S707" s="1">
        <v>59.5</v>
      </c>
      <c r="V707" s="1">
        <v>19260</v>
      </c>
      <c r="W707" s="183">
        <f t="shared" si="101"/>
        <v>43.994999999999997</v>
      </c>
      <c r="X707" s="1" t="s">
        <v>4868</v>
      </c>
      <c r="AA707" s="183">
        <f t="shared" si="98"/>
        <v>0.2042016806722689</v>
      </c>
      <c r="AB707" s="183">
        <f t="shared" si="99"/>
        <v>0.15534634500000002</v>
      </c>
      <c r="AC707" s="1"/>
      <c r="AD707" s="1"/>
      <c r="AE707" s="832">
        <f t="shared" si="100"/>
        <v>2.58</v>
      </c>
    </row>
    <row r="708" spans="1:31" x14ac:dyDescent="0.2">
      <c r="A708" s="133" t="s">
        <v>1207</v>
      </c>
      <c r="B708" s="133" t="s">
        <v>4422</v>
      </c>
      <c r="C708" s="136" t="s">
        <v>7920</v>
      </c>
      <c r="D708" s="136" t="s">
        <v>7951</v>
      </c>
      <c r="E708" s="133"/>
      <c r="F708" s="133" t="s">
        <v>7943</v>
      </c>
      <c r="G708" s="133">
        <v>165</v>
      </c>
      <c r="H708" s="133">
        <v>172</v>
      </c>
      <c r="I708" s="133">
        <v>1</v>
      </c>
      <c r="J708" s="133">
        <v>1</v>
      </c>
      <c r="K708" s="133">
        <v>54</v>
      </c>
      <c r="L708" s="133">
        <v>1</v>
      </c>
      <c r="M708" s="133" t="s">
        <v>3642</v>
      </c>
      <c r="N708" s="133"/>
      <c r="O708" s="133" t="s">
        <v>3616</v>
      </c>
      <c r="P708" s="133" t="s">
        <v>7952</v>
      </c>
      <c r="Q708" s="166">
        <v>42494</v>
      </c>
      <c r="R708" s="1">
        <v>1.8</v>
      </c>
      <c r="S708" s="1">
        <v>59.5</v>
      </c>
      <c r="V708" s="1">
        <v>19260</v>
      </c>
      <c r="W708" s="183">
        <f t="shared" si="101"/>
        <v>43.994999999999997</v>
      </c>
      <c r="X708" s="1" t="s">
        <v>4868</v>
      </c>
      <c r="AA708" s="183">
        <f t="shared" si="98"/>
        <v>0.16336134453781512</v>
      </c>
      <c r="AB708" s="183">
        <f t="shared" si="99"/>
        <v>0.10356422999999999</v>
      </c>
      <c r="AC708" s="1"/>
      <c r="AD708" s="1"/>
      <c r="AE708" s="832">
        <f t="shared" si="100"/>
        <v>1.72</v>
      </c>
    </row>
    <row r="709" spans="1:31" x14ac:dyDescent="0.2">
      <c r="A709" s="133" t="s">
        <v>7953</v>
      </c>
      <c r="B709" s="133" t="s">
        <v>4422</v>
      </c>
      <c r="C709" s="136" t="s">
        <v>7920</v>
      </c>
      <c r="D709" s="1537" t="s">
        <v>4292</v>
      </c>
      <c r="E709" s="133">
        <v>102238</v>
      </c>
      <c r="F709" s="133" t="s">
        <v>6715</v>
      </c>
      <c r="G709" s="133">
        <v>165</v>
      </c>
      <c r="H709" s="133">
        <v>172</v>
      </c>
      <c r="I709" s="133">
        <v>1</v>
      </c>
      <c r="J709" s="133">
        <v>22</v>
      </c>
      <c r="K709" s="133">
        <v>54</v>
      </c>
      <c r="L709" s="133">
        <v>22</v>
      </c>
      <c r="M709" s="133" t="s">
        <v>2731</v>
      </c>
      <c r="N709" s="133"/>
      <c r="O709" s="133" t="s">
        <v>6228</v>
      </c>
      <c r="P709" s="133" t="s">
        <v>4816</v>
      </c>
      <c r="Q709" s="166">
        <v>42494</v>
      </c>
      <c r="R709" s="1">
        <v>1.8</v>
      </c>
      <c r="S709" s="1">
        <v>72</v>
      </c>
      <c r="V709" s="1">
        <v>19260</v>
      </c>
      <c r="W709" s="183">
        <f t="shared" si="101"/>
        <v>43.994999999999997</v>
      </c>
      <c r="X709" s="1" t="s">
        <v>4868</v>
      </c>
      <c r="AA709" s="183">
        <f t="shared" si="98"/>
        <v>2.97</v>
      </c>
      <c r="AB709" s="183">
        <f t="shared" si="99"/>
        <v>2.2784130599999997</v>
      </c>
      <c r="AC709" s="1"/>
      <c r="AD709" s="1"/>
      <c r="AE709" s="832">
        <f t="shared" si="100"/>
        <v>37.839999999999996</v>
      </c>
    </row>
    <row r="710" spans="1:31" x14ac:dyDescent="0.2">
      <c r="A710" s="133" t="s">
        <v>1207</v>
      </c>
      <c r="B710" s="133" t="s">
        <v>4422</v>
      </c>
      <c r="C710" s="136" t="s">
        <v>7920</v>
      </c>
      <c r="D710" s="1537" t="s">
        <v>7964</v>
      </c>
      <c r="E710" s="133"/>
      <c r="F710" s="133" t="s">
        <v>7943</v>
      </c>
      <c r="G710" s="133">
        <v>165</v>
      </c>
      <c r="H710" s="133">
        <v>172</v>
      </c>
      <c r="I710" s="133">
        <v>1</v>
      </c>
      <c r="J710" s="133">
        <v>2</v>
      </c>
      <c r="K710" s="133" t="s">
        <v>7958</v>
      </c>
      <c r="L710" s="133">
        <v>2</v>
      </c>
      <c r="M710" s="133"/>
      <c r="N710" s="133"/>
      <c r="O710" s="133" t="s">
        <v>4556</v>
      </c>
      <c r="P710" s="133" t="s">
        <v>663</v>
      </c>
      <c r="Q710" s="166">
        <v>42501</v>
      </c>
      <c r="R710" s="1">
        <v>1.8</v>
      </c>
      <c r="S710" s="1">
        <v>59.5</v>
      </c>
      <c r="V710" s="1">
        <v>19260</v>
      </c>
      <c r="W710" s="183">
        <f t="shared" si="101"/>
        <v>43.994999999999997</v>
      </c>
      <c r="X710" s="1" t="s">
        <v>4868</v>
      </c>
      <c r="AA710" s="183" t="e">
        <f t="shared" si="98"/>
        <v>#VALUE!</v>
      </c>
      <c r="AB710" s="183">
        <f t="shared" si="99"/>
        <v>0.20712845999999999</v>
      </c>
      <c r="AC710" s="1"/>
      <c r="AD710" s="1"/>
      <c r="AE710" s="832">
        <f t="shared" si="100"/>
        <v>3.44</v>
      </c>
    </row>
    <row r="711" spans="1:31" x14ac:dyDescent="0.2">
      <c r="A711" s="133" t="s">
        <v>1207</v>
      </c>
      <c r="B711" s="133" t="s">
        <v>4422</v>
      </c>
      <c r="C711" s="136" t="s">
        <v>7920</v>
      </c>
      <c r="D711" s="136" t="s">
        <v>7991</v>
      </c>
      <c r="E711" s="133"/>
      <c r="F711" s="133" t="s">
        <v>7943</v>
      </c>
      <c r="G711" s="133">
        <v>165</v>
      </c>
      <c r="H711" s="133">
        <v>172</v>
      </c>
      <c r="I711" s="133">
        <v>1</v>
      </c>
      <c r="J711" s="133">
        <v>2</v>
      </c>
      <c r="K711" s="133" t="s">
        <v>7958</v>
      </c>
      <c r="L711" s="133">
        <v>2</v>
      </c>
      <c r="M711" s="133"/>
      <c r="N711" s="133"/>
      <c r="O711" s="133" t="s">
        <v>4556</v>
      </c>
      <c r="P711" s="133" t="s">
        <v>663</v>
      </c>
      <c r="Q711" s="166">
        <v>42502</v>
      </c>
      <c r="R711" s="1">
        <v>1.8</v>
      </c>
      <c r="S711" s="1">
        <v>59.5</v>
      </c>
      <c r="V711" s="1">
        <v>19260</v>
      </c>
      <c r="W711" s="183">
        <f t="shared" si="101"/>
        <v>43.994999999999997</v>
      </c>
      <c r="X711" s="1" t="s">
        <v>4868</v>
      </c>
      <c r="AA711" s="183" t="e">
        <f t="shared" si="98"/>
        <v>#VALUE!</v>
      </c>
      <c r="AB711" s="183">
        <f t="shared" si="99"/>
        <v>0.20712845999999999</v>
      </c>
      <c r="AC711" s="1"/>
      <c r="AD711" s="1"/>
      <c r="AE711" s="832">
        <f t="shared" si="100"/>
        <v>3.44</v>
      </c>
    </row>
    <row r="712" spans="1:31" x14ac:dyDescent="0.2">
      <c r="A712" s="133" t="s">
        <v>7998</v>
      </c>
      <c r="B712" s="133" t="s">
        <v>4422</v>
      </c>
      <c r="C712" s="136" t="s">
        <v>7920</v>
      </c>
      <c r="D712" s="136" t="s">
        <v>525</v>
      </c>
      <c r="E712" s="133">
        <v>102346</v>
      </c>
      <c r="F712" s="133" t="s">
        <v>7999</v>
      </c>
      <c r="G712" s="133">
        <v>165</v>
      </c>
      <c r="H712" s="133">
        <v>172</v>
      </c>
      <c r="I712" s="133">
        <v>1</v>
      </c>
      <c r="J712" s="133">
        <v>4</v>
      </c>
      <c r="K712" s="133">
        <v>45</v>
      </c>
      <c r="L712" s="133">
        <v>3</v>
      </c>
      <c r="M712" s="133" t="s">
        <v>6307</v>
      </c>
      <c r="N712" s="133"/>
      <c r="O712" s="133" t="s">
        <v>6228</v>
      </c>
      <c r="P712" s="133" t="s">
        <v>663</v>
      </c>
      <c r="Q712" s="166">
        <v>42502</v>
      </c>
      <c r="R712" s="1">
        <v>1.8</v>
      </c>
      <c r="S712" s="1">
        <v>72</v>
      </c>
      <c r="V712" s="1">
        <v>19260</v>
      </c>
      <c r="W712" s="183">
        <f t="shared" si="101"/>
        <v>43.994999999999997</v>
      </c>
      <c r="X712" s="1" t="s">
        <v>4868</v>
      </c>
      <c r="AA712" s="183">
        <f t="shared" si="98"/>
        <v>0.45</v>
      </c>
      <c r="AB712" s="183">
        <f t="shared" si="99"/>
        <v>0.41425691999999997</v>
      </c>
      <c r="AC712" s="1"/>
      <c r="AD712" s="1"/>
      <c r="AE712" s="832">
        <f t="shared" si="100"/>
        <v>6.88</v>
      </c>
    </row>
    <row r="713" spans="1:31" x14ac:dyDescent="0.2">
      <c r="A713" s="133" t="s">
        <v>1207</v>
      </c>
      <c r="B713" s="133" t="s">
        <v>4422</v>
      </c>
      <c r="C713" s="136" t="s">
        <v>7920</v>
      </c>
      <c r="D713" s="136" t="s">
        <v>8000</v>
      </c>
      <c r="E713" s="133"/>
      <c r="F713" s="133" t="s">
        <v>7943</v>
      </c>
      <c r="G713" s="133">
        <v>165</v>
      </c>
      <c r="H713" s="133">
        <v>172</v>
      </c>
      <c r="I713" s="133">
        <v>1</v>
      </c>
      <c r="J713" s="133">
        <v>0.6</v>
      </c>
      <c r="K713" s="133" t="s">
        <v>8001</v>
      </c>
      <c r="L713" s="133">
        <v>0.6</v>
      </c>
      <c r="M713" s="133"/>
      <c r="N713" s="133"/>
      <c r="O713" s="133" t="s">
        <v>4556</v>
      </c>
      <c r="P713" s="133" t="s">
        <v>663</v>
      </c>
      <c r="Q713" s="166">
        <v>42507</v>
      </c>
      <c r="R713" s="1">
        <v>1.8</v>
      </c>
      <c r="S713" s="1">
        <v>59.5</v>
      </c>
      <c r="V713" s="1">
        <v>19260</v>
      </c>
      <c r="W713" s="183">
        <f t="shared" si="101"/>
        <v>43.994999999999997</v>
      </c>
      <c r="X713" s="1" t="s">
        <v>4868</v>
      </c>
      <c r="AA713" s="183" t="e">
        <f t="shared" si="98"/>
        <v>#VALUE!</v>
      </c>
      <c r="AB713" s="183">
        <f t="shared" si="99"/>
        <v>6.2138538000000007E-2</v>
      </c>
      <c r="AC713" s="1"/>
      <c r="AD713" s="1"/>
      <c r="AE713" s="832">
        <f t="shared" si="100"/>
        <v>1.032</v>
      </c>
    </row>
    <row r="714" spans="1:31" x14ac:dyDescent="0.2">
      <c r="A714" s="133" t="s">
        <v>8002</v>
      </c>
      <c r="B714" s="133" t="s">
        <v>4422</v>
      </c>
      <c r="C714" s="136" t="s">
        <v>7920</v>
      </c>
      <c r="D714" s="136" t="s">
        <v>537</v>
      </c>
      <c r="E714" s="133">
        <v>100273</v>
      </c>
      <c r="F714" s="133">
        <v>250102</v>
      </c>
      <c r="G714" s="133">
        <v>165</v>
      </c>
      <c r="H714" s="133">
        <v>172</v>
      </c>
      <c r="I714" s="133">
        <v>1</v>
      </c>
      <c r="J714" s="133">
        <v>330</v>
      </c>
      <c r="K714" s="133">
        <v>50</v>
      </c>
      <c r="L714" s="133"/>
      <c r="M714" s="133"/>
      <c r="N714" s="133"/>
      <c r="O714" s="133" t="s">
        <v>6523</v>
      </c>
      <c r="P714" s="133" t="s">
        <v>663</v>
      </c>
      <c r="Q714" s="166">
        <v>42514</v>
      </c>
      <c r="R714" s="1">
        <v>1.8</v>
      </c>
      <c r="S714" s="1">
        <v>85.5</v>
      </c>
      <c r="V714" s="1">
        <v>19260</v>
      </c>
      <c r="W714" s="183">
        <f t="shared" si="101"/>
        <v>43.994999999999997</v>
      </c>
      <c r="X714" s="1" t="s">
        <v>4868</v>
      </c>
      <c r="AA714" s="183">
        <f t="shared" si="98"/>
        <v>34.736842105263158</v>
      </c>
      <c r="AB714" s="183">
        <f t="shared" si="99"/>
        <v>34.176195899999996</v>
      </c>
      <c r="AC714" s="1"/>
      <c r="AD714" s="1"/>
      <c r="AE714" s="832">
        <f t="shared" si="100"/>
        <v>567.6</v>
      </c>
    </row>
    <row r="715" spans="1:31" x14ac:dyDescent="0.2">
      <c r="A715" s="133" t="s">
        <v>1207</v>
      </c>
      <c r="B715" s="133" t="s">
        <v>4422</v>
      </c>
      <c r="C715" s="136" t="s">
        <v>7920</v>
      </c>
      <c r="D715" s="136" t="s">
        <v>8009</v>
      </c>
      <c r="E715" s="133"/>
      <c r="F715" s="133" t="s">
        <v>7943</v>
      </c>
      <c r="G715" s="133">
        <v>165</v>
      </c>
      <c r="H715" s="133">
        <v>172</v>
      </c>
      <c r="I715" s="133">
        <v>1</v>
      </c>
      <c r="J715" s="133">
        <v>2.5</v>
      </c>
      <c r="K715" s="133" t="s">
        <v>7369</v>
      </c>
      <c r="L715" s="133"/>
      <c r="M715" s="133"/>
      <c r="N715" s="133"/>
      <c r="O715" s="133" t="s">
        <v>4556</v>
      </c>
      <c r="P715" s="133" t="s">
        <v>663</v>
      </c>
      <c r="Q715" s="166">
        <v>42514</v>
      </c>
      <c r="R715" s="1">
        <v>1.8</v>
      </c>
      <c r="S715" s="1">
        <v>59.5</v>
      </c>
      <c r="V715" s="1">
        <v>19260</v>
      </c>
      <c r="W715" s="183">
        <f t="shared" si="101"/>
        <v>43.994999999999997</v>
      </c>
      <c r="X715" s="1" t="s">
        <v>4868</v>
      </c>
      <c r="AA715" s="183" t="e">
        <f t="shared" si="98"/>
        <v>#VALUE!</v>
      </c>
      <c r="AB715" s="183">
        <f t="shared" si="99"/>
        <v>0.25891057499999998</v>
      </c>
      <c r="AC715" s="1"/>
      <c r="AD715" s="1"/>
      <c r="AE715" s="832">
        <f t="shared" si="100"/>
        <v>4.3</v>
      </c>
    </row>
    <row r="716" spans="1:31" x14ac:dyDescent="0.2">
      <c r="A716" s="133" t="s">
        <v>8010</v>
      </c>
      <c r="B716" s="133" t="s">
        <v>4422</v>
      </c>
      <c r="C716" s="136" t="s">
        <v>7920</v>
      </c>
      <c r="D716" s="136" t="s">
        <v>4638</v>
      </c>
      <c r="E716" s="133">
        <v>102348</v>
      </c>
      <c r="F716" s="133" t="s">
        <v>8011</v>
      </c>
      <c r="G716" s="133">
        <v>165</v>
      </c>
      <c r="H716" s="133">
        <v>172</v>
      </c>
      <c r="I716" s="133">
        <v>1</v>
      </c>
      <c r="J716" s="133">
        <v>6.2</v>
      </c>
      <c r="K716" s="133">
        <v>54</v>
      </c>
      <c r="L716" s="133">
        <v>6</v>
      </c>
      <c r="M716" s="133"/>
      <c r="N716" s="133"/>
      <c r="O716" s="133" t="s">
        <v>6228</v>
      </c>
      <c r="P716" s="133" t="s">
        <v>663</v>
      </c>
      <c r="Q716" s="166">
        <v>42514</v>
      </c>
      <c r="R716" s="1">
        <v>1.8</v>
      </c>
      <c r="S716" s="1">
        <v>72</v>
      </c>
      <c r="V716" s="1">
        <v>19260</v>
      </c>
      <c r="W716" s="183">
        <f t="shared" si="101"/>
        <v>43.994999999999997</v>
      </c>
      <c r="X716" s="1" t="s">
        <v>4868</v>
      </c>
      <c r="AA716" s="183">
        <f t="shared" si="98"/>
        <v>0.83699999999999997</v>
      </c>
      <c r="AB716" s="183">
        <f t="shared" si="99"/>
        <v>0.64209822600000011</v>
      </c>
      <c r="AC716" s="1"/>
      <c r="AD716" s="1"/>
      <c r="AE716" s="832">
        <f t="shared" si="100"/>
        <v>10.664</v>
      </c>
    </row>
    <row r="717" spans="1:31" x14ac:dyDescent="0.2">
      <c r="A717" s="133" t="s">
        <v>8012</v>
      </c>
      <c r="B717" s="133" t="s">
        <v>4422</v>
      </c>
      <c r="C717" s="136" t="s">
        <v>7920</v>
      </c>
      <c r="D717" s="136" t="s">
        <v>4642</v>
      </c>
      <c r="E717" s="133">
        <v>100198</v>
      </c>
      <c r="F717" s="133" t="s">
        <v>3635</v>
      </c>
      <c r="G717" s="133">
        <v>165</v>
      </c>
      <c r="H717" s="133">
        <v>172</v>
      </c>
      <c r="I717" s="133">
        <v>1</v>
      </c>
      <c r="J717" s="133">
        <v>121</v>
      </c>
      <c r="K717" s="133">
        <v>54</v>
      </c>
      <c r="L717" s="133">
        <v>121</v>
      </c>
      <c r="M717" s="133" t="s">
        <v>6384</v>
      </c>
      <c r="N717" s="133"/>
      <c r="O717" s="133" t="s">
        <v>6228</v>
      </c>
      <c r="P717" s="133" t="s">
        <v>2277</v>
      </c>
      <c r="Q717" s="166">
        <v>42180</v>
      </c>
      <c r="R717" s="1">
        <v>1.8</v>
      </c>
      <c r="S717" s="1">
        <v>72</v>
      </c>
      <c r="V717" s="1">
        <v>19260</v>
      </c>
      <c r="W717" s="183">
        <f t="shared" si="101"/>
        <v>43.994999999999997</v>
      </c>
      <c r="X717" s="1" t="s">
        <v>4868</v>
      </c>
      <c r="AA717" s="183">
        <f t="shared" si="98"/>
        <v>16.335000000000001</v>
      </c>
      <c r="AB717" s="183">
        <f t="shared" si="99"/>
        <v>12.53127183</v>
      </c>
      <c r="AC717" s="1"/>
      <c r="AD717" s="1"/>
      <c r="AE717" s="832">
        <f t="shared" si="100"/>
        <v>208.12</v>
      </c>
    </row>
    <row r="718" spans="1:31" x14ac:dyDescent="0.2">
      <c r="A718" s="133" t="s">
        <v>1207</v>
      </c>
      <c r="B718" s="133" t="s">
        <v>4422</v>
      </c>
      <c r="C718" s="136" t="s">
        <v>7920</v>
      </c>
      <c r="D718" s="136" t="s">
        <v>4645</v>
      </c>
      <c r="E718" s="133"/>
      <c r="F718" s="133" t="s">
        <v>8020</v>
      </c>
      <c r="G718" s="133">
        <v>165</v>
      </c>
      <c r="H718" s="133">
        <v>172</v>
      </c>
      <c r="I718" s="133">
        <v>1</v>
      </c>
      <c r="J718" s="133">
        <v>10</v>
      </c>
      <c r="K718" s="133">
        <v>54</v>
      </c>
      <c r="L718" s="133">
        <v>10</v>
      </c>
      <c r="M718" s="133" t="s">
        <v>7370</v>
      </c>
      <c r="N718" s="133"/>
      <c r="O718" s="133" t="s">
        <v>6228</v>
      </c>
      <c r="P718" s="133" t="s">
        <v>663</v>
      </c>
      <c r="Q718" s="166">
        <v>42516</v>
      </c>
      <c r="R718" s="1">
        <v>1.8</v>
      </c>
      <c r="S718" s="1">
        <v>72</v>
      </c>
      <c r="V718" s="1">
        <v>19260</v>
      </c>
      <c r="W718" s="183">
        <f t="shared" si="101"/>
        <v>43.994999999999997</v>
      </c>
      <c r="X718" s="1" t="s">
        <v>4868</v>
      </c>
      <c r="AA718" s="183">
        <f t="shared" si="98"/>
        <v>1.35</v>
      </c>
      <c r="AB718" s="183">
        <f t="shared" si="99"/>
        <v>1.0356422999999999</v>
      </c>
      <c r="AC718" s="1"/>
      <c r="AD718" s="1"/>
      <c r="AE718" s="832">
        <f t="shared" si="100"/>
        <v>17.2</v>
      </c>
    </row>
    <row r="719" spans="1:31" ht="13.5" thickBot="1" x14ac:dyDescent="0.25">
      <c r="A719" s="133" t="s">
        <v>1207</v>
      </c>
      <c r="B719" s="133" t="s">
        <v>4422</v>
      </c>
      <c r="C719" s="136" t="s">
        <v>7920</v>
      </c>
      <c r="D719" s="136" t="s">
        <v>8021</v>
      </c>
      <c r="E719" s="133"/>
      <c r="F719" s="133" t="s">
        <v>7943</v>
      </c>
      <c r="G719" s="133">
        <v>165</v>
      </c>
      <c r="H719" s="133">
        <v>172</v>
      </c>
      <c r="I719" s="133">
        <v>1</v>
      </c>
      <c r="J719" s="133">
        <v>30</v>
      </c>
      <c r="K719" s="133">
        <v>54</v>
      </c>
      <c r="L719" s="133">
        <v>30</v>
      </c>
      <c r="M719" s="133" t="s">
        <v>7370</v>
      </c>
      <c r="N719" s="133"/>
      <c r="O719" s="133" t="s">
        <v>6228</v>
      </c>
      <c r="P719" s="133" t="s">
        <v>663</v>
      </c>
      <c r="Q719" s="166">
        <v>42516</v>
      </c>
      <c r="R719" s="308">
        <v>1.8</v>
      </c>
      <c r="S719" s="1">
        <v>72</v>
      </c>
      <c r="V719" s="1">
        <v>19260</v>
      </c>
      <c r="W719" s="183">
        <f t="shared" si="101"/>
        <v>43.994999999999997</v>
      </c>
      <c r="X719" s="1" t="s">
        <v>4868</v>
      </c>
      <c r="AA719" s="183">
        <f t="shared" si="98"/>
        <v>4.05</v>
      </c>
      <c r="AB719" s="183">
        <f t="shared" si="99"/>
        <v>3.1069268999999999</v>
      </c>
      <c r="AC719" s="1"/>
      <c r="AD719" s="1"/>
      <c r="AE719" s="832">
        <f t="shared" si="100"/>
        <v>51.6</v>
      </c>
    </row>
    <row r="721" spans="3:5" x14ac:dyDescent="0.2">
      <c r="C721" s="1538"/>
      <c r="D721" s="1539" t="s">
        <v>8038</v>
      </c>
      <c r="E721" s="1540"/>
    </row>
    <row r="722" spans="3:5" x14ac:dyDescent="0.2">
      <c r="C722" s="1538"/>
      <c r="D722" s="1539" t="s">
        <v>8039</v>
      </c>
      <c r="E722" s="1540"/>
    </row>
  </sheetData>
  <autoFilter ref="C1:Q436" xr:uid="{00000000-0009-0000-0000-00000A000000}">
    <filterColumn colId="8">
      <filters>
        <filter val="80"/>
      </filters>
    </filterColumn>
    <filterColumn colId="12">
      <filters>
        <filter val="BW 100/1"/>
      </filters>
    </filterColumn>
  </autoFilter>
  <customSheetViews>
    <customSheetView guid="{4952E460-A0CC-4193-B39B-FD9157215013}" fitToPage="1" filter="1" showAutoFilter="1">
      <pane ySplit="159" topLeftCell="A575" activePane="bottomLeft" state="frozen"/>
      <selection pane="bottomLeft" activeCell="A602" sqref="A602:J603"/>
      <pageMargins left="0.78740157499999996" right="0.78740157499999996" top="0.77" bottom="0.984251969" header="0.4921259845" footer="0.4921259845"/>
      <printOptions gridLines="1"/>
      <pageSetup paperSize="9" scale="10" orientation="landscape" r:id="rId1"/>
      <headerFooter alignWithMargins="0"/>
      <autoFilter ref="B1:P1" xr:uid="{6BED12A0-7E30-4604-B507-AD3B52B26B39}">
        <filterColumn colId="12">
          <filters>
            <filter val="BW 100/1"/>
          </filters>
        </filterColumn>
      </autoFilter>
    </customSheetView>
    <customSheetView guid="{698F4881-4298-4AB6-984E-F8B011B9F18F}" fitToPage="1" filter="1" showAutoFilter="1">
      <pane ySplit="159" topLeftCell="A575" activePane="bottomLeft" state="frozen"/>
      <selection pane="bottomLeft" activeCell="A602" sqref="A602:J603"/>
      <pageMargins left="0.78740157499999996" right="0.78740157499999996" top="0.77" bottom="0.984251969" header="0.4921259845" footer="0.4921259845"/>
      <printOptions gridLines="1"/>
      <pageSetup paperSize="9" scale="10" orientation="landscape" r:id="rId2"/>
      <headerFooter alignWithMargins="0"/>
      <autoFilter ref="B1:P1" xr:uid="{A15F904D-2F1C-41CB-B55F-9C2FCF0716B5}">
        <filterColumn colId="12">
          <filters>
            <filter val="BW 100/1"/>
          </filters>
        </filterColumn>
      </autoFilter>
    </customSheetView>
    <customSheetView guid="{7CF31FC0-A2A4-4688-92B7-9678E8764428}" fitToPage="1" filter="1" showAutoFilter="1">
      <pane ySplit="159" topLeftCell="A575" activePane="bottomLeft" state="frozen"/>
      <selection pane="bottomLeft" activeCell="A602" sqref="A602:J603"/>
      <pageMargins left="0.78740157499999996" right="0.78740157499999996" top="0.77" bottom="0.984251969" header="0.4921259845" footer="0.4921259845"/>
      <printOptions gridLines="1"/>
      <pageSetup paperSize="9" scale="10" orientation="landscape" r:id="rId3"/>
      <headerFooter alignWithMargins="0"/>
      <autoFilter ref="B1:P1" xr:uid="{EBB2B890-F0F6-486D-AE54-95E58CFEEFBF}">
        <filterColumn colId="12">
          <filters>
            <filter val="BW 100/1"/>
          </filters>
        </filterColumn>
      </autoFilter>
    </customSheetView>
    <customSheetView guid="{E87373D5-2DBC-4BB6-BBDE-73CF70111DDC}" fitToPage="1" filter="1" showAutoFilter="1">
      <pane ySplit="159" topLeftCell="A575" activePane="bottomLeft" state="frozen"/>
      <selection pane="bottomLeft" activeCell="A602" sqref="A602:J603"/>
      <pageMargins left="0.78740157499999996" right="0.78740157499999996" top="0.77" bottom="0.984251969" header="0.4921259845" footer="0.4921259845"/>
      <printOptions gridLines="1"/>
      <pageSetup paperSize="9" scale="10" orientation="landscape" r:id="rId4"/>
      <headerFooter alignWithMargins="0"/>
      <autoFilter ref="B1:P1" xr:uid="{4A79758B-6908-411B-9674-A5949BAD4211}">
        <filterColumn colId="12">
          <filters>
            <filter val="BW 100/1"/>
          </filters>
        </filterColumn>
      </autoFilter>
    </customSheetView>
    <customSheetView guid="{5EE8ACEB-D391-4612-92B6-7F7E727A8D99}" fitToPage="1" filter="1" showAutoFilter="1">
      <pane ySplit="161" topLeftCell="A650" activePane="bottomLeft" state="frozen"/>
      <selection pane="bottomLeft" activeCell="C665" sqref="C665:AE669"/>
      <pageMargins left="0.78740157499999996" right="0.78740157499999996" top="0.77" bottom="0.984251969" header="0.4921259845" footer="0.4921259845"/>
      <printOptions gridLines="1"/>
      <pageSetup paperSize="9" scale="10" orientation="landscape" r:id="rId5"/>
      <headerFooter alignWithMargins="0"/>
      <autoFilter ref="B1:P1" xr:uid="{0E743857-8B5A-410A-892E-7BE9941D1B9D}">
        <filterColumn colId="8">
          <filters>
            <filter val="80"/>
          </filters>
        </filterColumn>
        <filterColumn colId="12">
          <filters>
            <filter val="BW 100/1"/>
          </filters>
        </filterColumn>
      </autoFilter>
    </customSheetView>
  </customSheetViews>
  <mergeCells count="7">
    <mergeCell ref="A697:Q697"/>
    <mergeCell ref="A678:Q678"/>
    <mergeCell ref="A513:Q513"/>
    <mergeCell ref="A548:Q548"/>
    <mergeCell ref="A597:Q597"/>
    <mergeCell ref="A634:Q634"/>
    <mergeCell ref="A663:Q663"/>
  </mergeCells>
  <phoneticPr fontId="0" type="noConversion"/>
  <conditionalFormatting sqref="H481:I484 H488:I491 T492:T493 Y492:Y493 H498:I499 H501:I504 H507:I508 H530:I547 H549:I552">
    <cfRule type="expression" dxfId="19" priority="1" stopIfTrue="1">
      <formula>NOT(ISERROR(SEARCH("x",H481)))</formula>
    </cfRule>
  </conditionalFormatting>
  <conditionalFormatting sqref="S492:S493">
    <cfRule type="expression" dxfId="18" priority="4" stopIfTrue="1">
      <formula>NOT(ISERROR(SEARCH("x",S492)))</formula>
    </cfRule>
  </conditionalFormatting>
  <conditionalFormatting sqref="U492:V493">
    <cfRule type="expression" dxfId="17" priority="2" stopIfTrue="1">
      <formula>NOT(ISERROR(SEARCH("x",U492)))</formula>
    </cfRule>
    <cfRule type="expression" dxfId="16" priority="3" stopIfTrue="1">
      <formula>NOT(ISERROR(SEARCH("x",U492)))</formula>
    </cfRule>
  </conditionalFormatting>
  <printOptions gridLines="1"/>
  <pageMargins left="0.78740157499999996" right="0.78740157499999996" top="0.77" bottom="0.984251969" header="0.4921259845" footer="0.4921259845"/>
  <pageSetup paperSize="9" scale="12" orientation="landscape" r:id="rId6"/>
  <headerFooter alignWithMargins="0"/>
  <legacyDrawing r:id="rId7"/>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Tabelle4"/>
  <dimension ref="A1:AF945"/>
  <sheetViews>
    <sheetView workbookViewId="0">
      <pane ySplit="1" topLeftCell="A913" activePane="bottomLeft" state="frozen"/>
      <selection activeCell="X13" sqref="X13"/>
      <selection pane="bottomLeft" activeCell="X13" sqref="X13"/>
    </sheetView>
  </sheetViews>
  <sheetFormatPr baseColWidth="10" defaultRowHeight="12.75" x14ac:dyDescent="0.2"/>
  <cols>
    <col min="1" max="1" width="11.42578125" style="196"/>
    <col min="3" max="3" width="9.28515625" style="223" customWidth="1"/>
    <col min="4" max="4" width="11.140625" style="223" customWidth="1"/>
    <col min="5" max="5" width="10.7109375" style="223" customWidth="1"/>
    <col min="6" max="6" width="30" style="214" customWidth="1"/>
    <col min="7" max="8" width="7.85546875" style="214" customWidth="1"/>
    <col min="9" max="9" width="8.5703125" style="214" customWidth="1"/>
    <col min="10" max="10" width="9.28515625" style="214" customWidth="1"/>
    <col min="11" max="12" width="7.85546875" style="214" customWidth="1"/>
    <col min="13" max="13" width="15.7109375" style="214" customWidth="1"/>
    <col min="14" max="14" width="7.85546875" style="214" customWidth="1"/>
    <col min="15" max="15" width="27.140625" style="214" customWidth="1"/>
    <col min="16" max="16" width="11.85546875" style="214" bestFit="1" customWidth="1"/>
    <col min="17" max="17" width="10" style="216" customWidth="1"/>
    <col min="18" max="18" width="12.5703125" customWidth="1"/>
    <col min="19" max="21" width="15.5703125" customWidth="1"/>
    <col min="23" max="23" width="13.42578125" customWidth="1"/>
    <col min="24" max="26" width="14.140625" customWidth="1"/>
    <col min="27" max="27" width="16.85546875" customWidth="1"/>
    <col min="28" max="28" width="17.5703125" customWidth="1"/>
  </cols>
  <sheetData>
    <row r="1" spans="1:32" ht="40.5" thickBot="1" x14ac:dyDescent="0.35">
      <c r="A1" s="185" t="s">
        <v>4870</v>
      </c>
      <c r="B1" s="185" t="s">
        <v>4871</v>
      </c>
      <c r="C1" s="349" t="s">
        <v>4872</v>
      </c>
      <c r="D1" s="349" t="s">
        <v>4873</v>
      </c>
      <c r="E1" s="349" t="s">
        <v>4874</v>
      </c>
      <c r="F1" s="350" t="s">
        <v>4554</v>
      </c>
      <c r="G1" s="190" t="s">
        <v>4427</v>
      </c>
      <c r="H1" s="186" t="s">
        <v>4875</v>
      </c>
      <c r="I1" s="186" t="s">
        <v>4876</v>
      </c>
      <c r="J1" s="186" t="s">
        <v>4877</v>
      </c>
      <c r="K1" s="187" t="s">
        <v>4878</v>
      </c>
      <c r="L1" s="188" t="s">
        <v>4879</v>
      </c>
      <c r="M1" s="187" t="s">
        <v>4414</v>
      </c>
      <c r="N1" s="187" t="s">
        <v>4415</v>
      </c>
      <c r="O1" s="189" t="s">
        <v>4880</v>
      </c>
      <c r="P1" s="190" t="s">
        <v>4881</v>
      </c>
      <c r="Q1" s="191" t="s">
        <v>1414</v>
      </c>
      <c r="R1" s="192" t="s">
        <v>4882</v>
      </c>
      <c r="S1" s="193" t="s">
        <v>4883</v>
      </c>
      <c r="T1" s="193" t="s">
        <v>4884</v>
      </c>
      <c r="U1" s="193" t="s">
        <v>4885</v>
      </c>
      <c r="V1" s="192" t="s">
        <v>4886</v>
      </c>
      <c r="W1" s="192" t="s">
        <v>4887</v>
      </c>
      <c r="X1" s="192" t="s">
        <v>4888</v>
      </c>
      <c r="Y1" s="192" t="s">
        <v>4889</v>
      </c>
      <c r="Z1" s="192" t="s">
        <v>4890</v>
      </c>
      <c r="AA1" s="194" t="s">
        <v>4891</v>
      </c>
      <c r="AB1" s="194" t="s">
        <v>4892</v>
      </c>
      <c r="AC1" s="195" t="s">
        <v>4893</v>
      </c>
      <c r="AD1" s="195" t="s">
        <v>4894</v>
      </c>
      <c r="AE1" s="3" t="s">
        <v>4895</v>
      </c>
      <c r="AF1" s="195" t="s">
        <v>4896</v>
      </c>
    </row>
    <row r="2" spans="1:32" x14ac:dyDescent="0.2">
      <c r="C2" s="198" t="s">
        <v>2454</v>
      </c>
      <c r="D2" s="223" t="s">
        <v>4898</v>
      </c>
      <c r="E2" s="198"/>
      <c r="F2" s="200">
        <v>253102</v>
      </c>
      <c r="G2" s="200">
        <v>172</v>
      </c>
      <c r="H2" s="200"/>
      <c r="I2" s="199">
        <v>2</v>
      </c>
      <c r="J2" s="351">
        <v>75</v>
      </c>
      <c r="P2" s="200" t="s">
        <v>663</v>
      </c>
      <c r="Q2" s="203" t="s">
        <v>2455</v>
      </c>
    </row>
    <row r="3" spans="1:32" x14ac:dyDescent="0.2">
      <c r="C3" s="198" t="s">
        <v>2456</v>
      </c>
      <c r="D3" s="223" t="s">
        <v>4899</v>
      </c>
      <c r="E3" s="198" t="s">
        <v>2457</v>
      </c>
      <c r="F3" s="200" t="s">
        <v>1183</v>
      </c>
      <c r="G3" s="200">
        <v>172</v>
      </c>
      <c r="H3" s="200"/>
      <c r="I3" s="199">
        <v>2</v>
      </c>
      <c r="J3" s="351">
        <v>77</v>
      </c>
      <c r="P3" s="200" t="s">
        <v>647</v>
      </c>
      <c r="Q3" s="203" t="s">
        <v>2458</v>
      </c>
    </row>
    <row r="4" spans="1:32" x14ac:dyDescent="0.2">
      <c r="C4" s="198" t="s">
        <v>2459</v>
      </c>
      <c r="D4" s="223" t="s">
        <v>4900</v>
      </c>
      <c r="E4" s="198" t="s">
        <v>2460</v>
      </c>
      <c r="F4" s="200" t="s">
        <v>2461</v>
      </c>
      <c r="G4" s="200">
        <v>172</v>
      </c>
      <c r="H4" s="200"/>
      <c r="I4" s="199">
        <v>2</v>
      </c>
      <c r="J4" s="351">
        <v>10.5</v>
      </c>
      <c r="P4" s="200" t="s">
        <v>1754</v>
      </c>
      <c r="Q4" s="203" t="s">
        <v>2458</v>
      </c>
    </row>
    <row r="5" spans="1:32" x14ac:dyDescent="0.2">
      <c r="C5" s="198" t="s">
        <v>2462</v>
      </c>
      <c r="D5" s="223" t="s">
        <v>4901</v>
      </c>
      <c r="E5" s="198" t="s">
        <v>2463</v>
      </c>
      <c r="F5" s="200" t="s">
        <v>2464</v>
      </c>
      <c r="G5" s="200">
        <v>172</v>
      </c>
      <c r="H5" s="200"/>
      <c r="I5" s="199">
        <v>2</v>
      </c>
      <c r="J5" s="351">
        <v>67.5</v>
      </c>
      <c r="N5" s="1"/>
      <c r="O5" s="1"/>
      <c r="P5" s="200" t="s">
        <v>647</v>
      </c>
      <c r="Q5" s="203" t="s">
        <v>2465</v>
      </c>
    </row>
    <row r="6" spans="1:32" x14ac:dyDescent="0.2">
      <c r="C6" s="198" t="s">
        <v>2466</v>
      </c>
      <c r="D6" s="223" t="s">
        <v>4902</v>
      </c>
      <c r="E6" s="198" t="s">
        <v>2467</v>
      </c>
      <c r="F6" s="200" t="s">
        <v>2468</v>
      </c>
      <c r="G6" s="200">
        <v>172</v>
      </c>
      <c r="H6" s="200"/>
      <c r="I6" s="199">
        <v>2</v>
      </c>
      <c r="J6" s="351">
        <v>41</v>
      </c>
      <c r="P6" s="200" t="s">
        <v>1754</v>
      </c>
      <c r="Q6" s="203" t="s">
        <v>2469</v>
      </c>
    </row>
    <row r="7" spans="1:32" x14ac:dyDescent="0.2">
      <c r="C7" s="198" t="s">
        <v>2470</v>
      </c>
      <c r="D7" s="223" t="s">
        <v>4903</v>
      </c>
      <c r="E7" s="198" t="s">
        <v>2471</v>
      </c>
      <c r="F7" s="200" t="s">
        <v>2472</v>
      </c>
      <c r="G7" s="200">
        <v>172</v>
      </c>
      <c r="H7" s="200"/>
      <c r="I7" s="199">
        <v>2</v>
      </c>
      <c r="J7" s="351">
        <v>41</v>
      </c>
      <c r="P7" s="200" t="s">
        <v>776</v>
      </c>
      <c r="Q7" s="203" t="s">
        <v>2473</v>
      </c>
    </row>
    <row r="8" spans="1:32" x14ac:dyDescent="0.2">
      <c r="C8" s="198" t="s">
        <v>2474</v>
      </c>
      <c r="D8" s="223" t="s">
        <v>4904</v>
      </c>
      <c r="E8" s="217" t="s">
        <v>2475</v>
      </c>
      <c r="F8" s="200" t="s">
        <v>2476</v>
      </c>
      <c r="G8" s="200">
        <v>172</v>
      </c>
      <c r="H8" s="200"/>
      <c r="I8" s="199">
        <v>2</v>
      </c>
      <c r="J8" s="2">
        <v>50</v>
      </c>
      <c r="P8" s="200" t="s">
        <v>663</v>
      </c>
      <c r="Q8" s="203" t="s">
        <v>2473</v>
      </c>
    </row>
    <row r="9" spans="1:32" s="205" customFormat="1" ht="13.5" thickBot="1" x14ac:dyDescent="0.25">
      <c r="A9" s="196"/>
      <c r="B9"/>
      <c r="C9" s="198" t="s">
        <v>2477</v>
      </c>
      <c r="D9" s="223" t="s">
        <v>4905</v>
      </c>
      <c r="E9" s="198" t="s">
        <v>2478</v>
      </c>
      <c r="F9" s="200">
        <v>225512</v>
      </c>
      <c r="G9" s="200">
        <v>172</v>
      </c>
      <c r="H9" s="200"/>
      <c r="I9" s="199">
        <v>2</v>
      </c>
      <c r="J9" s="351">
        <v>3</v>
      </c>
      <c r="K9" s="214"/>
      <c r="L9" s="214"/>
      <c r="M9" s="214"/>
      <c r="N9" s="214"/>
      <c r="O9" s="214"/>
      <c r="P9" s="200" t="s">
        <v>663</v>
      </c>
      <c r="Q9" s="203" t="s">
        <v>2473</v>
      </c>
    </row>
    <row r="10" spans="1:32" x14ac:dyDescent="0.2">
      <c r="C10" s="232" t="s">
        <v>2479</v>
      </c>
      <c r="D10" s="232" t="s">
        <v>4906</v>
      </c>
      <c r="E10" s="232" t="s">
        <v>2480</v>
      </c>
      <c r="F10" s="220" t="s">
        <v>2481</v>
      </c>
      <c r="G10" s="220">
        <v>172</v>
      </c>
      <c r="H10" s="220"/>
      <c r="I10" s="220">
        <v>2</v>
      </c>
      <c r="J10" s="352">
        <v>309</v>
      </c>
      <c r="K10" s="220"/>
      <c r="L10" s="220"/>
      <c r="M10" s="220"/>
      <c r="N10" s="220"/>
      <c r="O10" s="220"/>
      <c r="P10" s="220" t="s">
        <v>663</v>
      </c>
      <c r="Q10" s="222" t="s">
        <v>2482</v>
      </c>
    </row>
    <row r="11" spans="1:32" x14ac:dyDescent="0.2">
      <c r="C11" s="223" t="s">
        <v>2483</v>
      </c>
      <c r="D11" s="223" t="s">
        <v>4907</v>
      </c>
      <c r="E11" s="223" t="s">
        <v>2484</v>
      </c>
      <c r="F11" s="214" t="s">
        <v>2485</v>
      </c>
      <c r="G11" s="214">
        <v>172</v>
      </c>
      <c r="I11" s="214">
        <v>2</v>
      </c>
      <c r="J11" s="181">
        <v>6</v>
      </c>
      <c r="P11" s="214" t="s">
        <v>663</v>
      </c>
      <c r="Q11" s="216" t="s">
        <v>2482</v>
      </c>
    </row>
    <row r="12" spans="1:32" x14ac:dyDescent="0.2">
      <c r="C12" s="223" t="s">
        <v>2486</v>
      </c>
      <c r="D12" s="223" t="s">
        <v>4908</v>
      </c>
      <c r="E12" s="223" t="s">
        <v>2487</v>
      </c>
      <c r="F12" s="214" t="s">
        <v>1039</v>
      </c>
      <c r="G12" s="214">
        <v>172</v>
      </c>
      <c r="I12" s="214">
        <v>2</v>
      </c>
      <c r="J12" s="181">
        <v>6</v>
      </c>
      <c r="P12" s="214" t="s">
        <v>663</v>
      </c>
      <c r="Q12" s="216" t="s">
        <v>2482</v>
      </c>
    </row>
    <row r="13" spans="1:32" x14ac:dyDescent="0.2">
      <c r="C13" s="223" t="s">
        <v>2488</v>
      </c>
      <c r="D13" s="223" t="s">
        <v>4909</v>
      </c>
      <c r="E13" s="223" t="s">
        <v>2489</v>
      </c>
      <c r="F13" s="214" t="s">
        <v>2490</v>
      </c>
      <c r="G13" s="214">
        <v>172</v>
      </c>
      <c r="I13" s="214">
        <v>2</v>
      </c>
      <c r="J13" s="181">
        <v>6</v>
      </c>
      <c r="P13" s="214" t="s">
        <v>776</v>
      </c>
      <c r="Q13" s="216" t="s">
        <v>2482</v>
      </c>
    </row>
    <row r="14" spans="1:32" x14ac:dyDescent="0.2">
      <c r="C14" s="223" t="s">
        <v>2491</v>
      </c>
      <c r="D14" s="223" t="s">
        <v>4910</v>
      </c>
      <c r="E14" s="223" t="s">
        <v>2492</v>
      </c>
      <c r="F14" s="214" t="s">
        <v>2493</v>
      </c>
      <c r="G14" s="214">
        <v>172</v>
      </c>
      <c r="I14" s="214">
        <v>2</v>
      </c>
      <c r="J14" s="181">
        <v>6</v>
      </c>
      <c r="P14" s="214" t="s">
        <v>1754</v>
      </c>
      <c r="Q14" s="216" t="s">
        <v>2482</v>
      </c>
    </row>
    <row r="15" spans="1:32" x14ac:dyDescent="0.2">
      <c r="C15" s="223" t="s">
        <v>2494</v>
      </c>
      <c r="D15" s="223" t="s">
        <v>4911</v>
      </c>
      <c r="E15" s="223" t="s">
        <v>2495</v>
      </c>
      <c r="F15" s="214" t="s">
        <v>4824</v>
      </c>
      <c r="G15" s="214">
        <v>172</v>
      </c>
      <c r="I15" s="214">
        <v>2</v>
      </c>
      <c r="J15" s="181">
        <v>6</v>
      </c>
      <c r="P15" s="214" t="s">
        <v>1754</v>
      </c>
      <c r="Q15" s="216" t="s">
        <v>2482</v>
      </c>
    </row>
    <row r="16" spans="1:32" x14ac:dyDescent="0.2">
      <c r="C16" s="223" t="s">
        <v>2496</v>
      </c>
      <c r="D16" s="223" t="s">
        <v>3639</v>
      </c>
      <c r="E16" s="223" t="s">
        <v>2495</v>
      </c>
      <c r="F16" s="214" t="s">
        <v>2497</v>
      </c>
      <c r="G16" s="214">
        <v>172</v>
      </c>
      <c r="I16" s="214">
        <v>2</v>
      </c>
      <c r="J16" s="181">
        <v>6</v>
      </c>
      <c r="P16" s="214" t="s">
        <v>669</v>
      </c>
      <c r="Q16" s="216" t="s">
        <v>2482</v>
      </c>
    </row>
    <row r="17" spans="3:17" x14ac:dyDescent="0.2">
      <c r="C17" s="223" t="s">
        <v>2498</v>
      </c>
      <c r="D17" s="223" t="s">
        <v>4912</v>
      </c>
      <c r="E17" s="223" t="s">
        <v>2499</v>
      </c>
      <c r="F17" s="214" t="s">
        <v>2500</v>
      </c>
      <c r="G17" s="214">
        <v>172</v>
      </c>
      <c r="I17" s="214">
        <v>2</v>
      </c>
      <c r="J17" s="181">
        <v>6</v>
      </c>
      <c r="P17" s="214" t="s">
        <v>669</v>
      </c>
      <c r="Q17" s="216" t="s">
        <v>2482</v>
      </c>
    </row>
    <row r="18" spans="3:17" x14ac:dyDescent="0.2">
      <c r="C18" s="223" t="s">
        <v>2501</v>
      </c>
      <c r="D18" s="223" t="s">
        <v>4913</v>
      </c>
      <c r="E18" s="223" t="s">
        <v>2502</v>
      </c>
      <c r="F18" s="214" t="s">
        <v>1067</v>
      </c>
      <c r="G18" s="214">
        <v>172</v>
      </c>
      <c r="I18" s="214">
        <v>2</v>
      </c>
      <c r="J18" s="181">
        <v>6</v>
      </c>
      <c r="P18" s="214" t="s">
        <v>669</v>
      </c>
      <c r="Q18" s="216" t="s">
        <v>2482</v>
      </c>
    </row>
    <row r="19" spans="3:17" x14ac:dyDescent="0.2">
      <c r="C19" s="223" t="s">
        <v>2503</v>
      </c>
      <c r="D19" s="223" t="s">
        <v>4914</v>
      </c>
      <c r="E19" s="223" t="s">
        <v>2504</v>
      </c>
      <c r="F19" s="214" t="s">
        <v>2505</v>
      </c>
      <c r="G19" s="214">
        <v>172</v>
      </c>
      <c r="I19" s="214">
        <v>2</v>
      </c>
      <c r="J19" s="181">
        <v>6</v>
      </c>
      <c r="P19" s="214" t="s">
        <v>663</v>
      </c>
      <c r="Q19" s="216" t="s">
        <v>2506</v>
      </c>
    </row>
    <row r="20" spans="3:17" x14ac:dyDescent="0.2">
      <c r="C20" s="223" t="s">
        <v>2507</v>
      </c>
      <c r="D20" s="223" t="s">
        <v>4915</v>
      </c>
      <c r="E20" s="223" t="s">
        <v>2508</v>
      </c>
      <c r="F20" s="214" t="s">
        <v>2509</v>
      </c>
      <c r="G20" s="214">
        <v>172</v>
      </c>
      <c r="I20" s="214">
        <v>2</v>
      </c>
      <c r="J20" s="181">
        <v>6</v>
      </c>
      <c r="P20" s="214" t="s">
        <v>663</v>
      </c>
      <c r="Q20" s="216" t="s">
        <v>2506</v>
      </c>
    </row>
    <row r="21" spans="3:17" x14ac:dyDescent="0.2">
      <c r="C21" s="223" t="s">
        <v>2510</v>
      </c>
      <c r="D21" s="223" t="s">
        <v>1748</v>
      </c>
      <c r="E21" s="223" t="s">
        <v>2511</v>
      </c>
      <c r="F21" s="214" t="s">
        <v>2512</v>
      </c>
      <c r="G21" s="214">
        <v>172</v>
      </c>
      <c r="I21" s="214">
        <v>2</v>
      </c>
      <c r="J21" s="181">
        <v>6</v>
      </c>
      <c r="P21" s="214" t="s">
        <v>663</v>
      </c>
      <c r="Q21" s="216" t="s">
        <v>2506</v>
      </c>
    </row>
    <row r="22" spans="3:17" x14ac:dyDescent="0.2">
      <c r="C22" s="223" t="s">
        <v>2513</v>
      </c>
      <c r="D22" s="223" t="s">
        <v>1749</v>
      </c>
      <c r="E22" s="223" t="s">
        <v>2514</v>
      </c>
      <c r="F22" s="214" t="s">
        <v>1062</v>
      </c>
      <c r="G22" s="214">
        <v>172</v>
      </c>
      <c r="I22" s="214">
        <v>2</v>
      </c>
      <c r="J22" s="181">
        <v>6</v>
      </c>
      <c r="P22" s="214" t="s">
        <v>776</v>
      </c>
      <c r="Q22" s="216" t="s">
        <v>2506</v>
      </c>
    </row>
    <row r="23" spans="3:17" x14ac:dyDescent="0.2">
      <c r="C23" s="223" t="s">
        <v>1552</v>
      </c>
      <c r="D23" s="223" t="s">
        <v>1750</v>
      </c>
      <c r="E23" s="223" t="s">
        <v>1553</v>
      </c>
      <c r="F23" s="214" t="s">
        <v>1554</v>
      </c>
      <c r="G23" s="214">
        <v>172</v>
      </c>
      <c r="I23" s="214">
        <v>2</v>
      </c>
      <c r="J23" s="181">
        <v>6</v>
      </c>
      <c r="P23" s="214" t="s">
        <v>647</v>
      </c>
      <c r="Q23" s="216" t="s">
        <v>2506</v>
      </c>
    </row>
    <row r="24" spans="3:17" x14ac:dyDescent="0.2">
      <c r="C24" s="223" t="s">
        <v>1555</v>
      </c>
      <c r="D24" s="223" t="s">
        <v>1751</v>
      </c>
      <c r="E24" s="223" t="s">
        <v>1556</v>
      </c>
      <c r="F24" s="214" t="s">
        <v>1030</v>
      </c>
      <c r="G24" s="214">
        <v>172</v>
      </c>
      <c r="I24" s="214">
        <v>2</v>
      </c>
      <c r="J24" s="181">
        <v>10.5</v>
      </c>
      <c r="P24" s="214" t="s">
        <v>669</v>
      </c>
      <c r="Q24" s="216" t="s">
        <v>2506</v>
      </c>
    </row>
    <row r="25" spans="3:17" x14ac:dyDescent="0.2">
      <c r="C25" s="223" t="s">
        <v>1557</v>
      </c>
      <c r="D25" s="223" t="s">
        <v>1756</v>
      </c>
      <c r="E25" s="223" t="s">
        <v>1556</v>
      </c>
      <c r="F25" s="214" t="s">
        <v>1079</v>
      </c>
      <c r="G25" s="214">
        <v>172</v>
      </c>
      <c r="I25" s="214">
        <v>2</v>
      </c>
      <c r="J25" s="181">
        <v>10.5</v>
      </c>
      <c r="P25" s="214" t="s">
        <v>669</v>
      </c>
      <c r="Q25" s="216" t="s">
        <v>2506</v>
      </c>
    </row>
    <row r="26" spans="3:17" x14ac:dyDescent="0.2">
      <c r="C26" s="223" t="s">
        <v>1558</v>
      </c>
      <c r="D26" s="223" t="s">
        <v>774</v>
      </c>
      <c r="E26" s="223" t="s">
        <v>1559</v>
      </c>
      <c r="F26" s="214" t="s">
        <v>3226</v>
      </c>
      <c r="G26" s="214">
        <v>172</v>
      </c>
      <c r="I26" s="214">
        <v>2</v>
      </c>
      <c r="J26" s="181">
        <v>10.5</v>
      </c>
      <c r="P26" s="214" t="s">
        <v>663</v>
      </c>
      <c r="Q26" s="216" t="s">
        <v>1560</v>
      </c>
    </row>
    <row r="27" spans="3:17" x14ac:dyDescent="0.2">
      <c r="C27" s="223" t="s">
        <v>1561</v>
      </c>
      <c r="D27" s="223" t="s">
        <v>778</v>
      </c>
      <c r="E27" s="223" t="s">
        <v>1562</v>
      </c>
      <c r="F27" s="214" t="s">
        <v>1563</v>
      </c>
      <c r="G27" s="214">
        <v>172</v>
      </c>
      <c r="I27" s="214">
        <v>2</v>
      </c>
      <c r="J27" s="181">
        <v>3</v>
      </c>
      <c r="P27" s="214" t="s">
        <v>663</v>
      </c>
      <c r="Q27" s="216" t="s">
        <v>1560</v>
      </c>
    </row>
    <row r="28" spans="3:17" x14ac:dyDescent="0.2">
      <c r="C28" s="223" t="s">
        <v>1564</v>
      </c>
      <c r="D28" s="223" t="s">
        <v>780</v>
      </c>
      <c r="E28" s="223" t="s">
        <v>1565</v>
      </c>
      <c r="F28" s="214" t="s">
        <v>1566</v>
      </c>
      <c r="G28" s="214">
        <v>172</v>
      </c>
      <c r="I28" s="214">
        <v>2</v>
      </c>
      <c r="J28" s="181">
        <v>3</v>
      </c>
      <c r="P28" s="214" t="s">
        <v>776</v>
      </c>
      <c r="Q28" s="216" t="s">
        <v>1560</v>
      </c>
    </row>
    <row r="29" spans="3:17" x14ac:dyDescent="0.2">
      <c r="C29" s="223" t="s">
        <v>1567</v>
      </c>
      <c r="D29" s="223" t="s">
        <v>782</v>
      </c>
      <c r="E29" s="223" t="s">
        <v>1568</v>
      </c>
      <c r="F29" s="214" t="s">
        <v>1569</v>
      </c>
      <c r="G29" s="214">
        <v>172</v>
      </c>
      <c r="I29" s="214">
        <v>2</v>
      </c>
      <c r="J29" s="181">
        <v>6</v>
      </c>
      <c r="P29" s="214" t="s">
        <v>647</v>
      </c>
      <c r="Q29" s="216" t="s">
        <v>1560</v>
      </c>
    </row>
    <row r="30" spans="3:17" x14ac:dyDescent="0.2">
      <c r="C30" s="223" t="s">
        <v>1570</v>
      </c>
      <c r="D30" s="223" t="s">
        <v>630</v>
      </c>
      <c r="E30" s="223" t="s">
        <v>1571</v>
      </c>
      <c r="F30" s="214" t="s">
        <v>3226</v>
      </c>
      <c r="G30" s="214">
        <v>172</v>
      </c>
      <c r="I30" s="214">
        <v>2</v>
      </c>
      <c r="J30" s="181">
        <v>6</v>
      </c>
      <c r="P30" s="214" t="s">
        <v>639</v>
      </c>
      <c r="Q30" s="216" t="s">
        <v>1560</v>
      </c>
    </row>
    <row r="31" spans="3:17" x14ac:dyDescent="0.2">
      <c r="C31" s="223" t="s">
        <v>1572</v>
      </c>
      <c r="D31" s="223" t="s">
        <v>632</v>
      </c>
      <c r="E31" s="223" t="s">
        <v>1573</v>
      </c>
      <c r="F31" s="214" t="s">
        <v>1825</v>
      </c>
      <c r="G31" s="214">
        <v>172</v>
      </c>
      <c r="I31" s="214">
        <v>2</v>
      </c>
      <c r="J31" s="181">
        <v>2.5</v>
      </c>
      <c r="P31" s="214" t="s">
        <v>639</v>
      </c>
      <c r="Q31" s="216" t="s">
        <v>1560</v>
      </c>
    </row>
    <row r="32" spans="3:17" x14ac:dyDescent="0.2">
      <c r="C32" s="223" t="s">
        <v>1574</v>
      </c>
      <c r="D32" s="223" t="s">
        <v>799</v>
      </c>
      <c r="E32" s="223" t="s">
        <v>1573</v>
      </c>
      <c r="F32" s="214" t="s">
        <v>1575</v>
      </c>
      <c r="G32" s="214">
        <v>172</v>
      </c>
      <c r="I32" s="214">
        <v>2</v>
      </c>
      <c r="J32" s="181">
        <v>2.5</v>
      </c>
      <c r="P32" s="214" t="s">
        <v>639</v>
      </c>
      <c r="Q32" s="216" t="s">
        <v>1560</v>
      </c>
    </row>
    <row r="33" spans="3:17" x14ac:dyDescent="0.2">
      <c r="C33" s="223" t="s">
        <v>1576</v>
      </c>
      <c r="D33" s="223" t="s">
        <v>801</v>
      </c>
      <c r="E33" s="223" t="s">
        <v>1573</v>
      </c>
      <c r="F33" s="214" t="s">
        <v>1577</v>
      </c>
      <c r="G33" s="214">
        <v>172</v>
      </c>
      <c r="I33" s="214">
        <v>2</v>
      </c>
      <c r="J33" s="181">
        <v>2.5</v>
      </c>
      <c r="P33" s="214" t="s">
        <v>639</v>
      </c>
      <c r="Q33" s="216" t="s">
        <v>1560</v>
      </c>
    </row>
    <row r="34" spans="3:17" x14ac:dyDescent="0.2">
      <c r="C34" s="223" t="s">
        <v>1578</v>
      </c>
      <c r="D34" s="223" t="s">
        <v>803</v>
      </c>
      <c r="E34" s="223" t="s">
        <v>1573</v>
      </c>
      <c r="F34" s="214" t="s">
        <v>1579</v>
      </c>
      <c r="G34" s="214">
        <v>172</v>
      </c>
      <c r="I34" s="214">
        <v>2</v>
      </c>
      <c r="J34" s="181">
        <v>2.5</v>
      </c>
      <c r="P34" s="214" t="s">
        <v>639</v>
      </c>
      <c r="Q34" s="216" t="s">
        <v>1560</v>
      </c>
    </row>
    <row r="35" spans="3:17" x14ac:dyDescent="0.2">
      <c r="C35" s="223" t="s">
        <v>1580</v>
      </c>
      <c r="D35" s="223" t="s">
        <v>805</v>
      </c>
      <c r="E35" s="223" t="s">
        <v>1573</v>
      </c>
      <c r="F35" s="214" t="s">
        <v>1581</v>
      </c>
      <c r="G35" s="214">
        <v>172</v>
      </c>
      <c r="I35" s="214">
        <v>2</v>
      </c>
      <c r="J35" s="181">
        <v>2.5</v>
      </c>
      <c r="P35" s="214" t="s">
        <v>639</v>
      </c>
      <c r="Q35" s="216" t="s">
        <v>1560</v>
      </c>
    </row>
    <row r="36" spans="3:17" x14ac:dyDescent="0.2">
      <c r="C36" s="223" t="s">
        <v>1582</v>
      </c>
      <c r="D36" s="223" t="s">
        <v>808</v>
      </c>
      <c r="E36" s="223" t="s">
        <v>1573</v>
      </c>
      <c r="F36" s="214" t="s">
        <v>1583</v>
      </c>
      <c r="G36" s="214">
        <v>172</v>
      </c>
      <c r="I36" s="214">
        <v>2</v>
      </c>
      <c r="J36" s="181">
        <v>2.5</v>
      </c>
      <c r="P36" s="214" t="s">
        <v>663</v>
      </c>
      <c r="Q36" s="216" t="s">
        <v>1560</v>
      </c>
    </row>
    <row r="37" spans="3:17" x14ac:dyDescent="0.2">
      <c r="C37" s="223" t="s">
        <v>1584</v>
      </c>
      <c r="D37" s="223" t="s">
        <v>811</v>
      </c>
      <c r="E37" s="223" t="s">
        <v>1573</v>
      </c>
      <c r="F37" s="214" t="s">
        <v>1585</v>
      </c>
      <c r="G37" s="214">
        <v>172</v>
      </c>
      <c r="I37" s="214">
        <v>2</v>
      </c>
      <c r="J37" s="181">
        <v>2.5</v>
      </c>
      <c r="P37" s="214" t="s">
        <v>663</v>
      </c>
      <c r="Q37" s="216" t="s">
        <v>1586</v>
      </c>
    </row>
    <row r="38" spans="3:17" x14ac:dyDescent="0.2">
      <c r="C38" s="223" t="s">
        <v>1587</v>
      </c>
      <c r="D38" s="223" t="s">
        <v>813</v>
      </c>
      <c r="E38" s="223" t="s">
        <v>1573</v>
      </c>
      <c r="F38" s="214" t="s">
        <v>1588</v>
      </c>
      <c r="G38" s="214">
        <v>172</v>
      </c>
      <c r="I38" s="214">
        <v>2</v>
      </c>
      <c r="J38" s="181">
        <v>2.5</v>
      </c>
      <c r="P38" s="214" t="s">
        <v>663</v>
      </c>
      <c r="Q38" s="216" t="s">
        <v>1586</v>
      </c>
    </row>
    <row r="39" spans="3:17" x14ac:dyDescent="0.2">
      <c r="C39" s="223" t="s">
        <v>1589</v>
      </c>
      <c r="D39" s="223" t="s">
        <v>1818</v>
      </c>
      <c r="E39" s="223" t="s">
        <v>1573</v>
      </c>
      <c r="F39" s="214" t="s">
        <v>1590</v>
      </c>
      <c r="G39" s="214">
        <v>172</v>
      </c>
      <c r="I39" s="214">
        <v>2</v>
      </c>
      <c r="J39" s="181">
        <v>2.5</v>
      </c>
      <c r="P39" s="214" t="s">
        <v>663</v>
      </c>
      <c r="Q39" s="216" t="s">
        <v>1586</v>
      </c>
    </row>
    <row r="40" spans="3:17" x14ac:dyDescent="0.2">
      <c r="C40" s="223" t="s">
        <v>1591</v>
      </c>
      <c r="D40" s="223" t="s">
        <v>1820</v>
      </c>
      <c r="E40" s="223" t="s">
        <v>1573</v>
      </c>
      <c r="F40" s="214" t="s">
        <v>1592</v>
      </c>
      <c r="G40" s="214">
        <v>172</v>
      </c>
      <c r="I40" s="214">
        <v>2</v>
      </c>
      <c r="J40" s="181">
        <v>2.5</v>
      </c>
      <c r="P40" s="214" t="s">
        <v>663</v>
      </c>
      <c r="Q40" s="216" t="s">
        <v>1586</v>
      </c>
    </row>
    <row r="41" spans="3:17" x14ac:dyDescent="0.2">
      <c r="C41" s="223" t="s">
        <v>1593</v>
      </c>
      <c r="D41" s="223" t="s">
        <v>1822</v>
      </c>
      <c r="E41" s="223" t="s">
        <v>1573</v>
      </c>
      <c r="F41" s="214" t="s">
        <v>1839</v>
      </c>
      <c r="G41" s="214">
        <v>172</v>
      </c>
      <c r="I41" s="214">
        <v>2</v>
      </c>
      <c r="J41" s="181">
        <v>2.5</v>
      </c>
      <c r="P41" s="214" t="s">
        <v>663</v>
      </c>
      <c r="Q41" s="216" t="s">
        <v>1586</v>
      </c>
    </row>
    <row r="42" spans="3:17" x14ac:dyDescent="0.2">
      <c r="C42" s="223" t="s">
        <v>1594</v>
      </c>
      <c r="D42" s="223" t="s">
        <v>1824</v>
      </c>
      <c r="E42" s="223" t="s">
        <v>1573</v>
      </c>
      <c r="F42" s="214" t="s">
        <v>1829</v>
      </c>
      <c r="G42" s="214">
        <v>172</v>
      </c>
      <c r="I42" s="214">
        <v>2</v>
      </c>
      <c r="J42" s="181">
        <v>2.5</v>
      </c>
      <c r="P42" s="214" t="s">
        <v>663</v>
      </c>
      <c r="Q42" s="216" t="s">
        <v>1586</v>
      </c>
    </row>
    <row r="43" spans="3:17" x14ac:dyDescent="0.2">
      <c r="C43" s="223" t="s">
        <v>1595</v>
      </c>
      <c r="D43" s="223" t="s">
        <v>1826</v>
      </c>
      <c r="E43" s="223" t="s">
        <v>1573</v>
      </c>
      <c r="F43" s="214" t="s">
        <v>3953</v>
      </c>
      <c r="G43" s="214">
        <v>172</v>
      </c>
      <c r="I43" s="214">
        <v>2</v>
      </c>
      <c r="J43" s="181">
        <v>2.5</v>
      </c>
      <c r="P43" s="214" t="s">
        <v>663</v>
      </c>
      <c r="Q43" s="216" t="s">
        <v>1586</v>
      </c>
    </row>
    <row r="44" spans="3:17" x14ac:dyDescent="0.2">
      <c r="C44" s="223" t="s">
        <v>1596</v>
      </c>
      <c r="D44" s="223" t="s">
        <v>664</v>
      </c>
      <c r="E44" s="223" t="s">
        <v>1573</v>
      </c>
      <c r="F44" s="214" t="s">
        <v>1848</v>
      </c>
      <c r="G44" s="214">
        <v>172</v>
      </c>
      <c r="I44" s="214">
        <v>2</v>
      </c>
      <c r="J44" s="181">
        <v>2.5</v>
      </c>
      <c r="P44" s="214" t="s">
        <v>647</v>
      </c>
      <c r="Q44" s="216" t="s">
        <v>1586</v>
      </c>
    </row>
    <row r="45" spans="3:17" x14ac:dyDescent="0.2">
      <c r="C45" s="223" t="s">
        <v>1597</v>
      </c>
      <c r="D45" s="223" t="s">
        <v>1830</v>
      </c>
      <c r="E45" s="223" t="s">
        <v>1573</v>
      </c>
      <c r="F45" s="214" t="s">
        <v>1598</v>
      </c>
      <c r="G45" s="214">
        <v>172</v>
      </c>
      <c r="I45" s="214">
        <v>2</v>
      </c>
      <c r="J45" s="181">
        <v>2.5</v>
      </c>
      <c r="P45" s="214" t="s">
        <v>647</v>
      </c>
      <c r="Q45" s="216" t="s">
        <v>1586</v>
      </c>
    </row>
    <row r="46" spans="3:17" x14ac:dyDescent="0.2">
      <c r="C46" s="223" t="s">
        <v>1599</v>
      </c>
      <c r="D46" s="223" t="s">
        <v>1832</v>
      </c>
      <c r="E46" s="223" t="s">
        <v>1573</v>
      </c>
      <c r="F46" s="214" t="s">
        <v>1600</v>
      </c>
      <c r="G46" s="214">
        <v>172</v>
      </c>
      <c r="I46" s="214">
        <v>2</v>
      </c>
      <c r="J46" s="181">
        <v>2.5</v>
      </c>
      <c r="P46" s="214" t="s">
        <v>647</v>
      </c>
      <c r="Q46" s="216" t="s">
        <v>1586</v>
      </c>
    </row>
    <row r="47" spans="3:17" x14ac:dyDescent="0.2">
      <c r="C47" s="223" t="s">
        <v>1601</v>
      </c>
      <c r="D47" s="223" t="s">
        <v>1834</v>
      </c>
      <c r="E47" s="223" t="s">
        <v>1573</v>
      </c>
      <c r="F47" s="214" t="s">
        <v>1602</v>
      </c>
      <c r="G47" s="214">
        <v>172</v>
      </c>
      <c r="I47" s="214">
        <v>2</v>
      </c>
      <c r="J47" s="181">
        <v>2.5</v>
      </c>
      <c r="P47" s="214" t="s">
        <v>647</v>
      </c>
      <c r="Q47" s="216" t="s">
        <v>1586</v>
      </c>
    </row>
    <row r="48" spans="3:17" x14ac:dyDescent="0.2">
      <c r="C48" s="223" t="s">
        <v>1603</v>
      </c>
      <c r="D48" s="223" t="s">
        <v>1836</v>
      </c>
      <c r="E48" s="223" t="s">
        <v>1573</v>
      </c>
      <c r="F48" s="214" t="s">
        <v>1604</v>
      </c>
      <c r="G48" s="214">
        <v>172</v>
      </c>
      <c r="I48" s="214">
        <v>2</v>
      </c>
      <c r="J48" s="181">
        <v>2.5</v>
      </c>
      <c r="P48" s="214" t="s">
        <v>647</v>
      </c>
      <c r="Q48" s="216" t="s">
        <v>1586</v>
      </c>
    </row>
    <row r="49" spans="3:17" x14ac:dyDescent="0.2">
      <c r="C49" s="223" t="s">
        <v>1605</v>
      </c>
      <c r="D49" s="223" t="s">
        <v>1838</v>
      </c>
      <c r="E49" s="223" t="s">
        <v>1573</v>
      </c>
      <c r="F49" s="214" t="s">
        <v>1606</v>
      </c>
      <c r="G49" s="214">
        <v>172</v>
      </c>
      <c r="I49" s="214">
        <v>2</v>
      </c>
      <c r="J49" s="181">
        <v>2.5</v>
      </c>
      <c r="P49" s="214" t="s">
        <v>647</v>
      </c>
      <c r="Q49" s="216" t="s">
        <v>1586</v>
      </c>
    </row>
    <row r="50" spans="3:17" x14ac:dyDescent="0.2">
      <c r="C50" s="223" t="s">
        <v>1607</v>
      </c>
      <c r="D50" s="223" t="s">
        <v>1840</v>
      </c>
      <c r="E50" s="223" t="s">
        <v>1573</v>
      </c>
      <c r="F50" s="214" t="s">
        <v>1142</v>
      </c>
      <c r="G50" s="214">
        <v>172</v>
      </c>
      <c r="I50" s="214">
        <v>2</v>
      </c>
      <c r="J50" s="181">
        <v>1</v>
      </c>
      <c r="P50" s="214" t="s">
        <v>639</v>
      </c>
      <c r="Q50" s="216" t="s">
        <v>1586</v>
      </c>
    </row>
    <row r="51" spans="3:17" x14ac:dyDescent="0.2">
      <c r="C51" s="223" t="s">
        <v>1608</v>
      </c>
      <c r="D51" s="223" t="s">
        <v>1843</v>
      </c>
      <c r="E51" s="223" t="s">
        <v>1573</v>
      </c>
      <c r="F51" s="214" t="s">
        <v>1609</v>
      </c>
      <c r="G51" s="214">
        <v>172</v>
      </c>
      <c r="I51" s="214">
        <v>2</v>
      </c>
      <c r="J51" s="181">
        <v>1</v>
      </c>
      <c r="P51" s="214" t="s">
        <v>639</v>
      </c>
      <c r="Q51" s="216" t="s">
        <v>1586</v>
      </c>
    </row>
    <row r="52" spans="3:17" x14ac:dyDescent="0.2">
      <c r="C52" s="223" t="s">
        <v>1610</v>
      </c>
      <c r="D52" s="223" t="s">
        <v>1845</v>
      </c>
      <c r="E52" s="223" t="s">
        <v>1573</v>
      </c>
      <c r="F52" s="214" t="s">
        <v>1611</v>
      </c>
      <c r="G52" s="214">
        <v>172</v>
      </c>
      <c r="I52" s="214">
        <v>2</v>
      </c>
      <c r="J52" s="181">
        <v>1</v>
      </c>
      <c r="P52" s="214" t="s">
        <v>639</v>
      </c>
      <c r="Q52" s="216" t="s">
        <v>1586</v>
      </c>
    </row>
    <row r="53" spans="3:17" x14ac:dyDescent="0.2">
      <c r="C53" s="223" t="s">
        <v>1612</v>
      </c>
      <c r="D53" s="223" t="s">
        <v>1847</v>
      </c>
      <c r="E53" s="223" t="s">
        <v>1573</v>
      </c>
      <c r="F53" s="214" t="s">
        <v>3741</v>
      </c>
      <c r="G53" s="214">
        <v>172</v>
      </c>
      <c r="I53" s="214">
        <v>2</v>
      </c>
      <c r="J53" s="181">
        <v>1</v>
      </c>
      <c r="P53" s="214" t="s">
        <v>639</v>
      </c>
      <c r="Q53" s="216" t="s">
        <v>1586</v>
      </c>
    </row>
    <row r="54" spans="3:17" x14ac:dyDescent="0.2">
      <c r="C54" s="223" t="s">
        <v>3742</v>
      </c>
      <c r="D54" s="223" t="s">
        <v>1849</v>
      </c>
      <c r="E54" s="223" t="s">
        <v>1573</v>
      </c>
      <c r="F54" s="214" t="s">
        <v>741</v>
      </c>
      <c r="G54" s="214">
        <v>172</v>
      </c>
      <c r="I54" s="214">
        <v>2</v>
      </c>
      <c r="J54" s="181">
        <v>1</v>
      </c>
      <c r="P54" s="214" t="s">
        <v>639</v>
      </c>
      <c r="Q54" s="216" t="s">
        <v>1586</v>
      </c>
    </row>
    <row r="55" spans="3:17" x14ac:dyDescent="0.2">
      <c r="C55" s="223" t="s">
        <v>3743</v>
      </c>
      <c r="D55" s="223" t="s">
        <v>1851</v>
      </c>
      <c r="E55" s="223" t="s">
        <v>1573</v>
      </c>
      <c r="F55" s="214" t="s">
        <v>3744</v>
      </c>
      <c r="G55" s="214">
        <v>172</v>
      </c>
      <c r="I55" s="214">
        <v>2</v>
      </c>
      <c r="J55" s="181">
        <v>1</v>
      </c>
      <c r="P55" s="214" t="s">
        <v>639</v>
      </c>
      <c r="Q55" s="216" t="s">
        <v>1586</v>
      </c>
    </row>
    <row r="56" spans="3:17" x14ac:dyDescent="0.2">
      <c r="C56" s="223" t="s">
        <v>3745</v>
      </c>
      <c r="D56" s="223" t="s">
        <v>3947</v>
      </c>
      <c r="E56" s="223" t="s">
        <v>1573</v>
      </c>
      <c r="F56" s="214" t="s">
        <v>3746</v>
      </c>
      <c r="G56" s="214">
        <v>172</v>
      </c>
      <c r="I56" s="214">
        <v>2</v>
      </c>
      <c r="J56" s="181">
        <v>1</v>
      </c>
      <c r="P56" s="214" t="s">
        <v>639</v>
      </c>
      <c r="Q56" s="216" t="s">
        <v>1586</v>
      </c>
    </row>
    <row r="57" spans="3:17" x14ac:dyDescent="0.2">
      <c r="C57" s="223" t="s">
        <v>3747</v>
      </c>
      <c r="D57" s="223" t="s">
        <v>3950</v>
      </c>
      <c r="E57" s="223" t="s">
        <v>1573</v>
      </c>
      <c r="F57" s="214" t="s">
        <v>3748</v>
      </c>
      <c r="G57" s="214">
        <v>172</v>
      </c>
      <c r="I57" s="214">
        <v>2</v>
      </c>
      <c r="J57" s="181">
        <v>1</v>
      </c>
      <c r="P57" s="214" t="s">
        <v>639</v>
      </c>
      <c r="Q57" s="216" t="s">
        <v>1586</v>
      </c>
    </row>
    <row r="58" spans="3:17" x14ac:dyDescent="0.2">
      <c r="C58" s="223" t="s">
        <v>3749</v>
      </c>
      <c r="D58" s="223" t="s">
        <v>3952</v>
      </c>
      <c r="E58" s="223" t="s">
        <v>1573</v>
      </c>
      <c r="F58" s="214" t="s">
        <v>3750</v>
      </c>
      <c r="G58" s="214">
        <v>172</v>
      </c>
      <c r="I58" s="214">
        <v>2</v>
      </c>
      <c r="J58" s="181">
        <v>1</v>
      </c>
      <c r="P58" s="214" t="s">
        <v>639</v>
      </c>
      <c r="Q58" s="216" t="s">
        <v>1586</v>
      </c>
    </row>
    <row r="59" spans="3:17" x14ac:dyDescent="0.2">
      <c r="C59" s="223" t="s">
        <v>3751</v>
      </c>
      <c r="D59" s="223" t="s">
        <v>3954</v>
      </c>
      <c r="E59" s="223" t="s">
        <v>1573</v>
      </c>
      <c r="F59" s="214" t="s">
        <v>3752</v>
      </c>
      <c r="G59" s="214">
        <v>172</v>
      </c>
      <c r="I59" s="214">
        <v>2</v>
      </c>
      <c r="J59" s="181">
        <v>1</v>
      </c>
      <c r="P59" s="214" t="s">
        <v>639</v>
      </c>
      <c r="Q59" s="216" t="s">
        <v>1586</v>
      </c>
    </row>
    <row r="60" spans="3:17" x14ac:dyDescent="0.2">
      <c r="C60" s="223" t="s">
        <v>3753</v>
      </c>
      <c r="D60" s="223" t="s">
        <v>3956</v>
      </c>
      <c r="E60" s="223" t="s">
        <v>1573</v>
      </c>
      <c r="F60" s="214" t="s">
        <v>3754</v>
      </c>
      <c r="G60" s="214">
        <v>172</v>
      </c>
      <c r="I60" s="214">
        <v>2</v>
      </c>
      <c r="J60" s="181">
        <v>1</v>
      </c>
      <c r="P60" s="214" t="s">
        <v>639</v>
      </c>
      <c r="Q60" s="216" t="s">
        <v>1586</v>
      </c>
    </row>
    <row r="61" spans="3:17" x14ac:dyDescent="0.2">
      <c r="C61" s="223" t="s">
        <v>3755</v>
      </c>
      <c r="D61" s="223" t="s">
        <v>3958</v>
      </c>
      <c r="E61" s="223" t="s">
        <v>1573</v>
      </c>
      <c r="F61" s="214" t="s">
        <v>3754</v>
      </c>
      <c r="G61" s="214">
        <v>172</v>
      </c>
      <c r="I61" s="214">
        <v>2</v>
      </c>
      <c r="J61" s="181">
        <v>1</v>
      </c>
      <c r="P61" s="214" t="s">
        <v>639</v>
      </c>
      <c r="Q61" s="216" t="s">
        <v>1586</v>
      </c>
    </row>
    <row r="62" spans="3:17" x14ac:dyDescent="0.2">
      <c r="C62" s="223" t="s">
        <v>3756</v>
      </c>
      <c r="D62" s="223" t="s">
        <v>3961</v>
      </c>
      <c r="E62" s="223" t="s">
        <v>1573</v>
      </c>
      <c r="F62" s="214" t="s">
        <v>3754</v>
      </c>
      <c r="G62" s="214">
        <v>172</v>
      </c>
      <c r="I62" s="214">
        <v>2</v>
      </c>
      <c r="J62" s="181">
        <v>1</v>
      </c>
      <c r="P62" s="214" t="s">
        <v>639</v>
      </c>
      <c r="Q62" s="216" t="s">
        <v>1586</v>
      </c>
    </row>
    <row r="63" spans="3:17" x14ac:dyDescent="0.2">
      <c r="C63" s="223" t="s">
        <v>3757</v>
      </c>
      <c r="D63" s="223" t="s">
        <v>3963</v>
      </c>
      <c r="E63" s="223" t="s">
        <v>1573</v>
      </c>
      <c r="F63" s="214" t="s">
        <v>3754</v>
      </c>
      <c r="G63" s="214">
        <v>172</v>
      </c>
      <c r="I63" s="214">
        <v>2</v>
      </c>
      <c r="J63" s="181">
        <v>1</v>
      </c>
      <c r="P63" s="214" t="s">
        <v>639</v>
      </c>
      <c r="Q63" s="216" t="s">
        <v>1586</v>
      </c>
    </row>
    <row r="64" spans="3:17" x14ac:dyDescent="0.2">
      <c r="C64" s="223" t="s">
        <v>3758</v>
      </c>
      <c r="D64" s="223" t="s">
        <v>815</v>
      </c>
      <c r="E64" s="223" t="s">
        <v>1573</v>
      </c>
      <c r="F64" s="214" t="s">
        <v>3754</v>
      </c>
      <c r="G64" s="214">
        <v>172</v>
      </c>
      <c r="I64" s="214">
        <v>2</v>
      </c>
      <c r="J64" s="181">
        <v>1</v>
      </c>
      <c r="P64" s="214" t="s">
        <v>639</v>
      </c>
      <c r="Q64" s="216" t="s">
        <v>1586</v>
      </c>
    </row>
    <row r="65" spans="3:17" x14ac:dyDescent="0.2">
      <c r="C65" s="223" t="s">
        <v>3759</v>
      </c>
      <c r="D65" s="223" t="s">
        <v>817</v>
      </c>
      <c r="E65" s="223" t="s">
        <v>3760</v>
      </c>
      <c r="F65" s="214" t="s">
        <v>3761</v>
      </c>
      <c r="G65" s="214">
        <v>172</v>
      </c>
      <c r="I65" s="214">
        <v>2</v>
      </c>
      <c r="J65" s="181">
        <v>1</v>
      </c>
      <c r="P65" s="214" t="s">
        <v>639</v>
      </c>
      <c r="Q65" s="216" t="s">
        <v>1586</v>
      </c>
    </row>
    <row r="66" spans="3:17" x14ac:dyDescent="0.2">
      <c r="C66" s="223" t="s">
        <v>3762</v>
      </c>
      <c r="D66" s="223" t="s">
        <v>819</v>
      </c>
      <c r="E66" s="223" t="s">
        <v>3760</v>
      </c>
      <c r="F66" s="214" t="s">
        <v>3761</v>
      </c>
      <c r="G66" s="214">
        <v>172</v>
      </c>
      <c r="I66" s="214">
        <v>2</v>
      </c>
      <c r="J66" s="181">
        <v>1</v>
      </c>
      <c r="P66" s="214" t="s">
        <v>647</v>
      </c>
      <c r="Q66" s="216" t="s">
        <v>636</v>
      </c>
    </row>
    <row r="67" spans="3:17" x14ac:dyDescent="0.2">
      <c r="C67" s="223" t="s">
        <v>3876</v>
      </c>
      <c r="D67" s="223" t="s">
        <v>821</v>
      </c>
      <c r="E67" s="223" t="s">
        <v>3760</v>
      </c>
      <c r="F67" s="214" t="s">
        <v>3761</v>
      </c>
      <c r="G67" s="214">
        <v>172</v>
      </c>
      <c r="I67" s="214">
        <v>2</v>
      </c>
      <c r="J67" s="181">
        <v>1</v>
      </c>
      <c r="P67" s="214" t="s">
        <v>647</v>
      </c>
      <c r="Q67" s="216" t="s">
        <v>636</v>
      </c>
    </row>
    <row r="68" spans="3:17" x14ac:dyDescent="0.2">
      <c r="C68" s="223" t="s">
        <v>3877</v>
      </c>
      <c r="D68" s="223" t="s">
        <v>824</v>
      </c>
      <c r="E68" s="223" t="s">
        <v>3760</v>
      </c>
      <c r="F68" s="214" t="s">
        <v>3761</v>
      </c>
      <c r="G68" s="214">
        <v>172</v>
      </c>
      <c r="I68" s="214">
        <v>2</v>
      </c>
      <c r="J68" s="181">
        <v>1</v>
      </c>
      <c r="P68" s="214" t="s">
        <v>647</v>
      </c>
      <c r="Q68" s="216" t="s">
        <v>636</v>
      </c>
    </row>
    <row r="69" spans="3:17" x14ac:dyDescent="0.2">
      <c r="C69" s="223" t="s">
        <v>3878</v>
      </c>
      <c r="D69" s="223" t="s">
        <v>826</v>
      </c>
      <c r="E69" s="223" t="s">
        <v>3760</v>
      </c>
      <c r="F69" s="214" t="s">
        <v>3761</v>
      </c>
      <c r="G69" s="214">
        <v>172</v>
      </c>
      <c r="I69" s="214">
        <v>2</v>
      </c>
      <c r="J69" s="181">
        <v>1</v>
      </c>
      <c r="P69" s="214" t="s">
        <v>647</v>
      </c>
      <c r="Q69" s="216" t="s">
        <v>636</v>
      </c>
    </row>
    <row r="70" spans="3:17" x14ac:dyDescent="0.2">
      <c r="C70" s="223" t="s">
        <v>3879</v>
      </c>
      <c r="D70" s="223" t="s">
        <v>828</v>
      </c>
      <c r="E70" s="223" t="s">
        <v>3760</v>
      </c>
      <c r="F70" s="214" t="s">
        <v>3761</v>
      </c>
      <c r="G70" s="214">
        <v>172</v>
      </c>
      <c r="I70" s="214">
        <v>2</v>
      </c>
      <c r="J70" s="181">
        <v>1</v>
      </c>
      <c r="P70" s="214" t="s">
        <v>647</v>
      </c>
      <c r="Q70" s="216" t="s">
        <v>636</v>
      </c>
    </row>
    <row r="71" spans="3:17" x14ac:dyDescent="0.2">
      <c r="C71" s="223" t="s">
        <v>3880</v>
      </c>
      <c r="D71" s="223" t="s">
        <v>830</v>
      </c>
      <c r="E71" s="223" t="s">
        <v>1573</v>
      </c>
      <c r="F71" s="214" t="s">
        <v>3881</v>
      </c>
      <c r="G71" s="214">
        <v>172</v>
      </c>
      <c r="I71" s="214">
        <v>2</v>
      </c>
      <c r="J71" s="181">
        <v>2.5</v>
      </c>
      <c r="P71" s="214" t="s">
        <v>663</v>
      </c>
      <c r="Q71" s="216" t="s">
        <v>636</v>
      </c>
    </row>
    <row r="72" spans="3:17" x14ac:dyDescent="0.2">
      <c r="C72" s="223" t="s">
        <v>3882</v>
      </c>
      <c r="D72" s="223" t="s">
        <v>5123</v>
      </c>
      <c r="E72" s="223" t="s">
        <v>3883</v>
      </c>
      <c r="F72" s="214" t="s">
        <v>3884</v>
      </c>
      <c r="G72" s="214">
        <v>171</v>
      </c>
      <c r="I72" s="214">
        <v>2</v>
      </c>
      <c r="J72" s="181">
        <v>141</v>
      </c>
      <c r="P72" s="214" t="s">
        <v>1754</v>
      </c>
      <c r="Q72" s="216" t="s">
        <v>640</v>
      </c>
    </row>
    <row r="73" spans="3:17" x14ac:dyDescent="0.2">
      <c r="C73" s="223" t="s">
        <v>3885</v>
      </c>
      <c r="D73" s="223" t="s">
        <v>2031</v>
      </c>
      <c r="E73" s="223" t="s">
        <v>3886</v>
      </c>
      <c r="F73" s="214" t="s">
        <v>3887</v>
      </c>
      <c r="G73" s="214">
        <v>171</v>
      </c>
      <c r="I73" s="214">
        <v>2</v>
      </c>
      <c r="J73" s="181">
        <v>1.5</v>
      </c>
      <c r="P73" s="214" t="s">
        <v>1754</v>
      </c>
      <c r="Q73" s="216" t="s">
        <v>640</v>
      </c>
    </row>
    <row r="74" spans="3:17" x14ac:dyDescent="0.2">
      <c r="C74" s="223" t="s">
        <v>3888</v>
      </c>
      <c r="D74" s="223" t="s">
        <v>5125</v>
      </c>
      <c r="E74" s="223" t="s">
        <v>3889</v>
      </c>
      <c r="F74" s="214" t="s">
        <v>3890</v>
      </c>
      <c r="G74" s="214">
        <v>171</v>
      </c>
      <c r="I74" s="214">
        <v>2</v>
      </c>
      <c r="J74" s="181">
        <v>5.5</v>
      </c>
      <c r="P74" s="214" t="s">
        <v>1754</v>
      </c>
      <c r="Q74" s="216" t="s">
        <v>640</v>
      </c>
    </row>
    <row r="75" spans="3:17" x14ac:dyDescent="0.2">
      <c r="C75" s="223" t="s">
        <v>3891</v>
      </c>
      <c r="D75" s="223" t="s">
        <v>5128</v>
      </c>
      <c r="E75" s="223" t="s">
        <v>3892</v>
      </c>
      <c r="F75" s="214" t="s">
        <v>3893</v>
      </c>
      <c r="G75" s="214">
        <v>172</v>
      </c>
      <c r="I75" s="214">
        <v>2</v>
      </c>
      <c r="J75" s="181">
        <v>3</v>
      </c>
      <c r="P75" s="214" t="s">
        <v>647</v>
      </c>
      <c r="Q75" s="216" t="s">
        <v>640</v>
      </c>
    </row>
    <row r="76" spans="3:17" x14ac:dyDescent="0.2">
      <c r="C76" s="223" t="s">
        <v>3894</v>
      </c>
      <c r="D76" s="223" t="s">
        <v>5130</v>
      </c>
      <c r="E76" s="223" t="s">
        <v>3895</v>
      </c>
      <c r="F76" s="214" t="s">
        <v>3896</v>
      </c>
      <c r="G76" s="214">
        <v>172</v>
      </c>
      <c r="I76" s="214">
        <v>2</v>
      </c>
      <c r="J76" s="181">
        <v>3</v>
      </c>
      <c r="P76" s="214" t="s">
        <v>647</v>
      </c>
      <c r="Q76" s="216" t="s">
        <v>644</v>
      </c>
    </row>
    <row r="77" spans="3:17" x14ac:dyDescent="0.2">
      <c r="C77" s="223" t="s">
        <v>3897</v>
      </c>
      <c r="D77" s="223" t="s">
        <v>5132</v>
      </c>
      <c r="E77" s="223" t="s">
        <v>3898</v>
      </c>
      <c r="F77" s="214" t="s">
        <v>3899</v>
      </c>
      <c r="G77" s="214">
        <v>172</v>
      </c>
      <c r="I77" s="214">
        <v>2</v>
      </c>
      <c r="J77" s="181">
        <v>3</v>
      </c>
      <c r="P77" s="214" t="s">
        <v>647</v>
      </c>
      <c r="Q77" s="216" t="s">
        <v>644</v>
      </c>
    </row>
    <row r="78" spans="3:17" x14ac:dyDescent="0.2">
      <c r="C78" s="223" t="s">
        <v>3900</v>
      </c>
      <c r="D78" s="223" t="s">
        <v>5134</v>
      </c>
      <c r="E78" s="223" t="s">
        <v>3901</v>
      </c>
      <c r="F78" s="214" t="s">
        <v>1581</v>
      </c>
      <c r="G78" s="214">
        <v>172</v>
      </c>
      <c r="I78" s="214">
        <v>2</v>
      </c>
      <c r="J78" s="181">
        <v>5.5</v>
      </c>
      <c r="P78" s="214" t="s">
        <v>647</v>
      </c>
      <c r="Q78" s="216" t="s">
        <v>644</v>
      </c>
    </row>
    <row r="79" spans="3:17" x14ac:dyDescent="0.2">
      <c r="C79" s="223" t="s">
        <v>3902</v>
      </c>
      <c r="D79" s="223" t="s">
        <v>5137</v>
      </c>
      <c r="E79" s="223" t="s">
        <v>3903</v>
      </c>
      <c r="F79" s="214" t="s">
        <v>3904</v>
      </c>
      <c r="G79" s="214">
        <v>172</v>
      </c>
      <c r="I79" s="214">
        <v>2</v>
      </c>
      <c r="J79" s="181">
        <v>3</v>
      </c>
      <c r="P79" s="214" t="s">
        <v>639</v>
      </c>
      <c r="Q79" s="216" t="s">
        <v>644</v>
      </c>
    </row>
    <row r="80" spans="3:17" x14ac:dyDescent="0.2">
      <c r="C80" s="223" t="s">
        <v>3905</v>
      </c>
      <c r="D80" s="223" t="s">
        <v>5141</v>
      </c>
      <c r="E80" s="223" t="s">
        <v>3906</v>
      </c>
      <c r="F80" s="214" t="s">
        <v>3907</v>
      </c>
      <c r="G80" s="214">
        <v>172</v>
      </c>
      <c r="I80" s="214">
        <v>2</v>
      </c>
      <c r="J80" s="181">
        <v>3</v>
      </c>
      <c r="P80" s="214" t="s">
        <v>639</v>
      </c>
      <c r="Q80" s="216" t="s">
        <v>644</v>
      </c>
    </row>
    <row r="81" spans="1:17" x14ac:dyDescent="0.2">
      <c r="C81" s="223" t="s">
        <v>2833</v>
      </c>
      <c r="D81" s="223" t="s">
        <v>5144</v>
      </c>
      <c r="E81" s="223" t="s">
        <v>3834</v>
      </c>
      <c r="F81" s="214" t="s">
        <v>3835</v>
      </c>
      <c r="G81" s="214">
        <v>172</v>
      </c>
      <c r="I81" s="214">
        <v>2</v>
      </c>
      <c r="J81" s="181">
        <v>5.5</v>
      </c>
      <c r="P81" s="214" t="s">
        <v>639</v>
      </c>
      <c r="Q81" s="216" t="s">
        <v>644</v>
      </c>
    </row>
    <row r="82" spans="1:17" x14ac:dyDescent="0.2">
      <c r="C82" s="223" t="s">
        <v>3836</v>
      </c>
      <c r="D82" s="223" t="s">
        <v>5147</v>
      </c>
      <c r="E82" s="223" t="s">
        <v>3837</v>
      </c>
      <c r="F82" s="214" t="s">
        <v>3838</v>
      </c>
      <c r="G82" s="214">
        <v>172</v>
      </c>
      <c r="I82" s="214">
        <v>2</v>
      </c>
      <c r="J82" s="181">
        <v>3</v>
      </c>
      <c r="P82" s="214" t="s">
        <v>663</v>
      </c>
      <c r="Q82" s="216" t="s">
        <v>644</v>
      </c>
    </row>
    <row r="83" spans="1:17" x14ac:dyDescent="0.2">
      <c r="C83" s="223" t="s">
        <v>3839</v>
      </c>
      <c r="D83" s="223" t="s">
        <v>5148</v>
      </c>
      <c r="E83" s="223" t="s">
        <v>3840</v>
      </c>
      <c r="F83" s="214" t="s">
        <v>3841</v>
      </c>
      <c r="G83" s="214">
        <v>172</v>
      </c>
      <c r="I83" s="214">
        <v>2</v>
      </c>
      <c r="J83" s="181">
        <v>3</v>
      </c>
      <c r="P83" s="214" t="s">
        <v>663</v>
      </c>
      <c r="Q83" s="216" t="s">
        <v>644</v>
      </c>
    </row>
    <row r="84" spans="1:17" x14ac:dyDescent="0.2">
      <c r="C84" s="223" t="s">
        <v>2895</v>
      </c>
      <c r="D84" s="223" t="s">
        <v>5149</v>
      </c>
      <c r="E84" s="223" t="s">
        <v>2896</v>
      </c>
      <c r="F84" s="214" t="s">
        <v>2897</v>
      </c>
      <c r="G84" s="214">
        <v>172</v>
      </c>
      <c r="I84" s="214">
        <v>2</v>
      </c>
      <c r="J84" s="181">
        <v>3</v>
      </c>
      <c r="P84" s="214" t="s">
        <v>663</v>
      </c>
      <c r="Q84" s="216" t="s">
        <v>644</v>
      </c>
    </row>
    <row r="85" spans="1:17" x14ac:dyDescent="0.2">
      <c r="C85" s="223" t="s">
        <v>2898</v>
      </c>
      <c r="D85" s="223" t="s">
        <v>5152</v>
      </c>
      <c r="E85" s="223" t="s">
        <v>2899</v>
      </c>
      <c r="F85" s="214" t="s">
        <v>2900</v>
      </c>
      <c r="G85" s="214">
        <v>172</v>
      </c>
      <c r="I85" s="214">
        <v>2</v>
      </c>
      <c r="J85" s="181">
        <v>3</v>
      </c>
      <c r="P85" s="214" t="s">
        <v>663</v>
      </c>
      <c r="Q85" s="216" t="s">
        <v>644</v>
      </c>
    </row>
    <row r="86" spans="1:17" x14ac:dyDescent="0.2">
      <c r="C86" s="223" t="s">
        <v>2901</v>
      </c>
      <c r="D86" s="223" t="s">
        <v>5154</v>
      </c>
      <c r="E86" s="223" t="s">
        <v>2902</v>
      </c>
      <c r="F86" s="214" t="s">
        <v>2464</v>
      </c>
      <c r="G86" s="214">
        <v>171</v>
      </c>
      <c r="I86" s="214">
        <v>2</v>
      </c>
      <c r="J86" s="181">
        <v>190.5</v>
      </c>
      <c r="P86" s="214" t="s">
        <v>663</v>
      </c>
      <c r="Q86" s="216" t="s">
        <v>648</v>
      </c>
    </row>
    <row r="87" spans="1:17" x14ac:dyDescent="0.2">
      <c r="C87" s="223" t="s">
        <v>2903</v>
      </c>
      <c r="D87" s="223" t="s">
        <v>5158</v>
      </c>
      <c r="E87" s="223" t="s">
        <v>2904</v>
      </c>
      <c r="F87" s="214" t="s">
        <v>2905</v>
      </c>
      <c r="G87" s="214">
        <v>171</v>
      </c>
      <c r="I87" s="214">
        <v>2</v>
      </c>
      <c r="J87" s="181">
        <v>3.5</v>
      </c>
      <c r="P87" s="214" t="s">
        <v>663</v>
      </c>
      <c r="Q87" s="216" t="s">
        <v>2906</v>
      </c>
    </row>
    <row r="88" spans="1:17" x14ac:dyDescent="0.2">
      <c r="C88" s="223" t="s">
        <v>2907</v>
      </c>
      <c r="D88" s="223" t="s">
        <v>5161</v>
      </c>
      <c r="E88" s="223" t="s">
        <v>2908</v>
      </c>
      <c r="F88" s="214">
        <v>226212</v>
      </c>
      <c r="G88" s="214">
        <v>172</v>
      </c>
      <c r="I88" s="214">
        <v>2</v>
      </c>
      <c r="J88" s="181">
        <v>8</v>
      </c>
      <c r="K88" s="214">
        <v>26</v>
      </c>
      <c r="P88" s="214" t="s">
        <v>663</v>
      </c>
      <c r="Q88" s="216" t="s">
        <v>2906</v>
      </c>
    </row>
    <row r="89" spans="1:17" s="205" customFormat="1" ht="13.5" thickBot="1" x14ac:dyDescent="0.25">
      <c r="A89" s="196"/>
      <c r="B89"/>
      <c r="C89" s="223" t="s">
        <v>2909</v>
      </c>
      <c r="D89" s="223" t="s">
        <v>5164</v>
      </c>
      <c r="E89" s="223" t="s">
        <v>2910</v>
      </c>
      <c r="F89" s="214" t="s">
        <v>642</v>
      </c>
      <c r="G89" s="214">
        <v>171</v>
      </c>
      <c r="H89" s="214"/>
      <c r="I89" s="214">
        <v>2</v>
      </c>
      <c r="J89" s="181">
        <v>120</v>
      </c>
      <c r="K89" s="214">
        <v>50</v>
      </c>
      <c r="L89" s="214"/>
      <c r="M89" s="214"/>
      <c r="N89" s="214"/>
      <c r="O89" s="214" t="s">
        <v>643</v>
      </c>
      <c r="P89" s="214" t="s">
        <v>3209</v>
      </c>
      <c r="Q89" s="216" t="s">
        <v>2911</v>
      </c>
    </row>
    <row r="90" spans="1:17" x14ac:dyDescent="0.2">
      <c r="C90" s="232" t="s">
        <v>2912</v>
      </c>
      <c r="D90" s="232" t="s">
        <v>5167</v>
      </c>
      <c r="E90" s="232" t="s">
        <v>2910</v>
      </c>
      <c r="F90" s="220" t="s">
        <v>642</v>
      </c>
      <c r="G90" s="220">
        <v>171</v>
      </c>
      <c r="H90" s="220"/>
      <c r="I90" s="220">
        <v>2</v>
      </c>
      <c r="J90" s="352">
        <v>147</v>
      </c>
      <c r="K90" s="220">
        <v>50</v>
      </c>
      <c r="L90" s="220"/>
      <c r="M90" s="220"/>
      <c r="N90" s="220"/>
      <c r="O90" s="220" t="s">
        <v>643</v>
      </c>
      <c r="P90" s="220" t="s">
        <v>776</v>
      </c>
      <c r="Q90" s="222" t="s">
        <v>2913</v>
      </c>
    </row>
    <row r="91" spans="1:17" x14ac:dyDescent="0.2">
      <c r="C91" s="223" t="s">
        <v>2914</v>
      </c>
      <c r="D91" s="223" t="s">
        <v>5170</v>
      </c>
      <c r="E91" s="223" t="s">
        <v>2915</v>
      </c>
      <c r="F91" s="214" t="s">
        <v>2916</v>
      </c>
      <c r="G91" s="214">
        <v>171</v>
      </c>
      <c r="I91" s="214">
        <v>2</v>
      </c>
      <c r="J91" s="181">
        <v>8</v>
      </c>
      <c r="K91" s="214">
        <v>45</v>
      </c>
      <c r="O91" s="214" t="s">
        <v>4451</v>
      </c>
      <c r="P91" s="214" t="s">
        <v>1754</v>
      </c>
      <c r="Q91" s="216" t="s">
        <v>2913</v>
      </c>
    </row>
    <row r="92" spans="1:17" x14ac:dyDescent="0.2">
      <c r="C92" s="223" t="s">
        <v>2917</v>
      </c>
      <c r="D92" s="223" t="s">
        <v>5173</v>
      </c>
      <c r="E92" s="223" t="s">
        <v>2915</v>
      </c>
      <c r="F92" s="214" t="s">
        <v>2918</v>
      </c>
      <c r="G92" s="214">
        <v>171</v>
      </c>
      <c r="I92" s="214">
        <v>2</v>
      </c>
      <c r="J92" s="181">
        <v>8</v>
      </c>
      <c r="K92" s="214">
        <v>45</v>
      </c>
      <c r="O92" s="214" t="s">
        <v>4451</v>
      </c>
      <c r="P92" s="214" t="s">
        <v>1754</v>
      </c>
      <c r="Q92" s="216" t="s">
        <v>2913</v>
      </c>
    </row>
    <row r="93" spans="1:17" x14ac:dyDescent="0.2">
      <c r="C93" s="223" t="s">
        <v>2919</v>
      </c>
      <c r="D93" s="223" t="s">
        <v>1110</v>
      </c>
      <c r="E93" s="223" t="s">
        <v>2915</v>
      </c>
      <c r="F93" s="214" t="s">
        <v>2920</v>
      </c>
      <c r="G93" s="214">
        <v>171</v>
      </c>
      <c r="I93" s="214">
        <v>2</v>
      </c>
      <c r="J93" s="181">
        <v>8</v>
      </c>
      <c r="K93" s="214">
        <v>45</v>
      </c>
      <c r="O93" s="214" t="s">
        <v>4451</v>
      </c>
      <c r="P93" s="214" t="s">
        <v>669</v>
      </c>
      <c r="Q93" s="216" t="s">
        <v>2921</v>
      </c>
    </row>
    <row r="94" spans="1:17" x14ac:dyDescent="0.2">
      <c r="C94" s="223" t="s">
        <v>2922</v>
      </c>
      <c r="D94" s="223" t="s">
        <v>1113</v>
      </c>
      <c r="E94" s="223" t="s">
        <v>2915</v>
      </c>
      <c r="F94" s="214" t="s">
        <v>2923</v>
      </c>
      <c r="G94" s="214">
        <v>171</v>
      </c>
      <c r="I94" s="214">
        <v>2</v>
      </c>
      <c r="J94" s="181">
        <v>8</v>
      </c>
      <c r="K94" s="214">
        <v>45</v>
      </c>
      <c r="O94" s="214" t="s">
        <v>4451</v>
      </c>
      <c r="P94" s="214" t="s">
        <v>669</v>
      </c>
      <c r="Q94" s="216" t="s">
        <v>2921</v>
      </c>
    </row>
    <row r="95" spans="1:17" x14ac:dyDescent="0.2">
      <c r="C95" s="223" t="s">
        <v>2924</v>
      </c>
      <c r="D95" s="223" t="s">
        <v>1116</v>
      </c>
      <c r="E95" s="223" t="s">
        <v>2915</v>
      </c>
      <c r="F95" s="214" t="s">
        <v>2925</v>
      </c>
      <c r="G95" s="214">
        <v>171</v>
      </c>
      <c r="I95" s="214">
        <v>2</v>
      </c>
      <c r="J95" s="181">
        <v>8</v>
      </c>
      <c r="K95" s="214">
        <v>45</v>
      </c>
      <c r="O95" s="214" t="s">
        <v>4451</v>
      </c>
      <c r="P95" s="214" t="s">
        <v>776</v>
      </c>
      <c r="Q95" s="216" t="s">
        <v>2921</v>
      </c>
    </row>
    <row r="96" spans="1:17" x14ac:dyDescent="0.2">
      <c r="C96" s="223" t="s">
        <v>2926</v>
      </c>
      <c r="D96" s="223" t="s">
        <v>1119</v>
      </c>
      <c r="E96" s="223" t="s">
        <v>2927</v>
      </c>
      <c r="F96" s="214" t="s">
        <v>2928</v>
      </c>
      <c r="G96" s="214">
        <v>171</v>
      </c>
      <c r="I96" s="214">
        <v>2</v>
      </c>
      <c r="J96" s="181">
        <v>8</v>
      </c>
      <c r="K96" s="214">
        <v>45</v>
      </c>
      <c r="O96" s="214" t="s">
        <v>4451</v>
      </c>
      <c r="P96" s="214" t="s">
        <v>776</v>
      </c>
      <c r="Q96" s="216" t="s">
        <v>2921</v>
      </c>
    </row>
    <row r="97" spans="3:17" x14ac:dyDescent="0.2">
      <c r="C97" s="223" t="s">
        <v>2929</v>
      </c>
      <c r="D97" s="223" t="s">
        <v>1122</v>
      </c>
      <c r="E97" s="223" t="s">
        <v>2927</v>
      </c>
      <c r="F97" s="214" t="s">
        <v>2930</v>
      </c>
      <c r="G97" s="214">
        <v>171</v>
      </c>
      <c r="I97" s="214">
        <v>2</v>
      </c>
      <c r="J97" s="181">
        <v>8</v>
      </c>
      <c r="K97" s="214">
        <v>45</v>
      </c>
      <c r="O97" s="214" t="s">
        <v>4451</v>
      </c>
      <c r="P97" s="214" t="s">
        <v>647</v>
      </c>
      <c r="Q97" s="216" t="s">
        <v>2921</v>
      </c>
    </row>
    <row r="98" spans="3:17" x14ac:dyDescent="0.2">
      <c r="C98" s="223" t="s">
        <v>2931</v>
      </c>
      <c r="D98" s="223" t="s">
        <v>1125</v>
      </c>
      <c r="E98" s="223" t="s">
        <v>2927</v>
      </c>
      <c r="F98" s="214" t="s">
        <v>2932</v>
      </c>
      <c r="G98" s="214">
        <v>171</v>
      </c>
      <c r="I98" s="214">
        <v>2</v>
      </c>
      <c r="J98" s="181">
        <v>8</v>
      </c>
      <c r="K98" s="214">
        <v>45</v>
      </c>
      <c r="O98" s="214" t="s">
        <v>4451</v>
      </c>
      <c r="P98" s="214" t="s">
        <v>1754</v>
      </c>
      <c r="Q98" s="216" t="s">
        <v>2921</v>
      </c>
    </row>
    <row r="99" spans="3:17" x14ac:dyDescent="0.2">
      <c r="C99" s="223" t="s">
        <v>2933</v>
      </c>
      <c r="D99" s="223" t="s">
        <v>1128</v>
      </c>
      <c r="E99" s="223" t="s">
        <v>2927</v>
      </c>
      <c r="F99" s="214" t="s">
        <v>2934</v>
      </c>
      <c r="G99" s="214">
        <v>171</v>
      </c>
      <c r="I99" s="214">
        <v>2</v>
      </c>
      <c r="J99" s="181">
        <v>8</v>
      </c>
      <c r="K99" s="214">
        <v>45</v>
      </c>
      <c r="O99" s="214" t="s">
        <v>4451</v>
      </c>
      <c r="P99" s="214" t="s">
        <v>1754</v>
      </c>
      <c r="Q99" s="216" t="s">
        <v>2921</v>
      </c>
    </row>
    <row r="100" spans="3:17" x14ac:dyDescent="0.2">
      <c r="C100" s="223" t="s">
        <v>2935</v>
      </c>
      <c r="D100" s="223" t="s">
        <v>1131</v>
      </c>
      <c r="E100" s="223" t="s">
        <v>2927</v>
      </c>
      <c r="F100" s="214" t="s">
        <v>2936</v>
      </c>
      <c r="G100" s="214">
        <v>171</v>
      </c>
      <c r="I100" s="214">
        <v>2</v>
      </c>
      <c r="J100" s="181">
        <v>8</v>
      </c>
      <c r="K100" s="214">
        <v>45</v>
      </c>
      <c r="O100" s="214" t="s">
        <v>4451</v>
      </c>
      <c r="P100" s="214" t="s">
        <v>1754</v>
      </c>
      <c r="Q100" s="216" t="s">
        <v>2921</v>
      </c>
    </row>
    <row r="101" spans="3:17" x14ac:dyDescent="0.2">
      <c r="C101" s="223" t="s">
        <v>2937</v>
      </c>
      <c r="D101" s="223" t="s">
        <v>1134</v>
      </c>
      <c r="E101" s="223" t="s">
        <v>2927</v>
      </c>
      <c r="F101" s="214" t="s">
        <v>2938</v>
      </c>
      <c r="G101" s="214">
        <v>172</v>
      </c>
      <c r="I101" s="214">
        <v>2</v>
      </c>
      <c r="J101" s="181">
        <v>8</v>
      </c>
      <c r="K101" s="214">
        <v>45</v>
      </c>
      <c r="O101" s="214" t="s">
        <v>4451</v>
      </c>
      <c r="P101" s="214" t="s">
        <v>669</v>
      </c>
      <c r="Q101" s="216" t="s">
        <v>655</v>
      </c>
    </row>
    <row r="102" spans="3:17" x14ac:dyDescent="0.2">
      <c r="C102" s="223" t="s">
        <v>2939</v>
      </c>
      <c r="D102" s="223" t="s">
        <v>1137</v>
      </c>
      <c r="E102" s="223" t="s">
        <v>2927</v>
      </c>
      <c r="F102" s="214" t="s">
        <v>2984</v>
      </c>
      <c r="G102" s="214">
        <v>172</v>
      </c>
      <c r="I102" s="214">
        <v>2</v>
      </c>
      <c r="J102" s="181">
        <v>8</v>
      </c>
      <c r="K102" s="214">
        <v>45</v>
      </c>
      <c r="O102" s="214" t="s">
        <v>4451</v>
      </c>
      <c r="P102" s="214" t="s">
        <v>669</v>
      </c>
      <c r="Q102" s="216" t="s">
        <v>655</v>
      </c>
    </row>
    <row r="103" spans="3:17" x14ac:dyDescent="0.2">
      <c r="C103" s="223" t="s">
        <v>2985</v>
      </c>
      <c r="D103" s="223" t="s">
        <v>1140</v>
      </c>
      <c r="E103" s="223" t="s">
        <v>2927</v>
      </c>
      <c r="F103" s="214" t="s">
        <v>2986</v>
      </c>
      <c r="G103" s="214">
        <v>171</v>
      </c>
      <c r="I103" s="214">
        <v>2</v>
      </c>
      <c r="J103" s="181">
        <v>8</v>
      </c>
      <c r="K103" s="214">
        <v>45</v>
      </c>
      <c r="O103" s="214" t="s">
        <v>4451</v>
      </c>
      <c r="P103" s="214" t="s">
        <v>647</v>
      </c>
      <c r="Q103" s="216" t="s">
        <v>655</v>
      </c>
    </row>
    <row r="104" spans="3:17" x14ac:dyDescent="0.2">
      <c r="C104" s="223" t="s">
        <v>2987</v>
      </c>
      <c r="D104" s="223" t="s">
        <v>1143</v>
      </c>
      <c r="E104" s="223" t="s">
        <v>2927</v>
      </c>
      <c r="F104" s="214" t="s">
        <v>2988</v>
      </c>
      <c r="G104" s="214">
        <v>171</v>
      </c>
      <c r="I104" s="214">
        <v>2</v>
      </c>
      <c r="J104" s="181">
        <v>8</v>
      </c>
      <c r="K104" s="214">
        <v>45</v>
      </c>
      <c r="O104" s="214" t="s">
        <v>4451</v>
      </c>
      <c r="P104" s="214" t="s">
        <v>647</v>
      </c>
      <c r="Q104" s="216" t="s">
        <v>655</v>
      </c>
    </row>
    <row r="105" spans="3:17" x14ac:dyDescent="0.2">
      <c r="C105" s="223" t="s">
        <v>2989</v>
      </c>
      <c r="D105" s="223" t="s">
        <v>1146</v>
      </c>
      <c r="E105" s="223" t="s">
        <v>2990</v>
      </c>
      <c r="F105" s="214" t="s">
        <v>2991</v>
      </c>
      <c r="G105" s="214">
        <v>171</v>
      </c>
      <c r="I105" s="214">
        <v>2</v>
      </c>
      <c r="J105" s="181">
        <v>2.5</v>
      </c>
      <c r="K105" s="214">
        <v>45</v>
      </c>
      <c r="O105" s="214" t="s">
        <v>4451</v>
      </c>
      <c r="P105" s="214" t="s">
        <v>647</v>
      </c>
      <c r="Q105" s="216" t="s">
        <v>655</v>
      </c>
    </row>
    <row r="106" spans="3:17" x14ac:dyDescent="0.2">
      <c r="C106" s="223" t="s">
        <v>2992</v>
      </c>
      <c r="D106" s="223" t="s">
        <v>1149</v>
      </c>
      <c r="E106" s="223" t="s">
        <v>2993</v>
      </c>
      <c r="F106" s="214" t="s">
        <v>2994</v>
      </c>
      <c r="G106" s="214">
        <v>171</v>
      </c>
      <c r="I106" s="214">
        <v>2</v>
      </c>
      <c r="J106" s="181">
        <v>2.5</v>
      </c>
      <c r="K106" s="214">
        <v>45</v>
      </c>
      <c r="O106" s="214" t="s">
        <v>4451</v>
      </c>
      <c r="P106" s="214" t="s">
        <v>647</v>
      </c>
      <c r="Q106" s="216" t="s">
        <v>655</v>
      </c>
    </row>
    <row r="107" spans="3:17" x14ac:dyDescent="0.2">
      <c r="C107" s="223" t="s">
        <v>2995</v>
      </c>
      <c r="D107" s="223" t="s">
        <v>1152</v>
      </c>
      <c r="E107" s="223" t="s">
        <v>3964</v>
      </c>
      <c r="F107" s="214" t="s">
        <v>3965</v>
      </c>
      <c r="G107" s="214">
        <v>171</v>
      </c>
      <c r="I107" s="214">
        <v>2</v>
      </c>
      <c r="J107" s="181">
        <v>8</v>
      </c>
      <c r="K107" s="214">
        <v>45</v>
      </c>
      <c r="O107" s="214" t="s">
        <v>4451</v>
      </c>
      <c r="P107" s="214" t="s">
        <v>1754</v>
      </c>
      <c r="Q107" s="216" t="s">
        <v>655</v>
      </c>
    </row>
    <row r="108" spans="3:17" x14ac:dyDescent="0.2">
      <c r="C108" s="223" t="s">
        <v>3966</v>
      </c>
      <c r="D108" s="223" t="s">
        <v>1155</v>
      </c>
      <c r="E108" s="223" t="s">
        <v>3967</v>
      </c>
      <c r="F108" s="214" t="s">
        <v>3968</v>
      </c>
      <c r="G108" s="214">
        <v>171</v>
      </c>
      <c r="I108" s="214">
        <v>2</v>
      </c>
      <c r="J108" s="181">
        <v>8</v>
      </c>
      <c r="K108" s="214">
        <v>45</v>
      </c>
      <c r="O108" s="214" t="s">
        <v>4451</v>
      </c>
      <c r="P108" s="214" t="s">
        <v>1754</v>
      </c>
      <c r="Q108" s="216" t="s">
        <v>655</v>
      </c>
    </row>
    <row r="109" spans="3:17" x14ac:dyDescent="0.2">
      <c r="C109" s="223" t="s">
        <v>3969</v>
      </c>
      <c r="D109" s="223" t="s">
        <v>1158</v>
      </c>
      <c r="E109" s="223" t="s">
        <v>3964</v>
      </c>
      <c r="F109" s="214" t="s">
        <v>3970</v>
      </c>
      <c r="G109" s="214">
        <v>171</v>
      </c>
      <c r="I109" s="214">
        <v>2</v>
      </c>
      <c r="J109" s="181">
        <v>8</v>
      </c>
      <c r="K109" s="214">
        <v>45</v>
      </c>
      <c r="O109" s="214" t="s">
        <v>4451</v>
      </c>
      <c r="P109" s="214" t="s">
        <v>669</v>
      </c>
      <c r="Q109" s="216" t="s">
        <v>655</v>
      </c>
    </row>
    <row r="110" spans="3:17" x14ac:dyDescent="0.2">
      <c r="C110" s="223" t="s">
        <v>3971</v>
      </c>
      <c r="D110" s="223" t="s">
        <v>1161</v>
      </c>
      <c r="E110" s="223" t="s">
        <v>3964</v>
      </c>
      <c r="F110" s="214" t="s">
        <v>3972</v>
      </c>
      <c r="G110" s="214">
        <v>171</v>
      </c>
      <c r="I110" s="214">
        <v>2</v>
      </c>
      <c r="J110" s="181">
        <v>8</v>
      </c>
      <c r="K110" s="214">
        <v>45</v>
      </c>
      <c r="O110" s="214" t="s">
        <v>4451</v>
      </c>
      <c r="P110" s="214" t="s">
        <v>669</v>
      </c>
      <c r="Q110" s="216" t="s">
        <v>3973</v>
      </c>
    </row>
    <row r="111" spans="3:17" x14ac:dyDescent="0.2">
      <c r="C111" s="223" t="s">
        <v>3974</v>
      </c>
      <c r="D111" s="223" t="s">
        <v>1164</v>
      </c>
      <c r="E111" s="223" t="s">
        <v>3964</v>
      </c>
      <c r="F111" s="214" t="s">
        <v>3975</v>
      </c>
      <c r="G111" s="214">
        <v>171</v>
      </c>
      <c r="I111" s="214">
        <v>2</v>
      </c>
      <c r="J111" s="181">
        <v>8</v>
      </c>
      <c r="K111" s="214">
        <v>45</v>
      </c>
      <c r="O111" s="214" t="s">
        <v>4451</v>
      </c>
      <c r="P111" s="214" t="s">
        <v>647</v>
      </c>
      <c r="Q111" s="216" t="s">
        <v>3973</v>
      </c>
    </row>
    <row r="112" spans="3:17" x14ac:dyDescent="0.2">
      <c r="C112" s="223" t="s">
        <v>3976</v>
      </c>
      <c r="D112" s="223" t="s">
        <v>1167</v>
      </c>
      <c r="E112" s="223" t="s">
        <v>3964</v>
      </c>
      <c r="F112" s="214" t="s">
        <v>3977</v>
      </c>
      <c r="G112" s="214">
        <v>171</v>
      </c>
      <c r="I112" s="214">
        <v>2</v>
      </c>
      <c r="J112" s="181">
        <v>8</v>
      </c>
      <c r="K112" s="214">
        <v>45</v>
      </c>
      <c r="O112" s="214" t="s">
        <v>4451</v>
      </c>
      <c r="P112" s="214" t="s">
        <v>647</v>
      </c>
      <c r="Q112" s="216" t="s">
        <v>3973</v>
      </c>
    </row>
    <row r="113" spans="3:17" x14ac:dyDescent="0.2">
      <c r="C113" s="223" t="s">
        <v>3978</v>
      </c>
      <c r="D113" s="223" t="s">
        <v>1170</v>
      </c>
      <c r="E113" s="223" t="s">
        <v>3964</v>
      </c>
      <c r="F113" s="214" t="s">
        <v>3979</v>
      </c>
      <c r="G113" s="214">
        <v>171</v>
      </c>
      <c r="I113" s="214">
        <v>2</v>
      </c>
      <c r="J113" s="181">
        <v>8</v>
      </c>
      <c r="K113" s="214">
        <v>45</v>
      </c>
      <c r="O113" s="214" t="s">
        <v>4451</v>
      </c>
      <c r="P113" s="214" t="s">
        <v>1754</v>
      </c>
      <c r="Q113" s="216" t="s">
        <v>3973</v>
      </c>
    </row>
    <row r="114" spans="3:17" x14ac:dyDescent="0.2">
      <c r="C114" s="223" t="s">
        <v>3980</v>
      </c>
      <c r="D114" s="223" t="s">
        <v>1173</v>
      </c>
      <c r="E114" s="223" t="s">
        <v>3964</v>
      </c>
      <c r="F114" s="214" t="s">
        <v>3981</v>
      </c>
      <c r="G114" s="214">
        <v>171</v>
      </c>
      <c r="I114" s="214">
        <v>2</v>
      </c>
      <c r="J114" s="181">
        <v>8</v>
      </c>
      <c r="K114" s="214">
        <v>45</v>
      </c>
      <c r="O114" s="214" t="s">
        <v>4451</v>
      </c>
      <c r="P114" s="214" t="s">
        <v>1754</v>
      </c>
      <c r="Q114" s="216" t="s">
        <v>3973</v>
      </c>
    </row>
    <row r="115" spans="3:17" x14ac:dyDescent="0.2">
      <c r="C115" s="223" t="s">
        <v>3982</v>
      </c>
      <c r="D115" s="223" t="s">
        <v>1176</v>
      </c>
      <c r="E115" s="223" t="s">
        <v>3964</v>
      </c>
      <c r="F115" s="214" t="s">
        <v>3983</v>
      </c>
      <c r="G115" s="214">
        <v>171</v>
      </c>
      <c r="I115" s="214">
        <v>2</v>
      </c>
      <c r="J115" s="181">
        <v>8</v>
      </c>
      <c r="K115" s="214">
        <v>45</v>
      </c>
      <c r="O115" s="214" t="s">
        <v>4451</v>
      </c>
      <c r="P115" s="214" t="s">
        <v>1754</v>
      </c>
      <c r="Q115" s="216" t="s">
        <v>3973</v>
      </c>
    </row>
    <row r="116" spans="3:17" x14ac:dyDescent="0.2">
      <c r="C116" s="223" t="s">
        <v>3984</v>
      </c>
      <c r="D116" s="223" t="s">
        <v>1179</v>
      </c>
      <c r="E116" s="223" t="s">
        <v>3964</v>
      </c>
      <c r="F116" s="214" t="s">
        <v>2490</v>
      </c>
      <c r="G116" s="214">
        <v>171</v>
      </c>
      <c r="I116" s="214">
        <v>2</v>
      </c>
      <c r="J116" s="181">
        <v>11</v>
      </c>
      <c r="K116" s="214">
        <v>45</v>
      </c>
      <c r="O116" s="214" t="s">
        <v>4451</v>
      </c>
      <c r="P116" s="214" t="s">
        <v>647</v>
      </c>
      <c r="Q116" s="216" t="s">
        <v>3985</v>
      </c>
    </row>
    <row r="117" spans="3:17" x14ac:dyDescent="0.2">
      <c r="C117" s="223" t="s">
        <v>3986</v>
      </c>
      <c r="D117" s="223" t="s">
        <v>1181</v>
      </c>
      <c r="E117" s="223" t="s">
        <v>3987</v>
      </c>
      <c r="F117" s="214" t="s">
        <v>3988</v>
      </c>
      <c r="G117" s="214">
        <v>171</v>
      </c>
      <c r="I117" s="214">
        <v>2</v>
      </c>
      <c r="J117" s="181">
        <v>8</v>
      </c>
      <c r="K117" s="214">
        <v>45</v>
      </c>
      <c r="O117" s="214" t="s">
        <v>4451</v>
      </c>
      <c r="P117" s="214" t="s">
        <v>647</v>
      </c>
      <c r="Q117" s="216" t="s">
        <v>3985</v>
      </c>
    </row>
    <row r="118" spans="3:17" x14ac:dyDescent="0.2">
      <c r="C118" s="223" t="s">
        <v>3989</v>
      </c>
      <c r="D118" s="223" t="s">
        <v>1184</v>
      </c>
      <c r="E118" s="223" t="s">
        <v>3987</v>
      </c>
      <c r="F118" s="214" t="s">
        <v>3990</v>
      </c>
      <c r="G118" s="214">
        <v>171</v>
      </c>
      <c r="I118" s="214">
        <v>2</v>
      </c>
      <c r="J118" s="181">
        <v>8</v>
      </c>
      <c r="K118" s="214">
        <v>45</v>
      </c>
      <c r="O118" s="214" t="s">
        <v>4451</v>
      </c>
      <c r="P118" s="214" t="s">
        <v>663</v>
      </c>
      <c r="Q118" s="216" t="s">
        <v>3985</v>
      </c>
    </row>
    <row r="119" spans="3:17" x14ac:dyDescent="0.2">
      <c r="C119" s="223" t="s">
        <v>3991</v>
      </c>
      <c r="D119" s="223" t="s">
        <v>1187</v>
      </c>
      <c r="E119" s="223" t="s">
        <v>3987</v>
      </c>
      <c r="F119" s="214" t="s">
        <v>3992</v>
      </c>
      <c r="G119" s="214">
        <v>171</v>
      </c>
      <c r="I119" s="214">
        <v>2</v>
      </c>
      <c r="J119" s="181">
        <v>8</v>
      </c>
      <c r="K119" s="214">
        <v>45</v>
      </c>
      <c r="O119" s="214" t="s">
        <v>4451</v>
      </c>
      <c r="P119" s="214" t="s">
        <v>663</v>
      </c>
      <c r="Q119" s="216" t="s">
        <v>3985</v>
      </c>
    </row>
    <row r="120" spans="3:17" x14ac:dyDescent="0.2">
      <c r="C120" s="223" t="s">
        <v>1956</v>
      </c>
      <c r="D120" s="223" t="s">
        <v>1189</v>
      </c>
      <c r="E120" s="223" t="s">
        <v>1957</v>
      </c>
      <c r="F120" s="214" t="s">
        <v>1958</v>
      </c>
      <c r="G120" s="214">
        <v>171</v>
      </c>
      <c r="I120" s="214">
        <v>2</v>
      </c>
      <c r="J120" s="181">
        <v>1</v>
      </c>
      <c r="K120" s="214">
        <v>36</v>
      </c>
      <c r="O120" s="214" t="s">
        <v>1959</v>
      </c>
      <c r="P120" s="214" t="s">
        <v>663</v>
      </c>
      <c r="Q120" s="216" t="s">
        <v>3985</v>
      </c>
    </row>
    <row r="121" spans="3:17" x14ac:dyDescent="0.2">
      <c r="C121" s="223" t="s">
        <v>1960</v>
      </c>
      <c r="D121" s="223" t="s">
        <v>1192</v>
      </c>
      <c r="E121" s="223" t="s">
        <v>1957</v>
      </c>
      <c r="F121" s="214" t="s">
        <v>1958</v>
      </c>
      <c r="G121" s="214">
        <v>171</v>
      </c>
      <c r="I121" s="214">
        <v>2</v>
      </c>
      <c r="J121" s="181">
        <v>1</v>
      </c>
      <c r="K121" s="214">
        <v>36</v>
      </c>
      <c r="O121" s="214" t="s">
        <v>1959</v>
      </c>
      <c r="P121" s="214" t="s">
        <v>663</v>
      </c>
      <c r="Q121" s="216" t="s">
        <v>3985</v>
      </c>
    </row>
    <row r="122" spans="3:17" x14ac:dyDescent="0.2">
      <c r="C122" s="223" t="s">
        <v>1961</v>
      </c>
      <c r="D122" s="223" t="s">
        <v>1194</v>
      </c>
      <c r="E122" s="223" t="s">
        <v>3987</v>
      </c>
      <c r="F122" s="214" t="s">
        <v>1962</v>
      </c>
      <c r="G122" s="214">
        <v>171</v>
      </c>
      <c r="I122" s="214">
        <v>2</v>
      </c>
      <c r="J122" s="181">
        <v>6.5</v>
      </c>
      <c r="K122" s="214">
        <v>45</v>
      </c>
      <c r="O122" s="214" t="s">
        <v>4451</v>
      </c>
      <c r="P122" s="214" t="s">
        <v>663</v>
      </c>
      <c r="Q122" s="216" t="s">
        <v>3985</v>
      </c>
    </row>
    <row r="123" spans="3:17" x14ac:dyDescent="0.2">
      <c r="C123" s="223" t="s">
        <v>1963</v>
      </c>
      <c r="D123" s="223" t="s">
        <v>1964</v>
      </c>
      <c r="E123" s="223" t="s">
        <v>1965</v>
      </c>
      <c r="F123" s="214">
        <v>250812</v>
      </c>
      <c r="G123" s="214">
        <v>171</v>
      </c>
      <c r="I123" s="214">
        <v>2</v>
      </c>
      <c r="J123" s="181">
        <v>6</v>
      </c>
      <c r="K123" s="214">
        <v>50</v>
      </c>
      <c r="O123" s="214" t="s">
        <v>1197</v>
      </c>
      <c r="P123" s="214" t="s">
        <v>639</v>
      </c>
      <c r="Q123" s="216" t="s">
        <v>3985</v>
      </c>
    </row>
    <row r="124" spans="3:17" x14ac:dyDescent="0.2">
      <c r="C124" s="223" t="s">
        <v>1966</v>
      </c>
      <c r="D124" s="223" t="s">
        <v>1967</v>
      </c>
      <c r="E124" s="223" t="s">
        <v>1968</v>
      </c>
      <c r="F124" s="214" t="s">
        <v>1969</v>
      </c>
      <c r="G124" s="214">
        <v>171</v>
      </c>
      <c r="I124" s="214">
        <v>2</v>
      </c>
      <c r="J124" s="181">
        <v>3</v>
      </c>
      <c r="K124" s="214">
        <v>50</v>
      </c>
      <c r="O124" s="214" t="s">
        <v>1197</v>
      </c>
      <c r="P124" s="214" t="s">
        <v>639</v>
      </c>
      <c r="Q124" s="216" t="s">
        <v>3985</v>
      </c>
    </row>
    <row r="125" spans="3:17" x14ac:dyDescent="0.2">
      <c r="C125" s="223" t="s">
        <v>1970</v>
      </c>
      <c r="D125" s="223" t="s">
        <v>1971</v>
      </c>
      <c r="E125" s="223" t="s">
        <v>3987</v>
      </c>
      <c r="F125" s="214" t="s">
        <v>1962</v>
      </c>
      <c r="G125" s="214">
        <v>171</v>
      </c>
      <c r="I125" s="214">
        <v>2</v>
      </c>
      <c r="J125" s="181">
        <v>8</v>
      </c>
      <c r="K125" s="214">
        <v>45</v>
      </c>
      <c r="O125" s="214" t="s">
        <v>4451</v>
      </c>
      <c r="P125" s="214" t="s">
        <v>639</v>
      </c>
      <c r="Q125" s="216" t="s">
        <v>3985</v>
      </c>
    </row>
    <row r="126" spans="3:17" x14ac:dyDescent="0.2">
      <c r="C126" s="223" t="s">
        <v>1972</v>
      </c>
      <c r="D126" s="223" t="s">
        <v>1973</v>
      </c>
      <c r="E126" s="223" t="s">
        <v>3987</v>
      </c>
      <c r="F126" s="214" t="s">
        <v>1974</v>
      </c>
      <c r="G126" s="214">
        <v>171</v>
      </c>
      <c r="I126" s="214">
        <v>2</v>
      </c>
      <c r="J126" s="181">
        <v>8</v>
      </c>
      <c r="K126" s="214">
        <v>45</v>
      </c>
      <c r="O126" s="214" t="s">
        <v>4451</v>
      </c>
      <c r="P126" s="214" t="s">
        <v>647</v>
      </c>
      <c r="Q126" s="216" t="s">
        <v>3985</v>
      </c>
    </row>
    <row r="127" spans="3:17" x14ac:dyDescent="0.2">
      <c r="C127" s="223" t="s">
        <v>1975</v>
      </c>
      <c r="D127" s="223" t="s">
        <v>1976</v>
      </c>
      <c r="E127" s="223" t="s">
        <v>3987</v>
      </c>
      <c r="F127" s="214" t="s">
        <v>1977</v>
      </c>
      <c r="G127" s="214">
        <v>171</v>
      </c>
      <c r="I127" s="214">
        <v>2</v>
      </c>
      <c r="J127" s="181">
        <v>8</v>
      </c>
      <c r="K127" s="214">
        <v>45</v>
      </c>
      <c r="O127" s="214" t="s">
        <v>4451</v>
      </c>
      <c r="P127" s="214" t="s">
        <v>647</v>
      </c>
      <c r="Q127" s="216" t="s">
        <v>1978</v>
      </c>
    </row>
    <row r="128" spans="3:17" x14ac:dyDescent="0.2">
      <c r="C128" s="223" t="s">
        <v>1979</v>
      </c>
      <c r="D128" s="223" t="s">
        <v>1980</v>
      </c>
      <c r="E128" s="223" t="s">
        <v>3987</v>
      </c>
      <c r="F128" s="214" t="s">
        <v>3031</v>
      </c>
      <c r="G128" s="214">
        <v>171</v>
      </c>
      <c r="I128" s="214">
        <v>2</v>
      </c>
      <c r="J128" s="181">
        <v>8</v>
      </c>
      <c r="K128" s="214">
        <v>45</v>
      </c>
      <c r="O128" s="214" t="s">
        <v>4451</v>
      </c>
      <c r="P128" s="214" t="s">
        <v>647</v>
      </c>
      <c r="Q128" s="216" t="s">
        <v>1978</v>
      </c>
    </row>
    <row r="129" spans="3:17" x14ac:dyDescent="0.2">
      <c r="C129" s="223" t="s">
        <v>3032</v>
      </c>
      <c r="D129" s="223" t="s">
        <v>3033</v>
      </c>
      <c r="E129" s="223" t="s">
        <v>3987</v>
      </c>
      <c r="F129" s="214" t="s">
        <v>3034</v>
      </c>
      <c r="G129" s="214">
        <v>171</v>
      </c>
      <c r="I129" s="214">
        <v>2</v>
      </c>
      <c r="J129" s="181">
        <v>8</v>
      </c>
      <c r="K129" s="214">
        <v>45</v>
      </c>
      <c r="O129" s="214" t="s">
        <v>4451</v>
      </c>
      <c r="P129" s="214" t="s">
        <v>663</v>
      </c>
      <c r="Q129" s="216" t="s">
        <v>1978</v>
      </c>
    </row>
    <row r="130" spans="3:17" x14ac:dyDescent="0.2">
      <c r="C130" s="223" t="s">
        <v>3035</v>
      </c>
      <c r="D130" s="223" t="s">
        <v>3036</v>
      </c>
      <c r="E130" s="223" t="s">
        <v>3037</v>
      </c>
      <c r="F130" s="214" t="s">
        <v>3038</v>
      </c>
      <c r="G130" s="214">
        <v>171</v>
      </c>
      <c r="I130" s="214">
        <v>2</v>
      </c>
      <c r="J130" s="181">
        <v>7.5</v>
      </c>
      <c r="K130" s="214">
        <v>45</v>
      </c>
      <c r="O130" s="214" t="s">
        <v>4451</v>
      </c>
      <c r="P130" s="214" t="s">
        <v>663</v>
      </c>
      <c r="Q130" s="216" t="s">
        <v>1978</v>
      </c>
    </row>
    <row r="131" spans="3:17" x14ac:dyDescent="0.2">
      <c r="C131" s="223" t="s">
        <v>3039</v>
      </c>
      <c r="D131" s="223" t="s">
        <v>3040</v>
      </c>
      <c r="E131" s="223" t="s">
        <v>3041</v>
      </c>
      <c r="F131" s="214">
        <v>246042</v>
      </c>
      <c r="G131" s="214">
        <v>171</v>
      </c>
      <c r="I131" s="214">
        <v>2</v>
      </c>
      <c r="J131" s="181">
        <v>27.5</v>
      </c>
      <c r="K131" s="214">
        <v>46</v>
      </c>
      <c r="O131" s="214" t="s">
        <v>1397</v>
      </c>
      <c r="P131" s="214" t="s">
        <v>639</v>
      </c>
      <c r="Q131" s="216" t="s">
        <v>1978</v>
      </c>
    </row>
    <row r="132" spans="3:17" x14ac:dyDescent="0.2">
      <c r="C132" s="223" t="s">
        <v>3042</v>
      </c>
      <c r="D132" s="223" t="s">
        <v>3043</v>
      </c>
      <c r="E132" s="223" t="s">
        <v>3044</v>
      </c>
      <c r="F132" s="214">
        <v>238312</v>
      </c>
      <c r="G132" s="214">
        <v>171</v>
      </c>
      <c r="I132" s="214">
        <v>2</v>
      </c>
      <c r="J132" s="181">
        <v>27.5</v>
      </c>
      <c r="K132" s="214">
        <v>38</v>
      </c>
      <c r="O132" s="214" t="s">
        <v>4451</v>
      </c>
      <c r="P132" s="214" t="s">
        <v>647</v>
      </c>
      <c r="Q132" s="216" t="s">
        <v>658</v>
      </c>
    </row>
    <row r="133" spans="3:17" x14ac:dyDescent="0.2">
      <c r="C133" s="223" t="s">
        <v>3045</v>
      </c>
      <c r="D133" s="223" t="s">
        <v>3046</v>
      </c>
      <c r="E133" s="223" t="s">
        <v>653</v>
      </c>
      <c r="F133" s="214" t="s">
        <v>654</v>
      </c>
      <c r="G133" s="214">
        <v>172</v>
      </c>
      <c r="I133" s="214">
        <v>2</v>
      </c>
      <c r="J133" s="214">
        <v>505</v>
      </c>
      <c r="K133" s="214">
        <v>39</v>
      </c>
      <c r="O133" s="214" t="s">
        <v>4490</v>
      </c>
      <c r="P133" s="214" t="s">
        <v>663</v>
      </c>
      <c r="Q133" s="216">
        <v>39687</v>
      </c>
    </row>
    <row r="134" spans="3:17" x14ac:dyDescent="0.2">
      <c r="C134" s="223" t="s">
        <v>3045</v>
      </c>
      <c r="D134" s="223" t="s">
        <v>3047</v>
      </c>
      <c r="E134" s="223" t="s">
        <v>653</v>
      </c>
      <c r="F134" s="214" t="s">
        <v>654</v>
      </c>
      <c r="G134" s="214">
        <v>172</v>
      </c>
      <c r="I134" s="214">
        <v>2</v>
      </c>
      <c r="J134" s="214">
        <v>70</v>
      </c>
      <c r="K134" s="214">
        <v>39</v>
      </c>
      <c r="O134" s="214" t="s">
        <v>4490</v>
      </c>
      <c r="P134" s="214" t="s">
        <v>663</v>
      </c>
      <c r="Q134" s="216">
        <v>39688</v>
      </c>
    </row>
    <row r="135" spans="3:17" x14ac:dyDescent="0.2">
      <c r="C135" s="223" t="s">
        <v>3045</v>
      </c>
      <c r="D135" s="223" t="s">
        <v>3048</v>
      </c>
      <c r="E135" s="223" t="s">
        <v>637</v>
      </c>
      <c r="F135" s="214" t="s">
        <v>3850</v>
      </c>
      <c r="G135" s="214">
        <v>172</v>
      </c>
      <c r="I135" s="214">
        <v>2</v>
      </c>
      <c r="J135" s="214">
        <v>60</v>
      </c>
      <c r="K135" s="214">
        <v>80</v>
      </c>
      <c r="O135" s="214" t="s">
        <v>4556</v>
      </c>
      <c r="P135" s="214" t="s">
        <v>1754</v>
      </c>
      <c r="Q135" s="216">
        <v>39689</v>
      </c>
    </row>
    <row r="136" spans="3:17" x14ac:dyDescent="0.2">
      <c r="C136" s="223" t="s">
        <v>3045</v>
      </c>
      <c r="D136" s="223" t="s">
        <v>3049</v>
      </c>
      <c r="E136" s="223" t="s">
        <v>3050</v>
      </c>
      <c r="F136" s="214" t="s">
        <v>657</v>
      </c>
      <c r="G136" s="214">
        <v>172</v>
      </c>
      <c r="I136" s="214">
        <v>2</v>
      </c>
      <c r="J136" s="214">
        <v>8</v>
      </c>
      <c r="K136" s="214">
        <v>45</v>
      </c>
      <c r="O136" s="214" t="s">
        <v>4556</v>
      </c>
      <c r="P136" s="214" t="s">
        <v>647</v>
      </c>
      <c r="Q136" s="216">
        <v>39689</v>
      </c>
    </row>
    <row r="137" spans="3:17" x14ac:dyDescent="0.2">
      <c r="C137" s="223" t="s">
        <v>3045</v>
      </c>
      <c r="D137" s="223" t="s">
        <v>3051</v>
      </c>
      <c r="E137" s="223" t="s">
        <v>3052</v>
      </c>
      <c r="F137" s="214" t="s">
        <v>4824</v>
      </c>
      <c r="G137" s="214">
        <v>172</v>
      </c>
      <c r="I137" s="214">
        <v>2</v>
      </c>
      <c r="J137" s="214">
        <v>13</v>
      </c>
      <c r="K137" s="214">
        <v>36</v>
      </c>
      <c r="O137" s="214" t="s">
        <v>4556</v>
      </c>
      <c r="P137" s="214" t="s">
        <v>663</v>
      </c>
      <c r="Q137" s="216">
        <v>39690</v>
      </c>
    </row>
    <row r="138" spans="3:17" x14ac:dyDescent="0.2">
      <c r="C138" s="223" t="s">
        <v>3045</v>
      </c>
      <c r="D138" s="223" t="s">
        <v>3053</v>
      </c>
      <c r="E138" s="223" t="s">
        <v>3054</v>
      </c>
      <c r="F138" s="214" t="s">
        <v>3010</v>
      </c>
      <c r="G138" s="214">
        <v>172</v>
      </c>
      <c r="I138" s="214">
        <v>2</v>
      </c>
      <c r="J138" s="214">
        <v>13</v>
      </c>
      <c r="K138" s="214">
        <v>45</v>
      </c>
      <c r="O138" s="214" t="s">
        <v>4451</v>
      </c>
      <c r="P138" s="214" t="s">
        <v>639</v>
      </c>
      <c r="Q138" s="216">
        <v>39690</v>
      </c>
    </row>
    <row r="139" spans="3:17" x14ac:dyDescent="0.2">
      <c r="C139" s="223" t="s">
        <v>3045</v>
      </c>
      <c r="D139" s="223" t="s">
        <v>3011</v>
      </c>
      <c r="E139" s="223" t="s">
        <v>3012</v>
      </c>
      <c r="F139" s="214" t="s">
        <v>3013</v>
      </c>
      <c r="G139" s="214">
        <v>172</v>
      </c>
      <c r="I139" s="214">
        <v>2</v>
      </c>
      <c r="J139" s="214">
        <v>20</v>
      </c>
      <c r="K139" s="214">
        <v>45</v>
      </c>
      <c r="O139" s="214" t="s">
        <v>4556</v>
      </c>
      <c r="P139" s="214" t="s">
        <v>647</v>
      </c>
      <c r="Q139" s="216">
        <v>39690</v>
      </c>
    </row>
    <row r="140" spans="3:17" x14ac:dyDescent="0.2">
      <c r="C140" s="232" t="s">
        <v>3045</v>
      </c>
      <c r="D140" s="232" t="s">
        <v>3014</v>
      </c>
      <c r="E140" s="232" t="s">
        <v>3015</v>
      </c>
      <c r="F140" s="220" t="s">
        <v>1336</v>
      </c>
      <c r="G140" s="220">
        <v>172</v>
      </c>
      <c r="H140" s="220"/>
      <c r="I140" s="220">
        <v>2</v>
      </c>
      <c r="J140" s="220">
        <v>270</v>
      </c>
      <c r="K140" s="220">
        <v>45</v>
      </c>
      <c r="L140" s="220"/>
      <c r="M140" s="220"/>
      <c r="N140" s="220"/>
      <c r="O140" s="220" t="s">
        <v>4451</v>
      </c>
      <c r="P140" s="220" t="s">
        <v>1754</v>
      </c>
      <c r="Q140" s="222">
        <v>39695</v>
      </c>
    </row>
    <row r="141" spans="3:17" x14ac:dyDescent="0.2">
      <c r="C141" s="223" t="s">
        <v>3045</v>
      </c>
      <c r="D141" s="223" t="s">
        <v>3629</v>
      </c>
      <c r="E141" s="223" t="s">
        <v>722</v>
      </c>
      <c r="F141" s="214" t="s">
        <v>723</v>
      </c>
      <c r="G141" s="214">
        <v>175</v>
      </c>
      <c r="I141" s="214">
        <v>2</v>
      </c>
      <c r="J141" s="214">
        <v>76</v>
      </c>
      <c r="K141" s="214">
        <v>45</v>
      </c>
      <c r="O141" s="214" t="s">
        <v>4556</v>
      </c>
      <c r="P141" s="214" t="s">
        <v>1754</v>
      </c>
      <c r="Q141" s="216">
        <v>39696</v>
      </c>
    </row>
    <row r="142" spans="3:17" x14ac:dyDescent="0.2">
      <c r="C142" s="223" t="s">
        <v>3045</v>
      </c>
      <c r="D142" s="223" t="s">
        <v>3016</v>
      </c>
      <c r="E142" s="223" t="s">
        <v>3017</v>
      </c>
      <c r="F142" s="214" t="s">
        <v>3018</v>
      </c>
      <c r="G142" s="214">
        <v>172</v>
      </c>
      <c r="I142" s="214">
        <v>2</v>
      </c>
      <c r="J142" s="214">
        <v>5.5</v>
      </c>
      <c r="K142" s="214">
        <v>36</v>
      </c>
      <c r="O142" s="214" t="s">
        <v>4556</v>
      </c>
      <c r="P142" s="214" t="s">
        <v>639</v>
      </c>
      <c r="Q142" s="216">
        <v>39696</v>
      </c>
    </row>
    <row r="143" spans="3:17" x14ac:dyDescent="0.2">
      <c r="C143" s="223" t="s">
        <v>3045</v>
      </c>
      <c r="D143" s="223" t="s">
        <v>3019</v>
      </c>
      <c r="E143" s="223" t="s">
        <v>3015</v>
      </c>
      <c r="F143" s="214" t="s">
        <v>1336</v>
      </c>
      <c r="G143" s="214">
        <v>172</v>
      </c>
      <c r="I143" s="214">
        <v>2</v>
      </c>
      <c r="J143" s="214">
        <v>46.5</v>
      </c>
      <c r="K143" s="214">
        <v>45</v>
      </c>
      <c r="O143" s="214" t="s">
        <v>4451</v>
      </c>
      <c r="P143" s="214" t="s">
        <v>1754</v>
      </c>
      <c r="Q143" s="216">
        <v>39697</v>
      </c>
    </row>
    <row r="144" spans="3:17" x14ac:dyDescent="0.2">
      <c r="C144" s="223" t="s">
        <v>3045</v>
      </c>
      <c r="D144" s="223" t="s">
        <v>3020</v>
      </c>
      <c r="E144" s="223" t="s">
        <v>2886</v>
      </c>
      <c r="F144" s="214" t="s">
        <v>2887</v>
      </c>
      <c r="G144" s="214">
        <v>172</v>
      </c>
      <c r="I144" s="214">
        <v>2</v>
      </c>
      <c r="J144" s="214">
        <v>5.5</v>
      </c>
      <c r="K144" s="214">
        <v>52</v>
      </c>
      <c r="O144" s="214" t="s">
        <v>4557</v>
      </c>
      <c r="P144" s="214" t="s">
        <v>1754</v>
      </c>
      <c r="Q144" s="216">
        <v>39697</v>
      </c>
    </row>
    <row r="145" spans="3:17" x14ac:dyDescent="0.2">
      <c r="C145" s="223" t="s">
        <v>3045</v>
      </c>
      <c r="D145" s="223" t="s">
        <v>2888</v>
      </c>
      <c r="E145" s="223" t="s">
        <v>5135</v>
      </c>
      <c r="F145" s="214" t="s">
        <v>2889</v>
      </c>
      <c r="G145" s="214">
        <v>172</v>
      </c>
      <c r="I145" s="214">
        <v>2</v>
      </c>
      <c r="J145" s="214">
        <v>3.5</v>
      </c>
      <c r="K145" s="214">
        <v>45</v>
      </c>
      <c r="O145" s="214" t="s">
        <v>4556</v>
      </c>
      <c r="P145" s="214" t="s">
        <v>1754</v>
      </c>
      <c r="Q145" s="216">
        <v>39697</v>
      </c>
    </row>
    <row r="146" spans="3:17" x14ac:dyDescent="0.2">
      <c r="C146" s="223" t="s">
        <v>3045</v>
      </c>
      <c r="D146" s="223" t="s">
        <v>3636</v>
      </c>
      <c r="E146" s="223" t="s">
        <v>5135</v>
      </c>
      <c r="F146" s="214" t="s">
        <v>2890</v>
      </c>
      <c r="G146" s="214">
        <v>172</v>
      </c>
      <c r="I146" s="214">
        <v>2</v>
      </c>
      <c r="J146" s="214">
        <v>3.5</v>
      </c>
      <c r="K146" s="214">
        <v>45</v>
      </c>
      <c r="O146" s="214" t="s">
        <v>4556</v>
      </c>
      <c r="P146" s="214" t="s">
        <v>1754</v>
      </c>
      <c r="Q146" s="216">
        <v>39697</v>
      </c>
    </row>
    <row r="147" spans="3:17" x14ac:dyDescent="0.2">
      <c r="C147" s="223" t="s">
        <v>3045</v>
      </c>
      <c r="D147" s="223" t="s">
        <v>2891</v>
      </c>
      <c r="E147" s="223" t="s">
        <v>5135</v>
      </c>
      <c r="F147" s="214" t="s">
        <v>2892</v>
      </c>
      <c r="G147" s="214">
        <v>172</v>
      </c>
      <c r="I147" s="214">
        <v>2</v>
      </c>
      <c r="J147" s="214">
        <v>3.5</v>
      </c>
      <c r="K147" s="214">
        <v>45</v>
      </c>
      <c r="O147" s="214" t="s">
        <v>4556</v>
      </c>
      <c r="P147" s="214" t="s">
        <v>1754</v>
      </c>
      <c r="Q147" s="216">
        <v>39697</v>
      </c>
    </row>
    <row r="148" spans="3:17" x14ac:dyDescent="0.2">
      <c r="C148" s="223" t="s">
        <v>3045</v>
      </c>
      <c r="D148" s="223" t="s">
        <v>2893</v>
      </c>
      <c r="E148" s="223" t="s">
        <v>5135</v>
      </c>
      <c r="F148" s="214" t="s">
        <v>2894</v>
      </c>
      <c r="G148" s="214">
        <v>172</v>
      </c>
      <c r="I148" s="214">
        <v>2</v>
      </c>
      <c r="J148" s="214">
        <v>3.5</v>
      </c>
      <c r="K148" s="214">
        <v>45</v>
      </c>
      <c r="O148" s="214" t="s">
        <v>4556</v>
      </c>
      <c r="P148" s="214" t="s">
        <v>639</v>
      </c>
      <c r="Q148" s="216">
        <v>39697</v>
      </c>
    </row>
    <row r="149" spans="3:17" x14ac:dyDescent="0.2">
      <c r="C149" s="223" t="s">
        <v>3045</v>
      </c>
      <c r="D149" s="223" t="s">
        <v>1944</v>
      </c>
      <c r="E149" s="223" t="s">
        <v>5135</v>
      </c>
      <c r="F149" s="214" t="s">
        <v>1945</v>
      </c>
      <c r="G149" s="214">
        <v>172</v>
      </c>
      <c r="I149" s="214">
        <v>2</v>
      </c>
      <c r="J149" s="214">
        <v>3.5</v>
      </c>
      <c r="K149" s="214">
        <v>45</v>
      </c>
      <c r="O149" s="214" t="s">
        <v>4556</v>
      </c>
      <c r="P149" s="214" t="s">
        <v>639</v>
      </c>
      <c r="Q149" s="216">
        <v>39697</v>
      </c>
    </row>
    <row r="150" spans="3:17" x14ac:dyDescent="0.2">
      <c r="C150" s="223" t="s">
        <v>3045</v>
      </c>
      <c r="D150" s="223" t="s">
        <v>1946</v>
      </c>
      <c r="E150" s="223" t="s">
        <v>5135</v>
      </c>
      <c r="F150" s="214" t="s">
        <v>1947</v>
      </c>
      <c r="G150" s="214">
        <v>172</v>
      </c>
      <c r="I150" s="214">
        <v>2</v>
      </c>
      <c r="J150" s="214">
        <v>3.5</v>
      </c>
      <c r="K150" s="214">
        <v>45</v>
      </c>
      <c r="O150" s="214" t="s">
        <v>4556</v>
      </c>
      <c r="P150" s="214" t="s">
        <v>639</v>
      </c>
      <c r="Q150" s="216">
        <v>39697</v>
      </c>
    </row>
    <row r="151" spans="3:17" x14ac:dyDescent="0.2">
      <c r="C151" s="223" t="s">
        <v>3045</v>
      </c>
      <c r="D151" s="223" t="s">
        <v>1948</v>
      </c>
      <c r="E151" s="223" t="s">
        <v>5135</v>
      </c>
      <c r="F151" s="214" t="s">
        <v>1949</v>
      </c>
      <c r="G151" s="214">
        <v>172</v>
      </c>
      <c r="I151" s="214">
        <v>2</v>
      </c>
      <c r="J151" s="214">
        <v>3.5</v>
      </c>
      <c r="K151" s="214">
        <v>45</v>
      </c>
      <c r="O151" s="214" t="s">
        <v>4556</v>
      </c>
      <c r="P151" s="214" t="s">
        <v>639</v>
      </c>
      <c r="Q151" s="216">
        <v>39697</v>
      </c>
    </row>
    <row r="152" spans="3:17" x14ac:dyDescent="0.2">
      <c r="C152" s="223" t="s">
        <v>3045</v>
      </c>
      <c r="D152" s="223" t="s">
        <v>1950</v>
      </c>
      <c r="E152" s="223" t="s">
        <v>5135</v>
      </c>
      <c r="F152" s="214" t="s">
        <v>1951</v>
      </c>
      <c r="G152" s="214">
        <v>172</v>
      </c>
      <c r="I152" s="214">
        <v>2</v>
      </c>
      <c r="J152" s="214">
        <v>3.5</v>
      </c>
      <c r="K152" s="214">
        <v>45</v>
      </c>
      <c r="O152" s="214" t="s">
        <v>4556</v>
      </c>
      <c r="P152" s="214" t="s">
        <v>639</v>
      </c>
      <c r="Q152" s="216">
        <v>39697</v>
      </c>
    </row>
    <row r="153" spans="3:17" x14ac:dyDescent="0.2">
      <c r="C153" s="223" t="s">
        <v>3045</v>
      </c>
      <c r="D153" s="223" t="s">
        <v>1952</v>
      </c>
      <c r="E153" s="223" t="s">
        <v>1953</v>
      </c>
      <c r="F153" s="214" t="s">
        <v>1954</v>
      </c>
      <c r="G153" s="214">
        <v>172</v>
      </c>
      <c r="I153" s="214">
        <v>2</v>
      </c>
      <c r="J153" s="214">
        <v>3.5</v>
      </c>
      <c r="K153" s="214">
        <v>45</v>
      </c>
      <c r="O153" s="214" t="s">
        <v>4556</v>
      </c>
      <c r="P153" s="214" t="s">
        <v>647</v>
      </c>
      <c r="Q153" s="216">
        <v>39698</v>
      </c>
    </row>
    <row r="154" spans="3:17" x14ac:dyDescent="0.2">
      <c r="C154" s="223" t="s">
        <v>3045</v>
      </c>
      <c r="D154" s="223" t="s">
        <v>1876</v>
      </c>
      <c r="E154" s="223" t="s">
        <v>1953</v>
      </c>
      <c r="F154" s="214" t="s">
        <v>1877</v>
      </c>
      <c r="G154" s="214">
        <v>172</v>
      </c>
      <c r="I154" s="214">
        <v>2</v>
      </c>
      <c r="J154" s="214">
        <v>3.5</v>
      </c>
      <c r="K154" s="214">
        <v>45</v>
      </c>
      <c r="O154" s="214" t="s">
        <v>4556</v>
      </c>
      <c r="P154" s="214" t="s">
        <v>647</v>
      </c>
      <c r="Q154" s="216">
        <v>39698</v>
      </c>
    </row>
    <row r="155" spans="3:17" x14ac:dyDescent="0.2">
      <c r="C155" s="223" t="s">
        <v>3045</v>
      </c>
      <c r="D155" s="223" t="s">
        <v>1878</v>
      </c>
      <c r="E155" s="223" t="s">
        <v>1879</v>
      </c>
      <c r="F155" s="214" t="s">
        <v>1880</v>
      </c>
      <c r="G155" s="214">
        <v>172</v>
      </c>
      <c r="I155" s="214">
        <v>2</v>
      </c>
      <c r="J155" s="214">
        <v>3.5</v>
      </c>
      <c r="K155" s="214">
        <v>45</v>
      </c>
      <c r="O155" s="214" t="s">
        <v>4556</v>
      </c>
      <c r="P155" s="214" t="s">
        <v>647</v>
      </c>
      <c r="Q155" s="216">
        <v>39699</v>
      </c>
    </row>
    <row r="156" spans="3:17" x14ac:dyDescent="0.2">
      <c r="C156" s="223" t="s">
        <v>3045</v>
      </c>
      <c r="D156" s="223" t="s">
        <v>1881</v>
      </c>
      <c r="E156" s="223" t="s">
        <v>1879</v>
      </c>
      <c r="F156" s="214" t="s">
        <v>1882</v>
      </c>
      <c r="G156" s="214">
        <v>172</v>
      </c>
      <c r="I156" s="214">
        <v>8</v>
      </c>
      <c r="J156" s="214">
        <v>3.5</v>
      </c>
      <c r="K156" s="214">
        <v>45</v>
      </c>
      <c r="O156" s="214" t="s">
        <v>4556</v>
      </c>
      <c r="P156" s="214" t="s">
        <v>647</v>
      </c>
      <c r="Q156" s="216">
        <v>39699</v>
      </c>
    </row>
    <row r="157" spans="3:17" x14ac:dyDescent="0.2">
      <c r="C157" s="223" t="s">
        <v>3045</v>
      </c>
      <c r="D157" s="223" t="s">
        <v>1883</v>
      </c>
      <c r="E157" s="223" t="s">
        <v>1879</v>
      </c>
      <c r="F157" s="214" t="s">
        <v>1884</v>
      </c>
      <c r="G157" s="214">
        <v>172</v>
      </c>
      <c r="I157" s="214">
        <v>2</v>
      </c>
      <c r="J157" s="214">
        <v>3.5</v>
      </c>
      <c r="K157" s="214">
        <v>45</v>
      </c>
      <c r="O157" s="214" t="s">
        <v>4556</v>
      </c>
      <c r="P157" s="214" t="s">
        <v>647</v>
      </c>
      <c r="Q157" s="216">
        <v>39699</v>
      </c>
    </row>
    <row r="158" spans="3:17" x14ac:dyDescent="0.2">
      <c r="C158" s="223" t="s">
        <v>3045</v>
      </c>
      <c r="D158" s="223" t="s">
        <v>1885</v>
      </c>
      <c r="E158" s="223" t="s">
        <v>1879</v>
      </c>
      <c r="F158" s="214" t="s">
        <v>1886</v>
      </c>
      <c r="G158" s="214">
        <v>172</v>
      </c>
      <c r="I158" s="214">
        <v>2</v>
      </c>
      <c r="J158" s="214">
        <v>3.5</v>
      </c>
      <c r="K158" s="214">
        <v>45</v>
      </c>
      <c r="O158" s="214" t="s">
        <v>4556</v>
      </c>
      <c r="P158" s="214" t="s">
        <v>647</v>
      </c>
      <c r="Q158" s="216">
        <v>39699</v>
      </c>
    </row>
    <row r="159" spans="3:17" x14ac:dyDescent="0.2">
      <c r="C159" s="223" t="s">
        <v>3045</v>
      </c>
      <c r="D159" s="223" t="s">
        <v>1887</v>
      </c>
      <c r="E159" s="223" t="s">
        <v>1879</v>
      </c>
      <c r="F159" s="214" t="s">
        <v>1888</v>
      </c>
      <c r="G159" s="214">
        <v>172</v>
      </c>
      <c r="I159" s="214">
        <v>2</v>
      </c>
      <c r="J159" s="214">
        <v>3.5</v>
      </c>
      <c r="K159" s="214">
        <v>45</v>
      </c>
      <c r="O159" s="214" t="s">
        <v>4556</v>
      </c>
      <c r="P159" s="214" t="s">
        <v>639</v>
      </c>
      <c r="Q159" s="216">
        <v>39699</v>
      </c>
    </row>
    <row r="160" spans="3:17" x14ac:dyDescent="0.2">
      <c r="C160" s="223" t="s">
        <v>3045</v>
      </c>
      <c r="D160" s="223" t="s">
        <v>1889</v>
      </c>
      <c r="E160" s="223" t="s">
        <v>1879</v>
      </c>
      <c r="F160" s="214" t="s">
        <v>1890</v>
      </c>
      <c r="G160" s="214">
        <v>172</v>
      </c>
      <c r="I160" s="214">
        <v>2</v>
      </c>
      <c r="J160" s="214">
        <v>3.5</v>
      </c>
      <c r="K160" s="214">
        <v>45</v>
      </c>
      <c r="O160" s="214" t="s">
        <v>4556</v>
      </c>
      <c r="P160" s="214" t="s">
        <v>639</v>
      </c>
      <c r="Q160" s="216">
        <v>39699</v>
      </c>
    </row>
    <row r="161" spans="3:17" x14ac:dyDescent="0.2">
      <c r="C161" s="223" t="s">
        <v>3045</v>
      </c>
      <c r="D161" s="223" t="s">
        <v>3593</v>
      </c>
      <c r="E161" s="223" t="s">
        <v>1879</v>
      </c>
      <c r="F161" s="214" t="s">
        <v>1891</v>
      </c>
      <c r="G161" s="214">
        <v>172</v>
      </c>
      <c r="I161" s="214">
        <v>2</v>
      </c>
      <c r="J161" s="214">
        <v>3.5</v>
      </c>
      <c r="K161" s="214">
        <v>45</v>
      </c>
      <c r="O161" s="214" t="s">
        <v>4556</v>
      </c>
      <c r="P161" s="214" t="s">
        <v>639</v>
      </c>
      <c r="Q161" s="216">
        <v>39699</v>
      </c>
    </row>
    <row r="162" spans="3:17" x14ac:dyDescent="0.2">
      <c r="C162" s="223" t="s">
        <v>3045</v>
      </c>
      <c r="D162" s="223" t="s">
        <v>1892</v>
      </c>
      <c r="E162" s="223" t="s">
        <v>1879</v>
      </c>
      <c r="F162" s="214" t="s">
        <v>1893</v>
      </c>
      <c r="G162" s="214">
        <v>172</v>
      </c>
      <c r="I162" s="214">
        <v>2</v>
      </c>
      <c r="J162" s="214">
        <v>3.5</v>
      </c>
      <c r="K162" s="214">
        <v>45</v>
      </c>
      <c r="O162" s="214" t="s">
        <v>4556</v>
      </c>
      <c r="P162" s="214" t="s">
        <v>639</v>
      </c>
      <c r="Q162" s="216">
        <v>39699</v>
      </c>
    </row>
    <row r="163" spans="3:17" x14ac:dyDescent="0.2">
      <c r="C163" s="223" t="s">
        <v>3045</v>
      </c>
      <c r="D163" s="223" t="s">
        <v>3655</v>
      </c>
      <c r="E163" s="223" t="s">
        <v>1879</v>
      </c>
      <c r="F163" s="214" t="s">
        <v>1894</v>
      </c>
      <c r="G163" s="214">
        <v>172</v>
      </c>
      <c r="I163" s="214">
        <v>2</v>
      </c>
      <c r="J163" s="214">
        <v>3.5</v>
      </c>
      <c r="K163" s="214">
        <v>45</v>
      </c>
      <c r="O163" s="214" t="s">
        <v>4556</v>
      </c>
      <c r="P163" s="214" t="s">
        <v>639</v>
      </c>
      <c r="Q163" s="216">
        <v>39699</v>
      </c>
    </row>
    <row r="164" spans="3:17" x14ac:dyDescent="0.2">
      <c r="C164" s="223" t="s">
        <v>3045</v>
      </c>
      <c r="D164" s="223" t="s">
        <v>1895</v>
      </c>
      <c r="E164" s="223" t="s">
        <v>1896</v>
      </c>
      <c r="F164" s="214" t="s">
        <v>1897</v>
      </c>
      <c r="G164" s="214">
        <v>172</v>
      </c>
      <c r="I164" s="214">
        <v>2</v>
      </c>
      <c r="J164" s="214">
        <v>3.5</v>
      </c>
      <c r="K164" s="214">
        <v>45</v>
      </c>
      <c r="O164" s="214" t="s">
        <v>4556</v>
      </c>
      <c r="P164" s="214" t="s">
        <v>639</v>
      </c>
      <c r="Q164" s="216">
        <v>39699</v>
      </c>
    </row>
    <row r="165" spans="3:17" x14ac:dyDescent="0.2">
      <c r="C165" s="223" t="s">
        <v>3045</v>
      </c>
      <c r="D165" s="223" t="s">
        <v>1898</v>
      </c>
      <c r="E165" s="223" t="s">
        <v>1896</v>
      </c>
      <c r="F165" s="214" t="s">
        <v>1981</v>
      </c>
      <c r="G165" s="214">
        <v>172</v>
      </c>
      <c r="I165" s="214">
        <v>2</v>
      </c>
      <c r="J165" s="214">
        <v>3.5</v>
      </c>
      <c r="K165" s="214">
        <v>45</v>
      </c>
      <c r="O165" s="214" t="s">
        <v>4556</v>
      </c>
      <c r="P165" s="214" t="s">
        <v>639</v>
      </c>
      <c r="Q165" s="216">
        <v>39699</v>
      </c>
    </row>
    <row r="166" spans="3:17" x14ac:dyDescent="0.2">
      <c r="C166" s="223" t="s">
        <v>3045</v>
      </c>
      <c r="D166" s="223" t="s">
        <v>1648</v>
      </c>
      <c r="E166" s="223" t="s">
        <v>1896</v>
      </c>
      <c r="F166" s="214" t="s">
        <v>1982</v>
      </c>
      <c r="G166" s="214">
        <v>172</v>
      </c>
      <c r="I166" s="214">
        <v>2</v>
      </c>
      <c r="J166" s="214">
        <v>3.5</v>
      </c>
      <c r="K166" s="214">
        <v>45</v>
      </c>
      <c r="O166" s="214" t="s">
        <v>4556</v>
      </c>
      <c r="P166" s="214" t="s">
        <v>1754</v>
      </c>
      <c r="Q166" s="216">
        <v>39699</v>
      </c>
    </row>
    <row r="167" spans="3:17" x14ac:dyDescent="0.2">
      <c r="C167" s="223" t="s">
        <v>3045</v>
      </c>
      <c r="D167" s="223" t="s">
        <v>1983</v>
      </c>
      <c r="E167" s="223" t="s">
        <v>1896</v>
      </c>
      <c r="F167" s="214" t="s">
        <v>1984</v>
      </c>
      <c r="G167" s="214">
        <v>172</v>
      </c>
      <c r="I167" s="214">
        <v>2</v>
      </c>
      <c r="J167" s="214">
        <v>3.5</v>
      </c>
      <c r="K167" s="214">
        <v>45</v>
      </c>
      <c r="O167" s="214" t="s">
        <v>4556</v>
      </c>
      <c r="P167" s="214" t="s">
        <v>1754</v>
      </c>
      <c r="Q167" s="216">
        <v>39699</v>
      </c>
    </row>
    <row r="168" spans="3:17" x14ac:dyDescent="0.2">
      <c r="C168" s="223" t="s">
        <v>3045</v>
      </c>
      <c r="D168" s="223" t="s">
        <v>1985</v>
      </c>
      <c r="E168" s="223" t="s">
        <v>1896</v>
      </c>
      <c r="F168" s="214" t="s">
        <v>2996</v>
      </c>
      <c r="G168" s="214">
        <v>172</v>
      </c>
      <c r="I168" s="214">
        <v>2</v>
      </c>
      <c r="J168" s="214">
        <v>3.5</v>
      </c>
      <c r="K168" s="214">
        <v>45</v>
      </c>
      <c r="O168" s="214" t="s">
        <v>4556</v>
      </c>
      <c r="P168" s="214" t="s">
        <v>1754</v>
      </c>
      <c r="Q168" s="216">
        <v>39699</v>
      </c>
    </row>
    <row r="169" spans="3:17" x14ac:dyDescent="0.2">
      <c r="C169" s="223" t="s">
        <v>3045</v>
      </c>
      <c r="D169" s="223" t="s">
        <v>2997</v>
      </c>
      <c r="E169" s="223" t="s">
        <v>1896</v>
      </c>
      <c r="F169" s="214" t="s">
        <v>2998</v>
      </c>
      <c r="G169" s="214">
        <v>172</v>
      </c>
      <c r="I169" s="214">
        <v>2</v>
      </c>
      <c r="J169" s="214">
        <v>3.5</v>
      </c>
      <c r="K169" s="214">
        <v>45</v>
      </c>
      <c r="O169" s="214" t="s">
        <v>4556</v>
      </c>
      <c r="P169" s="214" t="s">
        <v>1754</v>
      </c>
      <c r="Q169" s="216">
        <v>39699</v>
      </c>
    </row>
    <row r="170" spans="3:17" x14ac:dyDescent="0.2">
      <c r="C170" s="223" t="s">
        <v>3045</v>
      </c>
      <c r="D170" s="223" t="s">
        <v>2999</v>
      </c>
      <c r="E170" s="223" t="s">
        <v>1896</v>
      </c>
      <c r="F170" s="214" t="s">
        <v>3000</v>
      </c>
      <c r="G170" s="214">
        <v>172</v>
      </c>
      <c r="I170" s="214">
        <v>2</v>
      </c>
      <c r="J170" s="214">
        <v>3.5</v>
      </c>
      <c r="K170" s="214">
        <v>45</v>
      </c>
      <c r="O170" s="214" t="s">
        <v>4556</v>
      </c>
      <c r="P170" s="214" t="s">
        <v>1754</v>
      </c>
      <c r="Q170" s="216">
        <v>39699</v>
      </c>
    </row>
    <row r="171" spans="3:17" x14ac:dyDescent="0.2">
      <c r="C171" s="223" t="s">
        <v>3045</v>
      </c>
      <c r="D171" s="223" t="s">
        <v>3001</v>
      </c>
      <c r="E171" s="223" t="s">
        <v>3002</v>
      </c>
      <c r="F171" s="214" t="s">
        <v>3003</v>
      </c>
      <c r="G171" s="214">
        <v>171</v>
      </c>
      <c r="I171" s="214">
        <v>2</v>
      </c>
      <c r="J171" s="214">
        <v>3.5</v>
      </c>
      <c r="K171" s="214">
        <v>45</v>
      </c>
      <c r="O171" s="214" t="s">
        <v>4556</v>
      </c>
      <c r="P171" s="214" t="s">
        <v>647</v>
      </c>
      <c r="Q171" s="216">
        <v>39699</v>
      </c>
    </row>
    <row r="172" spans="3:17" x14ac:dyDescent="0.2">
      <c r="C172" s="223" t="s">
        <v>3045</v>
      </c>
      <c r="D172" s="223" t="s">
        <v>3004</v>
      </c>
      <c r="E172" s="223" t="s">
        <v>3002</v>
      </c>
      <c r="F172" s="214" t="s">
        <v>3005</v>
      </c>
      <c r="G172" s="214">
        <v>171</v>
      </c>
      <c r="I172" s="214">
        <v>2</v>
      </c>
      <c r="J172" s="214">
        <v>3.5</v>
      </c>
      <c r="K172" s="214">
        <v>45</v>
      </c>
      <c r="O172" s="214" t="s">
        <v>4556</v>
      </c>
      <c r="P172" s="214" t="s">
        <v>647</v>
      </c>
      <c r="Q172" s="216">
        <v>39700</v>
      </c>
    </row>
    <row r="173" spans="3:17" x14ac:dyDescent="0.2">
      <c r="C173" s="223" t="s">
        <v>3045</v>
      </c>
      <c r="D173" s="223" t="s">
        <v>2721</v>
      </c>
      <c r="E173" s="223" t="s">
        <v>3002</v>
      </c>
      <c r="F173" s="214" t="s">
        <v>3006</v>
      </c>
      <c r="G173" s="214">
        <v>171</v>
      </c>
      <c r="I173" s="214">
        <v>2</v>
      </c>
      <c r="J173" s="214">
        <v>3.5</v>
      </c>
      <c r="K173" s="214">
        <v>45</v>
      </c>
      <c r="O173" s="214" t="s">
        <v>4556</v>
      </c>
      <c r="P173" s="214" t="s">
        <v>647</v>
      </c>
      <c r="Q173" s="216">
        <v>39700</v>
      </c>
    </row>
    <row r="174" spans="3:17" x14ac:dyDescent="0.2">
      <c r="C174" s="223" t="s">
        <v>3045</v>
      </c>
      <c r="D174" s="223" t="s">
        <v>3007</v>
      </c>
      <c r="E174" s="223" t="s">
        <v>806</v>
      </c>
      <c r="F174" s="214" t="s">
        <v>3008</v>
      </c>
      <c r="G174" s="214">
        <v>171</v>
      </c>
      <c r="I174" s="214">
        <v>2</v>
      </c>
      <c r="J174" s="214">
        <v>3.5</v>
      </c>
      <c r="K174" s="214">
        <v>45</v>
      </c>
      <c r="O174" s="214" t="s">
        <v>4556</v>
      </c>
      <c r="P174" s="214" t="s">
        <v>647</v>
      </c>
      <c r="Q174" s="216">
        <v>39700</v>
      </c>
    </row>
    <row r="175" spans="3:17" x14ac:dyDescent="0.2">
      <c r="C175" s="223" t="s">
        <v>3045</v>
      </c>
      <c r="D175" s="223" t="s">
        <v>1986</v>
      </c>
      <c r="E175" s="223" t="s">
        <v>1987</v>
      </c>
      <c r="F175" s="214" t="s">
        <v>1988</v>
      </c>
      <c r="G175" s="214">
        <v>171</v>
      </c>
      <c r="I175" s="214">
        <v>2</v>
      </c>
      <c r="J175" s="214">
        <v>3.5</v>
      </c>
      <c r="K175" s="214">
        <v>45</v>
      </c>
      <c r="O175" s="214" t="s">
        <v>4556</v>
      </c>
      <c r="P175" s="214" t="s">
        <v>639</v>
      </c>
      <c r="Q175" s="216">
        <v>39700</v>
      </c>
    </row>
    <row r="176" spans="3:17" x14ac:dyDescent="0.2">
      <c r="C176" s="223" t="s">
        <v>3045</v>
      </c>
      <c r="D176" s="223" t="s">
        <v>1989</v>
      </c>
      <c r="E176" s="223" t="s">
        <v>1987</v>
      </c>
      <c r="F176" s="214" t="s">
        <v>1990</v>
      </c>
      <c r="G176" s="214">
        <v>171</v>
      </c>
      <c r="I176" s="214">
        <v>2</v>
      </c>
      <c r="J176" s="214">
        <v>3.5</v>
      </c>
      <c r="K176" s="214">
        <v>45</v>
      </c>
      <c r="O176" s="214" t="s">
        <v>4556</v>
      </c>
      <c r="P176" s="214" t="s">
        <v>639</v>
      </c>
      <c r="Q176" s="216">
        <v>39700</v>
      </c>
    </row>
    <row r="177" spans="3:17" x14ac:dyDescent="0.2">
      <c r="C177" s="223" t="s">
        <v>3045</v>
      </c>
      <c r="D177" s="223" t="s">
        <v>1991</v>
      </c>
      <c r="E177" s="223" t="s">
        <v>1987</v>
      </c>
      <c r="F177" s="214" t="s">
        <v>1992</v>
      </c>
      <c r="G177" s="214">
        <v>171</v>
      </c>
      <c r="I177" s="214">
        <v>2</v>
      </c>
      <c r="J177" s="214">
        <v>3.5</v>
      </c>
      <c r="K177" s="214">
        <v>45</v>
      </c>
      <c r="O177" s="214" t="s">
        <v>4556</v>
      </c>
      <c r="P177" s="214" t="s">
        <v>639</v>
      </c>
      <c r="Q177" s="216">
        <v>39700</v>
      </c>
    </row>
    <row r="178" spans="3:17" x14ac:dyDescent="0.2">
      <c r="C178" s="223" t="s">
        <v>3045</v>
      </c>
      <c r="D178" s="223" t="s">
        <v>1993</v>
      </c>
      <c r="E178" s="223" t="s">
        <v>1987</v>
      </c>
      <c r="F178" s="214" t="s">
        <v>1994</v>
      </c>
      <c r="G178" s="214">
        <v>171</v>
      </c>
      <c r="I178" s="214">
        <v>2</v>
      </c>
      <c r="J178" s="214">
        <v>3.5</v>
      </c>
      <c r="K178" s="214">
        <v>45</v>
      </c>
      <c r="O178" s="214" t="s">
        <v>4556</v>
      </c>
      <c r="P178" s="214" t="s">
        <v>639</v>
      </c>
      <c r="Q178" s="216">
        <v>39700</v>
      </c>
    </row>
    <row r="179" spans="3:17" x14ac:dyDescent="0.2">
      <c r="C179" s="223" t="s">
        <v>3045</v>
      </c>
      <c r="D179" s="223" t="s">
        <v>1995</v>
      </c>
      <c r="E179" s="223" t="s">
        <v>1987</v>
      </c>
      <c r="F179" s="214" t="s">
        <v>1996</v>
      </c>
      <c r="G179" s="214">
        <v>171</v>
      </c>
      <c r="I179" s="214">
        <v>2</v>
      </c>
      <c r="J179" s="214">
        <v>3.5</v>
      </c>
      <c r="K179" s="214">
        <v>45</v>
      </c>
      <c r="O179" s="214" t="s">
        <v>4556</v>
      </c>
      <c r="P179" s="214" t="s">
        <v>639</v>
      </c>
      <c r="Q179" s="216">
        <v>39700</v>
      </c>
    </row>
    <row r="180" spans="3:17" x14ac:dyDescent="0.2">
      <c r="C180" s="223" t="s">
        <v>3045</v>
      </c>
      <c r="D180" s="223" t="s">
        <v>1997</v>
      </c>
      <c r="E180" s="223" t="s">
        <v>1987</v>
      </c>
      <c r="F180" s="214" t="s">
        <v>1998</v>
      </c>
      <c r="G180" s="214">
        <v>171</v>
      </c>
      <c r="I180" s="214">
        <v>2</v>
      </c>
      <c r="J180" s="214">
        <v>3.5</v>
      </c>
      <c r="K180" s="214">
        <v>45</v>
      </c>
      <c r="O180" s="214" t="s">
        <v>4556</v>
      </c>
      <c r="P180" s="214" t="s">
        <v>639</v>
      </c>
      <c r="Q180" s="216">
        <v>39700</v>
      </c>
    </row>
    <row r="181" spans="3:17" x14ac:dyDescent="0.2">
      <c r="C181" s="223" t="s">
        <v>3045</v>
      </c>
      <c r="D181" s="223" t="s">
        <v>1999</v>
      </c>
      <c r="E181" s="223" t="s">
        <v>1987</v>
      </c>
      <c r="F181" s="214" t="s">
        <v>1163</v>
      </c>
      <c r="G181" s="214">
        <v>171</v>
      </c>
      <c r="I181" s="214">
        <v>2</v>
      </c>
      <c r="J181" s="214">
        <v>3.5</v>
      </c>
      <c r="K181" s="214">
        <v>45</v>
      </c>
      <c r="O181" s="214" t="s">
        <v>4556</v>
      </c>
      <c r="P181" s="214" t="s">
        <v>1754</v>
      </c>
      <c r="Q181" s="216">
        <v>39700</v>
      </c>
    </row>
    <row r="182" spans="3:17" x14ac:dyDescent="0.2">
      <c r="C182" s="223" t="s">
        <v>3045</v>
      </c>
      <c r="D182" s="223" t="s">
        <v>2000</v>
      </c>
      <c r="E182" s="223" t="s">
        <v>2001</v>
      </c>
      <c r="F182" s="214" t="s">
        <v>2002</v>
      </c>
      <c r="G182" s="214">
        <v>171</v>
      </c>
      <c r="I182" s="214">
        <v>2</v>
      </c>
      <c r="J182" s="214">
        <v>3.5</v>
      </c>
      <c r="K182" s="214">
        <v>45</v>
      </c>
      <c r="O182" s="214" t="s">
        <v>4556</v>
      </c>
      <c r="P182" s="214" t="s">
        <v>1754</v>
      </c>
      <c r="Q182" s="216">
        <v>39700</v>
      </c>
    </row>
    <row r="183" spans="3:17" x14ac:dyDescent="0.2">
      <c r="C183" s="223" t="s">
        <v>3045</v>
      </c>
      <c r="D183" s="223" t="s">
        <v>2003</v>
      </c>
      <c r="E183" s="223" t="s">
        <v>2001</v>
      </c>
      <c r="F183" s="214" t="s">
        <v>2004</v>
      </c>
      <c r="G183" s="214">
        <v>171</v>
      </c>
      <c r="I183" s="214">
        <v>2</v>
      </c>
      <c r="J183" s="214">
        <v>3.5</v>
      </c>
      <c r="K183" s="214">
        <v>45</v>
      </c>
      <c r="O183" s="214" t="s">
        <v>4556</v>
      </c>
      <c r="P183" s="214" t="s">
        <v>1754</v>
      </c>
      <c r="Q183" s="216">
        <v>39700</v>
      </c>
    </row>
    <row r="184" spans="3:17" x14ac:dyDescent="0.2">
      <c r="C184" s="223" t="s">
        <v>3045</v>
      </c>
      <c r="D184" s="223" t="s">
        <v>2021</v>
      </c>
      <c r="E184" s="223" t="s">
        <v>2001</v>
      </c>
      <c r="F184" s="214" t="s">
        <v>2022</v>
      </c>
      <c r="G184" s="214">
        <v>172</v>
      </c>
      <c r="I184" s="214">
        <v>2</v>
      </c>
      <c r="J184" s="214">
        <v>3.5</v>
      </c>
      <c r="K184" s="214">
        <v>45</v>
      </c>
      <c r="O184" s="214" t="s">
        <v>4556</v>
      </c>
      <c r="P184" s="214" t="s">
        <v>1754</v>
      </c>
      <c r="Q184" s="216">
        <v>39700</v>
      </c>
    </row>
    <row r="185" spans="3:17" x14ac:dyDescent="0.2">
      <c r="C185" s="223" t="s">
        <v>3045</v>
      </c>
      <c r="D185" s="223" t="s">
        <v>2023</v>
      </c>
      <c r="E185" s="223" t="s">
        <v>2001</v>
      </c>
      <c r="F185" s="214" t="s">
        <v>3055</v>
      </c>
      <c r="G185" s="214">
        <v>172</v>
      </c>
      <c r="I185" s="214">
        <v>2</v>
      </c>
      <c r="J185" s="214">
        <v>3.5</v>
      </c>
      <c r="K185" s="214">
        <v>45</v>
      </c>
      <c r="O185" s="214" t="s">
        <v>4556</v>
      </c>
      <c r="P185" s="214" t="s">
        <v>1754</v>
      </c>
      <c r="Q185" s="216">
        <v>39700</v>
      </c>
    </row>
    <row r="186" spans="3:17" x14ac:dyDescent="0.2">
      <c r="C186" s="223" t="s">
        <v>3045</v>
      </c>
      <c r="D186" s="223" t="s">
        <v>3056</v>
      </c>
      <c r="E186" s="223" t="s">
        <v>2001</v>
      </c>
      <c r="F186" s="214" t="s">
        <v>3057</v>
      </c>
      <c r="G186" s="214">
        <v>172</v>
      </c>
      <c r="I186" s="214">
        <v>2</v>
      </c>
      <c r="J186" s="214">
        <v>3.5</v>
      </c>
      <c r="K186" s="214">
        <v>45</v>
      </c>
      <c r="O186" s="214" t="s">
        <v>4556</v>
      </c>
      <c r="P186" s="214" t="s">
        <v>1754</v>
      </c>
      <c r="Q186" s="216">
        <v>39700</v>
      </c>
    </row>
    <row r="187" spans="3:17" x14ac:dyDescent="0.2">
      <c r="C187" s="223" t="s">
        <v>3045</v>
      </c>
      <c r="D187" s="223" t="s">
        <v>3058</v>
      </c>
      <c r="E187" s="223" t="s">
        <v>2001</v>
      </c>
      <c r="F187" s="214" t="s">
        <v>3059</v>
      </c>
      <c r="G187" s="214">
        <v>172</v>
      </c>
      <c r="I187" s="214">
        <v>2</v>
      </c>
      <c r="J187" s="214">
        <v>3.5</v>
      </c>
      <c r="K187" s="214">
        <v>45</v>
      </c>
      <c r="O187" s="214" t="s">
        <v>4556</v>
      </c>
      <c r="P187" s="214" t="s">
        <v>1754</v>
      </c>
      <c r="Q187" s="216">
        <v>39700</v>
      </c>
    </row>
    <row r="188" spans="3:17" x14ac:dyDescent="0.2">
      <c r="C188" s="223" t="s">
        <v>3045</v>
      </c>
      <c r="D188" s="223" t="s">
        <v>3060</v>
      </c>
      <c r="E188" s="223" t="s">
        <v>2001</v>
      </c>
      <c r="F188" s="214" t="s">
        <v>3061</v>
      </c>
      <c r="G188" s="214">
        <v>172</v>
      </c>
      <c r="I188" s="214">
        <v>2</v>
      </c>
      <c r="J188" s="214">
        <v>3.5</v>
      </c>
      <c r="K188" s="214">
        <v>45</v>
      </c>
      <c r="O188" s="214" t="s">
        <v>4556</v>
      </c>
      <c r="P188" s="214" t="s">
        <v>647</v>
      </c>
      <c r="Q188" s="216">
        <v>39700</v>
      </c>
    </row>
    <row r="189" spans="3:17" x14ac:dyDescent="0.2">
      <c r="C189" s="223" t="s">
        <v>3045</v>
      </c>
      <c r="D189" s="223" t="s">
        <v>3062</v>
      </c>
      <c r="E189" s="223" t="s">
        <v>2001</v>
      </c>
      <c r="F189" s="214" t="s">
        <v>3063</v>
      </c>
      <c r="G189" s="214">
        <v>172</v>
      </c>
      <c r="I189" s="214">
        <v>2</v>
      </c>
      <c r="J189" s="214">
        <v>3.5</v>
      </c>
      <c r="K189" s="214">
        <v>45</v>
      </c>
      <c r="O189" s="214" t="s">
        <v>4556</v>
      </c>
      <c r="P189" s="214" t="s">
        <v>647</v>
      </c>
      <c r="Q189" s="216">
        <v>39701</v>
      </c>
    </row>
    <row r="190" spans="3:17" x14ac:dyDescent="0.2">
      <c r="C190" s="223" t="s">
        <v>3045</v>
      </c>
      <c r="D190" s="223" t="s">
        <v>3064</v>
      </c>
      <c r="E190" s="223" t="s">
        <v>2001</v>
      </c>
      <c r="F190" s="214" t="s">
        <v>3065</v>
      </c>
      <c r="G190" s="214">
        <v>172</v>
      </c>
      <c r="I190" s="214">
        <v>2</v>
      </c>
      <c r="J190" s="214">
        <v>3.5</v>
      </c>
      <c r="K190" s="214">
        <v>45</v>
      </c>
      <c r="O190" s="214" t="s">
        <v>4556</v>
      </c>
      <c r="P190" s="214" t="s">
        <v>647</v>
      </c>
      <c r="Q190" s="216">
        <v>39701</v>
      </c>
    </row>
    <row r="191" spans="3:17" x14ac:dyDescent="0.2">
      <c r="C191" s="223" t="s">
        <v>3045</v>
      </c>
      <c r="D191" s="223" t="s">
        <v>3066</v>
      </c>
      <c r="E191" s="223" t="s">
        <v>3067</v>
      </c>
      <c r="F191" s="214" t="s">
        <v>3068</v>
      </c>
      <c r="G191" s="214">
        <v>172</v>
      </c>
      <c r="I191" s="214">
        <v>2</v>
      </c>
      <c r="J191" s="214">
        <v>3.5</v>
      </c>
      <c r="K191" s="214">
        <v>45</v>
      </c>
      <c r="O191" s="214" t="s">
        <v>4556</v>
      </c>
      <c r="P191" s="214" t="s">
        <v>647</v>
      </c>
      <c r="Q191" s="216">
        <v>39701</v>
      </c>
    </row>
    <row r="192" spans="3:17" x14ac:dyDescent="0.2">
      <c r="C192" s="223" t="s">
        <v>3045</v>
      </c>
      <c r="D192" s="223" t="s">
        <v>3069</v>
      </c>
      <c r="E192" s="223" t="s">
        <v>3067</v>
      </c>
      <c r="F192" s="214" t="s">
        <v>3070</v>
      </c>
      <c r="G192" s="214">
        <v>172</v>
      </c>
      <c r="I192" s="214">
        <v>2</v>
      </c>
      <c r="J192" s="214">
        <v>3.5</v>
      </c>
      <c r="K192" s="214">
        <v>45</v>
      </c>
      <c r="O192" s="214" t="s">
        <v>4556</v>
      </c>
      <c r="P192" s="214" t="s">
        <v>647</v>
      </c>
      <c r="Q192" s="216">
        <v>39701</v>
      </c>
    </row>
    <row r="193" spans="1:17" x14ac:dyDescent="0.2">
      <c r="C193" s="223" t="s">
        <v>3045</v>
      </c>
      <c r="D193" s="223" t="s">
        <v>3071</v>
      </c>
      <c r="E193" s="223" t="s">
        <v>3067</v>
      </c>
      <c r="F193" s="214" t="s">
        <v>2040</v>
      </c>
      <c r="G193" s="214">
        <v>172</v>
      </c>
      <c r="I193" s="214">
        <v>2</v>
      </c>
      <c r="J193" s="214">
        <v>3.5</v>
      </c>
      <c r="K193" s="214">
        <v>45</v>
      </c>
      <c r="O193" s="214" t="s">
        <v>4556</v>
      </c>
      <c r="P193" s="214" t="s">
        <v>639</v>
      </c>
      <c r="Q193" s="216">
        <v>39701</v>
      </c>
    </row>
    <row r="194" spans="1:17" x14ac:dyDescent="0.2">
      <c r="C194" s="223" t="s">
        <v>3045</v>
      </c>
      <c r="D194" s="223" t="s">
        <v>2041</v>
      </c>
      <c r="E194" s="223" t="s">
        <v>3067</v>
      </c>
      <c r="F194" s="214" t="s">
        <v>2042</v>
      </c>
      <c r="G194" s="214">
        <v>172</v>
      </c>
      <c r="I194" s="214">
        <v>2</v>
      </c>
      <c r="J194" s="214">
        <v>3.5</v>
      </c>
      <c r="K194" s="214">
        <v>45</v>
      </c>
      <c r="O194" s="214" t="s">
        <v>4556</v>
      </c>
      <c r="P194" s="214" t="s">
        <v>639</v>
      </c>
      <c r="Q194" s="216">
        <v>39701</v>
      </c>
    </row>
    <row r="195" spans="1:17" x14ac:dyDescent="0.2">
      <c r="C195" s="223" t="s">
        <v>3045</v>
      </c>
      <c r="D195" s="223" t="s">
        <v>2043</v>
      </c>
      <c r="E195" s="223" t="s">
        <v>3067</v>
      </c>
      <c r="F195" s="214" t="s">
        <v>2044</v>
      </c>
      <c r="G195" s="214">
        <v>172</v>
      </c>
      <c r="I195" s="214">
        <v>2</v>
      </c>
      <c r="J195" s="214">
        <v>3.5</v>
      </c>
      <c r="K195" s="214">
        <v>45</v>
      </c>
      <c r="O195" s="214" t="s">
        <v>4556</v>
      </c>
      <c r="P195" s="214" t="s">
        <v>639</v>
      </c>
      <c r="Q195" s="216">
        <v>39701</v>
      </c>
    </row>
    <row r="196" spans="1:17" x14ac:dyDescent="0.2">
      <c r="C196" s="223" t="s">
        <v>3045</v>
      </c>
      <c r="D196" s="223" t="s">
        <v>2045</v>
      </c>
      <c r="E196" s="223" t="s">
        <v>3067</v>
      </c>
      <c r="F196" s="214" t="s">
        <v>2046</v>
      </c>
      <c r="G196" s="214">
        <v>172</v>
      </c>
      <c r="I196" s="214">
        <v>2</v>
      </c>
      <c r="J196" s="214">
        <v>3.5</v>
      </c>
      <c r="K196" s="214">
        <v>45</v>
      </c>
      <c r="O196" s="214" t="s">
        <v>4556</v>
      </c>
      <c r="P196" s="214" t="s">
        <v>639</v>
      </c>
      <c r="Q196" s="216">
        <v>39701</v>
      </c>
    </row>
    <row r="197" spans="1:17" x14ac:dyDescent="0.2">
      <c r="C197" s="223" t="s">
        <v>3045</v>
      </c>
      <c r="D197" s="223" t="s">
        <v>2047</v>
      </c>
      <c r="E197" s="223" t="s">
        <v>2048</v>
      </c>
      <c r="F197" s="214" t="s">
        <v>2049</v>
      </c>
      <c r="G197" s="214">
        <v>172</v>
      </c>
      <c r="I197" s="214">
        <v>2</v>
      </c>
      <c r="J197" s="214">
        <v>3</v>
      </c>
      <c r="K197" s="214">
        <v>45</v>
      </c>
      <c r="O197" s="214" t="s">
        <v>4451</v>
      </c>
      <c r="P197" s="214" t="s">
        <v>639</v>
      </c>
      <c r="Q197" s="216">
        <v>39701</v>
      </c>
    </row>
    <row r="198" spans="1:17" x14ac:dyDescent="0.2">
      <c r="C198" s="223" t="s">
        <v>3045</v>
      </c>
      <c r="D198" s="223" t="s">
        <v>2050</v>
      </c>
      <c r="E198" s="223" t="s">
        <v>2051</v>
      </c>
      <c r="F198" s="214" t="s">
        <v>2052</v>
      </c>
      <c r="G198" s="214">
        <v>172</v>
      </c>
      <c r="I198" s="214">
        <v>2</v>
      </c>
      <c r="J198" s="214">
        <v>5.5</v>
      </c>
      <c r="K198" s="214">
        <v>45</v>
      </c>
      <c r="O198" s="214" t="s">
        <v>4451</v>
      </c>
      <c r="P198" s="214" t="s">
        <v>669</v>
      </c>
      <c r="Q198" s="216">
        <v>39701</v>
      </c>
    </row>
    <row r="199" spans="1:17" x14ac:dyDescent="0.2">
      <c r="C199" s="223" t="s">
        <v>3045</v>
      </c>
      <c r="D199" s="223" t="s">
        <v>2053</v>
      </c>
      <c r="E199" s="223" t="s">
        <v>2054</v>
      </c>
      <c r="F199" s="214" t="s">
        <v>2055</v>
      </c>
      <c r="G199" s="214">
        <v>172</v>
      </c>
      <c r="I199" s="214">
        <v>2</v>
      </c>
      <c r="J199" s="214">
        <v>5.5</v>
      </c>
      <c r="K199" s="214">
        <v>45</v>
      </c>
      <c r="O199" s="214" t="s">
        <v>4451</v>
      </c>
      <c r="P199" s="214" t="s">
        <v>669</v>
      </c>
      <c r="Q199" s="216">
        <v>39701</v>
      </c>
    </row>
    <row r="200" spans="1:17" x14ac:dyDescent="0.2">
      <c r="C200" s="223" t="s">
        <v>3045</v>
      </c>
      <c r="D200" s="223" t="s">
        <v>2056</v>
      </c>
      <c r="E200" s="223" t="s">
        <v>2057</v>
      </c>
      <c r="F200" s="214" t="s">
        <v>3034</v>
      </c>
      <c r="G200" s="214">
        <v>172</v>
      </c>
      <c r="I200" s="214">
        <v>2</v>
      </c>
      <c r="J200" s="214">
        <v>5.5</v>
      </c>
      <c r="K200" s="214">
        <v>45</v>
      </c>
      <c r="O200" s="214" t="s">
        <v>4451</v>
      </c>
      <c r="P200" s="214" t="s">
        <v>669</v>
      </c>
      <c r="Q200" s="216">
        <v>39701</v>
      </c>
    </row>
    <row r="201" spans="1:17" x14ac:dyDescent="0.2">
      <c r="C201" s="223" t="s">
        <v>3045</v>
      </c>
      <c r="D201" s="223" t="s">
        <v>2058</v>
      </c>
      <c r="E201" s="223" t="s">
        <v>2057</v>
      </c>
      <c r="F201" s="214" t="s">
        <v>1974</v>
      </c>
      <c r="G201" s="214">
        <v>172</v>
      </c>
      <c r="I201" s="214">
        <v>2</v>
      </c>
      <c r="J201" s="214">
        <v>5.5</v>
      </c>
      <c r="K201" s="214">
        <v>45</v>
      </c>
      <c r="O201" s="214" t="s">
        <v>4451</v>
      </c>
      <c r="P201" s="214" t="s">
        <v>669</v>
      </c>
      <c r="Q201" s="216">
        <v>39701</v>
      </c>
    </row>
    <row r="202" spans="1:17" x14ac:dyDescent="0.2">
      <c r="C202" s="223" t="s">
        <v>3045</v>
      </c>
      <c r="D202" s="223" t="s">
        <v>2059</v>
      </c>
      <c r="E202" s="223" t="s">
        <v>2057</v>
      </c>
      <c r="F202" s="214" t="s">
        <v>1977</v>
      </c>
      <c r="G202" s="214">
        <v>172</v>
      </c>
      <c r="I202" s="214">
        <v>2</v>
      </c>
      <c r="J202" s="214">
        <v>5.5</v>
      </c>
      <c r="K202" s="214">
        <v>45</v>
      </c>
      <c r="O202" s="214" t="s">
        <v>4451</v>
      </c>
      <c r="P202" s="214" t="s">
        <v>647</v>
      </c>
      <c r="Q202" s="216">
        <v>39701</v>
      </c>
    </row>
    <row r="203" spans="1:17" x14ac:dyDescent="0.2">
      <c r="C203" s="223" t="s">
        <v>3045</v>
      </c>
      <c r="D203" s="223" t="s">
        <v>2060</v>
      </c>
      <c r="E203" s="223" t="s">
        <v>2057</v>
      </c>
      <c r="F203" s="214" t="s">
        <v>2055</v>
      </c>
      <c r="G203" s="214">
        <v>172</v>
      </c>
      <c r="I203" s="214">
        <v>2</v>
      </c>
      <c r="J203" s="214">
        <v>5.5</v>
      </c>
      <c r="K203" s="214">
        <v>45</v>
      </c>
      <c r="O203" s="214" t="s">
        <v>4451</v>
      </c>
      <c r="P203" s="214" t="s">
        <v>647</v>
      </c>
      <c r="Q203" s="216">
        <v>39702</v>
      </c>
    </row>
    <row r="204" spans="1:17" x14ac:dyDescent="0.2">
      <c r="C204" s="223" t="s">
        <v>3045</v>
      </c>
      <c r="D204" s="223" t="s">
        <v>2061</v>
      </c>
      <c r="E204" s="223" t="s">
        <v>2062</v>
      </c>
      <c r="F204" s="214" t="s">
        <v>2063</v>
      </c>
      <c r="G204" s="214">
        <v>172</v>
      </c>
      <c r="I204" s="214">
        <v>2</v>
      </c>
      <c r="J204" s="214">
        <v>58</v>
      </c>
      <c r="K204" s="214">
        <v>36</v>
      </c>
      <c r="O204" s="214" t="s">
        <v>1397</v>
      </c>
      <c r="P204" s="214" t="s">
        <v>669</v>
      </c>
      <c r="Q204" s="216">
        <v>39702</v>
      </c>
    </row>
    <row r="205" spans="1:17" x14ac:dyDescent="0.2">
      <c r="C205" s="223" t="s">
        <v>3045</v>
      </c>
      <c r="D205" s="223" t="s">
        <v>2064</v>
      </c>
      <c r="E205" s="223" t="s">
        <v>2065</v>
      </c>
      <c r="F205" s="214" t="s">
        <v>1958</v>
      </c>
      <c r="G205" s="214">
        <v>172</v>
      </c>
      <c r="I205" s="214">
        <v>2</v>
      </c>
      <c r="J205" s="214">
        <v>5</v>
      </c>
      <c r="K205" s="214">
        <v>36</v>
      </c>
      <c r="O205" s="214" t="s">
        <v>2066</v>
      </c>
      <c r="P205" s="214" t="s">
        <v>669</v>
      </c>
      <c r="Q205" s="216">
        <v>39702</v>
      </c>
    </row>
    <row r="206" spans="1:17" x14ac:dyDescent="0.2">
      <c r="C206" s="223" t="s">
        <v>3045</v>
      </c>
      <c r="D206" s="223" t="s">
        <v>2067</v>
      </c>
      <c r="E206" s="223" t="s">
        <v>2065</v>
      </c>
      <c r="F206" s="214" t="s">
        <v>1958</v>
      </c>
      <c r="G206" s="214">
        <v>172</v>
      </c>
      <c r="I206" s="214">
        <v>2</v>
      </c>
      <c r="J206" s="214">
        <v>5</v>
      </c>
      <c r="K206" s="214">
        <v>36</v>
      </c>
      <c r="O206" s="214" t="s">
        <v>2068</v>
      </c>
      <c r="P206" s="214" t="s">
        <v>647</v>
      </c>
      <c r="Q206" s="216">
        <v>39702</v>
      </c>
    </row>
    <row r="207" spans="1:17" x14ac:dyDescent="0.2">
      <c r="C207" s="223" t="s">
        <v>3045</v>
      </c>
      <c r="D207" s="223" t="s">
        <v>2069</v>
      </c>
      <c r="E207" s="223" t="s">
        <v>3012</v>
      </c>
      <c r="F207" s="214" t="s">
        <v>3013</v>
      </c>
      <c r="G207" s="214">
        <v>171</v>
      </c>
      <c r="I207" s="214">
        <v>2</v>
      </c>
      <c r="J207" s="214">
        <v>120</v>
      </c>
      <c r="K207" s="214">
        <v>45</v>
      </c>
      <c r="O207" s="214" t="s">
        <v>4556</v>
      </c>
      <c r="P207" s="214" t="s">
        <v>1754</v>
      </c>
      <c r="Q207" s="216">
        <v>39708</v>
      </c>
    </row>
    <row r="208" spans="1:17" s="225" customFormat="1" x14ac:dyDescent="0.2">
      <c r="A208" s="224"/>
      <c r="C208" s="226" t="s">
        <v>4453</v>
      </c>
      <c r="D208" s="353"/>
      <c r="E208" s="353"/>
      <c r="F208" s="228"/>
      <c r="G208" s="228"/>
      <c r="H208" s="228"/>
      <c r="I208" s="228"/>
      <c r="J208" s="228"/>
      <c r="K208" s="228"/>
      <c r="L208" s="228"/>
      <c r="M208" s="228"/>
      <c r="N208" s="228"/>
      <c r="O208" s="228"/>
      <c r="P208" s="228"/>
      <c r="Q208" s="230"/>
    </row>
    <row r="209" spans="3:17" x14ac:dyDescent="0.2">
      <c r="C209" s="223" t="s">
        <v>2070</v>
      </c>
      <c r="D209" s="223" t="s">
        <v>4898</v>
      </c>
      <c r="E209" s="223" t="s">
        <v>2071</v>
      </c>
      <c r="F209" s="214" t="s">
        <v>2072</v>
      </c>
      <c r="G209" s="214">
        <v>171</v>
      </c>
      <c r="I209" s="214">
        <v>2</v>
      </c>
      <c r="J209" s="214">
        <v>2</v>
      </c>
      <c r="K209" s="214">
        <v>38</v>
      </c>
      <c r="O209" s="214" t="s">
        <v>4557</v>
      </c>
      <c r="P209" s="214" t="s">
        <v>1754</v>
      </c>
      <c r="Q209" s="216">
        <v>39708</v>
      </c>
    </row>
    <row r="210" spans="3:17" x14ac:dyDescent="0.2">
      <c r="C210" s="223" t="s">
        <v>2070</v>
      </c>
      <c r="D210" s="223" t="s">
        <v>4899</v>
      </c>
      <c r="E210" s="223" t="s">
        <v>2071</v>
      </c>
      <c r="F210" s="214" t="s">
        <v>2073</v>
      </c>
      <c r="G210" s="214">
        <v>171</v>
      </c>
      <c r="I210" s="214">
        <v>2</v>
      </c>
      <c r="J210" s="214">
        <v>2</v>
      </c>
      <c r="K210" s="214">
        <v>40</v>
      </c>
      <c r="O210" s="214" t="s">
        <v>4557</v>
      </c>
      <c r="P210" s="214" t="s">
        <v>1754</v>
      </c>
      <c r="Q210" s="216">
        <v>39708</v>
      </c>
    </row>
    <row r="211" spans="3:17" x14ac:dyDescent="0.2">
      <c r="C211" s="223" t="s">
        <v>2070</v>
      </c>
      <c r="D211" s="223" t="s">
        <v>4900</v>
      </c>
      <c r="E211" s="223" t="s">
        <v>2071</v>
      </c>
      <c r="F211" s="214" t="s">
        <v>2074</v>
      </c>
      <c r="G211" s="214">
        <v>171</v>
      </c>
      <c r="I211" s="214">
        <v>2</v>
      </c>
      <c r="J211" s="214">
        <v>2</v>
      </c>
      <c r="K211" s="214">
        <v>42</v>
      </c>
      <c r="O211" s="214" t="s">
        <v>4557</v>
      </c>
      <c r="P211" s="214" t="s">
        <v>1754</v>
      </c>
      <c r="Q211" s="216">
        <v>39708</v>
      </c>
    </row>
    <row r="212" spans="3:17" x14ac:dyDescent="0.2">
      <c r="C212" s="223" t="s">
        <v>2070</v>
      </c>
      <c r="D212" s="223" t="s">
        <v>4901</v>
      </c>
      <c r="E212" s="223" t="s">
        <v>2071</v>
      </c>
      <c r="F212" s="214">
        <v>238112</v>
      </c>
      <c r="G212" s="214">
        <v>171</v>
      </c>
      <c r="I212" s="214">
        <v>2</v>
      </c>
      <c r="J212" s="214">
        <v>2</v>
      </c>
      <c r="K212" s="214">
        <v>38</v>
      </c>
      <c r="O212" s="214" t="s">
        <v>4557</v>
      </c>
      <c r="P212" s="214" t="s">
        <v>1754</v>
      </c>
      <c r="Q212" s="216">
        <v>39708</v>
      </c>
    </row>
    <row r="213" spans="3:17" x14ac:dyDescent="0.2">
      <c r="C213" s="223" t="s">
        <v>2070</v>
      </c>
      <c r="D213" s="223" t="s">
        <v>4902</v>
      </c>
      <c r="E213" s="223" t="s">
        <v>2071</v>
      </c>
      <c r="F213" s="214">
        <v>240112</v>
      </c>
      <c r="G213" s="214">
        <v>171</v>
      </c>
      <c r="I213" s="214">
        <v>2</v>
      </c>
      <c r="J213" s="214">
        <v>2</v>
      </c>
      <c r="K213" s="214">
        <v>40</v>
      </c>
      <c r="O213" s="214" t="s">
        <v>4557</v>
      </c>
      <c r="P213" s="214" t="s">
        <v>1754</v>
      </c>
      <c r="Q213" s="216">
        <v>39708</v>
      </c>
    </row>
    <row r="214" spans="3:17" x14ac:dyDescent="0.2">
      <c r="C214" s="223" t="s">
        <v>2070</v>
      </c>
      <c r="D214" s="223" t="s">
        <v>4903</v>
      </c>
      <c r="E214" s="223" t="s">
        <v>2071</v>
      </c>
      <c r="F214" s="214">
        <v>242112</v>
      </c>
      <c r="G214" s="214">
        <v>171</v>
      </c>
      <c r="I214" s="214">
        <v>2</v>
      </c>
      <c r="J214" s="214">
        <v>2</v>
      </c>
      <c r="K214" s="214">
        <v>42</v>
      </c>
      <c r="O214" s="214" t="s">
        <v>4557</v>
      </c>
      <c r="P214" s="214" t="s">
        <v>647</v>
      </c>
      <c r="Q214" s="216">
        <v>39708</v>
      </c>
    </row>
    <row r="215" spans="3:17" x14ac:dyDescent="0.2">
      <c r="C215" s="223" t="s">
        <v>2070</v>
      </c>
      <c r="D215" s="223" t="s">
        <v>4904</v>
      </c>
      <c r="E215" s="223" t="s">
        <v>2075</v>
      </c>
      <c r="F215" s="214" t="s">
        <v>2072</v>
      </c>
      <c r="G215" s="214">
        <v>171</v>
      </c>
      <c r="I215" s="214">
        <v>2</v>
      </c>
      <c r="J215" s="214">
        <v>2</v>
      </c>
      <c r="K215" s="214">
        <v>38</v>
      </c>
      <c r="O215" s="214" t="s">
        <v>1406</v>
      </c>
      <c r="P215" s="214" t="s">
        <v>647</v>
      </c>
      <c r="Q215" s="216">
        <v>39708</v>
      </c>
    </row>
    <row r="216" spans="3:17" x14ac:dyDescent="0.2">
      <c r="C216" s="223" t="s">
        <v>2070</v>
      </c>
      <c r="D216" s="223" t="s">
        <v>4905</v>
      </c>
      <c r="E216" s="223" t="s">
        <v>2075</v>
      </c>
      <c r="F216" s="214" t="s">
        <v>2073</v>
      </c>
      <c r="G216" s="214">
        <v>171</v>
      </c>
      <c r="I216" s="214">
        <v>2</v>
      </c>
      <c r="J216" s="214">
        <v>2</v>
      </c>
      <c r="K216" s="214">
        <v>40</v>
      </c>
      <c r="O216" s="214" t="s">
        <v>1406</v>
      </c>
      <c r="P216" s="214" t="s">
        <v>647</v>
      </c>
      <c r="Q216" s="216">
        <v>39708</v>
      </c>
    </row>
    <row r="217" spans="3:17" x14ac:dyDescent="0.2">
      <c r="C217" s="223" t="s">
        <v>2070</v>
      </c>
      <c r="D217" s="223" t="s">
        <v>4906</v>
      </c>
      <c r="E217" s="223" t="s">
        <v>2075</v>
      </c>
      <c r="F217" s="214" t="s">
        <v>2074</v>
      </c>
      <c r="G217" s="214">
        <v>171</v>
      </c>
      <c r="I217" s="214">
        <v>2</v>
      </c>
      <c r="J217" s="214">
        <v>2</v>
      </c>
      <c r="K217" s="214">
        <v>42</v>
      </c>
      <c r="O217" s="214" t="s">
        <v>1406</v>
      </c>
      <c r="P217" s="214" t="s">
        <v>647</v>
      </c>
      <c r="Q217" s="216">
        <v>39708</v>
      </c>
    </row>
    <row r="218" spans="3:17" x14ac:dyDescent="0.2">
      <c r="C218" s="223" t="s">
        <v>2070</v>
      </c>
      <c r="D218" s="223" t="s">
        <v>4907</v>
      </c>
      <c r="E218" s="223" t="s">
        <v>2075</v>
      </c>
      <c r="F218" s="214">
        <v>238112</v>
      </c>
      <c r="G218" s="214">
        <v>171</v>
      </c>
      <c r="I218" s="214">
        <v>2</v>
      </c>
      <c r="J218" s="214">
        <v>2</v>
      </c>
      <c r="K218" s="214">
        <v>38</v>
      </c>
      <c r="O218" s="214" t="s">
        <v>1406</v>
      </c>
      <c r="P218" s="214" t="s">
        <v>647</v>
      </c>
      <c r="Q218" s="216">
        <v>39708</v>
      </c>
    </row>
    <row r="219" spans="3:17" x14ac:dyDescent="0.2">
      <c r="C219" s="223" t="s">
        <v>2070</v>
      </c>
      <c r="D219" s="223" t="s">
        <v>4908</v>
      </c>
      <c r="E219" s="223" t="s">
        <v>2075</v>
      </c>
      <c r="F219" s="214">
        <v>240112</v>
      </c>
      <c r="G219" s="214">
        <v>171</v>
      </c>
      <c r="I219" s="214">
        <v>2</v>
      </c>
      <c r="J219" s="214">
        <v>2</v>
      </c>
      <c r="K219" s="214">
        <v>40</v>
      </c>
      <c r="O219" s="214" t="s">
        <v>1406</v>
      </c>
      <c r="P219" s="214" t="s">
        <v>647</v>
      </c>
      <c r="Q219" s="216">
        <v>39708</v>
      </c>
    </row>
    <row r="220" spans="3:17" x14ac:dyDescent="0.2">
      <c r="C220" s="223" t="s">
        <v>2070</v>
      </c>
      <c r="D220" s="223" t="s">
        <v>4909</v>
      </c>
      <c r="E220" s="223" t="s">
        <v>2075</v>
      </c>
      <c r="F220" s="214">
        <v>242112</v>
      </c>
      <c r="G220" s="214">
        <v>171</v>
      </c>
      <c r="I220" s="214">
        <v>2</v>
      </c>
      <c r="J220" s="214">
        <v>2</v>
      </c>
      <c r="K220" s="214">
        <v>42</v>
      </c>
      <c r="O220" s="214" t="s">
        <v>1406</v>
      </c>
      <c r="P220" s="214" t="s">
        <v>647</v>
      </c>
      <c r="Q220" s="216">
        <v>39708</v>
      </c>
    </row>
    <row r="221" spans="3:17" x14ac:dyDescent="0.2">
      <c r="C221" s="223" t="s">
        <v>2070</v>
      </c>
      <c r="D221" s="223" t="s">
        <v>4910</v>
      </c>
      <c r="E221" s="223" t="s">
        <v>2076</v>
      </c>
      <c r="F221" s="214" t="s">
        <v>2077</v>
      </c>
      <c r="G221" s="214">
        <v>172</v>
      </c>
      <c r="I221" s="214">
        <v>2</v>
      </c>
      <c r="J221" s="214">
        <v>10.5</v>
      </c>
      <c r="K221" s="214">
        <v>26</v>
      </c>
      <c r="O221" s="214" t="s">
        <v>4491</v>
      </c>
      <c r="P221" s="214" t="s">
        <v>663</v>
      </c>
      <c r="Q221" s="216">
        <v>39709</v>
      </c>
    </row>
    <row r="222" spans="3:17" x14ac:dyDescent="0.2">
      <c r="C222" s="223" t="s">
        <v>2070</v>
      </c>
      <c r="D222" s="223" t="s">
        <v>4911</v>
      </c>
      <c r="E222" s="223" t="s">
        <v>3012</v>
      </c>
      <c r="F222" s="214" t="s">
        <v>3013</v>
      </c>
      <c r="G222" s="214">
        <v>172</v>
      </c>
      <c r="I222" s="214">
        <v>2</v>
      </c>
      <c r="J222" s="214">
        <v>13</v>
      </c>
      <c r="K222" s="214">
        <v>45</v>
      </c>
      <c r="O222" s="214" t="s">
        <v>4556</v>
      </c>
      <c r="P222" s="214" t="s">
        <v>669</v>
      </c>
      <c r="Q222" s="216">
        <v>39709</v>
      </c>
    </row>
    <row r="223" spans="3:17" x14ac:dyDescent="0.2">
      <c r="C223" s="223" t="s">
        <v>2070</v>
      </c>
      <c r="D223" s="223" t="s">
        <v>3639</v>
      </c>
      <c r="E223" s="223" t="s">
        <v>5145</v>
      </c>
      <c r="F223" s="214" t="s">
        <v>5146</v>
      </c>
      <c r="G223" s="214">
        <v>171</v>
      </c>
      <c r="I223" s="214">
        <v>2</v>
      </c>
      <c r="J223" s="214">
        <v>200</v>
      </c>
      <c r="K223" s="214">
        <v>53.7</v>
      </c>
      <c r="O223" s="214" t="s">
        <v>4556</v>
      </c>
      <c r="P223" s="214" t="s">
        <v>1754</v>
      </c>
      <c r="Q223" s="216">
        <v>39713</v>
      </c>
    </row>
    <row r="224" spans="3:17" x14ac:dyDescent="0.2">
      <c r="C224" s="223" t="s">
        <v>2070</v>
      </c>
      <c r="D224" s="223" t="s">
        <v>4912</v>
      </c>
      <c r="E224" s="223" t="s">
        <v>2078</v>
      </c>
      <c r="F224" s="214" t="s">
        <v>2472</v>
      </c>
      <c r="G224" s="214">
        <v>171</v>
      </c>
      <c r="I224" s="214">
        <v>2</v>
      </c>
      <c r="J224" s="214">
        <v>34</v>
      </c>
      <c r="K224" s="214">
        <v>45</v>
      </c>
      <c r="O224" s="214" t="s">
        <v>4556</v>
      </c>
      <c r="P224" s="214" t="s">
        <v>639</v>
      </c>
      <c r="Q224" s="216">
        <v>39714</v>
      </c>
    </row>
    <row r="225" spans="3:17" x14ac:dyDescent="0.2">
      <c r="C225" s="223" t="s">
        <v>2070</v>
      </c>
      <c r="D225" s="223" t="s">
        <v>4913</v>
      </c>
      <c r="E225" s="223" t="s">
        <v>2079</v>
      </c>
      <c r="F225" s="214" t="s">
        <v>2468</v>
      </c>
      <c r="G225" s="214">
        <v>171</v>
      </c>
      <c r="I225" s="214">
        <v>2</v>
      </c>
      <c r="J225" s="214">
        <v>20</v>
      </c>
      <c r="K225" s="214">
        <v>45</v>
      </c>
      <c r="O225" s="214" t="s">
        <v>4556</v>
      </c>
      <c r="P225" s="214" t="s">
        <v>647</v>
      </c>
      <c r="Q225" s="216">
        <v>39714</v>
      </c>
    </row>
    <row r="226" spans="3:17" x14ac:dyDescent="0.2">
      <c r="C226" s="223" t="s">
        <v>2070</v>
      </c>
      <c r="D226" s="223" t="s">
        <v>4914</v>
      </c>
      <c r="E226" s="223" t="s">
        <v>2079</v>
      </c>
      <c r="F226" s="214" t="s">
        <v>2080</v>
      </c>
      <c r="G226" s="214">
        <v>171</v>
      </c>
      <c r="I226" s="214">
        <v>2</v>
      </c>
      <c r="J226" s="214">
        <v>14</v>
      </c>
      <c r="K226" s="214">
        <v>45</v>
      </c>
      <c r="O226" s="214" t="s">
        <v>4556</v>
      </c>
      <c r="P226" s="214" t="s">
        <v>1754</v>
      </c>
      <c r="Q226" s="216">
        <v>39714</v>
      </c>
    </row>
    <row r="227" spans="3:17" x14ac:dyDescent="0.2">
      <c r="C227" s="223" t="s">
        <v>2070</v>
      </c>
      <c r="D227" s="223" t="s">
        <v>4915</v>
      </c>
      <c r="E227" s="223" t="s">
        <v>2081</v>
      </c>
      <c r="F227" s="214" t="s">
        <v>4318</v>
      </c>
      <c r="G227" s="214">
        <v>171</v>
      </c>
      <c r="I227" s="214">
        <v>2</v>
      </c>
      <c r="J227" s="214">
        <v>25.5</v>
      </c>
      <c r="K227" s="214">
        <v>54</v>
      </c>
      <c r="O227" s="214" t="s">
        <v>4451</v>
      </c>
      <c r="P227" s="214" t="s">
        <v>669</v>
      </c>
      <c r="Q227" s="216">
        <v>39715</v>
      </c>
    </row>
    <row r="228" spans="3:17" x14ac:dyDescent="0.2">
      <c r="C228" s="223" t="s">
        <v>2070</v>
      </c>
      <c r="D228" s="223" t="s">
        <v>1748</v>
      </c>
      <c r="E228" s="223" t="s">
        <v>2082</v>
      </c>
      <c r="F228" s="214" t="s">
        <v>2083</v>
      </c>
      <c r="G228" s="214">
        <v>172</v>
      </c>
      <c r="I228" s="214">
        <v>2</v>
      </c>
      <c r="J228" s="214">
        <v>100</v>
      </c>
      <c r="K228" s="214">
        <v>26</v>
      </c>
      <c r="O228" s="214" t="s">
        <v>4491</v>
      </c>
      <c r="P228" s="214" t="s">
        <v>669</v>
      </c>
      <c r="Q228" s="216">
        <v>39716</v>
      </c>
    </row>
    <row r="229" spans="3:17" x14ac:dyDescent="0.2">
      <c r="C229" s="223" t="s">
        <v>2070</v>
      </c>
      <c r="D229" s="223" t="s">
        <v>1749</v>
      </c>
      <c r="E229" s="223" t="s">
        <v>2084</v>
      </c>
      <c r="F229" s="214" t="s">
        <v>2085</v>
      </c>
      <c r="G229" s="214">
        <v>172</v>
      </c>
      <c r="I229" s="214">
        <v>2</v>
      </c>
      <c r="J229" s="214">
        <v>250</v>
      </c>
      <c r="K229" s="214">
        <v>46</v>
      </c>
      <c r="O229" s="214" t="s">
        <v>2086</v>
      </c>
      <c r="P229" s="214" t="s">
        <v>647</v>
      </c>
      <c r="Q229" s="216">
        <v>39719</v>
      </c>
    </row>
    <row r="230" spans="3:17" x14ac:dyDescent="0.2">
      <c r="C230" s="223" t="s">
        <v>2070</v>
      </c>
      <c r="D230" s="223" t="s">
        <v>1750</v>
      </c>
      <c r="E230" s="223" t="s">
        <v>2087</v>
      </c>
      <c r="F230" s="214" t="s">
        <v>2088</v>
      </c>
      <c r="G230" s="214">
        <v>172</v>
      </c>
      <c r="I230" s="214">
        <v>2</v>
      </c>
      <c r="J230" s="214">
        <v>10</v>
      </c>
      <c r="K230" s="214">
        <v>68</v>
      </c>
      <c r="O230" s="214" t="s">
        <v>1197</v>
      </c>
      <c r="P230" s="214" t="s">
        <v>647</v>
      </c>
      <c r="Q230" s="216">
        <v>39720</v>
      </c>
    </row>
    <row r="231" spans="3:17" x14ac:dyDescent="0.2">
      <c r="C231" s="232" t="s">
        <v>2070</v>
      </c>
      <c r="D231" s="232" t="s">
        <v>1751</v>
      </c>
      <c r="E231" s="232" t="s">
        <v>2089</v>
      </c>
      <c r="F231" s="220" t="s">
        <v>1012</v>
      </c>
      <c r="G231" s="220">
        <v>172</v>
      </c>
      <c r="H231" s="220"/>
      <c r="I231" s="220">
        <v>2</v>
      </c>
      <c r="J231" s="220">
        <v>255</v>
      </c>
      <c r="K231" s="220">
        <v>56</v>
      </c>
      <c r="L231" s="220"/>
      <c r="M231" s="220"/>
      <c r="N231" s="220"/>
      <c r="O231" s="220" t="s">
        <v>4451</v>
      </c>
      <c r="P231" s="220" t="s">
        <v>3192</v>
      </c>
      <c r="Q231" s="222">
        <v>39727</v>
      </c>
    </row>
    <row r="232" spans="3:17" x14ac:dyDescent="0.2">
      <c r="C232" s="223" t="s">
        <v>2070</v>
      </c>
      <c r="D232" s="223" t="s">
        <v>1756</v>
      </c>
      <c r="E232" s="223" t="s">
        <v>2090</v>
      </c>
      <c r="F232" s="214" t="s">
        <v>657</v>
      </c>
      <c r="G232" s="214">
        <v>171</v>
      </c>
      <c r="I232" s="214">
        <v>2</v>
      </c>
      <c r="J232" s="214">
        <v>280</v>
      </c>
      <c r="K232" s="214">
        <v>45</v>
      </c>
      <c r="O232" s="214" t="s">
        <v>4556</v>
      </c>
      <c r="P232" s="214" t="s">
        <v>647</v>
      </c>
      <c r="Q232" s="216">
        <v>39734</v>
      </c>
    </row>
    <row r="233" spans="3:17" x14ac:dyDescent="0.2">
      <c r="C233" s="223" t="s">
        <v>2070</v>
      </c>
      <c r="D233" s="223" t="s">
        <v>774</v>
      </c>
      <c r="E233" s="223" t="s">
        <v>2091</v>
      </c>
      <c r="F233" s="214" t="s">
        <v>2092</v>
      </c>
      <c r="G233" s="214">
        <v>171</v>
      </c>
      <c r="I233" s="214">
        <v>2</v>
      </c>
      <c r="J233" s="214">
        <v>5.5</v>
      </c>
      <c r="K233" s="214">
        <v>38</v>
      </c>
      <c r="O233" s="214" t="s">
        <v>4556</v>
      </c>
      <c r="P233" s="214" t="s">
        <v>1754</v>
      </c>
      <c r="Q233" s="216">
        <v>39742</v>
      </c>
    </row>
    <row r="234" spans="3:17" x14ac:dyDescent="0.2">
      <c r="C234" s="223" t="s">
        <v>2070</v>
      </c>
      <c r="D234" s="223" t="s">
        <v>778</v>
      </c>
      <c r="E234" s="223" t="s">
        <v>2093</v>
      </c>
      <c r="F234" s="214" t="s">
        <v>2094</v>
      </c>
      <c r="G234" s="214">
        <v>171</v>
      </c>
      <c r="I234" s="214">
        <v>2</v>
      </c>
      <c r="J234" s="214">
        <v>5.5</v>
      </c>
      <c r="K234" s="214">
        <v>38</v>
      </c>
      <c r="O234" s="214" t="s">
        <v>4556</v>
      </c>
      <c r="P234" s="214" t="s">
        <v>1754</v>
      </c>
      <c r="Q234" s="216">
        <v>39743</v>
      </c>
    </row>
    <row r="235" spans="3:17" x14ac:dyDescent="0.2">
      <c r="C235" s="223" t="s">
        <v>2070</v>
      </c>
      <c r="D235" s="223" t="s">
        <v>780</v>
      </c>
      <c r="E235" s="223" t="s">
        <v>2095</v>
      </c>
      <c r="F235" s="214" t="s">
        <v>2096</v>
      </c>
      <c r="G235" s="214">
        <v>171</v>
      </c>
      <c r="I235" s="214">
        <v>2</v>
      </c>
      <c r="J235" s="214">
        <v>5.5</v>
      </c>
      <c r="K235" s="214">
        <v>38</v>
      </c>
      <c r="O235" s="214" t="s">
        <v>4556</v>
      </c>
      <c r="P235" s="214" t="s">
        <v>1754</v>
      </c>
      <c r="Q235" s="216">
        <v>39743</v>
      </c>
    </row>
    <row r="236" spans="3:17" x14ac:dyDescent="0.2">
      <c r="C236" s="223" t="s">
        <v>2070</v>
      </c>
      <c r="D236" s="223" t="s">
        <v>782</v>
      </c>
      <c r="E236" s="223" t="s">
        <v>2097</v>
      </c>
      <c r="F236" s="214" t="s">
        <v>2098</v>
      </c>
      <c r="G236" s="214">
        <v>171</v>
      </c>
      <c r="I236" s="214">
        <v>2</v>
      </c>
      <c r="J236" s="214">
        <v>5.5</v>
      </c>
      <c r="K236" s="214">
        <v>38</v>
      </c>
      <c r="O236" s="214" t="s">
        <v>4556</v>
      </c>
      <c r="P236" s="214" t="s">
        <v>1754</v>
      </c>
      <c r="Q236" s="216">
        <v>39743</v>
      </c>
    </row>
    <row r="237" spans="3:17" x14ac:dyDescent="0.2">
      <c r="C237" s="223" t="s">
        <v>2070</v>
      </c>
      <c r="D237" s="223" t="s">
        <v>630</v>
      </c>
      <c r="E237" s="223" t="s">
        <v>2099</v>
      </c>
      <c r="F237" s="214" t="s">
        <v>1102</v>
      </c>
      <c r="G237" s="214">
        <v>171</v>
      </c>
      <c r="I237" s="214">
        <v>2</v>
      </c>
      <c r="J237" s="214">
        <v>5.5</v>
      </c>
      <c r="K237" s="214">
        <v>38</v>
      </c>
      <c r="O237" s="214" t="s">
        <v>4556</v>
      </c>
      <c r="P237" s="214" t="s">
        <v>1754</v>
      </c>
      <c r="Q237" s="216">
        <v>39743</v>
      </c>
    </row>
    <row r="238" spans="3:17" x14ac:dyDescent="0.2">
      <c r="C238" s="223" t="s">
        <v>2070</v>
      </c>
      <c r="D238" s="223" t="s">
        <v>632</v>
      </c>
      <c r="E238" s="223" t="s">
        <v>2100</v>
      </c>
      <c r="F238" s="214" t="s">
        <v>2101</v>
      </c>
      <c r="G238" s="214">
        <v>171</v>
      </c>
      <c r="I238" s="214">
        <v>2</v>
      </c>
      <c r="J238" s="214">
        <v>5.5</v>
      </c>
      <c r="K238" s="214">
        <v>38</v>
      </c>
      <c r="O238" s="214" t="s">
        <v>4556</v>
      </c>
      <c r="P238" s="214" t="s">
        <v>1754</v>
      </c>
      <c r="Q238" s="216">
        <v>39744</v>
      </c>
    </row>
    <row r="239" spans="3:17" x14ac:dyDescent="0.2">
      <c r="C239" s="223" t="s">
        <v>2070</v>
      </c>
      <c r="D239" s="223" t="s">
        <v>799</v>
      </c>
      <c r="E239" s="223" t="s">
        <v>2102</v>
      </c>
      <c r="F239" s="214" t="s">
        <v>2103</v>
      </c>
      <c r="G239" s="214">
        <v>171</v>
      </c>
      <c r="I239" s="214">
        <v>2</v>
      </c>
      <c r="J239" s="214">
        <v>5.5</v>
      </c>
      <c r="K239" s="214">
        <v>38</v>
      </c>
      <c r="O239" s="214" t="s">
        <v>4556</v>
      </c>
      <c r="P239" s="214" t="s">
        <v>1754</v>
      </c>
      <c r="Q239" s="216">
        <v>39744</v>
      </c>
    </row>
    <row r="240" spans="3:17" x14ac:dyDescent="0.2">
      <c r="C240" s="223" t="s">
        <v>2070</v>
      </c>
      <c r="D240" s="223" t="s">
        <v>801</v>
      </c>
      <c r="E240" s="223" t="s">
        <v>2104</v>
      </c>
      <c r="F240" s="214" t="s">
        <v>1833</v>
      </c>
      <c r="G240" s="214">
        <v>171</v>
      </c>
      <c r="I240" s="214">
        <v>2</v>
      </c>
      <c r="J240" s="214">
        <v>5.5</v>
      </c>
      <c r="K240" s="214">
        <v>45</v>
      </c>
      <c r="O240" s="214" t="s">
        <v>4556</v>
      </c>
      <c r="P240" s="214" t="s">
        <v>1754</v>
      </c>
      <c r="Q240" s="216">
        <v>39744</v>
      </c>
    </row>
    <row r="241" spans="3:17" x14ac:dyDescent="0.2">
      <c r="C241" s="223" t="s">
        <v>2070</v>
      </c>
      <c r="D241" s="223" t="s">
        <v>803</v>
      </c>
      <c r="E241" s="223" t="s">
        <v>2105</v>
      </c>
      <c r="F241" s="214" t="s">
        <v>4125</v>
      </c>
      <c r="G241" s="214">
        <v>171</v>
      </c>
      <c r="I241" s="214">
        <v>2</v>
      </c>
      <c r="J241" s="214">
        <v>5.5</v>
      </c>
      <c r="K241" s="214">
        <v>45</v>
      </c>
      <c r="O241" s="214" t="s">
        <v>4556</v>
      </c>
      <c r="P241" s="214" t="s">
        <v>669</v>
      </c>
      <c r="Q241" s="216">
        <v>39747</v>
      </c>
    </row>
    <row r="242" spans="3:17" x14ac:dyDescent="0.2">
      <c r="C242" s="223" t="s">
        <v>2070</v>
      </c>
      <c r="D242" s="223" t="s">
        <v>805</v>
      </c>
      <c r="E242" s="223" t="s">
        <v>4126</v>
      </c>
      <c r="F242" s="214" t="s">
        <v>4127</v>
      </c>
      <c r="G242" s="214">
        <v>171</v>
      </c>
      <c r="I242" s="214">
        <v>2</v>
      </c>
      <c r="J242" s="214">
        <v>5.5</v>
      </c>
      <c r="K242" s="214">
        <v>45</v>
      </c>
      <c r="O242" s="214" t="s">
        <v>4556</v>
      </c>
      <c r="P242" s="214" t="s">
        <v>669</v>
      </c>
      <c r="Q242" s="216">
        <v>39748</v>
      </c>
    </row>
    <row r="243" spans="3:17" x14ac:dyDescent="0.2">
      <c r="C243" s="223" t="s">
        <v>2070</v>
      </c>
      <c r="D243" s="223" t="s">
        <v>808</v>
      </c>
      <c r="E243" s="223" t="s">
        <v>4128</v>
      </c>
      <c r="F243" s="214" t="s">
        <v>4129</v>
      </c>
      <c r="G243" s="214">
        <v>171</v>
      </c>
      <c r="I243" s="214">
        <v>2</v>
      </c>
      <c r="J243" s="214">
        <v>6.5</v>
      </c>
      <c r="K243" s="214">
        <v>45</v>
      </c>
      <c r="O243" s="214" t="s">
        <v>4556</v>
      </c>
      <c r="P243" s="214" t="s">
        <v>639</v>
      </c>
      <c r="Q243" s="216">
        <v>39748</v>
      </c>
    </row>
    <row r="244" spans="3:17" x14ac:dyDescent="0.2">
      <c r="C244" s="223" t="s">
        <v>2070</v>
      </c>
      <c r="D244" s="223" t="s">
        <v>811</v>
      </c>
      <c r="E244" s="223" t="s">
        <v>4130</v>
      </c>
      <c r="F244" s="214" t="s">
        <v>4131</v>
      </c>
      <c r="G244" s="214">
        <v>171</v>
      </c>
      <c r="I244" s="214">
        <v>2</v>
      </c>
      <c r="J244" s="214">
        <v>8.5</v>
      </c>
      <c r="K244" s="214">
        <v>45</v>
      </c>
      <c r="O244" s="214" t="s">
        <v>4556</v>
      </c>
      <c r="P244" s="214" t="s">
        <v>647</v>
      </c>
      <c r="Q244" s="216">
        <v>39748</v>
      </c>
    </row>
    <row r="245" spans="3:17" x14ac:dyDescent="0.2">
      <c r="C245" s="223" t="s">
        <v>2070</v>
      </c>
      <c r="D245" s="223" t="s">
        <v>813</v>
      </c>
      <c r="E245" s="223" t="s">
        <v>4130</v>
      </c>
      <c r="F245" s="214" t="s">
        <v>4131</v>
      </c>
      <c r="G245" s="214">
        <v>171</v>
      </c>
      <c r="I245" s="214">
        <v>2</v>
      </c>
      <c r="J245" s="214">
        <v>5.5</v>
      </c>
      <c r="K245" s="214">
        <v>45</v>
      </c>
      <c r="O245" s="214" t="s">
        <v>4556</v>
      </c>
      <c r="P245" s="214" t="s">
        <v>647</v>
      </c>
      <c r="Q245" s="216">
        <v>39748</v>
      </c>
    </row>
    <row r="246" spans="3:17" x14ac:dyDescent="0.2">
      <c r="C246" s="223" t="s">
        <v>2070</v>
      </c>
      <c r="D246" s="223" t="s">
        <v>1818</v>
      </c>
      <c r="E246" s="223" t="s">
        <v>4132</v>
      </c>
      <c r="F246" s="214" t="s">
        <v>4133</v>
      </c>
      <c r="G246" s="214">
        <v>171</v>
      </c>
      <c r="I246" s="214">
        <v>2</v>
      </c>
      <c r="J246" s="214">
        <v>5.5</v>
      </c>
      <c r="K246" s="214">
        <v>36</v>
      </c>
      <c r="O246" s="214" t="s">
        <v>4556</v>
      </c>
      <c r="P246" s="214" t="s">
        <v>647</v>
      </c>
      <c r="Q246" s="216">
        <v>39748</v>
      </c>
    </row>
    <row r="247" spans="3:17" x14ac:dyDescent="0.2">
      <c r="C247" s="223" t="s">
        <v>2070</v>
      </c>
      <c r="D247" s="223" t="s">
        <v>1820</v>
      </c>
      <c r="E247" s="223" t="s">
        <v>4134</v>
      </c>
      <c r="F247" s="214" t="s">
        <v>3946</v>
      </c>
      <c r="G247" s="214">
        <v>171</v>
      </c>
      <c r="I247" s="214">
        <v>2</v>
      </c>
      <c r="J247" s="214">
        <v>5.5</v>
      </c>
      <c r="K247" s="214">
        <v>45</v>
      </c>
      <c r="O247" s="214" t="s">
        <v>4556</v>
      </c>
      <c r="P247" s="214" t="s">
        <v>647</v>
      </c>
      <c r="Q247" s="216">
        <v>39748</v>
      </c>
    </row>
    <row r="248" spans="3:17" x14ac:dyDescent="0.2">
      <c r="C248" s="223" t="s">
        <v>2070</v>
      </c>
      <c r="D248" s="223" t="s">
        <v>1822</v>
      </c>
      <c r="E248" s="223" t="s">
        <v>4135</v>
      </c>
      <c r="F248" s="214" t="s">
        <v>4136</v>
      </c>
      <c r="G248" s="214">
        <v>171</v>
      </c>
      <c r="I248" s="214">
        <v>2</v>
      </c>
      <c r="J248" s="214">
        <v>5.5</v>
      </c>
      <c r="K248" s="214">
        <v>45</v>
      </c>
      <c r="O248" s="214" t="s">
        <v>4556</v>
      </c>
      <c r="P248" s="214" t="s">
        <v>639</v>
      </c>
      <c r="Q248" s="216">
        <v>39748</v>
      </c>
    </row>
    <row r="249" spans="3:17" x14ac:dyDescent="0.2">
      <c r="C249" s="223" t="s">
        <v>2070</v>
      </c>
      <c r="D249" s="223" t="s">
        <v>1824</v>
      </c>
      <c r="E249" s="223" t="s">
        <v>4137</v>
      </c>
      <c r="F249" s="214" t="s">
        <v>4138</v>
      </c>
      <c r="G249" s="214">
        <v>171</v>
      </c>
      <c r="I249" s="214">
        <v>2</v>
      </c>
      <c r="J249" s="214">
        <v>4</v>
      </c>
      <c r="K249" s="214">
        <v>45</v>
      </c>
      <c r="O249" s="214" t="s">
        <v>4556</v>
      </c>
      <c r="P249" s="214" t="s">
        <v>669</v>
      </c>
      <c r="Q249" s="216">
        <v>39748</v>
      </c>
    </row>
    <row r="250" spans="3:17" x14ac:dyDescent="0.2">
      <c r="C250" s="223" t="s">
        <v>2070</v>
      </c>
      <c r="D250" s="223" t="s">
        <v>1826</v>
      </c>
      <c r="E250" s="223" t="s">
        <v>4139</v>
      </c>
      <c r="F250" s="214" t="s">
        <v>1169</v>
      </c>
      <c r="G250" s="214">
        <v>171</v>
      </c>
      <c r="I250" s="214">
        <v>2</v>
      </c>
      <c r="J250" s="214">
        <v>7.5</v>
      </c>
      <c r="K250" s="214">
        <v>45</v>
      </c>
      <c r="O250" s="214" t="s">
        <v>4556</v>
      </c>
      <c r="P250" s="214" t="s">
        <v>669</v>
      </c>
      <c r="Q250" s="216">
        <v>39749</v>
      </c>
    </row>
    <row r="251" spans="3:17" x14ac:dyDescent="0.2">
      <c r="C251" s="223" t="s">
        <v>2070</v>
      </c>
      <c r="D251" s="223" t="s">
        <v>664</v>
      </c>
      <c r="E251" s="223" t="s">
        <v>4140</v>
      </c>
      <c r="F251" s="214" t="s">
        <v>4141</v>
      </c>
      <c r="G251" s="214">
        <v>171</v>
      </c>
      <c r="I251" s="214">
        <v>2</v>
      </c>
      <c r="J251" s="214">
        <v>10</v>
      </c>
      <c r="K251" s="214">
        <v>36</v>
      </c>
      <c r="O251" s="214" t="s">
        <v>4556</v>
      </c>
      <c r="P251" s="214" t="s">
        <v>669</v>
      </c>
      <c r="Q251" s="216">
        <v>39749</v>
      </c>
    </row>
    <row r="252" spans="3:17" x14ac:dyDescent="0.2">
      <c r="C252" s="223" t="s">
        <v>2070</v>
      </c>
      <c r="D252" s="223" t="s">
        <v>1830</v>
      </c>
      <c r="E252" s="223" t="s">
        <v>4142</v>
      </c>
      <c r="F252" s="214" t="s">
        <v>4143</v>
      </c>
      <c r="G252" s="214">
        <v>171</v>
      </c>
      <c r="I252" s="214">
        <v>2</v>
      </c>
      <c r="J252" s="214">
        <v>6.5</v>
      </c>
      <c r="K252" s="214">
        <v>63</v>
      </c>
      <c r="O252" s="214" t="s">
        <v>4556</v>
      </c>
      <c r="P252" s="214" t="s">
        <v>639</v>
      </c>
      <c r="Q252" s="216">
        <v>39749</v>
      </c>
    </row>
    <row r="253" spans="3:17" x14ac:dyDescent="0.2">
      <c r="C253" s="223" t="s">
        <v>2070</v>
      </c>
      <c r="D253" s="223" t="s">
        <v>1832</v>
      </c>
      <c r="E253" s="223" t="s">
        <v>4144</v>
      </c>
      <c r="F253" s="214" t="s">
        <v>4145</v>
      </c>
      <c r="G253" s="214">
        <v>171</v>
      </c>
      <c r="I253" s="214">
        <v>2</v>
      </c>
      <c r="J253" s="214">
        <v>15</v>
      </c>
      <c r="K253" s="214">
        <v>63</v>
      </c>
      <c r="O253" s="214" t="s">
        <v>4556</v>
      </c>
      <c r="P253" s="214" t="s">
        <v>669</v>
      </c>
      <c r="Q253" s="216">
        <v>39750</v>
      </c>
    </row>
    <row r="254" spans="3:17" x14ac:dyDescent="0.2">
      <c r="C254" s="223" t="s">
        <v>2070</v>
      </c>
      <c r="D254" s="223" t="s">
        <v>1834</v>
      </c>
      <c r="E254" s="223" t="s">
        <v>4146</v>
      </c>
      <c r="F254" s="214" t="s">
        <v>4147</v>
      </c>
      <c r="G254" s="214">
        <v>171</v>
      </c>
      <c r="I254" s="214">
        <v>2</v>
      </c>
      <c r="J254" s="214">
        <v>5.85</v>
      </c>
      <c r="K254" s="214">
        <v>45</v>
      </c>
      <c r="O254" s="214" t="s">
        <v>4556</v>
      </c>
      <c r="P254" s="214" t="s">
        <v>669</v>
      </c>
      <c r="Q254" s="216">
        <v>39750</v>
      </c>
    </row>
    <row r="255" spans="3:17" x14ac:dyDescent="0.2">
      <c r="C255" s="223" t="s">
        <v>2070</v>
      </c>
      <c r="D255" s="223" t="s">
        <v>1836</v>
      </c>
      <c r="E255" s="223" t="s">
        <v>4146</v>
      </c>
      <c r="F255" s="214" t="s">
        <v>4148</v>
      </c>
      <c r="G255" s="214">
        <v>171</v>
      </c>
      <c r="I255" s="214">
        <v>2</v>
      </c>
      <c r="J255" s="214">
        <v>5.65</v>
      </c>
      <c r="K255" s="214">
        <v>45</v>
      </c>
      <c r="O255" s="214" t="s">
        <v>4556</v>
      </c>
      <c r="P255" s="214" t="s">
        <v>647</v>
      </c>
      <c r="Q255" s="216">
        <v>39750</v>
      </c>
    </row>
    <row r="256" spans="3:17" x14ac:dyDescent="0.2">
      <c r="C256" s="223" t="s">
        <v>2070</v>
      </c>
      <c r="D256" s="223" t="s">
        <v>1838</v>
      </c>
      <c r="E256" s="223" t="s">
        <v>4149</v>
      </c>
      <c r="F256" s="214" t="s">
        <v>4150</v>
      </c>
      <c r="G256" s="214">
        <v>171</v>
      </c>
      <c r="I256" s="214">
        <v>2</v>
      </c>
      <c r="J256" s="214">
        <v>25.5</v>
      </c>
      <c r="K256" s="214">
        <v>28</v>
      </c>
      <c r="O256" s="214" t="s">
        <v>4556</v>
      </c>
      <c r="P256" s="214" t="s">
        <v>1037</v>
      </c>
      <c r="Q256" s="216">
        <v>39750</v>
      </c>
    </row>
    <row r="257" spans="3:17" x14ac:dyDescent="0.2">
      <c r="C257" s="223" t="s">
        <v>2070</v>
      </c>
      <c r="D257" s="223" t="s">
        <v>1840</v>
      </c>
      <c r="F257" s="214" t="s">
        <v>1180</v>
      </c>
      <c r="G257" s="214">
        <v>171</v>
      </c>
      <c r="I257" s="214">
        <v>2</v>
      </c>
      <c r="J257" s="214">
        <v>83</v>
      </c>
      <c r="K257" s="214">
        <v>39</v>
      </c>
      <c r="O257" s="214" t="s">
        <v>4490</v>
      </c>
      <c r="P257" s="214" t="s">
        <v>639</v>
      </c>
      <c r="Q257" s="216">
        <v>39751</v>
      </c>
    </row>
    <row r="258" spans="3:17" x14ac:dyDescent="0.2">
      <c r="C258" s="232" t="s">
        <v>2070</v>
      </c>
      <c r="D258" s="232" t="s">
        <v>1843</v>
      </c>
      <c r="E258" s="232" t="s">
        <v>4151</v>
      </c>
      <c r="F258" s="220" t="s">
        <v>4152</v>
      </c>
      <c r="G258" s="220">
        <v>171</v>
      </c>
      <c r="H258" s="220"/>
      <c r="I258" s="220">
        <v>2</v>
      </c>
      <c r="J258" s="220">
        <v>3.5</v>
      </c>
      <c r="K258" s="220">
        <v>45</v>
      </c>
      <c r="L258" s="220"/>
      <c r="M258" s="220"/>
      <c r="N258" s="220"/>
      <c r="O258" s="220" t="s">
        <v>4451</v>
      </c>
      <c r="P258" s="220" t="s">
        <v>1754</v>
      </c>
      <c r="Q258" s="222">
        <v>39757</v>
      </c>
    </row>
    <row r="259" spans="3:17" x14ac:dyDescent="0.2">
      <c r="C259" s="223" t="s">
        <v>2070</v>
      </c>
      <c r="D259" s="223" t="s">
        <v>1845</v>
      </c>
      <c r="E259" s="223" t="s">
        <v>4153</v>
      </c>
      <c r="F259" s="214" t="s">
        <v>4154</v>
      </c>
      <c r="G259" s="214">
        <v>171</v>
      </c>
      <c r="I259" s="214">
        <v>2</v>
      </c>
      <c r="J259" s="214">
        <v>11</v>
      </c>
      <c r="K259" s="214">
        <v>62</v>
      </c>
      <c r="O259" s="214" t="s">
        <v>4452</v>
      </c>
      <c r="P259" s="214" t="s">
        <v>647</v>
      </c>
      <c r="Q259" s="216">
        <v>39757</v>
      </c>
    </row>
    <row r="260" spans="3:17" x14ac:dyDescent="0.2">
      <c r="C260" s="223" t="s">
        <v>2070</v>
      </c>
      <c r="D260" s="223" t="s">
        <v>1847</v>
      </c>
      <c r="E260" s="223" t="s">
        <v>4155</v>
      </c>
      <c r="F260" s="214" t="s">
        <v>4156</v>
      </c>
      <c r="G260" s="214">
        <v>171</v>
      </c>
      <c r="I260" s="214">
        <v>2</v>
      </c>
      <c r="J260" s="214">
        <v>5.5</v>
      </c>
      <c r="K260" s="214">
        <v>45</v>
      </c>
      <c r="O260" s="214" t="s">
        <v>4451</v>
      </c>
      <c r="P260" s="214" t="s">
        <v>669</v>
      </c>
      <c r="Q260" s="216">
        <v>39757</v>
      </c>
    </row>
    <row r="261" spans="3:17" x14ac:dyDescent="0.2">
      <c r="C261" s="223" t="s">
        <v>2070</v>
      </c>
      <c r="D261" s="223" t="s">
        <v>1849</v>
      </c>
      <c r="E261" s="223" t="s">
        <v>4157</v>
      </c>
      <c r="F261" s="214" t="s">
        <v>4158</v>
      </c>
      <c r="G261" s="214">
        <v>171</v>
      </c>
      <c r="I261" s="214">
        <v>2</v>
      </c>
      <c r="J261" s="214">
        <v>5.5</v>
      </c>
      <c r="K261" s="214">
        <v>45</v>
      </c>
      <c r="O261" s="214" t="s">
        <v>4556</v>
      </c>
      <c r="P261" s="214" t="s">
        <v>669</v>
      </c>
      <c r="Q261" s="216">
        <v>39758</v>
      </c>
    </row>
    <row r="262" spans="3:17" x14ac:dyDescent="0.2">
      <c r="C262" s="223" t="s">
        <v>2070</v>
      </c>
      <c r="D262" s="223" t="s">
        <v>1851</v>
      </c>
      <c r="E262" s="223" t="s">
        <v>4159</v>
      </c>
      <c r="F262" s="214" t="s">
        <v>2692</v>
      </c>
      <c r="G262" s="214">
        <v>171</v>
      </c>
      <c r="I262" s="214">
        <v>2</v>
      </c>
      <c r="J262" s="214">
        <v>8.5</v>
      </c>
      <c r="K262" s="214">
        <v>36</v>
      </c>
      <c r="O262" s="214" t="s">
        <v>4556</v>
      </c>
      <c r="P262" s="214" t="s">
        <v>669</v>
      </c>
      <c r="Q262" s="216">
        <v>39758</v>
      </c>
    </row>
    <row r="263" spans="3:17" x14ac:dyDescent="0.2">
      <c r="C263" s="223" t="s">
        <v>2070</v>
      </c>
      <c r="D263" s="223" t="s">
        <v>3947</v>
      </c>
      <c r="E263" s="223" t="s">
        <v>4160</v>
      </c>
      <c r="F263" s="214" t="s">
        <v>1010</v>
      </c>
      <c r="G263" s="214">
        <v>303</v>
      </c>
      <c r="I263" s="214">
        <v>1</v>
      </c>
      <c r="J263" s="214">
        <v>60</v>
      </c>
      <c r="K263" s="214">
        <v>63</v>
      </c>
      <c r="O263" s="214" t="s">
        <v>4556</v>
      </c>
      <c r="P263" s="214" t="s">
        <v>639</v>
      </c>
      <c r="Q263" s="216">
        <v>39761</v>
      </c>
    </row>
    <row r="264" spans="3:17" x14ac:dyDescent="0.2">
      <c r="C264" s="223" t="s">
        <v>2070</v>
      </c>
      <c r="D264" s="223" t="s">
        <v>3950</v>
      </c>
      <c r="E264" s="223" t="s">
        <v>4161</v>
      </c>
      <c r="F264" s="214" t="s">
        <v>1210</v>
      </c>
      <c r="G264" s="214">
        <v>171</v>
      </c>
      <c r="I264" s="214">
        <v>2</v>
      </c>
      <c r="J264" s="214">
        <v>10.5</v>
      </c>
      <c r="K264" s="214">
        <v>62</v>
      </c>
      <c r="O264" s="214" t="s">
        <v>4452</v>
      </c>
      <c r="P264" s="214" t="s">
        <v>639</v>
      </c>
      <c r="Q264" s="216">
        <v>39763</v>
      </c>
    </row>
    <row r="265" spans="3:17" x14ac:dyDescent="0.2">
      <c r="C265" s="223" t="s">
        <v>2070</v>
      </c>
      <c r="D265" s="223" t="s">
        <v>3952</v>
      </c>
      <c r="F265" s="214" t="s">
        <v>4162</v>
      </c>
      <c r="G265" s="214">
        <v>171</v>
      </c>
      <c r="I265" s="214">
        <v>2</v>
      </c>
      <c r="J265" s="214">
        <v>5</v>
      </c>
      <c r="K265" s="214">
        <v>36</v>
      </c>
      <c r="O265" s="214" t="s">
        <v>4163</v>
      </c>
      <c r="P265" s="214" t="s">
        <v>1754</v>
      </c>
      <c r="Q265" s="216">
        <v>39763</v>
      </c>
    </row>
    <row r="266" spans="3:17" x14ac:dyDescent="0.2">
      <c r="C266" s="223" t="s">
        <v>2070</v>
      </c>
      <c r="D266" s="223" t="s">
        <v>3954</v>
      </c>
      <c r="E266" s="223" t="s">
        <v>4164</v>
      </c>
      <c r="F266" s="214" t="s">
        <v>2461</v>
      </c>
      <c r="G266" s="214">
        <v>172</v>
      </c>
      <c r="I266" s="214">
        <v>2</v>
      </c>
      <c r="J266" s="214">
        <v>130</v>
      </c>
      <c r="K266" s="214">
        <v>80</v>
      </c>
      <c r="O266" s="214" t="s">
        <v>4452</v>
      </c>
      <c r="P266" s="214" t="s">
        <v>647</v>
      </c>
      <c r="Q266" s="216">
        <v>39769</v>
      </c>
    </row>
    <row r="267" spans="3:17" x14ac:dyDescent="0.2">
      <c r="C267" s="223" t="s">
        <v>2070</v>
      </c>
      <c r="D267" s="223" t="s">
        <v>3956</v>
      </c>
      <c r="E267" s="223" t="s">
        <v>1185</v>
      </c>
      <c r="F267" s="214" t="s">
        <v>1186</v>
      </c>
      <c r="G267" s="214">
        <v>171</v>
      </c>
      <c r="I267" s="214">
        <v>2</v>
      </c>
      <c r="J267" s="214">
        <v>140.5</v>
      </c>
      <c r="K267" s="214">
        <v>54</v>
      </c>
      <c r="O267" s="214" t="s">
        <v>4451</v>
      </c>
      <c r="P267" s="214" t="s">
        <v>663</v>
      </c>
      <c r="Q267" s="216">
        <v>39773</v>
      </c>
    </row>
    <row r="268" spans="3:17" x14ac:dyDescent="0.2">
      <c r="C268" s="223" t="s">
        <v>2070</v>
      </c>
      <c r="D268" s="223" t="s">
        <v>3958</v>
      </c>
      <c r="E268" s="223">
        <v>2001518</v>
      </c>
      <c r="F268" s="214" t="s">
        <v>1188</v>
      </c>
      <c r="G268" s="214">
        <v>172</v>
      </c>
      <c r="I268" s="214">
        <v>2</v>
      </c>
      <c r="J268" s="214">
        <v>107</v>
      </c>
      <c r="K268" s="214">
        <v>80</v>
      </c>
      <c r="O268" s="214" t="s">
        <v>4452</v>
      </c>
      <c r="P268" s="214" t="s">
        <v>663</v>
      </c>
      <c r="Q268" s="216">
        <v>39776</v>
      </c>
    </row>
    <row r="269" spans="3:17" x14ac:dyDescent="0.2">
      <c r="C269" s="223" t="s">
        <v>2070</v>
      </c>
      <c r="D269" s="223" t="s">
        <v>3961</v>
      </c>
      <c r="E269" s="223" t="s">
        <v>4165</v>
      </c>
      <c r="F269" s="214" t="s">
        <v>4166</v>
      </c>
      <c r="G269" s="214">
        <v>172</v>
      </c>
      <c r="I269" s="214">
        <v>2</v>
      </c>
      <c r="J269" s="214">
        <v>5</v>
      </c>
      <c r="K269" s="214">
        <v>52</v>
      </c>
      <c r="O269" s="214" t="s">
        <v>4451</v>
      </c>
      <c r="P269" s="214" t="s">
        <v>663</v>
      </c>
      <c r="Q269" s="216">
        <v>39776</v>
      </c>
    </row>
    <row r="270" spans="3:17" x14ac:dyDescent="0.2">
      <c r="C270" s="223" t="s">
        <v>2070</v>
      </c>
      <c r="D270" s="223" t="s">
        <v>3963</v>
      </c>
      <c r="E270" s="223" t="s">
        <v>4167</v>
      </c>
      <c r="F270" s="214" t="s">
        <v>1012</v>
      </c>
      <c r="G270" s="214">
        <v>172</v>
      </c>
      <c r="I270" s="214">
        <v>2</v>
      </c>
      <c r="J270" s="214">
        <v>5</v>
      </c>
      <c r="K270" s="214">
        <v>52</v>
      </c>
      <c r="O270" s="214" t="s">
        <v>4451</v>
      </c>
      <c r="P270" s="214" t="s">
        <v>663</v>
      </c>
      <c r="Q270" s="216">
        <v>39776</v>
      </c>
    </row>
    <row r="271" spans="3:17" x14ac:dyDescent="0.2">
      <c r="C271" s="223" t="s">
        <v>2070</v>
      </c>
      <c r="D271" s="223" t="s">
        <v>815</v>
      </c>
      <c r="E271" s="223">
        <v>2001518</v>
      </c>
      <c r="F271" s="214" t="s">
        <v>1188</v>
      </c>
      <c r="G271" s="214">
        <v>172</v>
      </c>
      <c r="I271" s="214">
        <v>2</v>
      </c>
      <c r="J271" s="214">
        <v>148</v>
      </c>
      <c r="K271" s="214">
        <v>80</v>
      </c>
      <c r="O271" s="214" t="s">
        <v>4452</v>
      </c>
      <c r="P271" s="214" t="s">
        <v>663</v>
      </c>
      <c r="Q271" s="216">
        <v>39779</v>
      </c>
    </row>
    <row r="272" spans="3:17" x14ac:dyDescent="0.2">
      <c r="C272" s="223" t="s">
        <v>2070</v>
      </c>
      <c r="D272" s="223" t="s">
        <v>817</v>
      </c>
      <c r="E272" s="223">
        <v>2001547</v>
      </c>
      <c r="F272" s="214" t="s">
        <v>4168</v>
      </c>
      <c r="G272" s="214">
        <v>172</v>
      </c>
      <c r="I272" s="214">
        <v>2</v>
      </c>
      <c r="J272" s="214">
        <v>28</v>
      </c>
      <c r="K272" s="214">
        <v>45</v>
      </c>
      <c r="O272" s="214" t="s">
        <v>4451</v>
      </c>
      <c r="P272" s="214" t="s">
        <v>669</v>
      </c>
      <c r="Q272" s="216">
        <v>39780</v>
      </c>
    </row>
    <row r="273" spans="1:17" x14ac:dyDescent="0.2">
      <c r="C273" s="232" t="s">
        <v>2070</v>
      </c>
      <c r="D273" s="232" t="s">
        <v>819</v>
      </c>
      <c r="E273" s="232" t="s">
        <v>1190</v>
      </c>
      <c r="F273" s="220" t="s">
        <v>1191</v>
      </c>
      <c r="G273" s="220">
        <v>172</v>
      </c>
      <c r="H273" s="220"/>
      <c r="I273" s="220">
        <v>2</v>
      </c>
      <c r="J273" s="220">
        <v>220</v>
      </c>
      <c r="K273" s="220">
        <v>80</v>
      </c>
      <c r="L273" s="220"/>
      <c r="M273" s="220"/>
      <c r="N273" s="220"/>
      <c r="O273" s="220" t="s">
        <v>4452</v>
      </c>
      <c r="P273" s="220" t="s">
        <v>669</v>
      </c>
      <c r="Q273" s="222">
        <v>39787</v>
      </c>
    </row>
    <row r="274" spans="1:17" x14ac:dyDescent="0.2">
      <c r="C274" s="223" t="s">
        <v>2070</v>
      </c>
      <c r="D274" s="223" t="s">
        <v>821</v>
      </c>
      <c r="E274" s="223" t="s">
        <v>4169</v>
      </c>
      <c r="F274" s="214" t="s">
        <v>1188</v>
      </c>
      <c r="G274" s="214">
        <v>172</v>
      </c>
      <c r="I274" s="214">
        <v>2</v>
      </c>
      <c r="J274" s="214">
        <v>112</v>
      </c>
      <c r="K274" s="214">
        <v>80</v>
      </c>
      <c r="O274" s="214" t="s">
        <v>4452</v>
      </c>
      <c r="P274" s="214" t="s">
        <v>647</v>
      </c>
      <c r="Q274" s="216">
        <v>39792</v>
      </c>
    </row>
    <row r="275" spans="1:17" x14ac:dyDescent="0.2">
      <c r="C275" s="223" t="s">
        <v>2070</v>
      </c>
      <c r="D275" s="223" t="s">
        <v>824</v>
      </c>
      <c r="E275" s="223" t="s">
        <v>4170</v>
      </c>
      <c r="F275" s="214" t="s">
        <v>5156</v>
      </c>
      <c r="G275" s="214">
        <v>172</v>
      </c>
      <c r="I275" s="214">
        <v>2</v>
      </c>
      <c r="J275" s="214">
        <v>15.5</v>
      </c>
      <c r="K275" s="214">
        <v>72</v>
      </c>
      <c r="O275" s="214" t="s">
        <v>4171</v>
      </c>
      <c r="P275" s="214" t="s">
        <v>663</v>
      </c>
      <c r="Q275" s="216">
        <v>39793</v>
      </c>
    </row>
    <row r="276" spans="1:17" ht="13.5" thickBot="1" x14ac:dyDescent="0.25">
      <c r="C276" s="237" t="s">
        <v>2070</v>
      </c>
      <c r="D276" s="237" t="s">
        <v>826</v>
      </c>
      <c r="E276" s="237">
        <v>2001445</v>
      </c>
      <c r="F276" s="235" t="s">
        <v>1186</v>
      </c>
      <c r="G276" s="235">
        <v>171</v>
      </c>
      <c r="H276" s="235"/>
      <c r="I276" s="235">
        <v>2</v>
      </c>
      <c r="J276" s="235">
        <v>80</v>
      </c>
      <c r="K276" s="235">
        <v>54</v>
      </c>
      <c r="L276" s="235"/>
      <c r="M276" s="235"/>
      <c r="N276" s="235"/>
      <c r="O276" s="235" t="s">
        <v>4451</v>
      </c>
      <c r="P276" s="235" t="s">
        <v>669</v>
      </c>
      <c r="Q276" s="236">
        <v>39794</v>
      </c>
    </row>
    <row r="277" spans="1:17" x14ac:dyDescent="0.2">
      <c r="C277" s="223" t="s">
        <v>2070</v>
      </c>
      <c r="D277" s="223" t="s">
        <v>828</v>
      </c>
      <c r="E277" s="223">
        <v>2001575</v>
      </c>
      <c r="F277" s="214" t="s">
        <v>1196</v>
      </c>
      <c r="G277" s="214">
        <v>171</v>
      </c>
      <c r="I277" s="214">
        <v>2</v>
      </c>
      <c r="J277" s="214">
        <v>270.5</v>
      </c>
      <c r="K277" s="214">
        <v>50</v>
      </c>
      <c r="O277" s="214" t="s">
        <v>1197</v>
      </c>
      <c r="P277" s="214" t="s">
        <v>1754</v>
      </c>
      <c r="Q277" s="216">
        <v>39835</v>
      </c>
    </row>
    <row r="278" spans="1:17" x14ac:dyDescent="0.2">
      <c r="C278" s="223" t="s">
        <v>2070</v>
      </c>
      <c r="D278" s="223" t="s">
        <v>830</v>
      </c>
      <c r="E278" s="223" t="s">
        <v>4172</v>
      </c>
      <c r="F278" s="214" t="s">
        <v>4173</v>
      </c>
      <c r="G278" s="214">
        <v>171</v>
      </c>
      <c r="I278" s="214">
        <v>2</v>
      </c>
      <c r="J278" s="214">
        <v>56</v>
      </c>
      <c r="K278" s="214">
        <v>46</v>
      </c>
      <c r="O278" s="214" t="s">
        <v>1397</v>
      </c>
      <c r="P278" s="214" t="s">
        <v>669</v>
      </c>
      <c r="Q278" s="216">
        <v>39839</v>
      </c>
    </row>
    <row r="279" spans="1:17" ht="13.5" thickBot="1" x14ac:dyDescent="0.25">
      <c r="C279" s="237" t="s">
        <v>2070</v>
      </c>
      <c r="D279" s="237" t="s">
        <v>5123</v>
      </c>
      <c r="E279" s="237" t="s">
        <v>4174</v>
      </c>
      <c r="F279" s="235" t="s">
        <v>657</v>
      </c>
      <c r="G279" s="235">
        <v>171</v>
      </c>
      <c r="H279" s="235"/>
      <c r="I279" s="235">
        <v>2</v>
      </c>
      <c r="J279" s="235">
        <v>290.5</v>
      </c>
      <c r="K279" s="235">
        <v>45</v>
      </c>
      <c r="L279" s="235"/>
      <c r="M279" s="235"/>
      <c r="N279" s="235"/>
      <c r="O279" s="235" t="s">
        <v>4556</v>
      </c>
      <c r="P279" s="235" t="s">
        <v>647</v>
      </c>
      <c r="Q279" s="236">
        <v>39842</v>
      </c>
    </row>
    <row r="280" spans="1:17" x14ac:dyDescent="0.2">
      <c r="C280" s="223" t="s">
        <v>2070</v>
      </c>
      <c r="D280" s="223" t="s">
        <v>2031</v>
      </c>
      <c r="E280" s="223" t="s">
        <v>1204</v>
      </c>
      <c r="F280" s="214" t="s">
        <v>3191</v>
      </c>
      <c r="G280" s="214">
        <v>171</v>
      </c>
      <c r="I280" s="214">
        <v>2</v>
      </c>
      <c r="J280" s="214">
        <v>55</v>
      </c>
      <c r="K280" s="214">
        <v>54</v>
      </c>
      <c r="O280" s="214" t="s">
        <v>4451</v>
      </c>
      <c r="P280" s="214" t="s">
        <v>647</v>
      </c>
      <c r="Q280" s="216">
        <v>39848</v>
      </c>
    </row>
    <row r="281" spans="1:17" s="225" customFormat="1" x14ac:dyDescent="0.2">
      <c r="A281" s="224"/>
      <c r="C281" s="226" t="s">
        <v>4453</v>
      </c>
      <c r="D281" s="353"/>
      <c r="E281" s="353"/>
      <c r="F281" s="228"/>
      <c r="G281" s="228"/>
      <c r="H281" s="228"/>
      <c r="I281" s="228"/>
      <c r="J281" s="228"/>
      <c r="K281" s="228"/>
      <c r="L281" s="228"/>
      <c r="M281" s="228"/>
      <c r="N281" s="228"/>
      <c r="O281" s="228"/>
      <c r="P281" s="228"/>
      <c r="Q281" s="230"/>
    </row>
    <row r="282" spans="1:17" x14ac:dyDescent="0.2">
      <c r="C282" s="223" t="s">
        <v>4175</v>
      </c>
      <c r="D282" s="223" t="s">
        <v>4898</v>
      </c>
      <c r="E282" s="223" t="s">
        <v>4176</v>
      </c>
      <c r="F282" s="214" t="s">
        <v>1046</v>
      </c>
      <c r="G282" s="214">
        <v>171</v>
      </c>
      <c r="I282" s="214">
        <v>2</v>
      </c>
      <c r="J282" s="214">
        <v>140</v>
      </c>
      <c r="K282" s="214">
        <v>54</v>
      </c>
      <c r="O282" s="214" t="s">
        <v>4451</v>
      </c>
      <c r="P282" s="214" t="s">
        <v>669</v>
      </c>
      <c r="Q282" s="216">
        <v>39850</v>
      </c>
    </row>
    <row r="283" spans="1:17" x14ac:dyDescent="0.2">
      <c r="C283" s="223" t="s">
        <v>4175</v>
      </c>
      <c r="D283" s="223" t="s">
        <v>4899</v>
      </c>
      <c r="E283" s="223" t="s">
        <v>4177</v>
      </c>
      <c r="F283" s="214" t="s">
        <v>4178</v>
      </c>
      <c r="G283" s="214">
        <v>172</v>
      </c>
      <c r="I283" s="214">
        <v>2</v>
      </c>
      <c r="J283" s="214">
        <v>220</v>
      </c>
      <c r="K283" s="214">
        <v>45</v>
      </c>
      <c r="O283" s="214" t="s">
        <v>4451</v>
      </c>
      <c r="P283" s="214" t="s">
        <v>647</v>
      </c>
      <c r="Q283" s="216">
        <v>39856</v>
      </c>
    </row>
    <row r="284" spans="1:17" x14ac:dyDescent="0.2">
      <c r="C284" s="223" t="s">
        <v>4175</v>
      </c>
      <c r="D284" s="223" t="s">
        <v>4900</v>
      </c>
      <c r="F284" s="214" t="s">
        <v>4179</v>
      </c>
      <c r="G284" s="214">
        <v>172</v>
      </c>
      <c r="I284" s="214">
        <v>2</v>
      </c>
      <c r="J284" s="214">
        <v>20</v>
      </c>
      <c r="K284" s="214">
        <v>45</v>
      </c>
      <c r="O284" s="214" t="s">
        <v>4451</v>
      </c>
      <c r="P284" s="214" t="s">
        <v>669</v>
      </c>
      <c r="Q284" s="216">
        <v>39856</v>
      </c>
    </row>
    <row r="285" spans="1:17" x14ac:dyDescent="0.2">
      <c r="C285" s="223" t="s">
        <v>4175</v>
      </c>
      <c r="D285" s="223" t="s">
        <v>4901</v>
      </c>
      <c r="E285" s="223" t="s">
        <v>4180</v>
      </c>
      <c r="F285" s="214" t="s">
        <v>1186</v>
      </c>
      <c r="G285" s="214">
        <v>172</v>
      </c>
      <c r="I285" s="214">
        <v>2</v>
      </c>
      <c r="J285" s="214">
        <v>170</v>
      </c>
      <c r="K285" s="214">
        <v>56</v>
      </c>
      <c r="O285" s="214" t="s">
        <v>4451</v>
      </c>
      <c r="P285" s="214" t="s">
        <v>663</v>
      </c>
      <c r="Q285" s="216">
        <v>39861</v>
      </c>
    </row>
    <row r="286" spans="1:17" x14ac:dyDescent="0.2">
      <c r="C286" s="223" t="s">
        <v>4175</v>
      </c>
      <c r="D286" s="223" t="s">
        <v>4902</v>
      </c>
      <c r="E286" s="223" t="s">
        <v>4181</v>
      </c>
      <c r="F286" s="214" t="s">
        <v>4182</v>
      </c>
      <c r="G286" s="214">
        <v>172</v>
      </c>
      <c r="I286" s="214">
        <v>2</v>
      </c>
      <c r="J286" s="214">
        <v>12.5</v>
      </c>
      <c r="K286" s="214">
        <v>80</v>
      </c>
      <c r="O286" s="214" t="s">
        <v>4556</v>
      </c>
      <c r="P286" s="214" t="s">
        <v>647</v>
      </c>
      <c r="Q286" s="216">
        <v>39862</v>
      </c>
    </row>
    <row r="287" spans="1:17" s="225" customFormat="1" x14ac:dyDescent="0.2">
      <c r="A287" s="224"/>
      <c r="C287" s="354" t="s">
        <v>4453</v>
      </c>
      <c r="D287" s="353"/>
      <c r="E287" s="353"/>
      <c r="F287" s="228"/>
      <c r="G287" s="228"/>
      <c r="H287" s="228"/>
      <c r="I287" s="228"/>
      <c r="J287" s="228"/>
      <c r="K287" s="228"/>
      <c r="L287" s="228"/>
      <c r="M287" s="228"/>
      <c r="N287" s="228"/>
      <c r="O287" s="228"/>
      <c r="P287" s="228"/>
      <c r="Q287" s="230"/>
    </row>
    <row r="288" spans="1:17" x14ac:dyDescent="0.2">
      <c r="C288" s="223" t="s">
        <v>4183</v>
      </c>
      <c r="D288" s="223" t="s">
        <v>4898</v>
      </c>
      <c r="E288" s="223" t="s">
        <v>4181</v>
      </c>
      <c r="F288" s="214" t="s">
        <v>4182</v>
      </c>
      <c r="G288" s="214">
        <v>172</v>
      </c>
      <c r="I288" s="214">
        <v>2</v>
      </c>
      <c r="J288" s="214">
        <v>16</v>
      </c>
      <c r="K288" s="214">
        <v>80</v>
      </c>
      <c r="O288" s="214" t="s">
        <v>4556</v>
      </c>
      <c r="P288" s="214" t="s">
        <v>647</v>
      </c>
      <c r="Q288" s="216">
        <v>39863</v>
      </c>
    </row>
    <row r="289" spans="3:17" x14ac:dyDescent="0.2">
      <c r="C289" s="223" t="s">
        <v>4183</v>
      </c>
      <c r="D289" s="223" t="s">
        <v>4899</v>
      </c>
      <c r="E289" s="223" t="s">
        <v>4184</v>
      </c>
      <c r="F289" s="214" t="s">
        <v>3850</v>
      </c>
      <c r="G289" s="214">
        <v>171</v>
      </c>
      <c r="I289" s="214">
        <v>2</v>
      </c>
      <c r="J289" s="214">
        <v>22.5</v>
      </c>
      <c r="K289" s="214">
        <v>80</v>
      </c>
      <c r="O289" s="214" t="s">
        <v>4556</v>
      </c>
      <c r="P289" s="214" t="s">
        <v>663</v>
      </c>
      <c r="Q289" s="216">
        <v>39864</v>
      </c>
    </row>
    <row r="290" spans="3:17" x14ac:dyDescent="0.2">
      <c r="C290" s="223" t="s">
        <v>4183</v>
      </c>
      <c r="D290" s="223" t="s">
        <v>4900</v>
      </c>
      <c r="E290" s="223" t="s">
        <v>2130</v>
      </c>
      <c r="F290" s="214" t="s">
        <v>4185</v>
      </c>
      <c r="G290" s="214">
        <v>172</v>
      </c>
      <c r="I290" s="214">
        <v>2</v>
      </c>
      <c r="J290" s="214">
        <v>100</v>
      </c>
      <c r="K290" s="214">
        <v>46</v>
      </c>
      <c r="O290" s="214" t="s">
        <v>4556</v>
      </c>
      <c r="P290" s="214" t="s">
        <v>669</v>
      </c>
      <c r="Q290" s="216">
        <v>39867</v>
      </c>
    </row>
    <row r="291" spans="3:17" ht="13.5" thickBot="1" x14ac:dyDescent="0.25">
      <c r="C291" s="237" t="s">
        <v>4183</v>
      </c>
      <c r="D291" s="237" t="s">
        <v>4901</v>
      </c>
      <c r="E291" s="237" t="s">
        <v>66</v>
      </c>
      <c r="F291" s="235" t="s">
        <v>1019</v>
      </c>
      <c r="G291" s="235">
        <v>172</v>
      </c>
      <c r="H291" s="235"/>
      <c r="I291" s="235">
        <v>2</v>
      </c>
      <c r="J291" s="235">
        <v>70</v>
      </c>
      <c r="K291" s="235">
        <v>62</v>
      </c>
      <c r="L291" s="235"/>
      <c r="M291" s="235"/>
      <c r="N291" s="235"/>
      <c r="O291" s="235" t="s">
        <v>4452</v>
      </c>
      <c r="P291" s="235" t="s">
        <v>669</v>
      </c>
      <c r="Q291" s="236">
        <v>39869</v>
      </c>
    </row>
    <row r="292" spans="3:17" x14ac:dyDescent="0.2">
      <c r="C292" s="223" t="s">
        <v>4183</v>
      </c>
      <c r="D292" s="223" t="s">
        <v>4902</v>
      </c>
      <c r="E292" s="223" t="s">
        <v>1011</v>
      </c>
      <c r="F292" s="214" t="s">
        <v>1012</v>
      </c>
      <c r="G292" s="214">
        <v>172</v>
      </c>
      <c r="I292" s="214">
        <v>2</v>
      </c>
      <c r="J292" s="214">
        <v>155</v>
      </c>
      <c r="K292" s="214">
        <v>58.5</v>
      </c>
      <c r="O292" s="214" t="s">
        <v>4451</v>
      </c>
      <c r="P292" s="214" t="s">
        <v>663</v>
      </c>
      <c r="Q292" s="216">
        <v>39875</v>
      </c>
    </row>
    <row r="293" spans="3:17" x14ac:dyDescent="0.2">
      <c r="C293" s="223" t="s">
        <v>4183</v>
      </c>
      <c r="D293" s="223" t="s">
        <v>4903</v>
      </c>
      <c r="E293" s="223" t="s">
        <v>67</v>
      </c>
      <c r="F293" s="214" t="s">
        <v>68</v>
      </c>
      <c r="G293" s="214">
        <v>172</v>
      </c>
      <c r="I293" s="214">
        <v>2</v>
      </c>
      <c r="J293" s="214">
        <v>25</v>
      </c>
      <c r="K293" s="214">
        <v>36</v>
      </c>
      <c r="O293" s="214" t="s">
        <v>4451</v>
      </c>
      <c r="P293" s="214" t="s">
        <v>669</v>
      </c>
      <c r="Q293" s="216">
        <v>39876</v>
      </c>
    </row>
    <row r="294" spans="3:17" x14ac:dyDescent="0.2">
      <c r="C294" s="223" t="s">
        <v>4183</v>
      </c>
      <c r="D294" s="223" t="s">
        <v>4904</v>
      </c>
      <c r="E294" s="223" t="s">
        <v>69</v>
      </c>
      <c r="F294" s="214" t="s">
        <v>1186</v>
      </c>
      <c r="G294" s="214">
        <v>172</v>
      </c>
      <c r="I294" s="214">
        <v>2</v>
      </c>
      <c r="J294" s="214">
        <v>13</v>
      </c>
      <c r="K294" s="214">
        <v>54</v>
      </c>
      <c r="O294" s="214" t="s">
        <v>4451</v>
      </c>
      <c r="P294" s="214" t="s">
        <v>1754</v>
      </c>
      <c r="Q294" s="216">
        <v>39877</v>
      </c>
    </row>
    <row r="295" spans="3:17" ht="13.5" thickBot="1" x14ac:dyDescent="0.25">
      <c r="C295" s="237" t="s">
        <v>4183</v>
      </c>
      <c r="D295" s="237" t="s">
        <v>4905</v>
      </c>
      <c r="E295" s="237" t="s">
        <v>69</v>
      </c>
      <c r="F295" s="235" t="s">
        <v>1186</v>
      </c>
      <c r="G295" s="235">
        <v>172</v>
      </c>
      <c r="H295" s="235"/>
      <c r="I295" s="235">
        <v>2</v>
      </c>
      <c r="J295" s="235">
        <v>13</v>
      </c>
      <c r="K295" s="235">
        <v>54</v>
      </c>
      <c r="L295" s="235"/>
      <c r="M295" s="235"/>
      <c r="N295" s="235"/>
      <c r="O295" s="235" t="s">
        <v>4451</v>
      </c>
      <c r="P295" s="235" t="s">
        <v>1754</v>
      </c>
      <c r="Q295" s="236">
        <v>39877</v>
      </c>
    </row>
    <row r="296" spans="3:17" x14ac:dyDescent="0.2">
      <c r="C296" s="223" t="s">
        <v>4183</v>
      </c>
      <c r="D296" s="223" t="s">
        <v>4906</v>
      </c>
      <c r="E296" s="223" t="s">
        <v>70</v>
      </c>
      <c r="F296" s="214" t="s">
        <v>1183</v>
      </c>
      <c r="G296" s="214">
        <v>171</v>
      </c>
      <c r="I296" s="214">
        <v>2</v>
      </c>
      <c r="J296" s="214">
        <v>150</v>
      </c>
      <c r="K296" s="214">
        <v>62</v>
      </c>
      <c r="O296" s="213" t="s">
        <v>4452</v>
      </c>
      <c r="P296" s="355" t="s">
        <v>663</v>
      </c>
      <c r="Q296" s="216">
        <v>39905</v>
      </c>
    </row>
    <row r="297" spans="3:17" x14ac:dyDescent="0.2">
      <c r="C297" s="223" t="s">
        <v>4183</v>
      </c>
      <c r="D297" s="223" t="s">
        <v>4907</v>
      </c>
      <c r="E297" s="223" t="s">
        <v>71</v>
      </c>
      <c r="F297" s="214" t="s">
        <v>72</v>
      </c>
      <c r="G297" s="214">
        <v>171</v>
      </c>
      <c r="I297" s="214">
        <v>2</v>
      </c>
      <c r="J297" s="214">
        <v>10</v>
      </c>
      <c r="K297" s="214">
        <v>46</v>
      </c>
      <c r="O297" s="214" t="s">
        <v>4451</v>
      </c>
      <c r="P297" s="214" t="s">
        <v>669</v>
      </c>
      <c r="Q297" s="216">
        <v>39905</v>
      </c>
    </row>
    <row r="298" spans="3:17" x14ac:dyDescent="0.2">
      <c r="C298" s="223" t="s">
        <v>4183</v>
      </c>
      <c r="D298" s="223" t="s">
        <v>4908</v>
      </c>
      <c r="E298" s="223" t="s">
        <v>71</v>
      </c>
      <c r="F298" s="214" t="s">
        <v>72</v>
      </c>
      <c r="G298" s="214">
        <v>171</v>
      </c>
      <c r="I298" s="214">
        <v>2</v>
      </c>
      <c r="J298" s="214">
        <v>103</v>
      </c>
      <c r="K298" s="214">
        <v>46</v>
      </c>
      <c r="O298" s="214" t="s">
        <v>4451</v>
      </c>
      <c r="P298" s="214" t="s">
        <v>663</v>
      </c>
      <c r="Q298" s="216">
        <v>39906</v>
      </c>
    </row>
    <row r="299" spans="3:17" x14ac:dyDescent="0.2">
      <c r="C299" s="223" t="s">
        <v>4183</v>
      </c>
      <c r="D299" s="223" t="s">
        <v>4909</v>
      </c>
      <c r="E299" s="223" t="s">
        <v>73</v>
      </c>
      <c r="F299" s="214" t="s">
        <v>1186</v>
      </c>
      <c r="G299" s="214">
        <v>171</v>
      </c>
      <c r="I299" s="214">
        <v>2</v>
      </c>
      <c r="J299" s="214">
        <v>16.5</v>
      </c>
      <c r="K299" s="214">
        <v>54</v>
      </c>
      <c r="O299" s="214" t="s">
        <v>4451</v>
      </c>
      <c r="P299" s="214" t="s">
        <v>663</v>
      </c>
      <c r="Q299" s="216">
        <v>39909</v>
      </c>
    </row>
    <row r="300" spans="3:17" x14ac:dyDescent="0.2">
      <c r="C300" s="223" t="s">
        <v>4183</v>
      </c>
      <c r="D300" s="223" t="s">
        <v>4910</v>
      </c>
      <c r="E300" s="223" t="s">
        <v>74</v>
      </c>
      <c r="F300" s="214" t="s">
        <v>1087</v>
      </c>
      <c r="G300" s="214">
        <v>171</v>
      </c>
      <c r="I300" s="214">
        <v>2</v>
      </c>
      <c r="J300" s="214">
        <v>22.5</v>
      </c>
      <c r="K300" s="214">
        <v>45</v>
      </c>
      <c r="O300" s="214" t="s">
        <v>4556</v>
      </c>
      <c r="P300" s="214" t="s">
        <v>669</v>
      </c>
      <c r="Q300" s="216">
        <v>39912</v>
      </c>
    </row>
    <row r="301" spans="3:17" x14ac:dyDescent="0.2">
      <c r="C301" s="223" t="s">
        <v>4183</v>
      </c>
      <c r="D301" s="223" t="s">
        <v>4911</v>
      </c>
      <c r="E301" s="223" t="s">
        <v>75</v>
      </c>
      <c r="F301" s="214" t="s">
        <v>1030</v>
      </c>
      <c r="G301" s="214">
        <v>171</v>
      </c>
      <c r="I301" s="214">
        <v>2</v>
      </c>
      <c r="J301" s="214">
        <v>50</v>
      </c>
      <c r="K301" s="214">
        <v>45</v>
      </c>
      <c r="O301" s="214" t="s">
        <v>4556</v>
      </c>
      <c r="P301" s="214" t="s">
        <v>663</v>
      </c>
      <c r="Q301" s="216">
        <v>39917</v>
      </c>
    </row>
    <row r="302" spans="3:17" x14ac:dyDescent="0.2">
      <c r="C302" s="223" t="s">
        <v>4183</v>
      </c>
      <c r="D302" s="223" t="s">
        <v>3639</v>
      </c>
      <c r="E302" s="223" t="s">
        <v>1013</v>
      </c>
      <c r="F302" s="214" t="s">
        <v>1014</v>
      </c>
      <c r="G302" s="214">
        <v>171</v>
      </c>
      <c r="I302" s="214">
        <v>2</v>
      </c>
      <c r="J302" s="214">
        <v>155</v>
      </c>
      <c r="K302" s="214">
        <v>54</v>
      </c>
      <c r="O302" s="214" t="s">
        <v>4452</v>
      </c>
      <c r="P302" s="214" t="s">
        <v>669</v>
      </c>
      <c r="Q302" s="216">
        <v>39920</v>
      </c>
    </row>
    <row r="303" spans="3:17" x14ac:dyDescent="0.2">
      <c r="C303" s="223" t="s">
        <v>4183</v>
      </c>
      <c r="D303" s="223" t="s">
        <v>4912</v>
      </c>
      <c r="E303" s="223" t="s">
        <v>1017</v>
      </c>
      <c r="F303" s="214" t="s">
        <v>1186</v>
      </c>
      <c r="G303" s="214">
        <v>171</v>
      </c>
      <c r="I303" s="214">
        <v>2</v>
      </c>
      <c r="J303" s="214">
        <v>130</v>
      </c>
      <c r="K303" s="214">
        <v>55</v>
      </c>
      <c r="O303" s="214" t="s">
        <v>4451</v>
      </c>
      <c r="P303" s="214" t="s">
        <v>1754</v>
      </c>
      <c r="Q303" s="216">
        <v>39924</v>
      </c>
    </row>
    <row r="304" spans="3:17" ht="13.5" thickBot="1" x14ac:dyDescent="0.25">
      <c r="C304" s="237" t="s">
        <v>4183</v>
      </c>
      <c r="D304" s="237" t="s">
        <v>4913</v>
      </c>
      <c r="E304" s="237" t="s">
        <v>1018</v>
      </c>
      <c r="F304" s="235" t="s">
        <v>1019</v>
      </c>
      <c r="G304" s="235">
        <v>171</v>
      </c>
      <c r="H304" s="235"/>
      <c r="I304" s="235">
        <v>2</v>
      </c>
      <c r="J304" s="235">
        <v>150</v>
      </c>
      <c r="K304" s="235">
        <v>62</v>
      </c>
      <c r="L304" s="235"/>
      <c r="M304" s="235"/>
      <c r="N304" s="235"/>
      <c r="O304" s="235" t="s">
        <v>4452</v>
      </c>
      <c r="P304" s="235" t="s">
        <v>1754</v>
      </c>
      <c r="Q304" s="236">
        <v>39932</v>
      </c>
    </row>
    <row r="305" spans="3:17" x14ac:dyDescent="0.2">
      <c r="C305" s="223" t="s">
        <v>4183</v>
      </c>
      <c r="D305" s="223" t="s">
        <v>4914</v>
      </c>
      <c r="E305" s="223" t="s">
        <v>1020</v>
      </c>
      <c r="F305" s="214" t="s">
        <v>662</v>
      </c>
      <c r="G305" s="214">
        <v>171</v>
      </c>
      <c r="I305" s="214">
        <v>2</v>
      </c>
      <c r="J305" s="214">
        <v>95</v>
      </c>
      <c r="K305" s="214">
        <v>64</v>
      </c>
      <c r="O305" s="214" t="s">
        <v>4451</v>
      </c>
      <c r="P305" s="214" t="s">
        <v>663</v>
      </c>
      <c r="Q305" s="216">
        <v>39937</v>
      </c>
    </row>
    <row r="306" spans="3:17" x14ac:dyDescent="0.2">
      <c r="C306" s="223" t="s">
        <v>4183</v>
      </c>
      <c r="D306" s="223" t="s">
        <v>4915</v>
      </c>
      <c r="E306" s="223" t="s">
        <v>76</v>
      </c>
      <c r="F306" s="214" t="s">
        <v>3635</v>
      </c>
      <c r="G306" s="214">
        <v>171</v>
      </c>
      <c r="I306" s="214">
        <v>2</v>
      </c>
      <c r="J306" s="214">
        <v>168</v>
      </c>
      <c r="K306" s="214">
        <v>54</v>
      </c>
      <c r="O306" s="214" t="s">
        <v>4451</v>
      </c>
      <c r="P306" s="214" t="s">
        <v>669</v>
      </c>
      <c r="Q306" s="216">
        <v>39940</v>
      </c>
    </row>
    <row r="307" spans="3:17" x14ac:dyDescent="0.2">
      <c r="C307" s="223" t="s">
        <v>4183</v>
      </c>
      <c r="D307" s="223" t="s">
        <v>1748</v>
      </c>
      <c r="E307" s="223" t="s">
        <v>1023</v>
      </c>
      <c r="F307" s="214" t="s">
        <v>3635</v>
      </c>
      <c r="G307" s="214">
        <v>171</v>
      </c>
      <c r="I307" s="214">
        <v>2</v>
      </c>
      <c r="J307" s="214">
        <v>55</v>
      </c>
      <c r="K307" s="214">
        <v>54</v>
      </c>
      <c r="O307" s="214" t="s">
        <v>4451</v>
      </c>
      <c r="P307" s="214" t="s">
        <v>669</v>
      </c>
      <c r="Q307" s="216">
        <v>39941</v>
      </c>
    </row>
    <row r="308" spans="3:17" x14ac:dyDescent="0.2">
      <c r="C308" s="223" t="s">
        <v>4183</v>
      </c>
      <c r="D308" s="223" t="s">
        <v>1749</v>
      </c>
      <c r="E308" s="223" t="s">
        <v>77</v>
      </c>
      <c r="F308" s="214" t="s">
        <v>2673</v>
      </c>
      <c r="G308" s="214">
        <v>171</v>
      </c>
      <c r="I308" s="214">
        <v>2</v>
      </c>
      <c r="J308" s="214">
        <v>70</v>
      </c>
      <c r="K308" s="214">
        <v>54</v>
      </c>
      <c r="O308" s="214" t="s">
        <v>4451</v>
      </c>
      <c r="P308" s="214" t="s">
        <v>1754</v>
      </c>
      <c r="Q308" s="216">
        <v>39944</v>
      </c>
    </row>
    <row r="309" spans="3:17" x14ac:dyDescent="0.2">
      <c r="C309" s="223" t="s">
        <v>4183</v>
      </c>
      <c r="D309" s="223" t="s">
        <v>1750</v>
      </c>
      <c r="E309" s="223" t="s">
        <v>78</v>
      </c>
      <c r="F309" s="214" t="s">
        <v>3752</v>
      </c>
      <c r="G309" s="214">
        <v>171</v>
      </c>
      <c r="I309" s="214">
        <v>2</v>
      </c>
      <c r="J309" s="214">
        <v>70</v>
      </c>
      <c r="K309" s="214">
        <v>45</v>
      </c>
      <c r="O309" s="214" t="s">
        <v>4556</v>
      </c>
      <c r="P309" s="214" t="s">
        <v>1754</v>
      </c>
      <c r="Q309" s="216">
        <v>39947</v>
      </c>
    </row>
    <row r="310" spans="3:17" x14ac:dyDescent="0.2">
      <c r="C310" s="223" t="s">
        <v>4183</v>
      </c>
      <c r="D310" s="223" t="s">
        <v>1751</v>
      </c>
      <c r="E310" s="223" t="s">
        <v>79</v>
      </c>
      <c r="F310" s="214">
        <v>246342</v>
      </c>
      <c r="G310" s="214">
        <v>303</v>
      </c>
      <c r="I310" s="214">
        <v>1</v>
      </c>
      <c r="J310" s="214">
        <v>25</v>
      </c>
      <c r="K310" s="214">
        <v>46</v>
      </c>
      <c r="O310" s="214" t="s">
        <v>4451</v>
      </c>
      <c r="P310" s="214" t="s">
        <v>1754</v>
      </c>
      <c r="Q310" s="216">
        <v>39948</v>
      </c>
    </row>
    <row r="311" spans="3:17" x14ac:dyDescent="0.2">
      <c r="C311" s="223" t="s">
        <v>4183</v>
      </c>
      <c r="D311" s="223" t="s">
        <v>1756</v>
      </c>
      <c r="E311" s="223" t="s">
        <v>1025</v>
      </c>
      <c r="F311" s="214" t="s">
        <v>1026</v>
      </c>
      <c r="G311" s="214">
        <v>171</v>
      </c>
      <c r="I311" s="214">
        <v>2</v>
      </c>
      <c r="J311" s="214">
        <v>60</v>
      </c>
      <c r="K311" s="214">
        <v>54</v>
      </c>
      <c r="O311" s="214" t="s">
        <v>4451</v>
      </c>
      <c r="P311" s="214" t="s">
        <v>663</v>
      </c>
      <c r="Q311" s="216">
        <v>39953</v>
      </c>
    </row>
    <row r="312" spans="3:17" x14ac:dyDescent="0.2">
      <c r="C312" s="223" t="s">
        <v>4183</v>
      </c>
      <c r="D312" s="223" t="s">
        <v>774</v>
      </c>
      <c r="E312" s="223" t="s">
        <v>1027</v>
      </c>
      <c r="F312" s="214" t="s">
        <v>1028</v>
      </c>
      <c r="G312" s="214">
        <v>171</v>
      </c>
      <c r="I312" s="214">
        <v>2</v>
      </c>
      <c r="J312" s="214">
        <v>56</v>
      </c>
      <c r="K312" s="214">
        <v>45</v>
      </c>
      <c r="O312" s="214" t="s">
        <v>4451</v>
      </c>
      <c r="P312" s="214" t="s">
        <v>663</v>
      </c>
      <c r="Q312" s="216">
        <v>39958</v>
      </c>
    </row>
    <row r="313" spans="3:17" x14ac:dyDescent="0.2">
      <c r="C313" s="223" t="s">
        <v>4183</v>
      </c>
      <c r="D313" s="223" t="s">
        <v>778</v>
      </c>
      <c r="E313" s="223" t="s">
        <v>1029</v>
      </c>
      <c r="F313" s="214" t="s">
        <v>1030</v>
      </c>
      <c r="G313" s="214">
        <v>171</v>
      </c>
      <c r="I313" s="214">
        <v>2</v>
      </c>
      <c r="J313" s="214">
        <v>7</v>
      </c>
      <c r="K313" s="214">
        <v>45</v>
      </c>
      <c r="O313" s="214" t="s">
        <v>4556</v>
      </c>
      <c r="P313" s="214" t="s">
        <v>669</v>
      </c>
      <c r="Q313" s="216">
        <v>39958</v>
      </c>
    </row>
    <row r="314" spans="3:17" ht="13.5" thickBot="1" x14ac:dyDescent="0.25">
      <c r="C314" s="237" t="s">
        <v>4183</v>
      </c>
      <c r="D314" s="237" t="s">
        <v>780</v>
      </c>
      <c r="E314" s="237" t="s">
        <v>1031</v>
      </c>
      <c r="F314" s="235" t="s">
        <v>1026</v>
      </c>
      <c r="G314" s="235">
        <v>171</v>
      </c>
      <c r="H314" s="235"/>
      <c r="I314" s="235">
        <v>2</v>
      </c>
      <c r="J314" s="235">
        <v>120</v>
      </c>
      <c r="K314" s="235">
        <v>54</v>
      </c>
      <c r="L314" s="235"/>
      <c r="M314" s="235"/>
      <c r="N314" s="235"/>
      <c r="O314" s="235" t="s">
        <v>4451</v>
      </c>
      <c r="P314" s="235" t="s">
        <v>669</v>
      </c>
      <c r="Q314" s="236">
        <v>39961</v>
      </c>
    </row>
    <row r="315" spans="3:17" x14ac:dyDescent="0.2">
      <c r="C315" s="223" t="s">
        <v>4183</v>
      </c>
      <c r="D315" s="223" t="s">
        <v>782</v>
      </c>
      <c r="E315" s="223" t="s">
        <v>80</v>
      </c>
      <c r="F315" s="214" t="s">
        <v>638</v>
      </c>
      <c r="G315" s="214">
        <v>171</v>
      </c>
      <c r="I315" s="214">
        <v>2</v>
      </c>
      <c r="J315" s="214">
        <v>50</v>
      </c>
      <c r="K315" s="214">
        <v>80</v>
      </c>
      <c r="O315" s="214" t="s">
        <v>4556</v>
      </c>
      <c r="P315" s="214" t="s">
        <v>669</v>
      </c>
      <c r="Q315" s="216">
        <v>39968</v>
      </c>
    </row>
    <row r="316" spans="3:17" x14ac:dyDescent="0.2">
      <c r="C316" s="223" t="s">
        <v>4183</v>
      </c>
      <c r="D316" s="223" t="s">
        <v>81</v>
      </c>
      <c r="F316" s="214" t="s">
        <v>1207</v>
      </c>
      <c r="G316" s="214">
        <v>171</v>
      </c>
      <c r="I316" s="214">
        <v>2</v>
      </c>
      <c r="J316" s="214">
        <v>65</v>
      </c>
      <c r="K316" s="214">
        <v>50</v>
      </c>
      <c r="O316" s="214" t="s">
        <v>4556</v>
      </c>
      <c r="P316" s="214" t="s">
        <v>669</v>
      </c>
      <c r="Q316" s="216">
        <v>39974</v>
      </c>
    </row>
    <row r="317" spans="3:17" x14ac:dyDescent="0.2">
      <c r="C317" s="223" t="s">
        <v>4183</v>
      </c>
      <c r="D317" s="223" t="s">
        <v>630</v>
      </c>
      <c r="E317" s="223" t="s">
        <v>82</v>
      </c>
      <c r="F317" s="214" t="s">
        <v>83</v>
      </c>
      <c r="G317" s="214">
        <v>171</v>
      </c>
      <c r="I317" s="214">
        <v>2</v>
      </c>
      <c r="J317" s="214">
        <v>3</v>
      </c>
      <c r="K317" s="214">
        <v>45</v>
      </c>
      <c r="O317" s="214" t="s">
        <v>4556</v>
      </c>
      <c r="P317" s="214" t="s">
        <v>669</v>
      </c>
      <c r="Q317" s="216">
        <v>39974</v>
      </c>
    </row>
    <row r="318" spans="3:17" x14ac:dyDescent="0.2">
      <c r="C318" s="223" t="s">
        <v>4183</v>
      </c>
      <c r="D318" s="223" t="s">
        <v>632</v>
      </c>
      <c r="F318" s="214" t="s">
        <v>84</v>
      </c>
      <c r="G318" s="214">
        <v>171</v>
      </c>
      <c r="I318" s="214">
        <v>2</v>
      </c>
      <c r="J318" s="214">
        <v>5</v>
      </c>
      <c r="K318" s="214">
        <v>70</v>
      </c>
      <c r="O318" s="214" t="s">
        <v>4556</v>
      </c>
      <c r="P318" s="214" t="s">
        <v>663</v>
      </c>
      <c r="Q318" s="216">
        <v>39974</v>
      </c>
    </row>
    <row r="319" spans="3:17" x14ac:dyDescent="0.2">
      <c r="C319" s="223" t="s">
        <v>4183</v>
      </c>
      <c r="D319" s="223" t="s">
        <v>799</v>
      </c>
      <c r="F319" s="214" t="s">
        <v>84</v>
      </c>
      <c r="G319" s="214">
        <v>171</v>
      </c>
      <c r="I319" s="214">
        <v>2</v>
      </c>
      <c r="J319" s="214">
        <v>5</v>
      </c>
      <c r="K319" s="214">
        <v>70</v>
      </c>
      <c r="O319" s="214" t="s">
        <v>4556</v>
      </c>
      <c r="P319" s="214" t="s">
        <v>663</v>
      </c>
      <c r="Q319" s="216">
        <v>39974</v>
      </c>
    </row>
    <row r="320" spans="3:17" x14ac:dyDescent="0.2">
      <c r="C320" s="223" t="s">
        <v>4183</v>
      </c>
      <c r="D320" s="223" t="s">
        <v>801</v>
      </c>
      <c r="F320" s="214" t="s">
        <v>84</v>
      </c>
      <c r="G320" s="214">
        <v>171</v>
      </c>
      <c r="I320" s="214">
        <v>2</v>
      </c>
      <c r="J320" s="214">
        <v>5</v>
      </c>
      <c r="K320" s="214">
        <v>70</v>
      </c>
      <c r="O320" s="214" t="s">
        <v>4556</v>
      </c>
      <c r="P320" s="214" t="s">
        <v>669</v>
      </c>
      <c r="Q320" s="216">
        <v>39975</v>
      </c>
    </row>
    <row r="321" spans="1:17" x14ac:dyDescent="0.2">
      <c r="C321" s="223" t="s">
        <v>4183</v>
      </c>
      <c r="D321" s="223" t="s">
        <v>803</v>
      </c>
      <c r="F321" s="214" t="s">
        <v>84</v>
      </c>
      <c r="G321" s="214">
        <v>171</v>
      </c>
      <c r="I321" s="214">
        <v>2</v>
      </c>
      <c r="J321" s="214">
        <v>5</v>
      </c>
      <c r="K321" s="214">
        <v>70</v>
      </c>
      <c r="O321" s="214" t="s">
        <v>4556</v>
      </c>
      <c r="P321" s="214" t="s">
        <v>669</v>
      </c>
      <c r="Q321" s="216">
        <v>39975</v>
      </c>
    </row>
    <row r="322" spans="1:17" x14ac:dyDescent="0.2">
      <c r="C322" s="223" t="s">
        <v>4183</v>
      </c>
      <c r="D322" s="223" t="s">
        <v>805</v>
      </c>
      <c r="E322" s="223" t="s">
        <v>1038</v>
      </c>
      <c r="F322" s="214" t="s">
        <v>85</v>
      </c>
      <c r="G322" s="214">
        <v>171</v>
      </c>
      <c r="I322" s="214">
        <v>2</v>
      </c>
      <c r="J322" s="214">
        <v>55</v>
      </c>
      <c r="K322" s="214">
        <v>49</v>
      </c>
      <c r="O322" s="214" t="s">
        <v>4451</v>
      </c>
      <c r="P322" s="214" t="s">
        <v>669</v>
      </c>
      <c r="Q322" s="216">
        <v>39980</v>
      </c>
    </row>
    <row r="323" spans="1:17" ht="13.5" thickBot="1" x14ac:dyDescent="0.25">
      <c r="C323" s="237" t="s">
        <v>4183</v>
      </c>
      <c r="D323" s="237" t="s">
        <v>808</v>
      </c>
      <c r="E323" s="237" t="s">
        <v>1040</v>
      </c>
      <c r="F323" s="235" t="s">
        <v>86</v>
      </c>
      <c r="G323" s="235">
        <v>171</v>
      </c>
      <c r="H323" s="235"/>
      <c r="I323" s="235">
        <v>2</v>
      </c>
      <c r="J323" s="235">
        <v>202.5</v>
      </c>
      <c r="K323" s="235">
        <v>54</v>
      </c>
      <c r="L323" s="235"/>
      <c r="M323" s="235"/>
      <c r="N323" s="235"/>
      <c r="O323" s="235" t="s">
        <v>4451</v>
      </c>
      <c r="P323" s="235" t="s">
        <v>669</v>
      </c>
      <c r="Q323" s="236">
        <v>39989</v>
      </c>
    </row>
    <row r="324" spans="1:17" x14ac:dyDescent="0.2">
      <c r="C324" s="223" t="s">
        <v>4183</v>
      </c>
      <c r="D324" s="223" t="s">
        <v>811</v>
      </c>
      <c r="E324" s="223" t="s">
        <v>87</v>
      </c>
      <c r="F324" s="214" t="s">
        <v>1012</v>
      </c>
      <c r="G324" s="214">
        <v>171</v>
      </c>
      <c r="I324" s="214">
        <v>2</v>
      </c>
      <c r="J324" s="214">
        <v>278</v>
      </c>
      <c r="K324" s="214">
        <v>54</v>
      </c>
      <c r="O324" s="214" t="s">
        <v>4451</v>
      </c>
      <c r="P324" s="214" t="s">
        <v>669</v>
      </c>
      <c r="Q324" s="216">
        <v>40008</v>
      </c>
    </row>
    <row r="325" spans="1:17" ht="13.5" thickBot="1" x14ac:dyDescent="0.25">
      <c r="C325" s="237" t="s">
        <v>4183</v>
      </c>
      <c r="D325" s="237" t="s">
        <v>813</v>
      </c>
      <c r="E325" s="237" t="s">
        <v>1045</v>
      </c>
      <c r="F325" s="235" t="s">
        <v>1046</v>
      </c>
      <c r="G325" s="235">
        <v>171</v>
      </c>
      <c r="H325" s="235"/>
      <c r="I325" s="235">
        <v>2</v>
      </c>
      <c r="J325" s="235">
        <v>97</v>
      </c>
      <c r="K325" s="235">
        <v>54</v>
      </c>
      <c r="L325" s="235"/>
      <c r="M325" s="235"/>
      <c r="N325" s="235"/>
      <c r="O325" s="235" t="s">
        <v>4451</v>
      </c>
      <c r="P325" s="235" t="s">
        <v>1754</v>
      </c>
      <c r="Q325" s="236">
        <v>40009</v>
      </c>
    </row>
    <row r="326" spans="1:17" x14ac:dyDescent="0.2">
      <c r="C326" s="223" t="s">
        <v>4183</v>
      </c>
      <c r="D326" s="223" t="s">
        <v>1818</v>
      </c>
      <c r="E326" s="223" t="s">
        <v>1043</v>
      </c>
      <c r="F326" s="214" t="s">
        <v>1186</v>
      </c>
      <c r="G326" s="214">
        <v>171</v>
      </c>
      <c r="I326" s="214">
        <v>2</v>
      </c>
      <c r="J326" s="214">
        <v>155</v>
      </c>
      <c r="K326" s="214">
        <v>54</v>
      </c>
      <c r="O326" s="214" t="s">
        <v>4451</v>
      </c>
      <c r="P326" s="214" t="s">
        <v>663</v>
      </c>
      <c r="Q326" s="216">
        <v>40031</v>
      </c>
    </row>
    <row r="327" spans="1:17" x14ac:dyDescent="0.2">
      <c r="C327" s="223" t="s">
        <v>4183</v>
      </c>
      <c r="D327" s="223" t="s">
        <v>1820</v>
      </c>
      <c r="E327" s="223" t="s">
        <v>1048</v>
      </c>
      <c r="F327" s="214" t="s">
        <v>1012</v>
      </c>
      <c r="G327" s="214">
        <v>171</v>
      </c>
      <c r="I327" s="214">
        <v>2</v>
      </c>
      <c r="J327" s="214">
        <v>35</v>
      </c>
      <c r="K327" s="214">
        <v>54</v>
      </c>
      <c r="O327" s="214" t="s">
        <v>4451</v>
      </c>
      <c r="P327" s="214" t="s">
        <v>1754</v>
      </c>
      <c r="Q327" s="216">
        <v>40038</v>
      </c>
    </row>
    <row r="328" spans="1:17" s="225" customFormat="1" x14ac:dyDescent="0.2">
      <c r="A328" s="224"/>
      <c r="C328" s="226" t="s">
        <v>4453</v>
      </c>
      <c r="D328" s="353"/>
      <c r="E328" s="353"/>
      <c r="F328" s="228"/>
      <c r="G328" s="228"/>
      <c r="H328" s="228"/>
      <c r="I328" s="228"/>
      <c r="J328" s="228"/>
      <c r="K328" s="228"/>
      <c r="L328" s="228"/>
      <c r="M328" s="228"/>
      <c r="N328" s="228"/>
      <c r="O328" s="228"/>
      <c r="P328" s="228"/>
      <c r="Q328" s="230"/>
    </row>
    <row r="329" spans="1:17" x14ac:dyDescent="0.2">
      <c r="C329" s="223" t="s">
        <v>88</v>
      </c>
      <c r="D329" s="223" t="s">
        <v>4898</v>
      </c>
      <c r="E329" s="223" t="s">
        <v>89</v>
      </c>
      <c r="F329" s="214">
        <v>246042</v>
      </c>
      <c r="G329" s="214">
        <v>171</v>
      </c>
      <c r="I329" s="214">
        <v>2</v>
      </c>
      <c r="J329" s="214">
        <v>192</v>
      </c>
      <c r="K329" s="214">
        <v>46</v>
      </c>
      <c r="O329" s="214" t="s">
        <v>1397</v>
      </c>
      <c r="P329" s="214" t="s">
        <v>669</v>
      </c>
      <c r="Q329" s="216">
        <v>40043</v>
      </c>
    </row>
    <row r="330" spans="1:17" x14ac:dyDescent="0.2">
      <c r="C330" s="223" t="s">
        <v>88</v>
      </c>
      <c r="D330" s="223" t="s">
        <v>4899</v>
      </c>
      <c r="E330" s="223" t="s">
        <v>89</v>
      </c>
      <c r="F330" s="214">
        <v>246042</v>
      </c>
      <c r="G330" s="214">
        <v>171</v>
      </c>
      <c r="I330" s="214">
        <v>2</v>
      </c>
      <c r="J330" s="214">
        <v>141</v>
      </c>
      <c r="K330" s="214">
        <v>45</v>
      </c>
      <c r="O330" s="214" t="s">
        <v>1397</v>
      </c>
      <c r="P330" s="214" t="s">
        <v>1754</v>
      </c>
      <c r="Q330" s="216">
        <v>40049</v>
      </c>
    </row>
    <row r="331" spans="1:17" x14ac:dyDescent="0.2">
      <c r="C331" s="223" t="s">
        <v>88</v>
      </c>
      <c r="D331" s="223" t="s">
        <v>4900</v>
      </c>
      <c r="E331" s="223" t="s">
        <v>90</v>
      </c>
      <c r="F331" s="214">
        <v>238312</v>
      </c>
      <c r="G331" s="214">
        <v>171</v>
      </c>
      <c r="I331" s="214">
        <v>2</v>
      </c>
      <c r="J331" s="214">
        <v>166</v>
      </c>
      <c r="K331" s="214">
        <v>38</v>
      </c>
      <c r="O331" s="214" t="s">
        <v>4451</v>
      </c>
      <c r="P331" s="214" t="s">
        <v>1754</v>
      </c>
      <c r="Q331" s="216">
        <v>40050</v>
      </c>
    </row>
    <row r="332" spans="1:17" ht="13.5" thickBot="1" x14ac:dyDescent="0.25">
      <c r="C332" s="237" t="s">
        <v>88</v>
      </c>
      <c r="D332" s="237" t="s">
        <v>4901</v>
      </c>
      <c r="E332" s="237" t="s">
        <v>91</v>
      </c>
      <c r="F332" s="235">
        <v>225312</v>
      </c>
      <c r="G332" s="235">
        <v>171</v>
      </c>
      <c r="H332" s="235"/>
      <c r="I332" s="235">
        <v>2</v>
      </c>
      <c r="J332" s="235">
        <v>166</v>
      </c>
      <c r="K332" s="235">
        <v>25</v>
      </c>
      <c r="L332" s="235"/>
      <c r="M332" s="235"/>
      <c r="N332" s="235"/>
      <c r="O332" s="235" t="s">
        <v>4492</v>
      </c>
      <c r="P332" s="235" t="s">
        <v>1754</v>
      </c>
      <c r="Q332" s="236">
        <v>40052</v>
      </c>
    </row>
    <row r="333" spans="1:17" x14ac:dyDescent="0.2">
      <c r="C333" s="223" t="s">
        <v>88</v>
      </c>
      <c r="D333" s="223" t="s">
        <v>4902</v>
      </c>
      <c r="E333" s="223" t="s">
        <v>92</v>
      </c>
      <c r="F333" s="214" t="s">
        <v>93</v>
      </c>
      <c r="G333" s="214">
        <v>171</v>
      </c>
      <c r="I333" s="214">
        <v>2</v>
      </c>
      <c r="J333" s="214">
        <v>200</v>
      </c>
      <c r="K333" s="214">
        <v>26</v>
      </c>
      <c r="O333" s="214" t="s">
        <v>4491</v>
      </c>
      <c r="P333" s="214" t="s">
        <v>1754</v>
      </c>
      <c r="Q333" s="216">
        <v>40057</v>
      </c>
    </row>
    <row r="334" spans="1:17" x14ac:dyDescent="0.2">
      <c r="C334" s="223" t="s">
        <v>88</v>
      </c>
      <c r="D334" s="223" t="s">
        <v>4903</v>
      </c>
      <c r="F334" s="214" t="s">
        <v>94</v>
      </c>
      <c r="G334" s="214">
        <v>171</v>
      </c>
      <c r="I334" s="214">
        <v>2</v>
      </c>
      <c r="J334" s="214">
        <v>40</v>
      </c>
      <c r="K334" s="214">
        <v>36</v>
      </c>
      <c r="O334" s="214" t="s">
        <v>4451</v>
      </c>
      <c r="P334" s="214" t="s">
        <v>669</v>
      </c>
      <c r="Q334" s="216">
        <v>40057</v>
      </c>
    </row>
    <row r="335" spans="1:17" x14ac:dyDescent="0.2">
      <c r="C335" s="223" t="s">
        <v>88</v>
      </c>
      <c r="D335" s="223" t="s">
        <v>4904</v>
      </c>
      <c r="E335" s="223" t="s">
        <v>95</v>
      </c>
      <c r="F335" s="214" t="s">
        <v>1022</v>
      </c>
      <c r="G335" s="214">
        <v>171</v>
      </c>
      <c r="I335" s="214">
        <v>2</v>
      </c>
      <c r="J335" s="214">
        <v>50</v>
      </c>
      <c r="K335" s="214">
        <v>36</v>
      </c>
      <c r="O335" s="214" t="s">
        <v>4451</v>
      </c>
      <c r="P335" s="214" t="s">
        <v>1754</v>
      </c>
      <c r="Q335" s="216">
        <v>40057</v>
      </c>
    </row>
    <row r="336" spans="1:17" x14ac:dyDescent="0.2">
      <c r="C336" s="223" t="s">
        <v>88</v>
      </c>
      <c r="D336" s="223" t="s">
        <v>4905</v>
      </c>
      <c r="E336" s="223" t="s">
        <v>96</v>
      </c>
      <c r="F336" s="214">
        <v>246342</v>
      </c>
      <c r="G336" s="214">
        <v>171</v>
      </c>
      <c r="I336" s="214">
        <v>2</v>
      </c>
      <c r="J336" s="214">
        <v>250</v>
      </c>
      <c r="K336" s="214">
        <v>46</v>
      </c>
      <c r="O336" s="214" t="s">
        <v>4451</v>
      </c>
      <c r="P336" s="214" t="s">
        <v>669</v>
      </c>
      <c r="Q336" s="216">
        <v>40064</v>
      </c>
    </row>
    <row r="337" spans="1:17" x14ac:dyDescent="0.2">
      <c r="C337" s="223" t="s">
        <v>88</v>
      </c>
      <c r="D337" s="223" t="s">
        <v>4906</v>
      </c>
      <c r="E337" s="223" t="s">
        <v>89</v>
      </c>
      <c r="F337" s="214">
        <v>246042</v>
      </c>
      <c r="G337" s="214">
        <v>171</v>
      </c>
      <c r="I337" s="214">
        <v>2</v>
      </c>
      <c r="J337" s="214">
        <v>150</v>
      </c>
      <c r="K337" s="214">
        <v>46</v>
      </c>
      <c r="O337" s="214" t="s">
        <v>1397</v>
      </c>
      <c r="P337" s="214" t="s">
        <v>669</v>
      </c>
      <c r="Q337" s="216">
        <v>40070</v>
      </c>
    </row>
    <row r="338" spans="1:17" x14ac:dyDescent="0.2">
      <c r="C338" s="223" t="s">
        <v>88</v>
      </c>
      <c r="D338" s="223" t="s">
        <v>4907</v>
      </c>
      <c r="E338" s="223" t="s">
        <v>97</v>
      </c>
      <c r="F338" s="214" t="s">
        <v>98</v>
      </c>
      <c r="G338" s="214">
        <v>171</v>
      </c>
      <c r="I338" s="214">
        <v>2</v>
      </c>
      <c r="J338" s="214">
        <v>155</v>
      </c>
      <c r="K338" s="214">
        <v>54</v>
      </c>
      <c r="O338" s="214" t="s">
        <v>4451</v>
      </c>
      <c r="P338" s="214" t="s">
        <v>663</v>
      </c>
      <c r="Q338" s="216">
        <v>40074</v>
      </c>
    </row>
    <row r="339" spans="1:17" ht="13.5" thickBot="1" x14ac:dyDescent="0.25">
      <c r="C339" s="237" t="s">
        <v>88</v>
      </c>
      <c r="D339" s="237" t="s">
        <v>4908</v>
      </c>
      <c r="E339" s="237" t="s">
        <v>99</v>
      </c>
      <c r="F339" s="235" t="s">
        <v>100</v>
      </c>
      <c r="G339" s="235">
        <v>171</v>
      </c>
      <c r="H339" s="235"/>
      <c r="I339" s="235">
        <v>2</v>
      </c>
      <c r="J339" s="235">
        <v>50.4</v>
      </c>
      <c r="K339" s="235">
        <v>45</v>
      </c>
      <c r="L339" s="235"/>
      <c r="M339" s="235"/>
      <c r="N339" s="235"/>
      <c r="O339" s="235" t="s">
        <v>4556</v>
      </c>
      <c r="P339" s="235" t="s">
        <v>669</v>
      </c>
      <c r="Q339" s="236">
        <v>40079</v>
      </c>
    </row>
    <row r="340" spans="1:17" x14ac:dyDescent="0.2">
      <c r="C340" s="223" t="s">
        <v>88</v>
      </c>
      <c r="D340" s="223" t="s">
        <v>4909</v>
      </c>
      <c r="E340" s="223" t="s">
        <v>101</v>
      </c>
      <c r="F340" s="214" t="s">
        <v>102</v>
      </c>
      <c r="G340" s="214">
        <v>171</v>
      </c>
      <c r="I340" s="214">
        <v>2</v>
      </c>
      <c r="J340" s="214">
        <v>65</v>
      </c>
      <c r="K340" s="214">
        <v>50</v>
      </c>
      <c r="O340" s="214" t="s">
        <v>1090</v>
      </c>
      <c r="P340" s="214" t="s">
        <v>663</v>
      </c>
      <c r="Q340" s="216">
        <v>40094</v>
      </c>
    </row>
    <row r="341" spans="1:17" x14ac:dyDescent="0.2">
      <c r="C341" s="223" t="s">
        <v>88</v>
      </c>
      <c r="D341" s="223" t="s">
        <v>4910</v>
      </c>
      <c r="E341" s="223" t="s">
        <v>103</v>
      </c>
      <c r="F341" s="214" t="s">
        <v>104</v>
      </c>
      <c r="G341" s="214">
        <v>171</v>
      </c>
      <c r="I341" s="214">
        <v>2</v>
      </c>
      <c r="J341" s="214">
        <v>56</v>
      </c>
      <c r="K341" s="214">
        <v>54</v>
      </c>
      <c r="O341" s="214" t="s">
        <v>4451</v>
      </c>
      <c r="P341" s="214" t="s">
        <v>663</v>
      </c>
      <c r="Q341" s="216">
        <v>40095</v>
      </c>
    </row>
    <row r="342" spans="1:17" x14ac:dyDescent="0.2">
      <c r="C342" s="223" t="s">
        <v>88</v>
      </c>
      <c r="D342" s="223" t="s">
        <v>4911</v>
      </c>
      <c r="E342" s="223" t="s">
        <v>105</v>
      </c>
      <c r="F342" s="214" t="s">
        <v>3635</v>
      </c>
      <c r="G342" s="214">
        <v>171</v>
      </c>
      <c r="I342" s="214">
        <v>2</v>
      </c>
      <c r="J342" s="214">
        <v>170</v>
      </c>
      <c r="K342" s="214">
        <v>54</v>
      </c>
      <c r="O342" s="214" t="s">
        <v>4451</v>
      </c>
      <c r="P342" s="214" t="s">
        <v>663</v>
      </c>
      <c r="Q342" s="216">
        <v>40098</v>
      </c>
    </row>
    <row r="343" spans="1:17" x14ac:dyDescent="0.2">
      <c r="C343" s="223" t="s">
        <v>88</v>
      </c>
      <c r="D343" s="223" t="s">
        <v>3639</v>
      </c>
      <c r="E343" s="223" t="s">
        <v>106</v>
      </c>
      <c r="F343" s="214" t="s">
        <v>1095</v>
      </c>
      <c r="G343" s="214">
        <v>171</v>
      </c>
      <c r="I343" s="214">
        <v>2</v>
      </c>
      <c r="J343" s="214">
        <v>56</v>
      </c>
      <c r="K343" s="214">
        <v>45</v>
      </c>
      <c r="O343" s="214" t="s">
        <v>4452</v>
      </c>
      <c r="P343" s="214" t="s">
        <v>663</v>
      </c>
      <c r="Q343" s="216">
        <v>40099</v>
      </c>
    </row>
    <row r="344" spans="1:17" x14ac:dyDescent="0.2">
      <c r="C344" s="223" t="s">
        <v>88</v>
      </c>
      <c r="D344" s="223" t="s">
        <v>4912</v>
      </c>
      <c r="E344" s="223" t="s">
        <v>107</v>
      </c>
      <c r="F344" s="214" t="s">
        <v>108</v>
      </c>
      <c r="G344" s="214">
        <v>171</v>
      </c>
      <c r="I344" s="214">
        <v>2</v>
      </c>
      <c r="J344" s="214">
        <v>10</v>
      </c>
      <c r="K344" s="214">
        <v>45</v>
      </c>
      <c r="O344" s="214" t="s">
        <v>4556</v>
      </c>
      <c r="P344" s="214" t="s">
        <v>1037</v>
      </c>
      <c r="Q344" s="216">
        <v>40099</v>
      </c>
    </row>
    <row r="345" spans="1:17" x14ac:dyDescent="0.2">
      <c r="C345" s="223" t="s">
        <v>88</v>
      </c>
      <c r="D345" s="223" t="s">
        <v>4913</v>
      </c>
      <c r="F345" s="214" t="s">
        <v>4147</v>
      </c>
      <c r="G345" s="214">
        <v>171</v>
      </c>
      <c r="I345" s="214">
        <v>2</v>
      </c>
      <c r="J345" s="214">
        <v>5</v>
      </c>
      <c r="K345" s="214">
        <v>45</v>
      </c>
      <c r="O345" s="214" t="s">
        <v>4556</v>
      </c>
      <c r="P345" s="214" t="s">
        <v>1037</v>
      </c>
      <c r="Q345" s="216">
        <v>40099</v>
      </c>
    </row>
    <row r="346" spans="1:17" x14ac:dyDescent="0.2">
      <c r="C346" s="223" t="s">
        <v>88</v>
      </c>
      <c r="D346" s="223" t="s">
        <v>109</v>
      </c>
      <c r="E346" s="223" t="s">
        <v>1207</v>
      </c>
      <c r="F346" s="214" t="s">
        <v>110</v>
      </c>
      <c r="G346" s="214">
        <v>171</v>
      </c>
      <c r="I346" s="214">
        <v>2</v>
      </c>
      <c r="J346" s="214">
        <v>18</v>
      </c>
      <c r="K346" s="214">
        <v>42</v>
      </c>
      <c r="O346" s="214" t="s">
        <v>111</v>
      </c>
      <c r="P346" s="214" t="s">
        <v>669</v>
      </c>
      <c r="Q346" s="216">
        <v>40100</v>
      </c>
    </row>
    <row r="347" spans="1:17" x14ac:dyDescent="0.2">
      <c r="C347" s="223" t="s">
        <v>88</v>
      </c>
      <c r="D347" s="223" t="s">
        <v>4914</v>
      </c>
      <c r="E347" s="223" t="s">
        <v>112</v>
      </c>
      <c r="F347" s="214" t="s">
        <v>98</v>
      </c>
      <c r="G347" s="214">
        <v>171</v>
      </c>
      <c r="I347" s="214">
        <v>2</v>
      </c>
      <c r="J347" s="214">
        <v>45</v>
      </c>
      <c r="K347" s="214">
        <v>54</v>
      </c>
      <c r="O347" s="214" t="s">
        <v>4451</v>
      </c>
      <c r="P347" s="214" t="s">
        <v>669</v>
      </c>
      <c r="Q347" s="216">
        <v>40100</v>
      </c>
    </row>
    <row r="348" spans="1:17" x14ac:dyDescent="0.2">
      <c r="C348" s="356" t="s">
        <v>88</v>
      </c>
      <c r="D348" s="356" t="s">
        <v>4915</v>
      </c>
      <c r="E348" s="356" t="s">
        <v>4319</v>
      </c>
      <c r="F348" s="245">
        <v>254102</v>
      </c>
      <c r="G348" s="245">
        <v>171</v>
      </c>
      <c r="H348" s="245"/>
      <c r="I348" s="245">
        <v>2</v>
      </c>
      <c r="J348" s="245">
        <v>120</v>
      </c>
      <c r="K348" s="245">
        <v>54</v>
      </c>
      <c r="L348" s="245"/>
      <c r="M348" s="245"/>
      <c r="N348" s="245"/>
      <c r="O348" s="245" t="s">
        <v>4557</v>
      </c>
      <c r="P348" s="245" t="s">
        <v>1754</v>
      </c>
      <c r="Q348" s="247">
        <v>40105</v>
      </c>
    </row>
    <row r="349" spans="1:17" ht="13.5" thickBot="1" x14ac:dyDescent="0.25">
      <c r="C349" s="237" t="s">
        <v>88</v>
      </c>
      <c r="D349" s="237" t="s">
        <v>1748</v>
      </c>
      <c r="E349" s="237" t="s">
        <v>4320</v>
      </c>
      <c r="F349" s="235" t="s">
        <v>4321</v>
      </c>
      <c r="G349" s="235">
        <v>171</v>
      </c>
      <c r="H349" s="235"/>
      <c r="I349" s="235">
        <v>2</v>
      </c>
      <c r="J349" s="235">
        <v>119</v>
      </c>
      <c r="K349" s="235">
        <v>45</v>
      </c>
      <c r="L349" s="235"/>
      <c r="M349" s="235"/>
      <c r="N349" s="235"/>
      <c r="O349" s="235" t="s">
        <v>4451</v>
      </c>
      <c r="P349" s="235" t="s">
        <v>1037</v>
      </c>
      <c r="Q349" s="236">
        <v>40112</v>
      </c>
    </row>
    <row r="350" spans="1:17" s="225" customFormat="1" x14ac:dyDescent="0.2">
      <c r="A350" s="224"/>
      <c r="C350" s="226" t="s">
        <v>4453</v>
      </c>
      <c r="D350" s="353"/>
      <c r="E350" s="353"/>
      <c r="F350" s="228"/>
      <c r="G350" s="228"/>
      <c r="H350" s="228"/>
      <c r="I350" s="228"/>
      <c r="J350" s="228"/>
      <c r="K350" s="228"/>
      <c r="L350" s="228"/>
      <c r="M350" s="228"/>
      <c r="N350" s="228"/>
      <c r="O350" s="228"/>
      <c r="P350" s="228"/>
      <c r="Q350" s="230"/>
    </row>
    <row r="351" spans="1:17" x14ac:dyDescent="0.2">
      <c r="C351" s="223" t="s">
        <v>113</v>
      </c>
      <c r="D351" s="223" t="s">
        <v>4898</v>
      </c>
      <c r="E351" s="223" t="s">
        <v>114</v>
      </c>
      <c r="F351" s="214" t="s">
        <v>3191</v>
      </c>
      <c r="G351" s="214">
        <v>171</v>
      </c>
      <c r="I351" s="214">
        <v>2</v>
      </c>
      <c r="J351" s="214">
        <v>556</v>
      </c>
      <c r="K351" s="214">
        <v>54</v>
      </c>
      <c r="O351" s="214" t="s">
        <v>4451</v>
      </c>
      <c r="P351" s="214" t="s">
        <v>1037</v>
      </c>
      <c r="Q351" s="216">
        <v>40122</v>
      </c>
    </row>
    <row r="352" spans="1:17" x14ac:dyDescent="0.2">
      <c r="C352" s="223" t="s">
        <v>113</v>
      </c>
      <c r="D352" s="223" t="s">
        <v>4899</v>
      </c>
      <c r="E352" s="223" t="s">
        <v>115</v>
      </c>
      <c r="F352" s="214">
        <v>262842</v>
      </c>
      <c r="G352" s="214">
        <v>171</v>
      </c>
      <c r="I352" s="214">
        <v>2</v>
      </c>
      <c r="J352" s="214">
        <v>10</v>
      </c>
      <c r="K352" s="214">
        <v>62</v>
      </c>
      <c r="O352" s="214" t="s">
        <v>1197</v>
      </c>
      <c r="P352" s="214" t="s">
        <v>1037</v>
      </c>
      <c r="Q352" s="216">
        <v>40122</v>
      </c>
    </row>
    <row r="353" spans="3:17" x14ac:dyDescent="0.2">
      <c r="C353" s="223" t="s">
        <v>113</v>
      </c>
      <c r="D353" s="223" t="s">
        <v>4900</v>
      </c>
      <c r="E353" s="223" t="s">
        <v>1207</v>
      </c>
      <c r="F353" s="214">
        <v>238510</v>
      </c>
      <c r="G353" s="214">
        <v>171</v>
      </c>
      <c r="I353" s="214">
        <v>2</v>
      </c>
      <c r="J353" s="214">
        <v>5</v>
      </c>
      <c r="K353" s="214">
        <v>38</v>
      </c>
      <c r="O353" s="214" t="s">
        <v>4490</v>
      </c>
      <c r="P353" s="214" t="s">
        <v>1754</v>
      </c>
      <c r="Q353" s="216">
        <v>40122</v>
      </c>
    </row>
    <row r="354" spans="3:17" x14ac:dyDescent="0.2">
      <c r="C354" s="223" t="s">
        <v>113</v>
      </c>
      <c r="D354" s="223" t="s">
        <v>4901</v>
      </c>
      <c r="E354" s="223" t="s">
        <v>1207</v>
      </c>
      <c r="F354" s="214" t="s">
        <v>116</v>
      </c>
      <c r="G354" s="214">
        <v>171</v>
      </c>
      <c r="I354" s="214">
        <v>2</v>
      </c>
      <c r="J354" s="214">
        <v>5</v>
      </c>
      <c r="K354" s="214">
        <v>45</v>
      </c>
      <c r="O354" s="214" t="s">
        <v>4451</v>
      </c>
      <c r="P354" s="214" t="s">
        <v>1754</v>
      </c>
      <c r="Q354" s="216">
        <v>40122</v>
      </c>
    </row>
    <row r="355" spans="3:17" x14ac:dyDescent="0.2">
      <c r="C355" s="223" t="s">
        <v>113</v>
      </c>
      <c r="D355" s="223" t="s">
        <v>4902</v>
      </c>
      <c r="E355" s="223" t="s">
        <v>1207</v>
      </c>
      <c r="F355" s="214" t="s">
        <v>1039</v>
      </c>
      <c r="G355" s="214">
        <v>171</v>
      </c>
      <c r="I355" s="214">
        <v>2</v>
      </c>
      <c r="J355" s="214">
        <v>5</v>
      </c>
      <c r="K355" s="214">
        <v>45</v>
      </c>
      <c r="O355" s="214" t="s">
        <v>4451</v>
      </c>
      <c r="P355" s="214" t="s">
        <v>1754</v>
      </c>
      <c r="Q355" s="216">
        <v>40122</v>
      </c>
    </row>
    <row r="356" spans="3:17" x14ac:dyDescent="0.2">
      <c r="C356" s="223" t="s">
        <v>113</v>
      </c>
      <c r="D356" s="223" t="s">
        <v>4903</v>
      </c>
      <c r="E356" s="223" t="s">
        <v>1207</v>
      </c>
      <c r="F356" s="214" t="s">
        <v>2493</v>
      </c>
      <c r="G356" s="214">
        <v>171</v>
      </c>
      <c r="I356" s="214">
        <v>2</v>
      </c>
      <c r="J356" s="214">
        <v>5</v>
      </c>
      <c r="K356" s="214">
        <v>45</v>
      </c>
      <c r="O356" s="214" t="s">
        <v>4451</v>
      </c>
      <c r="P356" s="214" t="s">
        <v>1754</v>
      </c>
      <c r="Q356" s="216">
        <v>40122</v>
      </c>
    </row>
    <row r="357" spans="3:17" x14ac:dyDescent="0.2">
      <c r="C357" s="223" t="s">
        <v>113</v>
      </c>
      <c r="D357" s="223" t="s">
        <v>4904</v>
      </c>
      <c r="E357" s="223" t="s">
        <v>4324</v>
      </c>
      <c r="F357" s="214" t="s">
        <v>1210</v>
      </c>
      <c r="G357" s="214">
        <v>171</v>
      </c>
      <c r="I357" s="214">
        <v>2</v>
      </c>
      <c r="J357" s="214">
        <v>85</v>
      </c>
      <c r="K357" s="214">
        <v>59</v>
      </c>
      <c r="O357" s="214" t="s">
        <v>4490</v>
      </c>
      <c r="P357" s="214" t="s">
        <v>663</v>
      </c>
      <c r="Q357" s="216">
        <v>40126</v>
      </c>
    </row>
    <row r="358" spans="3:17" x14ac:dyDescent="0.2">
      <c r="C358" s="223" t="s">
        <v>113</v>
      </c>
      <c r="D358" s="223" t="s">
        <v>4905</v>
      </c>
      <c r="E358" s="223" t="s">
        <v>4325</v>
      </c>
      <c r="F358" s="214" t="s">
        <v>4326</v>
      </c>
      <c r="G358" s="214">
        <v>171</v>
      </c>
      <c r="I358" s="214">
        <v>2</v>
      </c>
      <c r="J358" s="214">
        <v>292</v>
      </c>
      <c r="K358" s="214">
        <v>50</v>
      </c>
      <c r="O358" s="214" t="s">
        <v>1197</v>
      </c>
      <c r="P358" s="214" t="s">
        <v>663</v>
      </c>
      <c r="Q358" s="216">
        <v>40130</v>
      </c>
    </row>
    <row r="359" spans="3:17" x14ac:dyDescent="0.2">
      <c r="C359" s="223" t="s">
        <v>113</v>
      </c>
      <c r="D359" s="223" t="s">
        <v>4906</v>
      </c>
      <c r="E359" s="223" t="s">
        <v>4327</v>
      </c>
      <c r="F359" s="214" t="s">
        <v>3635</v>
      </c>
      <c r="G359" s="214">
        <v>171</v>
      </c>
      <c r="I359" s="214">
        <v>2</v>
      </c>
      <c r="J359" s="214">
        <v>66</v>
      </c>
      <c r="K359" s="214">
        <v>56</v>
      </c>
      <c r="O359" s="214" t="s">
        <v>4451</v>
      </c>
      <c r="P359" s="214" t="s">
        <v>669</v>
      </c>
      <c r="Q359" s="216">
        <v>40133</v>
      </c>
    </row>
    <row r="360" spans="3:17" x14ac:dyDescent="0.2">
      <c r="C360" s="223" t="s">
        <v>113</v>
      </c>
      <c r="D360" s="223" t="s">
        <v>4907</v>
      </c>
      <c r="E360" s="223" t="s">
        <v>4325</v>
      </c>
      <c r="F360" s="214" t="s">
        <v>4326</v>
      </c>
      <c r="G360" s="214">
        <v>171</v>
      </c>
      <c r="I360" s="214">
        <v>2</v>
      </c>
      <c r="J360" s="214">
        <v>56</v>
      </c>
      <c r="K360" s="214">
        <v>50</v>
      </c>
      <c r="O360" s="214" t="s">
        <v>1197</v>
      </c>
      <c r="P360" s="214" t="s">
        <v>669</v>
      </c>
      <c r="Q360" s="216">
        <v>40134</v>
      </c>
    </row>
    <row r="361" spans="3:17" ht="13.5" thickBot="1" x14ac:dyDescent="0.25">
      <c r="C361" s="237" t="s">
        <v>113</v>
      </c>
      <c r="D361" s="237" t="s">
        <v>4908</v>
      </c>
      <c r="E361" s="237"/>
      <c r="F361" s="235" t="s">
        <v>4326</v>
      </c>
      <c r="G361" s="235">
        <v>171</v>
      </c>
      <c r="H361" s="235"/>
      <c r="I361" s="235">
        <v>2</v>
      </c>
      <c r="J361" s="235">
        <v>210</v>
      </c>
      <c r="K361" s="235">
        <v>50</v>
      </c>
      <c r="L361" s="235"/>
      <c r="M361" s="235"/>
      <c r="N361" s="235"/>
      <c r="O361" s="235" t="s">
        <v>1197</v>
      </c>
      <c r="P361" s="235" t="s">
        <v>669</v>
      </c>
      <c r="Q361" s="236">
        <v>40143</v>
      </c>
    </row>
    <row r="362" spans="3:17" x14ac:dyDescent="0.2">
      <c r="C362" s="223" t="s">
        <v>113</v>
      </c>
      <c r="D362" s="223" t="s">
        <v>4909</v>
      </c>
      <c r="E362" s="223" t="s">
        <v>117</v>
      </c>
      <c r="F362" s="214" t="s">
        <v>98</v>
      </c>
      <c r="G362" s="214">
        <v>171</v>
      </c>
      <c r="I362" s="214">
        <v>2</v>
      </c>
      <c r="J362" s="214">
        <v>168</v>
      </c>
      <c r="K362" s="214">
        <v>54</v>
      </c>
      <c r="O362" s="214" t="s">
        <v>4451</v>
      </c>
      <c r="P362" s="214" t="s">
        <v>663</v>
      </c>
      <c r="Q362" s="216">
        <v>40148</v>
      </c>
    </row>
    <row r="363" spans="3:17" x14ac:dyDescent="0.2">
      <c r="C363" s="223" t="s">
        <v>113</v>
      </c>
      <c r="D363" s="223" t="s">
        <v>4910</v>
      </c>
      <c r="E363" s="223" t="s">
        <v>118</v>
      </c>
      <c r="F363" s="214" t="s">
        <v>119</v>
      </c>
      <c r="G363" s="214">
        <v>171</v>
      </c>
      <c r="I363" s="214">
        <v>2</v>
      </c>
      <c r="J363" s="214">
        <v>150</v>
      </c>
      <c r="K363" s="214">
        <v>45</v>
      </c>
      <c r="O363" s="214" t="s">
        <v>4451</v>
      </c>
      <c r="P363" s="214" t="s">
        <v>663</v>
      </c>
      <c r="Q363" s="216">
        <v>40150</v>
      </c>
    </row>
    <row r="364" spans="3:17" x14ac:dyDescent="0.2">
      <c r="C364" s="223" t="s">
        <v>113</v>
      </c>
      <c r="D364" s="223" t="s">
        <v>4911</v>
      </c>
      <c r="E364" s="223" t="s">
        <v>120</v>
      </c>
      <c r="F364" s="214" t="s">
        <v>1201</v>
      </c>
      <c r="G364" s="214">
        <v>171</v>
      </c>
      <c r="I364" s="214">
        <v>2</v>
      </c>
      <c r="J364" s="214">
        <v>54</v>
      </c>
      <c r="K364" s="214">
        <v>46</v>
      </c>
      <c r="O364" s="214" t="s">
        <v>4451</v>
      </c>
      <c r="P364" s="214" t="s">
        <v>1754</v>
      </c>
      <c r="Q364" s="216">
        <v>40151</v>
      </c>
    </row>
    <row r="365" spans="3:17" x14ac:dyDescent="0.2">
      <c r="C365" s="223" t="s">
        <v>113</v>
      </c>
      <c r="D365" s="223" t="s">
        <v>3639</v>
      </c>
      <c r="E365" s="223" t="s">
        <v>121</v>
      </c>
      <c r="F365" s="214" t="s">
        <v>122</v>
      </c>
      <c r="G365" s="214">
        <v>171</v>
      </c>
      <c r="I365" s="214">
        <v>2</v>
      </c>
      <c r="J365" s="214">
        <v>58</v>
      </c>
      <c r="K365" s="214">
        <v>46</v>
      </c>
      <c r="O365" s="214" t="s">
        <v>4451</v>
      </c>
      <c r="P365" s="214" t="s">
        <v>1754</v>
      </c>
      <c r="Q365" s="216">
        <v>40152</v>
      </c>
    </row>
    <row r="366" spans="3:17" x14ac:dyDescent="0.2">
      <c r="C366" s="223" t="s">
        <v>113</v>
      </c>
      <c r="D366" s="223" t="s">
        <v>4912</v>
      </c>
      <c r="E366" s="223" t="s">
        <v>4329</v>
      </c>
      <c r="F366" s="214" t="s">
        <v>123</v>
      </c>
      <c r="G366" s="214">
        <v>171</v>
      </c>
      <c r="I366" s="214">
        <v>2</v>
      </c>
      <c r="J366" s="214">
        <v>80</v>
      </c>
      <c r="K366" s="214">
        <v>80</v>
      </c>
      <c r="O366" s="214" t="s">
        <v>4452</v>
      </c>
      <c r="P366" s="214" t="s">
        <v>669</v>
      </c>
      <c r="Q366" s="216">
        <v>40155</v>
      </c>
    </row>
    <row r="367" spans="3:17" x14ac:dyDescent="0.2">
      <c r="C367" s="223" t="s">
        <v>113</v>
      </c>
      <c r="D367" s="223" t="s">
        <v>4913</v>
      </c>
      <c r="E367" s="223" t="s">
        <v>124</v>
      </c>
      <c r="F367" s="214" t="s">
        <v>1183</v>
      </c>
      <c r="G367" s="214">
        <v>171</v>
      </c>
      <c r="I367" s="214">
        <v>2</v>
      </c>
      <c r="J367" s="214">
        <v>88</v>
      </c>
      <c r="K367" s="214">
        <v>62</v>
      </c>
      <c r="O367" s="214" t="s">
        <v>4452</v>
      </c>
      <c r="P367" s="214" t="s">
        <v>669</v>
      </c>
      <c r="Q367" s="216">
        <v>40157</v>
      </c>
    </row>
    <row r="368" spans="3:17" x14ac:dyDescent="0.2">
      <c r="C368" s="223" t="s">
        <v>113</v>
      </c>
      <c r="D368" s="223" t="s">
        <v>4914</v>
      </c>
      <c r="E368" s="223" t="s">
        <v>4330</v>
      </c>
      <c r="F368" s="214" t="s">
        <v>104</v>
      </c>
      <c r="G368" s="214">
        <v>171</v>
      </c>
      <c r="I368" s="214">
        <v>2</v>
      </c>
      <c r="J368" s="214">
        <v>144</v>
      </c>
      <c r="K368" s="214">
        <v>54</v>
      </c>
      <c r="O368" s="214" t="s">
        <v>4451</v>
      </c>
      <c r="P368" s="214" t="s">
        <v>3209</v>
      </c>
      <c r="Q368" s="216">
        <v>40160</v>
      </c>
    </row>
    <row r="369" spans="1:31" x14ac:dyDescent="0.2">
      <c r="C369" s="223" t="s">
        <v>113</v>
      </c>
      <c r="D369" s="223" t="s">
        <v>4915</v>
      </c>
      <c r="E369" s="223" t="s">
        <v>125</v>
      </c>
      <c r="F369" s="214">
        <v>269842</v>
      </c>
      <c r="G369" s="214">
        <v>171</v>
      </c>
      <c r="I369" s="214">
        <v>2</v>
      </c>
      <c r="J369" s="214">
        <v>175</v>
      </c>
      <c r="K369" s="214">
        <v>62</v>
      </c>
      <c r="O369" s="214" t="s">
        <v>1197</v>
      </c>
      <c r="P369" s="214" t="s">
        <v>1754</v>
      </c>
      <c r="Q369" s="216">
        <v>40163</v>
      </c>
    </row>
    <row r="370" spans="1:31" s="205" customFormat="1" ht="13.5" thickBot="1" x14ac:dyDescent="0.25">
      <c r="A370" s="204"/>
      <c r="C370" s="237" t="s">
        <v>113</v>
      </c>
      <c r="D370" s="237" t="s">
        <v>1748</v>
      </c>
      <c r="E370" s="237" t="s">
        <v>124</v>
      </c>
      <c r="F370" s="235" t="s">
        <v>1183</v>
      </c>
      <c r="G370" s="235">
        <v>171</v>
      </c>
      <c r="H370" s="235"/>
      <c r="I370" s="235">
        <v>2</v>
      </c>
      <c r="J370" s="235">
        <v>186</v>
      </c>
      <c r="K370" s="235">
        <v>62</v>
      </c>
      <c r="L370" s="235"/>
      <c r="M370" s="235"/>
      <c r="N370" s="235"/>
      <c r="O370" s="235" t="s">
        <v>4452</v>
      </c>
      <c r="P370" s="235" t="s">
        <v>669</v>
      </c>
      <c r="Q370" s="236">
        <v>40168</v>
      </c>
    </row>
    <row r="371" spans="1:31" s="358" customFormat="1" ht="13.5" thickBot="1" x14ac:dyDescent="0.25">
      <c r="A371" s="357"/>
      <c r="C371" s="251"/>
      <c r="D371" s="251"/>
      <c r="E371" s="252"/>
      <c r="F371" s="253" t="s">
        <v>4333</v>
      </c>
      <c r="G371" s="252"/>
      <c r="H371" s="252"/>
      <c r="I371" s="252"/>
      <c r="J371" s="252"/>
      <c r="K371" s="252"/>
      <c r="L371" s="252"/>
      <c r="M371" s="252"/>
      <c r="N371" s="252"/>
      <c r="O371" s="252"/>
      <c r="P371" s="252"/>
      <c r="Q371" s="359"/>
    </row>
    <row r="372" spans="1:31" x14ac:dyDescent="0.2">
      <c r="C372" s="223" t="s">
        <v>113</v>
      </c>
      <c r="D372" s="223" t="s">
        <v>1749</v>
      </c>
      <c r="E372" s="223" t="s">
        <v>126</v>
      </c>
      <c r="F372" s="214" t="s">
        <v>127</v>
      </c>
      <c r="G372" s="214">
        <v>171</v>
      </c>
      <c r="I372" s="214">
        <v>2</v>
      </c>
      <c r="J372" s="214">
        <v>275</v>
      </c>
      <c r="K372" s="214">
        <v>54</v>
      </c>
      <c r="O372" s="214" t="s">
        <v>4451</v>
      </c>
      <c r="P372" s="214" t="s">
        <v>669</v>
      </c>
      <c r="Q372" s="216">
        <v>40192</v>
      </c>
      <c r="R372" s="181">
        <v>1.81</v>
      </c>
      <c r="S372" s="360">
        <v>72</v>
      </c>
      <c r="T372" s="360"/>
      <c r="U372" s="360"/>
      <c r="V372" s="360">
        <v>19200</v>
      </c>
      <c r="W372" s="360">
        <v>41.9</v>
      </c>
      <c r="X372" s="1" t="s">
        <v>1406</v>
      </c>
      <c r="Y372" s="1"/>
      <c r="Z372" s="1"/>
      <c r="AA372" s="183">
        <f t="shared" ref="AA372:AA381" si="0">K372*100*R372*(J372*I372)/(S372*1000)</f>
        <v>74.662499999999994</v>
      </c>
      <c r="AB372" s="183">
        <f t="shared" ref="AB372:AB381" si="1">(V372*(J372*I372)*1.1)/9000*W372/1000</f>
        <v>54.078933333333339</v>
      </c>
      <c r="AE372" s="183">
        <f t="shared" ref="AE372:AE381" si="2">J372*I372*(G372/100)</f>
        <v>940.5</v>
      </c>
    </row>
    <row r="373" spans="1:31" ht="13.5" thickBot="1" x14ac:dyDescent="0.25">
      <c r="C373" s="237" t="s">
        <v>113</v>
      </c>
      <c r="D373" s="237" t="s">
        <v>1750</v>
      </c>
      <c r="E373" s="237" t="s">
        <v>4337</v>
      </c>
      <c r="F373" s="235" t="s">
        <v>1012</v>
      </c>
      <c r="G373" s="235">
        <v>171</v>
      </c>
      <c r="H373" s="235"/>
      <c r="I373" s="235">
        <v>2</v>
      </c>
      <c r="J373" s="235">
        <v>40</v>
      </c>
      <c r="K373" s="235">
        <v>57.5</v>
      </c>
      <c r="L373" s="235"/>
      <c r="M373" s="235"/>
      <c r="N373" s="235"/>
      <c r="O373" s="235" t="s">
        <v>4451</v>
      </c>
      <c r="P373" s="235" t="s">
        <v>669</v>
      </c>
      <c r="Q373" s="236">
        <v>40200</v>
      </c>
      <c r="R373" s="181">
        <v>1.81</v>
      </c>
      <c r="S373" s="1">
        <v>72</v>
      </c>
      <c r="T373" s="1"/>
      <c r="U373" s="1"/>
      <c r="V373" s="1">
        <v>19200</v>
      </c>
      <c r="W373" s="1">
        <v>41.9</v>
      </c>
      <c r="X373" s="1" t="s">
        <v>1406</v>
      </c>
      <c r="Y373" s="1"/>
      <c r="Z373" s="1"/>
      <c r="AA373" s="183">
        <f t="shared" si="0"/>
        <v>11.563888888888888</v>
      </c>
      <c r="AB373" s="183">
        <f t="shared" si="1"/>
        <v>7.8660266666666665</v>
      </c>
      <c r="AE373" s="183">
        <f t="shared" si="2"/>
        <v>136.80000000000001</v>
      </c>
    </row>
    <row r="374" spans="1:31" x14ac:dyDescent="0.2">
      <c r="C374" s="223" t="s">
        <v>113</v>
      </c>
      <c r="D374" s="223" t="s">
        <v>1751</v>
      </c>
      <c r="F374" s="214">
        <v>262842</v>
      </c>
      <c r="G374" s="214">
        <v>171</v>
      </c>
      <c r="I374" s="214">
        <v>2</v>
      </c>
      <c r="J374" s="214">
        <v>65</v>
      </c>
      <c r="K374" s="214">
        <v>62</v>
      </c>
      <c r="O374" s="214" t="s">
        <v>1197</v>
      </c>
      <c r="P374" s="214" t="s">
        <v>1754</v>
      </c>
      <c r="Q374" s="216">
        <v>40214</v>
      </c>
      <c r="R374" s="181">
        <v>1.81</v>
      </c>
      <c r="S374" s="181">
        <v>100</v>
      </c>
      <c r="V374" s="1">
        <v>19200</v>
      </c>
      <c r="W374" s="1">
        <v>41.9</v>
      </c>
      <c r="X374" s="1" t="s">
        <v>1406</v>
      </c>
      <c r="Y374" s="1"/>
      <c r="Z374" s="1"/>
      <c r="AA374" s="183">
        <f t="shared" si="0"/>
        <v>14.5886</v>
      </c>
      <c r="AB374" s="183">
        <f t="shared" si="1"/>
        <v>12.782293333333334</v>
      </c>
      <c r="AE374" s="183">
        <f t="shared" si="2"/>
        <v>222.29999999999998</v>
      </c>
    </row>
    <row r="375" spans="1:31" x14ac:dyDescent="0.2">
      <c r="C375" s="223" t="s">
        <v>113</v>
      </c>
      <c r="D375" s="223" t="s">
        <v>1756</v>
      </c>
      <c r="E375" s="223" t="s">
        <v>128</v>
      </c>
      <c r="F375" s="214" t="s">
        <v>129</v>
      </c>
      <c r="G375" s="214">
        <v>171</v>
      </c>
      <c r="I375" s="214">
        <v>2</v>
      </c>
      <c r="J375" s="214">
        <v>150</v>
      </c>
      <c r="K375" s="214">
        <v>54</v>
      </c>
      <c r="O375" s="214" t="s">
        <v>4451</v>
      </c>
      <c r="P375" s="214" t="s">
        <v>663</v>
      </c>
      <c r="Q375" s="216">
        <v>40219</v>
      </c>
      <c r="R375" s="181">
        <v>1.81</v>
      </c>
      <c r="S375" s="1">
        <v>72</v>
      </c>
      <c r="V375" s="1">
        <v>19200</v>
      </c>
      <c r="W375" s="1">
        <v>41.9</v>
      </c>
      <c r="X375" s="1" t="s">
        <v>1406</v>
      </c>
      <c r="Y375" s="1"/>
      <c r="Z375" s="1"/>
      <c r="AA375" s="183">
        <f t="shared" si="0"/>
        <v>40.725000000000001</v>
      </c>
      <c r="AB375" s="183">
        <f t="shared" si="1"/>
        <v>29.497600000000002</v>
      </c>
      <c r="AE375" s="183">
        <f t="shared" si="2"/>
        <v>513</v>
      </c>
    </row>
    <row r="376" spans="1:31" x14ac:dyDescent="0.2">
      <c r="C376" s="223" t="s">
        <v>113</v>
      </c>
      <c r="D376" s="223" t="s">
        <v>774</v>
      </c>
      <c r="E376" s="223" t="s">
        <v>130</v>
      </c>
      <c r="F376" s="214" t="s">
        <v>131</v>
      </c>
      <c r="G376" s="214">
        <v>171</v>
      </c>
      <c r="I376" s="214">
        <v>2</v>
      </c>
      <c r="J376" s="214">
        <v>5</v>
      </c>
      <c r="K376" s="214">
        <v>45</v>
      </c>
      <c r="O376" s="214" t="s">
        <v>4451</v>
      </c>
      <c r="P376" s="214" t="s">
        <v>663</v>
      </c>
      <c r="Q376" s="216">
        <v>40220</v>
      </c>
      <c r="R376" s="181">
        <v>1.81</v>
      </c>
      <c r="S376" s="1">
        <v>72</v>
      </c>
      <c r="V376" s="1">
        <v>19200</v>
      </c>
      <c r="W376" s="1">
        <v>41.9</v>
      </c>
      <c r="X376" s="1" t="s">
        <v>1406</v>
      </c>
      <c r="Y376" s="1"/>
      <c r="Z376" s="1"/>
      <c r="AA376" s="183">
        <f t="shared" si="0"/>
        <v>1.1312500000000001</v>
      </c>
      <c r="AB376" s="183">
        <f t="shared" si="1"/>
        <v>0.98325333333333331</v>
      </c>
      <c r="AE376" s="183">
        <f t="shared" si="2"/>
        <v>17.100000000000001</v>
      </c>
    </row>
    <row r="377" spans="1:31" x14ac:dyDescent="0.2">
      <c r="C377" s="223" t="s">
        <v>113</v>
      </c>
      <c r="D377" s="223" t="s">
        <v>778</v>
      </c>
      <c r="F377" s="214" t="s">
        <v>132</v>
      </c>
      <c r="G377" s="214">
        <v>171</v>
      </c>
      <c r="I377" s="214">
        <v>2</v>
      </c>
      <c r="J377" s="214">
        <v>20</v>
      </c>
      <c r="K377" s="214">
        <v>46</v>
      </c>
      <c r="O377" s="214" t="s">
        <v>1197</v>
      </c>
      <c r="P377" s="214" t="s">
        <v>1754</v>
      </c>
      <c r="Q377" s="216">
        <v>40220</v>
      </c>
      <c r="R377" s="181">
        <v>1.81</v>
      </c>
      <c r="S377" s="1">
        <v>100</v>
      </c>
      <c r="V377" s="1">
        <v>19200</v>
      </c>
      <c r="W377" s="1">
        <v>41.9</v>
      </c>
      <c r="X377" s="1" t="s">
        <v>1406</v>
      </c>
      <c r="Y377" s="1"/>
      <c r="Z377" s="1"/>
      <c r="AA377" s="183">
        <f t="shared" si="0"/>
        <v>3.3304</v>
      </c>
      <c r="AB377" s="183">
        <f t="shared" si="1"/>
        <v>3.9330133333333333</v>
      </c>
      <c r="AE377" s="183">
        <f t="shared" si="2"/>
        <v>68.400000000000006</v>
      </c>
    </row>
    <row r="378" spans="1:31" x14ac:dyDescent="0.2">
      <c r="C378" s="223" t="s">
        <v>113</v>
      </c>
      <c r="D378" s="223" t="s">
        <v>780</v>
      </c>
      <c r="F378" s="214" t="s">
        <v>3217</v>
      </c>
      <c r="G378" s="214">
        <v>171</v>
      </c>
      <c r="I378" s="214">
        <v>2</v>
      </c>
      <c r="J378" s="214">
        <v>20</v>
      </c>
      <c r="K378" s="214">
        <v>50</v>
      </c>
      <c r="O378" s="214" t="s">
        <v>1197</v>
      </c>
      <c r="P378" s="214" t="s">
        <v>1754</v>
      </c>
      <c r="Q378" s="216">
        <v>40221</v>
      </c>
      <c r="R378" s="181">
        <v>1.81</v>
      </c>
      <c r="S378" s="1">
        <v>100</v>
      </c>
      <c r="V378" s="1">
        <v>19200</v>
      </c>
      <c r="W378" s="1">
        <v>41.9</v>
      </c>
      <c r="X378" s="1" t="s">
        <v>1406</v>
      </c>
      <c r="Y378" s="1"/>
      <c r="Z378" s="1"/>
      <c r="AA378" s="183">
        <f t="shared" si="0"/>
        <v>3.62</v>
      </c>
      <c r="AB378" s="183">
        <f t="shared" si="1"/>
        <v>3.9330133333333333</v>
      </c>
      <c r="AE378" s="183">
        <f t="shared" si="2"/>
        <v>68.400000000000006</v>
      </c>
    </row>
    <row r="379" spans="1:31" x14ac:dyDescent="0.2">
      <c r="C379" s="223" t="s">
        <v>113</v>
      </c>
      <c r="D379" s="223" t="s">
        <v>782</v>
      </c>
      <c r="F379" s="214" t="s">
        <v>1893</v>
      </c>
      <c r="G379" s="214">
        <v>171</v>
      </c>
      <c r="I379" s="214">
        <v>2</v>
      </c>
      <c r="J379" s="214">
        <v>20</v>
      </c>
      <c r="K379" s="214">
        <v>45</v>
      </c>
      <c r="O379" s="214" t="s">
        <v>4556</v>
      </c>
      <c r="P379" s="214" t="s">
        <v>3192</v>
      </c>
      <c r="Q379" s="216">
        <v>40224</v>
      </c>
      <c r="R379" s="181">
        <v>1.81</v>
      </c>
      <c r="S379" s="1">
        <v>59.5</v>
      </c>
      <c r="V379" s="1">
        <v>19200</v>
      </c>
      <c r="W379" s="1">
        <v>41.9</v>
      </c>
      <c r="X379" s="1" t="s">
        <v>1406</v>
      </c>
      <c r="Y379" s="1"/>
      <c r="Z379" s="1"/>
      <c r="AA379" s="183">
        <f t="shared" si="0"/>
        <v>5.4756302521008404</v>
      </c>
      <c r="AB379" s="183">
        <f t="shared" si="1"/>
        <v>3.9330133333333333</v>
      </c>
      <c r="AE379" s="183">
        <f t="shared" si="2"/>
        <v>68.400000000000006</v>
      </c>
    </row>
    <row r="380" spans="1:31" ht="13.5" thickBot="1" x14ac:dyDescent="0.25">
      <c r="C380" s="237" t="s">
        <v>113</v>
      </c>
      <c r="D380" s="237" t="s">
        <v>630</v>
      </c>
      <c r="E380" s="237"/>
      <c r="F380" s="235" t="s">
        <v>1210</v>
      </c>
      <c r="G380" s="235">
        <v>171</v>
      </c>
      <c r="H380" s="235"/>
      <c r="I380" s="235">
        <v>2</v>
      </c>
      <c r="J380" s="235">
        <v>288.5</v>
      </c>
      <c r="K380" s="235">
        <v>49</v>
      </c>
      <c r="L380" s="235"/>
      <c r="M380" s="235"/>
      <c r="N380" s="235"/>
      <c r="O380" s="235" t="s">
        <v>4452</v>
      </c>
      <c r="P380" s="235" t="s">
        <v>1754</v>
      </c>
      <c r="Q380" s="236">
        <v>40233</v>
      </c>
      <c r="R380" s="181">
        <v>1.81</v>
      </c>
      <c r="S380" s="1">
        <v>100</v>
      </c>
      <c r="V380" s="1">
        <v>19200</v>
      </c>
      <c r="W380" s="1">
        <v>41.9</v>
      </c>
      <c r="X380" s="1" t="s">
        <v>1406</v>
      </c>
      <c r="Y380" s="1"/>
      <c r="Z380" s="1"/>
      <c r="AA380" s="183">
        <f t="shared" si="0"/>
        <v>51.174129999999998</v>
      </c>
      <c r="AB380" s="183">
        <f t="shared" si="1"/>
        <v>56.733717333333338</v>
      </c>
      <c r="AE380" s="183">
        <f t="shared" si="2"/>
        <v>986.67</v>
      </c>
    </row>
    <row r="381" spans="1:31" x14ac:dyDescent="0.2">
      <c r="C381" s="223" t="s">
        <v>113</v>
      </c>
      <c r="D381" s="223" t="s">
        <v>632</v>
      </c>
      <c r="E381" s="223" t="s">
        <v>4347</v>
      </c>
      <c r="F381" s="214" t="s">
        <v>4348</v>
      </c>
      <c r="G381" s="214">
        <v>171</v>
      </c>
      <c r="I381" s="214">
        <v>2</v>
      </c>
      <c r="J381" s="214">
        <v>82</v>
      </c>
      <c r="K381" s="214">
        <v>70</v>
      </c>
      <c r="O381" s="214" t="s">
        <v>4452</v>
      </c>
      <c r="P381" s="214" t="s">
        <v>1754</v>
      </c>
      <c r="Q381" s="216">
        <v>40242</v>
      </c>
      <c r="R381" s="181">
        <v>1.81</v>
      </c>
      <c r="S381" s="1">
        <v>100</v>
      </c>
      <c r="V381" s="1">
        <v>19200</v>
      </c>
      <c r="W381" s="1">
        <v>41.9</v>
      </c>
      <c r="X381" s="1" t="s">
        <v>1406</v>
      </c>
      <c r="Y381" s="1"/>
      <c r="Z381" s="1"/>
      <c r="AA381" s="183">
        <f t="shared" si="0"/>
        <v>20.7788</v>
      </c>
      <c r="AB381" s="183">
        <f t="shared" si="1"/>
        <v>16.12535466666667</v>
      </c>
      <c r="AE381" s="183">
        <f t="shared" si="2"/>
        <v>280.44</v>
      </c>
    </row>
    <row r="382" spans="1:31" x14ac:dyDescent="0.2">
      <c r="C382" s="243" t="s">
        <v>4453</v>
      </c>
      <c r="D382" s="356"/>
      <c r="E382" s="356"/>
      <c r="F382" s="245"/>
      <c r="G382" s="245"/>
      <c r="H382" s="245"/>
      <c r="I382" s="245"/>
      <c r="J382" s="245"/>
      <c r="K382" s="245"/>
      <c r="L382" s="245"/>
      <c r="M382" s="245"/>
      <c r="N382" s="245"/>
      <c r="O382" s="245"/>
      <c r="P382" s="245"/>
      <c r="Q382" s="247"/>
    </row>
    <row r="383" spans="1:31" x14ac:dyDescent="0.2">
      <c r="C383" s="223" t="s">
        <v>133</v>
      </c>
      <c r="D383" s="223" t="s">
        <v>4898</v>
      </c>
      <c r="E383" s="223" t="s">
        <v>134</v>
      </c>
      <c r="F383" s="214" t="s">
        <v>1188</v>
      </c>
      <c r="G383" s="214">
        <v>171</v>
      </c>
      <c r="I383" s="214">
        <v>2</v>
      </c>
      <c r="J383" s="214">
        <v>260</v>
      </c>
      <c r="K383" s="214">
        <v>80</v>
      </c>
      <c r="O383" s="214" t="s">
        <v>4452</v>
      </c>
      <c r="P383" s="214" t="s">
        <v>3209</v>
      </c>
      <c r="Q383" s="216">
        <v>40255</v>
      </c>
      <c r="R383" s="181">
        <v>1.81</v>
      </c>
      <c r="S383" s="1">
        <v>100</v>
      </c>
      <c r="V383" s="1">
        <v>19200</v>
      </c>
      <c r="W383" s="1">
        <v>41.9</v>
      </c>
      <c r="X383" s="1" t="s">
        <v>1406</v>
      </c>
      <c r="Y383" s="1"/>
      <c r="Z383" s="1"/>
      <c r="AA383" s="183">
        <f t="shared" ref="AA383:AA388" si="3">K383*100*R383*(J383*I383)/(S383*1000)</f>
        <v>75.296000000000006</v>
      </c>
      <c r="AB383" s="183">
        <f t="shared" ref="AB383:AB388" si="4">(V383*(J383*I383)*1.1)/9000*W383/1000</f>
        <v>51.129173333333334</v>
      </c>
      <c r="AE383" s="183">
        <f t="shared" ref="AE383:AE388" si="5">J383*I383*(G383/100)</f>
        <v>889.19999999999993</v>
      </c>
    </row>
    <row r="384" spans="1:31" ht="13.5" thickBot="1" x14ac:dyDescent="0.25">
      <c r="C384" s="237" t="s">
        <v>133</v>
      </c>
      <c r="D384" s="237" t="s">
        <v>4899</v>
      </c>
      <c r="E384" s="237" t="s">
        <v>135</v>
      </c>
      <c r="F384" s="235" t="s">
        <v>1183</v>
      </c>
      <c r="G384" s="235">
        <v>171</v>
      </c>
      <c r="H384" s="235"/>
      <c r="I384" s="235">
        <v>2</v>
      </c>
      <c r="J384" s="235">
        <v>150</v>
      </c>
      <c r="K384" s="235">
        <v>62</v>
      </c>
      <c r="L384" s="235"/>
      <c r="M384" s="235"/>
      <c r="N384" s="235"/>
      <c r="O384" s="235" t="s">
        <v>4452</v>
      </c>
      <c r="P384" s="235" t="s">
        <v>1754</v>
      </c>
      <c r="Q384" s="236">
        <v>40260</v>
      </c>
      <c r="R384" s="181">
        <v>1.81</v>
      </c>
      <c r="S384" s="1">
        <v>100</v>
      </c>
      <c r="V384" s="1">
        <v>19200</v>
      </c>
      <c r="W384" s="1">
        <v>41.9</v>
      </c>
      <c r="X384" s="1" t="s">
        <v>1406</v>
      </c>
      <c r="Y384" s="1"/>
      <c r="Z384" s="1"/>
      <c r="AA384" s="183">
        <f t="shared" si="3"/>
        <v>33.665999999999997</v>
      </c>
      <c r="AB384" s="183">
        <f t="shared" si="4"/>
        <v>29.497600000000002</v>
      </c>
      <c r="AE384" s="183">
        <f t="shared" si="5"/>
        <v>513</v>
      </c>
    </row>
    <row r="385" spans="3:31" x14ac:dyDescent="0.2">
      <c r="C385" s="223" t="s">
        <v>133</v>
      </c>
      <c r="D385" s="223" t="s">
        <v>4900</v>
      </c>
      <c r="E385" s="223" t="s">
        <v>136</v>
      </c>
      <c r="F385" s="214" t="s">
        <v>1210</v>
      </c>
      <c r="G385" s="214">
        <v>171</v>
      </c>
      <c r="I385" s="214">
        <v>2</v>
      </c>
      <c r="J385" s="214">
        <v>502</v>
      </c>
      <c r="K385" s="214">
        <v>59</v>
      </c>
      <c r="O385" s="214" t="s">
        <v>4452</v>
      </c>
      <c r="P385" s="214" t="s">
        <v>3192</v>
      </c>
      <c r="Q385" s="216">
        <v>40275</v>
      </c>
      <c r="R385" s="181">
        <v>1.81</v>
      </c>
      <c r="S385" s="1">
        <v>100</v>
      </c>
      <c r="V385" s="1">
        <v>19200</v>
      </c>
      <c r="W385" s="1">
        <v>41.9</v>
      </c>
      <c r="X385" s="1" t="s">
        <v>1406</v>
      </c>
      <c r="Y385" s="1"/>
      <c r="Z385" s="1"/>
      <c r="AA385" s="183">
        <f t="shared" si="3"/>
        <v>107.21716000000001</v>
      </c>
      <c r="AB385" s="183">
        <f t="shared" si="4"/>
        <v>98.718634666666659</v>
      </c>
      <c r="AE385" s="183">
        <f t="shared" si="5"/>
        <v>1716.84</v>
      </c>
    </row>
    <row r="386" spans="3:31" x14ac:dyDescent="0.2">
      <c r="C386" s="223" t="s">
        <v>133</v>
      </c>
      <c r="D386" s="223" t="s">
        <v>4901</v>
      </c>
      <c r="E386" s="223" t="s">
        <v>1049</v>
      </c>
      <c r="F386" s="214" t="s">
        <v>1186</v>
      </c>
      <c r="G386" s="214">
        <v>171</v>
      </c>
      <c r="I386" s="214">
        <v>2</v>
      </c>
      <c r="J386" s="214">
        <v>250</v>
      </c>
      <c r="K386" s="214">
        <v>54</v>
      </c>
      <c r="O386" s="214" t="s">
        <v>4451</v>
      </c>
      <c r="P386" s="214" t="s">
        <v>1754</v>
      </c>
      <c r="Q386" s="216">
        <v>40281</v>
      </c>
      <c r="R386" s="181">
        <v>1.81</v>
      </c>
      <c r="S386" s="1">
        <v>72</v>
      </c>
      <c r="V386" s="1">
        <v>19200</v>
      </c>
      <c r="W386" s="1">
        <v>41.9</v>
      </c>
      <c r="X386" s="1" t="s">
        <v>1406</v>
      </c>
      <c r="Y386" s="1"/>
      <c r="Z386" s="1"/>
      <c r="AA386" s="183">
        <f t="shared" si="3"/>
        <v>67.875</v>
      </c>
      <c r="AB386" s="183">
        <f t="shared" si="4"/>
        <v>49.162666666666667</v>
      </c>
      <c r="AE386" s="183">
        <f t="shared" si="5"/>
        <v>855</v>
      </c>
    </row>
    <row r="387" spans="3:31" ht="13.5" thickBot="1" x14ac:dyDescent="0.25">
      <c r="C387" s="237" t="s">
        <v>133</v>
      </c>
      <c r="D387" s="237" t="s">
        <v>4902</v>
      </c>
      <c r="E387" s="237" t="s">
        <v>137</v>
      </c>
      <c r="F387" s="235" t="s">
        <v>3201</v>
      </c>
      <c r="G387" s="235">
        <v>171</v>
      </c>
      <c r="H387" s="235"/>
      <c r="I387" s="235">
        <v>2</v>
      </c>
      <c r="J387" s="235">
        <v>10</v>
      </c>
      <c r="K387" s="235">
        <v>54</v>
      </c>
      <c r="L387" s="235"/>
      <c r="M387" s="235"/>
      <c r="N387" s="235"/>
      <c r="O387" s="235" t="s">
        <v>4451</v>
      </c>
      <c r="P387" s="235" t="s">
        <v>1754</v>
      </c>
      <c r="Q387" s="236">
        <v>40281</v>
      </c>
      <c r="R387" s="181">
        <v>1.81</v>
      </c>
      <c r="S387" s="1">
        <v>72</v>
      </c>
      <c r="V387" s="1">
        <v>19200</v>
      </c>
      <c r="W387" s="1">
        <v>41.9</v>
      </c>
      <c r="X387" s="1" t="s">
        <v>1406</v>
      </c>
      <c r="Y387" s="1"/>
      <c r="Z387" s="1"/>
      <c r="AA387" s="183">
        <f t="shared" si="3"/>
        <v>2.7149999999999999</v>
      </c>
      <c r="AB387" s="183">
        <f t="shared" si="4"/>
        <v>1.9665066666666666</v>
      </c>
      <c r="AE387" s="183">
        <f t="shared" si="5"/>
        <v>34.200000000000003</v>
      </c>
    </row>
    <row r="388" spans="3:31" x14ac:dyDescent="0.2">
      <c r="C388" s="223" t="s">
        <v>133</v>
      </c>
      <c r="D388" s="223" t="s">
        <v>4903</v>
      </c>
      <c r="E388" s="223" t="s">
        <v>138</v>
      </c>
      <c r="F388" s="214" t="s">
        <v>1210</v>
      </c>
      <c r="G388" s="214">
        <v>171</v>
      </c>
      <c r="I388" s="214">
        <v>2</v>
      </c>
      <c r="J388" s="214">
        <v>405</v>
      </c>
      <c r="K388" s="214">
        <v>59</v>
      </c>
      <c r="O388" s="214" t="s">
        <v>4452</v>
      </c>
      <c r="P388" s="214" t="s">
        <v>669</v>
      </c>
      <c r="Q388" s="216">
        <v>40302</v>
      </c>
      <c r="R388" s="181">
        <v>1.81</v>
      </c>
      <c r="S388" s="1">
        <v>100</v>
      </c>
      <c r="V388" s="1">
        <v>19200</v>
      </c>
      <c r="W388" s="1">
        <v>41.9</v>
      </c>
      <c r="X388" s="1" t="s">
        <v>1406</v>
      </c>
      <c r="Y388" s="1"/>
      <c r="Z388" s="1"/>
      <c r="AA388" s="183">
        <f t="shared" si="3"/>
        <v>86.499899999999997</v>
      </c>
      <c r="AB388" s="183">
        <f t="shared" si="4"/>
        <v>79.643519999999995</v>
      </c>
      <c r="AE388" s="183">
        <f t="shared" si="5"/>
        <v>1385.1</v>
      </c>
    </row>
    <row r="389" spans="3:31" x14ac:dyDescent="0.2">
      <c r="C389" s="243" t="s">
        <v>4453</v>
      </c>
      <c r="D389" s="356"/>
      <c r="E389" s="356"/>
      <c r="F389" s="245"/>
      <c r="G389" s="245"/>
      <c r="H389" s="245"/>
      <c r="I389" s="245"/>
      <c r="J389" s="245"/>
      <c r="K389" s="245"/>
      <c r="L389" s="245"/>
      <c r="M389" s="245"/>
      <c r="N389" s="245"/>
      <c r="O389" s="245"/>
      <c r="P389" s="245"/>
      <c r="Q389" s="247"/>
    </row>
    <row r="390" spans="3:31" x14ac:dyDescent="0.2">
      <c r="C390" s="262" t="s">
        <v>139</v>
      </c>
      <c r="D390" s="223" t="s">
        <v>4898</v>
      </c>
      <c r="E390" s="223" t="s">
        <v>3196</v>
      </c>
      <c r="F390" s="214" t="s">
        <v>3191</v>
      </c>
      <c r="G390" s="214">
        <v>171</v>
      </c>
      <c r="I390" s="214">
        <v>2</v>
      </c>
      <c r="J390" s="214">
        <v>485</v>
      </c>
      <c r="K390" s="214">
        <v>58.5</v>
      </c>
      <c r="O390" s="214" t="s">
        <v>4451</v>
      </c>
      <c r="P390" s="214" t="s">
        <v>663</v>
      </c>
      <c r="Q390" s="216">
        <v>40318</v>
      </c>
      <c r="R390" s="181">
        <v>1.81</v>
      </c>
      <c r="S390" s="1">
        <v>72</v>
      </c>
      <c r="V390" s="1">
        <v>19200</v>
      </c>
      <c r="W390" s="1">
        <v>41.9</v>
      </c>
      <c r="X390" s="1" t="s">
        <v>1406</v>
      </c>
      <c r="Y390" s="1"/>
      <c r="Z390" s="1"/>
      <c r="AA390" s="183">
        <f t="shared" ref="AA390:AA421" si="6">K390*100*R390*(J390*I390)/(S390*1000)</f>
        <v>142.65062499999999</v>
      </c>
      <c r="AB390" s="183">
        <f t="shared" ref="AB390:AB421" si="7">(V390*(J390*I390)*1.1)/9000*W390/1000</f>
        <v>95.375573333333335</v>
      </c>
      <c r="AE390" s="183">
        <f t="shared" ref="AE390:AE421" si="8">J390*I390*(G390/100)</f>
        <v>1658.7</v>
      </c>
    </row>
    <row r="391" spans="3:31" x14ac:dyDescent="0.2">
      <c r="C391" s="262" t="s">
        <v>139</v>
      </c>
      <c r="D391" s="223" t="s">
        <v>4899</v>
      </c>
      <c r="E391" s="223" t="s">
        <v>140</v>
      </c>
      <c r="F391" s="214" t="s">
        <v>1208</v>
      </c>
      <c r="G391" s="214">
        <v>171</v>
      </c>
      <c r="I391" s="214">
        <v>2</v>
      </c>
      <c r="J391" s="214">
        <v>330</v>
      </c>
      <c r="K391" s="214">
        <v>56</v>
      </c>
      <c r="O391" s="214" t="s">
        <v>4451</v>
      </c>
      <c r="P391" s="214" t="s">
        <v>669</v>
      </c>
      <c r="Q391" s="216">
        <v>40329</v>
      </c>
      <c r="R391" s="181">
        <v>1.81</v>
      </c>
      <c r="S391" s="1">
        <v>72</v>
      </c>
      <c r="V391" s="1">
        <v>19200</v>
      </c>
      <c r="W391" s="1">
        <v>41.9</v>
      </c>
      <c r="X391" s="1" t="s">
        <v>1406</v>
      </c>
      <c r="Y391" s="1"/>
      <c r="Z391" s="1"/>
      <c r="AA391" s="183">
        <f t="shared" si="6"/>
        <v>92.913333333333327</v>
      </c>
      <c r="AB391" s="183">
        <f t="shared" si="7"/>
        <v>64.894720000000007</v>
      </c>
      <c r="AE391" s="183">
        <f t="shared" si="8"/>
        <v>1128.5999999999999</v>
      </c>
    </row>
    <row r="392" spans="3:31" ht="13.5" thickBot="1" x14ac:dyDescent="0.25">
      <c r="C392" s="262" t="s">
        <v>139</v>
      </c>
      <c r="D392" s="237" t="s">
        <v>4900</v>
      </c>
      <c r="E392" s="237" t="s">
        <v>1207</v>
      </c>
      <c r="F392" s="235" t="s">
        <v>141</v>
      </c>
      <c r="G392" s="235">
        <v>171</v>
      </c>
      <c r="H392" s="235"/>
      <c r="I392" s="235">
        <v>2</v>
      </c>
      <c r="J392" s="235">
        <v>5</v>
      </c>
      <c r="K392" s="235">
        <v>45</v>
      </c>
      <c r="L392" s="235"/>
      <c r="M392" s="235"/>
      <c r="N392" s="235"/>
      <c r="O392" s="235" t="s">
        <v>4556</v>
      </c>
      <c r="P392" s="235" t="s">
        <v>663</v>
      </c>
      <c r="Q392" s="236">
        <v>40329</v>
      </c>
      <c r="R392" s="181">
        <v>1.81</v>
      </c>
      <c r="S392" s="1">
        <v>59.5</v>
      </c>
      <c r="V392" s="1">
        <v>19200</v>
      </c>
      <c r="W392" s="1">
        <v>41.9</v>
      </c>
      <c r="X392" s="1" t="s">
        <v>1406</v>
      </c>
      <c r="Y392" s="1"/>
      <c r="Z392" s="1"/>
      <c r="AA392" s="183">
        <f t="shared" si="6"/>
        <v>1.3689075630252101</v>
      </c>
      <c r="AB392" s="183">
        <f t="shared" si="7"/>
        <v>0.98325333333333331</v>
      </c>
      <c r="AE392" s="183">
        <f t="shared" si="8"/>
        <v>17.100000000000001</v>
      </c>
    </row>
    <row r="393" spans="3:31" x14ac:dyDescent="0.2">
      <c r="C393" s="262" t="s">
        <v>139</v>
      </c>
      <c r="D393" s="223" t="s">
        <v>4901</v>
      </c>
      <c r="E393" s="223" t="s">
        <v>1207</v>
      </c>
      <c r="F393" s="214" t="s">
        <v>142</v>
      </c>
      <c r="G393" s="214">
        <v>171</v>
      </c>
      <c r="I393" s="214">
        <v>2</v>
      </c>
      <c r="J393" s="214">
        <v>5</v>
      </c>
      <c r="K393" s="214">
        <v>45</v>
      </c>
      <c r="O393" s="214" t="s">
        <v>4556</v>
      </c>
      <c r="P393" s="214" t="s">
        <v>663</v>
      </c>
      <c r="Q393" s="216">
        <v>40330</v>
      </c>
      <c r="R393" s="181">
        <v>1.81</v>
      </c>
      <c r="S393" s="1">
        <v>59.5</v>
      </c>
      <c r="V393" s="1">
        <v>19200</v>
      </c>
      <c r="W393" s="1">
        <v>41.9</v>
      </c>
      <c r="X393" s="1" t="s">
        <v>1406</v>
      </c>
      <c r="Y393" s="1"/>
      <c r="Z393" s="1"/>
      <c r="AA393" s="183">
        <f t="shared" si="6"/>
        <v>1.3689075630252101</v>
      </c>
      <c r="AB393" s="183">
        <f t="shared" si="7"/>
        <v>0.98325333333333331</v>
      </c>
      <c r="AE393" s="183">
        <f t="shared" si="8"/>
        <v>17.100000000000001</v>
      </c>
    </row>
    <row r="394" spans="3:31" x14ac:dyDescent="0.2">
      <c r="C394" s="262" t="s">
        <v>139</v>
      </c>
      <c r="D394" s="223" t="s">
        <v>4902</v>
      </c>
      <c r="E394" s="223" t="s">
        <v>1207</v>
      </c>
      <c r="F394" s="214" t="s">
        <v>143</v>
      </c>
      <c r="G394" s="214">
        <v>171</v>
      </c>
      <c r="I394" s="214">
        <v>2</v>
      </c>
      <c r="J394" s="214">
        <v>5</v>
      </c>
      <c r="K394" s="214">
        <v>45</v>
      </c>
      <c r="O394" s="214" t="s">
        <v>4556</v>
      </c>
      <c r="P394" s="214" t="s">
        <v>663</v>
      </c>
      <c r="Q394" s="216">
        <v>40330</v>
      </c>
      <c r="R394" s="181">
        <v>1.81</v>
      </c>
      <c r="S394" s="1">
        <v>59.5</v>
      </c>
      <c r="V394" s="1">
        <v>19200</v>
      </c>
      <c r="W394" s="1">
        <v>41.9</v>
      </c>
      <c r="X394" s="1" t="s">
        <v>1406</v>
      </c>
      <c r="Y394" s="1"/>
      <c r="Z394" s="1"/>
      <c r="AA394" s="183">
        <f t="shared" si="6"/>
        <v>1.3689075630252101</v>
      </c>
      <c r="AB394" s="183">
        <f t="shared" si="7"/>
        <v>0.98325333333333331</v>
      </c>
      <c r="AE394" s="183">
        <f t="shared" si="8"/>
        <v>17.100000000000001</v>
      </c>
    </row>
    <row r="395" spans="3:31" x14ac:dyDescent="0.2">
      <c r="C395" s="262" t="s">
        <v>139</v>
      </c>
      <c r="D395" s="223" t="s">
        <v>4903</v>
      </c>
      <c r="E395" s="223" t="s">
        <v>1207</v>
      </c>
      <c r="F395" s="214" t="s">
        <v>144</v>
      </c>
      <c r="G395" s="214">
        <v>171</v>
      </c>
      <c r="I395" s="214">
        <v>2</v>
      </c>
      <c r="J395" s="214">
        <v>5</v>
      </c>
      <c r="K395" s="214">
        <v>45</v>
      </c>
      <c r="O395" s="214" t="s">
        <v>4556</v>
      </c>
      <c r="P395" s="214" t="s">
        <v>669</v>
      </c>
      <c r="Q395" s="216">
        <v>40330</v>
      </c>
      <c r="R395" s="181">
        <v>1.81</v>
      </c>
      <c r="S395" s="1">
        <v>59.5</v>
      </c>
      <c r="V395" s="1">
        <v>19200</v>
      </c>
      <c r="W395" s="1">
        <v>41.9</v>
      </c>
      <c r="X395" s="1" t="s">
        <v>1406</v>
      </c>
      <c r="Y395" s="1"/>
      <c r="Z395" s="1"/>
      <c r="AA395" s="183">
        <f t="shared" si="6"/>
        <v>1.3689075630252101</v>
      </c>
      <c r="AB395" s="183">
        <f t="shared" si="7"/>
        <v>0.98325333333333331</v>
      </c>
      <c r="AE395" s="183">
        <f t="shared" si="8"/>
        <v>17.100000000000001</v>
      </c>
    </row>
    <row r="396" spans="3:31" x14ac:dyDescent="0.2">
      <c r="C396" s="262" t="s">
        <v>139</v>
      </c>
      <c r="D396" s="361" t="s">
        <v>4904</v>
      </c>
      <c r="E396" s="361" t="s">
        <v>145</v>
      </c>
      <c r="F396" s="362" t="s">
        <v>19</v>
      </c>
      <c r="G396" s="362">
        <v>171</v>
      </c>
      <c r="H396" s="362"/>
      <c r="I396" s="362">
        <v>2</v>
      </c>
      <c r="J396" s="362">
        <v>30</v>
      </c>
      <c r="K396" s="362">
        <v>60</v>
      </c>
      <c r="L396" s="362"/>
      <c r="M396" s="362"/>
      <c r="N396" s="362"/>
      <c r="O396" s="362" t="s">
        <v>4556</v>
      </c>
      <c r="P396" s="362" t="s">
        <v>663</v>
      </c>
      <c r="Q396" s="363">
        <v>40331</v>
      </c>
      <c r="R396" s="181">
        <v>1.81</v>
      </c>
      <c r="S396" s="1">
        <v>59.5</v>
      </c>
      <c r="V396" s="1">
        <v>19200</v>
      </c>
      <c r="W396" s="1">
        <v>41.9</v>
      </c>
      <c r="X396" s="1" t="s">
        <v>1406</v>
      </c>
      <c r="Y396" s="1"/>
      <c r="Z396" s="1"/>
      <c r="AA396" s="183">
        <f t="shared" si="6"/>
        <v>10.951260504201681</v>
      </c>
      <c r="AB396" s="183">
        <f t="shared" si="7"/>
        <v>5.8995200000000008</v>
      </c>
      <c r="AE396" s="183">
        <f t="shared" si="8"/>
        <v>102.6</v>
      </c>
    </row>
    <row r="397" spans="3:31" x14ac:dyDescent="0.2">
      <c r="C397" s="262" t="s">
        <v>139</v>
      </c>
      <c r="D397" s="223" t="s">
        <v>4905</v>
      </c>
      <c r="E397" s="223" t="s">
        <v>20</v>
      </c>
      <c r="F397" s="214" t="s">
        <v>4150</v>
      </c>
      <c r="G397" s="214">
        <v>171</v>
      </c>
      <c r="I397" s="214">
        <v>2</v>
      </c>
      <c r="J397" s="214">
        <v>5</v>
      </c>
      <c r="K397" s="214">
        <v>28</v>
      </c>
      <c r="O397" s="214" t="s">
        <v>4556</v>
      </c>
      <c r="P397" s="214" t="s">
        <v>3192</v>
      </c>
      <c r="Q397" s="216">
        <v>40331</v>
      </c>
      <c r="R397" s="181">
        <v>1.81</v>
      </c>
      <c r="S397" s="1">
        <v>59.5</v>
      </c>
      <c r="V397" s="1">
        <v>19200</v>
      </c>
      <c r="W397" s="1">
        <v>41.9</v>
      </c>
      <c r="X397" s="1" t="s">
        <v>1406</v>
      </c>
      <c r="Y397" s="1"/>
      <c r="Z397" s="1"/>
      <c r="AA397" s="183">
        <f t="shared" si="6"/>
        <v>0.85176470588235298</v>
      </c>
      <c r="AB397" s="183">
        <f t="shared" si="7"/>
        <v>0.98325333333333331</v>
      </c>
      <c r="AE397" s="183">
        <f t="shared" si="8"/>
        <v>17.100000000000001</v>
      </c>
    </row>
    <row r="398" spans="3:31" x14ac:dyDescent="0.2">
      <c r="C398" s="262" t="s">
        <v>139</v>
      </c>
      <c r="D398" s="223" t="s">
        <v>4906</v>
      </c>
      <c r="E398" s="223" t="s">
        <v>1207</v>
      </c>
      <c r="F398" s="214" t="s">
        <v>21</v>
      </c>
      <c r="G398" s="214">
        <v>171</v>
      </c>
      <c r="I398" s="214">
        <v>2</v>
      </c>
      <c r="J398" s="214">
        <v>5</v>
      </c>
      <c r="K398" s="214">
        <v>45</v>
      </c>
      <c r="O398" s="214" t="s">
        <v>4556</v>
      </c>
      <c r="P398" s="214" t="s">
        <v>3192</v>
      </c>
      <c r="Q398" s="216">
        <v>40331</v>
      </c>
      <c r="R398" s="181">
        <v>1.81</v>
      </c>
      <c r="S398" s="1">
        <v>59.5</v>
      </c>
      <c r="V398" s="1">
        <v>19200</v>
      </c>
      <c r="W398" s="1">
        <v>41.9</v>
      </c>
      <c r="X398" s="1" t="s">
        <v>1406</v>
      </c>
      <c r="Y398" s="1"/>
      <c r="Z398" s="1"/>
      <c r="AA398" s="183">
        <f t="shared" si="6"/>
        <v>1.3689075630252101</v>
      </c>
      <c r="AB398" s="183">
        <f t="shared" si="7"/>
        <v>0.98325333333333331</v>
      </c>
      <c r="AE398" s="183">
        <f t="shared" si="8"/>
        <v>17.100000000000001</v>
      </c>
    </row>
    <row r="399" spans="3:31" x14ac:dyDescent="0.2">
      <c r="C399" s="262" t="s">
        <v>139</v>
      </c>
      <c r="D399" s="223" t="s">
        <v>4907</v>
      </c>
      <c r="E399" s="223" t="s">
        <v>1207</v>
      </c>
      <c r="F399" s="214" t="s">
        <v>22</v>
      </c>
      <c r="G399" s="214">
        <v>171</v>
      </c>
      <c r="I399" s="214">
        <v>2</v>
      </c>
      <c r="J399" s="214">
        <v>5</v>
      </c>
      <c r="K399" s="214">
        <v>54</v>
      </c>
      <c r="O399" s="214" t="s">
        <v>4556</v>
      </c>
      <c r="P399" s="214" t="s">
        <v>3192</v>
      </c>
      <c r="Q399" s="216">
        <v>40331</v>
      </c>
      <c r="R399" s="181">
        <v>1.81</v>
      </c>
      <c r="S399" s="1">
        <v>59.5</v>
      </c>
      <c r="V399" s="1">
        <v>19200</v>
      </c>
      <c r="W399" s="1">
        <v>41.9</v>
      </c>
      <c r="X399" s="1" t="s">
        <v>1406</v>
      </c>
      <c r="Y399" s="1"/>
      <c r="Z399" s="1"/>
      <c r="AA399" s="183">
        <f t="shared" si="6"/>
        <v>1.6426890756302521</v>
      </c>
      <c r="AB399" s="183">
        <f t="shared" si="7"/>
        <v>0.98325333333333331</v>
      </c>
      <c r="AE399" s="183">
        <f t="shared" si="8"/>
        <v>17.100000000000001</v>
      </c>
    </row>
    <row r="400" spans="3:31" x14ac:dyDescent="0.2">
      <c r="C400" s="262" t="s">
        <v>139</v>
      </c>
      <c r="D400" s="223" t="s">
        <v>4908</v>
      </c>
      <c r="E400" s="223" t="s">
        <v>1207</v>
      </c>
      <c r="F400" s="214" t="s">
        <v>23</v>
      </c>
      <c r="G400" s="214">
        <v>171</v>
      </c>
      <c r="I400" s="214">
        <v>2</v>
      </c>
      <c r="J400" s="214">
        <v>5</v>
      </c>
      <c r="K400" s="214">
        <v>45</v>
      </c>
      <c r="O400" s="214" t="s">
        <v>4556</v>
      </c>
      <c r="P400" s="214" t="s">
        <v>669</v>
      </c>
      <c r="Q400" s="216">
        <v>40331</v>
      </c>
      <c r="R400" s="181">
        <v>1.81</v>
      </c>
      <c r="S400" s="1">
        <v>59.5</v>
      </c>
      <c r="V400" s="1">
        <v>19200</v>
      </c>
      <c r="W400" s="1">
        <v>41.9</v>
      </c>
      <c r="X400" s="1" t="s">
        <v>1406</v>
      </c>
      <c r="Y400" s="1"/>
      <c r="Z400" s="1"/>
      <c r="AA400" s="183">
        <f t="shared" si="6"/>
        <v>1.3689075630252101</v>
      </c>
      <c r="AB400" s="183">
        <f t="shared" si="7"/>
        <v>0.98325333333333331</v>
      </c>
      <c r="AE400" s="183">
        <f t="shared" si="8"/>
        <v>17.100000000000001</v>
      </c>
    </row>
    <row r="401" spans="3:31" x14ac:dyDescent="0.2">
      <c r="C401" s="262" t="s">
        <v>139</v>
      </c>
      <c r="D401" s="223" t="s">
        <v>4909</v>
      </c>
      <c r="E401" s="223" t="s">
        <v>1207</v>
      </c>
      <c r="F401" s="214" t="s">
        <v>24</v>
      </c>
      <c r="G401" s="214">
        <v>171</v>
      </c>
      <c r="I401" s="214">
        <v>2</v>
      </c>
      <c r="J401" s="214">
        <v>5</v>
      </c>
      <c r="K401" s="214">
        <v>45</v>
      </c>
      <c r="O401" s="214" t="s">
        <v>4556</v>
      </c>
      <c r="P401" s="214" t="s">
        <v>663</v>
      </c>
      <c r="Q401" s="216">
        <v>40331</v>
      </c>
      <c r="R401" s="181">
        <v>1.81</v>
      </c>
      <c r="S401" s="1">
        <v>59.5</v>
      </c>
      <c r="V401" s="1">
        <v>19200</v>
      </c>
      <c r="W401" s="1">
        <v>41.9</v>
      </c>
      <c r="X401" s="1" t="s">
        <v>1406</v>
      </c>
      <c r="Y401" s="1"/>
      <c r="Z401" s="1"/>
      <c r="AA401" s="183">
        <f t="shared" si="6"/>
        <v>1.3689075630252101</v>
      </c>
      <c r="AB401" s="183">
        <f t="shared" si="7"/>
        <v>0.98325333333333331</v>
      </c>
      <c r="AE401" s="183">
        <f t="shared" si="8"/>
        <v>17.100000000000001</v>
      </c>
    </row>
    <row r="402" spans="3:31" x14ac:dyDescent="0.2">
      <c r="C402" s="262" t="s">
        <v>139</v>
      </c>
      <c r="D402" s="223" t="s">
        <v>4910</v>
      </c>
      <c r="E402" s="223" t="s">
        <v>1207</v>
      </c>
      <c r="F402" s="214" t="s">
        <v>25</v>
      </c>
      <c r="G402" s="214">
        <v>171</v>
      </c>
      <c r="I402" s="214">
        <v>2</v>
      </c>
      <c r="J402" s="214">
        <v>5</v>
      </c>
      <c r="K402" s="214">
        <v>45</v>
      </c>
      <c r="O402" s="214" t="s">
        <v>4451</v>
      </c>
      <c r="P402" s="214" t="s">
        <v>663</v>
      </c>
      <c r="Q402" s="216">
        <v>40332</v>
      </c>
      <c r="R402" s="181">
        <v>1.81</v>
      </c>
      <c r="S402" s="1">
        <v>72</v>
      </c>
      <c r="V402" s="1">
        <v>19200</v>
      </c>
      <c r="W402" s="1">
        <v>41.9</v>
      </c>
      <c r="X402" s="1" t="s">
        <v>1406</v>
      </c>
      <c r="Y402" s="1"/>
      <c r="Z402" s="1"/>
      <c r="AA402" s="183">
        <f t="shared" si="6"/>
        <v>1.1312500000000001</v>
      </c>
      <c r="AB402" s="183">
        <f t="shared" si="7"/>
        <v>0.98325333333333331</v>
      </c>
      <c r="AE402" s="183">
        <f t="shared" si="8"/>
        <v>17.100000000000001</v>
      </c>
    </row>
    <row r="403" spans="3:31" x14ac:dyDescent="0.2">
      <c r="C403" s="262" t="s">
        <v>139</v>
      </c>
      <c r="D403" s="223" t="s">
        <v>4911</v>
      </c>
      <c r="E403" s="223" t="s">
        <v>1207</v>
      </c>
      <c r="F403" s="214" t="s">
        <v>26</v>
      </c>
      <c r="G403" s="214">
        <v>171</v>
      </c>
      <c r="I403" s="214">
        <v>2</v>
      </c>
      <c r="J403" s="214">
        <v>5</v>
      </c>
      <c r="K403" s="214">
        <v>45</v>
      </c>
      <c r="O403" s="214" t="s">
        <v>4451</v>
      </c>
      <c r="P403" s="214" t="s">
        <v>663</v>
      </c>
      <c r="Q403" s="216">
        <v>40332</v>
      </c>
      <c r="R403" s="181">
        <v>1.81</v>
      </c>
      <c r="S403" s="1">
        <v>72</v>
      </c>
      <c r="V403" s="1">
        <v>19200</v>
      </c>
      <c r="W403" s="1">
        <v>41.9</v>
      </c>
      <c r="X403" s="1" t="s">
        <v>1406</v>
      </c>
      <c r="Y403" s="1"/>
      <c r="Z403" s="1"/>
      <c r="AA403" s="183">
        <f t="shared" si="6"/>
        <v>1.1312500000000001</v>
      </c>
      <c r="AB403" s="183">
        <f t="shared" si="7"/>
        <v>0.98325333333333331</v>
      </c>
      <c r="AE403" s="183">
        <f t="shared" si="8"/>
        <v>17.100000000000001</v>
      </c>
    </row>
    <row r="404" spans="3:31" x14ac:dyDescent="0.2">
      <c r="C404" s="262" t="s">
        <v>139</v>
      </c>
      <c r="D404" s="223" t="s">
        <v>3639</v>
      </c>
      <c r="E404" s="223" t="s">
        <v>1207</v>
      </c>
      <c r="F404" s="214" t="s">
        <v>27</v>
      </c>
      <c r="G404" s="214">
        <v>171</v>
      </c>
      <c r="I404" s="214">
        <v>2</v>
      </c>
      <c r="J404" s="214">
        <v>5</v>
      </c>
      <c r="K404" s="214">
        <v>45</v>
      </c>
      <c r="O404" s="214" t="s">
        <v>4451</v>
      </c>
      <c r="P404" s="214" t="s">
        <v>663</v>
      </c>
      <c r="Q404" s="216">
        <v>40332</v>
      </c>
      <c r="R404" s="181">
        <v>1.81</v>
      </c>
      <c r="S404" s="1">
        <v>72</v>
      </c>
      <c r="V404" s="1">
        <v>19200</v>
      </c>
      <c r="W404" s="1">
        <v>41.9</v>
      </c>
      <c r="X404" s="1" t="s">
        <v>1406</v>
      </c>
      <c r="Y404" s="1"/>
      <c r="Z404" s="1"/>
      <c r="AA404" s="183">
        <f t="shared" si="6"/>
        <v>1.1312500000000001</v>
      </c>
      <c r="AB404" s="183">
        <f t="shared" si="7"/>
        <v>0.98325333333333331</v>
      </c>
      <c r="AE404" s="183">
        <f t="shared" si="8"/>
        <v>17.100000000000001</v>
      </c>
    </row>
    <row r="405" spans="3:31" x14ac:dyDescent="0.2">
      <c r="C405" s="262" t="s">
        <v>139</v>
      </c>
      <c r="D405" s="223" t="s">
        <v>4912</v>
      </c>
      <c r="E405" s="223" t="s">
        <v>1207</v>
      </c>
      <c r="F405" s="214" t="s">
        <v>28</v>
      </c>
      <c r="G405" s="214">
        <v>171</v>
      </c>
      <c r="I405" s="214">
        <v>2</v>
      </c>
      <c r="J405" s="214">
        <v>5</v>
      </c>
      <c r="K405" s="214">
        <v>45</v>
      </c>
      <c r="O405" s="214" t="s">
        <v>4451</v>
      </c>
      <c r="P405" s="214" t="s">
        <v>3192</v>
      </c>
      <c r="Q405" s="216">
        <v>40332</v>
      </c>
      <c r="R405" s="181">
        <v>1.81</v>
      </c>
      <c r="S405" s="1">
        <v>72</v>
      </c>
      <c r="V405" s="1">
        <v>19200</v>
      </c>
      <c r="W405" s="1">
        <v>41.9</v>
      </c>
      <c r="X405" s="1" t="s">
        <v>1406</v>
      </c>
      <c r="Y405" s="1"/>
      <c r="Z405" s="1"/>
      <c r="AA405" s="183">
        <f t="shared" si="6"/>
        <v>1.1312500000000001</v>
      </c>
      <c r="AB405" s="183">
        <f t="shared" si="7"/>
        <v>0.98325333333333331</v>
      </c>
      <c r="AE405" s="183">
        <f t="shared" si="8"/>
        <v>17.100000000000001</v>
      </c>
    </row>
    <row r="406" spans="3:31" x14ac:dyDescent="0.2">
      <c r="C406" s="262" t="s">
        <v>139</v>
      </c>
      <c r="D406" s="223" t="s">
        <v>4913</v>
      </c>
      <c r="E406" s="223" t="s">
        <v>1207</v>
      </c>
      <c r="F406" s="214" t="s">
        <v>29</v>
      </c>
      <c r="G406" s="214">
        <v>171</v>
      </c>
      <c r="I406" s="214">
        <v>2</v>
      </c>
      <c r="J406" s="214">
        <v>25</v>
      </c>
      <c r="K406" s="214">
        <v>45</v>
      </c>
      <c r="O406" s="214" t="s">
        <v>4451</v>
      </c>
      <c r="P406" s="214" t="s">
        <v>3192</v>
      </c>
      <c r="Q406" s="216">
        <v>40332</v>
      </c>
      <c r="R406" s="181">
        <v>1.81</v>
      </c>
      <c r="S406" s="1">
        <v>72</v>
      </c>
      <c r="V406" s="1">
        <v>19200</v>
      </c>
      <c r="W406" s="1">
        <v>41.9</v>
      </c>
      <c r="X406" s="1" t="s">
        <v>1406</v>
      </c>
      <c r="Y406" s="1"/>
      <c r="Z406" s="1"/>
      <c r="AA406" s="183">
        <f t="shared" si="6"/>
        <v>5.65625</v>
      </c>
      <c r="AB406" s="183">
        <f t="shared" si="7"/>
        <v>4.9162666666666661</v>
      </c>
      <c r="AE406" s="183">
        <f t="shared" si="8"/>
        <v>85.5</v>
      </c>
    </row>
    <row r="407" spans="3:31" x14ac:dyDescent="0.2">
      <c r="C407" s="262" t="s">
        <v>139</v>
      </c>
      <c r="D407" s="223" t="s">
        <v>4914</v>
      </c>
      <c r="E407" s="223" t="s">
        <v>1207</v>
      </c>
      <c r="F407" s="214" t="s">
        <v>30</v>
      </c>
      <c r="G407" s="214">
        <v>171</v>
      </c>
      <c r="I407" s="214">
        <v>2</v>
      </c>
      <c r="J407" s="214">
        <v>5</v>
      </c>
      <c r="K407" s="214">
        <v>45</v>
      </c>
      <c r="O407" s="214" t="s">
        <v>4451</v>
      </c>
      <c r="P407" s="214" t="s">
        <v>669</v>
      </c>
      <c r="Q407" s="216">
        <v>40332</v>
      </c>
      <c r="R407" s="181">
        <v>1.81</v>
      </c>
      <c r="S407" s="1">
        <v>72</v>
      </c>
      <c r="V407" s="1">
        <v>19200</v>
      </c>
      <c r="W407" s="1">
        <v>41.9</v>
      </c>
      <c r="X407" s="1" t="s">
        <v>1406</v>
      </c>
      <c r="Y407" s="1"/>
      <c r="Z407" s="1"/>
      <c r="AA407" s="183">
        <f t="shared" si="6"/>
        <v>1.1312500000000001</v>
      </c>
      <c r="AB407" s="183">
        <f t="shared" si="7"/>
        <v>0.98325333333333331</v>
      </c>
      <c r="AE407" s="183">
        <f t="shared" si="8"/>
        <v>17.100000000000001</v>
      </c>
    </row>
    <row r="408" spans="3:31" x14ac:dyDescent="0.2">
      <c r="C408" s="262" t="s">
        <v>139</v>
      </c>
      <c r="D408" s="223" t="s">
        <v>4915</v>
      </c>
      <c r="E408" s="223" t="s">
        <v>1207</v>
      </c>
      <c r="F408" s="214" t="s">
        <v>31</v>
      </c>
      <c r="G408" s="214">
        <v>171</v>
      </c>
      <c r="I408" s="214">
        <v>2</v>
      </c>
      <c r="J408" s="214">
        <v>5</v>
      </c>
      <c r="K408" s="214">
        <v>45</v>
      </c>
      <c r="O408" s="214" t="s">
        <v>4451</v>
      </c>
      <c r="P408" s="214" t="s">
        <v>669</v>
      </c>
      <c r="Q408" s="216">
        <v>40332</v>
      </c>
      <c r="R408" s="181">
        <v>1.81</v>
      </c>
      <c r="S408" s="1">
        <v>72</v>
      </c>
      <c r="V408" s="1">
        <v>19200</v>
      </c>
      <c r="W408" s="1">
        <v>41.9</v>
      </c>
      <c r="X408" s="1" t="s">
        <v>1406</v>
      </c>
      <c r="Y408" s="1"/>
      <c r="Z408" s="1"/>
      <c r="AA408" s="183">
        <f t="shared" si="6"/>
        <v>1.1312500000000001</v>
      </c>
      <c r="AB408" s="183">
        <f t="shared" si="7"/>
        <v>0.98325333333333331</v>
      </c>
      <c r="AE408" s="183">
        <f t="shared" si="8"/>
        <v>17.100000000000001</v>
      </c>
    </row>
    <row r="409" spans="3:31" x14ac:dyDescent="0.2">
      <c r="C409" s="262" t="s">
        <v>139</v>
      </c>
      <c r="D409" s="223" t="s">
        <v>1748</v>
      </c>
      <c r="E409" s="223" t="s">
        <v>1207</v>
      </c>
      <c r="F409" s="214" t="s">
        <v>32</v>
      </c>
      <c r="G409" s="214">
        <v>171</v>
      </c>
      <c r="I409" s="214">
        <v>2</v>
      </c>
      <c r="J409" s="214">
        <v>5</v>
      </c>
      <c r="K409" s="214">
        <v>45</v>
      </c>
      <c r="O409" s="214" t="s">
        <v>4451</v>
      </c>
      <c r="P409" s="214" t="s">
        <v>669</v>
      </c>
      <c r="Q409" s="216">
        <v>40332</v>
      </c>
      <c r="R409" s="181">
        <v>1.81</v>
      </c>
      <c r="S409" s="1">
        <v>72</v>
      </c>
      <c r="V409" s="1">
        <v>19200</v>
      </c>
      <c r="W409" s="1">
        <v>41.9</v>
      </c>
      <c r="X409" s="1" t="s">
        <v>1406</v>
      </c>
      <c r="Y409" s="1"/>
      <c r="Z409" s="1"/>
      <c r="AA409" s="183">
        <f t="shared" si="6"/>
        <v>1.1312500000000001</v>
      </c>
      <c r="AB409" s="183">
        <f t="shared" si="7"/>
        <v>0.98325333333333331</v>
      </c>
      <c r="AE409" s="183">
        <f t="shared" si="8"/>
        <v>17.100000000000001</v>
      </c>
    </row>
    <row r="410" spans="3:31" x14ac:dyDescent="0.2">
      <c r="C410" s="262" t="s">
        <v>139</v>
      </c>
      <c r="D410" s="223" t="s">
        <v>1749</v>
      </c>
      <c r="E410" s="223" t="s">
        <v>1207</v>
      </c>
      <c r="F410" s="214" t="s">
        <v>33</v>
      </c>
      <c r="G410" s="214">
        <v>171</v>
      </c>
      <c r="I410" s="214">
        <v>2</v>
      </c>
      <c r="J410" s="214">
        <v>5</v>
      </c>
      <c r="K410" s="214">
        <v>45</v>
      </c>
      <c r="O410" s="214" t="s">
        <v>4451</v>
      </c>
      <c r="P410" s="214" t="s">
        <v>663</v>
      </c>
      <c r="Q410" s="216">
        <v>40332</v>
      </c>
      <c r="R410" s="181">
        <v>1.81</v>
      </c>
      <c r="S410" s="1">
        <v>72</v>
      </c>
      <c r="V410" s="1">
        <v>19200</v>
      </c>
      <c r="W410" s="1">
        <v>41.9</v>
      </c>
      <c r="X410" s="1" t="s">
        <v>1406</v>
      </c>
      <c r="Y410" s="1"/>
      <c r="Z410" s="1"/>
      <c r="AA410" s="183">
        <f t="shared" si="6"/>
        <v>1.1312500000000001</v>
      </c>
      <c r="AB410" s="183">
        <f t="shared" si="7"/>
        <v>0.98325333333333331</v>
      </c>
      <c r="AE410" s="183">
        <f t="shared" si="8"/>
        <v>17.100000000000001</v>
      </c>
    </row>
    <row r="411" spans="3:31" x14ac:dyDescent="0.2">
      <c r="C411" s="262" t="s">
        <v>139</v>
      </c>
      <c r="D411" s="223" t="s">
        <v>1750</v>
      </c>
      <c r="E411" s="223" t="s">
        <v>1207</v>
      </c>
      <c r="F411" s="214" t="s">
        <v>34</v>
      </c>
      <c r="G411" s="214">
        <v>171</v>
      </c>
      <c r="I411" s="214">
        <v>2</v>
      </c>
      <c r="J411" s="214">
        <v>5</v>
      </c>
      <c r="K411" s="214">
        <v>45</v>
      </c>
      <c r="O411" s="214" t="s">
        <v>4451</v>
      </c>
      <c r="P411" s="214" t="s">
        <v>663</v>
      </c>
      <c r="Q411" s="216">
        <v>40333</v>
      </c>
      <c r="R411" s="181">
        <v>1.81</v>
      </c>
      <c r="S411" s="1">
        <v>72</v>
      </c>
      <c r="V411" s="1">
        <v>19200</v>
      </c>
      <c r="W411" s="1">
        <v>41.9</v>
      </c>
      <c r="X411" s="1" t="s">
        <v>1406</v>
      </c>
      <c r="Y411" s="1"/>
      <c r="Z411" s="1"/>
      <c r="AA411" s="183">
        <f t="shared" si="6"/>
        <v>1.1312500000000001</v>
      </c>
      <c r="AB411" s="183">
        <f t="shared" si="7"/>
        <v>0.98325333333333331</v>
      </c>
      <c r="AE411" s="183">
        <f t="shared" si="8"/>
        <v>17.100000000000001</v>
      </c>
    </row>
    <row r="412" spans="3:31" x14ac:dyDescent="0.2">
      <c r="C412" s="262" t="s">
        <v>139</v>
      </c>
      <c r="D412" s="223" t="s">
        <v>1751</v>
      </c>
      <c r="E412" s="223" t="s">
        <v>1207</v>
      </c>
      <c r="F412" s="214" t="s">
        <v>35</v>
      </c>
      <c r="G412" s="214">
        <v>171</v>
      </c>
      <c r="I412" s="214">
        <v>2</v>
      </c>
      <c r="J412" s="214">
        <v>5</v>
      </c>
      <c r="K412" s="214">
        <v>45</v>
      </c>
      <c r="O412" s="214" t="s">
        <v>4451</v>
      </c>
      <c r="P412" s="214" t="s">
        <v>663</v>
      </c>
      <c r="Q412" s="216">
        <v>40333</v>
      </c>
      <c r="R412" s="181">
        <v>1.81</v>
      </c>
      <c r="S412" s="1">
        <v>72</v>
      </c>
      <c r="V412" s="1">
        <v>19200</v>
      </c>
      <c r="W412" s="1">
        <v>41.9</v>
      </c>
      <c r="X412" s="1" t="s">
        <v>1406</v>
      </c>
      <c r="Y412" s="1"/>
      <c r="Z412" s="1"/>
      <c r="AA412" s="183">
        <f t="shared" si="6"/>
        <v>1.1312500000000001</v>
      </c>
      <c r="AB412" s="183">
        <f t="shared" si="7"/>
        <v>0.98325333333333331</v>
      </c>
      <c r="AE412" s="183">
        <f t="shared" si="8"/>
        <v>17.100000000000001</v>
      </c>
    </row>
    <row r="413" spans="3:31" x14ac:dyDescent="0.2">
      <c r="C413" s="262" t="s">
        <v>139</v>
      </c>
      <c r="D413" s="223" t="s">
        <v>1756</v>
      </c>
      <c r="E413" s="223" t="s">
        <v>1207</v>
      </c>
      <c r="F413" s="214" t="s">
        <v>30</v>
      </c>
      <c r="G413" s="214">
        <v>171</v>
      </c>
      <c r="I413" s="214">
        <v>2</v>
      </c>
      <c r="J413" s="214">
        <v>5</v>
      </c>
      <c r="K413" s="214">
        <v>45</v>
      </c>
      <c r="O413" s="214" t="s">
        <v>4451</v>
      </c>
      <c r="P413" s="214" t="s">
        <v>3192</v>
      </c>
      <c r="Q413" s="216">
        <v>40333</v>
      </c>
      <c r="R413" s="181">
        <v>1.81</v>
      </c>
      <c r="S413" s="1">
        <v>72</v>
      </c>
      <c r="V413" s="1">
        <v>19200</v>
      </c>
      <c r="W413" s="1">
        <v>41.9</v>
      </c>
      <c r="X413" s="1" t="s">
        <v>1406</v>
      </c>
      <c r="Y413" s="1"/>
      <c r="Z413" s="1"/>
      <c r="AA413" s="183">
        <f t="shared" si="6"/>
        <v>1.1312500000000001</v>
      </c>
      <c r="AB413" s="183">
        <f t="shared" si="7"/>
        <v>0.98325333333333331</v>
      </c>
      <c r="AE413" s="183">
        <f t="shared" si="8"/>
        <v>17.100000000000001</v>
      </c>
    </row>
    <row r="414" spans="3:31" x14ac:dyDescent="0.2">
      <c r="C414" s="262" t="s">
        <v>139</v>
      </c>
      <c r="D414" s="223" t="s">
        <v>774</v>
      </c>
      <c r="E414" s="223" t="s">
        <v>1207</v>
      </c>
      <c r="F414" s="214" t="s">
        <v>36</v>
      </c>
      <c r="G414" s="214">
        <v>171</v>
      </c>
      <c r="I414" s="214">
        <v>2</v>
      </c>
      <c r="J414" s="214">
        <v>5</v>
      </c>
      <c r="K414" s="214">
        <v>45</v>
      </c>
      <c r="O414" s="214" t="s">
        <v>4451</v>
      </c>
      <c r="P414" s="214" t="s">
        <v>3192</v>
      </c>
      <c r="Q414" s="216">
        <v>40333</v>
      </c>
      <c r="R414" s="181">
        <v>1.81</v>
      </c>
      <c r="S414" s="1">
        <v>72</v>
      </c>
      <c r="V414" s="1">
        <v>19200</v>
      </c>
      <c r="W414" s="1">
        <v>41.9</v>
      </c>
      <c r="X414" s="1" t="s">
        <v>1406</v>
      </c>
      <c r="Y414" s="1"/>
      <c r="Z414" s="1"/>
      <c r="AA414" s="183">
        <f t="shared" si="6"/>
        <v>1.1312500000000001</v>
      </c>
      <c r="AB414" s="183">
        <f t="shared" si="7"/>
        <v>0.98325333333333331</v>
      </c>
      <c r="AE414" s="183">
        <f t="shared" si="8"/>
        <v>17.100000000000001</v>
      </c>
    </row>
    <row r="415" spans="3:31" x14ac:dyDescent="0.2">
      <c r="C415" s="262" t="s">
        <v>139</v>
      </c>
      <c r="D415" s="223" t="s">
        <v>778</v>
      </c>
      <c r="E415" s="223" t="s">
        <v>1207</v>
      </c>
      <c r="F415" s="214" t="s">
        <v>37</v>
      </c>
      <c r="G415" s="214">
        <v>171</v>
      </c>
      <c r="I415" s="214">
        <v>2</v>
      </c>
      <c r="J415" s="214">
        <v>25</v>
      </c>
      <c r="K415" s="214">
        <v>45</v>
      </c>
      <c r="O415" s="214" t="s">
        <v>4451</v>
      </c>
      <c r="P415" s="214" t="s">
        <v>3192</v>
      </c>
      <c r="Q415" s="216">
        <v>40336</v>
      </c>
      <c r="R415" s="181">
        <v>1.81</v>
      </c>
      <c r="S415" s="1">
        <v>72</v>
      </c>
      <c r="V415" s="1">
        <v>19200</v>
      </c>
      <c r="W415" s="1">
        <v>41.9</v>
      </c>
      <c r="X415" s="1" t="s">
        <v>1406</v>
      </c>
      <c r="Y415" s="1"/>
      <c r="Z415" s="1"/>
      <c r="AA415" s="183">
        <f t="shared" si="6"/>
        <v>5.65625</v>
      </c>
      <c r="AB415" s="183">
        <f t="shared" si="7"/>
        <v>4.9162666666666661</v>
      </c>
      <c r="AE415" s="183">
        <f t="shared" si="8"/>
        <v>85.5</v>
      </c>
    </row>
    <row r="416" spans="3:31" x14ac:dyDescent="0.2">
      <c r="C416" s="262" t="s">
        <v>139</v>
      </c>
      <c r="D416" s="223" t="s">
        <v>780</v>
      </c>
      <c r="E416" s="223" t="s">
        <v>1207</v>
      </c>
      <c r="F416" s="214" t="s">
        <v>38</v>
      </c>
      <c r="G416" s="214">
        <v>171</v>
      </c>
      <c r="I416" s="214">
        <v>2</v>
      </c>
      <c r="J416" s="214">
        <v>6.5</v>
      </c>
      <c r="K416" s="214">
        <v>45</v>
      </c>
      <c r="O416" s="214" t="s">
        <v>4451</v>
      </c>
      <c r="P416" s="214" t="s">
        <v>669</v>
      </c>
      <c r="Q416" s="216">
        <v>40336</v>
      </c>
      <c r="R416" s="181">
        <v>1.81</v>
      </c>
      <c r="S416" s="1">
        <v>72</v>
      </c>
      <c r="V416" s="1">
        <v>19200</v>
      </c>
      <c r="W416" s="1">
        <v>41.9</v>
      </c>
      <c r="X416" s="1" t="s">
        <v>1406</v>
      </c>
      <c r="Y416" s="1"/>
      <c r="Z416" s="1"/>
      <c r="AA416" s="183">
        <f t="shared" si="6"/>
        <v>1.4706250000000001</v>
      </c>
      <c r="AB416" s="183">
        <f t="shared" si="7"/>
        <v>1.2782293333333334</v>
      </c>
      <c r="AE416" s="183">
        <f t="shared" si="8"/>
        <v>22.23</v>
      </c>
    </row>
    <row r="417" spans="3:31" x14ac:dyDescent="0.2">
      <c r="C417" s="262" t="s">
        <v>139</v>
      </c>
      <c r="D417" s="223" t="s">
        <v>782</v>
      </c>
      <c r="E417" s="223" t="s">
        <v>39</v>
      </c>
      <c r="F417" s="214">
        <v>246342</v>
      </c>
      <c r="G417" s="214">
        <v>171</v>
      </c>
      <c r="I417" s="214">
        <v>2</v>
      </c>
      <c r="J417" s="214">
        <v>52</v>
      </c>
      <c r="K417" s="214">
        <v>46</v>
      </c>
      <c r="O417" s="214" t="s">
        <v>4451</v>
      </c>
      <c r="P417" s="214" t="s">
        <v>3192</v>
      </c>
      <c r="Q417" s="216">
        <v>40337</v>
      </c>
      <c r="R417" s="181">
        <v>1.81</v>
      </c>
      <c r="S417" s="1">
        <v>72</v>
      </c>
      <c r="V417" s="1">
        <v>19200</v>
      </c>
      <c r="W417" s="1">
        <v>41.9</v>
      </c>
      <c r="X417" s="1" t="s">
        <v>1406</v>
      </c>
      <c r="Y417" s="1"/>
      <c r="Z417" s="1"/>
      <c r="AA417" s="183">
        <f t="shared" si="6"/>
        <v>12.026444444444444</v>
      </c>
      <c r="AB417" s="183">
        <f t="shared" si="7"/>
        <v>10.225834666666668</v>
      </c>
      <c r="AE417" s="183">
        <f t="shared" si="8"/>
        <v>177.84</v>
      </c>
    </row>
    <row r="418" spans="3:31" x14ac:dyDescent="0.2">
      <c r="C418" s="262" t="s">
        <v>139</v>
      </c>
      <c r="D418" s="223" t="s">
        <v>630</v>
      </c>
      <c r="E418" s="223" t="s">
        <v>1207</v>
      </c>
      <c r="F418" s="214" t="s">
        <v>40</v>
      </c>
      <c r="G418" s="214">
        <v>171</v>
      </c>
      <c r="I418" s="214">
        <v>2</v>
      </c>
      <c r="J418" s="214">
        <v>5</v>
      </c>
      <c r="K418" s="214">
        <v>45</v>
      </c>
      <c r="O418" s="214" t="s">
        <v>4556</v>
      </c>
      <c r="P418" s="214" t="s">
        <v>3192</v>
      </c>
      <c r="Q418" s="216">
        <v>40337</v>
      </c>
      <c r="R418" s="181">
        <v>1.81</v>
      </c>
      <c r="S418" s="1">
        <v>59.5</v>
      </c>
      <c r="V418" s="1">
        <v>19200</v>
      </c>
      <c r="W418" s="1">
        <v>41.9</v>
      </c>
      <c r="X418" s="1" t="s">
        <v>1406</v>
      </c>
      <c r="Y418" s="1"/>
      <c r="Z418" s="1"/>
      <c r="AA418" s="183">
        <f t="shared" si="6"/>
        <v>1.3689075630252101</v>
      </c>
      <c r="AB418" s="183">
        <f t="shared" si="7"/>
        <v>0.98325333333333331</v>
      </c>
      <c r="AE418" s="183">
        <f t="shared" si="8"/>
        <v>17.100000000000001</v>
      </c>
    </row>
    <row r="419" spans="3:31" x14ac:dyDescent="0.2">
      <c r="C419" s="262" t="s">
        <v>139</v>
      </c>
      <c r="D419" s="223" t="s">
        <v>632</v>
      </c>
      <c r="E419" s="223" t="s">
        <v>1207</v>
      </c>
      <c r="F419" s="214" t="s">
        <v>41</v>
      </c>
      <c r="G419" s="214">
        <v>171</v>
      </c>
      <c r="I419" s="214">
        <v>2</v>
      </c>
      <c r="J419" s="214">
        <v>5</v>
      </c>
      <c r="K419" s="214">
        <v>54</v>
      </c>
      <c r="O419" s="214" t="s">
        <v>4556</v>
      </c>
      <c r="P419" s="214" t="s">
        <v>3192</v>
      </c>
      <c r="Q419" s="216">
        <v>40337</v>
      </c>
      <c r="R419" s="181">
        <v>1.81</v>
      </c>
      <c r="S419" s="1">
        <v>59.5</v>
      </c>
      <c r="V419" s="1">
        <v>19200</v>
      </c>
      <c r="W419" s="1">
        <v>41.9</v>
      </c>
      <c r="X419" s="1" t="s">
        <v>1406</v>
      </c>
      <c r="Y419" s="1"/>
      <c r="Z419" s="1"/>
      <c r="AA419" s="183">
        <f t="shared" si="6"/>
        <v>1.6426890756302521</v>
      </c>
      <c r="AB419" s="183">
        <f t="shared" si="7"/>
        <v>0.98325333333333331</v>
      </c>
      <c r="AE419" s="183">
        <f t="shared" si="8"/>
        <v>17.100000000000001</v>
      </c>
    </row>
    <row r="420" spans="3:31" x14ac:dyDescent="0.2">
      <c r="C420" s="262" t="s">
        <v>139</v>
      </c>
      <c r="D420" s="223" t="s">
        <v>799</v>
      </c>
      <c r="E420" s="223" t="s">
        <v>1207</v>
      </c>
      <c r="F420" s="214" t="s">
        <v>42</v>
      </c>
      <c r="G420" s="214">
        <v>171</v>
      </c>
      <c r="I420" s="214">
        <v>2</v>
      </c>
      <c r="J420" s="214">
        <v>5</v>
      </c>
      <c r="K420" s="214">
        <v>45</v>
      </c>
      <c r="O420" s="214" t="s">
        <v>4556</v>
      </c>
      <c r="P420" s="214" t="s">
        <v>669</v>
      </c>
      <c r="Q420" s="216">
        <v>40337</v>
      </c>
      <c r="R420" s="181">
        <v>1.81</v>
      </c>
      <c r="S420" s="1">
        <v>59.5</v>
      </c>
      <c r="V420" s="1">
        <v>19200</v>
      </c>
      <c r="W420" s="1">
        <v>41.9</v>
      </c>
      <c r="X420" s="1" t="s">
        <v>1406</v>
      </c>
      <c r="Y420" s="1"/>
      <c r="Z420" s="1"/>
      <c r="AA420" s="183">
        <f t="shared" si="6"/>
        <v>1.3689075630252101</v>
      </c>
      <c r="AB420" s="183">
        <f t="shared" si="7"/>
        <v>0.98325333333333331</v>
      </c>
      <c r="AE420" s="183">
        <f t="shared" si="8"/>
        <v>17.100000000000001</v>
      </c>
    </row>
    <row r="421" spans="3:31" x14ac:dyDescent="0.2">
      <c r="C421" s="262" t="s">
        <v>139</v>
      </c>
      <c r="D421" s="223" t="s">
        <v>801</v>
      </c>
      <c r="E421" s="223" t="s">
        <v>1207</v>
      </c>
      <c r="F421" s="214" t="s">
        <v>43</v>
      </c>
      <c r="G421" s="214">
        <v>171</v>
      </c>
      <c r="I421" s="214">
        <v>2</v>
      </c>
      <c r="J421" s="214">
        <v>5</v>
      </c>
      <c r="K421" s="214">
        <v>45</v>
      </c>
      <c r="O421" s="214" t="s">
        <v>4556</v>
      </c>
      <c r="P421" s="214" t="s">
        <v>669</v>
      </c>
      <c r="Q421" s="216">
        <v>40337</v>
      </c>
      <c r="R421" s="181">
        <v>1.81</v>
      </c>
      <c r="S421" s="1">
        <v>59.5</v>
      </c>
      <c r="V421" s="1">
        <v>19200</v>
      </c>
      <c r="W421" s="1">
        <v>41.9</v>
      </c>
      <c r="X421" s="1" t="s">
        <v>1406</v>
      </c>
      <c r="Y421" s="1"/>
      <c r="Z421" s="1"/>
      <c r="AA421" s="183">
        <f t="shared" si="6"/>
        <v>1.3689075630252101</v>
      </c>
      <c r="AB421" s="183">
        <f t="shared" si="7"/>
        <v>0.98325333333333331</v>
      </c>
      <c r="AE421" s="183">
        <f t="shared" si="8"/>
        <v>17.100000000000001</v>
      </c>
    </row>
    <row r="422" spans="3:31" x14ac:dyDescent="0.2">
      <c r="C422" s="262" t="s">
        <v>139</v>
      </c>
      <c r="D422" s="223" t="s">
        <v>803</v>
      </c>
      <c r="E422" s="223" t="s">
        <v>1207</v>
      </c>
      <c r="F422" s="214" t="s">
        <v>44</v>
      </c>
      <c r="G422" s="214">
        <v>171</v>
      </c>
      <c r="I422" s="214">
        <v>2</v>
      </c>
      <c r="J422" s="214">
        <v>5</v>
      </c>
      <c r="K422" s="214">
        <v>45</v>
      </c>
      <c r="O422" s="214" t="s">
        <v>4556</v>
      </c>
      <c r="P422" s="214" t="s">
        <v>3209</v>
      </c>
      <c r="Q422" s="216">
        <v>40337</v>
      </c>
      <c r="R422" s="181">
        <v>1.81</v>
      </c>
      <c r="S422" s="1">
        <v>59.5</v>
      </c>
      <c r="V422" s="1">
        <v>19200</v>
      </c>
      <c r="W422" s="1">
        <v>41.9</v>
      </c>
      <c r="X422" s="1" t="s">
        <v>1406</v>
      </c>
      <c r="Y422" s="1"/>
      <c r="Z422" s="1"/>
      <c r="AA422" s="183">
        <f t="shared" ref="AA422:AA453" si="9">K422*100*R422*(J422*I422)/(S422*1000)</f>
        <v>1.3689075630252101</v>
      </c>
      <c r="AB422" s="183">
        <f t="shared" ref="AB422:AB453" si="10">(V422*(J422*I422)*1.1)/9000*W422/1000</f>
        <v>0.98325333333333331</v>
      </c>
      <c r="AE422" s="183">
        <f t="shared" ref="AE422:AE453" si="11">J422*I422*(G422/100)</f>
        <v>17.100000000000001</v>
      </c>
    </row>
    <row r="423" spans="3:31" x14ac:dyDescent="0.2">
      <c r="C423" s="262" t="s">
        <v>139</v>
      </c>
      <c r="D423" s="223" t="s">
        <v>805</v>
      </c>
      <c r="E423" s="223" t="s">
        <v>1207</v>
      </c>
      <c r="F423" s="214" t="s">
        <v>45</v>
      </c>
      <c r="G423" s="214">
        <v>171</v>
      </c>
      <c r="I423" s="214">
        <v>2</v>
      </c>
      <c r="J423" s="214">
        <v>5</v>
      </c>
      <c r="K423" s="214">
        <v>45</v>
      </c>
      <c r="O423" s="214" t="s">
        <v>4556</v>
      </c>
      <c r="P423" s="214" t="s">
        <v>663</v>
      </c>
      <c r="Q423" s="216">
        <v>40337</v>
      </c>
      <c r="R423" s="181">
        <v>1.81</v>
      </c>
      <c r="S423" s="1">
        <v>59.5</v>
      </c>
      <c r="V423" s="1">
        <v>19200</v>
      </c>
      <c r="W423" s="1">
        <v>41.9</v>
      </c>
      <c r="X423" s="1" t="s">
        <v>1406</v>
      </c>
      <c r="Y423" s="1"/>
      <c r="Z423" s="1"/>
      <c r="AA423" s="183">
        <f t="shared" si="9"/>
        <v>1.3689075630252101</v>
      </c>
      <c r="AB423" s="183">
        <f t="shared" si="10"/>
        <v>0.98325333333333331</v>
      </c>
      <c r="AE423" s="183">
        <f t="shared" si="11"/>
        <v>17.100000000000001</v>
      </c>
    </row>
    <row r="424" spans="3:31" x14ac:dyDescent="0.2">
      <c r="C424" s="262" t="s">
        <v>139</v>
      </c>
      <c r="D424" s="223" t="s">
        <v>808</v>
      </c>
      <c r="E424" s="223" t="s">
        <v>1207</v>
      </c>
      <c r="F424" s="214" t="s">
        <v>46</v>
      </c>
      <c r="G424" s="214">
        <v>171</v>
      </c>
      <c r="I424" s="214">
        <v>2</v>
      </c>
      <c r="J424" s="214">
        <v>5</v>
      </c>
      <c r="K424" s="214">
        <v>45</v>
      </c>
      <c r="O424" s="214" t="s">
        <v>4556</v>
      </c>
      <c r="P424" s="214" t="s">
        <v>663</v>
      </c>
      <c r="Q424" s="216">
        <v>40337</v>
      </c>
      <c r="R424" s="181">
        <v>1.81</v>
      </c>
      <c r="S424" s="1">
        <v>59.5</v>
      </c>
      <c r="V424" s="1">
        <v>19200</v>
      </c>
      <c r="W424" s="1">
        <v>41.9</v>
      </c>
      <c r="X424" s="1" t="s">
        <v>1406</v>
      </c>
      <c r="Y424" s="1"/>
      <c r="Z424" s="1"/>
      <c r="AA424" s="183">
        <f t="shared" si="9"/>
        <v>1.3689075630252101</v>
      </c>
      <c r="AB424" s="183">
        <f t="shared" si="10"/>
        <v>0.98325333333333331</v>
      </c>
      <c r="AE424" s="183">
        <f t="shared" si="11"/>
        <v>17.100000000000001</v>
      </c>
    </row>
    <row r="425" spans="3:31" x14ac:dyDescent="0.2">
      <c r="C425" s="262" t="s">
        <v>139</v>
      </c>
      <c r="D425" s="223" t="s">
        <v>811</v>
      </c>
      <c r="E425" s="223" t="s">
        <v>1207</v>
      </c>
      <c r="F425" s="214" t="s">
        <v>47</v>
      </c>
      <c r="G425" s="214">
        <v>171</v>
      </c>
      <c r="I425" s="214">
        <v>2</v>
      </c>
      <c r="J425" s="214">
        <v>5</v>
      </c>
      <c r="K425" s="214">
        <v>45</v>
      </c>
      <c r="O425" s="214" t="s">
        <v>4556</v>
      </c>
      <c r="P425" s="214" t="s">
        <v>663</v>
      </c>
      <c r="Q425" s="216">
        <v>40337</v>
      </c>
      <c r="R425" s="181">
        <v>1.81</v>
      </c>
      <c r="S425" s="1">
        <v>59.5</v>
      </c>
      <c r="V425" s="1">
        <v>19200</v>
      </c>
      <c r="W425" s="1">
        <v>41.9</v>
      </c>
      <c r="X425" s="1" t="s">
        <v>1406</v>
      </c>
      <c r="Y425" s="1"/>
      <c r="Z425" s="1"/>
      <c r="AA425" s="183">
        <f t="shared" si="9"/>
        <v>1.3689075630252101</v>
      </c>
      <c r="AB425" s="183">
        <f t="shared" si="10"/>
        <v>0.98325333333333331</v>
      </c>
      <c r="AE425" s="183">
        <f t="shared" si="11"/>
        <v>17.100000000000001</v>
      </c>
    </row>
    <row r="426" spans="3:31" x14ac:dyDescent="0.2">
      <c r="C426" s="262" t="s">
        <v>139</v>
      </c>
      <c r="D426" s="223" t="s">
        <v>813</v>
      </c>
      <c r="E426" s="223" t="s">
        <v>1207</v>
      </c>
      <c r="F426" s="214" t="s">
        <v>48</v>
      </c>
      <c r="G426" s="214">
        <v>171</v>
      </c>
      <c r="I426" s="214">
        <v>2</v>
      </c>
      <c r="J426" s="214">
        <v>5</v>
      </c>
      <c r="K426" s="214">
        <v>45</v>
      </c>
      <c r="O426" s="214" t="s">
        <v>4556</v>
      </c>
      <c r="P426" s="214" t="s">
        <v>3192</v>
      </c>
      <c r="Q426" s="216">
        <v>40337</v>
      </c>
      <c r="R426" s="181">
        <v>1.81</v>
      </c>
      <c r="S426" s="1">
        <v>59.5</v>
      </c>
      <c r="V426" s="1">
        <v>19200</v>
      </c>
      <c r="W426" s="1">
        <v>41.9</v>
      </c>
      <c r="X426" s="1" t="s">
        <v>1406</v>
      </c>
      <c r="Y426" s="1"/>
      <c r="Z426" s="1"/>
      <c r="AA426" s="183">
        <f t="shared" si="9"/>
        <v>1.3689075630252101</v>
      </c>
      <c r="AB426" s="183">
        <f t="shared" si="10"/>
        <v>0.98325333333333331</v>
      </c>
      <c r="AE426" s="183">
        <f t="shared" si="11"/>
        <v>17.100000000000001</v>
      </c>
    </row>
    <row r="427" spans="3:31" x14ac:dyDescent="0.2">
      <c r="C427" s="262" t="s">
        <v>139</v>
      </c>
      <c r="D427" s="223" t="s">
        <v>1818</v>
      </c>
      <c r="E427" s="223" t="s">
        <v>1207</v>
      </c>
      <c r="F427" s="214" t="s">
        <v>49</v>
      </c>
      <c r="G427" s="214">
        <v>171</v>
      </c>
      <c r="I427" s="214">
        <v>2</v>
      </c>
      <c r="J427" s="214">
        <v>5</v>
      </c>
      <c r="K427" s="214">
        <v>45</v>
      </c>
      <c r="O427" s="214" t="s">
        <v>4556</v>
      </c>
      <c r="P427" s="214" t="s">
        <v>669</v>
      </c>
      <c r="Q427" s="216">
        <v>40337</v>
      </c>
      <c r="R427" s="181">
        <v>1.81</v>
      </c>
      <c r="S427" s="1">
        <v>59.5</v>
      </c>
      <c r="V427" s="1">
        <v>19200</v>
      </c>
      <c r="W427" s="1">
        <v>41.9</v>
      </c>
      <c r="X427" s="1" t="s">
        <v>1406</v>
      </c>
      <c r="Y427" s="1"/>
      <c r="Z427" s="1"/>
      <c r="AA427" s="183">
        <f t="shared" si="9"/>
        <v>1.3689075630252101</v>
      </c>
      <c r="AB427" s="183">
        <f t="shared" si="10"/>
        <v>0.98325333333333331</v>
      </c>
      <c r="AE427" s="183">
        <f t="shared" si="11"/>
        <v>17.100000000000001</v>
      </c>
    </row>
    <row r="428" spans="3:31" x14ac:dyDescent="0.2">
      <c r="C428" s="262" t="s">
        <v>139</v>
      </c>
      <c r="D428" s="223" t="s">
        <v>1820</v>
      </c>
      <c r="E428" s="223" t="s">
        <v>1207</v>
      </c>
      <c r="F428" s="214" t="s">
        <v>50</v>
      </c>
      <c r="G428" s="214">
        <v>171</v>
      </c>
      <c r="I428" s="214">
        <v>2</v>
      </c>
      <c r="J428" s="214">
        <v>5</v>
      </c>
      <c r="K428" s="214">
        <v>45</v>
      </c>
      <c r="O428" s="214" t="s">
        <v>4556</v>
      </c>
      <c r="P428" s="214" t="s">
        <v>669</v>
      </c>
      <c r="Q428" s="216">
        <v>40337</v>
      </c>
      <c r="R428" s="181">
        <v>1.81</v>
      </c>
      <c r="S428" s="1">
        <v>59.5</v>
      </c>
      <c r="V428" s="1">
        <v>19200</v>
      </c>
      <c r="W428" s="1">
        <v>41.9</v>
      </c>
      <c r="X428" s="1" t="s">
        <v>1406</v>
      </c>
      <c r="Y428" s="1"/>
      <c r="Z428" s="1"/>
      <c r="AA428" s="183">
        <f t="shared" si="9"/>
        <v>1.3689075630252101</v>
      </c>
      <c r="AB428" s="183">
        <f t="shared" si="10"/>
        <v>0.98325333333333331</v>
      </c>
      <c r="AE428" s="183">
        <f t="shared" si="11"/>
        <v>17.100000000000001</v>
      </c>
    </row>
    <row r="429" spans="3:31" x14ac:dyDescent="0.2">
      <c r="C429" s="262" t="s">
        <v>139</v>
      </c>
      <c r="D429" s="223" t="s">
        <v>1822</v>
      </c>
      <c r="E429" s="223" t="s">
        <v>1207</v>
      </c>
      <c r="F429" s="214" t="s">
        <v>51</v>
      </c>
      <c r="G429" s="214">
        <v>171</v>
      </c>
      <c r="I429" s="214">
        <v>2</v>
      </c>
      <c r="J429" s="214">
        <v>6.5</v>
      </c>
      <c r="K429" s="214">
        <v>45</v>
      </c>
      <c r="O429" s="214" t="s">
        <v>4556</v>
      </c>
      <c r="P429" s="214" t="s">
        <v>669</v>
      </c>
      <c r="Q429" s="216">
        <v>40337</v>
      </c>
      <c r="R429" s="181">
        <v>1.81</v>
      </c>
      <c r="S429" s="1">
        <v>59.5</v>
      </c>
      <c r="V429" s="1">
        <v>19200</v>
      </c>
      <c r="W429" s="1">
        <v>41.9</v>
      </c>
      <c r="X429" s="1" t="s">
        <v>1406</v>
      </c>
      <c r="Y429" s="1"/>
      <c r="Z429" s="1"/>
      <c r="AA429" s="183">
        <f t="shared" si="9"/>
        <v>1.7795798319327731</v>
      </c>
      <c r="AB429" s="183">
        <f t="shared" si="10"/>
        <v>1.2782293333333334</v>
      </c>
      <c r="AE429" s="183">
        <f t="shared" si="11"/>
        <v>22.23</v>
      </c>
    </row>
    <row r="430" spans="3:31" x14ac:dyDescent="0.2">
      <c r="C430" s="262" t="s">
        <v>139</v>
      </c>
      <c r="D430" s="223" t="s">
        <v>1824</v>
      </c>
      <c r="E430" s="223" t="s">
        <v>1207</v>
      </c>
      <c r="F430" s="214" t="s">
        <v>52</v>
      </c>
      <c r="G430" s="214">
        <v>171</v>
      </c>
      <c r="I430" s="214">
        <v>2</v>
      </c>
      <c r="J430" s="214">
        <v>5</v>
      </c>
      <c r="K430" s="214">
        <v>45</v>
      </c>
      <c r="O430" s="214" t="s">
        <v>4556</v>
      </c>
      <c r="P430" s="214" t="s">
        <v>3209</v>
      </c>
      <c r="Q430" s="216">
        <v>40338</v>
      </c>
      <c r="R430" s="181">
        <v>1.81</v>
      </c>
      <c r="S430" s="1">
        <v>59.5</v>
      </c>
      <c r="V430" s="1">
        <v>19200</v>
      </c>
      <c r="W430" s="1">
        <v>41.9</v>
      </c>
      <c r="X430" s="1" t="s">
        <v>1406</v>
      </c>
      <c r="Y430" s="1"/>
      <c r="Z430" s="1"/>
      <c r="AA430" s="183">
        <f t="shared" si="9"/>
        <v>1.3689075630252101</v>
      </c>
      <c r="AB430" s="183">
        <f t="shared" si="10"/>
        <v>0.98325333333333331</v>
      </c>
      <c r="AE430" s="183">
        <f t="shared" si="11"/>
        <v>17.100000000000001</v>
      </c>
    </row>
    <row r="431" spans="3:31" x14ac:dyDescent="0.2">
      <c r="C431" s="262" t="s">
        <v>139</v>
      </c>
      <c r="D431" s="223" t="s">
        <v>1826</v>
      </c>
      <c r="E431" s="223" t="s">
        <v>1207</v>
      </c>
      <c r="F431" s="214" t="s">
        <v>53</v>
      </c>
      <c r="G431" s="214">
        <v>171</v>
      </c>
      <c r="I431" s="214">
        <v>2</v>
      </c>
      <c r="J431" s="214">
        <v>5</v>
      </c>
      <c r="K431" s="214">
        <v>45</v>
      </c>
      <c r="O431" s="214" t="s">
        <v>4556</v>
      </c>
      <c r="P431" s="214" t="s">
        <v>3209</v>
      </c>
      <c r="Q431" s="216">
        <v>40338</v>
      </c>
      <c r="R431" s="181">
        <v>1.81</v>
      </c>
      <c r="S431" s="1">
        <v>59.5</v>
      </c>
      <c r="V431" s="1">
        <v>19200</v>
      </c>
      <c r="W431" s="1">
        <v>41.9</v>
      </c>
      <c r="X431" s="1" t="s">
        <v>1406</v>
      </c>
      <c r="Y431" s="1"/>
      <c r="Z431" s="1"/>
      <c r="AA431" s="183">
        <f t="shared" si="9"/>
        <v>1.3689075630252101</v>
      </c>
      <c r="AB431" s="183">
        <f t="shared" si="10"/>
        <v>0.98325333333333331</v>
      </c>
      <c r="AE431" s="183">
        <f t="shared" si="11"/>
        <v>17.100000000000001</v>
      </c>
    </row>
    <row r="432" spans="3:31" x14ac:dyDescent="0.2">
      <c r="C432" s="262" t="s">
        <v>139</v>
      </c>
      <c r="D432" s="223" t="s">
        <v>664</v>
      </c>
      <c r="E432" s="223" t="s">
        <v>1207</v>
      </c>
      <c r="F432" s="214" t="s">
        <v>54</v>
      </c>
      <c r="G432" s="214">
        <v>171</v>
      </c>
      <c r="I432" s="214">
        <v>2</v>
      </c>
      <c r="J432" s="214">
        <v>5</v>
      </c>
      <c r="K432" s="214">
        <v>45</v>
      </c>
      <c r="O432" s="214" t="s">
        <v>4556</v>
      </c>
      <c r="P432" s="214" t="s">
        <v>3209</v>
      </c>
      <c r="Q432" s="216">
        <v>40338</v>
      </c>
      <c r="R432" s="181">
        <v>1.81</v>
      </c>
      <c r="S432" s="1">
        <v>59.5</v>
      </c>
      <c r="V432" s="1">
        <v>19200</v>
      </c>
      <c r="W432" s="1">
        <v>41.9</v>
      </c>
      <c r="X432" s="1" t="s">
        <v>1406</v>
      </c>
      <c r="Y432" s="1"/>
      <c r="Z432" s="1"/>
      <c r="AA432" s="183">
        <f t="shared" si="9"/>
        <v>1.3689075630252101</v>
      </c>
      <c r="AB432" s="183">
        <f t="shared" si="10"/>
        <v>0.98325333333333331</v>
      </c>
      <c r="AE432" s="183">
        <f t="shared" si="11"/>
        <v>17.100000000000001</v>
      </c>
    </row>
    <row r="433" spans="3:31" x14ac:dyDescent="0.2">
      <c r="C433" s="262" t="s">
        <v>139</v>
      </c>
      <c r="D433" s="223" t="s">
        <v>1830</v>
      </c>
      <c r="E433" s="223" t="s">
        <v>1207</v>
      </c>
      <c r="F433" s="214" t="s">
        <v>55</v>
      </c>
      <c r="G433" s="214">
        <v>171</v>
      </c>
      <c r="I433" s="214">
        <v>2</v>
      </c>
      <c r="J433" s="214">
        <v>5</v>
      </c>
      <c r="K433" s="214">
        <v>45</v>
      </c>
      <c r="O433" s="214" t="s">
        <v>4556</v>
      </c>
      <c r="P433" s="214" t="s">
        <v>3209</v>
      </c>
      <c r="Q433" s="216">
        <v>40338</v>
      </c>
      <c r="R433" s="181">
        <v>1.81</v>
      </c>
      <c r="S433" s="1">
        <v>59.5</v>
      </c>
      <c r="V433" s="1">
        <v>19200</v>
      </c>
      <c r="W433" s="1">
        <v>41.9</v>
      </c>
      <c r="X433" s="1" t="s">
        <v>1406</v>
      </c>
      <c r="Y433" s="1"/>
      <c r="Z433" s="1"/>
      <c r="AA433" s="183">
        <f t="shared" si="9"/>
        <v>1.3689075630252101</v>
      </c>
      <c r="AB433" s="183">
        <f t="shared" si="10"/>
        <v>0.98325333333333331</v>
      </c>
      <c r="AE433" s="183">
        <f t="shared" si="11"/>
        <v>17.100000000000001</v>
      </c>
    </row>
    <row r="434" spans="3:31" x14ac:dyDescent="0.2">
      <c r="C434" s="262" t="s">
        <v>139</v>
      </c>
      <c r="D434" s="223" t="s">
        <v>1832</v>
      </c>
      <c r="E434" s="223" t="s">
        <v>1207</v>
      </c>
      <c r="F434" s="214" t="s">
        <v>56</v>
      </c>
      <c r="G434" s="214">
        <v>171</v>
      </c>
      <c r="I434" s="214">
        <v>2</v>
      </c>
      <c r="J434" s="214">
        <v>5</v>
      </c>
      <c r="K434" s="214">
        <v>45</v>
      </c>
      <c r="O434" s="214" t="s">
        <v>4556</v>
      </c>
      <c r="P434" s="214" t="s">
        <v>3209</v>
      </c>
      <c r="Q434" s="216">
        <v>40338</v>
      </c>
      <c r="R434" s="181">
        <v>1.81</v>
      </c>
      <c r="S434" s="1">
        <v>59.5</v>
      </c>
      <c r="V434" s="1">
        <v>19200</v>
      </c>
      <c r="W434" s="1">
        <v>41.9</v>
      </c>
      <c r="X434" s="1" t="s">
        <v>1406</v>
      </c>
      <c r="Y434" s="1"/>
      <c r="Z434" s="1"/>
      <c r="AA434" s="183">
        <f t="shared" si="9"/>
        <v>1.3689075630252101</v>
      </c>
      <c r="AB434" s="183">
        <f t="shared" si="10"/>
        <v>0.98325333333333331</v>
      </c>
      <c r="AE434" s="183">
        <f t="shared" si="11"/>
        <v>17.100000000000001</v>
      </c>
    </row>
    <row r="435" spans="3:31" x14ac:dyDescent="0.2">
      <c r="C435" s="262" t="s">
        <v>139</v>
      </c>
      <c r="D435" s="223" t="s">
        <v>1834</v>
      </c>
      <c r="E435" s="223" t="s">
        <v>1207</v>
      </c>
      <c r="F435" s="214" t="s">
        <v>57</v>
      </c>
      <c r="G435" s="214">
        <v>171</v>
      </c>
      <c r="I435" s="214">
        <v>2</v>
      </c>
      <c r="J435" s="214">
        <v>5</v>
      </c>
      <c r="K435" s="214">
        <v>45</v>
      </c>
      <c r="O435" s="214" t="s">
        <v>4556</v>
      </c>
      <c r="P435" s="214" t="s">
        <v>3209</v>
      </c>
      <c r="Q435" s="216">
        <v>40338</v>
      </c>
      <c r="R435" s="181">
        <v>1.81</v>
      </c>
      <c r="S435" s="1">
        <v>59.5</v>
      </c>
      <c r="V435" s="1">
        <v>19200</v>
      </c>
      <c r="W435" s="1">
        <v>41.9</v>
      </c>
      <c r="X435" s="1" t="s">
        <v>1406</v>
      </c>
      <c r="Y435" s="1"/>
      <c r="Z435" s="1"/>
      <c r="AA435" s="183">
        <f t="shared" si="9"/>
        <v>1.3689075630252101</v>
      </c>
      <c r="AB435" s="183">
        <f t="shared" si="10"/>
        <v>0.98325333333333331</v>
      </c>
      <c r="AE435" s="183">
        <f t="shared" si="11"/>
        <v>17.100000000000001</v>
      </c>
    </row>
    <row r="436" spans="3:31" x14ac:dyDescent="0.2">
      <c r="C436" s="262" t="s">
        <v>139</v>
      </c>
      <c r="D436" s="223" t="s">
        <v>1836</v>
      </c>
      <c r="E436" s="223" t="s">
        <v>1207</v>
      </c>
      <c r="F436" s="214" t="s">
        <v>58</v>
      </c>
      <c r="G436" s="214">
        <v>171</v>
      </c>
      <c r="I436" s="214">
        <v>2</v>
      </c>
      <c r="J436" s="214">
        <v>5</v>
      </c>
      <c r="K436" s="214">
        <v>45</v>
      </c>
      <c r="O436" s="214" t="s">
        <v>4556</v>
      </c>
      <c r="P436" s="214" t="s">
        <v>669</v>
      </c>
      <c r="Q436" s="216">
        <v>40338</v>
      </c>
      <c r="R436" s="181">
        <v>1.81</v>
      </c>
      <c r="S436" s="1">
        <v>59.5</v>
      </c>
      <c r="V436" s="1">
        <v>19200</v>
      </c>
      <c r="W436" s="1">
        <v>41.9</v>
      </c>
      <c r="X436" s="1" t="s">
        <v>1406</v>
      </c>
      <c r="Y436" s="1"/>
      <c r="Z436" s="1"/>
      <c r="AA436" s="183">
        <f t="shared" si="9"/>
        <v>1.3689075630252101</v>
      </c>
      <c r="AB436" s="183">
        <f t="shared" si="10"/>
        <v>0.98325333333333331</v>
      </c>
      <c r="AE436" s="183">
        <f t="shared" si="11"/>
        <v>17.100000000000001</v>
      </c>
    </row>
    <row r="437" spans="3:31" x14ac:dyDescent="0.2">
      <c r="C437" s="262" t="s">
        <v>139</v>
      </c>
      <c r="D437" s="223" t="s">
        <v>1838</v>
      </c>
      <c r="E437" s="223" t="s">
        <v>1207</v>
      </c>
      <c r="F437" s="214" t="s">
        <v>58</v>
      </c>
      <c r="G437" s="214">
        <v>171</v>
      </c>
      <c r="I437" s="214">
        <v>2</v>
      </c>
      <c r="J437" s="214">
        <v>5</v>
      </c>
      <c r="K437" s="214">
        <v>45</v>
      </c>
      <c r="O437" s="214" t="s">
        <v>4556</v>
      </c>
      <c r="P437" s="214" t="s">
        <v>669</v>
      </c>
      <c r="Q437" s="216">
        <v>40339</v>
      </c>
      <c r="R437" s="181">
        <v>1.81</v>
      </c>
      <c r="S437" s="1">
        <v>59.5</v>
      </c>
      <c r="V437" s="1">
        <v>19200</v>
      </c>
      <c r="W437" s="1">
        <v>41.9</v>
      </c>
      <c r="X437" s="1" t="s">
        <v>1406</v>
      </c>
      <c r="Y437" s="1"/>
      <c r="Z437" s="1"/>
      <c r="AA437" s="183">
        <f t="shared" si="9"/>
        <v>1.3689075630252101</v>
      </c>
      <c r="AB437" s="183">
        <f t="shared" si="10"/>
        <v>0.98325333333333331</v>
      </c>
      <c r="AE437" s="183">
        <f t="shared" si="11"/>
        <v>17.100000000000001</v>
      </c>
    </row>
    <row r="438" spans="3:31" x14ac:dyDescent="0.2">
      <c r="C438" s="262" t="s">
        <v>139</v>
      </c>
      <c r="D438" s="223" t="s">
        <v>1840</v>
      </c>
      <c r="E438" s="223" t="s">
        <v>1207</v>
      </c>
      <c r="F438" s="214" t="s">
        <v>59</v>
      </c>
      <c r="G438" s="214">
        <v>171</v>
      </c>
      <c r="I438" s="214">
        <v>2</v>
      </c>
      <c r="J438" s="214">
        <v>5</v>
      </c>
      <c r="K438" s="214">
        <v>45</v>
      </c>
      <c r="O438" s="214" t="s">
        <v>4556</v>
      </c>
      <c r="P438" s="214" t="s">
        <v>3209</v>
      </c>
      <c r="Q438" s="216">
        <v>40339</v>
      </c>
      <c r="R438" s="181">
        <v>1.81</v>
      </c>
      <c r="S438" s="1">
        <v>59.5</v>
      </c>
      <c r="V438" s="1">
        <v>19200</v>
      </c>
      <c r="W438" s="1">
        <v>41.9</v>
      </c>
      <c r="X438" s="1" t="s">
        <v>1406</v>
      </c>
      <c r="Y438" s="1"/>
      <c r="Z438" s="1"/>
      <c r="AA438" s="183">
        <f t="shared" si="9"/>
        <v>1.3689075630252101</v>
      </c>
      <c r="AB438" s="183">
        <f t="shared" si="10"/>
        <v>0.98325333333333331</v>
      </c>
      <c r="AE438" s="183">
        <f t="shared" si="11"/>
        <v>17.100000000000001</v>
      </c>
    </row>
    <row r="439" spans="3:31" x14ac:dyDescent="0.2">
      <c r="C439" s="262" t="s">
        <v>139</v>
      </c>
      <c r="D439" s="223" t="s">
        <v>1843</v>
      </c>
      <c r="E439" s="223" t="s">
        <v>1207</v>
      </c>
      <c r="F439" s="214" t="s">
        <v>60</v>
      </c>
      <c r="G439" s="214">
        <v>171</v>
      </c>
      <c r="I439" s="214">
        <v>2</v>
      </c>
      <c r="J439" s="214">
        <v>5</v>
      </c>
      <c r="K439" s="214">
        <v>45</v>
      </c>
      <c r="O439" s="214" t="s">
        <v>4556</v>
      </c>
      <c r="P439" s="214" t="s">
        <v>3209</v>
      </c>
      <c r="Q439" s="216">
        <v>40339</v>
      </c>
      <c r="R439" s="181">
        <v>1.81</v>
      </c>
      <c r="S439" s="1">
        <v>59.5</v>
      </c>
      <c r="V439" s="1">
        <v>19200</v>
      </c>
      <c r="W439" s="1">
        <v>41.9</v>
      </c>
      <c r="X439" s="1" t="s">
        <v>1406</v>
      </c>
      <c r="Y439" s="1"/>
      <c r="Z439" s="1"/>
      <c r="AA439" s="183">
        <f t="shared" si="9"/>
        <v>1.3689075630252101</v>
      </c>
      <c r="AB439" s="183">
        <f t="shared" si="10"/>
        <v>0.98325333333333331</v>
      </c>
      <c r="AE439" s="183">
        <f t="shared" si="11"/>
        <v>17.100000000000001</v>
      </c>
    </row>
    <row r="440" spans="3:31" x14ac:dyDescent="0.2">
      <c r="C440" s="262" t="s">
        <v>139</v>
      </c>
      <c r="D440" s="223" t="s">
        <v>1845</v>
      </c>
      <c r="E440" s="223" t="s">
        <v>1207</v>
      </c>
      <c r="F440" s="214" t="s">
        <v>61</v>
      </c>
      <c r="G440" s="214">
        <v>171</v>
      </c>
      <c r="I440" s="214">
        <v>2</v>
      </c>
      <c r="J440" s="214">
        <v>5</v>
      </c>
      <c r="K440" s="214">
        <v>45</v>
      </c>
      <c r="O440" s="214" t="s">
        <v>4556</v>
      </c>
      <c r="P440" s="214" t="s">
        <v>663</v>
      </c>
      <c r="Q440" s="216">
        <v>40339</v>
      </c>
      <c r="R440" s="181">
        <v>1.81</v>
      </c>
      <c r="S440" s="1">
        <v>59.5</v>
      </c>
      <c r="V440" s="1">
        <v>19200</v>
      </c>
      <c r="W440" s="1">
        <v>41.9</v>
      </c>
      <c r="X440" s="1" t="s">
        <v>1406</v>
      </c>
      <c r="Y440" s="1"/>
      <c r="Z440" s="1"/>
      <c r="AA440" s="183">
        <f t="shared" si="9"/>
        <v>1.3689075630252101</v>
      </c>
      <c r="AB440" s="183">
        <f t="shared" si="10"/>
        <v>0.98325333333333331</v>
      </c>
      <c r="AE440" s="183">
        <f t="shared" si="11"/>
        <v>17.100000000000001</v>
      </c>
    </row>
    <row r="441" spans="3:31" x14ac:dyDescent="0.2">
      <c r="C441" s="262" t="s">
        <v>139</v>
      </c>
      <c r="D441" s="223" t="s">
        <v>1847</v>
      </c>
      <c r="E441" s="223" t="s">
        <v>1207</v>
      </c>
      <c r="F441" s="214" t="s">
        <v>62</v>
      </c>
      <c r="G441" s="214">
        <v>171</v>
      </c>
      <c r="I441" s="214">
        <v>2</v>
      </c>
      <c r="J441" s="214">
        <v>5</v>
      </c>
      <c r="K441" s="214">
        <v>45</v>
      </c>
      <c r="O441" s="214" t="s">
        <v>4556</v>
      </c>
      <c r="P441" s="214" t="s">
        <v>3192</v>
      </c>
      <c r="Q441" s="216">
        <v>40340</v>
      </c>
      <c r="R441" s="181">
        <v>1.81</v>
      </c>
      <c r="S441" s="1">
        <v>59.5</v>
      </c>
      <c r="V441" s="1">
        <v>19200</v>
      </c>
      <c r="W441" s="1">
        <v>41.9</v>
      </c>
      <c r="X441" s="1" t="s">
        <v>1406</v>
      </c>
      <c r="Y441" s="1"/>
      <c r="Z441" s="1"/>
      <c r="AA441" s="183">
        <f t="shared" si="9"/>
        <v>1.3689075630252101</v>
      </c>
      <c r="AB441" s="183">
        <f t="shared" si="10"/>
        <v>0.98325333333333331</v>
      </c>
      <c r="AE441" s="183">
        <f t="shared" si="11"/>
        <v>17.100000000000001</v>
      </c>
    </row>
    <row r="442" spans="3:31" x14ac:dyDescent="0.2">
      <c r="C442" s="262" t="s">
        <v>139</v>
      </c>
      <c r="D442" s="223" t="s">
        <v>1849</v>
      </c>
      <c r="E442" s="223" t="s">
        <v>1207</v>
      </c>
      <c r="F442" s="214" t="s">
        <v>63</v>
      </c>
      <c r="G442" s="214">
        <v>171</v>
      </c>
      <c r="I442" s="214">
        <v>2</v>
      </c>
      <c r="J442" s="214">
        <v>5</v>
      </c>
      <c r="K442" s="214">
        <v>45</v>
      </c>
      <c r="O442" s="214" t="s">
        <v>4556</v>
      </c>
      <c r="P442" s="214" t="s">
        <v>3192</v>
      </c>
      <c r="Q442" s="216">
        <v>40340</v>
      </c>
      <c r="R442" s="181">
        <v>1.81</v>
      </c>
      <c r="S442" s="1">
        <v>59.5</v>
      </c>
      <c r="V442" s="1">
        <v>19200</v>
      </c>
      <c r="W442" s="1">
        <v>41.9</v>
      </c>
      <c r="X442" s="1" t="s">
        <v>1406</v>
      </c>
      <c r="Y442" s="1"/>
      <c r="Z442" s="1"/>
      <c r="AA442" s="183">
        <f t="shared" si="9"/>
        <v>1.3689075630252101</v>
      </c>
      <c r="AB442" s="183">
        <f t="shared" si="10"/>
        <v>0.98325333333333331</v>
      </c>
      <c r="AE442" s="183">
        <f t="shared" si="11"/>
        <v>17.100000000000001</v>
      </c>
    </row>
    <row r="443" spans="3:31" x14ac:dyDescent="0.2">
      <c r="C443" s="262" t="s">
        <v>139</v>
      </c>
      <c r="D443" s="223" t="s">
        <v>1851</v>
      </c>
      <c r="E443" s="223" t="s">
        <v>1207</v>
      </c>
      <c r="F443" s="214" t="s">
        <v>64</v>
      </c>
      <c r="G443" s="214">
        <v>171</v>
      </c>
      <c r="I443" s="214">
        <v>2</v>
      </c>
      <c r="J443" s="214">
        <v>6.5</v>
      </c>
      <c r="K443" s="214">
        <v>45</v>
      </c>
      <c r="O443" s="214" t="s">
        <v>4556</v>
      </c>
      <c r="P443" s="214" t="s">
        <v>3192</v>
      </c>
      <c r="Q443" s="216">
        <v>40340</v>
      </c>
      <c r="R443" s="181">
        <v>1.81</v>
      </c>
      <c r="S443" s="1">
        <v>59.5</v>
      </c>
      <c r="V443" s="1">
        <v>19200</v>
      </c>
      <c r="W443" s="1">
        <v>41.9</v>
      </c>
      <c r="X443" s="1" t="s">
        <v>1406</v>
      </c>
      <c r="Y443" s="1"/>
      <c r="Z443" s="1"/>
      <c r="AA443" s="183">
        <f t="shared" si="9"/>
        <v>1.7795798319327731</v>
      </c>
      <c r="AB443" s="183">
        <f t="shared" si="10"/>
        <v>1.2782293333333334</v>
      </c>
      <c r="AE443" s="183">
        <f t="shared" si="11"/>
        <v>22.23</v>
      </c>
    </row>
    <row r="444" spans="3:31" x14ac:dyDescent="0.2">
      <c r="C444" s="262" t="s">
        <v>139</v>
      </c>
      <c r="D444" s="223" t="s">
        <v>3947</v>
      </c>
      <c r="E444" s="223" t="s">
        <v>1207</v>
      </c>
      <c r="F444" s="214" t="s">
        <v>65</v>
      </c>
      <c r="G444" s="214">
        <v>171</v>
      </c>
      <c r="I444" s="214">
        <v>2</v>
      </c>
      <c r="J444" s="214">
        <v>5</v>
      </c>
      <c r="K444" s="214">
        <v>45</v>
      </c>
      <c r="O444" s="214" t="s">
        <v>4556</v>
      </c>
      <c r="P444" s="214" t="s">
        <v>3192</v>
      </c>
      <c r="Q444" s="216">
        <v>40340</v>
      </c>
      <c r="R444" s="181">
        <v>1.81</v>
      </c>
      <c r="S444" s="1">
        <v>59.5</v>
      </c>
      <c r="V444" s="1">
        <v>19200</v>
      </c>
      <c r="W444" s="1">
        <v>41.9</v>
      </c>
      <c r="X444" s="1" t="s">
        <v>1406</v>
      </c>
      <c r="Y444" s="1"/>
      <c r="Z444" s="1"/>
      <c r="AA444" s="183">
        <f t="shared" si="9"/>
        <v>1.3689075630252101</v>
      </c>
      <c r="AB444" s="183">
        <f t="shared" si="10"/>
        <v>0.98325333333333331</v>
      </c>
      <c r="AE444" s="183">
        <f t="shared" si="11"/>
        <v>17.100000000000001</v>
      </c>
    </row>
    <row r="445" spans="3:31" x14ac:dyDescent="0.2">
      <c r="C445" s="262" t="s">
        <v>139</v>
      </c>
      <c r="D445" s="223" t="s">
        <v>3950</v>
      </c>
      <c r="E445" s="223" t="s">
        <v>1207</v>
      </c>
      <c r="F445" s="214" t="s">
        <v>3235</v>
      </c>
      <c r="G445" s="214">
        <v>171</v>
      </c>
      <c r="I445" s="214">
        <v>2</v>
      </c>
      <c r="J445" s="214">
        <v>5</v>
      </c>
      <c r="K445" s="214">
        <v>45</v>
      </c>
      <c r="O445" s="214" t="s">
        <v>4556</v>
      </c>
      <c r="P445" s="214" t="s">
        <v>663</v>
      </c>
      <c r="Q445" s="216">
        <v>40340</v>
      </c>
      <c r="R445" s="181">
        <v>1.81</v>
      </c>
      <c r="S445" s="1">
        <v>59.5</v>
      </c>
      <c r="V445" s="1">
        <v>19200</v>
      </c>
      <c r="W445" s="1">
        <v>41.9</v>
      </c>
      <c r="X445" s="1" t="s">
        <v>1406</v>
      </c>
      <c r="Y445" s="1"/>
      <c r="Z445" s="1"/>
      <c r="AA445" s="183">
        <f t="shared" si="9"/>
        <v>1.3689075630252101</v>
      </c>
      <c r="AB445" s="183">
        <f t="shared" si="10"/>
        <v>0.98325333333333331</v>
      </c>
      <c r="AE445" s="183">
        <f t="shared" si="11"/>
        <v>17.100000000000001</v>
      </c>
    </row>
    <row r="446" spans="3:31" x14ac:dyDescent="0.2">
      <c r="C446" s="262" t="s">
        <v>139</v>
      </c>
      <c r="D446" s="223" t="s">
        <v>3952</v>
      </c>
      <c r="E446" s="223" t="s">
        <v>1207</v>
      </c>
      <c r="F446" s="214" t="s">
        <v>3236</v>
      </c>
      <c r="G446" s="214">
        <v>171</v>
      </c>
      <c r="I446" s="214">
        <v>2</v>
      </c>
      <c r="J446" s="214">
        <v>5</v>
      </c>
      <c r="K446" s="214">
        <v>45</v>
      </c>
      <c r="O446" s="214" t="s">
        <v>4556</v>
      </c>
      <c r="P446" s="214" t="s">
        <v>663</v>
      </c>
      <c r="Q446" s="216">
        <v>40342</v>
      </c>
      <c r="R446" s="181">
        <v>1.81</v>
      </c>
      <c r="S446" s="1">
        <v>59.5</v>
      </c>
      <c r="V446" s="1">
        <v>19200</v>
      </c>
      <c r="W446" s="1">
        <v>41.9</v>
      </c>
      <c r="X446" s="1" t="s">
        <v>1406</v>
      </c>
      <c r="Y446" s="1"/>
      <c r="Z446" s="1"/>
      <c r="AA446" s="183">
        <f t="shared" si="9"/>
        <v>1.3689075630252101</v>
      </c>
      <c r="AB446" s="183">
        <f t="shared" si="10"/>
        <v>0.98325333333333331</v>
      </c>
      <c r="AE446" s="183">
        <f t="shared" si="11"/>
        <v>17.100000000000001</v>
      </c>
    </row>
    <row r="447" spans="3:31" x14ac:dyDescent="0.2">
      <c r="C447" s="262" t="s">
        <v>139</v>
      </c>
      <c r="D447" s="223" t="s">
        <v>3954</v>
      </c>
      <c r="E447" s="223" t="s">
        <v>1207</v>
      </c>
      <c r="F447" s="214" t="s">
        <v>3237</v>
      </c>
      <c r="G447" s="214">
        <v>171</v>
      </c>
      <c r="I447" s="214">
        <v>2</v>
      </c>
      <c r="J447" s="214">
        <v>5</v>
      </c>
      <c r="K447" s="214">
        <v>45</v>
      </c>
      <c r="O447" s="214" t="s">
        <v>4556</v>
      </c>
      <c r="P447" s="214" t="s">
        <v>663</v>
      </c>
      <c r="Q447" s="216">
        <v>40343</v>
      </c>
      <c r="R447" s="181">
        <v>1.81</v>
      </c>
      <c r="S447" s="1">
        <v>59.5</v>
      </c>
      <c r="V447" s="1">
        <v>19200</v>
      </c>
      <c r="W447" s="1">
        <v>41.9</v>
      </c>
      <c r="X447" s="1" t="s">
        <v>1406</v>
      </c>
      <c r="Y447" s="1"/>
      <c r="Z447" s="1"/>
      <c r="AA447" s="183">
        <f t="shared" si="9"/>
        <v>1.3689075630252101</v>
      </c>
      <c r="AB447" s="183">
        <f t="shared" si="10"/>
        <v>0.98325333333333331</v>
      </c>
      <c r="AE447" s="183">
        <f t="shared" si="11"/>
        <v>17.100000000000001</v>
      </c>
    </row>
    <row r="448" spans="3:31" x14ac:dyDescent="0.2">
      <c r="C448" s="262" t="s">
        <v>139</v>
      </c>
      <c r="D448" s="223" t="s">
        <v>3956</v>
      </c>
      <c r="E448" s="223" t="s">
        <v>1207</v>
      </c>
      <c r="F448" s="214" t="s">
        <v>3238</v>
      </c>
      <c r="G448" s="214">
        <v>171</v>
      </c>
      <c r="I448" s="214">
        <v>2</v>
      </c>
      <c r="J448" s="214">
        <v>5</v>
      </c>
      <c r="K448" s="214">
        <v>45</v>
      </c>
      <c r="O448" s="214" t="s">
        <v>4556</v>
      </c>
      <c r="P448" s="214" t="s">
        <v>669</v>
      </c>
      <c r="Q448" s="216">
        <v>40343</v>
      </c>
      <c r="R448" s="181">
        <v>1.81</v>
      </c>
      <c r="S448" s="1">
        <v>59.5</v>
      </c>
      <c r="V448" s="1">
        <v>19200</v>
      </c>
      <c r="W448" s="1">
        <v>41.9</v>
      </c>
      <c r="X448" s="1" t="s">
        <v>1406</v>
      </c>
      <c r="Y448" s="1"/>
      <c r="Z448" s="1"/>
      <c r="AA448" s="183">
        <f t="shared" si="9"/>
        <v>1.3689075630252101</v>
      </c>
      <c r="AB448" s="183">
        <f t="shared" si="10"/>
        <v>0.98325333333333331</v>
      </c>
      <c r="AE448" s="183">
        <f t="shared" si="11"/>
        <v>17.100000000000001</v>
      </c>
    </row>
    <row r="449" spans="3:31" x14ac:dyDescent="0.2">
      <c r="C449" s="262" t="s">
        <v>139</v>
      </c>
      <c r="D449" s="223" t="s">
        <v>3958</v>
      </c>
      <c r="E449" s="223" t="s">
        <v>1207</v>
      </c>
      <c r="F449" s="214" t="s">
        <v>3239</v>
      </c>
      <c r="G449" s="214">
        <v>171</v>
      </c>
      <c r="I449" s="214">
        <v>2</v>
      </c>
      <c r="J449" s="214">
        <v>5</v>
      </c>
      <c r="K449" s="214">
        <v>63</v>
      </c>
      <c r="O449" s="214" t="s">
        <v>4556</v>
      </c>
      <c r="P449" s="214" t="s">
        <v>663</v>
      </c>
      <c r="Q449" s="216">
        <v>40343</v>
      </c>
      <c r="R449" s="181">
        <v>1.81</v>
      </c>
      <c r="S449" s="1">
        <v>59.5</v>
      </c>
      <c r="V449" s="1">
        <v>19200</v>
      </c>
      <c r="W449" s="1">
        <v>41.9</v>
      </c>
      <c r="X449" s="1" t="s">
        <v>1406</v>
      </c>
      <c r="Y449" s="1"/>
      <c r="Z449" s="1"/>
      <c r="AA449" s="183">
        <f t="shared" si="9"/>
        <v>1.9164705882352941</v>
      </c>
      <c r="AB449" s="183">
        <f t="shared" si="10"/>
        <v>0.98325333333333331</v>
      </c>
      <c r="AE449" s="183">
        <f t="shared" si="11"/>
        <v>17.100000000000001</v>
      </c>
    </row>
    <row r="450" spans="3:31" x14ac:dyDescent="0.2">
      <c r="C450" s="262" t="s">
        <v>139</v>
      </c>
      <c r="D450" s="223" t="s">
        <v>3961</v>
      </c>
      <c r="E450" s="223" t="s">
        <v>1207</v>
      </c>
      <c r="F450" s="214" t="s">
        <v>3240</v>
      </c>
      <c r="G450" s="214">
        <v>171</v>
      </c>
      <c r="I450" s="214">
        <v>2</v>
      </c>
      <c r="J450" s="214">
        <v>5</v>
      </c>
      <c r="K450" s="214">
        <v>63</v>
      </c>
      <c r="O450" s="214" t="s">
        <v>4556</v>
      </c>
      <c r="P450" s="214" t="s">
        <v>663</v>
      </c>
      <c r="Q450" s="216">
        <v>40344</v>
      </c>
      <c r="R450" s="181">
        <v>1.81</v>
      </c>
      <c r="S450" s="1">
        <v>59.5</v>
      </c>
      <c r="V450" s="1">
        <v>19200</v>
      </c>
      <c r="W450" s="1">
        <v>41.9</v>
      </c>
      <c r="X450" s="1" t="s">
        <v>1406</v>
      </c>
      <c r="Y450" s="1"/>
      <c r="Z450" s="1"/>
      <c r="AA450" s="183">
        <f t="shared" si="9"/>
        <v>1.9164705882352941</v>
      </c>
      <c r="AB450" s="183">
        <f t="shared" si="10"/>
        <v>0.98325333333333331</v>
      </c>
      <c r="AE450" s="183">
        <f t="shared" si="11"/>
        <v>17.100000000000001</v>
      </c>
    </row>
    <row r="451" spans="3:31" x14ac:dyDescent="0.2">
      <c r="C451" s="262" t="s">
        <v>139</v>
      </c>
      <c r="D451" s="223" t="s">
        <v>3963</v>
      </c>
      <c r="E451" s="223" t="s">
        <v>1207</v>
      </c>
      <c r="F451" s="214" t="s">
        <v>3241</v>
      </c>
      <c r="G451" s="214">
        <v>171</v>
      </c>
      <c r="I451" s="214">
        <v>2</v>
      </c>
      <c r="J451" s="214">
        <v>5</v>
      </c>
      <c r="K451" s="214">
        <v>63</v>
      </c>
      <c r="O451" s="214" t="s">
        <v>4556</v>
      </c>
      <c r="P451" s="214" t="s">
        <v>663</v>
      </c>
      <c r="Q451" s="216">
        <v>40345</v>
      </c>
      <c r="R451" s="181">
        <v>1.81</v>
      </c>
      <c r="S451" s="1">
        <v>59.5</v>
      </c>
      <c r="V451" s="1">
        <v>19200</v>
      </c>
      <c r="W451" s="1">
        <v>41.9</v>
      </c>
      <c r="X451" s="1" t="s">
        <v>1406</v>
      </c>
      <c r="Y451" s="1"/>
      <c r="Z451" s="1"/>
      <c r="AA451" s="183">
        <f t="shared" si="9"/>
        <v>1.9164705882352941</v>
      </c>
      <c r="AB451" s="183">
        <f t="shared" si="10"/>
        <v>0.98325333333333331</v>
      </c>
      <c r="AE451" s="183">
        <f t="shared" si="11"/>
        <v>17.100000000000001</v>
      </c>
    </row>
    <row r="452" spans="3:31" x14ac:dyDescent="0.2">
      <c r="C452" s="262" t="s">
        <v>139</v>
      </c>
      <c r="D452" s="223" t="s">
        <v>815</v>
      </c>
      <c r="E452" s="223" t="s">
        <v>1207</v>
      </c>
      <c r="F452" s="214" t="s">
        <v>3242</v>
      </c>
      <c r="G452" s="214">
        <v>171</v>
      </c>
      <c r="I452" s="214">
        <v>2</v>
      </c>
      <c r="J452" s="214">
        <v>5</v>
      </c>
      <c r="K452" s="214">
        <v>63</v>
      </c>
      <c r="O452" s="214" t="s">
        <v>4556</v>
      </c>
      <c r="P452" s="214" t="s">
        <v>663</v>
      </c>
      <c r="Q452" s="216">
        <v>40345</v>
      </c>
      <c r="R452" s="181">
        <v>1.81</v>
      </c>
      <c r="S452" s="1">
        <v>59.5</v>
      </c>
      <c r="V452" s="1">
        <v>19200</v>
      </c>
      <c r="W452" s="1">
        <v>41.9</v>
      </c>
      <c r="X452" s="1" t="s">
        <v>1406</v>
      </c>
      <c r="Y452" s="1"/>
      <c r="Z452" s="1"/>
      <c r="AA452" s="183">
        <f t="shared" si="9"/>
        <v>1.9164705882352941</v>
      </c>
      <c r="AB452" s="183">
        <f t="shared" si="10"/>
        <v>0.98325333333333331</v>
      </c>
      <c r="AE452" s="183">
        <f t="shared" si="11"/>
        <v>17.100000000000001</v>
      </c>
    </row>
    <row r="453" spans="3:31" x14ac:dyDescent="0.2">
      <c r="C453" s="262" t="s">
        <v>139</v>
      </c>
      <c r="D453" s="223" t="s">
        <v>817</v>
      </c>
      <c r="E453" s="223" t="s">
        <v>1207</v>
      </c>
      <c r="F453" s="214" t="s">
        <v>3243</v>
      </c>
      <c r="G453" s="214">
        <v>171</v>
      </c>
      <c r="I453" s="214">
        <v>2</v>
      </c>
      <c r="J453" s="214">
        <v>5</v>
      </c>
      <c r="K453" s="214">
        <v>63</v>
      </c>
      <c r="O453" s="214" t="s">
        <v>4556</v>
      </c>
      <c r="P453" s="214" t="s">
        <v>669</v>
      </c>
      <c r="Q453" s="216">
        <v>40345</v>
      </c>
      <c r="R453" s="181">
        <v>1.81</v>
      </c>
      <c r="S453" s="1">
        <v>59.5</v>
      </c>
      <c r="V453" s="1">
        <v>19200</v>
      </c>
      <c r="W453" s="1">
        <v>41.9</v>
      </c>
      <c r="X453" s="1" t="s">
        <v>1406</v>
      </c>
      <c r="Y453" s="1"/>
      <c r="Z453" s="1"/>
      <c r="AA453" s="183">
        <f t="shared" si="9"/>
        <v>1.9164705882352941</v>
      </c>
      <c r="AB453" s="183">
        <f t="shared" si="10"/>
        <v>0.98325333333333331</v>
      </c>
      <c r="AE453" s="183">
        <f t="shared" si="11"/>
        <v>17.100000000000001</v>
      </c>
    </row>
    <row r="454" spans="3:31" x14ac:dyDescent="0.2">
      <c r="C454" s="262" t="s">
        <v>139</v>
      </c>
      <c r="D454" s="223" t="s">
        <v>819</v>
      </c>
      <c r="E454" s="223" t="s">
        <v>1207</v>
      </c>
      <c r="F454" s="214" t="s">
        <v>3244</v>
      </c>
      <c r="G454" s="214">
        <v>171</v>
      </c>
      <c r="I454" s="214">
        <v>2</v>
      </c>
      <c r="J454" s="214">
        <v>5</v>
      </c>
      <c r="K454" s="214">
        <v>63</v>
      </c>
      <c r="O454" s="214" t="s">
        <v>4556</v>
      </c>
      <c r="P454" s="214" t="s">
        <v>669</v>
      </c>
      <c r="Q454" s="216">
        <v>40345</v>
      </c>
      <c r="R454" s="181">
        <v>1.81</v>
      </c>
      <c r="S454" s="1">
        <v>59.5</v>
      </c>
      <c r="V454" s="1">
        <v>19200</v>
      </c>
      <c r="W454" s="1">
        <v>41.9</v>
      </c>
      <c r="X454" s="1" t="s">
        <v>1406</v>
      </c>
      <c r="Y454" s="1"/>
      <c r="Z454" s="1"/>
      <c r="AA454" s="183">
        <f t="shared" ref="AA454:AA463" si="12">K454*100*R454*(J454*I454)/(S454*1000)</f>
        <v>1.9164705882352941</v>
      </c>
      <c r="AB454" s="183">
        <f t="shared" ref="AB454:AB463" si="13">(V454*(J454*I454)*1.1)/9000*W454/1000</f>
        <v>0.98325333333333331</v>
      </c>
      <c r="AE454" s="183">
        <f t="shared" ref="AE454:AE463" si="14">J454*I454*(G454/100)</f>
        <v>17.100000000000001</v>
      </c>
    </row>
    <row r="455" spans="3:31" x14ac:dyDescent="0.2">
      <c r="C455" s="262" t="s">
        <v>139</v>
      </c>
      <c r="D455" s="223" t="s">
        <v>821</v>
      </c>
      <c r="E455" s="223" t="s">
        <v>1207</v>
      </c>
      <c r="F455" s="214" t="s">
        <v>3245</v>
      </c>
      <c r="G455" s="214">
        <v>171</v>
      </c>
      <c r="I455" s="214">
        <v>2</v>
      </c>
      <c r="J455" s="214">
        <v>5</v>
      </c>
      <c r="K455" s="214">
        <v>63</v>
      </c>
      <c r="O455" s="214" t="s">
        <v>4556</v>
      </c>
      <c r="P455" s="214" t="s">
        <v>663</v>
      </c>
      <c r="Q455" s="216">
        <v>40345</v>
      </c>
      <c r="R455" s="181">
        <v>1.81</v>
      </c>
      <c r="S455" s="1">
        <v>59.5</v>
      </c>
      <c r="V455" s="1">
        <v>19200</v>
      </c>
      <c r="W455" s="1">
        <v>41.9</v>
      </c>
      <c r="X455" s="1" t="s">
        <v>1406</v>
      </c>
      <c r="Y455" s="1"/>
      <c r="Z455" s="1"/>
      <c r="AA455" s="183">
        <f t="shared" si="12"/>
        <v>1.9164705882352941</v>
      </c>
      <c r="AB455" s="183">
        <f t="shared" si="13"/>
        <v>0.98325333333333331</v>
      </c>
      <c r="AE455" s="183">
        <f t="shared" si="14"/>
        <v>17.100000000000001</v>
      </c>
    </row>
    <row r="456" spans="3:31" x14ac:dyDescent="0.2">
      <c r="C456" s="262" t="s">
        <v>139</v>
      </c>
      <c r="D456" s="223" t="s">
        <v>824</v>
      </c>
      <c r="E456" s="223" t="s">
        <v>1207</v>
      </c>
      <c r="F456" s="214" t="s">
        <v>3246</v>
      </c>
      <c r="G456" s="214">
        <v>171</v>
      </c>
      <c r="I456" s="214">
        <v>2</v>
      </c>
      <c r="J456" s="214">
        <v>5</v>
      </c>
      <c r="K456" s="214">
        <v>63</v>
      </c>
      <c r="O456" s="214" t="s">
        <v>4556</v>
      </c>
      <c r="P456" s="214" t="s">
        <v>663</v>
      </c>
      <c r="Q456" s="216">
        <v>40346</v>
      </c>
      <c r="R456" s="181">
        <v>1.81</v>
      </c>
      <c r="S456" s="1">
        <v>59.5</v>
      </c>
      <c r="V456" s="1">
        <v>19200</v>
      </c>
      <c r="W456" s="1">
        <v>41.9</v>
      </c>
      <c r="X456" s="1" t="s">
        <v>1406</v>
      </c>
      <c r="Y456" s="1"/>
      <c r="Z456" s="1"/>
      <c r="AA456" s="183">
        <f t="shared" si="12"/>
        <v>1.9164705882352941</v>
      </c>
      <c r="AB456" s="183">
        <f t="shared" si="13"/>
        <v>0.98325333333333331</v>
      </c>
      <c r="AE456" s="183">
        <f t="shared" si="14"/>
        <v>17.100000000000001</v>
      </c>
    </row>
    <row r="457" spans="3:31" x14ac:dyDescent="0.2">
      <c r="C457" s="262" t="s">
        <v>139</v>
      </c>
      <c r="D457" s="223" t="s">
        <v>826</v>
      </c>
      <c r="E457" s="223" t="s">
        <v>1207</v>
      </c>
      <c r="F457" s="214" t="s">
        <v>3247</v>
      </c>
      <c r="G457" s="214">
        <v>171</v>
      </c>
      <c r="I457" s="214">
        <v>2</v>
      </c>
      <c r="J457" s="214">
        <v>5</v>
      </c>
      <c r="K457" s="214">
        <v>63</v>
      </c>
      <c r="O457" s="214" t="s">
        <v>4556</v>
      </c>
      <c r="P457" s="214" t="s">
        <v>663</v>
      </c>
      <c r="Q457" s="216">
        <v>40346</v>
      </c>
      <c r="R457" s="181">
        <v>1.81</v>
      </c>
      <c r="S457" s="1">
        <v>59.5</v>
      </c>
      <c r="V457" s="1">
        <v>19200</v>
      </c>
      <c r="W457" s="1">
        <v>41.9</v>
      </c>
      <c r="X457" s="1" t="s">
        <v>1406</v>
      </c>
      <c r="Y457" s="1"/>
      <c r="Z457" s="1"/>
      <c r="AA457" s="183">
        <f t="shared" si="12"/>
        <v>1.9164705882352941</v>
      </c>
      <c r="AB457" s="183">
        <f t="shared" si="13"/>
        <v>0.98325333333333331</v>
      </c>
      <c r="AE457" s="183">
        <f t="shared" si="14"/>
        <v>17.100000000000001</v>
      </c>
    </row>
    <row r="458" spans="3:31" x14ac:dyDescent="0.2">
      <c r="C458" s="262" t="s">
        <v>139</v>
      </c>
      <c r="D458" s="223" t="s">
        <v>828</v>
      </c>
      <c r="E458" s="223" t="s">
        <v>1207</v>
      </c>
      <c r="F458" s="214" t="s">
        <v>3248</v>
      </c>
      <c r="G458" s="214">
        <v>171</v>
      </c>
      <c r="I458" s="214">
        <v>2</v>
      </c>
      <c r="J458" s="214">
        <v>5</v>
      </c>
      <c r="K458" s="214">
        <v>63</v>
      </c>
      <c r="O458" s="214" t="s">
        <v>4556</v>
      </c>
      <c r="P458" s="214" t="s">
        <v>669</v>
      </c>
      <c r="Q458" s="216">
        <v>40346</v>
      </c>
      <c r="R458" s="181">
        <v>1.81</v>
      </c>
      <c r="S458" s="1">
        <v>59.5</v>
      </c>
      <c r="V458" s="1">
        <v>19200</v>
      </c>
      <c r="W458" s="1">
        <v>41.9</v>
      </c>
      <c r="X458" s="1" t="s">
        <v>1406</v>
      </c>
      <c r="Y458" s="1"/>
      <c r="Z458" s="1"/>
      <c r="AA458" s="183">
        <f t="shared" si="12"/>
        <v>1.9164705882352941</v>
      </c>
      <c r="AB458" s="183">
        <f t="shared" si="13"/>
        <v>0.98325333333333331</v>
      </c>
      <c r="AE458" s="183">
        <f t="shared" si="14"/>
        <v>17.100000000000001</v>
      </c>
    </row>
    <row r="459" spans="3:31" x14ac:dyDescent="0.2">
      <c r="C459" s="262" t="s">
        <v>139</v>
      </c>
      <c r="D459" s="223" t="s">
        <v>830</v>
      </c>
      <c r="E459" s="223" t="s">
        <v>1207</v>
      </c>
      <c r="F459" s="214" t="s">
        <v>3249</v>
      </c>
      <c r="G459" s="214">
        <v>171</v>
      </c>
      <c r="I459" s="214">
        <v>2</v>
      </c>
      <c r="J459" s="214">
        <v>5</v>
      </c>
      <c r="K459" s="214">
        <v>63</v>
      </c>
      <c r="O459" s="214" t="s">
        <v>4556</v>
      </c>
      <c r="P459" s="214" t="s">
        <v>669</v>
      </c>
      <c r="Q459" s="216">
        <v>40346</v>
      </c>
      <c r="R459" s="181">
        <v>1.81</v>
      </c>
      <c r="S459" s="1">
        <v>59.5</v>
      </c>
      <c r="V459" s="1">
        <v>19200</v>
      </c>
      <c r="W459" s="1">
        <v>41.9</v>
      </c>
      <c r="X459" s="1" t="s">
        <v>1406</v>
      </c>
      <c r="Y459" s="1"/>
      <c r="Z459" s="1"/>
      <c r="AA459" s="183">
        <f t="shared" si="12"/>
        <v>1.9164705882352941</v>
      </c>
      <c r="AB459" s="183">
        <f t="shared" si="13"/>
        <v>0.98325333333333331</v>
      </c>
      <c r="AE459" s="183">
        <f t="shared" si="14"/>
        <v>17.100000000000001</v>
      </c>
    </row>
    <row r="460" spans="3:31" x14ac:dyDescent="0.2">
      <c r="C460" s="262" t="s">
        <v>139</v>
      </c>
      <c r="D460" s="223" t="s">
        <v>5123</v>
      </c>
      <c r="E460" s="223" t="s">
        <v>1207</v>
      </c>
      <c r="F460" s="214" t="s">
        <v>3250</v>
      </c>
      <c r="G460" s="214">
        <v>171</v>
      </c>
      <c r="I460" s="214">
        <v>2</v>
      </c>
      <c r="J460" s="214">
        <v>5</v>
      </c>
      <c r="K460" s="214">
        <v>54</v>
      </c>
      <c r="O460" s="214" t="s">
        <v>4556</v>
      </c>
      <c r="P460" s="214" t="s">
        <v>663</v>
      </c>
      <c r="Q460" s="216">
        <v>40346</v>
      </c>
      <c r="R460" s="181">
        <v>1.81</v>
      </c>
      <c r="S460" s="1">
        <v>59.5</v>
      </c>
      <c r="V460" s="1">
        <v>19200</v>
      </c>
      <c r="W460" s="1">
        <v>41.9</v>
      </c>
      <c r="X460" s="1" t="s">
        <v>1406</v>
      </c>
      <c r="Y460" s="1"/>
      <c r="Z460" s="1"/>
      <c r="AA460" s="183">
        <f t="shared" si="12"/>
        <v>1.6426890756302521</v>
      </c>
      <c r="AB460" s="183">
        <f t="shared" si="13"/>
        <v>0.98325333333333331</v>
      </c>
      <c r="AE460" s="183">
        <f t="shared" si="14"/>
        <v>17.100000000000001</v>
      </c>
    </row>
    <row r="461" spans="3:31" x14ac:dyDescent="0.2">
      <c r="C461" s="262" t="s">
        <v>139</v>
      </c>
      <c r="D461" s="223" t="s">
        <v>2031</v>
      </c>
      <c r="E461" s="223" t="s">
        <v>1207</v>
      </c>
      <c r="F461" s="214" t="s">
        <v>3251</v>
      </c>
      <c r="G461" s="214">
        <v>171</v>
      </c>
      <c r="I461" s="214">
        <v>2</v>
      </c>
      <c r="J461" s="214">
        <v>5</v>
      </c>
      <c r="K461" s="214">
        <v>45</v>
      </c>
      <c r="O461" s="214" t="s">
        <v>4556</v>
      </c>
      <c r="P461" s="214" t="s">
        <v>663</v>
      </c>
      <c r="Q461" s="216">
        <v>40346</v>
      </c>
      <c r="R461" s="181">
        <v>1.81</v>
      </c>
      <c r="S461" s="1">
        <v>59.5</v>
      </c>
      <c r="V461" s="1">
        <v>19200</v>
      </c>
      <c r="W461" s="1">
        <v>41.9</v>
      </c>
      <c r="X461" s="1" t="s">
        <v>1406</v>
      </c>
      <c r="Y461" s="1"/>
      <c r="Z461" s="1"/>
      <c r="AA461" s="183">
        <f t="shared" si="12"/>
        <v>1.3689075630252101</v>
      </c>
      <c r="AB461" s="183">
        <f t="shared" si="13"/>
        <v>0.98325333333333331</v>
      </c>
      <c r="AE461" s="183">
        <f t="shared" si="14"/>
        <v>17.100000000000001</v>
      </c>
    </row>
    <row r="462" spans="3:31" x14ac:dyDescent="0.2">
      <c r="C462" s="262" t="s">
        <v>139</v>
      </c>
      <c r="D462" s="223" t="s">
        <v>5125</v>
      </c>
      <c r="F462" s="214" t="s">
        <v>1205</v>
      </c>
      <c r="G462" s="214">
        <v>171</v>
      </c>
      <c r="I462" s="214">
        <v>2</v>
      </c>
      <c r="J462" s="214">
        <v>209</v>
      </c>
      <c r="K462" s="214">
        <v>54</v>
      </c>
      <c r="O462" s="214" t="s">
        <v>4451</v>
      </c>
      <c r="P462" s="214" t="s">
        <v>669</v>
      </c>
      <c r="Q462" s="216">
        <v>40353</v>
      </c>
      <c r="R462" s="181">
        <v>1.81</v>
      </c>
      <c r="S462" s="1">
        <v>72</v>
      </c>
      <c r="V462" s="1">
        <v>19200</v>
      </c>
      <c r="W462" s="1">
        <v>41.9</v>
      </c>
      <c r="X462" s="1" t="s">
        <v>1406</v>
      </c>
      <c r="Y462" s="1"/>
      <c r="Z462" s="1"/>
      <c r="AA462" s="183">
        <f t="shared" si="12"/>
        <v>56.743499999999997</v>
      </c>
      <c r="AB462" s="183">
        <f t="shared" si="13"/>
        <v>41.099989333333333</v>
      </c>
      <c r="AE462" s="183">
        <f t="shared" si="14"/>
        <v>714.78</v>
      </c>
    </row>
    <row r="463" spans="3:31" ht="13.5" thickBot="1" x14ac:dyDescent="0.25">
      <c r="C463" s="262" t="s">
        <v>139</v>
      </c>
      <c r="D463" s="237" t="s">
        <v>5128</v>
      </c>
      <c r="E463" s="237" t="s">
        <v>3252</v>
      </c>
      <c r="F463" s="235" t="s">
        <v>3253</v>
      </c>
      <c r="G463" s="235">
        <v>171</v>
      </c>
      <c r="H463" s="235"/>
      <c r="I463" s="235">
        <v>2</v>
      </c>
      <c r="J463" s="235">
        <v>50</v>
      </c>
      <c r="K463" s="235">
        <v>54</v>
      </c>
      <c r="L463" s="235"/>
      <c r="M463" s="235"/>
      <c r="N463" s="235"/>
      <c r="O463" s="235" t="s">
        <v>4451</v>
      </c>
      <c r="P463" s="235" t="s">
        <v>669</v>
      </c>
      <c r="Q463" s="236">
        <v>40354</v>
      </c>
      <c r="R463" s="181">
        <v>1.81</v>
      </c>
      <c r="S463" s="1">
        <v>72</v>
      </c>
      <c r="V463" s="1">
        <v>19200</v>
      </c>
      <c r="W463" s="1">
        <v>41.9</v>
      </c>
      <c r="X463" s="1" t="s">
        <v>1406</v>
      </c>
      <c r="Y463" s="1"/>
      <c r="Z463" s="1"/>
      <c r="AA463" s="183">
        <f t="shared" si="12"/>
        <v>13.574999999999999</v>
      </c>
      <c r="AB463" s="183">
        <f t="shared" si="13"/>
        <v>9.8325333333333322</v>
      </c>
      <c r="AE463" s="183">
        <f t="shared" si="14"/>
        <v>171</v>
      </c>
    </row>
    <row r="464" spans="3:31" x14ac:dyDescent="0.2">
      <c r="C464" s="243" t="s">
        <v>4453</v>
      </c>
      <c r="D464" s="356"/>
      <c r="E464" s="356"/>
      <c r="F464" s="356"/>
      <c r="G464" s="356"/>
      <c r="H464" s="356"/>
      <c r="I464" s="356"/>
      <c r="J464" s="356"/>
      <c r="K464" s="356"/>
      <c r="L464" s="356"/>
      <c r="M464" s="356"/>
      <c r="N464" s="356"/>
      <c r="O464" s="356"/>
      <c r="P464" s="356"/>
      <c r="Q464" s="356"/>
    </row>
    <row r="465" spans="3:31" x14ac:dyDescent="0.2">
      <c r="C465" s="262" t="s">
        <v>3254</v>
      </c>
      <c r="D465" s="223" t="s">
        <v>5130</v>
      </c>
      <c r="E465" s="223" t="s">
        <v>3255</v>
      </c>
      <c r="F465" s="214" t="s">
        <v>3256</v>
      </c>
      <c r="G465" s="214">
        <v>171</v>
      </c>
      <c r="I465" s="214">
        <v>2</v>
      </c>
      <c r="J465" s="214">
        <v>367</v>
      </c>
      <c r="K465" s="214">
        <v>54</v>
      </c>
      <c r="O465" s="214" t="s">
        <v>4451</v>
      </c>
      <c r="P465" s="214" t="s">
        <v>3192</v>
      </c>
      <c r="Q465" s="216">
        <v>40367</v>
      </c>
      <c r="R465" s="181">
        <v>1.81</v>
      </c>
      <c r="S465" s="1">
        <v>72</v>
      </c>
      <c r="V465" s="1">
        <v>19200</v>
      </c>
      <c r="W465" s="182">
        <f t="shared" ref="W465:W474" si="15">41.9*1.05</f>
        <v>43.994999999999997</v>
      </c>
      <c r="X465" s="1" t="s">
        <v>4868</v>
      </c>
      <c r="Y465" s="1"/>
      <c r="Z465" s="1"/>
      <c r="AA465" s="183">
        <f t="shared" ref="AA465:AA474" si="16">K465*100*R465*(J465*I465)/(S465*1000)</f>
        <v>99.640500000000003</v>
      </c>
      <c r="AB465" s="183">
        <f t="shared" ref="AB465:AB474" si="17">(V465*(J465*I465)*1.1)/9000*W465/1000</f>
        <v>75.77933440000001</v>
      </c>
      <c r="AE465" s="183">
        <f t="shared" ref="AE465:AE474" si="18">J465*I465*(G465/100)</f>
        <v>1255.1399999999999</v>
      </c>
    </row>
    <row r="466" spans="3:31" x14ac:dyDescent="0.2">
      <c r="C466" s="262" t="s">
        <v>3254</v>
      </c>
      <c r="D466" s="223" t="s">
        <v>4833</v>
      </c>
      <c r="F466" s="214" t="s">
        <v>1210</v>
      </c>
      <c r="G466" s="214">
        <v>171</v>
      </c>
      <c r="I466" s="214">
        <v>2</v>
      </c>
      <c r="J466" s="214">
        <v>50</v>
      </c>
      <c r="K466" s="214">
        <v>59</v>
      </c>
      <c r="O466" s="214" t="s">
        <v>4452</v>
      </c>
      <c r="P466" s="214" t="s">
        <v>3192</v>
      </c>
      <c r="Q466" s="216">
        <v>40371</v>
      </c>
      <c r="R466" s="181">
        <v>1.81</v>
      </c>
      <c r="S466" s="1">
        <v>100</v>
      </c>
      <c r="V466" s="1">
        <v>19200</v>
      </c>
      <c r="W466" s="182">
        <f t="shared" si="15"/>
        <v>43.994999999999997</v>
      </c>
      <c r="X466" s="1" t="s">
        <v>4868</v>
      </c>
      <c r="Y466" s="1"/>
      <c r="Z466" s="1"/>
      <c r="AA466" s="183">
        <f t="shared" si="16"/>
        <v>10.679</v>
      </c>
      <c r="AB466" s="183">
        <f t="shared" si="17"/>
        <v>10.324159999999999</v>
      </c>
      <c r="AE466" s="183">
        <f t="shared" si="18"/>
        <v>171</v>
      </c>
    </row>
    <row r="467" spans="3:31" x14ac:dyDescent="0.2">
      <c r="C467" s="262" t="s">
        <v>3254</v>
      </c>
      <c r="D467" s="223" t="s">
        <v>3633</v>
      </c>
      <c r="E467" s="223" t="s">
        <v>3257</v>
      </c>
      <c r="F467" s="214" t="s">
        <v>3258</v>
      </c>
      <c r="G467" s="214">
        <v>171</v>
      </c>
      <c r="I467" s="214">
        <v>2</v>
      </c>
      <c r="J467" s="214">
        <v>100</v>
      </c>
      <c r="K467" s="214">
        <v>51.5</v>
      </c>
      <c r="O467" s="214" t="s">
        <v>4451</v>
      </c>
      <c r="P467" s="214" t="s">
        <v>669</v>
      </c>
      <c r="Q467" s="216">
        <v>40374</v>
      </c>
      <c r="R467" s="181">
        <v>1.81</v>
      </c>
      <c r="S467" s="1">
        <v>72</v>
      </c>
      <c r="V467" s="1">
        <v>19200</v>
      </c>
      <c r="W467" s="182">
        <f t="shared" si="15"/>
        <v>43.994999999999997</v>
      </c>
      <c r="X467" s="1" t="s">
        <v>4868</v>
      </c>
      <c r="Y467" s="1"/>
      <c r="Z467" s="1"/>
      <c r="AA467" s="183">
        <f t="shared" si="16"/>
        <v>25.893055555555556</v>
      </c>
      <c r="AB467" s="183">
        <f t="shared" si="17"/>
        <v>20.648319999999998</v>
      </c>
      <c r="AE467" s="183">
        <f t="shared" si="18"/>
        <v>342</v>
      </c>
    </row>
    <row r="468" spans="3:31" ht="13.5" thickBot="1" x14ac:dyDescent="0.25">
      <c r="C468" s="262" t="s">
        <v>3254</v>
      </c>
      <c r="D468" s="237" t="s">
        <v>4900</v>
      </c>
      <c r="E468" s="237" t="s">
        <v>3220</v>
      </c>
      <c r="F468" s="235" t="s">
        <v>3221</v>
      </c>
      <c r="G468" s="235">
        <v>172</v>
      </c>
      <c r="H468" s="235"/>
      <c r="I468" s="235">
        <v>2</v>
      </c>
      <c r="J468" s="235">
        <v>80</v>
      </c>
      <c r="K468" s="235">
        <v>70</v>
      </c>
      <c r="L468" s="235"/>
      <c r="M468" s="235"/>
      <c r="N468" s="235"/>
      <c r="O468" s="235" t="s">
        <v>4452</v>
      </c>
      <c r="P468" s="235" t="s">
        <v>669</v>
      </c>
      <c r="Q468" s="236">
        <v>40378</v>
      </c>
      <c r="R468" s="181">
        <v>1.81</v>
      </c>
      <c r="S468" s="1">
        <v>100</v>
      </c>
      <c r="V468" s="1">
        <v>19200</v>
      </c>
      <c r="W468" s="182">
        <f t="shared" si="15"/>
        <v>43.994999999999997</v>
      </c>
      <c r="X468" s="1" t="s">
        <v>4868</v>
      </c>
      <c r="Y468" s="1"/>
      <c r="Z468" s="1"/>
      <c r="AA468" s="183">
        <f t="shared" si="16"/>
        <v>20.271999999999998</v>
      </c>
      <c r="AB468" s="183">
        <f t="shared" si="17"/>
        <v>16.518656</v>
      </c>
      <c r="AE468" s="183">
        <f t="shared" si="18"/>
        <v>275.2</v>
      </c>
    </row>
    <row r="469" spans="3:31" x14ac:dyDescent="0.2">
      <c r="C469" s="262" t="s">
        <v>3254</v>
      </c>
      <c r="D469" s="223" t="s">
        <v>4901</v>
      </c>
      <c r="E469" s="223" t="s">
        <v>3222</v>
      </c>
      <c r="F469" s="214" t="s">
        <v>1210</v>
      </c>
      <c r="G469" s="214">
        <v>172</v>
      </c>
      <c r="I469" s="214">
        <v>2</v>
      </c>
      <c r="J469" s="214">
        <v>200</v>
      </c>
      <c r="K469" s="214">
        <v>59</v>
      </c>
      <c r="O469" s="214" t="s">
        <v>4452</v>
      </c>
      <c r="P469" s="214" t="s">
        <v>663</v>
      </c>
      <c r="Q469" s="216">
        <v>40401</v>
      </c>
      <c r="R469" s="181">
        <v>1.81</v>
      </c>
      <c r="S469" s="1">
        <v>100</v>
      </c>
      <c r="V469" s="1">
        <v>19200</v>
      </c>
      <c r="W469" s="182">
        <f t="shared" si="15"/>
        <v>43.994999999999997</v>
      </c>
      <c r="X469" s="1" t="s">
        <v>4868</v>
      </c>
      <c r="AA469" s="183">
        <f t="shared" si="16"/>
        <v>42.716000000000001</v>
      </c>
      <c r="AB469" s="183">
        <f t="shared" si="17"/>
        <v>41.296639999999996</v>
      </c>
      <c r="AE469" s="183">
        <f t="shared" si="18"/>
        <v>688</v>
      </c>
    </row>
    <row r="470" spans="3:31" x14ac:dyDescent="0.2">
      <c r="C470" s="262" t="s">
        <v>3254</v>
      </c>
      <c r="D470" s="223" t="s">
        <v>4902</v>
      </c>
      <c r="E470" s="223" t="s">
        <v>3259</v>
      </c>
      <c r="F470" s="214" t="s">
        <v>3191</v>
      </c>
      <c r="G470" s="214">
        <v>172</v>
      </c>
      <c r="I470" s="214">
        <v>2</v>
      </c>
      <c r="J470" s="214">
        <v>515</v>
      </c>
      <c r="K470" s="214">
        <v>54</v>
      </c>
      <c r="O470" s="214" t="s">
        <v>4451</v>
      </c>
      <c r="P470" s="214" t="s">
        <v>4816</v>
      </c>
      <c r="Q470" s="216">
        <v>40414</v>
      </c>
      <c r="R470" s="181">
        <v>1.81</v>
      </c>
      <c r="S470" s="1">
        <v>72</v>
      </c>
      <c r="V470" s="1">
        <v>19200</v>
      </c>
      <c r="W470" s="182">
        <f t="shared" si="15"/>
        <v>43.994999999999997</v>
      </c>
      <c r="X470" s="1" t="s">
        <v>4868</v>
      </c>
      <c r="AA470" s="183">
        <f t="shared" si="16"/>
        <v>139.82249999999999</v>
      </c>
      <c r="AB470" s="183">
        <f t="shared" si="17"/>
        <v>106.338848</v>
      </c>
      <c r="AE470" s="183">
        <f t="shared" si="18"/>
        <v>1771.6</v>
      </c>
    </row>
    <row r="471" spans="3:31" ht="13.5" thickBot="1" x14ac:dyDescent="0.25">
      <c r="C471" s="262" t="s">
        <v>3254</v>
      </c>
      <c r="D471" s="237" t="s">
        <v>4903</v>
      </c>
      <c r="E471" s="364" t="s">
        <v>3260</v>
      </c>
      <c r="F471" s="235" t="s">
        <v>4343</v>
      </c>
      <c r="G471" s="235">
        <v>172</v>
      </c>
      <c r="H471" s="235"/>
      <c r="I471" s="235">
        <v>2</v>
      </c>
      <c r="J471" s="235">
        <v>245</v>
      </c>
      <c r="K471" s="235">
        <v>45</v>
      </c>
      <c r="L471" s="235"/>
      <c r="M471" s="235"/>
      <c r="N471" s="235"/>
      <c r="O471" s="235" t="s">
        <v>4451</v>
      </c>
      <c r="P471" s="235" t="s">
        <v>4816</v>
      </c>
      <c r="Q471" s="236">
        <v>40421</v>
      </c>
      <c r="R471" s="181">
        <v>1.81</v>
      </c>
      <c r="S471" s="1">
        <v>72</v>
      </c>
      <c r="V471" s="1">
        <v>19200</v>
      </c>
      <c r="W471" s="182">
        <f t="shared" si="15"/>
        <v>43.994999999999997</v>
      </c>
      <c r="X471" s="1" t="s">
        <v>4868</v>
      </c>
      <c r="AA471" s="183">
        <f t="shared" si="16"/>
        <v>55.431249999999999</v>
      </c>
      <c r="AB471" s="183">
        <f t="shared" si="17"/>
        <v>50.588383999999991</v>
      </c>
      <c r="AE471" s="183">
        <f t="shared" si="18"/>
        <v>842.8</v>
      </c>
    </row>
    <row r="472" spans="3:31" x14ac:dyDescent="0.2">
      <c r="C472" s="262" t="s">
        <v>3254</v>
      </c>
      <c r="D472" s="223" t="s">
        <v>4904</v>
      </c>
      <c r="E472" s="223" t="s">
        <v>3261</v>
      </c>
      <c r="F472" s="214" t="s">
        <v>3262</v>
      </c>
      <c r="G472" s="214">
        <v>172</v>
      </c>
      <c r="I472" s="214">
        <v>2</v>
      </c>
      <c r="J472" s="214">
        <v>220</v>
      </c>
      <c r="K472" s="214">
        <v>54</v>
      </c>
      <c r="O472" s="214" t="s">
        <v>4451</v>
      </c>
      <c r="P472" s="214" t="s">
        <v>669</v>
      </c>
      <c r="Q472" s="216">
        <v>40424</v>
      </c>
      <c r="R472" s="181">
        <v>1.81</v>
      </c>
      <c r="S472" s="1">
        <v>72</v>
      </c>
      <c r="V472" s="1">
        <v>19200</v>
      </c>
      <c r="W472" s="182">
        <f t="shared" si="15"/>
        <v>43.994999999999997</v>
      </c>
      <c r="X472" s="1" t="s">
        <v>4868</v>
      </c>
      <c r="AA472" s="183">
        <f t="shared" si="16"/>
        <v>59.73</v>
      </c>
      <c r="AB472" s="183">
        <f t="shared" si="17"/>
        <v>45.426303999999995</v>
      </c>
      <c r="AE472" s="183">
        <f t="shared" si="18"/>
        <v>756.8</v>
      </c>
    </row>
    <row r="473" spans="3:31" x14ac:dyDescent="0.2">
      <c r="C473" s="262" t="s">
        <v>3254</v>
      </c>
      <c r="D473" s="223" t="s">
        <v>4905</v>
      </c>
      <c r="E473" s="223" t="s">
        <v>3263</v>
      </c>
      <c r="F473" s="214" t="s">
        <v>3219</v>
      </c>
      <c r="G473" s="214">
        <v>172</v>
      </c>
      <c r="I473" s="214">
        <v>2</v>
      </c>
      <c r="J473" s="214">
        <v>215</v>
      </c>
      <c r="K473" s="214">
        <v>50</v>
      </c>
      <c r="O473" s="200" t="s">
        <v>1197</v>
      </c>
      <c r="P473" s="214" t="s">
        <v>4816</v>
      </c>
      <c r="Q473" s="216">
        <v>40429</v>
      </c>
      <c r="R473" s="181">
        <v>1.81</v>
      </c>
      <c r="S473" s="1">
        <v>100</v>
      </c>
      <c r="V473" s="1">
        <v>19200</v>
      </c>
      <c r="W473" s="182">
        <f t="shared" si="15"/>
        <v>43.994999999999997</v>
      </c>
      <c r="X473" s="1" t="s">
        <v>4868</v>
      </c>
      <c r="AA473" s="183">
        <f t="shared" si="16"/>
        <v>38.914999999999999</v>
      </c>
      <c r="AB473" s="183">
        <f t="shared" si="17"/>
        <v>44.393887999999997</v>
      </c>
      <c r="AE473" s="183">
        <f t="shared" si="18"/>
        <v>739.6</v>
      </c>
    </row>
    <row r="474" spans="3:31" x14ac:dyDescent="0.2">
      <c r="C474" s="262" t="s">
        <v>3254</v>
      </c>
      <c r="D474" s="223" t="s">
        <v>4906</v>
      </c>
      <c r="E474" s="223" t="s">
        <v>3264</v>
      </c>
      <c r="F474" s="214" t="s">
        <v>2271</v>
      </c>
      <c r="G474" s="214">
        <v>172</v>
      </c>
      <c r="I474" s="214">
        <v>2</v>
      </c>
      <c r="J474" s="214">
        <v>260</v>
      </c>
      <c r="K474" s="214">
        <v>50</v>
      </c>
      <c r="O474" s="214" t="s">
        <v>3265</v>
      </c>
      <c r="P474" s="214" t="s">
        <v>2277</v>
      </c>
      <c r="Q474" s="216">
        <v>40441</v>
      </c>
      <c r="R474" s="181">
        <v>1.81</v>
      </c>
      <c r="S474" s="181">
        <v>100</v>
      </c>
      <c r="V474" s="1">
        <v>19200</v>
      </c>
      <c r="W474" s="182">
        <f t="shared" si="15"/>
        <v>43.994999999999997</v>
      </c>
      <c r="X474" s="1" t="s">
        <v>4868</v>
      </c>
      <c r="AA474" s="183">
        <f t="shared" si="16"/>
        <v>47.06</v>
      </c>
      <c r="AB474" s="183">
        <f t="shared" si="17"/>
        <v>53.685631999999998</v>
      </c>
      <c r="AE474" s="183">
        <f t="shared" si="18"/>
        <v>894.4</v>
      </c>
    </row>
    <row r="475" spans="3:31" x14ac:dyDescent="0.2">
      <c r="C475" s="356"/>
      <c r="D475" s="356"/>
      <c r="E475" s="356"/>
      <c r="F475" s="245"/>
      <c r="G475" s="245"/>
      <c r="H475" s="245"/>
      <c r="I475" s="245"/>
      <c r="J475" s="245"/>
      <c r="K475" s="245"/>
      <c r="L475" s="245"/>
      <c r="M475" s="245"/>
      <c r="N475" s="245"/>
      <c r="O475" s="245"/>
      <c r="P475" s="245"/>
      <c r="Q475" s="247"/>
      <c r="R475" s="181"/>
      <c r="V475" s="1"/>
      <c r="W475" s="182"/>
      <c r="X475" s="1"/>
      <c r="AA475" s="183"/>
      <c r="AB475" s="183"/>
      <c r="AE475" s="183"/>
    </row>
    <row r="476" spans="3:31" x14ac:dyDescent="0.2">
      <c r="C476" s="223" t="s">
        <v>3266</v>
      </c>
      <c r="D476" s="223" t="s">
        <v>4898</v>
      </c>
      <c r="E476" s="223" t="s">
        <v>3267</v>
      </c>
      <c r="F476" s="214" t="s">
        <v>4321</v>
      </c>
      <c r="G476" s="214">
        <v>172</v>
      </c>
      <c r="I476" s="214">
        <v>2</v>
      </c>
      <c r="J476" s="214">
        <v>300</v>
      </c>
      <c r="K476" s="214">
        <v>45</v>
      </c>
      <c r="O476" s="214" t="s">
        <v>4451</v>
      </c>
      <c r="P476" s="214" t="s">
        <v>4816</v>
      </c>
      <c r="Q476" s="216">
        <v>40466</v>
      </c>
      <c r="R476" s="181">
        <v>1.81</v>
      </c>
      <c r="S476" s="1">
        <v>72</v>
      </c>
      <c r="V476" s="1">
        <v>19200</v>
      </c>
      <c r="W476" s="182">
        <f t="shared" ref="W476:W482" si="19">41.9*1.05</f>
        <v>43.994999999999997</v>
      </c>
      <c r="X476" s="1" t="s">
        <v>4868</v>
      </c>
      <c r="AA476" s="183">
        <f t="shared" ref="AA476:AA482" si="20">K476*100*R476*(J476*I476)/(S476*1000)</f>
        <v>67.875</v>
      </c>
      <c r="AB476" s="183">
        <f t="shared" ref="AB476:AB482" si="21">(V476*(J476*I476)*1.1)/9000*W476/1000</f>
        <v>61.944960000000009</v>
      </c>
      <c r="AE476" s="183">
        <f t="shared" ref="AE476:AE482" si="22">J476*I476*(G476/100)</f>
        <v>1032</v>
      </c>
    </row>
    <row r="477" spans="3:31" x14ac:dyDescent="0.2">
      <c r="C477" s="223" t="s">
        <v>3266</v>
      </c>
      <c r="D477" s="223" t="s">
        <v>4899</v>
      </c>
      <c r="E477" s="223" t="s">
        <v>3268</v>
      </c>
      <c r="F477" s="214" t="s">
        <v>3262</v>
      </c>
      <c r="G477" s="214">
        <v>172</v>
      </c>
      <c r="I477" s="214">
        <v>2</v>
      </c>
      <c r="J477" s="214">
        <v>60</v>
      </c>
      <c r="K477" s="214">
        <v>54</v>
      </c>
      <c r="O477" s="214" t="s">
        <v>4451</v>
      </c>
      <c r="P477" s="214" t="s">
        <v>663</v>
      </c>
      <c r="Q477" s="216">
        <v>40469</v>
      </c>
      <c r="R477" s="181">
        <v>1.81</v>
      </c>
      <c r="S477" s="1">
        <v>72</v>
      </c>
      <c r="V477" s="1">
        <v>19200</v>
      </c>
      <c r="W477" s="182">
        <f t="shared" si="19"/>
        <v>43.994999999999997</v>
      </c>
      <c r="X477" s="1" t="s">
        <v>4868</v>
      </c>
      <c r="AA477" s="183">
        <f t="shared" si="20"/>
        <v>16.29</v>
      </c>
      <c r="AB477" s="183">
        <f t="shared" si="21"/>
        <v>12.388992</v>
      </c>
      <c r="AE477" s="183">
        <f t="shared" si="22"/>
        <v>206.4</v>
      </c>
    </row>
    <row r="478" spans="3:31" x14ac:dyDescent="0.2">
      <c r="C478" s="223" t="s">
        <v>3266</v>
      </c>
      <c r="D478" s="223" t="s">
        <v>4900</v>
      </c>
      <c r="E478" s="223" t="s">
        <v>3269</v>
      </c>
      <c r="F478" s="214" t="s">
        <v>3207</v>
      </c>
      <c r="G478" s="214">
        <v>172</v>
      </c>
      <c r="I478" s="214">
        <v>2</v>
      </c>
      <c r="J478" s="214">
        <v>275</v>
      </c>
      <c r="K478" s="214">
        <v>54</v>
      </c>
      <c r="O478" s="214" t="s">
        <v>4451</v>
      </c>
      <c r="P478" s="214" t="s">
        <v>663</v>
      </c>
      <c r="Q478" s="216">
        <v>40477</v>
      </c>
      <c r="R478" s="181">
        <v>1.81</v>
      </c>
      <c r="S478" s="181">
        <v>72</v>
      </c>
      <c r="V478" s="1">
        <v>19200</v>
      </c>
      <c r="W478" s="182">
        <f t="shared" si="19"/>
        <v>43.994999999999997</v>
      </c>
      <c r="X478" s="1" t="s">
        <v>4868</v>
      </c>
      <c r="AA478" s="183">
        <f t="shared" si="20"/>
        <v>74.662499999999994</v>
      </c>
      <c r="AB478" s="183">
        <f t="shared" si="21"/>
        <v>56.782880000000013</v>
      </c>
      <c r="AE478" s="183">
        <f t="shared" si="22"/>
        <v>946</v>
      </c>
    </row>
    <row r="479" spans="3:31" ht="13.5" thickBot="1" x14ac:dyDescent="0.25">
      <c r="C479" s="237" t="s">
        <v>3266</v>
      </c>
      <c r="D479" s="237" t="s">
        <v>4901</v>
      </c>
      <c r="E479" s="237" t="s">
        <v>3270</v>
      </c>
      <c r="F479" s="235" t="s">
        <v>4178</v>
      </c>
      <c r="G479" s="235">
        <v>172</v>
      </c>
      <c r="H479" s="235"/>
      <c r="I479" s="235">
        <v>2</v>
      </c>
      <c r="J479" s="235">
        <v>60</v>
      </c>
      <c r="K479" s="235">
        <v>45</v>
      </c>
      <c r="L479" s="235"/>
      <c r="M479" s="235"/>
      <c r="N479" s="235"/>
      <c r="O479" s="235" t="s">
        <v>4451</v>
      </c>
      <c r="P479" s="235" t="s">
        <v>663</v>
      </c>
      <c r="Q479" s="236">
        <v>40478</v>
      </c>
      <c r="R479" s="181">
        <v>1.81</v>
      </c>
      <c r="S479" s="1">
        <v>72</v>
      </c>
      <c r="V479" s="1">
        <v>19200</v>
      </c>
      <c r="W479" s="182">
        <f t="shared" si="19"/>
        <v>43.994999999999997</v>
      </c>
      <c r="X479" s="1" t="s">
        <v>4868</v>
      </c>
      <c r="AA479" s="183">
        <f t="shared" si="20"/>
        <v>13.574999999999999</v>
      </c>
      <c r="AB479" s="183">
        <f t="shared" si="21"/>
        <v>12.388992</v>
      </c>
      <c r="AE479" s="183">
        <f t="shared" si="22"/>
        <v>206.4</v>
      </c>
    </row>
    <row r="480" spans="3:31" x14ac:dyDescent="0.2">
      <c r="C480" s="223" t="s">
        <v>3266</v>
      </c>
      <c r="D480" s="223" t="s">
        <v>4902</v>
      </c>
      <c r="E480" s="223" t="s">
        <v>3271</v>
      </c>
      <c r="F480" s="214" t="s">
        <v>1012</v>
      </c>
      <c r="G480" s="214">
        <v>172</v>
      </c>
      <c r="I480" s="214">
        <v>2</v>
      </c>
      <c r="J480" s="214">
        <v>250</v>
      </c>
      <c r="K480" s="214">
        <v>54</v>
      </c>
      <c r="O480" s="214" t="s">
        <v>4451</v>
      </c>
      <c r="P480" s="214" t="s">
        <v>4816</v>
      </c>
      <c r="Q480" s="216">
        <v>40485</v>
      </c>
      <c r="R480" s="181">
        <v>1.81</v>
      </c>
      <c r="S480" s="1">
        <v>72</v>
      </c>
      <c r="V480" s="1">
        <v>19200</v>
      </c>
      <c r="W480" s="182">
        <f t="shared" si="19"/>
        <v>43.994999999999997</v>
      </c>
      <c r="X480" s="1" t="s">
        <v>4868</v>
      </c>
      <c r="AA480" s="183">
        <f t="shared" si="20"/>
        <v>67.875</v>
      </c>
      <c r="AB480" s="183">
        <f t="shared" si="21"/>
        <v>51.620799999999996</v>
      </c>
      <c r="AE480" s="183">
        <f t="shared" si="22"/>
        <v>860</v>
      </c>
    </row>
    <row r="481" spans="3:31" x14ac:dyDescent="0.2">
      <c r="C481" s="223" t="s">
        <v>3266</v>
      </c>
      <c r="D481" s="223" t="s">
        <v>4903</v>
      </c>
      <c r="E481" s="223" t="s">
        <v>2274</v>
      </c>
      <c r="F481" s="214" t="s">
        <v>721</v>
      </c>
      <c r="G481" s="214">
        <v>172</v>
      </c>
      <c r="I481" s="214">
        <v>2</v>
      </c>
      <c r="J481" s="214">
        <v>300</v>
      </c>
      <c r="K481" s="214">
        <v>26</v>
      </c>
      <c r="O481" s="214" t="s">
        <v>4491</v>
      </c>
      <c r="P481" s="214" t="s">
        <v>663</v>
      </c>
      <c r="Q481" s="216">
        <v>40492</v>
      </c>
      <c r="R481" s="181">
        <v>1.81</v>
      </c>
      <c r="S481" s="1">
        <v>25.3</v>
      </c>
      <c r="V481" s="1">
        <v>19200</v>
      </c>
      <c r="W481" s="182">
        <f t="shared" si="19"/>
        <v>43.994999999999997</v>
      </c>
      <c r="X481" s="1" t="s">
        <v>4868</v>
      </c>
      <c r="AA481" s="183">
        <f t="shared" si="20"/>
        <v>111.60474308300395</v>
      </c>
      <c r="AB481" s="183">
        <f t="shared" si="21"/>
        <v>61.944960000000009</v>
      </c>
      <c r="AE481" s="183">
        <f t="shared" si="22"/>
        <v>1032</v>
      </c>
    </row>
    <row r="482" spans="3:31" x14ac:dyDescent="0.2">
      <c r="C482" s="223" t="s">
        <v>3266</v>
      </c>
      <c r="D482" s="223" t="s">
        <v>4904</v>
      </c>
      <c r="E482" s="223" t="s">
        <v>2274</v>
      </c>
      <c r="F482" s="214" t="s">
        <v>721</v>
      </c>
      <c r="G482" s="214">
        <v>172</v>
      </c>
      <c r="I482" s="214">
        <v>2</v>
      </c>
      <c r="J482" s="214">
        <v>300</v>
      </c>
      <c r="K482" s="214">
        <v>26</v>
      </c>
      <c r="O482" s="214" t="s">
        <v>4491</v>
      </c>
      <c r="P482" s="214" t="s">
        <v>663</v>
      </c>
      <c r="Q482" s="216">
        <v>40508</v>
      </c>
      <c r="R482" s="181">
        <v>1.81</v>
      </c>
      <c r="S482" s="1">
        <v>25.3</v>
      </c>
      <c r="V482" s="1">
        <v>19200</v>
      </c>
      <c r="W482" s="182">
        <f t="shared" si="19"/>
        <v>43.994999999999997</v>
      </c>
      <c r="X482" s="1" t="s">
        <v>4868</v>
      </c>
      <c r="AA482" s="183">
        <f t="shared" si="20"/>
        <v>111.60474308300395</v>
      </c>
      <c r="AB482" s="183">
        <f t="shared" si="21"/>
        <v>61.944960000000009</v>
      </c>
      <c r="AE482" s="183">
        <f t="shared" si="22"/>
        <v>1032</v>
      </c>
    </row>
    <row r="483" spans="3:31" x14ac:dyDescent="0.2">
      <c r="C483" s="212" t="s">
        <v>3266</v>
      </c>
      <c r="D483" s="223" t="s">
        <v>4905</v>
      </c>
      <c r="E483" s="223" t="s">
        <v>3272</v>
      </c>
      <c r="F483" s="214" t="s">
        <v>4318</v>
      </c>
      <c r="G483" s="214">
        <v>171</v>
      </c>
      <c r="I483" s="214">
        <v>2</v>
      </c>
      <c r="J483" s="214">
        <v>110</v>
      </c>
      <c r="K483" s="214">
        <v>54</v>
      </c>
      <c r="O483" s="214" t="s">
        <v>4451</v>
      </c>
      <c r="P483" s="214" t="s">
        <v>4816</v>
      </c>
      <c r="Q483" s="365">
        <v>40513</v>
      </c>
      <c r="R483" s="1">
        <v>1.81</v>
      </c>
      <c r="S483" s="1">
        <v>72</v>
      </c>
      <c r="V483" s="1"/>
      <c r="W483" s="182"/>
      <c r="X483" s="1"/>
      <c r="AA483" s="183"/>
      <c r="AB483" s="183"/>
      <c r="AE483" s="183"/>
    </row>
    <row r="484" spans="3:31" x14ac:dyDescent="0.2">
      <c r="C484" s="223" t="s">
        <v>3266</v>
      </c>
      <c r="D484" s="223" t="s">
        <v>4906</v>
      </c>
      <c r="E484" s="223" t="s">
        <v>3273</v>
      </c>
      <c r="F484" s="214" t="s">
        <v>3274</v>
      </c>
      <c r="G484" s="214">
        <v>172</v>
      </c>
      <c r="I484" s="214">
        <v>2</v>
      </c>
      <c r="J484" s="214">
        <v>150</v>
      </c>
      <c r="K484" s="214">
        <v>46</v>
      </c>
      <c r="O484" s="214" t="s">
        <v>4451</v>
      </c>
      <c r="P484" s="214" t="s">
        <v>669</v>
      </c>
      <c r="Q484" s="216">
        <v>40518</v>
      </c>
      <c r="V484" s="1">
        <v>19200</v>
      </c>
      <c r="W484" s="182">
        <f>41.9*1.05</f>
        <v>43.994999999999997</v>
      </c>
      <c r="X484" s="1" t="s">
        <v>4868</v>
      </c>
      <c r="AA484" s="183">
        <f>K483*100*R483*(J483*I483)/(S483*1000)</f>
        <v>29.864999999999998</v>
      </c>
      <c r="AB484" s="183">
        <f>(V484*(J483*I483)*1.1)/9000*W484/1000</f>
        <v>22.713151999999997</v>
      </c>
      <c r="AE484" s="183">
        <f>J483*I483*(G483/100)</f>
        <v>376.2</v>
      </c>
    </row>
    <row r="485" spans="3:31" ht="13.5" thickBot="1" x14ac:dyDescent="0.25">
      <c r="C485" s="237" t="s">
        <v>3266</v>
      </c>
      <c r="D485" s="237" t="s">
        <v>4907</v>
      </c>
      <c r="E485" s="237" t="s">
        <v>2290</v>
      </c>
      <c r="F485" s="235" t="s">
        <v>3275</v>
      </c>
      <c r="G485" s="235">
        <v>172</v>
      </c>
      <c r="H485" s="235"/>
      <c r="I485" s="235">
        <v>2</v>
      </c>
      <c r="J485" s="235">
        <v>50</v>
      </c>
      <c r="K485" s="235">
        <v>54</v>
      </c>
      <c r="L485" s="235"/>
      <c r="M485" s="235"/>
      <c r="N485" s="235"/>
      <c r="O485" s="235" t="s">
        <v>4451</v>
      </c>
      <c r="P485" s="235" t="s">
        <v>669</v>
      </c>
      <c r="Q485" s="236">
        <v>40519</v>
      </c>
      <c r="V485" s="1"/>
      <c r="W485" s="182"/>
      <c r="X485" s="1"/>
      <c r="AA485" s="183"/>
      <c r="AB485" s="183"/>
      <c r="AE485" s="183"/>
    </row>
    <row r="486" spans="3:31" ht="13.5" thickBot="1" x14ac:dyDescent="0.25">
      <c r="C486" s="366"/>
      <c r="D486" s="366"/>
      <c r="E486" s="366"/>
      <c r="F486" s="367" t="s">
        <v>2288</v>
      </c>
      <c r="G486" s="368"/>
      <c r="H486" s="368"/>
      <c r="I486" s="368"/>
      <c r="J486" s="368"/>
      <c r="K486" s="368"/>
      <c r="L486" s="368"/>
      <c r="M486" s="368"/>
      <c r="N486" s="368"/>
      <c r="O486" s="368"/>
      <c r="P486" s="368"/>
      <c r="Q486" s="369"/>
      <c r="R486" s="285" t="s">
        <v>2289</v>
      </c>
      <c r="S486" s="1"/>
      <c r="T486" s="1"/>
      <c r="U486" s="1"/>
      <c r="V486" s="1"/>
      <c r="W486" s="1"/>
      <c r="X486" s="1"/>
      <c r="Y486" s="1"/>
      <c r="Z486" s="1"/>
      <c r="AA486" s="183"/>
      <c r="AB486" s="183"/>
      <c r="AE486" s="1"/>
    </row>
    <row r="487" spans="3:31" x14ac:dyDescent="0.2">
      <c r="C487" s="223" t="s">
        <v>3266</v>
      </c>
      <c r="D487" s="223" t="s">
        <v>4908</v>
      </c>
      <c r="E487" s="223" t="s">
        <v>2291</v>
      </c>
      <c r="F487" s="214" t="s">
        <v>3276</v>
      </c>
      <c r="G487" s="214">
        <v>172</v>
      </c>
      <c r="I487" s="214">
        <v>2</v>
      </c>
      <c r="J487" s="214">
        <v>549</v>
      </c>
      <c r="K487" s="214">
        <v>50</v>
      </c>
      <c r="O487" s="214" t="s">
        <v>1407</v>
      </c>
      <c r="P487" s="214" t="s">
        <v>2277</v>
      </c>
      <c r="Q487" s="216">
        <v>40553</v>
      </c>
      <c r="R487" s="370">
        <f t="shared" ref="R487:R518" si="23">K487*J487*100/1000</f>
        <v>2745</v>
      </c>
      <c r="S487" s="181"/>
      <c r="V487" s="1"/>
      <c r="W487" s="182"/>
      <c r="X487" s="1"/>
      <c r="AA487" s="183"/>
      <c r="AB487" s="183"/>
      <c r="AE487" s="183"/>
    </row>
    <row r="488" spans="3:31" x14ac:dyDescent="0.2">
      <c r="C488" s="243" t="s">
        <v>4453</v>
      </c>
      <c r="D488" s="356"/>
      <c r="E488" s="356"/>
      <c r="F488" s="245"/>
      <c r="G488" s="245"/>
      <c r="H488" s="245"/>
      <c r="I488" s="245"/>
      <c r="J488" s="245"/>
      <c r="K488" s="245"/>
      <c r="L488" s="245"/>
      <c r="M488" s="245"/>
      <c r="N488" s="245"/>
      <c r="O488" s="245"/>
      <c r="P488" s="245"/>
      <c r="Q488" s="247"/>
      <c r="R488" s="370">
        <f t="shared" si="23"/>
        <v>0</v>
      </c>
    </row>
    <row r="489" spans="3:31" x14ac:dyDescent="0.2">
      <c r="C489" s="223" t="s">
        <v>3277</v>
      </c>
      <c r="D489" s="223" t="s">
        <v>4898</v>
      </c>
      <c r="E489" s="223" t="s">
        <v>2299</v>
      </c>
      <c r="F489" s="214" t="s">
        <v>3278</v>
      </c>
      <c r="G489" s="214">
        <v>172</v>
      </c>
      <c r="I489" s="214">
        <v>2</v>
      </c>
      <c r="J489" s="214">
        <v>240</v>
      </c>
      <c r="K489" s="214">
        <v>54</v>
      </c>
      <c r="O489" s="214" t="s">
        <v>4451</v>
      </c>
      <c r="P489" s="214" t="s">
        <v>669</v>
      </c>
      <c r="Q489" s="216">
        <v>40561</v>
      </c>
      <c r="R489" s="370">
        <f t="shared" si="23"/>
        <v>1296</v>
      </c>
      <c r="S489" s="181"/>
      <c r="V489" s="1"/>
      <c r="W489" s="182"/>
      <c r="X489" s="1"/>
      <c r="AA489" s="183"/>
      <c r="AB489" s="183"/>
      <c r="AE489" s="183"/>
    </row>
    <row r="490" spans="3:31" ht="13.5" thickBot="1" x14ac:dyDescent="0.25">
      <c r="C490" s="237" t="s">
        <v>3277</v>
      </c>
      <c r="D490" s="237" t="s">
        <v>4899</v>
      </c>
      <c r="E490" s="237" t="s">
        <v>3279</v>
      </c>
      <c r="F490" s="235" t="s">
        <v>1019</v>
      </c>
      <c r="G490" s="235">
        <v>172</v>
      </c>
      <c r="H490" s="235"/>
      <c r="I490" s="235">
        <v>2</v>
      </c>
      <c r="J490" s="235">
        <v>159</v>
      </c>
      <c r="K490" s="235">
        <v>66</v>
      </c>
      <c r="L490" s="235"/>
      <c r="M490" s="235"/>
      <c r="N490" s="235"/>
      <c r="O490" s="235" t="s">
        <v>4452</v>
      </c>
      <c r="P490" s="235" t="s">
        <v>2277</v>
      </c>
      <c r="Q490" s="236">
        <v>40568</v>
      </c>
      <c r="R490" s="370">
        <f t="shared" si="23"/>
        <v>1049.4000000000001</v>
      </c>
      <c r="S490" s="181"/>
      <c r="V490" s="1"/>
      <c r="W490" s="182"/>
      <c r="X490" s="1"/>
      <c r="AA490" s="183"/>
      <c r="AB490" s="183"/>
      <c r="AE490" s="183"/>
    </row>
    <row r="491" spans="3:31" x14ac:dyDescent="0.2">
      <c r="C491" s="223" t="s">
        <v>3277</v>
      </c>
      <c r="D491" s="223" t="s">
        <v>4900</v>
      </c>
      <c r="E491" s="223" t="s">
        <v>2299</v>
      </c>
      <c r="F491" s="214" t="s">
        <v>2738</v>
      </c>
      <c r="G491" s="214">
        <v>172</v>
      </c>
      <c r="I491" s="214">
        <v>2</v>
      </c>
      <c r="J491" s="214">
        <v>191</v>
      </c>
      <c r="K491" s="214">
        <v>54</v>
      </c>
      <c r="O491" s="214" t="s">
        <v>4451</v>
      </c>
      <c r="P491" s="214" t="s">
        <v>4816</v>
      </c>
      <c r="Q491" s="216">
        <v>40581</v>
      </c>
      <c r="R491" s="370">
        <f t="shared" si="23"/>
        <v>1031.4000000000001</v>
      </c>
      <c r="S491" s="1"/>
      <c r="V491" s="1"/>
      <c r="W491" s="182"/>
      <c r="X491" s="1"/>
      <c r="AA491" s="183"/>
      <c r="AB491" s="183"/>
      <c r="AE491" s="183"/>
    </row>
    <row r="492" spans="3:31" x14ac:dyDescent="0.2">
      <c r="C492" s="223" t="s">
        <v>3277</v>
      </c>
      <c r="D492" s="223" t="s">
        <v>4901</v>
      </c>
      <c r="E492" s="223" t="s">
        <v>2300</v>
      </c>
      <c r="F492" s="214" t="s">
        <v>1033</v>
      </c>
      <c r="G492" s="214">
        <v>172</v>
      </c>
      <c r="I492" s="214">
        <v>2</v>
      </c>
      <c r="J492" s="214">
        <v>70</v>
      </c>
      <c r="K492" s="214">
        <v>54</v>
      </c>
      <c r="O492" s="214" t="s">
        <v>4451</v>
      </c>
      <c r="P492" s="214" t="s">
        <v>4816</v>
      </c>
      <c r="Q492" s="216">
        <v>40584</v>
      </c>
      <c r="R492" s="370">
        <f t="shared" si="23"/>
        <v>378</v>
      </c>
      <c r="S492" s="1"/>
      <c r="V492" s="1"/>
      <c r="W492" s="182"/>
      <c r="X492" s="1"/>
      <c r="AA492" s="183"/>
      <c r="AB492" s="183"/>
      <c r="AE492" s="183"/>
    </row>
    <row r="493" spans="3:31" x14ac:dyDescent="0.2">
      <c r="C493" s="223" t="s">
        <v>3277</v>
      </c>
      <c r="D493" s="223" t="s">
        <v>4902</v>
      </c>
      <c r="E493" s="223" t="s">
        <v>3280</v>
      </c>
      <c r="F493" s="214" t="s">
        <v>2344</v>
      </c>
      <c r="G493" s="214">
        <v>172</v>
      </c>
      <c r="I493" s="214">
        <v>2</v>
      </c>
      <c r="J493" s="214">
        <v>71</v>
      </c>
      <c r="K493" s="214">
        <v>54</v>
      </c>
      <c r="O493" s="214" t="s">
        <v>4488</v>
      </c>
      <c r="P493" s="214" t="s">
        <v>663</v>
      </c>
      <c r="Q493" s="216">
        <v>40595</v>
      </c>
      <c r="R493" s="370">
        <f t="shared" si="23"/>
        <v>383.4</v>
      </c>
      <c r="S493" s="1"/>
      <c r="V493" s="1"/>
      <c r="W493" s="182"/>
      <c r="X493" s="1"/>
      <c r="AA493" s="183"/>
      <c r="AB493" s="183"/>
      <c r="AE493" s="183"/>
    </row>
    <row r="494" spans="3:31" ht="13.5" thickBot="1" x14ac:dyDescent="0.25">
      <c r="C494" s="237" t="s">
        <v>3277</v>
      </c>
      <c r="D494" s="237" t="s">
        <v>4903</v>
      </c>
      <c r="E494" s="237" t="s">
        <v>3281</v>
      </c>
      <c r="F494" s="235" t="s">
        <v>3282</v>
      </c>
      <c r="G494" s="235">
        <v>172</v>
      </c>
      <c r="H494" s="235"/>
      <c r="I494" s="235">
        <v>2</v>
      </c>
      <c r="J494" s="235">
        <v>70</v>
      </c>
      <c r="K494" s="235">
        <v>80</v>
      </c>
      <c r="L494" s="235"/>
      <c r="M494" s="235"/>
      <c r="N494" s="235"/>
      <c r="O494" s="235" t="s">
        <v>4452</v>
      </c>
      <c r="P494" s="235" t="s">
        <v>669</v>
      </c>
      <c r="Q494" s="236">
        <v>40598</v>
      </c>
      <c r="R494" s="370">
        <f t="shared" si="23"/>
        <v>560</v>
      </c>
      <c r="S494" s="1"/>
      <c r="V494" s="1"/>
      <c r="W494" s="182"/>
      <c r="X494" s="1"/>
      <c r="AA494" s="183"/>
      <c r="AB494" s="183"/>
      <c r="AE494" s="183"/>
    </row>
    <row r="495" spans="3:31" x14ac:dyDescent="0.2">
      <c r="C495" s="223" t="s">
        <v>3277</v>
      </c>
      <c r="D495" s="223" t="s">
        <v>4904</v>
      </c>
      <c r="E495" s="223" t="s">
        <v>3283</v>
      </c>
      <c r="F495" s="214" t="s">
        <v>3635</v>
      </c>
      <c r="G495" s="214">
        <v>172</v>
      </c>
      <c r="I495" s="214">
        <v>2</v>
      </c>
      <c r="J495" s="214">
        <v>143</v>
      </c>
      <c r="K495" s="214">
        <v>54</v>
      </c>
      <c r="O495" s="214" t="s">
        <v>4451</v>
      </c>
      <c r="P495" s="214" t="s">
        <v>663</v>
      </c>
      <c r="Q495" s="216">
        <v>40603</v>
      </c>
      <c r="R495" s="370">
        <f t="shared" si="23"/>
        <v>772.2</v>
      </c>
    </row>
    <row r="496" spans="3:31" ht="13.5" thickBot="1" x14ac:dyDescent="0.25">
      <c r="C496" s="237" t="s">
        <v>3277</v>
      </c>
      <c r="D496" s="237" t="s">
        <v>4905</v>
      </c>
      <c r="E496" s="237" t="s">
        <v>2311</v>
      </c>
      <c r="F496" s="235" t="s">
        <v>4348</v>
      </c>
      <c r="G496" s="235">
        <v>172</v>
      </c>
      <c r="H496" s="235"/>
      <c r="I496" s="235">
        <v>2</v>
      </c>
      <c r="J496" s="235">
        <v>250</v>
      </c>
      <c r="K496" s="235">
        <v>70</v>
      </c>
      <c r="L496" s="235"/>
      <c r="M496" s="235"/>
      <c r="N496" s="235"/>
      <c r="O496" s="235" t="s">
        <v>4452</v>
      </c>
      <c r="P496" s="235" t="s">
        <v>4816</v>
      </c>
      <c r="Q496" s="236">
        <v>40611</v>
      </c>
      <c r="R496" s="370">
        <f t="shared" si="23"/>
        <v>1750</v>
      </c>
      <c r="AE496" s="183"/>
    </row>
    <row r="497" spans="3:18" x14ac:dyDescent="0.2">
      <c r="C497" s="223" t="s">
        <v>3277</v>
      </c>
      <c r="D497" s="223" t="s">
        <v>4906</v>
      </c>
      <c r="E497" s="223" t="s">
        <v>2311</v>
      </c>
      <c r="F497" s="214" t="s">
        <v>4348</v>
      </c>
      <c r="G497" s="214">
        <v>172</v>
      </c>
      <c r="I497" s="214">
        <v>2</v>
      </c>
      <c r="J497" s="214">
        <v>180</v>
      </c>
      <c r="K497" s="214">
        <v>70</v>
      </c>
      <c r="O497" s="214" t="s">
        <v>4452</v>
      </c>
      <c r="P497" s="214" t="s">
        <v>4816</v>
      </c>
      <c r="Q497" s="216">
        <v>40618</v>
      </c>
      <c r="R497" s="370">
        <f t="shared" si="23"/>
        <v>1260</v>
      </c>
    </row>
    <row r="498" spans="3:18" x14ac:dyDescent="0.2">
      <c r="C498" s="223" t="s">
        <v>3277</v>
      </c>
      <c r="D498" s="223" t="s">
        <v>4907</v>
      </c>
      <c r="E498" s="223" t="s">
        <v>3284</v>
      </c>
      <c r="F498" s="214" t="s">
        <v>4343</v>
      </c>
      <c r="G498" s="214">
        <v>172</v>
      </c>
      <c r="I498" s="214">
        <v>2</v>
      </c>
      <c r="J498" s="214">
        <v>250</v>
      </c>
      <c r="K498" s="214">
        <v>45</v>
      </c>
      <c r="O498" s="214" t="s">
        <v>4451</v>
      </c>
      <c r="P498" s="214" t="s">
        <v>4816</v>
      </c>
      <c r="Q498" s="216">
        <v>40637</v>
      </c>
      <c r="R498" s="370">
        <f t="shared" si="23"/>
        <v>1125</v>
      </c>
    </row>
    <row r="499" spans="3:18" x14ac:dyDescent="0.2">
      <c r="C499" s="212" t="s">
        <v>3277</v>
      </c>
      <c r="D499" s="181">
        <v>11</v>
      </c>
      <c r="E499" s="181" t="s">
        <v>3285</v>
      </c>
      <c r="F499" s="181" t="s">
        <v>3286</v>
      </c>
      <c r="G499" s="181">
        <v>172</v>
      </c>
      <c r="H499" s="181"/>
      <c r="I499" s="181">
        <v>2</v>
      </c>
      <c r="J499" s="181">
        <v>125</v>
      </c>
      <c r="K499" s="181">
        <v>45</v>
      </c>
      <c r="L499" s="181"/>
      <c r="M499" s="181"/>
      <c r="N499" s="181"/>
      <c r="O499" s="181" t="s">
        <v>1415</v>
      </c>
      <c r="P499" s="181" t="s">
        <v>669</v>
      </c>
      <c r="Q499" s="371">
        <v>40640</v>
      </c>
      <c r="R499" s="370">
        <f t="shared" si="23"/>
        <v>562.5</v>
      </c>
    </row>
    <row r="500" spans="3:18" x14ac:dyDescent="0.2">
      <c r="C500" s="223" t="s">
        <v>3277</v>
      </c>
      <c r="D500" s="223" t="s">
        <v>4909</v>
      </c>
      <c r="E500" s="223" t="s">
        <v>3287</v>
      </c>
      <c r="F500" s="214" t="s">
        <v>3288</v>
      </c>
      <c r="G500" s="214">
        <v>172</v>
      </c>
      <c r="I500" s="214">
        <v>2</v>
      </c>
      <c r="J500" s="214">
        <v>126</v>
      </c>
      <c r="K500" s="214">
        <v>45</v>
      </c>
      <c r="O500" s="214" t="s">
        <v>1415</v>
      </c>
      <c r="P500" s="214" t="s">
        <v>4816</v>
      </c>
      <c r="Q500" s="216">
        <v>40644</v>
      </c>
      <c r="R500" s="370">
        <f t="shared" si="23"/>
        <v>567</v>
      </c>
    </row>
    <row r="501" spans="3:18" x14ac:dyDescent="0.2">
      <c r="C501" s="223" t="s">
        <v>3277</v>
      </c>
      <c r="D501" s="223" t="s">
        <v>4910</v>
      </c>
      <c r="E501" s="223" t="s">
        <v>3289</v>
      </c>
      <c r="F501" s="214" t="s">
        <v>3290</v>
      </c>
      <c r="G501" s="214">
        <v>172</v>
      </c>
      <c r="I501" s="214">
        <v>2</v>
      </c>
      <c r="J501" s="214">
        <v>11</v>
      </c>
      <c r="K501" s="214">
        <v>45</v>
      </c>
      <c r="O501" s="214" t="s">
        <v>4556</v>
      </c>
      <c r="P501" s="214" t="s">
        <v>4816</v>
      </c>
      <c r="Q501" s="216">
        <v>40644</v>
      </c>
      <c r="R501" s="370">
        <f t="shared" si="23"/>
        <v>49.5</v>
      </c>
    </row>
    <row r="502" spans="3:18" x14ac:dyDescent="0.2">
      <c r="C502" s="223" t="s">
        <v>3277</v>
      </c>
      <c r="D502" s="223" t="s">
        <v>4911</v>
      </c>
      <c r="E502" s="223" t="s">
        <v>3291</v>
      </c>
      <c r="F502" s="214" t="s">
        <v>3292</v>
      </c>
      <c r="G502" s="214">
        <v>172</v>
      </c>
      <c r="I502" s="214">
        <v>2</v>
      </c>
      <c r="J502" s="214">
        <v>27.5</v>
      </c>
      <c r="K502" s="214">
        <v>45</v>
      </c>
      <c r="O502" s="214" t="s">
        <v>4451</v>
      </c>
      <c r="P502" s="214" t="s">
        <v>4816</v>
      </c>
      <c r="Q502" s="216">
        <v>40646</v>
      </c>
      <c r="R502" s="370">
        <f t="shared" si="23"/>
        <v>123.75</v>
      </c>
    </row>
    <row r="503" spans="3:18" x14ac:dyDescent="0.2">
      <c r="C503" s="223" t="s">
        <v>3277</v>
      </c>
      <c r="D503" s="223" t="s">
        <v>3639</v>
      </c>
      <c r="E503" s="223" t="s">
        <v>3293</v>
      </c>
      <c r="F503" s="214" t="s">
        <v>1012</v>
      </c>
      <c r="G503" s="214">
        <v>172</v>
      </c>
      <c r="I503" s="214">
        <v>2</v>
      </c>
      <c r="J503" s="214">
        <v>102</v>
      </c>
      <c r="K503" s="214">
        <v>56</v>
      </c>
      <c r="O503" s="214" t="s">
        <v>4451</v>
      </c>
      <c r="P503" s="214" t="s">
        <v>4816</v>
      </c>
      <c r="Q503" s="216">
        <v>40648</v>
      </c>
      <c r="R503" s="370">
        <f t="shared" si="23"/>
        <v>571.20000000000005</v>
      </c>
    </row>
    <row r="504" spans="3:18" ht="13.5" thickBot="1" x14ac:dyDescent="0.25">
      <c r="C504" s="237" t="s">
        <v>3277</v>
      </c>
      <c r="D504" s="237" t="s">
        <v>4912</v>
      </c>
      <c r="E504" s="237" t="s">
        <v>2339</v>
      </c>
      <c r="F504" s="235" t="s">
        <v>1196</v>
      </c>
      <c r="G504" s="235">
        <v>172</v>
      </c>
      <c r="H504" s="235"/>
      <c r="I504" s="235">
        <v>2</v>
      </c>
      <c r="J504" s="372">
        <v>88</v>
      </c>
      <c r="K504" s="235">
        <v>50</v>
      </c>
      <c r="L504" s="235"/>
      <c r="M504" s="235"/>
      <c r="N504" s="235"/>
      <c r="O504" s="235" t="s">
        <v>1407</v>
      </c>
      <c r="P504" s="235" t="s">
        <v>3294</v>
      </c>
      <c r="Q504" s="236" t="s">
        <v>3294</v>
      </c>
      <c r="R504" s="370">
        <f t="shared" si="23"/>
        <v>440</v>
      </c>
    </row>
    <row r="505" spans="3:18" x14ac:dyDescent="0.2">
      <c r="C505" s="243" t="s">
        <v>4453</v>
      </c>
      <c r="D505" s="356"/>
      <c r="E505" s="356"/>
      <c r="F505" s="245"/>
      <c r="G505" s="245"/>
      <c r="H505" s="245"/>
      <c r="I505" s="245"/>
      <c r="J505" s="245"/>
      <c r="K505" s="245"/>
      <c r="L505" s="245"/>
      <c r="M505" s="245"/>
      <c r="N505" s="245"/>
      <c r="O505" s="245"/>
      <c r="P505" s="245"/>
      <c r="Q505" s="247"/>
      <c r="R505" s="370">
        <f t="shared" si="23"/>
        <v>0</v>
      </c>
    </row>
    <row r="506" spans="3:18" x14ac:dyDescent="0.2">
      <c r="C506" s="223" t="s">
        <v>3295</v>
      </c>
      <c r="D506" s="223" t="s">
        <v>4898</v>
      </c>
      <c r="E506" s="223" t="s">
        <v>3296</v>
      </c>
      <c r="F506" s="214" t="s">
        <v>1196</v>
      </c>
      <c r="G506" s="214">
        <v>172</v>
      </c>
      <c r="I506" s="214">
        <v>2</v>
      </c>
      <c r="J506" s="214">
        <v>530</v>
      </c>
      <c r="K506" s="214">
        <v>50</v>
      </c>
      <c r="O506" s="214" t="s">
        <v>1407</v>
      </c>
      <c r="P506" s="214" t="s">
        <v>2360</v>
      </c>
      <c r="Q506" s="216">
        <v>40676</v>
      </c>
      <c r="R506" s="370">
        <f t="shared" si="23"/>
        <v>2650</v>
      </c>
    </row>
    <row r="507" spans="3:18" x14ac:dyDescent="0.2">
      <c r="C507" s="223" t="s">
        <v>3295</v>
      </c>
      <c r="D507" s="223" t="s">
        <v>4899</v>
      </c>
      <c r="E507" s="223" t="s">
        <v>3297</v>
      </c>
      <c r="F507" s="214">
        <v>246342</v>
      </c>
      <c r="G507" s="214">
        <v>172</v>
      </c>
      <c r="I507" s="214">
        <v>2</v>
      </c>
      <c r="J507" s="214">
        <v>140</v>
      </c>
      <c r="K507" s="214">
        <v>45</v>
      </c>
      <c r="O507" s="214" t="s">
        <v>4451</v>
      </c>
      <c r="P507" s="214" t="s">
        <v>4816</v>
      </c>
      <c r="Q507" s="216">
        <v>40678</v>
      </c>
      <c r="R507" s="370">
        <f t="shared" si="23"/>
        <v>630</v>
      </c>
    </row>
    <row r="508" spans="3:18" x14ac:dyDescent="0.2">
      <c r="C508" s="223" t="s">
        <v>3295</v>
      </c>
      <c r="D508" s="223" t="s">
        <v>4900</v>
      </c>
      <c r="E508" s="223" t="s">
        <v>2343</v>
      </c>
      <c r="F508" s="214" t="s">
        <v>2344</v>
      </c>
      <c r="G508" s="214">
        <v>172</v>
      </c>
      <c r="I508" s="214">
        <v>2</v>
      </c>
      <c r="J508" s="214">
        <v>75</v>
      </c>
      <c r="K508" s="214">
        <v>54</v>
      </c>
      <c r="O508" s="214" t="s">
        <v>4488</v>
      </c>
      <c r="P508" s="214" t="s">
        <v>4816</v>
      </c>
      <c r="Q508" s="216">
        <v>40683</v>
      </c>
      <c r="R508" s="370">
        <f t="shared" si="23"/>
        <v>405</v>
      </c>
    </row>
    <row r="509" spans="3:18" x14ac:dyDescent="0.2">
      <c r="C509" s="223" t="s">
        <v>3295</v>
      </c>
      <c r="D509" s="223" t="s">
        <v>4901</v>
      </c>
      <c r="E509" s="223" t="s">
        <v>3298</v>
      </c>
      <c r="F509" s="214" t="s">
        <v>1014</v>
      </c>
      <c r="G509" s="214">
        <v>172</v>
      </c>
      <c r="I509" s="214">
        <v>2</v>
      </c>
      <c r="J509" s="214">
        <v>220</v>
      </c>
      <c r="K509" s="214">
        <v>56</v>
      </c>
      <c r="O509" s="214" t="s">
        <v>4452</v>
      </c>
      <c r="P509" s="214" t="s">
        <v>4816</v>
      </c>
      <c r="Q509" s="216">
        <v>40689</v>
      </c>
      <c r="R509" s="370">
        <f t="shared" si="23"/>
        <v>1232</v>
      </c>
    </row>
    <row r="510" spans="3:18" x14ac:dyDescent="0.2">
      <c r="C510" s="223" t="s">
        <v>3295</v>
      </c>
      <c r="D510" s="223" t="s">
        <v>4902</v>
      </c>
      <c r="E510" s="223" t="s">
        <v>2343</v>
      </c>
      <c r="F510" s="214" t="s">
        <v>2344</v>
      </c>
      <c r="G510" s="214">
        <v>172</v>
      </c>
      <c r="I510" s="214">
        <v>2</v>
      </c>
      <c r="J510" s="214">
        <v>65</v>
      </c>
      <c r="K510" s="214">
        <v>54</v>
      </c>
      <c r="O510" s="214" t="s">
        <v>4488</v>
      </c>
      <c r="P510" s="214" t="s">
        <v>669</v>
      </c>
      <c r="Q510" s="216">
        <v>40690</v>
      </c>
      <c r="R510" s="370">
        <f t="shared" si="23"/>
        <v>351</v>
      </c>
    </row>
    <row r="511" spans="3:18" ht="13.5" thickBot="1" x14ac:dyDescent="0.25">
      <c r="C511" s="237" t="s">
        <v>3295</v>
      </c>
      <c r="D511" s="237" t="s">
        <v>4903</v>
      </c>
      <c r="E511" s="237" t="s">
        <v>3299</v>
      </c>
      <c r="F511" s="235" t="s">
        <v>3300</v>
      </c>
      <c r="G511" s="235">
        <v>172</v>
      </c>
      <c r="H511" s="235"/>
      <c r="I511" s="235">
        <v>2</v>
      </c>
      <c r="J511" s="372">
        <v>28</v>
      </c>
      <c r="K511" s="235">
        <v>45</v>
      </c>
      <c r="L511" s="235"/>
      <c r="M511" s="235"/>
      <c r="N511" s="235"/>
      <c r="O511" s="235" t="s">
        <v>4556</v>
      </c>
      <c r="P511" s="235" t="s">
        <v>4816</v>
      </c>
      <c r="Q511" s="236">
        <v>40693</v>
      </c>
      <c r="R511" s="370">
        <f t="shared" si="23"/>
        <v>126</v>
      </c>
    </row>
    <row r="512" spans="3:18" x14ac:dyDescent="0.2">
      <c r="C512" s="223" t="s">
        <v>3295</v>
      </c>
      <c r="D512" s="223" t="s">
        <v>4904</v>
      </c>
      <c r="E512" s="223" t="s">
        <v>3301</v>
      </c>
      <c r="F512" s="214" t="s">
        <v>3288</v>
      </c>
      <c r="G512" s="214">
        <v>172</v>
      </c>
      <c r="I512" s="214">
        <v>2</v>
      </c>
      <c r="J512" s="214">
        <v>50</v>
      </c>
      <c r="K512" s="214">
        <v>45</v>
      </c>
      <c r="O512" s="214" t="s">
        <v>1415</v>
      </c>
      <c r="P512" s="214" t="s">
        <v>669</v>
      </c>
      <c r="Q512" s="216">
        <v>40695</v>
      </c>
      <c r="R512" s="370">
        <f t="shared" si="23"/>
        <v>225</v>
      </c>
    </row>
    <row r="513" spans="3:18" x14ac:dyDescent="0.2">
      <c r="C513" s="223" t="s">
        <v>3295</v>
      </c>
      <c r="D513" s="223" t="s">
        <v>4905</v>
      </c>
      <c r="E513" s="223" t="s">
        <v>3302</v>
      </c>
      <c r="F513" s="214" t="s">
        <v>3303</v>
      </c>
      <c r="G513" s="214">
        <v>172</v>
      </c>
      <c r="I513" s="214">
        <v>2</v>
      </c>
      <c r="J513" s="214">
        <v>55</v>
      </c>
      <c r="K513" s="214">
        <v>63</v>
      </c>
      <c r="O513" s="214" t="s">
        <v>4556</v>
      </c>
      <c r="P513" s="214" t="s">
        <v>663</v>
      </c>
      <c r="Q513" s="216">
        <v>40700</v>
      </c>
      <c r="R513" s="370">
        <f t="shared" si="23"/>
        <v>346.5</v>
      </c>
    </row>
    <row r="514" spans="3:18" x14ac:dyDescent="0.2">
      <c r="C514" s="223" t="s">
        <v>3295</v>
      </c>
      <c r="D514" s="223" t="s">
        <v>4906</v>
      </c>
      <c r="E514" s="223" t="s">
        <v>3304</v>
      </c>
      <c r="F514" s="214" t="s">
        <v>1340</v>
      </c>
      <c r="G514" s="214">
        <v>172</v>
      </c>
      <c r="I514" s="214">
        <v>2</v>
      </c>
      <c r="J514" s="214">
        <v>125</v>
      </c>
      <c r="K514" s="214">
        <v>26</v>
      </c>
      <c r="O514" s="214" t="s">
        <v>4491</v>
      </c>
      <c r="P514" s="214" t="s">
        <v>2360</v>
      </c>
      <c r="Q514" s="216">
        <v>40703</v>
      </c>
      <c r="R514" s="370">
        <f t="shared" si="23"/>
        <v>325</v>
      </c>
    </row>
    <row r="515" spans="3:18" ht="13.5" thickBot="1" x14ac:dyDescent="0.25">
      <c r="C515" s="237" t="s">
        <v>3295</v>
      </c>
      <c r="D515" s="237" t="s">
        <v>4907</v>
      </c>
      <c r="E515" s="237" t="s">
        <v>3305</v>
      </c>
      <c r="F515" s="235" t="s">
        <v>3306</v>
      </c>
      <c r="G515" s="235">
        <v>172</v>
      </c>
      <c r="H515" s="235"/>
      <c r="I515" s="235">
        <v>2</v>
      </c>
      <c r="J515" s="235">
        <v>125</v>
      </c>
      <c r="K515" s="235">
        <v>26</v>
      </c>
      <c r="L515" s="235"/>
      <c r="M515" s="235"/>
      <c r="N515" s="235"/>
      <c r="O515" s="235" t="s">
        <v>4491</v>
      </c>
      <c r="P515" s="235" t="s">
        <v>669</v>
      </c>
      <c r="Q515" s="236">
        <v>40708</v>
      </c>
      <c r="R515" s="370">
        <f t="shared" si="23"/>
        <v>325</v>
      </c>
    </row>
    <row r="516" spans="3:18" x14ac:dyDescent="0.2">
      <c r="C516" s="223" t="s">
        <v>3295</v>
      </c>
      <c r="D516" s="223" t="s">
        <v>4908</v>
      </c>
      <c r="E516" s="223" t="s">
        <v>2345</v>
      </c>
      <c r="F516" s="214" t="s">
        <v>306</v>
      </c>
      <c r="G516" s="214">
        <v>172</v>
      </c>
      <c r="I516" s="214">
        <v>2</v>
      </c>
      <c r="J516" s="214">
        <v>387</v>
      </c>
      <c r="K516" s="214">
        <v>50</v>
      </c>
      <c r="O516" s="214" t="s">
        <v>1407</v>
      </c>
      <c r="P516" s="214" t="s">
        <v>2360</v>
      </c>
      <c r="Q516" s="216">
        <v>40729</v>
      </c>
      <c r="R516" s="370">
        <f t="shared" si="23"/>
        <v>1935</v>
      </c>
    </row>
    <row r="517" spans="3:18" x14ac:dyDescent="0.2">
      <c r="C517" s="223" t="s">
        <v>3295</v>
      </c>
      <c r="D517" s="223" t="s">
        <v>4909</v>
      </c>
      <c r="E517" s="223" t="s">
        <v>2353</v>
      </c>
      <c r="F517" s="214" t="s">
        <v>307</v>
      </c>
      <c r="G517" s="214">
        <v>172</v>
      </c>
      <c r="I517" s="214">
        <v>2</v>
      </c>
      <c r="J517" s="214">
        <v>387</v>
      </c>
      <c r="K517" s="214">
        <v>50</v>
      </c>
      <c r="O517" s="214" t="s">
        <v>1407</v>
      </c>
      <c r="P517" s="214" t="s">
        <v>2360</v>
      </c>
      <c r="Q517" s="216">
        <v>40730</v>
      </c>
      <c r="R517" s="370">
        <f t="shared" si="23"/>
        <v>1935</v>
      </c>
    </row>
    <row r="518" spans="3:18" x14ac:dyDescent="0.2">
      <c r="C518" s="223" t="s">
        <v>3295</v>
      </c>
      <c r="D518" s="223" t="s">
        <v>4910</v>
      </c>
      <c r="E518" s="223" t="s">
        <v>308</v>
      </c>
      <c r="F518" s="214" t="s">
        <v>1186</v>
      </c>
      <c r="G518" s="214">
        <v>172</v>
      </c>
      <c r="I518" s="214">
        <v>2</v>
      </c>
      <c r="J518" s="214">
        <v>245</v>
      </c>
      <c r="K518" s="214">
        <v>54</v>
      </c>
      <c r="O518" s="214" t="s">
        <v>4451</v>
      </c>
      <c r="P518" s="214" t="s">
        <v>4816</v>
      </c>
      <c r="Q518" s="216">
        <v>40738</v>
      </c>
      <c r="R518" s="370">
        <f t="shared" si="23"/>
        <v>1323</v>
      </c>
    </row>
    <row r="519" spans="3:18" ht="13.5" thickBot="1" x14ac:dyDescent="0.25">
      <c r="C519" s="237" t="s">
        <v>3295</v>
      </c>
      <c r="D519" s="237" t="s">
        <v>4911</v>
      </c>
      <c r="E519" s="237" t="s">
        <v>2356</v>
      </c>
      <c r="F519" s="235" t="s">
        <v>3253</v>
      </c>
      <c r="G519" s="235">
        <v>172</v>
      </c>
      <c r="H519" s="235"/>
      <c r="I519" s="235">
        <v>2</v>
      </c>
      <c r="J519" s="235">
        <v>40</v>
      </c>
      <c r="K519" s="235">
        <v>54</v>
      </c>
      <c r="L519" s="235"/>
      <c r="M519" s="235"/>
      <c r="N519" s="235"/>
      <c r="O519" s="235" t="s">
        <v>4451</v>
      </c>
      <c r="P519" s="235" t="s">
        <v>4816</v>
      </c>
      <c r="Q519" s="236">
        <v>40739</v>
      </c>
      <c r="R519" s="370">
        <f t="shared" ref="R519:R553" si="24">K519*J519*100/1000</f>
        <v>216</v>
      </c>
    </row>
    <row r="520" spans="3:18" x14ac:dyDescent="0.2">
      <c r="C520" s="243" t="s">
        <v>4453</v>
      </c>
      <c r="D520" s="356"/>
      <c r="E520" s="356"/>
      <c r="F520" s="245"/>
      <c r="G520" s="245"/>
      <c r="H520" s="245"/>
      <c r="I520" s="245"/>
      <c r="J520" s="245"/>
      <c r="K520" s="245"/>
      <c r="L520" s="245"/>
      <c r="M520" s="245"/>
      <c r="N520" s="245"/>
      <c r="O520" s="245"/>
      <c r="P520" s="245"/>
      <c r="Q520" s="247"/>
      <c r="R520" s="370">
        <f t="shared" si="24"/>
        <v>0</v>
      </c>
    </row>
    <row r="521" spans="3:18" x14ac:dyDescent="0.2">
      <c r="C521" s="223" t="s">
        <v>309</v>
      </c>
      <c r="D521" s="223" t="s">
        <v>4898</v>
      </c>
      <c r="E521" s="223" t="s">
        <v>2353</v>
      </c>
      <c r="F521" s="214" t="s">
        <v>1196</v>
      </c>
      <c r="G521" s="214">
        <v>172</v>
      </c>
      <c r="I521" s="214">
        <v>2</v>
      </c>
      <c r="J521" s="214">
        <v>350</v>
      </c>
      <c r="K521" s="214">
        <v>50</v>
      </c>
      <c r="O521" s="214" t="s">
        <v>1407</v>
      </c>
      <c r="P521" s="214" t="s">
        <v>2360</v>
      </c>
      <c r="Q521" s="216">
        <v>40756</v>
      </c>
      <c r="R521" s="370">
        <f t="shared" si="24"/>
        <v>1750</v>
      </c>
    </row>
    <row r="522" spans="3:18" x14ac:dyDescent="0.2">
      <c r="C522" s="223" t="s">
        <v>309</v>
      </c>
      <c r="D522" s="223" t="s">
        <v>4899</v>
      </c>
      <c r="E522" s="223" t="s">
        <v>310</v>
      </c>
      <c r="F522" s="214" t="s">
        <v>2276</v>
      </c>
      <c r="G522" s="214">
        <v>172</v>
      </c>
      <c r="I522" s="214">
        <v>2</v>
      </c>
      <c r="J522" s="214">
        <v>135</v>
      </c>
      <c r="K522" s="214">
        <v>26</v>
      </c>
      <c r="O522" s="214" t="s">
        <v>4491</v>
      </c>
      <c r="P522" s="214" t="s">
        <v>2360</v>
      </c>
      <c r="Q522" s="216">
        <v>40759</v>
      </c>
      <c r="R522" s="370">
        <f t="shared" si="24"/>
        <v>351</v>
      </c>
    </row>
    <row r="523" spans="3:18" x14ac:dyDescent="0.2">
      <c r="C523" s="217" t="s">
        <v>309</v>
      </c>
      <c r="D523" s="217" t="s">
        <v>4900</v>
      </c>
      <c r="F523" s="214" t="s">
        <v>311</v>
      </c>
      <c r="P523" s="214" t="s">
        <v>3294</v>
      </c>
      <c r="Q523" s="216" t="s">
        <v>3294</v>
      </c>
      <c r="R523" s="370">
        <f t="shared" si="24"/>
        <v>0</v>
      </c>
    </row>
    <row r="524" spans="3:18" x14ac:dyDescent="0.2">
      <c r="C524" s="217" t="s">
        <v>309</v>
      </c>
      <c r="D524" s="217" t="s">
        <v>4901</v>
      </c>
      <c r="E524" s="217" t="s">
        <v>312</v>
      </c>
      <c r="F524" s="200" t="s">
        <v>2344</v>
      </c>
      <c r="G524" s="214">
        <v>172</v>
      </c>
      <c r="I524" s="214">
        <v>2</v>
      </c>
      <c r="J524" s="214">
        <v>110</v>
      </c>
      <c r="K524" s="214">
        <v>54</v>
      </c>
      <c r="O524" s="200" t="s">
        <v>1300</v>
      </c>
      <c r="P524" s="200" t="s">
        <v>2360</v>
      </c>
      <c r="Q524" s="216">
        <v>40768</v>
      </c>
      <c r="R524" s="370">
        <f t="shared" si="24"/>
        <v>594</v>
      </c>
    </row>
    <row r="525" spans="3:18" x14ac:dyDescent="0.2">
      <c r="C525" s="223" t="s">
        <v>309</v>
      </c>
      <c r="D525" s="223" t="s">
        <v>4902</v>
      </c>
      <c r="E525" s="223" t="s">
        <v>313</v>
      </c>
      <c r="F525" s="214" t="s">
        <v>1302</v>
      </c>
      <c r="G525" s="214">
        <v>172</v>
      </c>
      <c r="I525" s="214">
        <v>2</v>
      </c>
      <c r="J525" s="214">
        <v>60</v>
      </c>
      <c r="K525" s="214">
        <v>45</v>
      </c>
      <c r="O525" s="214" t="s">
        <v>1300</v>
      </c>
      <c r="P525" s="214" t="s">
        <v>2277</v>
      </c>
      <c r="Q525" s="216">
        <v>40770</v>
      </c>
      <c r="R525" s="370">
        <f t="shared" si="24"/>
        <v>270</v>
      </c>
    </row>
    <row r="526" spans="3:18" x14ac:dyDescent="0.2">
      <c r="C526" s="223" t="s">
        <v>309</v>
      </c>
      <c r="D526" s="223" t="s">
        <v>4903</v>
      </c>
      <c r="E526" s="223" t="s">
        <v>314</v>
      </c>
      <c r="F526" s="214" t="s">
        <v>1302</v>
      </c>
      <c r="G526" s="214">
        <v>172</v>
      </c>
      <c r="I526" s="214">
        <v>2</v>
      </c>
      <c r="J526" s="214">
        <v>60</v>
      </c>
      <c r="K526" s="214">
        <v>45</v>
      </c>
      <c r="O526" s="214" t="s">
        <v>1300</v>
      </c>
      <c r="P526" s="214" t="s">
        <v>2277</v>
      </c>
      <c r="Q526" s="216">
        <v>40771</v>
      </c>
      <c r="R526" s="370">
        <f t="shared" si="24"/>
        <v>270</v>
      </c>
    </row>
    <row r="527" spans="3:18" x14ac:dyDescent="0.2">
      <c r="C527" s="223" t="s">
        <v>309</v>
      </c>
      <c r="D527" s="223" t="s">
        <v>4904</v>
      </c>
      <c r="E527" s="223" t="s">
        <v>315</v>
      </c>
      <c r="F527" s="214" t="s">
        <v>721</v>
      </c>
      <c r="G527" s="214">
        <v>172</v>
      </c>
      <c r="I527" s="214">
        <v>2</v>
      </c>
      <c r="J527" s="214">
        <v>115</v>
      </c>
      <c r="K527" s="214">
        <v>26</v>
      </c>
      <c r="O527" s="214" t="s">
        <v>4491</v>
      </c>
      <c r="P527" s="214" t="s">
        <v>663</v>
      </c>
      <c r="Q527" s="216">
        <v>40772</v>
      </c>
      <c r="R527" s="370">
        <f t="shared" si="24"/>
        <v>299</v>
      </c>
    </row>
    <row r="528" spans="3:18" ht="13.5" thickBot="1" x14ac:dyDescent="0.25">
      <c r="C528" s="237" t="s">
        <v>309</v>
      </c>
      <c r="D528" s="237" t="s">
        <v>4905</v>
      </c>
      <c r="E528" s="237" t="s">
        <v>316</v>
      </c>
      <c r="F528" s="235" t="s">
        <v>3635</v>
      </c>
      <c r="G528" s="235">
        <v>172</v>
      </c>
      <c r="H528" s="235"/>
      <c r="I528" s="235">
        <v>2</v>
      </c>
      <c r="J528" s="235">
        <v>110</v>
      </c>
      <c r="K528" s="235">
        <v>54</v>
      </c>
      <c r="L528" s="235"/>
      <c r="M528" s="235"/>
      <c r="N528" s="235"/>
      <c r="O528" s="235" t="s">
        <v>4451</v>
      </c>
      <c r="P528" s="235" t="s">
        <v>669</v>
      </c>
      <c r="Q528" s="236">
        <v>40778</v>
      </c>
      <c r="R528" s="370">
        <f t="shared" si="24"/>
        <v>594</v>
      </c>
    </row>
    <row r="529" spans="3:18" x14ac:dyDescent="0.2">
      <c r="C529" s="223" t="s">
        <v>309</v>
      </c>
      <c r="D529" s="223" t="s">
        <v>4906</v>
      </c>
      <c r="E529" s="223" t="s">
        <v>317</v>
      </c>
      <c r="F529" s="214" t="s">
        <v>318</v>
      </c>
      <c r="G529" s="214">
        <v>172</v>
      </c>
      <c r="I529" s="214">
        <v>2</v>
      </c>
      <c r="J529" s="214">
        <v>285</v>
      </c>
      <c r="K529" s="214">
        <v>62</v>
      </c>
      <c r="O529" s="214" t="s">
        <v>4452</v>
      </c>
      <c r="P529" s="214" t="s">
        <v>663</v>
      </c>
      <c r="Q529" s="216">
        <v>40787</v>
      </c>
      <c r="R529" s="370">
        <f t="shared" si="24"/>
        <v>1767</v>
      </c>
    </row>
    <row r="530" spans="3:18" x14ac:dyDescent="0.2">
      <c r="C530" s="223" t="s">
        <v>309</v>
      </c>
      <c r="D530" s="223" t="s">
        <v>4907</v>
      </c>
      <c r="E530" s="223" t="s">
        <v>319</v>
      </c>
      <c r="F530" s="214" t="s">
        <v>320</v>
      </c>
      <c r="G530" s="214">
        <v>172</v>
      </c>
      <c r="I530" s="214">
        <v>2</v>
      </c>
      <c r="J530" s="214">
        <v>27.5</v>
      </c>
      <c r="K530" s="214">
        <v>45</v>
      </c>
      <c r="O530" s="214" t="s">
        <v>4451</v>
      </c>
      <c r="P530" s="214" t="s">
        <v>2360</v>
      </c>
      <c r="Q530" s="216">
        <v>40787</v>
      </c>
      <c r="R530" s="370">
        <f t="shared" si="24"/>
        <v>123.75</v>
      </c>
    </row>
    <row r="531" spans="3:18" x14ac:dyDescent="0.2">
      <c r="C531" s="223" t="s">
        <v>309</v>
      </c>
      <c r="D531" s="223" t="s">
        <v>4908</v>
      </c>
      <c r="E531" s="223" t="s">
        <v>1290</v>
      </c>
      <c r="F531" s="214" t="s">
        <v>3207</v>
      </c>
      <c r="G531" s="214">
        <v>172</v>
      </c>
      <c r="I531" s="214">
        <v>2</v>
      </c>
      <c r="J531" s="214">
        <v>255</v>
      </c>
      <c r="K531" s="214">
        <v>54</v>
      </c>
      <c r="O531" s="214" t="s">
        <v>4451</v>
      </c>
      <c r="P531" s="214" t="s">
        <v>663</v>
      </c>
      <c r="Q531" s="216">
        <v>40792</v>
      </c>
      <c r="R531" s="370">
        <f t="shared" si="24"/>
        <v>1377</v>
      </c>
    </row>
    <row r="532" spans="3:18" x14ac:dyDescent="0.2">
      <c r="C532" s="223" t="s">
        <v>309</v>
      </c>
      <c r="D532" s="223" t="s">
        <v>4909</v>
      </c>
      <c r="E532" s="223" t="s">
        <v>321</v>
      </c>
      <c r="F532" s="214" t="s">
        <v>2351</v>
      </c>
      <c r="G532" s="214">
        <v>172</v>
      </c>
      <c r="I532" s="214">
        <v>2</v>
      </c>
      <c r="J532" s="214">
        <v>275</v>
      </c>
      <c r="K532" s="214">
        <v>67</v>
      </c>
      <c r="O532" s="214" t="s">
        <v>1407</v>
      </c>
      <c r="P532" s="214" t="s">
        <v>663</v>
      </c>
      <c r="Q532" s="216">
        <v>40802</v>
      </c>
      <c r="R532" s="370">
        <f t="shared" si="24"/>
        <v>1842.5</v>
      </c>
    </row>
    <row r="533" spans="3:18" x14ac:dyDescent="0.2">
      <c r="C533" s="223" t="s">
        <v>309</v>
      </c>
      <c r="D533" s="223" t="s">
        <v>4910</v>
      </c>
      <c r="E533" s="223" t="s">
        <v>322</v>
      </c>
      <c r="F533" s="214" t="s">
        <v>2297</v>
      </c>
      <c r="G533" s="214">
        <v>172</v>
      </c>
      <c r="I533" s="214">
        <v>2</v>
      </c>
      <c r="J533" s="214">
        <v>275</v>
      </c>
      <c r="K533" s="214">
        <v>65</v>
      </c>
      <c r="O533" s="214" t="s">
        <v>4452</v>
      </c>
      <c r="P533" s="214" t="s">
        <v>776</v>
      </c>
      <c r="Q533" s="216">
        <v>40812</v>
      </c>
      <c r="R533" s="370">
        <f t="shared" si="24"/>
        <v>1787.5</v>
      </c>
    </row>
    <row r="534" spans="3:18" x14ac:dyDescent="0.2">
      <c r="C534" s="223" t="s">
        <v>309</v>
      </c>
      <c r="D534" s="223" t="s">
        <v>4911</v>
      </c>
      <c r="E534" s="223" t="s">
        <v>323</v>
      </c>
      <c r="F534" s="214" t="s">
        <v>1398</v>
      </c>
      <c r="G534" s="214">
        <v>172</v>
      </c>
      <c r="I534" s="214">
        <v>2</v>
      </c>
      <c r="J534" s="214">
        <v>110</v>
      </c>
      <c r="K534" s="214">
        <v>65</v>
      </c>
      <c r="O534" s="214" t="s">
        <v>4452</v>
      </c>
      <c r="P534" s="214" t="s">
        <v>776</v>
      </c>
      <c r="Q534" s="216">
        <v>40814</v>
      </c>
      <c r="R534" s="370">
        <f t="shared" si="24"/>
        <v>715</v>
      </c>
    </row>
    <row r="535" spans="3:18" x14ac:dyDescent="0.2">
      <c r="C535" s="223" t="s">
        <v>309</v>
      </c>
      <c r="D535" s="223" t="s">
        <v>3639</v>
      </c>
      <c r="E535" s="223" t="s">
        <v>324</v>
      </c>
      <c r="F535" s="214" t="s">
        <v>325</v>
      </c>
      <c r="G535" s="214">
        <v>172</v>
      </c>
      <c r="I535" s="214">
        <v>2</v>
      </c>
      <c r="J535" s="214">
        <v>110</v>
      </c>
      <c r="K535" s="214">
        <v>54</v>
      </c>
      <c r="O535" s="214" t="s">
        <v>4451</v>
      </c>
      <c r="P535" s="214" t="s">
        <v>663</v>
      </c>
      <c r="Q535" s="216">
        <v>40815</v>
      </c>
      <c r="R535" s="370">
        <f t="shared" si="24"/>
        <v>594</v>
      </c>
    </row>
    <row r="536" spans="3:18" ht="13.5" thickBot="1" x14ac:dyDescent="0.25">
      <c r="C536" s="237" t="s">
        <v>309</v>
      </c>
      <c r="D536" s="237" t="s">
        <v>4912</v>
      </c>
      <c r="E536" s="237" t="s">
        <v>326</v>
      </c>
      <c r="F536" s="235" t="s">
        <v>327</v>
      </c>
      <c r="G536" s="235">
        <v>172</v>
      </c>
      <c r="H536" s="235"/>
      <c r="I536" s="235">
        <v>2</v>
      </c>
      <c r="J536" s="235">
        <v>5</v>
      </c>
      <c r="K536" s="235">
        <v>50</v>
      </c>
      <c r="L536" s="235"/>
      <c r="M536" s="235"/>
      <c r="N536" s="235"/>
      <c r="O536" s="235" t="s">
        <v>1407</v>
      </c>
      <c r="P536" s="235" t="s">
        <v>776</v>
      </c>
      <c r="Q536" s="236">
        <v>40816</v>
      </c>
      <c r="R536" s="370">
        <f t="shared" si="24"/>
        <v>25</v>
      </c>
    </row>
    <row r="537" spans="3:18" x14ac:dyDescent="0.2">
      <c r="C537" s="223" t="s">
        <v>309</v>
      </c>
      <c r="D537" s="223" t="s">
        <v>4913</v>
      </c>
      <c r="E537" s="223" t="s">
        <v>328</v>
      </c>
      <c r="F537" s="214" t="s">
        <v>4839</v>
      </c>
      <c r="G537" s="214">
        <v>172</v>
      </c>
      <c r="I537" s="214">
        <v>2</v>
      </c>
      <c r="J537" s="214">
        <v>330</v>
      </c>
      <c r="K537" s="214">
        <v>54</v>
      </c>
      <c r="O537" s="214" t="s">
        <v>4451</v>
      </c>
      <c r="P537" s="214" t="s">
        <v>3294</v>
      </c>
      <c r="Q537" s="216" t="s">
        <v>3294</v>
      </c>
      <c r="R537" s="370">
        <f t="shared" si="24"/>
        <v>1782</v>
      </c>
    </row>
    <row r="538" spans="3:18" x14ac:dyDescent="0.2">
      <c r="C538" s="223" t="s">
        <v>309</v>
      </c>
      <c r="D538" s="223" t="s">
        <v>4914</v>
      </c>
      <c r="E538" s="223" t="s">
        <v>329</v>
      </c>
      <c r="F538" s="214" t="s">
        <v>721</v>
      </c>
      <c r="G538" s="214">
        <v>172</v>
      </c>
      <c r="I538" s="214">
        <v>2</v>
      </c>
      <c r="J538" s="214">
        <v>300</v>
      </c>
      <c r="K538" s="214">
        <v>26</v>
      </c>
      <c r="O538" s="214" t="s">
        <v>4491</v>
      </c>
      <c r="P538" s="214" t="s">
        <v>2360</v>
      </c>
      <c r="Q538" s="216">
        <v>40827</v>
      </c>
      <c r="R538" s="370">
        <f t="shared" si="24"/>
        <v>780</v>
      </c>
    </row>
    <row r="539" spans="3:18" x14ac:dyDescent="0.2">
      <c r="C539" s="223" t="s">
        <v>309</v>
      </c>
      <c r="D539" s="223" t="s">
        <v>4915</v>
      </c>
      <c r="E539" s="223" t="s">
        <v>329</v>
      </c>
      <c r="F539" s="214" t="s">
        <v>721</v>
      </c>
      <c r="G539" s="214">
        <v>172</v>
      </c>
      <c r="I539" s="214">
        <v>2</v>
      </c>
      <c r="J539" s="214">
        <v>300</v>
      </c>
      <c r="K539" s="214">
        <v>26</v>
      </c>
      <c r="O539" s="214" t="s">
        <v>4491</v>
      </c>
      <c r="P539" s="214" t="s">
        <v>2360</v>
      </c>
      <c r="Q539" s="216">
        <v>40830</v>
      </c>
      <c r="R539" s="370">
        <f t="shared" si="24"/>
        <v>780</v>
      </c>
    </row>
    <row r="540" spans="3:18" x14ac:dyDescent="0.2">
      <c r="C540" s="223" t="s">
        <v>309</v>
      </c>
      <c r="D540" s="223" t="s">
        <v>1748</v>
      </c>
      <c r="E540" s="223" t="s">
        <v>329</v>
      </c>
      <c r="F540" s="214" t="s">
        <v>721</v>
      </c>
      <c r="G540" s="214">
        <v>172</v>
      </c>
      <c r="I540" s="214">
        <v>2</v>
      </c>
      <c r="J540" s="214">
        <v>110</v>
      </c>
      <c r="K540" s="214">
        <v>26</v>
      </c>
      <c r="O540" s="214" t="s">
        <v>4491</v>
      </c>
      <c r="P540" s="214" t="s">
        <v>2360</v>
      </c>
      <c r="Q540" s="216">
        <v>40833</v>
      </c>
      <c r="R540" s="370">
        <f t="shared" si="24"/>
        <v>286</v>
      </c>
    </row>
    <row r="541" spans="3:18" x14ac:dyDescent="0.2">
      <c r="C541" s="223" t="s">
        <v>309</v>
      </c>
      <c r="D541" s="223" t="s">
        <v>1749</v>
      </c>
      <c r="E541" s="223" t="s">
        <v>330</v>
      </c>
      <c r="F541" s="214" t="s">
        <v>1345</v>
      </c>
      <c r="G541" s="214">
        <v>172</v>
      </c>
      <c r="I541" s="214">
        <v>2</v>
      </c>
      <c r="J541" s="214">
        <v>32</v>
      </c>
      <c r="K541" s="214">
        <v>26</v>
      </c>
      <c r="O541" s="214" t="s">
        <v>4491</v>
      </c>
      <c r="P541" s="214" t="s">
        <v>776</v>
      </c>
      <c r="Q541" s="216">
        <v>40840</v>
      </c>
      <c r="R541" s="370">
        <f t="shared" si="24"/>
        <v>83.2</v>
      </c>
    </row>
    <row r="542" spans="3:18" x14ac:dyDescent="0.2">
      <c r="C542" s="243" t="s">
        <v>4453</v>
      </c>
      <c r="D542" s="356"/>
      <c r="E542" s="356"/>
      <c r="F542" s="245"/>
      <c r="G542" s="245"/>
      <c r="H542" s="245"/>
      <c r="I542" s="245"/>
      <c r="J542" s="245"/>
      <c r="K542" s="245"/>
      <c r="L542" s="245"/>
      <c r="M542" s="245"/>
      <c r="N542" s="245"/>
      <c r="O542" s="245"/>
      <c r="P542" s="245"/>
      <c r="Q542" s="247"/>
      <c r="R542" s="370">
        <f t="shared" si="24"/>
        <v>0</v>
      </c>
    </row>
    <row r="543" spans="3:18" ht="13.5" thickBot="1" x14ac:dyDescent="0.25">
      <c r="C543" s="237" t="s">
        <v>331</v>
      </c>
      <c r="D543" s="237" t="s">
        <v>4898</v>
      </c>
      <c r="E543" s="237" t="s">
        <v>330</v>
      </c>
      <c r="F543" s="235" t="s">
        <v>1345</v>
      </c>
      <c r="G543" s="235">
        <v>172</v>
      </c>
      <c r="H543" s="235"/>
      <c r="I543" s="235">
        <v>2</v>
      </c>
      <c r="J543" s="235">
        <v>268</v>
      </c>
      <c r="K543" s="235">
        <v>26</v>
      </c>
      <c r="L543" s="235"/>
      <c r="M543" s="235"/>
      <c r="N543" s="235"/>
      <c r="O543" s="235" t="s">
        <v>4491</v>
      </c>
      <c r="P543" s="235" t="s">
        <v>2277</v>
      </c>
      <c r="Q543" s="236">
        <v>40843</v>
      </c>
      <c r="R543" s="370">
        <f t="shared" si="24"/>
        <v>696.8</v>
      </c>
    </row>
    <row r="544" spans="3:18" x14ac:dyDescent="0.2">
      <c r="C544" s="223" t="s">
        <v>331</v>
      </c>
      <c r="D544" s="223" t="s">
        <v>4899</v>
      </c>
      <c r="E544" s="223" t="s">
        <v>332</v>
      </c>
      <c r="F544" s="214" t="s">
        <v>1340</v>
      </c>
      <c r="G544" s="214">
        <v>172</v>
      </c>
      <c r="I544" s="214">
        <v>2</v>
      </c>
      <c r="J544" s="214">
        <v>181</v>
      </c>
      <c r="K544" s="214">
        <v>26</v>
      </c>
      <c r="O544" s="214" t="s">
        <v>4491</v>
      </c>
      <c r="P544" s="214" t="s">
        <v>776</v>
      </c>
      <c r="Q544" s="216">
        <v>40848</v>
      </c>
      <c r="R544" s="370">
        <f t="shared" si="24"/>
        <v>470.6</v>
      </c>
    </row>
    <row r="545" spans="3:31" x14ac:dyDescent="0.2">
      <c r="C545" s="223" t="s">
        <v>331</v>
      </c>
      <c r="D545" s="223" t="s">
        <v>4900</v>
      </c>
      <c r="E545" s="223" t="s">
        <v>333</v>
      </c>
      <c r="F545" s="214" t="s">
        <v>1311</v>
      </c>
      <c r="G545" s="214">
        <v>172</v>
      </c>
      <c r="I545" s="214">
        <v>2</v>
      </c>
      <c r="J545" s="214">
        <v>50</v>
      </c>
      <c r="K545" s="214">
        <v>45</v>
      </c>
      <c r="O545" s="214" t="s">
        <v>4451</v>
      </c>
      <c r="P545" s="214" t="s">
        <v>2277</v>
      </c>
      <c r="Q545" s="216">
        <v>40849</v>
      </c>
      <c r="R545" s="370">
        <f t="shared" si="24"/>
        <v>225</v>
      </c>
    </row>
    <row r="546" spans="3:31" x14ac:dyDescent="0.2">
      <c r="C546" s="223" t="s">
        <v>331</v>
      </c>
      <c r="D546" s="223" t="s">
        <v>4901</v>
      </c>
      <c r="E546" s="223" t="s">
        <v>334</v>
      </c>
      <c r="F546" s="214" t="s">
        <v>1014</v>
      </c>
      <c r="G546" s="214">
        <v>172</v>
      </c>
      <c r="I546" s="214">
        <v>2</v>
      </c>
      <c r="J546" s="214">
        <v>275</v>
      </c>
      <c r="K546" s="214">
        <v>56</v>
      </c>
      <c r="O546" s="214" t="s">
        <v>4452</v>
      </c>
      <c r="P546" s="214" t="s">
        <v>776</v>
      </c>
      <c r="Q546" s="216">
        <v>40857</v>
      </c>
      <c r="R546" s="370">
        <f t="shared" si="24"/>
        <v>1540</v>
      </c>
    </row>
    <row r="547" spans="3:31" x14ac:dyDescent="0.2">
      <c r="C547" s="223" t="s">
        <v>331</v>
      </c>
      <c r="D547" s="223" t="s">
        <v>4902</v>
      </c>
      <c r="E547" s="223" t="s">
        <v>335</v>
      </c>
      <c r="F547" s="214" t="s">
        <v>4173</v>
      </c>
      <c r="G547" s="214">
        <v>172</v>
      </c>
      <c r="I547" s="214">
        <v>2</v>
      </c>
      <c r="J547" s="214">
        <v>110</v>
      </c>
      <c r="K547" s="214">
        <v>46</v>
      </c>
      <c r="O547" s="214" t="s">
        <v>1397</v>
      </c>
      <c r="P547" s="214" t="s">
        <v>776</v>
      </c>
      <c r="Q547" s="216">
        <v>40862</v>
      </c>
      <c r="R547" s="370">
        <f t="shared" si="24"/>
        <v>506</v>
      </c>
    </row>
    <row r="548" spans="3:31" x14ac:dyDescent="0.2">
      <c r="C548" s="223" t="s">
        <v>331</v>
      </c>
      <c r="D548" s="223" t="s">
        <v>4903</v>
      </c>
      <c r="E548" s="223" t="s">
        <v>336</v>
      </c>
      <c r="F548" s="214" t="s">
        <v>1294</v>
      </c>
      <c r="G548" s="214">
        <v>172</v>
      </c>
      <c r="I548" s="214">
        <v>2</v>
      </c>
      <c r="J548" s="214">
        <v>150</v>
      </c>
      <c r="K548" s="214">
        <v>45</v>
      </c>
      <c r="O548" s="214" t="s">
        <v>4451</v>
      </c>
      <c r="P548" s="214" t="s">
        <v>4804</v>
      </c>
      <c r="Q548" s="216">
        <v>40869</v>
      </c>
      <c r="R548" s="370">
        <f t="shared" si="24"/>
        <v>675</v>
      </c>
    </row>
    <row r="549" spans="3:31" x14ac:dyDescent="0.2">
      <c r="C549" s="223" t="s">
        <v>331</v>
      </c>
      <c r="D549" s="223" t="s">
        <v>4904</v>
      </c>
      <c r="E549" s="223" t="s">
        <v>337</v>
      </c>
      <c r="F549" s="214" t="s">
        <v>2297</v>
      </c>
      <c r="G549" s="214">
        <v>172</v>
      </c>
      <c r="I549" s="214">
        <v>2</v>
      </c>
      <c r="J549" s="214">
        <v>110</v>
      </c>
      <c r="K549" s="214">
        <v>65</v>
      </c>
      <c r="O549" s="214" t="s">
        <v>4452</v>
      </c>
      <c r="P549" s="214" t="s">
        <v>2277</v>
      </c>
      <c r="Q549" s="216">
        <v>40871</v>
      </c>
      <c r="R549" s="370">
        <f t="shared" si="24"/>
        <v>715</v>
      </c>
    </row>
    <row r="550" spans="3:31" x14ac:dyDescent="0.2">
      <c r="C550" s="223" t="s">
        <v>331</v>
      </c>
      <c r="D550" s="223" t="s">
        <v>4905</v>
      </c>
      <c r="E550" s="223" t="s">
        <v>338</v>
      </c>
      <c r="F550" s="214">
        <v>654349</v>
      </c>
      <c r="G550" s="214">
        <v>172</v>
      </c>
      <c r="I550" s="214">
        <v>2</v>
      </c>
      <c r="J550" s="214">
        <v>55</v>
      </c>
      <c r="K550" s="214">
        <v>54</v>
      </c>
      <c r="O550" s="214" t="s">
        <v>4451</v>
      </c>
      <c r="P550" s="214" t="s">
        <v>663</v>
      </c>
      <c r="Q550" s="216">
        <v>40872</v>
      </c>
      <c r="R550" s="370">
        <f t="shared" si="24"/>
        <v>297</v>
      </c>
    </row>
    <row r="551" spans="3:31" ht="13.5" thickBot="1" x14ac:dyDescent="0.25">
      <c r="C551" s="237" t="s">
        <v>331</v>
      </c>
      <c r="D551" s="237" t="s">
        <v>4906</v>
      </c>
      <c r="E551" s="237" t="s">
        <v>339</v>
      </c>
      <c r="F551" s="235">
        <v>246342</v>
      </c>
      <c r="G551" s="235">
        <v>172</v>
      </c>
      <c r="H551" s="235"/>
      <c r="I551" s="235">
        <v>2</v>
      </c>
      <c r="J551" s="235">
        <v>110</v>
      </c>
      <c r="K551" s="235">
        <v>46</v>
      </c>
      <c r="L551" s="235"/>
      <c r="M551" s="235"/>
      <c r="N551" s="235"/>
      <c r="O551" s="235" t="s">
        <v>4451</v>
      </c>
      <c r="P551" s="235" t="s">
        <v>4816</v>
      </c>
      <c r="Q551" s="236">
        <v>40876</v>
      </c>
      <c r="R551" s="370">
        <f t="shared" si="24"/>
        <v>506</v>
      </c>
    </row>
    <row r="552" spans="3:31" x14ac:dyDescent="0.2">
      <c r="C552" s="223" t="s">
        <v>331</v>
      </c>
      <c r="D552" s="223" t="s">
        <v>4907</v>
      </c>
      <c r="E552" s="223" t="s">
        <v>340</v>
      </c>
      <c r="F552" s="214" t="s">
        <v>341</v>
      </c>
      <c r="G552" s="214">
        <v>172</v>
      </c>
      <c r="I552" s="214">
        <v>2</v>
      </c>
      <c r="J552" s="214">
        <v>165</v>
      </c>
      <c r="K552" s="214">
        <v>54</v>
      </c>
      <c r="O552" s="214" t="s">
        <v>4451</v>
      </c>
      <c r="P552" s="214" t="s">
        <v>663</v>
      </c>
      <c r="Q552" s="216">
        <v>40883</v>
      </c>
      <c r="R552" s="370">
        <f t="shared" si="24"/>
        <v>891</v>
      </c>
    </row>
    <row r="553" spans="3:31" ht="13.5" thickBot="1" x14ac:dyDescent="0.25">
      <c r="C553" s="237" t="s">
        <v>331</v>
      </c>
      <c r="D553" s="237" t="s">
        <v>4908</v>
      </c>
      <c r="E553" s="237" t="s">
        <v>342</v>
      </c>
      <c r="F553" s="235" t="s">
        <v>721</v>
      </c>
      <c r="G553" s="235">
        <v>172</v>
      </c>
      <c r="H553" s="235"/>
      <c r="I553" s="235">
        <v>2</v>
      </c>
      <c r="J553" s="235">
        <v>300</v>
      </c>
      <c r="K553" s="235">
        <v>26</v>
      </c>
      <c r="L553" s="235"/>
      <c r="M553" s="235"/>
      <c r="N553" s="235"/>
      <c r="O553" s="235" t="s">
        <v>4491</v>
      </c>
      <c r="P553" s="235" t="s">
        <v>4816</v>
      </c>
      <c r="Q553" s="236">
        <v>40888</v>
      </c>
      <c r="R553" s="373">
        <f t="shared" si="24"/>
        <v>780</v>
      </c>
    </row>
    <row r="554" spans="3:31" x14ac:dyDescent="0.2">
      <c r="C554" s="287"/>
      <c r="D554" s="287"/>
      <c r="E554" s="288"/>
      <c r="F554" s="289" t="s">
        <v>1319</v>
      </c>
      <c r="G554" s="288"/>
      <c r="H554" s="288"/>
      <c r="I554" s="288"/>
      <c r="J554" s="288"/>
      <c r="K554" s="288"/>
      <c r="L554" s="288"/>
      <c r="M554" s="288"/>
      <c r="N554" s="288"/>
      <c r="O554" s="288"/>
      <c r="P554" s="288"/>
      <c r="Q554" s="290"/>
      <c r="R554" s="374">
        <f>SUM(R487:R553)</f>
        <v>50062.2</v>
      </c>
    </row>
    <row r="555" spans="3:31" ht="13.5" thickBot="1" x14ac:dyDescent="0.25">
      <c r="C555" s="237" t="s">
        <v>331</v>
      </c>
      <c r="D555" s="237" t="s">
        <v>4909</v>
      </c>
      <c r="E555" s="237" t="s">
        <v>342</v>
      </c>
      <c r="F555" s="235" t="s">
        <v>721</v>
      </c>
      <c r="G555" s="235">
        <v>172</v>
      </c>
      <c r="H555" s="235"/>
      <c r="I555" s="235">
        <v>2</v>
      </c>
      <c r="J555" s="235">
        <v>123</v>
      </c>
      <c r="K555" s="235">
        <v>26</v>
      </c>
      <c r="L555" s="235"/>
      <c r="M555" s="235"/>
      <c r="N555" s="235"/>
      <c r="O555" s="235" t="s">
        <v>4491</v>
      </c>
      <c r="P555" s="235"/>
      <c r="Q555" s="236"/>
      <c r="R555" s="181">
        <v>1.81</v>
      </c>
      <c r="S555" s="1">
        <v>25.3</v>
      </c>
      <c r="V555" s="1">
        <v>19200</v>
      </c>
      <c r="W555" s="182">
        <f t="shared" ref="W555:W565" si="25">41.9*1.05</f>
        <v>43.994999999999997</v>
      </c>
      <c r="X555" s="1" t="s">
        <v>4868</v>
      </c>
      <c r="AA555" s="183">
        <f t="shared" ref="AA555:AA565" si="26">K555*100*R555*(J555*I555)/(S555*1000)</f>
        <v>45.757944664031619</v>
      </c>
      <c r="AB555" s="183">
        <f t="shared" ref="AB555:AB565" si="27">(V555*(J555*I555)*1.1)/9000*W555/1000</f>
        <v>25.397433599999996</v>
      </c>
      <c r="AE555" s="183">
        <f t="shared" ref="AE555:AE565" si="28">J555*I555*(G555/100)</f>
        <v>423.12</v>
      </c>
    </row>
    <row r="556" spans="3:31" x14ac:dyDescent="0.2">
      <c r="C556" s="295" t="s">
        <v>331</v>
      </c>
      <c r="D556" s="375" t="s">
        <v>4910</v>
      </c>
      <c r="E556" s="295" t="s">
        <v>342</v>
      </c>
      <c r="F556" s="295" t="s">
        <v>3333</v>
      </c>
      <c r="G556" s="295">
        <v>172</v>
      </c>
      <c r="H556" s="295"/>
      <c r="I556" s="295">
        <v>2</v>
      </c>
      <c r="J556" s="295">
        <v>72</v>
      </c>
      <c r="K556" s="295">
        <v>26</v>
      </c>
      <c r="L556" s="295"/>
      <c r="M556" s="295"/>
      <c r="N556" s="295"/>
      <c r="O556" s="295" t="s">
        <v>4491</v>
      </c>
      <c r="P556" s="295" t="s">
        <v>669</v>
      </c>
      <c r="Q556" s="300">
        <v>40919</v>
      </c>
      <c r="R556" s="181">
        <v>1.81</v>
      </c>
      <c r="S556" s="1">
        <v>25.3</v>
      </c>
      <c r="V556" s="1">
        <v>19200</v>
      </c>
      <c r="W556" s="182">
        <f t="shared" si="25"/>
        <v>43.994999999999997</v>
      </c>
      <c r="X556" s="1" t="s">
        <v>4868</v>
      </c>
      <c r="AA556" s="183">
        <f t="shared" si="26"/>
        <v>26.785138339920948</v>
      </c>
      <c r="AB556" s="183">
        <f t="shared" si="27"/>
        <v>14.866790400000001</v>
      </c>
      <c r="AE556" s="183">
        <f t="shared" si="28"/>
        <v>247.68</v>
      </c>
    </row>
    <row r="557" spans="3:31" x14ac:dyDescent="0.2">
      <c r="C557" s="294" t="s">
        <v>3703</v>
      </c>
      <c r="D557" s="294" t="s">
        <v>4833</v>
      </c>
      <c r="E557" s="295" t="s">
        <v>1325</v>
      </c>
      <c r="F557" s="295" t="s">
        <v>1326</v>
      </c>
      <c r="G557" s="295">
        <v>172</v>
      </c>
      <c r="H557" s="295"/>
      <c r="I557" s="295">
        <v>2</v>
      </c>
      <c r="J557" s="295">
        <v>135</v>
      </c>
      <c r="K557" s="295">
        <v>54</v>
      </c>
      <c r="L557" s="295"/>
      <c r="M557" s="295"/>
      <c r="N557" s="295"/>
      <c r="O557" s="295" t="s">
        <v>4451</v>
      </c>
      <c r="P557" s="295" t="s">
        <v>4807</v>
      </c>
      <c r="Q557" s="300">
        <v>40925</v>
      </c>
      <c r="R557" s="181">
        <v>1.81</v>
      </c>
      <c r="S557" s="1">
        <v>72</v>
      </c>
      <c r="V557" s="1">
        <v>19200</v>
      </c>
      <c r="W557" s="182">
        <f t="shared" si="25"/>
        <v>43.994999999999997</v>
      </c>
      <c r="X557" s="1" t="s">
        <v>4868</v>
      </c>
      <c r="AA557" s="183">
        <f t="shared" si="26"/>
        <v>36.652500000000003</v>
      </c>
      <c r="AB557" s="183">
        <f t="shared" si="27"/>
        <v>27.875232</v>
      </c>
      <c r="AE557" s="183">
        <f t="shared" si="28"/>
        <v>464.4</v>
      </c>
    </row>
    <row r="558" spans="3:31" x14ac:dyDescent="0.2">
      <c r="C558" s="294" t="s">
        <v>3703</v>
      </c>
      <c r="D558" s="294" t="s">
        <v>3633</v>
      </c>
      <c r="E558" s="295" t="s">
        <v>3334</v>
      </c>
      <c r="F558" s="295" t="s">
        <v>3335</v>
      </c>
      <c r="G558" s="295">
        <v>172</v>
      </c>
      <c r="H558" s="295"/>
      <c r="I558" s="295">
        <v>2</v>
      </c>
      <c r="J558" s="295">
        <v>275</v>
      </c>
      <c r="K558" s="295">
        <v>54</v>
      </c>
      <c r="L558" s="295"/>
      <c r="M558" s="295"/>
      <c r="N558" s="295"/>
      <c r="O558" s="295" t="s">
        <v>4451</v>
      </c>
      <c r="P558" s="295" t="s">
        <v>4804</v>
      </c>
      <c r="Q558" s="300">
        <v>40931</v>
      </c>
      <c r="R558" s="181">
        <v>1.81</v>
      </c>
      <c r="S558" s="1">
        <v>72</v>
      </c>
      <c r="V558" s="1">
        <v>19200</v>
      </c>
      <c r="W558" s="182">
        <f t="shared" si="25"/>
        <v>43.994999999999997</v>
      </c>
      <c r="X558" s="1" t="s">
        <v>4868</v>
      </c>
      <c r="AA558" s="183">
        <f t="shared" si="26"/>
        <v>74.662499999999994</v>
      </c>
      <c r="AB558" s="183">
        <f t="shared" si="27"/>
        <v>56.782880000000013</v>
      </c>
      <c r="AE558" s="183">
        <f t="shared" si="28"/>
        <v>946</v>
      </c>
    </row>
    <row r="559" spans="3:31" x14ac:dyDescent="0.2">
      <c r="C559" s="136" t="s">
        <v>3703</v>
      </c>
      <c r="D559" s="133">
        <v>3</v>
      </c>
      <c r="E559" s="133" t="s">
        <v>3336</v>
      </c>
      <c r="F559" s="133" t="s">
        <v>2351</v>
      </c>
      <c r="G559" s="133">
        <v>172</v>
      </c>
      <c r="H559" s="133"/>
      <c r="I559" s="133">
        <v>2</v>
      </c>
      <c r="J559" s="133">
        <v>275</v>
      </c>
      <c r="K559" s="133">
        <v>67</v>
      </c>
      <c r="L559" s="133"/>
      <c r="M559" s="133"/>
      <c r="N559" s="133"/>
      <c r="O559" s="133" t="s">
        <v>1407</v>
      </c>
      <c r="P559" s="133" t="s">
        <v>669</v>
      </c>
      <c r="Q559" s="166">
        <v>40940</v>
      </c>
      <c r="R559" s="181">
        <v>1.81</v>
      </c>
      <c r="S559" s="1">
        <v>100</v>
      </c>
      <c r="V559" s="1">
        <v>19200</v>
      </c>
      <c r="W559" s="182">
        <f t="shared" si="25"/>
        <v>43.994999999999997</v>
      </c>
      <c r="X559" s="1" t="s">
        <v>4868</v>
      </c>
      <c r="AA559" s="183">
        <f t="shared" si="26"/>
        <v>66.698499999999996</v>
      </c>
      <c r="AB559" s="183">
        <f t="shared" si="27"/>
        <v>56.782880000000013</v>
      </c>
      <c r="AE559" s="183">
        <f t="shared" si="28"/>
        <v>946</v>
      </c>
    </row>
    <row r="560" spans="3:31" x14ac:dyDescent="0.2">
      <c r="C560" s="136" t="s">
        <v>3703</v>
      </c>
      <c r="D560" s="133">
        <v>4</v>
      </c>
      <c r="E560" s="133" t="s">
        <v>3337</v>
      </c>
      <c r="F560" s="133" t="s">
        <v>3338</v>
      </c>
      <c r="G560" s="133">
        <v>172</v>
      </c>
      <c r="H560" s="133"/>
      <c r="I560" s="133">
        <v>2</v>
      </c>
      <c r="J560" s="133">
        <v>165</v>
      </c>
      <c r="K560" s="133">
        <v>45</v>
      </c>
      <c r="L560" s="133"/>
      <c r="M560" s="133"/>
      <c r="N560" s="133"/>
      <c r="O560" s="133" t="s">
        <v>2732</v>
      </c>
      <c r="P560" s="133" t="s">
        <v>4804</v>
      </c>
      <c r="Q560" s="166">
        <v>40944</v>
      </c>
      <c r="R560" s="181">
        <v>1.81</v>
      </c>
      <c r="S560" s="1">
        <v>72</v>
      </c>
      <c r="V560" s="1">
        <v>19200</v>
      </c>
      <c r="W560" s="182">
        <f t="shared" si="25"/>
        <v>43.994999999999997</v>
      </c>
      <c r="X560" s="1" t="s">
        <v>4868</v>
      </c>
      <c r="AA560" s="183">
        <f t="shared" si="26"/>
        <v>37.331249999999997</v>
      </c>
      <c r="AB560" s="183">
        <f t="shared" si="27"/>
        <v>34.069728000000005</v>
      </c>
      <c r="AE560" s="183">
        <f t="shared" si="28"/>
        <v>567.6</v>
      </c>
    </row>
    <row r="561" spans="3:31" x14ac:dyDescent="0.2">
      <c r="C561" s="136" t="s">
        <v>3703</v>
      </c>
      <c r="D561" s="133">
        <v>5</v>
      </c>
      <c r="E561" s="133" t="s">
        <v>342</v>
      </c>
      <c r="F561" s="133" t="s">
        <v>3339</v>
      </c>
      <c r="G561" s="133">
        <v>172</v>
      </c>
      <c r="H561" s="133"/>
      <c r="I561" s="133">
        <v>2</v>
      </c>
      <c r="J561" s="133">
        <v>55</v>
      </c>
      <c r="K561" s="133">
        <v>26</v>
      </c>
      <c r="L561" s="133"/>
      <c r="M561" s="133"/>
      <c r="N561" s="133"/>
      <c r="O561" s="133" t="s">
        <v>4491</v>
      </c>
      <c r="P561" s="133" t="s">
        <v>4804</v>
      </c>
      <c r="Q561" s="166">
        <v>40946</v>
      </c>
      <c r="R561" s="181">
        <v>1.81</v>
      </c>
      <c r="S561" s="1">
        <v>25.3</v>
      </c>
      <c r="V561" s="1">
        <v>19200</v>
      </c>
      <c r="W561" s="182">
        <f t="shared" si="25"/>
        <v>43.994999999999997</v>
      </c>
      <c r="X561" s="1" t="s">
        <v>4868</v>
      </c>
      <c r="AA561" s="183">
        <f t="shared" si="26"/>
        <v>20.46086956521739</v>
      </c>
      <c r="AB561" s="183">
        <f t="shared" si="27"/>
        <v>11.356575999999999</v>
      </c>
      <c r="AE561" s="183">
        <f t="shared" si="28"/>
        <v>189.2</v>
      </c>
    </row>
    <row r="562" spans="3:31" x14ac:dyDescent="0.2">
      <c r="C562" s="136" t="s">
        <v>3703</v>
      </c>
      <c r="D562" s="133">
        <v>6</v>
      </c>
      <c r="E562" s="133" t="s">
        <v>3340</v>
      </c>
      <c r="F562" s="133" t="s">
        <v>3341</v>
      </c>
      <c r="G562" s="133">
        <v>172</v>
      </c>
      <c r="H562" s="133"/>
      <c r="I562" s="133">
        <v>2</v>
      </c>
      <c r="J562" s="133">
        <v>275</v>
      </c>
      <c r="K562" s="133">
        <v>56</v>
      </c>
      <c r="L562" s="133"/>
      <c r="M562" s="133"/>
      <c r="N562" s="133"/>
      <c r="O562" s="133" t="s">
        <v>3342</v>
      </c>
      <c r="P562" s="133" t="s">
        <v>669</v>
      </c>
      <c r="Q562" s="166">
        <v>40950</v>
      </c>
      <c r="R562" s="181">
        <v>1.81</v>
      </c>
      <c r="S562" s="1">
        <v>72</v>
      </c>
      <c r="V562" s="1">
        <v>19200</v>
      </c>
      <c r="W562" s="182">
        <f t="shared" si="25"/>
        <v>43.994999999999997</v>
      </c>
      <c r="X562" s="1" t="s">
        <v>4868</v>
      </c>
      <c r="AA562" s="183">
        <f t="shared" si="26"/>
        <v>77.427777777777777</v>
      </c>
      <c r="AB562" s="183">
        <f t="shared" si="27"/>
        <v>56.782880000000013</v>
      </c>
      <c r="AE562" s="183">
        <f t="shared" si="28"/>
        <v>946</v>
      </c>
    </row>
    <row r="563" spans="3:31" x14ac:dyDescent="0.2">
      <c r="C563" s="136" t="s">
        <v>3703</v>
      </c>
      <c r="D563" s="133">
        <v>7</v>
      </c>
      <c r="E563" s="133" t="s">
        <v>1342</v>
      </c>
      <c r="F563" s="133" t="s">
        <v>1334</v>
      </c>
      <c r="G563" s="133">
        <v>172</v>
      </c>
      <c r="H563" s="133"/>
      <c r="I563" s="133">
        <v>2</v>
      </c>
      <c r="J563" s="133">
        <v>98</v>
      </c>
      <c r="K563" s="133">
        <v>56</v>
      </c>
      <c r="L563" s="133"/>
      <c r="M563" s="133"/>
      <c r="N563" s="133"/>
      <c r="O563" s="133" t="s">
        <v>3343</v>
      </c>
      <c r="P563" s="133" t="s">
        <v>663</v>
      </c>
      <c r="Q563" s="166">
        <v>40954</v>
      </c>
      <c r="R563" s="181">
        <v>1.81</v>
      </c>
      <c r="S563" s="1">
        <v>72</v>
      </c>
      <c r="V563" s="1">
        <v>19200</v>
      </c>
      <c r="W563" s="182">
        <f t="shared" si="25"/>
        <v>43.994999999999997</v>
      </c>
      <c r="X563" s="1" t="s">
        <v>4868</v>
      </c>
      <c r="AA563" s="183">
        <f t="shared" si="26"/>
        <v>27.592444444444446</v>
      </c>
      <c r="AB563" s="183">
        <f t="shared" si="27"/>
        <v>20.235353600000003</v>
      </c>
      <c r="AE563" s="183">
        <f t="shared" si="28"/>
        <v>337.12</v>
      </c>
    </row>
    <row r="564" spans="3:31" x14ac:dyDescent="0.2">
      <c r="C564" s="136" t="s">
        <v>3703</v>
      </c>
      <c r="D564" s="133">
        <v>8</v>
      </c>
      <c r="E564" s="133" t="s">
        <v>3344</v>
      </c>
      <c r="F564" s="133" t="s">
        <v>1186</v>
      </c>
      <c r="G564" s="133">
        <v>172</v>
      </c>
      <c r="H564" s="133"/>
      <c r="I564" s="133">
        <v>2</v>
      </c>
      <c r="J564" s="133">
        <v>280</v>
      </c>
      <c r="K564" s="133">
        <v>54</v>
      </c>
      <c r="L564" s="133"/>
      <c r="M564" s="133"/>
      <c r="N564" s="133"/>
      <c r="O564" s="133" t="s">
        <v>4451</v>
      </c>
      <c r="P564" s="133" t="s">
        <v>2277</v>
      </c>
      <c r="Q564" s="166">
        <v>40961</v>
      </c>
      <c r="R564" s="181">
        <v>1.81</v>
      </c>
      <c r="S564" s="1">
        <v>72</v>
      </c>
      <c r="V564" s="1">
        <v>19200</v>
      </c>
      <c r="W564" s="182">
        <f t="shared" si="25"/>
        <v>43.994999999999997</v>
      </c>
      <c r="X564" s="1" t="s">
        <v>4868</v>
      </c>
      <c r="AA564" s="183">
        <f t="shared" si="26"/>
        <v>76.02</v>
      </c>
      <c r="AB564" s="183">
        <f t="shared" si="27"/>
        <v>57.815296000000004</v>
      </c>
      <c r="AE564" s="183">
        <f t="shared" si="28"/>
        <v>963.19999999999993</v>
      </c>
    </row>
    <row r="565" spans="3:31" ht="13.5" thickBot="1" x14ac:dyDescent="0.25">
      <c r="C565" s="136" t="s">
        <v>3703</v>
      </c>
      <c r="D565" s="133">
        <v>10</v>
      </c>
      <c r="E565" s="133" t="s">
        <v>3345</v>
      </c>
      <c r="F565" s="133" t="s">
        <v>3346</v>
      </c>
      <c r="G565" s="133">
        <v>172</v>
      </c>
      <c r="H565" s="133"/>
      <c r="I565" s="133">
        <v>2</v>
      </c>
      <c r="J565" s="133">
        <v>148.5</v>
      </c>
      <c r="K565" s="133">
        <v>45</v>
      </c>
      <c r="L565" s="133"/>
      <c r="M565" s="133"/>
      <c r="N565" s="133"/>
      <c r="O565" s="133" t="s">
        <v>4451</v>
      </c>
      <c r="P565" s="133" t="s">
        <v>4804</v>
      </c>
      <c r="Q565" s="166">
        <v>40980</v>
      </c>
      <c r="R565" s="308">
        <v>1.81</v>
      </c>
      <c r="S565" s="1">
        <v>72</v>
      </c>
      <c r="V565" s="1">
        <v>19200</v>
      </c>
      <c r="W565" s="182">
        <f t="shared" si="25"/>
        <v>43.994999999999997</v>
      </c>
      <c r="X565" s="1" t="s">
        <v>4868</v>
      </c>
      <c r="AA565" s="183">
        <f t="shared" si="26"/>
        <v>33.598125000000003</v>
      </c>
      <c r="AB565" s="183">
        <f t="shared" si="27"/>
        <v>30.662755200000003</v>
      </c>
      <c r="AE565" s="183">
        <f t="shared" si="28"/>
        <v>510.84</v>
      </c>
    </row>
    <row r="566" spans="3:31" x14ac:dyDescent="0.2">
      <c r="C566" s="316"/>
      <c r="D566" s="316"/>
      <c r="E566" s="316" t="s">
        <v>3347</v>
      </c>
      <c r="F566" s="319" t="s">
        <v>3348</v>
      </c>
      <c r="G566" s="319"/>
      <c r="H566" s="319"/>
      <c r="I566" s="319"/>
      <c r="J566" s="319"/>
      <c r="K566" s="319"/>
      <c r="L566" s="319"/>
      <c r="M566" s="319"/>
      <c r="N566" s="319"/>
      <c r="O566" s="319"/>
      <c r="P566" s="319"/>
      <c r="Q566" s="320"/>
    </row>
    <row r="567" spans="3:31" x14ac:dyDescent="0.2">
      <c r="C567" s="136" t="s">
        <v>3349</v>
      </c>
      <c r="D567" s="133">
        <v>1</v>
      </c>
      <c r="E567" s="133" t="s">
        <v>3350</v>
      </c>
      <c r="F567" s="133" t="s">
        <v>3351</v>
      </c>
      <c r="G567" s="133">
        <v>303</v>
      </c>
      <c r="H567" s="133"/>
      <c r="I567" s="133">
        <v>1</v>
      </c>
      <c r="J567" s="133">
        <v>200</v>
      </c>
      <c r="K567" s="133">
        <v>63</v>
      </c>
      <c r="L567" s="133"/>
      <c r="M567" s="133"/>
      <c r="N567" s="133"/>
      <c r="O567" s="134" t="s">
        <v>3352</v>
      </c>
      <c r="P567" s="133" t="s">
        <v>669</v>
      </c>
      <c r="Q567" s="166">
        <v>41004</v>
      </c>
      <c r="R567" s="181">
        <v>3.21</v>
      </c>
      <c r="S567" s="1">
        <v>59.5</v>
      </c>
      <c r="V567" s="1">
        <v>33600</v>
      </c>
      <c r="W567" s="182">
        <f t="shared" ref="W567:W581" si="29">41.9*1.05</f>
        <v>43.994999999999997</v>
      </c>
      <c r="X567" s="1" t="s">
        <v>4868</v>
      </c>
      <c r="AA567" s="183">
        <f t="shared" ref="AA567:AA581" si="30">K567*100*R567*(J567*I567)/(S567*1000)</f>
        <v>67.976470588235287</v>
      </c>
      <c r="AB567" s="183">
        <f t="shared" ref="AB567:AB581" si="31">(V567*(J567*I567)*1.1)/9000*W567/1000</f>
        <v>36.134560000000008</v>
      </c>
      <c r="AE567" s="183">
        <f t="shared" ref="AE567:AE581" si="32">J567*I567*(G567/100)</f>
        <v>606</v>
      </c>
    </row>
    <row r="568" spans="3:31" x14ac:dyDescent="0.2">
      <c r="C568" s="136" t="s">
        <v>3349</v>
      </c>
      <c r="D568" s="133">
        <v>2</v>
      </c>
      <c r="E568" s="133" t="s">
        <v>3350</v>
      </c>
      <c r="F568" s="133" t="s">
        <v>3351</v>
      </c>
      <c r="G568" s="133">
        <v>303</v>
      </c>
      <c r="H568" s="133"/>
      <c r="I568" s="133">
        <v>1</v>
      </c>
      <c r="J568" s="133">
        <v>108</v>
      </c>
      <c r="K568" s="133">
        <v>63</v>
      </c>
      <c r="L568" s="133"/>
      <c r="M568" s="133"/>
      <c r="N568" s="133"/>
      <c r="O568" s="134" t="s">
        <v>3352</v>
      </c>
      <c r="P568" s="133" t="s">
        <v>2360</v>
      </c>
      <c r="Q568" s="166">
        <v>41010</v>
      </c>
      <c r="R568" s="181">
        <v>3.21</v>
      </c>
      <c r="S568" s="1">
        <v>59.5</v>
      </c>
      <c r="V568" s="1">
        <v>33600</v>
      </c>
      <c r="W568" s="182">
        <f t="shared" si="29"/>
        <v>43.994999999999997</v>
      </c>
      <c r="X568" s="1" t="s">
        <v>4868</v>
      </c>
      <c r="AA568" s="183">
        <f t="shared" si="30"/>
        <v>36.707294117647059</v>
      </c>
      <c r="AB568" s="183">
        <f t="shared" si="31"/>
        <v>19.5126624</v>
      </c>
      <c r="AE568" s="183">
        <f t="shared" si="32"/>
        <v>327.23999999999995</v>
      </c>
    </row>
    <row r="569" spans="3:31" x14ac:dyDescent="0.2">
      <c r="C569" s="136" t="s">
        <v>3349</v>
      </c>
      <c r="D569" s="133">
        <v>3</v>
      </c>
      <c r="E569" s="133" t="s">
        <v>3353</v>
      </c>
      <c r="F569" s="133" t="s">
        <v>3354</v>
      </c>
      <c r="G569" s="133">
        <v>303</v>
      </c>
      <c r="H569" s="133"/>
      <c r="I569" s="133">
        <v>1</v>
      </c>
      <c r="J569" s="376">
        <v>330</v>
      </c>
      <c r="K569" s="133">
        <v>36</v>
      </c>
      <c r="L569" s="133"/>
      <c r="M569" s="133"/>
      <c r="N569" s="133"/>
      <c r="O569" s="133" t="s">
        <v>3355</v>
      </c>
      <c r="P569" s="133" t="s">
        <v>669</v>
      </c>
      <c r="Q569" s="166">
        <v>41015</v>
      </c>
      <c r="R569" s="181">
        <v>3.21</v>
      </c>
      <c r="S569" s="1">
        <v>59.5</v>
      </c>
      <c r="V569" s="1">
        <v>33600</v>
      </c>
      <c r="W569" s="182">
        <f t="shared" si="29"/>
        <v>43.994999999999997</v>
      </c>
      <c r="X569" s="1" t="s">
        <v>4868</v>
      </c>
      <c r="AA569" s="183">
        <f t="shared" si="30"/>
        <v>64.09210084033613</v>
      </c>
      <c r="AB569" s="183">
        <f t="shared" si="31"/>
        <v>59.62202400000001</v>
      </c>
      <c r="AE569" s="183">
        <f t="shared" si="32"/>
        <v>999.9</v>
      </c>
    </row>
    <row r="570" spans="3:31" x14ac:dyDescent="0.2">
      <c r="C570" s="136" t="s">
        <v>3349</v>
      </c>
      <c r="D570" s="133">
        <v>4</v>
      </c>
      <c r="E570" s="133" t="s">
        <v>3356</v>
      </c>
      <c r="F570" s="133" t="s">
        <v>3357</v>
      </c>
      <c r="G570" s="133">
        <v>151</v>
      </c>
      <c r="H570" s="133"/>
      <c r="I570" s="133">
        <v>2</v>
      </c>
      <c r="J570" s="133">
        <v>137.5</v>
      </c>
      <c r="K570" s="133">
        <v>45</v>
      </c>
      <c r="L570" s="133"/>
      <c r="M570" s="133"/>
      <c r="N570" s="133"/>
      <c r="O570" s="133" t="s">
        <v>3358</v>
      </c>
      <c r="P570" s="133" t="s">
        <v>669</v>
      </c>
      <c r="Q570" s="166">
        <v>41017</v>
      </c>
      <c r="R570" s="1">
        <v>1.61</v>
      </c>
      <c r="S570" s="1">
        <v>59.5</v>
      </c>
      <c r="T570" s="1"/>
      <c r="V570" s="1">
        <v>33600</v>
      </c>
      <c r="W570" s="182">
        <f t="shared" si="29"/>
        <v>43.994999999999997</v>
      </c>
      <c r="X570" s="1" t="s">
        <v>4868</v>
      </c>
      <c r="AA570" s="183">
        <f t="shared" si="30"/>
        <v>33.485294117647058</v>
      </c>
      <c r="AB570" s="183">
        <f t="shared" si="31"/>
        <v>49.685019999999994</v>
      </c>
      <c r="AE570" s="183">
        <f t="shared" si="32"/>
        <v>415.25</v>
      </c>
    </row>
    <row r="571" spans="3:31" x14ac:dyDescent="0.2">
      <c r="C571" s="136" t="s">
        <v>3349</v>
      </c>
      <c r="D571" s="133">
        <v>5</v>
      </c>
      <c r="E571" s="133" t="s">
        <v>3359</v>
      </c>
      <c r="F571" s="133" t="s">
        <v>2689</v>
      </c>
      <c r="G571" s="133">
        <v>303</v>
      </c>
      <c r="H571" s="133"/>
      <c r="I571" s="133">
        <v>1</v>
      </c>
      <c r="J571" s="133">
        <v>10.5</v>
      </c>
      <c r="K571" s="133">
        <v>45</v>
      </c>
      <c r="L571" s="133"/>
      <c r="M571" s="133"/>
      <c r="N571" s="133"/>
      <c r="O571" s="133" t="s">
        <v>3360</v>
      </c>
      <c r="P571" s="133" t="s">
        <v>4804</v>
      </c>
      <c r="Q571" s="166">
        <v>41017</v>
      </c>
      <c r="R571" s="1">
        <v>3.21</v>
      </c>
      <c r="S571" s="1">
        <v>59.5</v>
      </c>
      <c r="V571" s="1">
        <v>33600</v>
      </c>
      <c r="W571" s="182">
        <f t="shared" si="29"/>
        <v>43.994999999999997</v>
      </c>
      <c r="X571" s="1" t="s">
        <v>4868</v>
      </c>
      <c r="AA571" s="183">
        <f t="shared" si="30"/>
        <v>2.5491176470588237</v>
      </c>
      <c r="AB571" s="183">
        <f t="shared" si="31"/>
        <v>1.8970643999999999</v>
      </c>
      <c r="AE571" s="183">
        <f t="shared" si="32"/>
        <v>31.814999999999998</v>
      </c>
    </row>
    <row r="572" spans="3:31" x14ac:dyDescent="0.2">
      <c r="C572" s="136" t="s">
        <v>3349</v>
      </c>
      <c r="D572" s="133">
        <v>6</v>
      </c>
      <c r="E572" s="133" t="s">
        <v>3361</v>
      </c>
      <c r="F572" s="133" t="s">
        <v>3362</v>
      </c>
      <c r="G572" s="133">
        <v>303</v>
      </c>
      <c r="H572" s="133"/>
      <c r="I572" s="133">
        <v>1</v>
      </c>
      <c r="J572" s="133">
        <v>220</v>
      </c>
      <c r="K572" s="133">
        <v>50</v>
      </c>
      <c r="L572" s="133"/>
      <c r="M572" s="133"/>
      <c r="N572" s="133"/>
      <c r="O572" s="133" t="s">
        <v>3363</v>
      </c>
      <c r="P572" s="133" t="s">
        <v>669</v>
      </c>
      <c r="Q572" s="166">
        <v>41022</v>
      </c>
      <c r="R572" s="1">
        <v>3.21</v>
      </c>
      <c r="S572" s="1">
        <v>59.5</v>
      </c>
      <c r="V572" s="1">
        <v>33600</v>
      </c>
      <c r="W572" s="182">
        <f t="shared" si="29"/>
        <v>43.994999999999997</v>
      </c>
      <c r="X572" s="1" t="s">
        <v>4868</v>
      </c>
      <c r="AA572" s="183">
        <f t="shared" si="30"/>
        <v>59.344537815126053</v>
      </c>
      <c r="AB572" s="183">
        <f t="shared" si="31"/>
        <v>39.748016</v>
      </c>
      <c r="AE572" s="183">
        <f t="shared" si="32"/>
        <v>666.59999999999991</v>
      </c>
    </row>
    <row r="573" spans="3:31" x14ac:dyDescent="0.2">
      <c r="C573" s="136" t="s">
        <v>3349</v>
      </c>
      <c r="D573" s="133">
        <v>7</v>
      </c>
      <c r="E573" s="133" t="s">
        <v>3361</v>
      </c>
      <c r="F573" s="133" t="s">
        <v>3364</v>
      </c>
      <c r="G573" s="133">
        <v>303</v>
      </c>
      <c r="H573" s="133"/>
      <c r="I573" s="133">
        <v>1</v>
      </c>
      <c r="J573" s="133">
        <v>110</v>
      </c>
      <c r="K573" s="133">
        <v>50</v>
      </c>
      <c r="L573" s="133"/>
      <c r="M573" s="133"/>
      <c r="N573" s="133"/>
      <c r="O573" s="133" t="s">
        <v>3365</v>
      </c>
      <c r="P573" s="133" t="s">
        <v>3366</v>
      </c>
      <c r="Q573" s="166">
        <v>41023</v>
      </c>
      <c r="R573" s="1">
        <v>3.21</v>
      </c>
      <c r="S573" s="1">
        <v>59.5</v>
      </c>
      <c r="V573" s="1">
        <v>33600</v>
      </c>
      <c r="W573" s="182">
        <f t="shared" si="29"/>
        <v>43.994999999999997</v>
      </c>
      <c r="X573" s="1" t="s">
        <v>4868</v>
      </c>
      <c r="AA573" s="183">
        <f t="shared" si="30"/>
        <v>29.672268907563026</v>
      </c>
      <c r="AB573" s="183">
        <f t="shared" si="31"/>
        <v>19.874008</v>
      </c>
      <c r="AE573" s="183">
        <f t="shared" si="32"/>
        <v>333.29999999999995</v>
      </c>
    </row>
    <row r="574" spans="3:31" ht="13.5" thickBot="1" x14ac:dyDescent="0.25">
      <c r="C574" s="136" t="s">
        <v>3349</v>
      </c>
      <c r="D574" s="133">
        <v>8</v>
      </c>
      <c r="E574" s="133" t="s">
        <v>3367</v>
      </c>
      <c r="F574" s="133" t="s">
        <v>2530</v>
      </c>
      <c r="G574" s="133">
        <v>303</v>
      </c>
      <c r="H574" s="133"/>
      <c r="I574" s="133">
        <v>1</v>
      </c>
      <c r="J574" s="133">
        <v>77</v>
      </c>
      <c r="K574" s="133">
        <v>63</v>
      </c>
      <c r="L574" s="133"/>
      <c r="M574" s="133"/>
      <c r="N574" s="133"/>
      <c r="O574" s="133" t="s">
        <v>3368</v>
      </c>
      <c r="P574" s="133" t="s">
        <v>669</v>
      </c>
      <c r="Q574" s="166">
        <v>41025</v>
      </c>
      <c r="R574" s="308">
        <v>3.21</v>
      </c>
      <c r="S574" s="1">
        <v>59.5</v>
      </c>
      <c r="V574" s="1">
        <v>33600</v>
      </c>
      <c r="W574" s="182">
        <f t="shared" si="29"/>
        <v>43.994999999999997</v>
      </c>
      <c r="X574" s="1" t="s">
        <v>4868</v>
      </c>
      <c r="AA574" s="183">
        <f t="shared" si="30"/>
        <v>26.170941176470588</v>
      </c>
      <c r="AB574" s="183">
        <f t="shared" si="31"/>
        <v>13.911805599999997</v>
      </c>
      <c r="AE574" s="183">
        <f t="shared" si="32"/>
        <v>233.30999999999997</v>
      </c>
    </row>
    <row r="575" spans="3:31" x14ac:dyDescent="0.2">
      <c r="C575" s="136" t="s">
        <v>3349</v>
      </c>
      <c r="D575" s="133">
        <v>9</v>
      </c>
      <c r="E575" s="133" t="s">
        <v>3369</v>
      </c>
      <c r="F575" s="133" t="s">
        <v>2712</v>
      </c>
      <c r="G575" s="133">
        <v>303</v>
      </c>
      <c r="H575" s="133"/>
      <c r="I575" s="133">
        <v>1</v>
      </c>
      <c r="J575" s="133">
        <v>77</v>
      </c>
      <c r="K575" s="133">
        <v>63</v>
      </c>
      <c r="L575" s="133"/>
      <c r="M575" s="133"/>
      <c r="N575" s="133"/>
      <c r="O575" s="133" t="s">
        <v>3370</v>
      </c>
      <c r="P575" s="133" t="s">
        <v>4804</v>
      </c>
      <c r="Q575" s="166">
        <v>41026</v>
      </c>
      <c r="R575" s="181">
        <v>3.21</v>
      </c>
      <c r="S575" s="1">
        <v>59.5</v>
      </c>
      <c r="V575" s="1">
        <v>33600</v>
      </c>
      <c r="W575" s="182">
        <f t="shared" si="29"/>
        <v>43.994999999999997</v>
      </c>
      <c r="X575" s="1" t="s">
        <v>4868</v>
      </c>
      <c r="AA575" s="183">
        <f t="shared" si="30"/>
        <v>26.170941176470588</v>
      </c>
      <c r="AB575" s="183">
        <f t="shared" si="31"/>
        <v>13.911805599999997</v>
      </c>
      <c r="AE575" s="183">
        <f t="shared" si="32"/>
        <v>233.30999999999997</v>
      </c>
    </row>
    <row r="576" spans="3:31" x14ac:dyDescent="0.2">
      <c r="C576" s="136" t="s">
        <v>3349</v>
      </c>
      <c r="D576" s="133">
        <v>10</v>
      </c>
      <c r="E576" s="133" t="s">
        <v>3371</v>
      </c>
      <c r="F576" s="133" t="s">
        <v>3372</v>
      </c>
      <c r="G576" s="133">
        <v>303</v>
      </c>
      <c r="H576" s="133"/>
      <c r="I576" s="133">
        <v>1</v>
      </c>
      <c r="J576" s="133">
        <v>250</v>
      </c>
      <c r="K576" s="133">
        <v>54</v>
      </c>
      <c r="L576" s="133"/>
      <c r="M576" s="133"/>
      <c r="N576" s="133"/>
      <c r="O576" s="133" t="s">
        <v>2732</v>
      </c>
      <c r="P576" s="133" t="s">
        <v>669</v>
      </c>
      <c r="Q576" s="166">
        <v>41033</v>
      </c>
      <c r="R576" s="181">
        <v>3.21</v>
      </c>
      <c r="S576" s="1">
        <v>72</v>
      </c>
      <c r="V576" s="1">
        <v>33600</v>
      </c>
      <c r="W576" s="182">
        <f t="shared" si="29"/>
        <v>43.994999999999997</v>
      </c>
      <c r="X576" s="1" t="s">
        <v>4868</v>
      </c>
      <c r="AA576" s="183">
        <f t="shared" si="30"/>
        <v>60.1875</v>
      </c>
      <c r="AB576" s="183">
        <f t="shared" si="31"/>
        <v>45.168199999999999</v>
      </c>
      <c r="AE576" s="183">
        <f t="shared" si="32"/>
        <v>757.5</v>
      </c>
    </row>
    <row r="577" spans="3:31" x14ac:dyDescent="0.2">
      <c r="C577" s="136" t="s">
        <v>3349</v>
      </c>
      <c r="D577" s="133" t="s">
        <v>4908</v>
      </c>
      <c r="E577" s="133" t="s">
        <v>3373</v>
      </c>
      <c r="F577" s="133" t="s">
        <v>3372</v>
      </c>
      <c r="G577" s="133">
        <v>303</v>
      </c>
      <c r="H577" s="133"/>
      <c r="I577" s="133">
        <v>1</v>
      </c>
      <c r="J577" s="133">
        <v>150</v>
      </c>
      <c r="K577" s="133">
        <v>54</v>
      </c>
      <c r="L577" s="133"/>
      <c r="M577" s="133"/>
      <c r="N577" s="133"/>
      <c r="O577" s="133" t="s">
        <v>2732</v>
      </c>
      <c r="P577" s="133" t="s">
        <v>669</v>
      </c>
      <c r="Q577" s="166">
        <v>41037</v>
      </c>
      <c r="R577" s="181">
        <v>3.21</v>
      </c>
      <c r="S577" s="1">
        <v>72</v>
      </c>
      <c r="V577" s="1">
        <v>33600</v>
      </c>
      <c r="W577" s="182">
        <f t="shared" si="29"/>
        <v>43.994999999999997</v>
      </c>
      <c r="X577" s="1" t="s">
        <v>4868</v>
      </c>
      <c r="AA577" s="183">
        <f t="shared" si="30"/>
        <v>36.112499999999997</v>
      </c>
      <c r="AB577" s="183">
        <f t="shared" si="31"/>
        <v>27.100919999999999</v>
      </c>
      <c r="AE577" s="183">
        <f t="shared" si="32"/>
        <v>454.49999999999994</v>
      </c>
    </row>
    <row r="578" spans="3:31" x14ac:dyDescent="0.2">
      <c r="C578" s="136" t="s">
        <v>3349</v>
      </c>
      <c r="D578" s="133">
        <v>12</v>
      </c>
      <c r="E578" s="133" t="s">
        <v>3374</v>
      </c>
      <c r="F578" s="133" t="s">
        <v>3375</v>
      </c>
      <c r="G578" s="133">
        <v>303</v>
      </c>
      <c r="H578" s="133"/>
      <c r="I578" s="133">
        <v>1</v>
      </c>
      <c r="J578" s="133">
        <v>220</v>
      </c>
      <c r="K578" s="133">
        <v>54</v>
      </c>
      <c r="L578" s="133"/>
      <c r="M578" s="133"/>
      <c r="N578" s="133"/>
      <c r="O578" s="133" t="s">
        <v>3376</v>
      </c>
      <c r="P578" s="133" t="s">
        <v>4804</v>
      </c>
      <c r="Q578" s="166">
        <v>41040</v>
      </c>
      <c r="R578" s="181">
        <v>3.21</v>
      </c>
      <c r="S578" s="1">
        <v>72</v>
      </c>
      <c r="V578" s="1">
        <v>33600</v>
      </c>
      <c r="W578" s="182">
        <f t="shared" si="29"/>
        <v>43.994999999999997</v>
      </c>
      <c r="X578" s="1" t="s">
        <v>4868</v>
      </c>
      <c r="AA578" s="183">
        <f t="shared" si="30"/>
        <v>52.965000000000003</v>
      </c>
      <c r="AB578" s="183">
        <f t="shared" si="31"/>
        <v>39.748016</v>
      </c>
      <c r="AE578" s="183">
        <f t="shared" si="32"/>
        <v>666.59999999999991</v>
      </c>
    </row>
    <row r="579" spans="3:31" x14ac:dyDescent="0.2">
      <c r="C579" s="136" t="s">
        <v>3349</v>
      </c>
      <c r="D579" s="133">
        <v>13</v>
      </c>
      <c r="E579" s="133" t="s">
        <v>3374</v>
      </c>
      <c r="F579" s="133" t="s">
        <v>3377</v>
      </c>
      <c r="G579" s="133">
        <v>303</v>
      </c>
      <c r="H579" s="133"/>
      <c r="I579" s="133">
        <v>1</v>
      </c>
      <c r="J579" s="133">
        <v>110</v>
      </c>
      <c r="K579" s="133">
        <v>54</v>
      </c>
      <c r="L579" s="133"/>
      <c r="M579" s="133"/>
      <c r="N579" s="133"/>
      <c r="O579" s="133" t="s">
        <v>3376</v>
      </c>
      <c r="P579" s="133" t="s">
        <v>4804</v>
      </c>
      <c r="Q579" s="166">
        <v>41044</v>
      </c>
      <c r="R579" s="181">
        <v>3.21</v>
      </c>
      <c r="S579" s="1">
        <v>72</v>
      </c>
      <c r="V579" s="1">
        <v>33600</v>
      </c>
      <c r="W579" s="182">
        <f t="shared" si="29"/>
        <v>43.994999999999997</v>
      </c>
      <c r="X579" s="1" t="s">
        <v>4868</v>
      </c>
      <c r="AA579" s="183">
        <f t="shared" si="30"/>
        <v>26.482500000000002</v>
      </c>
      <c r="AB579" s="183">
        <f t="shared" si="31"/>
        <v>19.874008</v>
      </c>
      <c r="AE579" s="183">
        <f t="shared" si="32"/>
        <v>333.29999999999995</v>
      </c>
    </row>
    <row r="580" spans="3:31" x14ac:dyDescent="0.2">
      <c r="C580" s="136" t="s">
        <v>3349</v>
      </c>
      <c r="D580" s="133">
        <v>14</v>
      </c>
      <c r="E580" s="133" t="s">
        <v>3378</v>
      </c>
      <c r="F580" s="133" t="s">
        <v>1306</v>
      </c>
      <c r="G580" s="133">
        <v>151</v>
      </c>
      <c r="H580" s="133"/>
      <c r="I580" s="133">
        <v>2</v>
      </c>
      <c r="J580" s="133">
        <v>211</v>
      </c>
      <c r="K580" s="133">
        <v>56</v>
      </c>
      <c r="L580" s="133"/>
      <c r="M580" s="133"/>
      <c r="N580" s="133"/>
      <c r="O580" s="133" t="s">
        <v>3376</v>
      </c>
      <c r="P580" s="133" t="s">
        <v>669</v>
      </c>
      <c r="Q580" s="377">
        <v>41058</v>
      </c>
      <c r="R580" s="181">
        <v>1.61</v>
      </c>
      <c r="S580" s="1">
        <v>72</v>
      </c>
      <c r="V580" s="1">
        <v>19200</v>
      </c>
      <c r="W580" s="182">
        <f t="shared" si="29"/>
        <v>43.994999999999997</v>
      </c>
      <c r="X580" s="1" t="s">
        <v>4868</v>
      </c>
      <c r="AA580" s="183">
        <f t="shared" si="30"/>
        <v>52.843777777777781</v>
      </c>
      <c r="AB580" s="183">
        <f t="shared" si="31"/>
        <v>43.5679552</v>
      </c>
      <c r="AE580" s="183">
        <f t="shared" si="32"/>
        <v>637.22</v>
      </c>
    </row>
    <row r="581" spans="3:31" ht="13.5" thickBot="1" x14ac:dyDescent="0.25">
      <c r="C581" s="136" t="s">
        <v>3349</v>
      </c>
      <c r="D581" s="133">
        <v>15</v>
      </c>
      <c r="E581" s="133" t="s">
        <v>3379</v>
      </c>
      <c r="F581" s="133">
        <v>249342</v>
      </c>
      <c r="G581" s="133">
        <v>303</v>
      </c>
      <c r="H581" s="133"/>
      <c r="I581" s="133">
        <v>1</v>
      </c>
      <c r="J581" s="133">
        <v>165</v>
      </c>
      <c r="K581" s="133">
        <v>49</v>
      </c>
      <c r="L581" s="133"/>
      <c r="M581" s="133"/>
      <c r="N581" s="133"/>
      <c r="O581" s="133" t="s">
        <v>4451</v>
      </c>
      <c r="P581" s="133" t="s">
        <v>4804</v>
      </c>
      <c r="Q581" s="166">
        <v>41060</v>
      </c>
      <c r="R581" s="308">
        <v>3.21</v>
      </c>
      <c r="S581" s="1">
        <v>72</v>
      </c>
      <c r="V581" s="1">
        <v>33600</v>
      </c>
      <c r="W581" s="182">
        <f t="shared" si="29"/>
        <v>43.994999999999997</v>
      </c>
      <c r="X581" s="1" t="s">
        <v>4868</v>
      </c>
      <c r="AA581" s="183">
        <f t="shared" si="30"/>
        <v>36.045625000000001</v>
      </c>
      <c r="AB581" s="183">
        <f t="shared" si="31"/>
        <v>29.811012000000005</v>
      </c>
      <c r="AE581" s="183">
        <f t="shared" si="32"/>
        <v>499.95</v>
      </c>
    </row>
    <row r="582" spans="3:31" x14ac:dyDescent="0.2">
      <c r="C582" s="136" t="s">
        <v>3349</v>
      </c>
      <c r="D582" s="133">
        <v>16</v>
      </c>
      <c r="E582" s="133" t="s">
        <v>3380</v>
      </c>
      <c r="F582" s="133" t="s">
        <v>1026</v>
      </c>
      <c r="G582" s="133">
        <v>151</v>
      </c>
      <c r="H582" s="133"/>
      <c r="I582" s="133">
        <v>2</v>
      </c>
      <c r="J582" s="133">
        <v>14</v>
      </c>
      <c r="K582" s="133">
        <v>54</v>
      </c>
      <c r="L582" s="133"/>
      <c r="M582" s="133"/>
      <c r="N582" s="133"/>
      <c r="O582" s="133" t="s">
        <v>4451</v>
      </c>
      <c r="P582" s="133" t="s">
        <v>3381</v>
      </c>
      <c r="Q582" s="133"/>
    </row>
    <row r="583" spans="3:31" x14ac:dyDescent="0.2">
      <c r="C583" s="136" t="s">
        <v>3349</v>
      </c>
      <c r="D583" s="133">
        <v>17</v>
      </c>
      <c r="E583" s="133" t="s">
        <v>3380</v>
      </c>
      <c r="F583" s="133" t="s">
        <v>1026</v>
      </c>
      <c r="G583" s="133" t="s">
        <v>3382</v>
      </c>
      <c r="H583" s="133"/>
      <c r="I583" s="133">
        <v>2</v>
      </c>
      <c r="J583" s="133">
        <v>120</v>
      </c>
      <c r="K583" s="133">
        <v>54</v>
      </c>
      <c r="L583" s="133"/>
      <c r="M583" s="133"/>
      <c r="N583" s="133"/>
      <c r="O583" s="133" t="s">
        <v>4451</v>
      </c>
      <c r="P583" s="133" t="s">
        <v>4804</v>
      </c>
      <c r="Q583" s="166">
        <v>41065</v>
      </c>
    </row>
    <row r="584" spans="3:31" x14ac:dyDescent="0.2">
      <c r="C584" s="136" t="s">
        <v>3349</v>
      </c>
      <c r="D584" s="133">
        <v>18</v>
      </c>
      <c r="E584" s="133" t="s">
        <v>3383</v>
      </c>
      <c r="F584" s="133" t="s">
        <v>3384</v>
      </c>
      <c r="G584" s="133">
        <v>150</v>
      </c>
      <c r="H584" s="133"/>
      <c r="I584" s="133">
        <v>2</v>
      </c>
      <c r="J584" s="133" t="s">
        <v>1207</v>
      </c>
      <c r="K584" s="133">
        <v>62</v>
      </c>
      <c r="L584" s="133"/>
      <c r="M584" s="133"/>
      <c r="N584" s="133"/>
      <c r="O584" s="133" t="s">
        <v>4452</v>
      </c>
      <c r="P584" s="133"/>
    </row>
    <row r="585" spans="3:31" x14ac:dyDescent="0.2">
      <c r="C585" s="136" t="s">
        <v>3349</v>
      </c>
      <c r="D585" s="133">
        <v>19</v>
      </c>
      <c r="E585" s="133" t="s">
        <v>3380</v>
      </c>
      <c r="F585" s="133" t="s">
        <v>1026</v>
      </c>
      <c r="G585" s="133" t="s">
        <v>3382</v>
      </c>
      <c r="H585" s="133"/>
      <c r="I585" s="133">
        <v>2</v>
      </c>
      <c r="J585" s="133"/>
      <c r="K585" s="133">
        <v>54</v>
      </c>
      <c r="L585" s="133"/>
      <c r="M585" s="133"/>
      <c r="N585" s="133"/>
      <c r="O585" s="133" t="s">
        <v>4451</v>
      </c>
      <c r="P585" s="133" t="s">
        <v>4807</v>
      </c>
      <c r="Q585" s="166">
        <v>41080</v>
      </c>
    </row>
    <row r="586" spans="3:31" x14ac:dyDescent="0.2">
      <c r="C586" s="316"/>
      <c r="D586" s="316"/>
      <c r="E586" s="316" t="s">
        <v>3385</v>
      </c>
      <c r="F586" s="318" t="s">
        <v>3386</v>
      </c>
      <c r="G586" s="319"/>
      <c r="H586" s="319"/>
      <c r="I586" s="319"/>
      <c r="J586" s="319"/>
      <c r="K586" s="319"/>
      <c r="L586" s="319"/>
      <c r="M586" s="319"/>
      <c r="N586" s="319"/>
      <c r="O586" s="319"/>
      <c r="P586" s="319"/>
      <c r="Q586" s="320"/>
    </row>
    <row r="587" spans="3:31" x14ac:dyDescent="0.2">
      <c r="C587" s="136" t="s">
        <v>3387</v>
      </c>
      <c r="D587" s="133">
        <v>1</v>
      </c>
      <c r="E587" s="133" t="s">
        <v>238</v>
      </c>
      <c r="F587" s="133" t="s">
        <v>239</v>
      </c>
      <c r="G587" s="133">
        <v>151</v>
      </c>
      <c r="H587" s="133"/>
      <c r="I587" s="133">
        <v>2</v>
      </c>
      <c r="J587" s="133">
        <v>450</v>
      </c>
      <c r="K587" s="133">
        <v>62</v>
      </c>
      <c r="L587" s="133"/>
      <c r="M587" s="133"/>
      <c r="N587" s="133"/>
      <c r="O587" s="133" t="s">
        <v>4452</v>
      </c>
      <c r="P587" s="133" t="s">
        <v>4807</v>
      </c>
      <c r="Q587" s="166">
        <v>41094</v>
      </c>
      <c r="R587" s="181">
        <v>1.61</v>
      </c>
      <c r="S587" s="1">
        <v>100</v>
      </c>
      <c r="V587" s="1">
        <v>19200</v>
      </c>
      <c r="W587" s="182">
        <f t="shared" ref="W587:W596" si="33">41.9*1.05</f>
        <v>43.994999999999997</v>
      </c>
      <c r="X587" s="1" t="s">
        <v>4868</v>
      </c>
      <c r="AA587" s="183">
        <f t="shared" ref="AA587:AA596" si="34">K587*100*R587*(J587*I587)/(S587*1000)</f>
        <v>89.837999999999994</v>
      </c>
      <c r="AB587" s="183">
        <f t="shared" ref="AB587:AB596" si="35">(V587*(J587*I587)*1.1)/9000*W587/1000</f>
        <v>92.917439999999985</v>
      </c>
      <c r="AE587" s="183">
        <f t="shared" ref="AE587:AE596" si="36">J587*I587*(G587/100)</f>
        <v>1359</v>
      </c>
    </row>
    <row r="588" spans="3:31" x14ac:dyDescent="0.2">
      <c r="C588" s="136" t="s">
        <v>3387</v>
      </c>
      <c r="D588" s="133">
        <v>2</v>
      </c>
      <c r="E588" s="133" t="s">
        <v>240</v>
      </c>
      <c r="F588" s="133" t="s">
        <v>631</v>
      </c>
      <c r="G588" s="133">
        <v>303</v>
      </c>
      <c r="H588" s="133"/>
      <c r="I588" s="133">
        <v>1</v>
      </c>
      <c r="J588" s="133">
        <v>92.5</v>
      </c>
      <c r="K588" s="133">
        <v>36</v>
      </c>
      <c r="L588" s="133"/>
      <c r="M588" s="133"/>
      <c r="N588" s="133"/>
      <c r="O588" s="133" t="s">
        <v>241</v>
      </c>
      <c r="P588" s="133" t="s">
        <v>4807</v>
      </c>
      <c r="Q588" s="166">
        <v>41096</v>
      </c>
      <c r="R588" s="181">
        <v>3.21</v>
      </c>
      <c r="S588" s="1">
        <v>59.5</v>
      </c>
      <c r="V588" s="1">
        <v>33600</v>
      </c>
      <c r="W588" s="182">
        <f t="shared" si="33"/>
        <v>43.994999999999997</v>
      </c>
      <c r="X588" s="1" t="s">
        <v>4868</v>
      </c>
      <c r="AA588" s="183">
        <f t="shared" si="34"/>
        <v>17.965210084033615</v>
      </c>
      <c r="AB588" s="183">
        <f t="shared" si="35"/>
        <v>16.712233999999999</v>
      </c>
      <c r="AE588" s="183">
        <f t="shared" si="36"/>
        <v>280.27499999999998</v>
      </c>
    </row>
    <row r="589" spans="3:31" x14ac:dyDescent="0.2">
      <c r="C589" s="136" t="s">
        <v>3387</v>
      </c>
      <c r="D589" s="133">
        <v>3</v>
      </c>
      <c r="E589" s="133" t="s">
        <v>242</v>
      </c>
      <c r="F589" s="133">
        <v>246342</v>
      </c>
      <c r="G589" s="133">
        <v>151</v>
      </c>
      <c r="H589" s="133"/>
      <c r="I589" s="133">
        <v>2</v>
      </c>
      <c r="J589" s="133">
        <v>15</v>
      </c>
      <c r="K589" s="133">
        <v>46</v>
      </c>
      <c r="L589" s="133"/>
      <c r="M589" s="133"/>
      <c r="N589" s="133"/>
      <c r="O589" s="133" t="s">
        <v>2732</v>
      </c>
      <c r="P589" s="133" t="s">
        <v>4807</v>
      </c>
      <c r="Q589" s="166">
        <v>41099</v>
      </c>
      <c r="R589" s="181">
        <v>1.61</v>
      </c>
      <c r="S589" s="1">
        <v>72</v>
      </c>
      <c r="V589" s="1">
        <v>19200</v>
      </c>
      <c r="W589" s="182">
        <f t="shared" si="33"/>
        <v>43.994999999999997</v>
      </c>
      <c r="X589" s="1" t="s">
        <v>4868</v>
      </c>
      <c r="AA589" s="183">
        <f t="shared" si="34"/>
        <v>3.0858333333333334</v>
      </c>
      <c r="AB589" s="183">
        <f t="shared" si="35"/>
        <v>3.097248</v>
      </c>
      <c r="AE589" s="183">
        <f t="shared" si="36"/>
        <v>45.3</v>
      </c>
    </row>
    <row r="590" spans="3:31" x14ac:dyDescent="0.2">
      <c r="C590" s="136" t="s">
        <v>3387</v>
      </c>
      <c r="D590" s="133">
        <v>4</v>
      </c>
      <c r="E590" s="133" t="s">
        <v>243</v>
      </c>
      <c r="F590" s="133" t="s">
        <v>3426</v>
      </c>
      <c r="G590" s="133">
        <v>303</v>
      </c>
      <c r="H590" s="133"/>
      <c r="I590" s="133">
        <v>1</v>
      </c>
      <c r="J590" s="133">
        <v>55</v>
      </c>
      <c r="K590" s="133">
        <v>26</v>
      </c>
      <c r="L590" s="133"/>
      <c r="M590" s="133"/>
      <c r="N590" s="133"/>
      <c r="O590" s="133" t="s">
        <v>4491</v>
      </c>
      <c r="P590" s="133" t="s">
        <v>663</v>
      </c>
      <c r="Q590" s="166">
        <v>41100</v>
      </c>
      <c r="R590" s="181">
        <v>3.21</v>
      </c>
      <c r="S590" s="1">
        <v>25.3</v>
      </c>
      <c r="V590" s="1">
        <v>33600</v>
      </c>
      <c r="W590" s="182">
        <f t="shared" si="33"/>
        <v>43.994999999999997</v>
      </c>
      <c r="X590" s="1" t="s">
        <v>4868</v>
      </c>
      <c r="AA590" s="183">
        <f t="shared" si="34"/>
        <v>18.143478260869564</v>
      </c>
      <c r="AB590" s="183">
        <f t="shared" si="35"/>
        <v>9.9370039999999999</v>
      </c>
      <c r="AE590" s="183">
        <f t="shared" si="36"/>
        <v>166.64999999999998</v>
      </c>
    </row>
    <row r="591" spans="3:31" x14ac:dyDescent="0.2">
      <c r="C591" s="136" t="s">
        <v>3387</v>
      </c>
      <c r="D591" s="133">
        <v>5</v>
      </c>
      <c r="E591" s="133" t="s">
        <v>3427</v>
      </c>
      <c r="F591" s="133" t="s">
        <v>3428</v>
      </c>
      <c r="G591" s="133">
        <v>151</v>
      </c>
      <c r="H591" s="133"/>
      <c r="I591" s="133">
        <v>2</v>
      </c>
      <c r="J591" s="133">
        <v>30</v>
      </c>
      <c r="K591" s="133">
        <v>45</v>
      </c>
      <c r="L591" s="133"/>
      <c r="M591" s="133"/>
      <c r="N591" s="133"/>
      <c r="O591" s="133" t="s">
        <v>3429</v>
      </c>
      <c r="P591" s="133" t="s">
        <v>4804</v>
      </c>
      <c r="Q591" s="166">
        <v>41100</v>
      </c>
      <c r="R591" s="181">
        <v>1.61</v>
      </c>
      <c r="S591" s="1">
        <v>59.5</v>
      </c>
      <c r="V591" s="1">
        <v>19200</v>
      </c>
      <c r="W591" s="182">
        <f t="shared" si="33"/>
        <v>43.994999999999997</v>
      </c>
      <c r="X591" s="1" t="s">
        <v>4868</v>
      </c>
      <c r="AA591" s="183">
        <f t="shared" si="34"/>
        <v>7.3058823529411763</v>
      </c>
      <c r="AB591" s="183">
        <f t="shared" si="35"/>
        <v>6.194496</v>
      </c>
      <c r="AE591" s="183">
        <f t="shared" si="36"/>
        <v>90.6</v>
      </c>
    </row>
    <row r="592" spans="3:31" x14ac:dyDescent="0.2">
      <c r="C592" s="136" t="s">
        <v>3387</v>
      </c>
      <c r="D592" s="133">
        <v>6</v>
      </c>
      <c r="E592" s="133" t="s">
        <v>3430</v>
      </c>
      <c r="F592" s="133" t="s">
        <v>3431</v>
      </c>
      <c r="G592" s="133">
        <v>303</v>
      </c>
      <c r="H592" s="133"/>
      <c r="I592" s="133">
        <v>1</v>
      </c>
      <c r="J592" s="133">
        <v>55</v>
      </c>
      <c r="K592" s="133">
        <v>36</v>
      </c>
      <c r="L592" s="133"/>
      <c r="M592" s="133"/>
      <c r="N592" s="133"/>
      <c r="O592" s="133" t="s">
        <v>1397</v>
      </c>
      <c r="P592" s="133" t="s">
        <v>4807</v>
      </c>
      <c r="Q592" s="166">
        <v>41101</v>
      </c>
      <c r="R592" s="181">
        <v>3.21</v>
      </c>
      <c r="S592" s="1">
        <v>59.5</v>
      </c>
      <c r="V592" s="1">
        <v>33600</v>
      </c>
      <c r="W592" s="182">
        <f t="shared" si="33"/>
        <v>43.994999999999997</v>
      </c>
      <c r="X592" s="1" t="s">
        <v>4868</v>
      </c>
      <c r="AA592" s="183">
        <f t="shared" si="34"/>
        <v>10.682016806722689</v>
      </c>
      <c r="AB592" s="183">
        <f t="shared" si="35"/>
        <v>9.9370039999999999</v>
      </c>
      <c r="AE592" s="183">
        <f t="shared" si="36"/>
        <v>166.64999999999998</v>
      </c>
    </row>
    <row r="593" spans="3:31" x14ac:dyDescent="0.2">
      <c r="C593" s="136" t="s">
        <v>3387</v>
      </c>
      <c r="D593" s="133">
        <v>7</v>
      </c>
      <c r="E593" s="133" t="s">
        <v>3432</v>
      </c>
      <c r="F593" s="133" t="s">
        <v>2344</v>
      </c>
      <c r="G593" s="133">
        <v>303</v>
      </c>
      <c r="H593" s="133"/>
      <c r="I593" s="133">
        <v>1</v>
      </c>
      <c r="J593" s="133">
        <v>46</v>
      </c>
      <c r="K593" s="133">
        <v>54</v>
      </c>
      <c r="L593" s="133"/>
      <c r="M593" s="133"/>
      <c r="N593" s="133"/>
      <c r="O593" s="133" t="s">
        <v>2732</v>
      </c>
      <c r="P593" s="133" t="s">
        <v>4807</v>
      </c>
      <c r="Q593" s="166">
        <v>41102</v>
      </c>
      <c r="R593" s="181">
        <v>3.21</v>
      </c>
      <c r="S593" s="1">
        <v>72</v>
      </c>
      <c r="V593" s="1">
        <v>33600</v>
      </c>
      <c r="W593" s="182">
        <f t="shared" si="33"/>
        <v>43.994999999999997</v>
      </c>
      <c r="X593" s="1" t="s">
        <v>4868</v>
      </c>
      <c r="AA593" s="183">
        <f t="shared" si="34"/>
        <v>11.0745</v>
      </c>
      <c r="AB593" s="183">
        <f t="shared" si="35"/>
        <v>8.3109488000000002</v>
      </c>
      <c r="AE593" s="183">
        <f t="shared" si="36"/>
        <v>139.38</v>
      </c>
    </row>
    <row r="594" spans="3:31" x14ac:dyDescent="0.2">
      <c r="C594" s="136" t="s">
        <v>3387</v>
      </c>
      <c r="D594" s="133">
        <v>8</v>
      </c>
      <c r="E594" s="133" t="s">
        <v>3433</v>
      </c>
      <c r="F594" s="133" t="s">
        <v>2692</v>
      </c>
      <c r="G594" s="133">
        <v>303</v>
      </c>
      <c r="H594" s="133"/>
      <c r="I594" s="133">
        <v>1</v>
      </c>
      <c r="J594" s="133">
        <v>38</v>
      </c>
      <c r="K594" s="133">
        <v>36</v>
      </c>
      <c r="L594" s="133"/>
      <c r="M594" s="133"/>
      <c r="N594" s="133"/>
      <c r="O594" s="133" t="s">
        <v>3434</v>
      </c>
      <c r="P594" s="133" t="s">
        <v>4807</v>
      </c>
      <c r="Q594" s="166">
        <v>41104</v>
      </c>
      <c r="R594" s="181">
        <v>3.21</v>
      </c>
      <c r="S594" s="1">
        <v>59.5</v>
      </c>
      <c r="V594" s="1">
        <v>33600</v>
      </c>
      <c r="W594" s="182">
        <f t="shared" si="33"/>
        <v>43.994999999999997</v>
      </c>
      <c r="X594" s="1" t="s">
        <v>4868</v>
      </c>
      <c r="AA594" s="183">
        <f t="shared" si="34"/>
        <v>7.380302521008403</v>
      </c>
      <c r="AB594" s="183">
        <f t="shared" si="35"/>
        <v>6.8655663999999996</v>
      </c>
      <c r="AE594" s="183">
        <f t="shared" si="36"/>
        <v>115.13999999999999</v>
      </c>
    </row>
    <row r="595" spans="3:31" x14ac:dyDescent="0.2">
      <c r="C595" s="136" t="s">
        <v>3387</v>
      </c>
      <c r="D595" s="133">
        <v>9</v>
      </c>
      <c r="E595" s="133" t="s">
        <v>3435</v>
      </c>
      <c r="F595" s="133" t="s">
        <v>2344</v>
      </c>
      <c r="G595" s="133">
        <v>303</v>
      </c>
      <c r="H595" s="133"/>
      <c r="I595" s="133">
        <v>1</v>
      </c>
      <c r="J595" s="133">
        <v>195</v>
      </c>
      <c r="K595" s="133">
        <v>54</v>
      </c>
      <c r="L595" s="133"/>
      <c r="M595" s="133"/>
      <c r="N595" s="133"/>
      <c r="O595" s="133" t="s">
        <v>2732</v>
      </c>
      <c r="P595" s="133" t="s">
        <v>4816</v>
      </c>
      <c r="Q595" s="166">
        <v>41109</v>
      </c>
      <c r="R595" s="181">
        <v>3.21</v>
      </c>
      <c r="S595" s="1">
        <v>72</v>
      </c>
      <c r="V595" s="1">
        <v>33600</v>
      </c>
      <c r="W595" s="182">
        <f t="shared" si="33"/>
        <v>43.994999999999997</v>
      </c>
      <c r="X595" s="1" t="s">
        <v>4868</v>
      </c>
      <c r="AA595" s="183">
        <f t="shared" si="34"/>
        <v>46.946249999999999</v>
      </c>
      <c r="AB595" s="183">
        <f t="shared" si="35"/>
        <v>35.231196000000004</v>
      </c>
      <c r="AE595" s="183">
        <f t="shared" si="36"/>
        <v>590.84999999999991</v>
      </c>
    </row>
    <row r="596" spans="3:31" ht="13.5" thickBot="1" x14ac:dyDescent="0.25">
      <c r="C596" s="136" t="s">
        <v>3387</v>
      </c>
      <c r="D596" s="133">
        <v>10</v>
      </c>
      <c r="E596" s="133">
        <v>21026071</v>
      </c>
      <c r="F596" s="133" t="s">
        <v>3436</v>
      </c>
      <c r="G596" s="133">
        <v>151</v>
      </c>
      <c r="H596" s="133"/>
      <c r="I596" s="133">
        <v>2</v>
      </c>
      <c r="J596" s="133">
        <v>173</v>
      </c>
      <c r="K596" s="133">
        <v>45</v>
      </c>
      <c r="L596" s="133"/>
      <c r="M596" s="133"/>
      <c r="N596" s="133"/>
      <c r="O596" s="133" t="s">
        <v>2732</v>
      </c>
      <c r="P596" s="133" t="s">
        <v>4807</v>
      </c>
      <c r="Q596" s="166">
        <v>41114</v>
      </c>
      <c r="R596" s="308">
        <v>1.61</v>
      </c>
      <c r="S596" s="1">
        <v>72</v>
      </c>
      <c r="V596" s="1">
        <v>19200</v>
      </c>
      <c r="W596" s="182">
        <f t="shared" si="33"/>
        <v>43.994999999999997</v>
      </c>
      <c r="X596" s="1" t="s">
        <v>4868</v>
      </c>
      <c r="AA596" s="183">
        <f t="shared" si="34"/>
        <v>34.816249999999997</v>
      </c>
      <c r="AB596" s="183">
        <f t="shared" si="35"/>
        <v>35.721593599999999</v>
      </c>
      <c r="AE596" s="183">
        <f t="shared" si="36"/>
        <v>522.46</v>
      </c>
    </row>
    <row r="597" spans="3:31" ht="13.5" thickBot="1" x14ac:dyDescent="0.25">
      <c r="C597" s="136"/>
      <c r="D597" s="133"/>
      <c r="E597" s="133"/>
      <c r="F597" s="133"/>
      <c r="G597" s="133"/>
      <c r="H597" s="313"/>
      <c r="I597" s="310" t="s">
        <v>3437</v>
      </c>
      <c r="J597" s="324">
        <f>SUM(J587:J596)</f>
        <v>1149.5</v>
      </c>
      <c r="K597" s="133"/>
      <c r="L597" s="133"/>
      <c r="M597" s="133"/>
      <c r="N597" s="133"/>
      <c r="O597" s="133"/>
      <c r="P597" s="133"/>
      <c r="Q597" s="166"/>
      <c r="R597" s="308"/>
      <c r="S597" s="1"/>
      <c r="V597" s="1"/>
      <c r="W597" s="182"/>
      <c r="X597" s="1"/>
      <c r="AA597" s="183"/>
      <c r="AB597" s="183"/>
      <c r="AE597" s="183"/>
    </row>
    <row r="598" spans="3:31" ht="13.5" thickBot="1" x14ac:dyDescent="0.25">
      <c r="C598" s="136" t="s">
        <v>3387</v>
      </c>
      <c r="D598" s="133">
        <v>11</v>
      </c>
      <c r="E598" s="133" t="s">
        <v>3438</v>
      </c>
      <c r="F598" s="133" t="s">
        <v>3219</v>
      </c>
      <c r="G598" s="133" t="s">
        <v>3439</v>
      </c>
      <c r="H598" s="133"/>
      <c r="I598" s="133">
        <v>2</v>
      </c>
      <c r="J598" s="133">
        <v>187</v>
      </c>
      <c r="K598" s="133">
        <v>50</v>
      </c>
      <c r="L598" s="133"/>
      <c r="M598" s="133"/>
      <c r="N598" s="133"/>
      <c r="O598" s="133" t="s">
        <v>3440</v>
      </c>
      <c r="P598" s="133" t="s">
        <v>4807</v>
      </c>
      <c r="Q598" s="166">
        <v>41149</v>
      </c>
      <c r="R598" s="308">
        <v>1.61</v>
      </c>
      <c r="S598" s="1">
        <v>100</v>
      </c>
      <c r="V598" s="1">
        <v>19200</v>
      </c>
      <c r="W598" s="182">
        <f>41.9*1.05</f>
        <v>43.994999999999997</v>
      </c>
      <c r="X598" s="1" t="s">
        <v>4868</v>
      </c>
      <c r="AA598" s="183">
        <f>K598*100*R598*(J598*I598)/(S598*1000)</f>
        <v>30.107000000000006</v>
      </c>
      <c r="AB598" s="183">
        <f>(V598*(J598*I598)*1.1)/9000*W598/1000</f>
        <v>38.612358400000005</v>
      </c>
      <c r="AE598" s="183">
        <f>J598*I598*(151/100)</f>
        <v>564.74</v>
      </c>
    </row>
    <row r="599" spans="3:31" x14ac:dyDescent="0.2">
      <c r="C599" s="136"/>
      <c r="D599" s="133"/>
      <c r="E599" s="133"/>
      <c r="F599" s="133"/>
      <c r="G599" s="133"/>
      <c r="H599" s="313"/>
      <c r="I599" s="310" t="s">
        <v>2652</v>
      </c>
      <c r="J599" s="324">
        <f>SUM(J598)</f>
        <v>187</v>
      </c>
      <c r="K599" s="133"/>
      <c r="L599" s="133"/>
      <c r="M599" s="133"/>
      <c r="N599" s="133"/>
      <c r="O599" s="133"/>
      <c r="P599" s="133"/>
      <c r="Q599" s="166"/>
      <c r="R599" s="181"/>
      <c r="S599" s="1"/>
      <c r="V599" s="1"/>
      <c r="W599" s="182"/>
      <c r="X599" s="1"/>
      <c r="AA599" s="183"/>
      <c r="AB599" s="183"/>
      <c r="AE599" s="183"/>
    </row>
    <row r="600" spans="3:31" x14ac:dyDescent="0.2">
      <c r="C600" s="136" t="s">
        <v>3387</v>
      </c>
      <c r="D600" s="133">
        <v>12</v>
      </c>
      <c r="E600" s="133" t="s">
        <v>3441</v>
      </c>
      <c r="F600" s="133" t="s">
        <v>3442</v>
      </c>
      <c r="G600" s="133">
        <v>303</v>
      </c>
      <c r="H600" s="133"/>
      <c r="I600" s="133">
        <v>1</v>
      </c>
      <c r="J600" s="133">
        <v>55</v>
      </c>
      <c r="K600" s="133">
        <v>45</v>
      </c>
      <c r="L600" s="133"/>
      <c r="M600" s="133"/>
      <c r="N600" s="133"/>
      <c r="O600" s="133" t="s">
        <v>4451</v>
      </c>
      <c r="P600" s="133" t="s">
        <v>4816</v>
      </c>
      <c r="Q600" s="166">
        <v>41158</v>
      </c>
      <c r="R600" s="181">
        <v>3.21</v>
      </c>
      <c r="S600" s="1">
        <v>72</v>
      </c>
      <c r="V600" s="1">
        <v>33600</v>
      </c>
      <c r="W600" s="182">
        <f t="shared" ref="W600:W606" si="37">41.9*1.05</f>
        <v>43.994999999999997</v>
      </c>
      <c r="X600" s="1" t="s">
        <v>4868</v>
      </c>
      <c r="AA600" s="183">
        <f t="shared" ref="AA600:AA606" si="38">K600*100*R600*(J600*I600)/(S600*1000)</f>
        <v>11.034375000000001</v>
      </c>
      <c r="AB600" s="183">
        <f t="shared" ref="AB600:AB606" si="39">(V600*(J600*I600)*1.1)/9000*W600/1000</f>
        <v>9.9370039999999999</v>
      </c>
      <c r="AE600" s="183">
        <f t="shared" ref="AE600:AE606" si="40">J600*I600*(G600/100)</f>
        <v>166.64999999999998</v>
      </c>
    </row>
    <row r="601" spans="3:31" x14ac:dyDescent="0.2">
      <c r="C601" s="136" t="s">
        <v>3387</v>
      </c>
      <c r="D601" s="133">
        <v>13</v>
      </c>
      <c r="E601" s="133" t="s">
        <v>3443</v>
      </c>
      <c r="F601" s="133" t="s">
        <v>3444</v>
      </c>
      <c r="G601" s="133">
        <v>303</v>
      </c>
      <c r="H601" s="133"/>
      <c r="I601" s="133">
        <v>1</v>
      </c>
      <c r="J601" s="133">
        <v>110</v>
      </c>
      <c r="K601" s="133">
        <v>63</v>
      </c>
      <c r="L601" s="133"/>
      <c r="M601" s="133"/>
      <c r="N601" s="133"/>
      <c r="O601" s="133" t="s">
        <v>3445</v>
      </c>
      <c r="P601" s="133" t="s">
        <v>4807</v>
      </c>
      <c r="Q601" s="166">
        <v>41163</v>
      </c>
      <c r="R601" s="181">
        <v>3.21</v>
      </c>
      <c r="S601" s="1">
        <v>59.5</v>
      </c>
      <c r="V601" s="1">
        <v>33600</v>
      </c>
      <c r="W601" s="182">
        <f t="shared" si="37"/>
        <v>43.994999999999997</v>
      </c>
      <c r="X601" s="1" t="s">
        <v>4868</v>
      </c>
      <c r="AA601" s="183">
        <f t="shared" si="38"/>
        <v>37.387058823529415</v>
      </c>
      <c r="AB601" s="183">
        <f t="shared" si="39"/>
        <v>19.874008</v>
      </c>
      <c r="AE601" s="183">
        <f t="shared" si="40"/>
        <v>333.29999999999995</v>
      </c>
    </row>
    <row r="602" spans="3:31" x14ac:dyDescent="0.2">
      <c r="C602" s="136" t="s">
        <v>3387</v>
      </c>
      <c r="D602" s="133">
        <v>14</v>
      </c>
      <c r="E602" s="133" t="s">
        <v>3446</v>
      </c>
      <c r="F602" s="133" t="s">
        <v>2532</v>
      </c>
      <c r="G602" s="133">
        <v>303</v>
      </c>
      <c r="H602" s="133"/>
      <c r="I602" s="133">
        <v>1</v>
      </c>
      <c r="J602" s="133">
        <v>40</v>
      </c>
      <c r="K602" s="133">
        <v>45</v>
      </c>
      <c r="L602" s="133"/>
      <c r="M602" s="133"/>
      <c r="N602" s="133"/>
      <c r="O602" s="133" t="s">
        <v>4451</v>
      </c>
      <c r="P602" s="133" t="s">
        <v>4804</v>
      </c>
      <c r="Q602" s="166">
        <v>41164</v>
      </c>
      <c r="R602" s="181">
        <v>3.21</v>
      </c>
      <c r="S602" s="1">
        <v>72</v>
      </c>
      <c r="V602" s="1">
        <v>33600</v>
      </c>
      <c r="W602" s="182">
        <f t="shared" si="37"/>
        <v>43.994999999999997</v>
      </c>
      <c r="X602" s="1" t="s">
        <v>4868</v>
      </c>
      <c r="AA602" s="183">
        <f t="shared" si="38"/>
        <v>8.0250000000000004</v>
      </c>
      <c r="AB602" s="183">
        <f t="shared" si="39"/>
        <v>7.2269120000000004</v>
      </c>
      <c r="AE602" s="183">
        <f t="shared" si="40"/>
        <v>121.19999999999999</v>
      </c>
    </row>
    <row r="603" spans="3:31" x14ac:dyDescent="0.2">
      <c r="C603" s="136" t="s">
        <v>3387</v>
      </c>
      <c r="D603" s="133">
        <v>15</v>
      </c>
      <c r="E603" s="133" t="s">
        <v>3447</v>
      </c>
      <c r="F603" s="133">
        <v>246342</v>
      </c>
      <c r="G603" s="133">
        <v>151</v>
      </c>
      <c r="H603" s="133"/>
      <c r="I603" s="133">
        <v>2</v>
      </c>
      <c r="J603" s="133">
        <v>200</v>
      </c>
      <c r="K603" s="133">
        <v>46</v>
      </c>
      <c r="L603" s="133"/>
      <c r="M603" s="133"/>
      <c r="N603" s="133"/>
      <c r="O603" s="133" t="s">
        <v>2732</v>
      </c>
      <c r="P603" s="133" t="s">
        <v>4816</v>
      </c>
      <c r="Q603" s="166">
        <v>41169</v>
      </c>
      <c r="R603" s="181">
        <v>1.61</v>
      </c>
      <c r="S603" s="1">
        <v>72</v>
      </c>
      <c r="V603" s="1">
        <v>19200</v>
      </c>
      <c r="W603" s="182">
        <f t="shared" si="37"/>
        <v>43.994999999999997</v>
      </c>
      <c r="X603" s="1" t="s">
        <v>4868</v>
      </c>
      <c r="AA603" s="183">
        <f t="shared" si="38"/>
        <v>41.144444444444446</v>
      </c>
      <c r="AB603" s="183">
        <f t="shared" si="39"/>
        <v>41.296639999999996</v>
      </c>
      <c r="AE603" s="183">
        <f t="shared" si="40"/>
        <v>604</v>
      </c>
    </row>
    <row r="604" spans="3:31" x14ac:dyDescent="0.2">
      <c r="C604" s="136" t="s">
        <v>3387</v>
      </c>
      <c r="D604" s="133">
        <v>16</v>
      </c>
      <c r="E604" s="133" t="s">
        <v>3448</v>
      </c>
      <c r="F604" s="133" t="s">
        <v>3449</v>
      </c>
      <c r="G604" s="133">
        <v>303</v>
      </c>
      <c r="H604" s="133"/>
      <c r="I604" s="133">
        <v>1</v>
      </c>
      <c r="J604" s="133">
        <v>55</v>
      </c>
      <c r="K604" s="133">
        <v>50</v>
      </c>
      <c r="L604" s="133"/>
      <c r="M604" s="133"/>
      <c r="N604" s="133"/>
      <c r="O604" s="133" t="s">
        <v>2367</v>
      </c>
      <c r="P604" s="133" t="s">
        <v>4816</v>
      </c>
      <c r="Q604" s="166">
        <v>41170</v>
      </c>
      <c r="R604" s="181">
        <v>3.21</v>
      </c>
      <c r="S604" s="1">
        <v>59.5</v>
      </c>
      <c r="V604" s="1">
        <v>33600</v>
      </c>
      <c r="W604" s="182">
        <f t="shared" si="37"/>
        <v>43.994999999999997</v>
      </c>
      <c r="X604" s="1" t="s">
        <v>4868</v>
      </c>
      <c r="AA604" s="183">
        <f t="shared" si="38"/>
        <v>14.836134453781513</v>
      </c>
      <c r="AB604" s="183">
        <f t="shared" si="39"/>
        <v>9.9370039999999999</v>
      </c>
      <c r="AE604" s="183">
        <f t="shared" si="40"/>
        <v>166.64999999999998</v>
      </c>
    </row>
    <row r="605" spans="3:31" x14ac:dyDescent="0.2">
      <c r="C605" s="136" t="s">
        <v>3387</v>
      </c>
      <c r="D605" s="136" t="s">
        <v>4913</v>
      </c>
      <c r="E605" s="133" t="s">
        <v>2368</v>
      </c>
      <c r="F605" s="133" t="s">
        <v>3364</v>
      </c>
      <c r="G605" s="133">
        <v>303</v>
      </c>
      <c r="H605" s="133"/>
      <c r="I605" s="133">
        <v>1</v>
      </c>
      <c r="J605" s="133">
        <v>110</v>
      </c>
      <c r="K605" s="133">
        <v>50</v>
      </c>
      <c r="L605" s="133"/>
      <c r="M605" s="133"/>
      <c r="N605" s="133"/>
      <c r="O605" s="133" t="s">
        <v>2369</v>
      </c>
      <c r="P605" s="133" t="s">
        <v>663</v>
      </c>
      <c r="Q605" s="166">
        <v>41162</v>
      </c>
      <c r="R605" s="181">
        <v>3.21</v>
      </c>
      <c r="S605" s="1">
        <v>59.5</v>
      </c>
      <c r="V605" s="1">
        <v>33600</v>
      </c>
      <c r="W605" s="182">
        <f t="shared" si="37"/>
        <v>43.994999999999997</v>
      </c>
      <c r="X605" s="1" t="s">
        <v>4868</v>
      </c>
      <c r="AA605" s="183">
        <f t="shared" si="38"/>
        <v>29.672268907563026</v>
      </c>
      <c r="AB605" s="183">
        <f t="shared" si="39"/>
        <v>19.874008</v>
      </c>
      <c r="AE605" s="183">
        <f t="shared" si="40"/>
        <v>333.29999999999995</v>
      </c>
    </row>
    <row r="606" spans="3:31" ht="13.5" thickBot="1" x14ac:dyDescent="0.25">
      <c r="C606" s="136" t="s">
        <v>3387</v>
      </c>
      <c r="D606" s="133">
        <v>18</v>
      </c>
      <c r="E606" s="133" t="s">
        <v>2370</v>
      </c>
      <c r="F606" s="133" t="s">
        <v>2371</v>
      </c>
      <c r="G606" s="133">
        <v>303</v>
      </c>
      <c r="H606" s="133"/>
      <c r="I606" s="133">
        <v>1</v>
      </c>
      <c r="J606" s="133">
        <v>55</v>
      </c>
      <c r="K606" s="133">
        <v>45</v>
      </c>
      <c r="L606" s="133"/>
      <c r="M606" s="133"/>
      <c r="N606" s="133"/>
      <c r="O606" s="133" t="s">
        <v>2372</v>
      </c>
      <c r="P606" s="133" t="s">
        <v>4807</v>
      </c>
      <c r="Q606" s="166">
        <v>41173</v>
      </c>
      <c r="R606" s="308">
        <v>3.21</v>
      </c>
      <c r="S606" s="1">
        <v>59.5</v>
      </c>
      <c r="V606" s="1">
        <v>33600</v>
      </c>
      <c r="W606" s="182">
        <f t="shared" si="37"/>
        <v>43.994999999999997</v>
      </c>
      <c r="X606" s="1" t="s">
        <v>4868</v>
      </c>
      <c r="AA606" s="183">
        <f t="shared" si="38"/>
        <v>13.352521008403361</v>
      </c>
      <c r="AB606" s="183">
        <f t="shared" si="39"/>
        <v>9.9370039999999999</v>
      </c>
      <c r="AE606" s="183">
        <f t="shared" si="40"/>
        <v>166.64999999999998</v>
      </c>
    </row>
    <row r="607" spans="3:31" x14ac:dyDescent="0.2">
      <c r="C607" s="136"/>
      <c r="D607" s="133"/>
      <c r="E607" s="133"/>
      <c r="F607" s="133"/>
      <c r="G607" s="133"/>
      <c r="H607" s="313"/>
      <c r="I607" s="310" t="s">
        <v>2667</v>
      </c>
      <c r="J607" s="324">
        <f>SUM(J600:J606)</f>
        <v>625</v>
      </c>
      <c r="K607" s="133"/>
      <c r="L607" s="133"/>
      <c r="M607" s="133"/>
      <c r="N607" s="133"/>
      <c r="O607" s="133"/>
      <c r="P607" s="133"/>
      <c r="Q607" s="166"/>
      <c r="R607" s="181"/>
      <c r="S607" s="1"/>
      <c r="V607" s="1"/>
      <c r="W607" s="182"/>
      <c r="X607" s="1"/>
      <c r="AA607" s="183"/>
      <c r="AB607" s="183"/>
      <c r="AE607" s="183"/>
    </row>
    <row r="608" spans="3:31" x14ac:dyDescent="0.2">
      <c r="C608" s="136" t="s">
        <v>3387</v>
      </c>
      <c r="D608" s="133">
        <v>19</v>
      </c>
      <c r="E608" s="133" t="s">
        <v>2373</v>
      </c>
      <c r="F608" s="133" t="s">
        <v>2374</v>
      </c>
      <c r="G608" s="133">
        <v>303</v>
      </c>
      <c r="H608" s="133"/>
      <c r="I608" s="133">
        <v>1</v>
      </c>
      <c r="J608" s="133">
        <v>55</v>
      </c>
      <c r="K608" s="133">
        <v>50</v>
      </c>
      <c r="L608" s="133"/>
      <c r="M608" s="133"/>
      <c r="N608" s="133"/>
      <c r="O608" s="133" t="s">
        <v>2375</v>
      </c>
      <c r="P608" s="133" t="s">
        <v>2277</v>
      </c>
      <c r="Q608" s="166">
        <v>41183</v>
      </c>
      <c r="R608" s="181">
        <v>3.21</v>
      </c>
      <c r="S608" s="1">
        <v>59.5</v>
      </c>
      <c r="V608" s="1">
        <v>33600</v>
      </c>
      <c r="W608" s="182">
        <f>41.9*1.05</f>
        <v>43.994999999999997</v>
      </c>
      <c r="X608" s="1" t="s">
        <v>4868</v>
      </c>
      <c r="AA608" s="183">
        <f>K608*100*R608*(J608*I608)/(S608*1000)</f>
        <v>14.836134453781513</v>
      </c>
      <c r="AB608" s="183">
        <f>(V608*(J608*I608)*1.1)/9000*W608/1000</f>
        <v>9.9370039999999999</v>
      </c>
      <c r="AE608" s="183">
        <f>J608*I608*(G608/100)</f>
        <v>166.64999999999998</v>
      </c>
    </row>
    <row r="609" spans="3:31" x14ac:dyDescent="0.2">
      <c r="C609" s="136" t="s">
        <v>3387</v>
      </c>
      <c r="D609" s="133">
        <v>20</v>
      </c>
      <c r="E609" s="133" t="s">
        <v>2376</v>
      </c>
      <c r="F609" s="133">
        <v>238312</v>
      </c>
      <c r="G609" s="133">
        <v>303</v>
      </c>
      <c r="H609" s="133"/>
      <c r="I609" s="133">
        <v>1</v>
      </c>
      <c r="J609" s="133">
        <v>203</v>
      </c>
      <c r="K609" s="133">
        <v>38</v>
      </c>
      <c r="L609" s="133"/>
      <c r="M609" s="133"/>
      <c r="N609" s="133"/>
      <c r="O609" s="133" t="s">
        <v>4451</v>
      </c>
      <c r="P609" s="133" t="s">
        <v>4804</v>
      </c>
      <c r="Q609" s="166">
        <v>41187</v>
      </c>
      <c r="R609" s="181">
        <v>3.21</v>
      </c>
      <c r="S609" s="1">
        <v>72</v>
      </c>
      <c r="V609" s="1">
        <v>33600</v>
      </c>
      <c r="W609" s="182">
        <f>41.9*1.05</f>
        <v>43.994999999999997</v>
      </c>
      <c r="X609" s="1" t="s">
        <v>4868</v>
      </c>
      <c r="AA609" s="183">
        <f>K609*100*R609*(J609*I609)/(S609*1000)</f>
        <v>34.391583333333337</v>
      </c>
      <c r="AB609" s="183">
        <f>(V609*(J609*I609)*1.1)/9000*W609/1000</f>
        <v>36.676578399999997</v>
      </c>
      <c r="AE609" s="183">
        <f>J609*I609*(G609/100)</f>
        <v>615.08999999999992</v>
      </c>
    </row>
    <row r="610" spans="3:31" x14ac:dyDescent="0.2">
      <c r="C610" s="136" t="s">
        <v>3387</v>
      </c>
      <c r="D610" s="133">
        <v>21</v>
      </c>
      <c r="E610" s="133" t="s">
        <v>2377</v>
      </c>
      <c r="F610" s="133">
        <v>238312</v>
      </c>
      <c r="G610" s="133">
        <v>303</v>
      </c>
      <c r="H610" s="133"/>
      <c r="I610" s="133">
        <v>1</v>
      </c>
      <c r="J610" s="133">
        <v>200</v>
      </c>
      <c r="K610" s="133">
        <v>38</v>
      </c>
      <c r="L610" s="133"/>
      <c r="M610" s="133"/>
      <c r="N610" s="133"/>
      <c r="O610" s="133" t="s">
        <v>2732</v>
      </c>
      <c r="P610" s="133" t="s">
        <v>4807</v>
      </c>
      <c r="Q610" s="166">
        <v>41191</v>
      </c>
      <c r="R610" s="181">
        <v>3.21</v>
      </c>
      <c r="S610" s="1">
        <v>72</v>
      </c>
      <c r="V610" s="1">
        <v>33600</v>
      </c>
      <c r="W610" s="182">
        <f>41.9*1.05</f>
        <v>43.994999999999997</v>
      </c>
      <c r="X610" s="1" t="s">
        <v>4868</v>
      </c>
      <c r="AA610" s="183">
        <f>K610*100*R610*(J610*I610)/(S610*1000)</f>
        <v>33.883333333333333</v>
      </c>
      <c r="AB610" s="183">
        <f>(V610*(J610*I610)*1.1)/9000*W610/1000</f>
        <v>36.134560000000008</v>
      </c>
      <c r="AE610" s="183">
        <f>J610*I610*(G610/100)</f>
        <v>606</v>
      </c>
    </row>
    <row r="611" spans="3:31" x14ac:dyDescent="0.2">
      <c r="C611" s="136" t="s">
        <v>3387</v>
      </c>
      <c r="D611" s="133">
        <v>22</v>
      </c>
      <c r="E611" s="133" t="s">
        <v>2378</v>
      </c>
      <c r="F611" s="133" t="s">
        <v>2379</v>
      </c>
      <c r="G611" s="133">
        <v>303</v>
      </c>
      <c r="H611" s="133"/>
      <c r="I611" s="133">
        <v>1</v>
      </c>
      <c r="J611" s="133">
        <v>220</v>
      </c>
      <c r="K611" s="133">
        <v>45</v>
      </c>
      <c r="L611" s="133"/>
      <c r="M611" s="133"/>
      <c r="N611" s="133"/>
      <c r="O611" s="133" t="s">
        <v>4451</v>
      </c>
      <c r="P611" s="133" t="s">
        <v>2380</v>
      </c>
      <c r="Q611" s="166">
        <v>41197</v>
      </c>
      <c r="R611" s="181">
        <v>3.21</v>
      </c>
      <c r="S611" s="1">
        <v>72</v>
      </c>
      <c r="V611" s="1">
        <v>33600</v>
      </c>
      <c r="W611" s="182">
        <f>41.9*1.05</f>
        <v>43.994999999999997</v>
      </c>
      <c r="X611" s="1" t="s">
        <v>4868</v>
      </c>
      <c r="AA611" s="183">
        <f>K611*100*R611*(J611*I611)/(S611*1000)</f>
        <v>44.137500000000003</v>
      </c>
      <c r="AB611" s="183">
        <f>(V611*(J611*I611)*1.1)/9000*W611/1000</f>
        <v>39.748016</v>
      </c>
      <c r="AE611" s="183">
        <f>J611*I611*(G611/100)</f>
        <v>666.59999999999991</v>
      </c>
    </row>
    <row r="612" spans="3:31" ht="13.5" thickBot="1" x14ac:dyDescent="0.25">
      <c r="C612" s="136" t="s">
        <v>3387</v>
      </c>
      <c r="D612" s="133">
        <v>23</v>
      </c>
      <c r="E612" s="133" t="s">
        <v>2381</v>
      </c>
      <c r="F612" s="133" t="s">
        <v>3662</v>
      </c>
      <c r="G612" s="133">
        <v>303</v>
      </c>
      <c r="H612" s="133"/>
      <c r="I612" s="133">
        <v>1</v>
      </c>
      <c r="J612" s="133">
        <v>220</v>
      </c>
      <c r="K612" s="133">
        <v>45</v>
      </c>
      <c r="L612" s="133"/>
      <c r="M612" s="133"/>
      <c r="N612" s="133"/>
      <c r="O612" s="133" t="s">
        <v>4451</v>
      </c>
      <c r="P612" s="133" t="s">
        <v>4807</v>
      </c>
      <c r="Q612" s="166">
        <v>41204</v>
      </c>
      <c r="R612" s="308">
        <v>3.21</v>
      </c>
      <c r="S612" s="1">
        <v>72</v>
      </c>
      <c r="V612" s="1">
        <v>33600</v>
      </c>
      <c r="W612" s="182">
        <f>41.9*1.05</f>
        <v>43.994999999999997</v>
      </c>
      <c r="X612" s="1" t="s">
        <v>4868</v>
      </c>
      <c r="AA612" s="183">
        <f>K612*100*R612*(J612*I612)/(S612*1000)</f>
        <v>44.137500000000003</v>
      </c>
      <c r="AB612" s="183">
        <f>(V612*(J612*I612)*1.1)/9000*W612/1000</f>
        <v>39.748016</v>
      </c>
      <c r="AE612" s="183">
        <f>J612*I612*(G612/100)</f>
        <v>666.59999999999991</v>
      </c>
    </row>
    <row r="613" spans="3:31" x14ac:dyDescent="0.2">
      <c r="C613" s="312" t="s">
        <v>3387</v>
      </c>
      <c r="D613" s="313">
        <v>24</v>
      </c>
      <c r="E613" s="313"/>
      <c r="F613" s="313">
        <v>250102</v>
      </c>
      <c r="G613" s="313">
        <v>303</v>
      </c>
      <c r="H613" s="313"/>
      <c r="I613" s="313"/>
      <c r="J613" s="313">
        <v>250</v>
      </c>
      <c r="K613" s="313"/>
      <c r="L613" s="313"/>
      <c r="M613" s="313"/>
      <c r="N613" s="313"/>
      <c r="O613" s="313"/>
      <c r="P613" s="313" t="s">
        <v>2382</v>
      </c>
      <c r="Q613" s="315"/>
      <c r="R613" s="1"/>
      <c r="S613" s="1"/>
      <c r="V613" s="1"/>
      <c r="W613" s="182"/>
      <c r="X613" s="1"/>
      <c r="AA613" s="183"/>
      <c r="AB613" s="183"/>
      <c r="AE613" s="183"/>
    </row>
    <row r="614" spans="3:31" x14ac:dyDescent="0.2">
      <c r="C614" s="312"/>
      <c r="D614" s="313"/>
      <c r="E614" s="313"/>
      <c r="F614" s="313"/>
      <c r="G614" s="313"/>
      <c r="H614" s="313"/>
      <c r="I614" s="310" t="s">
        <v>2675</v>
      </c>
      <c r="J614" s="314">
        <f>SUM(J608:J613)</f>
        <v>1148</v>
      </c>
      <c r="K614" s="313"/>
      <c r="L614" s="313"/>
      <c r="M614" s="313"/>
      <c r="N614" s="313"/>
      <c r="O614" s="313"/>
      <c r="P614" s="313"/>
      <c r="Q614" s="315"/>
      <c r="R614" s="1"/>
      <c r="S614" s="1"/>
      <c r="V614" s="1"/>
      <c r="W614" s="182"/>
      <c r="X614" s="1"/>
      <c r="AA614" s="183"/>
      <c r="AB614" s="183"/>
      <c r="AE614" s="183"/>
    </row>
    <row r="615" spans="3:31" x14ac:dyDescent="0.2">
      <c r="C615" s="316"/>
      <c r="D615" s="316"/>
      <c r="E615" s="317">
        <v>41228</v>
      </c>
      <c r="F615" s="318" t="s">
        <v>2383</v>
      </c>
      <c r="G615" s="319"/>
      <c r="H615" s="319"/>
      <c r="I615" s="319"/>
      <c r="J615" s="319"/>
      <c r="K615" s="319"/>
      <c r="L615" s="319"/>
      <c r="M615" s="319"/>
      <c r="N615" s="319"/>
      <c r="O615" s="319" t="s">
        <v>2384</v>
      </c>
      <c r="P615" s="319"/>
      <c r="Q615" s="320"/>
      <c r="R615" s="1"/>
      <c r="S615" s="1"/>
      <c r="T615" s="1"/>
      <c r="U615" s="1"/>
      <c r="V615" s="1"/>
      <c r="W615" s="1"/>
      <c r="X615" s="1"/>
      <c r="Y615" s="1"/>
      <c r="Z615" s="1"/>
      <c r="AA615" s="183"/>
      <c r="AB615" s="183"/>
      <c r="AC615" s="183"/>
      <c r="AD615" s="183"/>
      <c r="AE615" s="183"/>
    </row>
    <row r="616" spans="3:31" ht="13.5" thickBot="1" x14ac:dyDescent="0.25">
      <c r="C616" s="136" t="s">
        <v>4805</v>
      </c>
      <c r="D616" s="133">
        <v>1</v>
      </c>
      <c r="E616" s="133" t="s">
        <v>2385</v>
      </c>
      <c r="F616" s="133" t="s">
        <v>721</v>
      </c>
      <c r="G616" s="133">
        <v>172</v>
      </c>
      <c r="H616" s="133"/>
      <c r="I616" s="133">
        <v>2</v>
      </c>
      <c r="J616" s="133">
        <v>200</v>
      </c>
      <c r="K616" s="133">
        <v>26</v>
      </c>
      <c r="L616" s="133"/>
      <c r="M616" s="133"/>
      <c r="N616" s="133"/>
      <c r="O616" s="133" t="s">
        <v>4491</v>
      </c>
      <c r="P616" s="133" t="s">
        <v>4804</v>
      </c>
      <c r="Q616" s="166">
        <v>41233</v>
      </c>
      <c r="R616" s="308">
        <v>1.61</v>
      </c>
      <c r="S616" s="1">
        <v>25.3</v>
      </c>
      <c r="V616" s="1">
        <v>19200</v>
      </c>
      <c r="W616" s="182">
        <f>41.9*1.05</f>
        <v>43.994999999999997</v>
      </c>
      <c r="X616" s="1" t="s">
        <v>4868</v>
      </c>
      <c r="AA616" s="183">
        <f>K616*100*R616*(J616*I616)/(S616*1000)</f>
        <v>66.181818181818187</v>
      </c>
      <c r="AB616" s="183">
        <f>(V616*(J616*I616)*1.1)/9000*W616/1000</f>
        <v>41.296639999999996</v>
      </c>
      <c r="AE616" s="183">
        <f>J616*I616*(G616/100)</f>
        <v>688</v>
      </c>
    </row>
    <row r="617" spans="3:31" x14ac:dyDescent="0.2">
      <c r="C617" s="136"/>
      <c r="D617" s="133"/>
      <c r="E617" s="133"/>
      <c r="F617" s="133"/>
      <c r="G617" s="133"/>
      <c r="H617" s="313"/>
      <c r="I617" s="310" t="s">
        <v>2697</v>
      </c>
      <c r="J617" s="324">
        <f>SUM(J616)</f>
        <v>200</v>
      </c>
      <c r="K617" s="133"/>
      <c r="L617" s="133"/>
      <c r="M617" s="133"/>
      <c r="N617" s="133"/>
      <c r="O617" s="133"/>
      <c r="P617" s="133"/>
      <c r="Q617" s="166"/>
      <c r="R617" s="1"/>
      <c r="S617" s="1"/>
      <c r="V617" s="1"/>
      <c r="W617" s="182"/>
      <c r="X617" s="1"/>
      <c r="AA617" s="183"/>
      <c r="AB617" s="183"/>
      <c r="AE617" s="183"/>
    </row>
    <row r="618" spans="3:31" x14ac:dyDescent="0.2">
      <c r="C618" s="136" t="s">
        <v>4805</v>
      </c>
      <c r="D618" s="133">
        <v>2</v>
      </c>
      <c r="E618" s="133" t="s">
        <v>2386</v>
      </c>
      <c r="F618" s="133" t="s">
        <v>86</v>
      </c>
      <c r="G618" s="133">
        <v>172</v>
      </c>
      <c r="H618" s="133"/>
      <c r="I618" s="133">
        <v>2</v>
      </c>
      <c r="J618" s="133">
        <v>125</v>
      </c>
      <c r="K618" s="133">
        <v>54</v>
      </c>
      <c r="L618" s="133"/>
      <c r="M618" s="133"/>
      <c r="N618" s="133"/>
      <c r="O618" s="133" t="s">
        <v>4451</v>
      </c>
      <c r="P618" s="133" t="s">
        <v>663</v>
      </c>
      <c r="Q618" s="166">
        <v>41245</v>
      </c>
    </row>
    <row r="619" spans="3:31" x14ac:dyDescent="0.2">
      <c r="C619" s="136" t="s">
        <v>4805</v>
      </c>
      <c r="D619" s="136" t="s">
        <v>3612</v>
      </c>
      <c r="E619" s="136" t="s">
        <v>2387</v>
      </c>
      <c r="F619" s="136" t="s">
        <v>2388</v>
      </c>
      <c r="G619" s="133">
        <v>172</v>
      </c>
      <c r="H619" s="133"/>
      <c r="I619" s="133">
        <v>2</v>
      </c>
      <c r="J619" s="133">
        <v>28.5</v>
      </c>
      <c r="K619" s="133">
        <v>63</v>
      </c>
      <c r="L619" s="133"/>
      <c r="M619" s="133"/>
      <c r="N619" s="133"/>
      <c r="O619" s="133" t="s">
        <v>2389</v>
      </c>
      <c r="P619" s="133" t="s">
        <v>4804</v>
      </c>
      <c r="Q619" s="166">
        <v>41246</v>
      </c>
    </row>
    <row r="620" spans="3:31" x14ac:dyDescent="0.2">
      <c r="C620" s="136" t="s">
        <v>4805</v>
      </c>
      <c r="D620" s="133">
        <v>4</v>
      </c>
      <c r="E620" s="133" t="s">
        <v>2386</v>
      </c>
      <c r="F620" s="133" t="s">
        <v>86</v>
      </c>
      <c r="G620" s="133">
        <v>172</v>
      </c>
      <c r="H620" s="133"/>
      <c r="I620" s="133">
        <v>2</v>
      </c>
      <c r="J620" s="133">
        <v>150</v>
      </c>
      <c r="K620" s="133">
        <v>54</v>
      </c>
      <c r="L620" s="133"/>
      <c r="M620" s="133"/>
      <c r="N620" s="133"/>
      <c r="O620" s="133" t="s">
        <v>4451</v>
      </c>
      <c r="P620" s="133" t="s">
        <v>4807</v>
      </c>
      <c r="Q620" s="166">
        <v>41248</v>
      </c>
    </row>
    <row r="621" spans="3:31" x14ac:dyDescent="0.2">
      <c r="C621" s="136" t="s">
        <v>4805</v>
      </c>
      <c r="D621" s="133">
        <v>5</v>
      </c>
      <c r="E621" s="133" t="s">
        <v>2390</v>
      </c>
      <c r="F621" s="133" t="s">
        <v>2708</v>
      </c>
      <c r="G621" s="133">
        <v>172</v>
      </c>
      <c r="H621" s="133"/>
      <c r="I621" s="133">
        <v>2</v>
      </c>
      <c r="J621" s="378" t="s">
        <v>2391</v>
      </c>
      <c r="K621" s="133">
        <v>54</v>
      </c>
      <c r="L621" s="133"/>
      <c r="M621" s="133"/>
      <c r="N621" s="133"/>
      <c r="O621" s="133" t="s">
        <v>2392</v>
      </c>
      <c r="P621" s="133" t="s">
        <v>4816</v>
      </c>
      <c r="Q621" s="166">
        <v>41250</v>
      </c>
    </row>
    <row r="622" spans="3:31" x14ac:dyDescent="0.2">
      <c r="C622" s="136" t="s">
        <v>4805</v>
      </c>
      <c r="D622" s="133">
        <v>6</v>
      </c>
      <c r="E622" s="133" t="s">
        <v>2393</v>
      </c>
      <c r="F622" s="133" t="s">
        <v>2394</v>
      </c>
      <c r="G622" s="133">
        <v>172</v>
      </c>
      <c r="H622" s="133"/>
      <c r="I622" s="133">
        <v>2</v>
      </c>
      <c r="J622" s="133" t="s">
        <v>2391</v>
      </c>
      <c r="K622" s="133">
        <v>45</v>
      </c>
      <c r="L622" s="133"/>
      <c r="M622" s="133"/>
      <c r="N622" s="133"/>
      <c r="O622" s="133" t="s">
        <v>2392</v>
      </c>
      <c r="P622" s="133" t="s">
        <v>4816</v>
      </c>
      <c r="Q622" s="166">
        <v>41250</v>
      </c>
    </row>
    <row r="623" spans="3:31" x14ac:dyDescent="0.2">
      <c r="C623" s="136" t="s">
        <v>4805</v>
      </c>
      <c r="D623" s="133">
        <v>7</v>
      </c>
      <c r="E623" s="133" t="s">
        <v>2387</v>
      </c>
      <c r="F623" s="133" t="s">
        <v>2530</v>
      </c>
      <c r="G623" s="133">
        <v>172</v>
      </c>
      <c r="H623" s="133"/>
      <c r="I623" s="133">
        <v>2</v>
      </c>
      <c r="J623" s="140">
        <v>28</v>
      </c>
      <c r="K623" s="133">
        <v>63</v>
      </c>
      <c r="L623" s="133"/>
      <c r="M623" s="133"/>
      <c r="N623" s="133"/>
      <c r="O623" s="133" t="s">
        <v>2713</v>
      </c>
      <c r="P623" s="133" t="s">
        <v>4807</v>
      </c>
      <c r="Q623" s="166">
        <v>41255</v>
      </c>
    </row>
    <row r="624" spans="3:31" x14ac:dyDescent="0.2">
      <c r="C624" s="136" t="s">
        <v>4805</v>
      </c>
      <c r="D624" s="133">
        <v>8</v>
      </c>
      <c r="E624" s="133" t="s">
        <v>2711</v>
      </c>
      <c r="F624" s="133" t="s">
        <v>2712</v>
      </c>
      <c r="G624" s="133">
        <v>172</v>
      </c>
      <c r="H624" s="133"/>
      <c r="I624" s="133">
        <v>2</v>
      </c>
      <c r="J624" s="133">
        <v>30</v>
      </c>
      <c r="K624" s="133">
        <v>63</v>
      </c>
      <c r="L624" s="133"/>
      <c r="M624" s="133"/>
      <c r="N624" s="133"/>
      <c r="O624" s="133" t="s">
        <v>2713</v>
      </c>
      <c r="P624" s="133" t="s">
        <v>4807</v>
      </c>
      <c r="Q624" s="166">
        <v>41259</v>
      </c>
    </row>
    <row r="625" spans="1:32" x14ac:dyDescent="0.2">
      <c r="C625" s="293"/>
      <c r="D625" s="293"/>
      <c r="E625" s="293"/>
      <c r="F625" s="12"/>
      <c r="G625" s="12"/>
      <c r="H625" s="12"/>
      <c r="I625" s="326" t="s">
        <v>2714</v>
      </c>
      <c r="J625" s="21">
        <f>SUM(J618:J624)</f>
        <v>361.5</v>
      </c>
      <c r="K625" s="12"/>
      <c r="L625" s="12"/>
      <c r="M625" s="12"/>
      <c r="N625" s="12"/>
      <c r="O625" s="12"/>
      <c r="P625" s="12"/>
      <c r="Q625" s="296"/>
    </row>
    <row r="626" spans="1:32" x14ac:dyDescent="0.2">
      <c r="A626" s="379"/>
      <c r="B626" s="380"/>
      <c r="C626" s="287"/>
      <c r="D626" s="287"/>
      <c r="E626" s="288"/>
      <c r="F626" s="289" t="s">
        <v>3652</v>
      </c>
      <c r="G626" s="288"/>
      <c r="H626" s="288"/>
      <c r="I626" s="288"/>
      <c r="J626" s="288"/>
      <c r="K626" s="288"/>
      <c r="L626" s="288"/>
      <c r="M626" s="288"/>
      <c r="N626" s="288"/>
      <c r="O626" s="288"/>
      <c r="P626" s="288"/>
      <c r="Q626" s="290"/>
      <c r="R626" s="291">
        <f>SUM(R547:R625)</f>
        <v>54562.899999999951</v>
      </c>
      <c r="S626" s="1"/>
      <c r="T626" s="1"/>
      <c r="U626" s="1"/>
      <c r="V626" s="1"/>
      <c r="W626" s="1"/>
      <c r="X626" s="1"/>
      <c r="Y626" s="1"/>
      <c r="Z626" s="1"/>
      <c r="AA626" s="183"/>
      <c r="AB626" s="183"/>
      <c r="AE626" s="1"/>
    </row>
    <row r="627" spans="1:32" s="381" customFormat="1" ht="13.5" thickBot="1" x14ac:dyDescent="0.25">
      <c r="A627" s="324" t="s">
        <v>3666</v>
      </c>
      <c r="B627" s="133" t="s">
        <v>4424</v>
      </c>
      <c r="C627" s="133" t="s">
        <v>4805</v>
      </c>
      <c r="D627" s="133" t="s">
        <v>2395</v>
      </c>
      <c r="E627" s="133">
        <v>100166</v>
      </c>
      <c r="F627" s="133">
        <v>238312</v>
      </c>
      <c r="G627" s="133">
        <v>162</v>
      </c>
      <c r="H627" s="133">
        <v>176</v>
      </c>
      <c r="I627" s="133">
        <v>2</v>
      </c>
      <c r="J627" s="324">
        <v>35</v>
      </c>
      <c r="K627" s="133">
        <v>38</v>
      </c>
      <c r="L627" s="133">
        <v>220</v>
      </c>
      <c r="M627" s="133" t="s">
        <v>2731</v>
      </c>
      <c r="N627" s="133"/>
      <c r="O627" s="133" t="s">
        <v>4451</v>
      </c>
      <c r="P627" s="133" t="s">
        <v>4804</v>
      </c>
      <c r="Q627" s="166">
        <v>41298</v>
      </c>
      <c r="R627" s="308">
        <v>1.61</v>
      </c>
      <c r="S627" s="1">
        <v>72</v>
      </c>
      <c r="T627"/>
      <c r="U627"/>
      <c r="V627" s="1">
        <v>19200</v>
      </c>
      <c r="W627" s="182">
        <f>41.9*1.05</f>
        <v>43.994999999999997</v>
      </c>
      <c r="X627" s="1" t="s">
        <v>4868</v>
      </c>
      <c r="Y627"/>
      <c r="Z627"/>
      <c r="AA627" s="183">
        <f>K627*100*R627*(J627*I627)/(S627*1000)</f>
        <v>5.9480555555555554</v>
      </c>
      <c r="AB627" s="183">
        <f>(V627*(J627*I627)*1.1)/9000*W627/1000</f>
        <v>7.2269120000000004</v>
      </c>
      <c r="AC627"/>
      <c r="AD627"/>
      <c r="AE627" s="183">
        <f>J627*I627*(G627/100)</f>
        <v>113.4</v>
      </c>
      <c r="AF627" s="328">
        <f>(K627*100*J627)/1000</f>
        <v>133</v>
      </c>
    </row>
    <row r="628" spans="1:32" s="381" customFormat="1" x14ac:dyDescent="0.2">
      <c r="A628" s="324"/>
      <c r="B628" s="133"/>
      <c r="C628" s="133"/>
      <c r="D628" s="133"/>
      <c r="E628" s="133"/>
      <c r="F628" s="133"/>
      <c r="G628" s="133"/>
      <c r="H628" s="133"/>
      <c r="I628" s="326" t="s">
        <v>2396</v>
      </c>
      <c r="J628" s="324">
        <f>SUM(J627)</f>
        <v>35</v>
      </c>
      <c r="K628" s="133"/>
      <c r="L628" s="133"/>
      <c r="M628" s="133"/>
      <c r="N628" s="133"/>
      <c r="O628" s="133"/>
      <c r="P628" s="133"/>
      <c r="Q628" s="166"/>
      <c r="R628" s="1"/>
      <c r="S628" s="1"/>
      <c r="T628"/>
      <c r="U628"/>
      <c r="V628" s="1"/>
      <c r="W628" s="182"/>
      <c r="X628" s="1"/>
      <c r="Y628"/>
      <c r="Z628"/>
      <c r="AA628" s="183"/>
      <c r="AB628" s="183"/>
      <c r="AC628"/>
      <c r="AD628"/>
      <c r="AE628" s="183"/>
      <c r="AF628" s="328"/>
    </row>
    <row r="629" spans="1:32" x14ac:dyDescent="0.2">
      <c r="A629" s="133" t="s">
        <v>2397</v>
      </c>
      <c r="B629" s="133" t="s">
        <v>4424</v>
      </c>
      <c r="C629" s="136">
        <v>660</v>
      </c>
      <c r="D629" s="136" t="s">
        <v>2398</v>
      </c>
      <c r="E629" s="136" t="s">
        <v>2399</v>
      </c>
      <c r="F629" s="133" t="s">
        <v>2400</v>
      </c>
      <c r="G629" s="136" t="s">
        <v>3593</v>
      </c>
      <c r="H629" s="133">
        <v>172</v>
      </c>
      <c r="I629" s="133"/>
      <c r="J629" s="133">
        <v>55</v>
      </c>
      <c r="K629" s="133">
        <v>45</v>
      </c>
      <c r="L629" s="133">
        <v>55</v>
      </c>
      <c r="M629" s="133" t="s">
        <v>2401</v>
      </c>
      <c r="N629" s="382" t="s">
        <v>3633</v>
      </c>
      <c r="O629" s="133" t="s">
        <v>3706</v>
      </c>
      <c r="P629" s="133" t="s">
        <v>4804</v>
      </c>
      <c r="Q629" s="166">
        <v>41306</v>
      </c>
      <c r="R629" s="181">
        <v>1.61</v>
      </c>
      <c r="S629" s="1">
        <v>72</v>
      </c>
      <c r="V629" s="1">
        <v>19200</v>
      </c>
      <c r="W629" s="182">
        <f t="shared" ref="W629:W651" si="41">41.9*1.05</f>
        <v>43.994999999999997</v>
      </c>
      <c r="X629" s="1" t="s">
        <v>4868</v>
      </c>
      <c r="AA629" s="183">
        <f t="shared" ref="AA629:AA651" si="42">K629*100*R629*(J629)/(S629*1000)</f>
        <v>5.5343749999999998</v>
      </c>
      <c r="AB629" s="183">
        <f t="shared" ref="AB629:AB651" si="43">(V629*(J629)*1.1)/9000*W629/1000</f>
        <v>5.6782879999999993</v>
      </c>
      <c r="AE629" s="183">
        <f t="shared" ref="AE629:AE651" si="44">J629*(G629/100)</f>
        <v>88</v>
      </c>
    </row>
    <row r="630" spans="1:32" x14ac:dyDescent="0.2">
      <c r="A630" s="133" t="s">
        <v>2397</v>
      </c>
      <c r="B630" s="133" t="s">
        <v>4424</v>
      </c>
      <c r="C630" s="136">
        <v>660</v>
      </c>
      <c r="D630" s="136" t="s">
        <v>2402</v>
      </c>
      <c r="E630" s="136" t="s">
        <v>2399</v>
      </c>
      <c r="F630" s="133" t="s">
        <v>2400</v>
      </c>
      <c r="G630" s="136" t="s">
        <v>3593</v>
      </c>
      <c r="H630" s="133">
        <v>172</v>
      </c>
      <c r="I630" s="133"/>
      <c r="J630" s="133">
        <v>55</v>
      </c>
      <c r="K630" s="133">
        <v>45</v>
      </c>
      <c r="L630" s="133">
        <v>55</v>
      </c>
      <c r="M630" s="133" t="s">
        <v>2401</v>
      </c>
      <c r="N630" s="382" t="s">
        <v>3633</v>
      </c>
      <c r="O630" s="133" t="s">
        <v>3706</v>
      </c>
      <c r="P630" s="133" t="s">
        <v>4804</v>
      </c>
      <c r="Q630" s="166">
        <v>41306</v>
      </c>
      <c r="R630" s="181">
        <v>1.61</v>
      </c>
      <c r="S630" s="1">
        <v>72</v>
      </c>
      <c r="V630" s="1">
        <v>19200</v>
      </c>
      <c r="W630" s="182">
        <f t="shared" si="41"/>
        <v>43.994999999999997</v>
      </c>
      <c r="X630" s="1" t="s">
        <v>4868</v>
      </c>
      <c r="AA630" s="183">
        <f t="shared" si="42"/>
        <v>5.5343749999999998</v>
      </c>
      <c r="AB630" s="183">
        <f t="shared" si="43"/>
        <v>5.6782879999999993</v>
      </c>
      <c r="AE630" s="183">
        <f t="shared" si="44"/>
        <v>88</v>
      </c>
    </row>
    <row r="631" spans="1:32" x14ac:dyDescent="0.2">
      <c r="A631" s="133" t="s">
        <v>2403</v>
      </c>
      <c r="B631" s="133" t="s">
        <v>4424</v>
      </c>
      <c r="C631" s="136" t="s">
        <v>4805</v>
      </c>
      <c r="D631" s="136" t="s">
        <v>2404</v>
      </c>
      <c r="E631" s="179" t="s">
        <v>2405</v>
      </c>
      <c r="F631" s="177" t="s">
        <v>2406</v>
      </c>
      <c r="G631" s="136" t="s">
        <v>3593</v>
      </c>
      <c r="H631" s="133">
        <v>172</v>
      </c>
      <c r="I631" s="133"/>
      <c r="J631" s="177">
        <v>55</v>
      </c>
      <c r="K631" s="133">
        <v>45</v>
      </c>
      <c r="L631" s="133">
        <v>55</v>
      </c>
      <c r="M631" s="133" t="s">
        <v>2401</v>
      </c>
      <c r="N631" s="382" t="s">
        <v>3633</v>
      </c>
      <c r="O631" s="133" t="s">
        <v>3664</v>
      </c>
      <c r="P631" s="136" t="s">
        <v>2277</v>
      </c>
      <c r="Q631" s="166">
        <v>41309</v>
      </c>
      <c r="R631" s="181">
        <v>1.61</v>
      </c>
      <c r="S631" s="1">
        <v>72</v>
      </c>
      <c r="V631" s="1">
        <v>19200</v>
      </c>
      <c r="W631" s="182">
        <f t="shared" si="41"/>
        <v>43.994999999999997</v>
      </c>
      <c r="X631" s="1" t="s">
        <v>4868</v>
      </c>
      <c r="AA631" s="183">
        <f t="shared" si="42"/>
        <v>5.5343749999999998</v>
      </c>
      <c r="AB631" s="183">
        <f t="shared" si="43"/>
        <v>5.6782879999999993</v>
      </c>
      <c r="AE631" s="183">
        <f t="shared" si="44"/>
        <v>88</v>
      </c>
    </row>
    <row r="632" spans="1:32" x14ac:dyDescent="0.2">
      <c r="A632" s="133" t="s">
        <v>2403</v>
      </c>
      <c r="B632" s="133" t="s">
        <v>4424</v>
      </c>
      <c r="C632" s="136" t="s">
        <v>4805</v>
      </c>
      <c r="D632" s="136" t="s">
        <v>2407</v>
      </c>
      <c r="E632" s="179" t="s">
        <v>2405</v>
      </c>
      <c r="F632" s="177" t="s">
        <v>2406</v>
      </c>
      <c r="G632" s="136" t="s">
        <v>3593</v>
      </c>
      <c r="H632" s="133">
        <v>172</v>
      </c>
      <c r="I632" s="133"/>
      <c r="J632" s="177">
        <v>55</v>
      </c>
      <c r="K632" s="133">
        <v>45</v>
      </c>
      <c r="L632" s="133">
        <v>55</v>
      </c>
      <c r="M632" s="133" t="s">
        <v>2401</v>
      </c>
      <c r="N632" s="382" t="s">
        <v>3633</v>
      </c>
      <c r="O632" s="133" t="s">
        <v>3664</v>
      </c>
      <c r="P632" s="136" t="s">
        <v>2277</v>
      </c>
      <c r="Q632" s="166">
        <v>41309</v>
      </c>
      <c r="R632" s="181">
        <v>1.61</v>
      </c>
      <c r="S632" s="1">
        <v>72</v>
      </c>
      <c r="V632" s="1">
        <v>19200</v>
      </c>
      <c r="W632" s="182">
        <f t="shared" si="41"/>
        <v>43.994999999999997</v>
      </c>
      <c r="X632" s="1" t="s">
        <v>4868</v>
      </c>
      <c r="AA632" s="183">
        <f t="shared" si="42"/>
        <v>5.5343749999999998</v>
      </c>
      <c r="AB632" s="183">
        <f t="shared" si="43"/>
        <v>5.6782879999999993</v>
      </c>
      <c r="AE632" s="183">
        <f t="shared" si="44"/>
        <v>88</v>
      </c>
    </row>
    <row r="633" spans="1:32" x14ac:dyDescent="0.2">
      <c r="A633" s="330"/>
      <c r="B633" s="331"/>
      <c r="C633" s="332"/>
      <c r="D633" s="332"/>
      <c r="E633" s="333">
        <v>41179</v>
      </c>
      <c r="F633" s="334" t="s">
        <v>2408</v>
      </c>
      <c r="G633" s="334"/>
      <c r="H633" s="334"/>
      <c r="I633" s="334"/>
      <c r="J633" s="334"/>
      <c r="K633" s="334"/>
      <c r="L633" s="334"/>
      <c r="M633" s="334"/>
      <c r="N633" s="334"/>
      <c r="O633" s="334"/>
      <c r="P633" s="334"/>
      <c r="Q633" s="335"/>
      <c r="R633" s="181">
        <v>1.61</v>
      </c>
      <c r="S633" s="1">
        <v>72</v>
      </c>
      <c r="V633" s="1">
        <v>19200</v>
      </c>
      <c r="W633" s="182">
        <f t="shared" si="41"/>
        <v>43.994999999999997</v>
      </c>
      <c r="X633" s="1" t="s">
        <v>4868</v>
      </c>
      <c r="AA633" s="183">
        <f t="shared" si="42"/>
        <v>0</v>
      </c>
      <c r="AB633" s="183">
        <f t="shared" si="43"/>
        <v>0</v>
      </c>
      <c r="AE633" s="183">
        <f t="shared" si="44"/>
        <v>0</v>
      </c>
    </row>
    <row r="634" spans="1:32" x14ac:dyDescent="0.2">
      <c r="A634" s="133" t="s">
        <v>2409</v>
      </c>
      <c r="B634" s="133" t="s">
        <v>4424</v>
      </c>
      <c r="C634" s="136" t="s">
        <v>4805</v>
      </c>
      <c r="D634" s="136" t="s">
        <v>2410</v>
      </c>
      <c r="E634" s="133" t="s">
        <v>2411</v>
      </c>
      <c r="F634" s="133" t="s">
        <v>2412</v>
      </c>
      <c r="G634" s="133" t="s">
        <v>3593</v>
      </c>
      <c r="H634" s="133">
        <v>172</v>
      </c>
      <c r="I634" s="133"/>
      <c r="J634" s="133">
        <v>165</v>
      </c>
      <c r="K634" s="133">
        <v>54</v>
      </c>
      <c r="L634" s="133">
        <v>165</v>
      </c>
      <c r="M634" s="133" t="s">
        <v>3594</v>
      </c>
      <c r="N634" s="133" t="s">
        <v>2660</v>
      </c>
      <c r="O634" s="133" t="s">
        <v>3664</v>
      </c>
      <c r="P634" s="133" t="s">
        <v>4804</v>
      </c>
      <c r="Q634" s="166">
        <v>41312</v>
      </c>
      <c r="R634" s="181">
        <v>1.61</v>
      </c>
      <c r="S634" s="1">
        <v>72</v>
      </c>
      <c r="V634" s="1">
        <v>19200</v>
      </c>
      <c r="W634" s="182">
        <f t="shared" si="41"/>
        <v>43.994999999999997</v>
      </c>
      <c r="X634" s="1" t="s">
        <v>4868</v>
      </c>
      <c r="AA634" s="183">
        <f t="shared" si="42"/>
        <v>19.923749999999998</v>
      </c>
      <c r="AB634" s="183">
        <f t="shared" si="43"/>
        <v>17.034864000000002</v>
      </c>
      <c r="AE634" s="183">
        <f t="shared" si="44"/>
        <v>264</v>
      </c>
    </row>
    <row r="635" spans="1:32" x14ac:dyDescent="0.2">
      <c r="A635" s="133" t="s">
        <v>2409</v>
      </c>
      <c r="B635" s="133" t="s">
        <v>4424</v>
      </c>
      <c r="C635" s="136" t="s">
        <v>4805</v>
      </c>
      <c r="D635" s="136" t="s">
        <v>2413</v>
      </c>
      <c r="E635" s="133" t="s">
        <v>2411</v>
      </c>
      <c r="F635" s="133" t="s">
        <v>2412</v>
      </c>
      <c r="G635" s="133" t="s">
        <v>3593</v>
      </c>
      <c r="H635" s="133">
        <v>172</v>
      </c>
      <c r="I635" s="133"/>
      <c r="J635" s="133">
        <v>165</v>
      </c>
      <c r="K635" s="133">
        <v>54</v>
      </c>
      <c r="L635" s="133">
        <v>165</v>
      </c>
      <c r="M635" s="133" t="s">
        <v>3594</v>
      </c>
      <c r="N635" s="133" t="s">
        <v>2660</v>
      </c>
      <c r="O635" s="133" t="s">
        <v>3664</v>
      </c>
      <c r="P635" s="133" t="s">
        <v>4804</v>
      </c>
      <c r="Q635" s="166">
        <v>41312</v>
      </c>
      <c r="R635" s="181">
        <v>1.61</v>
      </c>
      <c r="S635" s="1">
        <v>72</v>
      </c>
      <c r="V635" s="1">
        <v>19200</v>
      </c>
      <c r="W635" s="182">
        <f t="shared" si="41"/>
        <v>43.994999999999997</v>
      </c>
      <c r="X635" s="1" t="s">
        <v>4868</v>
      </c>
      <c r="AA635" s="183">
        <f t="shared" si="42"/>
        <v>19.923749999999998</v>
      </c>
      <c r="AB635" s="183">
        <f t="shared" si="43"/>
        <v>17.034864000000002</v>
      </c>
      <c r="AE635" s="183">
        <f t="shared" si="44"/>
        <v>264</v>
      </c>
    </row>
    <row r="636" spans="1:32" x14ac:dyDescent="0.2">
      <c r="A636" s="136" t="s">
        <v>2414</v>
      </c>
      <c r="B636" s="136" t="s">
        <v>4424</v>
      </c>
      <c r="C636" s="136" t="s">
        <v>4805</v>
      </c>
      <c r="D636" s="136" t="s">
        <v>2415</v>
      </c>
      <c r="E636" s="136" t="s">
        <v>3700</v>
      </c>
      <c r="F636" s="136" t="s">
        <v>2445</v>
      </c>
      <c r="G636" s="136" t="s">
        <v>3593</v>
      </c>
      <c r="H636" s="136" t="s">
        <v>2721</v>
      </c>
      <c r="I636" s="136"/>
      <c r="J636" s="136" t="s">
        <v>1164</v>
      </c>
      <c r="K636" s="136" t="s">
        <v>1851</v>
      </c>
      <c r="L636" s="136" t="s">
        <v>1164</v>
      </c>
      <c r="M636" s="133" t="s">
        <v>2416</v>
      </c>
      <c r="N636" s="136" t="s">
        <v>3633</v>
      </c>
      <c r="O636" s="136" t="s">
        <v>4556</v>
      </c>
      <c r="P636" s="136" t="s">
        <v>4804</v>
      </c>
      <c r="Q636" s="166">
        <v>41319</v>
      </c>
      <c r="R636" s="181">
        <v>1.61</v>
      </c>
      <c r="S636" s="1">
        <v>59.5</v>
      </c>
      <c r="V636" s="1">
        <v>19200</v>
      </c>
      <c r="W636" s="182">
        <f t="shared" si="41"/>
        <v>43.994999999999997</v>
      </c>
      <c r="X636" s="1" t="s">
        <v>4868</v>
      </c>
      <c r="AA636" s="183">
        <f t="shared" si="42"/>
        <v>16.072941176470589</v>
      </c>
      <c r="AB636" s="183">
        <f t="shared" si="43"/>
        <v>11.356575999999999</v>
      </c>
      <c r="AE636" s="183">
        <f t="shared" si="44"/>
        <v>176</v>
      </c>
    </row>
    <row r="637" spans="1:32" x14ac:dyDescent="0.2">
      <c r="A637" s="136" t="s">
        <v>2414</v>
      </c>
      <c r="B637" s="136" t="s">
        <v>4424</v>
      </c>
      <c r="C637" s="136" t="s">
        <v>4805</v>
      </c>
      <c r="D637" s="136" t="s">
        <v>2417</v>
      </c>
      <c r="E637" s="136" t="s">
        <v>3700</v>
      </c>
      <c r="F637" s="136" t="s">
        <v>2445</v>
      </c>
      <c r="G637" s="136" t="s">
        <v>3593</v>
      </c>
      <c r="H637" s="136" t="s">
        <v>2721</v>
      </c>
      <c r="I637" s="136"/>
      <c r="J637" s="136" t="s">
        <v>1164</v>
      </c>
      <c r="K637" s="136" t="s">
        <v>1851</v>
      </c>
      <c r="L637" s="136" t="s">
        <v>1164</v>
      </c>
      <c r="M637" s="133" t="s">
        <v>2416</v>
      </c>
      <c r="N637" s="136" t="s">
        <v>3633</v>
      </c>
      <c r="O637" s="136" t="s">
        <v>4556</v>
      </c>
      <c r="P637" s="136" t="s">
        <v>4804</v>
      </c>
      <c r="Q637" s="166">
        <v>41319</v>
      </c>
      <c r="R637" s="181">
        <v>1.61</v>
      </c>
      <c r="S637" s="1">
        <v>59.5</v>
      </c>
      <c r="V637" s="1">
        <v>19200</v>
      </c>
      <c r="W637" s="182">
        <f t="shared" si="41"/>
        <v>43.994999999999997</v>
      </c>
      <c r="X637" s="1" t="s">
        <v>4868</v>
      </c>
      <c r="AA637" s="183">
        <f t="shared" si="42"/>
        <v>16.072941176470589</v>
      </c>
      <c r="AB637" s="183">
        <f t="shared" si="43"/>
        <v>11.356575999999999</v>
      </c>
      <c r="AE637" s="183">
        <f t="shared" si="44"/>
        <v>176</v>
      </c>
    </row>
    <row r="638" spans="1:32" x14ac:dyDescent="0.2">
      <c r="A638" s="133" t="s">
        <v>2418</v>
      </c>
      <c r="B638" s="133" t="s">
        <v>4424</v>
      </c>
      <c r="C638" s="136" t="s">
        <v>4805</v>
      </c>
      <c r="D638" s="136" t="s">
        <v>2419</v>
      </c>
      <c r="E638" s="133">
        <v>102015</v>
      </c>
      <c r="F638" s="133" t="s">
        <v>2420</v>
      </c>
      <c r="G638" s="136" t="s">
        <v>3593</v>
      </c>
      <c r="H638" s="136" t="s">
        <v>2721</v>
      </c>
      <c r="I638" s="136"/>
      <c r="J638" s="136" t="s">
        <v>2421</v>
      </c>
      <c r="K638" s="136" t="s">
        <v>1851</v>
      </c>
      <c r="L638" s="136" t="s">
        <v>4907</v>
      </c>
      <c r="M638" s="136" t="s">
        <v>1207</v>
      </c>
      <c r="N638" s="136"/>
      <c r="O638" s="136" t="s">
        <v>2422</v>
      </c>
      <c r="P638" s="136" t="s">
        <v>4804</v>
      </c>
      <c r="Q638" s="166">
        <v>41319</v>
      </c>
      <c r="R638" s="181">
        <v>1.61</v>
      </c>
      <c r="S638" s="1">
        <v>59.5</v>
      </c>
      <c r="V638" s="1">
        <v>19200</v>
      </c>
      <c r="W638" s="182">
        <f t="shared" si="41"/>
        <v>43.994999999999997</v>
      </c>
      <c r="X638" s="1" t="s">
        <v>4868</v>
      </c>
      <c r="AA638" s="183">
        <f t="shared" si="42"/>
        <v>0.80364705882352938</v>
      </c>
      <c r="AB638" s="183">
        <f t="shared" si="43"/>
        <v>0.56782880000000002</v>
      </c>
      <c r="AE638" s="183">
        <f t="shared" si="44"/>
        <v>8.8000000000000007</v>
      </c>
    </row>
    <row r="639" spans="1:32" x14ac:dyDescent="0.2">
      <c r="A639" s="133" t="s">
        <v>2418</v>
      </c>
      <c r="B639" s="133" t="s">
        <v>4424</v>
      </c>
      <c r="C639" s="136" t="s">
        <v>4805</v>
      </c>
      <c r="D639" s="136" t="s">
        <v>2423</v>
      </c>
      <c r="E639" s="133">
        <v>102015</v>
      </c>
      <c r="F639" s="133" t="s">
        <v>2420</v>
      </c>
      <c r="G639" s="136" t="s">
        <v>3593</v>
      </c>
      <c r="H639" s="136" t="s">
        <v>2721</v>
      </c>
      <c r="I639" s="136"/>
      <c r="J639" s="136" t="s">
        <v>2421</v>
      </c>
      <c r="K639" s="136" t="s">
        <v>1851</v>
      </c>
      <c r="L639" s="136"/>
      <c r="M639" s="136" t="s">
        <v>1207</v>
      </c>
      <c r="N639" s="136"/>
      <c r="O639" s="136" t="s">
        <v>2422</v>
      </c>
      <c r="P639" s="136" t="s">
        <v>4804</v>
      </c>
      <c r="Q639" s="166">
        <v>41319</v>
      </c>
      <c r="R639" s="181">
        <v>1.61</v>
      </c>
      <c r="S639" s="1">
        <v>59.5</v>
      </c>
      <c r="V639" s="1">
        <v>19200</v>
      </c>
      <c r="W639" s="182">
        <f t="shared" si="41"/>
        <v>43.994999999999997</v>
      </c>
      <c r="X639" s="1" t="s">
        <v>4868</v>
      </c>
      <c r="AA639" s="183">
        <f t="shared" si="42"/>
        <v>0.80364705882352938</v>
      </c>
      <c r="AB639" s="183">
        <f t="shared" si="43"/>
        <v>0.56782880000000002</v>
      </c>
      <c r="AE639" s="183">
        <f t="shared" si="44"/>
        <v>8.8000000000000007</v>
      </c>
    </row>
    <row r="640" spans="1:32" x14ac:dyDescent="0.2">
      <c r="A640" s="133" t="s">
        <v>2424</v>
      </c>
      <c r="B640" s="133" t="s">
        <v>4424</v>
      </c>
      <c r="C640" s="136" t="s">
        <v>4805</v>
      </c>
      <c r="D640" s="133" t="s">
        <v>2425</v>
      </c>
      <c r="E640" s="136" t="s">
        <v>2426</v>
      </c>
      <c r="F640" s="133" t="s">
        <v>2427</v>
      </c>
      <c r="G640" s="136" t="s">
        <v>3593</v>
      </c>
      <c r="H640" s="133">
        <v>172</v>
      </c>
      <c r="I640" s="133"/>
      <c r="J640" s="133">
        <v>5</v>
      </c>
      <c r="K640" s="133">
        <v>54</v>
      </c>
      <c r="L640" s="133">
        <v>5</v>
      </c>
      <c r="M640" s="133" t="s">
        <v>1207</v>
      </c>
      <c r="N640" s="136"/>
      <c r="O640" s="133" t="s">
        <v>2428</v>
      </c>
      <c r="P640" s="133" t="s">
        <v>4804</v>
      </c>
      <c r="Q640" s="166">
        <v>41320</v>
      </c>
      <c r="R640" s="181">
        <v>1.61</v>
      </c>
      <c r="S640" s="1">
        <v>72</v>
      </c>
      <c r="V640" s="1">
        <v>19200</v>
      </c>
      <c r="W640" s="182">
        <f t="shared" si="41"/>
        <v>43.994999999999997</v>
      </c>
      <c r="X640" s="1" t="s">
        <v>4868</v>
      </c>
      <c r="AA640" s="183">
        <f t="shared" si="42"/>
        <v>0.60375000000000001</v>
      </c>
      <c r="AB640" s="183">
        <f t="shared" si="43"/>
        <v>0.516208</v>
      </c>
      <c r="AE640" s="183">
        <f t="shared" si="44"/>
        <v>8</v>
      </c>
    </row>
    <row r="641" spans="1:31" x14ac:dyDescent="0.2">
      <c r="A641" s="133" t="s">
        <v>2424</v>
      </c>
      <c r="B641" s="133" t="s">
        <v>4424</v>
      </c>
      <c r="C641" s="136" t="s">
        <v>4805</v>
      </c>
      <c r="D641" s="133" t="s">
        <v>2429</v>
      </c>
      <c r="E641" s="136" t="s">
        <v>2426</v>
      </c>
      <c r="F641" s="133" t="s">
        <v>2427</v>
      </c>
      <c r="G641" s="136" t="s">
        <v>3593</v>
      </c>
      <c r="H641" s="133">
        <v>172</v>
      </c>
      <c r="I641" s="133"/>
      <c r="J641" s="133">
        <v>5</v>
      </c>
      <c r="K641" s="133">
        <v>54</v>
      </c>
      <c r="L641" s="133">
        <v>5</v>
      </c>
      <c r="M641" s="133" t="s">
        <v>1207</v>
      </c>
      <c r="N641" s="136"/>
      <c r="O641" s="133" t="s">
        <v>2428</v>
      </c>
      <c r="P641" s="136" t="s">
        <v>4804</v>
      </c>
      <c r="Q641" s="166">
        <v>41320</v>
      </c>
      <c r="R641" s="181">
        <v>1.61</v>
      </c>
      <c r="S641" s="1">
        <v>72</v>
      </c>
      <c r="V641" s="1">
        <v>19200</v>
      </c>
      <c r="W641" s="182">
        <f t="shared" si="41"/>
        <v>43.994999999999997</v>
      </c>
      <c r="X641" s="1" t="s">
        <v>4868</v>
      </c>
      <c r="AA641" s="183">
        <f t="shared" si="42"/>
        <v>0.60375000000000001</v>
      </c>
      <c r="AB641" s="183">
        <f t="shared" si="43"/>
        <v>0.516208</v>
      </c>
      <c r="AE641" s="183">
        <f t="shared" si="44"/>
        <v>8</v>
      </c>
    </row>
    <row r="642" spans="1:31" x14ac:dyDescent="0.2">
      <c r="A642" s="133" t="s">
        <v>3388</v>
      </c>
      <c r="B642" s="133" t="s">
        <v>4424</v>
      </c>
      <c r="C642" s="136" t="s">
        <v>4805</v>
      </c>
      <c r="D642" s="136" t="s">
        <v>3389</v>
      </c>
      <c r="E642" s="133" t="s">
        <v>2426</v>
      </c>
      <c r="F642" s="133" t="s">
        <v>3390</v>
      </c>
      <c r="G642" s="136" t="s">
        <v>3593</v>
      </c>
      <c r="H642" s="136" t="s">
        <v>2721</v>
      </c>
      <c r="I642" s="136"/>
      <c r="J642" s="136" t="s">
        <v>4907</v>
      </c>
      <c r="K642" s="136" t="s">
        <v>1851</v>
      </c>
      <c r="L642" s="136" t="s">
        <v>4907</v>
      </c>
      <c r="M642" s="136" t="s">
        <v>1207</v>
      </c>
      <c r="N642" s="136"/>
      <c r="O642" s="136" t="s">
        <v>4451</v>
      </c>
      <c r="P642" s="136" t="s">
        <v>4807</v>
      </c>
      <c r="Q642" s="166">
        <v>41323</v>
      </c>
      <c r="R642" s="181">
        <v>1.61</v>
      </c>
      <c r="S642" s="1">
        <v>72</v>
      </c>
      <c r="V642" s="1">
        <v>19200</v>
      </c>
      <c r="W642" s="182">
        <f t="shared" si="41"/>
        <v>43.994999999999997</v>
      </c>
      <c r="X642" s="1" t="s">
        <v>4868</v>
      </c>
      <c r="AA642" s="183">
        <f t="shared" si="42"/>
        <v>1.2075</v>
      </c>
      <c r="AB642" s="183">
        <f t="shared" si="43"/>
        <v>1.032416</v>
      </c>
      <c r="AE642" s="183">
        <f t="shared" si="44"/>
        <v>16</v>
      </c>
    </row>
    <row r="643" spans="1:31" x14ac:dyDescent="0.2">
      <c r="A643" s="133" t="s">
        <v>3388</v>
      </c>
      <c r="B643" s="133" t="s">
        <v>4424</v>
      </c>
      <c r="C643" s="136" t="s">
        <v>4805</v>
      </c>
      <c r="D643" s="136" t="s">
        <v>3391</v>
      </c>
      <c r="E643" s="133" t="s">
        <v>2426</v>
      </c>
      <c r="F643" s="133" t="s">
        <v>3390</v>
      </c>
      <c r="G643" s="136" t="s">
        <v>3593</v>
      </c>
      <c r="H643" s="136" t="s">
        <v>2721</v>
      </c>
      <c r="I643" s="136"/>
      <c r="J643" s="136" t="s">
        <v>4907</v>
      </c>
      <c r="K643" s="136" t="s">
        <v>1851</v>
      </c>
      <c r="L643" s="136" t="s">
        <v>4907</v>
      </c>
      <c r="M643" s="136" t="s">
        <v>1207</v>
      </c>
      <c r="N643" s="136"/>
      <c r="O643" s="136" t="s">
        <v>4451</v>
      </c>
      <c r="P643" s="136" t="s">
        <v>4807</v>
      </c>
      <c r="Q643" s="166">
        <v>41323</v>
      </c>
      <c r="R643" s="181">
        <v>1.61</v>
      </c>
      <c r="S643" s="1">
        <v>72</v>
      </c>
      <c r="V643" s="1">
        <v>19200</v>
      </c>
      <c r="W643" s="182">
        <f t="shared" si="41"/>
        <v>43.994999999999997</v>
      </c>
      <c r="X643" s="1" t="s">
        <v>4868</v>
      </c>
      <c r="AA643" s="183">
        <f t="shared" si="42"/>
        <v>1.2075</v>
      </c>
      <c r="AB643" s="183">
        <f t="shared" si="43"/>
        <v>1.032416</v>
      </c>
      <c r="AE643" s="183">
        <f t="shared" si="44"/>
        <v>16</v>
      </c>
    </row>
    <row r="644" spans="1:31" x14ac:dyDescent="0.2">
      <c r="A644" s="133" t="s">
        <v>3392</v>
      </c>
      <c r="B644" s="133" t="s">
        <v>4424</v>
      </c>
      <c r="C644" s="136" t="s">
        <v>4805</v>
      </c>
      <c r="D644" s="136" t="s">
        <v>3393</v>
      </c>
      <c r="E644" s="133"/>
      <c r="F644" s="133" t="s">
        <v>3394</v>
      </c>
      <c r="G644" s="136" t="s">
        <v>3593</v>
      </c>
      <c r="H644" s="136" t="s">
        <v>2721</v>
      </c>
      <c r="I644" s="136"/>
      <c r="J644" s="136" t="s">
        <v>2660</v>
      </c>
      <c r="K644" s="136" t="s">
        <v>3963</v>
      </c>
      <c r="L644" s="136" t="s">
        <v>2660</v>
      </c>
      <c r="M644" s="136" t="s">
        <v>1207</v>
      </c>
      <c r="N644" s="136"/>
      <c r="O644" s="136" t="s">
        <v>2645</v>
      </c>
      <c r="P644" s="136" t="s">
        <v>4807</v>
      </c>
      <c r="Q644" s="166">
        <v>41323</v>
      </c>
      <c r="R644" s="181">
        <v>1.61</v>
      </c>
      <c r="S644" s="1">
        <v>100</v>
      </c>
      <c r="V644" s="1">
        <v>19200</v>
      </c>
      <c r="W644" s="182">
        <f t="shared" si="41"/>
        <v>43.994999999999997</v>
      </c>
      <c r="X644" s="1" t="s">
        <v>4868</v>
      </c>
      <c r="AA644" s="183">
        <f t="shared" si="42"/>
        <v>0.49909999999999999</v>
      </c>
      <c r="AB644" s="183">
        <f t="shared" si="43"/>
        <v>0.516208</v>
      </c>
      <c r="AE644" s="183">
        <f t="shared" si="44"/>
        <v>8</v>
      </c>
    </row>
    <row r="645" spans="1:31" x14ac:dyDescent="0.2">
      <c r="A645" s="133" t="s">
        <v>3392</v>
      </c>
      <c r="B645" s="133" t="s">
        <v>4424</v>
      </c>
      <c r="C645" s="136" t="s">
        <v>4805</v>
      </c>
      <c r="D645" s="136" t="s">
        <v>3395</v>
      </c>
      <c r="E645" s="133"/>
      <c r="F645" s="133" t="s">
        <v>3394</v>
      </c>
      <c r="G645" s="136" t="s">
        <v>3593</v>
      </c>
      <c r="H645" s="136" t="s">
        <v>2721</v>
      </c>
      <c r="I645" s="136"/>
      <c r="J645" s="136" t="s">
        <v>2660</v>
      </c>
      <c r="K645" s="136" t="s">
        <v>3963</v>
      </c>
      <c r="L645" s="136" t="s">
        <v>2660</v>
      </c>
      <c r="M645" s="136" t="s">
        <v>1207</v>
      </c>
      <c r="N645" s="136"/>
      <c r="O645" s="136" t="s">
        <v>2645</v>
      </c>
      <c r="P645" s="136" t="s">
        <v>4807</v>
      </c>
      <c r="Q645" s="166">
        <v>41323</v>
      </c>
      <c r="R645" s="181">
        <v>1.61</v>
      </c>
      <c r="S645" s="1">
        <v>100</v>
      </c>
      <c r="V645" s="1">
        <v>19200</v>
      </c>
      <c r="W645" s="182">
        <f t="shared" si="41"/>
        <v>43.994999999999997</v>
      </c>
      <c r="X645" s="1" t="s">
        <v>4868</v>
      </c>
      <c r="AA645" s="183">
        <f t="shared" si="42"/>
        <v>0.49909999999999999</v>
      </c>
      <c r="AB645" s="183">
        <f t="shared" si="43"/>
        <v>0.516208</v>
      </c>
      <c r="AE645" s="183">
        <f t="shared" si="44"/>
        <v>8</v>
      </c>
    </row>
    <row r="646" spans="1:31" x14ac:dyDescent="0.2">
      <c r="A646" s="133" t="s">
        <v>3396</v>
      </c>
      <c r="B646" s="133" t="s">
        <v>4424</v>
      </c>
      <c r="C646" s="136" t="s">
        <v>4805</v>
      </c>
      <c r="D646" s="136" t="s">
        <v>3397</v>
      </c>
      <c r="E646" s="133"/>
      <c r="F646" s="133" t="s">
        <v>3398</v>
      </c>
      <c r="G646" s="136" t="s">
        <v>3593</v>
      </c>
      <c r="H646" s="136" t="s">
        <v>2721</v>
      </c>
      <c r="I646" s="136"/>
      <c r="J646" s="136" t="s">
        <v>4907</v>
      </c>
      <c r="K646" s="136" t="s">
        <v>1832</v>
      </c>
      <c r="L646" s="136" t="s">
        <v>4907</v>
      </c>
      <c r="M646" s="136" t="s">
        <v>1207</v>
      </c>
      <c r="N646" s="136"/>
      <c r="O646" s="136" t="s">
        <v>4451</v>
      </c>
      <c r="P646" s="136" t="s">
        <v>4804</v>
      </c>
      <c r="Q646" s="166">
        <v>41323</v>
      </c>
      <c r="R646" s="181">
        <v>1.61</v>
      </c>
      <c r="S646" s="1">
        <v>72</v>
      </c>
      <c r="V646" s="1">
        <v>19200</v>
      </c>
      <c r="W646" s="182">
        <f t="shared" si="41"/>
        <v>43.994999999999997</v>
      </c>
      <c r="X646" s="1" t="s">
        <v>4868</v>
      </c>
      <c r="AA646" s="183">
        <f t="shared" si="42"/>
        <v>1.0062500000000001</v>
      </c>
      <c r="AB646" s="183">
        <f t="shared" si="43"/>
        <v>1.032416</v>
      </c>
      <c r="AE646" s="183">
        <f t="shared" si="44"/>
        <v>16</v>
      </c>
    </row>
    <row r="647" spans="1:31" x14ac:dyDescent="0.2">
      <c r="A647" s="133" t="s">
        <v>3396</v>
      </c>
      <c r="B647" s="133" t="s">
        <v>4424</v>
      </c>
      <c r="C647" s="136" t="s">
        <v>4805</v>
      </c>
      <c r="D647" s="136" t="s">
        <v>3399</v>
      </c>
      <c r="E647" s="133"/>
      <c r="F647" s="133" t="s">
        <v>3398</v>
      </c>
      <c r="G647" s="136" t="s">
        <v>3593</v>
      </c>
      <c r="H647" s="136" t="s">
        <v>2721</v>
      </c>
      <c r="I647" s="136"/>
      <c r="J647" s="136" t="s">
        <v>4907</v>
      </c>
      <c r="K647" s="136" t="s">
        <v>1832</v>
      </c>
      <c r="L647" s="136" t="s">
        <v>4907</v>
      </c>
      <c r="M647" s="136" t="s">
        <v>1207</v>
      </c>
      <c r="N647" s="136"/>
      <c r="O647" s="136" t="s">
        <v>4451</v>
      </c>
      <c r="P647" s="136" t="s">
        <v>4804</v>
      </c>
      <c r="Q647" s="166">
        <v>41323</v>
      </c>
      <c r="R647" s="181">
        <v>1.61</v>
      </c>
      <c r="S647" s="1">
        <v>72</v>
      </c>
      <c r="V647" s="1">
        <v>19200</v>
      </c>
      <c r="W647" s="182">
        <f t="shared" si="41"/>
        <v>43.994999999999997</v>
      </c>
      <c r="X647" s="1" t="s">
        <v>4868</v>
      </c>
      <c r="AA647" s="183">
        <f t="shared" si="42"/>
        <v>1.0062500000000001</v>
      </c>
      <c r="AB647" s="183">
        <f t="shared" si="43"/>
        <v>1.032416</v>
      </c>
      <c r="AE647" s="183">
        <f t="shared" si="44"/>
        <v>16</v>
      </c>
    </row>
    <row r="648" spans="1:31" x14ac:dyDescent="0.2">
      <c r="A648" s="133" t="s">
        <v>3400</v>
      </c>
      <c r="B648" s="133" t="s">
        <v>4424</v>
      </c>
      <c r="C648" s="136" t="s">
        <v>4805</v>
      </c>
      <c r="D648" s="136" t="s">
        <v>3401</v>
      </c>
      <c r="E648" s="133"/>
      <c r="F648" s="133" t="s">
        <v>3402</v>
      </c>
      <c r="G648" s="136" t="s">
        <v>3593</v>
      </c>
      <c r="H648" s="136" t="s">
        <v>2721</v>
      </c>
      <c r="I648" s="136"/>
      <c r="J648" s="136" t="s">
        <v>3403</v>
      </c>
      <c r="K648" s="136" t="s">
        <v>1843</v>
      </c>
      <c r="L648" s="136" t="s">
        <v>3403</v>
      </c>
      <c r="M648" s="136" t="s">
        <v>1207</v>
      </c>
      <c r="N648" s="136"/>
      <c r="O648" s="136" t="s">
        <v>3545</v>
      </c>
      <c r="P648" s="136" t="s">
        <v>4804</v>
      </c>
      <c r="Q648" s="166">
        <v>41323</v>
      </c>
      <c r="R648" s="181">
        <v>1.61</v>
      </c>
      <c r="S648" s="1">
        <v>59.5</v>
      </c>
      <c r="V648" s="1">
        <v>19200</v>
      </c>
      <c r="W648" s="182">
        <f t="shared" si="41"/>
        <v>43.994999999999997</v>
      </c>
      <c r="X648" s="1" t="s">
        <v>4868</v>
      </c>
      <c r="AA648" s="183">
        <f t="shared" si="42"/>
        <v>0.81176470588235305</v>
      </c>
      <c r="AB648" s="183">
        <f t="shared" si="43"/>
        <v>0.61944960000000004</v>
      </c>
      <c r="AE648" s="183">
        <f t="shared" si="44"/>
        <v>9.6000000000000014</v>
      </c>
    </row>
    <row r="649" spans="1:31" x14ac:dyDescent="0.2">
      <c r="A649" s="137" t="s">
        <v>3400</v>
      </c>
      <c r="B649" s="133" t="s">
        <v>4424</v>
      </c>
      <c r="C649" s="136" t="s">
        <v>4805</v>
      </c>
      <c r="D649" s="136" t="s">
        <v>3546</v>
      </c>
      <c r="E649" s="133"/>
      <c r="F649" s="133" t="s">
        <v>3402</v>
      </c>
      <c r="G649" s="136" t="s">
        <v>3593</v>
      </c>
      <c r="H649" s="136" t="s">
        <v>2721</v>
      </c>
      <c r="I649" s="136"/>
      <c r="J649" s="136" t="s">
        <v>3403</v>
      </c>
      <c r="K649" s="136" t="s">
        <v>1843</v>
      </c>
      <c r="L649" s="136" t="s">
        <v>3403</v>
      </c>
      <c r="M649" s="136" t="s">
        <v>1207</v>
      </c>
      <c r="N649" s="136"/>
      <c r="O649" s="136" t="s">
        <v>3545</v>
      </c>
      <c r="P649" s="136" t="s">
        <v>4804</v>
      </c>
      <c r="Q649" s="166">
        <v>41323</v>
      </c>
      <c r="R649" s="181">
        <v>1.61</v>
      </c>
      <c r="S649" s="1">
        <v>59.5</v>
      </c>
      <c r="V649" s="1">
        <v>19200</v>
      </c>
      <c r="W649" s="182">
        <f t="shared" si="41"/>
        <v>43.994999999999997</v>
      </c>
      <c r="X649" s="1" t="s">
        <v>4868</v>
      </c>
      <c r="AA649" s="183">
        <f t="shared" si="42"/>
        <v>0.81176470588235305</v>
      </c>
      <c r="AB649" s="183">
        <f t="shared" si="43"/>
        <v>0.61944960000000004</v>
      </c>
      <c r="AE649" s="183">
        <f t="shared" si="44"/>
        <v>9.6000000000000014</v>
      </c>
    </row>
    <row r="650" spans="1:31" x14ac:dyDescent="0.2">
      <c r="A650" s="383" t="s">
        <v>3547</v>
      </c>
      <c r="B650" s="133" t="s">
        <v>4424</v>
      </c>
      <c r="C650" s="136" t="s">
        <v>4805</v>
      </c>
      <c r="D650" s="136" t="s">
        <v>3548</v>
      </c>
      <c r="E650" s="133">
        <v>101720</v>
      </c>
      <c r="F650" s="133" t="s">
        <v>2445</v>
      </c>
      <c r="G650" s="136" t="s">
        <v>3593</v>
      </c>
      <c r="H650" s="136" t="s">
        <v>2721</v>
      </c>
      <c r="I650" s="136"/>
      <c r="J650" s="136" t="s">
        <v>4907</v>
      </c>
      <c r="K650" s="136" t="s">
        <v>3947</v>
      </c>
      <c r="L650" s="136" t="s">
        <v>4907</v>
      </c>
      <c r="M650" s="136" t="s">
        <v>3549</v>
      </c>
      <c r="N650" s="136"/>
      <c r="O650" s="136" t="s">
        <v>3550</v>
      </c>
      <c r="P650" s="136" t="s">
        <v>4816</v>
      </c>
      <c r="Q650" s="166">
        <v>41323</v>
      </c>
      <c r="R650" s="181">
        <v>1.61</v>
      </c>
      <c r="S650" s="1">
        <v>72</v>
      </c>
      <c r="V650" s="1">
        <v>19200</v>
      </c>
      <c r="W650" s="182">
        <f t="shared" si="41"/>
        <v>43.994999999999997</v>
      </c>
      <c r="X650" s="1" t="s">
        <v>4868</v>
      </c>
      <c r="AA650" s="183">
        <f t="shared" si="42"/>
        <v>1.2298611111111111</v>
      </c>
      <c r="AB650" s="183">
        <f t="shared" si="43"/>
        <v>1.032416</v>
      </c>
      <c r="AE650" s="183">
        <f t="shared" si="44"/>
        <v>16</v>
      </c>
    </row>
    <row r="651" spans="1:31" x14ac:dyDescent="0.2">
      <c r="A651" s="384" t="s">
        <v>3547</v>
      </c>
      <c r="B651" s="136" t="s">
        <v>4424</v>
      </c>
      <c r="C651" s="136" t="s">
        <v>4805</v>
      </c>
      <c r="D651" s="136" t="s">
        <v>3551</v>
      </c>
      <c r="E651" s="136" t="s">
        <v>3700</v>
      </c>
      <c r="F651" s="136" t="s">
        <v>2445</v>
      </c>
      <c r="G651" s="136" t="s">
        <v>3593</v>
      </c>
      <c r="H651" s="136" t="s">
        <v>2721</v>
      </c>
      <c r="I651" s="136"/>
      <c r="J651" s="136" t="s">
        <v>4907</v>
      </c>
      <c r="K651" s="136" t="s">
        <v>3947</v>
      </c>
      <c r="L651" s="136" t="s">
        <v>4907</v>
      </c>
      <c r="M651" s="136" t="s">
        <v>3549</v>
      </c>
      <c r="N651" s="136"/>
      <c r="O651" s="136" t="s">
        <v>3550</v>
      </c>
      <c r="P651" s="136" t="s">
        <v>4816</v>
      </c>
      <c r="Q651" s="166">
        <v>41323</v>
      </c>
      <c r="R651" s="181">
        <v>1.61</v>
      </c>
      <c r="S651" s="1">
        <v>72</v>
      </c>
      <c r="V651" s="1">
        <v>19200</v>
      </c>
      <c r="W651" s="182">
        <f t="shared" si="41"/>
        <v>43.994999999999997</v>
      </c>
      <c r="X651" s="1" t="s">
        <v>4868</v>
      </c>
      <c r="AA651" s="183">
        <f t="shared" si="42"/>
        <v>1.2298611111111111</v>
      </c>
      <c r="AB651" s="183">
        <f t="shared" si="43"/>
        <v>1.032416</v>
      </c>
      <c r="AE651" s="183">
        <f t="shared" si="44"/>
        <v>16</v>
      </c>
    </row>
    <row r="652" spans="1:31" x14ac:dyDescent="0.2">
      <c r="A652" s="184"/>
      <c r="B652" s="385"/>
      <c r="C652" s="293"/>
      <c r="D652" s="293"/>
      <c r="E652" s="293"/>
      <c r="F652" s="12"/>
      <c r="G652" s="12"/>
      <c r="H652" s="12"/>
      <c r="I652" s="326" t="s">
        <v>3552</v>
      </c>
      <c r="J652" s="21">
        <f>SUM(J629:J651)</f>
        <v>560</v>
      </c>
      <c r="K652" s="12"/>
      <c r="L652" s="12"/>
      <c r="M652" s="12"/>
      <c r="N652" s="12"/>
      <c r="O652" s="12"/>
      <c r="P652" s="12"/>
      <c r="Q652" s="296"/>
    </row>
    <row r="653" spans="1:31" x14ac:dyDescent="0.2">
      <c r="A653" s="386" t="s">
        <v>3553</v>
      </c>
      <c r="B653" s="386" t="s">
        <v>4424</v>
      </c>
      <c r="C653" s="387" t="s">
        <v>3554</v>
      </c>
      <c r="D653" s="386"/>
      <c r="E653" s="388"/>
      <c r="F653" s="135">
        <v>860</v>
      </c>
      <c r="G653" s="389" t="s">
        <v>3593</v>
      </c>
      <c r="H653" s="386">
        <v>165</v>
      </c>
      <c r="I653" s="386"/>
      <c r="J653" s="390">
        <v>20</v>
      </c>
      <c r="K653" s="390"/>
      <c r="L653" s="391">
        <v>20</v>
      </c>
      <c r="M653" s="386"/>
      <c r="N653" s="392" t="s">
        <v>3612</v>
      </c>
      <c r="O653" s="386"/>
      <c r="P653" s="133"/>
      <c r="Q653" s="133"/>
    </row>
    <row r="654" spans="1:31" x14ac:dyDescent="0.2">
      <c r="C654" s="136" t="s">
        <v>4805</v>
      </c>
      <c r="D654" s="136" t="s">
        <v>1749</v>
      </c>
      <c r="E654" s="133"/>
      <c r="F654" s="133" t="s">
        <v>4867</v>
      </c>
      <c r="G654" s="393">
        <v>160</v>
      </c>
      <c r="H654" s="133">
        <v>172</v>
      </c>
      <c r="I654" s="133"/>
      <c r="J654" s="133">
        <v>10</v>
      </c>
      <c r="K654" s="133">
        <v>60</v>
      </c>
      <c r="L654" s="133">
        <v>20</v>
      </c>
      <c r="M654" s="133" t="s">
        <v>2360</v>
      </c>
      <c r="N654" s="133">
        <v>1</v>
      </c>
      <c r="O654" s="135" t="s">
        <v>3555</v>
      </c>
      <c r="P654" s="133" t="s">
        <v>4816</v>
      </c>
      <c r="Q654" s="135"/>
      <c r="R654" s="181">
        <v>1.61</v>
      </c>
      <c r="S654" s="1">
        <v>59.5</v>
      </c>
      <c r="V654" s="1">
        <v>19200</v>
      </c>
      <c r="W654" s="182">
        <f t="shared" ref="W654:W685" si="45">41.9*1.05</f>
        <v>43.994999999999997</v>
      </c>
      <c r="X654" s="1" t="s">
        <v>4868</v>
      </c>
      <c r="AA654" s="183">
        <f t="shared" ref="AA654:AA685" si="46">K654*100*R654*(J654)/(S654*1000)</f>
        <v>1.6235294117647059</v>
      </c>
      <c r="AB654" s="183">
        <f t="shared" ref="AB654:AB685" si="47">(V654*(J654)*1.1)/9000*W654/1000</f>
        <v>1.032416</v>
      </c>
      <c r="AE654" s="183">
        <f t="shared" ref="AE654:AE685" si="48">J654*(G654/100)</f>
        <v>16</v>
      </c>
    </row>
    <row r="655" spans="1:31" x14ac:dyDescent="0.2">
      <c r="C655" s="136" t="s">
        <v>4805</v>
      </c>
      <c r="D655" s="136" t="s">
        <v>1749</v>
      </c>
      <c r="E655" s="133"/>
      <c r="F655" s="133" t="s">
        <v>4867</v>
      </c>
      <c r="G655" s="393">
        <v>160</v>
      </c>
      <c r="H655" s="133">
        <v>172</v>
      </c>
      <c r="I655" s="133"/>
      <c r="J655" s="133">
        <v>10</v>
      </c>
      <c r="K655" s="133">
        <v>60</v>
      </c>
      <c r="L655" s="133">
        <v>20</v>
      </c>
      <c r="M655" s="133" t="s">
        <v>2360</v>
      </c>
      <c r="N655" s="133">
        <v>1</v>
      </c>
      <c r="O655" s="135" t="s">
        <v>3556</v>
      </c>
      <c r="P655" s="133" t="s">
        <v>4816</v>
      </c>
      <c r="Q655" s="135"/>
      <c r="R655" s="181">
        <v>1.61</v>
      </c>
      <c r="S655" s="1">
        <v>59.5</v>
      </c>
      <c r="V655" s="1">
        <v>19200</v>
      </c>
      <c r="W655" s="182">
        <f t="shared" si="45"/>
        <v>43.994999999999997</v>
      </c>
      <c r="X655" s="1" t="s">
        <v>4868</v>
      </c>
      <c r="AA655" s="183">
        <f t="shared" si="46"/>
        <v>1.6235294117647059</v>
      </c>
      <c r="AB655" s="183">
        <f t="shared" si="47"/>
        <v>1.032416</v>
      </c>
      <c r="AE655" s="183">
        <f t="shared" si="48"/>
        <v>16</v>
      </c>
    </row>
    <row r="656" spans="1:31" x14ac:dyDescent="0.2">
      <c r="C656" s="136" t="s">
        <v>4805</v>
      </c>
      <c r="D656" s="136" t="s">
        <v>3557</v>
      </c>
      <c r="E656" s="133"/>
      <c r="F656" s="133" t="s">
        <v>3558</v>
      </c>
      <c r="G656" s="393">
        <v>160</v>
      </c>
      <c r="H656" s="133">
        <v>172</v>
      </c>
      <c r="I656" s="133"/>
      <c r="J656" s="133">
        <v>5</v>
      </c>
      <c r="K656" s="133">
        <v>62</v>
      </c>
      <c r="L656" s="133">
        <v>5</v>
      </c>
      <c r="M656" s="135" t="s">
        <v>2360</v>
      </c>
      <c r="N656" s="133">
        <v>1</v>
      </c>
      <c r="O656" s="135" t="s">
        <v>3559</v>
      </c>
      <c r="P656" s="135" t="s">
        <v>4807</v>
      </c>
      <c r="Q656" s="342">
        <v>41332</v>
      </c>
      <c r="R656" s="181">
        <v>1.61</v>
      </c>
      <c r="S656" s="1">
        <v>100</v>
      </c>
      <c r="V656" s="1">
        <v>19200</v>
      </c>
      <c r="W656" s="182">
        <f t="shared" si="45"/>
        <v>43.994999999999997</v>
      </c>
      <c r="X656" s="1" t="s">
        <v>4868</v>
      </c>
      <c r="AA656" s="183">
        <f t="shared" si="46"/>
        <v>0.49909999999999999</v>
      </c>
      <c r="AB656" s="183">
        <f t="shared" si="47"/>
        <v>0.516208</v>
      </c>
      <c r="AE656" s="183">
        <f t="shared" si="48"/>
        <v>8</v>
      </c>
    </row>
    <row r="657" spans="1:31" x14ac:dyDescent="0.2">
      <c r="C657" s="136" t="s">
        <v>4805</v>
      </c>
      <c r="D657" s="136" t="s">
        <v>3560</v>
      </c>
      <c r="E657" s="133"/>
      <c r="F657" s="133" t="s">
        <v>3558</v>
      </c>
      <c r="G657" s="393">
        <v>160</v>
      </c>
      <c r="H657" s="133">
        <v>172</v>
      </c>
      <c r="I657" s="133"/>
      <c r="J657" s="133">
        <v>5</v>
      </c>
      <c r="K657" s="133">
        <v>62</v>
      </c>
      <c r="L657" s="133">
        <v>5</v>
      </c>
      <c r="M657" s="135" t="s">
        <v>2360</v>
      </c>
      <c r="N657" s="133">
        <v>1</v>
      </c>
      <c r="O657" s="135" t="s">
        <v>3559</v>
      </c>
      <c r="P657" s="135" t="s">
        <v>4807</v>
      </c>
      <c r="Q657" s="342">
        <v>41332</v>
      </c>
      <c r="R657" s="181">
        <v>1.61</v>
      </c>
      <c r="S657" s="1">
        <v>100</v>
      </c>
      <c r="V657" s="1">
        <v>19200</v>
      </c>
      <c r="W657" s="182">
        <f t="shared" si="45"/>
        <v>43.994999999999997</v>
      </c>
      <c r="X657" s="1" t="s">
        <v>4868</v>
      </c>
      <c r="AA657" s="183">
        <f t="shared" si="46"/>
        <v>0.49909999999999999</v>
      </c>
      <c r="AB657" s="183">
        <f t="shared" si="47"/>
        <v>0.516208</v>
      </c>
      <c r="AE657" s="183">
        <f t="shared" si="48"/>
        <v>8</v>
      </c>
    </row>
    <row r="658" spans="1:31" x14ac:dyDescent="0.2">
      <c r="C658" s="133">
        <v>660</v>
      </c>
      <c r="D658" s="133" t="s">
        <v>3561</v>
      </c>
      <c r="E658" s="133">
        <v>101849</v>
      </c>
      <c r="F658" s="133" t="s">
        <v>2427</v>
      </c>
      <c r="G658" s="133">
        <v>162</v>
      </c>
      <c r="H658" s="133">
        <v>172</v>
      </c>
      <c r="I658" s="133"/>
      <c r="J658" s="133">
        <v>275</v>
      </c>
      <c r="K658" s="133">
        <v>54</v>
      </c>
      <c r="L658" s="133">
        <v>500</v>
      </c>
      <c r="M658" s="133" t="s">
        <v>1649</v>
      </c>
      <c r="N658" s="394">
        <v>7.5</v>
      </c>
      <c r="O658" s="133" t="s">
        <v>4451</v>
      </c>
      <c r="P658" s="133" t="s">
        <v>4816</v>
      </c>
      <c r="Q658" s="166">
        <v>41346</v>
      </c>
      <c r="R658" s="181">
        <v>1.61</v>
      </c>
      <c r="S658" s="1">
        <v>72</v>
      </c>
      <c r="V658" s="1">
        <v>19200</v>
      </c>
      <c r="W658" s="182">
        <f t="shared" si="45"/>
        <v>43.994999999999997</v>
      </c>
      <c r="X658" s="1" t="s">
        <v>4868</v>
      </c>
      <c r="AA658" s="183">
        <f t="shared" si="46"/>
        <v>33.206249999999997</v>
      </c>
      <c r="AB658" s="183">
        <f t="shared" si="47"/>
        <v>28.391440000000006</v>
      </c>
      <c r="AE658" s="183">
        <f t="shared" si="48"/>
        <v>445.50000000000006</v>
      </c>
    </row>
    <row r="659" spans="1:31" x14ac:dyDescent="0.2">
      <c r="C659" s="133">
        <v>660</v>
      </c>
      <c r="D659" s="133" t="s">
        <v>3562</v>
      </c>
      <c r="E659" s="133">
        <v>101849</v>
      </c>
      <c r="F659" s="133" t="s">
        <v>2427</v>
      </c>
      <c r="G659" s="133">
        <v>162</v>
      </c>
      <c r="H659" s="133">
        <v>172</v>
      </c>
      <c r="I659" s="133"/>
      <c r="J659" s="133">
        <v>275</v>
      </c>
      <c r="K659" s="133">
        <v>54</v>
      </c>
      <c r="L659" s="133">
        <v>500</v>
      </c>
      <c r="M659" s="133" t="s">
        <v>1649</v>
      </c>
      <c r="N659" s="394">
        <v>7.5</v>
      </c>
      <c r="O659" s="133" t="s">
        <v>4451</v>
      </c>
      <c r="P659" s="133" t="s">
        <v>4816</v>
      </c>
      <c r="Q659" s="166">
        <v>41346</v>
      </c>
      <c r="R659" s="181">
        <v>1.61</v>
      </c>
      <c r="S659" s="1">
        <v>72</v>
      </c>
      <c r="V659" s="1">
        <v>19200</v>
      </c>
      <c r="W659" s="182">
        <f t="shared" si="45"/>
        <v>43.994999999999997</v>
      </c>
      <c r="X659" s="1" t="s">
        <v>4868</v>
      </c>
      <c r="AA659" s="183">
        <f t="shared" si="46"/>
        <v>33.206249999999997</v>
      </c>
      <c r="AB659" s="183">
        <f t="shared" si="47"/>
        <v>28.391440000000006</v>
      </c>
      <c r="AE659" s="183">
        <f t="shared" si="48"/>
        <v>445.50000000000006</v>
      </c>
    </row>
    <row r="660" spans="1:31" x14ac:dyDescent="0.2">
      <c r="C660" s="179">
        <v>660</v>
      </c>
      <c r="D660" s="177" t="s">
        <v>2633</v>
      </c>
      <c r="E660" s="179" t="s">
        <v>2634</v>
      </c>
      <c r="F660" s="177" t="s">
        <v>2635</v>
      </c>
      <c r="G660" s="179" t="s">
        <v>3655</v>
      </c>
      <c r="H660" s="177">
        <v>172</v>
      </c>
      <c r="I660" s="177"/>
      <c r="J660" s="177">
        <v>165</v>
      </c>
      <c r="K660" s="177">
        <v>45</v>
      </c>
      <c r="L660" s="177">
        <v>330</v>
      </c>
      <c r="M660" s="177" t="s">
        <v>2636</v>
      </c>
      <c r="N660" s="344"/>
      <c r="O660" s="177" t="s">
        <v>4451</v>
      </c>
      <c r="P660" s="177" t="s">
        <v>4807</v>
      </c>
      <c r="Q660" s="178">
        <v>41353</v>
      </c>
      <c r="R660" s="181">
        <v>1.61</v>
      </c>
      <c r="S660" s="1">
        <v>72</v>
      </c>
      <c r="V660" s="1">
        <v>19200</v>
      </c>
      <c r="W660" s="182">
        <f t="shared" si="45"/>
        <v>43.994999999999997</v>
      </c>
      <c r="X660" s="1" t="s">
        <v>4868</v>
      </c>
      <c r="AA660" s="183">
        <f t="shared" si="46"/>
        <v>16.603124999999999</v>
      </c>
      <c r="AB660" s="183">
        <f t="shared" si="47"/>
        <v>17.034864000000002</v>
      </c>
      <c r="AE660" s="183">
        <f t="shared" si="48"/>
        <v>267.3</v>
      </c>
    </row>
    <row r="661" spans="1:31" x14ac:dyDescent="0.2">
      <c r="C661" s="179">
        <v>660</v>
      </c>
      <c r="D661" s="177" t="s">
        <v>2637</v>
      </c>
      <c r="E661" s="179" t="s">
        <v>2634</v>
      </c>
      <c r="F661" s="177" t="s">
        <v>2635</v>
      </c>
      <c r="G661" s="179" t="s">
        <v>3655</v>
      </c>
      <c r="H661" s="177">
        <v>172</v>
      </c>
      <c r="I661" s="177"/>
      <c r="J661" s="177">
        <v>165</v>
      </c>
      <c r="K661" s="177">
        <v>45</v>
      </c>
      <c r="L661" s="177">
        <v>330</v>
      </c>
      <c r="M661" s="177" t="s">
        <v>2636</v>
      </c>
      <c r="N661" s="344"/>
      <c r="O661" s="177" t="s">
        <v>4451</v>
      </c>
      <c r="P661" s="177" t="s">
        <v>4807</v>
      </c>
      <c r="Q661" s="178">
        <v>41353</v>
      </c>
      <c r="R661" s="181">
        <v>1.61</v>
      </c>
      <c r="S661" s="1">
        <v>72</v>
      </c>
      <c r="V661" s="1">
        <v>19200</v>
      </c>
      <c r="W661" s="182">
        <f t="shared" si="45"/>
        <v>43.994999999999997</v>
      </c>
      <c r="X661" s="1" t="s">
        <v>4868</v>
      </c>
      <c r="AA661" s="183">
        <f t="shared" si="46"/>
        <v>16.603124999999999</v>
      </c>
      <c r="AB661" s="183">
        <f t="shared" si="47"/>
        <v>17.034864000000002</v>
      </c>
      <c r="AE661" s="183">
        <f t="shared" si="48"/>
        <v>267.3</v>
      </c>
    </row>
    <row r="662" spans="1:31" x14ac:dyDescent="0.2">
      <c r="C662" s="136" t="s">
        <v>4805</v>
      </c>
      <c r="D662" s="395" t="s">
        <v>2638</v>
      </c>
      <c r="E662" s="133">
        <v>102045</v>
      </c>
      <c r="F662" s="133" t="s">
        <v>2639</v>
      </c>
      <c r="G662" s="133">
        <v>165</v>
      </c>
      <c r="H662" s="133">
        <v>172</v>
      </c>
      <c r="I662" s="133"/>
      <c r="J662" s="133">
        <v>5</v>
      </c>
      <c r="K662" s="133">
        <v>54</v>
      </c>
      <c r="L662" s="133">
        <v>5</v>
      </c>
      <c r="M662" s="135"/>
      <c r="N662" s="133"/>
      <c r="O662" s="133" t="s">
        <v>3706</v>
      </c>
      <c r="P662" s="133" t="s">
        <v>4807</v>
      </c>
      <c r="Q662" s="166">
        <v>41353</v>
      </c>
      <c r="R662" s="181">
        <v>1.61</v>
      </c>
      <c r="S662" s="1">
        <v>72</v>
      </c>
      <c r="V662" s="1">
        <v>19200</v>
      </c>
      <c r="W662" s="182">
        <f t="shared" si="45"/>
        <v>43.994999999999997</v>
      </c>
      <c r="X662" s="1" t="s">
        <v>4868</v>
      </c>
      <c r="AA662" s="183">
        <f t="shared" si="46"/>
        <v>0.60375000000000001</v>
      </c>
      <c r="AB662" s="183">
        <f t="shared" si="47"/>
        <v>0.516208</v>
      </c>
      <c r="AE662" s="183">
        <f t="shared" si="48"/>
        <v>8.25</v>
      </c>
    </row>
    <row r="663" spans="1:31" x14ac:dyDescent="0.2">
      <c r="C663" s="136" t="s">
        <v>4805</v>
      </c>
      <c r="D663" s="395" t="s">
        <v>2640</v>
      </c>
      <c r="E663" s="133">
        <v>102045</v>
      </c>
      <c r="F663" s="133" t="s">
        <v>2639</v>
      </c>
      <c r="G663" s="133">
        <v>165</v>
      </c>
      <c r="H663" s="133">
        <v>172</v>
      </c>
      <c r="I663" s="133"/>
      <c r="J663" s="133">
        <v>5</v>
      </c>
      <c r="K663" s="133">
        <v>54</v>
      </c>
      <c r="L663" s="133">
        <v>5</v>
      </c>
      <c r="M663" s="135"/>
      <c r="N663" s="133"/>
      <c r="O663" s="133" t="s">
        <v>3706</v>
      </c>
      <c r="P663" s="133" t="s">
        <v>4807</v>
      </c>
      <c r="Q663" s="166">
        <v>41353</v>
      </c>
      <c r="R663" s="181">
        <v>1.61</v>
      </c>
      <c r="S663" s="1">
        <v>72</v>
      </c>
      <c r="V663" s="1">
        <v>19200</v>
      </c>
      <c r="W663" s="182">
        <f t="shared" si="45"/>
        <v>43.994999999999997</v>
      </c>
      <c r="X663" s="1" t="s">
        <v>4868</v>
      </c>
      <c r="AA663" s="183">
        <f t="shared" si="46"/>
        <v>0.60375000000000001</v>
      </c>
      <c r="AB663" s="183">
        <f t="shared" si="47"/>
        <v>0.516208</v>
      </c>
      <c r="AE663" s="183">
        <f t="shared" si="48"/>
        <v>8.25</v>
      </c>
    </row>
    <row r="664" spans="1:31" x14ac:dyDescent="0.2">
      <c r="C664" s="133">
        <v>660</v>
      </c>
      <c r="D664" s="396" t="s">
        <v>2641</v>
      </c>
      <c r="E664" s="136" t="s">
        <v>2642</v>
      </c>
      <c r="F664" s="397" t="s">
        <v>506</v>
      </c>
      <c r="G664" s="398" t="s">
        <v>3655</v>
      </c>
      <c r="H664" s="133">
        <v>172</v>
      </c>
      <c r="I664" s="133"/>
      <c r="J664" s="133">
        <v>10</v>
      </c>
      <c r="K664" s="133">
        <v>54</v>
      </c>
      <c r="L664" s="133">
        <v>20</v>
      </c>
      <c r="M664" s="133" t="s">
        <v>507</v>
      </c>
      <c r="N664" s="336" t="s">
        <v>4820</v>
      </c>
      <c r="O664" s="133" t="s">
        <v>4451</v>
      </c>
      <c r="P664" s="133" t="s">
        <v>4804</v>
      </c>
      <c r="Q664" s="166">
        <v>41354</v>
      </c>
      <c r="R664" s="181">
        <v>1.61</v>
      </c>
      <c r="S664" s="1">
        <v>72</v>
      </c>
      <c r="V664" s="1">
        <v>19200</v>
      </c>
      <c r="W664" s="182">
        <f t="shared" si="45"/>
        <v>43.994999999999997</v>
      </c>
      <c r="X664" s="1" t="s">
        <v>4868</v>
      </c>
      <c r="AA664" s="183">
        <f t="shared" si="46"/>
        <v>1.2075</v>
      </c>
      <c r="AB664" s="183">
        <f t="shared" si="47"/>
        <v>1.032416</v>
      </c>
      <c r="AE664" s="183">
        <f t="shared" si="48"/>
        <v>16.200000000000003</v>
      </c>
    </row>
    <row r="665" spans="1:31" x14ac:dyDescent="0.2">
      <c r="C665" s="133">
        <v>660</v>
      </c>
      <c r="D665" s="396" t="s">
        <v>508</v>
      </c>
      <c r="E665" s="136" t="s">
        <v>2642</v>
      </c>
      <c r="F665" s="397" t="s">
        <v>506</v>
      </c>
      <c r="G665" s="398" t="s">
        <v>3655</v>
      </c>
      <c r="H665" s="133">
        <v>172</v>
      </c>
      <c r="I665" s="133"/>
      <c r="J665" s="133">
        <v>10</v>
      </c>
      <c r="K665" s="133">
        <v>54</v>
      </c>
      <c r="L665" s="133">
        <v>20</v>
      </c>
      <c r="M665" s="133" t="s">
        <v>507</v>
      </c>
      <c r="N665" s="336" t="s">
        <v>4820</v>
      </c>
      <c r="O665" s="133" t="s">
        <v>4451</v>
      </c>
      <c r="P665" s="133" t="s">
        <v>4804</v>
      </c>
      <c r="Q665" s="166">
        <v>41354</v>
      </c>
      <c r="R665" s="181">
        <v>1.61</v>
      </c>
      <c r="S665" s="1">
        <v>72</v>
      </c>
      <c r="V665" s="1">
        <v>19200</v>
      </c>
      <c r="W665" s="182">
        <f t="shared" si="45"/>
        <v>43.994999999999997</v>
      </c>
      <c r="X665" s="1" t="s">
        <v>4868</v>
      </c>
      <c r="AA665" s="183">
        <f t="shared" si="46"/>
        <v>1.2075</v>
      </c>
      <c r="AB665" s="183">
        <f t="shared" si="47"/>
        <v>1.032416</v>
      </c>
      <c r="AE665" s="183">
        <f t="shared" si="48"/>
        <v>16.200000000000003</v>
      </c>
    </row>
    <row r="666" spans="1:31" x14ac:dyDescent="0.2">
      <c r="C666" s="136" t="s">
        <v>4805</v>
      </c>
      <c r="D666" s="395" t="s">
        <v>509</v>
      </c>
      <c r="E666" s="133"/>
      <c r="F666" s="133" t="s">
        <v>4867</v>
      </c>
      <c r="G666" s="133">
        <v>162</v>
      </c>
      <c r="H666" s="133">
        <v>172</v>
      </c>
      <c r="I666" s="133"/>
      <c r="J666" s="133">
        <v>1.9</v>
      </c>
      <c r="K666" s="133">
        <v>54</v>
      </c>
      <c r="L666" s="135"/>
      <c r="M666" s="133" t="s">
        <v>1207</v>
      </c>
      <c r="N666" s="133"/>
      <c r="O666" s="133" t="s">
        <v>510</v>
      </c>
      <c r="P666" s="177" t="s">
        <v>4816</v>
      </c>
      <c r="Q666" s="178">
        <v>41354</v>
      </c>
      <c r="R666" s="181">
        <v>1.61</v>
      </c>
      <c r="S666" s="1">
        <v>72</v>
      </c>
      <c r="V666" s="1">
        <v>19200</v>
      </c>
      <c r="W666" s="182">
        <f t="shared" si="45"/>
        <v>43.994999999999997</v>
      </c>
      <c r="X666" s="1" t="s">
        <v>4868</v>
      </c>
      <c r="AA666" s="183">
        <f t="shared" si="46"/>
        <v>0.22942499999999999</v>
      </c>
      <c r="AB666" s="183">
        <f t="shared" si="47"/>
        <v>0.19615904000000001</v>
      </c>
      <c r="AE666" s="183">
        <f t="shared" si="48"/>
        <v>3.0779999999999998</v>
      </c>
    </row>
    <row r="667" spans="1:31" x14ac:dyDescent="0.2">
      <c r="C667" s="136" t="s">
        <v>4805</v>
      </c>
      <c r="D667" s="395" t="s">
        <v>511</v>
      </c>
      <c r="E667" s="133"/>
      <c r="F667" s="133" t="s">
        <v>4867</v>
      </c>
      <c r="G667" s="133">
        <v>162</v>
      </c>
      <c r="H667" s="133">
        <v>172</v>
      </c>
      <c r="I667" s="133"/>
      <c r="J667" s="133">
        <v>1.9</v>
      </c>
      <c r="K667" s="133">
        <v>54</v>
      </c>
      <c r="L667" s="135"/>
      <c r="M667" s="133" t="s">
        <v>1207</v>
      </c>
      <c r="N667" s="133"/>
      <c r="O667" s="133" t="s">
        <v>510</v>
      </c>
      <c r="P667" s="177" t="s">
        <v>4816</v>
      </c>
      <c r="Q667" s="178">
        <v>41354</v>
      </c>
      <c r="R667" s="181">
        <v>1.61</v>
      </c>
      <c r="S667" s="1">
        <v>72</v>
      </c>
      <c r="V667" s="1">
        <v>19200</v>
      </c>
      <c r="W667" s="182">
        <f t="shared" si="45"/>
        <v>43.994999999999997</v>
      </c>
      <c r="X667" s="1" t="s">
        <v>4868</v>
      </c>
      <c r="AA667" s="183">
        <f t="shared" si="46"/>
        <v>0.22942499999999999</v>
      </c>
      <c r="AB667" s="183">
        <f t="shared" si="47"/>
        <v>0.19615904000000001</v>
      </c>
      <c r="AE667" s="183">
        <f t="shared" si="48"/>
        <v>3.0779999999999998</v>
      </c>
    </row>
    <row r="668" spans="1:31" x14ac:dyDescent="0.2">
      <c r="C668" s="179" t="s">
        <v>4805</v>
      </c>
      <c r="D668" s="399" t="s">
        <v>512</v>
      </c>
      <c r="E668" s="177"/>
      <c r="F668" s="177">
        <v>246342</v>
      </c>
      <c r="G668" s="177">
        <v>162</v>
      </c>
      <c r="H668" s="177">
        <v>172</v>
      </c>
      <c r="I668" s="177"/>
      <c r="J668" s="177"/>
      <c r="K668" s="177">
        <v>54</v>
      </c>
      <c r="L668" s="177"/>
      <c r="M668" s="177" t="s">
        <v>1207</v>
      </c>
      <c r="N668" s="177"/>
      <c r="O668" s="177" t="s">
        <v>513</v>
      </c>
      <c r="P668" s="177" t="s">
        <v>2277</v>
      </c>
      <c r="Q668" s="178">
        <v>41354</v>
      </c>
      <c r="R668" s="181">
        <v>1.61</v>
      </c>
      <c r="S668" s="1">
        <v>72</v>
      </c>
      <c r="V668" s="1">
        <v>19200</v>
      </c>
      <c r="W668" s="182">
        <f t="shared" si="45"/>
        <v>43.994999999999997</v>
      </c>
      <c r="X668" s="1" t="s">
        <v>4868</v>
      </c>
      <c r="AA668" s="183">
        <f t="shared" si="46"/>
        <v>0</v>
      </c>
      <c r="AB668" s="183">
        <f t="shared" si="47"/>
        <v>0</v>
      </c>
      <c r="AE668" s="183">
        <f t="shared" si="48"/>
        <v>0</v>
      </c>
    </row>
    <row r="669" spans="1:31" ht="13.5" thickBot="1" x14ac:dyDescent="0.25">
      <c r="C669" s="179" t="s">
        <v>4805</v>
      </c>
      <c r="D669" s="399" t="s">
        <v>514</v>
      </c>
      <c r="E669" s="177"/>
      <c r="F669" s="177">
        <v>246342</v>
      </c>
      <c r="G669" s="177">
        <v>162</v>
      </c>
      <c r="H669" s="177">
        <v>172</v>
      </c>
      <c r="I669" s="177"/>
      <c r="J669" s="177"/>
      <c r="K669" s="177">
        <v>54</v>
      </c>
      <c r="L669" s="177"/>
      <c r="M669" s="177" t="s">
        <v>1207</v>
      </c>
      <c r="N669" s="177"/>
      <c r="O669" s="177" t="s">
        <v>513</v>
      </c>
      <c r="P669" s="177" t="s">
        <v>2277</v>
      </c>
      <c r="Q669" s="178">
        <v>41354</v>
      </c>
      <c r="R669" s="308">
        <v>1.61</v>
      </c>
      <c r="S669" s="1">
        <v>72</v>
      </c>
      <c r="V669" s="1">
        <v>19200</v>
      </c>
      <c r="W669" s="182">
        <f t="shared" si="45"/>
        <v>43.994999999999997</v>
      </c>
      <c r="X669" s="1" t="s">
        <v>4868</v>
      </c>
      <c r="AA669" s="183">
        <f t="shared" si="46"/>
        <v>0</v>
      </c>
      <c r="AB669" s="183">
        <f t="shared" si="47"/>
        <v>0</v>
      </c>
      <c r="AE669" s="183">
        <f t="shared" si="48"/>
        <v>0</v>
      </c>
    </row>
    <row r="670" spans="1:31" x14ac:dyDescent="0.2">
      <c r="A670" s="133" t="s">
        <v>3702</v>
      </c>
      <c r="B670" s="345" t="s">
        <v>4424</v>
      </c>
      <c r="C670" s="136" t="s">
        <v>4805</v>
      </c>
      <c r="D670" s="136" t="s">
        <v>515</v>
      </c>
      <c r="E670" s="133">
        <v>100980</v>
      </c>
      <c r="F670" s="133" t="s">
        <v>3191</v>
      </c>
      <c r="G670" s="133">
        <v>162</v>
      </c>
      <c r="H670" s="133">
        <v>172</v>
      </c>
      <c r="I670" s="133"/>
      <c r="J670" s="133">
        <v>357</v>
      </c>
      <c r="K670" s="133">
        <v>54</v>
      </c>
      <c r="L670" s="133">
        <v>1300</v>
      </c>
      <c r="M670" s="133" t="s">
        <v>3705</v>
      </c>
      <c r="N670" s="133"/>
      <c r="O670" s="133" t="s">
        <v>3706</v>
      </c>
      <c r="P670" s="177" t="s">
        <v>4816</v>
      </c>
      <c r="Q670" s="178">
        <v>41372</v>
      </c>
      <c r="R670" s="181">
        <v>1.61</v>
      </c>
      <c r="S670" s="1">
        <v>72</v>
      </c>
      <c r="V670" s="1">
        <v>19200</v>
      </c>
      <c r="W670" s="182">
        <f t="shared" si="45"/>
        <v>43.994999999999997</v>
      </c>
      <c r="X670" s="1" t="s">
        <v>4868</v>
      </c>
      <c r="AA670" s="183">
        <f t="shared" si="46"/>
        <v>43.107750000000003</v>
      </c>
      <c r="AB670" s="183">
        <f t="shared" si="47"/>
        <v>36.857251200000007</v>
      </c>
      <c r="AE670" s="183">
        <f t="shared" si="48"/>
        <v>578.34</v>
      </c>
    </row>
    <row r="671" spans="1:31" x14ac:dyDescent="0.2">
      <c r="A671" s="133" t="s">
        <v>3702</v>
      </c>
      <c r="B671" s="345" t="s">
        <v>4424</v>
      </c>
      <c r="C671" s="136" t="s">
        <v>4805</v>
      </c>
      <c r="D671" s="136" t="s">
        <v>516</v>
      </c>
      <c r="E671" s="133">
        <v>100980</v>
      </c>
      <c r="F671" s="133" t="s">
        <v>3191</v>
      </c>
      <c r="G671" s="133">
        <v>162</v>
      </c>
      <c r="H671" s="133">
        <v>172</v>
      </c>
      <c r="I671" s="133"/>
      <c r="J671" s="133">
        <v>357</v>
      </c>
      <c r="K671" s="133">
        <v>54</v>
      </c>
      <c r="L671" s="133">
        <v>1300</v>
      </c>
      <c r="M671" s="133" t="s">
        <v>3705</v>
      </c>
      <c r="N671" s="133"/>
      <c r="O671" s="133" t="s">
        <v>3706</v>
      </c>
      <c r="P671" s="177" t="s">
        <v>4816</v>
      </c>
      <c r="Q671" s="178">
        <v>41372</v>
      </c>
      <c r="R671" s="181">
        <v>1.61</v>
      </c>
      <c r="S671" s="1">
        <v>72</v>
      </c>
      <c r="V671" s="1">
        <v>19200</v>
      </c>
      <c r="W671" s="182">
        <f t="shared" si="45"/>
        <v>43.994999999999997</v>
      </c>
      <c r="X671" s="1" t="s">
        <v>4868</v>
      </c>
      <c r="AA671" s="183">
        <f t="shared" si="46"/>
        <v>43.107750000000003</v>
      </c>
      <c r="AB671" s="183">
        <f t="shared" si="47"/>
        <v>36.857251200000007</v>
      </c>
      <c r="AE671" s="183">
        <f t="shared" si="48"/>
        <v>578.34</v>
      </c>
    </row>
    <row r="672" spans="1:31" x14ac:dyDescent="0.2">
      <c r="A672" s="133" t="s">
        <v>517</v>
      </c>
      <c r="B672" s="345" t="s">
        <v>4424</v>
      </c>
      <c r="C672" s="136" t="s">
        <v>4805</v>
      </c>
      <c r="D672" s="136" t="s">
        <v>518</v>
      </c>
      <c r="E672" s="133">
        <v>102046</v>
      </c>
      <c r="F672" s="133" t="s">
        <v>2464</v>
      </c>
      <c r="G672" s="133">
        <v>160</v>
      </c>
      <c r="H672" s="133">
        <v>172</v>
      </c>
      <c r="I672" s="133"/>
      <c r="J672" s="133">
        <v>5</v>
      </c>
      <c r="K672" s="133">
        <v>54</v>
      </c>
      <c r="L672" s="133">
        <v>5</v>
      </c>
      <c r="M672" s="133" t="s">
        <v>519</v>
      </c>
      <c r="N672" s="133"/>
      <c r="O672" s="133" t="s">
        <v>4451</v>
      </c>
      <c r="P672" s="133" t="s">
        <v>4816</v>
      </c>
      <c r="Q672" s="166">
        <v>41372</v>
      </c>
      <c r="R672" s="181">
        <v>1.61</v>
      </c>
      <c r="S672" s="1">
        <v>72</v>
      </c>
      <c r="V672" s="1">
        <v>19200</v>
      </c>
      <c r="W672" s="182">
        <f t="shared" si="45"/>
        <v>43.994999999999997</v>
      </c>
      <c r="X672" s="1" t="s">
        <v>4868</v>
      </c>
      <c r="AA672" s="183">
        <f t="shared" si="46"/>
        <v>0.60375000000000001</v>
      </c>
      <c r="AB672" s="183">
        <f t="shared" si="47"/>
        <v>0.516208</v>
      </c>
      <c r="AE672" s="183">
        <f t="shared" si="48"/>
        <v>8</v>
      </c>
    </row>
    <row r="673" spans="1:31" x14ac:dyDescent="0.2">
      <c r="A673" s="133" t="s">
        <v>517</v>
      </c>
      <c r="B673" s="345" t="s">
        <v>4424</v>
      </c>
      <c r="C673" s="136" t="s">
        <v>4805</v>
      </c>
      <c r="D673" s="136" t="s">
        <v>520</v>
      </c>
      <c r="E673" s="133">
        <v>102046</v>
      </c>
      <c r="F673" s="133" t="s">
        <v>2464</v>
      </c>
      <c r="G673" s="133">
        <v>160</v>
      </c>
      <c r="H673" s="133">
        <v>172</v>
      </c>
      <c r="I673" s="133"/>
      <c r="J673" s="133">
        <v>5</v>
      </c>
      <c r="K673" s="133">
        <v>54</v>
      </c>
      <c r="L673" s="133">
        <v>5</v>
      </c>
      <c r="M673" s="133" t="s">
        <v>519</v>
      </c>
      <c r="N673" s="133"/>
      <c r="O673" s="133" t="s">
        <v>4451</v>
      </c>
      <c r="P673" s="133" t="s">
        <v>4816</v>
      </c>
      <c r="Q673" s="166">
        <v>41372</v>
      </c>
      <c r="R673" s="181">
        <v>1.61</v>
      </c>
      <c r="S673" s="1">
        <v>72</v>
      </c>
      <c r="V673" s="1">
        <v>19200</v>
      </c>
      <c r="W673" s="182">
        <f t="shared" si="45"/>
        <v>43.994999999999997</v>
      </c>
      <c r="X673" s="1" t="s">
        <v>4868</v>
      </c>
      <c r="AA673" s="183">
        <f t="shared" si="46"/>
        <v>0.60375000000000001</v>
      </c>
      <c r="AB673" s="183">
        <f t="shared" si="47"/>
        <v>0.516208</v>
      </c>
      <c r="AE673" s="183">
        <f t="shared" si="48"/>
        <v>8</v>
      </c>
    </row>
    <row r="674" spans="1:31" x14ac:dyDescent="0.2">
      <c r="A674" s="133" t="s">
        <v>521</v>
      </c>
      <c r="B674" s="345" t="s">
        <v>4424</v>
      </c>
      <c r="C674" s="136" t="s">
        <v>4805</v>
      </c>
      <c r="D674" s="136" t="s">
        <v>2734</v>
      </c>
      <c r="E674" s="133"/>
      <c r="F674" s="133">
        <v>246342</v>
      </c>
      <c r="G674" s="133"/>
      <c r="H674" s="133">
        <v>172</v>
      </c>
      <c r="I674" s="133"/>
      <c r="J674" s="133">
        <v>4.4000000000000004</v>
      </c>
      <c r="K674" s="133">
        <v>46</v>
      </c>
      <c r="L674" s="133"/>
      <c r="M674" s="133" t="s">
        <v>1207</v>
      </c>
      <c r="N674" s="133"/>
      <c r="O674" s="133" t="s">
        <v>4451</v>
      </c>
      <c r="P674" s="133" t="s">
        <v>4816</v>
      </c>
      <c r="Q674" s="166">
        <v>41372</v>
      </c>
      <c r="R674" s="181">
        <v>1.61</v>
      </c>
      <c r="S674" s="1">
        <v>72</v>
      </c>
      <c r="V674" s="1">
        <v>19200</v>
      </c>
      <c r="W674" s="182">
        <f t="shared" si="45"/>
        <v>43.994999999999997</v>
      </c>
      <c r="X674" s="1" t="s">
        <v>4868</v>
      </c>
      <c r="AA674" s="183">
        <f t="shared" si="46"/>
        <v>0.45258888888888893</v>
      </c>
      <c r="AB674" s="183">
        <f t="shared" si="47"/>
        <v>0.45426304000000006</v>
      </c>
      <c r="AE674" s="183">
        <f t="shared" si="48"/>
        <v>0</v>
      </c>
    </row>
    <row r="675" spans="1:31" x14ac:dyDescent="0.2">
      <c r="A675" s="133" t="s">
        <v>521</v>
      </c>
      <c r="B675" s="345" t="s">
        <v>4424</v>
      </c>
      <c r="C675" s="136" t="s">
        <v>4805</v>
      </c>
      <c r="D675" s="136" t="s">
        <v>2735</v>
      </c>
      <c r="E675" s="133"/>
      <c r="F675" s="133">
        <v>246342</v>
      </c>
      <c r="G675" s="133"/>
      <c r="H675" s="133">
        <v>172</v>
      </c>
      <c r="I675" s="133"/>
      <c r="J675" s="133">
        <v>4.4000000000000004</v>
      </c>
      <c r="K675" s="133">
        <v>46</v>
      </c>
      <c r="L675" s="133"/>
      <c r="M675" s="133" t="s">
        <v>1207</v>
      </c>
      <c r="N675" s="133"/>
      <c r="O675" s="133" t="s">
        <v>4451</v>
      </c>
      <c r="P675" s="133" t="s">
        <v>4816</v>
      </c>
      <c r="Q675" s="166">
        <v>41372</v>
      </c>
      <c r="R675" s="181">
        <v>1.61</v>
      </c>
      <c r="S675" s="1">
        <v>72</v>
      </c>
      <c r="V675" s="1">
        <v>19200</v>
      </c>
      <c r="W675" s="182">
        <f t="shared" si="45"/>
        <v>43.994999999999997</v>
      </c>
      <c r="X675" s="1" t="s">
        <v>4868</v>
      </c>
      <c r="AA675" s="183">
        <f t="shared" si="46"/>
        <v>0.45258888888888893</v>
      </c>
      <c r="AB675" s="183">
        <f t="shared" si="47"/>
        <v>0.45426304000000006</v>
      </c>
      <c r="AE675" s="183">
        <f t="shared" si="48"/>
        <v>0</v>
      </c>
    </row>
    <row r="676" spans="1:31" x14ac:dyDescent="0.2">
      <c r="A676" s="133" t="s">
        <v>521</v>
      </c>
      <c r="B676" s="133" t="s">
        <v>4424</v>
      </c>
      <c r="C676" s="136" t="s">
        <v>4805</v>
      </c>
      <c r="D676" s="136" t="s">
        <v>522</v>
      </c>
      <c r="E676" s="133"/>
      <c r="F676" s="133">
        <v>246342</v>
      </c>
      <c r="G676" s="133"/>
      <c r="H676" s="133">
        <v>172</v>
      </c>
      <c r="I676" s="133"/>
      <c r="J676" s="133">
        <v>4</v>
      </c>
      <c r="K676" s="133">
        <v>46</v>
      </c>
      <c r="L676" s="133"/>
      <c r="M676" s="133" t="s">
        <v>1207</v>
      </c>
      <c r="N676" s="133"/>
      <c r="O676" s="133" t="s">
        <v>4451</v>
      </c>
      <c r="P676" s="133" t="s">
        <v>4804</v>
      </c>
      <c r="Q676" s="166">
        <v>41372</v>
      </c>
      <c r="R676" s="181">
        <v>1.61</v>
      </c>
      <c r="S676" s="1">
        <v>72</v>
      </c>
      <c r="V676" s="1">
        <v>19200</v>
      </c>
      <c r="W676" s="182">
        <f t="shared" si="45"/>
        <v>43.994999999999997</v>
      </c>
      <c r="X676" s="1" t="s">
        <v>4868</v>
      </c>
      <c r="AA676" s="183">
        <f t="shared" si="46"/>
        <v>0.41144444444444445</v>
      </c>
      <c r="AB676" s="183">
        <f t="shared" si="47"/>
        <v>0.41296639999999996</v>
      </c>
      <c r="AE676" s="183">
        <f t="shared" si="48"/>
        <v>0</v>
      </c>
    </row>
    <row r="677" spans="1:31" x14ac:dyDescent="0.2">
      <c r="A677" s="133" t="s">
        <v>521</v>
      </c>
      <c r="B677" s="133" t="s">
        <v>4424</v>
      </c>
      <c r="C677" s="136" t="s">
        <v>4805</v>
      </c>
      <c r="D677" s="136" t="s">
        <v>523</v>
      </c>
      <c r="E677" s="133"/>
      <c r="F677" s="133">
        <v>246342</v>
      </c>
      <c r="G677" s="133"/>
      <c r="H677" s="133">
        <v>172</v>
      </c>
      <c r="I677" s="133"/>
      <c r="J677" s="133">
        <v>4</v>
      </c>
      <c r="K677" s="133">
        <v>46</v>
      </c>
      <c r="L677" s="133"/>
      <c r="M677" s="133" t="s">
        <v>1207</v>
      </c>
      <c r="N677" s="133"/>
      <c r="O677" s="133" t="s">
        <v>4451</v>
      </c>
      <c r="P677" s="133" t="s">
        <v>4804</v>
      </c>
      <c r="Q677" s="166">
        <v>41372</v>
      </c>
      <c r="R677" s="181">
        <v>1.61</v>
      </c>
      <c r="S677" s="1">
        <v>72</v>
      </c>
      <c r="V677" s="1">
        <v>19200</v>
      </c>
      <c r="W677" s="182">
        <f t="shared" si="45"/>
        <v>43.994999999999997</v>
      </c>
      <c r="X677" s="1" t="s">
        <v>4868</v>
      </c>
      <c r="AA677" s="183">
        <f t="shared" si="46"/>
        <v>0.41144444444444445</v>
      </c>
      <c r="AB677" s="183">
        <f t="shared" si="47"/>
        <v>0.41296639999999996</v>
      </c>
      <c r="AE677" s="183">
        <f t="shared" si="48"/>
        <v>0</v>
      </c>
    </row>
    <row r="678" spans="1:31" x14ac:dyDescent="0.2">
      <c r="A678" s="133" t="s">
        <v>524</v>
      </c>
      <c r="B678" s="133" t="s">
        <v>4424</v>
      </c>
      <c r="C678" s="136" t="s">
        <v>4805</v>
      </c>
      <c r="D678" s="136" t="s">
        <v>525</v>
      </c>
      <c r="E678" s="133"/>
      <c r="F678" s="133" t="s">
        <v>526</v>
      </c>
      <c r="G678" s="133"/>
      <c r="H678" s="133">
        <v>172</v>
      </c>
      <c r="I678" s="133"/>
      <c r="J678" s="133">
        <v>5</v>
      </c>
      <c r="K678" s="133">
        <v>62</v>
      </c>
      <c r="L678" s="133">
        <v>5</v>
      </c>
      <c r="M678" s="133" t="s">
        <v>1207</v>
      </c>
      <c r="N678" s="133"/>
      <c r="O678" s="133" t="s">
        <v>1197</v>
      </c>
      <c r="P678" s="133" t="s">
        <v>2277</v>
      </c>
      <c r="Q678" s="166">
        <v>41373</v>
      </c>
      <c r="R678" s="181">
        <v>1.61</v>
      </c>
      <c r="S678" s="1">
        <v>100</v>
      </c>
      <c r="V678" s="1">
        <v>19200</v>
      </c>
      <c r="W678" s="182">
        <f t="shared" si="45"/>
        <v>43.994999999999997</v>
      </c>
      <c r="X678" s="1" t="s">
        <v>4868</v>
      </c>
      <c r="AA678" s="183">
        <f t="shared" si="46"/>
        <v>0.49909999999999999</v>
      </c>
      <c r="AB678" s="183">
        <f t="shared" si="47"/>
        <v>0.516208</v>
      </c>
      <c r="AE678" s="183">
        <f t="shared" si="48"/>
        <v>0</v>
      </c>
    </row>
    <row r="679" spans="1:31" x14ac:dyDescent="0.2">
      <c r="A679" s="133" t="s">
        <v>524</v>
      </c>
      <c r="B679" s="133" t="s">
        <v>4424</v>
      </c>
      <c r="C679" s="136" t="s">
        <v>4805</v>
      </c>
      <c r="D679" s="136" t="s">
        <v>527</v>
      </c>
      <c r="E679" s="133"/>
      <c r="F679" s="133" t="s">
        <v>526</v>
      </c>
      <c r="G679" s="133"/>
      <c r="H679" s="133">
        <v>172</v>
      </c>
      <c r="I679" s="133"/>
      <c r="J679" s="133">
        <v>5</v>
      </c>
      <c r="K679" s="133">
        <v>62</v>
      </c>
      <c r="L679" s="133">
        <v>5</v>
      </c>
      <c r="M679" s="133" t="s">
        <v>1207</v>
      </c>
      <c r="N679" s="133"/>
      <c r="O679" s="133" t="s">
        <v>1197</v>
      </c>
      <c r="P679" s="133" t="s">
        <v>2277</v>
      </c>
      <c r="Q679" s="166">
        <v>41373</v>
      </c>
      <c r="R679" s="181">
        <v>1.61</v>
      </c>
      <c r="S679" s="1">
        <v>100</v>
      </c>
      <c r="V679" s="1">
        <v>19200</v>
      </c>
      <c r="W679" s="182">
        <f t="shared" si="45"/>
        <v>43.994999999999997</v>
      </c>
      <c r="X679" s="1" t="s">
        <v>4868</v>
      </c>
      <c r="AA679" s="183">
        <f t="shared" si="46"/>
        <v>0.49909999999999999</v>
      </c>
      <c r="AB679" s="183">
        <f t="shared" si="47"/>
        <v>0.516208</v>
      </c>
      <c r="AE679" s="183">
        <f t="shared" si="48"/>
        <v>0</v>
      </c>
    </row>
    <row r="680" spans="1:31" x14ac:dyDescent="0.2">
      <c r="A680" s="133" t="s">
        <v>528</v>
      </c>
      <c r="B680" s="133" t="s">
        <v>4424</v>
      </c>
      <c r="C680" s="136" t="s">
        <v>4805</v>
      </c>
      <c r="D680" s="136" t="s">
        <v>529</v>
      </c>
      <c r="E680" s="133">
        <v>102057</v>
      </c>
      <c r="F680" s="133" t="s">
        <v>530</v>
      </c>
      <c r="G680" s="133">
        <v>280</v>
      </c>
      <c r="H680" s="133">
        <v>303</v>
      </c>
      <c r="I680" s="133"/>
      <c r="J680" s="133">
        <v>5</v>
      </c>
      <c r="K680" s="133">
        <v>63</v>
      </c>
      <c r="L680" s="135">
        <v>10</v>
      </c>
      <c r="M680" s="135" t="s">
        <v>531</v>
      </c>
      <c r="N680" s="133"/>
      <c r="O680" s="135" t="s">
        <v>532</v>
      </c>
      <c r="P680" s="133" t="s">
        <v>4804</v>
      </c>
      <c r="Q680" s="166">
        <v>41380</v>
      </c>
      <c r="R680" s="181">
        <v>3.21</v>
      </c>
      <c r="S680" s="1">
        <v>59.5</v>
      </c>
      <c r="V680" s="1">
        <v>33600</v>
      </c>
      <c r="W680" s="182">
        <f t="shared" si="45"/>
        <v>43.994999999999997</v>
      </c>
      <c r="X680" s="1" t="s">
        <v>4868</v>
      </c>
      <c r="AA680" s="183">
        <f t="shared" si="46"/>
        <v>1.6994117647058824</v>
      </c>
      <c r="AB680" s="183">
        <f t="shared" si="47"/>
        <v>0.90336400000000006</v>
      </c>
      <c r="AE680" s="183">
        <f t="shared" si="48"/>
        <v>14</v>
      </c>
    </row>
    <row r="681" spans="1:31" x14ac:dyDescent="0.2">
      <c r="A681" s="133" t="s">
        <v>528</v>
      </c>
      <c r="B681" s="133" t="s">
        <v>4424</v>
      </c>
      <c r="C681" s="136" t="s">
        <v>4805</v>
      </c>
      <c r="D681" s="136" t="s">
        <v>533</v>
      </c>
      <c r="E681" s="133">
        <v>102057</v>
      </c>
      <c r="F681" s="133" t="s">
        <v>530</v>
      </c>
      <c r="G681" s="133">
        <v>280</v>
      </c>
      <c r="H681" s="133">
        <v>303</v>
      </c>
      <c r="I681" s="133"/>
      <c r="J681" s="133">
        <v>5</v>
      </c>
      <c r="K681" s="133">
        <v>63</v>
      </c>
      <c r="L681" s="135">
        <v>10</v>
      </c>
      <c r="M681" s="135" t="s">
        <v>531</v>
      </c>
      <c r="N681" s="133"/>
      <c r="O681" s="135" t="s">
        <v>532</v>
      </c>
      <c r="P681" s="133" t="s">
        <v>4804</v>
      </c>
      <c r="Q681" s="166">
        <v>41380</v>
      </c>
      <c r="R681" s="181">
        <v>3.21</v>
      </c>
      <c r="S681" s="1">
        <v>59.5</v>
      </c>
      <c r="V681" s="1">
        <v>33600</v>
      </c>
      <c r="W681" s="182">
        <f t="shared" si="45"/>
        <v>43.994999999999997</v>
      </c>
      <c r="X681" s="1" t="s">
        <v>4868</v>
      </c>
      <c r="AA681" s="183">
        <f t="shared" si="46"/>
        <v>1.6994117647058824</v>
      </c>
      <c r="AB681" s="183">
        <f t="shared" si="47"/>
        <v>0.90336400000000006</v>
      </c>
      <c r="AE681" s="183">
        <f t="shared" si="48"/>
        <v>14</v>
      </c>
    </row>
    <row r="682" spans="1:31" x14ac:dyDescent="0.2">
      <c r="A682" s="133" t="s">
        <v>2741</v>
      </c>
      <c r="B682" s="133" t="s">
        <v>4424</v>
      </c>
      <c r="C682" s="136" t="s">
        <v>4805</v>
      </c>
      <c r="D682" s="136" t="s">
        <v>534</v>
      </c>
      <c r="E682" s="133">
        <v>101720</v>
      </c>
      <c r="F682" s="133" t="s">
        <v>4839</v>
      </c>
      <c r="G682" s="133">
        <v>160</v>
      </c>
      <c r="H682" s="133">
        <v>172</v>
      </c>
      <c r="I682" s="133"/>
      <c r="J682" s="133">
        <v>50</v>
      </c>
      <c r="K682" s="133">
        <v>54</v>
      </c>
      <c r="L682" s="133">
        <v>220</v>
      </c>
      <c r="M682" s="133" t="s">
        <v>3594</v>
      </c>
      <c r="N682" s="133"/>
      <c r="O682" s="133" t="s">
        <v>4451</v>
      </c>
      <c r="P682" s="133" t="s">
        <v>4804</v>
      </c>
      <c r="Q682" s="166">
        <v>41387</v>
      </c>
      <c r="R682" s="181">
        <v>1.61</v>
      </c>
      <c r="S682" s="1">
        <v>72</v>
      </c>
      <c r="V682" s="1">
        <v>19200</v>
      </c>
      <c r="W682" s="182">
        <f t="shared" si="45"/>
        <v>43.994999999999997</v>
      </c>
      <c r="X682" s="1" t="s">
        <v>4868</v>
      </c>
      <c r="AA682" s="183">
        <f t="shared" si="46"/>
        <v>6.0374999999999996</v>
      </c>
      <c r="AB682" s="183">
        <f t="shared" si="47"/>
        <v>5.1620799999999996</v>
      </c>
      <c r="AE682" s="183">
        <f t="shared" si="48"/>
        <v>80</v>
      </c>
    </row>
    <row r="683" spans="1:31" x14ac:dyDescent="0.2">
      <c r="A683" s="133" t="s">
        <v>2741</v>
      </c>
      <c r="B683" s="133" t="s">
        <v>4424</v>
      </c>
      <c r="C683" s="136" t="s">
        <v>4805</v>
      </c>
      <c r="D683" s="136" t="s">
        <v>535</v>
      </c>
      <c r="E683" s="133">
        <v>101720</v>
      </c>
      <c r="F683" s="133" t="s">
        <v>4839</v>
      </c>
      <c r="G683" s="133">
        <v>160</v>
      </c>
      <c r="H683" s="133">
        <v>172</v>
      </c>
      <c r="I683" s="133"/>
      <c r="J683" s="133">
        <v>50</v>
      </c>
      <c r="K683" s="133">
        <v>54</v>
      </c>
      <c r="L683" s="133">
        <v>220</v>
      </c>
      <c r="M683" s="133" t="s">
        <v>3594</v>
      </c>
      <c r="N683" s="133"/>
      <c r="O683" s="133" t="s">
        <v>4451</v>
      </c>
      <c r="P683" s="133" t="s">
        <v>4804</v>
      </c>
      <c r="Q683" s="166">
        <v>41387</v>
      </c>
      <c r="R683" s="181">
        <v>1.61</v>
      </c>
      <c r="S683" s="1">
        <v>72</v>
      </c>
      <c r="V683" s="1">
        <v>19200</v>
      </c>
      <c r="W683" s="182">
        <f t="shared" si="45"/>
        <v>43.994999999999997</v>
      </c>
      <c r="X683" s="1" t="s">
        <v>4868</v>
      </c>
      <c r="AA683" s="183">
        <f t="shared" si="46"/>
        <v>6.0374999999999996</v>
      </c>
      <c r="AB683" s="183">
        <f t="shared" si="47"/>
        <v>5.1620799999999996</v>
      </c>
      <c r="AE683" s="183">
        <f t="shared" si="48"/>
        <v>80</v>
      </c>
    </row>
    <row r="684" spans="1:31" x14ac:dyDescent="0.2">
      <c r="A684" s="133" t="s">
        <v>536</v>
      </c>
      <c r="B684" s="133" t="s">
        <v>4424</v>
      </c>
      <c r="C684" s="136" t="s">
        <v>4805</v>
      </c>
      <c r="D684" s="136" t="s">
        <v>537</v>
      </c>
      <c r="E684" s="133"/>
      <c r="F684" s="133" t="s">
        <v>538</v>
      </c>
      <c r="G684" s="133">
        <v>160</v>
      </c>
      <c r="H684" s="133">
        <v>172</v>
      </c>
      <c r="I684" s="133"/>
      <c r="J684" s="133">
        <v>5</v>
      </c>
      <c r="K684" s="133">
        <v>54</v>
      </c>
      <c r="L684" s="133">
        <v>5</v>
      </c>
      <c r="M684" s="133" t="s">
        <v>1207</v>
      </c>
      <c r="N684" s="133"/>
      <c r="O684" s="133" t="s">
        <v>4451</v>
      </c>
      <c r="P684" s="133" t="s">
        <v>4816</v>
      </c>
      <c r="Q684" s="166">
        <v>41387</v>
      </c>
      <c r="R684" s="181">
        <v>1.61</v>
      </c>
      <c r="S684" s="1">
        <v>72</v>
      </c>
      <c r="V684" s="1">
        <v>19200</v>
      </c>
      <c r="W684" s="182">
        <f t="shared" si="45"/>
        <v>43.994999999999997</v>
      </c>
      <c r="X684" s="1" t="s">
        <v>4868</v>
      </c>
      <c r="AA684" s="183">
        <f t="shared" si="46"/>
        <v>0.60375000000000001</v>
      </c>
      <c r="AB684" s="183">
        <f t="shared" si="47"/>
        <v>0.516208</v>
      </c>
      <c r="AE684" s="183">
        <f t="shared" si="48"/>
        <v>8</v>
      </c>
    </row>
    <row r="685" spans="1:31" x14ac:dyDescent="0.2">
      <c r="A685" s="133" t="s">
        <v>536</v>
      </c>
      <c r="B685" s="133" t="s">
        <v>4424</v>
      </c>
      <c r="C685" s="136" t="s">
        <v>4805</v>
      </c>
      <c r="D685" s="136" t="s">
        <v>539</v>
      </c>
      <c r="E685" s="133"/>
      <c r="F685" s="133" t="s">
        <v>538</v>
      </c>
      <c r="G685" s="133">
        <v>160</v>
      </c>
      <c r="H685" s="133">
        <v>172</v>
      </c>
      <c r="I685" s="133"/>
      <c r="J685" s="133">
        <v>5</v>
      </c>
      <c r="K685" s="133">
        <v>54</v>
      </c>
      <c r="L685" s="133">
        <v>5</v>
      </c>
      <c r="M685" s="133" t="s">
        <v>1207</v>
      </c>
      <c r="N685" s="133"/>
      <c r="O685" s="133" t="s">
        <v>4451</v>
      </c>
      <c r="P685" s="133" t="s">
        <v>4816</v>
      </c>
      <c r="Q685" s="166">
        <v>41387</v>
      </c>
      <c r="R685" s="181">
        <v>1.61</v>
      </c>
      <c r="S685" s="1">
        <v>72</v>
      </c>
      <c r="V685" s="1">
        <v>19200</v>
      </c>
      <c r="W685" s="182">
        <f t="shared" si="45"/>
        <v>43.994999999999997</v>
      </c>
      <c r="X685" s="1" t="s">
        <v>4868</v>
      </c>
      <c r="AA685" s="183">
        <f t="shared" si="46"/>
        <v>0.60375000000000001</v>
      </c>
      <c r="AB685" s="183">
        <f t="shared" si="47"/>
        <v>0.516208</v>
      </c>
      <c r="AE685" s="183">
        <f t="shared" si="48"/>
        <v>8</v>
      </c>
    </row>
    <row r="686" spans="1:31" x14ac:dyDescent="0.2">
      <c r="A686" s="14" t="s">
        <v>540</v>
      </c>
      <c r="B686" s="14" t="s">
        <v>4424</v>
      </c>
      <c r="C686" s="17" t="s">
        <v>4805</v>
      </c>
      <c r="D686" s="17" t="s">
        <v>541</v>
      </c>
      <c r="E686" s="14">
        <v>102058</v>
      </c>
      <c r="F686" s="14" t="s">
        <v>3606</v>
      </c>
      <c r="G686" s="14">
        <v>160</v>
      </c>
      <c r="H686" s="14">
        <v>172</v>
      </c>
      <c r="I686" s="14"/>
      <c r="J686" s="14">
        <v>5</v>
      </c>
      <c r="K686" s="14">
        <v>54</v>
      </c>
      <c r="L686" s="14">
        <v>5</v>
      </c>
      <c r="M686" s="13"/>
      <c r="N686" s="14"/>
      <c r="O686" s="14" t="s">
        <v>4451</v>
      </c>
      <c r="P686" s="14" t="s">
        <v>4816</v>
      </c>
      <c r="Q686" s="400">
        <v>41387</v>
      </c>
      <c r="R686" s="181">
        <v>1.61</v>
      </c>
      <c r="S686" s="1">
        <v>72</v>
      </c>
      <c r="V686" s="1">
        <v>19200</v>
      </c>
      <c r="W686" s="182">
        <f t="shared" ref="W686:W749" si="49">41.9*1.05</f>
        <v>43.994999999999997</v>
      </c>
      <c r="X686" s="1" t="s">
        <v>4868</v>
      </c>
      <c r="AA686" s="183">
        <f t="shared" ref="AA686:AA713" si="50">K686*100*R686*(J686)/(S686*1000)</f>
        <v>0.60375000000000001</v>
      </c>
      <c r="AB686" s="183">
        <f t="shared" ref="AB686:AB713" si="51">(V686*(J686)*1.1)/9000*W686/1000</f>
        <v>0.516208</v>
      </c>
      <c r="AE686" s="183">
        <f t="shared" ref="AE686:AE713" si="52">J686*(G686/100)</f>
        <v>8</v>
      </c>
    </row>
    <row r="687" spans="1:31" x14ac:dyDescent="0.2">
      <c r="A687" s="14" t="s">
        <v>540</v>
      </c>
      <c r="B687" s="14" t="s">
        <v>4424</v>
      </c>
      <c r="C687" s="17" t="s">
        <v>4805</v>
      </c>
      <c r="D687" s="17" t="s">
        <v>542</v>
      </c>
      <c r="E687" s="14">
        <v>102058</v>
      </c>
      <c r="F687" s="14" t="s">
        <v>3606</v>
      </c>
      <c r="G687" s="14">
        <v>160</v>
      </c>
      <c r="H687" s="14">
        <v>172</v>
      </c>
      <c r="I687" s="14"/>
      <c r="J687" s="14">
        <v>5</v>
      </c>
      <c r="K687" s="14">
        <v>54</v>
      </c>
      <c r="L687" s="14">
        <v>5</v>
      </c>
      <c r="M687" s="13"/>
      <c r="N687" s="14"/>
      <c r="O687" s="14" t="s">
        <v>4451</v>
      </c>
      <c r="P687" s="14" t="s">
        <v>4816</v>
      </c>
      <c r="Q687" s="400">
        <v>41387</v>
      </c>
      <c r="R687" s="181">
        <v>1.61</v>
      </c>
      <c r="S687" s="1">
        <v>72</v>
      </c>
      <c r="V687" s="1">
        <v>19200</v>
      </c>
      <c r="W687" s="182">
        <f t="shared" si="49"/>
        <v>43.994999999999997</v>
      </c>
      <c r="X687" s="1" t="s">
        <v>4868</v>
      </c>
      <c r="AA687" s="183">
        <f t="shared" si="50"/>
        <v>0.60375000000000001</v>
      </c>
      <c r="AB687" s="183">
        <f t="shared" si="51"/>
        <v>0.516208</v>
      </c>
      <c r="AE687" s="183">
        <f t="shared" si="52"/>
        <v>8</v>
      </c>
    </row>
    <row r="688" spans="1:31" x14ac:dyDescent="0.2">
      <c r="A688" s="14" t="s">
        <v>543</v>
      </c>
      <c r="B688" s="14" t="s">
        <v>4424</v>
      </c>
      <c r="C688" s="17" t="s">
        <v>4805</v>
      </c>
      <c r="D688" s="17" t="s">
        <v>544</v>
      </c>
      <c r="E688" s="14"/>
      <c r="F688" s="14" t="s">
        <v>545</v>
      </c>
      <c r="G688" s="14">
        <v>160</v>
      </c>
      <c r="H688" s="14">
        <v>172</v>
      </c>
      <c r="I688" s="14"/>
      <c r="J688" s="14">
        <v>5</v>
      </c>
      <c r="K688" s="14">
        <v>54</v>
      </c>
      <c r="L688" s="14">
        <v>5</v>
      </c>
      <c r="M688" s="14" t="s">
        <v>1207</v>
      </c>
      <c r="N688" s="14"/>
      <c r="O688" s="14" t="s">
        <v>4451</v>
      </c>
      <c r="P688" s="14" t="s">
        <v>4816</v>
      </c>
      <c r="Q688" s="400">
        <v>41387</v>
      </c>
      <c r="R688" s="181">
        <v>1.61</v>
      </c>
      <c r="S688" s="1">
        <v>72</v>
      </c>
      <c r="V688" s="1">
        <v>19200</v>
      </c>
      <c r="W688" s="182">
        <f t="shared" si="49"/>
        <v>43.994999999999997</v>
      </c>
      <c r="X688" s="1" t="s">
        <v>4868</v>
      </c>
      <c r="AA688" s="183">
        <f t="shared" si="50"/>
        <v>0.60375000000000001</v>
      </c>
      <c r="AB688" s="183">
        <f t="shared" si="51"/>
        <v>0.516208</v>
      </c>
      <c r="AE688" s="183">
        <f t="shared" si="52"/>
        <v>8</v>
      </c>
    </row>
    <row r="689" spans="1:31" x14ac:dyDescent="0.2">
      <c r="A689" s="14" t="s">
        <v>543</v>
      </c>
      <c r="B689" s="14" t="s">
        <v>4424</v>
      </c>
      <c r="C689" s="17" t="s">
        <v>4805</v>
      </c>
      <c r="D689" s="17" t="s">
        <v>546</v>
      </c>
      <c r="E689" s="14"/>
      <c r="F689" s="14" t="s">
        <v>545</v>
      </c>
      <c r="G689" s="14">
        <v>160</v>
      </c>
      <c r="H689" s="14">
        <v>172</v>
      </c>
      <c r="I689" s="14"/>
      <c r="J689" s="14">
        <v>5</v>
      </c>
      <c r="K689" s="14">
        <v>54</v>
      </c>
      <c r="L689" s="14">
        <v>5</v>
      </c>
      <c r="M689" s="14" t="s">
        <v>1207</v>
      </c>
      <c r="N689" s="14"/>
      <c r="O689" s="14" t="s">
        <v>4451</v>
      </c>
      <c r="P689" s="14" t="s">
        <v>4816</v>
      </c>
      <c r="Q689" s="400">
        <v>41387</v>
      </c>
      <c r="R689" s="181">
        <v>1.61</v>
      </c>
      <c r="S689" s="1">
        <v>72</v>
      </c>
      <c r="V689" s="1">
        <v>19200</v>
      </c>
      <c r="W689" s="182">
        <f t="shared" si="49"/>
        <v>43.994999999999997</v>
      </c>
      <c r="X689" s="1" t="s">
        <v>4868</v>
      </c>
      <c r="AA689" s="183">
        <f t="shared" si="50"/>
        <v>0.60375000000000001</v>
      </c>
      <c r="AB689" s="183">
        <f t="shared" si="51"/>
        <v>0.516208</v>
      </c>
      <c r="AE689" s="183">
        <f t="shared" si="52"/>
        <v>8</v>
      </c>
    </row>
    <row r="690" spans="1:31" x14ac:dyDescent="0.2">
      <c r="A690" s="14" t="s">
        <v>547</v>
      </c>
      <c r="B690" s="14" t="s">
        <v>4424</v>
      </c>
      <c r="C690" s="17" t="s">
        <v>4805</v>
      </c>
      <c r="D690" s="17" t="s">
        <v>548</v>
      </c>
      <c r="E690" s="14"/>
      <c r="F690" s="14" t="s">
        <v>549</v>
      </c>
      <c r="G690" s="14">
        <v>160</v>
      </c>
      <c r="H690" s="14">
        <v>172</v>
      </c>
      <c r="I690" s="14"/>
      <c r="J690" s="14">
        <v>5</v>
      </c>
      <c r="K690" s="14">
        <v>54</v>
      </c>
      <c r="L690" s="14">
        <v>5</v>
      </c>
      <c r="M690" s="14" t="s">
        <v>1207</v>
      </c>
      <c r="N690" s="14"/>
      <c r="O690" s="14" t="s">
        <v>4451</v>
      </c>
      <c r="P690" s="14" t="s">
        <v>4807</v>
      </c>
      <c r="Q690" s="401">
        <v>41388</v>
      </c>
      <c r="R690" s="181">
        <v>1.61</v>
      </c>
      <c r="S690" s="1">
        <v>72</v>
      </c>
      <c r="V690" s="1">
        <v>19200</v>
      </c>
      <c r="W690" s="182">
        <f t="shared" si="49"/>
        <v>43.994999999999997</v>
      </c>
      <c r="X690" s="1" t="s">
        <v>4868</v>
      </c>
      <c r="AA690" s="183">
        <f t="shared" si="50"/>
        <v>0.60375000000000001</v>
      </c>
      <c r="AB690" s="183">
        <f t="shared" si="51"/>
        <v>0.516208</v>
      </c>
      <c r="AE690" s="183">
        <f t="shared" si="52"/>
        <v>8</v>
      </c>
    </row>
    <row r="691" spans="1:31" x14ac:dyDescent="0.2">
      <c r="A691" s="14" t="s">
        <v>547</v>
      </c>
      <c r="B691" s="14" t="s">
        <v>4424</v>
      </c>
      <c r="C691" s="17" t="s">
        <v>4805</v>
      </c>
      <c r="D691" s="17" t="s">
        <v>550</v>
      </c>
      <c r="E691" s="14"/>
      <c r="F691" s="14" t="s">
        <v>549</v>
      </c>
      <c r="G691" s="14">
        <v>160</v>
      </c>
      <c r="H691" s="14">
        <v>172</v>
      </c>
      <c r="I691" s="14"/>
      <c r="J691" s="14">
        <v>5</v>
      </c>
      <c r="K691" s="14">
        <v>54</v>
      </c>
      <c r="L691" s="14">
        <v>5</v>
      </c>
      <c r="M691" s="14" t="s">
        <v>1207</v>
      </c>
      <c r="N691" s="14"/>
      <c r="O691" s="14" t="s">
        <v>4451</v>
      </c>
      <c r="P691" s="14" t="s">
        <v>4807</v>
      </c>
      <c r="Q691" s="401">
        <v>41388</v>
      </c>
      <c r="R691" s="181">
        <v>1.61</v>
      </c>
      <c r="S691" s="1">
        <v>72</v>
      </c>
      <c r="V691" s="1">
        <v>19200</v>
      </c>
      <c r="W691" s="182">
        <f t="shared" si="49"/>
        <v>43.994999999999997</v>
      </c>
      <c r="X691" s="1" t="s">
        <v>4868</v>
      </c>
      <c r="AA691" s="183">
        <f t="shared" si="50"/>
        <v>0.60375000000000001</v>
      </c>
      <c r="AB691" s="183">
        <f t="shared" si="51"/>
        <v>0.516208</v>
      </c>
      <c r="AE691" s="183">
        <f t="shared" si="52"/>
        <v>8</v>
      </c>
    </row>
    <row r="692" spans="1:31" x14ac:dyDescent="0.2">
      <c r="A692" s="14" t="s">
        <v>551</v>
      </c>
      <c r="B692" s="14" t="s">
        <v>4424</v>
      </c>
      <c r="C692" s="17" t="s">
        <v>4805</v>
      </c>
      <c r="D692" s="17" t="s">
        <v>552</v>
      </c>
      <c r="E692" s="14"/>
      <c r="F692" s="14" t="s">
        <v>4636</v>
      </c>
      <c r="G692" s="14">
        <v>160</v>
      </c>
      <c r="H692" s="14">
        <v>172</v>
      </c>
      <c r="I692" s="14"/>
      <c r="J692" s="14">
        <v>5</v>
      </c>
      <c r="K692" s="14">
        <v>54</v>
      </c>
      <c r="L692" s="13">
        <v>5</v>
      </c>
      <c r="M692" s="14" t="s">
        <v>1207</v>
      </c>
      <c r="N692" s="14"/>
      <c r="O692" s="14" t="s">
        <v>3706</v>
      </c>
      <c r="P692" s="14" t="s">
        <v>4807</v>
      </c>
      <c r="Q692" s="401">
        <v>41388</v>
      </c>
      <c r="R692" s="181">
        <v>1.61</v>
      </c>
      <c r="S692" s="1">
        <v>72</v>
      </c>
      <c r="V692" s="1">
        <v>19200</v>
      </c>
      <c r="W692" s="182">
        <f t="shared" si="49"/>
        <v>43.994999999999997</v>
      </c>
      <c r="X692" s="1" t="s">
        <v>4868</v>
      </c>
      <c r="AA692" s="183">
        <f t="shared" si="50"/>
        <v>0.60375000000000001</v>
      </c>
      <c r="AB692" s="183">
        <f t="shared" si="51"/>
        <v>0.516208</v>
      </c>
      <c r="AE692" s="183">
        <f t="shared" si="52"/>
        <v>8</v>
      </c>
    </row>
    <row r="693" spans="1:31" x14ac:dyDescent="0.2">
      <c r="A693" s="14" t="s">
        <v>551</v>
      </c>
      <c r="B693" s="14" t="s">
        <v>4424</v>
      </c>
      <c r="C693" s="17" t="s">
        <v>4805</v>
      </c>
      <c r="D693" s="17" t="s">
        <v>4637</v>
      </c>
      <c r="E693" s="14"/>
      <c r="F693" s="14" t="s">
        <v>4636</v>
      </c>
      <c r="G693" s="14">
        <v>160</v>
      </c>
      <c r="H693" s="14">
        <v>172</v>
      </c>
      <c r="I693" s="14"/>
      <c r="J693" s="14">
        <v>5</v>
      </c>
      <c r="K693" s="14">
        <v>54</v>
      </c>
      <c r="L693" s="13">
        <v>5</v>
      </c>
      <c r="M693" s="14" t="s">
        <v>1207</v>
      </c>
      <c r="N693" s="14"/>
      <c r="O693" s="14" t="s">
        <v>3706</v>
      </c>
      <c r="P693" s="14" t="s">
        <v>4807</v>
      </c>
      <c r="Q693" s="401">
        <v>41388</v>
      </c>
      <c r="R693" s="181">
        <v>1.61</v>
      </c>
      <c r="S693" s="1">
        <v>72</v>
      </c>
      <c r="V693" s="1">
        <v>19200</v>
      </c>
      <c r="W693" s="182">
        <f t="shared" si="49"/>
        <v>43.994999999999997</v>
      </c>
      <c r="X693" s="1" t="s">
        <v>4868</v>
      </c>
      <c r="AA693" s="183">
        <f t="shared" si="50"/>
        <v>0.60375000000000001</v>
      </c>
      <c r="AB693" s="183">
        <f t="shared" si="51"/>
        <v>0.516208</v>
      </c>
      <c r="AE693" s="183">
        <f t="shared" si="52"/>
        <v>8</v>
      </c>
    </row>
    <row r="694" spans="1:31" x14ac:dyDescent="0.2">
      <c r="A694" s="133" t="s">
        <v>3708</v>
      </c>
      <c r="B694" s="133" t="s">
        <v>4424</v>
      </c>
      <c r="C694" s="136" t="s">
        <v>4805</v>
      </c>
      <c r="D694" s="136" t="s">
        <v>4638</v>
      </c>
      <c r="E694" s="133">
        <v>101849</v>
      </c>
      <c r="F694" s="133" t="s">
        <v>4639</v>
      </c>
      <c r="G694" s="133">
        <v>160</v>
      </c>
      <c r="H694" s="133">
        <v>172</v>
      </c>
      <c r="I694" s="133"/>
      <c r="J694" s="133">
        <v>100</v>
      </c>
      <c r="K694" s="133">
        <v>54</v>
      </c>
      <c r="L694" s="133">
        <v>1650</v>
      </c>
      <c r="M694" s="133" t="s">
        <v>1649</v>
      </c>
      <c r="N694" s="133"/>
      <c r="O694" s="133" t="s">
        <v>3706</v>
      </c>
      <c r="P694" s="133" t="s">
        <v>4816</v>
      </c>
      <c r="Q694" s="166">
        <v>41389</v>
      </c>
      <c r="R694" s="181">
        <v>1.61</v>
      </c>
      <c r="S694" s="1">
        <v>72</v>
      </c>
      <c r="V694" s="1">
        <v>19200</v>
      </c>
      <c r="W694" s="182">
        <f t="shared" si="49"/>
        <v>43.994999999999997</v>
      </c>
      <c r="X694" s="1" t="s">
        <v>4868</v>
      </c>
      <c r="AA694" s="183">
        <f t="shared" si="50"/>
        <v>12.074999999999999</v>
      </c>
      <c r="AB694" s="183">
        <f t="shared" si="51"/>
        <v>10.324159999999999</v>
      </c>
      <c r="AE694" s="183">
        <f t="shared" si="52"/>
        <v>160</v>
      </c>
    </row>
    <row r="695" spans="1:31" x14ac:dyDescent="0.2">
      <c r="A695" s="133" t="s">
        <v>3708</v>
      </c>
      <c r="B695" s="133" t="s">
        <v>4424</v>
      </c>
      <c r="C695" s="136" t="s">
        <v>4805</v>
      </c>
      <c r="D695" s="136" t="s">
        <v>4640</v>
      </c>
      <c r="E695" s="133">
        <v>101849</v>
      </c>
      <c r="F695" s="133" t="s">
        <v>4639</v>
      </c>
      <c r="G695" s="133">
        <v>160</v>
      </c>
      <c r="H695" s="133">
        <v>172</v>
      </c>
      <c r="I695" s="133"/>
      <c r="J695" s="133">
        <v>100</v>
      </c>
      <c r="K695" s="133">
        <v>54</v>
      </c>
      <c r="L695" s="133">
        <v>1650</v>
      </c>
      <c r="M695" s="133" t="s">
        <v>1649</v>
      </c>
      <c r="N695" s="133"/>
      <c r="O695" s="133" t="s">
        <v>3706</v>
      </c>
      <c r="P695" s="133" t="s">
        <v>4816</v>
      </c>
      <c r="Q695" s="166">
        <v>41389</v>
      </c>
      <c r="R695" s="181">
        <v>1.61</v>
      </c>
      <c r="S695" s="1">
        <v>72</v>
      </c>
      <c r="V695" s="1">
        <v>19200</v>
      </c>
      <c r="W695" s="182">
        <f t="shared" si="49"/>
        <v>43.994999999999997</v>
      </c>
      <c r="X695" s="1" t="s">
        <v>4868</v>
      </c>
      <c r="AA695" s="183">
        <f t="shared" si="50"/>
        <v>12.074999999999999</v>
      </c>
      <c r="AB695" s="183">
        <f t="shared" si="51"/>
        <v>10.324159999999999</v>
      </c>
      <c r="AE695" s="183">
        <f t="shared" si="52"/>
        <v>160</v>
      </c>
    </row>
    <row r="696" spans="1:31" x14ac:dyDescent="0.2">
      <c r="A696" s="133" t="s">
        <v>4641</v>
      </c>
      <c r="B696" s="133" t="s">
        <v>4424</v>
      </c>
      <c r="C696" s="136" t="s">
        <v>4805</v>
      </c>
      <c r="D696" s="136" t="s">
        <v>4642</v>
      </c>
      <c r="E696" s="133">
        <v>101526</v>
      </c>
      <c r="F696" s="133" t="s">
        <v>2344</v>
      </c>
      <c r="G696" s="133">
        <v>160</v>
      </c>
      <c r="H696" s="133">
        <v>172</v>
      </c>
      <c r="I696" s="133"/>
      <c r="J696" s="133">
        <v>110</v>
      </c>
      <c r="K696" s="133">
        <v>54</v>
      </c>
      <c r="L696" s="133">
        <v>220</v>
      </c>
      <c r="M696" s="133" t="s">
        <v>3594</v>
      </c>
      <c r="N696" s="133"/>
      <c r="O696" s="177" t="s">
        <v>4451</v>
      </c>
      <c r="P696" s="133" t="s">
        <v>4807</v>
      </c>
      <c r="Q696" s="166">
        <v>41393</v>
      </c>
      <c r="R696" s="181">
        <v>1.61</v>
      </c>
      <c r="S696" s="1">
        <v>72</v>
      </c>
      <c r="V696" s="1">
        <v>19200</v>
      </c>
      <c r="W696" s="182">
        <f t="shared" si="49"/>
        <v>43.994999999999997</v>
      </c>
      <c r="X696" s="1" t="s">
        <v>4868</v>
      </c>
      <c r="AA696" s="183">
        <f t="shared" si="50"/>
        <v>13.282500000000001</v>
      </c>
      <c r="AB696" s="183">
        <f t="shared" si="51"/>
        <v>11.356575999999999</v>
      </c>
      <c r="AE696" s="183">
        <f t="shared" si="52"/>
        <v>176</v>
      </c>
    </row>
    <row r="697" spans="1:31" x14ac:dyDescent="0.2">
      <c r="A697" s="133" t="s">
        <v>4641</v>
      </c>
      <c r="B697" s="133" t="s">
        <v>4424</v>
      </c>
      <c r="C697" s="136" t="s">
        <v>4805</v>
      </c>
      <c r="D697" s="136" t="s">
        <v>4643</v>
      </c>
      <c r="E697" s="133">
        <v>101526</v>
      </c>
      <c r="F697" s="133" t="s">
        <v>2344</v>
      </c>
      <c r="G697" s="133">
        <v>160</v>
      </c>
      <c r="H697" s="133">
        <v>172</v>
      </c>
      <c r="I697" s="133"/>
      <c r="J697" s="133">
        <v>110</v>
      </c>
      <c r="K697" s="133">
        <v>54</v>
      </c>
      <c r="L697" s="133">
        <v>220</v>
      </c>
      <c r="M697" s="133" t="s">
        <v>3594</v>
      </c>
      <c r="N697" s="133"/>
      <c r="O697" s="177" t="s">
        <v>4451</v>
      </c>
      <c r="P697" s="133" t="s">
        <v>4807</v>
      </c>
      <c r="Q697" s="166">
        <v>41393</v>
      </c>
      <c r="R697" s="181">
        <v>1.61</v>
      </c>
      <c r="S697" s="1">
        <v>72</v>
      </c>
      <c r="V697" s="1">
        <v>19200</v>
      </c>
      <c r="W697" s="182">
        <f t="shared" si="49"/>
        <v>43.994999999999997</v>
      </c>
      <c r="X697" s="1" t="s">
        <v>4868</v>
      </c>
      <c r="AA697" s="183">
        <f t="shared" si="50"/>
        <v>13.282500000000001</v>
      </c>
      <c r="AB697" s="183">
        <f t="shared" si="51"/>
        <v>11.356575999999999</v>
      </c>
      <c r="AE697" s="183">
        <f t="shared" si="52"/>
        <v>176</v>
      </c>
    </row>
    <row r="698" spans="1:31" x14ac:dyDescent="0.2">
      <c r="A698" s="402" t="s">
        <v>4644</v>
      </c>
      <c r="B698" s="402" t="s">
        <v>4424</v>
      </c>
      <c r="C698" s="402" t="s">
        <v>4805</v>
      </c>
      <c r="D698" s="402" t="s">
        <v>4645</v>
      </c>
      <c r="E698" s="402"/>
      <c r="F698" s="402" t="s">
        <v>4646</v>
      </c>
      <c r="G698" s="402" t="s">
        <v>3593</v>
      </c>
      <c r="H698" s="402" t="s">
        <v>2721</v>
      </c>
      <c r="I698" s="402"/>
      <c r="J698" s="402" t="s">
        <v>4647</v>
      </c>
      <c r="K698" s="402" t="s">
        <v>3963</v>
      </c>
      <c r="L698" s="402" t="s">
        <v>4647</v>
      </c>
      <c r="M698" s="402" t="s">
        <v>1207</v>
      </c>
      <c r="N698" s="402"/>
      <c r="O698" s="402" t="s">
        <v>4648</v>
      </c>
      <c r="P698" s="402" t="s">
        <v>4807</v>
      </c>
      <c r="Q698" s="403" t="s">
        <v>4649</v>
      </c>
      <c r="R698" s="181">
        <v>1.61</v>
      </c>
      <c r="S698" s="1">
        <v>100</v>
      </c>
      <c r="V698" s="1">
        <v>19200</v>
      </c>
      <c r="W698" s="182">
        <f t="shared" si="49"/>
        <v>43.994999999999997</v>
      </c>
      <c r="X698" s="1" t="s">
        <v>4868</v>
      </c>
      <c r="AA698" s="183">
        <f t="shared" si="50"/>
        <v>0.44918999999999998</v>
      </c>
      <c r="AB698" s="183">
        <f t="shared" si="51"/>
        <v>0.46458720000000003</v>
      </c>
      <c r="AE698" s="183">
        <f t="shared" si="52"/>
        <v>7.2</v>
      </c>
    </row>
    <row r="699" spans="1:31" ht="13.5" thickBot="1" x14ac:dyDescent="0.25">
      <c r="A699" s="402" t="s">
        <v>4644</v>
      </c>
      <c r="B699" s="402" t="s">
        <v>4424</v>
      </c>
      <c r="C699" s="402" t="s">
        <v>4805</v>
      </c>
      <c r="D699" s="402" t="s">
        <v>4650</v>
      </c>
      <c r="E699" s="402"/>
      <c r="F699" s="402" t="s">
        <v>4646</v>
      </c>
      <c r="G699" s="402" t="s">
        <v>3593</v>
      </c>
      <c r="H699" s="402" t="s">
        <v>2721</v>
      </c>
      <c r="I699" s="402"/>
      <c r="J699" s="402" t="s">
        <v>4647</v>
      </c>
      <c r="K699" s="402" t="s">
        <v>3963</v>
      </c>
      <c r="L699" s="402" t="s">
        <v>4647</v>
      </c>
      <c r="M699" s="402" t="s">
        <v>1207</v>
      </c>
      <c r="N699" s="402"/>
      <c r="O699" s="402" t="s">
        <v>4648</v>
      </c>
      <c r="P699" s="402" t="s">
        <v>4807</v>
      </c>
      <c r="Q699" s="403" t="s">
        <v>4649</v>
      </c>
      <c r="R699" s="308">
        <v>1.61</v>
      </c>
      <c r="S699" s="1">
        <v>100</v>
      </c>
      <c r="V699" s="1">
        <v>19200</v>
      </c>
      <c r="W699" s="182">
        <f t="shared" si="49"/>
        <v>43.994999999999997</v>
      </c>
      <c r="X699" s="1" t="s">
        <v>4868</v>
      </c>
      <c r="AA699" s="183">
        <f t="shared" si="50"/>
        <v>0.44918999999999998</v>
      </c>
      <c r="AB699" s="183">
        <f t="shared" si="51"/>
        <v>0.46458720000000003</v>
      </c>
      <c r="AE699" s="183">
        <f t="shared" si="52"/>
        <v>7.2</v>
      </c>
    </row>
    <row r="700" spans="1:31" x14ac:dyDescent="0.2">
      <c r="A700" s="179" t="s">
        <v>4651</v>
      </c>
      <c r="B700" s="179" t="s">
        <v>4424</v>
      </c>
      <c r="C700" s="179" t="s">
        <v>4805</v>
      </c>
      <c r="D700" s="179" t="s">
        <v>4652</v>
      </c>
      <c r="E700" s="179" t="s">
        <v>3697</v>
      </c>
      <c r="F700" s="179" t="s">
        <v>2344</v>
      </c>
      <c r="G700" s="179" t="s">
        <v>3593</v>
      </c>
      <c r="H700" s="179" t="s">
        <v>2721</v>
      </c>
      <c r="I700" s="179"/>
      <c r="J700" s="179" t="s">
        <v>1164</v>
      </c>
      <c r="K700" s="179" t="s">
        <v>1851</v>
      </c>
      <c r="L700" s="177">
        <v>220</v>
      </c>
      <c r="M700" s="179" t="s">
        <v>3594</v>
      </c>
      <c r="N700" s="179"/>
      <c r="O700" s="179" t="s">
        <v>3706</v>
      </c>
      <c r="P700" s="179" t="s">
        <v>4804</v>
      </c>
      <c r="Q700" s="179" t="s">
        <v>4653</v>
      </c>
      <c r="R700" s="181">
        <v>1.61</v>
      </c>
      <c r="S700" s="1">
        <v>72</v>
      </c>
      <c r="V700" s="1">
        <v>19200</v>
      </c>
      <c r="W700" s="182">
        <f t="shared" si="49"/>
        <v>43.994999999999997</v>
      </c>
      <c r="X700" s="1" t="s">
        <v>4868</v>
      </c>
      <c r="AA700" s="183">
        <f t="shared" si="50"/>
        <v>13.282500000000001</v>
      </c>
      <c r="AB700" s="183">
        <f t="shared" si="51"/>
        <v>11.356575999999999</v>
      </c>
      <c r="AE700" s="183">
        <f t="shared" si="52"/>
        <v>176</v>
      </c>
    </row>
    <row r="701" spans="1:31" x14ac:dyDescent="0.2">
      <c r="A701" s="179" t="s">
        <v>4651</v>
      </c>
      <c r="B701" s="177" t="s">
        <v>4424</v>
      </c>
      <c r="C701" s="179" t="s">
        <v>4805</v>
      </c>
      <c r="D701" s="179" t="s">
        <v>4654</v>
      </c>
      <c r="E701" s="179" t="s">
        <v>3697</v>
      </c>
      <c r="F701" s="179" t="s">
        <v>2344</v>
      </c>
      <c r="G701" s="179" t="s">
        <v>3593</v>
      </c>
      <c r="H701" s="179" t="s">
        <v>2721</v>
      </c>
      <c r="I701" s="179"/>
      <c r="J701" s="179" t="s">
        <v>1164</v>
      </c>
      <c r="K701" s="179" t="s">
        <v>1851</v>
      </c>
      <c r="L701" s="177">
        <v>220</v>
      </c>
      <c r="M701" s="179" t="s">
        <v>3594</v>
      </c>
      <c r="N701" s="179"/>
      <c r="O701" s="179" t="s">
        <v>3706</v>
      </c>
      <c r="P701" s="179" t="s">
        <v>4804</v>
      </c>
      <c r="Q701" s="179" t="s">
        <v>4653</v>
      </c>
      <c r="R701" s="181">
        <v>1.61</v>
      </c>
      <c r="S701" s="1">
        <v>72</v>
      </c>
      <c r="V701" s="1">
        <v>19200</v>
      </c>
      <c r="W701" s="182">
        <f t="shared" si="49"/>
        <v>43.994999999999997</v>
      </c>
      <c r="X701" s="1" t="s">
        <v>4868</v>
      </c>
      <c r="AA701" s="183">
        <f t="shared" si="50"/>
        <v>13.282500000000001</v>
      </c>
      <c r="AB701" s="183">
        <f t="shared" si="51"/>
        <v>11.356575999999999</v>
      </c>
      <c r="AE701" s="183">
        <f t="shared" si="52"/>
        <v>176</v>
      </c>
    </row>
    <row r="702" spans="1:31" x14ac:dyDescent="0.2">
      <c r="A702" s="177" t="s">
        <v>4655</v>
      </c>
      <c r="B702" s="177" t="s">
        <v>4424</v>
      </c>
      <c r="C702" s="179" t="s">
        <v>4805</v>
      </c>
      <c r="D702" s="179" t="s">
        <v>4656</v>
      </c>
      <c r="E702" s="177"/>
      <c r="F702" s="177" t="s">
        <v>4657</v>
      </c>
      <c r="G702" s="177">
        <v>160</v>
      </c>
      <c r="H702" s="177">
        <v>172</v>
      </c>
      <c r="I702" s="177"/>
      <c r="J702" s="177">
        <v>4.5</v>
      </c>
      <c r="K702" s="177">
        <v>54</v>
      </c>
      <c r="L702" s="177">
        <v>4.5</v>
      </c>
      <c r="M702" s="177"/>
      <c r="N702" s="177"/>
      <c r="O702" s="177" t="s">
        <v>4451</v>
      </c>
      <c r="P702" s="177" t="s">
        <v>4804</v>
      </c>
      <c r="Q702" s="178">
        <v>41402</v>
      </c>
      <c r="R702" s="181">
        <v>1.61</v>
      </c>
      <c r="S702" s="1">
        <v>72</v>
      </c>
      <c r="V702" s="1">
        <v>19200</v>
      </c>
      <c r="W702" s="182">
        <f t="shared" si="49"/>
        <v>43.994999999999997</v>
      </c>
      <c r="X702" s="1" t="s">
        <v>4868</v>
      </c>
      <c r="AA702" s="183">
        <f t="shared" si="50"/>
        <v>0.54337500000000005</v>
      </c>
      <c r="AB702" s="183">
        <f t="shared" si="51"/>
        <v>0.46458720000000003</v>
      </c>
      <c r="AE702" s="183">
        <f t="shared" si="52"/>
        <v>7.2</v>
      </c>
    </row>
    <row r="703" spans="1:31" x14ac:dyDescent="0.2">
      <c r="A703" s="177" t="s">
        <v>4655</v>
      </c>
      <c r="B703" s="177" t="s">
        <v>4424</v>
      </c>
      <c r="C703" s="179" t="s">
        <v>4805</v>
      </c>
      <c r="D703" s="179" t="s">
        <v>4658</v>
      </c>
      <c r="E703" s="177"/>
      <c r="F703" s="177" t="s">
        <v>4657</v>
      </c>
      <c r="G703" s="177">
        <v>160</v>
      </c>
      <c r="H703" s="177">
        <v>172</v>
      </c>
      <c r="I703" s="177"/>
      <c r="J703" s="177">
        <v>4.5</v>
      </c>
      <c r="K703" s="177">
        <v>54</v>
      </c>
      <c r="L703" s="177">
        <v>4.5</v>
      </c>
      <c r="M703" s="177"/>
      <c r="N703" s="177"/>
      <c r="O703" s="177" t="s">
        <v>4451</v>
      </c>
      <c r="P703" s="177" t="s">
        <v>4804</v>
      </c>
      <c r="Q703" s="178">
        <v>41402</v>
      </c>
      <c r="R703" s="181">
        <v>1.61</v>
      </c>
      <c r="S703" s="1">
        <v>72</v>
      </c>
      <c r="V703" s="1">
        <v>19200</v>
      </c>
      <c r="W703" s="182">
        <f t="shared" si="49"/>
        <v>43.994999999999997</v>
      </c>
      <c r="X703" s="1" t="s">
        <v>4868</v>
      </c>
      <c r="AA703" s="183">
        <f t="shared" si="50"/>
        <v>0.54337500000000005</v>
      </c>
      <c r="AB703" s="183">
        <f t="shared" si="51"/>
        <v>0.46458720000000003</v>
      </c>
      <c r="AE703" s="183">
        <f t="shared" si="52"/>
        <v>7.2</v>
      </c>
    </row>
    <row r="704" spans="1:31" x14ac:dyDescent="0.2">
      <c r="A704" s="177" t="s">
        <v>4659</v>
      </c>
      <c r="B704" s="177" t="s">
        <v>4424</v>
      </c>
      <c r="C704" s="179" t="s">
        <v>4805</v>
      </c>
      <c r="D704" s="179" t="s">
        <v>4660</v>
      </c>
      <c r="E704" s="177"/>
      <c r="F704" s="177" t="s">
        <v>4661</v>
      </c>
      <c r="G704" s="177">
        <v>160</v>
      </c>
      <c r="H704" s="177">
        <v>172</v>
      </c>
      <c r="I704" s="177"/>
      <c r="J704" s="177">
        <v>4.5</v>
      </c>
      <c r="K704" s="177">
        <v>54</v>
      </c>
      <c r="L704" s="177">
        <v>4.5</v>
      </c>
      <c r="M704" s="177"/>
      <c r="N704" s="177"/>
      <c r="O704" s="177" t="s">
        <v>4451</v>
      </c>
      <c r="P704" s="177" t="s">
        <v>4804</v>
      </c>
      <c r="Q704" s="178">
        <v>41402</v>
      </c>
      <c r="R704" s="181">
        <v>1.61</v>
      </c>
      <c r="S704" s="1">
        <v>72</v>
      </c>
      <c r="V704" s="1">
        <v>19200</v>
      </c>
      <c r="W704" s="182">
        <f t="shared" si="49"/>
        <v>43.994999999999997</v>
      </c>
      <c r="X704" s="1" t="s">
        <v>4868</v>
      </c>
      <c r="AA704" s="183">
        <f t="shared" si="50"/>
        <v>0.54337500000000005</v>
      </c>
      <c r="AB704" s="183">
        <f t="shared" si="51"/>
        <v>0.46458720000000003</v>
      </c>
      <c r="AE704" s="183">
        <f t="shared" si="52"/>
        <v>7.2</v>
      </c>
    </row>
    <row r="705" spans="1:31" x14ac:dyDescent="0.2">
      <c r="A705" s="177" t="s">
        <v>4659</v>
      </c>
      <c r="B705" s="177" t="s">
        <v>4424</v>
      </c>
      <c r="C705" s="179" t="s">
        <v>4805</v>
      </c>
      <c r="D705" s="179" t="s">
        <v>4662</v>
      </c>
      <c r="E705" s="177"/>
      <c r="F705" s="177" t="s">
        <v>4661</v>
      </c>
      <c r="G705" s="177">
        <v>160</v>
      </c>
      <c r="H705" s="177">
        <v>172</v>
      </c>
      <c r="I705" s="177"/>
      <c r="J705" s="177">
        <v>4.5</v>
      </c>
      <c r="K705" s="177">
        <v>54</v>
      </c>
      <c r="L705" s="177">
        <v>4.5</v>
      </c>
      <c r="M705" s="177"/>
      <c r="N705" s="177"/>
      <c r="O705" s="177" t="s">
        <v>4451</v>
      </c>
      <c r="P705" s="177" t="s">
        <v>4804</v>
      </c>
      <c r="Q705" s="178">
        <v>41402</v>
      </c>
      <c r="R705" s="181">
        <v>1.61</v>
      </c>
      <c r="S705" s="1">
        <v>72</v>
      </c>
      <c r="V705" s="1">
        <v>19200</v>
      </c>
      <c r="W705" s="182">
        <f t="shared" si="49"/>
        <v>43.994999999999997</v>
      </c>
      <c r="X705" s="1" t="s">
        <v>4868</v>
      </c>
      <c r="AA705" s="183">
        <f t="shared" si="50"/>
        <v>0.54337500000000005</v>
      </c>
      <c r="AB705" s="183">
        <f t="shared" si="51"/>
        <v>0.46458720000000003</v>
      </c>
      <c r="AE705" s="183">
        <f t="shared" si="52"/>
        <v>7.2</v>
      </c>
    </row>
    <row r="706" spans="1:31" x14ac:dyDescent="0.2">
      <c r="A706" s="177" t="s">
        <v>4663</v>
      </c>
      <c r="B706" s="177" t="s">
        <v>4424</v>
      </c>
      <c r="C706" s="179" t="s">
        <v>4805</v>
      </c>
      <c r="D706" s="179" t="s">
        <v>4664</v>
      </c>
      <c r="E706" s="177"/>
      <c r="F706" s="177">
        <v>246342</v>
      </c>
      <c r="G706" s="177">
        <v>160</v>
      </c>
      <c r="H706" s="177">
        <v>172</v>
      </c>
      <c r="I706" s="177"/>
      <c r="J706" s="177">
        <v>2.4</v>
      </c>
      <c r="K706" s="177">
        <v>46</v>
      </c>
      <c r="L706" s="177">
        <v>4.5</v>
      </c>
      <c r="M706" s="177" t="s">
        <v>4665</v>
      </c>
      <c r="N706" s="177"/>
      <c r="O706" s="177" t="s">
        <v>4666</v>
      </c>
      <c r="P706" s="177" t="s">
        <v>4804</v>
      </c>
      <c r="Q706" s="178">
        <v>41407</v>
      </c>
      <c r="R706" s="181">
        <v>1.61</v>
      </c>
      <c r="S706" s="1">
        <v>70</v>
      </c>
      <c r="V706" s="1">
        <v>19200</v>
      </c>
      <c r="W706" s="182">
        <f t="shared" si="49"/>
        <v>43.994999999999997</v>
      </c>
      <c r="X706" s="1" t="s">
        <v>4868</v>
      </c>
      <c r="AA706" s="183">
        <f t="shared" si="50"/>
        <v>0.25391999999999998</v>
      </c>
      <c r="AB706" s="183">
        <f t="shared" si="51"/>
        <v>0.24777984</v>
      </c>
      <c r="AE706" s="183">
        <f t="shared" si="52"/>
        <v>3.84</v>
      </c>
    </row>
    <row r="707" spans="1:31" x14ac:dyDescent="0.2">
      <c r="A707" s="177" t="s">
        <v>4663</v>
      </c>
      <c r="B707" s="177" t="s">
        <v>4424</v>
      </c>
      <c r="C707" s="179" t="s">
        <v>4805</v>
      </c>
      <c r="D707" s="179" t="s">
        <v>4667</v>
      </c>
      <c r="E707" s="177"/>
      <c r="F707" s="177">
        <v>246342</v>
      </c>
      <c r="G707" s="177">
        <v>160</v>
      </c>
      <c r="H707" s="177">
        <v>172</v>
      </c>
      <c r="I707" s="177"/>
      <c r="J707" s="177">
        <v>2.4</v>
      </c>
      <c r="K707" s="177">
        <v>46</v>
      </c>
      <c r="L707" s="177">
        <v>4.5</v>
      </c>
      <c r="M707" s="177" t="s">
        <v>4665</v>
      </c>
      <c r="N707" s="177"/>
      <c r="O707" s="177" t="s">
        <v>4666</v>
      </c>
      <c r="P707" s="177" t="s">
        <v>4804</v>
      </c>
      <c r="Q707" s="178">
        <v>41407</v>
      </c>
      <c r="R707" s="181">
        <v>1.61</v>
      </c>
      <c r="S707" s="1">
        <v>70</v>
      </c>
      <c r="V707" s="1">
        <v>19200</v>
      </c>
      <c r="W707" s="182">
        <f t="shared" si="49"/>
        <v>43.994999999999997</v>
      </c>
      <c r="X707" s="1" t="s">
        <v>4868</v>
      </c>
      <c r="AA707" s="183">
        <f t="shared" si="50"/>
        <v>0.25391999999999998</v>
      </c>
      <c r="AB707" s="183">
        <f t="shared" si="51"/>
        <v>0.24777984</v>
      </c>
      <c r="AE707" s="183">
        <f t="shared" si="52"/>
        <v>3.84</v>
      </c>
    </row>
    <row r="708" spans="1:31" x14ac:dyDescent="0.2">
      <c r="A708" s="133" t="s">
        <v>2741</v>
      </c>
      <c r="B708" s="133" t="s">
        <v>4424</v>
      </c>
      <c r="C708" s="136" t="s">
        <v>4805</v>
      </c>
      <c r="D708" s="136" t="s">
        <v>2742</v>
      </c>
      <c r="E708" s="133">
        <v>101720</v>
      </c>
      <c r="F708" s="133" t="s">
        <v>4867</v>
      </c>
      <c r="G708" s="133">
        <v>160</v>
      </c>
      <c r="H708" s="133">
        <v>172</v>
      </c>
      <c r="I708" s="133"/>
      <c r="J708" s="133">
        <v>110</v>
      </c>
      <c r="K708" s="133">
        <v>54</v>
      </c>
      <c r="L708" s="133">
        <v>110</v>
      </c>
      <c r="M708" s="133" t="s">
        <v>2731</v>
      </c>
      <c r="N708" s="133"/>
      <c r="O708" s="133" t="s">
        <v>4451</v>
      </c>
      <c r="P708" s="133" t="s">
        <v>4804</v>
      </c>
      <c r="Q708" s="166">
        <v>41409</v>
      </c>
      <c r="R708" s="181">
        <v>1.61</v>
      </c>
      <c r="S708" s="1">
        <v>72</v>
      </c>
      <c r="V708" s="1">
        <v>19200</v>
      </c>
      <c r="W708" s="182">
        <f t="shared" si="49"/>
        <v>43.994999999999997</v>
      </c>
      <c r="X708" s="1" t="s">
        <v>4868</v>
      </c>
      <c r="AA708" s="183">
        <f t="shared" si="50"/>
        <v>13.282500000000001</v>
      </c>
      <c r="AB708" s="183">
        <f t="shared" si="51"/>
        <v>11.356575999999999</v>
      </c>
      <c r="AE708" s="183">
        <f t="shared" si="52"/>
        <v>176</v>
      </c>
    </row>
    <row r="709" spans="1:31" x14ac:dyDescent="0.2">
      <c r="A709" s="133" t="s">
        <v>2741</v>
      </c>
      <c r="B709" s="133" t="s">
        <v>4424</v>
      </c>
      <c r="C709" s="136" t="s">
        <v>4805</v>
      </c>
      <c r="D709" s="136" t="s">
        <v>4869</v>
      </c>
      <c r="E709" s="133">
        <v>101720</v>
      </c>
      <c r="F709" s="133" t="s">
        <v>4867</v>
      </c>
      <c r="G709" s="133">
        <v>160</v>
      </c>
      <c r="H709" s="133">
        <v>172</v>
      </c>
      <c r="I709" s="133"/>
      <c r="J709" s="133">
        <v>110</v>
      </c>
      <c r="K709" s="133">
        <v>54</v>
      </c>
      <c r="L709" s="133">
        <v>110</v>
      </c>
      <c r="M709" s="133" t="s">
        <v>2731</v>
      </c>
      <c r="N709" s="133"/>
      <c r="O709" s="133" t="s">
        <v>4451</v>
      </c>
      <c r="P709" s="133" t="s">
        <v>4804</v>
      </c>
      <c r="Q709" s="166">
        <v>41409</v>
      </c>
      <c r="R709" s="181">
        <v>1.61</v>
      </c>
      <c r="S709" s="1">
        <v>72</v>
      </c>
      <c r="V709" s="1">
        <v>19200</v>
      </c>
      <c r="W709" s="182">
        <f t="shared" si="49"/>
        <v>43.994999999999997</v>
      </c>
      <c r="X709" s="1" t="s">
        <v>4868</v>
      </c>
      <c r="AA709" s="183">
        <f t="shared" si="50"/>
        <v>13.282500000000001</v>
      </c>
      <c r="AB709" s="183">
        <f t="shared" si="51"/>
        <v>11.356575999999999</v>
      </c>
      <c r="AE709" s="183">
        <f t="shared" si="52"/>
        <v>176</v>
      </c>
    </row>
    <row r="710" spans="1:31" x14ac:dyDescent="0.2">
      <c r="A710" s="133" t="s">
        <v>4668</v>
      </c>
      <c r="B710" s="133" t="s">
        <v>4424</v>
      </c>
      <c r="C710" s="136" t="s">
        <v>4805</v>
      </c>
      <c r="D710" s="136" t="s">
        <v>4669</v>
      </c>
      <c r="E710" s="133">
        <v>102059</v>
      </c>
      <c r="F710" s="133" t="s">
        <v>4670</v>
      </c>
      <c r="G710" s="133">
        <v>160</v>
      </c>
      <c r="H710" s="133">
        <v>172</v>
      </c>
      <c r="I710" s="133"/>
      <c r="J710" s="133">
        <v>115.5</v>
      </c>
      <c r="K710" s="133">
        <v>63</v>
      </c>
      <c r="L710" s="133">
        <v>115.5</v>
      </c>
      <c r="M710" s="133" t="s">
        <v>531</v>
      </c>
      <c r="N710" s="133"/>
      <c r="O710" s="133" t="s">
        <v>4671</v>
      </c>
      <c r="P710" s="133" t="s">
        <v>4816</v>
      </c>
      <c r="Q710" s="166">
        <v>41415</v>
      </c>
      <c r="R710" s="181">
        <v>1.61</v>
      </c>
      <c r="S710" s="1">
        <v>59.5</v>
      </c>
      <c r="V710" s="1">
        <v>19200</v>
      </c>
      <c r="W710" s="182">
        <f t="shared" si="49"/>
        <v>43.994999999999997</v>
      </c>
      <c r="X710" s="1" t="s">
        <v>4868</v>
      </c>
      <c r="AA710" s="183">
        <f t="shared" si="50"/>
        <v>19.68935294117647</v>
      </c>
      <c r="AB710" s="183">
        <f t="shared" si="51"/>
        <v>11.9244048</v>
      </c>
      <c r="AE710" s="183">
        <f t="shared" si="52"/>
        <v>184.8</v>
      </c>
    </row>
    <row r="711" spans="1:31" x14ac:dyDescent="0.2">
      <c r="A711" s="133" t="s">
        <v>4668</v>
      </c>
      <c r="B711" s="133" t="s">
        <v>4424</v>
      </c>
      <c r="C711" s="136" t="s">
        <v>4805</v>
      </c>
      <c r="D711" s="136" t="s">
        <v>4672</v>
      </c>
      <c r="E711" s="133">
        <v>102059</v>
      </c>
      <c r="F711" s="133" t="s">
        <v>4670</v>
      </c>
      <c r="G711" s="133">
        <v>160</v>
      </c>
      <c r="H711" s="133">
        <v>172</v>
      </c>
      <c r="I711" s="133"/>
      <c r="J711" s="133">
        <v>115.5</v>
      </c>
      <c r="K711" s="133">
        <v>63</v>
      </c>
      <c r="L711" s="133">
        <v>115.5</v>
      </c>
      <c r="M711" s="133" t="s">
        <v>531</v>
      </c>
      <c r="N711" s="133"/>
      <c r="O711" s="133" t="s">
        <v>4671</v>
      </c>
      <c r="P711" s="133" t="s">
        <v>4816</v>
      </c>
      <c r="Q711" s="166">
        <v>41415</v>
      </c>
      <c r="R711" s="181">
        <v>1.61</v>
      </c>
      <c r="S711" s="1">
        <v>59.5</v>
      </c>
      <c r="V711" s="1">
        <v>19200</v>
      </c>
      <c r="W711" s="182">
        <f t="shared" si="49"/>
        <v>43.994999999999997</v>
      </c>
      <c r="X711" s="1" t="s">
        <v>4868</v>
      </c>
      <c r="AA711" s="183">
        <f t="shared" si="50"/>
        <v>19.68935294117647</v>
      </c>
      <c r="AB711" s="183">
        <f t="shared" si="51"/>
        <v>11.9244048</v>
      </c>
      <c r="AE711" s="183">
        <f t="shared" si="52"/>
        <v>184.8</v>
      </c>
    </row>
    <row r="712" spans="1:31" x14ac:dyDescent="0.2">
      <c r="A712" s="177" t="s">
        <v>4673</v>
      </c>
      <c r="B712" s="404" t="s">
        <v>4424</v>
      </c>
      <c r="C712" s="179" t="s">
        <v>4805</v>
      </c>
      <c r="D712" s="179" t="s">
        <v>4674</v>
      </c>
      <c r="E712" s="177">
        <v>102057</v>
      </c>
      <c r="F712" s="177" t="s">
        <v>530</v>
      </c>
      <c r="G712" s="177">
        <v>160</v>
      </c>
      <c r="H712" s="177">
        <v>172</v>
      </c>
      <c r="I712" s="177"/>
      <c r="J712" s="177">
        <v>105</v>
      </c>
      <c r="K712" s="177">
        <v>63</v>
      </c>
      <c r="L712" s="177">
        <v>105</v>
      </c>
      <c r="M712" s="177" t="s">
        <v>531</v>
      </c>
      <c r="N712" s="177"/>
      <c r="O712" s="177" t="s">
        <v>4675</v>
      </c>
      <c r="P712" s="177" t="s">
        <v>2277</v>
      </c>
      <c r="Q712" s="178">
        <v>41417</v>
      </c>
      <c r="R712" s="181">
        <v>1.61</v>
      </c>
      <c r="S712" s="1">
        <v>59.5</v>
      </c>
      <c r="V712" s="1">
        <v>19200</v>
      </c>
      <c r="W712" s="182">
        <f t="shared" si="49"/>
        <v>43.994999999999997</v>
      </c>
      <c r="X712" s="1" t="s">
        <v>4868</v>
      </c>
      <c r="AA712" s="183">
        <f t="shared" si="50"/>
        <v>17.899411764705881</v>
      </c>
      <c r="AB712" s="183">
        <f t="shared" si="51"/>
        <v>10.840368</v>
      </c>
      <c r="AE712" s="183">
        <f t="shared" si="52"/>
        <v>168</v>
      </c>
    </row>
    <row r="713" spans="1:31" ht="13.5" thickBot="1" x14ac:dyDescent="0.25">
      <c r="A713" s="177" t="s">
        <v>4673</v>
      </c>
      <c r="B713" s="404" t="s">
        <v>4424</v>
      </c>
      <c r="C713" s="179" t="s">
        <v>4805</v>
      </c>
      <c r="D713" s="179" t="s">
        <v>4676</v>
      </c>
      <c r="E713" s="177">
        <v>102057</v>
      </c>
      <c r="F713" s="177" t="s">
        <v>530</v>
      </c>
      <c r="G713" s="177">
        <v>160</v>
      </c>
      <c r="H713" s="177">
        <v>172</v>
      </c>
      <c r="I713" s="177"/>
      <c r="J713" s="177">
        <v>105</v>
      </c>
      <c r="K713" s="177">
        <v>63</v>
      </c>
      <c r="L713" s="177">
        <v>105</v>
      </c>
      <c r="M713" s="177" t="s">
        <v>531</v>
      </c>
      <c r="N713" s="177"/>
      <c r="O713" s="177" t="s">
        <v>4675</v>
      </c>
      <c r="P713" s="177" t="s">
        <v>2277</v>
      </c>
      <c r="Q713" s="178">
        <v>41417</v>
      </c>
      <c r="R713" s="308">
        <v>1.61</v>
      </c>
      <c r="S713" s="1">
        <v>59.5</v>
      </c>
      <c r="V713" s="1">
        <v>19200</v>
      </c>
      <c r="W713" s="182">
        <f t="shared" si="49"/>
        <v>43.994999999999997</v>
      </c>
      <c r="X713" s="1" t="s">
        <v>4868</v>
      </c>
      <c r="AA713" s="183">
        <f t="shared" si="50"/>
        <v>17.899411764705881</v>
      </c>
      <c r="AB713" s="183">
        <f t="shared" si="51"/>
        <v>10.840368</v>
      </c>
      <c r="AE713" s="183">
        <f t="shared" si="52"/>
        <v>168</v>
      </c>
    </row>
    <row r="714" spans="1:31" x14ac:dyDescent="0.2">
      <c r="A714" s="133" t="s">
        <v>2736</v>
      </c>
      <c r="B714" s="133" t="s">
        <v>4424</v>
      </c>
      <c r="C714" s="136" t="s">
        <v>4805</v>
      </c>
      <c r="D714" s="136" t="s">
        <v>2737</v>
      </c>
      <c r="E714" s="133">
        <v>100090</v>
      </c>
      <c r="F714" s="133" t="s">
        <v>2738</v>
      </c>
      <c r="G714" s="133">
        <v>160</v>
      </c>
      <c r="H714" s="133">
        <v>172</v>
      </c>
      <c r="I714" s="133"/>
      <c r="J714" s="133">
        <v>220</v>
      </c>
      <c r="K714" s="133">
        <v>54</v>
      </c>
      <c r="L714" s="133">
        <v>220</v>
      </c>
      <c r="M714" s="133" t="s">
        <v>2739</v>
      </c>
      <c r="N714" s="133"/>
      <c r="O714" s="133" t="s">
        <v>4451</v>
      </c>
      <c r="P714" s="133" t="s">
        <v>4804</v>
      </c>
      <c r="Q714" s="166">
        <v>41435</v>
      </c>
      <c r="R714" s="181">
        <v>1.61</v>
      </c>
      <c r="S714" s="1">
        <v>72</v>
      </c>
      <c r="V714" s="1">
        <v>19200</v>
      </c>
      <c r="W714" s="182">
        <f t="shared" si="49"/>
        <v>43.994999999999997</v>
      </c>
      <c r="X714" s="1" t="s">
        <v>4868</v>
      </c>
      <c r="AA714" s="183">
        <f>K714*100*R714*(J714)/(S714*1000)</f>
        <v>26.565000000000001</v>
      </c>
      <c r="AB714" s="183">
        <f>(V714*(J714)*1.1)/9000*W714/1000</f>
        <v>22.713151999999997</v>
      </c>
      <c r="AE714" s="183">
        <f>J714*(G714/100)</f>
        <v>352</v>
      </c>
    </row>
    <row r="715" spans="1:31" x14ac:dyDescent="0.2">
      <c r="A715" s="133" t="s">
        <v>2736</v>
      </c>
      <c r="B715" s="133" t="s">
        <v>4424</v>
      </c>
      <c r="C715" s="136" t="s">
        <v>4805</v>
      </c>
      <c r="D715" s="136" t="s">
        <v>2740</v>
      </c>
      <c r="E715" s="133">
        <v>100090</v>
      </c>
      <c r="F715" s="133" t="s">
        <v>2738</v>
      </c>
      <c r="G715" s="133">
        <v>160</v>
      </c>
      <c r="H715" s="133">
        <v>172</v>
      </c>
      <c r="I715" s="133"/>
      <c r="J715" s="133">
        <v>220</v>
      </c>
      <c r="K715" s="133">
        <v>54</v>
      </c>
      <c r="L715" s="133">
        <v>220</v>
      </c>
      <c r="M715" s="133" t="s">
        <v>2739</v>
      </c>
      <c r="N715" s="133"/>
      <c r="O715" s="133" t="s">
        <v>4451</v>
      </c>
      <c r="P715" s="133" t="s">
        <v>4804</v>
      </c>
      <c r="Q715" s="166">
        <v>41435</v>
      </c>
      <c r="R715" s="181">
        <v>1.61</v>
      </c>
      <c r="S715" s="1">
        <v>72</v>
      </c>
      <c r="V715" s="1">
        <v>19200</v>
      </c>
      <c r="W715" s="182">
        <f t="shared" si="49"/>
        <v>43.994999999999997</v>
      </c>
      <c r="X715" s="1" t="s">
        <v>4868</v>
      </c>
      <c r="AA715" s="183">
        <f t="shared" ref="AA715:AA721" si="53">K715*100*R715*(J715)/(S715*1000)</f>
        <v>26.565000000000001</v>
      </c>
      <c r="AB715" s="183">
        <f t="shared" ref="AB715:AB721" si="54">(V715*(J715)*1.1)/9000*W715/1000</f>
        <v>22.713151999999997</v>
      </c>
      <c r="AE715" s="183">
        <f t="shared" ref="AE715:AE721" si="55">J715*(G715/100)</f>
        <v>352</v>
      </c>
    </row>
    <row r="716" spans="1:31" x14ac:dyDescent="0.2">
      <c r="A716" s="133" t="s">
        <v>3604</v>
      </c>
      <c r="B716" s="133" t="s">
        <v>4424</v>
      </c>
      <c r="C716" s="136" t="s">
        <v>4805</v>
      </c>
      <c r="D716" s="133" t="s">
        <v>4806</v>
      </c>
      <c r="E716" s="136" t="s">
        <v>3605</v>
      </c>
      <c r="F716" s="133" t="s">
        <v>3606</v>
      </c>
      <c r="G716" s="136" t="s">
        <v>3593</v>
      </c>
      <c r="H716" s="133">
        <v>172</v>
      </c>
      <c r="I716" s="133">
        <v>1</v>
      </c>
      <c r="J716" s="133">
        <v>137.5</v>
      </c>
      <c r="K716" s="133">
        <v>54</v>
      </c>
      <c r="L716" s="133">
        <v>275</v>
      </c>
      <c r="M716" s="133" t="s">
        <v>3607</v>
      </c>
      <c r="N716" s="136" t="s">
        <v>3595</v>
      </c>
      <c r="O716" s="133" t="s">
        <v>4451</v>
      </c>
      <c r="P716" s="133" t="s">
        <v>4807</v>
      </c>
      <c r="Q716" s="166">
        <v>41437</v>
      </c>
      <c r="R716" s="181">
        <v>1.61</v>
      </c>
      <c r="S716" s="1">
        <v>72</v>
      </c>
      <c r="V716" s="1">
        <v>19200</v>
      </c>
      <c r="W716" s="182">
        <f t="shared" si="49"/>
        <v>43.994999999999997</v>
      </c>
      <c r="X716" s="1" t="s">
        <v>4868</v>
      </c>
      <c r="AA716" s="183">
        <f t="shared" si="53"/>
        <v>16.603124999999999</v>
      </c>
      <c r="AB716" s="183">
        <f t="shared" si="54"/>
        <v>14.195720000000003</v>
      </c>
      <c r="AE716" s="183">
        <f t="shared" si="55"/>
        <v>220</v>
      </c>
    </row>
    <row r="717" spans="1:31" x14ac:dyDescent="0.2">
      <c r="A717" s="133" t="s">
        <v>3604</v>
      </c>
      <c r="B717" s="133" t="s">
        <v>4424</v>
      </c>
      <c r="C717" s="136" t="s">
        <v>4805</v>
      </c>
      <c r="D717" s="133" t="s">
        <v>4808</v>
      </c>
      <c r="E717" s="136" t="s">
        <v>3605</v>
      </c>
      <c r="F717" s="133" t="s">
        <v>3606</v>
      </c>
      <c r="G717" s="136" t="s">
        <v>3593</v>
      </c>
      <c r="H717" s="133">
        <v>172</v>
      </c>
      <c r="I717" s="133">
        <v>1</v>
      </c>
      <c r="J717" s="133">
        <v>137.5</v>
      </c>
      <c r="K717" s="133">
        <v>54</v>
      </c>
      <c r="L717" s="133">
        <v>275</v>
      </c>
      <c r="M717" s="133" t="s">
        <v>3607</v>
      </c>
      <c r="N717" s="136" t="s">
        <v>3595</v>
      </c>
      <c r="O717" s="133" t="s">
        <v>4451</v>
      </c>
      <c r="P717" s="133" t="s">
        <v>4807</v>
      </c>
      <c r="Q717" s="166">
        <v>41437</v>
      </c>
      <c r="R717" s="181">
        <v>1.61</v>
      </c>
      <c r="S717" s="1">
        <v>72</v>
      </c>
      <c r="V717" s="1">
        <v>19200</v>
      </c>
      <c r="W717" s="182">
        <f t="shared" si="49"/>
        <v>43.994999999999997</v>
      </c>
      <c r="X717" s="1" t="s">
        <v>4868</v>
      </c>
      <c r="AA717" s="183">
        <f t="shared" si="53"/>
        <v>16.603124999999999</v>
      </c>
      <c r="AB717" s="183">
        <f t="shared" si="54"/>
        <v>14.195720000000003</v>
      </c>
      <c r="AE717" s="183">
        <f t="shared" si="55"/>
        <v>220</v>
      </c>
    </row>
    <row r="718" spans="1:31" x14ac:dyDescent="0.2">
      <c r="A718" s="133" t="s">
        <v>3609</v>
      </c>
      <c r="B718" s="133" t="s">
        <v>4424</v>
      </c>
      <c r="C718" s="136" t="s">
        <v>4805</v>
      </c>
      <c r="D718" s="133" t="s">
        <v>4809</v>
      </c>
      <c r="E718" s="136" t="s">
        <v>3610</v>
      </c>
      <c r="F718" s="133" t="s">
        <v>3611</v>
      </c>
      <c r="G718" s="136" t="s">
        <v>3593</v>
      </c>
      <c r="H718" s="133">
        <v>172</v>
      </c>
      <c r="I718" s="133">
        <v>1</v>
      </c>
      <c r="J718" s="133">
        <v>110</v>
      </c>
      <c r="K718" s="133">
        <v>54</v>
      </c>
      <c r="L718" s="133">
        <v>220</v>
      </c>
      <c r="M718" s="133" t="s">
        <v>3594</v>
      </c>
      <c r="N718" s="136" t="s">
        <v>3612</v>
      </c>
      <c r="O718" s="133" t="s">
        <v>4451</v>
      </c>
      <c r="P718" s="133" t="s">
        <v>4807</v>
      </c>
      <c r="Q718" s="166">
        <v>41439</v>
      </c>
      <c r="R718" s="181">
        <v>1.61</v>
      </c>
      <c r="S718" s="1">
        <v>72</v>
      </c>
      <c r="V718" s="1">
        <v>19200</v>
      </c>
      <c r="W718" s="182">
        <f t="shared" si="49"/>
        <v>43.994999999999997</v>
      </c>
      <c r="X718" s="1" t="s">
        <v>4868</v>
      </c>
      <c r="AA718" s="183">
        <f t="shared" si="53"/>
        <v>13.282500000000001</v>
      </c>
      <c r="AB718" s="183">
        <f t="shared" si="54"/>
        <v>11.356575999999999</v>
      </c>
      <c r="AE718" s="183">
        <f t="shared" si="55"/>
        <v>176</v>
      </c>
    </row>
    <row r="719" spans="1:31" x14ac:dyDescent="0.2">
      <c r="A719" s="133" t="s">
        <v>3609</v>
      </c>
      <c r="B719" s="133" t="s">
        <v>4424</v>
      </c>
      <c r="C719" s="136" t="s">
        <v>4805</v>
      </c>
      <c r="D719" s="133" t="s">
        <v>4810</v>
      </c>
      <c r="E719" s="136" t="s">
        <v>3610</v>
      </c>
      <c r="F719" s="133" t="s">
        <v>3611</v>
      </c>
      <c r="G719" s="136" t="s">
        <v>3593</v>
      </c>
      <c r="H719" s="133">
        <v>172</v>
      </c>
      <c r="I719" s="133">
        <v>1</v>
      </c>
      <c r="J719" s="133">
        <v>110</v>
      </c>
      <c r="K719" s="133">
        <v>54</v>
      </c>
      <c r="L719" s="133">
        <v>220</v>
      </c>
      <c r="M719" s="133" t="s">
        <v>3594</v>
      </c>
      <c r="N719" s="136" t="s">
        <v>3612</v>
      </c>
      <c r="O719" s="133" t="s">
        <v>4451</v>
      </c>
      <c r="P719" s="133" t="s">
        <v>4807</v>
      </c>
      <c r="Q719" s="166">
        <v>41439</v>
      </c>
      <c r="R719" s="181">
        <v>1.61</v>
      </c>
      <c r="S719" s="1">
        <v>72</v>
      </c>
      <c r="V719" s="1">
        <v>19200</v>
      </c>
      <c r="W719" s="182">
        <f t="shared" si="49"/>
        <v>43.994999999999997</v>
      </c>
      <c r="X719" s="1" t="s">
        <v>4868</v>
      </c>
      <c r="AA719" s="183">
        <f t="shared" si="53"/>
        <v>13.282500000000001</v>
      </c>
      <c r="AB719" s="183">
        <f t="shared" si="54"/>
        <v>11.356575999999999</v>
      </c>
      <c r="AE719" s="183">
        <f t="shared" si="55"/>
        <v>176</v>
      </c>
    </row>
    <row r="720" spans="1:31" x14ac:dyDescent="0.2">
      <c r="A720" s="133" t="s">
        <v>3767</v>
      </c>
      <c r="B720" s="133" t="s">
        <v>4424</v>
      </c>
      <c r="C720" s="133">
        <v>660</v>
      </c>
      <c r="D720" s="133" t="s">
        <v>1654</v>
      </c>
      <c r="E720" s="136" t="s">
        <v>486</v>
      </c>
      <c r="F720" s="133" t="s">
        <v>1046</v>
      </c>
      <c r="G720" s="136" t="s">
        <v>3655</v>
      </c>
      <c r="H720" s="133">
        <v>172</v>
      </c>
      <c r="I720" s="133">
        <v>1</v>
      </c>
      <c r="J720" s="133">
        <v>34</v>
      </c>
      <c r="K720" s="133">
        <v>54</v>
      </c>
      <c r="L720" s="133">
        <v>330</v>
      </c>
      <c r="M720" s="133" t="s">
        <v>487</v>
      </c>
      <c r="N720" s="136" t="s">
        <v>3595</v>
      </c>
      <c r="O720" s="133" t="s">
        <v>4451</v>
      </c>
      <c r="P720" s="133" t="s">
        <v>4807</v>
      </c>
      <c r="Q720" s="166">
        <v>41442</v>
      </c>
      <c r="R720" s="181">
        <v>1.61</v>
      </c>
      <c r="S720" s="1">
        <v>72</v>
      </c>
      <c r="V720" s="1">
        <v>19200</v>
      </c>
      <c r="W720" s="182">
        <f t="shared" si="49"/>
        <v>43.994999999999997</v>
      </c>
      <c r="X720" s="1" t="s">
        <v>4868</v>
      </c>
      <c r="AA720" s="183">
        <f t="shared" si="53"/>
        <v>4.1055000000000001</v>
      </c>
      <c r="AB720" s="183">
        <f t="shared" si="54"/>
        <v>3.5102143999999993</v>
      </c>
      <c r="AE720" s="183">
        <f t="shared" si="55"/>
        <v>55.080000000000005</v>
      </c>
    </row>
    <row r="721" spans="1:31" ht="13.5" thickBot="1" x14ac:dyDescent="0.25">
      <c r="A721" s="133" t="s">
        <v>485</v>
      </c>
      <c r="B721" s="133" t="s">
        <v>4424</v>
      </c>
      <c r="C721" s="133">
        <v>660</v>
      </c>
      <c r="D721" s="133" t="s">
        <v>1653</v>
      </c>
      <c r="E721" s="136" t="s">
        <v>486</v>
      </c>
      <c r="F721" s="133" t="s">
        <v>1046</v>
      </c>
      <c r="G721" s="136" t="s">
        <v>3655</v>
      </c>
      <c r="H721" s="133">
        <v>172</v>
      </c>
      <c r="I721" s="133">
        <v>1</v>
      </c>
      <c r="J721" s="133">
        <v>34</v>
      </c>
      <c r="K721" s="133">
        <v>54</v>
      </c>
      <c r="L721" s="133">
        <v>330</v>
      </c>
      <c r="M721" s="133" t="s">
        <v>487</v>
      </c>
      <c r="N721" s="136" t="s">
        <v>3595</v>
      </c>
      <c r="O721" s="133" t="s">
        <v>4451</v>
      </c>
      <c r="P721" s="133" t="s">
        <v>4807</v>
      </c>
      <c r="Q721" s="166">
        <v>41442</v>
      </c>
      <c r="R721" s="308">
        <v>1.61</v>
      </c>
      <c r="S721" s="1">
        <v>72</v>
      </c>
      <c r="V721" s="1">
        <v>19200</v>
      </c>
      <c r="W721" s="182">
        <f t="shared" si="49"/>
        <v>43.994999999999997</v>
      </c>
      <c r="X721" s="1" t="s">
        <v>4868</v>
      </c>
      <c r="AA721" s="183">
        <f t="shared" si="53"/>
        <v>4.1055000000000001</v>
      </c>
      <c r="AB721" s="183">
        <f t="shared" si="54"/>
        <v>3.5102143999999993</v>
      </c>
      <c r="AE721" s="183">
        <f t="shared" si="55"/>
        <v>55.080000000000005</v>
      </c>
    </row>
    <row r="722" spans="1:31" x14ac:dyDescent="0.2">
      <c r="A722" s="7229" t="s">
        <v>1386</v>
      </c>
      <c r="B722" s="7230"/>
      <c r="C722" s="7230"/>
      <c r="D722" s="7230"/>
      <c r="E722" s="7230"/>
      <c r="F722" s="7230"/>
      <c r="G722" s="7230"/>
      <c r="H722" s="7230"/>
      <c r="I722" s="7230"/>
      <c r="J722" s="7230"/>
      <c r="K722" s="7230"/>
      <c r="L722" s="7230"/>
      <c r="M722" s="7230"/>
      <c r="N722" s="7230"/>
      <c r="O722" s="7230"/>
      <c r="P722" s="7230"/>
      <c r="Q722" s="7231"/>
    </row>
    <row r="723" spans="1:31" x14ac:dyDescent="0.2">
      <c r="A723" s="133" t="s">
        <v>485</v>
      </c>
      <c r="B723" s="133" t="s">
        <v>4424</v>
      </c>
      <c r="C723" s="136" t="s">
        <v>4730</v>
      </c>
      <c r="D723" s="136" t="s">
        <v>1651</v>
      </c>
      <c r="E723" s="136" t="s">
        <v>486</v>
      </c>
      <c r="F723" s="133" t="s">
        <v>1046</v>
      </c>
      <c r="G723" s="136" t="s">
        <v>3655</v>
      </c>
      <c r="H723" s="133">
        <v>172</v>
      </c>
      <c r="I723" s="133">
        <v>1</v>
      </c>
      <c r="J723" s="133">
        <v>130</v>
      </c>
      <c r="K723" s="133">
        <v>54</v>
      </c>
      <c r="L723" s="133">
        <v>330</v>
      </c>
      <c r="M723" s="133" t="s">
        <v>487</v>
      </c>
      <c r="N723" s="136"/>
      <c r="O723" s="133" t="s">
        <v>4451</v>
      </c>
      <c r="P723" s="133" t="s">
        <v>4807</v>
      </c>
      <c r="Q723" s="166">
        <v>41456</v>
      </c>
      <c r="R723" s="181">
        <v>1.61</v>
      </c>
      <c r="S723" s="1">
        <v>72</v>
      </c>
      <c r="V723" s="1">
        <v>19200</v>
      </c>
      <c r="W723" s="182">
        <f t="shared" si="49"/>
        <v>43.994999999999997</v>
      </c>
      <c r="X723" s="1" t="s">
        <v>4868</v>
      </c>
      <c r="AA723" s="183">
        <f>K723*100*R723*(J723)/(S723*1000)</f>
        <v>15.6975</v>
      </c>
      <c r="AB723" s="183">
        <f>(V723*(J723)*1.1)/9000*W723/1000</f>
        <v>13.421408</v>
      </c>
      <c r="AE723" s="183">
        <f>J723*(G723/100)</f>
        <v>210.60000000000002</v>
      </c>
    </row>
    <row r="724" spans="1:31" x14ac:dyDescent="0.2">
      <c r="A724" s="133" t="s">
        <v>485</v>
      </c>
      <c r="B724" s="133" t="s">
        <v>4424</v>
      </c>
      <c r="C724" s="136" t="s">
        <v>4730</v>
      </c>
      <c r="D724" s="136" t="s">
        <v>1631</v>
      </c>
      <c r="E724" s="136" t="s">
        <v>486</v>
      </c>
      <c r="F724" s="133" t="s">
        <v>1046</v>
      </c>
      <c r="G724" s="136" t="s">
        <v>3655</v>
      </c>
      <c r="H724" s="133">
        <v>172</v>
      </c>
      <c r="I724" s="133">
        <v>1</v>
      </c>
      <c r="J724" s="133">
        <v>130</v>
      </c>
      <c r="K724" s="133">
        <v>54</v>
      </c>
      <c r="L724" s="133">
        <v>330</v>
      </c>
      <c r="M724" s="133" t="s">
        <v>487</v>
      </c>
      <c r="N724" s="136"/>
      <c r="O724" s="133" t="s">
        <v>4451</v>
      </c>
      <c r="P724" s="133" t="s">
        <v>4807</v>
      </c>
      <c r="Q724" s="166">
        <v>41456</v>
      </c>
      <c r="R724" s="181">
        <v>1.61</v>
      </c>
      <c r="S724" s="1">
        <v>72</v>
      </c>
      <c r="V724" s="1">
        <v>19200</v>
      </c>
      <c r="W724" s="182">
        <f t="shared" si="49"/>
        <v>43.994999999999997</v>
      </c>
      <c r="X724" s="1" t="s">
        <v>4868</v>
      </c>
      <c r="AA724" s="183">
        <f t="shared" ref="AA724:AA736" si="56">K724*100*R724*(J724)/(S724*1000)</f>
        <v>15.6975</v>
      </c>
      <c r="AB724" s="183">
        <f t="shared" ref="AB724:AB736" si="57">(V724*(J724)*1.1)/9000*W724/1000</f>
        <v>13.421408</v>
      </c>
      <c r="AE724" s="183">
        <f t="shared" ref="AE724:AE736" si="58">J724*(G724/100)</f>
        <v>210.60000000000002</v>
      </c>
    </row>
    <row r="725" spans="1:31" x14ac:dyDescent="0.2">
      <c r="A725" s="133" t="s">
        <v>488</v>
      </c>
      <c r="B725" s="133" t="s">
        <v>4424</v>
      </c>
      <c r="C725" s="136" t="s">
        <v>4730</v>
      </c>
      <c r="D725" s="136" t="s">
        <v>1634</v>
      </c>
      <c r="E725" s="136" t="s">
        <v>486</v>
      </c>
      <c r="F725" s="133" t="s">
        <v>1046</v>
      </c>
      <c r="G725" s="136" t="s">
        <v>3655</v>
      </c>
      <c r="H725" s="133">
        <v>172</v>
      </c>
      <c r="I725" s="133">
        <v>1</v>
      </c>
      <c r="J725" s="133">
        <v>165</v>
      </c>
      <c r="K725" s="133">
        <v>54</v>
      </c>
      <c r="L725" s="133">
        <v>330</v>
      </c>
      <c r="M725" s="133" t="s">
        <v>487</v>
      </c>
      <c r="N725" s="136"/>
      <c r="O725" s="133" t="s">
        <v>2732</v>
      </c>
      <c r="P725" s="133" t="s">
        <v>4807</v>
      </c>
      <c r="Q725" s="166">
        <v>41459</v>
      </c>
      <c r="R725" s="181">
        <v>1.61</v>
      </c>
      <c r="S725" s="1">
        <v>72</v>
      </c>
      <c r="V725" s="1">
        <v>19200</v>
      </c>
      <c r="W725" s="182">
        <f t="shared" si="49"/>
        <v>43.994999999999997</v>
      </c>
      <c r="X725" s="1" t="s">
        <v>4868</v>
      </c>
      <c r="AA725" s="183">
        <f t="shared" si="56"/>
        <v>19.923749999999998</v>
      </c>
      <c r="AB725" s="183">
        <f t="shared" si="57"/>
        <v>17.034864000000002</v>
      </c>
      <c r="AE725" s="183">
        <f t="shared" si="58"/>
        <v>267.3</v>
      </c>
    </row>
    <row r="726" spans="1:31" x14ac:dyDescent="0.2">
      <c r="A726" s="133" t="s">
        <v>488</v>
      </c>
      <c r="B726" s="133" t="s">
        <v>4424</v>
      </c>
      <c r="C726" s="136" t="s">
        <v>4730</v>
      </c>
      <c r="D726" s="136" t="s">
        <v>1637</v>
      </c>
      <c r="E726" s="136" t="s">
        <v>486</v>
      </c>
      <c r="F726" s="133" t="s">
        <v>1046</v>
      </c>
      <c r="G726" s="136" t="s">
        <v>3655</v>
      </c>
      <c r="H726" s="133">
        <v>172</v>
      </c>
      <c r="I726" s="133">
        <v>1</v>
      </c>
      <c r="J726" s="133">
        <v>165</v>
      </c>
      <c r="K726" s="133">
        <v>54</v>
      </c>
      <c r="L726" s="133">
        <v>330</v>
      </c>
      <c r="M726" s="133" t="s">
        <v>487</v>
      </c>
      <c r="N726" s="136"/>
      <c r="O726" s="133" t="s">
        <v>2732</v>
      </c>
      <c r="P726" s="133" t="s">
        <v>4807</v>
      </c>
      <c r="Q726" s="166">
        <v>41459</v>
      </c>
      <c r="R726" s="181">
        <v>1.61</v>
      </c>
      <c r="S726" s="1">
        <v>72</v>
      </c>
      <c r="V726" s="1">
        <v>19200</v>
      </c>
      <c r="W726" s="182">
        <f t="shared" si="49"/>
        <v>43.994999999999997</v>
      </c>
      <c r="X726" s="1" t="s">
        <v>4868</v>
      </c>
      <c r="AA726" s="183">
        <f t="shared" si="56"/>
        <v>19.923749999999998</v>
      </c>
      <c r="AB726" s="183">
        <f t="shared" si="57"/>
        <v>17.034864000000002</v>
      </c>
      <c r="AE726" s="183">
        <f t="shared" si="58"/>
        <v>267.3</v>
      </c>
    </row>
    <row r="727" spans="1:31" x14ac:dyDescent="0.2">
      <c r="A727" s="133" t="s">
        <v>1955</v>
      </c>
      <c r="B727" s="133" t="s">
        <v>4424</v>
      </c>
      <c r="C727" s="136" t="s">
        <v>4730</v>
      </c>
      <c r="D727" s="136" t="s">
        <v>2726</v>
      </c>
      <c r="E727" s="136" t="s">
        <v>3597</v>
      </c>
      <c r="F727" s="133">
        <v>246312</v>
      </c>
      <c r="G727" s="136" t="s">
        <v>3655</v>
      </c>
      <c r="H727" s="133">
        <v>172</v>
      </c>
      <c r="I727" s="133">
        <v>1</v>
      </c>
      <c r="J727" s="133">
        <v>275</v>
      </c>
      <c r="K727" s="133">
        <v>46</v>
      </c>
      <c r="L727" s="133">
        <v>550</v>
      </c>
      <c r="M727" s="133" t="s">
        <v>2731</v>
      </c>
      <c r="N727" s="136"/>
      <c r="O727" s="133" t="s">
        <v>4451</v>
      </c>
      <c r="P727" s="133" t="s">
        <v>4816</v>
      </c>
      <c r="Q727" s="166">
        <v>41465</v>
      </c>
      <c r="R727" s="181">
        <v>1.61</v>
      </c>
      <c r="S727" s="1">
        <v>72</v>
      </c>
      <c r="V727" s="1">
        <v>19200</v>
      </c>
      <c r="W727" s="182">
        <f t="shared" si="49"/>
        <v>43.994999999999997</v>
      </c>
      <c r="X727" s="1" t="s">
        <v>4868</v>
      </c>
      <c r="AA727" s="183">
        <f t="shared" si="56"/>
        <v>28.286805555555556</v>
      </c>
      <c r="AB727" s="183">
        <f t="shared" si="57"/>
        <v>28.391440000000006</v>
      </c>
      <c r="AE727" s="183">
        <f t="shared" si="58"/>
        <v>445.50000000000006</v>
      </c>
    </row>
    <row r="728" spans="1:31" x14ac:dyDescent="0.2">
      <c r="A728" s="133" t="s">
        <v>1955</v>
      </c>
      <c r="B728" s="133" t="s">
        <v>4424</v>
      </c>
      <c r="C728" s="136" t="s">
        <v>4730</v>
      </c>
      <c r="D728" s="136" t="s">
        <v>2729</v>
      </c>
      <c r="E728" s="136" t="s">
        <v>3597</v>
      </c>
      <c r="F728" s="133">
        <v>246312</v>
      </c>
      <c r="G728" s="136" t="s">
        <v>3655</v>
      </c>
      <c r="H728" s="133">
        <v>172</v>
      </c>
      <c r="I728" s="133">
        <v>1</v>
      </c>
      <c r="J728" s="133">
        <v>275</v>
      </c>
      <c r="K728" s="133">
        <v>46</v>
      </c>
      <c r="L728" s="133">
        <v>550</v>
      </c>
      <c r="M728" s="133" t="s">
        <v>2731</v>
      </c>
      <c r="N728" s="136"/>
      <c r="O728" s="133" t="s">
        <v>2732</v>
      </c>
      <c r="P728" s="133" t="s">
        <v>4816</v>
      </c>
      <c r="Q728" s="166">
        <v>41465</v>
      </c>
      <c r="R728" s="181">
        <v>1.61</v>
      </c>
      <c r="S728" s="1">
        <v>72</v>
      </c>
      <c r="V728" s="1">
        <v>19200</v>
      </c>
      <c r="W728" s="182">
        <f t="shared" si="49"/>
        <v>43.994999999999997</v>
      </c>
      <c r="X728" s="1" t="s">
        <v>4868</v>
      </c>
      <c r="AA728" s="183">
        <f t="shared" si="56"/>
        <v>28.286805555555556</v>
      </c>
      <c r="AB728" s="183">
        <f t="shared" si="57"/>
        <v>28.391440000000006</v>
      </c>
      <c r="AE728" s="183">
        <f t="shared" si="58"/>
        <v>445.50000000000006</v>
      </c>
    </row>
    <row r="729" spans="1:31" x14ac:dyDescent="0.2">
      <c r="A729" s="133" t="s">
        <v>3021</v>
      </c>
      <c r="B729" s="133" t="s">
        <v>4424</v>
      </c>
      <c r="C729" s="136" t="s">
        <v>4730</v>
      </c>
      <c r="D729" s="136" t="s">
        <v>1641</v>
      </c>
      <c r="E729" s="136" t="s">
        <v>3022</v>
      </c>
      <c r="F729" s="133" t="s">
        <v>1186</v>
      </c>
      <c r="G729" s="136" t="s">
        <v>3655</v>
      </c>
      <c r="H729" s="133">
        <v>172</v>
      </c>
      <c r="I729" s="133">
        <v>1</v>
      </c>
      <c r="J729" s="133">
        <v>75</v>
      </c>
      <c r="K729" s="133">
        <v>54</v>
      </c>
      <c r="L729" s="133">
        <v>1100</v>
      </c>
      <c r="M729" s="133" t="s">
        <v>3602</v>
      </c>
      <c r="N729" s="136"/>
      <c r="O729" s="133" t="s">
        <v>2732</v>
      </c>
      <c r="P729" s="133" t="s">
        <v>4816</v>
      </c>
      <c r="Q729" s="166">
        <v>41466</v>
      </c>
      <c r="R729" s="181">
        <v>1.61</v>
      </c>
      <c r="S729" s="1">
        <v>72</v>
      </c>
      <c r="V729" s="1">
        <v>19200</v>
      </c>
      <c r="W729" s="182">
        <f t="shared" si="49"/>
        <v>43.994999999999997</v>
      </c>
      <c r="X729" s="1" t="s">
        <v>4868</v>
      </c>
      <c r="AA729" s="183">
        <f t="shared" si="56"/>
        <v>9.0562500000000004</v>
      </c>
      <c r="AB729" s="183">
        <f t="shared" si="57"/>
        <v>7.7431200000000011</v>
      </c>
      <c r="AE729" s="183">
        <f t="shared" si="58"/>
        <v>121.50000000000001</v>
      </c>
    </row>
    <row r="730" spans="1:31" x14ac:dyDescent="0.2">
      <c r="A730" s="133" t="s">
        <v>3021</v>
      </c>
      <c r="B730" s="133" t="s">
        <v>4424</v>
      </c>
      <c r="C730" s="136" t="s">
        <v>4730</v>
      </c>
      <c r="D730" s="136" t="s">
        <v>1642</v>
      </c>
      <c r="E730" s="136" t="s">
        <v>3022</v>
      </c>
      <c r="F730" s="133" t="s">
        <v>1186</v>
      </c>
      <c r="G730" s="136" t="s">
        <v>3655</v>
      </c>
      <c r="H730" s="133">
        <v>172</v>
      </c>
      <c r="I730" s="133">
        <v>1</v>
      </c>
      <c r="J730" s="133">
        <v>75</v>
      </c>
      <c r="K730" s="133">
        <v>54</v>
      </c>
      <c r="L730" s="133">
        <v>1100</v>
      </c>
      <c r="M730" s="133" t="s">
        <v>3602</v>
      </c>
      <c r="N730" s="136"/>
      <c r="O730" s="133" t="s">
        <v>2732</v>
      </c>
      <c r="P730" s="133" t="s">
        <v>4816</v>
      </c>
      <c r="Q730" s="166">
        <v>41466</v>
      </c>
      <c r="R730" s="181">
        <v>1.61</v>
      </c>
      <c r="S730" s="1">
        <v>72</v>
      </c>
      <c r="V730" s="1">
        <v>19200</v>
      </c>
      <c r="W730" s="182">
        <f t="shared" si="49"/>
        <v>43.994999999999997</v>
      </c>
      <c r="X730" s="1" t="s">
        <v>4868</v>
      </c>
      <c r="AA730" s="183">
        <f t="shared" si="56"/>
        <v>9.0562500000000004</v>
      </c>
      <c r="AB730" s="183">
        <f t="shared" si="57"/>
        <v>7.7431200000000011</v>
      </c>
      <c r="AE730" s="183">
        <f t="shared" si="58"/>
        <v>121.50000000000001</v>
      </c>
    </row>
    <row r="731" spans="1:31" x14ac:dyDescent="0.2">
      <c r="A731" s="133" t="s">
        <v>2033</v>
      </c>
      <c r="B731" s="133" t="s">
        <v>4424</v>
      </c>
      <c r="C731" s="136" t="s">
        <v>4730</v>
      </c>
      <c r="D731" s="136" t="s">
        <v>3704</v>
      </c>
      <c r="E731" s="136" t="s">
        <v>3605</v>
      </c>
      <c r="F731" s="133" t="s">
        <v>3606</v>
      </c>
      <c r="G731" s="136" t="s">
        <v>3655</v>
      </c>
      <c r="H731" s="133">
        <v>172</v>
      </c>
      <c r="I731" s="133">
        <v>1</v>
      </c>
      <c r="J731" s="133">
        <v>220</v>
      </c>
      <c r="K731" s="133">
        <v>54</v>
      </c>
      <c r="L731" s="133">
        <v>440</v>
      </c>
      <c r="M731" s="133" t="s">
        <v>3607</v>
      </c>
      <c r="N731" s="136" t="s">
        <v>2421</v>
      </c>
      <c r="O731" s="133" t="s">
        <v>2035</v>
      </c>
      <c r="P731" s="133" t="s">
        <v>4816</v>
      </c>
      <c r="Q731" s="166">
        <v>41472</v>
      </c>
      <c r="R731" s="181">
        <v>1.61</v>
      </c>
      <c r="S731" s="1">
        <v>72</v>
      </c>
      <c r="V731" s="1">
        <v>19200</v>
      </c>
      <c r="W731" s="182">
        <f t="shared" si="49"/>
        <v>43.994999999999997</v>
      </c>
      <c r="X731" s="1" t="s">
        <v>4868</v>
      </c>
      <c r="AA731" s="183">
        <f t="shared" si="56"/>
        <v>26.565000000000001</v>
      </c>
      <c r="AB731" s="183">
        <f t="shared" si="57"/>
        <v>22.713151999999997</v>
      </c>
      <c r="AE731" s="183">
        <f t="shared" si="58"/>
        <v>356.40000000000003</v>
      </c>
    </row>
    <row r="732" spans="1:31" x14ac:dyDescent="0.2">
      <c r="A732" s="133" t="s">
        <v>2033</v>
      </c>
      <c r="B732" s="133" t="s">
        <v>4424</v>
      </c>
      <c r="C732" s="136" t="s">
        <v>4730</v>
      </c>
      <c r="D732" s="136" t="s">
        <v>3707</v>
      </c>
      <c r="E732" s="136" t="s">
        <v>3605</v>
      </c>
      <c r="F732" s="133" t="s">
        <v>3606</v>
      </c>
      <c r="G732" s="136" t="s">
        <v>3655</v>
      </c>
      <c r="H732" s="133">
        <v>172</v>
      </c>
      <c r="I732" s="133">
        <v>1</v>
      </c>
      <c r="J732" s="133">
        <v>220</v>
      </c>
      <c r="K732" s="133">
        <v>54</v>
      </c>
      <c r="L732" s="133">
        <v>440</v>
      </c>
      <c r="M732" s="133" t="s">
        <v>3607</v>
      </c>
      <c r="N732" s="136" t="s">
        <v>2421</v>
      </c>
      <c r="O732" s="133" t="s">
        <v>2035</v>
      </c>
      <c r="P732" s="133" t="s">
        <v>4816</v>
      </c>
      <c r="Q732" s="166">
        <v>41472</v>
      </c>
      <c r="R732" s="181">
        <v>1.61</v>
      </c>
      <c r="S732" s="1">
        <v>72</v>
      </c>
      <c r="V732" s="1">
        <v>19200</v>
      </c>
      <c r="W732" s="182">
        <f t="shared" si="49"/>
        <v>43.994999999999997</v>
      </c>
      <c r="X732" s="1" t="s">
        <v>4868</v>
      </c>
      <c r="AA732" s="183">
        <f t="shared" si="56"/>
        <v>26.565000000000001</v>
      </c>
      <c r="AB732" s="183">
        <f t="shared" si="57"/>
        <v>22.713151999999997</v>
      </c>
      <c r="AE732" s="183">
        <f t="shared" si="58"/>
        <v>356.40000000000003</v>
      </c>
    </row>
    <row r="733" spans="1:31" x14ac:dyDescent="0.2">
      <c r="A733" s="133" t="s">
        <v>2745</v>
      </c>
      <c r="B733" s="133" t="s">
        <v>4424</v>
      </c>
      <c r="C733" s="136" t="s">
        <v>4730</v>
      </c>
      <c r="D733" s="136" t="s">
        <v>2447</v>
      </c>
      <c r="E733" s="136" t="s">
        <v>2746</v>
      </c>
      <c r="F733" s="133" t="s">
        <v>2747</v>
      </c>
      <c r="G733" s="136" t="s">
        <v>3655</v>
      </c>
      <c r="H733" s="133">
        <v>172</v>
      </c>
      <c r="I733" s="133">
        <v>1</v>
      </c>
      <c r="J733" s="133">
        <v>165</v>
      </c>
      <c r="K733" s="133">
        <v>54</v>
      </c>
      <c r="L733" s="133">
        <v>330</v>
      </c>
      <c r="M733" s="133" t="s">
        <v>2748</v>
      </c>
      <c r="N733" s="136" t="s">
        <v>3595</v>
      </c>
      <c r="O733" s="133" t="s">
        <v>2749</v>
      </c>
      <c r="P733" s="133" t="s">
        <v>4816</v>
      </c>
      <c r="Q733" s="166">
        <v>41478</v>
      </c>
      <c r="R733" s="181">
        <v>1.61</v>
      </c>
      <c r="S733" s="1">
        <v>59.5</v>
      </c>
      <c r="V733" s="1">
        <v>19200</v>
      </c>
      <c r="W733" s="182">
        <f t="shared" si="49"/>
        <v>43.994999999999997</v>
      </c>
      <c r="X733" s="1" t="s">
        <v>4868</v>
      </c>
      <c r="AA733" s="183">
        <f t="shared" si="56"/>
        <v>24.109411764705882</v>
      </c>
      <c r="AB733" s="183">
        <f t="shared" si="57"/>
        <v>17.034864000000002</v>
      </c>
      <c r="AE733" s="183">
        <f t="shared" si="58"/>
        <v>267.3</v>
      </c>
    </row>
    <row r="734" spans="1:31" x14ac:dyDescent="0.2">
      <c r="A734" s="133" t="s">
        <v>2745</v>
      </c>
      <c r="B734" s="133" t="s">
        <v>4424</v>
      </c>
      <c r="C734" s="136" t="s">
        <v>4730</v>
      </c>
      <c r="D734" s="136" t="s">
        <v>2449</v>
      </c>
      <c r="E734" s="136" t="s">
        <v>2746</v>
      </c>
      <c r="F734" s="133" t="s">
        <v>2747</v>
      </c>
      <c r="G734" s="136" t="s">
        <v>3655</v>
      </c>
      <c r="H734" s="133">
        <v>172</v>
      </c>
      <c r="I734" s="133">
        <v>1</v>
      </c>
      <c r="J734" s="133">
        <v>165</v>
      </c>
      <c r="K734" s="133">
        <v>54</v>
      </c>
      <c r="L734" s="133">
        <v>330</v>
      </c>
      <c r="M734" s="133" t="s">
        <v>2748</v>
      </c>
      <c r="N734" s="136" t="s">
        <v>3595</v>
      </c>
      <c r="O734" s="133" t="s">
        <v>2749</v>
      </c>
      <c r="P734" s="133" t="s">
        <v>4816</v>
      </c>
      <c r="Q734" s="166">
        <v>41478</v>
      </c>
      <c r="R734" s="181">
        <v>1.61</v>
      </c>
      <c r="S734" s="1">
        <v>59.5</v>
      </c>
      <c r="V734" s="1">
        <v>19200</v>
      </c>
      <c r="W734" s="182">
        <f t="shared" si="49"/>
        <v>43.994999999999997</v>
      </c>
      <c r="X734" s="1" t="s">
        <v>4868</v>
      </c>
      <c r="AA734" s="183">
        <f t="shared" si="56"/>
        <v>24.109411764705882</v>
      </c>
      <c r="AB734" s="183">
        <f t="shared" si="57"/>
        <v>17.034864000000002</v>
      </c>
      <c r="AE734" s="183">
        <f t="shared" si="58"/>
        <v>267.3</v>
      </c>
    </row>
    <row r="735" spans="1:31" x14ac:dyDescent="0.2">
      <c r="A735" s="133" t="s">
        <v>3021</v>
      </c>
      <c r="B735" s="133" t="s">
        <v>4424</v>
      </c>
      <c r="C735" s="136" t="s">
        <v>4730</v>
      </c>
      <c r="D735" s="136" t="s">
        <v>2453</v>
      </c>
      <c r="E735" s="136" t="s">
        <v>3022</v>
      </c>
      <c r="F735" s="133" t="s">
        <v>1186</v>
      </c>
      <c r="G735" s="136" t="s">
        <v>3593</v>
      </c>
      <c r="H735" s="133">
        <v>172</v>
      </c>
      <c r="I735" s="133">
        <v>1</v>
      </c>
      <c r="J735" s="133">
        <v>140</v>
      </c>
      <c r="K735" s="133">
        <v>54</v>
      </c>
      <c r="L735" s="133">
        <v>1100</v>
      </c>
      <c r="M735" s="133" t="s">
        <v>3602</v>
      </c>
      <c r="N735" s="136"/>
      <c r="O735" s="133" t="s">
        <v>2732</v>
      </c>
      <c r="P735" s="133" t="s">
        <v>4804</v>
      </c>
      <c r="Q735" s="166">
        <v>41481</v>
      </c>
      <c r="R735" s="181">
        <v>1.61</v>
      </c>
      <c r="S735" s="1">
        <v>72</v>
      </c>
      <c r="V735" s="1">
        <v>19200</v>
      </c>
      <c r="W735" s="182">
        <f t="shared" si="49"/>
        <v>43.994999999999997</v>
      </c>
      <c r="X735" s="1" t="s">
        <v>4868</v>
      </c>
      <c r="AA735" s="183">
        <f t="shared" si="56"/>
        <v>16.905000000000001</v>
      </c>
      <c r="AB735" s="183">
        <f t="shared" si="57"/>
        <v>14.453824000000001</v>
      </c>
      <c r="AE735" s="183">
        <f t="shared" si="58"/>
        <v>224</v>
      </c>
    </row>
    <row r="736" spans="1:31" ht="13.5" thickBot="1" x14ac:dyDescent="0.25">
      <c r="A736" s="133" t="s">
        <v>3021</v>
      </c>
      <c r="B736" s="133" t="s">
        <v>4424</v>
      </c>
      <c r="C736" s="136" t="s">
        <v>4730</v>
      </c>
      <c r="D736" s="136" t="s">
        <v>2453</v>
      </c>
      <c r="E736" s="136" t="s">
        <v>3022</v>
      </c>
      <c r="F736" s="133" t="s">
        <v>1186</v>
      </c>
      <c r="G736" s="136" t="s">
        <v>3593</v>
      </c>
      <c r="H736" s="133">
        <v>172</v>
      </c>
      <c r="I736" s="133">
        <v>1</v>
      </c>
      <c r="J736" s="133">
        <v>140</v>
      </c>
      <c r="K736" s="133">
        <v>54</v>
      </c>
      <c r="L736" s="133">
        <v>1100</v>
      </c>
      <c r="M736" s="133" t="s">
        <v>3602</v>
      </c>
      <c r="N736" s="136"/>
      <c r="O736" s="133" t="s">
        <v>2732</v>
      </c>
      <c r="P736" s="133" t="s">
        <v>4804</v>
      </c>
      <c r="Q736" s="166">
        <v>41481</v>
      </c>
      <c r="R736" s="308">
        <v>1.61</v>
      </c>
      <c r="S736" s="1">
        <v>72</v>
      </c>
      <c r="V736" s="1">
        <v>19200</v>
      </c>
      <c r="W736" s="182">
        <f t="shared" si="49"/>
        <v>43.994999999999997</v>
      </c>
      <c r="X736" s="1" t="s">
        <v>4868</v>
      </c>
      <c r="AA736" s="183">
        <f t="shared" si="56"/>
        <v>16.905000000000001</v>
      </c>
      <c r="AB736" s="183">
        <f t="shared" si="57"/>
        <v>14.453824000000001</v>
      </c>
      <c r="AE736" s="183">
        <f t="shared" si="58"/>
        <v>224</v>
      </c>
    </row>
    <row r="737" spans="1:31" x14ac:dyDescent="0.2">
      <c r="A737" s="133" t="s">
        <v>4522</v>
      </c>
      <c r="B737" s="133" t="s">
        <v>4424</v>
      </c>
      <c r="C737" s="136" t="s">
        <v>4730</v>
      </c>
      <c r="D737" s="136" t="s">
        <v>2200</v>
      </c>
      <c r="E737" s="136" t="s">
        <v>4523</v>
      </c>
      <c r="F737" s="133" t="s">
        <v>1208</v>
      </c>
      <c r="G737" s="136" t="s">
        <v>3655</v>
      </c>
      <c r="H737" s="133">
        <v>172</v>
      </c>
      <c r="I737" s="133">
        <v>1</v>
      </c>
      <c r="J737" s="133">
        <v>330</v>
      </c>
      <c r="K737" s="133">
        <v>56</v>
      </c>
      <c r="L737" s="133">
        <v>660</v>
      </c>
      <c r="M737" s="133" t="s">
        <v>4524</v>
      </c>
      <c r="N737" s="136" t="s">
        <v>4866</v>
      </c>
      <c r="O737" s="133" t="s">
        <v>4451</v>
      </c>
      <c r="P737" s="133" t="s">
        <v>4804</v>
      </c>
      <c r="Q737" s="166">
        <v>41491</v>
      </c>
      <c r="R737" s="181">
        <v>1.61</v>
      </c>
      <c r="S737" s="1">
        <v>72</v>
      </c>
      <c r="V737" s="1">
        <v>19200</v>
      </c>
      <c r="W737" s="182">
        <f t="shared" si="49"/>
        <v>43.994999999999997</v>
      </c>
      <c r="X737" s="1" t="s">
        <v>4868</v>
      </c>
      <c r="AA737" s="183">
        <f t="shared" ref="AA737:AA749" si="59">K737*100*R737*(J737)/(S737*1000)</f>
        <v>41.323333333333331</v>
      </c>
      <c r="AB737" s="183">
        <f t="shared" ref="AB737:AB749" si="60">(V737*(J737)*1.1)/9000*W737/1000</f>
        <v>34.069728000000005</v>
      </c>
      <c r="AE737" s="183">
        <f t="shared" ref="AE737:AE749" si="61">J737*(G737/100)</f>
        <v>534.6</v>
      </c>
    </row>
    <row r="738" spans="1:31" x14ac:dyDescent="0.2">
      <c r="A738" s="133" t="s">
        <v>4522</v>
      </c>
      <c r="B738" s="133" t="s">
        <v>4424</v>
      </c>
      <c r="C738" s="136" t="s">
        <v>4730</v>
      </c>
      <c r="D738" s="136" t="s">
        <v>2269</v>
      </c>
      <c r="E738" s="136" t="s">
        <v>4523</v>
      </c>
      <c r="F738" s="133" t="s">
        <v>1208</v>
      </c>
      <c r="G738" s="136" t="s">
        <v>3655</v>
      </c>
      <c r="H738" s="133">
        <v>172</v>
      </c>
      <c r="I738" s="133">
        <v>1</v>
      </c>
      <c r="J738" s="133">
        <v>330</v>
      </c>
      <c r="K738" s="133">
        <v>56</v>
      </c>
      <c r="L738" s="133">
        <v>660</v>
      </c>
      <c r="M738" s="133" t="s">
        <v>4524</v>
      </c>
      <c r="N738" s="136" t="s">
        <v>4866</v>
      </c>
      <c r="O738" s="133" t="s">
        <v>4451</v>
      </c>
      <c r="P738" s="133" t="s">
        <v>4804</v>
      </c>
      <c r="Q738" s="166">
        <v>41491</v>
      </c>
      <c r="R738" s="181">
        <v>1.61</v>
      </c>
      <c r="S738" s="1">
        <v>72</v>
      </c>
      <c r="V738" s="1">
        <v>19200</v>
      </c>
      <c r="W738" s="182">
        <f t="shared" si="49"/>
        <v>43.994999999999997</v>
      </c>
      <c r="X738" s="1" t="s">
        <v>4868</v>
      </c>
      <c r="AA738" s="183">
        <f t="shared" si="59"/>
        <v>41.323333333333331</v>
      </c>
      <c r="AB738" s="183">
        <f t="shared" si="60"/>
        <v>34.069728000000005</v>
      </c>
      <c r="AE738" s="183">
        <f t="shared" si="61"/>
        <v>534.6</v>
      </c>
    </row>
    <row r="739" spans="1:31" x14ac:dyDescent="0.2">
      <c r="A739" s="133" t="s">
        <v>4525</v>
      </c>
      <c r="B739" s="133" t="s">
        <v>4424</v>
      </c>
      <c r="C739" s="136" t="s">
        <v>4730</v>
      </c>
      <c r="D739" s="136" t="s">
        <v>2547</v>
      </c>
      <c r="E739" s="136" t="s">
        <v>4526</v>
      </c>
      <c r="F739" s="133">
        <v>250102</v>
      </c>
      <c r="G739" s="136" t="s">
        <v>3655</v>
      </c>
      <c r="H739" s="133">
        <v>172</v>
      </c>
      <c r="I739" s="133">
        <v>1</v>
      </c>
      <c r="J739" s="133">
        <v>330</v>
      </c>
      <c r="K739" s="133">
        <v>50</v>
      </c>
      <c r="L739" s="133">
        <v>660</v>
      </c>
      <c r="M739" s="133" t="s">
        <v>4524</v>
      </c>
      <c r="N739" s="136" t="s">
        <v>599</v>
      </c>
      <c r="O739" s="133" t="s">
        <v>375</v>
      </c>
      <c r="P739" s="133" t="s">
        <v>4807</v>
      </c>
      <c r="Q739" s="166">
        <v>41501</v>
      </c>
      <c r="R739" s="181">
        <v>1.61</v>
      </c>
      <c r="S739" s="1">
        <v>85.5</v>
      </c>
      <c r="V739" s="1">
        <v>19200</v>
      </c>
      <c r="W739" s="182">
        <f t="shared" si="49"/>
        <v>43.994999999999997</v>
      </c>
      <c r="X739" s="1" t="s">
        <v>4868</v>
      </c>
      <c r="AA739" s="183">
        <f t="shared" si="59"/>
        <v>31.070175438596497</v>
      </c>
      <c r="AB739" s="183">
        <f t="shared" si="60"/>
        <v>34.069728000000005</v>
      </c>
      <c r="AE739" s="183">
        <f t="shared" si="61"/>
        <v>534.6</v>
      </c>
    </row>
    <row r="740" spans="1:31" x14ac:dyDescent="0.2">
      <c r="A740" s="133" t="s">
        <v>4525</v>
      </c>
      <c r="B740" s="133" t="s">
        <v>4424</v>
      </c>
      <c r="C740" s="136" t="s">
        <v>4730</v>
      </c>
      <c r="D740" s="136" t="s">
        <v>3843</v>
      </c>
      <c r="E740" s="136" t="s">
        <v>4526</v>
      </c>
      <c r="F740" s="133">
        <v>250102</v>
      </c>
      <c r="G740" s="136" t="s">
        <v>3655</v>
      </c>
      <c r="H740" s="133">
        <v>172</v>
      </c>
      <c r="I740" s="133">
        <v>1</v>
      </c>
      <c r="J740" s="133">
        <v>330</v>
      </c>
      <c r="K740" s="133">
        <v>50</v>
      </c>
      <c r="L740" s="133">
        <v>660</v>
      </c>
      <c r="M740" s="133" t="s">
        <v>4524</v>
      </c>
      <c r="N740" s="136" t="s">
        <v>599</v>
      </c>
      <c r="O740" s="133" t="s">
        <v>375</v>
      </c>
      <c r="P740" s="133" t="s">
        <v>4807</v>
      </c>
      <c r="Q740" s="166">
        <v>41501</v>
      </c>
      <c r="R740" s="181">
        <v>1.61</v>
      </c>
      <c r="S740" s="1">
        <v>85.5</v>
      </c>
      <c r="V740" s="1">
        <v>19200</v>
      </c>
      <c r="W740" s="182">
        <f t="shared" si="49"/>
        <v>43.994999999999997</v>
      </c>
      <c r="X740" s="1" t="s">
        <v>4868</v>
      </c>
      <c r="AA740" s="183">
        <f t="shared" si="59"/>
        <v>31.070175438596497</v>
      </c>
      <c r="AB740" s="183">
        <f t="shared" si="60"/>
        <v>34.069728000000005</v>
      </c>
      <c r="AE740" s="183">
        <f t="shared" si="61"/>
        <v>534.6</v>
      </c>
    </row>
    <row r="741" spans="1:31" x14ac:dyDescent="0.2">
      <c r="A741" s="133" t="s">
        <v>3420</v>
      </c>
      <c r="B741" s="133" t="s">
        <v>4424</v>
      </c>
      <c r="C741" s="136" t="s">
        <v>4730</v>
      </c>
      <c r="D741" s="136" t="s">
        <v>2549</v>
      </c>
      <c r="E741" s="136" t="s">
        <v>3597</v>
      </c>
      <c r="F741" s="133">
        <v>246342</v>
      </c>
      <c r="G741" s="136" t="s">
        <v>3655</v>
      </c>
      <c r="H741" s="133">
        <v>172</v>
      </c>
      <c r="I741" s="133">
        <v>1</v>
      </c>
      <c r="J741" s="133">
        <v>110</v>
      </c>
      <c r="K741" s="133">
        <v>46</v>
      </c>
      <c r="L741" s="133">
        <v>220</v>
      </c>
      <c r="M741" s="133" t="s">
        <v>2039</v>
      </c>
      <c r="N741" s="136" t="s">
        <v>3612</v>
      </c>
      <c r="O741" s="133" t="s">
        <v>3425</v>
      </c>
      <c r="P741" s="133" t="s">
        <v>4807</v>
      </c>
      <c r="Q741" s="166">
        <v>41507</v>
      </c>
      <c r="R741" s="181">
        <v>1.61</v>
      </c>
      <c r="S741" s="1">
        <v>72</v>
      </c>
      <c r="V741" s="1">
        <v>19200</v>
      </c>
      <c r="W741" s="182">
        <f t="shared" si="49"/>
        <v>43.994999999999997</v>
      </c>
      <c r="X741" s="1" t="s">
        <v>4868</v>
      </c>
      <c r="AA741" s="183">
        <f t="shared" si="59"/>
        <v>11.314722222222223</v>
      </c>
      <c r="AB741" s="183">
        <f t="shared" si="60"/>
        <v>11.356575999999999</v>
      </c>
      <c r="AE741" s="183">
        <f t="shared" si="61"/>
        <v>178.20000000000002</v>
      </c>
    </row>
    <row r="742" spans="1:31" ht="13.5" thickBot="1" x14ac:dyDescent="0.25">
      <c r="A742" s="133" t="s">
        <v>3420</v>
      </c>
      <c r="B742" s="133" t="s">
        <v>4424</v>
      </c>
      <c r="C742" s="136" t="s">
        <v>4730</v>
      </c>
      <c r="D742" s="136" t="s">
        <v>2552</v>
      </c>
      <c r="E742" s="136" t="s">
        <v>3597</v>
      </c>
      <c r="F742" s="133">
        <v>246342</v>
      </c>
      <c r="G742" s="136" t="s">
        <v>3655</v>
      </c>
      <c r="H742" s="133">
        <v>172</v>
      </c>
      <c r="I742" s="133">
        <v>1</v>
      </c>
      <c r="J742" s="133">
        <v>110</v>
      </c>
      <c r="K742" s="133">
        <v>46</v>
      </c>
      <c r="L742" s="133">
        <v>220</v>
      </c>
      <c r="M742" s="133" t="s">
        <v>2039</v>
      </c>
      <c r="N742" s="136" t="s">
        <v>3612</v>
      </c>
      <c r="O742" s="133" t="s">
        <v>3425</v>
      </c>
      <c r="P742" s="133" t="s">
        <v>4807</v>
      </c>
      <c r="Q742" s="166">
        <v>41507</v>
      </c>
      <c r="R742" s="308">
        <v>1.61</v>
      </c>
      <c r="S742" s="1">
        <v>72</v>
      </c>
      <c r="V742" s="1">
        <v>19200</v>
      </c>
      <c r="W742" s="182">
        <f t="shared" si="49"/>
        <v>43.994999999999997</v>
      </c>
      <c r="X742" s="1" t="s">
        <v>4868</v>
      </c>
      <c r="AA742" s="183">
        <f t="shared" si="59"/>
        <v>11.314722222222223</v>
      </c>
      <c r="AB742" s="183">
        <f t="shared" si="60"/>
        <v>11.356575999999999</v>
      </c>
      <c r="AE742" s="183">
        <f t="shared" si="61"/>
        <v>178.20000000000002</v>
      </c>
    </row>
    <row r="743" spans="1:31" x14ac:dyDescent="0.2">
      <c r="A743" s="133" t="s">
        <v>5261</v>
      </c>
      <c r="B743" s="133" t="s">
        <v>4424</v>
      </c>
      <c r="C743" s="136" t="s">
        <v>4730</v>
      </c>
      <c r="D743" s="136" t="s">
        <v>2212</v>
      </c>
      <c r="E743" s="136"/>
      <c r="F743" s="133" t="s">
        <v>5262</v>
      </c>
      <c r="G743" s="136" t="s">
        <v>3593</v>
      </c>
      <c r="H743" s="133">
        <v>172</v>
      </c>
      <c r="I743" s="133">
        <v>1</v>
      </c>
      <c r="J743" s="133">
        <v>6</v>
      </c>
      <c r="K743" s="133">
        <v>54</v>
      </c>
      <c r="L743" s="133">
        <v>6</v>
      </c>
      <c r="M743" s="133" t="s">
        <v>5263</v>
      </c>
      <c r="N743" s="136"/>
      <c r="O743" s="133" t="s">
        <v>4451</v>
      </c>
      <c r="P743" s="133" t="s">
        <v>4807</v>
      </c>
      <c r="Q743" s="166">
        <v>41528</v>
      </c>
      <c r="R743" s="181">
        <v>1.61</v>
      </c>
      <c r="S743" s="1">
        <v>72</v>
      </c>
      <c r="V743" s="1">
        <v>19200</v>
      </c>
      <c r="W743" s="182">
        <v>44</v>
      </c>
      <c r="X743" s="1" t="s">
        <v>4868</v>
      </c>
      <c r="AA743" s="183">
        <f t="shared" si="59"/>
        <v>0.72450000000000003</v>
      </c>
      <c r="AB743" s="183">
        <f t="shared" si="60"/>
        <v>0.61952000000000007</v>
      </c>
      <c r="AE743" s="183">
        <f t="shared" si="61"/>
        <v>9.6000000000000014</v>
      </c>
    </row>
    <row r="744" spans="1:31" x14ac:dyDescent="0.2">
      <c r="A744" s="133" t="s">
        <v>5261</v>
      </c>
      <c r="B744" s="133" t="s">
        <v>4424</v>
      </c>
      <c r="C744" s="136" t="s">
        <v>4730</v>
      </c>
      <c r="D744" s="136" t="s">
        <v>2214</v>
      </c>
      <c r="E744" s="136"/>
      <c r="F744" s="133" t="s">
        <v>5262</v>
      </c>
      <c r="G744" s="136" t="s">
        <v>3593</v>
      </c>
      <c r="H744" s="133">
        <v>172</v>
      </c>
      <c r="I744" s="133">
        <v>1</v>
      </c>
      <c r="J744" s="133">
        <v>6</v>
      </c>
      <c r="K744" s="133">
        <v>54</v>
      </c>
      <c r="L744" s="133">
        <v>6</v>
      </c>
      <c r="M744" s="133" t="s">
        <v>5263</v>
      </c>
      <c r="N744" s="136"/>
      <c r="O744" s="133" t="s">
        <v>4451</v>
      </c>
      <c r="P744" s="133" t="s">
        <v>4807</v>
      </c>
      <c r="Q744" s="166">
        <v>41528</v>
      </c>
      <c r="R744" s="181">
        <v>1.61</v>
      </c>
      <c r="S744" s="1">
        <v>72</v>
      </c>
      <c r="V744" s="1">
        <v>19200</v>
      </c>
      <c r="W744" s="182">
        <f t="shared" si="49"/>
        <v>43.994999999999997</v>
      </c>
      <c r="X744" s="1" t="s">
        <v>4868</v>
      </c>
      <c r="AA744" s="183">
        <f t="shared" si="59"/>
        <v>0.72450000000000003</v>
      </c>
      <c r="AB744" s="183">
        <f t="shared" si="60"/>
        <v>0.61944960000000004</v>
      </c>
      <c r="AE744" s="183">
        <f t="shared" si="61"/>
        <v>9.6000000000000014</v>
      </c>
    </row>
    <row r="745" spans="1:31" x14ac:dyDescent="0.2">
      <c r="A745" s="133" t="s">
        <v>5251</v>
      </c>
      <c r="B745" s="133" t="s">
        <v>4424</v>
      </c>
      <c r="C745" s="136" t="s">
        <v>4730</v>
      </c>
      <c r="D745" s="136" t="s">
        <v>4258</v>
      </c>
      <c r="E745" s="136" t="s">
        <v>5252</v>
      </c>
      <c r="F745" s="133" t="s">
        <v>5253</v>
      </c>
      <c r="G745" s="136" t="s">
        <v>3655</v>
      </c>
      <c r="H745" s="133">
        <v>172</v>
      </c>
      <c r="I745" s="133">
        <v>1</v>
      </c>
      <c r="J745" s="133">
        <v>55</v>
      </c>
      <c r="K745" s="133">
        <v>54</v>
      </c>
      <c r="L745" s="133">
        <v>110</v>
      </c>
      <c r="M745" s="133" t="s">
        <v>588</v>
      </c>
      <c r="N745" s="136" t="s">
        <v>3612</v>
      </c>
      <c r="O745" s="133" t="s">
        <v>5264</v>
      </c>
      <c r="P745" s="133" t="s">
        <v>4816</v>
      </c>
      <c r="Q745" s="166">
        <v>41535</v>
      </c>
      <c r="R745" s="181">
        <v>1.61</v>
      </c>
      <c r="S745" s="1">
        <v>72</v>
      </c>
      <c r="V745" s="1">
        <v>19200</v>
      </c>
      <c r="W745" s="182">
        <f t="shared" si="49"/>
        <v>43.994999999999997</v>
      </c>
      <c r="X745" s="1" t="s">
        <v>4868</v>
      </c>
      <c r="AA745" s="183">
        <f t="shared" si="59"/>
        <v>6.6412500000000003</v>
      </c>
      <c r="AB745" s="183">
        <f t="shared" si="60"/>
        <v>5.6782879999999993</v>
      </c>
      <c r="AE745" s="183">
        <f t="shared" si="61"/>
        <v>89.100000000000009</v>
      </c>
    </row>
    <row r="746" spans="1:31" x14ac:dyDescent="0.2">
      <c r="A746" s="133" t="s">
        <v>5251</v>
      </c>
      <c r="B746" s="133" t="s">
        <v>4424</v>
      </c>
      <c r="C746" s="136" t="s">
        <v>4730</v>
      </c>
      <c r="D746" s="136" t="s">
        <v>2219</v>
      </c>
      <c r="E746" s="136" t="s">
        <v>5252</v>
      </c>
      <c r="F746" s="133" t="s">
        <v>5253</v>
      </c>
      <c r="G746" s="136" t="s">
        <v>3655</v>
      </c>
      <c r="H746" s="133">
        <v>172</v>
      </c>
      <c r="I746" s="133">
        <v>1</v>
      </c>
      <c r="J746" s="133">
        <v>55</v>
      </c>
      <c r="K746" s="133">
        <v>54</v>
      </c>
      <c r="L746" s="133">
        <v>110</v>
      </c>
      <c r="M746" s="133" t="s">
        <v>588</v>
      </c>
      <c r="N746" s="136" t="s">
        <v>3612</v>
      </c>
      <c r="O746" s="133" t="s">
        <v>5264</v>
      </c>
      <c r="P746" s="133" t="s">
        <v>4816</v>
      </c>
      <c r="Q746" s="166">
        <v>41535</v>
      </c>
      <c r="R746" s="181">
        <v>1.61</v>
      </c>
      <c r="S746" s="1">
        <v>72</v>
      </c>
      <c r="V746" s="1">
        <v>19200</v>
      </c>
      <c r="W746" s="182">
        <f t="shared" si="49"/>
        <v>43.994999999999997</v>
      </c>
      <c r="X746" s="1" t="s">
        <v>4868</v>
      </c>
      <c r="AA746" s="183">
        <f t="shared" si="59"/>
        <v>6.6412500000000003</v>
      </c>
      <c r="AB746" s="183">
        <f t="shared" si="60"/>
        <v>5.6782879999999993</v>
      </c>
      <c r="AE746" s="183">
        <f t="shared" si="61"/>
        <v>89.100000000000009</v>
      </c>
    </row>
    <row r="747" spans="1:31" x14ac:dyDescent="0.2">
      <c r="A747" s="133" t="s">
        <v>5265</v>
      </c>
      <c r="B747" s="133" t="s">
        <v>4424</v>
      </c>
      <c r="C747" s="136" t="s">
        <v>4730</v>
      </c>
      <c r="D747" s="136" t="s">
        <v>2559</v>
      </c>
      <c r="E747" s="136"/>
      <c r="F747" s="133">
        <v>246342</v>
      </c>
      <c r="G747" s="136" t="s">
        <v>3655</v>
      </c>
      <c r="H747" s="133">
        <v>172</v>
      </c>
      <c r="I747" s="133">
        <v>1</v>
      </c>
      <c r="J747" s="133">
        <v>43.7</v>
      </c>
      <c r="K747" s="133">
        <v>46</v>
      </c>
      <c r="L747" s="133">
        <v>50</v>
      </c>
      <c r="M747" s="133" t="s">
        <v>3642</v>
      </c>
      <c r="N747" s="136"/>
      <c r="O747" s="133" t="s">
        <v>5266</v>
      </c>
      <c r="P747" s="133" t="s">
        <v>4807</v>
      </c>
      <c r="Q747" s="166">
        <v>41536</v>
      </c>
      <c r="R747" s="181">
        <v>1.61</v>
      </c>
      <c r="S747" s="1">
        <v>72</v>
      </c>
      <c r="V747" s="1">
        <v>19200</v>
      </c>
      <c r="W747" s="182">
        <f t="shared" si="49"/>
        <v>43.994999999999997</v>
      </c>
      <c r="X747" s="1" t="s">
        <v>4868</v>
      </c>
      <c r="AA747" s="183">
        <f t="shared" si="59"/>
        <v>4.4950305555555561</v>
      </c>
      <c r="AB747" s="183">
        <f t="shared" si="60"/>
        <v>4.5116579200000002</v>
      </c>
      <c r="AE747" s="183">
        <f t="shared" si="61"/>
        <v>70.794000000000011</v>
      </c>
    </row>
    <row r="748" spans="1:31" x14ac:dyDescent="0.2">
      <c r="A748" s="133" t="s">
        <v>5265</v>
      </c>
      <c r="B748" s="133" t="s">
        <v>4424</v>
      </c>
      <c r="C748" s="136" t="s">
        <v>4730</v>
      </c>
      <c r="D748" s="136" t="s">
        <v>4731</v>
      </c>
      <c r="E748" s="136"/>
      <c r="F748" s="133">
        <v>246342</v>
      </c>
      <c r="G748" s="136" t="s">
        <v>3655</v>
      </c>
      <c r="H748" s="133">
        <v>172</v>
      </c>
      <c r="I748" s="133">
        <v>1</v>
      </c>
      <c r="J748" s="133">
        <v>43.7</v>
      </c>
      <c r="K748" s="133">
        <v>46</v>
      </c>
      <c r="L748" s="133">
        <v>50</v>
      </c>
      <c r="M748" s="133" t="s">
        <v>3642</v>
      </c>
      <c r="N748" s="136"/>
      <c r="O748" s="133" t="s">
        <v>5266</v>
      </c>
      <c r="P748" s="133" t="s">
        <v>4807</v>
      </c>
      <c r="Q748" s="166">
        <v>41536</v>
      </c>
      <c r="R748" s="181">
        <v>1.61</v>
      </c>
      <c r="S748" s="1">
        <v>72</v>
      </c>
      <c r="V748" s="1">
        <v>19200</v>
      </c>
      <c r="W748" s="182">
        <f t="shared" si="49"/>
        <v>43.994999999999997</v>
      </c>
      <c r="X748" s="1" t="s">
        <v>4868</v>
      </c>
      <c r="AA748" s="183">
        <f t="shared" si="59"/>
        <v>4.4950305555555561</v>
      </c>
      <c r="AB748" s="183">
        <f t="shared" si="60"/>
        <v>4.5116579200000002</v>
      </c>
      <c r="AE748" s="183">
        <f t="shared" si="61"/>
        <v>70.794000000000011</v>
      </c>
    </row>
    <row r="749" spans="1:31" x14ac:dyDescent="0.2">
      <c r="A749" s="133" t="s">
        <v>5267</v>
      </c>
      <c r="B749" s="133" t="s">
        <v>4424</v>
      </c>
      <c r="C749" s="136" t="s">
        <v>4730</v>
      </c>
      <c r="D749" s="136" t="s">
        <v>2561</v>
      </c>
      <c r="E749" s="136"/>
      <c r="F749" s="133">
        <v>246342</v>
      </c>
      <c r="G749" s="136" t="s">
        <v>3655</v>
      </c>
      <c r="H749" s="133">
        <v>172</v>
      </c>
      <c r="I749" s="133">
        <v>1</v>
      </c>
      <c r="J749" s="133">
        <v>50</v>
      </c>
      <c r="K749" s="133">
        <v>46</v>
      </c>
      <c r="L749" s="133">
        <v>50</v>
      </c>
      <c r="M749" s="133" t="s">
        <v>3642</v>
      </c>
      <c r="N749" s="136"/>
      <c r="O749" s="133" t="s">
        <v>2732</v>
      </c>
      <c r="P749" s="133" t="s">
        <v>2277</v>
      </c>
      <c r="Q749" s="166">
        <v>41537</v>
      </c>
      <c r="R749" s="181">
        <v>1.61</v>
      </c>
      <c r="S749" s="1">
        <v>72</v>
      </c>
      <c r="V749" s="1">
        <v>19200</v>
      </c>
      <c r="W749" s="182">
        <f t="shared" si="49"/>
        <v>43.994999999999997</v>
      </c>
      <c r="X749" s="1" t="s">
        <v>4868</v>
      </c>
      <c r="AA749" s="183">
        <f t="shared" si="59"/>
        <v>5.1430555555555557</v>
      </c>
      <c r="AB749" s="183">
        <f t="shared" si="60"/>
        <v>5.1620799999999996</v>
      </c>
      <c r="AE749" s="183">
        <f t="shared" si="61"/>
        <v>81</v>
      </c>
    </row>
    <row r="750" spans="1:31" x14ac:dyDescent="0.2">
      <c r="A750" s="133" t="s">
        <v>5267</v>
      </c>
      <c r="B750" s="133" t="s">
        <v>4424</v>
      </c>
      <c r="C750" s="136" t="s">
        <v>4730</v>
      </c>
      <c r="D750" s="136" t="s">
        <v>5268</v>
      </c>
      <c r="E750" s="136"/>
      <c r="F750" s="133">
        <v>246342</v>
      </c>
      <c r="G750" s="136" t="s">
        <v>3655</v>
      </c>
      <c r="H750" s="133">
        <v>172</v>
      </c>
      <c r="I750" s="133">
        <v>1</v>
      </c>
      <c r="J750" s="133">
        <v>50</v>
      </c>
      <c r="K750" s="133">
        <v>46</v>
      </c>
      <c r="L750" s="133">
        <v>50</v>
      </c>
      <c r="M750" s="133" t="s">
        <v>3642</v>
      </c>
      <c r="N750" s="136"/>
      <c r="O750" s="133" t="s">
        <v>2732</v>
      </c>
      <c r="P750" s="133" t="s">
        <v>2277</v>
      </c>
      <c r="Q750" s="166">
        <v>41537</v>
      </c>
      <c r="R750" s="181">
        <v>1.61</v>
      </c>
      <c r="S750" s="1">
        <v>72</v>
      </c>
      <c r="V750" s="1">
        <v>19200</v>
      </c>
      <c r="W750" s="182">
        <f>41.9*1.05</f>
        <v>43.994999999999997</v>
      </c>
      <c r="X750" s="1" t="s">
        <v>4868</v>
      </c>
      <c r="AA750" s="183">
        <f>K750*100*R750*(J750)/(S750*1000)</f>
        <v>5.1430555555555557</v>
      </c>
      <c r="AB750" s="183">
        <f>(V750*(J750)*1.1)/9000*W750/1000</f>
        <v>5.1620799999999996</v>
      </c>
      <c r="AE750" s="183">
        <f t="shared" ref="AE750:AE758" si="62">J750*(G750/100)</f>
        <v>81</v>
      </c>
    </row>
    <row r="751" spans="1:31" x14ac:dyDescent="0.2">
      <c r="A751" s="133" t="s">
        <v>5279</v>
      </c>
      <c r="B751" s="133" t="s">
        <v>4424</v>
      </c>
      <c r="C751" s="136" t="s">
        <v>4730</v>
      </c>
      <c r="D751" s="136" t="s">
        <v>4273</v>
      </c>
      <c r="E751" s="136"/>
      <c r="F751" s="133" t="s">
        <v>2344</v>
      </c>
      <c r="G751" s="136" t="s">
        <v>3655</v>
      </c>
      <c r="H751" s="133">
        <v>172</v>
      </c>
      <c r="I751" s="133">
        <v>1</v>
      </c>
      <c r="J751" s="133">
        <v>94</v>
      </c>
      <c r="K751" s="133">
        <v>54</v>
      </c>
      <c r="L751" s="133">
        <v>165</v>
      </c>
      <c r="M751" s="133"/>
      <c r="N751" s="136"/>
      <c r="O751" s="133" t="s">
        <v>5269</v>
      </c>
      <c r="P751" s="133" t="s">
        <v>4804</v>
      </c>
      <c r="Q751" s="166">
        <v>41543</v>
      </c>
      <c r="R751" s="181">
        <v>1.61</v>
      </c>
      <c r="S751" s="1">
        <v>72</v>
      </c>
      <c r="V751" s="1">
        <v>19200</v>
      </c>
      <c r="W751" s="182">
        <f>41.9*1.05</f>
        <v>43.994999999999997</v>
      </c>
      <c r="X751" s="1" t="s">
        <v>4868</v>
      </c>
      <c r="AA751" s="183">
        <f>K751*100*R751*(J751)/(S751*1000)</f>
        <v>11.3505</v>
      </c>
      <c r="AB751" s="183">
        <f>(V751*(J751)*1.1)/9000*W751/1000</f>
        <v>9.7047104000000015</v>
      </c>
      <c r="AE751" s="183">
        <f t="shared" si="62"/>
        <v>152.28</v>
      </c>
    </row>
    <row r="752" spans="1:31" ht="13.5" thickBot="1" x14ac:dyDescent="0.25">
      <c r="A752" s="133" t="s">
        <v>5279</v>
      </c>
      <c r="B752" s="133" t="s">
        <v>4424</v>
      </c>
      <c r="C752" s="136" t="s">
        <v>4730</v>
      </c>
      <c r="D752" s="136" t="s">
        <v>4277</v>
      </c>
      <c r="E752" s="136"/>
      <c r="F752" s="133" t="s">
        <v>2344</v>
      </c>
      <c r="G752" s="136" t="s">
        <v>3655</v>
      </c>
      <c r="H752" s="133">
        <v>172</v>
      </c>
      <c r="I752" s="133">
        <v>1</v>
      </c>
      <c r="J752" s="133">
        <v>94</v>
      </c>
      <c r="K752" s="133">
        <v>54</v>
      </c>
      <c r="L752" s="133">
        <v>165</v>
      </c>
      <c r="M752" s="133"/>
      <c r="N752" s="136"/>
      <c r="O752" s="133" t="s">
        <v>5269</v>
      </c>
      <c r="P752" s="133" t="s">
        <v>4804</v>
      </c>
      <c r="Q752" s="166">
        <v>41543</v>
      </c>
      <c r="R752" s="308">
        <v>1.61</v>
      </c>
      <c r="S752" s="1">
        <v>72</v>
      </c>
      <c r="V752" s="1">
        <v>19200</v>
      </c>
      <c r="W752" s="182">
        <f>41.9*1.05</f>
        <v>43.994999999999997</v>
      </c>
      <c r="X752" s="1" t="s">
        <v>4868</v>
      </c>
      <c r="AA752" s="183">
        <f>K752*100*R752*(J752)/(S752*1000)</f>
        <v>11.3505</v>
      </c>
      <c r="AB752" s="183">
        <f>(V752*(J752)*1.1)/9000*W752/1000</f>
        <v>9.7047104000000015</v>
      </c>
      <c r="AE752" s="183">
        <f t="shared" si="62"/>
        <v>152.28</v>
      </c>
    </row>
    <row r="753" spans="1:31" x14ac:dyDescent="0.2">
      <c r="A753" s="133" t="s">
        <v>5279</v>
      </c>
      <c r="B753" s="133" t="s">
        <v>4424</v>
      </c>
      <c r="C753" s="136" t="s">
        <v>4730</v>
      </c>
      <c r="D753" s="136" t="s">
        <v>4279</v>
      </c>
      <c r="E753" s="136" t="s">
        <v>3697</v>
      </c>
      <c r="F753" s="133" t="s">
        <v>2344</v>
      </c>
      <c r="G753" s="136" t="s">
        <v>3593</v>
      </c>
      <c r="H753" s="133">
        <v>172</v>
      </c>
      <c r="I753" s="133">
        <v>1</v>
      </c>
      <c r="J753" s="133">
        <v>56</v>
      </c>
      <c r="K753" s="133">
        <v>54</v>
      </c>
      <c r="L753" s="133">
        <v>300</v>
      </c>
      <c r="M753" s="133" t="s">
        <v>3594</v>
      </c>
      <c r="N753" s="136"/>
      <c r="O753" s="133" t="s">
        <v>5280</v>
      </c>
      <c r="P753" s="133" t="s">
        <v>4804</v>
      </c>
      <c r="Q753" s="166">
        <v>41547</v>
      </c>
      <c r="R753" s="181">
        <v>1.61</v>
      </c>
      <c r="S753" s="1">
        <v>72</v>
      </c>
      <c r="V753" s="1">
        <v>19200</v>
      </c>
      <c r="W753" s="182">
        <f>41.9*1.05</f>
        <v>43.994999999999997</v>
      </c>
      <c r="X753" s="1" t="s">
        <v>4868</v>
      </c>
      <c r="AA753" s="183">
        <f>K753*100*R753*(J753)/(S753*1000)</f>
        <v>6.7619999999999996</v>
      </c>
      <c r="AB753" s="183">
        <f>(V753*(J753)*1.1)/9000*W753/1000</f>
        <v>5.7815295999999989</v>
      </c>
      <c r="AE753" s="183">
        <f t="shared" si="62"/>
        <v>89.600000000000009</v>
      </c>
    </row>
    <row r="754" spans="1:31" x14ac:dyDescent="0.2">
      <c r="A754" s="133" t="s">
        <v>5279</v>
      </c>
      <c r="B754" s="133" t="s">
        <v>4424</v>
      </c>
      <c r="C754" s="136" t="s">
        <v>4730</v>
      </c>
      <c r="D754" s="136" t="s">
        <v>4283</v>
      </c>
      <c r="E754" s="136" t="s">
        <v>3697</v>
      </c>
      <c r="F754" s="133" t="s">
        <v>2344</v>
      </c>
      <c r="G754" s="136" t="s">
        <v>3593</v>
      </c>
      <c r="H754" s="133">
        <v>172</v>
      </c>
      <c r="I754" s="133">
        <v>1</v>
      </c>
      <c r="J754" s="133">
        <v>56</v>
      </c>
      <c r="K754" s="133">
        <v>54</v>
      </c>
      <c r="L754" s="133">
        <v>300</v>
      </c>
      <c r="M754" s="133" t="s">
        <v>3594</v>
      </c>
      <c r="N754" s="136"/>
      <c r="O754" s="133" t="s">
        <v>5280</v>
      </c>
      <c r="P754" s="133" t="s">
        <v>4804</v>
      </c>
      <c r="Q754" s="166">
        <v>41547</v>
      </c>
      <c r="R754" s="181">
        <v>1.61</v>
      </c>
      <c r="S754" s="1">
        <v>72</v>
      </c>
      <c r="V754" s="1">
        <v>19200</v>
      </c>
      <c r="W754" s="182">
        <f t="shared" ref="W754:W764" si="63">41.9*1.05</f>
        <v>43.994999999999997</v>
      </c>
      <c r="X754" s="2" t="s">
        <v>4868</v>
      </c>
      <c r="AA754" s="183">
        <f t="shared" ref="AA754:AA760" si="64">K754*100*R754*(J754)/(S754*1000)</f>
        <v>6.7619999999999996</v>
      </c>
      <c r="AB754" s="183">
        <f t="shared" ref="AB754:AB760" si="65">(V754*(J754)*1.1)/9000*W754/1000</f>
        <v>5.7815295999999989</v>
      </c>
      <c r="AE754" s="183">
        <f t="shared" si="62"/>
        <v>89.600000000000009</v>
      </c>
    </row>
    <row r="755" spans="1:31" x14ac:dyDescent="0.2">
      <c r="A755" s="133" t="s">
        <v>5254</v>
      </c>
      <c r="B755" s="133" t="s">
        <v>3667</v>
      </c>
      <c r="C755" s="136" t="s">
        <v>4730</v>
      </c>
      <c r="D755" s="136" t="s">
        <v>4285</v>
      </c>
      <c r="E755" s="136" t="s">
        <v>3597</v>
      </c>
      <c r="F755" s="133">
        <v>246342</v>
      </c>
      <c r="G755" s="136" t="s">
        <v>3655</v>
      </c>
      <c r="H755" s="133">
        <v>172</v>
      </c>
      <c r="I755" s="133">
        <v>1</v>
      </c>
      <c r="J755" s="133">
        <v>80</v>
      </c>
      <c r="K755" s="133">
        <v>46</v>
      </c>
      <c r="L755" s="133">
        <v>660</v>
      </c>
      <c r="M755" s="133" t="s">
        <v>3594</v>
      </c>
      <c r="N755" s="136" t="s">
        <v>3622</v>
      </c>
      <c r="O755" s="133" t="s">
        <v>5269</v>
      </c>
      <c r="P755" s="133" t="s">
        <v>4804</v>
      </c>
      <c r="Q755" s="166">
        <v>41548</v>
      </c>
      <c r="R755" s="181">
        <v>1.61</v>
      </c>
      <c r="S755" s="1">
        <v>72</v>
      </c>
      <c r="V755" s="1">
        <v>19200</v>
      </c>
      <c r="W755" s="182">
        <f t="shared" si="63"/>
        <v>43.994999999999997</v>
      </c>
      <c r="X755" s="2" t="s">
        <v>4868</v>
      </c>
      <c r="AA755" s="183">
        <f t="shared" si="64"/>
        <v>8.2288888888888891</v>
      </c>
      <c r="AB755" s="183">
        <f t="shared" si="65"/>
        <v>8.259328</v>
      </c>
      <c r="AE755" s="183">
        <f t="shared" si="62"/>
        <v>129.60000000000002</v>
      </c>
    </row>
    <row r="756" spans="1:31" x14ac:dyDescent="0.2">
      <c r="A756" s="133" t="s">
        <v>5254</v>
      </c>
      <c r="B756" s="133" t="s">
        <v>3667</v>
      </c>
      <c r="C756" s="136" t="s">
        <v>4730</v>
      </c>
      <c r="D756" s="136" t="s">
        <v>596</v>
      </c>
      <c r="E756" s="136" t="s">
        <v>3597</v>
      </c>
      <c r="F756" s="133">
        <v>246342</v>
      </c>
      <c r="G756" s="136" t="s">
        <v>3655</v>
      </c>
      <c r="H756" s="133">
        <v>172</v>
      </c>
      <c r="I756" s="133">
        <v>1</v>
      </c>
      <c r="J756" s="133">
        <v>80</v>
      </c>
      <c r="K756" s="133">
        <v>46</v>
      </c>
      <c r="L756" s="133">
        <v>660</v>
      </c>
      <c r="M756" s="133" t="s">
        <v>3594</v>
      </c>
      <c r="N756" s="136" t="s">
        <v>3622</v>
      </c>
      <c r="O756" s="133" t="s">
        <v>5269</v>
      </c>
      <c r="P756" s="133" t="s">
        <v>4804</v>
      </c>
      <c r="Q756" s="166">
        <v>41548</v>
      </c>
      <c r="R756" s="181">
        <v>1.61</v>
      </c>
      <c r="S756" s="1">
        <v>72</v>
      </c>
      <c r="V756" s="1">
        <v>19200</v>
      </c>
      <c r="W756" s="182">
        <f t="shared" si="63"/>
        <v>43.994999999999997</v>
      </c>
      <c r="X756" s="2" t="s">
        <v>4868</v>
      </c>
      <c r="AA756" s="183">
        <f t="shared" si="64"/>
        <v>8.2288888888888891</v>
      </c>
      <c r="AB756" s="183">
        <f t="shared" si="65"/>
        <v>8.259328</v>
      </c>
      <c r="AE756" s="183">
        <f t="shared" si="62"/>
        <v>129.60000000000002</v>
      </c>
    </row>
    <row r="757" spans="1:31" x14ac:dyDescent="0.2">
      <c r="A757" s="133" t="s">
        <v>5289</v>
      </c>
      <c r="B757" s="133" t="s">
        <v>4424</v>
      </c>
      <c r="C757" s="136" t="s">
        <v>4730</v>
      </c>
      <c r="D757" s="136" t="s">
        <v>4288</v>
      </c>
      <c r="E757" s="136" t="s">
        <v>3700</v>
      </c>
      <c r="F757" s="133" t="s">
        <v>4839</v>
      </c>
      <c r="G757" s="136" t="s">
        <v>3593</v>
      </c>
      <c r="H757" s="133">
        <v>172</v>
      </c>
      <c r="I757" s="133">
        <v>1</v>
      </c>
      <c r="J757" s="133">
        <v>167.5</v>
      </c>
      <c r="K757" s="133">
        <v>54</v>
      </c>
      <c r="L757" s="133">
        <v>165</v>
      </c>
      <c r="M757" s="133" t="s">
        <v>3594</v>
      </c>
      <c r="N757" s="136" t="s">
        <v>3595</v>
      </c>
      <c r="O757" s="133" t="s">
        <v>4451</v>
      </c>
      <c r="P757" s="133" t="s">
        <v>4816</v>
      </c>
      <c r="Q757" s="166">
        <v>41557</v>
      </c>
      <c r="R757" s="181">
        <v>1.61</v>
      </c>
      <c r="S757" s="1">
        <v>72</v>
      </c>
      <c r="V757" s="1">
        <v>19200</v>
      </c>
      <c r="W757" s="182">
        <f t="shared" si="63"/>
        <v>43.994999999999997</v>
      </c>
      <c r="X757" s="2" t="s">
        <v>4868</v>
      </c>
      <c r="AA757" s="183">
        <f t="shared" si="64"/>
        <v>20.225625000000001</v>
      </c>
      <c r="AB757" s="183">
        <f t="shared" si="65"/>
        <v>17.292968000000002</v>
      </c>
      <c r="AE757" s="183">
        <f t="shared" si="62"/>
        <v>268</v>
      </c>
    </row>
    <row r="758" spans="1:31" x14ac:dyDescent="0.2">
      <c r="A758" s="133" t="s">
        <v>5289</v>
      </c>
      <c r="B758" s="133" t="s">
        <v>4424</v>
      </c>
      <c r="C758" s="136" t="s">
        <v>4730</v>
      </c>
      <c r="D758" s="136" t="s">
        <v>5295</v>
      </c>
      <c r="E758" s="136" t="s">
        <v>3700</v>
      </c>
      <c r="F758" s="133" t="s">
        <v>4839</v>
      </c>
      <c r="G758" s="136" t="s">
        <v>3593</v>
      </c>
      <c r="H758" s="133">
        <v>172</v>
      </c>
      <c r="I758" s="133">
        <v>1</v>
      </c>
      <c r="J758" s="133">
        <v>167.5</v>
      </c>
      <c r="K758" s="133">
        <v>54</v>
      </c>
      <c r="L758" s="133">
        <v>165</v>
      </c>
      <c r="M758" s="133" t="s">
        <v>3594</v>
      </c>
      <c r="N758" s="136" t="s">
        <v>3595</v>
      </c>
      <c r="O758" s="133" t="s">
        <v>4451</v>
      </c>
      <c r="P758" s="133" t="s">
        <v>4816</v>
      </c>
      <c r="Q758" s="166">
        <v>41557</v>
      </c>
      <c r="R758" s="181">
        <v>1.61</v>
      </c>
      <c r="S758" s="1">
        <v>72</v>
      </c>
      <c r="V758" s="1">
        <v>19200</v>
      </c>
      <c r="W758" s="182">
        <f t="shared" si="63"/>
        <v>43.994999999999997</v>
      </c>
      <c r="X758" s="2" t="s">
        <v>4868</v>
      </c>
      <c r="AA758" s="183">
        <f t="shared" si="64"/>
        <v>20.225625000000001</v>
      </c>
      <c r="AB758" s="183">
        <f t="shared" si="65"/>
        <v>17.292968000000002</v>
      </c>
      <c r="AE758" s="183">
        <f t="shared" si="62"/>
        <v>268</v>
      </c>
    </row>
    <row r="759" spans="1:31" x14ac:dyDescent="0.2">
      <c r="A759" s="133" t="s">
        <v>5345</v>
      </c>
      <c r="B759" s="133" t="s">
        <v>4424</v>
      </c>
      <c r="C759" s="136" t="s">
        <v>4730</v>
      </c>
      <c r="D759" s="136" t="s">
        <v>4292</v>
      </c>
      <c r="E759" s="136"/>
      <c r="F759" s="133" t="s">
        <v>5346</v>
      </c>
      <c r="G759" s="136" t="s">
        <v>1648</v>
      </c>
      <c r="H759" s="133"/>
      <c r="I759" s="133">
        <v>1</v>
      </c>
      <c r="J759" s="133">
        <v>322</v>
      </c>
      <c r="K759" s="133" t="s">
        <v>5347</v>
      </c>
      <c r="L759" s="133" t="s">
        <v>5348</v>
      </c>
      <c r="M759" s="133" t="s">
        <v>5349</v>
      </c>
      <c r="N759" s="136" t="s">
        <v>3403</v>
      </c>
      <c r="O759" s="133" t="s">
        <v>5350</v>
      </c>
      <c r="P759" s="133" t="s">
        <v>4816</v>
      </c>
      <c r="Q759" s="166">
        <v>41575</v>
      </c>
      <c r="R759" s="181">
        <v>1.61</v>
      </c>
      <c r="S759" s="1">
        <v>72</v>
      </c>
      <c r="V759" s="1">
        <v>19200</v>
      </c>
      <c r="W759" s="182">
        <f t="shared" si="63"/>
        <v>43.994999999999997</v>
      </c>
      <c r="X759" s="2" t="s">
        <v>4868</v>
      </c>
      <c r="AA759" s="183" t="e">
        <f>K759*100*R759*(J759)/(S759*1000)</f>
        <v>#VALUE!</v>
      </c>
      <c r="AB759" s="183">
        <f t="shared" si="65"/>
        <v>33.243795200000001</v>
      </c>
      <c r="AC759" s="509" t="s">
        <v>5516</v>
      </c>
      <c r="AE759" s="183"/>
    </row>
    <row r="760" spans="1:31" ht="13.5" thickBot="1" x14ac:dyDescent="0.25">
      <c r="A760" s="133" t="s">
        <v>5345</v>
      </c>
      <c r="B760" s="133" t="s">
        <v>4424</v>
      </c>
      <c r="C760" s="136" t="s">
        <v>4730</v>
      </c>
      <c r="D760" s="136" t="s">
        <v>5381</v>
      </c>
      <c r="E760" s="136"/>
      <c r="F760" s="133" t="s">
        <v>5346</v>
      </c>
      <c r="G760" s="136" t="s">
        <v>1648</v>
      </c>
      <c r="H760" s="133"/>
      <c r="I760" s="133">
        <v>1</v>
      </c>
      <c r="J760" s="133">
        <v>322</v>
      </c>
      <c r="K760" s="133" t="s">
        <v>5347</v>
      </c>
      <c r="L760" s="133" t="s">
        <v>5348</v>
      </c>
      <c r="M760" s="133" t="s">
        <v>5349</v>
      </c>
      <c r="N760" s="136" t="s">
        <v>3403</v>
      </c>
      <c r="O760" s="133" t="s">
        <v>5350</v>
      </c>
      <c r="P760" s="133" t="s">
        <v>4816</v>
      </c>
      <c r="Q760" s="133" t="s">
        <v>5380</v>
      </c>
      <c r="R760" s="308">
        <v>1.61</v>
      </c>
      <c r="S760" s="1">
        <v>72</v>
      </c>
      <c r="V760" s="1">
        <v>19200</v>
      </c>
      <c r="W760" s="182">
        <f t="shared" si="63"/>
        <v>43.994999999999997</v>
      </c>
      <c r="X760" s="2" t="s">
        <v>4868</v>
      </c>
      <c r="AA760" s="183" t="e">
        <f t="shared" si="64"/>
        <v>#VALUE!</v>
      </c>
      <c r="AB760" s="183">
        <f t="shared" si="65"/>
        <v>33.243795200000001</v>
      </c>
      <c r="AC760" s="509" t="s">
        <v>5516</v>
      </c>
      <c r="AE760" s="183"/>
    </row>
    <row r="761" spans="1:31" x14ac:dyDescent="0.2">
      <c r="A761" s="133" t="s">
        <v>5364</v>
      </c>
      <c r="B761" s="133" t="s">
        <v>4424</v>
      </c>
      <c r="C761" s="136" t="s">
        <v>4730</v>
      </c>
      <c r="D761" s="136" t="s">
        <v>2730</v>
      </c>
      <c r="E761" s="136" t="s">
        <v>5365</v>
      </c>
      <c r="F761" s="133" t="s">
        <v>3191</v>
      </c>
      <c r="G761" s="136" t="s">
        <v>3655</v>
      </c>
      <c r="H761" s="133">
        <v>172</v>
      </c>
      <c r="I761" s="133">
        <v>1</v>
      </c>
      <c r="J761" s="133">
        <v>275</v>
      </c>
      <c r="K761" s="133">
        <v>54</v>
      </c>
      <c r="L761" s="133">
        <v>770</v>
      </c>
      <c r="M761" s="133" t="s">
        <v>5227</v>
      </c>
      <c r="N761" s="136" t="s">
        <v>4915</v>
      </c>
      <c r="O761" s="133" t="s">
        <v>4451</v>
      </c>
      <c r="P761" s="133" t="s">
        <v>4816</v>
      </c>
      <c r="Q761" s="166">
        <v>41592</v>
      </c>
      <c r="R761" s="181">
        <v>1.61</v>
      </c>
      <c r="S761" s="1">
        <v>72</v>
      </c>
      <c r="V761" s="1">
        <v>19200</v>
      </c>
      <c r="W761" s="182">
        <f t="shared" si="63"/>
        <v>43.994999999999997</v>
      </c>
      <c r="X761" s="2" t="s">
        <v>4868</v>
      </c>
      <c r="AA761" s="183">
        <f>K761*100*R761*(J761)/(S761*1000)</f>
        <v>33.206249999999997</v>
      </c>
      <c r="AB761" s="183">
        <f>(V761*(J761)*1.1)/9000*W761/1000</f>
        <v>28.391440000000006</v>
      </c>
      <c r="AE761" s="183">
        <f>J761*(G761/100)</f>
        <v>445.50000000000006</v>
      </c>
    </row>
    <row r="762" spans="1:31" x14ac:dyDescent="0.2">
      <c r="A762" s="133" t="s">
        <v>5364</v>
      </c>
      <c r="B762" s="133" t="s">
        <v>4424</v>
      </c>
      <c r="C762" s="136" t="s">
        <v>4730</v>
      </c>
      <c r="D762" s="136" t="s">
        <v>2733</v>
      </c>
      <c r="E762" s="136" t="s">
        <v>5365</v>
      </c>
      <c r="F762" s="133" t="s">
        <v>3191</v>
      </c>
      <c r="G762" s="136" t="s">
        <v>3655</v>
      </c>
      <c r="H762" s="133">
        <v>172</v>
      </c>
      <c r="I762" s="133">
        <v>1</v>
      </c>
      <c r="J762" s="133">
        <v>275</v>
      </c>
      <c r="K762" s="133">
        <v>54</v>
      </c>
      <c r="L762" s="133">
        <v>770</v>
      </c>
      <c r="M762" s="133" t="s">
        <v>5227</v>
      </c>
      <c r="N762" s="136" t="s">
        <v>4915</v>
      </c>
      <c r="O762" s="133" t="s">
        <v>4451</v>
      </c>
      <c r="P762" s="133" t="s">
        <v>4816</v>
      </c>
      <c r="Q762" s="166">
        <v>41592</v>
      </c>
      <c r="R762" s="181">
        <v>1.61</v>
      </c>
      <c r="S762" s="1">
        <v>72</v>
      </c>
      <c r="V762" s="1">
        <v>19200</v>
      </c>
      <c r="W762" s="182">
        <f t="shared" si="63"/>
        <v>43.994999999999997</v>
      </c>
      <c r="X762" s="2" t="s">
        <v>4868</v>
      </c>
      <c r="AA762" s="183">
        <f>K762*100*R762*(J762)/(S762*1000)</f>
        <v>33.206249999999997</v>
      </c>
      <c r="AB762" s="183">
        <f>(V762*(J762)*1.1)/9000*W762/1000</f>
        <v>28.391440000000006</v>
      </c>
      <c r="AE762" s="183">
        <f>J762*(G762/100)</f>
        <v>445.50000000000006</v>
      </c>
    </row>
    <row r="763" spans="1:31" x14ac:dyDescent="0.2">
      <c r="A763" s="133" t="s">
        <v>5398</v>
      </c>
      <c r="B763" s="133" t="s">
        <v>4424</v>
      </c>
      <c r="C763" s="136" t="s">
        <v>4730</v>
      </c>
      <c r="D763" s="136" t="s">
        <v>4294</v>
      </c>
      <c r="E763" s="136" t="s">
        <v>3661</v>
      </c>
      <c r="F763" s="133" t="s">
        <v>3662</v>
      </c>
      <c r="G763" s="136" t="s">
        <v>3655</v>
      </c>
      <c r="H763" s="133">
        <v>172</v>
      </c>
      <c r="I763" s="133">
        <v>1</v>
      </c>
      <c r="J763" s="133">
        <v>110</v>
      </c>
      <c r="K763" s="133">
        <v>45</v>
      </c>
      <c r="L763" s="133">
        <v>220</v>
      </c>
      <c r="M763" s="133" t="s">
        <v>3602</v>
      </c>
      <c r="N763" s="136" t="s">
        <v>3598</v>
      </c>
      <c r="O763" s="133" t="s">
        <v>4451</v>
      </c>
      <c r="P763" s="133" t="s">
        <v>2277</v>
      </c>
      <c r="Q763" s="166">
        <v>41596</v>
      </c>
      <c r="R763" s="181">
        <v>1.61</v>
      </c>
      <c r="S763" s="1">
        <v>72</v>
      </c>
      <c r="V763" s="1">
        <v>19200</v>
      </c>
      <c r="W763" s="182">
        <f t="shared" si="63"/>
        <v>43.994999999999997</v>
      </c>
      <c r="X763" s="2" t="s">
        <v>4868</v>
      </c>
      <c r="AA763" s="183">
        <f>K763*100*R763*(J763)/(S763*1000)</f>
        <v>11.06875</v>
      </c>
      <c r="AB763" s="183">
        <f>(V763*(J763)*1.1)/9000*W763/1000</f>
        <v>11.356575999999999</v>
      </c>
      <c r="AC763" s="509"/>
      <c r="AE763" s="183">
        <f>J763*(G763/100)</f>
        <v>178.20000000000002</v>
      </c>
    </row>
    <row r="764" spans="1:31" ht="13.5" thickBot="1" x14ac:dyDescent="0.25">
      <c r="A764" s="133" t="s">
        <v>5398</v>
      </c>
      <c r="B764" s="133" t="s">
        <v>4424</v>
      </c>
      <c r="C764" s="136" t="s">
        <v>4730</v>
      </c>
      <c r="D764" s="136" t="s">
        <v>5403</v>
      </c>
      <c r="E764" s="136" t="s">
        <v>3661</v>
      </c>
      <c r="F764" s="133" t="s">
        <v>3662</v>
      </c>
      <c r="G764" s="136" t="s">
        <v>3655</v>
      </c>
      <c r="H764" s="133">
        <v>172</v>
      </c>
      <c r="I764" s="133">
        <v>1</v>
      </c>
      <c r="J764" s="133">
        <v>110</v>
      </c>
      <c r="K764" s="133">
        <v>45</v>
      </c>
      <c r="L764" s="133">
        <v>220</v>
      </c>
      <c r="M764" s="133" t="s">
        <v>3602</v>
      </c>
      <c r="N764" s="136" t="s">
        <v>3598</v>
      </c>
      <c r="O764" s="133" t="s">
        <v>4451</v>
      </c>
      <c r="P764" s="133" t="s">
        <v>2277</v>
      </c>
      <c r="Q764" s="166">
        <v>41596</v>
      </c>
      <c r="R764" s="308">
        <v>1.61</v>
      </c>
      <c r="S764" s="1">
        <v>72</v>
      </c>
      <c r="V764" s="1">
        <v>19200</v>
      </c>
      <c r="W764" s="182">
        <f t="shared" si="63"/>
        <v>43.994999999999997</v>
      </c>
      <c r="X764" s="2" t="s">
        <v>4868</v>
      </c>
      <c r="AA764" s="183">
        <f>K764*100*R764*(J764)/(S764*1000)</f>
        <v>11.06875</v>
      </c>
      <c r="AB764" s="183">
        <f>(V764*(J764)*1.1)/9000*W764/1000</f>
        <v>11.356575999999999</v>
      </c>
      <c r="AC764" s="509"/>
      <c r="AE764" s="183">
        <f>J764*(G764/100)</f>
        <v>178.20000000000002</v>
      </c>
    </row>
    <row r="765" spans="1:31" x14ac:dyDescent="0.2">
      <c r="A765" s="133" t="s">
        <v>5437</v>
      </c>
      <c r="B765" s="133" t="s">
        <v>4424</v>
      </c>
      <c r="C765" s="136" t="s">
        <v>4730</v>
      </c>
      <c r="D765" s="136" t="s">
        <v>4296</v>
      </c>
      <c r="E765" s="136" t="s">
        <v>4523</v>
      </c>
      <c r="F765" s="133" t="s">
        <v>1208</v>
      </c>
      <c r="G765" s="136" t="s">
        <v>2721</v>
      </c>
      <c r="H765" s="133">
        <v>140</v>
      </c>
      <c r="I765" s="133">
        <v>1</v>
      </c>
      <c r="J765" s="133">
        <v>275</v>
      </c>
      <c r="K765" s="133">
        <v>56</v>
      </c>
      <c r="L765" s="133">
        <v>330</v>
      </c>
      <c r="M765" s="133" t="s">
        <v>4524</v>
      </c>
      <c r="N765" s="136" t="s">
        <v>2395</v>
      </c>
      <c r="O765" s="133" t="s">
        <v>4451</v>
      </c>
      <c r="P765" s="133" t="s">
        <v>2277</v>
      </c>
      <c r="Q765" s="166">
        <v>41614</v>
      </c>
    </row>
    <row r="766" spans="1:31" x14ac:dyDescent="0.2">
      <c r="A766" s="133" t="s">
        <v>5437</v>
      </c>
      <c r="B766" s="133" t="s">
        <v>4424</v>
      </c>
      <c r="C766" s="136" t="s">
        <v>4730</v>
      </c>
      <c r="D766" s="136" t="s">
        <v>5440</v>
      </c>
      <c r="E766" s="136" t="s">
        <v>4523</v>
      </c>
      <c r="F766" s="133" t="s">
        <v>1208</v>
      </c>
      <c r="G766" s="136" t="s">
        <v>2721</v>
      </c>
      <c r="H766" s="133">
        <v>140</v>
      </c>
      <c r="I766" s="133">
        <v>1</v>
      </c>
      <c r="J766" s="133">
        <v>275</v>
      </c>
      <c r="K766" s="133">
        <v>56</v>
      </c>
      <c r="L766" s="133">
        <v>330</v>
      </c>
      <c r="M766" s="133" t="s">
        <v>4524</v>
      </c>
      <c r="N766" s="136" t="s">
        <v>2395</v>
      </c>
      <c r="O766" s="133" t="s">
        <v>4451</v>
      </c>
      <c r="P766" s="133" t="s">
        <v>2277</v>
      </c>
      <c r="Q766" s="166">
        <v>41614</v>
      </c>
    </row>
    <row r="767" spans="1:31" x14ac:dyDescent="0.2">
      <c r="A767" s="7224" t="s">
        <v>1386</v>
      </c>
      <c r="B767" s="7225"/>
      <c r="C767" s="7225"/>
      <c r="D767" s="7225"/>
      <c r="E767" s="7225"/>
      <c r="F767" s="7225"/>
      <c r="G767" s="7225"/>
      <c r="H767" s="7225"/>
      <c r="I767" s="7225"/>
      <c r="J767" s="7225"/>
      <c r="K767" s="7225"/>
      <c r="L767" s="7225"/>
      <c r="M767" s="7225"/>
      <c r="N767" s="7225"/>
      <c r="O767" s="7225"/>
      <c r="P767" s="7225"/>
      <c r="Q767" s="7226"/>
    </row>
    <row r="768" spans="1:31" x14ac:dyDescent="0.2">
      <c r="A768" s="133" t="s">
        <v>5519</v>
      </c>
      <c r="B768" s="133" t="s">
        <v>4424</v>
      </c>
      <c r="C768" s="136" t="s">
        <v>5439</v>
      </c>
      <c r="D768" s="136" t="s">
        <v>1651</v>
      </c>
      <c r="E768" s="136" t="s">
        <v>5536</v>
      </c>
      <c r="F768" s="133" t="s">
        <v>5581</v>
      </c>
      <c r="G768" s="136" t="s">
        <v>1648</v>
      </c>
      <c r="H768" s="133">
        <v>172</v>
      </c>
      <c r="I768" s="133">
        <v>1</v>
      </c>
      <c r="J768" s="133">
        <v>260</v>
      </c>
      <c r="K768" s="133">
        <v>70</v>
      </c>
      <c r="L768" s="133">
        <v>660</v>
      </c>
      <c r="M768" s="133" t="s">
        <v>4524</v>
      </c>
      <c r="N768" s="136"/>
      <c r="O768" s="133" t="s">
        <v>2645</v>
      </c>
      <c r="P768" s="133" t="s">
        <v>5281</v>
      </c>
      <c r="Q768" s="166">
        <v>41662</v>
      </c>
      <c r="R768" s="181">
        <v>1.61</v>
      </c>
      <c r="S768" s="1">
        <v>100</v>
      </c>
      <c r="V768" s="1">
        <v>19200</v>
      </c>
      <c r="W768" s="182">
        <f t="shared" ref="W768:W790" si="66">41.9*1.05</f>
        <v>43.994999999999997</v>
      </c>
      <c r="X768" s="2" t="s">
        <v>4868</v>
      </c>
      <c r="AA768" s="183">
        <f>K768*100*R768*(J768)/(S768*1000)</f>
        <v>29.302</v>
      </c>
      <c r="AB768" s="183">
        <f>(V768*(J768)*1.1)/9000*W768/1000</f>
        <v>26.842815999999999</v>
      </c>
      <c r="AE768" s="183">
        <f>J768*(G768/100)</f>
        <v>429</v>
      </c>
    </row>
    <row r="769" spans="1:31" x14ac:dyDescent="0.2">
      <c r="A769" s="133" t="s">
        <v>5519</v>
      </c>
      <c r="B769" s="133" t="s">
        <v>4424</v>
      </c>
      <c r="C769" s="136" t="s">
        <v>5439</v>
      </c>
      <c r="D769" s="136" t="s">
        <v>1631</v>
      </c>
      <c r="E769" s="136" t="s">
        <v>5536</v>
      </c>
      <c r="F769" s="133" t="s">
        <v>5581</v>
      </c>
      <c r="G769" s="136" t="s">
        <v>1648</v>
      </c>
      <c r="H769" s="133">
        <v>172</v>
      </c>
      <c r="I769" s="133">
        <v>1</v>
      </c>
      <c r="J769" s="133">
        <v>260</v>
      </c>
      <c r="K769" s="133">
        <v>70</v>
      </c>
      <c r="L769" s="133">
        <v>660</v>
      </c>
      <c r="M769" s="133" t="s">
        <v>4524</v>
      </c>
      <c r="N769" s="136"/>
      <c r="O769" s="133" t="s">
        <v>2645</v>
      </c>
      <c r="P769" s="133" t="s">
        <v>5281</v>
      </c>
      <c r="Q769" s="166">
        <v>41662</v>
      </c>
      <c r="R769" s="181">
        <v>1.61</v>
      </c>
      <c r="S769" s="1">
        <v>100</v>
      </c>
      <c r="V769" s="1">
        <v>19200</v>
      </c>
      <c r="W769" s="182">
        <f t="shared" si="66"/>
        <v>43.994999999999997</v>
      </c>
      <c r="X769" s="2" t="s">
        <v>4868</v>
      </c>
      <c r="AA769" s="183">
        <f t="shared" ref="AA769:AA777" si="67">K769*100*R769*(J769)/(S769*1000)</f>
        <v>29.302</v>
      </c>
      <c r="AB769" s="183">
        <f t="shared" ref="AB769:AB777" si="68">(V769*(J769)*1.1)/9000*W769/1000</f>
        <v>26.842815999999999</v>
      </c>
      <c r="AE769" s="183">
        <f t="shared" ref="AE769:AE777" si="69">J769*(G769/100)</f>
        <v>429</v>
      </c>
    </row>
    <row r="770" spans="1:31" x14ac:dyDescent="0.2">
      <c r="A770" s="133" t="s">
        <v>5616</v>
      </c>
      <c r="B770" s="133" t="s">
        <v>4424</v>
      </c>
      <c r="C770" s="136" t="s">
        <v>5439</v>
      </c>
      <c r="D770" s="136" t="s">
        <v>2726</v>
      </c>
      <c r="E770" s="136" t="s">
        <v>5617</v>
      </c>
      <c r="F770" s="133">
        <v>249342</v>
      </c>
      <c r="G770" s="136" t="s">
        <v>3655</v>
      </c>
      <c r="H770" s="133">
        <v>172</v>
      </c>
      <c r="I770" s="133">
        <v>1</v>
      </c>
      <c r="J770" s="133">
        <v>70</v>
      </c>
      <c r="K770" s="133">
        <v>49</v>
      </c>
      <c r="L770" s="133">
        <v>140</v>
      </c>
      <c r="M770" s="133" t="s">
        <v>2636</v>
      </c>
      <c r="N770" s="136" t="s">
        <v>3612</v>
      </c>
      <c r="O770" s="133" t="s">
        <v>4451</v>
      </c>
      <c r="P770" s="133" t="s">
        <v>663</v>
      </c>
      <c r="Q770" s="166">
        <v>41666</v>
      </c>
      <c r="R770" s="181">
        <v>1.61</v>
      </c>
      <c r="S770" s="1">
        <v>72</v>
      </c>
      <c r="V770" s="1">
        <v>19200</v>
      </c>
      <c r="W770" s="182">
        <f t="shared" si="66"/>
        <v>43.994999999999997</v>
      </c>
      <c r="X770" s="2" t="s">
        <v>4868</v>
      </c>
      <c r="AA770" s="183">
        <f t="shared" si="67"/>
        <v>7.6698611111111124</v>
      </c>
      <c r="AB770" s="183">
        <f t="shared" si="68"/>
        <v>7.2269120000000004</v>
      </c>
      <c r="AE770" s="183">
        <f t="shared" si="69"/>
        <v>113.4</v>
      </c>
    </row>
    <row r="771" spans="1:31" x14ac:dyDescent="0.2">
      <c r="A771" s="133" t="s">
        <v>5616</v>
      </c>
      <c r="B771" s="133" t="s">
        <v>4424</v>
      </c>
      <c r="C771" s="136" t="s">
        <v>5439</v>
      </c>
      <c r="D771" s="136" t="s">
        <v>2729</v>
      </c>
      <c r="E771" s="136" t="s">
        <v>5617</v>
      </c>
      <c r="F771" s="133">
        <v>249342</v>
      </c>
      <c r="G771" s="136" t="s">
        <v>3655</v>
      </c>
      <c r="H771" s="133">
        <v>172</v>
      </c>
      <c r="I771" s="133">
        <v>1</v>
      </c>
      <c r="J771" s="133">
        <v>70</v>
      </c>
      <c r="K771" s="133">
        <v>49</v>
      </c>
      <c r="L771" s="133">
        <v>140</v>
      </c>
      <c r="M771" s="133" t="s">
        <v>2636</v>
      </c>
      <c r="N771" s="136" t="s">
        <v>3612</v>
      </c>
      <c r="O771" s="133" t="s">
        <v>4451</v>
      </c>
      <c r="P771" s="133" t="s">
        <v>663</v>
      </c>
      <c r="Q771" s="166">
        <v>41666</v>
      </c>
      <c r="R771" s="181">
        <v>1.61</v>
      </c>
      <c r="S771" s="1">
        <v>72</v>
      </c>
      <c r="V771" s="1">
        <v>19200</v>
      </c>
      <c r="W771" s="182">
        <f t="shared" si="66"/>
        <v>43.994999999999997</v>
      </c>
      <c r="X771" s="2" t="s">
        <v>4868</v>
      </c>
      <c r="AA771" s="183">
        <f t="shared" si="67"/>
        <v>7.6698611111111124</v>
      </c>
      <c r="AB771" s="183">
        <f t="shared" si="68"/>
        <v>7.2269120000000004</v>
      </c>
      <c r="AE771" s="183">
        <f t="shared" si="69"/>
        <v>113.4</v>
      </c>
    </row>
    <row r="772" spans="1:31" x14ac:dyDescent="0.2">
      <c r="A772" s="133" t="s">
        <v>5619</v>
      </c>
      <c r="B772" s="133" t="s">
        <v>4424</v>
      </c>
      <c r="C772" s="136" t="s">
        <v>5439</v>
      </c>
      <c r="D772" s="136" t="s">
        <v>1641</v>
      </c>
      <c r="E772" s="136" t="s">
        <v>5617</v>
      </c>
      <c r="F772" s="133">
        <v>249342</v>
      </c>
      <c r="G772" s="136" t="s">
        <v>3655</v>
      </c>
      <c r="H772" s="133">
        <v>172</v>
      </c>
      <c r="I772" s="133">
        <v>1</v>
      </c>
      <c r="J772" s="133">
        <v>70</v>
      </c>
      <c r="K772" s="133">
        <v>49</v>
      </c>
      <c r="L772" s="133">
        <v>140</v>
      </c>
      <c r="M772" s="133" t="s">
        <v>2636</v>
      </c>
      <c r="N772" s="136" t="s">
        <v>3612</v>
      </c>
      <c r="O772" s="133" t="s">
        <v>4451</v>
      </c>
      <c r="P772" s="133" t="s">
        <v>4816</v>
      </c>
      <c r="Q772" s="166">
        <v>41667</v>
      </c>
      <c r="R772" s="181">
        <v>1.61</v>
      </c>
      <c r="S772" s="1">
        <v>72</v>
      </c>
      <c r="V772" s="1">
        <v>19200</v>
      </c>
      <c r="W772" s="182">
        <f t="shared" si="66"/>
        <v>43.994999999999997</v>
      </c>
      <c r="X772" s="2" t="s">
        <v>4868</v>
      </c>
      <c r="AA772" s="183">
        <f t="shared" si="67"/>
        <v>7.6698611111111124</v>
      </c>
      <c r="AB772" s="183">
        <f t="shared" si="68"/>
        <v>7.2269120000000004</v>
      </c>
      <c r="AE772" s="183">
        <f t="shared" si="69"/>
        <v>113.4</v>
      </c>
    </row>
    <row r="773" spans="1:31" x14ac:dyDescent="0.2">
      <c r="A773" s="133" t="s">
        <v>5619</v>
      </c>
      <c r="B773" s="133" t="s">
        <v>4424</v>
      </c>
      <c r="C773" s="136" t="s">
        <v>5439</v>
      </c>
      <c r="D773" s="136" t="s">
        <v>1642</v>
      </c>
      <c r="E773" s="136" t="s">
        <v>5617</v>
      </c>
      <c r="F773" s="133">
        <v>249342</v>
      </c>
      <c r="G773" s="136" t="s">
        <v>3655</v>
      </c>
      <c r="H773" s="133">
        <v>172</v>
      </c>
      <c r="I773" s="133">
        <v>1</v>
      </c>
      <c r="J773" s="133">
        <v>70</v>
      </c>
      <c r="K773" s="133">
        <v>49</v>
      </c>
      <c r="L773" s="133">
        <v>140</v>
      </c>
      <c r="M773" s="133" t="s">
        <v>2636</v>
      </c>
      <c r="N773" s="136" t="s">
        <v>3612</v>
      </c>
      <c r="O773" s="133" t="s">
        <v>4451</v>
      </c>
      <c r="P773" s="133" t="s">
        <v>4816</v>
      </c>
      <c r="Q773" s="166">
        <v>41667</v>
      </c>
      <c r="R773" s="181">
        <v>1.61</v>
      </c>
      <c r="S773" s="1">
        <v>72</v>
      </c>
      <c r="V773" s="1">
        <v>19200</v>
      </c>
      <c r="W773" s="182">
        <f t="shared" si="66"/>
        <v>43.994999999999997</v>
      </c>
      <c r="X773" s="2" t="s">
        <v>4868</v>
      </c>
      <c r="AA773" s="183">
        <f t="shared" si="67"/>
        <v>7.6698611111111124</v>
      </c>
      <c r="AB773" s="183">
        <f t="shared" si="68"/>
        <v>7.2269120000000004</v>
      </c>
      <c r="AE773" s="183">
        <f t="shared" si="69"/>
        <v>113.4</v>
      </c>
    </row>
    <row r="774" spans="1:31" x14ac:dyDescent="0.2">
      <c r="A774" s="133" t="s">
        <v>5621</v>
      </c>
      <c r="B774" s="133" t="s">
        <v>4424</v>
      </c>
      <c r="C774" s="136" t="s">
        <v>5439</v>
      </c>
      <c r="D774" s="136" t="s">
        <v>3704</v>
      </c>
      <c r="E774" s="136" t="s">
        <v>3661</v>
      </c>
      <c r="F774" s="133" t="s">
        <v>3662</v>
      </c>
      <c r="G774" s="136" t="s">
        <v>3655</v>
      </c>
      <c r="H774" s="133">
        <v>172</v>
      </c>
      <c r="I774" s="133">
        <v>1</v>
      </c>
      <c r="J774" s="133">
        <v>55</v>
      </c>
      <c r="K774" s="133">
        <v>45</v>
      </c>
      <c r="L774" s="133">
        <v>110</v>
      </c>
      <c r="M774" s="133" t="s">
        <v>2636</v>
      </c>
      <c r="N774" s="136" t="s">
        <v>3633</v>
      </c>
      <c r="O774" s="133" t="s">
        <v>4451</v>
      </c>
      <c r="P774" s="133" t="s">
        <v>4816</v>
      </c>
      <c r="Q774" s="166">
        <v>41669</v>
      </c>
      <c r="R774" s="181">
        <v>1.61</v>
      </c>
      <c r="S774" s="1">
        <v>72</v>
      </c>
      <c r="V774" s="1">
        <v>19200</v>
      </c>
      <c r="W774" s="182">
        <f t="shared" si="66"/>
        <v>43.994999999999997</v>
      </c>
      <c r="X774" s="2" t="s">
        <v>4868</v>
      </c>
      <c r="AA774" s="183">
        <f t="shared" si="67"/>
        <v>5.5343749999999998</v>
      </c>
      <c r="AB774" s="183">
        <f t="shared" si="68"/>
        <v>5.6782879999999993</v>
      </c>
      <c r="AE774" s="183">
        <f t="shared" si="69"/>
        <v>89.100000000000009</v>
      </c>
    </row>
    <row r="775" spans="1:31" x14ac:dyDescent="0.2">
      <c r="A775" s="133" t="s">
        <v>5621</v>
      </c>
      <c r="B775" s="133" t="s">
        <v>4424</v>
      </c>
      <c r="C775" s="136" t="s">
        <v>5439</v>
      </c>
      <c r="D775" s="136" t="s">
        <v>3707</v>
      </c>
      <c r="E775" s="136" t="s">
        <v>3661</v>
      </c>
      <c r="F775" s="133" t="s">
        <v>3662</v>
      </c>
      <c r="G775" s="136" t="s">
        <v>3655</v>
      </c>
      <c r="H775" s="133">
        <v>172</v>
      </c>
      <c r="I775" s="133">
        <v>1</v>
      </c>
      <c r="J775" s="133">
        <v>55</v>
      </c>
      <c r="K775" s="133">
        <v>45</v>
      </c>
      <c r="L775" s="133">
        <v>110</v>
      </c>
      <c r="M775" s="133" t="s">
        <v>2636</v>
      </c>
      <c r="N775" s="136" t="s">
        <v>3633</v>
      </c>
      <c r="O775" s="133" t="s">
        <v>4451</v>
      </c>
      <c r="P775" s="133" t="s">
        <v>4816</v>
      </c>
      <c r="Q775" s="166">
        <v>41669</v>
      </c>
      <c r="R775" s="181">
        <v>1.61</v>
      </c>
      <c r="S775" s="1">
        <v>72</v>
      </c>
      <c r="V775" s="1">
        <v>19200</v>
      </c>
      <c r="W775" s="182">
        <f t="shared" si="66"/>
        <v>43.994999999999997</v>
      </c>
      <c r="X775" s="2" t="s">
        <v>4868</v>
      </c>
      <c r="AA775" s="183">
        <f t="shared" si="67"/>
        <v>5.5343749999999998</v>
      </c>
      <c r="AB775" s="183">
        <f t="shared" si="68"/>
        <v>5.6782879999999993</v>
      </c>
      <c r="AE775" s="183">
        <f t="shared" si="69"/>
        <v>89.100000000000009</v>
      </c>
    </row>
    <row r="776" spans="1:31" x14ac:dyDescent="0.2">
      <c r="A776" s="133" t="s">
        <v>5623</v>
      </c>
      <c r="B776" s="133" t="s">
        <v>4424</v>
      </c>
      <c r="C776" s="136" t="s">
        <v>5439</v>
      </c>
      <c r="D776" s="136" t="s">
        <v>1634</v>
      </c>
      <c r="E776" s="136" t="s">
        <v>5624</v>
      </c>
      <c r="F776" s="133" t="s">
        <v>5625</v>
      </c>
      <c r="G776" s="136" t="s">
        <v>3655</v>
      </c>
      <c r="H776" s="133">
        <v>172</v>
      </c>
      <c r="I776" s="133">
        <v>1</v>
      </c>
      <c r="J776" s="133">
        <v>6.6</v>
      </c>
      <c r="K776" s="133">
        <v>54</v>
      </c>
      <c r="L776" s="133">
        <v>6.6</v>
      </c>
      <c r="M776" s="133" t="s">
        <v>917</v>
      </c>
      <c r="N776" s="136"/>
      <c r="O776" s="133" t="s">
        <v>5626</v>
      </c>
      <c r="P776" s="133" t="s">
        <v>4807</v>
      </c>
      <c r="Q776" s="166">
        <v>41662</v>
      </c>
      <c r="R776" s="181">
        <v>1.61</v>
      </c>
      <c r="S776" s="1">
        <v>72</v>
      </c>
      <c r="V776" s="1">
        <v>19200</v>
      </c>
      <c r="W776" s="182">
        <f t="shared" si="66"/>
        <v>43.994999999999997</v>
      </c>
      <c r="X776" s="2" t="s">
        <v>4868</v>
      </c>
      <c r="AA776" s="183">
        <f t="shared" si="67"/>
        <v>0.79694999999999994</v>
      </c>
      <c r="AB776" s="183">
        <f t="shared" si="68"/>
        <v>0.68139455999999998</v>
      </c>
      <c r="AE776" s="183">
        <f t="shared" si="69"/>
        <v>10.692</v>
      </c>
    </row>
    <row r="777" spans="1:31" ht="13.5" thickBot="1" x14ac:dyDescent="0.25">
      <c r="A777" s="133" t="s">
        <v>5623</v>
      </c>
      <c r="B777" s="133" t="s">
        <v>4424</v>
      </c>
      <c r="C777" s="136" t="s">
        <v>5439</v>
      </c>
      <c r="D777" s="136" t="s">
        <v>1637</v>
      </c>
      <c r="E777" s="136" t="s">
        <v>5624</v>
      </c>
      <c r="F777" s="133" t="s">
        <v>5625</v>
      </c>
      <c r="G777" s="136" t="s">
        <v>3655</v>
      </c>
      <c r="H777" s="133">
        <v>172</v>
      </c>
      <c r="I777" s="133">
        <v>1</v>
      </c>
      <c r="J777" s="133">
        <v>6.6</v>
      </c>
      <c r="K777" s="133">
        <v>54</v>
      </c>
      <c r="L777" s="133">
        <v>6.6</v>
      </c>
      <c r="M777" s="133" t="s">
        <v>917</v>
      </c>
      <c r="N777" s="136"/>
      <c r="O777" s="133" t="s">
        <v>5626</v>
      </c>
      <c r="P777" s="133" t="s">
        <v>4807</v>
      </c>
      <c r="Q777" s="166">
        <v>41662</v>
      </c>
      <c r="R777" s="308">
        <v>1.61</v>
      </c>
      <c r="S777" s="1">
        <v>72</v>
      </c>
      <c r="V777" s="1">
        <v>19200</v>
      </c>
      <c r="W777" s="182">
        <f t="shared" si="66"/>
        <v>43.994999999999997</v>
      </c>
      <c r="X777" s="2" t="s">
        <v>4868</v>
      </c>
      <c r="AA777" s="183">
        <f t="shared" si="67"/>
        <v>0.79694999999999994</v>
      </c>
      <c r="AB777" s="183">
        <f t="shared" si="68"/>
        <v>0.68139455999999998</v>
      </c>
      <c r="AE777" s="183">
        <f t="shared" si="69"/>
        <v>10.692</v>
      </c>
    </row>
    <row r="778" spans="1:31" x14ac:dyDescent="0.2">
      <c r="A778" s="133" t="s">
        <v>5657</v>
      </c>
      <c r="B778" s="133" t="s">
        <v>4424</v>
      </c>
      <c r="C778" s="136" t="s">
        <v>5439</v>
      </c>
      <c r="D778" s="136" t="s">
        <v>1645</v>
      </c>
      <c r="E778" s="136" t="s">
        <v>5658</v>
      </c>
      <c r="F778" s="133" t="s">
        <v>4166</v>
      </c>
      <c r="G778" s="136" t="s">
        <v>3655</v>
      </c>
      <c r="H778" s="133">
        <v>172</v>
      </c>
      <c r="I778" s="133">
        <v>1</v>
      </c>
      <c r="J778" s="133">
        <v>110</v>
      </c>
      <c r="K778" s="133">
        <v>54</v>
      </c>
      <c r="L778" s="133">
        <v>220</v>
      </c>
      <c r="M778" s="133" t="s">
        <v>3630</v>
      </c>
      <c r="N778" s="136" t="s">
        <v>3595</v>
      </c>
      <c r="O778" s="133" t="s">
        <v>4451</v>
      </c>
      <c r="P778" s="133" t="s">
        <v>663</v>
      </c>
      <c r="Q778" s="166">
        <v>41674</v>
      </c>
      <c r="R778" s="181">
        <v>1.61</v>
      </c>
      <c r="S778" s="1">
        <v>72</v>
      </c>
      <c r="V778" s="1">
        <v>19200</v>
      </c>
      <c r="W778" s="182">
        <f t="shared" si="66"/>
        <v>43.994999999999997</v>
      </c>
      <c r="X778" s="2" t="s">
        <v>4868</v>
      </c>
      <c r="AA778" s="183">
        <f t="shared" ref="AA778:AA785" si="70">K778*100*R778*(J778)/(S778*1000)</f>
        <v>13.282500000000001</v>
      </c>
      <c r="AB778" s="183">
        <f t="shared" ref="AB778:AB785" si="71">(V778*(J778)*1.1)/9000*W778/1000</f>
        <v>11.356575999999999</v>
      </c>
      <c r="AE778" s="183">
        <f t="shared" ref="AE778:AE785" si="72">J778*(G778/100)</f>
        <v>178.20000000000002</v>
      </c>
    </row>
    <row r="779" spans="1:31" x14ac:dyDescent="0.2">
      <c r="A779" s="133" t="s">
        <v>5657</v>
      </c>
      <c r="B779" s="133" t="s">
        <v>4424</v>
      </c>
      <c r="C779" s="136" t="s">
        <v>5439</v>
      </c>
      <c r="D779" s="136" t="s">
        <v>1650</v>
      </c>
      <c r="E779" s="136" t="s">
        <v>5658</v>
      </c>
      <c r="F779" s="133" t="s">
        <v>4166</v>
      </c>
      <c r="G779" s="136" t="s">
        <v>3655</v>
      </c>
      <c r="H779" s="133">
        <v>172</v>
      </c>
      <c r="I779" s="133">
        <v>1</v>
      </c>
      <c r="J779" s="133">
        <v>110</v>
      </c>
      <c r="K779" s="133">
        <v>54</v>
      </c>
      <c r="L779" s="133">
        <v>220</v>
      </c>
      <c r="M779" s="133" t="s">
        <v>3630</v>
      </c>
      <c r="N779" s="136" t="s">
        <v>3595</v>
      </c>
      <c r="O779" s="133" t="s">
        <v>4451</v>
      </c>
      <c r="P779" s="133" t="s">
        <v>663</v>
      </c>
      <c r="Q779" s="166">
        <v>41674</v>
      </c>
      <c r="R779" s="181">
        <v>1.61</v>
      </c>
      <c r="S779" s="1">
        <v>72</v>
      </c>
      <c r="V779" s="1">
        <v>19200</v>
      </c>
      <c r="W779" s="182">
        <f t="shared" si="66"/>
        <v>43.994999999999997</v>
      </c>
      <c r="X779" s="2" t="s">
        <v>4868</v>
      </c>
      <c r="AA779" s="183">
        <f t="shared" si="70"/>
        <v>13.282500000000001</v>
      </c>
      <c r="AB779" s="183">
        <f t="shared" si="71"/>
        <v>11.356575999999999</v>
      </c>
      <c r="AE779" s="183">
        <f t="shared" si="72"/>
        <v>178.20000000000002</v>
      </c>
    </row>
    <row r="780" spans="1:31" x14ac:dyDescent="0.2">
      <c r="A780" s="133" t="s">
        <v>5648</v>
      </c>
      <c r="B780" s="133" t="s">
        <v>4424</v>
      </c>
      <c r="C780" s="136" t="s">
        <v>5439</v>
      </c>
      <c r="D780" s="136" t="s">
        <v>5622</v>
      </c>
      <c r="E780" s="136" t="s">
        <v>5649</v>
      </c>
      <c r="F780" s="133" t="s">
        <v>5650</v>
      </c>
      <c r="G780" s="136" t="s">
        <v>3655</v>
      </c>
      <c r="H780" s="133">
        <v>172</v>
      </c>
      <c r="I780" s="133">
        <v>1</v>
      </c>
      <c r="J780" s="133">
        <v>11</v>
      </c>
      <c r="K780" s="133">
        <v>54</v>
      </c>
      <c r="L780" s="133">
        <v>22</v>
      </c>
      <c r="M780" s="133" t="s">
        <v>2039</v>
      </c>
      <c r="N780" s="136" t="s">
        <v>4833</v>
      </c>
      <c r="O780" s="133" t="s">
        <v>4451</v>
      </c>
      <c r="P780" s="133" t="s">
        <v>4816</v>
      </c>
      <c r="Q780" s="166">
        <v>41675</v>
      </c>
      <c r="R780" s="181">
        <v>1.61</v>
      </c>
      <c r="S780" s="1">
        <v>72</v>
      </c>
      <c r="V780" s="1">
        <v>19200</v>
      </c>
      <c r="W780" s="182">
        <f t="shared" si="66"/>
        <v>43.994999999999997</v>
      </c>
      <c r="X780" s="2" t="s">
        <v>4868</v>
      </c>
      <c r="AA780" s="183">
        <f t="shared" si="70"/>
        <v>1.3282499999999999</v>
      </c>
      <c r="AB780" s="183">
        <f t="shared" si="71"/>
        <v>1.1356576</v>
      </c>
      <c r="AE780" s="183">
        <f t="shared" si="72"/>
        <v>17.82</v>
      </c>
    </row>
    <row r="781" spans="1:31" x14ac:dyDescent="0.2">
      <c r="A781" s="133" t="s">
        <v>5648</v>
      </c>
      <c r="B781" s="133" t="s">
        <v>4424</v>
      </c>
      <c r="C781" s="136" t="s">
        <v>5439</v>
      </c>
      <c r="D781" s="136" t="s">
        <v>5640</v>
      </c>
      <c r="E781" s="136" t="s">
        <v>5649</v>
      </c>
      <c r="F781" s="133" t="s">
        <v>5650</v>
      </c>
      <c r="G781" s="136" t="s">
        <v>3655</v>
      </c>
      <c r="H781" s="133">
        <v>172</v>
      </c>
      <c r="I781" s="133">
        <v>1</v>
      </c>
      <c r="J781" s="133">
        <v>11</v>
      </c>
      <c r="K781" s="133">
        <v>54</v>
      </c>
      <c r="L781" s="133">
        <v>22</v>
      </c>
      <c r="M781" s="133" t="s">
        <v>2039</v>
      </c>
      <c r="N781" s="136" t="s">
        <v>4833</v>
      </c>
      <c r="O781" s="133" t="s">
        <v>4451</v>
      </c>
      <c r="P781" s="133" t="s">
        <v>4816</v>
      </c>
      <c r="Q781" s="166">
        <v>41675</v>
      </c>
      <c r="R781" s="181">
        <v>1.61</v>
      </c>
      <c r="S781" s="1">
        <v>72</v>
      </c>
      <c r="V781" s="1">
        <v>19200</v>
      </c>
      <c r="W781" s="182">
        <f t="shared" si="66"/>
        <v>43.994999999999997</v>
      </c>
      <c r="X781" s="2" t="s">
        <v>4868</v>
      </c>
      <c r="AA781" s="183">
        <f t="shared" si="70"/>
        <v>1.3282499999999999</v>
      </c>
      <c r="AB781" s="183">
        <f t="shared" si="71"/>
        <v>1.1356576</v>
      </c>
      <c r="AE781" s="183">
        <f t="shared" si="72"/>
        <v>17.82</v>
      </c>
    </row>
    <row r="782" spans="1:31" x14ac:dyDescent="0.2">
      <c r="A782" s="133" t="s">
        <v>5669</v>
      </c>
      <c r="B782" s="133" t="s">
        <v>4424</v>
      </c>
      <c r="C782" s="136" t="s">
        <v>5439</v>
      </c>
      <c r="D782" s="136" t="s">
        <v>2451</v>
      </c>
      <c r="E782" s="136" t="s">
        <v>3700</v>
      </c>
      <c r="F782" s="133" t="s">
        <v>4839</v>
      </c>
      <c r="G782" s="136" t="s">
        <v>3593</v>
      </c>
      <c r="H782" s="133">
        <v>172</v>
      </c>
      <c r="I782" s="133">
        <v>1</v>
      </c>
      <c r="J782" s="133">
        <v>165</v>
      </c>
      <c r="K782" s="133">
        <v>54</v>
      </c>
      <c r="L782" s="133">
        <v>330</v>
      </c>
      <c r="M782" s="133" t="s">
        <v>5670</v>
      </c>
      <c r="N782" s="136"/>
      <c r="O782" s="133" t="s">
        <v>5269</v>
      </c>
      <c r="P782" s="133" t="s">
        <v>4816</v>
      </c>
      <c r="Q782" s="166">
        <v>41683</v>
      </c>
      <c r="R782" s="181">
        <v>1.61</v>
      </c>
      <c r="S782" s="1">
        <v>72</v>
      </c>
      <c r="V782" s="1">
        <v>19200</v>
      </c>
      <c r="W782" s="182">
        <f t="shared" si="66"/>
        <v>43.994999999999997</v>
      </c>
      <c r="X782" s="2" t="s">
        <v>4868</v>
      </c>
      <c r="AA782" s="183">
        <f t="shared" si="70"/>
        <v>19.923749999999998</v>
      </c>
      <c r="AB782" s="183">
        <f t="shared" si="71"/>
        <v>17.034864000000002</v>
      </c>
      <c r="AE782" s="183">
        <f t="shared" si="72"/>
        <v>264</v>
      </c>
    </row>
    <row r="783" spans="1:31" x14ac:dyDescent="0.2">
      <c r="A783" s="133" t="s">
        <v>5669</v>
      </c>
      <c r="B783" s="133" t="s">
        <v>4424</v>
      </c>
      <c r="C783" s="136" t="s">
        <v>5439</v>
      </c>
      <c r="D783" s="136" t="s">
        <v>2453</v>
      </c>
      <c r="E783" s="136" t="s">
        <v>3700</v>
      </c>
      <c r="F783" s="133" t="s">
        <v>4839</v>
      </c>
      <c r="G783" s="136" t="s">
        <v>3593</v>
      </c>
      <c r="H783" s="133">
        <v>172</v>
      </c>
      <c r="I783" s="133">
        <v>1</v>
      </c>
      <c r="J783" s="133">
        <v>165</v>
      </c>
      <c r="K783" s="133">
        <v>54</v>
      </c>
      <c r="L783" s="133">
        <v>330</v>
      </c>
      <c r="M783" s="133" t="s">
        <v>5670</v>
      </c>
      <c r="N783" s="136"/>
      <c r="O783" s="133" t="s">
        <v>5269</v>
      </c>
      <c r="P783" s="133" t="s">
        <v>4816</v>
      </c>
      <c r="Q783" s="166">
        <v>41683</v>
      </c>
      <c r="R783" s="181">
        <v>1.61</v>
      </c>
      <c r="S783" s="1">
        <v>72</v>
      </c>
      <c r="V783" s="1">
        <v>19200</v>
      </c>
      <c r="W783" s="182">
        <f t="shared" si="66"/>
        <v>43.994999999999997</v>
      </c>
      <c r="X783" s="2" t="s">
        <v>4868</v>
      </c>
      <c r="AA783" s="183">
        <f t="shared" si="70"/>
        <v>19.923749999999998</v>
      </c>
      <c r="AB783" s="183">
        <f t="shared" si="71"/>
        <v>17.034864000000002</v>
      </c>
      <c r="AE783" s="183">
        <f t="shared" si="72"/>
        <v>264</v>
      </c>
    </row>
    <row r="784" spans="1:31" x14ac:dyDescent="0.2">
      <c r="A784" s="133" t="s">
        <v>5693</v>
      </c>
      <c r="B784" s="133" t="s">
        <v>4424</v>
      </c>
      <c r="C784" s="136" t="s">
        <v>5439</v>
      </c>
      <c r="D784" s="136" t="s">
        <v>2200</v>
      </c>
      <c r="E784" s="136" t="s">
        <v>2642</v>
      </c>
      <c r="F784" s="133" t="s">
        <v>506</v>
      </c>
      <c r="G784" s="136" t="s">
        <v>3593</v>
      </c>
      <c r="H784" s="133">
        <v>172</v>
      </c>
      <c r="I784" s="133">
        <v>1</v>
      </c>
      <c r="J784" s="133">
        <v>180</v>
      </c>
      <c r="K784" s="133">
        <v>54</v>
      </c>
      <c r="L784" s="133">
        <v>330</v>
      </c>
      <c r="M784" s="133" t="s">
        <v>5694</v>
      </c>
      <c r="N784" s="136" t="s">
        <v>3403</v>
      </c>
      <c r="O784" s="133" t="s">
        <v>4451</v>
      </c>
      <c r="P784" s="133" t="s">
        <v>4807</v>
      </c>
      <c r="Q784" s="166">
        <v>41689</v>
      </c>
      <c r="R784" s="181">
        <v>1.61</v>
      </c>
      <c r="S784" s="1">
        <v>72</v>
      </c>
      <c r="V784" s="1">
        <v>19200</v>
      </c>
      <c r="W784" s="182">
        <f t="shared" si="66"/>
        <v>43.994999999999997</v>
      </c>
      <c r="X784" s="2" t="s">
        <v>4868</v>
      </c>
      <c r="AA784" s="183">
        <f t="shared" si="70"/>
        <v>21.734999999999999</v>
      </c>
      <c r="AB784" s="183">
        <f t="shared" si="71"/>
        <v>18.583488000000003</v>
      </c>
      <c r="AE784" s="183">
        <f t="shared" si="72"/>
        <v>288</v>
      </c>
    </row>
    <row r="785" spans="1:31" ht="13.5" thickBot="1" x14ac:dyDescent="0.25">
      <c r="A785" s="133" t="s">
        <v>5693</v>
      </c>
      <c r="B785" s="133" t="s">
        <v>4424</v>
      </c>
      <c r="C785" s="136" t="s">
        <v>5439</v>
      </c>
      <c r="D785" s="136" t="s">
        <v>2269</v>
      </c>
      <c r="E785" s="136" t="s">
        <v>2642</v>
      </c>
      <c r="F785" s="133" t="s">
        <v>506</v>
      </c>
      <c r="G785" s="136" t="s">
        <v>3593</v>
      </c>
      <c r="H785" s="133">
        <v>172</v>
      </c>
      <c r="I785" s="133">
        <v>1</v>
      </c>
      <c r="J785" s="133">
        <v>180</v>
      </c>
      <c r="K785" s="133">
        <v>54</v>
      </c>
      <c r="L785" s="133">
        <v>330</v>
      </c>
      <c r="M785" s="133" t="s">
        <v>5694</v>
      </c>
      <c r="N785" s="136" t="s">
        <v>3403</v>
      </c>
      <c r="O785" s="133" t="s">
        <v>4451</v>
      </c>
      <c r="P785" s="133" t="s">
        <v>4807</v>
      </c>
      <c r="Q785" s="166">
        <v>41689</v>
      </c>
      <c r="R785" s="308">
        <v>1.61</v>
      </c>
      <c r="S785" s="1">
        <v>72</v>
      </c>
      <c r="V785" s="1">
        <v>19200</v>
      </c>
      <c r="W785" s="182">
        <f t="shared" si="66"/>
        <v>43.994999999999997</v>
      </c>
      <c r="X785" s="2" t="s">
        <v>4868</v>
      </c>
      <c r="AA785" s="183">
        <f t="shared" si="70"/>
        <v>21.734999999999999</v>
      </c>
      <c r="AB785" s="183">
        <f t="shared" si="71"/>
        <v>18.583488000000003</v>
      </c>
      <c r="AE785" s="183">
        <f t="shared" si="72"/>
        <v>288</v>
      </c>
    </row>
    <row r="786" spans="1:31" ht="36" x14ac:dyDescent="0.2">
      <c r="A786" s="133" t="s">
        <v>5729</v>
      </c>
      <c r="B786" s="133" t="s">
        <v>4424</v>
      </c>
      <c r="C786" s="136" t="s">
        <v>5439</v>
      </c>
      <c r="D786" s="136" t="s">
        <v>2547</v>
      </c>
      <c r="E786" s="136" t="s">
        <v>5730</v>
      </c>
      <c r="F786" s="133">
        <v>238312</v>
      </c>
      <c r="G786" s="136" t="s">
        <v>3655</v>
      </c>
      <c r="H786" s="133">
        <v>172</v>
      </c>
      <c r="I786" s="133">
        <v>1</v>
      </c>
      <c r="J786" s="133">
        <v>170</v>
      </c>
      <c r="K786" s="133">
        <v>38</v>
      </c>
      <c r="L786" s="133">
        <v>165</v>
      </c>
      <c r="M786" s="133" t="s">
        <v>2731</v>
      </c>
      <c r="N786" s="136" t="s">
        <v>3595</v>
      </c>
      <c r="O786" s="142" t="s">
        <v>5777</v>
      </c>
      <c r="P786" s="133" t="s">
        <v>4816</v>
      </c>
      <c r="Q786" s="166">
        <v>41710</v>
      </c>
      <c r="R786" s="181">
        <v>1.61</v>
      </c>
      <c r="S786" s="1">
        <v>72</v>
      </c>
      <c r="V786" s="1">
        <v>19200</v>
      </c>
      <c r="W786" s="182">
        <f t="shared" si="66"/>
        <v>43.994999999999997</v>
      </c>
      <c r="X786" s="2" t="s">
        <v>4868</v>
      </c>
      <c r="AA786" s="183">
        <f>K786*100*R786*(J786)/(S786*1000)</f>
        <v>14.445277777777777</v>
      </c>
      <c r="AB786" s="183">
        <f>(V786*(J786)*1.1)/9000*W786/1000</f>
        <v>17.551072000000001</v>
      </c>
      <c r="AE786" s="183">
        <f>J786*(G786/100)</f>
        <v>275.40000000000003</v>
      </c>
    </row>
    <row r="787" spans="1:31" ht="36.75" thickBot="1" x14ac:dyDescent="0.25">
      <c r="A787" s="133" t="s">
        <v>5729</v>
      </c>
      <c r="B787" s="133" t="s">
        <v>4424</v>
      </c>
      <c r="C787" s="136" t="s">
        <v>5439</v>
      </c>
      <c r="D787" s="136" t="s">
        <v>3843</v>
      </c>
      <c r="E787" s="136" t="s">
        <v>5730</v>
      </c>
      <c r="F787" s="133">
        <v>238312</v>
      </c>
      <c r="G787" s="136" t="s">
        <v>3655</v>
      </c>
      <c r="H787" s="133">
        <v>172</v>
      </c>
      <c r="I787" s="133">
        <v>1</v>
      </c>
      <c r="J787" s="133">
        <v>170</v>
      </c>
      <c r="K787" s="133">
        <v>38</v>
      </c>
      <c r="L787" s="133">
        <v>165</v>
      </c>
      <c r="M787" s="133" t="s">
        <v>2731</v>
      </c>
      <c r="N787" s="136" t="s">
        <v>3595</v>
      </c>
      <c r="O787" s="142" t="s">
        <v>5777</v>
      </c>
      <c r="P787" s="133" t="s">
        <v>4816</v>
      </c>
      <c r="Q787" s="166">
        <v>41710</v>
      </c>
      <c r="R787" s="308">
        <v>1.61</v>
      </c>
      <c r="S787" s="1">
        <v>72</v>
      </c>
      <c r="V787" s="1">
        <v>19200</v>
      </c>
      <c r="W787" s="182">
        <f t="shared" si="66"/>
        <v>43.994999999999997</v>
      </c>
      <c r="X787" s="2" t="s">
        <v>4868</v>
      </c>
      <c r="AA787" s="183">
        <f>K787*100*R787*(J787)/(S787*1000)</f>
        <v>14.445277777777777</v>
      </c>
      <c r="AB787" s="183">
        <f>(V787*(J787)*1.1)/9000*W787/1000</f>
        <v>17.551072000000001</v>
      </c>
      <c r="AE787" s="183">
        <f>J787*(G787/100)</f>
        <v>275.40000000000003</v>
      </c>
    </row>
    <row r="788" spans="1:31" x14ac:dyDescent="0.2">
      <c r="A788" s="7224" t="s">
        <v>1386</v>
      </c>
      <c r="B788" s="7225"/>
      <c r="C788" s="7225"/>
      <c r="D788" s="7225"/>
      <c r="E788" s="7225"/>
      <c r="F788" s="7225"/>
      <c r="G788" s="7225"/>
      <c r="H788" s="7225"/>
      <c r="I788" s="7225"/>
      <c r="J788" s="7225"/>
      <c r="K788" s="7225"/>
      <c r="L788" s="7225"/>
      <c r="M788" s="7225"/>
      <c r="N788" s="7225"/>
      <c r="O788" s="7225"/>
      <c r="P788" s="7225"/>
      <c r="Q788" s="7226"/>
    </row>
    <row r="789" spans="1:31" x14ac:dyDescent="0.2">
      <c r="A789" s="133" t="s">
        <v>5879</v>
      </c>
      <c r="B789" s="133" t="s">
        <v>4424</v>
      </c>
      <c r="C789" s="136" t="s">
        <v>5885</v>
      </c>
      <c r="D789" s="136" t="s">
        <v>1651</v>
      </c>
      <c r="E789" s="136" t="s">
        <v>5880</v>
      </c>
      <c r="F789" s="133" t="s">
        <v>5881</v>
      </c>
      <c r="G789" s="136" t="s">
        <v>3655</v>
      </c>
      <c r="H789" s="133">
        <v>170</v>
      </c>
      <c r="I789" s="133">
        <v>1</v>
      </c>
      <c r="J789" s="133">
        <v>75</v>
      </c>
      <c r="K789" s="133">
        <v>54</v>
      </c>
      <c r="L789" s="133">
        <v>140</v>
      </c>
      <c r="M789" s="133" t="s">
        <v>5882</v>
      </c>
      <c r="N789" s="136" t="s">
        <v>3598</v>
      </c>
      <c r="O789" s="133" t="s">
        <v>5886</v>
      </c>
      <c r="P789" s="133" t="s">
        <v>4807</v>
      </c>
      <c r="Q789" s="166">
        <v>41757</v>
      </c>
      <c r="R789" s="181">
        <v>1.61</v>
      </c>
      <c r="S789" s="1">
        <v>72</v>
      </c>
      <c r="V789" s="1">
        <v>19200</v>
      </c>
      <c r="W789" s="182">
        <f t="shared" si="66"/>
        <v>43.994999999999997</v>
      </c>
      <c r="X789" s="2" t="s">
        <v>4868</v>
      </c>
      <c r="AA789" s="183">
        <f t="shared" ref="AA789:AA794" si="73">K789*100*R789*(J789)/(S789*1000)</f>
        <v>9.0562500000000004</v>
      </c>
      <c r="AB789" s="183">
        <f t="shared" ref="AB789:AB794" si="74">(V789*(J789)*1.1)/9000*W789/1000</f>
        <v>7.7431200000000011</v>
      </c>
      <c r="AE789" s="183">
        <f t="shared" ref="AE789:AE794" si="75">J789*(G789/100)</f>
        <v>121.50000000000001</v>
      </c>
    </row>
    <row r="790" spans="1:31" ht="13.5" thickBot="1" x14ac:dyDescent="0.25">
      <c r="A790" s="133" t="s">
        <v>5879</v>
      </c>
      <c r="B790" s="133" t="s">
        <v>4424</v>
      </c>
      <c r="C790" s="136" t="s">
        <v>5885</v>
      </c>
      <c r="D790" s="136" t="s">
        <v>1631</v>
      </c>
      <c r="E790" s="136" t="s">
        <v>5880</v>
      </c>
      <c r="F790" s="133" t="s">
        <v>5881</v>
      </c>
      <c r="G790" s="136" t="s">
        <v>3655</v>
      </c>
      <c r="H790" s="133">
        <v>170</v>
      </c>
      <c r="I790" s="133">
        <v>1</v>
      </c>
      <c r="J790" s="133">
        <v>75</v>
      </c>
      <c r="K790" s="133">
        <v>54</v>
      </c>
      <c r="L790" s="133">
        <v>140</v>
      </c>
      <c r="M790" s="133" t="s">
        <v>5882</v>
      </c>
      <c r="N790" s="136" t="s">
        <v>3598</v>
      </c>
      <c r="O790" s="133" t="s">
        <v>5886</v>
      </c>
      <c r="P790" s="133" t="s">
        <v>4807</v>
      </c>
      <c r="Q790" s="166">
        <v>41757</v>
      </c>
      <c r="R790" s="308">
        <v>1.61</v>
      </c>
      <c r="S790" s="1">
        <v>72</v>
      </c>
      <c r="V790" s="1">
        <v>19200</v>
      </c>
      <c r="W790" s="182">
        <f t="shared" si="66"/>
        <v>43.994999999999997</v>
      </c>
      <c r="X790" s="2" t="s">
        <v>4868</v>
      </c>
      <c r="AA790" s="183">
        <f t="shared" si="73"/>
        <v>9.0562500000000004</v>
      </c>
      <c r="AB790" s="183">
        <f t="shared" si="74"/>
        <v>7.7431200000000011</v>
      </c>
      <c r="AE790" s="183">
        <f t="shared" si="75"/>
        <v>121.50000000000001</v>
      </c>
    </row>
    <row r="791" spans="1:31" x14ac:dyDescent="0.2">
      <c r="A791" s="133" t="s">
        <v>5870</v>
      </c>
      <c r="B791" s="133" t="s">
        <v>4424</v>
      </c>
      <c r="C791" s="136" t="s">
        <v>5885</v>
      </c>
      <c r="D791" s="136" t="s">
        <v>1634</v>
      </c>
      <c r="E791" s="136" t="s">
        <v>4526</v>
      </c>
      <c r="F791" s="133">
        <v>250102</v>
      </c>
      <c r="G791" s="136" t="s">
        <v>3655</v>
      </c>
      <c r="H791" s="133">
        <v>173</v>
      </c>
      <c r="I791" s="133">
        <v>1</v>
      </c>
      <c r="J791" s="133">
        <v>150</v>
      </c>
      <c r="K791" s="133">
        <v>50</v>
      </c>
      <c r="L791" s="133">
        <v>370</v>
      </c>
      <c r="M791" s="133" t="s">
        <v>5871</v>
      </c>
      <c r="N791" s="136" t="s">
        <v>3403</v>
      </c>
      <c r="O791" s="133" t="s">
        <v>375</v>
      </c>
      <c r="P791" s="133" t="s">
        <v>4807</v>
      </c>
      <c r="Q791" s="166">
        <v>41765</v>
      </c>
      <c r="R791" s="181">
        <v>1.61</v>
      </c>
      <c r="S791" s="1">
        <v>85.5</v>
      </c>
      <c r="V791" s="1">
        <v>19200</v>
      </c>
      <c r="W791" s="182">
        <f t="shared" ref="W791:W800" si="76">41.9*1.05</f>
        <v>43.994999999999997</v>
      </c>
      <c r="X791" s="2" t="s">
        <v>4868</v>
      </c>
      <c r="AA791" s="183">
        <f t="shared" si="73"/>
        <v>14.122807017543863</v>
      </c>
      <c r="AB791" s="183">
        <f t="shared" si="74"/>
        <v>15.486240000000002</v>
      </c>
      <c r="AE791" s="183">
        <f t="shared" si="75"/>
        <v>243.00000000000003</v>
      </c>
    </row>
    <row r="792" spans="1:31" x14ac:dyDescent="0.2">
      <c r="A792" s="133" t="s">
        <v>5870</v>
      </c>
      <c r="B792" s="133" t="s">
        <v>4424</v>
      </c>
      <c r="C792" s="136" t="s">
        <v>5885</v>
      </c>
      <c r="D792" s="136" t="s">
        <v>1637</v>
      </c>
      <c r="E792" s="136" t="s">
        <v>4526</v>
      </c>
      <c r="F792" s="133">
        <v>250102</v>
      </c>
      <c r="G792" s="136" t="s">
        <v>3655</v>
      </c>
      <c r="H792" s="133">
        <v>173</v>
      </c>
      <c r="I792" s="133">
        <v>1</v>
      </c>
      <c r="J792" s="133">
        <v>150</v>
      </c>
      <c r="K792" s="133">
        <v>50</v>
      </c>
      <c r="L792" s="133">
        <v>370</v>
      </c>
      <c r="M792" s="133" t="s">
        <v>5871</v>
      </c>
      <c r="N792" s="136" t="s">
        <v>3403</v>
      </c>
      <c r="O792" s="133" t="s">
        <v>375</v>
      </c>
      <c r="P792" s="133" t="s">
        <v>4807</v>
      </c>
      <c r="Q792" s="166">
        <v>41765</v>
      </c>
      <c r="R792" s="181">
        <v>1.61</v>
      </c>
      <c r="S792" s="1">
        <v>85.5</v>
      </c>
      <c r="V792" s="1">
        <v>19200</v>
      </c>
      <c r="W792" s="182">
        <f t="shared" si="76"/>
        <v>43.994999999999997</v>
      </c>
      <c r="X792" s="2" t="s">
        <v>4868</v>
      </c>
      <c r="AA792" s="183">
        <f t="shared" si="73"/>
        <v>14.122807017543863</v>
      </c>
      <c r="AB792" s="183">
        <f t="shared" si="74"/>
        <v>15.486240000000002</v>
      </c>
      <c r="AE792" s="183">
        <f t="shared" si="75"/>
        <v>243.00000000000003</v>
      </c>
    </row>
    <row r="793" spans="1:31" x14ac:dyDescent="0.2">
      <c r="A793" s="133" t="s">
        <v>5902</v>
      </c>
      <c r="B793" s="133" t="s">
        <v>4424</v>
      </c>
      <c r="C793" s="136" t="s">
        <v>5885</v>
      </c>
      <c r="D793" s="136" t="s">
        <v>2726</v>
      </c>
      <c r="E793" s="136" t="s">
        <v>5624</v>
      </c>
      <c r="F793" s="133" t="s">
        <v>5625</v>
      </c>
      <c r="G793" s="136" t="s">
        <v>3655</v>
      </c>
      <c r="H793" s="133">
        <v>172</v>
      </c>
      <c r="I793" s="133">
        <v>1</v>
      </c>
      <c r="J793" s="133">
        <v>11</v>
      </c>
      <c r="K793" s="133">
        <v>54</v>
      </c>
      <c r="L793" s="133">
        <v>22</v>
      </c>
      <c r="M793" s="133" t="s">
        <v>917</v>
      </c>
      <c r="N793" s="136" t="s">
        <v>4833</v>
      </c>
      <c r="O793" s="133" t="s">
        <v>5886</v>
      </c>
      <c r="P793" s="133" t="s">
        <v>5920</v>
      </c>
      <c r="Q793" s="166">
        <v>41765</v>
      </c>
      <c r="R793" s="181">
        <v>1.61</v>
      </c>
      <c r="S793" s="1">
        <v>72</v>
      </c>
      <c r="V793" s="1">
        <v>19200</v>
      </c>
      <c r="W793" s="182">
        <f t="shared" si="76"/>
        <v>43.994999999999997</v>
      </c>
      <c r="X793" s="2" t="s">
        <v>4868</v>
      </c>
      <c r="AA793" s="183">
        <f t="shared" si="73"/>
        <v>1.3282499999999999</v>
      </c>
      <c r="AB793" s="183">
        <f t="shared" si="74"/>
        <v>1.1356576</v>
      </c>
      <c r="AE793" s="183">
        <f t="shared" si="75"/>
        <v>17.82</v>
      </c>
    </row>
    <row r="794" spans="1:31" ht="13.5" thickBot="1" x14ac:dyDescent="0.25">
      <c r="A794" s="133" t="s">
        <v>5902</v>
      </c>
      <c r="B794" s="133" t="s">
        <v>4424</v>
      </c>
      <c r="C794" s="136" t="s">
        <v>5885</v>
      </c>
      <c r="D794" s="136" t="s">
        <v>2729</v>
      </c>
      <c r="E794" s="136" t="s">
        <v>5624</v>
      </c>
      <c r="F794" s="133" t="s">
        <v>5625</v>
      </c>
      <c r="G794" s="136" t="s">
        <v>3655</v>
      </c>
      <c r="H794" s="133">
        <v>172</v>
      </c>
      <c r="I794" s="133">
        <v>1</v>
      </c>
      <c r="J794" s="133">
        <v>11</v>
      </c>
      <c r="K794" s="133">
        <v>54</v>
      </c>
      <c r="L794" s="133">
        <v>22</v>
      </c>
      <c r="M794" s="133" t="s">
        <v>917</v>
      </c>
      <c r="N794" s="136"/>
      <c r="O794" s="133" t="s">
        <v>5886</v>
      </c>
      <c r="P794" s="133" t="s">
        <v>4816</v>
      </c>
      <c r="Q794" s="166">
        <v>41765</v>
      </c>
      <c r="R794" s="308">
        <v>1.61</v>
      </c>
      <c r="S794" s="1">
        <v>72</v>
      </c>
      <c r="V794" s="1">
        <v>19200</v>
      </c>
      <c r="W794" s="182">
        <f t="shared" si="76"/>
        <v>43.994999999999997</v>
      </c>
      <c r="X794" s="2" t="s">
        <v>4868</v>
      </c>
      <c r="AA794" s="183">
        <f t="shared" si="73"/>
        <v>1.3282499999999999</v>
      </c>
      <c r="AB794" s="183">
        <f t="shared" si="74"/>
        <v>1.1356576</v>
      </c>
      <c r="AE794" s="183">
        <f t="shared" si="75"/>
        <v>17.82</v>
      </c>
    </row>
    <row r="795" spans="1:31" x14ac:dyDescent="0.2">
      <c r="A795" s="133" t="s">
        <v>5980</v>
      </c>
      <c r="B795" s="133" t="s">
        <v>4424</v>
      </c>
      <c r="C795" s="136" t="s">
        <v>5885</v>
      </c>
      <c r="D795" s="136" t="s">
        <v>1641</v>
      </c>
      <c r="E795" s="136" t="s">
        <v>5981</v>
      </c>
      <c r="F795" s="133" t="s">
        <v>1028</v>
      </c>
      <c r="G795" s="136" t="s">
        <v>3655</v>
      </c>
      <c r="H795" s="133">
        <v>172</v>
      </c>
      <c r="I795" s="133">
        <v>1</v>
      </c>
      <c r="J795" s="133">
        <v>130</v>
      </c>
      <c r="K795" s="133">
        <v>45</v>
      </c>
      <c r="L795" s="133">
        <v>260</v>
      </c>
      <c r="M795" s="133" t="s">
        <v>5982</v>
      </c>
      <c r="N795" s="136" t="s">
        <v>3595</v>
      </c>
      <c r="O795" s="133" t="s">
        <v>5996</v>
      </c>
      <c r="P795" s="133" t="s">
        <v>4807</v>
      </c>
      <c r="Q795" s="166">
        <v>41801</v>
      </c>
      <c r="R795" s="181">
        <v>1.61</v>
      </c>
      <c r="S795" s="1">
        <v>72</v>
      </c>
      <c r="V795" s="1">
        <v>19200</v>
      </c>
      <c r="W795" s="182">
        <f t="shared" si="76"/>
        <v>43.994999999999997</v>
      </c>
      <c r="X795" s="2" t="s">
        <v>4868</v>
      </c>
      <c r="AA795" s="183">
        <f t="shared" ref="AA795:AA805" si="77">K795*100*R795*(J795)/(S795*1000)</f>
        <v>13.081250000000001</v>
      </c>
      <c r="AB795" s="183">
        <f t="shared" ref="AB795:AB805" si="78">(V795*(J795)*1.1)/9000*W795/1000</f>
        <v>13.421408</v>
      </c>
      <c r="AE795" s="183">
        <f t="shared" ref="AE795:AE805" si="79">J795*(G795/100)</f>
        <v>210.60000000000002</v>
      </c>
    </row>
    <row r="796" spans="1:31" x14ac:dyDescent="0.2">
      <c r="A796" s="133" t="s">
        <v>5980</v>
      </c>
      <c r="B796" s="133" t="s">
        <v>4424</v>
      </c>
      <c r="C796" s="136" t="s">
        <v>5885</v>
      </c>
      <c r="D796" s="136" t="s">
        <v>1642</v>
      </c>
      <c r="E796" s="136" t="s">
        <v>5981</v>
      </c>
      <c r="F796" s="133" t="s">
        <v>1028</v>
      </c>
      <c r="G796" s="136" t="s">
        <v>3655</v>
      </c>
      <c r="H796" s="133">
        <v>172</v>
      </c>
      <c r="I796" s="133">
        <v>1</v>
      </c>
      <c r="J796" s="133">
        <v>130</v>
      </c>
      <c r="K796" s="133">
        <v>45</v>
      </c>
      <c r="L796" s="133">
        <v>260</v>
      </c>
      <c r="M796" s="133" t="s">
        <v>5982</v>
      </c>
      <c r="N796" s="136" t="s">
        <v>3595</v>
      </c>
      <c r="O796" s="133" t="s">
        <v>5996</v>
      </c>
      <c r="P796" s="133" t="s">
        <v>4807</v>
      </c>
      <c r="Q796" s="166">
        <v>41801</v>
      </c>
      <c r="R796" s="181">
        <v>1.61</v>
      </c>
      <c r="S796" s="1">
        <v>72</v>
      </c>
      <c r="V796" s="1">
        <v>19200</v>
      </c>
      <c r="W796" s="182">
        <f t="shared" si="76"/>
        <v>43.994999999999997</v>
      </c>
      <c r="X796" s="2" t="s">
        <v>4868</v>
      </c>
      <c r="AA796" s="183">
        <f t="shared" si="77"/>
        <v>13.081250000000001</v>
      </c>
      <c r="AB796" s="183">
        <f t="shared" si="78"/>
        <v>13.421408</v>
      </c>
      <c r="AE796" s="183">
        <f t="shared" si="79"/>
        <v>210.60000000000002</v>
      </c>
    </row>
    <row r="797" spans="1:31" x14ac:dyDescent="0.2">
      <c r="A797" s="133" t="s">
        <v>5987</v>
      </c>
      <c r="B797" s="133" t="s">
        <v>4424</v>
      </c>
      <c r="C797" s="136" t="s">
        <v>5885</v>
      </c>
      <c r="D797" s="136" t="s">
        <v>3704</v>
      </c>
      <c r="E797" s="136" t="s">
        <v>3661</v>
      </c>
      <c r="F797" s="133" t="s">
        <v>3662</v>
      </c>
      <c r="G797" s="136" t="s">
        <v>3655</v>
      </c>
      <c r="H797" s="133">
        <v>172</v>
      </c>
      <c r="I797" s="133">
        <v>1</v>
      </c>
      <c r="J797" s="133">
        <v>55</v>
      </c>
      <c r="K797" s="133">
        <v>45</v>
      </c>
      <c r="L797" s="133">
        <v>110</v>
      </c>
      <c r="M797" s="133" t="s">
        <v>2636</v>
      </c>
      <c r="N797" s="136" t="s">
        <v>3633</v>
      </c>
      <c r="O797" s="133" t="s">
        <v>5988</v>
      </c>
      <c r="P797" s="133" t="s">
        <v>4807</v>
      </c>
      <c r="Q797" s="166">
        <v>41802</v>
      </c>
      <c r="R797" s="181">
        <v>1.61</v>
      </c>
      <c r="S797" s="1">
        <v>72</v>
      </c>
      <c r="V797" s="1">
        <v>19200</v>
      </c>
      <c r="W797" s="182">
        <f t="shared" si="76"/>
        <v>43.994999999999997</v>
      </c>
      <c r="X797" s="2" t="s">
        <v>4868</v>
      </c>
      <c r="AA797" s="183">
        <f t="shared" si="77"/>
        <v>5.5343749999999998</v>
      </c>
      <c r="AB797" s="183">
        <f t="shared" si="78"/>
        <v>5.6782879999999993</v>
      </c>
      <c r="AE797" s="183">
        <f t="shared" si="79"/>
        <v>89.100000000000009</v>
      </c>
    </row>
    <row r="798" spans="1:31" ht="13.5" thickBot="1" x14ac:dyDescent="0.25">
      <c r="A798" s="133" t="s">
        <v>5987</v>
      </c>
      <c r="B798" s="133" t="s">
        <v>4424</v>
      </c>
      <c r="C798" s="136" t="s">
        <v>5885</v>
      </c>
      <c r="D798" s="136" t="s">
        <v>3707</v>
      </c>
      <c r="E798" s="136" t="s">
        <v>3661</v>
      </c>
      <c r="F798" s="133" t="s">
        <v>3662</v>
      </c>
      <c r="G798" s="136" t="s">
        <v>3655</v>
      </c>
      <c r="H798" s="133">
        <v>172</v>
      </c>
      <c r="I798" s="133">
        <v>1</v>
      </c>
      <c r="J798" s="133">
        <v>55</v>
      </c>
      <c r="K798" s="133">
        <v>45</v>
      </c>
      <c r="L798" s="133">
        <v>110</v>
      </c>
      <c r="M798" s="133" t="s">
        <v>2636</v>
      </c>
      <c r="N798" s="136" t="s">
        <v>3633</v>
      </c>
      <c r="O798" s="133" t="s">
        <v>5988</v>
      </c>
      <c r="P798" s="133" t="s">
        <v>4807</v>
      </c>
      <c r="Q798" s="166">
        <v>41802</v>
      </c>
      <c r="R798" s="308">
        <v>1.61</v>
      </c>
      <c r="S798" s="1">
        <v>72</v>
      </c>
      <c r="V798" s="1">
        <v>19200</v>
      </c>
      <c r="W798" s="182">
        <f t="shared" si="76"/>
        <v>43.994999999999997</v>
      </c>
      <c r="X798" s="2" t="s">
        <v>4868</v>
      </c>
      <c r="AA798" s="183">
        <f t="shared" si="77"/>
        <v>5.5343749999999998</v>
      </c>
      <c r="AB798" s="183">
        <f t="shared" si="78"/>
        <v>5.6782879999999993</v>
      </c>
      <c r="AE798" s="183">
        <f t="shared" si="79"/>
        <v>89.100000000000009</v>
      </c>
    </row>
    <row r="799" spans="1:31" x14ac:dyDescent="0.2">
      <c r="A799" s="133" t="s">
        <v>6023</v>
      </c>
      <c r="B799" s="133" t="s">
        <v>4424</v>
      </c>
      <c r="C799" s="136" t="s">
        <v>5885</v>
      </c>
      <c r="D799" s="136" t="s">
        <v>1645</v>
      </c>
      <c r="E799" s="136" t="s">
        <v>3700</v>
      </c>
      <c r="F799" s="133" t="s">
        <v>4839</v>
      </c>
      <c r="G799" s="136" t="s">
        <v>3655</v>
      </c>
      <c r="H799" s="133">
        <v>172</v>
      </c>
      <c r="I799" s="133">
        <v>1</v>
      </c>
      <c r="J799" s="133">
        <v>275</v>
      </c>
      <c r="K799" s="133">
        <v>54</v>
      </c>
      <c r="L799" s="133">
        <v>550</v>
      </c>
      <c r="M799" s="133" t="s">
        <v>5852</v>
      </c>
      <c r="N799" s="136" t="s">
        <v>3657</v>
      </c>
      <c r="O799" s="133" t="s">
        <v>6024</v>
      </c>
      <c r="P799" s="133" t="s">
        <v>4807</v>
      </c>
      <c r="Q799" s="166">
        <v>41822</v>
      </c>
      <c r="R799" s="181">
        <v>1.61</v>
      </c>
      <c r="S799" s="1">
        <v>72</v>
      </c>
      <c r="V799" s="1">
        <v>19200</v>
      </c>
      <c r="W799" s="182">
        <f t="shared" si="76"/>
        <v>43.994999999999997</v>
      </c>
      <c r="X799" s="2" t="s">
        <v>4868</v>
      </c>
      <c r="AA799" s="183">
        <f t="shared" si="77"/>
        <v>33.206249999999997</v>
      </c>
      <c r="AB799" s="183">
        <f t="shared" si="78"/>
        <v>28.391440000000006</v>
      </c>
      <c r="AE799" s="183">
        <f t="shared" si="79"/>
        <v>445.50000000000006</v>
      </c>
    </row>
    <row r="800" spans="1:31" x14ac:dyDescent="0.2">
      <c r="A800" s="133" t="s">
        <v>6023</v>
      </c>
      <c r="B800" s="133" t="s">
        <v>4424</v>
      </c>
      <c r="C800" s="136" t="s">
        <v>5885</v>
      </c>
      <c r="D800" s="136" t="s">
        <v>1645</v>
      </c>
      <c r="E800" s="136" t="s">
        <v>3700</v>
      </c>
      <c r="F800" s="133" t="s">
        <v>4839</v>
      </c>
      <c r="G800" s="136" t="s">
        <v>3655</v>
      </c>
      <c r="H800" s="133">
        <v>172</v>
      </c>
      <c r="I800" s="133">
        <v>1</v>
      </c>
      <c r="J800" s="133">
        <v>275</v>
      </c>
      <c r="K800" s="133">
        <v>54</v>
      </c>
      <c r="L800" s="133">
        <v>550</v>
      </c>
      <c r="M800" s="133" t="s">
        <v>5852</v>
      </c>
      <c r="N800" s="136" t="s">
        <v>3657</v>
      </c>
      <c r="O800" s="133" t="s">
        <v>6024</v>
      </c>
      <c r="P800" s="133" t="s">
        <v>4807</v>
      </c>
      <c r="Q800" s="166">
        <v>41822</v>
      </c>
      <c r="R800" s="181">
        <v>1.61</v>
      </c>
      <c r="S800" s="1">
        <v>72</v>
      </c>
      <c r="V800" s="1">
        <v>19200</v>
      </c>
      <c r="W800" s="182">
        <f t="shared" si="76"/>
        <v>43.994999999999997</v>
      </c>
      <c r="X800" s="2" t="s">
        <v>4868</v>
      </c>
      <c r="AA800" s="183">
        <f t="shared" si="77"/>
        <v>33.206249999999997</v>
      </c>
      <c r="AB800" s="183">
        <f t="shared" si="78"/>
        <v>28.391440000000006</v>
      </c>
      <c r="AE800" s="183">
        <f t="shared" si="79"/>
        <v>445.50000000000006</v>
      </c>
    </row>
    <row r="801" spans="1:31" x14ac:dyDescent="0.2">
      <c r="A801" s="133"/>
      <c r="B801" s="133" t="s">
        <v>4424</v>
      </c>
      <c r="C801" s="136"/>
      <c r="D801" s="136"/>
      <c r="E801" s="136"/>
      <c r="F801" s="133" t="s">
        <v>6060</v>
      </c>
      <c r="G801" s="136" t="s">
        <v>1648</v>
      </c>
      <c r="H801" s="133">
        <v>172</v>
      </c>
      <c r="I801" s="133">
        <v>1</v>
      </c>
      <c r="J801" s="133">
        <v>240</v>
      </c>
      <c r="K801" s="133">
        <v>46</v>
      </c>
      <c r="L801" s="133">
        <v>240</v>
      </c>
      <c r="M801" s="133" t="s">
        <v>1207</v>
      </c>
      <c r="N801" s="136" t="s">
        <v>2660</v>
      </c>
      <c r="O801" s="133" t="s">
        <v>6061</v>
      </c>
      <c r="P801" s="133" t="s">
        <v>6128</v>
      </c>
      <c r="Q801" s="166">
        <v>41822</v>
      </c>
      <c r="R801" s="181">
        <v>1.61</v>
      </c>
      <c r="S801" s="1">
        <f>(72+59.5)/2</f>
        <v>65.75</v>
      </c>
      <c r="V801" s="1">
        <v>19200</v>
      </c>
      <c r="W801" s="182">
        <f t="shared" ref="W801:W807" si="80">41.9*1.05</f>
        <v>43.994999999999997</v>
      </c>
      <c r="X801" s="2" t="s">
        <v>4868</v>
      </c>
      <c r="AA801" s="183">
        <f t="shared" si="77"/>
        <v>27.033307984790873</v>
      </c>
      <c r="AB801" s="183">
        <f t="shared" si="78"/>
        <v>24.777984</v>
      </c>
      <c r="AE801" s="183">
        <f t="shared" si="79"/>
        <v>396</v>
      </c>
    </row>
    <row r="802" spans="1:31" x14ac:dyDescent="0.2">
      <c r="A802" s="133" t="s">
        <v>6057</v>
      </c>
      <c r="B802" s="133" t="s">
        <v>4424</v>
      </c>
      <c r="C802" s="136" t="s">
        <v>5885</v>
      </c>
      <c r="D802" s="136" t="s">
        <v>2447</v>
      </c>
      <c r="E802" s="136" t="s">
        <v>3697</v>
      </c>
      <c r="F802" s="133" t="s">
        <v>2344</v>
      </c>
      <c r="G802" s="136" t="s">
        <v>3655</v>
      </c>
      <c r="H802" s="133">
        <v>172</v>
      </c>
      <c r="I802" s="133">
        <v>1</v>
      </c>
      <c r="J802" s="133">
        <v>15</v>
      </c>
      <c r="K802" s="133">
        <v>54</v>
      </c>
      <c r="L802" s="133">
        <v>550</v>
      </c>
      <c r="M802" s="133" t="s">
        <v>6058</v>
      </c>
      <c r="N802" s="136" t="s">
        <v>2395</v>
      </c>
      <c r="O802" s="133" t="s">
        <v>5639</v>
      </c>
      <c r="P802" s="133" t="s">
        <v>4807</v>
      </c>
      <c r="Q802" s="166">
        <v>41830</v>
      </c>
      <c r="R802" s="181">
        <v>1.61</v>
      </c>
      <c r="S802" s="1">
        <v>72</v>
      </c>
      <c r="V802" s="1">
        <v>19200</v>
      </c>
      <c r="W802" s="182">
        <f t="shared" si="80"/>
        <v>43.994999999999997</v>
      </c>
      <c r="X802" s="2" t="s">
        <v>4868</v>
      </c>
      <c r="AA802" s="183">
        <f t="shared" si="77"/>
        <v>1.81125</v>
      </c>
      <c r="AB802" s="183">
        <f t="shared" si="78"/>
        <v>1.548624</v>
      </c>
      <c r="AE802" s="183">
        <f t="shared" si="79"/>
        <v>24.3</v>
      </c>
    </row>
    <row r="803" spans="1:31" x14ac:dyDescent="0.2">
      <c r="A803" s="133" t="s">
        <v>6057</v>
      </c>
      <c r="B803" s="133" t="s">
        <v>4424</v>
      </c>
      <c r="C803" s="136" t="s">
        <v>5885</v>
      </c>
      <c r="D803" s="136" t="s">
        <v>2449</v>
      </c>
      <c r="E803" s="136" t="s">
        <v>3697</v>
      </c>
      <c r="F803" s="133" t="s">
        <v>2344</v>
      </c>
      <c r="G803" s="136" t="s">
        <v>3655</v>
      </c>
      <c r="H803" s="133">
        <v>172</v>
      </c>
      <c r="I803" s="133">
        <v>1</v>
      </c>
      <c r="J803" s="133">
        <v>15</v>
      </c>
      <c r="K803" s="133">
        <v>54</v>
      </c>
      <c r="L803" s="133">
        <v>550</v>
      </c>
      <c r="M803" s="133" t="s">
        <v>6058</v>
      </c>
      <c r="N803" s="136" t="s">
        <v>2395</v>
      </c>
      <c r="O803" s="133" t="s">
        <v>5639</v>
      </c>
      <c r="P803" s="133" t="s">
        <v>4807</v>
      </c>
      <c r="Q803" s="166">
        <v>41830</v>
      </c>
      <c r="R803" s="181">
        <v>1.61</v>
      </c>
      <c r="S803" s="1">
        <v>72</v>
      </c>
      <c r="V803" s="1">
        <v>19200</v>
      </c>
      <c r="W803" s="182">
        <f t="shared" si="80"/>
        <v>43.994999999999997</v>
      </c>
      <c r="X803" s="2" t="s">
        <v>4868</v>
      </c>
      <c r="AA803" s="183">
        <f t="shared" si="77"/>
        <v>1.81125</v>
      </c>
      <c r="AB803" s="183">
        <f t="shared" si="78"/>
        <v>1.548624</v>
      </c>
      <c r="AE803" s="183">
        <f t="shared" si="79"/>
        <v>24.3</v>
      </c>
    </row>
    <row r="804" spans="1:31" x14ac:dyDescent="0.2">
      <c r="A804" s="133" t="s">
        <v>6057</v>
      </c>
      <c r="B804" s="133" t="s">
        <v>4424</v>
      </c>
      <c r="C804" s="136" t="s">
        <v>5885</v>
      </c>
      <c r="D804" s="136" t="s">
        <v>2451</v>
      </c>
      <c r="E804" s="136" t="s">
        <v>3697</v>
      </c>
      <c r="F804" s="133" t="s">
        <v>6082</v>
      </c>
      <c r="G804" s="136" t="s">
        <v>3655</v>
      </c>
      <c r="H804" s="133">
        <v>172</v>
      </c>
      <c r="I804" s="133">
        <v>1</v>
      </c>
      <c r="J804" s="133">
        <v>275</v>
      </c>
      <c r="K804" s="133">
        <v>54</v>
      </c>
      <c r="L804" s="133">
        <v>550</v>
      </c>
      <c r="M804" s="133" t="s">
        <v>6058</v>
      </c>
      <c r="N804" s="136"/>
      <c r="O804" s="133" t="s">
        <v>6081</v>
      </c>
      <c r="P804" s="133" t="s">
        <v>4816</v>
      </c>
      <c r="Q804" s="166">
        <v>41842</v>
      </c>
      <c r="R804" s="181">
        <v>1.61</v>
      </c>
      <c r="S804" s="1">
        <v>72</v>
      </c>
      <c r="V804" s="1">
        <v>19200</v>
      </c>
      <c r="W804" s="182">
        <f t="shared" si="80"/>
        <v>43.994999999999997</v>
      </c>
      <c r="X804" s="2" t="s">
        <v>4868</v>
      </c>
      <c r="AA804" s="183">
        <f t="shared" si="77"/>
        <v>33.206249999999997</v>
      </c>
      <c r="AB804" s="183">
        <f t="shared" si="78"/>
        <v>28.391440000000006</v>
      </c>
      <c r="AE804" s="183">
        <f t="shared" si="79"/>
        <v>445.50000000000006</v>
      </c>
    </row>
    <row r="805" spans="1:31" ht="13.5" thickBot="1" x14ac:dyDescent="0.25">
      <c r="A805" s="133" t="s">
        <v>6057</v>
      </c>
      <c r="B805" s="133" t="s">
        <v>4424</v>
      </c>
      <c r="C805" s="136" t="s">
        <v>5885</v>
      </c>
      <c r="D805" s="136" t="s">
        <v>2453</v>
      </c>
      <c r="E805" s="136" t="s">
        <v>3697</v>
      </c>
      <c r="F805" s="133" t="s">
        <v>6082</v>
      </c>
      <c r="G805" s="136" t="s">
        <v>3655</v>
      </c>
      <c r="H805" s="133">
        <v>172</v>
      </c>
      <c r="I805" s="133">
        <v>1</v>
      </c>
      <c r="J805" s="133">
        <v>275</v>
      </c>
      <c r="K805" s="133">
        <v>54</v>
      </c>
      <c r="L805" s="133">
        <v>550</v>
      </c>
      <c r="M805" s="133" t="s">
        <v>6058</v>
      </c>
      <c r="N805" s="136"/>
      <c r="O805" s="133" t="s">
        <v>6081</v>
      </c>
      <c r="P805" s="133" t="s">
        <v>4816</v>
      </c>
      <c r="Q805" s="166">
        <v>41842</v>
      </c>
      <c r="R805" s="308">
        <v>1.61</v>
      </c>
      <c r="S805" s="1">
        <v>72</v>
      </c>
      <c r="V805" s="1">
        <v>19200</v>
      </c>
      <c r="W805" s="182">
        <f t="shared" si="80"/>
        <v>43.994999999999997</v>
      </c>
      <c r="X805" s="2" t="s">
        <v>4868</v>
      </c>
      <c r="AA805" s="183">
        <f t="shared" si="77"/>
        <v>33.206249999999997</v>
      </c>
      <c r="AB805" s="183">
        <f t="shared" si="78"/>
        <v>28.391440000000006</v>
      </c>
      <c r="AE805" s="183">
        <f t="shared" si="79"/>
        <v>445.50000000000006</v>
      </c>
    </row>
    <row r="806" spans="1:31" x14ac:dyDescent="0.2">
      <c r="A806" s="133" t="s">
        <v>6155</v>
      </c>
      <c r="B806" s="133" t="s">
        <v>4424</v>
      </c>
      <c r="C806" s="136" t="s">
        <v>5885</v>
      </c>
      <c r="D806" s="136" t="s">
        <v>2200</v>
      </c>
      <c r="E806" s="136" t="s">
        <v>6156</v>
      </c>
      <c r="F806" s="133" t="s">
        <v>2965</v>
      </c>
      <c r="G806" s="136" t="s">
        <v>3655</v>
      </c>
      <c r="H806" s="133">
        <v>172</v>
      </c>
      <c r="I806" s="133">
        <v>1</v>
      </c>
      <c r="J806" s="133">
        <v>80</v>
      </c>
      <c r="K806" s="133">
        <v>45</v>
      </c>
      <c r="L806" s="133">
        <v>80</v>
      </c>
      <c r="M806" s="133" t="s">
        <v>917</v>
      </c>
      <c r="N806" s="136" t="s">
        <v>3633</v>
      </c>
      <c r="O806" s="133" t="s">
        <v>6157</v>
      </c>
      <c r="P806" s="114" t="s">
        <v>6159</v>
      </c>
      <c r="Q806" s="166">
        <v>41859</v>
      </c>
      <c r="R806" s="181">
        <v>1.61</v>
      </c>
      <c r="S806" s="1">
        <v>72</v>
      </c>
      <c r="V806" s="1">
        <v>19200</v>
      </c>
      <c r="W806" s="182">
        <f t="shared" si="80"/>
        <v>43.994999999999997</v>
      </c>
      <c r="X806" s="2" t="s">
        <v>4868</v>
      </c>
      <c r="AA806" s="183">
        <f t="shared" ref="AA806:AA822" si="81">K806*100*R806*(J806)/(S806*1000)</f>
        <v>8.0500000000000007</v>
      </c>
      <c r="AB806" s="183">
        <f t="shared" ref="AB806:AB822" si="82">(V806*(J806)*1.1)/9000*W806/1000</f>
        <v>8.259328</v>
      </c>
      <c r="AE806" s="183">
        <f t="shared" ref="AE806:AE822" si="83">J806*(G806/100)</f>
        <v>129.60000000000002</v>
      </c>
    </row>
    <row r="807" spans="1:31" ht="13.5" thickBot="1" x14ac:dyDescent="0.25">
      <c r="A807" s="133" t="s">
        <v>6155</v>
      </c>
      <c r="B807" s="133" t="s">
        <v>4424</v>
      </c>
      <c r="C807" s="136" t="s">
        <v>5885</v>
      </c>
      <c r="D807" s="136" t="s">
        <v>2269</v>
      </c>
      <c r="E807" s="136" t="s">
        <v>6156</v>
      </c>
      <c r="F807" s="133" t="s">
        <v>2965</v>
      </c>
      <c r="G807" s="136" t="s">
        <v>3655</v>
      </c>
      <c r="H807" s="133">
        <v>172</v>
      </c>
      <c r="I807" s="133">
        <v>1</v>
      </c>
      <c r="J807" s="133">
        <v>80</v>
      </c>
      <c r="K807" s="133">
        <v>45</v>
      </c>
      <c r="L807" s="133">
        <v>80</v>
      </c>
      <c r="M807" s="133" t="s">
        <v>917</v>
      </c>
      <c r="N807" s="136" t="s">
        <v>3633</v>
      </c>
      <c r="O807" s="133" t="s">
        <v>6157</v>
      </c>
      <c r="P807" s="114" t="s">
        <v>6159</v>
      </c>
      <c r="Q807" s="166">
        <v>41859</v>
      </c>
      <c r="R807" s="308">
        <v>1.61</v>
      </c>
      <c r="S807" s="1">
        <v>72</v>
      </c>
      <c r="V807" s="1">
        <v>19200</v>
      </c>
      <c r="W807" s="182">
        <f t="shared" si="80"/>
        <v>43.994999999999997</v>
      </c>
      <c r="X807" s="2" t="s">
        <v>4868</v>
      </c>
      <c r="AA807" s="183">
        <f t="shared" si="81"/>
        <v>8.0500000000000007</v>
      </c>
      <c r="AB807" s="183">
        <f t="shared" si="82"/>
        <v>8.259328</v>
      </c>
      <c r="AE807" s="183">
        <f t="shared" si="83"/>
        <v>129.60000000000002</v>
      </c>
    </row>
    <row r="808" spans="1:31" x14ac:dyDescent="0.2">
      <c r="A808" s="133" t="s">
        <v>6213</v>
      </c>
      <c r="B808" s="133" t="s">
        <v>4424</v>
      </c>
      <c r="C808" s="136" t="s">
        <v>5885</v>
      </c>
      <c r="D808" s="136" t="s">
        <v>2547</v>
      </c>
      <c r="E808" s="136" t="s">
        <v>6214</v>
      </c>
      <c r="F808" s="133" t="s">
        <v>6215</v>
      </c>
      <c r="G808" s="136" t="s">
        <v>3655</v>
      </c>
      <c r="H808" s="133">
        <v>172</v>
      </c>
      <c r="I808" s="133">
        <v>1</v>
      </c>
      <c r="J808" s="133">
        <v>115</v>
      </c>
      <c r="K808" s="133">
        <v>60</v>
      </c>
      <c r="L808" s="133">
        <v>110</v>
      </c>
      <c r="M808" s="133" t="s">
        <v>6216</v>
      </c>
      <c r="N808" s="136" t="s">
        <v>3657</v>
      </c>
      <c r="O808" s="133" t="s">
        <v>6217</v>
      </c>
      <c r="P808" s="133" t="s">
        <v>4807</v>
      </c>
      <c r="Q808" s="166">
        <v>41900</v>
      </c>
      <c r="R808" s="181">
        <v>1.61</v>
      </c>
      <c r="S808" s="1">
        <v>85</v>
      </c>
      <c r="V808" s="1">
        <v>19200</v>
      </c>
      <c r="W808" s="182">
        <f>41.9*1.05</f>
        <v>43.994999999999997</v>
      </c>
      <c r="X808" s="2" t="s">
        <v>4868</v>
      </c>
      <c r="AA808" s="183">
        <f t="shared" si="81"/>
        <v>13.069411764705883</v>
      </c>
      <c r="AB808" s="183">
        <f t="shared" si="82"/>
        <v>11.872783999999999</v>
      </c>
      <c r="AE808" s="183">
        <f t="shared" si="83"/>
        <v>186.3</v>
      </c>
    </row>
    <row r="809" spans="1:31" x14ac:dyDescent="0.2">
      <c r="A809" s="133" t="s">
        <v>6213</v>
      </c>
      <c r="B809" s="133" t="s">
        <v>4424</v>
      </c>
      <c r="C809" s="136" t="s">
        <v>5885</v>
      </c>
      <c r="D809" s="136" t="s">
        <v>3843</v>
      </c>
      <c r="E809" s="136" t="s">
        <v>6214</v>
      </c>
      <c r="F809" s="133" t="s">
        <v>6215</v>
      </c>
      <c r="G809" s="136" t="s">
        <v>3655</v>
      </c>
      <c r="H809" s="133">
        <v>172</v>
      </c>
      <c r="I809" s="133">
        <v>1</v>
      </c>
      <c r="J809" s="133">
        <v>115</v>
      </c>
      <c r="K809" s="133">
        <v>60</v>
      </c>
      <c r="L809" s="133">
        <v>110</v>
      </c>
      <c r="M809" s="133" t="s">
        <v>6216</v>
      </c>
      <c r="N809" s="136" t="s">
        <v>3657</v>
      </c>
      <c r="O809" s="133" t="s">
        <v>6217</v>
      </c>
      <c r="P809" s="133" t="s">
        <v>4807</v>
      </c>
      <c r="Q809" s="166">
        <v>41900</v>
      </c>
      <c r="R809" s="181">
        <v>1.61</v>
      </c>
      <c r="S809" s="1">
        <v>85</v>
      </c>
      <c r="V809" s="1">
        <v>19200</v>
      </c>
      <c r="W809" s="182">
        <f>41.9*1.05</f>
        <v>43.994999999999997</v>
      </c>
      <c r="X809" s="2" t="s">
        <v>4868</v>
      </c>
      <c r="AA809" s="183">
        <f t="shared" si="81"/>
        <v>13.069411764705883</v>
      </c>
      <c r="AB809" s="183">
        <f t="shared" si="82"/>
        <v>11.872783999999999</v>
      </c>
      <c r="AE809" s="183">
        <f t="shared" si="83"/>
        <v>186.3</v>
      </c>
    </row>
    <row r="810" spans="1:31" x14ac:dyDescent="0.2">
      <c r="A810" s="133" t="s">
        <v>6227</v>
      </c>
      <c r="B810" s="133" t="s">
        <v>4424</v>
      </c>
      <c r="C810" s="136" t="s">
        <v>5885</v>
      </c>
      <c r="D810" s="136" t="s">
        <v>2549</v>
      </c>
      <c r="E810" s="136" t="s">
        <v>5617</v>
      </c>
      <c r="F810" s="133">
        <v>249342</v>
      </c>
      <c r="G810" s="136" t="s">
        <v>3655</v>
      </c>
      <c r="H810" s="133">
        <v>172</v>
      </c>
      <c r="I810" s="133">
        <v>1</v>
      </c>
      <c r="J810" s="133">
        <v>60</v>
      </c>
      <c r="K810" s="133">
        <v>49</v>
      </c>
      <c r="L810" s="133">
        <v>110</v>
      </c>
      <c r="M810" s="133" t="s">
        <v>6041</v>
      </c>
      <c r="N810" s="136" t="s">
        <v>3595</v>
      </c>
      <c r="O810" s="133" t="s">
        <v>6228</v>
      </c>
      <c r="P810" s="133" t="s">
        <v>4807</v>
      </c>
      <c r="Q810" s="166">
        <v>41907</v>
      </c>
      <c r="R810" s="181">
        <v>1.61</v>
      </c>
      <c r="S810" s="1">
        <v>72</v>
      </c>
      <c r="V810" s="1">
        <v>19200</v>
      </c>
      <c r="W810" s="182">
        <f>41.9*1.05</f>
        <v>43.994999999999997</v>
      </c>
      <c r="X810" s="2" t="s">
        <v>4868</v>
      </c>
      <c r="AA810" s="183">
        <f t="shared" si="81"/>
        <v>6.5741666666666676</v>
      </c>
      <c r="AB810" s="183">
        <f t="shared" si="82"/>
        <v>6.194496</v>
      </c>
      <c r="AE810" s="183">
        <f t="shared" si="83"/>
        <v>97.2</v>
      </c>
    </row>
    <row r="811" spans="1:31" ht="13.5" thickBot="1" x14ac:dyDescent="0.25">
      <c r="A811" s="133" t="s">
        <v>6227</v>
      </c>
      <c r="B811" s="133" t="s">
        <v>4424</v>
      </c>
      <c r="C811" s="136" t="s">
        <v>5885</v>
      </c>
      <c r="D811" s="136" t="s">
        <v>2552</v>
      </c>
      <c r="E811" s="136" t="s">
        <v>5617</v>
      </c>
      <c r="F811" s="133">
        <v>249342</v>
      </c>
      <c r="G811" s="136" t="s">
        <v>3655</v>
      </c>
      <c r="H811" s="133">
        <v>172</v>
      </c>
      <c r="I811" s="133">
        <v>1</v>
      </c>
      <c r="J811" s="133">
        <v>60</v>
      </c>
      <c r="K811" s="133">
        <v>49</v>
      </c>
      <c r="L811" s="133">
        <v>110</v>
      </c>
      <c r="M811" s="133" t="s">
        <v>6041</v>
      </c>
      <c r="N811" s="136" t="s">
        <v>3595</v>
      </c>
      <c r="O811" s="133" t="s">
        <v>6228</v>
      </c>
      <c r="P811" s="133" t="s">
        <v>4807</v>
      </c>
      <c r="Q811" s="166">
        <v>41907</v>
      </c>
      <c r="R811" s="308">
        <v>1.61</v>
      </c>
      <c r="S811" s="1">
        <v>72</v>
      </c>
      <c r="V811" s="1">
        <v>19200</v>
      </c>
      <c r="W811" s="182">
        <f>41.9*1.05</f>
        <v>43.994999999999997</v>
      </c>
      <c r="X811" s="2" t="s">
        <v>4868</v>
      </c>
      <c r="AA811" s="183">
        <f t="shared" si="81"/>
        <v>6.5741666666666676</v>
      </c>
      <c r="AB811" s="183">
        <f t="shared" si="82"/>
        <v>6.194496</v>
      </c>
      <c r="AE811" s="183">
        <f t="shared" si="83"/>
        <v>97.2</v>
      </c>
    </row>
    <row r="812" spans="1:31" x14ac:dyDescent="0.2">
      <c r="A812" s="133" t="s">
        <v>6266</v>
      </c>
      <c r="B812" s="133" t="s">
        <v>4424</v>
      </c>
      <c r="C812" s="136" t="s">
        <v>5885</v>
      </c>
      <c r="D812" s="136" t="s">
        <v>2212</v>
      </c>
      <c r="E812" s="136" t="s">
        <v>2642</v>
      </c>
      <c r="F812" s="133" t="s">
        <v>6267</v>
      </c>
      <c r="G812" s="136" t="s">
        <v>3593</v>
      </c>
      <c r="H812" s="133">
        <v>172</v>
      </c>
      <c r="I812" s="133">
        <v>1</v>
      </c>
      <c r="J812" s="133">
        <v>88</v>
      </c>
      <c r="K812" s="133">
        <v>54</v>
      </c>
      <c r="L812" s="133">
        <v>275</v>
      </c>
      <c r="M812" s="133" t="s">
        <v>5694</v>
      </c>
      <c r="N812" s="136"/>
      <c r="O812" s="133" t="s">
        <v>5710</v>
      </c>
      <c r="P812" s="133" t="s">
        <v>4807</v>
      </c>
      <c r="Q812" s="166">
        <v>41920</v>
      </c>
      <c r="R812" s="181">
        <v>1.61</v>
      </c>
      <c r="S812" s="1">
        <v>72</v>
      </c>
      <c r="V812" s="1">
        <v>19200</v>
      </c>
      <c r="W812" s="182">
        <f t="shared" ref="W812:W822" si="84">41.9*1.05</f>
        <v>43.994999999999997</v>
      </c>
      <c r="X812" s="2" t="s">
        <v>4868</v>
      </c>
      <c r="AA812" s="183">
        <f t="shared" si="81"/>
        <v>10.625999999999999</v>
      </c>
      <c r="AB812" s="183">
        <f t="shared" si="82"/>
        <v>9.0852608000000004</v>
      </c>
      <c r="AE812" s="183">
        <f t="shared" si="83"/>
        <v>140.80000000000001</v>
      </c>
    </row>
    <row r="813" spans="1:31" x14ac:dyDescent="0.2">
      <c r="A813" s="133" t="s">
        <v>6266</v>
      </c>
      <c r="B813" s="133" t="s">
        <v>4424</v>
      </c>
      <c r="C813" s="136" t="s">
        <v>5885</v>
      </c>
      <c r="D813" s="136" t="s">
        <v>2214</v>
      </c>
      <c r="E813" s="136" t="s">
        <v>2642</v>
      </c>
      <c r="F813" s="133" t="s">
        <v>6267</v>
      </c>
      <c r="G813" s="136" t="s">
        <v>3593</v>
      </c>
      <c r="H813" s="133">
        <v>172</v>
      </c>
      <c r="I813" s="133">
        <v>1</v>
      </c>
      <c r="J813" s="133">
        <v>88</v>
      </c>
      <c r="K813" s="133">
        <v>54</v>
      </c>
      <c r="L813" s="133">
        <v>275</v>
      </c>
      <c r="M813" s="133" t="s">
        <v>5694</v>
      </c>
      <c r="N813" s="136"/>
      <c r="O813" s="133" t="s">
        <v>5710</v>
      </c>
      <c r="P813" s="133" t="s">
        <v>4807</v>
      </c>
      <c r="Q813" s="166">
        <v>41920</v>
      </c>
      <c r="R813" s="181">
        <v>1.61</v>
      </c>
      <c r="S813" s="1">
        <v>72</v>
      </c>
      <c r="V813" s="1">
        <v>19200</v>
      </c>
      <c r="W813" s="182">
        <f t="shared" si="84"/>
        <v>43.994999999999997</v>
      </c>
      <c r="X813" s="2" t="s">
        <v>4868</v>
      </c>
      <c r="AA813" s="183">
        <f t="shared" si="81"/>
        <v>10.625999999999999</v>
      </c>
      <c r="AB813" s="183">
        <f t="shared" si="82"/>
        <v>9.0852608000000004</v>
      </c>
      <c r="AE813" s="183">
        <f t="shared" si="83"/>
        <v>140.80000000000001</v>
      </c>
    </row>
    <row r="814" spans="1:31" x14ac:dyDescent="0.2">
      <c r="A814" s="133" t="s">
        <v>6304</v>
      </c>
      <c r="B814" s="133" t="s">
        <v>4424</v>
      </c>
      <c r="C814" s="136" t="s">
        <v>5885</v>
      </c>
      <c r="D814" s="136" t="s">
        <v>4258</v>
      </c>
      <c r="E814" s="136" t="s">
        <v>6305</v>
      </c>
      <c r="F814" s="133" t="s">
        <v>6306</v>
      </c>
      <c r="G814" s="136" t="s">
        <v>3655</v>
      </c>
      <c r="H814" s="133">
        <v>172</v>
      </c>
      <c r="I814" s="133">
        <v>1</v>
      </c>
      <c r="J814" s="133">
        <v>10</v>
      </c>
      <c r="K814" s="133">
        <v>45</v>
      </c>
      <c r="L814" s="133">
        <v>10</v>
      </c>
      <c r="M814" s="133" t="s">
        <v>6307</v>
      </c>
      <c r="N814" s="136" t="s">
        <v>4820</v>
      </c>
      <c r="O814" s="133" t="s">
        <v>5710</v>
      </c>
      <c r="P814" s="133" t="s">
        <v>663</v>
      </c>
      <c r="Q814" s="166">
        <v>41920</v>
      </c>
      <c r="R814" s="181">
        <v>1.61</v>
      </c>
      <c r="S814" s="1">
        <v>72</v>
      </c>
      <c r="V814" s="1">
        <v>19200</v>
      </c>
      <c r="W814" s="182">
        <f t="shared" si="84"/>
        <v>43.994999999999997</v>
      </c>
      <c r="X814" s="2" t="s">
        <v>4868</v>
      </c>
      <c r="AA814" s="183">
        <f t="shared" si="81"/>
        <v>1.0062500000000001</v>
      </c>
      <c r="AB814" s="183">
        <f t="shared" si="82"/>
        <v>1.032416</v>
      </c>
      <c r="AE814" s="183">
        <f t="shared" si="83"/>
        <v>16.200000000000003</v>
      </c>
    </row>
    <row r="815" spans="1:31" x14ac:dyDescent="0.2">
      <c r="A815" s="133" t="s">
        <v>6304</v>
      </c>
      <c r="B815" s="133" t="s">
        <v>4424</v>
      </c>
      <c r="C815" s="136" t="s">
        <v>5885</v>
      </c>
      <c r="D815" s="136" t="s">
        <v>2219</v>
      </c>
      <c r="E815" s="136" t="s">
        <v>6305</v>
      </c>
      <c r="F815" s="133" t="s">
        <v>6306</v>
      </c>
      <c r="G815" s="136" t="s">
        <v>3655</v>
      </c>
      <c r="H815" s="133">
        <v>172</v>
      </c>
      <c r="I815" s="133">
        <v>1</v>
      </c>
      <c r="J815" s="133">
        <v>10</v>
      </c>
      <c r="K815" s="133">
        <v>45</v>
      </c>
      <c r="L815" s="133">
        <v>10</v>
      </c>
      <c r="M815" s="133" t="s">
        <v>6307</v>
      </c>
      <c r="N815" s="136" t="s">
        <v>4820</v>
      </c>
      <c r="O815" s="133" t="s">
        <v>5710</v>
      </c>
      <c r="P815" s="133" t="s">
        <v>663</v>
      </c>
      <c r="Q815" s="166">
        <v>41920</v>
      </c>
      <c r="R815" s="181">
        <v>1.61</v>
      </c>
      <c r="S815" s="1">
        <v>72</v>
      </c>
      <c r="V815" s="1">
        <v>19200</v>
      </c>
      <c r="W815" s="182">
        <f t="shared" si="84"/>
        <v>43.994999999999997</v>
      </c>
      <c r="X815" s="2" t="s">
        <v>4868</v>
      </c>
      <c r="AA815" s="183">
        <f t="shared" si="81"/>
        <v>1.0062500000000001</v>
      </c>
      <c r="AB815" s="183">
        <f t="shared" si="82"/>
        <v>1.032416</v>
      </c>
      <c r="AE815" s="183">
        <f t="shared" si="83"/>
        <v>16.200000000000003</v>
      </c>
    </row>
    <row r="816" spans="1:31" x14ac:dyDescent="0.2">
      <c r="A816" s="133" t="s">
        <v>6322</v>
      </c>
      <c r="B816" s="133" t="s">
        <v>4424</v>
      </c>
      <c r="C816" s="136" t="s">
        <v>5885</v>
      </c>
      <c r="D816" s="136" t="s">
        <v>2559</v>
      </c>
      <c r="E816" s="136" t="s">
        <v>6323</v>
      </c>
      <c r="F816" s="133" t="s">
        <v>3752</v>
      </c>
      <c r="G816" s="136" t="s">
        <v>3655</v>
      </c>
      <c r="H816" s="133">
        <v>172</v>
      </c>
      <c r="I816" s="133">
        <v>1</v>
      </c>
      <c r="J816" s="133">
        <v>5</v>
      </c>
      <c r="K816" s="133">
        <v>45</v>
      </c>
      <c r="L816" s="133">
        <v>10</v>
      </c>
      <c r="M816" s="133" t="s">
        <v>6041</v>
      </c>
      <c r="N816" s="136" t="s">
        <v>580</v>
      </c>
      <c r="O816" s="133" t="s">
        <v>6317</v>
      </c>
      <c r="P816" s="133" t="s">
        <v>4816</v>
      </c>
      <c r="Q816" s="166">
        <v>41925</v>
      </c>
      <c r="R816" s="181">
        <v>1.61</v>
      </c>
      <c r="S816" s="1">
        <v>59.5</v>
      </c>
      <c r="V816" s="1">
        <v>19200</v>
      </c>
      <c r="W816" s="182">
        <f t="shared" si="84"/>
        <v>43.994999999999997</v>
      </c>
      <c r="X816" s="2" t="s">
        <v>4868</v>
      </c>
      <c r="AA816" s="183">
        <f t="shared" si="81"/>
        <v>0.60882352941176465</v>
      </c>
      <c r="AB816" s="183">
        <f t="shared" si="82"/>
        <v>0.516208</v>
      </c>
      <c r="AE816" s="183">
        <f t="shared" si="83"/>
        <v>8.1000000000000014</v>
      </c>
    </row>
    <row r="817" spans="1:31" x14ac:dyDescent="0.2">
      <c r="A817" s="133" t="s">
        <v>6322</v>
      </c>
      <c r="B817" s="133" t="s">
        <v>4424</v>
      </c>
      <c r="C817" s="136" t="s">
        <v>5885</v>
      </c>
      <c r="D817" s="136" t="s">
        <v>4731</v>
      </c>
      <c r="E817" s="136" t="s">
        <v>6323</v>
      </c>
      <c r="F817" s="133" t="s">
        <v>3752</v>
      </c>
      <c r="G817" s="136" t="s">
        <v>3655</v>
      </c>
      <c r="H817" s="133">
        <v>172</v>
      </c>
      <c r="I817" s="133">
        <v>1</v>
      </c>
      <c r="J817" s="133">
        <v>5</v>
      </c>
      <c r="K817" s="133">
        <v>45</v>
      </c>
      <c r="L817" s="133">
        <v>10</v>
      </c>
      <c r="M817" s="133" t="s">
        <v>6041</v>
      </c>
      <c r="N817" s="136" t="s">
        <v>580</v>
      </c>
      <c r="O817" s="133" t="s">
        <v>6317</v>
      </c>
      <c r="P817" s="133" t="s">
        <v>4816</v>
      </c>
      <c r="Q817" s="166">
        <v>41925</v>
      </c>
      <c r="R817" s="181">
        <v>1.61</v>
      </c>
      <c r="S817" s="1">
        <v>59.5</v>
      </c>
      <c r="V817" s="1">
        <v>19200</v>
      </c>
      <c r="W817" s="182">
        <f t="shared" si="84"/>
        <v>43.994999999999997</v>
      </c>
      <c r="X817" s="2" t="s">
        <v>4868</v>
      </c>
      <c r="AA817" s="183">
        <f t="shared" si="81"/>
        <v>0.60882352941176465</v>
      </c>
      <c r="AB817" s="183">
        <f t="shared" si="82"/>
        <v>0.516208</v>
      </c>
      <c r="AE817" s="183">
        <f t="shared" si="83"/>
        <v>8.1000000000000014</v>
      </c>
    </row>
    <row r="818" spans="1:31" x14ac:dyDescent="0.2">
      <c r="A818" s="133" t="s">
        <v>6324</v>
      </c>
      <c r="B818" s="133" t="s">
        <v>4424</v>
      </c>
      <c r="C818" s="136" t="s">
        <v>5885</v>
      </c>
      <c r="D818" s="136" t="s">
        <v>2561</v>
      </c>
      <c r="E818" s="136" t="s">
        <v>6325</v>
      </c>
      <c r="F818" s="133" t="s">
        <v>34</v>
      </c>
      <c r="G818" s="136" t="s">
        <v>3655</v>
      </c>
      <c r="H818" s="133">
        <v>172</v>
      </c>
      <c r="I818" s="133">
        <v>1</v>
      </c>
      <c r="J818" s="133">
        <v>2.5</v>
      </c>
      <c r="K818" s="133">
        <v>45</v>
      </c>
      <c r="L818" s="133">
        <v>10</v>
      </c>
      <c r="M818" s="133" t="s">
        <v>6041</v>
      </c>
      <c r="N818" s="136" t="s">
        <v>580</v>
      </c>
      <c r="O818" s="133" t="s">
        <v>6317</v>
      </c>
      <c r="P818" s="133" t="s">
        <v>4816</v>
      </c>
      <c r="Q818" s="166">
        <v>41925</v>
      </c>
      <c r="R818" s="181">
        <v>1.61</v>
      </c>
      <c r="S818" s="1">
        <v>59.5</v>
      </c>
      <c r="V818" s="1">
        <v>19200</v>
      </c>
      <c r="W818" s="182">
        <f t="shared" si="84"/>
        <v>43.994999999999997</v>
      </c>
      <c r="X818" s="2" t="s">
        <v>4868</v>
      </c>
      <c r="AA818" s="183">
        <f t="shared" si="81"/>
        <v>0.30441176470588233</v>
      </c>
      <c r="AB818" s="183">
        <f t="shared" si="82"/>
        <v>0.258104</v>
      </c>
      <c r="AE818" s="183">
        <f t="shared" si="83"/>
        <v>4.0500000000000007</v>
      </c>
    </row>
    <row r="819" spans="1:31" x14ac:dyDescent="0.2">
      <c r="A819" s="133" t="s">
        <v>6324</v>
      </c>
      <c r="B819" s="133" t="s">
        <v>4424</v>
      </c>
      <c r="C819" s="136" t="s">
        <v>5885</v>
      </c>
      <c r="D819" s="136" t="s">
        <v>5268</v>
      </c>
      <c r="E819" s="136" t="s">
        <v>6325</v>
      </c>
      <c r="F819" s="133" t="s">
        <v>34</v>
      </c>
      <c r="G819" s="136" t="s">
        <v>3655</v>
      </c>
      <c r="H819" s="133">
        <v>172</v>
      </c>
      <c r="I819" s="133">
        <v>1</v>
      </c>
      <c r="J819" s="133">
        <v>2.5</v>
      </c>
      <c r="K819" s="133">
        <v>45</v>
      </c>
      <c r="L819" s="133">
        <v>10</v>
      </c>
      <c r="M819" s="133" t="s">
        <v>6041</v>
      </c>
      <c r="N819" s="136" t="s">
        <v>580</v>
      </c>
      <c r="O819" s="133" t="s">
        <v>6317</v>
      </c>
      <c r="P819" s="133" t="s">
        <v>4816</v>
      </c>
      <c r="Q819" s="166">
        <v>41925</v>
      </c>
      <c r="R819" s="181">
        <v>1.61</v>
      </c>
      <c r="S819" s="1">
        <v>59.5</v>
      </c>
      <c r="V819" s="1">
        <v>19200</v>
      </c>
      <c r="W819" s="182">
        <f t="shared" si="84"/>
        <v>43.994999999999997</v>
      </c>
      <c r="X819" s="2" t="s">
        <v>4868</v>
      </c>
      <c r="AA819" s="183">
        <f t="shared" si="81"/>
        <v>0.30441176470588233</v>
      </c>
      <c r="AB819" s="183">
        <f t="shared" si="82"/>
        <v>0.258104</v>
      </c>
      <c r="AE819" s="183">
        <f t="shared" si="83"/>
        <v>4.0500000000000007</v>
      </c>
    </row>
    <row r="820" spans="1:31" x14ac:dyDescent="0.2">
      <c r="A820" s="133" t="s">
        <v>6326</v>
      </c>
      <c r="B820" s="133" t="s">
        <v>4424</v>
      </c>
      <c r="C820" s="136" t="s">
        <v>5885</v>
      </c>
      <c r="D820" s="136" t="s">
        <v>4273</v>
      </c>
      <c r="E820" s="136" t="s">
        <v>6327</v>
      </c>
      <c r="F820" s="133" t="s">
        <v>3994</v>
      </c>
      <c r="G820" s="136" t="s">
        <v>3655</v>
      </c>
      <c r="H820" s="133">
        <v>172</v>
      </c>
      <c r="I820" s="133">
        <v>1</v>
      </c>
      <c r="J820" s="133">
        <v>5</v>
      </c>
      <c r="K820" s="133">
        <v>45</v>
      </c>
      <c r="L820" s="133">
        <v>10</v>
      </c>
      <c r="M820" s="133" t="s">
        <v>6041</v>
      </c>
      <c r="N820" s="136" t="s">
        <v>580</v>
      </c>
      <c r="O820" s="133" t="s">
        <v>6328</v>
      </c>
      <c r="P820" s="133" t="s">
        <v>663</v>
      </c>
      <c r="Q820" s="166">
        <v>41927</v>
      </c>
      <c r="R820" s="181">
        <v>1.61</v>
      </c>
      <c r="S820" s="1">
        <v>59.5</v>
      </c>
      <c r="V820" s="1">
        <v>19200</v>
      </c>
      <c r="W820" s="182">
        <f t="shared" si="84"/>
        <v>43.994999999999997</v>
      </c>
      <c r="X820" s="2" t="s">
        <v>4868</v>
      </c>
      <c r="AA820" s="183">
        <f t="shared" si="81"/>
        <v>0.60882352941176465</v>
      </c>
      <c r="AB820" s="183">
        <f t="shared" si="82"/>
        <v>0.516208</v>
      </c>
      <c r="AE820" s="183">
        <f t="shared" si="83"/>
        <v>8.1000000000000014</v>
      </c>
    </row>
    <row r="821" spans="1:31" x14ac:dyDescent="0.2">
      <c r="A821" s="133" t="s">
        <v>6326</v>
      </c>
      <c r="B821" s="133" t="s">
        <v>4424</v>
      </c>
      <c r="C821" s="136" t="s">
        <v>5885</v>
      </c>
      <c r="D821" s="136" t="s">
        <v>4277</v>
      </c>
      <c r="E821" s="136" t="s">
        <v>6327</v>
      </c>
      <c r="F821" s="133" t="s">
        <v>3994</v>
      </c>
      <c r="G821" s="136" t="s">
        <v>3655</v>
      </c>
      <c r="H821" s="133">
        <v>172</v>
      </c>
      <c r="I821" s="133">
        <v>1</v>
      </c>
      <c r="J821" s="133">
        <v>5</v>
      </c>
      <c r="K821" s="133">
        <v>45</v>
      </c>
      <c r="L821" s="133">
        <v>10</v>
      </c>
      <c r="M821" s="133" t="s">
        <v>6041</v>
      </c>
      <c r="N821" s="136" t="s">
        <v>580</v>
      </c>
      <c r="O821" s="133" t="s">
        <v>6328</v>
      </c>
      <c r="P821" s="133" t="s">
        <v>663</v>
      </c>
      <c r="Q821" s="166">
        <v>41927</v>
      </c>
      <c r="R821" s="181">
        <v>1.61</v>
      </c>
      <c r="S821" s="1">
        <v>59.5</v>
      </c>
      <c r="V821" s="1">
        <v>19200</v>
      </c>
      <c r="W821" s="182">
        <f t="shared" si="84"/>
        <v>43.994999999999997</v>
      </c>
      <c r="X821" s="2" t="s">
        <v>4868</v>
      </c>
      <c r="AA821" s="183">
        <f t="shared" si="81"/>
        <v>0.60882352941176465</v>
      </c>
      <c r="AB821" s="183">
        <f t="shared" si="82"/>
        <v>0.516208</v>
      </c>
      <c r="AE821" s="183">
        <f t="shared" si="83"/>
        <v>8.1000000000000014</v>
      </c>
    </row>
    <row r="822" spans="1:31" x14ac:dyDescent="0.2">
      <c r="A822" s="133" t="s">
        <v>6342</v>
      </c>
      <c r="B822" s="133" t="s">
        <v>4424</v>
      </c>
      <c r="C822" s="136" t="s">
        <v>5885</v>
      </c>
      <c r="D822" s="136" t="s">
        <v>4645</v>
      </c>
      <c r="E822" s="136" t="s">
        <v>6343</v>
      </c>
      <c r="F822" s="133" t="s">
        <v>4332</v>
      </c>
      <c r="G822" s="136" t="s">
        <v>3655</v>
      </c>
      <c r="H822" s="133">
        <v>172</v>
      </c>
      <c r="I822" s="133">
        <v>1</v>
      </c>
      <c r="J822" s="133">
        <v>195</v>
      </c>
      <c r="K822" s="133">
        <v>58</v>
      </c>
      <c r="L822" s="133">
        <v>390</v>
      </c>
      <c r="M822" s="133" t="s">
        <v>6344</v>
      </c>
      <c r="N822" s="136" t="s">
        <v>3403</v>
      </c>
      <c r="O822" s="133" t="s">
        <v>6345</v>
      </c>
      <c r="P822" s="133" t="s">
        <v>4807</v>
      </c>
      <c r="Q822" s="166">
        <v>41940</v>
      </c>
      <c r="R822" s="181">
        <v>1.61</v>
      </c>
      <c r="S822" s="1">
        <v>100</v>
      </c>
      <c r="V822" s="1">
        <v>19200</v>
      </c>
      <c r="W822" s="182">
        <f t="shared" si="84"/>
        <v>43.994999999999997</v>
      </c>
      <c r="X822" s="2" t="s">
        <v>4868</v>
      </c>
      <c r="AA822" s="183">
        <f t="shared" si="81"/>
        <v>18.209099999999999</v>
      </c>
      <c r="AB822" s="183">
        <f t="shared" si="82"/>
        <v>20.132111999999999</v>
      </c>
      <c r="AE822" s="183">
        <f t="shared" si="83"/>
        <v>315.90000000000003</v>
      </c>
    </row>
    <row r="823" spans="1:31" x14ac:dyDescent="0.2">
      <c r="A823" s="133" t="s">
        <v>6342</v>
      </c>
      <c r="B823" s="133" t="s">
        <v>4424</v>
      </c>
      <c r="C823" s="136" t="s">
        <v>5885</v>
      </c>
      <c r="D823" s="136" t="s">
        <v>4650</v>
      </c>
      <c r="E823" s="136" t="s">
        <v>6343</v>
      </c>
      <c r="F823" s="133" t="s">
        <v>4332</v>
      </c>
      <c r="G823" s="136" t="s">
        <v>3655</v>
      </c>
      <c r="H823" s="133">
        <v>172</v>
      </c>
      <c r="I823" s="133">
        <v>1</v>
      </c>
      <c r="J823" s="133">
        <v>195</v>
      </c>
      <c r="K823" s="133">
        <v>58</v>
      </c>
      <c r="L823" s="133">
        <v>390</v>
      </c>
      <c r="M823" s="133" t="s">
        <v>6344</v>
      </c>
      <c r="N823" s="136" t="s">
        <v>3403</v>
      </c>
      <c r="O823" s="133" t="s">
        <v>6345</v>
      </c>
      <c r="P823" s="133" t="s">
        <v>4807</v>
      </c>
      <c r="Q823" s="166">
        <v>41940</v>
      </c>
      <c r="R823" s="181">
        <v>1.61</v>
      </c>
      <c r="S823" s="1">
        <v>100</v>
      </c>
      <c r="V823" s="1">
        <v>19200</v>
      </c>
      <c r="W823" s="182">
        <f>41.9*1.05</f>
        <v>43.994999999999997</v>
      </c>
      <c r="X823" s="2" t="s">
        <v>4868</v>
      </c>
      <c r="AA823" s="183">
        <f>K823*100*R823*(J823)/(S823*1000)</f>
        <v>18.209099999999999</v>
      </c>
      <c r="AB823" s="183">
        <f>(V823*(J823)*1.1)/9000*W823/1000</f>
        <v>20.132111999999999</v>
      </c>
      <c r="AE823" s="183">
        <f>J823*(G823/100)</f>
        <v>315.90000000000003</v>
      </c>
    </row>
    <row r="824" spans="1:31" ht="13.5" thickBot="1" x14ac:dyDescent="0.25">
      <c r="A824" s="133" t="s">
        <v>1207</v>
      </c>
      <c r="B824" s="133" t="s">
        <v>4424</v>
      </c>
      <c r="C824" s="136" t="s">
        <v>5885</v>
      </c>
      <c r="D824" s="136" t="s">
        <v>6359</v>
      </c>
      <c r="E824" s="136"/>
      <c r="F824" s="133" t="s">
        <v>1207</v>
      </c>
      <c r="G824" s="136" t="s">
        <v>3655</v>
      </c>
      <c r="H824" s="133">
        <v>172</v>
      </c>
      <c r="I824" s="133">
        <v>2</v>
      </c>
      <c r="J824" s="133" t="s">
        <v>6360</v>
      </c>
      <c r="K824" s="133" t="s">
        <v>6364</v>
      </c>
      <c r="L824" s="133">
        <v>150</v>
      </c>
      <c r="M824" s="133" t="s">
        <v>6363</v>
      </c>
      <c r="N824" s="136" t="s">
        <v>3612</v>
      </c>
      <c r="O824" s="133" t="s">
        <v>6365</v>
      </c>
      <c r="P824" s="133" t="s">
        <v>6362</v>
      </c>
      <c r="Q824" s="166">
        <v>41933</v>
      </c>
      <c r="R824" s="308">
        <v>1.61</v>
      </c>
      <c r="S824" s="1">
        <v>72</v>
      </c>
      <c r="V824" s="1">
        <v>19200</v>
      </c>
      <c r="W824" s="182">
        <f>41.9*1.05</f>
        <v>43.994999999999997</v>
      </c>
      <c r="X824" s="2" t="s">
        <v>4868</v>
      </c>
      <c r="AA824" s="183" t="e">
        <f>K824*100*R824*(J824)/(S824*1000)</f>
        <v>#VALUE!</v>
      </c>
      <c r="AB824" s="183" t="e">
        <f>(V824*(J824)*1.1)/9000*W824/1000</f>
        <v>#VALUE!</v>
      </c>
      <c r="AE824" s="183" t="e">
        <f>J824*(G824/100)</f>
        <v>#VALUE!</v>
      </c>
    </row>
    <row r="825" spans="1:31" x14ac:dyDescent="0.2">
      <c r="A825" s="133" t="s">
        <v>6358</v>
      </c>
      <c r="B825" s="133" t="s">
        <v>4424</v>
      </c>
      <c r="C825" s="136" t="s">
        <v>5885</v>
      </c>
      <c r="D825" s="136" t="s">
        <v>4652</v>
      </c>
      <c r="E825" s="136" t="s">
        <v>5658</v>
      </c>
      <c r="F825" s="133" t="s">
        <v>4166</v>
      </c>
      <c r="G825" s="136" t="s">
        <v>3655</v>
      </c>
      <c r="H825" s="133">
        <v>172</v>
      </c>
      <c r="I825" s="133">
        <v>1</v>
      </c>
      <c r="J825" s="133">
        <v>110</v>
      </c>
      <c r="K825" s="133">
        <v>54</v>
      </c>
      <c r="L825" s="133">
        <v>220</v>
      </c>
      <c r="M825" s="133" t="s">
        <v>3630</v>
      </c>
      <c r="N825" s="136" t="s">
        <v>2660</v>
      </c>
      <c r="O825" s="133" t="s">
        <v>5710</v>
      </c>
      <c r="P825" s="133" t="s">
        <v>663</v>
      </c>
      <c r="Q825" s="166">
        <v>41947</v>
      </c>
      <c r="R825" s="181">
        <v>1.61</v>
      </c>
      <c r="S825" s="1">
        <v>72</v>
      </c>
      <c r="V825" s="1">
        <v>19200</v>
      </c>
      <c r="W825" s="182">
        <f t="shared" ref="W825:W836" si="85">41.9*1.05</f>
        <v>43.994999999999997</v>
      </c>
      <c r="X825" s="2" t="s">
        <v>4868</v>
      </c>
      <c r="AA825" s="183">
        <f t="shared" ref="AA825:AA836" si="86">K825*100*R825*(J825)/(S825*1000)</f>
        <v>13.282500000000001</v>
      </c>
      <c r="AB825" s="183">
        <f t="shared" ref="AB825:AB836" si="87">(V825*(J825)*1.1)/9000*W825/1000</f>
        <v>11.356575999999999</v>
      </c>
      <c r="AE825" s="183">
        <f t="shared" ref="AE825:AE836" si="88">J825*(G825/100)</f>
        <v>178.20000000000002</v>
      </c>
    </row>
    <row r="826" spans="1:31" x14ac:dyDescent="0.2">
      <c r="A826" s="133" t="s">
        <v>6358</v>
      </c>
      <c r="B826" s="133" t="s">
        <v>4424</v>
      </c>
      <c r="C826" s="136" t="s">
        <v>5885</v>
      </c>
      <c r="D826" s="136" t="s">
        <v>4654</v>
      </c>
      <c r="E826" s="136" t="s">
        <v>5658</v>
      </c>
      <c r="F826" s="133" t="s">
        <v>4166</v>
      </c>
      <c r="G826" s="136" t="s">
        <v>3655</v>
      </c>
      <c r="H826" s="133">
        <v>172</v>
      </c>
      <c r="I826" s="133">
        <v>1</v>
      </c>
      <c r="J826" s="133">
        <v>110</v>
      </c>
      <c r="K826" s="133">
        <v>54</v>
      </c>
      <c r="L826" s="133">
        <v>220</v>
      </c>
      <c r="M826" s="133" t="s">
        <v>3630</v>
      </c>
      <c r="N826" s="136" t="s">
        <v>2660</v>
      </c>
      <c r="O826" s="133" t="s">
        <v>5710</v>
      </c>
      <c r="P826" s="133" t="s">
        <v>663</v>
      </c>
      <c r="Q826" s="166">
        <v>41947</v>
      </c>
      <c r="R826" s="181">
        <v>1.61</v>
      </c>
      <c r="S826" s="1">
        <v>72</v>
      </c>
      <c r="V826" s="1">
        <v>19200</v>
      </c>
      <c r="W826" s="182">
        <f t="shared" si="85"/>
        <v>43.994999999999997</v>
      </c>
      <c r="X826" s="2" t="s">
        <v>4868</v>
      </c>
      <c r="AA826" s="183">
        <f t="shared" si="86"/>
        <v>13.282500000000001</v>
      </c>
      <c r="AB826" s="183">
        <f t="shared" si="87"/>
        <v>11.356575999999999</v>
      </c>
      <c r="AE826" s="183">
        <f t="shared" si="88"/>
        <v>178.20000000000002</v>
      </c>
    </row>
    <row r="827" spans="1:31" x14ac:dyDescent="0.2">
      <c r="A827" s="133" t="s">
        <v>6386</v>
      </c>
      <c r="B827" s="133" t="s">
        <v>4424</v>
      </c>
      <c r="C827" s="136" t="s">
        <v>5885</v>
      </c>
      <c r="D827" s="136" t="s">
        <v>4656</v>
      </c>
      <c r="E827" s="136" t="s">
        <v>6387</v>
      </c>
      <c r="F827" s="133" t="s">
        <v>6388</v>
      </c>
      <c r="G827" s="136" t="s">
        <v>3655</v>
      </c>
      <c r="H827" s="133">
        <v>172</v>
      </c>
      <c r="I827" s="133">
        <v>1</v>
      </c>
      <c r="J827" s="133">
        <v>1</v>
      </c>
      <c r="K827" s="133">
        <v>54</v>
      </c>
      <c r="L827" s="133">
        <v>2</v>
      </c>
      <c r="M827" s="133" t="s">
        <v>6041</v>
      </c>
      <c r="N827" s="136"/>
      <c r="O827" s="133" t="s">
        <v>6228</v>
      </c>
      <c r="P827" s="133"/>
      <c r="Q827" s="133"/>
      <c r="R827" s="181">
        <v>1.61</v>
      </c>
      <c r="S827" s="1">
        <v>72</v>
      </c>
      <c r="V827" s="1">
        <v>19200</v>
      </c>
      <c r="W827" s="182">
        <f t="shared" si="85"/>
        <v>43.994999999999997</v>
      </c>
      <c r="X827" s="2" t="s">
        <v>4868</v>
      </c>
      <c r="AA827" s="183">
        <f t="shared" si="86"/>
        <v>0.12075</v>
      </c>
      <c r="AB827" s="183">
        <f t="shared" si="87"/>
        <v>0.10324159999999999</v>
      </c>
      <c r="AE827" s="183">
        <f t="shared" si="88"/>
        <v>1.62</v>
      </c>
    </row>
    <row r="828" spans="1:31" x14ac:dyDescent="0.2">
      <c r="A828" s="133" t="s">
        <v>6386</v>
      </c>
      <c r="B828" s="133" t="s">
        <v>4424</v>
      </c>
      <c r="C828" s="136" t="s">
        <v>5885</v>
      </c>
      <c r="D828" s="136" t="s">
        <v>4658</v>
      </c>
      <c r="E828" s="136" t="s">
        <v>6387</v>
      </c>
      <c r="F828" s="133" t="s">
        <v>6388</v>
      </c>
      <c r="G828" s="136" t="s">
        <v>3655</v>
      </c>
      <c r="H828" s="133">
        <v>172</v>
      </c>
      <c r="I828" s="133">
        <v>1</v>
      </c>
      <c r="J828" s="133">
        <v>1</v>
      </c>
      <c r="K828" s="133">
        <v>54</v>
      </c>
      <c r="L828" s="133">
        <v>2</v>
      </c>
      <c r="M828" s="133" t="s">
        <v>6041</v>
      </c>
      <c r="N828" s="136"/>
      <c r="O828" s="133" t="s">
        <v>6228</v>
      </c>
      <c r="P828" s="133"/>
      <c r="Q828" s="133"/>
      <c r="R828" s="181">
        <v>1.61</v>
      </c>
      <c r="S828" s="1">
        <v>72</v>
      </c>
      <c r="V828" s="1">
        <v>19200</v>
      </c>
      <c r="W828" s="182">
        <f t="shared" si="85"/>
        <v>43.994999999999997</v>
      </c>
      <c r="X828" s="2" t="s">
        <v>4868</v>
      </c>
      <c r="AA828" s="183">
        <f t="shared" si="86"/>
        <v>0.12075</v>
      </c>
      <c r="AB828" s="183">
        <f t="shared" si="87"/>
        <v>0.10324159999999999</v>
      </c>
      <c r="AE828" s="183">
        <f t="shared" si="88"/>
        <v>1.62</v>
      </c>
    </row>
    <row r="829" spans="1:31" x14ac:dyDescent="0.2">
      <c r="A829" s="133" t="s">
        <v>1207</v>
      </c>
      <c r="B829" s="133" t="s">
        <v>4424</v>
      </c>
      <c r="C829" s="136"/>
      <c r="D829" s="136"/>
      <c r="E829" s="136"/>
      <c r="F829" s="133" t="s">
        <v>6475</v>
      </c>
      <c r="G829" s="136"/>
      <c r="H829" s="133">
        <v>172</v>
      </c>
      <c r="I829" s="133">
        <v>1</v>
      </c>
      <c r="J829" s="133"/>
      <c r="K829" s="133"/>
      <c r="L829" s="133"/>
      <c r="M829" s="133"/>
      <c r="N829" s="136"/>
      <c r="O829" s="133" t="s">
        <v>6389</v>
      </c>
      <c r="P829" s="133"/>
      <c r="Q829" s="133"/>
      <c r="R829" s="181">
        <v>1.61</v>
      </c>
      <c r="S829" s="1">
        <v>59.5</v>
      </c>
      <c r="V829" s="1">
        <v>19200</v>
      </c>
      <c r="W829" s="182">
        <f t="shared" si="85"/>
        <v>43.994999999999997</v>
      </c>
      <c r="X829" s="2" t="s">
        <v>4868</v>
      </c>
      <c r="AA829" s="183">
        <f t="shared" si="86"/>
        <v>0</v>
      </c>
      <c r="AB829" s="183">
        <f t="shared" si="87"/>
        <v>0</v>
      </c>
      <c r="AE829" s="183">
        <f t="shared" si="88"/>
        <v>0</v>
      </c>
    </row>
    <row r="830" spans="1:31" x14ac:dyDescent="0.2">
      <c r="A830" s="133" t="s">
        <v>1207</v>
      </c>
      <c r="B830" s="133" t="s">
        <v>4424</v>
      </c>
      <c r="C830" s="136"/>
      <c r="D830" s="136"/>
      <c r="E830" s="136"/>
      <c r="F830" s="133" t="s">
        <v>6475</v>
      </c>
      <c r="G830" s="136"/>
      <c r="H830" s="133">
        <v>172</v>
      </c>
      <c r="I830" s="133">
        <v>1</v>
      </c>
      <c r="J830" s="133"/>
      <c r="K830" s="133"/>
      <c r="L830" s="133"/>
      <c r="M830" s="133"/>
      <c r="N830" s="136"/>
      <c r="O830" s="133" t="s">
        <v>6389</v>
      </c>
      <c r="P830" s="133"/>
      <c r="Q830" s="133"/>
      <c r="R830" s="181">
        <v>1.61</v>
      </c>
      <c r="S830" s="1">
        <v>59.5</v>
      </c>
      <c r="V830" s="1">
        <v>19200</v>
      </c>
      <c r="W830" s="182">
        <f t="shared" si="85"/>
        <v>43.994999999999997</v>
      </c>
      <c r="X830" s="2" t="s">
        <v>4868</v>
      </c>
      <c r="AA830" s="183">
        <f t="shared" si="86"/>
        <v>0</v>
      </c>
      <c r="AB830" s="183">
        <f t="shared" si="87"/>
        <v>0</v>
      </c>
      <c r="AE830" s="183">
        <f t="shared" si="88"/>
        <v>0</v>
      </c>
    </row>
    <row r="831" spans="1:31" x14ac:dyDescent="0.2">
      <c r="A831" s="133" t="s">
        <v>6447</v>
      </c>
      <c r="B831" s="133" t="s">
        <v>4424</v>
      </c>
      <c r="C831" s="136" t="s">
        <v>5885</v>
      </c>
      <c r="D831" s="136" t="s">
        <v>6453</v>
      </c>
      <c r="E831" s="136"/>
      <c r="F831" s="133" t="s">
        <v>5346</v>
      </c>
      <c r="G831" s="136" t="s">
        <v>3655</v>
      </c>
      <c r="H831" s="133">
        <v>172</v>
      </c>
      <c r="I831" s="133">
        <v>1</v>
      </c>
      <c r="J831" s="133">
        <v>152</v>
      </c>
      <c r="K831" s="133" t="s">
        <v>6334</v>
      </c>
      <c r="L831" s="133">
        <v>152</v>
      </c>
      <c r="M831" s="133" t="s">
        <v>5349</v>
      </c>
      <c r="N831" s="136"/>
      <c r="O831" s="133" t="s">
        <v>6448</v>
      </c>
      <c r="P831" s="133" t="s">
        <v>663</v>
      </c>
      <c r="Q831" s="166">
        <v>41956</v>
      </c>
      <c r="R831" s="181">
        <v>1.61</v>
      </c>
      <c r="S831" s="1">
        <v>59.5</v>
      </c>
      <c r="V831" s="1">
        <v>19200</v>
      </c>
      <c r="W831" s="182">
        <f t="shared" si="85"/>
        <v>43.994999999999997</v>
      </c>
      <c r="X831" s="2" t="s">
        <v>4868</v>
      </c>
      <c r="AA831" s="183" t="e">
        <f t="shared" si="86"/>
        <v>#VALUE!</v>
      </c>
      <c r="AB831" s="183">
        <f t="shared" si="87"/>
        <v>15.692723200000001</v>
      </c>
      <c r="AE831" s="183">
        <f t="shared" si="88"/>
        <v>246.24</v>
      </c>
    </row>
    <row r="832" spans="1:31" x14ac:dyDescent="0.2">
      <c r="A832" s="133" t="s">
        <v>6447</v>
      </c>
      <c r="B832" s="133" t="s">
        <v>4424</v>
      </c>
      <c r="C832" s="136" t="s">
        <v>5885</v>
      </c>
      <c r="D832" s="136" t="s">
        <v>6453</v>
      </c>
      <c r="E832" s="136"/>
      <c r="F832" s="133" t="s">
        <v>5346</v>
      </c>
      <c r="G832" s="136" t="s">
        <v>3655</v>
      </c>
      <c r="H832" s="133">
        <v>172</v>
      </c>
      <c r="I832" s="133">
        <v>1</v>
      </c>
      <c r="J832" s="133">
        <v>152</v>
      </c>
      <c r="K832" s="133" t="s">
        <v>6334</v>
      </c>
      <c r="L832" s="133">
        <v>152</v>
      </c>
      <c r="M832" s="133" t="s">
        <v>5349</v>
      </c>
      <c r="N832" s="136"/>
      <c r="O832" s="133" t="s">
        <v>6448</v>
      </c>
      <c r="P832" s="133" t="s">
        <v>663</v>
      </c>
      <c r="Q832" s="166">
        <v>41956</v>
      </c>
      <c r="R832" s="181">
        <v>1.61</v>
      </c>
      <c r="S832" s="1">
        <v>59.5</v>
      </c>
      <c r="V832" s="1">
        <v>19200</v>
      </c>
      <c r="W832" s="182">
        <f t="shared" si="85"/>
        <v>43.994999999999997</v>
      </c>
      <c r="X832" s="2" t="s">
        <v>4868</v>
      </c>
      <c r="AA832" s="183" t="e">
        <f t="shared" si="86"/>
        <v>#VALUE!</v>
      </c>
      <c r="AB832" s="183">
        <f t="shared" si="87"/>
        <v>15.692723200000001</v>
      </c>
      <c r="AE832" s="183">
        <f t="shared" si="88"/>
        <v>246.24</v>
      </c>
    </row>
    <row r="833" spans="1:31" x14ac:dyDescent="0.2">
      <c r="A833" s="133" t="s">
        <v>6449</v>
      </c>
      <c r="B833" s="133" t="s">
        <v>4424</v>
      </c>
      <c r="C833" s="136" t="s">
        <v>5885</v>
      </c>
      <c r="D833" s="136" t="s">
        <v>6450</v>
      </c>
      <c r="E833" s="136"/>
      <c r="F833" s="133" t="s">
        <v>6451</v>
      </c>
      <c r="G833" s="136" t="s">
        <v>3655</v>
      </c>
      <c r="H833" s="133">
        <v>172</v>
      </c>
      <c r="I833" s="133">
        <v>1</v>
      </c>
      <c r="J833" s="133">
        <v>9</v>
      </c>
      <c r="K833" s="133">
        <v>54</v>
      </c>
      <c r="L833" s="133">
        <v>9</v>
      </c>
      <c r="M833" s="133" t="s">
        <v>6452</v>
      </c>
      <c r="N833" s="136"/>
      <c r="O833" s="133" t="s">
        <v>6448</v>
      </c>
      <c r="P833" s="133" t="s">
        <v>4816</v>
      </c>
      <c r="Q833" s="166">
        <v>41956</v>
      </c>
      <c r="R833" s="181">
        <v>1.61</v>
      </c>
      <c r="S833" s="1">
        <v>59.5</v>
      </c>
      <c r="V833" s="1">
        <v>19200</v>
      </c>
      <c r="W833" s="182">
        <f t="shared" si="85"/>
        <v>43.994999999999997</v>
      </c>
      <c r="X833" s="2" t="s">
        <v>4868</v>
      </c>
      <c r="AA833" s="183">
        <f t="shared" si="86"/>
        <v>1.3150588235294118</v>
      </c>
      <c r="AB833" s="183">
        <f t="shared" si="87"/>
        <v>0.92917440000000007</v>
      </c>
      <c r="AE833" s="183">
        <f t="shared" si="88"/>
        <v>14.580000000000002</v>
      </c>
    </row>
    <row r="834" spans="1:31" x14ac:dyDescent="0.2">
      <c r="A834" s="133" t="s">
        <v>6449</v>
      </c>
      <c r="B834" s="133" t="s">
        <v>4424</v>
      </c>
      <c r="C834" s="136" t="s">
        <v>5885</v>
      </c>
      <c r="D834" s="136" t="s">
        <v>6450</v>
      </c>
      <c r="E834" s="136"/>
      <c r="F834" s="133" t="s">
        <v>6451</v>
      </c>
      <c r="G834" s="136" t="s">
        <v>3655</v>
      </c>
      <c r="H834" s="133">
        <v>172</v>
      </c>
      <c r="I834" s="133">
        <v>1</v>
      </c>
      <c r="J834" s="133">
        <v>9</v>
      </c>
      <c r="K834" s="133">
        <v>54</v>
      </c>
      <c r="L834" s="133">
        <v>9</v>
      </c>
      <c r="M834" s="133" t="s">
        <v>6452</v>
      </c>
      <c r="N834" s="136"/>
      <c r="O834" s="133" t="s">
        <v>6448</v>
      </c>
      <c r="P834" s="133" t="s">
        <v>4816</v>
      </c>
      <c r="Q834" s="166">
        <v>41956</v>
      </c>
      <c r="R834" s="181">
        <v>1.61</v>
      </c>
      <c r="S834" s="1">
        <v>59.5</v>
      </c>
      <c r="V834" s="1">
        <v>19200</v>
      </c>
      <c r="W834" s="182">
        <f t="shared" si="85"/>
        <v>43.994999999999997</v>
      </c>
      <c r="X834" s="2" t="s">
        <v>4868</v>
      </c>
      <c r="AA834" s="183">
        <f t="shared" si="86"/>
        <v>1.3150588235294118</v>
      </c>
      <c r="AB834" s="183">
        <f t="shared" si="87"/>
        <v>0.92917440000000007</v>
      </c>
      <c r="AE834" s="183">
        <f t="shared" si="88"/>
        <v>14.580000000000002</v>
      </c>
    </row>
    <row r="835" spans="1:31" x14ac:dyDescent="0.2">
      <c r="A835" s="133" t="s">
        <v>6459</v>
      </c>
      <c r="B835" s="133" t="s">
        <v>4424</v>
      </c>
      <c r="C835" s="136" t="s">
        <v>5885</v>
      </c>
      <c r="D835" s="136" t="s">
        <v>6455</v>
      </c>
      <c r="E835" s="136"/>
      <c r="F835" s="133" t="s">
        <v>5346</v>
      </c>
      <c r="G835" s="136" t="s">
        <v>3655</v>
      </c>
      <c r="H835" s="133">
        <v>172</v>
      </c>
      <c r="I835" s="133">
        <v>1</v>
      </c>
      <c r="J835" s="133">
        <v>15</v>
      </c>
      <c r="K835" s="133" t="s">
        <v>6456</v>
      </c>
      <c r="L835" s="133"/>
      <c r="M835" s="133" t="s">
        <v>5349</v>
      </c>
      <c r="N835" s="136"/>
      <c r="O835" s="133" t="s">
        <v>6457</v>
      </c>
      <c r="P835" s="133" t="s">
        <v>663</v>
      </c>
      <c r="Q835" s="166">
        <v>41957</v>
      </c>
      <c r="R835" s="181">
        <v>1.61</v>
      </c>
      <c r="S835" s="1">
        <v>85</v>
      </c>
      <c r="V835" s="1">
        <v>19200</v>
      </c>
      <c r="W835" s="182">
        <f t="shared" si="85"/>
        <v>43.994999999999997</v>
      </c>
      <c r="X835" s="2" t="s">
        <v>4868</v>
      </c>
      <c r="AA835" s="183" t="e">
        <f t="shared" si="86"/>
        <v>#VALUE!</v>
      </c>
      <c r="AB835" s="183">
        <f t="shared" si="87"/>
        <v>1.548624</v>
      </c>
      <c r="AE835" s="183">
        <f t="shared" si="88"/>
        <v>24.3</v>
      </c>
    </row>
    <row r="836" spans="1:31" x14ac:dyDescent="0.2">
      <c r="A836" s="133" t="s">
        <v>6454</v>
      </c>
      <c r="B836" s="133" t="s">
        <v>4424</v>
      </c>
      <c r="C836" s="136" t="s">
        <v>5885</v>
      </c>
      <c r="D836" s="136" t="s">
        <v>6455</v>
      </c>
      <c r="E836" s="136"/>
      <c r="F836" s="133" t="s">
        <v>5346</v>
      </c>
      <c r="G836" s="136" t="s">
        <v>3655</v>
      </c>
      <c r="H836" s="133">
        <v>172</v>
      </c>
      <c r="I836" s="133">
        <v>1</v>
      </c>
      <c r="J836" s="133">
        <v>15</v>
      </c>
      <c r="K836" s="133" t="s">
        <v>6456</v>
      </c>
      <c r="L836" s="133"/>
      <c r="M836" s="133" t="s">
        <v>5349</v>
      </c>
      <c r="N836" s="136"/>
      <c r="O836" s="133" t="s">
        <v>6458</v>
      </c>
      <c r="P836" s="133" t="s">
        <v>663</v>
      </c>
      <c r="Q836" s="166">
        <v>41957</v>
      </c>
      <c r="R836" s="181">
        <v>1.61</v>
      </c>
      <c r="S836" s="1">
        <v>85</v>
      </c>
      <c r="V836" s="1">
        <v>19200</v>
      </c>
      <c r="W836" s="182">
        <f t="shared" si="85"/>
        <v>43.994999999999997</v>
      </c>
      <c r="X836" s="2" t="s">
        <v>4868</v>
      </c>
      <c r="AA836" s="183" t="e">
        <f t="shared" si="86"/>
        <v>#VALUE!</v>
      </c>
      <c r="AB836" s="183">
        <f t="shared" si="87"/>
        <v>1.548624</v>
      </c>
      <c r="AE836" s="183">
        <f t="shared" si="88"/>
        <v>24.3</v>
      </c>
    </row>
    <row r="837" spans="1:31" x14ac:dyDescent="0.2">
      <c r="A837" s="133" t="s">
        <v>6382</v>
      </c>
      <c r="B837" s="133" t="s">
        <v>4424</v>
      </c>
      <c r="C837" s="136" t="s">
        <v>5885</v>
      </c>
      <c r="D837" s="136" t="s">
        <v>6460</v>
      </c>
      <c r="E837" s="136" t="s">
        <v>6383</v>
      </c>
      <c r="F837" s="133" t="s">
        <v>3635</v>
      </c>
      <c r="G837" s="136" t="s">
        <v>3655</v>
      </c>
      <c r="H837" s="133">
        <v>172</v>
      </c>
      <c r="I837" s="133">
        <v>1</v>
      </c>
      <c r="J837" s="133">
        <v>3.5</v>
      </c>
      <c r="K837" s="133">
        <v>54</v>
      </c>
      <c r="L837" s="133">
        <v>60</v>
      </c>
      <c r="M837" s="133" t="s">
        <v>6384</v>
      </c>
      <c r="N837" s="136" t="s">
        <v>3633</v>
      </c>
      <c r="O837" s="133" t="s">
        <v>6228</v>
      </c>
      <c r="P837" s="133" t="s">
        <v>663</v>
      </c>
      <c r="Q837" s="166">
        <v>41957</v>
      </c>
      <c r="R837" s="181">
        <v>1.61</v>
      </c>
      <c r="S837" s="1">
        <v>72</v>
      </c>
      <c r="V837" s="1">
        <v>19200</v>
      </c>
      <c r="W837" s="182">
        <f>41.9*1.05</f>
        <v>43.994999999999997</v>
      </c>
      <c r="X837" s="2" t="s">
        <v>4868</v>
      </c>
      <c r="AA837" s="183">
        <f>K837*100*R837*(J837)/(S837*1000)</f>
        <v>0.42262499999999997</v>
      </c>
      <c r="AB837" s="183">
        <f>(V837*(J837)*1.1)/9000*W837/1000</f>
        <v>0.36134559999999993</v>
      </c>
      <c r="AE837" s="183">
        <f>J837*(G837/100)</f>
        <v>5.67</v>
      </c>
    </row>
    <row r="838" spans="1:31" ht="13.5" thickBot="1" x14ac:dyDescent="0.25">
      <c r="A838" s="133" t="s">
        <v>6382</v>
      </c>
      <c r="B838" s="133" t="s">
        <v>4424</v>
      </c>
      <c r="C838" s="136" t="s">
        <v>5885</v>
      </c>
      <c r="D838" s="136" t="s">
        <v>6461</v>
      </c>
      <c r="E838" s="136" t="s">
        <v>6383</v>
      </c>
      <c r="F838" s="133" t="s">
        <v>3635</v>
      </c>
      <c r="G838" s="136" t="s">
        <v>3655</v>
      </c>
      <c r="H838" s="133">
        <v>172</v>
      </c>
      <c r="I838" s="133">
        <v>1</v>
      </c>
      <c r="J838" s="133">
        <v>3.5</v>
      </c>
      <c r="K838" s="133">
        <v>54</v>
      </c>
      <c r="L838" s="133">
        <v>60</v>
      </c>
      <c r="M838" s="133" t="s">
        <v>6384</v>
      </c>
      <c r="N838" s="136" t="s">
        <v>3633</v>
      </c>
      <c r="O838" s="133" t="s">
        <v>6228</v>
      </c>
      <c r="P838" s="133" t="s">
        <v>663</v>
      </c>
      <c r="Q838" s="166">
        <v>41957</v>
      </c>
      <c r="R838" s="308">
        <v>1.61</v>
      </c>
      <c r="S838" s="1">
        <v>72</v>
      </c>
      <c r="V838" s="1">
        <v>19200</v>
      </c>
      <c r="W838" s="182">
        <f>41.9*1.05</f>
        <v>43.994999999999997</v>
      </c>
      <c r="X838" s="2" t="s">
        <v>4868</v>
      </c>
      <c r="AA838" s="183">
        <f>K838*100*R838*(J838)/(S838*1000)</f>
        <v>0.42262499999999997</v>
      </c>
      <c r="AB838" s="183">
        <f>(V838*(J838)*1.1)/9000*W838/1000</f>
        <v>0.36134559999999993</v>
      </c>
      <c r="AE838" s="183">
        <f>J838*(G838/100)</f>
        <v>5.67</v>
      </c>
    </row>
    <row r="839" spans="1:31" x14ac:dyDescent="0.2">
      <c r="A839" s="133" t="s">
        <v>6444</v>
      </c>
      <c r="B839" s="133" t="s">
        <v>4424</v>
      </c>
      <c r="C839" s="136" t="s">
        <v>5885</v>
      </c>
      <c r="D839" s="136" t="s">
        <v>6472</v>
      </c>
      <c r="E839" s="136" t="s">
        <v>4523</v>
      </c>
      <c r="F839" s="133" t="s">
        <v>1208</v>
      </c>
      <c r="G839" s="136" t="s">
        <v>3655</v>
      </c>
      <c r="H839" s="133">
        <v>172</v>
      </c>
      <c r="I839" s="133">
        <v>1</v>
      </c>
      <c r="J839" s="133">
        <v>330</v>
      </c>
      <c r="K839" s="133">
        <v>56</v>
      </c>
      <c r="L839" s="133">
        <v>660</v>
      </c>
      <c r="M839" s="133" t="s">
        <v>4524</v>
      </c>
      <c r="N839" s="136" t="s">
        <v>4910</v>
      </c>
      <c r="O839" s="133" t="s">
        <v>6445</v>
      </c>
      <c r="P839" s="133" t="s">
        <v>4816</v>
      </c>
      <c r="Q839" s="166">
        <v>41974</v>
      </c>
      <c r="R839" s="181">
        <v>1.61</v>
      </c>
      <c r="S839" s="1">
        <v>72</v>
      </c>
      <c r="V839" s="1">
        <v>19200</v>
      </c>
      <c r="W839" s="182">
        <f>41.9*1.05</f>
        <v>43.994999999999997</v>
      </c>
      <c r="X839" s="2" t="s">
        <v>4868</v>
      </c>
      <c r="AA839" s="183">
        <f>K839*100*R839*(J839)/(S839*1000)</f>
        <v>41.323333333333331</v>
      </c>
      <c r="AB839" s="183">
        <f>(V839*(J839)*1.1)/9000*W839/1000</f>
        <v>34.069728000000005</v>
      </c>
      <c r="AE839" s="183">
        <f>J839*(G839/100)</f>
        <v>534.6</v>
      </c>
    </row>
    <row r="840" spans="1:31" x14ac:dyDescent="0.2">
      <c r="A840" s="133" t="s">
        <v>6444</v>
      </c>
      <c r="B840" s="133" t="s">
        <v>4424</v>
      </c>
      <c r="C840" s="136" t="s">
        <v>5885</v>
      </c>
      <c r="D840" s="136" t="s">
        <v>6473</v>
      </c>
      <c r="E840" s="136" t="s">
        <v>4523</v>
      </c>
      <c r="F840" s="133" t="s">
        <v>1208</v>
      </c>
      <c r="G840" s="136" t="s">
        <v>3655</v>
      </c>
      <c r="H840" s="133">
        <v>172</v>
      </c>
      <c r="I840" s="133">
        <v>1</v>
      </c>
      <c r="J840" s="133">
        <v>330</v>
      </c>
      <c r="K840" s="133">
        <v>56</v>
      </c>
      <c r="L840" s="133">
        <v>660</v>
      </c>
      <c r="M840" s="133" t="s">
        <v>4524</v>
      </c>
      <c r="N840" s="136" t="s">
        <v>4910</v>
      </c>
      <c r="O840" s="133" t="s">
        <v>6445</v>
      </c>
      <c r="P840" s="133" t="s">
        <v>4816</v>
      </c>
      <c r="Q840" s="166">
        <v>41974</v>
      </c>
      <c r="R840" s="181">
        <v>1.61</v>
      </c>
      <c r="S840" s="1">
        <v>72</v>
      </c>
      <c r="V840" s="1">
        <v>19200</v>
      </c>
      <c r="W840" s="182">
        <f>41.9*1.05</f>
        <v>43.994999999999997</v>
      </c>
      <c r="X840" s="2" t="s">
        <v>4868</v>
      </c>
      <c r="AA840" s="183">
        <f>K840*100*R840*(J840)/(S840*1000)</f>
        <v>41.323333333333331</v>
      </c>
      <c r="AB840" s="183">
        <f>(V840*(J840)*1.1)/9000*W840/1000</f>
        <v>34.069728000000005</v>
      </c>
      <c r="AE840" s="183">
        <f>J840*(G840/100)</f>
        <v>534.6</v>
      </c>
    </row>
    <row r="841" spans="1:31" x14ac:dyDescent="0.2">
      <c r="A841" s="1171" t="s">
        <v>6535</v>
      </c>
      <c r="B841" s="1172"/>
      <c r="C841" s="1173"/>
      <c r="D841" s="1173"/>
      <c r="E841" s="1173"/>
      <c r="F841" s="1172"/>
      <c r="G841" s="136"/>
      <c r="H841" s="133"/>
      <c r="I841" s="133"/>
      <c r="J841" s="133"/>
      <c r="K841" s="133"/>
      <c r="L841" s="133"/>
      <c r="M841" s="133"/>
      <c r="N841" s="136"/>
      <c r="O841" s="133"/>
      <c r="P841" s="133"/>
      <c r="Q841" s="166"/>
    </row>
    <row r="842" spans="1:31" x14ac:dyDescent="0.2">
      <c r="A842" s="133" t="s">
        <v>6500</v>
      </c>
      <c r="B842" s="133" t="s">
        <v>4424</v>
      </c>
      <c r="C842" s="136" t="s">
        <v>5885</v>
      </c>
      <c r="D842" s="136" t="s">
        <v>6672</v>
      </c>
      <c r="E842" s="136"/>
      <c r="F842" s="133" t="s">
        <v>6502</v>
      </c>
      <c r="G842" s="136" t="s">
        <v>3655</v>
      </c>
      <c r="H842" s="133">
        <v>172</v>
      </c>
      <c r="I842" s="133">
        <v>2</v>
      </c>
      <c r="J842" s="133">
        <v>10</v>
      </c>
      <c r="K842" s="133">
        <v>46</v>
      </c>
      <c r="L842" s="133">
        <v>10</v>
      </c>
      <c r="M842" s="133" t="s">
        <v>5811</v>
      </c>
      <c r="N842" s="136"/>
      <c r="O842" s="133" t="s">
        <v>6503</v>
      </c>
      <c r="P842" s="133" t="s">
        <v>4816</v>
      </c>
      <c r="Q842" s="166">
        <v>41974</v>
      </c>
      <c r="R842" s="181">
        <v>1.61</v>
      </c>
      <c r="S842" s="1">
        <v>85</v>
      </c>
      <c r="V842" s="1">
        <v>19200</v>
      </c>
      <c r="W842" s="182">
        <f t="shared" ref="W842:W905" si="89">41.9*1.05</f>
        <v>43.994999999999997</v>
      </c>
      <c r="X842" s="2" t="s">
        <v>4868</v>
      </c>
      <c r="AA842" s="183">
        <f t="shared" ref="AA842:AA867" si="90">K842*100*R842*(J842)/(S842*1000)</f>
        <v>0.87129411764705877</v>
      </c>
      <c r="AB842" s="183">
        <f t="shared" ref="AB842:AB867" si="91">(V842*(J842)*1.1)/9000*W842/1000</f>
        <v>1.032416</v>
      </c>
      <c r="AE842" s="183">
        <f t="shared" ref="AE842:AE867" si="92">J842*(G842/100)</f>
        <v>16.200000000000003</v>
      </c>
    </row>
    <row r="843" spans="1:31" x14ac:dyDescent="0.2">
      <c r="A843" s="133" t="s">
        <v>6500</v>
      </c>
      <c r="B843" s="133" t="s">
        <v>4424</v>
      </c>
      <c r="C843" s="136" t="s">
        <v>5885</v>
      </c>
      <c r="D843" s="136" t="s">
        <v>6673</v>
      </c>
      <c r="E843" s="136"/>
      <c r="F843" s="133" t="s">
        <v>6506</v>
      </c>
      <c r="G843" s="136" t="s">
        <v>3655</v>
      </c>
      <c r="H843" s="133">
        <v>172</v>
      </c>
      <c r="I843" s="133">
        <v>2</v>
      </c>
      <c r="J843" s="133">
        <v>10</v>
      </c>
      <c r="K843" s="133">
        <v>46</v>
      </c>
      <c r="L843" s="133">
        <v>10</v>
      </c>
      <c r="M843" s="133" t="s">
        <v>5811</v>
      </c>
      <c r="N843" s="136"/>
      <c r="O843" s="133" t="s">
        <v>6507</v>
      </c>
      <c r="P843" s="133" t="s">
        <v>4816</v>
      </c>
      <c r="Q843" s="166">
        <v>41974</v>
      </c>
      <c r="R843" s="181">
        <v>1.61</v>
      </c>
      <c r="S843" s="1">
        <v>85</v>
      </c>
      <c r="V843" s="1">
        <v>19200</v>
      </c>
      <c r="W843" s="182">
        <f t="shared" si="89"/>
        <v>43.994999999999997</v>
      </c>
      <c r="X843" s="2" t="s">
        <v>4868</v>
      </c>
      <c r="AA843" s="183">
        <f t="shared" si="90"/>
        <v>0.87129411764705877</v>
      </c>
      <c r="AB843" s="183">
        <f t="shared" si="91"/>
        <v>1.032416</v>
      </c>
      <c r="AE843" s="183">
        <f t="shared" si="92"/>
        <v>16.200000000000003</v>
      </c>
    </row>
    <row r="844" spans="1:31" x14ac:dyDescent="0.2">
      <c r="A844" s="133" t="s">
        <v>6382</v>
      </c>
      <c r="B844" s="133" t="s">
        <v>4424</v>
      </c>
      <c r="C844" s="136" t="s">
        <v>5885</v>
      </c>
      <c r="D844" s="136" t="s">
        <v>6509</v>
      </c>
      <c r="E844" s="136" t="s">
        <v>6383</v>
      </c>
      <c r="F844" s="133" t="s">
        <v>3635</v>
      </c>
      <c r="G844" s="136" t="s">
        <v>3655</v>
      </c>
      <c r="H844" s="133">
        <v>172</v>
      </c>
      <c r="I844" s="133">
        <v>1</v>
      </c>
      <c r="J844" s="133">
        <v>55</v>
      </c>
      <c r="K844" s="133">
        <v>54</v>
      </c>
      <c r="L844" s="133">
        <v>60</v>
      </c>
      <c r="M844" s="133" t="s">
        <v>6384</v>
      </c>
      <c r="N844" s="136" t="s">
        <v>3633</v>
      </c>
      <c r="O844" s="133" t="s">
        <v>6228</v>
      </c>
      <c r="P844" s="133" t="s">
        <v>4816</v>
      </c>
      <c r="Q844" s="166">
        <v>41977</v>
      </c>
      <c r="R844" s="181">
        <v>1.61</v>
      </c>
      <c r="S844" s="1">
        <v>72</v>
      </c>
      <c r="V844" s="1">
        <v>19200</v>
      </c>
      <c r="W844" s="182">
        <f t="shared" si="89"/>
        <v>43.994999999999997</v>
      </c>
      <c r="X844" s="2" t="s">
        <v>4868</v>
      </c>
      <c r="AA844" s="183">
        <f t="shared" si="90"/>
        <v>6.6412500000000003</v>
      </c>
      <c r="AB844" s="183">
        <f t="shared" si="91"/>
        <v>5.6782879999999993</v>
      </c>
      <c r="AE844" s="183">
        <f t="shared" si="92"/>
        <v>89.100000000000009</v>
      </c>
    </row>
    <row r="845" spans="1:31" x14ac:dyDescent="0.2">
      <c r="A845" s="133" t="s">
        <v>6382</v>
      </c>
      <c r="B845" s="133" t="s">
        <v>4424</v>
      </c>
      <c r="C845" s="136" t="s">
        <v>5885</v>
      </c>
      <c r="D845" s="136" t="s">
        <v>6510</v>
      </c>
      <c r="E845" s="136" t="s">
        <v>6383</v>
      </c>
      <c r="F845" s="133" t="s">
        <v>3635</v>
      </c>
      <c r="G845" s="136" t="s">
        <v>3655</v>
      </c>
      <c r="H845" s="133">
        <v>172</v>
      </c>
      <c r="I845" s="133">
        <v>1</v>
      </c>
      <c r="J845" s="133">
        <v>55</v>
      </c>
      <c r="K845" s="133">
        <v>54</v>
      </c>
      <c r="L845" s="133">
        <v>60</v>
      </c>
      <c r="M845" s="133" t="s">
        <v>6384</v>
      </c>
      <c r="N845" s="136" t="s">
        <v>3633</v>
      </c>
      <c r="O845" s="133" t="s">
        <v>6228</v>
      </c>
      <c r="P845" s="133" t="s">
        <v>4816</v>
      </c>
      <c r="Q845" s="166">
        <v>41977</v>
      </c>
      <c r="R845" s="181">
        <v>1.61</v>
      </c>
      <c r="S845" s="1">
        <v>72</v>
      </c>
      <c r="V845" s="1">
        <v>19200</v>
      </c>
      <c r="W845" s="182">
        <f t="shared" si="89"/>
        <v>43.994999999999997</v>
      </c>
      <c r="X845" s="2" t="s">
        <v>4868</v>
      </c>
      <c r="AA845" s="183">
        <f t="shared" si="90"/>
        <v>6.6412500000000003</v>
      </c>
      <c r="AB845" s="183">
        <f t="shared" si="91"/>
        <v>5.6782879999999993</v>
      </c>
      <c r="AE845" s="183">
        <f t="shared" si="92"/>
        <v>89.100000000000009</v>
      </c>
    </row>
    <row r="846" spans="1:31" x14ac:dyDescent="0.2">
      <c r="A846" s="133" t="s">
        <v>6569</v>
      </c>
      <c r="B846" s="133" t="s">
        <v>4424</v>
      </c>
      <c r="C846" s="136" t="s">
        <v>5885</v>
      </c>
      <c r="D846" s="136" t="s">
        <v>6564</v>
      </c>
      <c r="E846" s="136" t="s">
        <v>6570</v>
      </c>
      <c r="F846" s="133" t="s">
        <v>6571</v>
      </c>
      <c r="G846" s="136" t="s">
        <v>3655</v>
      </c>
      <c r="H846" s="133">
        <v>172</v>
      </c>
      <c r="I846" s="133">
        <v>1</v>
      </c>
      <c r="J846" s="133">
        <v>57</v>
      </c>
      <c r="K846" s="133">
        <v>50</v>
      </c>
      <c r="L846" s="133">
        <v>55</v>
      </c>
      <c r="M846" s="133" t="s">
        <v>6572</v>
      </c>
      <c r="N846" s="136"/>
      <c r="O846" s="133" t="s">
        <v>6573</v>
      </c>
      <c r="P846" s="133" t="s">
        <v>4816</v>
      </c>
      <c r="Q846" s="166">
        <v>41984</v>
      </c>
      <c r="R846" s="181">
        <v>1.61</v>
      </c>
      <c r="S846" s="1">
        <v>59.5</v>
      </c>
      <c r="V846" s="1">
        <v>19200</v>
      </c>
      <c r="W846" s="182">
        <f t="shared" si="89"/>
        <v>43.994999999999997</v>
      </c>
      <c r="X846" s="2" t="s">
        <v>4868</v>
      </c>
      <c r="AA846" s="183">
        <f t="shared" si="90"/>
        <v>7.711764705882354</v>
      </c>
      <c r="AB846" s="183">
        <f t="shared" si="91"/>
        <v>5.8847711999999994</v>
      </c>
      <c r="AE846" s="183">
        <f t="shared" si="92"/>
        <v>92.34</v>
      </c>
    </row>
    <row r="847" spans="1:31" ht="13.5" thickBot="1" x14ac:dyDescent="0.25">
      <c r="A847" s="133" t="s">
        <v>6569</v>
      </c>
      <c r="B847" s="133" t="s">
        <v>4424</v>
      </c>
      <c r="C847" s="136" t="s">
        <v>5885</v>
      </c>
      <c r="D847" s="136" t="s">
        <v>6565</v>
      </c>
      <c r="E847" s="136" t="s">
        <v>6570</v>
      </c>
      <c r="F847" s="133" t="s">
        <v>6571</v>
      </c>
      <c r="G847" s="136" t="s">
        <v>3655</v>
      </c>
      <c r="H847" s="133">
        <v>172</v>
      </c>
      <c r="I847" s="133">
        <v>1</v>
      </c>
      <c r="J847" s="133">
        <v>57</v>
      </c>
      <c r="K847" s="133">
        <v>50</v>
      </c>
      <c r="L847" s="133">
        <v>55</v>
      </c>
      <c r="M847" s="133" t="s">
        <v>6572</v>
      </c>
      <c r="N847" s="136"/>
      <c r="O847" s="133" t="s">
        <v>6573</v>
      </c>
      <c r="P847" s="133" t="s">
        <v>4816</v>
      </c>
      <c r="Q847" s="166">
        <v>41984</v>
      </c>
      <c r="R847" s="308">
        <v>1.61</v>
      </c>
      <c r="S847" s="1">
        <v>59.5</v>
      </c>
      <c r="V847" s="1">
        <v>19200</v>
      </c>
      <c r="W847" s="182">
        <f t="shared" si="89"/>
        <v>43.994999999999997</v>
      </c>
      <c r="X847" s="2" t="s">
        <v>4868</v>
      </c>
      <c r="AA847" s="183">
        <f t="shared" si="90"/>
        <v>7.711764705882354</v>
      </c>
      <c r="AB847" s="183">
        <f t="shared" si="91"/>
        <v>5.8847711999999994</v>
      </c>
      <c r="AE847" s="183">
        <f t="shared" si="92"/>
        <v>92.34</v>
      </c>
    </row>
    <row r="848" spans="1:31" x14ac:dyDescent="0.2">
      <c r="A848" s="133" t="s">
        <v>6576</v>
      </c>
      <c r="B848" s="133" t="s">
        <v>4424</v>
      </c>
      <c r="C848" s="136" t="s">
        <v>5885</v>
      </c>
      <c r="D848" s="136" t="s">
        <v>6577</v>
      </c>
      <c r="E848" s="136" t="s">
        <v>6578</v>
      </c>
      <c r="F848" s="133" t="s">
        <v>6579</v>
      </c>
      <c r="G848" s="136" t="s">
        <v>3655</v>
      </c>
      <c r="H848" s="133">
        <v>172</v>
      </c>
      <c r="I848" s="133">
        <v>1</v>
      </c>
      <c r="J848" s="133">
        <v>11</v>
      </c>
      <c r="K848" s="133">
        <v>54</v>
      </c>
      <c r="L848" s="133">
        <v>22</v>
      </c>
      <c r="M848" s="133" t="s">
        <v>6580</v>
      </c>
      <c r="N848" s="136" t="s">
        <v>4820</v>
      </c>
      <c r="O848" s="133" t="s">
        <v>6581</v>
      </c>
      <c r="P848" s="133" t="s">
        <v>4816</v>
      </c>
      <c r="Q848" s="166">
        <v>42009</v>
      </c>
      <c r="R848" s="181">
        <v>1.61</v>
      </c>
      <c r="S848" s="1">
        <v>72</v>
      </c>
      <c r="V848" s="1">
        <v>19200</v>
      </c>
      <c r="W848" s="182">
        <f t="shared" si="89"/>
        <v>43.994999999999997</v>
      </c>
      <c r="X848" s="2" t="s">
        <v>4868</v>
      </c>
      <c r="AA848" s="183">
        <f t="shared" si="90"/>
        <v>1.3282499999999999</v>
      </c>
      <c r="AB848" s="183">
        <f t="shared" si="91"/>
        <v>1.1356576</v>
      </c>
      <c r="AE848" s="183">
        <f t="shared" si="92"/>
        <v>17.82</v>
      </c>
    </row>
    <row r="849" spans="1:31" x14ac:dyDescent="0.2">
      <c r="A849" s="133" t="s">
        <v>6576</v>
      </c>
      <c r="B849" s="133" t="s">
        <v>4424</v>
      </c>
      <c r="C849" s="136" t="s">
        <v>5885</v>
      </c>
      <c r="D849" s="136" t="s">
        <v>6582</v>
      </c>
      <c r="E849" s="136" t="s">
        <v>6578</v>
      </c>
      <c r="F849" s="133" t="s">
        <v>6579</v>
      </c>
      <c r="G849" s="136" t="s">
        <v>3655</v>
      </c>
      <c r="H849" s="133">
        <v>172</v>
      </c>
      <c r="I849" s="133">
        <v>1</v>
      </c>
      <c r="J849" s="133">
        <v>11</v>
      </c>
      <c r="K849" s="133">
        <v>54</v>
      </c>
      <c r="L849" s="133">
        <v>22</v>
      </c>
      <c r="M849" s="133" t="s">
        <v>6580</v>
      </c>
      <c r="N849" s="136" t="s">
        <v>4820</v>
      </c>
      <c r="O849" s="133" t="s">
        <v>6581</v>
      </c>
      <c r="P849" s="133" t="s">
        <v>4816</v>
      </c>
      <c r="Q849" s="166">
        <v>42009</v>
      </c>
      <c r="R849" s="181">
        <v>1.61</v>
      </c>
      <c r="S849" s="1">
        <v>72</v>
      </c>
      <c r="V849" s="1">
        <v>19200</v>
      </c>
      <c r="W849" s="182">
        <f t="shared" si="89"/>
        <v>43.994999999999997</v>
      </c>
      <c r="X849" s="2" t="s">
        <v>4868</v>
      </c>
      <c r="AA849" s="183">
        <f t="shared" si="90"/>
        <v>1.3282499999999999</v>
      </c>
      <c r="AB849" s="183">
        <f t="shared" si="91"/>
        <v>1.1356576</v>
      </c>
      <c r="AE849" s="183">
        <f t="shared" si="92"/>
        <v>17.82</v>
      </c>
    </row>
    <row r="850" spans="1:31" x14ac:dyDescent="0.2">
      <c r="A850" s="133" t="s">
        <v>6583</v>
      </c>
      <c r="B850" s="133" t="s">
        <v>4424</v>
      </c>
      <c r="C850" s="136" t="s">
        <v>5885</v>
      </c>
      <c r="D850" s="136" t="s">
        <v>6587</v>
      </c>
      <c r="E850" s="136" t="s">
        <v>5365</v>
      </c>
      <c r="F850" s="133" t="s">
        <v>3191</v>
      </c>
      <c r="G850" s="136" t="s">
        <v>3655</v>
      </c>
      <c r="H850" s="133">
        <v>172</v>
      </c>
      <c r="I850" s="133">
        <v>1</v>
      </c>
      <c r="J850" s="133">
        <v>27.5</v>
      </c>
      <c r="K850" s="133">
        <v>54</v>
      </c>
      <c r="L850" s="133">
        <v>55</v>
      </c>
      <c r="M850" s="133" t="s">
        <v>6584</v>
      </c>
      <c r="N850" s="136" t="s">
        <v>4833</v>
      </c>
      <c r="O850" s="133" t="s">
        <v>6228</v>
      </c>
      <c r="P850" s="133" t="s">
        <v>4816</v>
      </c>
      <c r="Q850" s="166">
        <v>42010</v>
      </c>
      <c r="R850" s="181">
        <v>1.61</v>
      </c>
      <c r="S850" s="1">
        <v>72</v>
      </c>
      <c r="V850" s="1">
        <v>19200</v>
      </c>
      <c r="W850" s="182">
        <f t="shared" si="89"/>
        <v>43.994999999999997</v>
      </c>
      <c r="X850" s="2" t="s">
        <v>4868</v>
      </c>
      <c r="AA850" s="183">
        <f t="shared" si="90"/>
        <v>3.3206250000000002</v>
      </c>
      <c r="AB850" s="183">
        <f t="shared" si="91"/>
        <v>2.8391439999999997</v>
      </c>
      <c r="AE850" s="183">
        <f t="shared" si="92"/>
        <v>44.550000000000004</v>
      </c>
    </row>
    <row r="851" spans="1:31" x14ac:dyDescent="0.2">
      <c r="A851" s="133" t="s">
        <v>6583</v>
      </c>
      <c r="B851" s="133" t="s">
        <v>4424</v>
      </c>
      <c r="C851" s="136" t="s">
        <v>5885</v>
      </c>
      <c r="D851" s="136" t="s">
        <v>6588</v>
      </c>
      <c r="E851" s="136" t="s">
        <v>5365</v>
      </c>
      <c r="F851" s="133" t="s">
        <v>3191</v>
      </c>
      <c r="G851" s="136" t="s">
        <v>3655</v>
      </c>
      <c r="H851" s="133">
        <v>172</v>
      </c>
      <c r="I851" s="133">
        <v>1</v>
      </c>
      <c r="J851" s="133">
        <v>27.5</v>
      </c>
      <c r="K851" s="133">
        <v>54</v>
      </c>
      <c r="L851" s="133">
        <v>55</v>
      </c>
      <c r="M851" s="133" t="s">
        <v>6584</v>
      </c>
      <c r="N851" s="136" t="s">
        <v>4833</v>
      </c>
      <c r="O851" s="133" t="s">
        <v>6228</v>
      </c>
      <c r="P851" s="133" t="s">
        <v>4816</v>
      </c>
      <c r="Q851" s="166">
        <v>42010</v>
      </c>
      <c r="R851" s="181">
        <v>1.61</v>
      </c>
      <c r="S851" s="1">
        <v>72</v>
      </c>
      <c r="V851" s="1">
        <v>19200</v>
      </c>
      <c r="W851" s="182">
        <f t="shared" si="89"/>
        <v>43.994999999999997</v>
      </c>
      <c r="X851" s="2" t="s">
        <v>4868</v>
      </c>
      <c r="AA851" s="183">
        <f t="shared" si="90"/>
        <v>3.3206250000000002</v>
      </c>
      <c r="AB851" s="183">
        <f t="shared" si="91"/>
        <v>2.8391439999999997</v>
      </c>
      <c r="AE851" s="183">
        <f t="shared" si="92"/>
        <v>44.550000000000004</v>
      </c>
    </row>
    <row r="852" spans="1:31" x14ac:dyDescent="0.2">
      <c r="A852" s="133" t="s">
        <v>6586</v>
      </c>
      <c r="B852" s="133" t="s">
        <v>4424</v>
      </c>
      <c r="C852" s="136" t="s">
        <v>5885</v>
      </c>
      <c r="D852" s="136" t="s">
        <v>6620</v>
      </c>
      <c r="E852" s="136" t="s">
        <v>6383</v>
      </c>
      <c r="F852" s="133" t="s">
        <v>3635</v>
      </c>
      <c r="G852" s="136" t="s">
        <v>3655</v>
      </c>
      <c r="H852" s="133">
        <v>172</v>
      </c>
      <c r="I852" s="133">
        <v>1</v>
      </c>
      <c r="J852" s="133">
        <v>55</v>
      </c>
      <c r="K852" s="133">
        <v>54</v>
      </c>
      <c r="L852" s="133">
        <v>110</v>
      </c>
      <c r="M852" s="133" t="s">
        <v>3594</v>
      </c>
      <c r="N852" s="136" t="s">
        <v>3633</v>
      </c>
      <c r="O852" s="133" t="s">
        <v>6228</v>
      </c>
      <c r="P852" s="133" t="s">
        <v>4816</v>
      </c>
      <c r="Q852" s="166">
        <v>42012</v>
      </c>
      <c r="R852" s="181">
        <v>1.61</v>
      </c>
      <c r="S852" s="1">
        <v>72</v>
      </c>
      <c r="V852" s="1">
        <v>19200</v>
      </c>
      <c r="W852" s="182">
        <f t="shared" si="89"/>
        <v>43.994999999999997</v>
      </c>
      <c r="X852" s="2" t="s">
        <v>4868</v>
      </c>
      <c r="AA852" s="183">
        <f t="shared" si="90"/>
        <v>6.6412500000000003</v>
      </c>
      <c r="AB852" s="183">
        <f t="shared" si="91"/>
        <v>5.6782879999999993</v>
      </c>
      <c r="AE852" s="183">
        <f t="shared" si="92"/>
        <v>89.100000000000009</v>
      </c>
    </row>
    <row r="853" spans="1:31" x14ac:dyDescent="0.2">
      <c r="A853" s="133" t="s">
        <v>6586</v>
      </c>
      <c r="B853" s="133" t="s">
        <v>4424</v>
      </c>
      <c r="C853" s="136" t="s">
        <v>5885</v>
      </c>
      <c r="D853" s="136" t="s">
        <v>6621</v>
      </c>
      <c r="E853" s="136" t="s">
        <v>6383</v>
      </c>
      <c r="F853" s="133" t="s">
        <v>3635</v>
      </c>
      <c r="G853" s="136" t="s">
        <v>3655</v>
      </c>
      <c r="H853" s="133">
        <v>172</v>
      </c>
      <c r="I853" s="133">
        <v>1</v>
      </c>
      <c r="J853" s="133">
        <v>55</v>
      </c>
      <c r="K853" s="133">
        <v>54</v>
      </c>
      <c r="L853" s="133">
        <v>110</v>
      </c>
      <c r="M853" s="133" t="s">
        <v>3594</v>
      </c>
      <c r="N853" s="136" t="s">
        <v>3633</v>
      </c>
      <c r="O853" s="133" t="s">
        <v>6228</v>
      </c>
      <c r="P853" s="133" t="s">
        <v>4816</v>
      </c>
      <c r="Q853" s="166">
        <v>42012</v>
      </c>
      <c r="R853" s="181">
        <v>1.61</v>
      </c>
      <c r="S853" s="1">
        <v>72</v>
      </c>
      <c r="V853" s="1">
        <v>19200</v>
      </c>
      <c r="W853" s="182">
        <f t="shared" si="89"/>
        <v>43.994999999999997</v>
      </c>
      <c r="X853" s="2" t="s">
        <v>4868</v>
      </c>
      <c r="AA853" s="183">
        <f t="shared" si="90"/>
        <v>6.6412500000000003</v>
      </c>
      <c r="AB853" s="183">
        <f t="shared" si="91"/>
        <v>5.6782879999999993</v>
      </c>
      <c r="AE853" s="183">
        <f t="shared" si="92"/>
        <v>89.100000000000009</v>
      </c>
    </row>
    <row r="854" spans="1:31" x14ac:dyDescent="0.2">
      <c r="A854" s="133" t="s">
        <v>6585</v>
      </c>
      <c r="B854" s="133" t="s">
        <v>4424</v>
      </c>
      <c r="C854" s="136" t="s">
        <v>5885</v>
      </c>
      <c r="D854" s="136" t="s">
        <v>6624</v>
      </c>
      <c r="E854" s="136" t="s">
        <v>3597</v>
      </c>
      <c r="F854" s="133">
        <v>246342</v>
      </c>
      <c r="G854" s="136" t="s">
        <v>3655</v>
      </c>
      <c r="H854" s="133">
        <v>172</v>
      </c>
      <c r="I854" s="133">
        <v>1</v>
      </c>
      <c r="J854" s="133">
        <v>46</v>
      </c>
      <c r="K854" s="133">
        <v>46</v>
      </c>
      <c r="L854" s="133">
        <v>60</v>
      </c>
      <c r="M854" s="133" t="s">
        <v>3594</v>
      </c>
      <c r="N854" s="136" t="s">
        <v>3633</v>
      </c>
      <c r="O854" s="133" t="s">
        <v>6228</v>
      </c>
      <c r="P854" s="133" t="s">
        <v>663</v>
      </c>
      <c r="Q854" s="166">
        <v>42013</v>
      </c>
      <c r="R854" s="181">
        <v>1.61</v>
      </c>
      <c r="S854" s="1">
        <v>72</v>
      </c>
      <c r="V854" s="1">
        <v>19200</v>
      </c>
      <c r="W854" s="182">
        <f t="shared" si="89"/>
        <v>43.994999999999997</v>
      </c>
      <c r="X854" s="2" t="s">
        <v>4868</v>
      </c>
      <c r="AA854" s="183">
        <f t="shared" si="90"/>
        <v>4.7316111111111114</v>
      </c>
      <c r="AB854" s="183">
        <f t="shared" si="91"/>
        <v>4.7491135999999994</v>
      </c>
      <c r="AE854" s="183">
        <f t="shared" si="92"/>
        <v>74.52000000000001</v>
      </c>
    </row>
    <row r="855" spans="1:31" x14ac:dyDescent="0.2">
      <c r="A855" s="133" t="s">
        <v>6585</v>
      </c>
      <c r="B855" s="133" t="s">
        <v>4424</v>
      </c>
      <c r="C855" s="136" t="s">
        <v>5885</v>
      </c>
      <c r="D855" s="136" t="s">
        <v>6625</v>
      </c>
      <c r="E855" s="136" t="s">
        <v>3597</v>
      </c>
      <c r="F855" s="133">
        <v>246342</v>
      </c>
      <c r="G855" s="136" t="s">
        <v>3655</v>
      </c>
      <c r="H855" s="133">
        <v>172</v>
      </c>
      <c r="I855" s="133">
        <v>1</v>
      </c>
      <c r="J855" s="133">
        <v>46</v>
      </c>
      <c r="K855" s="133">
        <v>46</v>
      </c>
      <c r="L855" s="133">
        <v>60</v>
      </c>
      <c r="M855" s="133" t="s">
        <v>3594</v>
      </c>
      <c r="N855" s="136" t="s">
        <v>3633</v>
      </c>
      <c r="O855" s="133" t="s">
        <v>6228</v>
      </c>
      <c r="P855" s="133" t="s">
        <v>663</v>
      </c>
      <c r="Q855" s="166">
        <v>42013</v>
      </c>
      <c r="R855" s="181">
        <v>1.61</v>
      </c>
      <c r="S855" s="1">
        <v>72</v>
      </c>
      <c r="V855" s="1">
        <v>19200</v>
      </c>
      <c r="W855" s="182">
        <f t="shared" si="89"/>
        <v>43.994999999999997</v>
      </c>
      <c r="X855" s="2" t="s">
        <v>4868</v>
      </c>
      <c r="AA855" s="183">
        <f t="shared" si="90"/>
        <v>4.7316111111111114</v>
      </c>
      <c r="AB855" s="183">
        <f t="shared" si="91"/>
        <v>4.7491135999999994</v>
      </c>
      <c r="AE855" s="183">
        <f t="shared" si="92"/>
        <v>74.52000000000001</v>
      </c>
    </row>
    <row r="856" spans="1:31" x14ac:dyDescent="0.2">
      <c r="A856" s="133" t="s">
        <v>1207</v>
      </c>
      <c r="B856" s="133" t="s">
        <v>4424</v>
      </c>
      <c r="C856" s="136" t="s">
        <v>5885</v>
      </c>
      <c r="D856" s="136" t="s">
        <v>6652</v>
      </c>
      <c r="E856" s="136"/>
      <c r="F856" s="133" t="s">
        <v>5810</v>
      </c>
      <c r="G856" s="136" t="s">
        <v>3655</v>
      </c>
      <c r="H856" s="133">
        <v>172</v>
      </c>
      <c r="I856" s="133">
        <v>1</v>
      </c>
      <c r="J856" s="133">
        <v>2</v>
      </c>
      <c r="K856" s="133">
        <v>45</v>
      </c>
      <c r="L856" s="133">
        <v>2</v>
      </c>
      <c r="M856" s="133" t="s">
        <v>6647</v>
      </c>
      <c r="N856" s="136" t="s">
        <v>4820</v>
      </c>
      <c r="O856" s="133" t="s">
        <v>6648</v>
      </c>
      <c r="P856" s="133" t="s">
        <v>663</v>
      </c>
      <c r="Q856" s="166">
        <v>42013</v>
      </c>
      <c r="R856" s="181">
        <v>1.61</v>
      </c>
      <c r="S856" s="1">
        <v>85</v>
      </c>
      <c r="V856" s="1">
        <v>19200</v>
      </c>
      <c r="W856" s="182">
        <f t="shared" si="89"/>
        <v>43.994999999999997</v>
      </c>
      <c r="X856" s="2" t="s">
        <v>4868</v>
      </c>
      <c r="AA856" s="183">
        <f t="shared" si="90"/>
        <v>0.17047058823529412</v>
      </c>
      <c r="AB856" s="183">
        <f t="shared" si="91"/>
        <v>0.20648319999999998</v>
      </c>
      <c r="AE856" s="183">
        <f t="shared" si="92"/>
        <v>3.24</v>
      </c>
    </row>
    <row r="857" spans="1:31" x14ac:dyDescent="0.2">
      <c r="A857" s="133" t="s">
        <v>1207</v>
      </c>
      <c r="B857" s="133" t="s">
        <v>4424</v>
      </c>
      <c r="C857" s="136" t="s">
        <v>5885</v>
      </c>
      <c r="D857" s="136" t="s">
        <v>6653</v>
      </c>
      <c r="E857" s="136"/>
      <c r="F857" s="133" t="s">
        <v>5810</v>
      </c>
      <c r="G857" s="136" t="s">
        <v>3655</v>
      </c>
      <c r="H857" s="133">
        <v>172</v>
      </c>
      <c r="I857" s="133">
        <v>1</v>
      </c>
      <c r="J857" s="133">
        <v>2</v>
      </c>
      <c r="K857" s="133">
        <v>45</v>
      </c>
      <c r="L857" s="133">
        <v>2</v>
      </c>
      <c r="M857" s="133" t="s">
        <v>6647</v>
      </c>
      <c r="N857" s="136" t="s">
        <v>4820</v>
      </c>
      <c r="O857" s="133" t="s">
        <v>6648</v>
      </c>
      <c r="P857" s="133" t="s">
        <v>663</v>
      </c>
      <c r="Q857" s="166">
        <v>42013</v>
      </c>
      <c r="R857" s="181">
        <v>1.61</v>
      </c>
      <c r="S857" s="1">
        <v>85</v>
      </c>
      <c r="V857" s="1">
        <v>19200</v>
      </c>
      <c r="W857" s="182">
        <f t="shared" si="89"/>
        <v>43.994999999999997</v>
      </c>
      <c r="X857" s="2" t="s">
        <v>4868</v>
      </c>
      <c r="AA857" s="183">
        <f t="shared" si="90"/>
        <v>0.17047058823529412</v>
      </c>
      <c r="AB857" s="183">
        <f t="shared" si="91"/>
        <v>0.20648319999999998</v>
      </c>
      <c r="AE857" s="183">
        <f t="shared" si="92"/>
        <v>3.24</v>
      </c>
    </row>
    <row r="858" spans="1:31" x14ac:dyDescent="0.2">
      <c r="A858" s="133" t="s">
        <v>6655</v>
      </c>
      <c r="B858" s="133" t="s">
        <v>4424</v>
      </c>
      <c r="C858" s="136" t="s">
        <v>5885</v>
      </c>
      <c r="D858" s="136" t="s">
        <v>6660</v>
      </c>
      <c r="E858" s="136" t="s">
        <v>6613</v>
      </c>
      <c r="F858" s="133" t="s">
        <v>6614</v>
      </c>
      <c r="G858" s="136" t="s">
        <v>3655</v>
      </c>
      <c r="H858" s="133">
        <v>172</v>
      </c>
      <c r="I858" s="133">
        <v>1</v>
      </c>
      <c r="J858" s="133">
        <v>2</v>
      </c>
      <c r="K858" s="133">
        <v>63</v>
      </c>
      <c r="L858" s="133">
        <v>4</v>
      </c>
      <c r="M858" s="133" t="s">
        <v>6610</v>
      </c>
      <c r="N858" s="136" t="s">
        <v>580</v>
      </c>
      <c r="O858" s="133" t="s">
        <v>6656</v>
      </c>
      <c r="P858" s="133" t="s">
        <v>4816</v>
      </c>
      <c r="Q858" s="166">
        <v>42016</v>
      </c>
      <c r="R858" s="181">
        <v>1.61</v>
      </c>
      <c r="S858" s="1">
        <v>59.5</v>
      </c>
      <c r="V858" s="1">
        <v>19200</v>
      </c>
      <c r="W858" s="182">
        <f t="shared" si="89"/>
        <v>43.994999999999997</v>
      </c>
      <c r="X858" s="2" t="s">
        <v>4868</v>
      </c>
      <c r="AA858" s="183">
        <f t="shared" si="90"/>
        <v>0.34094117647058825</v>
      </c>
      <c r="AB858" s="183">
        <f t="shared" si="91"/>
        <v>0.20648319999999998</v>
      </c>
      <c r="AE858" s="183">
        <f t="shared" si="92"/>
        <v>3.24</v>
      </c>
    </row>
    <row r="859" spans="1:31" x14ac:dyDescent="0.2">
      <c r="A859" s="133" t="s">
        <v>6655</v>
      </c>
      <c r="B859" s="133" t="s">
        <v>4424</v>
      </c>
      <c r="C859" s="136" t="s">
        <v>5885</v>
      </c>
      <c r="D859" s="136" t="s">
        <v>6661</v>
      </c>
      <c r="E859" s="136" t="s">
        <v>6613</v>
      </c>
      <c r="F859" s="133" t="s">
        <v>6614</v>
      </c>
      <c r="G859" s="136" t="s">
        <v>3655</v>
      </c>
      <c r="H859" s="133">
        <v>172</v>
      </c>
      <c r="I859" s="133">
        <v>1</v>
      </c>
      <c r="J859" s="133">
        <v>2</v>
      </c>
      <c r="K859" s="133">
        <v>63</v>
      </c>
      <c r="L859" s="133">
        <v>4</v>
      </c>
      <c r="M859" s="133" t="s">
        <v>6610</v>
      </c>
      <c r="N859" s="136" t="s">
        <v>580</v>
      </c>
      <c r="O859" s="133" t="s">
        <v>6656</v>
      </c>
      <c r="P859" s="133" t="s">
        <v>4816</v>
      </c>
      <c r="Q859" s="166">
        <v>42016</v>
      </c>
      <c r="R859" s="181">
        <v>1.61</v>
      </c>
      <c r="S859" s="1">
        <v>59.5</v>
      </c>
      <c r="V859" s="1">
        <v>19200</v>
      </c>
      <c r="W859" s="182">
        <f t="shared" si="89"/>
        <v>43.994999999999997</v>
      </c>
      <c r="X859" s="2" t="s">
        <v>4868</v>
      </c>
      <c r="AA859" s="183">
        <f t="shared" si="90"/>
        <v>0.34094117647058825</v>
      </c>
      <c r="AB859" s="183">
        <f t="shared" si="91"/>
        <v>0.20648319999999998</v>
      </c>
      <c r="AE859" s="183">
        <f t="shared" si="92"/>
        <v>3.24</v>
      </c>
    </row>
    <row r="860" spans="1:31" x14ac:dyDescent="0.2">
      <c r="A860" s="133" t="s">
        <v>6658</v>
      </c>
      <c r="B860" s="133" t="s">
        <v>4424</v>
      </c>
      <c r="C860" s="136" t="s">
        <v>5885</v>
      </c>
      <c r="D860" s="136" t="s">
        <v>6662</v>
      </c>
      <c r="E860" s="136" t="s">
        <v>6617</v>
      </c>
      <c r="F860" s="133" t="s">
        <v>6618</v>
      </c>
      <c r="G860" s="136" t="s">
        <v>3655</v>
      </c>
      <c r="H860" s="133">
        <v>172</v>
      </c>
      <c r="I860" s="133">
        <v>1</v>
      </c>
      <c r="J860" s="133">
        <v>2</v>
      </c>
      <c r="K860" s="133">
        <v>63</v>
      </c>
      <c r="L860" s="133">
        <v>4</v>
      </c>
      <c r="M860" s="133" t="s">
        <v>6610</v>
      </c>
      <c r="N860" s="136" t="s">
        <v>580</v>
      </c>
      <c r="O860" s="133" t="s">
        <v>6659</v>
      </c>
      <c r="P860" s="133" t="s">
        <v>4816</v>
      </c>
      <c r="Q860" s="166">
        <v>42016</v>
      </c>
      <c r="R860" s="181">
        <v>1.61</v>
      </c>
      <c r="S860" s="1">
        <v>59.5</v>
      </c>
      <c r="V860" s="1">
        <v>19200</v>
      </c>
      <c r="W860" s="182">
        <f t="shared" si="89"/>
        <v>43.994999999999997</v>
      </c>
      <c r="X860" s="2" t="s">
        <v>4868</v>
      </c>
      <c r="AA860" s="183">
        <f t="shared" si="90"/>
        <v>0.34094117647058825</v>
      </c>
      <c r="AB860" s="183">
        <f t="shared" si="91"/>
        <v>0.20648319999999998</v>
      </c>
      <c r="AE860" s="183">
        <f t="shared" si="92"/>
        <v>3.24</v>
      </c>
    </row>
    <row r="861" spans="1:31" x14ac:dyDescent="0.2">
      <c r="A861" s="133" t="s">
        <v>6658</v>
      </c>
      <c r="B861" s="133" t="s">
        <v>4424</v>
      </c>
      <c r="C861" s="136" t="s">
        <v>5885</v>
      </c>
      <c r="D861" s="136" t="s">
        <v>6663</v>
      </c>
      <c r="E861" s="136" t="s">
        <v>6617</v>
      </c>
      <c r="F861" s="133" t="s">
        <v>6618</v>
      </c>
      <c r="G861" s="136" t="s">
        <v>3655</v>
      </c>
      <c r="H861" s="133">
        <v>172</v>
      </c>
      <c r="I861" s="133">
        <v>1</v>
      </c>
      <c r="J861" s="133">
        <v>2</v>
      </c>
      <c r="K861" s="133">
        <v>63</v>
      </c>
      <c r="L861" s="133">
        <v>4</v>
      </c>
      <c r="M861" s="133" t="s">
        <v>6610</v>
      </c>
      <c r="N861" s="136" t="s">
        <v>580</v>
      </c>
      <c r="O861" s="133" t="s">
        <v>6659</v>
      </c>
      <c r="P861" s="133" t="s">
        <v>4816</v>
      </c>
      <c r="Q861" s="166">
        <v>42016</v>
      </c>
      <c r="R861" s="181">
        <v>1.61</v>
      </c>
      <c r="S861" s="1">
        <v>59.5</v>
      </c>
      <c r="V861" s="1">
        <v>19200</v>
      </c>
      <c r="W861" s="182">
        <f t="shared" si="89"/>
        <v>43.994999999999997</v>
      </c>
      <c r="X861" s="2" t="s">
        <v>4868</v>
      </c>
      <c r="AA861" s="183">
        <f t="shared" si="90"/>
        <v>0.34094117647058825</v>
      </c>
      <c r="AB861" s="183">
        <f t="shared" si="91"/>
        <v>0.20648319999999998</v>
      </c>
      <c r="AE861" s="183">
        <f t="shared" si="92"/>
        <v>3.24</v>
      </c>
    </row>
    <row r="862" spans="1:31" x14ac:dyDescent="0.2">
      <c r="A862" s="133" t="s">
        <v>6666</v>
      </c>
      <c r="B862" s="133" t="s">
        <v>4424</v>
      </c>
      <c r="C862" s="136" t="s">
        <v>5885</v>
      </c>
      <c r="D862" s="136" t="s">
        <v>6670</v>
      </c>
      <c r="E862" s="136" t="s">
        <v>3700</v>
      </c>
      <c r="F862" s="133" t="s">
        <v>6667</v>
      </c>
      <c r="G862" s="136" t="s">
        <v>3593</v>
      </c>
      <c r="H862" s="133">
        <v>176</v>
      </c>
      <c r="I862" s="133">
        <v>1</v>
      </c>
      <c r="J862" s="133">
        <v>55</v>
      </c>
      <c r="K862" s="133">
        <v>54</v>
      </c>
      <c r="L862" s="133">
        <v>110</v>
      </c>
      <c r="M862" s="133" t="s">
        <v>6257</v>
      </c>
      <c r="N862" s="136" t="s">
        <v>3612</v>
      </c>
      <c r="O862" s="133" t="s">
        <v>6668</v>
      </c>
      <c r="P862" s="133" t="s">
        <v>4816</v>
      </c>
      <c r="Q862" s="166">
        <v>42020</v>
      </c>
      <c r="R862" s="181">
        <v>1.61</v>
      </c>
      <c r="S862" s="1">
        <v>72</v>
      </c>
      <c r="V862" s="1">
        <v>19200</v>
      </c>
      <c r="W862" s="182">
        <f t="shared" si="89"/>
        <v>43.994999999999997</v>
      </c>
      <c r="X862" s="2" t="s">
        <v>4868</v>
      </c>
      <c r="AA862" s="183">
        <f t="shared" si="90"/>
        <v>6.6412500000000003</v>
      </c>
      <c r="AB862" s="183">
        <f t="shared" si="91"/>
        <v>5.6782879999999993</v>
      </c>
      <c r="AE862" s="183">
        <f t="shared" si="92"/>
        <v>88</v>
      </c>
    </row>
    <row r="863" spans="1:31" x14ac:dyDescent="0.2">
      <c r="A863" s="133" t="s">
        <v>6666</v>
      </c>
      <c r="B863" s="133" t="s">
        <v>4424</v>
      </c>
      <c r="C863" s="136" t="s">
        <v>5885</v>
      </c>
      <c r="D863" s="136" t="s">
        <v>6671</v>
      </c>
      <c r="E863" s="136" t="s">
        <v>3700</v>
      </c>
      <c r="F863" s="133" t="s">
        <v>6667</v>
      </c>
      <c r="G863" s="136" t="s">
        <v>3593</v>
      </c>
      <c r="H863" s="133">
        <v>176</v>
      </c>
      <c r="I863" s="133">
        <v>1</v>
      </c>
      <c r="J863" s="133">
        <v>55</v>
      </c>
      <c r="K863" s="133">
        <v>54</v>
      </c>
      <c r="L863" s="133">
        <v>110</v>
      </c>
      <c r="M863" s="133" t="s">
        <v>6257</v>
      </c>
      <c r="N863" s="136" t="s">
        <v>3612</v>
      </c>
      <c r="O863" s="133" t="s">
        <v>6668</v>
      </c>
      <c r="P863" s="133" t="s">
        <v>4816</v>
      </c>
      <c r="Q863" s="166">
        <v>42020</v>
      </c>
      <c r="R863" s="181">
        <v>1.61</v>
      </c>
      <c r="S863" s="1">
        <v>72</v>
      </c>
      <c r="V863" s="1">
        <v>19200</v>
      </c>
      <c r="W863" s="182">
        <f t="shared" si="89"/>
        <v>43.994999999999997</v>
      </c>
      <c r="X863" s="2" t="s">
        <v>4868</v>
      </c>
      <c r="AA863" s="183">
        <f t="shared" si="90"/>
        <v>6.6412500000000003</v>
      </c>
      <c r="AB863" s="183">
        <f t="shared" si="91"/>
        <v>5.6782879999999993</v>
      </c>
      <c r="AE863" s="183">
        <f t="shared" si="92"/>
        <v>88</v>
      </c>
    </row>
    <row r="864" spans="1:31" x14ac:dyDescent="0.2">
      <c r="A864" s="133" t="s">
        <v>6684</v>
      </c>
      <c r="B864" s="133" t="s">
        <v>4424</v>
      </c>
      <c r="C864" s="136" t="s">
        <v>5885</v>
      </c>
      <c r="D864" s="136" t="s">
        <v>6685</v>
      </c>
      <c r="E864" s="136"/>
      <c r="F864" s="133" t="s">
        <v>1207</v>
      </c>
      <c r="G864" s="136" t="s">
        <v>3655</v>
      </c>
      <c r="H864" s="133">
        <v>172</v>
      </c>
      <c r="I864" s="133">
        <v>1</v>
      </c>
      <c r="J864" s="133">
        <v>1.1000000000000001</v>
      </c>
      <c r="K864" s="133">
        <v>46</v>
      </c>
      <c r="L864" s="133">
        <v>1</v>
      </c>
      <c r="M864" s="133" t="s">
        <v>6647</v>
      </c>
      <c r="N864" s="136"/>
      <c r="O864" s="133" t="s">
        <v>6648</v>
      </c>
      <c r="P864" s="133" t="s">
        <v>663</v>
      </c>
      <c r="Q864" s="166">
        <v>42023</v>
      </c>
      <c r="R864" s="181">
        <v>1.61</v>
      </c>
      <c r="S864" s="1">
        <v>85</v>
      </c>
      <c r="V864" s="1">
        <v>19200</v>
      </c>
      <c r="W864" s="182">
        <f t="shared" si="89"/>
        <v>43.994999999999997</v>
      </c>
      <c r="X864" s="2" t="s">
        <v>4868</v>
      </c>
      <c r="AA864" s="183">
        <f t="shared" si="90"/>
        <v>9.5842352941176476E-2</v>
      </c>
      <c r="AB864" s="183">
        <f t="shared" si="91"/>
        <v>0.11356576000000002</v>
      </c>
      <c r="AE864" s="183">
        <f t="shared" si="92"/>
        <v>1.7820000000000003</v>
      </c>
    </row>
    <row r="865" spans="1:31" x14ac:dyDescent="0.2">
      <c r="A865" s="133" t="s">
        <v>6684</v>
      </c>
      <c r="B865" s="133" t="s">
        <v>4424</v>
      </c>
      <c r="C865" s="136" t="s">
        <v>5885</v>
      </c>
      <c r="D865" s="136" t="s">
        <v>6686</v>
      </c>
      <c r="E865" s="136"/>
      <c r="F865" s="133" t="s">
        <v>1207</v>
      </c>
      <c r="G865" s="136" t="s">
        <v>3655</v>
      </c>
      <c r="H865" s="133">
        <v>172</v>
      </c>
      <c r="I865" s="133">
        <v>1</v>
      </c>
      <c r="J865" s="133">
        <v>1.1000000000000001</v>
      </c>
      <c r="K865" s="133">
        <v>46</v>
      </c>
      <c r="L865" s="133">
        <v>1</v>
      </c>
      <c r="M865" s="133" t="s">
        <v>6647</v>
      </c>
      <c r="N865" s="136"/>
      <c r="O865" s="133" t="s">
        <v>6648</v>
      </c>
      <c r="P865" s="133" t="s">
        <v>663</v>
      </c>
      <c r="Q865" s="166">
        <v>42023</v>
      </c>
      <c r="R865" s="181">
        <v>1.61</v>
      </c>
      <c r="S865" s="1">
        <v>85</v>
      </c>
      <c r="V865" s="1">
        <v>19200</v>
      </c>
      <c r="W865" s="182">
        <f t="shared" si="89"/>
        <v>43.994999999999997</v>
      </c>
      <c r="X865" s="2" t="s">
        <v>4868</v>
      </c>
      <c r="AA865" s="183">
        <f t="shared" si="90"/>
        <v>9.5842352941176476E-2</v>
      </c>
      <c r="AB865" s="183">
        <f t="shared" si="91"/>
        <v>0.11356576000000002</v>
      </c>
      <c r="AE865" s="183">
        <f t="shared" si="92"/>
        <v>1.7820000000000003</v>
      </c>
    </row>
    <row r="866" spans="1:31" x14ac:dyDescent="0.2">
      <c r="A866" s="133" t="s">
        <v>6697</v>
      </c>
      <c r="B866" s="133" t="s">
        <v>4424</v>
      </c>
      <c r="C866" s="136" t="s">
        <v>5885</v>
      </c>
      <c r="D866" s="136" t="s">
        <v>6705</v>
      </c>
      <c r="E866" s="136" t="s">
        <v>6698</v>
      </c>
      <c r="F866" s="133" t="s">
        <v>6699</v>
      </c>
      <c r="G866" s="136" t="s">
        <v>3655</v>
      </c>
      <c r="H866" s="133">
        <v>172</v>
      </c>
      <c r="I866" s="133">
        <v>1</v>
      </c>
      <c r="J866" s="133">
        <v>27.5</v>
      </c>
      <c r="K866" s="133">
        <v>54</v>
      </c>
      <c r="L866" s="133">
        <v>55</v>
      </c>
      <c r="M866" s="133" t="s">
        <v>3602</v>
      </c>
      <c r="N866" s="136" t="s">
        <v>3633</v>
      </c>
      <c r="O866" s="133" t="s">
        <v>6701</v>
      </c>
      <c r="P866" s="133" t="s">
        <v>4816</v>
      </c>
      <c r="Q866" s="166">
        <v>42033</v>
      </c>
      <c r="R866" s="181">
        <v>1.61</v>
      </c>
      <c r="S866" s="1">
        <v>72</v>
      </c>
      <c r="V866" s="1">
        <v>19200</v>
      </c>
      <c r="W866" s="182">
        <f t="shared" si="89"/>
        <v>43.994999999999997</v>
      </c>
      <c r="X866" s="2" t="s">
        <v>4868</v>
      </c>
      <c r="AA866" s="183">
        <f t="shared" si="90"/>
        <v>3.3206250000000002</v>
      </c>
      <c r="AB866" s="183">
        <f t="shared" si="91"/>
        <v>2.8391439999999997</v>
      </c>
      <c r="AE866" s="183">
        <f t="shared" si="92"/>
        <v>44.550000000000004</v>
      </c>
    </row>
    <row r="867" spans="1:31" ht="13.5" thickBot="1" x14ac:dyDescent="0.25">
      <c r="A867" s="133" t="s">
        <v>6697</v>
      </c>
      <c r="B867" s="133" t="s">
        <v>4424</v>
      </c>
      <c r="C867" s="136" t="s">
        <v>5885</v>
      </c>
      <c r="D867" s="136" t="s">
        <v>6706</v>
      </c>
      <c r="E867" s="136" t="s">
        <v>6698</v>
      </c>
      <c r="F867" s="133" t="s">
        <v>6699</v>
      </c>
      <c r="G867" s="136" t="s">
        <v>3655</v>
      </c>
      <c r="H867" s="133">
        <v>172</v>
      </c>
      <c r="I867" s="133">
        <v>1</v>
      </c>
      <c r="J867" s="133">
        <v>27.5</v>
      </c>
      <c r="K867" s="133">
        <v>54</v>
      </c>
      <c r="L867" s="133">
        <v>55</v>
      </c>
      <c r="M867" s="133" t="s">
        <v>3602</v>
      </c>
      <c r="N867" s="136" t="s">
        <v>3633</v>
      </c>
      <c r="O867" s="133" t="s">
        <v>6701</v>
      </c>
      <c r="P867" s="133" t="s">
        <v>4816</v>
      </c>
      <c r="Q867" s="166">
        <v>42033</v>
      </c>
      <c r="R867" s="308">
        <v>1.61</v>
      </c>
      <c r="S867" s="1">
        <v>72</v>
      </c>
      <c r="V867" s="1">
        <v>19200</v>
      </c>
      <c r="W867" s="182">
        <f t="shared" si="89"/>
        <v>43.994999999999997</v>
      </c>
      <c r="X867" s="2" t="s">
        <v>4868</v>
      </c>
      <c r="AA867" s="183">
        <f t="shared" si="90"/>
        <v>3.3206250000000002</v>
      </c>
      <c r="AB867" s="183">
        <f t="shared" si="91"/>
        <v>2.8391439999999997</v>
      </c>
      <c r="AE867" s="183">
        <f t="shared" si="92"/>
        <v>44.550000000000004</v>
      </c>
    </row>
    <row r="868" spans="1:31" x14ac:dyDescent="0.2">
      <c r="A868" s="133" t="s">
        <v>6702</v>
      </c>
      <c r="B868" s="133" t="s">
        <v>4424</v>
      </c>
      <c r="C868" s="136" t="s">
        <v>5885</v>
      </c>
      <c r="D868" s="136" t="s">
        <v>6708</v>
      </c>
      <c r="E868" s="136" t="s">
        <v>6703</v>
      </c>
      <c r="F868" s="133" t="s">
        <v>6704</v>
      </c>
      <c r="G868" s="136" t="s">
        <v>3655</v>
      </c>
      <c r="H868" s="133">
        <v>172</v>
      </c>
      <c r="I868" s="133">
        <v>1</v>
      </c>
      <c r="J868" s="133">
        <v>27.5</v>
      </c>
      <c r="K868" s="133">
        <v>54</v>
      </c>
      <c r="L868" s="133">
        <v>55</v>
      </c>
      <c r="M868" s="133" t="s">
        <v>3602</v>
      </c>
      <c r="N868" s="136" t="s">
        <v>3633</v>
      </c>
      <c r="O868" s="133" t="s">
        <v>6668</v>
      </c>
      <c r="P868" s="133" t="s">
        <v>4816</v>
      </c>
      <c r="Q868" s="166">
        <v>42037</v>
      </c>
      <c r="R868" s="181">
        <v>1.61</v>
      </c>
      <c r="S868" s="1">
        <v>72</v>
      </c>
      <c r="V868" s="1">
        <v>19200</v>
      </c>
      <c r="W868" s="182">
        <f t="shared" si="89"/>
        <v>43.994999999999997</v>
      </c>
      <c r="X868" s="2" t="s">
        <v>4868</v>
      </c>
      <c r="AA868" s="183">
        <f t="shared" ref="AA868:AA881" si="93">K868*100*R868*(J868)/(S868*1000)</f>
        <v>3.3206250000000002</v>
      </c>
      <c r="AB868" s="183">
        <f t="shared" ref="AB868:AB881" si="94">(V868*(J868)*1.1)/9000*W868/1000</f>
        <v>2.8391439999999997</v>
      </c>
      <c r="AE868" s="183">
        <f t="shared" ref="AE868:AE881" si="95">J868*(G868/100)</f>
        <v>44.550000000000004</v>
      </c>
    </row>
    <row r="869" spans="1:31" x14ac:dyDescent="0.2">
      <c r="A869" s="133" t="s">
        <v>6702</v>
      </c>
      <c r="B869" s="133" t="s">
        <v>4424</v>
      </c>
      <c r="C869" s="136" t="s">
        <v>5885</v>
      </c>
      <c r="D869" s="136" t="s">
        <v>6709</v>
      </c>
      <c r="E869" s="136" t="s">
        <v>6703</v>
      </c>
      <c r="F869" s="133" t="s">
        <v>6704</v>
      </c>
      <c r="G869" s="136" t="s">
        <v>3655</v>
      </c>
      <c r="H869" s="133">
        <v>172</v>
      </c>
      <c r="I869" s="133">
        <v>1</v>
      </c>
      <c r="J869" s="133">
        <v>27.5</v>
      </c>
      <c r="K869" s="133">
        <v>54</v>
      </c>
      <c r="L869" s="133">
        <v>55</v>
      </c>
      <c r="M869" s="133" t="s">
        <v>3602</v>
      </c>
      <c r="N869" s="136" t="s">
        <v>3633</v>
      </c>
      <c r="O869" s="133" t="s">
        <v>6668</v>
      </c>
      <c r="P869" s="133" t="s">
        <v>4816</v>
      </c>
      <c r="Q869" s="166">
        <v>42037</v>
      </c>
      <c r="R869" s="181">
        <v>1.61</v>
      </c>
      <c r="S869" s="1">
        <v>72</v>
      </c>
      <c r="V869" s="1">
        <v>19200</v>
      </c>
      <c r="W869" s="182">
        <f t="shared" si="89"/>
        <v>43.994999999999997</v>
      </c>
      <c r="X869" s="2" t="s">
        <v>4868</v>
      </c>
      <c r="AA869" s="183">
        <f t="shared" si="93"/>
        <v>3.3206250000000002</v>
      </c>
      <c r="AB869" s="183">
        <f t="shared" si="94"/>
        <v>2.8391439999999997</v>
      </c>
      <c r="AE869" s="183">
        <f t="shared" si="95"/>
        <v>44.550000000000004</v>
      </c>
    </row>
    <row r="870" spans="1:31" x14ac:dyDescent="0.2">
      <c r="A870" s="133" t="s">
        <v>6713</v>
      </c>
      <c r="B870" s="133" t="s">
        <v>4424</v>
      </c>
      <c r="C870" s="136" t="s">
        <v>5885</v>
      </c>
      <c r="D870" s="136" t="s">
        <v>6716</v>
      </c>
      <c r="E870" s="136" t="s">
        <v>6714</v>
      </c>
      <c r="F870" s="133" t="s">
        <v>6715</v>
      </c>
      <c r="G870" s="136" t="s">
        <v>3655</v>
      </c>
      <c r="H870" s="133">
        <v>172</v>
      </c>
      <c r="I870" s="133">
        <v>1</v>
      </c>
      <c r="J870" s="133">
        <v>1</v>
      </c>
      <c r="K870" s="133">
        <v>54</v>
      </c>
      <c r="L870" s="133">
        <v>2</v>
      </c>
      <c r="M870" s="133" t="s">
        <v>1207</v>
      </c>
      <c r="N870" s="136" t="s">
        <v>580</v>
      </c>
      <c r="O870" s="133" t="s">
        <v>6228</v>
      </c>
      <c r="P870" s="133" t="s">
        <v>663</v>
      </c>
      <c r="Q870" s="166">
        <v>42037</v>
      </c>
      <c r="R870" s="181">
        <v>1.61</v>
      </c>
      <c r="S870" s="1">
        <v>72</v>
      </c>
      <c r="V870" s="1">
        <v>19200</v>
      </c>
      <c r="W870" s="182">
        <f t="shared" si="89"/>
        <v>43.994999999999997</v>
      </c>
      <c r="X870" s="2" t="s">
        <v>4868</v>
      </c>
      <c r="AA870" s="183">
        <f t="shared" si="93"/>
        <v>0.12075</v>
      </c>
      <c r="AB870" s="183">
        <f t="shared" si="94"/>
        <v>0.10324159999999999</v>
      </c>
      <c r="AE870" s="183">
        <f t="shared" si="95"/>
        <v>1.62</v>
      </c>
    </row>
    <row r="871" spans="1:31" x14ac:dyDescent="0.2">
      <c r="A871" s="133" t="s">
        <v>6713</v>
      </c>
      <c r="B871" s="133" t="s">
        <v>4424</v>
      </c>
      <c r="C871" s="136" t="s">
        <v>5885</v>
      </c>
      <c r="D871" s="136" t="s">
        <v>6717</v>
      </c>
      <c r="E871" s="136" t="s">
        <v>6714</v>
      </c>
      <c r="F871" s="133" t="s">
        <v>6715</v>
      </c>
      <c r="G871" s="136" t="s">
        <v>3655</v>
      </c>
      <c r="H871" s="133">
        <v>172</v>
      </c>
      <c r="I871" s="133">
        <v>1</v>
      </c>
      <c r="J871" s="133">
        <v>1</v>
      </c>
      <c r="K871" s="133">
        <v>54</v>
      </c>
      <c r="L871" s="133">
        <v>2</v>
      </c>
      <c r="M871" s="133" t="s">
        <v>1207</v>
      </c>
      <c r="N871" s="136" t="s">
        <v>580</v>
      </c>
      <c r="O871" s="133" t="s">
        <v>6228</v>
      </c>
      <c r="P871" s="133" t="s">
        <v>663</v>
      </c>
      <c r="Q871" s="166">
        <v>42037</v>
      </c>
      <c r="R871" s="181">
        <v>1.61</v>
      </c>
      <c r="S871" s="1">
        <v>72</v>
      </c>
      <c r="V871" s="1">
        <v>19200</v>
      </c>
      <c r="W871" s="182">
        <f t="shared" si="89"/>
        <v>43.994999999999997</v>
      </c>
      <c r="X871" s="2" t="s">
        <v>4868</v>
      </c>
      <c r="AA871" s="183">
        <f t="shared" si="93"/>
        <v>0.12075</v>
      </c>
      <c r="AB871" s="183">
        <f t="shared" si="94"/>
        <v>0.10324159999999999</v>
      </c>
      <c r="AE871" s="183">
        <f t="shared" si="95"/>
        <v>1.62</v>
      </c>
    </row>
    <row r="872" spans="1:31" x14ac:dyDescent="0.2">
      <c r="A872" s="133" t="s">
        <v>6718</v>
      </c>
      <c r="B872" s="133" t="s">
        <v>4424</v>
      </c>
      <c r="C872" s="136" t="s">
        <v>5885</v>
      </c>
      <c r="D872" s="136" t="s">
        <v>6722</v>
      </c>
      <c r="E872" s="136" t="s">
        <v>5365</v>
      </c>
      <c r="F872" s="133" t="s">
        <v>6719</v>
      </c>
      <c r="G872" s="136" t="s">
        <v>3655</v>
      </c>
      <c r="H872" s="133">
        <v>172</v>
      </c>
      <c r="I872" s="133">
        <v>1</v>
      </c>
      <c r="J872" s="133">
        <v>2</v>
      </c>
      <c r="K872" s="133">
        <v>54</v>
      </c>
      <c r="L872" s="133">
        <v>2</v>
      </c>
      <c r="M872" s="133" t="s">
        <v>6720</v>
      </c>
      <c r="N872" s="136" t="s">
        <v>580</v>
      </c>
      <c r="O872" s="133" t="s">
        <v>6228</v>
      </c>
      <c r="P872" s="133" t="s">
        <v>663</v>
      </c>
      <c r="Q872" s="166">
        <v>42037</v>
      </c>
      <c r="R872" s="181">
        <v>1.61</v>
      </c>
      <c r="S872" s="1">
        <v>72</v>
      </c>
      <c r="V872" s="1">
        <v>19200</v>
      </c>
      <c r="W872" s="182">
        <f t="shared" si="89"/>
        <v>43.994999999999997</v>
      </c>
      <c r="X872" s="2" t="s">
        <v>4868</v>
      </c>
      <c r="AA872" s="183">
        <f t="shared" si="93"/>
        <v>0.24149999999999999</v>
      </c>
      <c r="AB872" s="183">
        <f t="shared" si="94"/>
        <v>0.20648319999999998</v>
      </c>
      <c r="AE872" s="183">
        <f t="shared" si="95"/>
        <v>3.24</v>
      </c>
    </row>
    <row r="873" spans="1:31" x14ac:dyDescent="0.2">
      <c r="A873" s="133" t="s">
        <v>6718</v>
      </c>
      <c r="B873" s="133" t="s">
        <v>4424</v>
      </c>
      <c r="C873" s="136" t="s">
        <v>5885</v>
      </c>
      <c r="D873" s="136" t="s">
        <v>6721</v>
      </c>
      <c r="E873" s="136" t="s">
        <v>5365</v>
      </c>
      <c r="F873" s="133" t="s">
        <v>6719</v>
      </c>
      <c r="G873" s="136" t="s">
        <v>3655</v>
      </c>
      <c r="H873" s="133">
        <v>172</v>
      </c>
      <c r="I873" s="133">
        <v>1</v>
      </c>
      <c r="J873" s="133">
        <v>2</v>
      </c>
      <c r="K873" s="133">
        <v>54</v>
      </c>
      <c r="L873" s="133">
        <v>2</v>
      </c>
      <c r="M873" s="133" t="s">
        <v>6720</v>
      </c>
      <c r="N873" s="136" t="s">
        <v>580</v>
      </c>
      <c r="O873" s="133" t="s">
        <v>6228</v>
      </c>
      <c r="P873" s="133" t="s">
        <v>663</v>
      </c>
      <c r="Q873" s="166">
        <v>42037</v>
      </c>
      <c r="R873" s="181">
        <v>1.61</v>
      </c>
      <c r="S873" s="1">
        <v>72</v>
      </c>
      <c r="V873" s="1">
        <v>19200</v>
      </c>
      <c r="W873" s="182">
        <f t="shared" si="89"/>
        <v>43.994999999999997</v>
      </c>
      <c r="X873" s="2" t="s">
        <v>4868</v>
      </c>
      <c r="AA873" s="183">
        <f t="shared" si="93"/>
        <v>0.24149999999999999</v>
      </c>
      <c r="AB873" s="183">
        <f t="shared" si="94"/>
        <v>0.20648319999999998</v>
      </c>
      <c r="AE873" s="183">
        <f t="shared" si="95"/>
        <v>3.24</v>
      </c>
    </row>
    <row r="874" spans="1:31" x14ac:dyDescent="0.2">
      <c r="A874" s="133" t="s">
        <v>6731</v>
      </c>
      <c r="B874" s="133" t="s">
        <v>4424</v>
      </c>
      <c r="C874" s="136" t="s">
        <v>5885</v>
      </c>
      <c r="D874" s="136" t="s">
        <v>6739</v>
      </c>
      <c r="E874" s="136" t="s">
        <v>6732</v>
      </c>
      <c r="F874" s="133" t="s">
        <v>6733</v>
      </c>
      <c r="G874" s="136" t="s">
        <v>3655</v>
      </c>
      <c r="H874" s="133">
        <v>172</v>
      </c>
      <c r="I874" s="133">
        <v>1</v>
      </c>
      <c r="J874" s="133">
        <v>2.5</v>
      </c>
      <c r="K874" s="133">
        <v>54</v>
      </c>
      <c r="L874" s="133">
        <v>5</v>
      </c>
      <c r="M874" s="133" t="s">
        <v>5500</v>
      </c>
      <c r="N874" s="136" t="s">
        <v>580</v>
      </c>
      <c r="O874" s="133" t="s">
        <v>6228</v>
      </c>
      <c r="P874" s="133" t="s">
        <v>663</v>
      </c>
      <c r="Q874" s="166">
        <v>42039</v>
      </c>
      <c r="R874" s="181">
        <v>1.61</v>
      </c>
      <c r="S874" s="1">
        <v>72</v>
      </c>
      <c r="V874" s="1">
        <v>19200</v>
      </c>
      <c r="W874" s="182">
        <f t="shared" si="89"/>
        <v>43.994999999999997</v>
      </c>
      <c r="X874" s="2" t="s">
        <v>4868</v>
      </c>
      <c r="AA874" s="183">
        <f t="shared" si="93"/>
        <v>0.301875</v>
      </c>
      <c r="AB874" s="183">
        <f t="shared" si="94"/>
        <v>0.258104</v>
      </c>
      <c r="AE874" s="183">
        <f t="shared" si="95"/>
        <v>4.0500000000000007</v>
      </c>
    </row>
    <row r="875" spans="1:31" x14ac:dyDescent="0.2">
      <c r="A875" s="133" t="s">
        <v>6731</v>
      </c>
      <c r="B875" s="133" t="s">
        <v>4424</v>
      </c>
      <c r="C875" s="136" t="s">
        <v>5885</v>
      </c>
      <c r="D875" s="136" t="s">
        <v>6740</v>
      </c>
      <c r="E875" s="136" t="s">
        <v>6732</v>
      </c>
      <c r="F875" s="133" t="s">
        <v>6733</v>
      </c>
      <c r="G875" s="136" t="s">
        <v>3655</v>
      </c>
      <c r="H875" s="133">
        <v>172</v>
      </c>
      <c r="I875" s="133">
        <v>1</v>
      </c>
      <c r="J875" s="133">
        <v>2.5</v>
      </c>
      <c r="K875" s="133">
        <v>54</v>
      </c>
      <c r="L875" s="133">
        <v>5</v>
      </c>
      <c r="M875" s="133" t="s">
        <v>5500</v>
      </c>
      <c r="N875" s="136" t="s">
        <v>580</v>
      </c>
      <c r="O875" s="133" t="s">
        <v>6228</v>
      </c>
      <c r="P875" s="133" t="s">
        <v>663</v>
      </c>
      <c r="Q875" s="166">
        <v>42039</v>
      </c>
      <c r="R875" s="181">
        <v>1.61</v>
      </c>
      <c r="S875" s="1">
        <v>72</v>
      </c>
      <c r="V875" s="1">
        <v>19200</v>
      </c>
      <c r="W875" s="182">
        <f t="shared" si="89"/>
        <v>43.994999999999997</v>
      </c>
      <c r="X875" s="2" t="s">
        <v>4868</v>
      </c>
      <c r="AA875" s="183">
        <f t="shared" si="93"/>
        <v>0.301875</v>
      </c>
      <c r="AB875" s="183">
        <f t="shared" si="94"/>
        <v>0.258104</v>
      </c>
      <c r="AE875" s="183">
        <f t="shared" si="95"/>
        <v>4.0500000000000007</v>
      </c>
    </row>
    <row r="876" spans="1:31" x14ac:dyDescent="0.2">
      <c r="A876" s="133" t="s">
        <v>6734</v>
      </c>
      <c r="B876" s="133" t="s">
        <v>4424</v>
      </c>
      <c r="C876" s="136" t="s">
        <v>5885</v>
      </c>
      <c r="D876" s="136" t="s">
        <v>6741</v>
      </c>
      <c r="E876" s="136" t="s">
        <v>5880</v>
      </c>
      <c r="F876" s="133" t="s">
        <v>5881</v>
      </c>
      <c r="G876" s="136" t="s">
        <v>3655</v>
      </c>
      <c r="H876" s="133">
        <v>172</v>
      </c>
      <c r="I876" s="133">
        <v>1</v>
      </c>
      <c r="J876" s="133">
        <v>2.5</v>
      </c>
      <c r="K876" s="133">
        <v>54</v>
      </c>
      <c r="L876" s="133">
        <v>5</v>
      </c>
      <c r="M876" s="133" t="s">
        <v>5500</v>
      </c>
      <c r="N876" s="136" t="s">
        <v>580</v>
      </c>
      <c r="O876" s="133" t="s">
        <v>6228</v>
      </c>
      <c r="P876" s="133" t="s">
        <v>663</v>
      </c>
      <c r="Q876" s="166">
        <v>42039</v>
      </c>
      <c r="R876" s="181">
        <v>1.61</v>
      </c>
      <c r="S876" s="1">
        <v>72</v>
      </c>
      <c r="V876" s="1">
        <v>19200</v>
      </c>
      <c r="W876" s="182">
        <f t="shared" si="89"/>
        <v>43.994999999999997</v>
      </c>
      <c r="X876" s="2" t="s">
        <v>4868</v>
      </c>
      <c r="AA876" s="183">
        <f t="shared" si="93"/>
        <v>0.301875</v>
      </c>
      <c r="AB876" s="183">
        <f t="shared" si="94"/>
        <v>0.258104</v>
      </c>
      <c r="AE876" s="183">
        <f t="shared" si="95"/>
        <v>4.0500000000000007</v>
      </c>
    </row>
    <row r="877" spans="1:31" x14ac:dyDescent="0.2">
      <c r="A877" s="133" t="s">
        <v>6734</v>
      </c>
      <c r="B877" s="133" t="s">
        <v>4424</v>
      </c>
      <c r="C877" s="136" t="s">
        <v>5885</v>
      </c>
      <c r="D877" s="136" t="s">
        <v>6742</v>
      </c>
      <c r="E877" s="136" t="s">
        <v>5880</v>
      </c>
      <c r="F877" s="133" t="s">
        <v>5881</v>
      </c>
      <c r="G877" s="136" t="s">
        <v>3655</v>
      </c>
      <c r="H877" s="133">
        <v>172</v>
      </c>
      <c r="I877" s="133">
        <v>1</v>
      </c>
      <c r="J877" s="133">
        <v>2.5</v>
      </c>
      <c r="K877" s="133">
        <v>54</v>
      </c>
      <c r="L877" s="133">
        <v>5</v>
      </c>
      <c r="M877" s="133" t="s">
        <v>5500</v>
      </c>
      <c r="N877" s="136" t="s">
        <v>580</v>
      </c>
      <c r="O877" s="133" t="s">
        <v>6228</v>
      </c>
      <c r="P877" s="133" t="s">
        <v>663</v>
      </c>
      <c r="Q877" s="166">
        <v>42039</v>
      </c>
      <c r="R877" s="181">
        <v>1.61</v>
      </c>
      <c r="S877" s="1">
        <v>72</v>
      </c>
      <c r="V877" s="1">
        <v>19200</v>
      </c>
      <c r="W877" s="182">
        <f t="shared" si="89"/>
        <v>43.994999999999997</v>
      </c>
      <c r="X877" s="2" t="s">
        <v>4868</v>
      </c>
      <c r="AA877" s="183">
        <f t="shared" si="93"/>
        <v>0.301875</v>
      </c>
      <c r="AB877" s="183">
        <f t="shared" si="94"/>
        <v>0.258104</v>
      </c>
      <c r="AE877" s="183">
        <f t="shared" si="95"/>
        <v>4.0500000000000007</v>
      </c>
    </row>
    <row r="878" spans="1:31" x14ac:dyDescent="0.2">
      <c r="A878" s="133" t="s">
        <v>6735</v>
      </c>
      <c r="B878" s="133" t="s">
        <v>4424</v>
      </c>
      <c r="C878" s="136" t="s">
        <v>5885</v>
      </c>
      <c r="D878" s="136" t="s">
        <v>6745</v>
      </c>
      <c r="E878" s="136" t="s">
        <v>6736</v>
      </c>
      <c r="F878" s="133" t="s">
        <v>6737</v>
      </c>
      <c r="G878" s="136" t="s">
        <v>3655</v>
      </c>
      <c r="H878" s="133">
        <v>172</v>
      </c>
      <c r="I878" s="133">
        <v>1</v>
      </c>
      <c r="J878" s="133">
        <v>0.6</v>
      </c>
      <c r="K878" s="133">
        <v>62</v>
      </c>
      <c r="L878" s="133">
        <v>5</v>
      </c>
      <c r="M878" s="133" t="s">
        <v>5500</v>
      </c>
      <c r="N878" s="136" t="s">
        <v>580</v>
      </c>
      <c r="O878" s="133" t="s">
        <v>5963</v>
      </c>
      <c r="P878" s="133" t="s">
        <v>663</v>
      </c>
      <c r="Q878" s="166">
        <v>42039</v>
      </c>
      <c r="R878" s="181">
        <v>1.61</v>
      </c>
      <c r="S878" s="1">
        <v>85</v>
      </c>
      <c r="V878" s="1">
        <v>19200</v>
      </c>
      <c r="W878" s="182">
        <f t="shared" si="89"/>
        <v>43.994999999999997</v>
      </c>
      <c r="X878" s="2" t="s">
        <v>4868</v>
      </c>
      <c r="AA878" s="183">
        <f t="shared" si="93"/>
        <v>7.0461176470588235E-2</v>
      </c>
      <c r="AB878" s="183">
        <f t="shared" si="94"/>
        <v>6.194496E-2</v>
      </c>
      <c r="AE878" s="183">
        <f t="shared" si="95"/>
        <v>0.97199999999999998</v>
      </c>
    </row>
    <row r="879" spans="1:31" x14ac:dyDescent="0.2">
      <c r="A879" s="133" t="s">
        <v>6735</v>
      </c>
      <c r="B879" s="133" t="s">
        <v>4424</v>
      </c>
      <c r="C879" s="136" t="s">
        <v>5885</v>
      </c>
      <c r="D879" s="136" t="s">
        <v>6746</v>
      </c>
      <c r="E879" s="136" t="s">
        <v>6736</v>
      </c>
      <c r="F879" s="133" t="s">
        <v>6737</v>
      </c>
      <c r="G879" s="136" t="s">
        <v>3655</v>
      </c>
      <c r="H879" s="133">
        <v>172</v>
      </c>
      <c r="I879" s="133">
        <v>1</v>
      </c>
      <c r="J879" s="133">
        <v>0.6</v>
      </c>
      <c r="K879" s="133">
        <v>62</v>
      </c>
      <c r="L879" s="133">
        <v>5</v>
      </c>
      <c r="M879" s="133" t="s">
        <v>5500</v>
      </c>
      <c r="N879" s="136" t="s">
        <v>580</v>
      </c>
      <c r="O879" s="133" t="s">
        <v>5963</v>
      </c>
      <c r="P879" s="133" t="s">
        <v>663</v>
      </c>
      <c r="Q879" s="166">
        <v>42039</v>
      </c>
      <c r="R879" s="181">
        <v>1.61</v>
      </c>
      <c r="S879" s="1">
        <v>85</v>
      </c>
      <c r="V879" s="1">
        <v>19200</v>
      </c>
      <c r="W879" s="182">
        <f t="shared" si="89"/>
        <v>43.994999999999997</v>
      </c>
      <c r="X879" s="2" t="s">
        <v>4868</v>
      </c>
      <c r="AA879" s="183">
        <f t="shared" si="93"/>
        <v>7.0461176470588235E-2</v>
      </c>
      <c r="AB879" s="183">
        <f t="shared" si="94"/>
        <v>6.194496E-2</v>
      </c>
      <c r="AE879" s="183">
        <f t="shared" si="95"/>
        <v>0.97199999999999998</v>
      </c>
    </row>
    <row r="880" spans="1:31" x14ac:dyDescent="0.2">
      <c r="A880" s="133" t="s">
        <v>6753</v>
      </c>
      <c r="B880" s="133" t="s">
        <v>4424</v>
      </c>
      <c r="C880" s="136" t="s">
        <v>5885</v>
      </c>
      <c r="D880" s="136" t="s">
        <v>6754</v>
      </c>
      <c r="E880" s="136" t="s">
        <v>5365</v>
      </c>
      <c r="F880" s="133" t="s">
        <v>3191</v>
      </c>
      <c r="G880" s="136" t="s">
        <v>3655</v>
      </c>
      <c r="H880" s="133">
        <v>172</v>
      </c>
      <c r="I880" s="133">
        <v>1</v>
      </c>
      <c r="J880" s="133">
        <v>263</v>
      </c>
      <c r="K880" s="133">
        <v>54</v>
      </c>
      <c r="L880" s="133">
        <v>830</v>
      </c>
      <c r="M880" s="133" t="s">
        <v>6584</v>
      </c>
      <c r="N880" s="136" t="s">
        <v>1748</v>
      </c>
      <c r="O880" s="133" t="s">
        <v>6228</v>
      </c>
      <c r="P880" s="133" t="s">
        <v>2277</v>
      </c>
      <c r="Q880" s="166">
        <v>42061</v>
      </c>
      <c r="R880" s="181">
        <v>1.61</v>
      </c>
      <c r="S880" s="1">
        <v>72</v>
      </c>
      <c r="V880" s="1">
        <v>19200</v>
      </c>
      <c r="W880" s="182">
        <f t="shared" si="89"/>
        <v>43.994999999999997</v>
      </c>
      <c r="X880" s="2" t="s">
        <v>4868</v>
      </c>
      <c r="AA880" s="183">
        <f t="shared" si="93"/>
        <v>31.757249999999999</v>
      </c>
      <c r="AB880" s="183">
        <f t="shared" si="94"/>
        <v>27.152540799999993</v>
      </c>
      <c r="AE880" s="183">
        <f t="shared" si="95"/>
        <v>426.06</v>
      </c>
    </row>
    <row r="881" spans="1:31" ht="13.5" thickBot="1" x14ac:dyDescent="0.25">
      <c r="A881" s="133" t="s">
        <v>6753</v>
      </c>
      <c r="B881" s="133" t="s">
        <v>4424</v>
      </c>
      <c r="C881" s="136" t="s">
        <v>5885</v>
      </c>
      <c r="D881" s="136" t="s">
        <v>6755</v>
      </c>
      <c r="E881" s="136" t="s">
        <v>5365</v>
      </c>
      <c r="F881" s="133" t="s">
        <v>3191</v>
      </c>
      <c r="G881" s="136" t="s">
        <v>3655</v>
      </c>
      <c r="H881" s="133">
        <v>172</v>
      </c>
      <c r="I881" s="133">
        <v>1</v>
      </c>
      <c r="J881" s="133">
        <v>263</v>
      </c>
      <c r="K881" s="133">
        <v>54</v>
      </c>
      <c r="L881" s="133">
        <v>830</v>
      </c>
      <c r="M881" s="133" t="s">
        <v>6584</v>
      </c>
      <c r="N881" s="136" t="s">
        <v>1748</v>
      </c>
      <c r="O881" s="133" t="s">
        <v>6228</v>
      </c>
      <c r="P881" s="133" t="s">
        <v>2277</v>
      </c>
      <c r="Q881" s="166">
        <v>42061</v>
      </c>
      <c r="R881" s="308">
        <v>1.61</v>
      </c>
      <c r="S881" s="1">
        <v>72</v>
      </c>
      <c r="V881" s="1">
        <v>19200</v>
      </c>
      <c r="W881" s="182">
        <f t="shared" si="89"/>
        <v>43.994999999999997</v>
      </c>
      <c r="X881" s="2" t="s">
        <v>4868</v>
      </c>
      <c r="AA881" s="183">
        <f t="shared" si="93"/>
        <v>31.757249999999999</v>
      </c>
      <c r="AB881" s="183">
        <f t="shared" si="94"/>
        <v>27.152540799999993</v>
      </c>
      <c r="AE881" s="183">
        <f t="shared" si="95"/>
        <v>426.06</v>
      </c>
    </row>
    <row r="882" spans="1:31" x14ac:dyDescent="0.2">
      <c r="A882" s="7232" t="s">
        <v>1386</v>
      </c>
      <c r="B882" s="7233"/>
      <c r="C882" s="7233"/>
      <c r="D882" s="7233"/>
      <c r="E882" s="7233"/>
      <c r="F882" s="7233"/>
      <c r="G882" s="7233"/>
      <c r="H882" s="7233"/>
      <c r="I882" s="7233"/>
      <c r="J882" s="7233"/>
      <c r="K882" s="7233"/>
      <c r="L882" s="7233"/>
      <c r="M882" s="7233"/>
      <c r="N882" s="7233"/>
      <c r="O882" s="7233"/>
      <c r="P882" s="7233"/>
      <c r="Q882" s="7234"/>
      <c r="R882" s="1"/>
      <c r="S882" s="1"/>
      <c r="V882" s="1"/>
      <c r="W882" s="182"/>
      <c r="X882" s="2"/>
      <c r="AA882" s="183"/>
      <c r="AB882" s="183"/>
      <c r="AE882" s="183"/>
    </row>
    <row r="883" spans="1:31" x14ac:dyDescent="0.2">
      <c r="A883" s="133" t="s">
        <v>6725</v>
      </c>
      <c r="B883" s="133" t="s">
        <v>4424</v>
      </c>
      <c r="C883" s="136" t="s">
        <v>6786</v>
      </c>
      <c r="D883" s="136" t="s">
        <v>1651</v>
      </c>
      <c r="E883" s="136" t="s">
        <v>3600</v>
      </c>
      <c r="F883" s="133" t="s">
        <v>3601</v>
      </c>
      <c r="G883" s="136" t="s">
        <v>3655</v>
      </c>
      <c r="H883" s="133">
        <v>172</v>
      </c>
      <c r="I883" s="133">
        <v>1</v>
      </c>
      <c r="J883" s="133">
        <v>165</v>
      </c>
      <c r="K883" s="133">
        <v>45</v>
      </c>
      <c r="L883" s="133">
        <v>330</v>
      </c>
      <c r="M883" s="133" t="s">
        <v>6728</v>
      </c>
      <c r="N883" s="136" t="s">
        <v>3622</v>
      </c>
      <c r="O883" s="133" t="s">
        <v>6726</v>
      </c>
      <c r="P883" s="133" t="s">
        <v>4816</v>
      </c>
      <c r="Q883" s="166">
        <v>42073</v>
      </c>
      <c r="R883" s="181">
        <v>1.61</v>
      </c>
      <c r="S883" s="1">
        <v>59.5</v>
      </c>
      <c r="V883" s="1">
        <v>19200</v>
      </c>
      <c r="W883" s="182">
        <f t="shared" si="89"/>
        <v>43.994999999999997</v>
      </c>
      <c r="X883" s="2" t="s">
        <v>4868</v>
      </c>
      <c r="AA883" s="183">
        <f t="shared" ref="AA883:AA890" si="96">K883*100*R883*(J883)/(S883*1000)</f>
        <v>20.091176470588234</v>
      </c>
      <c r="AB883" s="183">
        <f t="shared" ref="AB883:AB890" si="97">(V883*(J883)*1.1)/9000*W883/1000</f>
        <v>17.034864000000002</v>
      </c>
      <c r="AE883" s="183">
        <f t="shared" ref="AE883:AE890" si="98">J883*(G883/100)</f>
        <v>267.3</v>
      </c>
    </row>
    <row r="884" spans="1:31" x14ac:dyDescent="0.2">
      <c r="A884" s="133" t="s">
        <v>6725</v>
      </c>
      <c r="B884" s="133" t="s">
        <v>4424</v>
      </c>
      <c r="C884" s="136" t="s">
        <v>6786</v>
      </c>
      <c r="D884" s="136" t="s">
        <v>1651</v>
      </c>
      <c r="E884" s="136" t="s">
        <v>3600</v>
      </c>
      <c r="F884" s="133" t="s">
        <v>3601</v>
      </c>
      <c r="G884" s="136" t="s">
        <v>3655</v>
      </c>
      <c r="H884" s="133">
        <v>172</v>
      </c>
      <c r="I884" s="133">
        <v>1</v>
      </c>
      <c r="J884" s="133">
        <v>165</v>
      </c>
      <c r="K884" s="133">
        <v>45</v>
      </c>
      <c r="L884" s="133">
        <v>330</v>
      </c>
      <c r="M884" s="133" t="s">
        <v>6728</v>
      </c>
      <c r="N884" s="136" t="s">
        <v>3622</v>
      </c>
      <c r="O884" s="133" t="s">
        <v>6726</v>
      </c>
      <c r="P884" s="133" t="s">
        <v>4816</v>
      </c>
      <c r="Q884" s="166">
        <v>42073</v>
      </c>
      <c r="R884" s="181">
        <v>1.61</v>
      </c>
      <c r="S884" s="1">
        <v>59.5</v>
      </c>
      <c r="V884" s="1">
        <v>19200</v>
      </c>
      <c r="W884" s="182">
        <f t="shared" si="89"/>
        <v>43.994999999999997</v>
      </c>
      <c r="X884" s="2" t="s">
        <v>4868</v>
      </c>
      <c r="AA884" s="183">
        <f t="shared" si="96"/>
        <v>20.091176470588234</v>
      </c>
      <c r="AB884" s="183">
        <f t="shared" si="97"/>
        <v>17.034864000000002</v>
      </c>
      <c r="AE884" s="183">
        <f t="shared" si="98"/>
        <v>267.3</v>
      </c>
    </row>
    <row r="885" spans="1:31" x14ac:dyDescent="0.2">
      <c r="A885" s="133" t="s">
        <v>6753</v>
      </c>
      <c r="B885" s="133" t="s">
        <v>4424</v>
      </c>
      <c r="C885" s="136" t="s">
        <v>6786</v>
      </c>
      <c r="D885" s="136" t="s">
        <v>1634</v>
      </c>
      <c r="E885" s="136" t="s">
        <v>5365</v>
      </c>
      <c r="F885" s="133" t="s">
        <v>3191</v>
      </c>
      <c r="G885" s="136" t="s">
        <v>3655</v>
      </c>
      <c r="H885" s="133">
        <v>172</v>
      </c>
      <c r="I885" s="133">
        <v>1</v>
      </c>
      <c r="J885" s="133">
        <v>152</v>
      </c>
      <c r="K885" s="133">
        <v>54</v>
      </c>
      <c r="L885" s="133">
        <v>830</v>
      </c>
      <c r="M885" s="133" t="s">
        <v>6584</v>
      </c>
      <c r="N885" s="136" t="s">
        <v>1748</v>
      </c>
      <c r="O885" s="133" t="s">
        <v>6228</v>
      </c>
      <c r="P885" s="133" t="s">
        <v>4816</v>
      </c>
      <c r="Q885" s="166">
        <v>42081</v>
      </c>
      <c r="R885" s="181">
        <v>1.61</v>
      </c>
      <c r="S885" s="1">
        <v>72</v>
      </c>
      <c r="V885" s="1">
        <v>19200</v>
      </c>
      <c r="W885" s="182">
        <f t="shared" si="89"/>
        <v>43.994999999999997</v>
      </c>
      <c r="X885" s="2" t="s">
        <v>4868</v>
      </c>
      <c r="AA885" s="183">
        <f t="shared" si="96"/>
        <v>18.353999999999999</v>
      </c>
      <c r="AB885" s="183">
        <f t="shared" si="97"/>
        <v>15.692723200000001</v>
      </c>
      <c r="AE885" s="183">
        <f t="shared" si="98"/>
        <v>246.24</v>
      </c>
    </row>
    <row r="886" spans="1:31" x14ac:dyDescent="0.2">
      <c r="A886" s="133" t="s">
        <v>6753</v>
      </c>
      <c r="B886" s="133" t="s">
        <v>4424</v>
      </c>
      <c r="C886" s="136" t="s">
        <v>6786</v>
      </c>
      <c r="D886" s="136" t="s">
        <v>1637</v>
      </c>
      <c r="E886" s="136" t="s">
        <v>5365</v>
      </c>
      <c r="F886" s="133" t="s">
        <v>3191</v>
      </c>
      <c r="G886" s="136" t="s">
        <v>3655</v>
      </c>
      <c r="H886" s="133">
        <v>172</v>
      </c>
      <c r="I886" s="133">
        <v>1</v>
      </c>
      <c r="J886" s="133">
        <v>152</v>
      </c>
      <c r="K886" s="133">
        <v>54</v>
      </c>
      <c r="L886" s="133">
        <v>830</v>
      </c>
      <c r="M886" s="133" t="s">
        <v>6584</v>
      </c>
      <c r="N886" s="136" t="s">
        <v>1748</v>
      </c>
      <c r="O886" s="133" t="s">
        <v>6228</v>
      </c>
      <c r="P886" s="133" t="s">
        <v>4816</v>
      </c>
      <c r="Q886" s="166">
        <v>42081</v>
      </c>
      <c r="R886" s="181">
        <v>1.61</v>
      </c>
      <c r="S886" s="1">
        <v>72</v>
      </c>
      <c r="V886" s="1">
        <v>19200</v>
      </c>
      <c r="W886" s="182">
        <f t="shared" si="89"/>
        <v>43.994999999999997</v>
      </c>
      <c r="X886" s="2" t="s">
        <v>4868</v>
      </c>
      <c r="AA886" s="183">
        <f t="shared" si="96"/>
        <v>18.353999999999999</v>
      </c>
      <c r="AB886" s="183">
        <f t="shared" si="97"/>
        <v>15.692723200000001</v>
      </c>
      <c r="AE886" s="183">
        <f t="shared" si="98"/>
        <v>246.24</v>
      </c>
    </row>
    <row r="887" spans="1:31" x14ac:dyDescent="0.2">
      <c r="A887" s="133" t="s">
        <v>6845</v>
      </c>
      <c r="B887" s="133" t="s">
        <v>4424</v>
      </c>
      <c r="C887" s="136" t="s">
        <v>6786</v>
      </c>
      <c r="D887" s="136" t="s">
        <v>2726</v>
      </c>
      <c r="E887" s="136" t="s">
        <v>6846</v>
      </c>
      <c r="F887" s="133" t="s">
        <v>6847</v>
      </c>
      <c r="G887" s="136" t="s">
        <v>3655</v>
      </c>
      <c r="H887" s="133">
        <v>172</v>
      </c>
      <c r="I887" s="133">
        <v>1</v>
      </c>
      <c r="J887" s="133">
        <v>13</v>
      </c>
      <c r="K887" s="133">
        <v>62</v>
      </c>
      <c r="L887" s="133">
        <v>13</v>
      </c>
      <c r="M887" s="133" t="s">
        <v>6820</v>
      </c>
      <c r="N887" s="136" t="s">
        <v>4820</v>
      </c>
      <c r="O887" s="133" t="s">
        <v>4452</v>
      </c>
      <c r="P887" s="133" t="s">
        <v>2277</v>
      </c>
      <c r="Q887" s="166">
        <v>42082</v>
      </c>
      <c r="R887" s="181">
        <v>1.61</v>
      </c>
      <c r="S887" s="1">
        <v>100</v>
      </c>
      <c r="V887" s="1">
        <v>19200</v>
      </c>
      <c r="W887" s="182">
        <f t="shared" si="89"/>
        <v>43.994999999999997</v>
      </c>
      <c r="X887" s="2" t="s">
        <v>4868</v>
      </c>
      <c r="AA887" s="183">
        <f t="shared" si="96"/>
        <v>1.29766</v>
      </c>
      <c r="AB887" s="183">
        <f t="shared" si="97"/>
        <v>1.3421407999999999</v>
      </c>
      <c r="AE887" s="183">
        <f t="shared" si="98"/>
        <v>21.060000000000002</v>
      </c>
    </row>
    <row r="888" spans="1:31" x14ac:dyDescent="0.2">
      <c r="A888" s="133" t="s">
        <v>6845</v>
      </c>
      <c r="B888" s="133" t="s">
        <v>4424</v>
      </c>
      <c r="C888" s="136" t="s">
        <v>6786</v>
      </c>
      <c r="D888" s="136" t="s">
        <v>2729</v>
      </c>
      <c r="E888" s="136" t="s">
        <v>6846</v>
      </c>
      <c r="F888" s="133" t="s">
        <v>6847</v>
      </c>
      <c r="G888" s="136" t="s">
        <v>3655</v>
      </c>
      <c r="H888" s="133">
        <v>172</v>
      </c>
      <c r="I888" s="133">
        <v>1</v>
      </c>
      <c r="J888" s="133">
        <v>13</v>
      </c>
      <c r="K888" s="133">
        <v>62</v>
      </c>
      <c r="L888" s="133">
        <v>13</v>
      </c>
      <c r="M888" s="133" t="s">
        <v>6820</v>
      </c>
      <c r="N888" s="136" t="s">
        <v>4820</v>
      </c>
      <c r="O888" s="133" t="s">
        <v>4452</v>
      </c>
      <c r="P888" s="133" t="s">
        <v>2277</v>
      </c>
      <c r="Q888" s="166">
        <v>42082</v>
      </c>
      <c r="R888" s="181">
        <v>1.61</v>
      </c>
      <c r="S888" s="1">
        <v>100</v>
      </c>
      <c r="V888" s="1">
        <v>19200</v>
      </c>
      <c r="W888" s="182">
        <f t="shared" si="89"/>
        <v>43.994999999999997</v>
      </c>
      <c r="X888" s="2" t="s">
        <v>4868</v>
      </c>
      <c r="AA888" s="183">
        <f t="shared" si="96"/>
        <v>1.29766</v>
      </c>
      <c r="AB888" s="183">
        <f t="shared" si="97"/>
        <v>1.3421407999999999</v>
      </c>
      <c r="AE888" s="183">
        <f t="shared" si="98"/>
        <v>21.060000000000002</v>
      </c>
    </row>
    <row r="889" spans="1:31" x14ac:dyDescent="0.2">
      <c r="A889" s="133" t="s">
        <v>6849</v>
      </c>
      <c r="B889" s="133" t="s">
        <v>4424</v>
      </c>
      <c r="C889" s="136" t="s">
        <v>6786</v>
      </c>
      <c r="D889" s="136" t="s">
        <v>1641</v>
      </c>
      <c r="E889" s="136" t="s">
        <v>6850</v>
      </c>
      <c r="F889" s="133" t="s">
        <v>6851</v>
      </c>
      <c r="G889" s="136" t="s">
        <v>3655</v>
      </c>
      <c r="H889" s="133">
        <v>172</v>
      </c>
      <c r="I889" s="133">
        <v>1</v>
      </c>
      <c r="J889" s="133">
        <v>13</v>
      </c>
      <c r="K889" s="133">
        <v>70</v>
      </c>
      <c r="L889" s="133">
        <v>13</v>
      </c>
      <c r="M889" s="133" t="s">
        <v>6820</v>
      </c>
      <c r="N889" s="136" t="s">
        <v>4820</v>
      </c>
      <c r="O889" s="133" t="s">
        <v>4452</v>
      </c>
      <c r="P889" s="133" t="s">
        <v>6446</v>
      </c>
      <c r="Q889" s="133" t="s">
        <v>6853</v>
      </c>
      <c r="R889" s="181">
        <v>1.61</v>
      </c>
      <c r="S889" s="1">
        <v>100</v>
      </c>
      <c r="V889" s="1">
        <v>19200</v>
      </c>
      <c r="W889" s="182">
        <f t="shared" si="89"/>
        <v>43.994999999999997</v>
      </c>
      <c r="X889" s="2" t="s">
        <v>4868</v>
      </c>
      <c r="AA889" s="183">
        <f t="shared" si="96"/>
        <v>1.4651000000000001</v>
      </c>
      <c r="AB889" s="183">
        <f t="shared" si="97"/>
        <v>1.3421407999999999</v>
      </c>
      <c r="AE889" s="183">
        <f t="shared" si="98"/>
        <v>21.060000000000002</v>
      </c>
    </row>
    <row r="890" spans="1:31" ht="13.5" thickBot="1" x14ac:dyDescent="0.25">
      <c r="A890" s="133" t="s">
        <v>6849</v>
      </c>
      <c r="B890" s="133" t="s">
        <v>4424</v>
      </c>
      <c r="C890" s="136" t="s">
        <v>6786</v>
      </c>
      <c r="D890" s="136" t="s">
        <v>1642</v>
      </c>
      <c r="E890" s="136" t="s">
        <v>6850</v>
      </c>
      <c r="F890" s="133" t="s">
        <v>6851</v>
      </c>
      <c r="G890" s="136" t="s">
        <v>3655</v>
      </c>
      <c r="H890" s="133">
        <v>172</v>
      </c>
      <c r="I890" s="133">
        <v>1</v>
      </c>
      <c r="J890" s="133">
        <v>13</v>
      </c>
      <c r="K890" s="133">
        <v>70</v>
      </c>
      <c r="L890" s="133">
        <v>13</v>
      </c>
      <c r="M890" s="133" t="s">
        <v>6820</v>
      </c>
      <c r="N890" s="136" t="s">
        <v>4820</v>
      </c>
      <c r="O890" s="133" t="s">
        <v>4452</v>
      </c>
      <c r="P890" s="133" t="s">
        <v>4816</v>
      </c>
      <c r="Q890" s="166">
        <v>42083</v>
      </c>
      <c r="R890" s="308">
        <v>1.61</v>
      </c>
      <c r="S890" s="1">
        <v>100</v>
      </c>
      <c r="V890" s="1">
        <v>19200</v>
      </c>
      <c r="W890" s="182">
        <f t="shared" si="89"/>
        <v>43.994999999999997</v>
      </c>
      <c r="X890" s="2" t="s">
        <v>4868</v>
      </c>
      <c r="AA890" s="183">
        <f t="shared" si="96"/>
        <v>1.4651000000000001</v>
      </c>
      <c r="AB890" s="183">
        <f t="shared" si="97"/>
        <v>1.3421407999999999</v>
      </c>
      <c r="AE890" s="183">
        <f t="shared" si="98"/>
        <v>21.060000000000002</v>
      </c>
    </row>
    <row r="891" spans="1:31" x14ac:dyDescent="0.2">
      <c r="A891" s="133" t="s">
        <v>6836</v>
      </c>
      <c r="B891" s="133" t="s">
        <v>4424</v>
      </c>
      <c r="C891" s="136" t="s">
        <v>6786</v>
      </c>
      <c r="D891" s="136" t="s">
        <v>3704</v>
      </c>
      <c r="E891" s="136" t="s">
        <v>2642</v>
      </c>
      <c r="F891" s="133" t="s">
        <v>506</v>
      </c>
      <c r="G891" s="136" t="s">
        <v>3655</v>
      </c>
      <c r="H891" s="133">
        <v>172</v>
      </c>
      <c r="I891" s="133">
        <v>1</v>
      </c>
      <c r="J891" s="133">
        <v>140</v>
      </c>
      <c r="K891" s="133">
        <v>54</v>
      </c>
      <c r="L891" s="133">
        <v>280</v>
      </c>
      <c r="M891" s="133" t="s">
        <v>6118</v>
      </c>
      <c r="N891" s="136" t="s">
        <v>3622</v>
      </c>
      <c r="O891" s="133" t="s">
        <v>5710</v>
      </c>
      <c r="P891" s="133" t="s">
        <v>663</v>
      </c>
      <c r="Q891" s="166">
        <v>42095</v>
      </c>
      <c r="R891" s="181">
        <v>1.61</v>
      </c>
      <c r="S891" s="1">
        <v>72</v>
      </c>
      <c r="V891" s="1">
        <v>19200</v>
      </c>
      <c r="W891" s="182">
        <f t="shared" si="89"/>
        <v>43.994999999999997</v>
      </c>
      <c r="X891" s="2" t="s">
        <v>4868</v>
      </c>
      <c r="AA891" s="183">
        <f t="shared" ref="AA891:AA909" si="99">K891*100*R891*(J891)/(S891*1000)</f>
        <v>16.905000000000001</v>
      </c>
      <c r="AB891" s="183">
        <f t="shared" ref="AB891:AB909" si="100">(V891*(J891)*1.1)/9000*W891/1000</f>
        <v>14.453824000000001</v>
      </c>
      <c r="AE891" s="183">
        <f t="shared" ref="AE891:AE909" si="101">J891*(G891/100)</f>
        <v>226.8</v>
      </c>
    </row>
    <row r="892" spans="1:31" x14ac:dyDescent="0.2">
      <c r="A892" s="133" t="s">
        <v>6836</v>
      </c>
      <c r="B892" s="133" t="s">
        <v>4424</v>
      </c>
      <c r="C892" s="136" t="s">
        <v>6786</v>
      </c>
      <c r="D892" s="136" t="s">
        <v>3707</v>
      </c>
      <c r="E892" s="136" t="s">
        <v>2642</v>
      </c>
      <c r="F892" s="133" t="s">
        <v>506</v>
      </c>
      <c r="G892" s="136" t="s">
        <v>3655</v>
      </c>
      <c r="H892" s="133">
        <v>172</v>
      </c>
      <c r="I892" s="133">
        <v>1</v>
      </c>
      <c r="J892" s="133">
        <v>140</v>
      </c>
      <c r="K892" s="133">
        <v>54</v>
      </c>
      <c r="L892" s="133">
        <v>280</v>
      </c>
      <c r="M892" s="133" t="s">
        <v>6118</v>
      </c>
      <c r="N892" s="136" t="s">
        <v>3622</v>
      </c>
      <c r="O892" s="133" t="s">
        <v>5710</v>
      </c>
      <c r="P892" s="133" t="s">
        <v>663</v>
      </c>
      <c r="Q892" s="166">
        <v>42095</v>
      </c>
      <c r="R892" s="181">
        <v>1.61</v>
      </c>
      <c r="S892" s="1">
        <v>72</v>
      </c>
      <c r="V892" s="1">
        <v>19200</v>
      </c>
      <c r="W892" s="182">
        <f t="shared" si="89"/>
        <v>43.994999999999997</v>
      </c>
      <c r="X892" s="2" t="s">
        <v>4868</v>
      </c>
      <c r="AA892" s="183">
        <f t="shared" si="99"/>
        <v>16.905000000000001</v>
      </c>
      <c r="AB892" s="183">
        <f t="shared" si="100"/>
        <v>14.453824000000001</v>
      </c>
      <c r="AE892" s="183">
        <f t="shared" si="101"/>
        <v>226.8</v>
      </c>
    </row>
    <row r="893" spans="1:31" x14ac:dyDescent="0.2">
      <c r="A893" s="133" t="s">
        <v>6862</v>
      </c>
      <c r="B893" s="133" t="s">
        <v>4424</v>
      </c>
      <c r="C893" s="136" t="s">
        <v>6786</v>
      </c>
      <c r="D893" s="136" t="s">
        <v>1645</v>
      </c>
      <c r="E893" s="136" t="s">
        <v>5513</v>
      </c>
      <c r="F893" s="133" t="s">
        <v>1016</v>
      </c>
      <c r="G893" s="136" t="s">
        <v>3655</v>
      </c>
      <c r="H893" s="133">
        <v>172</v>
      </c>
      <c r="I893" s="133">
        <v>1</v>
      </c>
      <c r="J893" s="133">
        <v>255</v>
      </c>
      <c r="K893" s="133">
        <v>54</v>
      </c>
      <c r="L893" s="133">
        <v>440</v>
      </c>
      <c r="M893" s="133" t="s">
        <v>5514</v>
      </c>
      <c r="N893" s="136" t="s">
        <v>4909</v>
      </c>
      <c r="O893" s="133" t="s">
        <v>5710</v>
      </c>
      <c r="P893" s="133" t="s">
        <v>663</v>
      </c>
      <c r="Q893" s="166">
        <v>42116</v>
      </c>
      <c r="R893" s="181">
        <v>1.61</v>
      </c>
      <c r="S893" s="1">
        <v>72</v>
      </c>
      <c r="V893" s="1">
        <v>19200</v>
      </c>
      <c r="W893" s="182">
        <f t="shared" si="89"/>
        <v>43.994999999999997</v>
      </c>
      <c r="X893" s="2" t="s">
        <v>4868</v>
      </c>
      <c r="AA893" s="183">
        <f t="shared" si="99"/>
        <v>30.791250000000002</v>
      </c>
      <c r="AB893" s="183">
        <f t="shared" si="100"/>
        <v>26.326607999999997</v>
      </c>
      <c r="AE893" s="183">
        <f t="shared" si="101"/>
        <v>413.1</v>
      </c>
    </row>
    <row r="894" spans="1:31" ht="13.5" thickBot="1" x14ac:dyDescent="0.25">
      <c r="A894" s="133" t="s">
        <v>6862</v>
      </c>
      <c r="B894" s="133" t="s">
        <v>4424</v>
      </c>
      <c r="C894" s="136" t="s">
        <v>6786</v>
      </c>
      <c r="D894" s="136" t="s">
        <v>1645</v>
      </c>
      <c r="E894" s="136" t="s">
        <v>5513</v>
      </c>
      <c r="F894" s="133" t="s">
        <v>1016</v>
      </c>
      <c r="G894" s="136" t="s">
        <v>3655</v>
      </c>
      <c r="H894" s="133">
        <v>172</v>
      </c>
      <c r="I894" s="133">
        <v>1</v>
      </c>
      <c r="J894" s="133">
        <v>255</v>
      </c>
      <c r="K894" s="133">
        <v>54</v>
      </c>
      <c r="L894" s="133">
        <v>440</v>
      </c>
      <c r="M894" s="133" t="s">
        <v>5514</v>
      </c>
      <c r="N894" s="136" t="s">
        <v>4909</v>
      </c>
      <c r="O894" s="133" t="s">
        <v>5710</v>
      </c>
      <c r="P894" s="133" t="s">
        <v>663</v>
      </c>
      <c r="Q894" s="166">
        <v>42116</v>
      </c>
      <c r="R894" s="308">
        <v>1.61</v>
      </c>
      <c r="S894" s="1">
        <v>72</v>
      </c>
      <c r="V894" s="1">
        <v>19200</v>
      </c>
      <c r="W894" s="182">
        <f t="shared" si="89"/>
        <v>43.994999999999997</v>
      </c>
      <c r="X894" s="2" t="s">
        <v>4868</v>
      </c>
      <c r="AA894" s="183">
        <f t="shared" si="99"/>
        <v>30.791250000000002</v>
      </c>
      <c r="AB894" s="183">
        <f t="shared" si="100"/>
        <v>26.326607999999997</v>
      </c>
      <c r="AE894" s="183">
        <f t="shared" si="101"/>
        <v>413.1</v>
      </c>
    </row>
    <row r="895" spans="1:31" x14ac:dyDescent="0.2">
      <c r="A895" s="133" t="s">
        <v>6756</v>
      </c>
      <c r="B895" s="133" t="s">
        <v>4424</v>
      </c>
      <c r="C895" s="136" t="s">
        <v>6786</v>
      </c>
      <c r="D895" s="136" t="s">
        <v>2447</v>
      </c>
      <c r="E895" s="136" t="s">
        <v>5365</v>
      </c>
      <c r="F895" s="133" t="s">
        <v>3191</v>
      </c>
      <c r="G895" s="136" t="s">
        <v>3655</v>
      </c>
      <c r="H895" s="133">
        <v>172</v>
      </c>
      <c r="I895" s="133">
        <v>1</v>
      </c>
      <c r="J895" s="133">
        <v>415</v>
      </c>
      <c r="K895" s="133">
        <v>54</v>
      </c>
      <c r="L895" s="133">
        <v>830</v>
      </c>
      <c r="M895" s="133" t="s">
        <v>6584</v>
      </c>
      <c r="N895" s="136" t="s">
        <v>1748</v>
      </c>
      <c r="O895" s="133" t="s">
        <v>6228</v>
      </c>
      <c r="P895" s="133" t="s">
        <v>2277</v>
      </c>
      <c r="Q895" s="166">
        <v>42143</v>
      </c>
      <c r="R895" s="181">
        <v>1.61</v>
      </c>
      <c r="S895" s="1">
        <v>72</v>
      </c>
      <c r="V895" s="1">
        <v>19200</v>
      </c>
      <c r="W895" s="182">
        <f t="shared" si="89"/>
        <v>43.994999999999997</v>
      </c>
      <c r="X895" s="2" t="s">
        <v>4868</v>
      </c>
      <c r="AA895" s="183">
        <f t="shared" si="99"/>
        <v>50.111249999999998</v>
      </c>
      <c r="AB895" s="183">
        <f t="shared" si="100"/>
        <v>42.845263999999993</v>
      </c>
      <c r="AE895" s="183">
        <f t="shared" si="101"/>
        <v>672.30000000000007</v>
      </c>
    </row>
    <row r="896" spans="1:31" ht="13.5" thickBot="1" x14ac:dyDescent="0.25">
      <c r="A896" s="133" t="s">
        <v>6756</v>
      </c>
      <c r="B896" s="133" t="s">
        <v>4424</v>
      </c>
      <c r="C896" s="136" t="s">
        <v>6786</v>
      </c>
      <c r="D896" s="136" t="s">
        <v>2449</v>
      </c>
      <c r="E896" s="136" t="s">
        <v>5365</v>
      </c>
      <c r="F896" s="133" t="s">
        <v>3191</v>
      </c>
      <c r="G896" s="136" t="s">
        <v>3655</v>
      </c>
      <c r="H896" s="133">
        <v>172</v>
      </c>
      <c r="I896" s="133">
        <v>1</v>
      </c>
      <c r="J896" s="133">
        <v>415</v>
      </c>
      <c r="K896" s="133">
        <v>54</v>
      </c>
      <c r="L896" s="133">
        <v>830</v>
      </c>
      <c r="M896" s="133" t="s">
        <v>6584</v>
      </c>
      <c r="N896" s="136" t="s">
        <v>1748</v>
      </c>
      <c r="O896" s="133" t="s">
        <v>6228</v>
      </c>
      <c r="P896" s="133" t="s">
        <v>2277</v>
      </c>
      <c r="Q896" s="166">
        <v>42143</v>
      </c>
      <c r="R896" s="308">
        <v>1.61</v>
      </c>
      <c r="S896" s="1">
        <v>72</v>
      </c>
      <c r="V896" s="1">
        <v>19200</v>
      </c>
      <c r="W896" s="182">
        <f t="shared" si="89"/>
        <v>43.994999999999997</v>
      </c>
      <c r="X896" s="2" t="s">
        <v>4868</v>
      </c>
      <c r="AA896" s="183">
        <f t="shared" si="99"/>
        <v>50.111249999999998</v>
      </c>
      <c r="AB896" s="183">
        <f t="shared" si="100"/>
        <v>42.845263999999993</v>
      </c>
      <c r="AE896" s="183">
        <f t="shared" si="101"/>
        <v>672.30000000000007</v>
      </c>
    </row>
    <row r="897" spans="1:31" x14ac:dyDescent="0.2">
      <c r="A897" s="196" t="s">
        <v>7016</v>
      </c>
      <c r="B897" t="s">
        <v>4424</v>
      </c>
      <c r="C897" s="223" t="s">
        <v>6786</v>
      </c>
      <c r="D897" s="223" t="s">
        <v>7057</v>
      </c>
      <c r="F897" s="214" t="s">
        <v>1207</v>
      </c>
      <c r="G897" s="214" t="s">
        <v>3655</v>
      </c>
      <c r="H897" s="214">
        <v>172</v>
      </c>
      <c r="I897" s="214">
        <v>1</v>
      </c>
      <c r="J897" s="214">
        <v>334</v>
      </c>
      <c r="L897" s="214">
        <v>300</v>
      </c>
      <c r="M897" s="214" t="s">
        <v>6363</v>
      </c>
      <c r="N897" s="214" t="s">
        <v>3639</v>
      </c>
      <c r="P897" s="214" t="s">
        <v>4816</v>
      </c>
      <c r="Q897" s="216">
        <v>42160</v>
      </c>
      <c r="R897" s="181">
        <v>1.61</v>
      </c>
      <c r="S897" s="1">
        <v>59.5</v>
      </c>
      <c r="V897" s="1">
        <v>19200</v>
      </c>
      <c r="W897" s="182">
        <f t="shared" si="89"/>
        <v>43.994999999999997</v>
      </c>
      <c r="X897" s="2" t="s">
        <v>4868</v>
      </c>
      <c r="AA897" s="183">
        <f t="shared" si="99"/>
        <v>0</v>
      </c>
      <c r="AB897" s="183">
        <f t="shared" si="100"/>
        <v>34.4826944</v>
      </c>
      <c r="AE897" s="183">
        <f t="shared" si="101"/>
        <v>541.08000000000004</v>
      </c>
    </row>
    <row r="898" spans="1:31" x14ac:dyDescent="0.2">
      <c r="A898" s="133" t="s">
        <v>7012</v>
      </c>
      <c r="B898" s="133" t="s">
        <v>4424</v>
      </c>
      <c r="C898" s="136" t="s">
        <v>6786</v>
      </c>
      <c r="D898" s="136" t="s">
        <v>7061</v>
      </c>
      <c r="E898" s="136" t="s">
        <v>6613</v>
      </c>
      <c r="F898" s="133" t="s">
        <v>6614</v>
      </c>
      <c r="G898" s="136" t="s">
        <v>3655</v>
      </c>
      <c r="H898" s="133">
        <v>172</v>
      </c>
      <c r="I898" s="133">
        <v>1</v>
      </c>
      <c r="J898" s="133">
        <v>3</v>
      </c>
      <c r="K898" s="133">
        <v>63</v>
      </c>
      <c r="L898" s="133">
        <v>6</v>
      </c>
      <c r="M898" s="133" t="s">
        <v>6610</v>
      </c>
      <c r="N898" s="136" t="s">
        <v>580</v>
      </c>
      <c r="O898" s="133" t="s">
        <v>7013</v>
      </c>
      <c r="P898" s="133" t="s">
        <v>663</v>
      </c>
      <c r="Q898" s="166">
        <v>42163</v>
      </c>
      <c r="R898" s="181">
        <v>1.61</v>
      </c>
      <c r="S898" s="1">
        <v>59.5</v>
      </c>
      <c r="V898" s="1">
        <v>19200</v>
      </c>
      <c r="W898" s="182">
        <f t="shared" si="89"/>
        <v>43.994999999999997</v>
      </c>
      <c r="X898" s="2" t="s">
        <v>4868</v>
      </c>
      <c r="AA898" s="183">
        <f t="shared" si="99"/>
        <v>0.51141176470588234</v>
      </c>
      <c r="AB898" s="183">
        <f t="shared" si="100"/>
        <v>0.30972480000000002</v>
      </c>
      <c r="AE898" s="183">
        <f t="shared" si="101"/>
        <v>4.8600000000000003</v>
      </c>
    </row>
    <row r="899" spans="1:31" x14ac:dyDescent="0.2">
      <c r="A899" s="133" t="s">
        <v>7012</v>
      </c>
      <c r="B899" s="133" t="s">
        <v>4424</v>
      </c>
      <c r="C899" s="136" t="s">
        <v>6786</v>
      </c>
      <c r="D899" s="136" t="s">
        <v>7062</v>
      </c>
      <c r="E899" s="136" t="s">
        <v>6613</v>
      </c>
      <c r="F899" s="133" t="s">
        <v>6614</v>
      </c>
      <c r="G899" s="136" t="s">
        <v>3655</v>
      </c>
      <c r="H899" s="133">
        <v>172</v>
      </c>
      <c r="I899" s="133">
        <v>1</v>
      </c>
      <c r="J899" s="133">
        <v>3</v>
      </c>
      <c r="K899" s="133">
        <v>63</v>
      </c>
      <c r="L899" s="133">
        <v>6</v>
      </c>
      <c r="M899" s="133" t="s">
        <v>6610</v>
      </c>
      <c r="N899" s="136" t="s">
        <v>580</v>
      </c>
      <c r="O899" s="133" t="s">
        <v>7013</v>
      </c>
      <c r="P899" s="133" t="s">
        <v>663</v>
      </c>
      <c r="Q899" s="166">
        <v>42163</v>
      </c>
      <c r="R899" s="181">
        <v>1.61</v>
      </c>
      <c r="S899" s="1">
        <v>59.5</v>
      </c>
      <c r="V899" s="1">
        <v>19200</v>
      </c>
      <c r="W899" s="182">
        <f t="shared" si="89"/>
        <v>43.994999999999997</v>
      </c>
      <c r="X899" s="2" t="s">
        <v>4868</v>
      </c>
      <c r="AA899" s="183">
        <f t="shared" si="99"/>
        <v>0.51141176470588234</v>
      </c>
      <c r="AB899" s="183">
        <f t="shared" si="100"/>
        <v>0.30972480000000002</v>
      </c>
      <c r="AE899" s="183">
        <f t="shared" si="101"/>
        <v>4.8600000000000003</v>
      </c>
    </row>
    <row r="900" spans="1:31" x14ac:dyDescent="0.2">
      <c r="A900" s="133" t="s">
        <v>7015</v>
      </c>
      <c r="B900" s="133" t="s">
        <v>4424</v>
      </c>
      <c r="C900" s="136" t="s">
        <v>6786</v>
      </c>
      <c r="D900" s="136" t="s">
        <v>7063</v>
      </c>
      <c r="E900" s="136" t="s">
        <v>6617</v>
      </c>
      <c r="F900" s="133" t="s">
        <v>6618</v>
      </c>
      <c r="G900" s="136" t="s">
        <v>3655</v>
      </c>
      <c r="H900" s="133">
        <v>172</v>
      </c>
      <c r="I900" s="133">
        <v>1</v>
      </c>
      <c r="J900" s="133">
        <v>3</v>
      </c>
      <c r="K900" s="133">
        <v>63</v>
      </c>
      <c r="L900" s="133">
        <v>6</v>
      </c>
      <c r="M900" s="133" t="s">
        <v>6610</v>
      </c>
      <c r="N900" s="136" t="s">
        <v>580</v>
      </c>
      <c r="O900" s="133" t="s">
        <v>7013</v>
      </c>
      <c r="P900" s="133" t="s">
        <v>663</v>
      </c>
      <c r="Q900" s="166">
        <v>42163</v>
      </c>
      <c r="R900" s="181">
        <v>1.61</v>
      </c>
      <c r="S900" s="1">
        <v>59.5</v>
      </c>
      <c r="V900" s="1">
        <v>19200</v>
      </c>
      <c r="W900" s="182">
        <f t="shared" si="89"/>
        <v>43.994999999999997</v>
      </c>
      <c r="X900" s="2" t="s">
        <v>4868</v>
      </c>
      <c r="AA900" s="183">
        <f t="shared" si="99"/>
        <v>0.51141176470588234</v>
      </c>
      <c r="AB900" s="183">
        <f t="shared" si="100"/>
        <v>0.30972480000000002</v>
      </c>
      <c r="AE900" s="183">
        <f t="shared" si="101"/>
        <v>4.8600000000000003</v>
      </c>
    </row>
    <row r="901" spans="1:31" x14ac:dyDescent="0.2">
      <c r="A901" s="133" t="s">
        <v>7015</v>
      </c>
      <c r="B901" s="133" t="s">
        <v>4424</v>
      </c>
      <c r="C901" s="136" t="s">
        <v>6786</v>
      </c>
      <c r="D901" s="136" t="s">
        <v>7064</v>
      </c>
      <c r="E901" s="136" t="s">
        <v>6617</v>
      </c>
      <c r="F901" s="133" t="s">
        <v>6618</v>
      </c>
      <c r="G901" s="136" t="s">
        <v>3655</v>
      </c>
      <c r="H901" s="133">
        <v>172</v>
      </c>
      <c r="I901" s="133">
        <v>1</v>
      </c>
      <c r="J901" s="133">
        <v>3</v>
      </c>
      <c r="K901" s="133">
        <v>63</v>
      </c>
      <c r="L901" s="133">
        <v>6</v>
      </c>
      <c r="M901" s="133" t="s">
        <v>6610</v>
      </c>
      <c r="N901" s="136" t="s">
        <v>580</v>
      </c>
      <c r="O901" s="133" t="s">
        <v>7013</v>
      </c>
      <c r="P901" s="133" t="s">
        <v>663</v>
      </c>
      <c r="Q901" s="166">
        <v>42163</v>
      </c>
      <c r="R901" s="181">
        <v>1.61</v>
      </c>
      <c r="S901" s="1">
        <v>59.5</v>
      </c>
      <c r="V901" s="1">
        <v>19200</v>
      </c>
      <c r="W901" s="182">
        <f t="shared" si="89"/>
        <v>43.994999999999997</v>
      </c>
      <c r="X901" s="2" t="s">
        <v>4868</v>
      </c>
      <c r="AA901" s="183">
        <f t="shared" si="99"/>
        <v>0.51141176470588234</v>
      </c>
      <c r="AB901" s="183">
        <f t="shared" si="100"/>
        <v>0.30972480000000002</v>
      </c>
      <c r="AE901" s="183">
        <f t="shared" si="101"/>
        <v>4.8600000000000003</v>
      </c>
    </row>
    <row r="902" spans="1:31" x14ac:dyDescent="0.2">
      <c r="A902" s="133" t="s">
        <v>7059</v>
      </c>
      <c r="B902" s="133" t="s">
        <v>4424</v>
      </c>
      <c r="C902" s="136" t="s">
        <v>6786</v>
      </c>
      <c r="D902" s="136" t="s">
        <v>7065</v>
      </c>
      <c r="E902" s="136" t="s">
        <v>6613</v>
      </c>
      <c r="F902" s="133" t="s">
        <v>6614</v>
      </c>
      <c r="G902" s="136" t="s">
        <v>3655</v>
      </c>
      <c r="H902" s="133">
        <v>172</v>
      </c>
      <c r="I902" s="133">
        <v>1</v>
      </c>
      <c r="J902" s="133">
        <v>6.3</v>
      </c>
      <c r="K902" s="133">
        <v>63</v>
      </c>
      <c r="L902" s="133">
        <v>12.6</v>
      </c>
      <c r="M902" s="133" t="s">
        <v>6610</v>
      </c>
      <c r="N902" s="136" t="s">
        <v>4833</v>
      </c>
      <c r="O902" s="133" t="s">
        <v>7013</v>
      </c>
      <c r="P902" s="133" t="s">
        <v>663</v>
      </c>
      <c r="Q902" s="166">
        <v>42164</v>
      </c>
      <c r="R902" s="181">
        <v>1.61</v>
      </c>
      <c r="S902" s="1">
        <v>59.5</v>
      </c>
      <c r="V902" s="1">
        <v>19200</v>
      </c>
      <c r="W902" s="182">
        <f t="shared" si="89"/>
        <v>43.994999999999997</v>
      </c>
      <c r="X902" s="2" t="s">
        <v>4868</v>
      </c>
      <c r="AA902" s="183">
        <f t="shared" si="99"/>
        <v>1.0739647058823529</v>
      </c>
      <c r="AB902" s="183">
        <f t="shared" si="100"/>
        <v>0.6504220799999999</v>
      </c>
      <c r="AE902" s="183">
        <f t="shared" si="101"/>
        <v>10.206</v>
      </c>
    </row>
    <row r="903" spans="1:31" x14ac:dyDescent="0.2">
      <c r="A903" s="133" t="s">
        <v>7059</v>
      </c>
      <c r="B903" s="133" t="s">
        <v>4424</v>
      </c>
      <c r="C903" s="136" t="s">
        <v>6786</v>
      </c>
      <c r="D903" s="136" t="s">
        <v>7066</v>
      </c>
      <c r="E903" s="136" t="s">
        <v>6613</v>
      </c>
      <c r="F903" s="133" t="s">
        <v>6614</v>
      </c>
      <c r="G903" s="136" t="s">
        <v>3655</v>
      </c>
      <c r="H903" s="133">
        <v>172</v>
      </c>
      <c r="I903" s="133">
        <v>1</v>
      </c>
      <c r="J903" s="133">
        <v>6.3</v>
      </c>
      <c r="K903" s="133">
        <v>63</v>
      </c>
      <c r="L903" s="133">
        <v>12.6</v>
      </c>
      <c r="M903" s="133" t="s">
        <v>6610</v>
      </c>
      <c r="N903" s="136" t="s">
        <v>4833</v>
      </c>
      <c r="O903" s="133" t="s">
        <v>7013</v>
      </c>
      <c r="P903" s="133" t="s">
        <v>663</v>
      </c>
      <c r="Q903" s="166">
        <v>42164</v>
      </c>
      <c r="R903" s="181">
        <v>1.61</v>
      </c>
      <c r="S903" s="1">
        <v>59.5</v>
      </c>
      <c r="V903" s="1">
        <v>19200</v>
      </c>
      <c r="W903" s="182">
        <f t="shared" si="89"/>
        <v>43.994999999999997</v>
      </c>
      <c r="X903" s="2" t="s">
        <v>4868</v>
      </c>
      <c r="AA903" s="183">
        <f t="shared" si="99"/>
        <v>1.0739647058823529</v>
      </c>
      <c r="AB903" s="183">
        <f t="shared" si="100"/>
        <v>0.6504220799999999</v>
      </c>
      <c r="AE903" s="183">
        <f t="shared" si="101"/>
        <v>10.206</v>
      </c>
    </row>
    <row r="904" spans="1:31" x14ac:dyDescent="0.2">
      <c r="A904" s="133" t="s">
        <v>7060</v>
      </c>
      <c r="B904" s="133" t="s">
        <v>4424</v>
      </c>
      <c r="C904" s="136" t="s">
        <v>6786</v>
      </c>
      <c r="D904" s="136" t="s">
        <v>7076</v>
      </c>
      <c r="E904" s="136" t="s">
        <v>6617</v>
      </c>
      <c r="F904" s="133" t="s">
        <v>6614</v>
      </c>
      <c r="G904" s="136" t="s">
        <v>3655</v>
      </c>
      <c r="H904" s="133">
        <v>172</v>
      </c>
      <c r="I904" s="133">
        <v>1</v>
      </c>
      <c r="J904" s="133">
        <v>5.4</v>
      </c>
      <c r="K904" s="133">
        <v>63</v>
      </c>
      <c r="L904" s="133">
        <v>10.8</v>
      </c>
      <c r="M904" s="133" t="s">
        <v>6610</v>
      </c>
      <c r="N904" s="136" t="s">
        <v>4833</v>
      </c>
      <c r="O904" s="133" t="s">
        <v>7033</v>
      </c>
      <c r="P904" s="133" t="s">
        <v>663</v>
      </c>
      <c r="Q904" s="166">
        <v>42164</v>
      </c>
      <c r="R904" s="181">
        <v>1.61</v>
      </c>
      <c r="S904" s="1">
        <v>59.5</v>
      </c>
      <c r="V904" s="1">
        <v>19200</v>
      </c>
      <c r="W904" s="182">
        <f t="shared" si="89"/>
        <v>43.994999999999997</v>
      </c>
      <c r="X904" s="2" t="s">
        <v>4868</v>
      </c>
      <c r="AA904" s="183">
        <f t="shared" si="99"/>
        <v>0.92054117647058831</v>
      </c>
      <c r="AB904" s="183">
        <f t="shared" si="100"/>
        <v>0.55750464000000011</v>
      </c>
      <c r="AE904" s="183">
        <f t="shared" si="101"/>
        <v>8.7480000000000011</v>
      </c>
    </row>
    <row r="905" spans="1:31" x14ac:dyDescent="0.2">
      <c r="A905" s="133" t="s">
        <v>7060</v>
      </c>
      <c r="B905" s="133" t="s">
        <v>4424</v>
      </c>
      <c r="C905" s="136" t="s">
        <v>6786</v>
      </c>
      <c r="D905" s="136" t="s">
        <v>7077</v>
      </c>
      <c r="E905" s="136" t="s">
        <v>6617</v>
      </c>
      <c r="F905" s="133" t="s">
        <v>6614</v>
      </c>
      <c r="G905" s="136" t="s">
        <v>3655</v>
      </c>
      <c r="H905" s="133">
        <v>172</v>
      </c>
      <c r="I905" s="133">
        <v>1</v>
      </c>
      <c r="J905" s="133">
        <v>5.4</v>
      </c>
      <c r="K905" s="133">
        <v>63</v>
      </c>
      <c r="L905" s="133">
        <v>10.8</v>
      </c>
      <c r="M905" s="133" t="s">
        <v>6610</v>
      </c>
      <c r="N905" s="136" t="s">
        <v>4833</v>
      </c>
      <c r="O905" s="133" t="s">
        <v>7033</v>
      </c>
      <c r="P905" s="133" t="s">
        <v>663</v>
      </c>
      <c r="Q905" s="166">
        <v>42164</v>
      </c>
      <c r="R905" s="181">
        <v>1.61</v>
      </c>
      <c r="S905" s="1">
        <v>59.5</v>
      </c>
      <c r="V905" s="1">
        <v>19200</v>
      </c>
      <c r="W905" s="182">
        <f t="shared" si="89"/>
        <v>43.994999999999997</v>
      </c>
      <c r="X905" s="2" t="s">
        <v>4868</v>
      </c>
      <c r="AA905" s="183">
        <f t="shared" si="99"/>
        <v>0.92054117647058831</v>
      </c>
      <c r="AB905" s="183">
        <f t="shared" si="100"/>
        <v>0.55750464000000011</v>
      </c>
      <c r="AE905" s="183">
        <f t="shared" si="101"/>
        <v>8.7480000000000011</v>
      </c>
    </row>
    <row r="906" spans="1:31" x14ac:dyDescent="0.2">
      <c r="A906" s="133" t="s">
        <v>7015</v>
      </c>
      <c r="B906" s="133" t="s">
        <v>4424</v>
      </c>
      <c r="C906" s="136" t="s">
        <v>6786</v>
      </c>
      <c r="D906" s="136" t="s">
        <v>7107</v>
      </c>
      <c r="E906" s="136" t="s">
        <v>6617</v>
      </c>
      <c r="F906" s="133" t="s">
        <v>6614</v>
      </c>
      <c r="G906" s="136" t="s">
        <v>3655</v>
      </c>
      <c r="H906" s="133">
        <v>172</v>
      </c>
      <c r="I906" s="133">
        <v>1</v>
      </c>
      <c r="J906" s="133">
        <v>8</v>
      </c>
      <c r="K906" s="133">
        <v>63</v>
      </c>
      <c r="L906" s="133">
        <v>3.6</v>
      </c>
      <c r="M906" s="133" t="s">
        <v>6610</v>
      </c>
      <c r="N906" s="136" t="s">
        <v>4833</v>
      </c>
      <c r="O906" s="133" t="s">
        <v>7033</v>
      </c>
      <c r="P906" s="133" t="s">
        <v>7067</v>
      </c>
      <c r="Q906" s="166">
        <v>42164</v>
      </c>
      <c r="R906" s="181">
        <v>1.61</v>
      </c>
      <c r="S906" s="1">
        <v>59.5</v>
      </c>
      <c r="V906" s="1">
        <v>19200</v>
      </c>
      <c r="W906" s="182">
        <f t="shared" ref="W906:W915" si="102">41.9*1.05</f>
        <v>43.994999999999997</v>
      </c>
      <c r="X906" s="2" t="s">
        <v>4868</v>
      </c>
      <c r="AA906" s="183">
        <f t="shared" si="99"/>
        <v>1.363764705882353</v>
      </c>
      <c r="AB906" s="183">
        <f t="shared" si="100"/>
        <v>0.82593279999999991</v>
      </c>
      <c r="AE906" s="183">
        <f t="shared" si="101"/>
        <v>12.96</v>
      </c>
    </row>
    <row r="907" spans="1:31" x14ac:dyDescent="0.2">
      <c r="A907" s="133" t="s">
        <v>7015</v>
      </c>
      <c r="B907" s="133" t="s">
        <v>4424</v>
      </c>
      <c r="C907" s="136" t="s">
        <v>6786</v>
      </c>
      <c r="D907" s="136" t="s">
        <v>7108</v>
      </c>
      <c r="E907" s="136" t="s">
        <v>6617</v>
      </c>
      <c r="F907" s="133" t="s">
        <v>6614</v>
      </c>
      <c r="G907" s="136" t="s">
        <v>3655</v>
      </c>
      <c r="H907" s="133">
        <v>172</v>
      </c>
      <c r="I907" s="133">
        <v>1</v>
      </c>
      <c r="J907" s="133">
        <v>8</v>
      </c>
      <c r="K907" s="133">
        <v>63</v>
      </c>
      <c r="L907" s="133">
        <v>3.6</v>
      </c>
      <c r="M907" s="133" t="s">
        <v>6610</v>
      </c>
      <c r="N907" s="136" t="s">
        <v>4833</v>
      </c>
      <c r="O907" s="133" t="s">
        <v>7033</v>
      </c>
      <c r="P907" s="133" t="s">
        <v>4816</v>
      </c>
      <c r="Q907" s="166">
        <v>42164</v>
      </c>
      <c r="R907" s="181">
        <v>1.61</v>
      </c>
      <c r="S907" s="1">
        <v>59.5</v>
      </c>
      <c r="V907" s="1">
        <v>19200</v>
      </c>
      <c r="W907" s="182">
        <f t="shared" si="102"/>
        <v>43.994999999999997</v>
      </c>
      <c r="X907" s="2" t="s">
        <v>4868</v>
      </c>
      <c r="AA907" s="183">
        <f t="shared" si="99"/>
        <v>1.363764705882353</v>
      </c>
      <c r="AB907" s="183">
        <f t="shared" si="100"/>
        <v>0.82593279999999991</v>
      </c>
      <c r="AE907" s="183">
        <f t="shared" si="101"/>
        <v>12.96</v>
      </c>
    </row>
    <row r="908" spans="1:31" x14ac:dyDescent="0.2">
      <c r="A908" s="133" t="s">
        <v>7012</v>
      </c>
      <c r="B908" s="133" t="s">
        <v>4424</v>
      </c>
      <c r="C908" s="136" t="s">
        <v>6786</v>
      </c>
      <c r="D908" s="136" t="s">
        <v>7109</v>
      </c>
      <c r="E908" s="136" t="s">
        <v>6613</v>
      </c>
      <c r="F908" s="133" t="s">
        <v>6614</v>
      </c>
      <c r="G908" s="136" t="s">
        <v>3655</v>
      </c>
      <c r="H908" s="133">
        <v>172</v>
      </c>
      <c r="I908" s="133">
        <v>1</v>
      </c>
      <c r="J908" s="133">
        <v>8</v>
      </c>
      <c r="K908" s="133">
        <v>63</v>
      </c>
      <c r="L908" s="133">
        <v>1.8</v>
      </c>
      <c r="M908" s="133" t="s">
        <v>6610</v>
      </c>
      <c r="N908" s="136" t="s">
        <v>4833</v>
      </c>
      <c r="O908" s="133" t="s">
        <v>7013</v>
      </c>
      <c r="P908" s="133" t="s">
        <v>4816</v>
      </c>
      <c r="Q908" s="166">
        <v>42164</v>
      </c>
      <c r="R908" s="181">
        <v>1.61</v>
      </c>
      <c r="S908" s="1">
        <v>59.5</v>
      </c>
      <c r="V908" s="1">
        <v>19200</v>
      </c>
      <c r="W908" s="182">
        <f t="shared" si="102"/>
        <v>43.994999999999997</v>
      </c>
      <c r="X908" s="2" t="s">
        <v>4868</v>
      </c>
      <c r="AA908" s="183">
        <f t="shared" si="99"/>
        <v>1.363764705882353</v>
      </c>
      <c r="AB908" s="183">
        <f t="shared" si="100"/>
        <v>0.82593279999999991</v>
      </c>
      <c r="AE908" s="183">
        <f t="shared" si="101"/>
        <v>12.96</v>
      </c>
    </row>
    <row r="909" spans="1:31" x14ac:dyDescent="0.2">
      <c r="A909" s="133" t="s">
        <v>7012</v>
      </c>
      <c r="B909" s="133" t="s">
        <v>4424</v>
      </c>
      <c r="C909" s="136" t="s">
        <v>6786</v>
      </c>
      <c r="D909" s="136" t="s">
        <v>7110</v>
      </c>
      <c r="E909" s="136" t="s">
        <v>6613</v>
      </c>
      <c r="F909" s="133" t="s">
        <v>6614</v>
      </c>
      <c r="G909" s="136" t="s">
        <v>3655</v>
      </c>
      <c r="H909" s="133">
        <v>172</v>
      </c>
      <c r="I909" s="133">
        <v>1</v>
      </c>
      <c r="J909" s="133">
        <v>8</v>
      </c>
      <c r="K909" s="133">
        <v>63</v>
      </c>
      <c r="L909" s="133">
        <v>1.8</v>
      </c>
      <c r="M909" s="133" t="s">
        <v>6610</v>
      </c>
      <c r="N909" s="136" t="s">
        <v>4833</v>
      </c>
      <c r="O909" s="133" t="s">
        <v>7013</v>
      </c>
      <c r="P909" s="133" t="s">
        <v>4816</v>
      </c>
      <c r="Q909" s="166">
        <v>42164</v>
      </c>
      <c r="R909" s="181">
        <v>1.61</v>
      </c>
      <c r="S909" s="1">
        <v>59.5</v>
      </c>
      <c r="V909" s="1">
        <v>19200</v>
      </c>
      <c r="W909" s="182">
        <f t="shared" si="102"/>
        <v>43.994999999999997</v>
      </c>
      <c r="X909" s="2" t="s">
        <v>4868</v>
      </c>
      <c r="AA909" s="183">
        <f t="shared" si="99"/>
        <v>1.363764705882353</v>
      </c>
      <c r="AB909" s="183">
        <f t="shared" si="100"/>
        <v>0.82593279999999991</v>
      </c>
      <c r="AE909" s="183">
        <f t="shared" si="101"/>
        <v>12.96</v>
      </c>
    </row>
    <row r="910" spans="1:31" x14ac:dyDescent="0.2">
      <c r="A910" s="133" t="s">
        <v>7071</v>
      </c>
      <c r="B910" s="133" t="s">
        <v>4424</v>
      </c>
      <c r="C910" s="136" t="s">
        <v>6786</v>
      </c>
      <c r="D910" s="136" t="s">
        <v>7111</v>
      </c>
      <c r="E910" s="136" t="s">
        <v>7072</v>
      </c>
      <c r="F910" s="133" t="s">
        <v>7073</v>
      </c>
      <c r="G910" s="136" t="s">
        <v>3655</v>
      </c>
      <c r="H910" s="133">
        <v>172</v>
      </c>
      <c r="I910" s="133">
        <v>1</v>
      </c>
      <c r="J910" s="133">
        <v>122.5</v>
      </c>
      <c r="K910" s="133">
        <v>54</v>
      </c>
      <c r="L910" s="133">
        <v>180</v>
      </c>
      <c r="M910" s="133" t="s">
        <v>5514</v>
      </c>
      <c r="N910" s="136" t="s">
        <v>2660</v>
      </c>
      <c r="O910" s="133" t="s">
        <v>6726</v>
      </c>
      <c r="P910" s="133" t="s">
        <v>663</v>
      </c>
      <c r="Q910" s="166">
        <v>42180</v>
      </c>
      <c r="R910" s="181">
        <v>1.61</v>
      </c>
      <c r="S910" s="1">
        <v>59.5</v>
      </c>
      <c r="V910" s="1">
        <v>19200</v>
      </c>
      <c r="W910" s="182">
        <f t="shared" si="102"/>
        <v>43.994999999999997</v>
      </c>
      <c r="X910" s="2" t="s">
        <v>4868</v>
      </c>
      <c r="AA910" s="183">
        <f t="shared" ref="AA910:AA916" si="103">K910*100*R910*(J910)/(S910*1000)</f>
        <v>17.899411764705881</v>
      </c>
      <c r="AB910" s="183">
        <f t="shared" ref="AB910:AB916" si="104">(V910*(J910)*1.1)/9000*W910/1000</f>
        <v>12.647095999999998</v>
      </c>
      <c r="AE910" s="183">
        <f t="shared" ref="AE910:AE916" si="105">J910*(G910/100)</f>
        <v>198.45000000000002</v>
      </c>
    </row>
    <row r="911" spans="1:31" ht="13.5" thickBot="1" x14ac:dyDescent="0.25">
      <c r="A911" s="133" t="s">
        <v>7071</v>
      </c>
      <c r="B911" s="133" t="s">
        <v>4424</v>
      </c>
      <c r="C911" s="136" t="s">
        <v>6786</v>
      </c>
      <c r="D911" s="136" t="s">
        <v>7112</v>
      </c>
      <c r="E911" s="136" t="s">
        <v>7072</v>
      </c>
      <c r="F911" s="133" t="s">
        <v>7073</v>
      </c>
      <c r="G911" s="136" t="s">
        <v>3655</v>
      </c>
      <c r="H911" s="133">
        <v>172</v>
      </c>
      <c r="I911" s="133">
        <v>1</v>
      </c>
      <c r="J911" s="133">
        <v>122.5</v>
      </c>
      <c r="K911" s="133">
        <v>54</v>
      </c>
      <c r="L911" s="133">
        <v>180</v>
      </c>
      <c r="M911" s="133" t="s">
        <v>5514</v>
      </c>
      <c r="N911" s="136" t="s">
        <v>2660</v>
      </c>
      <c r="O911" s="133" t="s">
        <v>6726</v>
      </c>
      <c r="P911" s="133" t="s">
        <v>663</v>
      </c>
      <c r="Q911" s="166">
        <v>42180</v>
      </c>
      <c r="R911" s="308">
        <v>1.61</v>
      </c>
      <c r="S911" s="1">
        <v>59.5</v>
      </c>
      <c r="V911" s="1">
        <v>19200</v>
      </c>
      <c r="W911" s="182">
        <f t="shared" si="102"/>
        <v>43.994999999999997</v>
      </c>
      <c r="X911" s="2" t="s">
        <v>4868</v>
      </c>
      <c r="AA911" s="183">
        <f t="shared" si="103"/>
        <v>17.899411764705881</v>
      </c>
      <c r="AB911" s="183">
        <f t="shared" si="104"/>
        <v>12.647095999999998</v>
      </c>
      <c r="AE911" s="183">
        <f t="shared" si="105"/>
        <v>198.45000000000002</v>
      </c>
    </row>
    <row r="912" spans="1:31" x14ac:dyDescent="0.2">
      <c r="A912" s="133" t="s">
        <v>7115</v>
      </c>
      <c r="B912" s="133" t="s">
        <v>4424</v>
      </c>
      <c r="C912" s="136" t="s">
        <v>6786</v>
      </c>
      <c r="D912" s="136" t="s">
        <v>7116</v>
      </c>
      <c r="E912" s="136" t="s">
        <v>3597</v>
      </c>
      <c r="F912" s="133">
        <v>246342</v>
      </c>
      <c r="G912" s="136" t="s">
        <v>3655</v>
      </c>
      <c r="H912" s="133">
        <v>172</v>
      </c>
      <c r="I912" s="133">
        <v>1</v>
      </c>
      <c r="J912" s="133">
        <v>62</v>
      </c>
      <c r="K912" s="133">
        <v>46</v>
      </c>
      <c r="L912" s="133">
        <v>110</v>
      </c>
      <c r="M912" s="133" t="s">
        <v>6744</v>
      </c>
      <c r="N912" s="136" t="s">
        <v>3612</v>
      </c>
      <c r="O912" s="133" t="s">
        <v>7018</v>
      </c>
      <c r="P912" s="133" t="s">
        <v>3366</v>
      </c>
      <c r="Q912" s="166">
        <v>42191</v>
      </c>
      <c r="R912" s="181">
        <v>1.61</v>
      </c>
      <c r="S912" s="1">
        <v>72</v>
      </c>
      <c r="V912" s="1">
        <v>19200</v>
      </c>
      <c r="W912" s="182">
        <f t="shared" si="102"/>
        <v>43.994999999999997</v>
      </c>
      <c r="X912" s="2" t="s">
        <v>4868</v>
      </c>
      <c r="AA912" s="183">
        <f t="shared" si="103"/>
        <v>6.3773888888888886</v>
      </c>
      <c r="AB912" s="183">
        <f t="shared" si="104"/>
        <v>6.4009792000000001</v>
      </c>
      <c r="AE912" s="183">
        <f t="shared" si="105"/>
        <v>100.44000000000001</v>
      </c>
    </row>
    <row r="913" spans="1:31" ht="13.5" thickBot="1" x14ac:dyDescent="0.25">
      <c r="A913" s="133" t="s">
        <v>7115</v>
      </c>
      <c r="B913" s="133" t="s">
        <v>4424</v>
      </c>
      <c r="C913" s="136" t="s">
        <v>6786</v>
      </c>
      <c r="D913" s="136" t="s">
        <v>7117</v>
      </c>
      <c r="E913" s="136" t="s">
        <v>3597</v>
      </c>
      <c r="F913" s="133">
        <v>246342</v>
      </c>
      <c r="G913" s="136" t="s">
        <v>3655</v>
      </c>
      <c r="H913" s="133">
        <v>172</v>
      </c>
      <c r="I913" s="133">
        <v>1</v>
      </c>
      <c r="J913" s="133">
        <v>62</v>
      </c>
      <c r="K913" s="133">
        <v>46</v>
      </c>
      <c r="L913" s="133">
        <v>110</v>
      </c>
      <c r="M913" s="133" t="s">
        <v>6744</v>
      </c>
      <c r="N913" s="136" t="s">
        <v>3612</v>
      </c>
      <c r="O913" s="133" t="s">
        <v>7018</v>
      </c>
      <c r="P913" s="133" t="s">
        <v>3366</v>
      </c>
      <c r="Q913" s="166">
        <v>42191</v>
      </c>
      <c r="R913" s="308">
        <v>1.61</v>
      </c>
      <c r="S913" s="1">
        <v>72</v>
      </c>
      <c r="V913" s="1">
        <v>19200</v>
      </c>
      <c r="W913" s="182">
        <f t="shared" si="102"/>
        <v>43.994999999999997</v>
      </c>
      <c r="X913" s="2" t="s">
        <v>4868</v>
      </c>
      <c r="AA913" s="183">
        <f t="shared" si="103"/>
        <v>6.3773888888888886</v>
      </c>
      <c r="AB913" s="183">
        <f t="shared" si="104"/>
        <v>6.4009792000000001</v>
      </c>
      <c r="AE913" s="183">
        <f t="shared" si="105"/>
        <v>100.44000000000001</v>
      </c>
    </row>
    <row r="914" spans="1:31" x14ac:dyDescent="0.2">
      <c r="A914" s="133" t="s">
        <v>7189</v>
      </c>
      <c r="B914" s="133" t="s">
        <v>4424</v>
      </c>
      <c r="C914" s="136" t="s">
        <v>6786</v>
      </c>
      <c r="D914" s="136" t="s">
        <v>7202</v>
      </c>
      <c r="E914" s="136" t="s">
        <v>7190</v>
      </c>
      <c r="F914" s="133" t="s">
        <v>7191</v>
      </c>
      <c r="G914" s="136" t="s">
        <v>3655</v>
      </c>
      <c r="H914" s="133">
        <v>172</v>
      </c>
      <c r="I914" s="133">
        <v>1</v>
      </c>
      <c r="J914" s="133">
        <v>137.5</v>
      </c>
      <c r="K914" s="133">
        <v>45</v>
      </c>
      <c r="L914" s="133">
        <v>275</v>
      </c>
      <c r="M914" s="133" t="s">
        <v>7192</v>
      </c>
      <c r="N914" s="136" t="s">
        <v>3657</v>
      </c>
      <c r="O914" s="133" t="s">
        <v>6726</v>
      </c>
      <c r="P914" s="133" t="s">
        <v>2277</v>
      </c>
      <c r="Q914" s="166">
        <v>42222</v>
      </c>
      <c r="R914" s="181">
        <v>1.61</v>
      </c>
      <c r="S914" s="1">
        <v>59.5</v>
      </c>
      <c r="V914" s="1">
        <v>19200</v>
      </c>
      <c r="W914" s="182">
        <f t="shared" si="102"/>
        <v>43.994999999999997</v>
      </c>
      <c r="X914" s="2" t="s">
        <v>4868</v>
      </c>
      <c r="AA914" s="183">
        <f t="shared" si="103"/>
        <v>16.742647058823529</v>
      </c>
      <c r="AB914" s="183">
        <f t="shared" si="104"/>
        <v>14.195720000000003</v>
      </c>
      <c r="AE914" s="183">
        <f t="shared" si="105"/>
        <v>222.75000000000003</v>
      </c>
    </row>
    <row r="915" spans="1:31" ht="13.5" thickBot="1" x14ac:dyDescent="0.25">
      <c r="A915" s="133" t="s">
        <v>7189</v>
      </c>
      <c r="B915" s="133" t="s">
        <v>4424</v>
      </c>
      <c r="C915" s="136" t="s">
        <v>6786</v>
      </c>
      <c r="D915" s="136" t="s">
        <v>7203</v>
      </c>
      <c r="E915" s="136" t="s">
        <v>7190</v>
      </c>
      <c r="F915" s="133" t="s">
        <v>7191</v>
      </c>
      <c r="G915" s="136" t="s">
        <v>3655</v>
      </c>
      <c r="H915" s="133">
        <v>172</v>
      </c>
      <c r="I915" s="133">
        <v>1</v>
      </c>
      <c r="J915" s="133">
        <v>137.5</v>
      </c>
      <c r="K915" s="133">
        <v>45</v>
      </c>
      <c r="L915" s="133">
        <v>275</v>
      </c>
      <c r="M915" s="133" t="s">
        <v>7192</v>
      </c>
      <c r="N915" s="136" t="s">
        <v>3657</v>
      </c>
      <c r="O915" s="133" t="s">
        <v>6726</v>
      </c>
      <c r="P915" s="133" t="s">
        <v>2277</v>
      </c>
      <c r="Q915" s="166">
        <v>42222</v>
      </c>
      <c r="R915" s="308">
        <v>1.61</v>
      </c>
      <c r="S915" s="1">
        <v>59.5</v>
      </c>
      <c r="V915" s="1">
        <v>19200</v>
      </c>
      <c r="W915" s="182">
        <f t="shared" si="102"/>
        <v>43.994999999999997</v>
      </c>
      <c r="X915" s="2" t="s">
        <v>4868</v>
      </c>
      <c r="AA915" s="183">
        <f t="shared" si="103"/>
        <v>16.742647058823529</v>
      </c>
      <c r="AB915" s="183">
        <f t="shared" si="104"/>
        <v>14.195720000000003</v>
      </c>
      <c r="AE915" s="183">
        <f t="shared" si="105"/>
        <v>222.75000000000003</v>
      </c>
    </row>
    <row r="916" spans="1:31" x14ac:dyDescent="0.2">
      <c r="A916" s="133" t="s">
        <v>7184</v>
      </c>
      <c r="B916" s="133" t="s">
        <v>4424</v>
      </c>
      <c r="C916" s="136" t="s">
        <v>6786</v>
      </c>
      <c r="D916" s="136" t="s">
        <v>7211</v>
      </c>
      <c r="E916" s="136" t="s">
        <v>5383</v>
      </c>
      <c r="F916" s="133">
        <v>254102</v>
      </c>
      <c r="G916" s="136" t="s">
        <v>3655</v>
      </c>
      <c r="H916" s="133">
        <v>172</v>
      </c>
      <c r="I916" s="133">
        <v>1</v>
      </c>
      <c r="J916" s="133">
        <v>550</v>
      </c>
      <c r="K916" s="133">
        <v>54</v>
      </c>
      <c r="L916" s="133">
        <v>1100</v>
      </c>
      <c r="M916" s="133" t="s">
        <v>3607</v>
      </c>
      <c r="N916" s="136" t="s">
        <v>632</v>
      </c>
      <c r="O916" s="133" t="s">
        <v>1794</v>
      </c>
      <c r="P916" s="133" t="s">
        <v>663</v>
      </c>
      <c r="Q916" s="166">
        <v>42257</v>
      </c>
      <c r="R916" s="181">
        <v>1.61</v>
      </c>
      <c r="S916" s="1">
        <v>85.5</v>
      </c>
      <c r="V916" s="1">
        <v>19200</v>
      </c>
      <c r="W916" s="182">
        <f t="shared" ref="W916:W924" si="106">41.9*1.05</f>
        <v>43.994999999999997</v>
      </c>
      <c r="X916" s="2" t="s">
        <v>4868</v>
      </c>
      <c r="AA916" s="183">
        <f t="shared" si="103"/>
        <v>55.926315789473684</v>
      </c>
      <c r="AB916" s="183">
        <f t="shared" si="104"/>
        <v>56.782880000000013</v>
      </c>
      <c r="AE916" s="183">
        <f t="shared" si="105"/>
        <v>891.00000000000011</v>
      </c>
    </row>
    <row r="917" spans="1:31" x14ac:dyDescent="0.2">
      <c r="A917" s="133" t="s">
        <v>7184</v>
      </c>
      <c r="B917" s="133" t="s">
        <v>4424</v>
      </c>
      <c r="C917" s="136" t="s">
        <v>6786</v>
      </c>
      <c r="D917" s="136" t="s">
        <v>7212</v>
      </c>
      <c r="E917" s="136" t="s">
        <v>5383</v>
      </c>
      <c r="F917" s="133">
        <v>254102</v>
      </c>
      <c r="G917" s="136" t="s">
        <v>3655</v>
      </c>
      <c r="H917" s="133">
        <v>172</v>
      </c>
      <c r="I917" s="133">
        <v>1</v>
      </c>
      <c r="J917" s="133">
        <v>550</v>
      </c>
      <c r="K917" s="133">
        <v>54</v>
      </c>
      <c r="L917" s="133">
        <v>1100</v>
      </c>
      <c r="M917" s="133" t="s">
        <v>3607</v>
      </c>
      <c r="N917" s="136" t="s">
        <v>632</v>
      </c>
      <c r="O917" s="133" t="s">
        <v>1794</v>
      </c>
      <c r="P917" s="133" t="s">
        <v>663</v>
      </c>
      <c r="Q917" s="166">
        <v>42257</v>
      </c>
      <c r="R917" s="181">
        <v>1.61</v>
      </c>
      <c r="S917" s="1">
        <v>85.5</v>
      </c>
      <c r="V917" s="1">
        <v>19200</v>
      </c>
      <c r="W917" s="182">
        <f t="shared" si="106"/>
        <v>43.994999999999997</v>
      </c>
      <c r="X917" s="2" t="s">
        <v>4868</v>
      </c>
      <c r="AA917" s="183">
        <f t="shared" ref="AA917:AA924" si="107">K917*100*R917*(J917)/(S917*1000)</f>
        <v>55.926315789473684</v>
      </c>
      <c r="AB917" s="183">
        <f t="shared" ref="AB917:AB924" si="108">(V917*(J917)*1.1)/9000*W917/1000</f>
        <v>56.782880000000013</v>
      </c>
      <c r="AE917" s="183">
        <f t="shared" ref="AE917:AE924" si="109">J917*(G917/100)</f>
        <v>891.00000000000011</v>
      </c>
    </row>
    <row r="918" spans="1:31" x14ac:dyDescent="0.2">
      <c r="A918" s="133" t="s">
        <v>7307</v>
      </c>
      <c r="B918" s="133" t="s">
        <v>7304</v>
      </c>
      <c r="C918" s="136" t="s">
        <v>6786</v>
      </c>
      <c r="D918" s="136" t="s">
        <v>7305</v>
      </c>
      <c r="E918" s="136" t="s">
        <v>7308</v>
      </c>
      <c r="F918" s="133" t="s">
        <v>7309</v>
      </c>
      <c r="G918" s="136" t="s">
        <v>3655</v>
      </c>
      <c r="H918" s="133"/>
      <c r="I918" s="133">
        <v>1</v>
      </c>
      <c r="J918" s="133">
        <v>10</v>
      </c>
      <c r="K918" s="133">
        <v>62</v>
      </c>
      <c r="L918" s="133">
        <v>20</v>
      </c>
      <c r="M918" s="133" t="s">
        <v>5500</v>
      </c>
      <c r="N918" s="136" t="s">
        <v>4833</v>
      </c>
      <c r="O918" s="133" t="s">
        <v>4452</v>
      </c>
      <c r="P918" s="133" t="s">
        <v>663</v>
      </c>
      <c r="Q918" s="166">
        <v>42258</v>
      </c>
      <c r="R918" s="181">
        <v>1.61</v>
      </c>
      <c r="S918" s="1">
        <v>100</v>
      </c>
      <c r="V918" s="1">
        <v>19200</v>
      </c>
      <c r="W918" s="182">
        <f t="shared" si="106"/>
        <v>43.994999999999997</v>
      </c>
      <c r="X918" s="2" t="s">
        <v>4868</v>
      </c>
      <c r="AA918" s="183">
        <f t="shared" si="107"/>
        <v>0.99819999999999998</v>
      </c>
      <c r="AB918" s="183">
        <f t="shared" si="108"/>
        <v>1.032416</v>
      </c>
      <c r="AE918" s="183">
        <f t="shared" si="109"/>
        <v>16.200000000000003</v>
      </c>
    </row>
    <row r="919" spans="1:31" x14ac:dyDescent="0.2">
      <c r="A919" s="133" t="s">
        <v>7307</v>
      </c>
      <c r="B919" s="133" t="s">
        <v>7304</v>
      </c>
      <c r="C919" s="136" t="s">
        <v>6786</v>
      </c>
      <c r="D919" s="136" t="s">
        <v>7306</v>
      </c>
      <c r="E919" s="136" t="s">
        <v>7308</v>
      </c>
      <c r="F919" s="133" t="s">
        <v>7309</v>
      </c>
      <c r="G919" s="136" t="s">
        <v>3655</v>
      </c>
      <c r="H919" s="133"/>
      <c r="I919" s="133">
        <v>1</v>
      </c>
      <c r="J919" s="133">
        <v>10</v>
      </c>
      <c r="K919" s="133">
        <v>62</v>
      </c>
      <c r="L919" s="133">
        <v>20</v>
      </c>
      <c r="M919" s="133" t="s">
        <v>5500</v>
      </c>
      <c r="N919" s="136" t="s">
        <v>4833</v>
      </c>
      <c r="O919" s="133" t="s">
        <v>4452</v>
      </c>
      <c r="P919" s="166" t="s">
        <v>663</v>
      </c>
      <c r="Q919" s="166">
        <v>42258</v>
      </c>
      <c r="R919" s="181">
        <v>1.61</v>
      </c>
      <c r="S919" s="1">
        <v>100</v>
      </c>
      <c r="V919" s="1">
        <v>19200</v>
      </c>
      <c r="W919" s="182">
        <f t="shared" si="106"/>
        <v>43.994999999999997</v>
      </c>
      <c r="X919" s="2" t="s">
        <v>4868</v>
      </c>
      <c r="AA919" s="183">
        <f t="shared" si="107"/>
        <v>0.99819999999999998</v>
      </c>
      <c r="AB919" s="183">
        <f t="shared" si="108"/>
        <v>1.032416</v>
      </c>
      <c r="AE919" s="183">
        <f t="shared" si="109"/>
        <v>16.200000000000003</v>
      </c>
    </row>
    <row r="920" spans="1:31" x14ac:dyDescent="0.2">
      <c r="A920" s="166">
        <v>42244</v>
      </c>
      <c r="B920" s="133" t="s">
        <v>7304</v>
      </c>
      <c r="C920" s="136" t="s">
        <v>6786</v>
      </c>
      <c r="D920" s="136" t="s">
        <v>7310</v>
      </c>
      <c r="E920" s="136"/>
      <c r="F920" s="133" t="s">
        <v>7311</v>
      </c>
      <c r="G920" s="136" t="s">
        <v>3655</v>
      </c>
      <c r="H920" s="133">
        <v>172</v>
      </c>
      <c r="I920" s="133">
        <v>1</v>
      </c>
      <c r="J920" s="133">
        <v>7</v>
      </c>
      <c r="K920" s="133">
        <v>46</v>
      </c>
      <c r="L920" s="133">
        <v>14</v>
      </c>
      <c r="M920" s="133" t="s">
        <v>7312</v>
      </c>
      <c r="N920" s="136"/>
      <c r="O920" s="133" t="s">
        <v>4452</v>
      </c>
      <c r="P920" s="133" t="s">
        <v>663</v>
      </c>
      <c r="Q920" s="166">
        <v>42261</v>
      </c>
      <c r="R920" s="181">
        <v>1.61</v>
      </c>
      <c r="S920" s="1">
        <v>100</v>
      </c>
      <c r="V920" s="1">
        <v>19200</v>
      </c>
      <c r="W920" s="182">
        <f t="shared" si="106"/>
        <v>43.994999999999997</v>
      </c>
      <c r="X920" s="2" t="s">
        <v>4868</v>
      </c>
      <c r="AA920" s="183">
        <f t="shared" si="107"/>
        <v>0.51841999999999999</v>
      </c>
      <c r="AB920" s="183">
        <f t="shared" si="108"/>
        <v>0.72269119999999987</v>
      </c>
      <c r="AE920" s="183">
        <f t="shared" si="109"/>
        <v>11.34</v>
      </c>
    </row>
    <row r="921" spans="1:31" x14ac:dyDescent="0.2">
      <c r="A921" s="166">
        <v>42244</v>
      </c>
      <c r="B921" s="133" t="s">
        <v>7304</v>
      </c>
      <c r="C921" s="136" t="s">
        <v>6786</v>
      </c>
      <c r="D921" s="136" t="s">
        <v>7313</v>
      </c>
      <c r="E921" s="136"/>
      <c r="F921" s="133" t="s">
        <v>7311</v>
      </c>
      <c r="G921" s="136" t="s">
        <v>3655</v>
      </c>
      <c r="H921" s="133">
        <v>172</v>
      </c>
      <c r="I921" s="133">
        <v>1</v>
      </c>
      <c r="J921" s="133">
        <v>7</v>
      </c>
      <c r="K921" s="133">
        <v>46</v>
      </c>
      <c r="L921" s="133">
        <v>14</v>
      </c>
      <c r="M921" s="133" t="s">
        <v>7312</v>
      </c>
      <c r="N921" s="136"/>
      <c r="O921" s="133" t="s">
        <v>4452</v>
      </c>
      <c r="P921" s="133" t="s">
        <v>663</v>
      </c>
      <c r="Q921" s="166">
        <v>42261</v>
      </c>
      <c r="R921" s="181">
        <v>1.61</v>
      </c>
      <c r="S921" s="1">
        <v>100</v>
      </c>
      <c r="V921" s="1">
        <v>19200</v>
      </c>
      <c r="W921" s="182">
        <f t="shared" si="106"/>
        <v>43.994999999999997</v>
      </c>
      <c r="X921" s="2" t="s">
        <v>4868</v>
      </c>
      <c r="AA921" s="183">
        <f t="shared" si="107"/>
        <v>0.51841999999999999</v>
      </c>
      <c r="AB921" s="183">
        <f t="shared" si="108"/>
        <v>0.72269119999999987</v>
      </c>
      <c r="AE921" s="183">
        <f t="shared" si="109"/>
        <v>11.34</v>
      </c>
    </row>
    <row r="922" spans="1:31" x14ac:dyDescent="0.2">
      <c r="A922" s="166">
        <v>42244</v>
      </c>
      <c r="B922" s="133" t="s">
        <v>7304</v>
      </c>
      <c r="C922" s="136" t="s">
        <v>6786</v>
      </c>
      <c r="D922" s="136" t="s">
        <v>7314</v>
      </c>
      <c r="E922" s="136"/>
      <c r="F922" s="133" t="s">
        <v>7315</v>
      </c>
      <c r="G922" s="136" t="s">
        <v>3655</v>
      </c>
      <c r="H922" s="133">
        <v>172</v>
      </c>
      <c r="I922" s="133">
        <v>1</v>
      </c>
      <c r="J922" s="133">
        <v>7</v>
      </c>
      <c r="K922" s="133">
        <v>46</v>
      </c>
      <c r="L922" s="133">
        <v>14</v>
      </c>
      <c r="M922" s="133" t="s">
        <v>7312</v>
      </c>
      <c r="N922" s="136"/>
      <c r="O922" s="133" t="s">
        <v>4452</v>
      </c>
      <c r="P922" s="133" t="s">
        <v>663</v>
      </c>
      <c r="Q922" s="166">
        <v>42261</v>
      </c>
      <c r="R922" s="181">
        <v>1.61</v>
      </c>
      <c r="S922" s="1">
        <v>100</v>
      </c>
      <c r="V922" s="1">
        <v>19200</v>
      </c>
      <c r="W922" s="182">
        <f t="shared" si="106"/>
        <v>43.994999999999997</v>
      </c>
      <c r="X922" s="2" t="s">
        <v>4868</v>
      </c>
      <c r="AA922" s="183">
        <f t="shared" si="107"/>
        <v>0.51841999999999999</v>
      </c>
      <c r="AB922" s="183">
        <f t="shared" si="108"/>
        <v>0.72269119999999987</v>
      </c>
      <c r="AE922" s="183">
        <f t="shared" si="109"/>
        <v>11.34</v>
      </c>
    </row>
    <row r="923" spans="1:31" x14ac:dyDescent="0.2">
      <c r="A923" s="166">
        <v>42244</v>
      </c>
      <c r="B923" s="133" t="s">
        <v>7304</v>
      </c>
      <c r="C923" s="136" t="s">
        <v>6786</v>
      </c>
      <c r="D923" s="136" t="s">
        <v>7316</v>
      </c>
      <c r="E923" s="136"/>
      <c r="F923" s="133" t="s">
        <v>7315</v>
      </c>
      <c r="G923" s="136" t="s">
        <v>3655</v>
      </c>
      <c r="H923" s="133">
        <v>172</v>
      </c>
      <c r="I923" s="133">
        <v>1</v>
      </c>
      <c r="J923" s="133">
        <v>7</v>
      </c>
      <c r="K923" s="133">
        <v>46</v>
      </c>
      <c r="L923" s="133">
        <v>14</v>
      </c>
      <c r="M923" s="133" t="s">
        <v>7312</v>
      </c>
      <c r="N923" s="136"/>
      <c r="O923" s="133" t="s">
        <v>4452</v>
      </c>
      <c r="P923" s="133" t="s">
        <v>663</v>
      </c>
      <c r="Q923" s="166">
        <v>42261</v>
      </c>
      <c r="R923" s="181">
        <v>1.61</v>
      </c>
      <c r="S923" s="1">
        <v>100</v>
      </c>
      <c r="V923" s="1">
        <v>19200</v>
      </c>
      <c r="W923" s="182">
        <f t="shared" si="106"/>
        <v>43.994999999999997</v>
      </c>
      <c r="X923" s="2" t="s">
        <v>4868</v>
      </c>
      <c r="AA923" s="183">
        <f t="shared" si="107"/>
        <v>0.51841999999999999</v>
      </c>
      <c r="AB923" s="183">
        <f t="shared" si="108"/>
        <v>0.72269119999999987</v>
      </c>
      <c r="AE923" s="183">
        <f t="shared" si="109"/>
        <v>11.34</v>
      </c>
    </row>
    <row r="924" spans="1:31" x14ac:dyDescent="0.2">
      <c r="A924" s="166">
        <v>42258</v>
      </c>
      <c r="B924" s="133" t="s">
        <v>7304</v>
      </c>
      <c r="C924" s="136" t="s">
        <v>6786</v>
      </c>
      <c r="D924" s="136" t="s">
        <v>7319</v>
      </c>
      <c r="E924" s="136"/>
      <c r="F924" s="133" t="s">
        <v>7324</v>
      </c>
      <c r="G924" s="136" t="s">
        <v>3655</v>
      </c>
      <c r="H924" s="133">
        <v>172</v>
      </c>
      <c r="I924" s="133">
        <v>1</v>
      </c>
      <c r="J924" s="133">
        <v>0.5</v>
      </c>
      <c r="K924" s="133">
        <v>50</v>
      </c>
      <c r="L924" s="133">
        <v>1</v>
      </c>
      <c r="M924" s="133" t="s">
        <v>7320</v>
      </c>
      <c r="N924" s="136"/>
      <c r="O924" s="133" t="s">
        <v>7321</v>
      </c>
      <c r="P924" s="133" t="s">
        <v>663</v>
      </c>
      <c r="Q924" s="166">
        <v>42261</v>
      </c>
      <c r="R924" s="181">
        <v>1.61</v>
      </c>
      <c r="S924" s="1">
        <v>59.5</v>
      </c>
      <c r="V924" s="1">
        <v>19200</v>
      </c>
      <c r="W924" s="182">
        <f t="shared" si="106"/>
        <v>43.994999999999997</v>
      </c>
      <c r="X924" s="2" t="s">
        <v>4868</v>
      </c>
      <c r="AA924" s="183">
        <f t="shared" si="107"/>
        <v>6.7647058823529421E-2</v>
      </c>
      <c r="AB924" s="183">
        <f t="shared" si="108"/>
        <v>5.1620799999999994E-2</v>
      </c>
      <c r="AE924" s="183">
        <f t="shared" si="109"/>
        <v>0.81</v>
      </c>
    </row>
    <row r="925" spans="1:31" x14ac:dyDescent="0.2">
      <c r="A925" s="166">
        <v>42258</v>
      </c>
      <c r="B925" s="133" t="s">
        <v>7304</v>
      </c>
      <c r="C925" s="136" t="s">
        <v>6786</v>
      </c>
      <c r="D925" s="136" t="s">
        <v>7322</v>
      </c>
      <c r="E925" s="136"/>
      <c r="F925" s="133" t="s">
        <v>7324</v>
      </c>
      <c r="G925" s="136" t="s">
        <v>3655</v>
      </c>
      <c r="H925" s="133">
        <v>172</v>
      </c>
      <c r="I925" s="133">
        <v>1</v>
      </c>
      <c r="J925" s="133">
        <v>0.5</v>
      </c>
      <c r="K925" s="133">
        <v>50</v>
      </c>
      <c r="L925" s="133">
        <v>1</v>
      </c>
      <c r="M925" s="133" t="s">
        <v>7320</v>
      </c>
      <c r="N925" s="136"/>
      <c r="O925" s="133" t="s">
        <v>7321</v>
      </c>
      <c r="P925" s="133" t="s">
        <v>663</v>
      </c>
      <c r="Q925" s="166">
        <v>42261</v>
      </c>
      <c r="R925" s="181">
        <v>1.61</v>
      </c>
      <c r="S925" s="1">
        <v>59.5</v>
      </c>
      <c r="V925" s="1">
        <v>19200</v>
      </c>
      <c r="W925" s="182">
        <f t="shared" ref="W925:W931" si="110">41.9*1.05</f>
        <v>43.994999999999997</v>
      </c>
      <c r="X925" s="2" t="s">
        <v>4868</v>
      </c>
      <c r="AA925" s="183">
        <f t="shared" ref="AA925:AA932" si="111">K925*100*R925*(J925)/(S925*1000)</f>
        <v>6.7647058823529421E-2</v>
      </c>
      <c r="AB925" s="183">
        <f t="shared" ref="AB925:AB932" si="112">(V925*(J925)*1.1)/9000*W925/1000</f>
        <v>5.1620799999999994E-2</v>
      </c>
      <c r="AE925" s="183">
        <f t="shared" ref="AE925:AE932" si="113">J925*(G925/100)</f>
        <v>0.81</v>
      </c>
    </row>
    <row r="926" spans="1:31" x14ac:dyDescent="0.2">
      <c r="A926" s="166">
        <v>42258</v>
      </c>
      <c r="B926" s="133" t="s">
        <v>7304</v>
      </c>
      <c r="C926" s="136" t="s">
        <v>6786</v>
      </c>
      <c r="D926" s="136" t="s">
        <v>7323</v>
      </c>
      <c r="E926" s="136"/>
      <c r="F926" s="133" t="s">
        <v>7325</v>
      </c>
      <c r="G926" s="136" t="s">
        <v>3655</v>
      </c>
      <c r="H926" s="133">
        <v>172</v>
      </c>
      <c r="I926" s="133">
        <v>1</v>
      </c>
      <c r="J926" s="133">
        <v>0.5</v>
      </c>
      <c r="K926" s="133">
        <v>45</v>
      </c>
      <c r="L926" s="133">
        <v>1</v>
      </c>
      <c r="M926" s="133" t="s">
        <v>7320</v>
      </c>
      <c r="N926" s="136"/>
      <c r="O926" s="133" t="s">
        <v>3616</v>
      </c>
      <c r="P926" s="133" t="s">
        <v>663</v>
      </c>
      <c r="Q926" s="166">
        <v>42261</v>
      </c>
      <c r="R926" s="181">
        <v>1.61</v>
      </c>
      <c r="S926" s="1">
        <v>59.5</v>
      </c>
      <c r="V926" s="1">
        <v>19200</v>
      </c>
      <c r="W926" s="182">
        <f t="shared" si="110"/>
        <v>43.994999999999997</v>
      </c>
      <c r="X926" s="2" t="s">
        <v>4868</v>
      </c>
      <c r="AA926" s="183">
        <f t="shared" si="111"/>
        <v>6.0882352941176471E-2</v>
      </c>
      <c r="AB926" s="183">
        <f t="shared" si="112"/>
        <v>5.1620799999999994E-2</v>
      </c>
      <c r="AE926" s="183">
        <f t="shared" si="113"/>
        <v>0.81</v>
      </c>
    </row>
    <row r="927" spans="1:31" x14ac:dyDescent="0.2">
      <c r="A927" s="166">
        <v>42258</v>
      </c>
      <c r="B927" s="133" t="s">
        <v>7304</v>
      </c>
      <c r="C927" s="136" t="s">
        <v>6786</v>
      </c>
      <c r="D927" s="136" t="s">
        <v>7323</v>
      </c>
      <c r="E927" s="136"/>
      <c r="F927" s="133" t="s">
        <v>7325</v>
      </c>
      <c r="G927" s="136" t="s">
        <v>3655</v>
      </c>
      <c r="H927" s="133">
        <v>172</v>
      </c>
      <c r="I927" s="133">
        <v>1</v>
      </c>
      <c r="J927" s="133">
        <v>0.5</v>
      </c>
      <c r="K927" s="133">
        <v>45</v>
      </c>
      <c r="L927" s="133">
        <v>1</v>
      </c>
      <c r="M927" s="133" t="s">
        <v>7320</v>
      </c>
      <c r="N927" s="136"/>
      <c r="O927" s="133" t="s">
        <v>3616</v>
      </c>
      <c r="P927" s="133" t="s">
        <v>663</v>
      </c>
      <c r="Q927" s="166">
        <v>42261</v>
      </c>
      <c r="R927" s="181">
        <v>1.61</v>
      </c>
      <c r="S927" s="1">
        <v>59.5</v>
      </c>
      <c r="V927" s="1">
        <v>19200</v>
      </c>
      <c r="W927" s="182">
        <f t="shared" si="110"/>
        <v>43.994999999999997</v>
      </c>
      <c r="X927" s="2" t="s">
        <v>4868</v>
      </c>
      <c r="AA927" s="183">
        <f t="shared" si="111"/>
        <v>6.0882352941176471E-2</v>
      </c>
      <c r="AB927" s="183">
        <f t="shared" si="112"/>
        <v>5.1620799999999994E-2</v>
      </c>
      <c r="AE927" s="183">
        <f t="shared" si="113"/>
        <v>0.81</v>
      </c>
    </row>
    <row r="928" spans="1:31" x14ac:dyDescent="0.2">
      <c r="A928" s="166">
        <v>42258</v>
      </c>
      <c r="B928" s="133" t="s">
        <v>7304</v>
      </c>
      <c r="C928" s="136" t="s">
        <v>6786</v>
      </c>
      <c r="D928" s="136" t="s">
        <v>7341</v>
      </c>
      <c r="E928" s="136"/>
      <c r="F928" s="133" t="s">
        <v>7342</v>
      </c>
      <c r="G928" s="136" t="s">
        <v>3655</v>
      </c>
      <c r="H928" s="133">
        <v>172</v>
      </c>
      <c r="I928" s="133">
        <v>1</v>
      </c>
      <c r="J928" s="133">
        <v>0.5</v>
      </c>
      <c r="K928" s="133">
        <v>45</v>
      </c>
      <c r="L928" s="133">
        <v>1</v>
      </c>
      <c r="M928" s="133" t="s">
        <v>7320</v>
      </c>
      <c r="N928" s="136"/>
      <c r="O928" s="133" t="s">
        <v>7343</v>
      </c>
      <c r="P928" s="133" t="s">
        <v>663</v>
      </c>
      <c r="Q928" s="166">
        <v>42263</v>
      </c>
      <c r="R928" s="181">
        <v>1.61</v>
      </c>
      <c r="S928" s="1">
        <v>59.5</v>
      </c>
      <c r="V928" s="1">
        <v>19200</v>
      </c>
      <c r="W928" s="182">
        <f t="shared" si="110"/>
        <v>43.994999999999997</v>
      </c>
      <c r="X928" s="2" t="s">
        <v>4868</v>
      </c>
      <c r="AA928" s="183">
        <f t="shared" si="111"/>
        <v>6.0882352941176471E-2</v>
      </c>
      <c r="AB928" s="183">
        <f t="shared" si="112"/>
        <v>5.1620799999999994E-2</v>
      </c>
      <c r="AE928" s="183">
        <f t="shared" si="113"/>
        <v>0.81</v>
      </c>
    </row>
    <row r="929" spans="1:31" x14ac:dyDescent="0.2">
      <c r="A929" s="166">
        <v>42258</v>
      </c>
      <c r="B929" s="133" t="s">
        <v>7304</v>
      </c>
      <c r="C929" s="136" t="s">
        <v>6786</v>
      </c>
      <c r="D929" s="136" t="s">
        <v>7344</v>
      </c>
      <c r="E929" s="136"/>
      <c r="F929" s="133" t="s">
        <v>7342</v>
      </c>
      <c r="G929" s="136" t="s">
        <v>3655</v>
      </c>
      <c r="H929" s="133">
        <v>172</v>
      </c>
      <c r="I929" s="133">
        <v>1</v>
      </c>
      <c r="J929" s="133">
        <v>0.5</v>
      </c>
      <c r="K929" s="133">
        <v>45</v>
      </c>
      <c r="L929" s="133">
        <v>1</v>
      </c>
      <c r="M929" s="133" t="s">
        <v>7320</v>
      </c>
      <c r="N929" s="136"/>
      <c r="O929" s="133" t="s">
        <v>7343</v>
      </c>
      <c r="P929" s="133" t="s">
        <v>663</v>
      </c>
      <c r="Q929" s="166">
        <v>42263</v>
      </c>
      <c r="R929" s="181">
        <v>1.61</v>
      </c>
      <c r="S929" s="1">
        <v>59.5</v>
      </c>
      <c r="V929" s="1">
        <v>19200</v>
      </c>
      <c r="W929" s="182">
        <f t="shared" si="110"/>
        <v>43.994999999999997</v>
      </c>
      <c r="X929" s="2" t="s">
        <v>4868</v>
      </c>
      <c r="AA929" s="183">
        <f t="shared" si="111"/>
        <v>6.0882352941176471E-2</v>
      </c>
      <c r="AB929" s="183">
        <f t="shared" si="112"/>
        <v>5.1620799999999994E-2</v>
      </c>
      <c r="AE929" s="183">
        <f t="shared" si="113"/>
        <v>0.81</v>
      </c>
    </row>
    <row r="930" spans="1:31" x14ac:dyDescent="0.2">
      <c r="A930" s="133" t="s">
        <v>7193</v>
      </c>
      <c r="B930" s="133" t="s">
        <v>7304</v>
      </c>
      <c r="C930" s="136" t="s">
        <v>6786</v>
      </c>
      <c r="D930" s="136" t="s">
        <v>7345</v>
      </c>
      <c r="E930" s="136" t="s">
        <v>7195</v>
      </c>
      <c r="F930" s="133" t="s">
        <v>7194</v>
      </c>
      <c r="G930" s="136" t="s">
        <v>3655</v>
      </c>
      <c r="H930" s="133">
        <v>172</v>
      </c>
      <c r="I930" s="133">
        <v>1</v>
      </c>
      <c r="J930" s="133">
        <v>137.5</v>
      </c>
      <c r="K930" s="133">
        <v>45</v>
      </c>
      <c r="L930" s="133">
        <v>275</v>
      </c>
      <c r="M930" s="133" t="s">
        <v>7192</v>
      </c>
      <c r="N930" s="136" t="s">
        <v>3657</v>
      </c>
      <c r="O930" s="133" t="s">
        <v>7185</v>
      </c>
      <c r="P930" s="133" t="s">
        <v>663</v>
      </c>
      <c r="Q930" s="166">
        <v>42275</v>
      </c>
      <c r="R930" s="181">
        <v>1.61</v>
      </c>
      <c r="S930" s="1">
        <v>59.5</v>
      </c>
      <c r="V930" s="1">
        <v>19200</v>
      </c>
      <c r="W930" s="182">
        <f t="shared" si="110"/>
        <v>43.994999999999997</v>
      </c>
      <c r="X930" s="2" t="s">
        <v>4868</v>
      </c>
      <c r="AA930" s="183">
        <f t="shared" si="111"/>
        <v>16.742647058823529</v>
      </c>
      <c r="AB930" s="183">
        <f t="shared" si="112"/>
        <v>14.195720000000003</v>
      </c>
      <c r="AE930" s="183">
        <f t="shared" si="113"/>
        <v>222.75000000000003</v>
      </c>
    </row>
    <row r="931" spans="1:31" ht="13.5" thickBot="1" x14ac:dyDescent="0.25">
      <c r="A931" s="133" t="s">
        <v>7193</v>
      </c>
      <c r="B931" s="133" t="s">
        <v>7304</v>
      </c>
      <c r="C931" s="136" t="s">
        <v>6786</v>
      </c>
      <c r="D931" s="136" t="s">
        <v>7346</v>
      </c>
      <c r="E931" s="136" t="s">
        <v>7195</v>
      </c>
      <c r="F931" s="133" t="s">
        <v>7194</v>
      </c>
      <c r="G931" s="136" t="s">
        <v>3655</v>
      </c>
      <c r="H931" s="133">
        <v>172</v>
      </c>
      <c r="I931" s="133">
        <v>1</v>
      </c>
      <c r="J931" s="133">
        <v>137.5</v>
      </c>
      <c r="K931" s="133">
        <v>45</v>
      </c>
      <c r="L931" s="133">
        <v>275</v>
      </c>
      <c r="M931" s="133" t="s">
        <v>7192</v>
      </c>
      <c r="N931" s="136" t="s">
        <v>3657</v>
      </c>
      <c r="O931" s="133" t="s">
        <v>7185</v>
      </c>
      <c r="P931" s="133" t="s">
        <v>663</v>
      </c>
      <c r="Q931" s="166">
        <v>42275</v>
      </c>
      <c r="R931" s="308">
        <v>1.61</v>
      </c>
      <c r="S931" s="1">
        <v>59.5</v>
      </c>
      <c r="V931" s="1">
        <v>19200</v>
      </c>
      <c r="W931" s="182">
        <f t="shared" si="110"/>
        <v>43.994999999999997</v>
      </c>
      <c r="X931" s="2" t="s">
        <v>4868</v>
      </c>
      <c r="AA931" s="183">
        <f t="shared" si="111"/>
        <v>16.742647058823529</v>
      </c>
      <c r="AB931" s="183">
        <f t="shared" si="112"/>
        <v>14.195720000000003</v>
      </c>
      <c r="AE931" s="183">
        <f t="shared" si="113"/>
        <v>222.75000000000003</v>
      </c>
    </row>
    <row r="932" spans="1:31" x14ac:dyDescent="0.2">
      <c r="A932" s="133" t="s">
        <v>7198</v>
      </c>
      <c r="B932" s="133" t="s">
        <v>7304</v>
      </c>
      <c r="C932" s="136" t="s">
        <v>6786</v>
      </c>
      <c r="D932" s="136" t="s">
        <v>7382</v>
      </c>
      <c r="E932" s="136" t="s">
        <v>7199</v>
      </c>
      <c r="F932" s="133" t="s">
        <v>7200</v>
      </c>
      <c r="G932" s="136" t="s">
        <v>3655</v>
      </c>
      <c r="H932" s="133">
        <v>172</v>
      </c>
      <c r="I932" s="133">
        <v>1</v>
      </c>
      <c r="J932" s="133">
        <v>133.80000000000001</v>
      </c>
      <c r="K932" s="133">
        <v>45</v>
      </c>
      <c r="L932" s="133">
        <v>275</v>
      </c>
      <c r="M932" s="133" t="s">
        <v>7192</v>
      </c>
      <c r="N932" s="136" t="s">
        <v>3657</v>
      </c>
      <c r="O932" s="133" t="s">
        <v>7201</v>
      </c>
      <c r="P932" s="133" t="s">
        <v>663</v>
      </c>
      <c r="Q932" s="166">
        <v>42279</v>
      </c>
      <c r="R932" s="181">
        <v>1.61</v>
      </c>
      <c r="S932" s="1">
        <v>59.5</v>
      </c>
      <c r="V932" s="1">
        <v>19200</v>
      </c>
      <c r="W932" s="182">
        <f t="shared" ref="W932:W945" si="114">41.9*1.05</f>
        <v>43.994999999999997</v>
      </c>
      <c r="X932" s="2" t="s">
        <v>4868</v>
      </c>
      <c r="AA932" s="183">
        <f t="shared" si="111"/>
        <v>16.292117647058827</v>
      </c>
      <c r="AB932" s="183">
        <f t="shared" si="112"/>
        <v>13.813726079999999</v>
      </c>
      <c r="AE932" s="183">
        <f t="shared" si="113"/>
        <v>216.75600000000003</v>
      </c>
    </row>
    <row r="933" spans="1:31" x14ac:dyDescent="0.2">
      <c r="A933" s="133" t="s">
        <v>7198</v>
      </c>
      <c r="B933" s="133" t="s">
        <v>7304</v>
      </c>
      <c r="C933" s="136" t="s">
        <v>6786</v>
      </c>
      <c r="D933" s="136" t="s">
        <v>7384</v>
      </c>
      <c r="E933" s="136" t="s">
        <v>7199</v>
      </c>
      <c r="F933" s="133" t="s">
        <v>7200</v>
      </c>
      <c r="G933" s="136" t="s">
        <v>3655</v>
      </c>
      <c r="H933" s="133">
        <v>172</v>
      </c>
      <c r="I933" s="133">
        <v>1</v>
      </c>
      <c r="J933" s="133">
        <v>133.80000000000001</v>
      </c>
      <c r="K933" s="133">
        <v>45</v>
      </c>
      <c r="L933" s="133">
        <v>275</v>
      </c>
      <c r="M933" s="133" t="s">
        <v>7192</v>
      </c>
      <c r="N933" s="136" t="s">
        <v>3657</v>
      </c>
      <c r="O933" s="133" t="s">
        <v>7201</v>
      </c>
      <c r="P933" s="133" t="s">
        <v>663</v>
      </c>
      <c r="Q933" s="166">
        <v>42279</v>
      </c>
      <c r="R933" s="181">
        <v>1.61</v>
      </c>
      <c r="S933" s="1">
        <v>59.5</v>
      </c>
      <c r="V933" s="1">
        <v>19200</v>
      </c>
      <c r="W933" s="182">
        <f t="shared" si="114"/>
        <v>43.994999999999997</v>
      </c>
      <c r="X933" s="2" t="s">
        <v>4868</v>
      </c>
      <c r="AA933" s="183">
        <f t="shared" ref="AA933:AA945" si="115">K933*100*R933*(J933)/(S933*1000)</f>
        <v>16.292117647058827</v>
      </c>
      <c r="AB933" s="183">
        <f t="shared" ref="AB933:AB945" si="116">(V933*(J933)*1.1)/9000*W933/1000</f>
        <v>13.813726079999999</v>
      </c>
      <c r="AE933" s="183">
        <f t="shared" ref="AE933:AE945" si="117">J933*(G933/100)</f>
        <v>216.75600000000003</v>
      </c>
    </row>
    <row r="934" spans="1:31" x14ac:dyDescent="0.2">
      <c r="A934" s="133" t="s">
        <v>7386</v>
      </c>
      <c r="B934" s="133" t="s">
        <v>7304</v>
      </c>
      <c r="C934" s="136" t="s">
        <v>6786</v>
      </c>
      <c r="D934" s="136" t="s">
        <v>7385</v>
      </c>
      <c r="E934" s="136" t="s">
        <v>3597</v>
      </c>
      <c r="F934" s="133">
        <v>246342</v>
      </c>
      <c r="G934" s="136" t="s">
        <v>3655</v>
      </c>
      <c r="H934" s="133">
        <v>172</v>
      </c>
      <c r="I934" s="133">
        <v>1</v>
      </c>
      <c r="J934" s="133">
        <v>175</v>
      </c>
      <c r="K934" s="133">
        <v>46</v>
      </c>
      <c r="L934" s="133">
        <v>330</v>
      </c>
      <c r="M934" s="133" t="s">
        <v>6744</v>
      </c>
      <c r="N934" s="136" t="s">
        <v>4907</v>
      </c>
      <c r="O934" s="133" t="s">
        <v>6228</v>
      </c>
      <c r="P934" s="133" t="s">
        <v>4816</v>
      </c>
      <c r="Q934" s="166">
        <v>42290</v>
      </c>
      <c r="R934" s="181">
        <v>1.61</v>
      </c>
      <c r="S934" s="1">
        <v>72</v>
      </c>
      <c r="V934" s="1">
        <v>19200</v>
      </c>
      <c r="W934" s="182">
        <f t="shared" si="114"/>
        <v>43.994999999999997</v>
      </c>
      <c r="X934" s="2" t="s">
        <v>4868</v>
      </c>
      <c r="AA934" s="183">
        <f t="shared" si="115"/>
        <v>18.000694444444445</v>
      </c>
      <c r="AB934" s="183">
        <f t="shared" si="116"/>
        <v>18.067280000000004</v>
      </c>
      <c r="AE934" s="183">
        <f t="shared" si="117"/>
        <v>283.5</v>
      </c>
    </row>
    <row r="935" spans="1:31" x14ac:dyDescent="0.2">
      <c r="A935" s="133" t="s">
        <v>7386</v>
      </c>
      <c r="B935" s="133" t="s">
        <v>7304</v>
      </c>
      <c r="C935" s="136" t="s">
        <v>6786</v>
      </c>
      <c r="D935" s="136" t="s">
        <v>7387</v>
      </c>
      <c r="E935" s="136" t="s">
        <v>3597</v>
      </c>
      <c r="F935" s="133">
        <v>246342</v>
      </c>
      <c r="G935" s="136" t="s">
        <v>3655</v>
      </c>
      <c r="H935" s="133">
        <v>172</v>
      </c>
      <c r="I935" s="133">
        <v>1</v>
      </c>
      <c r="J935" s="133">
        <v>175</v>
      </c>
      <c r="K935" s="133">
        <v>46</v>
      </c>
      <c r="L935" s="133">
        <v>330</v>
      </c>
      <c r="M935" s="133" t="s">
        <v>6744</v>
      </c>
      <c r="N935" s="136" t="s">
        <v>4907</v>
      </c>
      <c r="O935" s="133" t="s">
        <v>6228</v>
      </c>
      <c r="P935" s="133" t="s">
        <v>4816</v>
      </c>
      <c r="Q935" s="166">
        <v>42290</v>
      </c>
      <c r="R935" s="181">
        <v>1.61</v>
      </c>
      <c r="S935" s="1">
        <v>72</v>
      </c>
      <c r="V935" s="1">
        <v>19200</v>
      </c>
      <c r="W935" s="182">
        <f t="shared" si="114"/>
        <v>43.994999999999997</v>
      </c>
      <c r="X935" s="2" t="s">
        <v>4868</v>
      </c>
      <c r="AA935" s="183">
        <f t="shared" si="115"/>
        <v>18.000694444444445</v>
      </c>
      <c r="AB935" s="183">
        <f t="shared" si="116"/>
        <v>18.067280000000004</v>
      </c>
      <c r="AE935" s="183">
        <f t="shared" si="117"/>
        <v>283.5</v>
      </c>
    </row>
    <row r="936" spans="1:31" x14ac:dyDescent="0.2">
      <c r="A936" s="133" t="s">
        <v>7440</v>
      </c>
      <c r="B936" s="133" t="s">
        <v>7304</v>
      </c>
      <c r="C936" s="136" t="s">
        <v>6786</v>
      </c>
      <c r="D936" s="136" t="s">
        <v>7441</v>
      </c>
      <c r="E936" s="136"/>
      <c r="F936" s="133" t="s">
        <v>2332</v>
      </c>
      <c r="G936" s="136" t="s">
        <v>1648</v>
      </c>
      <c r="H936" s="133">
        <v>172</v>
      </c>
      <c r="I936" s="133">
        <v>1</v>
      </c>
      <c r="J936" s="133">
        <v>4</v>
      </c>
      <c r="K936" s="133">
        <v>54</v>
      </c>
      <c r="L936" s="133">
        <v>8</v>
      </c>
      <c r="M936" s="133" t="s">
        <v>5263</v>
      </c>
      <c r="N936" s="136"/>
      <c r="O936" s="133" t="s">
        <v>6228</v>
      </c>
      <c r="P936" s="133" t="s">
        <v>4816</v>
      </c>
      <c r="Q936" s="166">
        <v>42290</v>
      </c>
      <c r="R936" s="181">
        <v>1.61</v>
      </c>
      <c r="S936" s="1">
        <v>72</v>
      </c>
      <c r="V936" s="1">
        <v>19200</v>
      </c>
      <c r="W936" s="182">
        <f t="shared" si="114"/>
        <v>43.994999999999997</v>
      </c>
      <c r="X936" s="2" t="s">
        <v>4868</v>
      </c>
      <c r="AA936" s="183">
        <f t="shared" si="115"/>
        <v>0.48299999999999998</v>
      </c>
      <c r="AB936" s="183">
        <f t="shared" si="116"/>
        <v>0.41296639999999996</v>
      </c>
      <c r="AE936" s="183">
        <f t="shared" si="117"/>
        <v>6.6</v>
      </c>
    </row>
    <row r="937" spans="1:31" x14ac:dyDescent="0.2">
      <c r="A937" s="133" t="s">
        <v>7440</v>
      </c>
      <c r="B937" s="133" t="s">
        <v>7304</v>
      </c>
      <c r="C937" s="136" t="s">
        <v>6786</v>
      </c>
      <c r="D937" s="136" t="s">
        <v>7442</v>
      </c>
      <c r="E937" s="136"/>
      <c r="F937" s="133" t="s">
        <v>2332</v>
      </c>
      <c r="G937" s="136" t="s">
        <v>1648</v>
      </c>
      <c r="H937" s="133">
        <v>172</v>
      </c>
      <c r="I937" s="133">
        <v>1</v>
      </c>
      <c r="J937" s="133">
        <v>4</v>
      </c>
      <c r="K937" s="133">
        <v>54</v>
      </c>
      <c r="L937" s="133">
        <v>8</v>
      </c>
      <c r="M937" s="133" t="s">
        <v>5263</v>
      </c>
      <c r="N937" s="136"/>
      <c r="O937" s="133" t="s">
        <v>6228</v>
      </c>
      <c r="P937" s="133" t="s">
        <v>4816</v>
      </c>
      <c r="Q937" s="166">
        <v>42290</v>
      </c>
      <c r="R937" s="181">
        <v>1.61</v>
      </c>
      <c r="S937" s="1">
        <v>72</v>
      </c>
      <c r="V937" s="1">
        <v>19200</v>
      </c>
      <c r="W937" s="182">
        <f t="shared" si="114"/>
        <v>43.994999999999997</v>
      </c>
      <c r="X937" s="2" t="s">
        <v>4868</v>
      </c>
      <c r="AA937" s="183">
        <f t="shared" si="115"/>
        <v>0.48299999999999998</v>
      </c>
      <c r="AB937" s="183">
        <f t="shared" si="116"/>
        <v>0.41296639999999996</v>
      </c>
      <c r="AE937" s="183">
        <f t="shared" si="117"/>
        <v>6.6</v>
      </c>
    </row>
    <row r="938" spans="1:31" x14ac:dyDescent="0.2">
      <c r="A938" s="133" t="s">
        <v>7443</v>
      </c>
      <c r="B938" s="133" t="s">
        <v>7304</v>
      </c>
      <c r="C938" s="136" t="s">
        <v>6786</v>
      </c>
      <c r="D938" s="136" t="s">
        <v>7444</v>
      </c>
      <c r="E938" s="136"/>
      <c r="F938" s="133" t="s">
        <v>7445</v>
      </c>
      <c r="G938" s="136" t="s">
        <v>1648</v>
      </c>
      <c r="H938" s="133">
        <v>172</v>
      </c>
      <c r="I938" s="133">
        <v>1</v>
      </c>
      <c r="J938" s="133">
        <v>4</v>
      </c>
      <c r="K938" s="133">
        <v>49</v>
      </c>
      <c r="L938" s="133">
        <v>8</v>
      </c>
      <c r="M938" s="133" t="s">
        <v>5263</v>
      </c>
      <c r="N938" s="136"/>
      <c r="O938" s="133" t="s">
        <v>6228</v>
      </c>
      <c r="P938" s="133" t="s">
        <v>4816</v>
      </c>
      <c r="Q938" s="166">
        <v>42290</v>
      </c>
      <c r="R938" s="181">
        <v>1.61</v>
      </c>
      <c r="S938" s="1">
        <v>72</v>
      </c>
      <c r="V938" s="1">
        <v>19200</v>
      </c>
      <c r="W938" s="182">
        <f t="shared" si="114"/>
        <v>43.994999999999997</v>
      </c>
      <c r="X938" s="2" t="s">
        <v>4868</v>
      </c>
      <c r="AA938" s="183">
        <f t="shared" si="115"/>
        <v>0.43827777777777782</v>
      </c>
      <c r="AB938" s="183">
        <f t="shared" si="116"/>
        <v>0.41296639999999996</v>
      </c>
      <c r="AE938" s="183">
        <f t="shared" si="117"/>
        <v>6.6</v>
      </c>
    </row>
    <row r="939" spans="1:31" x14ac:dyDescent="0.2">
      <c r="A939" s="133" t="s">
        <v>7443</v>
      </c>
      <c r="B939" s="133" t="s">
        <v>7304</v>
      </c>
      <c r="C939" s="136" t="s">
        <v>6786</v>
      </c>
      <c r="D939" s="136" t="s">
        <v>7446</v>
      </c>
      <c r="E939" s="136"/>
      <c r="F939" s="133" t="s">
        <v>7445</v>
      </c>
      <c r="G939" s="136" t="s">
        <v>1648</v>
      </c>
      <c r="H939" s="133">
        <v>172</v>
      </c>
      <c r="I939" s="133">
        <v>1</v>
      </c>
      <c r="J939" s="133">
        <v>4</v>
      </c>
      <c r="K939" s="133">
        <v>49</v>
      </c>
      <c r="L939" s="133">
        <v>8</v>
      </c>
      <c r="M939" s="133" t="s">
        <v>5263</v>
      </c>
      <c r="N939" s="136"/>
      <c r="O939" s="133" t="s">
        <v>6228</v>
      </c>
      <c r="P939" s="133" t="s">
        <v>4816</v>
      </c>
      <c r="Q939" s="166">
        <v>42290</v>
      </c>
      <c r="R939" s="181">
        <v>1.61</v>
      </c>
      <c r="S939" s="1">
        <v>72</v>
      </c>
      <c r="V939" s="1">
        <v>19200</v>
      </c>
      <c r="W939" s="182">
        <f t="shared" si="114"/>
        <v>43.994999999999997</v>
      </c>
      <c r="X939" s="2" t="s">
        <v>4868</v>
      </c>
      <c r="AA939" s="183">
        <f t="shared" si="115"/>
        <v>0.43827777777777782</v>
      </c>
      <c r="AB939" s="183">
        <f t="shared" si="116"/>
        <v>0.41296639999999996</v>
      </c>
      <c r="AE939" s="183">
        <f t="shared" si="117"/>
        <v>6.6</v>
      </c>
    </row>
    <row r="940" spans="1:31" x14ac:dyDescent="0.2">
      <c r="A940" s="133" t="s">
        <v>7447</v>
      </c>
      <c r="B940" s="133" t="s">
        <v>7304</v>
      </c>
      <c r="C940" s="136" t="s">
        <v>6786</v>
      </c>
      <c r="D940" s="136" t="s">
        <v>7448</v>
      </c>
      <c r="E940" s="136"/>
      <c r="F940" s="133" t="s">
        <v>7449</v>
      </c>
      <c r="G940" s="136" t="s">
        <v>1648</v>
      </c>
      <c r="H940" s="133">
        <v>172</v>
      </c>
      <c r="I940" s="133">
        <v>1</v>
      </c>
      <c r="J940" s="133">
        <v>4</v>
      </c>
      <c r="K940" s="133">
        <v>49</v>
      </c>
      <c r="L940" s="133">
        <v>8</v>
      </c>
      <c r="M940" s="133" t="s">
        <v>5263</v>
      </c>
      <c r="N940" s="136"/>
      <c r="O940" s="133" t="s">
        <v>6228</v>
      </c>
      <c r="P940" s="133" t="s">
        <v>4816</v>
      </c>
      <c r="Q940" s="166">
        <v>42290</v>
      </c>
      <c r="R940" s="181">
        <v>1.61</v>
      </c>
      <c r="S940" s="1">
        <v>72</v>
      </c>
      <c r="V940" s="1">
        <v>19200</v>
      </c>
      <c r="W940" s="182">
        <f t="shared" si="114"/>
        <v>43.994999999999997</v>
      </c>
      <c r="X940" s="2" t="s">
        <v>4868</v>
      </c>
      <c r="AA940" s="183">
        <f t="shared" si="115"/>
        <v>0.43827777777777782</v>
      </c>
      <c r="AB940" s="183">
        <f t="shared" si="116"/>
        <v>0.41296639999999996</v>
      </c>
      <c r="AE940" s="183">
        <f t="shared" si="117"/>
        <v>6.6</v>
      </c>
    </row>
    <row r="941" spans="1:31" x14ac:dyDescent="0.2">
      <c r="A941" s="133" t="s">
        <v>7447</v>
      </c>
      <c r="B941" s="133" t="s">
        <v>7304</v>
      </c>
      <c r="C941" s="136" t="s">
        <v>6786</v>
      </c>
      <c r="D941" s="136" t="s">
        <v>7450</v>
      </c>
      <c r="E941" s="136"/>
      <c r="F941" s="133" t="s">
        <v>7449</v>
      </c>
      <c r="G941" s="136" t="s">
        <v>1648</v>
      </c>
      <c r="H941" s="133">
        <v>172</v>
      </c>
      <c r="I941" s="133">
        <v>1</v>
      </c>
      <c r="J941" s="133">
        <v>4</v>
      </c>
      <c r="K941" s="133">
        <v>49</v>
      </c>
      <c r="L941" s="133">
        <v>8</v>
      </c>
      <c r="M941" s="133" t="s">
        <v>5263</v>
      </c>
      <c r="N941" s="136"/>
      <c r="O941" s="133" t="s">
        <v>6228</v>
      </c>
      <c r="P941" s="133" t="s">
        <v>4816</v>
      </c>
      <c r="Q941" s="166">
        <v>42290</v>
      </c>
      <c r="R941" s="181">
        <v>1.61</v>
      </c>
      <c r="S941" s="1">
        <v>72</v>
      </c>
      <c r="V941" s="1">
        <v>19200</v>
      </c>
      <c r="W941" s="182">
        <f t="shared" si="114"/>
        <v>43.994999999999997</v>
      </c>
      <c r="X941" s="2" t="s">
        <v>4868</v>
      </c>
      <c r="AA941" s="183">
        <f t="shared" si="115"/>
        <v>0.43827777777777782</v>
      </c>
      <c r="AB941" s="183">
        <f t="shared" si="116"/>
        <v>0.41296639999999996</v>
      </c>
      <c r="AE941" s="183">
        <f t="shared" si="117"/>
        <v>6.6</v>
      </c>
    </row>
    <row r="942" spans="1:31" x14ac:dyDescent="0.2">
      <c r="A942" s="133" t="s">
        <v>1207</v>
      </c>
      <c r="B942" s="133" t="s">
        <v>7304</v>
      </c>
      <c r="C942" s="136" t="s">
        <v>6786</v>
      </c>
      <c r="D942" s="136" t="s">
        <v>7451</v>
      </c>
      <c r="E942" s="136"/>
      <c r="F942" s="133" t="s">
        <v>7452</v>
      </c>
      <c r="G942" s="136" t="s">
        <v>1648</v>
      </c>
      <c r="H942" s="133">
        <v>172</v>
      </c>
      <c r="I942" s="133">
        <v>1</v>
      </c>
      <c r="J942" s="133">
        <v>15</v>
      </c>
      <c r="K942" s="133">
        <v>45</v>
      </c>
      <c r="L942" s="133">
        <v>30</v>
      </c>
      <c r="M942" s="133" t="s">
        <v>7296</v>
      </c>
      <c r="N942" s="136"/>
      <c r="O942" s="133" t="s">
        <v>4556</v>
      </c>
      <c r="P942" s="133" t="s">
        <v>4816</v>
      </c>
      <c r="Q942" s="166">
        <v>42290</v>
      </c>
      <c r="R942" s="181">
        <v>1.61</v>
      </c>
      <c r="S942" s="1">
        <v>59.5</v>
      </c>
      <c r="V942" s="1">
        <v>19200</v>
      </c>
      <c r="W942" s="182">
        <f t="shared" si="114"/>
        <v>43.994999999999997</v>
      </c>
      <c r="X942" s="2" t="s">
        <v>4868</v>
      </c>
      <c r="AA942" s="183">
        <f t="shared" si="115"/>
        <v>1.8264705882352941</v>
      </c>
      <c r="AB942" s="183">
        <f t="shared" si="116"/>
        <v>1.548624</v>
      </c>
      <c r="AE942" s="183">
        <f t="shared" si="117"/>
        <v>24.75</v>
      </c>
    </row>
    <row r="943" spans="1:31" x14ac:dyDescent="0.2">
      <c r="A943" s="133" t="s">
        <v>1207</v>
      </c>
      <c r="B943" s="133" t="s">
        <v>7304</v>
      </c>
      <c r="C943" s="136" t="s">
        <v>6786</v>
      </c>
      <c r="D943" s="136" t="s">
        <v>7453</v>
      </c>
      <c r="E943" s="136"/>
      <c r="F943" s="133" t="s">
        <v>7452</v>
      </c>
      <c r="G943" s="136" t="s">
        <v>1648</v>
      </c>
      <c r="H943" s="133">
        <v>172</v>
      </c>
      <c r="I943" s="133">
        <v>1</v>
      </c>
      <c r="J943" s="133">
        <v>15</v>
      </c>
      <c r="K943" s="133">
        <v>45</v>
      </c>
      <c r="L943" s="133">
        <v>30</v>
      </c>
      <c r="M943" s="133" t="s">
        <v>7296</v>
      </c>
      <c r="N943" s="136"/>
      <c r="O943" s="133" t="s">
        <v>4556</v>
      </c>
      <c r="P943" s="133" t="s">
        <v>4816</v>
      </c>
      <c r="Q943" s="166">
        <v>42290</v>
      </c>
      <c r="R943" s="181">
        <v>1.61</v>
      </c>
      <c r="S943" s="1">
        <v>59.5</v>
      </c>
      <c r="V943" s="1">
        <v>19200</v>
      </c>
      <c r="W943" s="182">
        <f t="shared" si="114"/>
        <v>43.994999999999997</v>
      </c>
      <c r="X943" s="2" t="s">
        <v>4868</v>
      </c>
      <c r="AA943" s="183">
        <f t="shared" si="115"/>
        <v>1.8264705882352941</v>
      </c>
      <c r="AB943" s="183">
        <f t="shared" si="116"/>
        <v>1.548624</v>
      </c>
      <c r="AE943" s="183">
        <f t="shared" si="117"/>
        <v>24.75</v>
      </c>
    </row>
    <row r="944" spans="1:31" x14ac:dyDescent="0.2">
      <c r="A944" s="133" t="s">
        <v>1207</v>
      </c>
      <c r="B944" s="133" t="s">
        <v>7304</v>
      </c>
      <c r="C944" s="136" t="s">
        <v>6786</v>
      </c>
      <c r="D944" s="136" t="s">
        <v>7454</v>
      </c>
      <c r="E944" s="136"/>
      <c r="F944" s="133" t="s">
        <v>7455</v>
      </c>
      <c r="G944" s="136" t="s">
        <v>1648</v>
      </c>
      <c r="H944" s="133">
        <v>172</v>
      </c>
      <c r="I944" s="14">
        <v>1</v>
      </c>
      <c r="J944" s="133">
        <v>22.5</v>
      </c>
      <c r="K944" s="133">
        <v>63</v>
      </c>
      <c r="L944" s="133"/>
      <c r="M944" s="133" t="s">
        <v>7296</v>
      </c>
      <c r="N944" s="136"/>
      <c r="O944" s="133" t="s">
        <v>4556</v>
      </c>
      <c r="P944" s="133" t="s">
        <v>4816</v>
      </c>
      <c r="Q944" s="166">
        <v>42297</v>
      </c>
      <c r="R944" s="181">
        <v>1.61</v>
      </c>
      <c r="S944" s="1">
        <v>59.5</v>
      </c>
      <c r="V944" s="1">
        <v>19200</v>
      </c>
      <c r="W944" s="182">
        <f t="shared" si="114"/>
        <v>43.994999999999997</v>
      </c>
      <c r="X944" s="2" t="s">
        <v>4868</v>
      </c>
      <c r="AA944" s="183">
        <f t="shared" si="115"/>
        <v>3.8355882352941175</v>
      </c>
      <c r="AB944" s="183">
        <f t="shared" si="116"/>
        <v>2.3229360000000003</v>
      </c>
      <c r="AE944" s="183">
        <f t="shared" si="117"/>
        <v>37.125</v>
      </c>
    </row>
    <row r="945" spans="1:31" ht="13.5" thickBot="1" x14ac:dyDescent="0.25">
      <c r="A945" s="133" t="s">
        <v>1207</v>
      </c>
      <c r="B945" s="133" t="s">
        <v>7304</v>
      </c>
      <c r="C945" s="136" t="s">
        <v>6786</v>
      </c>
      <c r="D945" s="136" t="s">
        <v>7456</v>
      </c>
      <c r="E945" s="136"/>
      <c r="F945" s="133" t="s">
        <v>7455</v>
      </c>
      <c r="G945" s="136" t="s">
        <v>1648</v>
      </c>
      <c r="H945" s="133">
        <v>172</v>
      </c>
      <c r="I945" s="14">
        <v>1</v>
      </c>
      <c r="J945" s="133">
        <v>22.5</v>
      </c>
      <c r="K945" s="133">
        <v>63</v>
      </c>
      <c r="L945" s="133"/>
      <c r="M945" s="133" t="s">
        <v>7296</v>
      </c>
      <c r="N945" s="136"/>
      <c r="O945" s="133" t="s">
        <v>4556</v>
      </c>
      <c r="P945" s="133" t="s">
        <v>4816</v>
      </c>
      <c r="Q945" s="166">
        <v>42297</v>
      </c>
      <c r="R945" s="308">
        <v>1.61</v>
      </c>
      <c r="S945" s="1">
        <v>59.5</v>
      </c>
      <c r="V945" s="1">
        <v>19200</v>
      </c>
      <c r="W945" s="182">
        <f t="shared" si="114"/>
        <v>43.994999999999997</v>
      </c>
      <c r="X945" s="2" t="s">
        <v>4868</v>
      </c>
      <c r="AA945" s="183">
        <f t="shared" si="115"/>
        <v>3.8355882352941175</v>
      </c>
      <c r="AB945" s="183">
        <f t="shared" si="116"/>
        <v>2.3229360000000003</v>
      </c>
      <c r="AE945" s="183">
        <f t="shared" si="117"/>
        <v>37.125</v>
      </c>
    </row>
  </sheetData>
  <customSheetViews>
    <customSheetView guid="{4952E460-A0CC-4193-B39B-FD9157215013}">
      <pane ySplit="1" topLeftCell="A764" activePane="bottomLeft" state="frozen"/>
      <selection pane="bottomLeft" activeCell="A786" sqref="A786:J787"/>
      <pageMargins left="0.78740157499999996" right="0.78740157499999996" top="0.984251969" bottom="0.984251969" header="0.4921259845" footer="0.4921259845"/>
      <pageSetup paperSize="9" orientation="portrait" r:id="rId1"/>
      <headerFooter alignWithMargins="0"/>
    </customSheetView>
    <customSheetView guid="{698F4881-4298-4AB6-984E-F8B011B9F18F}">
      <pane ySplit="1" topLeftCell="A764" activePane="bottomLeft" state="frozen"/>
      <selection pane="bottomLeft" activeCell="A786" sqref="A786:J787"/>
      <pageMargins left="0.78740157499999996" right="0.78740157499999996" top="0.984251969" bottom="0.984251969" header="0.4921259845" footer="0.4921259845"/>
      <pageSetup paperSize="9" orientation="portrait" r:id="rId2"/>
      <headerFooter alignWithMargins="0"/>
    </customSheetView>
    <customSheetView guid="{7CF31FC0-A2A4-4688-92B7-9678E8764428}">
      <pane ySplit="1" topLeftCell="A764" activePane="bottomLeft" state="frozen"/>
      <selection pane="bottomLeft" activeCell="A786" sqref="A786:J787"/>
      <pageMargins left="0.78740157499999996" right="0.78740157499999996" top="0.984251969" bottom="0.984251969" header="0.4921259845" footer="0.4921259845"/>
      <pageSetup paperSize="9" orientation="portrait" r:id="rId3"/>
      <headerFooter alignWithMargins="0"/>
    </customSheetView>
    <customSheetView guid="{E87373D5-2DBC-4BB6-BBDE-73CF70111DDC}">
      <pane ySplit="1" topLeftCell="A764" activePane="bottomLeft" state="frozen"/>
      <selection pane="bottomLeft" activeCell="A786" sqref="A786:J787"/>
      <pageMargins left="0.78740157499999996" right="0.78740157499999996" top="0.984251969" bottom="0.984251969" header="0.4921259845" footer="0.4921259845"/>
      <pageSetup paperSize="9" orientation="portrait" r:id="rId4"/>
      <headerFooter alignWithMargins="0"/>
    </customSheetView>
    <customSheetView guid="{5EE8ACEB-D391-4612-92B6-7F7E727A8D99}" topLeftCell="P1">
      <pane ySplit="1" topLeftCell="A913" activePane="bottomLeft" state="frozen"/>
      <selection pane="bottomLeft" activeCell="C932" sqref="C932:AE945"/>
      <pageMargins left="0.78740157499999996" right="0.78740157499999996" top="0.984251969" bottom="0.984251969" header="0.4921259845" footer="0.4921259845"/>
      <pageSetup paperSize="9" orientation="portrait" r:id="rId5"/>
      <headerFooter alignWithMargins="0"/>
    </customSheetView>
  </customSheetViews>
  <mergeCells count="4">
    <mergeCell ref="A722:Q722"/>
    <mergeCell ref="A767:Q767"/>
    <mergeCell ref="A788:Q788"/>
    <mergeCell ref="A882:Q882"/>
  </mergeCells>
  <phoneticPr fontId="0" type="noConversion"/>
  <conditionalFormatting sqref="H640:I641 H653:I653 H716:I721 H723:I730 H733:I734">
    <cfRule type="expression" dxfId="15" priority="1" stopIfTrue="1">
      <formula>NOT(ISERROR(SEARCH("x",H640)))</formula>
    </cfRule>
  </conditionalFormatting>
  <pageMargins left="0.78740157499999996" right="0.78740157499999996" top="0.984251969" bottom="0.984251969" header="0.4921259845" footer="0.4921259845"/>
  <pageSetup paperSize="9" orientation="portrait" r:id="rId6"/>
  <headerFooter alignWithMargins="0"/>
  <legacyDrawing r:id="rId7"/>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Tabelle6"/>
  <dimension ref="A1:AF574"/>
  <sheetViews>
    <sheetView topLeftCell="P1" workbookViewId="0">
      <pane ySplit="1" topLeftCell="A542" activePane="bottomLeft" state="frozen"/>
      <selection activeCell="X13" sqref="X13"/>
      <selection pane="bottomLeft" activeCell="X13" sqref="X13"/>
    </sheetView>
  </sheetViews>
  <sheetFormatPr baseColWidth="10" defaultRowHeight="12.75" x14ac:dyDescent="0.2"/>
  <cols>
    <col min="1" max="1" width="14.42578125" style="196" customWidth="1"/>
    <col min="3" max="3" width="10.28515625" style="223" customWidth="1"/>
    <col min="4" max="4" width="11.28515625" style="223" customWidth="1"/>
    <col min="5" max="5" width="10.7109375" style="214" customWidth="1"/>
    <col min="6" max="6" width="30" style="214" customWidth="1"/>
    <col min="7" max="8" width="7.85546875" style="214" customWidth="1"/>
    <col min="9" max="9" width="8.5703125" style="214" customWidth="1"/>
    <col min="10" max="10" width="9.28515625" style="214" customWidth="1"/>
    <col min="11" max="12" width="7.85546875" style="214" customWidth="1"/>
    <col min="13" max="13" width="16.42578125" style="214" customWidth="1"/>
    <col min="14" max="14" width="7.85546875" style="214" customWidth="1"/>
    <col min="15" max="15" width="27.140625" style="214" customWidth="1"/>
    <col min="16" max="16" width="11.85546875" style="214" bestFit="1" customWidth="1"/>
    <col min="17" max="17" width="10" style="216" customWidth="1"/>
    <col min="18" max="18" width="12.5703125" customWidth="1"/>
    <col min="19" max="19" width="15.5703125" customWidth="1"/>
    <col min="20" max="20" width="16.7109375" customWidth="1"/>
    <col min="21" max="21" width="13.85546875" customWidth="1"/>
    <col min="23" max="23" width="13.42578125" customWidth="1"/>
    <col min="24" max="26" width="14.140625" style="1" customWidth="1"/>
    <col min="27" max="27" width="16.85546875" customWidth="1"/>
    <col min="28" max="28" width="17.5703125" customWidth="1"/>
    <col min="32" max="32" width="12.7109375" bestFit="1" customWidth="1"/>
  </cols>
  <sheetData>
    <row r="1" spans="1:32" ht="40.5" thickBot="1" x14ac:dyDescent="0.35">
      <c r="A1" s="185" t="s">
        <v>4870</v>
      </c>
      <c r="B1" s="185" t="s">
        <v>4871</v>
      </c>
      <c r="C1" s="349" t="s">
        <v>4872</v>
      </c>
      <c r="D1" s="349" t="s">
        <v>4873</v>
      </c>
      <c r="E1" s="186" t="s">
        <v>4874</v>
      </c>
      <c r="F1" s="350" t="s">
        <v>4554</v>
      </c>
      <c r="G1" s="190" t="s">
        <v>4427</v>
      </c>
      <c r="H1" s="186" t="s">
        <v>4875</v>
      </c>
      <c r="I1" s="186" t="s">
        <v>4876</v>
      </c>
      <c r="J1" s="186" t="s">
        <v>4877</v>
      </c>
      <c r="K1" s="187" t="s">
        <v>4878</v>
      </c>
      <c r="L1" s="188" t="s">
        <v>4879</v>
      </c>
      <c r="M1" s="187" t="s">
        <v>4414</v>
      </c>
      <c r="N1" s="187" t="s">
        <v>4415</v>
      </c>
      <c r="O1" s="189" t="s">
        <v>4880</v>
      </c>
      <c r="P1" s="190" t="s">
        <v>4881</v>
      </c>
      <c r="Q1" s="191" t="s">
        <v>1414</v>
      </c>
      <c r="R1" s="192" t="s">
        <v>4882</v>
      </c>
      <c r="S1" s="193" t="s">
        <v>4883</v>
      </c>
      <c r="T1" s="193" t="s">
        <v>4884</v>
      </c>
      <c r="U1" s="193" t="s">
        <v>4885</v>
      </c>
      <c r="V1" s="192" t="s">
        <v>4886</v>
      </c>
      <c r="W1" s="192" t="s">
        <v>4887</v>
      </c>
      <c r="X1" s="192" t="s">
        <v>4888</v>
      </c>
      <c r="Y1" s="192" t="s">
        <v>4889</v>
      </c>
      <c r="Z1" s="192" t="s">
        <v>4890</v>
      </c>
      <c r="AA1" s="194" t="s">
        <v>4891</v>
      </c>
      <c r="AB1" s="194" t="s">
        <v>4892</v>
      </c>
      <c r="AC1" s="195" t="s">
        <v>4893</v>
      </c>
      <c r="AD1" s="195" t="s">
        <v>4894</v>
      </c>
      <c r="AE1" s="3" t="s">
        <v>4895</v>
      </c>
      <c r="AF1" s="258" t="s">
        <v>2289</v>
      </c>
    </row>
    <row r="2" spans="1:32" x14ac:dyDescent="0.2">
      <c r="C2" s="223" t="s">
        <v>4677</v>
      </c>
      <c r="D2" s="223">
        <v>68</v>
      </c>
      <c r="E2" s="214" t="s">
        <v>4678</v>
      </c>
      <c r="F2" s="214" t="s">
        <v>642</v>
      </c>
      <c r="G2" s="214">
        <v>151</v>
      </c>
      <c r="I2" s="214">
        <v>2</v>
      </c>
      <c r="J2" s="214">
        <v>218</v>
      </c>
      <c r="K2" s="214">
        <v>50</v>
      </c>
      <c r="P2" s="214" t="s">
        <v>1754</v>
      </c>
      <c r="Q2" s="216" t="s">
        <v>1755</v>
      </c>
    </row>
    <row r="3" spans="1:32" x14ac:dyDescent="0.2">
      <c r="C3" s="223" t="s">
        <v>4677</v>
      </c>
      <c r="D3" s="223">
        <v>69</v>
      </c>
      <c r="E3" s="214" t="s">
        <v>4679</v>
      </c>
      <c r="F3" s="214" t="s">
        <v>2476</v>
      </c>
      <c r="G3" s="214">
        <v>152</v>
      </c>
      <c r="I3" s="214">
        <v>2</v>
      </c>
      <c r="J3" s="214">
        <v>250</v>
      </c>
      <c r="K3" s="214">
        <v>26</v>
      </c>
      <c r="P3" s="214" t="s">
        <v>663</v>
      </c>
      <c r="Q3" s="216" t="s">
        <v>4680</v>
      </c>
    </row>
    <row r="4" spans="1:32" x14ac:dyDescent="0.2">
      <c r="C4" s="223" t="s">
        <v>4677</v>
      </c>
      <c r="D4" s="223">
        <v>70</v>
      </c>
      <c r="E4" s="214" t="s">
        <v>4681</v>
      </c>
      <c r="F4" s="214" t="s">
        <v>4682</v>
      </c>
      <c r="G4" s="214">
        <v>303</v>
      </c>
      <c r="I4" s="214">
        <v>1</v>
      </c>
      <c r="J4" s="214">
        <v>102</v>
      </c>
      <c r="K4" s="214">
        <v>45</v>
      </c>
      <c r="P4" s="214" t="s">
        <v>647</v>
      </c>
      <c r="Q4" s="216" t="s">
        <v>2506</v>
      </c>
    </row>
    <row r="5" spans="1:32" x14ac:dyDescent="0.2">
      <c r="C5" s="223" t="s">
        <v>4677</v>
      </c>
      <c r="D5" s="223">
        <v>71</v>
      </c>
      <c r="E5" s="214" t="s">
        <v>4683</v>
      </c>
      <c r="F5" s="214" t="s">
        <v>654</v>
      </c>
      <c r="G5" s="214">
        <v>151</v>
      </c>
      <c r="I5" s="214">
        <v>2</v>
      </c>
      <c r="J5" s="214">
        <v>189</v>
      </c>
      <c r="K5" s="214">
        <v>39</v>
      </c>
      <c r="L5" s="1"/>
      <c r="M5" s="1"/>
      <c r="N5" s="1"/>
      <c r="O5" s="1"/>
      <c r="P5" s="214" t="s">
        <v>1754</v>
      </c>
      <c r="Q5" s="216" t="s">
        <v>4684</v>
      </c>
    </row>
    <row r="6" spans="1:32" s="225" customFormat="1" x14ac:dyDescent="0.2">
      <c r="A6" s="224"/>
      <c r="C6" s="405" t="s">
        <v>4453</v>
      </c>
      <c r="D6" s="228"/>
      <c r="E6" s="228"/>
      <c r="F6" s="228"/>
      <c r="G6" s="228"/>
      <c r="H6" s="228"/>
      <c r="I6" s="228"/>
      <c r="J6" s="228"/>
      <c r="K6" s="228"/>
      <c r="L6" s="228"/>
      <c r="M6" s="228"/>
      <c r="N6" s="228"/>
      <c r="O6" s="228"/>
      <c r="P6" s="228"/>
      <c r="Q6" s="228"/>
      <c r="R6"/>
      <c r="S6"/>
      <c r="T6"/>
      <c r="U6"/>
      <c r="V6"/>
      <c r="W6"/>
      <c r="X6" s="1"/>
      <c r="Y6" s="1"/>
      <c r="Z6" s="1"/>
      <c r="AA6"/>
      <c r="AB6"/>
    </row>
    <row r="7" spans="1:32" x14ac:dyDescent="0.2">
      <c r="C7" s="223" t="s">
        <v>4685</v>
      </c>
      <c r="D7" s="223" t="s">
        <v>4898</v>
      </c>
      <c r="E7" s="214" t="s">
        <v>4686</v>
      </c>
      <c r="F7" s="214" t="s">
        <v>1180</v>
      </c>
      <c r="G7" s="214">
        <v>151</v>
      </c>
      <c r="I7" s="214">
        <v>2</v>
      </c>
      <c r="J7" s="214">
        <v>127</v>
      </c>
      <c r="K7" s="214">
        <v>39</v>
      </c>
      <c r="P7" s="214" t="s">
        <v>663</v>
      </c>
      <c r="Q7" s="216" t="s">
        <v>4687</v>
      </c>
    </row>
    <row r="8" spans="1:32" x14ac:dyDescent="0.2">
      <c r="C8" s="223" t="s">
        <v>4685</v>
      </c>
      <c r="D8" s="223" t="s">
        <v>4899</v>
      </c>
      <c r="E8" s="214" t="s">
        <v>645</v>
      </c>
      <c r="F8" s="214" t="s">
        <v>646</v>
      </c>
      <c r="G8" s="214">
        <v>303</v>
      </c>
      <c r="I8" s="214">
        <v>1</v>
      </c>
      <c r="J8" s="214">
        <v>200</v>
      </c>
      <c r="K8" s="214">
        <v>54</v>
      </c>
      <c r="P8" s="214" t="s">
        <v>647</v>
      </c>
      <c r="Q8" s="216" t="s">
        <v>4688</v>
      </c>
    </row>
    <row r="9" spans="1:32" ht="13.5" thickBot="1" x14ac:dyDescent="0.25">
      <c r="C9" s="223" t="s">
        <v>4685</v>
      </c>
      <c r="D9" s="223" t="s">
        <v>4900</v>
      </c>
      <c r="E9" s="214" t="s">
        <v>645</v>
      </c>
      <c r="F9" s="214" t="s">
        <v>646</v>
      </c>
      <c r="G9" s="214">
        <v>303</v>
      </c>
      <c r="I9" s="214">
        <v>1</v>
      </c>
      <c r="J9" s="214">
        <v>200</v>
      </c>
      <c r="K9" s="214">
        <v>54</v>
      </c>
      <c r="P9" s="214" t="s">
        <v>647</v>
      </c>
      <c r="Q9" s="216" t="s">
        <v>2906</v>
      </c>
      <c r="R9" s="205"/>
      <c r="S9" s="205"/>
      <c r="T9" s="205"/>
      <c r="U9" s="205"/>
      <c r="V9" s="205"/>
      <c r="W9" s="205"/>
      <c r="X9" s="210"/>
      <c r="Y9" s="210"/>
      <c r="Z9" s="210"/>
      <c r="AA9" s="205"/>
      <c r="AB9" s="205"/>
    </row>
    <row r="10" spans="1:32" x14ac:dyDescent="0.2">
      <c r="C10" s="232" t="s">
        <v>4685</v>
      </c>
      <c r="D10" s="232" t="s">
        <v>4901</v>
      </c>
      <c r="E10" s="220" t="s">
        <v>4689</v>
      </c>
      <c r="F10" s="220" t="s">
        <v>4690</v>
      </c>
      <c r="G10" s="220">
        <v>303</v>
      </c>
      <c r="H10" s="220"/>
      <c r="I10" s="220">
        <v>1</v>
      </c>
      <c r="J10" s="220">
        <v>200</v>
      </c>
      <c r="K10" s="220">
        <v>45</v>
      </c>
      <c r="L10" s="220"/>
      <c r="M10" s="220"/>
      <c r="N10" s="220"/>
      <c r="O10" s="220" t="s">
        <v>4556</v>
      </c>
      <c r="P10" s="220" t="s">
        <v>669</v>
      </c>
      <c r="Q10" s="222" t="s">
        <v>4691</v>
      </c>
    </row>
    <row r="11" spans="1:32" x14ac:dyDescent="0.2">
      <c r="C11" s="223" t="s">
        <v>4685</v>
      </c>
      <c r="D11" s="223" t="s">
        <v>4902</v>
      </c>
      <c r="E11" s="214" t="s">
        <v>4689</v>
      </c>
      <c r="F11" s="214" t="s">
        <v>4690</v>
      </c>
      <c r="G11" s="214">
        <v>303</v>
      </c>
      <c r="I11" s="214">
        <v>1</v>
      </c>
      <c r="J11" s="214">
        <v>137</v>
      </c>
      <c r="K11" s="214">
        <v>45</v>
      </c>
      <c r="O11" s="214" t="s">
        <v>4556</v>
      </c>
      <c r="P11" s="214" t="s">
        <v>669</v>
      </c>
      <c r="Q11" s="216" t="s">
        <v>655</v>
      </c>
    </row>
    <row r="12" spans="1:32" x14ac:dyDescent="0.2">
      <c r="C12" s="223" t="s">
        <v>4685</v>
      </c>
      <c r="D12" s="223" t="s">
        <v>4903</v>
      </c>
      <c r="E12" s="214" t="s">
        <v>4692</v>
      </c>
      <c r="F12" s="214" t="s">
        <v>4693</v>
      </c>
      <c r="G12" s="214">
        <v>303</v>
      </c>
      <c r="I12" s="214">
        <v>1</v>
      </c>
      <c r="J12" s="214">
        <v>116</v>
      </c>
      <c r="K12" s="214">
        <v>36</v>
      </c>
      <c r="O12" s="214" t="s">
        <v>1397</v>
      </c>
      <c r="P12" s="214" t="s">
        <v>647</v>
      </c>
      <c r="Q12" s="216" t="s">
        <v>3973</v>
      </c>
    </row>
    <row r="13" spans="1:32" x14ac:dyDescent="0.2">
      <c r="C13" s="223" t="s">
        <v>4685</v>
      </c>
      <c r="D13" s="223" t="s">
        <v>4904</v>
      </c>
      <c r="E13" s="214" t="s">
        <v>4694</v>
      </c>
      <c r="F13" s="214" t="s">
        <v>4695</v>
      </c>
      <c r="G13" s="214">
        <v>303</v>
      </c>
      <c r="I13" s="214">
        <v>1</v>
      </c>
      <c r="J13" s="214">
        <v>58</v>
      </c>
      <c r="K13" s="214">
        <v>36</v>
      </c>
      <c r="O13" s="214" t="s">
        <v>1397</v>
      </c>
      <c r="P13" s="214" t="s">
        <v>647</v>
      </c>
      <c r="Q13" s="216" t="s">
        <v>3985</v>
      </c>
    </row>
    <row r="14" spans="1:32" x14ac:dyDescent="0.2">
      <c r="C14" s="223" t="s">
        <v>4685</v>
      </c>
      <c r="D14" s="223" t="s">
        <v>4905</v>
      </c>
      <c r="E14" s="214" t="s">
        <v>4696</v>
      </c>
      <c r="F14" s="214" t="s">
        <v>4697</v>
      </c>
      <c r="G14" s="214">
        <v>303</v>
      </c>
      <c r="I14" s="214">
        <v>1</v>
      </c>
      <c r="J14" s="214">
        <v>21</v>
      </c>
      <c r="K14" s="214">
        <v>36</v>
      </c>
      <c r="O14" s="214" t="s">
        <v>1397</v>
      </c>
      <c r="P14" s="214" t="s">
        <v>639</v>
      </c>
      <c r="Q14" s="216" t="s">
        <v>3985</v>
      </c>
    </row>
    <row r="15" spans="1:32" x14ac:dyDescent="0.2">
      <c r="C15" s="223" t="s">
        <v>4685</v>
      </c>
      <c r="D15" s="223" t="s">
        <v>4906</v>
      </c>
      <c r="E15" s="214" t="s">
        <v>4698</v>
      </c>
      <c r="F15" s="214" t="s">
        <v>657</v>
      </c>
      <c r="G15" s="214">
        <v>303</v>
      </c>
      <c r="I15" s="214">
        <v>1</v>
      </c>
      <c r="J15" s="214">
        <v>113</v>
      </c>
      <c r="K15" s="214">
        <v>45</v>
      </c>
      <c r="O15" s="214" t="s">
        <v>4556</v>
      </c>
      <c r="P15" s="214" t="s">
        <v>1754</v>
      </c>
      <c r="Q15" s="216" t="s">
        <v>658</v>
      </c>
    </row>
    <row r="16" spans="1:32" x14ac:dyDescent="0.2">
      <c r="C16" s="223" t="s">
        <v>4685</v>
      </c>
      <c r="D16" s="223" t="s">
        <v>4907</v>
      </c>
      <c r="E16" s="214" t="s">
        <v>4699</v>
      </c>
      <c r="F16" s="214" t="s">
        <v>4700</v>
      </c>
      <c r="G16" s="214">
        <v>303</v>
      </c>
      <c r="I16" s="214">
        <v>1</v>
      </c>
      <c r="J16" s="214">
        <v>27</v>
      </c>
      <c r="K16" s="214">
        <v>45</v>
      </c>
      <c r="O16" s="214" t="s">
        <v>4451</v>
      </c>
      <c r="P16" s="214" t="s">
        <v>639</v>
      </c>
      <c r="Q16" s="216" t="s">
        <v>658</v>
      </c>
    </row>
    <row r="17" spans="3:17" x14ac:dyDescent="0.2">
      <c r="C17" s="223" t="s">
        <v>4685</v>
      </c>
      <c r="D17" s="223" t="s">
        <v>4908</v>
      </c>
      <c r="E17" s="214" t="s">
        <v>4701</v>
      </c>
      <c r="F17" s="214" t="s">
        <v>1336</v>
      </c>
      <c r="G17" s="214">
        <v>303</v>
      </c>
      <c r="I17" s="214">
        <v>1</v>
      </c>
      <c r="J17" s="214">
        <v>17</v>
      </c>
      <c r="K17" s="214">
        <v>45</v>
      </c>
      <c r="O17" s="214" t="s">
        <v>4451</v>
      </c>
      <c r="P17" s="214" t="s">
        <v>639</v>
      </c>
      <c r="Q17" s="216" t="s">
        <v>658</v>
      </c>
    </row>
    <row r="18" spans="3:17" x14ac:dyDescent="0.2">
      <c r="C18" s="223" t="s">
        <v>4685</v>
      </c>
      <c r="D18" s="223" t="s">
        <v>4909</v>
      </c>
      <c r="E18" s="214" t="s">
        <v>4702</v>
      </c>
      <c r="F18" s="214" t="s">
        <v>4703</v>
      </c>
      <c r="G18" s="214">
        <v>303</v>
      </c>
      <c r="I18" s="214">
        <v>1</v>
      </c>
      <c r="J18" s="214">
        <v>17</v>
      </c>
      <c r="K18" s="214">
        <v>45</v>
      </c>
      <c r="O18" s="214" t="s">
        <v>4451</v>
      </c>
      <c r="P18" s="214" t="s">
        <v>647</v>
      </c>
      <c r="Q18" s="216" t="s">
        <v>4704</v>
      </c>
    </row>
    <row r="19" spans="3:17" x14ac:dyDescent="0.2">
      <c r="C19" s="223" t="s">
        <v>4685</v>
      </c>
      <c r="D19" s="223" t="s">
        <v>4910</v>
      </c>
      <c r="E19" s="214" t="s">
        <v>4705</v>
      </c>
      <c r="F19" s="214" t="s">
        <v>1022</v>
      </c>
      <c r="G19" s="214">
        <v>303</v>
      </c>
      <c r="I19" s="214">
        <v>1</v>
      </c>
      <c r="J19" s="214">
        <v>17</v>
      </c>
      <c r="K19" s="214">
        <v>36</v>
      </c>
      <c r="O19" s="214" t="s">
        <v>4451</v>
      </c>
      <c r="P19" s="214" t="s">
        <v>1754</v>
      </c>
      <c r="Q19" s="216" t="s">
        <v>4704</v>
      </c>
    </row>
    <row r="20" spans="3:17" x14ac:dyDescent="0.2">
      <c r="C20" s="223" t="s">
        <v>4685</v>
      </c>
      <c r="D20" s="223" t="s">
        <v>4911</v>
      </c>
      <c r="E20" s="214" t="s">
        <v>4706</v>
      </c>
      <c r="F20" s="214" t="s">
        <v>4707</v>
      </c>
      <c r="G20" s="214">
        <v>303</v>
      </c>
      <c r="I20" s="214">
        <v>1</v>
      </c>
      <c r="J20" s="214">
        <v>17</v>
      </c>
      <c r="K20" s="214">
        <v>36</v>
      </c>
      <c r="O20" s="214" t="s">
        <v>4451</v>
      </c>
      <c r="P20" s="214" t="s">
        <v>639</v>
      </c>
      <c r="Q20" s="216" t="s">
        <v>4704</v>
      </c>
    </row>
    <row r="21" spans="3:17" x14ac:dyDescent="0.2">
      <c r="C21" s="223" t="s">
        <v>4685</v>
      </c>
      <c r="D21" s="223" t="s">
        <v>3639</v>
      </c>
      <c r="E21" s="214" t="s">
        <v>4708</v>
      </c>
      <c r="F21" s="214" t="s">
        <v>4709</v>
      </c>
      <c r="G21" s="214">
        <v>303</v>
      </c>
      <c r="I21" s="214">
        <v>1</v>
      </c>
      <c r="J21" s="214">
        <v>35</v>
      </c>
      <c r="K21" s="214">
        <v>45</v>
      </c>
      <c r="O21" s="214" t="s">
        <v>4451</v>
      </c>
      <c r="P21" s="214" t="s">
        <v>647</v>
      </c>
      <c r="Q21" s="216" t="s">
        <v>670</v>
      </c>
    </row>
    <row r="22" spans="3:17" x14ac:dyDescent="0.2">
      <c r="C22" s="223" t="s">
        <v>4685</v>
      </c>
      <c r="D22" s="223" t="s">
        <v>4912</v>
      </c>
      <c r="E22" s="214" t="s">
        <v>4710</v>
      </c>
      <c r="F22" s="214" t="s">
        <v>4156</v>
      </c>
      <c r="G22" s="214">
        <v>303</v>
      </c>
      <c r="I22" s="214">
        <v>1</v>
      </c>
      <c r="J22" s="214">
        <v>53</v>
      </c>
      <c r="K22" s="214">
        <v>45</v>
      </c>
      <c r="O22" s="214" t="s">
        <v>4451</v>
      </c>
      <c r="P22" s="214" t="s">
        <v>647</v>
      </c>
      <c r="Q22" s="216" t="s">
        <v>4711</v>
      </c>
    </row>
    <row r="23" spans="3:17" x14ac:dyDescent="0.2">
      <c r="C23" s="223" t="s">
        <v>4685</v>
      </c>
      <c r="D23" s="223" t="s">
        <v>4913</v>
      </c>
      <c r="E23" s="214" t="s">
        <v>4712</v>
      </c>
      <c r="F23" s="214" t="s">
        <v>4713</v>
      </c>
      <c r="G23" s="214">
        <v>303</v>
      </c>
      <c r="I23" s="214">
        <v>1</v>
      </c>
      <c r="J23" s="214">
        <v>27</v>
      </c>
      <c r="K23" s="214">
        <v>36</v>
      </c>
      <c r="O23" s="214" t="s">
        <v>1397</v>
      </c>
      <c r="P23" s="214" t="s">
        <v>1754</v>
      </c>
      <c r="Q23" s="216" t="s">
        <v>4711</v>
      </c>
    </row>
    <row r="24" spans="3:17" x14ac:dyDescent="0.2">
      <c r="C24" s="223" t="s">
        <v>4685</v>
      </c>
      <c r="D24" s="223" t="s">
        <v>4914</v>
      </c>
      <c r="E24" s="214" t="s">
        <v>4714</v>
      </c>
      <c r="F24" s="214" t="s">
        <v>2925</v>
      </c>
      <c r="G24" s="214">
        <v>303</v>
      </c>
      <c r="I24" s="214">
        <v>1</v>
      </c>
      <c r="J24" s="214">
        <v>52</v>
      </c>
      <c r="K24" s="214">
        <v>45</v>
      </c>
      <c r="O24" s="214" t="s">
        <v>4451</v>
      </c>
      <c r="P24" s="214" t="s">
        <v>663</v>
      </c>
      <c r="Q24" s="216">
        <v>39684</v>
      </c>
    </row>
    <row r="25" spans="3:17" x14ac:dyDescent="0.2">
      <c r="C25" s="223" t="s">
        <v>4685</v>
      </c>
      <c r="D25" s="223" t="s">
        <v>4915</v>
      </c>
      <c r="E25" s="214" t="s">
        <v>4715</v>
      </c>
      <c r="F25" s="214" t="s">
        <v>4178</v>
      </c>
      <c r="G25" s="214">
        <v>303</v>
      </c>
      <c r="I25" s="214">
        <v>1</v>
      </c>
      <c r="J25" s="214">
        <v>52</v>
      </c>
      <c r="K25" s="214">
        <v>45</v>
      </c>
      <c r="O25" s="214" t="s">
        <v>4451</v>
      </c>
      <c r="P25" s="214" t="s">
        <v>1754</v>
      </c>
      <c r="Q25" s="216">
        <v>39685</v>
      </c>
    </row>
    <row r="26" spans="3:17" x14ac:dyDescent="0.2">
      <c r="C26" s="223" t="s">
        <v>4685</v>
      </c>
      <c r="D26" s="223" t="s">
        <v>1748</v>
      </c>
      <c r="E26" s="214" t="s">
        <v>4716</v>
      </c>
      <c r="F26" s="214" t="s">
        <v>2490</v>
      </c>
      <c r="G26" s="214">
        <v>303</v>
      </c>
      <c r="I26" s="214">
        <v>1</v>
      </c>
      <c r="J26" s="214">
        <v>52</v>
      </c>
      <c r="K26" s="214">
        <v>45</v>
      </c>
      <c r="O26" s="214" t="s">
        <v>4451</v>
      </c>
      <c r="P26" s="214" t="s">
        <v>639</v>
      </c>
      <c r="Q26" s="216">
        <v>39686</v>
      </c>
    </row>
    <row r="27" spans="3:17" x14ac:dyDescent="0.2">
      <c r="C27" s="223" t="s">
        <v>4685</v>
      </c>
      <c r="D27" s="223" t="s">
        <v>1749</v>
      </c>
      <c r="E27" s="214" t="s">
        <v>4717</v>
      </c>
      <c r="F27" s="214" t="s">
        <v>3010</v>
      </c>
      <c r="G27" s="214">
        <v>303</v>
      </c>
      <c r="I27" s="214">
        <v>1</v>
      </c>
      <c r="J27" s="214">
        <v>52</v>
      </c>
      <c r="K27" s="214">
        <v>45</v>
      </c>
      <c r="O27" s="214" t="s">
        <v>4451</v>
      </c>
      <c r="P27" s="214" t="s">
        <v>663</v>
      </c>
      <c r="Q27" s="216">
        <v>39687</v>
      </c>
    </row>
    <row r="28" spans="3:17" x14ac:dyDescent="0.2">
      <c r="C28" s="223" t="s">
        <v>4685</v>
      </c>
      <c r="D28" s="223" t="s">
        <v>1750</v>
      </c>
      <c r="E28" s="214" t="s">
        <v>4718</v>
      </c>
      <c r="F28" s="214" t="s">
        <v>1039</v>
      </c>
      <c r="G28" s="214">
        <v>303</v>
      </c>
      <c r="I28" s="214">
        <v>1</v>
      </c>
      <c r="J28" s="214">
        <v>52</v>
      </c>
      <c r="K28" s="214">
        <v>45</v>
      </c>
      <c r="O28" s="214" t="s">
        <v>4451</v>
      </c>
      <c r="P28" s="214" t="s">
        <v>647</v>
      </c>
      <c r="Q28" s="216">
        <v>39687</v>
      </c>
    </row>
    <row r="29" spans="3:17" x14ac:dyDescent="0.2">
      <c r="C29" s="223" t="s">
        <v>4685</v>
      </c>
      <c r="D29" s="223" t="s">
        <v>1751</v>
      </c>
      <c r="E29" s="214" t="s">
        <v>4719</v>
      </c>
      <c r="F29" s="214" t="s">
        <v>3426</v>
      </c>
      <c r="G29" s="214">
        <v>303</v>
      </c>
      <c r="I29" s="214">
        <v>1</v>
      </c>
      <c r="J29" s="214">
        <v>200</v>
      </c>
      <c r="K29" s="214">
        <v>26</v>
      </c>
      <c r="O29" s="214" t="s">
        <v>4491</v>
      </c>
      <c r="P29" s="214" t="s">
        <v>639</v>
      </c>
      <c r="Q29" s="216">
        <v>39689</v>
      </c>
    </row>
    <row r="30" spans="3:17" x14ac:dyDescent="0.2">
      <c r="C30" s="232" t="s">
        <v>4685</v>
      </c>
      <c r="D30" s="232" t="s">
        <v>1756</v>
      </c>
      <c r="E30" s="220" t="s">
        <v>4719</v>
      </c>
      <c r="F30" s="220" t="s">
        <v>3426</v>
      </c>
      <c r="G30" s="220">
        <v>303</v>
      </c>
      <c r="H30" s="220"/>
      <c r="I30" s="220">
        <v>1</v>
      </c>
      <c r="J30" s="220">
        <v>200</v>
      </c>
      <c r="K30" s="220">
        <v>26</v>
      </c>
      <c r="L30" s="220"/>
      <c r="M30" s="220"/>
      <c r="N30" s="220"/>
      <c r="O30" s="220" t="s">
        <v>4491</v>
      </c>
      <c r="P30" s="220" t="s">
        <v>669</v>
      </c>
      <c r="Q30" s="222">
        <v>39692</v>
      </c>
    </row>
    <row r="31" spans="3:17" x14ac:dyDescent="0.2">
      <c r="C31" s="223" t="s">
        <v>4685</v>
      </c>
      <c r="D31" s="223" t="s">
        <v>774</v>
      </c>
      <c r="E31" s="214" t="s">
        <v>4719</v>
      </c>
      <c r="F31" s="214" t="s">
        <v>3426</v>
      </c>
      <c r="G31" s="214">
        <v>303</v>
      </c>
      <c r="I31" s="214">
        <v>1</v>
      </c>
      <c r="J31" s="214">
        <v>200</v>
      </c>
      <c r="K31" s="214">
        <v>26</v>
      </c>
      <c r="O31" s="214" t="s">
        <v>4491</v>
      </c>
      <c r="P31" s="214" t="s">
        <v>1754</v>
      </c>
      <c r="Q31" s="216">
        <v>39693</v>
      </c>
    </row>
    <row r="32" spans="3:17" x14ac:dyDescent="0.2">
      <c r="C32" s="223" t="s">
        <v>4685</v>
      </c>
      <c r="D32" s="223" t="s">
        <v>778</v>
      </c>
      <c r="E32" s="214" t="s">
        <v>4719</v>
      </c>
      <c r="F32" s="214" t="s">
        <v>3426</v>
      </c>
      <c r="G32" s="214">
        <v>303</v>
      </c>
      <c r="I32" s="214">
        <v>1</v>
      </c>
      <c r="J32" s="214">
        <v>44</v>
      </c>
      <c r="K32" s="214">
        <v>26</v>
      </c>
      <c r="O32" s="214" t="s">
        <v>4491</v>
      </c>
      <c r="P32" s="214" t="s">
        <v>639</v>
      </c>
      <c r="Q32" s="216">
        <v>39693</v>
      </c>
    </row>
    <row r="33" spans="1:28" x14ac:dyDescent="0.2">
      <c r="C33" s="223" t="s">
        <v>4685</v>
      </c>
      <c r="D33" s="223" t="s">
        <v>780</v>
      </c>
      <c r="E33" s="214" t="s">
        <v>4720</v>
      </c>
      <c r="F33" s="214" t="s">
        <v>1336</v>
      </c>
      <c r="G33" s="214">
        <v>152</v>
      </c>
      <c r="I33" s="214">
        <v>2</v>
      </c>
      <c r="J33" s="214">
        <v>44</v>
      </c>
      <c r="K33" s="214">
        <v>45</v>
      </c>
      <c r="O33" s="214" t="s">
        <v>4451</v>
      </c>
      <c r="P33" s="214" t="s">
        <v>639</v>
      </c>
      <c r="Q33" s="216">
        <v>39694</v>
      </c>
    </row>
    <row r="34" spans="1:28" x14ac:dyDescent="0.2">
      <c r="C34" s="223" t="s">
        <v>4685</v>
      </c>
      <c r="D34" s="223" t="s">
        <v>782</v>
      </c>
      <c r="E34" s="214" t="s">
        <v>4720</v>
      </c>
      <c r="F34" s="214" t="s">
        <v>1336</v>
      </c>
      <c r="G34" s="214">
        <v>151</v>
      </c>
      <c r="I34" s="214">
        <v>2</v>
      </c>
      <c r="J34" s="214">
        <v>408</v>
      </c>
      <c r="K34" s="214">
        <v>45</v>
      </c>
      <c r="O34" s="214" t="s">
        <v>4451</v>
      </c>
      <c r="P34" s="214" t="s">
        <v>639</v>
      </c>
      <c r="Q34" s="216">
        <v>39700</v>
      </c>
    </row>
    <row r="35" spans="1:28" x14ac:dyDescent="0.2">
      <c r="C35" s="223" t="s">
        <v>4685</v>
      </c>
      <c r="D35" s="223" t="s">
        <v>630</v>
      </c>
      <c r="E35" s="214" t="s">
        <v>4721</v>
      </c>
      <c r="F35" s="214" t="s">
        <v>721</v>
      </c>
      <c r="G35" s="214">
        <v>151</v>
      </c>
      <c r="I35" s="214">
        <v>2</v>
      </c>
      <c r="J35" s="214">
        <v>85</v>
      </c>
      <c r="K35" s="214">
        <v>26</v>
      </c>
      <c r="O35" s="214" t="s">
        <v>4491</v>
      </c>
      <c r="P35" s="214" t="s">
        <v>639</v>
      </c>
      <c r="Q35" s="216">
        <v>39702</v>
      </c>
    </row>
    <row r="36" spans="1:28" s="225" customFormat="1" x14ac:dyDescent="0.2">
      <c r="A36" s="224"/>
      <c r="C36" s="353" t="s">
        <v>4453</v>
      </c>
      <c r="D36" s="353"/>
      <c r="E36" s="228"/>
      <c r="F36" s="228"/>
      <c r="G36" s="228"/>
      <c r="H36" s="228"/>
      <c r="I36" s="228"/>
      <c r="J36" s="228"/>
      <c r="K36" s="228"/>
      <c r="L36" s="228"/>
      <c r="M36" s="228"/>
      <c r="N36" s="228"/>
      <c r="O36" s="228"/>
      <c r="P36" s="228"/>
      <c r="Q36" s="230"/>
      <c r="R36"/>
      <c r="S36"/>
      <c r="T36"/>
      <c r="U36"/>
      <c r="V36"/>
      <c r="W36"/>
      <c r="X36" s="1"/>
      <c r="Y36" s="1"/>
      <c r="Z36" s="1"/>
      <c r="AA36"/>
      <c r="AB36"/>
    </row>
    <row r="37" spans="1:28" x14ac:dyDescent="0.2">
      <c r="C37" s="223" t="s">
        <v>4722</v>
      </c>
      <c r="D37" s="223" t="s">
        <v>4898</v>
      </c>
      <c r="E37" s="214" t="s">
        <v>4721</v>
      </c>
      <c r="F37" s="214" t="s">
        <v>721</v>
      </c>
      <c r="G37" s="214">
        <v>151</v>
      </c>
      <c r="I37" s="214">
        <v>2</v>
      </c>
      <c r="J37" s="214">
        <v>300</v>
      </c>
      <c r="K37" s="214">
        <v>26</v>
      </c>
      <c r="O37" s="214" t="s">
        <v>4491</v>
      </c>
      <c r="P37" s="214" t="s">
        <v>663</v>
      </c>
      <c r="Q37" s="216">
        <v>39706</v>
      </c>
    </row>
    <row r="38" spans="1:28" x14ac:dyDescent="0.2">
      <c r="C38" s="223" t="s">
        <v>4722</v>
      </c>
      <c r="D38" s="223" t="s">
        <v>4899</v>
      </c>
      <c r="E38" s="214" t="s">
        <v>4721</v>
      </c>
      <c r="F38" s="214" t="s">
        <v>721</v>
      </c>
      <c r="G38" s="214">
        <v>151</v>
      </c>
      <c r="I38" s="214">
        <v>2</v>
      </c>
      <c r="J38" s="214">
        <v>164</v>
      </c>
      <c r="K38" s="214">
        <v>26</v>
      </c>
      <c r="O38" s="214" t="s">
        <v>4491</v>
      </c>
      <c r="P38" s="214" t="s">
        <v>647</v>
      </c>
      <c r="Q38" s="216">
        <v>39707</v>
      </c>
    </row>
    <row r="39" spans="1:28" x14ac:dyDescent="0.2">
      <c r="C39" s="223" t="s">
        <v>4722</v>
      </c>
      <c r="D39" s="223" t="s">
        <v>4900</v>
      </c>
      <c r="E39" s="214" t="s">
        <v>4723</v>
      </c>
      <c r="F39" s="214" t="s">
        <v>4724</v>
      </c>
      <c r="G39" s="214">
        <v>145</v>
      </c>
      <c r="I39" s="214">
        <v>2</v>
      </c>
      <c r="J39" s="214">
        <v>102</v>
      </c>
      <c r="K39" s="214">
        <v>54</v>
      </c>
      <c r="O39" s="214" t="s">
        <v>4451</v>
      </c>
      <c r="P39" s="214" t="s">
        <v>647</v>
      </c>
      <c r="Q39" s="216">
        <v>39709</v>
      </c>
    </row>
    <row r="40" spans="1:28" x14ac:dyDescent="0.2">
      <c r="C40" s="223" t="s">
        <v>4722</v>
      </c>
      <c r="D40" s="223" t="s">
        <v>4901</v>
      </c>
      <c r="E40" s="214" t="s">
        <v>4725</v>
      </c>
      <c r="F40" s="214" t="s">
        <v>2934</v>
      </c>
      <c r="G40" s="214">
        <v>303</v>
      </c>
      <c r="I40" s="214">
        <v>1</v>
      </c>
      <c r="J40" s="214">
        <v>50</v>
      </c>
      <c r="K40" s="214">
        <v>45</v>
      </c>
      <c r="O40" s="214" t="s">
        <v>4451</v>
      </c>
      <c r="P40" s="214" t="s">
        <v>1754</v>
      </c>
      <c r="Q40" s="216">
        <v>39679</v>
      </c>
    </row>
    <row r="41" spans="1:28" x14ac:dyDescent="0.2">
      <c r="C41" s="223" t="s">
        <v>4722</v>
      </c>
      <c r="D41" s="223" t="s">
        <v>4902</v>
      </c>
      <c r="E41" s="214" t="s">
        <v>4169</v>
      </c>
      <c r="F41" s="214" t="s">
        <v>2022</v>
      </c>
      <c r="G41" s="214">
        <v>145</v>
      </c>
      <c r="I41" s="214">
        <v>2</v>
      </c>
      <c r="J41" s="214">
        <v>2</v>
      </c>
      <c r="K41" s="214">
        <v>45</v>
      </c>
      <c r="O41" s="214" t="s">
        <v>4556</v>
      </c>
      <c r="P41" s="214" t="s">
        <v>1754</v>
      </c>
      <c r="Q41" s="216">
        <v>39710</v>
      </c>
    </row>
    <row r="42" spans="1:28" x14ac:dyDescent="0.2">
      <c r="C42" s="223" t="s">
        <v>4722</v>
      </c>
      <c r="D42" s="223" t="s">
        <v>4903</v>
      </c>
      <c r="E42" s="214" t="s">
        <v>4169</v>
      </c>
      <c r="F42" s="214" t="s">
        <v>2892</v>
      </c>
      <c r="G42" s="214">
        <v>145</v>
      </c>
      <c r="I42" s="214">
        <v>2</v>
      </c>
      <c r="J42" s="214">
        <v>2</v>
      </c>
      <c r="K42" s="214">
        <v>45</v>
      </c>
      <c r="O42" s="214" t="s">
        <v>4556</v>
      </c>
      <c r="P42" s="214" t="s">
        <v>669</v>
      </c>
      <c r="Q42" s="216">
        <v>39710</v>
      </c>
    </row>
    <row r="43" spans="1:28" x14ac:dyDescent="0.2">
      <c r="C43" s="223" t="s">
        <v>4722</v>
      </c>
      <c r="D43" s="223" t="s">
        <v>4904</v>
      </c>
      <c r="E43" s="214" t="s">
        <v>4169</v>
      </c>
      <c r="F43" s="214" t="s">
        <v>2890</v>
      </c>
      <c r="G43" s="214">
        <v>145</v>
      </c>
      <c r="I43" s="214">
        <v>2</v>
      </c>
      <c r="J43" s="214">
        <v>2</v>
      </c>
      <c r="K43" s="214">
        <v>45</v>
      </c>
      <c r="O43" s="214" t="s">
        <v>4556</v>
      </c>
      <c r="P43" s="214" t="s">
        <v>669</v>
      </c>
      <c r="Q43" s="216">
        <v>39679</v>
      </c>
    </row>
    <row r="44" spans="1:28" x14ac:dyDescent="0.2">
      <c r="C44" s="223" t="s">
        <v>4722</v>
      </c>
      <c r="D44" s="223" t="s">
        <v>4905</v>
      </c>
      <c r="E44" s="214" t="s">
        <v>4169</v>
      </c>
      <c r="F44" s="214" t="s">
        <v>2004</v>
      </c>
      <c r="G44" s="214">
        <v>145</v>
      </c>
      <c r="I44" s="214">
        <v>2</v>
      </c>
      <c r="J44" s="214">
        <v>2</v>
      </c>
      <c r="K44" s="214">
        <v>45</v>
      </c>
      <c r="O44" s="214" t="s">
        <v>4556</v>
      </c>
      <c r="P44" s="214" t="s">
        <v>669</v>
      </c>
      <c r="Q44" s="216">
        <v>39679</v>
      </c>
    </row>
    <row r="45" spans="1:28" x14ac:dyDescent="0.2">
      <c r="C45" s="223" t="s">
        <v>4722</v>
      </c>
      <c r="D45" s="223" t="s">
        <v>4906</v>
      </c>
      <c r="E45" s="214" t="s">
        <v>4726</v>
      </c>
      <c r="F45" s="214" t="s">
        <v>4727</v>
      </c>
      <c r="G45" s="214">
        <v>303</v>
      </c>
      <c r="I45" s="214">
        <v>1</v>
      </c>
      <c r="J45" s="214">
        <v>175</v>
      </c>
      <c r="K45" s="214">
        <v>45</v>
      </c>
      <c r="O45" s="214" t="s">
        <v>4451</v>
      </c>
      <c r="P45" s="214" t="s">
        <v>1754</v>
      </c>
      <c r="Q45" s="216">
        <v>39713</v>
      </c>
    </row>
    <row r="46" spans="1:28" x14ac:dyDescent="0.2">
      <c r="C46" s="223" t="s">
        <v>4722</v>
      </c>
      <c r="D46" s="223" t="s">
        <v>4907</v>
      </c>
      <c r="E46" s="214" t="s">
        <v>4728</v>
      </c>
      <c r="F46" s="214" t="s">
        <v>2083</v>
      </c>
      <c r="G46" s="214">
        <v>151</v>
      </c>
      <c r="I46" s="214">
        <v>2</v>
      </c>
      <c r="J46" s="214">
        <v>105</v>
      </c>
      <c r="K46" s="214">
        <v>26</v>
      </c>
      <c r="O46" s="214" t="s">
        <v>4491</v>
      </c>
      <c r="P46" s="214" t="s">
        <v>639</v>
      </c>
      <c r="Q46" s="216">
        <v>39716</v>
      </c>
    </row>
    <row r="47" spans="1:28" x14ac:dyDescent="0.2">
      <c r="C47" s="223" t="s">
        <v>4722</v>
      </c>
      <c r="D47" s="223" t="s">
        <v>4908</v>
      </c>
      <c r="E47" s="214" t="s">
        <v>4729</v>
      </c>
      <c r="F47" s="214" t="s">
        <v>723</v>
      </c>
      <c r="G47" s="214">
        <v>303</v>
      </c>
      <c r="I47" s="214">
        <v>1</v>
      </c>
      <c r="J47" s="214">
        <v>53</v>
      </c>
      <c r="K47" s="214">
        <v>45</v>
      </c>
      <c r="O47" s="214" t="s">
        <v>4556</v>
      </c>
      <c r="P47" s="214" t="s">
        <v>639</v>
      </c>
      <c r="Q47" s="216">
        <v>39717</v>
      </c>
    </row>
    <row r="48" spans="1:28" x14ac:dyDescent="0.2">
      <c r="C48" s="223" t="s">
        <v>4722</v>
      </c>
      <c r="D48" s="223" t="s">
        <v>4909</v>
      </c>
      <c r="E48" s="214" t="s">
        <v>4686</v>
      </c>
      <c r="F48" s="214" t="s">
        <v>1180</v>
      </c>
      <c r="G48" s="214">
        <v>151</v>
      </c>
      <c r="I48" s="214">
        <v>2</v>
      </c>
      <c r="J48" s="214">
        <v>254</v>
      </c>
      <c r="K48" s="214">
        <v>39</v>
      </c>
      <c r="O48" s="214" t="s">
        <v>4490</v>
      </c>
      <c r="P48" s="214" t="s">
        <v>647</v>
      </c>
      <c r="Q48" s="216">
        <v>39720</v>
      </c>
    </row>
    <row r="49" spans="3:17" x14ac:dyDescent="0.2">
      <c r="C49" s="223" t="s">
        <v>4722</v>
      </c>
      <c r="D49" s="223" t="s">
        <v>4910</v>
      </c>
      <c r="E49" s="214" t="s">
        <v>3709</v>
      </c>
      <c r="F49" s="214" t="s">
        <v>657</v>
      </c>
      <c r="G49" s="214">
        <v>151</v>
      </c>
      <c r="I49" s="214">
        <v>2</v>
      </c>
      <c r="J49" s="214">
        <v>10.5</v>
      </c>
      <c r="K49" s="214">
        <v>45</v>
      </c>
      <c r="O49" s="214" t="s">
        <v>4556</v>
      </c>
      <c r="P49" s="214" t="s">
        <v>1754</v>
      </c>
      <c r="Q49" s="216">
        <v>39720</v>
      </c>
    </row>
    <row r="50" spans="3:17" x14ac:dyDescent="0.2">
      <c r="C50" s="223" t="s">
        <v>4722</v>
      </c>
      <c r="D50" s="223" t="s">
        <v>4911</v>
      </c>
      <c r="E50" s="214" t="s">
        <v>3710</v>
      </c>
      <c r="F50" s="214" t="s">
        <v>3711</v>
      </c>
      <c r="G50" s="214">
        <v>151</v>
      </c>
      <c r="I50" s="214">
        <v>2</v>
      </c>
      <c r="J50" s="214">
        <v>10.5</v>
      </c>
      <c r="K50" s="214">
        <v>45</v>
      </c>
      <c r="O50" s="214" t="s">
        <v>4556</v>
      </c>
      <c r="P50" s="214" t="s">
        <v>1754</v>
      </c>
      <c r="Q50" s="216">
        <v>39720</v>
      </c>
    </row>
    <row r="51" spans="3:17" x14ac:dyDescent="0.2">
      <c r="C51" s="223" t="s">
        <v>4722</v>
      </c>
      <c r="D51" s="223" t="s">
        <v>3639</v>
      </c>
      <c r="E51" s="214" t="s">
        <v>3712</v>
      </c>
      <c r="F51" s="214" t="s">
        <v>3713</v>
      </c>
      <c r="G51" s="214">
        <v>151</v>
      </c>
      <c r="I51" s="214">
        <v>2</v>
      </c>
      <c r="J51" s="214">
        <v>10.5</v>
      </c>
      <c r="K51" s="214">
        <v>45</v>
      </c>
      <c r="O51" s="214" t="s">
        <v>4556</v>
      </c>
      <c r="P51" s="214" t="s">
        <v>639</v>
      </c>
      <c r="Q51" s="216">
        <v>39720</v>
      </c>
    </row>
    <row r="52" spans="3:17" x14ac:dyDescent="0.2">
      <c r="C52" s="223" t="s">
        <v>4722</v>
      </c>
      <c r="D52" s="223" t="s">
        <v>4912</v>
      </c>
      <c r="E52" s="214" t="s">
        <v>3714</v>
      </c>
      <c r="F52" s="214" t="s">
        <v>2468</v>
      </c>
      <c r="G52" s="214">
        <v>151</v>
      </c>
      <c r="I52" s="214">
        <v>2</v>
      </c>
      <c r="J52" s="214">
        <v>48.5</v>
      </c>
      <c r="K52" s="214">
        <v>45</v>
      </c>
      <c r="O52" s="214" t="s">
        <v>4556</v>
      </c>
      <c r="P52" s="214" t="s">
        <v>1754</v>
      </c>
      <c r="Q52" s="216">
        <v>39721</v>
      </c>
    </row>
    <row r="53" spans="3:17" x14ac:dyDescent="0.2">
      <c r="C53" s="232" t="s">
        <v>4722</v>
      </c>
      <c r="D53" s="232" t="s">
        <v>4913</v>
      </c>
      <c r="E53" s="220" t="s">
        <v>3715</v>
      </c>
      <c r="F53" s="220" t="s">
        <v>2472</v>
      </c>
      <c r="G53" s="220">
        <v>151</v>
      </c>
      <c r="H53" s="220"/>
      <c r="I53" s="220">
        <v>2</v>
      </c>
      <c r="J53" s="220">
        <v>48.5</v>
      </c>
      <c r="K53" s="220">
        <v>45</v>
      </c>
      <c r="L53" s="220"/>
      <c r="M53" s="220"/>
      <c r="N53" s="220"/>
      <c r="O53" s="220" t="s">
        <v>4556</v>
      </c>
      <c r="P53" s="220" t="s">
        <v>647</v>
      </c>
      <c r="Q53" s="222">
        <v>39722</v>
      </c>
    </row>
    <row r="54" spans="3:17" x14ac:dyDescent="0.2">
      <c r="C54" s="223" t="s">
        <v>4722</v>
      </c>
      <c r="D54" s="223" t="s">
        <v>4914</v>
      </c>
      <c r="F54" s="214" t="s">
        <v>3716</v>
      </c>
      <c r="G54" s="214">
        <v>151</v>
      </c>
      <c r="I54" s="214">
        <v>2</v>
      </c>
      <c r="J54" s="214">
        <v>20</v>
      </c>
      <c r="K54" s="214">
        <v>45</v>
      </c>
      <c r="O54" s="214" t="s">
        <v>4556</v>
      </c>
      <c r="P54" s="214" t="s">
        <v>663</v>
      </c>
      <c r="Q54" s="216">
        <v>39722</v>
      </c>
    </row>
    <row r="55" spans="3:17" x14ac:dyDescent="0.2">
      <c r="C55" s="223" t="s">
        <v>4722</v>
      </c>
      <c r="D55" s="223" t="s">
        <v>4915</v>
      </c>
      <c r="E55" s="214" t="s">
        <v>3717</v>
      </c>
      <c r="F55" s="214" t="s">
        <v>3716</v>
      </c>
      <c r="G55" s="214">
        <v>303</v>
      </c>
      <c r="I55" s="214">
        <v>1</v>
      </c>
      <c r="J55" s="214">
        <v>62</v>
      </c>
      <c r="K55" s="214">
        <v>45</v>
      </c>
      <c r="O55" s="214" t="s">
        <v>4556</v>
      </c>
      <c r="P55" s="214" t="s">
        <v>1754</v>
      </c>
      <c r="Q55" s="216">
        <v>39723</v>
      </c>
    </row>
    <row r="56" spans="3:17" x14ac:dyDescent="0.2">
      <c r="C56" s="223" t="s">
        <v>4722</v>
      </c>
      <c r="D56" s="223" t="s">
        <v>1748</v>
      </c>
      <c r="E56" s="214" t="s">
        <v>3718</v>
      </c>
      <c r="F56" s="214" t="s">
        <v>1655</v>
      </c>
      <c r="G56" s="214">
        <v>303</v>
      </c>
      <c r="I56" s="214">
        <v>1</v>
      </c>
      <c r="J56" s="214">
        <v>138</v>
      </c>
      <c r="K56" s="214">
        <v>45</v>
      </c>
      <c r="O56" s="214" t="s">
        <v>4556</v>
      </c>
      <c r="P56" s="214" t="s">
        <v>669</v>
      </c>
      <c r="Q56" s="216">
        <v>39727</v>
      </c>
    </row>
    <row r="57" spans="3:17" x14ac:dyDescent="0.2">
      <c r="C57" s="223" t="s">
        <v>4722</v>
      </c>
      <c r="D57" s="223" t="s">
        <v>1749</v>
      </c>
      <c r="E57" s="214" t="s">
        <v>1656</v>
      </c>
      <c r="F57" s="214" t="s">
        <v>1008</v>
      </c>
      <c r="G57" s="214">
        <v>151</v>
      </c>
      <c r="I57" s="214">
        <v>2</v>
      </c>
      <c r="J57" s="214">
        <v>3.5</v>
      </c>
      <c r="K57" s="214">
        <v>45</v>
      </c>
      <c r="O57" s="214" t="s">
        <v>4556</v>
      </c>
      <c r="P57" s="214" t="s">
        <v>647</v>
      </c>
      <c r="Q57" s="216">
        <v>39727</v>
      </c>
    </row>
    <row r="58" spans="3:17" x14ac:dyDescent="0.2">
      <c r="C58" s="223" t="s">
        <v>4722</v>
      </c>
      <c r="D58" s="223" t="s">
        <v>1750</v>
      </c>
      <c r="E58" s="214" t="s">
        <v>1656</v>
      </c>
      <c r="F58" s="214" t="s">
        <v>1657</v>
      </c>
      <c r="G58" s="214">
        <v>151</v>
      </c>
      <c r="I58" s="214">
        <v>2</v>
      </c>
      <c r="J58" s="214">
        <v>3.5</v>
      </c>
      <c r="K58" s="214">
        <v>45</v>
      </c>
      <c r="O58" s="214" t="s">
        <v>4556</v>
      </c>
      <c r="P58" s="214" t="s">
        <v>647</v>
      </c>
      <c r="Q58" s="216">
        <v>39727</v>
      </c>
    </row>
    <row r="59" spans="3:17" x14ac:dyDescent="0.2">
      <c r="C59" s="223" t="s">
        <v>4722</v>
      </c>
      <c r="D59" s="223" t="s">
        <v>1751</v>
      </c>
      <c r="E59" s="214" t="s">
        <v>1656</v>
      </c>
      <c r="F59" s="214" t="s">
        <v>1658</v>
      </c>
      <c r="G59" s="214">
        <v>151</v>
      </c>
      <c r="I59" s="214">
        <v>2</v>
      </c>
      <c r="J59" s="214">
        <v>3.5</v>
      </c>
      <c r="K59" s="214">
        <v>45</v>
      </c>
      <c r="O59" s="214" t="s">
        <v>4556</v>
      </c>
      <c r="P59" s="214" t="s">
        <v>647</v>
      </c>
      <c r="Q59" s="216">
        <v>39727</v>
      </c>
    </row>
    <row r="60" spans="3:17" x14ac:dyDescent="0.2">
      <c r="C60" s="223" t="s">
        <v>4722</v>
      </c>
      <c r="D60" s="223" t="s">
        <v>1756</v>
      </c>
      <c r="E60" s="214" t="s">
        <v>1656</v>
      </c>
      <c r="F60" s="214" t="s">
        <v>657</v>
      </c>
      <c r="G60" s="214">
        <v>151</v>
      </c>
      <c r="I60" s="214">
        <v>2</v>
      </c>
      <c r="J60" s="214">
        <v>3.5</v>
      </c>
      <c r="K60" s="214">
        <v>45</v>
      </c>
      <c r="O60" s="214" t="s">
        <v>4556</v>
      </c>
      <c r="P60" s="214" t="s">
        <v>647</v>
      </c>
      <c r="Q60" s="216">
        <v>39727</v>
      </c>
    </row>
    <row r="61" spans="3:17" x14ac:dyDescent="0.2">
      <c r="C61" s="223" t="s">
        <v>4722</v>
      </c>
      <c r="D61" s="223" t="s">
        <v>774</v>
      </c>
      <c r="E61" s="214" t="s">
        <v>1656</v>
      </c>
      <c r="F61" s="214" t="s">
        <v>3716</v>
      </c>
      <c r="G61" s="214">
        <v>151</v>
      </c>
      <c r="I61" s="214">
        <v>2</v>
      </c>
      <c r="J61" s="214">
        <v>3.5</v>
      </c>
      <c r="K61" s="214">
        <v>45</v>
      </c>
      <c r="O61" s="214" t="s">
        <v>4556</v>
      </c>
      <c r="P61" s="214" t="s">
        <v>663</v>
      </c>
      <c r="Q61" s="216">
        <v>39727</v>
      </c>
    </row>
    <row r="62" spans="3:17" x14ac:dyDescent="0.2">
      <c r="C62" s="223" t="s">
        <v>4722</v>
      </c>
      <c r="D62" s="223" t="s">
        <v>778</v>
      </c>
      <c r="E62" s="214" t="s">
        <v>1659</v>
      </c>
      <c r="F62" s="214" t="s">
        <v>1660</v>
      </c>
      <c r="G62" s="214">
        <v>151</v>
      </c>
      <c r="I62" s="214">
        <v>2</v>
      </c>
      <c r="J62" s="214">
        <v>58</v>
      </c>
      <c r="K62" s="214">
        <v>50</v>
      </c>
      <c r="O62" s="214" t="s">
        <v>1661</v>
      </c>
      <c r="P62" s="214" t="s">
        <v>663</v>
      </c>
      <c r="Q62" s="216">
        <v>39728</v>
      </c>
    </row>
    <row r="63" spans="3:17" x14ac:dyDescent="0.2">
      <c r="C63" s="223" t="s">
        <v>4722</v>
      </c>
      <c r="D63" s="223" t="s">
        <v>780</v>
      </c>
      <c r="E63" s="214" t="s">
        <v>1662</v>
      </c>
      <c r="F63" s="214" t="s">
        <v>1660</v>
      </c>
      <c r="G63" s="214">
        <v>151</v>
      </c>
      <c r="I63" s="214">
        <v>2</v>
      </c>
      <c r="J63" s="214">
        <v>305</v>
      </c>
      <c r="K63" s="214">
        <v>50</v>
      </c>
      <c r="O63" s="214" t="s">
        <v>1661</v>
      </c>
      <c r="P63" s="214" t="s">
        <v>639</v>
      </c>
      <c r="Q63" s="216">
        <v>39733</v>
      </c>
    </row>
    <row r="64" spans="3:17" x14ac:dyDescent="0.2">
      <c r="C64" s="223" t="s">
        <v>4722</v>
      </c>
      <c r="D64" s="223" t="s">
        <v>782</v>
      </c>
      <c r="E64" s="214" t="s">
        <v>1663</v>
      </c>
      <c r="F64" s="214" t="s">
        <v>1664</v>
      </c>
      <c r="G64" s="214">
        <v>303</v>
      </c>
      <c r="I64" s="214">
        <v>1</v>
      </c>
      <c r="J64" s="214">
        <v>173</v>
      </c>
      <c r="K64" s="214">
        <v>26</v>
      </c>
      <c r="O64" s="214" t="s">
        <v>4491</v>
      </c>
      <c r="P64" s="214" t="s">
        <v>1754</v>
      </c>
      <c r="Q64" s="216">
        <v>39736</v>
      </c>
    </row>
    <row r="65" spans="1:28" x14ac:dyDescent="0.2">
      <c r="C65" s="223" t="s">
        <v>4722</v>
      </c>
      <c r="D65" s="223" t="s">
        <v>630</v>
      </c>
      <c r="E65" s="214" t="s">
        <v>1665</v>
      </c>
      <c r="F65" s="214" t="s">
        <v>2468</v>
      </c>
      <c r="G65" s="214">
        <v>151</v>
      </c>
      <c r="I65" s="214">
        <v>2</v>
      </c>
      <c r="J65" s="214">
        <v>55.6</v>
      </c>
      <c r="K65" s="214">
        <v>45</v>
      </c>
      <c r="O65" s="214" t="s">
        <v>4556</v>
      </c>
      <c r="P65" s="214" t="s">
        <v>1754</v>
      </c>
      <c r="Q65" s="216">
        <v>39737</v>
      </c>
    </row>
    <row r="66" spans="1:28" x14ac:dyDescent="0.2">
      <c r="C66" s="223" t="s">
        <v>4722</v>
      </c>
      <c r="D66" s="223" t="s">
        <v>632</v>
      </c>
      <c r="E66" s="214" t="s">
        <v>1666</v>
      </c>
      <c r="F66" s="214" t="s">
        <v>1667</v>
      </c>
      <c r="G66" s="214">
        <v>303</v>
      </c>
      <c r="I66" s="214">
        <v>1</v>
      </c>
      <c r="J66" s="214">
        <v>200</v>
      </c>
      <c r="K66" s="214">
        <v>45</v>
      </c>
      <c r="O66" s="214" t="s">
        <v>4451</v>
      </c>
      <c r="P66" s="214" t="s">
        <v>669</v>
      </c>
      <c r="Q66" s="216">
        <v>39751</v>
      </c>
    </row>
    <row r="67" spans="1:28" x14ac:dyDescent="0.2">
      <c r="C67" s="232" t="s">
        <v>4722</v>
      </c>
      <c r="D67" s="232" t="s">
        <v>799</v>
      </c>
      <c r="E67" s="220" t="s">
        <v>1666</v>
      </c>
      <c r="F67" s="220" t="s">
        <v>1667</v>
      </c>
      <c r="G67" s="220">
        <v>303</v>
      </c>
      <c r="H67" s="220"/>
      <c r="I67" s="220">
        <v>1</v>
      </c>
      <c r="J67" s="220">
        <v>200</v>
      </c>
      <c r="K67" s="220">
        <v>45</v>
      </c>
      <c r="L67" s="220"/>
      <c r="M67" s="220"/>
      <c r="N67" s="220"/>
      <c r="O67" s="220" t="s">
        <v>4451</v>
      </c>
      <c r="P67" s="220" t="s">
        <v>647</v>
      </c>
      <c r="Q67" s="222">
        <v>39756</v>
      </c>
    </row>
    <row r="68" spans="1:28" x14ac:dyDescent="0.2">
      <c r="C68" s="223" t="s">
        <v>4722</v>
      </c>
      <c r="D68" s="223" t="s">
        <v>801</v>
      </c>
      <c r="E68" s="214" t="s">
        <v>1666</v>
      </c>
      <c r="F68" s="214" t="s">
        <v>1667</v>
      </c>
      <c r="G68" s="214">
        <v>303</v>
      </c>
      <c r="I68" s="214">
        <v>1</v>
      </c>
      <c r="J68" s="214">
        <v>80</v>
      </c>
      <c r="K68" s="214">
        <v>45</v>
      </c>
      <c r="O68" s="214" t="s">
        <v>4451</v>
      </c>
      <c r="P68" s="214" t="s">
        <v>647</v>
      </c>
      <c r="Q68" s="216">
        <v>39757</v>
      </c>
    </row>
    <row r="69" spans="1:28" x14ac:dyDescent="0.2">
      <c r="C69" s="223" t="s">
        <v>4722</v>
      </c>
      <c r="D69" s="223" t="s">
        <v>803</v>
      </c>
      <c r="E69" s="214" t="s">
        <v>4160</v>
      </c>
      <c r="F69" s="214" t="s">
        <v>1668</v>
      </c>
      <c r="G69" s="214">
        <v>303</v>
      </c>
      <c r="I69" s="214">
        <v>1</v>
      </c>
      <c r="J69" s="214">
        <v>49</v>
      </c>
      <c r="K69" s="214">
        <v>63</v>
      </c>
      <c r="O69" s="214" t="s">
        <v>4556</v>
      </c>
      <c r="P69" s="214" t="s">
        <v>663</v>
      </c>
      <c r="Q69" s="216">
        <v>39761</v>
      </c>
    </row>
    <row r="70" spans="1:28" x14ac:dyDescent="0.2">
      <c r="C70" s="223" t="s">
        <v>4722</v>
      </c>
      <c r="D70" s="223" t="s">
        <v>805</v>
      </c>
      <c r="E70" s="214" t="s">
        <v>1669</v>
      </c>
      <c r="F70" s="214" t="s">
        <v>1670</v>
      </c>
      <c r="G70" s="214">
        <v>151</v>
      </c>
      <c r="I70" s="214">
        <v>2</v>
      </c>
      <c r="J70" s="214">
        <v>140</v>
      </c>
      <c r="K70" s="214">
        <v>45</v>
      </c>
      <c r="O70" s="214" t="s">
        <v>4556</v>
      </c>
      <c r="P70" s="214" t="s">
        <v>1754</v>
      </c>
      <c r="Q70" s="216">
        <v>39763</v>
      </c>
    </row>
    <row r="71" spans="1:28" x14ac:dyDescent="0.2">
      <c r="C71" s="223" t="s">
        <v>4722</v>
      </c>
      <c r="D71" s="223" t="s">
        <v>808</v>
      </c>
      <c r="E71" s="214" t="s">
        <v>1671</v>
      </c>
      <c r="F71" s="214" t="s">
        <v>1672</v>
      </c>
      <c r="G71" s="214">
        <v>303</v>
      </c>
      <c r="I71" s="214">
        <v>1</v>
      </c>
      <c r="J71" s="214">
        <v>40</v>
      </c>
      <c r="K71" s="214">
        <v>36</v>
      </c>
      <c r="O71" s="214" t="s">
        <v>4556</v>
      </c>
      <c r="P71" s="214" t="s">
        <v>639</v>
      </c>
      <c r="Q71" s="216">
        <v>39764</v>
      </c>
    </row>
    <row r="72" spans="1:28" x14ac:dyDescent="0.2">
      <c r="C72" s="223" t="s">
        <v>4722</v>
      </c>
      <c r="D72" s="223" t="s">
        <v>811</v>
      </c>
      <c r="E72" s="214" t="s">
        <v>1673</v>
      </c>
      <c r="F72" s="214" t="s">
        <v>1670</v>
      </c>
      <c r="G72" s="214">
        <v>303</v>
      </c>
      <c r="I72" s="214">
        <v>1</v>
      </c>
      <c r="J72" s="214">
        <v>70</v>
      </c>
      <c r="K72" s="214">
        <v>45</v>
      </c>
      <c r="O72" s="214" t="s">
        <v>4556</v>
      </c>
      <c r="P72" s="214" t="s">
        <v>639</v>
      </c>
      <c r="Q72" s="216">
        <v>39795</v>
      </c>
    </row>
    <row r="73" spans="1:28" x14ac:dyDescent="0.2">
      <c r="C73" s="223" t="s">
        <v>4722</v>
      </c>
      <c r="D73" s="223" t="s">
        <v>813</v>
      </c>
      <c r="E73" s="214" t="s">
        <v>1674</v>
      </c>
      <c r="F73" s="214" t="s">
        <v>1675</v>
      </c>
      <c r="G73" s="214">
        <v>303</v>
      </c>
      <c r="I73" s="214">
        <v>1</v>
      </c>
      <c r="J73" s="214">
        <v>102</v>
      </c>
      <c r="K73" s="214">
        <v>50</v>
      </c>
      <c r="O73" s="214" t="s">
        <v>1197</v>
      </c>
      <c r="P73" s="214" t="s">
        <v>647</v>
      </c>
      <c r="Q73" s="216">
        <v>39772</v>
      </c>
    </row>
    <row r="74" spans="1:28" s="225" customFormat="1" x14ac:dyDescent="0.2">
      <c r="A74" s="224"/>
      <c r="C74" s="226" t="s">
        <v>4453</v>
      </c>
      <c r="D74" s="353"/>
      <c r="E74" s="228"/>
      <c r="F74" s="228"/>
      <c r="G74" s="228"/>
      <c r="H74" s="228"/>
      <c r="I74" s="228"/>
      <c r="J74" s="228"/>
      <c r="K74" s="228"/>
      <c r="L74" s="228"/>
      <c r="M74" s="228"/>
      <c r="N74" s="228"/>
      <c r="O74" s="228"/>
      <c r="P74" s="228"/>
      <c r="Q74" s="230"/>
      <c r="R74"/>
      <c r="S74"/>
      <c r="T74"/>
      <c r="U74"/>
      <c r="V74"/>
      <c r="W74"/>
      <c r="X74" s="1"/>
      <c r="Y74" s="1"/>
      <c r="Z74" s="1"/>
      <c r="AA74"/>
      <c r="AB74"/>
    </row>
    <row r="75" spans="1:28" x14ac:dyDescent="0.2">
      <c r="C75" s="223" t="s">
        <v>1676</v>
      </c>
      <c r="D75" s="223" t="s">
        <v>4898</v>
      </c>
      <c r="E75" s="214" t="s">
        <v>1674</v>
      </c>
      <c r="F75" s="214" t="s">
        <v>1675</v>
      </c>
      <c r="G75" s="214">
        <v>303</v>
      </c>
      <c r="I75" s="214">
        <v>1</v>
      </c>
      <c r="J75" s="214">
        <v>30</v>
      </c>
      <c r="K75" s="214">
        <v>50</v>
      </c>
      <c r="O75" s="214" t="s">
        <v>1197</v>
      </c>
      <c r="P75" s="214" t="s">
        <v>663</v>
      </c>
      <c r="Q75" s="216">
        <v>39773</v>
      </c>
    </row>
    <row r="76" spans="1:28" x14ac:dyDescent="0.2">
      <c r="C76" s="223" t="s">
        <v>1676</v>
      </c>
      <c r="D76" s="223" t="s">
        <v>4899</v>
      </c>
      <c r="E76" s="214" t="s">
        <v>1677</v>
      </c>
      <c r="F76" s="214" t="s">
        <v>3065</v>
      </c>
      <c r="G76" s="214">
        <v>303</v>
      </c>
      <c r="I76" s="214">
        <v>1</v>
      </c>
      <c r="J76" s="214">
        <v>115</v>
      </c>
      <c r="K76" s="214">
        <v>45</v>
      </c>
      <c r="O76" s="214" t="s">
        <v>4556</v>
      </c>
      <c r="P76" s="214" t="s">
        <v>1754</v>
      </c>
      <c r="Q76" s="216">
        <v>39776</v>
      </c>
    </row>
    <row r="77" spans="1:28" x14ac:dyDescent="0.2">
      <c r="C77" s="223" t="s">
        <v>1676</v>
      </c>
      <c r="D77" s="223" t="s">
        <v>4900</v>
      </c>
      <c r="E77" s="214" t="s">
        <v>1678</v>
      </c>
      <c r="F77" s="214" t="s">
        <v>1679</v>
      </c>
      <c r="G77" s="214">
        <v>303</v>
      </c>
      <c r="I77" s="214">
        <v>1</v>
      </c>
      <c r="J77" s="214">
        <v>52</v>
      </c>
      <c r="K77" s="214">
        <v>50</v>
      </c>
      <c r="O77" s="214" t="s">
        <v>643</v>
      </c>
      <c r="P77" s="214" t="s">
        <v>776</v>
      </c>
      <c r="Q77" s="216">
        <v>39777</v>
      </c>
    </row>
    <row r="78" spans="1:28" x14ac:dyDescent="0.2">
      <c r="C78" s="223" t="s">
        <v>1676</v>
      </c>
      <c r="D78" s="223" t="s">
        <v>4901</v>
      </c>
      <c r="E78" s="214" t="s">
        <v>1680</v>
      </c>
      <c r="F78" s="214" t="s">
        <v>1681</v>
      </c>
      <c r="G78" s="214">
        <v>303</v>
      </c>
      <c r="I78" s="214">
        <v>1</v>
      </c>
      <c r="J78" s="214">
        <v>77</v>
      </c>
      <c r="K78" s="214">
        <v>63</v>
      </c>
      <c r="O78" s="214" t="s">
        <v>4556</v>
      </c>
      <c r="P78" s="214" t="s">
        <v>776</v>
      </c>
      <c r="Q78" s="216">
        <v>39779</v>
      </c>
    </row>
    <row r="79" spans="1:28" x14ac:dyDescent="0.2">
      <c r="C79" s="232" t="s">
        <v>1676</v>
      </c>
      <c r="D79" s="232" t="s">
        <v>4902</v>
      </c>
      <c r="E79" s="220">
        <v>2001548</v>
      </c>
      <c r="F79" s="220" t="s">
        <v>2085</v>
      </c>
      <c r="G79" s="220">
        <v>151</v>
      </c>
      <c r="H79" s="220"/>
      <c r="I79" s="220">
        <v>2</v>
      </c>
      <c r="J79" s="220">
        <v>193</v>
      </c>
      <c r="K79" s="220">
        <v>46</v>
      </c>
      <c r="L79" s="220"/>
      <c r="M79" s="220"/>
      <c r="N79" s="220"/>
      <c r="O79" s="220" t="s">
        <v>1682</v>
      </c>
      <c r="P79" s="220" t="s">
        <v>647</v>
      </c>
      <c r="Q79" s="222">
        <v>39786</v>
      </c>
    </row>
    <row r="80" spans="1:28" x14ac:dyDescent="0.2">
      <c r="C80" s="223" t="s">
        <v>1676</v>
      </c>
      <c r="D80" s="223" t="s">
        <v>4903</v>
      </c>
      <c r="E80" s="214" t="s">
        <v>1683</v>
      </c>
      <c r="F80" s="214" t="s">
        <v>1684</v>
      </c>
      <c r="G80" s="214">
        <v>151</v>
      </c>
      <c r="I80" s="214">
        <v>2</v>
      </c>
      <c r="J80" s="214">
        <v>40</v>
      </c>
      <c r="K80" s="214">
        <v>45</v>
      </c>
      <c r="O80" s="214" t="s">
        <v>4556</v>
      </c>
      <c r="P80" s="214" t="s">
        <v>669</v>
      </c>
      <c r="Q80" s="216">
        <v>39793</v>
      </c>
    </row>
    <row r="81" spans="3:28" ht="13.5" thickBot="1" x14ac:dyDescent="0.25">
      <c r="C81" s="237" t="s">
        <v>1676</v>
      </c>
      <c r="D81" s="237" t="s">
        <v>4904</v>
      </c>
      <c r="E81" s="235">
        <v>2001396</v>
      </c>
      <c r="F81" s="235">
        <v>238312</v>
      </c>
      <c r="G81" s="235">
        <v>303</v>
      </c>
      <c r="H81" s="235"/>
      <c r="I81" s="235">
        <v>1</v>
      </c>
      <c r="J81" s="235">
        <v>184</v>
      </c>
      <c r="K81" s="235">
        <v>38</v>
      </c>
      <c r="L81" s="235"/>
      <c r="M81" s="235"/>
      <c r="N81" s="235"/>
      <c r="O81" s="235" t="s">
        <v>4451</v>
      </c>
      <c r="P81" s="235" t="s">
        <v>669</v>
      </c>
      <c r="Q81" s="236">
        <v>39799</v>
      </c>
    </row>
    <row r="82" spans="3:28" ht="13.5" thickBot="1" x14ac:dyDescent="0.25">
      <c r="C82" s="238" t="s">
        <v>1676</v>
      </c>
      <c r="D82" s="238" t="s">
        <v>4905</v>
      </c>
      <c r="E82" s="240" t="s">
        <v>1685</v>
      </c>
      <c r="F82" s="240" t="s">
        <v>1010</v>
      </c>
      <c r="G82" s="240">
        <v>303</v>
      </c>
      <c r="H82" s="240"/>
      <c r="I82" s="240">
        <v>1</v>
      </c>
      <c r="J82" s="240">
        <v>58</v>
      </c>
      <c r="K82" s="240">
        <v>63</v>
      </c>
      <c r="L82" s="240"/>
      <c r="M82" s="240"/>
      <c r="N82" s="240"/>
      <c r="O82" s="240" t="s">
        <v>4556</v>
      </c>
      <c r="P82" s="240" t="s">
        <v>1754</v>
      </c>
      <c r="Q82" s="242">
        <v>39842</v>
      </c>
    </row>
    <row r="83" spans="3:28" x14ac:dyDescent="0.2">
      <c r="C83" s="223" t="s">
        <v>1676</v>
      </c>
      <c r="D83" s="223" t="s">
        <v>4906</v>
      </c>
      <c r="E83" s="214" t="s">
        <v>1686</v>
      </c>
      <c r="F83" s="214" t="s">
        <v>1687</v>
      </c>
      <c r="G83" s="214">
        <v>303</v>
      </c>
      <c r="I83" s="214">
        <v>1</v>
      </c>
      <c r="J83" s="214">
        <v>112</v>
      </c>
      <c r="K83" s="214">
        <v>45</v>
      </c>
      <c r="O83" s="214" t="s">
        <v>4451</v>
      </c>
      <c r="P83" s="214" t="s">
        <v>647</v>
      </c>
      <c r="Q83" s="216">
        <v>39847</v>
      </c>
    </row>
    <row r="84" spans="3:28" x14ac:dyDescent="0.2">
      <c r="C84" s="223" t="s">
        <v>1676</v>
      </c>
      <c r="D84" s="223" t="s">
        <v>4907</v>
      </c>
      <c r="E84" s="214" t="s">
        <v>1688</v>
      </c>
      <c r="F84" s="214" t="s">
        <v>4125</v>
      </c>
      <c r="G84" s="214">
        <v>303</v>
      </c>
      <c r="I84" s="214">
        <v>1</v>
      </c>
      <c r="J84" s="214">
        <v>30</v>
      </c>
      <c r="K84" s="214">
        <v>45</v>
      </c>
      <c r="O84" s="214" t="s">
        <v>4556</v>
      </c>
      <c r="P84" s="214" t="s">
        <v>669</v>
      </c>
      <c r="Q84" s="216">
        <v>39847</v>
      </c>
    </row>
    <row r="85" spans="3:28" x14ac:dyDescent="0.2">
      <c r="C85" s="223" t="s">
        <v>1676</v>
      </c>
      <c r="D85" s="223" t="s">
        <v>4908</v>
      </c>
      <c r="E85" s="214" t="s">
        <v>1689</v>
      </c>
      <c r="F85" s="214" t="s">
        <v>1690</v>
      </c>
      <c r="G85" s="214">
        <v>303</v>
      </c>
      <c r="I85" s="214">
        <v>1</v>
      </c>
      <c r="J85" s="214">
        <v>35</v>
      </c>
      <c r="K85" s="214">
        <v>45</v>
      </c>
      <c r="O85" s="214" t="s">
        <v>4556</v>
      </c>
      <c r="P85" s="214" t="s">
        <v>647</v>
      </c>
      <c r="Q85" s="216">
        <v>39849</v>
      </c>
    </row>
    <row r="86" spans="3:28" x14ac:dyDescent="0.2">
      <c r="C86" s="223" t="s">
        <v>1676</v>
      </c>
      <c r="D86" s="223" t="s">
        <v>4909</v>
      </c>
      <c r="E86" s="214" t="s">
        <v>1691</v>
      </c>
      <c r="F86" s="214" t="s">
        <v>1039</v>
      </c>
      <c r="G86" s="214">
        <v>303</v>
      </c>
      <c r="I86" s="214">
        <v>1</v>
      </c>
      <c r="J86" s="214">
        <v>112</v>
      </c>
      <c r="K86" s="214">
        <v>45</v>
      </c>
      <c r="O86" s="214" t="s">
        <v>4451</v>
      </c>
      <c r="P86" s="214" t="s">
        <v>669</v>
      </c>
      <c r="Q86" s="216">
        <v>39850</v>
      </c>
    </row>
    <row r="87" spans="3:28" x14ac:dyDescent="0.2">
      <c r="C87" s="223" t="s">
        <v>1676</v>
      </c>
      <c r="D87" s="223" t="s">
        <v>4910</v>
      </c>
      <c r="E87" s="214" t="s">
        <v>1692</v>
      </c>
      <c r="F87" s="214" t="s">
        <v>4178</v>
      </c>
      <c r="G87" s="214">
        <v>151</v>
      </c>
      <c r="I87" s="214">
        <v>2</v>
      </c>
      <c r="J87" s="214">
        <v>95</v>
      </c>
      <c r="K87" s="214">
        <v>45</v>
      </c>
      <c r="O87" s="214" t="s">
        <v>4451</v>
      </c>
      <c r="P87" s="214" t="s">
        <v>647</v>
      </c>
      <c r="Q87" s="216">
        <v>39863</v>
      </c>
    </row>
    <row r="88" spans="3:28" x14ac:dyDescent="0.2">
      <c r="C88" s="223" t="s">
        <v>1676</v>
      </c>
      <c r="D88" s="223" t="s">
        <v>4911</v>
      </c>
      <c r="E88" s="214" t="s">
        <v>1693</v>
      </c>
      <c r="F88" s="214" t="s">
        <v>1079</v>
      </c>
      <c r="G88" s="214">
        <v>151</v>
      </c>
      <c r="I88" s="214">
        <v>2</v>
      </c>
      <c r="J88" s="214">
        <v>110</v>
      </c>
      <c r="K88" s="214">
        <v>45</v>
      </c>
      <c r="O88" s="214" t="s">
        <v>4556</v>
      </c>
      <c r="P88" s="214" t="s">
        <v>1754</v>
      </c>
      <c r="Q88" s="216">
        <v>39869</v>
      </c>
    </row>
    <row r="89" spans="3:28" ht="13.5" thickBot="1" x14ac:dyDescent="0.25">
      <c r="C89" s="237" t="s">
        <v>1676</v>
      </c>
      <c r="D89" s="237" t="s">
        <v>3639</v>
      </c>
      <c r="E89" s="235" t="s">
        <v>1694</v>
      </c>
      <c r="F89" s="235" t="s">
        <v>2920</v>
      </c>
      <c r="G89" s="235">
        <v>303</v>
      </c>
      <c r="H89" s="235"/>
      <c r="I89" s="235">
        <v>1</v>
      </c>
      <c r="J89" s="235">
        <v>56</v>
      </c>
      <c r="K89" s="235">
        <v>45</v>
      </c>
      <c r="L89" s="235"/>
      <c r="M89" s="235"/>
      <c r="N89" s="235"/>
      <c r="O89" s="235" t="s">
        <v>4451</v>
      </c>
      <c r="P89" s="235" t="s">
        <v>647</v>
      </c>
      <c r="Q89" s="236">
        <v>39871</v>
      </c>
      <c r="R89" s="205"/>
      <c r="S89" s="205"/>
      <c r="T89" s="205"/>
      <c r="U89" s="205"/>
      <c r="V89" s="205"/>
      <c r="W89" s="205"/>
      <c r="X89" s="210"/>
      <c r="Y89" s="210"/>
      <c r="Z89" s="210"/>
      <c r="AA89" s="205"/>
      <c r="AB89" s="205"/>
    </row>
    <row r="90" spans="3:28" x14ac:dyDescent="0.2">
      <c r="C90" s="223" t="s">
        <v>1676</v>
      </c>
      <c r="D90" s="223" t="s">
        <v>4912</v>
      </c>
      <c r="E90" s="214" t="s">
        <v>1695</v>
      </c>
      <c r="F90" s="214" t="s">
        <v>2923</v>
      </c>
      <c r="G90" s="214">
        <v>303</v>
      </c>
      <c r="I90" s="214">
        <v>1</v>
      </c>
      <c r="J90" s="214">
        <v>166</v>
      </c>
      <c r="K90" s="214">
        <v>45</v>
      </c>
      <c r="O90" s="214" t="s">
        <v>4451</v>
      </c>
      <c r="P90" s="214" t="s">
        <v>669</v>
      </c>
      <c r="Q90" s="216">
        <v>39876</v>
      </c>
    </row>
    <row r="91" spans="3:28" x14ac:dyDescent="0.2">
      <c r="C91" s="223" t="s">
        <v>1676</v>
      </c>
      <c r="D91" s="223" t="s">
        <v>4913</v>
      </c>
      <c r="F91" s="214" t="s">
        <v>3065</v>
      </c>
      <c r="G91" s="214">
        <v>303</v>
      </c>
      <c r="I91" s="214">
        <v>1</v>
      </c>
      <c r="J91" s="214">
        <v>127</v>
      </c>
      <c r="K91" s="214">
        <v>45</v>
      </c>
      <c r="O91" s="214" t="s">
        <v>4556</v>
      </c>
      <c r="P91" s="214" t="s">
        <v>776</v>
      </c>
      <c r="Q91" s="216">
        <v>39882</v>
      </c>
    </row>
    <row r="92" spans="3:28" x14ac:dyDescent="0.2">
      <c r="C92" s="223" t="s">
        <v>1676</v>
      </c>
      <c r="D92" s="223" t="s">
        <v>1696</v>
      </c>
      <c r="F92" s="214" t="s">
        <v>1207</v>
      </c>
      <c r="G92" s="214">
        <v>151</v>
      </c>
      <c r="I92" s="214">
        <v>2</v>
      </c>
      <c r="J92" s="214">
        <v>64</v>
      </c>
      <c r="K92" s="214">
        <v>48</v>
      </c>
      <c r="O92" s="214" t="s">
        <v>4556</v>
      </c>
    </row>
    <row r="93" spans="3:28" x14ac:dyDescent="0.2">
      <c r="C93" s="223" t="s">
        <v>1676</v>
      </c>
      <c r="D93" s="223" t="s">
        <v>1697</v>
      </c>
      <c r="F93" s="214" t="s">
        <v>1207</v>
      </c>
      <c r="G93" s="214">
        <v>151</v>
      </c>
      <c r="I93" s="214">
        <v>2</v>
      </c>
      <c r="J93" s="214">
        <v>15</v>
      </c>
      <c r="K93" s="214">
        <v>45</v>
      </c>
      <c r="O93" s="214" t="s">
        <v>4451</v>
      </c>
    </row>
    <row r="94" spans="3:28" x14ac:dyDescent="0.2">
      <c r="C94" s="223" t="s">
        <v>1676</v>
      </c>
      <c r="D94" s="223" t="s">
        <v>811</v>
      </c>
      <c r="F94" s="214" t="s">
        <v>1698</v>
      </c>
      <c r="G94" s="214">
        <v>151</v>
      </c>
      <c r="I94" s="214">
        <v>2</v>
      </c>
      <c r="J94" s="214">
        <v>5</v>
      </c>
      <c r="K94" s="214">
        <v>36</v>
      </c>
      <c r="O94" s="214" t="s">
        <v>1397</v>
      </c>
    </row>
    <row r="95" spans="3:28" x14ac:dyDescent="0.2">
      <c r="C95" s="223" t="s">
        <v>1676</v>
      </c>
      <c r="D95" s="223" t="s">
        <v>813</v>
      </c>
      <c r="F95" s="214" t="s">
        <v>1699</v>
      </c>
      <c r="G95" s="214">
        <v>151</v>
      </c>
      <c r="I95" s="214">
        <v>2</v>
      </c>
      <c r="J95" s="214">
        <v>5</v>
      </c>
      <c r="K95" s="214">
        <v>50</v>
      </c>
      <c r="O95" s="214" t="s">
        <v>1197</v>
      </c>
    </row>
    <row r="96" spans="3:28" x14ac:dyDescent="0.2">
      <c r="C96" s="223" t="s">
        <v>1676</v>
      </c>
      <c r="D96" s="223" t="s">
        <v>1818</v>
      </c>
      <c r="F96" s="214" t="s">
        <v>1700</v>
      </c>
      <c r="G96" s="214">
        <v>151</v>
      </c>
      <c r="I96" s="214">
        <v>2</v>
      </c>
      <c r="J96" s="214">
        <v>5</v>
      </c>
      <c r="K96" s="214">
        <v>46</v>
      </c>
      <c r="O96" s="214" t="s">
        <v>4452</v>
      </c>
    </row>
    <row r="97" spans="1:28" x14ac:dyDescent="0.2">
      <c r="C97" s="223" t="s">
        <v>1676</v>
      </c>
      <c r="D97" s="223" t="s">
        <v>1820</v>
      </c>
      <c r="E97" s="214">
        <v>2001726</v>
      </c>
      <c r="F97" s="214" t="s">
        <v>68</v>
      </c>
      <c r="G97" s="214">
        <v>151</v>
      </c>
      <c r="I97" s="214">
        <v>2</v>
      </c>
      <c r="J97" s="214">
        <v>50</v>
      </c>
      <c r="K97" s="214">
        <v>36</v>
      </c>
      <c r="O97" s="214" t="s">
        <v>4451</v>
      </c>
      <c r="P97" s="214" t="s">
        <v>3192</v>
      </c>
      <c r="Q97" s="216">
        <v>39895</v>
      </c>
    </row>
    <row r="98" spans="1:28" ht="13.5" thickBot="1" x14ac:dyDescent="0.25">
      <c r="C98" s="237" t="s">
        <v>1676</v>
      </c>
      <c r="D98" s="237" t="s">
        <v>1822</v>
      </c>
      <c r="E98" s="235" t="s">
        <v>1701</v>
      </c>
      <c r="F98" s="235" t="s">
        <v>1702</v>
      </c>
      <c r="G98" s="235">
        <v>151</v>
      </c>
      <c r="H98" s="235"/>
      <c r="I98" s="235">
        <v>2</v>
      </c>
      <c r="J98" s="235">
        <v>12.5</v>
      </c>
      <c r="K98" s="235">
        <v>53</v>
      </c>
      <c r="L98" s="235"/>
      <c r="M98" s="235"/>
      <c r="N98" s="235"/>
      <c r="O98" s="235" t="s">
        <v>4556</v>
      </c>
      <c r="P98" s="235" t="s">
        <v>669</v>
      </c>
      <c r="Q98" s="236">
        <v>39902</v>
      </c>
    </row>
    <row r="99" spans="1:28" x14ac:dyDescent="0.2">
      <c r="C99" s="223" t="s">
        <v>1676</v>
      </c>
      <c r="D99" s="223" t="s">
        <v>1824</v>
      </c>
      <c r="E99" s="214" t="s">
        <v>1703</v>
      </c>
      <c r="F99" s="214" t="s">
        <v>1336</v>
      </c>
      <c r="G99" s="214">
        <v>303</v>
      </c>
      <c r="I99" s="214">
        <v>1</v>
      </c>
      <c r="J99" s="214">
        <v>200</v>
      </c>
      <c r="K99" s="214">
        <v>45</v>
      </c>
      <c r="O99" s="214" t="s">
        <v>4451</v>
      </c>
      <c r="P99" s="214" t="s">
        <v>663</v>
      </c>
      <c r="Q99" s="216">
        <v>39904</v>
      </c>
    </row>
    <row r="100" spans="1:28" x14ac:dyDescent="0.2">
      <c r="C100" s="223" t="s">
        <v>1676</v>
      </c>
      <c r="D100" s="223" t="s">
        <v>1826</v>
      </c>
      <c r="E100" s="214" t="s">
        <v>1703</v>
      </c>
      <c r="F100" s="214" t="s">
        <v>1336</v>
      </c>
      <c r="G100" s="214">
        <v>303</v>
      </c>
      <c r="I100" s="214">
        <v>1</v>
      </c>
      <c r="J100" s="214">
        <v>100</v>
      </c>
      <c r="K100" s="214">
        <v>45</v>
      </c>
      <c r="O100" s="214" t="s">
        <v>4451</v>
      </c>
      <c r="P100" s="214" t="s">
        <v>663</v>
      </c>
      <c r="Q100" s="216">
        <v>39906</v>
      </c>
    </row>
    <row r="101" spans="1:28" x14ac:dyDescent="0.2">
      <c r="C101" s="223" t="s">
        <v>1676</v>
      </c>
      <c r="D101" s="223" t="s">
        <v>664</v>
      </c>
      <c r="E101" s="214" t="s">
        <v>1704</v>
      </c>
      <c r="F101" s="214" t="s">
        <v>1705</v>
      </c>
      <c r="G101" s="214">
        <v>303</v>
      </c>
      <c r="I101" s="214">
        <v>1</v>
      </c>
      <c r="J101" s="214">
        <v>100</v>
      </c>
      <c r="K101" s="214">
        <v>36</v>
      </c>
      <c r="O101" s="214" t="s">
        <v>1397</v>
      </c>
      <c r="P101" s="214" t="s">
        <v>1037</v>
      </c>
      <c r="Q101" s="216">
        <v>39909</v>
      </c>
    </row>
    <row r="102" spans="1:28" x14ac:dyDescent="0.2">
      <c r="C102" s="223" t="s">
        <v>1676</v>
      </c>
      <c r="D102" s="223" t="s">
        <v>1830</v>
      </c>
      <c r="E102" s="214" t="s">
        <v>1706</v>
      </c>
      <c r="F102" s="214">
        <v>238312</v>
      </c>
      <c r="G102" s="214">
        <v>303</v>
      </c>
      <c r="I102" s="214">
        <v>1</v>
      </c>
      <c r="J102" s="214">
        <v>207</v>
      </c>
      <c r="K102" s="214">
        <v>38</v>
      </c>
      <c r="O102" s="214" t="s">
        <v>4451</v>
      </c>
      <c r="P102" s="214" t="s">
        <v>1037</v>
      </c>
      <c r="Q102" s="216">
        <v>39911</v>
      </c>
    </row>
    <row r="103" spans="1:28" x14ac:dyDescent="0.2">
      <c r="C103" s="223" t="s">
        <v>1676</v>
      </c>
      <c r="D103" s="223" t="s">
        <v>1832</v>
      </c>
      <c r="E103" s="214" t="s">
        <v>1707</v>
      </c>
      <c r="F103" s="214" t="s">
        <v>1708</v>
      </c>
      <c r="G103" s="214">
        <v>303</v>
      </c>
      <c r="I103" s="214">
        <v>1</v>
      </c>
      <c r="J103" s="214">
        <v>25</v>
      </c>
      <c r="K103" s="214">
        <v>45</v>
      </c>
      <c r="O103" s="214" t="s">
        <v>4556</v>
      </c>
      <c r="P103" s="214" t="s">
        <v>669</v>
      </c>
      <c r="Q103" s="216">
        <v>39918</v>
      </c>
    </row>
    <row r="104" spans="1:28" x14ac:dyDescent="0.2">
      <c r="C104" s="223" t="s">
        <v>1676</v>
      </c>
      <c r="D104" s="223" t="s">
        <v>1834</v>
      </c>
      <c r="E104" s="214" t="s">
        <v>1706</v>
      </c>
      <c r="F104" s="214" t="s">
        <v>1081</v>
      </c>
      <c r="G104" s="214">
        <v>303</v>
      </c>
      <c r="I104" s="214">
        <v>1</v>
      </c>
      <c r="J104" s="214">
        <v>56</v>
      </c>
      <c r="K104" s="214">
        <v>45</v>
      </c>
      <c r="O104" s="214" t="s">
        <v>4556</v>
      </c>
      <c r="P104" s="214" t="s">
        <v>3192</v>
      </c>
      <c r="Q104" s="216">
        <v>39919</v>
      </c>
    </row>
    <row r="105" spans="1:28" x14ac:dyDescent="0.2">
      <c r="C105" s="223" t="s">
        <v>1676</v>
      </c>
      <c r="D105" s="223" t="s">
        <v>1836</v>
      </c>
      <c r="E105" s="214" t="s">
        <v>1709</v>
      </c>
      <c r="F105" s="214" t="s">
        <v>1672</v>
      </c>
      <c r="G105" s="214">
        <v>303</v>
      </c>
      <c r="I105" s="214">
        <v>1</v>
      </c>
      <c r="J105" s="214">
        <v>92</v>
      </c>
      <c r="K105" s="214">
        <v>36</v>
      </c>
      <c r="O105" s="214" t="s">
        <v>4556</v>
      </c>
      <c r="P105" s="214" t="s">
        <v>663</v>
      </c>
      <c r="Q105" s="216">
        <v>39920</v>
      </c>
    </row>
    <row r="106" spans="1:28" x14ac:dyDescent="0.2">
      <c r="C106" s="223" t="s">
        <v>1676</v>
      </c>
      <c r="D106" s="223" t="s">
        <v>1838</v>
      </c>
      <c r="E106" s="214" t="s">
        <v>1710</v>
      </c>
      <c r="F106" s="214" t="s">
        <v>4178</v>
      </c>
      <c r="G106" s="214">
        <v>303</v>
      </c>
      <c r="I106" s="214">
        <v>1</v>
      </c>
      <c r="J106" s="214">
        <v>56</v>
      </c>
      <c r="K106" s="214">
        <v>45</v>
      </c>
      <c r="O106" s="214" t="s">
        <v>4451</v>
      </c>
      <c r="P106" s="214" t="s">
        <v>669</v>
      </c>
      <c r="Q106" s="216">
        <v>39924</v>
      </c>
    </row>
    <row r="107" spans="1:28" x14ac:dyDescent="0.2">
      <c r="C107" s="223" t="s">
        <v>1676</v>
      </c>
      <c r="D107" s="223" t="s">
        <v>1840</v>
      </c>
      <c r="E107" s="214" t="s">
        <v>1711</v>
      </c>
      <c r="F107" s="214" t="s">
        <v>1712</v>
      </c>
      <c r="G107" s="214">
        <v>303</v>
      </c>
      <c r="I107" s="214">
        <v>1</v>
      </c>
      <c r="J107" s="214">
        <v>56</v>
      </c>
      <c r="K107" s="214">
        <v>45</v>
      </c>
      <c r="O107" s="214" t="s">
        <v>4556</v>
      </c>
      <c r="P107" s="214" t="s">
        <v>663</v>
      </c>
      <c r="Q107" s="216">
        <v>39930</v>
      </c>
    </row>
    <row r="108" spans="1:28" x14ac:dyDescent="0.2">
      <c r="C108" s="223" t="s">
        <v>1676</v>
      </c>
      <c r="D108" s="223" t="s">
        <v>1843</v>
      </c>
      <c r="E108" s="214" t="s">
        <v>1713</v>
      </c>
      <c r="F108" s="214" t="s">
        <v>4828</v>
      </c>
      <c r="G108" s="214">
        <v>303</v>
      </c>
      <c r="I108" s="214">
        <v>1</v>
      </c>
      <c r="J108" s="214">
        <v>112</v>
      </c>
      <c r="K108" s="214">
        <v>36</v>
      </c>
      <c r="O108" s="214" t="s">
        <v>4556</v>
      </c>
      <c r="P108" s="214" t="s">
        <v>669</v>
      </c>
      <c r="Q108" s="216">
        <v>39931</v>
      </c>
    </row>
    <row r="109" spans="1:28" ht="13.5" thickBot="1" x14ac:dyDescent="0.25">
      <c r="C109" s="237" t="s">
        <v>1676</v>
      </c>
      <c r="D109" s="237" t="s">
        <v>1845</v>
      </c>
      <c r="E109" s="235" t="s">
        <v>1714</v>
      </c>
      <c r="F109" s="235" t="s">
        <v>3711</v>
      </c>
      <c r="G109" s="235">
        <v>303</v>
      </c>
      <c r="H109" s="235"/>
      <c r="I109" s="235">
        <v>1</v>
      </c>
      <c r="J109" s="235">
        <v>56</v>
      </c>
      <c r="K109" s="235">
        <v>45</v>
      </c>
      <c r="L109" s="235"/>
      <c r="M109" s="235"/>
      <c r="N109" s="235"/>
      <c r="O109" s="235" t="s">
        <v>4556</v>
      </c>
      <c r="P109" s="235" t="s">
        <v>663</v>
      </c>
      <c r="Q109" s="236">
        <v>39932</v>
      </c>
    </row>
    <row r="110" spans="1:28" x14ac:dyDescent="0.2">
      <c r="C110" s="223" t="s">
        <v>1676</v>
      </c>
      <c r="D110" s="223" t="s">
        <v>1847</v>
      </c>
      <c r="E110" s="214" t="s">
        <v>1715</v>
      </c>
      <c r="F110" s="214" t="s">
        <v>1008</v>
      </c>
      <c r="G110" s="214">
        <v>303</v>
      </c>
      <c r="I110" s="214">
        <v>1</v>
      </c>
      <c r="J110" s="214">
        <v>39</v>
      </c>
      <c r="K110" s="214">
        <v>45</v>
      </c>
      <c r="O110" s="214" t="s">
        <v>4556</v>
      </c>
      <c r="P110" s="214" t="s">
        <v>669</v>
      </c>
      <c r="Q110" s="216">
        <v>39937</v>
      </c>
    </row>
    <row r="111" spans="1:28" s="225" customFormat="1" x14ac:dyDescent="0.2">
      <c r="A111" s="224"/>
      <c r="C111" s="226" t="s">
        <v>4453</v>
      </c>
      <c r="D111" s="353"/>
      <c r="E111" s="228"/>
      <c r="F111" s="228"/>
      <c r="G111" s="228"/>
      <c r="H111" s="228"/>
      <c r="I111" s="228"/>
      <c r="J111" s="228"/>
      <c r="K111" s="228"/>
      <c r="L111" s="228"/>
      <c r="M111" s="228"/>
      <c r="N111" s="228"/>
      <c r="O111" s="228"/>
      <c r="P111" s="228"/>
      <c r="Q111" s="230"/>
      <c r="R111"/>
      <c r="S111"/>
      <c r="T111"/>
      <c r="U111"/>
      <c r="V111"/>
      <c r="W111"/>
      <c r="X111" s="1"/>
      <c r="Y111" s="1"/>
      <c r="Z111" s="1"/>
      <c r="AA111"/>
      <c r="AB111"/>
    </row>
    <row r="112" spans="1:28" x14ac:dyDescent="0.2">
      <c r="C112" s="223" t="s">
        <v>1716</v>
      </c>
      <c r="D112" s="223" t="s">
        <v>4906</v>
      </c>
      <c r="E112" s="214" t="s">
        <v>1715</v>
      </c>
      <c r="F112" s="214" t="s">
        <v>1008</v>
      </c>
      <c r="G112" s="214">
        <v>303</v>
      </c>
      <c r="I112" s="214">
        <v>1</v>
      </c>
      <c r="J112" s="214">
        <v>20</v>
      </c>
      <c r="K112" s="214">
        <v>45</v>
      </c>
      <c r="O112" s="214" t="s">
        <v>4556</v>
      </c>
      <c r="P112" s="214" t="s">
        <v>663</v>
      </c>
      <c r="Q112" s="216">
        <v>39937</v>
      </c>
    </row>
    <row r="113" spans="3:17" x14ac:dyDescent="0.2">
      <c r="C113" s="223" t="s">
        <v>1716</v>
      </c>
      <c r="D113" s="223" t="s">
        <v>4907</v>
      </c>
      <c r="E113" s="214" t="s">
        <v>1703</v>
      </c>
      <c r="F113" s="214" t="s">
        <v>1336</v>
      </c>
      <c r="G113" s="214">
        <v>303</v>
      </c>
      <c r="I113" s="214">
        <v>1</v>
      </c>
      <c r="J113" s="214">
        <v>336</v>
      </c>
      <c r="K113" s="214">
        <v>45</v>
      </c>
      <c r="O113" s="214" t="s">
        <v>4451</v>
      </c>
      <c r="P113" s="214" t="s">
        <v>669</v>
      </c>
      <c r="Q113" s="216">
        <v>39944</v>
      </c>
    </row>
    <row r="114" spans="3:17" x14ac:dyDescent="0.2">
      <c r="C114" s="223" t="s">
        <v>1716</v>
      </c>
      <c r="D114" s="223" t="s">
        <v>4908</v>
      </c>
      <c r="E114" s="214" t="s">
        <v>1717</v>
      </c>
      <c r="F114" s="214" t="s">
        <v>1718</v>
      </c>
      <c r="G114" s="214">
        <v>303</v>
      </c>
      <c r="I114" s="214">
        <v>1</v>
      </c>
      <c r="J114" s="214">
        <v>25</v>
      </c>
      <c r="K114" s="214">
        <v>63</v>
      </c>
      <c r="O114" s="214" t="s">
        <v>4556</v>
      </c>
      <c r="P114" s="214" t="s">
        <v>669</v>
      </c>
      <c r="Q114" s="216">
        <v>39947</v>
      </c>
    </row>
    <row r="115" spans="3:17" x14ac:dyDescent="0.2">
      <c r="C115" s="223" t="s">
        <v>1716</v>
      </c>
      <c r="D115" s="223" t="s">
        <v>4909</v>
      </c>
      <c r="E115" s="214" t="s">
        <v>1719</v>
      </c>
      <c r="F115" s="214" t="s">
        <v>1720</v>
      </c>
      <c r="G115" s="214">
        <v>303</v>
      </c>
      <c r="I115" s="214">
        <v>1</v>
      </c>
      <c r="J115" s="214">
        <v>96</v>
      </c>
      <c r="K115" s="214">
        <v>45</v>
      </c>
      <c r="O115" s="214" t="s">
        <v>4556</v>
      </c>
      <c r="P115" s="214" t="s">
        <v>1754</v>
      </c>
      <c r="Q115" s="216">
        <v>39948</v>
      </c>
    </row>
    <row r="116" spans="3:17" x14ac:dyDescent="0.2">
      <c r="C116" s="223" t="s">
        <v>1716</v>
      </c>
      <c r="D116" s="223" t="s">
        <v>4910</v>
      </c>
      <c r="E116" s="214" t="s">
        <v>1721</v>
      </c>
      <c r="F116" s="214" t="s">
        <v>1722</v>
      </c>
      <c r="G116" s="214">
        <v>303</v>
      </c>
      <c r="I116" s="214">
        <v>1</v>
      </c>
      <c r="J116" s="214">
        <v>50</v>
      </c>
      <c r="K116" s="214">
        <v>45</v>
      </c>
      <c r="O116" s="214" t="s">
        <v>4451</v>
      </c>
      <c r="P116" s="214" t="s">
        <v>663</v>
      </c>
      <c r="Q116" s="216">
        <v>39953</v>
      </c>
    </row>
    <row r="117" spans="3:17" x14ac:dyDescent="0.2">
      <c r="C117" s="223" t="s">
        <v>1716</v>
      </c>
      <c r="D117" s="223" t="s">
        <v>4911</v>
      </c>
      <c r="E117" s="214" t="s">
        <v>1723</v>
      </c>
      <c r="F117" s="214" t="s">
        <v>631</v>
      </c>
      <c r="G117" s="214">
        <v>303</v>
      </c>
      <c r="I117" s="214">
        <v>1</v>
      </c>
      <c r="J117" s="214">
        <v>56</v>
      </c>
      <c r="K117" s="214">
        <v>36</v>
      </c>
      <c r="O117" s="214" t="s">
        <v>4556</v>
      </c>
      <c r="P117" s="214" t="s">
        <v>663</v>
      </c>
      <c r="Q117" s="216">
        <v>39958</v>
      </c>
    </row>
    <row r="118" spans="3:17" x14ac:dyDescent="0.2">
      <c r="C118" s="223" t="s">
        <v>1716</v>
      </c>
      <c r="D118" s="223" t="s">
        <v>3639</v>
      </c>
      <c r="E118" s="214" t="s">
        <v>1724</v>
      </c>
      <c r="F118" s="214" t="s">
        <v>631</v>
      </c>
      <c r="G118" s="214">
        <v>151</v>
      </c>
      <c r="I118" s="214">
        <v>2</v>
      </c>
      <c r="J118" s="214">
        <v>25</v>
      </c>
      <c r="K118" s="214">
        <v>36</v>
      </c>
      <c r="O118" s="214" t="s">
        <v>4556</v>
      </c>
      <c r="P118" s="214" t="s">
        <v>669</v>
      </c>
      <c r="Q118" s="216">
        <v>39958</v>
      </c>
    </row>
    <row r="119" spans="3:17" ht="13.5" thickBot="1" x14ac:dyDescent="0.25">
      <c r="C119" s="237" t="s">
        <v>1716</v>
      </c>
      <c r="D119" s="237" t="s">
        <v>4912</v>
      </c>
      <c r="E119" s="235" t="s">
        <v>1725</v>
      </c>
      <c r="F119" s="235" t="s">
        <v>4131</v>
      </c>
      <c r="G119" s="235">
        <v>303</v>
      </c>
      <c r="H119" s="235"/>
      <c r="I119" s="235">
        <v>1</v>
      </c>
      <c r="J119" s="235">
        <v>60</v>
      </c>
      <c r="K119" s="235">
        <v>45</v>
      </c>
      <c r="L119" s="235"/>
      <c r="M119" s="235"/>
      <c r="N119" s="235"/>
      <c r="O119" s="235" t="s">
        <v>4556</v>
      </c>
      <c r="P119" s="235" t="s">
        <v>669</v>
      </c>
      <c r="Q119" s="236">
        <v>39959</v>
      </c>
    </row>
    <row r="120" spans="3:17" x14ac:dyDescent="0.2">
      <c r="C120" s="223" t="s">
        <v>1716</v>
      </c>
      <c r="D120" s="223" t="s">
        <v>4913</v>
      </c>
      <c r="E120" s="214" t="s">
        <v>1726</v>
      </c>
      <c r="F120" s="214" t="s">
        <v>3752</v>
      </c>
      <c r="G120" s="214">
        <v>151</v>
      </c>
      <c r="I120" s="214">
        <v>2</v>
      </c>
      <c r="J120" s="214">
        <v>138</v>
      </c>
      <c r="K120" s="214">
        <v>45</v>
      </c>
      <c r="O120" s="214" t="s">
        <v>4556</v>
      </c>
      <c r="P120" s="214" t="s">
        <v>669</v>
      </c>
      <c r="Q120" s="216">
        <v>39969</v>
      </c>
    </row>
    <row r="121" spans="3:17" x14ac:dyDescent="0.2">
      <c r="C121" s="223" t="s">
        <v>1716</v>
      </c>
      <c r="D121" s="223" t="s">
        <v>4914</v>
      </c>
      <c r="E121" s="214" t="s">
        <v>1727</v>
      </c>
      <c r="F121" s="214" t="s">
        <v>1575</v>
      </c>
      <c r="G121" s="214">
        <v>303</v>
      </c>
      <c r="I121" s="214">
        <v>1</v>
      </c>
      <c r="J121" s="214">
        <v>100</v>
      </c>
      <c r="K121" s="214">
        <v>45</v>
      </c>
      <c r="O121" s="214" t="s">
        <v>4556</v>
      </c>
      <c r="P121" s="214" t="s">
        <v>669</v>
      </c>
      <c r="Q121" s="216">
        <v>39973</v>
      </c>
    </row>
    <row r="122" spans="3:17" x14ac:dyDescent="0.2">
      <c r="C122" s="223" t="s">
        <v>1716</v>
      </c>
      <c r="D122" s="223" t="s">
        <v>4915</v>
      </c>
      <c r="E122" s="214" t="s">
        <v>1728</v>
      </c>
      <c r="F122" s="214" t="s">
        <v>1729</v>
      </c>
      <c r="G122" s="214">
        <v>303</v>
      </c>
      <c r="I122" s="214">
        <v>1</v>
      </c>
      <c r="J122" s="214">
        <v>25</v>
      </c>
      <c r="K122" s="214">
        <v>63</v>
      </c>
      <c r="O122" s="214" t="s">
        <v>4556</v>
      </c>
      <c r="P122" s="214" t="s">
        <v>669</v>
      </c>
      <c r="Q122" s="216">
        <v>39974</v>
      </c>
    </row>
    <row r="123" spans="3:17" x14ac:dyDescent="0.2">
      <c r="C123" s="223" t="s">
        <v>1716</v>
      </c>
      <c r="D123" s="223" t="s">
        <v>1748</v>
      </c>
      <c r="E123" s="214" t="s">
        <v>1730</v>
      </c>
      <c r="F123" s="214" t="s">
        <v>2500</v>
      </c>
      <c r="G123" s="214">
        <v>303</v>
      </c>
      <c r="I123" s="214">
        <v>1</v>
      </c>
      <c r="J123" s="214">
        <v>17.5</v>
      </c>
      <c r="K123" s="214">
        <v>45</v>
      </c>
      <c r="O123" s="214" t="s">
        <v>4556</v>
      </c>
      <c r="P123" s="214" t="s">
        <v>669</v>
      </c>
      <c r="Q123" s="216">
        <v>39975</v>
      </c>
    </row>
    <row r="124" spans="3:17" x14ac:dyDescent="0.2">
      <c r="C124" s="223" t="s">
        <v>1716</v>
      </c>
      <c r="D124" s="223" t="s">
        <v>1749</v>
      </c>
      <c r="E124" s="214" t="s">
        <v>1731</v>
      </c>
      <c r="F124" s="214" t="s">
        <v>4131</v>
      </c>
      <c r="G124" s="214">
        <v>303</v>
      </c>
      <c r="I124" s="214">
        <v>1</v>
      </c>
      <c r="J124" s="214">
        <v>112</v>
      </c>
      <c r="K124" s="214">
        <v>45</v>
      </c>
      <c r="O124" s="214" t="s">
        <v>4556</v>
      </c>
      <c r="P124" s="214" t="s">
        <v>663</v>
      </c>
      <c r="Q124" s="216">
        <v>39980</v>
      </c>
    </row>
    <row r="125" spans="3:17" x14ac:dyDescent="0.2">
      <c r="C125" s="223" t="s">
        <v>1716</v>
      </c>
      <c r="D125" s="223" t="s">
        <v>1750</v>
      </c>
      <c r="E125" s="214" t="s">
        <v>1732</v>
      </c>
      <c r="F125" s="214" t="s">
        <v>1733</v>
      </c>
      <c r="G125" s="214">
        <v>303</v>
      </c>
      <c r="I125" s="214">
        <v>1</v>
      </c>
      <c r="J125" s="214">
        <v>30</v>
      </c>
      <c r="K125" s="214">
        <v>45</v>
      </c>
      <c r="O125" s="214" t="s">
        <v>4451</v>
      </c>
      <c r="P125" s="214" t="s">
        <v>669</v>
      </c>
      <c r="Q125" s="216">
        <v>39980</v>
      </c>
    </row>
    <row r="126" spans="3:17" x14ac:dyDescent="0.2">
      <c r="C126" s="223" t="s">
        <v>1716</v>
      </c>
      <c r="D126" s="223" t="s">
        <v>1751</v>
      </c>
      <c r="E126" s="214" t="s">
        <v>1734</v>
      </c>
      <c r="F126" s="214" t="s">
        <v>1735</v>
      </c>
      <c r="G126" s="214">
        <v>303</v>
      </c>
      <c r="I126" s="214">
        <v>1</v>
      </c>
      <c r="J126" s="214">
        <v>20</v>
      </c>
      <c r="K126" s="214">
        <v>45</v>
      </c>
      <c r="O126" s="214" t="s">
        <v>4451</v>
      </c>
      <c r="P126" s="214" t="s">
        <v>663</v>
      </c>
      <c r="Q126" s="216">
        <v>39981</v>
      </c>
    </row>
    <row r="127" spans="3:17" x14ac:dyDescent="0.2">
      <c r="C127" s="223" t="s">
        <v>1716</v>
      </c>
      <c r="D127" s="223" t="s">
        <v>1756</v>
      </c>
      <c r="E127" s="214" t="s">
        <v>1736</v>
      </c>
      <c r="F127" s="214" t="s">
        <v>1737</v>
      </c>
      <c r="G127" s="214">
        <v>303</v>
      </c>
      <c r="I127" s="214">
        <v>1</v>
      </c>
      <c r="J127" s="214">
        <v>15</v>
      </c>
      <c r="K127" s="214">
        <v>45</v>
      </c>
      <c r="O127" s="214" t="s">
        <v>4451</v>
      </c>
      <c r="P127" s="214" t="s">
        <v>663</v>
      </c>
      <c r="Q127" s="216">
        <v>39981</v>
      </c>
    </row>
    <row r="128" spans="3:17" x14ac:dyDescent="0.2">
      <c r="C128" s="223" t="s">
        <v>1716</v>
      </c>
      <c r="D128" s="223" t="s">
        <v>774</v>
      </c>
      <c r="E128" s="214" t="s">
        <v>1738</v>
      </c>
      <c r="F128" s="214" t="s">
        <v>1739</v>
      </c>
      <c r="G128" s="214">
        <v>303</v>
      </c>
      <c r="I128" s="214">
        <v>1</v>
      </c>
      <c r="J128" s="214">
        <v>60</v>
      </c>
      <c r="K128" s="214">
        <v>45</v>
      </c>
      <c r="O128" s="214" t="s">
        <v>4556</v>
      </c>
      <c r="P128" s="214" t="s">
        <v>669</v>
      </c>
      <c r="Q128" s="216">
        <v>39982</v>
      </c>
    </row>
    <row r="129" spans="1:28" ht="13.5" thickBot="1" x14ac:dyDescent="0.25">
      <c r="C129" s="237" t="s">
        <v>1716</v>
      </c>
      <c r="D129" s="237" t="s">
        <v>778</v>
      </c>
      <c r="E129" s="235">
        <v>2001995</v>
      </c>
      <c r="F129" s="235">
        <v>246342</v>
      </c>
      <c r="G129" s="235">
        <v>303</v>
      </c>
      <c r="H129" s="235"/>
      <c r="I129" s="235">
        <v>1</v>
      </c>
      <c r="J129" s="235">
        <v>82</v>
      </c>
      <c r="K129" s="235">
        <v>46</v>
      </c>
      <c r="L129" s="235"/>
      <c r="M129" s="235"/>
      <c r="N129" s="235"/>
      <c r="O129" s="235" t="s">
        <v>4451</v>
      </c>
      <c r="P129" s="235" t="s">
        <v>1037</v>
      </c>
      <c r="Q129" s="236">
        <v>39986</v>
      </c>
    </row>
    <row r="130" spans="1:28" s="225" customFormat="1" x14ac:dyDescent="0.2">
      <c r="A130" s="224"/>
      <c r="C130" s="226" t="s">
        <v>4453</v>
      </c>
      <c r="D130" s="353"/>
      <c r="E130" s="228"/>
      <c r="F130" s="228"/>
      <c r="G130" s="228"/>
      <c r="H130" s="228"/>
      <c r="I130" s="228"/>
      <c r="J130" s="228"/>
      <c r="K130" s="228"/>
      <c r="L130" s="228"/>
      <c r="M130" s="228"/>
      <c r="N130" s="228"/>
      <c r="O130" s="228"/>
      <c r="P130" s="228"/>
      <c r="Q130" s="230"/>
      <c r="R130"/>
      <c r="S130"/>
      <c r="T130"/>
      <c r="U130"/>
      <c r="V130"/>
      <c r="W130"/>
      <c r="X130" s="1"/>
      <c r="Y130" s="1"/>
      <c r="Z130" s="1"/>
      <c r="AA130"/>
      <c r="AB130"/>
    </row>
    <row r="131" spans="1:28" x14ac:dyDescent="0.2">
      <c r="C131" s="223" t="s">
        <v>1740</v>
      </c>
      <c r="D131" s="223" t="s">
        <v>4898</v>
      </c>
      <c r="E131" s="214" t="s">
        <v>1741</v>
      </c>
      <c r="F131" s="214" t="s">
        <v>2889</v>
      </c>
      <c r="G131" s="214">
        <v>303</v>
      </c>
      <c r="I131" s="214">
        <v>1</v>
      </c>
      <c r="J131" s="214">
        <v>360</v>
      </c>
      <c r="K131" s="214">
        <v>45</v>
      </c>
      <c r="O131" s="214" t="s">
        <v>4556</v>
      </c>
      <c r="P131" s="214" t="s">
        <v>669</v>
      </c>
      <c r="Q131" s="216">
        <v>40003</v>
      </c>
    </row>
    <row r="132" spans="1:28" x14ac:dyDescent="0.2">
      <c r="C132" s="223" t="s">
        <v>1740</v>
      </c>
      <c r="D132" s="223" t="s">
        <v>4899</v>
      </c>
      <c r="E132" s="214" t="s">
        <v>1742</v>
      </c>
      <c r="F132" s="214" t="s">
        <v>3719</v>
      </c>
      <c r="G132" s="214">
        <v>303</v>
      </c>
      <c r="I132" s="214">
        <v>1</v>
      </c>
      <c r="J132" s="214">
        <v>260</v>
      </c>
      <c r="K132" s="214">
        <v>46</v>
      </c>
      <c r="O132" s="214" t="s">
        <v>4452</v>
      </c>
      <c r="P132" s="214" t="s">
        <v>663</v>
      </c>
      <c r="Q132" s="216">
        <v>40009</v>
      </c>
    </row>
    <row r="133" spans="1:28" ht="13.5" thickBot="1" x14ac:dyDescent="0.25">
      <c r="C133" s="237" t="s">
        <v>1740</v>
      </c>
      <c r="D133" s="237" t="s">
        <v>4900</v>
      </c>
      <c r="E133" s="235" t="s">
        <v>3720</v>
      </c>
      <c r="F133" s="235" t="s">
        <v>633</v>
      </c>
      <c r="G133" s="235">
        <v>303</v>
      </c>
      <c r="H133" s="235"/>
      <c r="I133" s="235">
        <v>1</v>
      </c>
      <c r="J133" s="235">
        <v>50</v>
      </c>
      <c r="K133" s="235">
        <v>36</v>
      </c>
      <c r="L133" s="235"/>
      <c r="M133" s="235"/>
      <c r="N133" s="235"/>
      <c r="O133" s="235" t="s">
        <v>4556</v>
      </c>
      <c r="P133" s="235" t="s">
        <v>669</v>
      </c>
      <c r="Q133" s="236">
        <v>40010</v>
      </c>
    </row>
    <row r="134" spans="1:28" x14ac:dyDescent="0.2">
      <c r="F134" s="214" t="s">
        <v>3721</v>
      </c>
      <c r="G134" s="214">
        <v>151</v>
      </c>
      <c r="I134" s="214">
        <v>2</v>
      </c>
      <c r="J134" s="214">
        <v>127</v>
      </c>
      <c r="K134" s="214">
        <v>55</v>
      </c>
      <c r="O134" s="214" t="s">
        <v>4556</v>
      </c>
      <c r="P134" s="214" t="s">
        <v>669</v>
      </c>
      <c r="Q134" s="216">
        <v>40031</v>
      </c>
    </row>
    <row r="135" spans="1:28" x14ac:dyDescent="0.2">
      <c r="C135" s="223" t="s">
        <v>1740</v>
      </c>
      <c r="D135" s="223" t="s">
        <v>4901</v>
      </c>
      <c r="E135" s="214" t="s">
        <v>3722</v>
      </c>
      <c r="F135" s="214" t="s">
        <v>3723</v>
      </c>
      <c r="G135" s="214">
        <v>151</v>
      </c>
      <c r="I135" s="214">
        <v>2</v>
      </c>
      <c r="J135" s="214">
        <v>400</v>
      </c>
      <c r="K135" s="214">
        <v>26</v>
      </c>
      <c r="O135" s="214" t="s">
        <v>4491</v>
      </c>
      <c r="P135" s="214" t="s">
        <v>669</v>
      </c>
      <c r="Q135" s="216">
        <v>40038</v>
      </c>
    </row>
    <row r="136" spans="1:28" x14ac:dyDescent="0.2">
      <c r="C136" s="223" t="s">
        <v>1740</v>
      </c>
      <c r="D136" s="223" t="s">
        <v>4902</v>
      </c>
      <c r="E136" s="214" t="s">
        <v>3722</v>
      </c>
      <c r="F136" s="214" t="s">
        <v>3723</v>
      </c>
      <c r="G136" s="214">
        <v>151</v>
      </c>
      <c r="I136" s="214">
        <v>2</v>
      </c>
      <c r="J136" s="214">
        <v>300</v>
      </c>
      <c r="K136" s="214">
        <v>26</v>
      </c>
      <c r="O136" s="214" t="s">
        <v>4491</v>
      </c>
      <c r="P136" s="214" t="s">
        <v>669</v>
      </c>
      <c r="Q136" s="216">
        <v>40043</v>
      </c>
    </row>
    <row r="137" spans="1:28" x14ac:dyDescent="0.2">
      <c r="C137" s="223" t="s">
        <v>1740</v>
      </c>
      <c r="D137" s="223" t="s">
        <v>4903</v>
      </c>
      <c r="E137" s="214" t="s">
        <v>3722</v>
      </c>
      <c r="F137" s="214" t="s">
        <v>3723</v>
      </c>
      <c r="G137" s="214">
        <v>151</v>
      </c>
      <c r="I137" s="214">
        <v>2</v>
      </c>
      <c r="J137" s="214">
        <v>290</v>
      </c>
      <c r="K137" s="214">
        <v>36</v>
      </c>
      <c r="O137" s="214" t="s">
        <v>4491</v>
      </c>
      <c r="P137" s="214" t="s">
        <v>1754</v>
      </c>
      <c r="Q137" s="216">
        <v>40045</v>
      </c>
    </row>
    <row r="138" spans="1:28" x14ac:dyDescent="0.2">
      <c r="C138" s="223" t="s">
        <v>1740</v>
      </c>
      <c r="D138" s="223" t="s">
        <v>4904</v>
      </c>
      <c r="E138" s="214" t="s">
        <v>3724</v>
      </c>
      <c r="F138" s="214" t="s">
        <v>3725</v>
      </c>
      <c r="G138" s="214">
        <v>303</v>
      </c>
      <c r="I138" s="214">
        <v>1</v>
      </c>
      <c r="J138" s="214">
        <v>100</v>
      </c>
      <c r="K138" s="214">
        <v>49</v>
      </c>
      <c r="O138" s="214" t="s">
        <v>4556</v>
      </c>
      <c r="P138" s="214" t="s">
        <v>669</v>
      </c>
      <c r="Q138" s="216">
        <v>40049</v>
      </c>
    </row>
    <row r="139" spans="1:28" ht="13.5" thickBot="1" x14ac:dyDescent="0.25">
      <c r="C139" s="237" t="s">
        <v>1740</v>
      </c>
      <c r="D139" s="237" t="s">
        <v>4905</v>
      </c>
      <c r="E139" s="235" t="s">
        <v>3726</v>
      </c>
      <c r="F139" s="235" t="s">
        <v>1722</v>
      </c>
      <c r="G139" s="235">
        <v>303</v>
      </c>
      <c r="H139" s="235"/>
      <c r="I139" s="235">
        <v>1</v>
      </c>
      <c r="J139" s="235">
        <v>100</v>
      </c>
      <c r="K139" s="235">
        <v>45</v>
      </c>
      <c r="L139" s="235"/>
      <c r="M139" s="235"/>
      <c r="N139" s="235"/>
      <c r="O139" s="235" t="s">
        <v>4451</v>
      </c>
      <c r="P139" s="235" t="s">
        <v>1754</v>
      </c>
      <c r="Q139" s="236">
        <v>40056</v>
      </c>
    </row>
    <row r="140" spans="1:28" x14ac:dyDescent="0.2">
      <c r="C140" s="223" t="s">
        <v>1740</v>
      </c>
      <c r="D140" s="223" t="s">
        <v>4906</v>
      </c>
      <c r="E140" s="214" t="s">
        <v>3724</v>
      </c>
      <c r="F140" s="214" t="s">
        <v>3725</v>
      </c>
      <c r="G140" s="214">
        <v>303</v>
      </c>
      <c r="I140" s="214">
        <v>1</v>
      </c>
      <c r="J140" s="214">
        <v>65</v>
      </c>
      <c r="K140" s="214">
        <v>49</v>
      </c>
      <c r="O140" s="214" t="s">
        <v>4556</v>
      </c>
      <c r="P140" s="214" t="s">
        <v>1754</v>
      </c>
      <c r="Q140" s="216">
        <v>40057</v>
      </c>
    </row>
    <row r="141" spans="1:28" x14ac:dyDescent="0.2">
      <c r="C141" s="223" t="s">
        <v>1740</v>
      </c>
      <c r="D141" s="223" t="s">
        <v>4907</v>
      </c>
      <c r="E141" s="214" t="s">
        <v>3727</v>
      </c>
      <c r="F141" s="214" t="s">
        <v>633</v>
      </c>
      <c r="G141" s="214">
        <v>303</v>
      </c>
      <c r="I141" s="214">
        <v>1</v>
      </c>
      <c r="J141" s="214">
        <v>112</v>
      </c>
      <c r="K141" s="214">
        <v>36</v>
      </c>
      <c r="O141" s="214" t="s">
        <v>4556</v>
      </c>
      <c r="P141" s="214" t="s">
        <v>669</v>
      </c>
      <c r="Q141" s="216">
        <v>40059</v>
      </c>
    </row>
    <row r="142" spans="1:28" x14ac:dyDescent="0.2">
      <c r="C142" s="223" t="s">
        <v>1740</v>
      </c>
      <c r="D142" s="223" t="s">
        <v>4908</v>
      </c>
      <c r="E142" s="214" t="s">
        <v>3728</v>
      </c>
      <c r="F142" s="214" t="s">
        <v>1093</v>
      </c>
      <c r="G142" s="214">
        <v>151</v>
      </c>
      <c r="I142" s="214">
        <v>2</v>
      </c>
      <c r="J142" s="214">
        <v>150</v>
      </c>
      <c r="K142" s="214">
        <v>62</v>
      </c>
      <c r="O142" s="214" t="s">
        <v>4452</v>
      </c>
      <c r="P142" s="214" t="s">
        <v>669</v>
      </c>
      <c r="Q142" s="216">
        <v>40064</v>
      </c>
    </row>
    <row r="143" spans="1:28" x14ac:dyDescent="0.2">
      <c r="C143" s="223" t="s">
        <v>1740</v>
      </c>
      <c r="D143" s="223" t="s">
        <v>4909</v>
      </c>
      <c r="E143" s="214" t="s">
        <v>3729</v>
      </c>
      <c r="F143" s="214" t="s">
        <v>3730</v>
      </c>
      <c r="G143" s="214">
        <v>303</v>
      </c>
      <c r="I143" s="214">
        <v>1</v>
      </c>
      <c r="J143" s="214">
        <v>50</v>
      </c>
      <c r="K143" s="214">
        <v>63</v>
      </c>
      <c r="O143" s="214" t="s">
        <v>4556</v>
      </c>
      <c r="P143" s="214" t="s">
        <v>669</v>
      </c>
      <c r="Q143" s="216">
        <v>40066</v>
      </c>
    </row>
    <row r="144" spans="1:28" x14ac:dyDescent="0.2">
      <c r="C144" s="223" t="s">
        <v>1740</v>
      </c>
      <c r="D144" s="223" t="s">
        <v>4910</v>
      </c>
      <c r="E144" s="214" t="s">
        <v>1092</v>
      </c>
      <c r="F144" s="214" t="s">
        <v>1093</v>
      </c>
      <c r="G144" s="214">
        <v>151</v>
      </c>
      <c r="I144" s="214">
        <v>2</v>
      </c>
      <c r="J144" s="214">
        <v>12</v>
      </c>
      <c r="K144" s="214">
        <v>62</v>
      </c>
      <c r="O144" s="214" t="s">
        <v>4452</v>
      </c>
      <c r="P144" s="214" t="s">
        <v>1754</v>
      </c>
      <c r="Q144" s="216">
        <v>40066</v>
      </c>
    </row>
    <row r="145" spans="1:28" x14ac:dyDescent="0.2">
      <c r="C145" s="223" t="s">
        <v>1740</v>
      </c>
      <c r="D145" s="223" t="s">
        <v>4911</v>
      </c>
      <c r="E145" s="214" t="s">
        <v>3729</v>
      </c>
      <c r="F145" s="214" t="s">
        <v>3730</v>
      </c>
      <c r="G145" s="214">
        <v>303</v>
      </c>
      <c r="I145" s="214">
        <v>1</v>
      </c>
      <c r="J145" s="214">
        <v>140</v>
      </c>
      <c r="K145" s="214">
        <v>63</v>
      </c>
      <c r="O145" s="214" t="s">
        <v>4556</v>
      </c>
      <c r="P145" s="214" t="s">
        <v>669</v>
      </c>
      <c r="Q145" s="216">
        <v>40071</v>
      </c>
    </row>
    <row r="146" spans="1:28" x14ac:dyDescent="0.2">
      <c r="C146" s="223" t="s">
        <v>1740</v>
      </c>
      <c r="D146" s="223" t="s">
        <v>3639</v>
      </c>
      <c r="F146" s="214" t="s">
        <v>3731</v>
      </c>
      <c r="G146" s="214">
        <v>151</v>
      </c>
      <c r="I146" s="214">
        <v>2</v>
      </c>
      <c r="J146" s="214">
        <v>33</v>
      </c>
      <c r="K146" s="214">
        <v>50</v>
      </c>
      <c r="O146" s="214" t="s">
        <v>4451</v>
      </c>
      <c r="P146" s="214" t="s">
        <v>1037</v>
      </c>
      <c r="Q146" s="216">
        <v>40072</v>
      </c>
    </row>
    <row r="147" spans="1:28" x14ac:dyDescent="0.2">
      <c r="C147" s="223" t="s">
        <v>1740</v>
      </c>
      <c r="D147" s="223" t="s">
        <v>4912</v>
      </c>
      <c r="E147" s="214" t="s">
        <v>3732</v>
      </c>
      <c r="F147" s="214" t="s">
        <v>3733</v>
      </c>
      <c r="G147" s="214">
        <v>151</v>
      </c>
      <c r="I147" s="214">
        <v>2</v>
      </c>
      <c r="J147" s="214">
        <v>100</v>
      </c>
      <c r="K147" s="214">
        <v>49</v>
      </c>
      <c r="O147" s="214" t="s">
        <v>4451</v>
      </c>
      <c r="P147" s="214" t="s">
        <v>669</v>
      </c>
      <c r="Q147" s="216">
        <v>40073</v>
      </c>
    </row>
    <row r="148" spans="1:28" x14ac:dyDescent="0.2">
      <c r="C148" s="223" t="s">
        <v>1740</v>
      </c>
      <c r="D148" s="223" t="s">
        <v>4913</v>
      </c>
      <c r="E148" s="214" t="s">
        <v>3734</v>
      </c>
      <c r="F148" s="214" t="s">
        <v>3752</v>
      </c>
      <c r="G148" s="214">
        <v>151</v>
      </c>
      <c r="I148" s="214">
        <v>2</v>
      </c>
      <c r="J148" s="214">
        <v>92.5</v>
      </c>
      <c r="K148" s="214">
        <v>45</v>
      </c>
      <c r="O148" s="214" t="s">
        <v>4556</v>
      </c>
      <c r="P148" s="214" t="s">
        <v>669</v>
      </c>
      <c r="Q148" s="216">
        <v>40079</v>
      </c>
    </row>
    <row r="149" spans="1:28" s="225" customFormat="1" x14ac:dyDescent="0.2">
      <c r="A149" s="224"/>
      <c r="C149" s="226" t="s">
        <v>4453</v>
      </c>
      <c r="D149" s="353"/>
      <c r="E149" s="228"/>
      <c r="F149" s="228"/>
      <c r="G149" s="228"/>
      <c r="H149" s="228"/>
      <c r="I149" s="228"/>
      <c r="J149" s="228"/>
      <c r="K149" s="228"/>
      <c r="L149" s="228"/>
      <c r="M149" s="228"/>
      <c r="N149" s="228"/>
      <c r="O149" s="228"/>
      <c r="P149" s="228"/>
      <c r="Q149" s="230"/>
      <c r="R149"/>
      <c r="S149"/>
      <c r="T149"/>
      <c r="U149"/>
      <c r="V149"/>
      <c r="W149"/>
      <c r="X149" s="1"/>
      <c r="Y149" s="1"/>
      <c r="Z149" s="1"/>
      <c r="AA149"/>
      <c r="AB149"/>
    </row>
    <row r="150" spans="1:28" x14ac:dyDescent="0.2">
      <c r="C150" s="223" t="s">
        <v>3735</v>
      </c>
      <c r="D150" s="223" t="s">
        <v>4898</v>
      </c>
      <c r="E150" s="214" t="s">
        <v>3734</v>
      </c>
      <c r="F150" s="214" t="s">
        <v>3752</v>
      </c>
      <c r="G150" s="214">
        <v>151</v>
      </c>
      <c r="I150" s="214">
        <v>2</v>
      </c>
      <c r="J150" s="214">
        <v>195</v>
      </c>
      <c r="K150" s="214">
        <v>45</v>
      </c>
      <c r="O150" s="214" t="s">
        <v>4556</v>
      </c>
      <c r="P150" s="214" t="s">
        <v>669</v>
      </c>
      <c r="Q150" s="216">
        <v>40085</v>
      </c>
    </row>
    <row r="151" spans="1:28" ht="13.5" thickBot="1" x14ac:dyDescent="0.25">
      <c r="C151" s="237" t="s">
        <v>3735</v>
      </c>
      <c r="D151" s="237" t="s">
        <v>4899</v>
      </c>
      <c r="E151" s="235" t="s">
        <v>3729</v>
      </c>
      <c r="F151" s="235" t="s">
        <v>3730</v>
      </c>
      <c r="G151" s="235">
        <v>303</v>
      </c>
      <c r="H151" s="235"/>
      <c r="I151" s="235">
        <v>1</v>
      </c>
      <c r="J151" s="235">
        <v>70</v>
      </c>
      <c r="K151" s="235">
        <v>63</v>
      </c>
      <c r="L151" s="235"/>
      <c r="M151" s="235"/>
      <c r="N151" s="235"/>
      <c r="O151" s="235" t="s">
        <v>4556</v>
      </c>
      <c r="P151" s="235" t="s">
        <v>1754</v>
      </c>
      <c r="Q151" s="236">
        <v>40086</v>
      </c>
    </row>
    <row r="152" spans="1:28" x14ac:dyDescent="0.2">
      <c r="C152" s="223" t="s">
        <v>3735</v>
      </c>
      <c r="D152" s="223" t="s">
        <v>4900</v>
      </c>
      <c r="E152" s="214" t="s">
        <v>3736</v>
      </c>
      <c r="F152" s="214" t="s">
        <v>3737</v>
      </c>
      <c r="G152" s="214">
        <v>303</v>
      </c>
      <c r="I152" s="214">
        <v>1</v>
      </c>
      <c r="J152" s="214">
        <v>36</v>
      </c>
      <c r="K152" s="214">
        <v>63</v>
      </c>
      <c r="O152" s="214" t="s">
        <v>4556</v>
      </c>
      <c r="P152" s="214" t="s">
        <v>669</v>
      </c>
      <c r="Q152" s="216">
        <v>40087</v>
      </c>
    </row>
    <row r="153" spans="1:28" x14ac:dyDescent="0.2">
      <c r="C153" s="223" t="s">
        <v>3735</v>
      </c>
      <c r="D153" s="223" t="s">
        <v>4901</v>
      </c>
      <c r="E153" s="214" t="s">
        <v>3738</v>
      </c>
      <c r="F153" s="214" t="s">
        <v>3730</v>
      </c>
      <c r="G153" s="214">
        <v>151</v>
      </c>
      <c r="I153" s="214">
        <v>2</v>
      </c>
      <c r="J153" s="214">
        <v>80</v>
      </c>
      <c r="K153" s="214">
        <v>63</v>
      </c>
      <c r="O153" s="214" t="s">
        <v>4556</v>
      </c>
      <c r="P153" s="214" t="s">
        <v>1754</v>
      </c>
      <c r="Q153" s="216">
        <v>40093</v>
      </c>
    </row>
    <row r="154" spans="1:28" x14ac:dyDescent="0.2">
      <c r="C154" s="223" t="s">
        <v>3735</v>
      </c>
      <c r="D154" s="223" t="s">
        <v>4902</v>
      </c>
      <c r="E154" s="214" t="s">
        <v>3739</v>
      </c>
      <c r="F154" s="214" t="s">
        <v>3740</v>
      </c>
      <c r="G154" s="214">
        <v>303</v>
      </c>
      <c r="I154" s="214">
        <v>1</v>
      </c>
      <c r="J154" s="214">
        <v>12</v>
      </c>
      <c r="K154" s="214">
        <v>45</v>
      </c>
      <c r="O154" s="214" t="s">
        <v>4556</v>
      </c>
      <c r="P154" s="214" t="s">
        <v>663</v>
      </c>
      <c r="Q154" s="216">
        <v>40094</v>
      </c>
    </row>
    <row r="155" spans="1:28" x14ac:dyDescent="0.2">
      <c r="C155" s="356" t="s">
        <v>3735</v>
      </c>
      <c r="D155" s="356" t="s">
        <v>4903</v>
      </c>
      <c r="E155" s="245" t="s">
        <v>3814</v>
      </c>
      <c r="F155" s="245" t="s">
        <v>108</v>
      </c>
      <c r="G155" s="245">
        <v>303</v>
      </c>
      <c r="H155" s="245"/>
      <c r="I155" s="245">
        <v>1</v>
      </c>
      <c r="J155" s="245">
        <v>235</v>
      </c>
      <c r="K155" s="245">
        <v>45</v>
      </c>
      <c r="L155" s="245"/>
      <c r="M155" s="245"/>
      <c r="N155" s="245"/>
      <c r="O155" s="245" t="s">
        <v>4556</v>
      </c>
      <c r="P155" s="245" t="s">
        <v>669</v>
      </c>
      <c r="Q155" s="247">
        <v>40101</v>
      </c>
    </row>
    <row r="156" spans="1:28" x14ac:dyDescent="0.2">
      <c r="C156" s="223" t="s">
        <v>3735</v>
      </c>
      <c r="D156" s="223" t="s">
        <v>4904</v>
      </c>
      <c r="E156" s="214" t="s">
        <v>3815</v>
      </c>
      <c r="F156" s="214">
        <v>238312</v>
      </c>
      <c r="G156" s="214">
        <v>151</v>
      </c>
      <c r="I156" s="214">
        <v>2</v>
      </c>
      <c r="J156" s="214">
        <v>168</v>
      </c>
      <c r="K156" s="214">
        <v>38</v>
      </c>
      <c r="O156" s="214" t="s">
        <v>4451</v>
      </c>
      <c r="P156" s="214" t="s">
        <v>1754</v>
      </c>
      <c r="Q156" s="216">
        <v>40107</v>
      </c>
    </row>
    <row r="157" spans="1:28" x14ac:dyDescent="0.2">
      <c r="C157" s="223" t="s">
        <v>3735</v>
      </c>
      <c r="D157" s="223" t="s">
        <v>4905</v>
      </c>
      <c r="E157" s="214" t="s">
        <v>3816</v>
      </c>
      <c r="F157" s="214" t="s">
        <v>1008</v>
      </c>
      <c r="G157" s="214">
        <v>151</v>
      </c>
      <c r="I157" s="214">
        <v>2</v>
      </c>
      <c r="J157" s="214">
        <v>90</v>
      </c>
      <c r="K157" s="214">
        <v>45</v>
      </c>
      <c r="O157" s="214" t="s">
        <v>4556</v>
      </c>
      <c r="P157" s="214" t="s">
        <v>1037</v>
      </c>
      <c r="Q157" s="216">
        <v>40108</v>
      </c>
    </row>
    <row r="158" spans="1:28" x14ac:dyDescent="0.2">
      <c r="C158" s="223" t="s">
        <v>3735</v>
      </c>
      <c r="D158" s="223" t="s">
        <v>4906</v>
      </c>
      <c r="F158" s="214" t="s">
        <v>3817</v>
      </c>
      <c r="G158" s="214">
        <v>151</v>
      </c>
      <c r="I158" s="214">
        <v>2</v>
      </c>
      <c r="J158" s="214">
        <v>34</v>
      </c>
      <c r="K158" s="214">
        <v>63</v>
      </c>
      <c r="O158" s="214" t="s">
        <v>4556</v>
      </c>
      <c r="P158" s="214" t="s">
        <v>669</v>
      </c>
      <c r="Q158" s="216">
        <v>40109</v>
      </c>
    </row>
    <row r="159" spans="1:28" x14ac:dyDescent="0.2">
      <c r="C159" s="223" t="s">
        <v>3735</v>
      </c>
      <c r="D159" s="223" t="s">
        <v>4907</v>
      </c>
      <c r="E159" s="214" t="s">
        <v>3816</v>
      </c>
      <c r="F159" s="214" t="s">
        <v>1008</v>
      </c>
      <c r="G159" s="214">
        <v>151</v>
      </c>
      <c r="I159" s="214">
        <v>2</v>
      </c>
      <c r="J159" s="214">
        <v>60</v>
      </c>
      <c r="K159" s="214">
        <v>45</v>
      </c>
      <c r="O159" s="214" t="s">
        <v>4556</v>
      </c>
      <c r="P159" s="214" t="s">
        <v>1754</v>
      </c>
      <c r="Q159" s="216">
        <v>40110</v>
      </c>
    </row>
    <row r="160" spans="1:28" x14ac:dyDescent="0.2">
      <c r="C160" s="223" t="s">
        <v>3735</v>
      </c>
      <c r="D160" s="223" t="s">
        <v>4908</v>
      </c>
      <c r="E160" s="214" t="s">
        <v>3818</v>
      </c>
      <c r="F160" s="214" t="s">
        <v>3819</v>
      </c>
      <c r="G160" s="214">
        <v>151</v>
      </c>
      <c r="I160" s="214">
        <v>2</v>
      </c>
      <c r="J160" s="214">
        <v>118.6</v>
      </c>
      <c r="K160" s="214">
        <v>50</v>
      </c>
      <c r="O160" s="214" t="s">
        <v>2272</v>
      </c>
      <c r="P160" s="214" t="s">
        <v>1754</v>
      </c>
      <c r="Q160" s="216">
        <v>40113</v>
      </c>
    </row>
    <row r="161" spans="1:28" x14ac:dyDescent="0.2">
      <c r="C161" s="223" t="s">
        <v>3735</v>
      </c>
      <c r="D161" s="223" t="s">
        <v>4909</v>
      </c>
      <c r="E161" s="214" t="s">
        <v>3820</v>
      </c>
      <c r="F161" s="214" t="s">
        <v>3821</v>
      </c>
      <c r="G161" s="214">
        <v>151</v>
      </c>
      <c r="I161" s="214">
        <v>2</v>
      </c>
      <c r="J161" s="214">
        <v>63</v>
      </c>
      <c r="K161" s="214">
        <v>50</v>
      </c>
      <c r="O161" s="214" t="s">
        <v>1090</v>
      </c>
      <c r="P161" s="355" t="s">
        <v>669</v>
      </c>
      <c r="Q161" s="216">
        <v>40114</v>
      </c>
    </row>
    <row r="162" spans="1:28" x14ac:dyDescent="0.2">
      <c r="C162" s="223" t="s">
        <v>3735</v>
      </c>
      <c r="D162" s="223" t="s">
        <v>4910</v>
      </c>
      <c r="F162" s="214" t="s">
        <v>3822</v>
      </c>
      <c r="G162" s="214">
        <v>151</v>
      </c>
      <c r="I162" s="214">
        <v>2</v>
      </c>
      <c r="J162" s="214">
        <v>5</v>
      </c>
      <c r="K162" s="214">
        <v>38</v>
      </c>
      <c r="O162" s="214" t="s">
        <v>1090</v>
      </c>
      <c r="P162" s="214" t="s">
        <v>669</v>
      </c>
      <c r="Q162" s="216">
        <v>40114</v>
      </c>
    </row>
    <row r="163" spans="1:28" x14ac:dyDescent="0.2">
      <c r="C163" s="223" t="s">
        <v>3735</v>
      </c>
      <c r="D163" s="223" t="s">
        <v>4911</v>
      </c>
      <c r="F163" s="214" t="s">
        <v>3823</v>
      </c>
      <c r="G163" s="214">
        <v>151</v>
      </c>
      <c r="I163" s="214">
        <v>2</v>
      </c>
      <c r="J163" s="214">
        <v>52</v>
      </c>
      <c r="K163" s="214">
        <v>45</v>
      </c>
      <c r="O163" s="214" t="s">
        <v>1088</v>
      </c>
      <c r="P163" s="214" t="s">
        <v>669</v>
      </c>
      <c r="Q163" s="216">
        <v>40115</v>
      </c>
    </row>
    <row r="164" spans="1:28" ht="13.5" thickBot="1" x14ac:dyDescent="0.25">
      <c r="C164" s="237" t="s">
        <v>3735</v>
      </c>
      <c r="D164" s="237" t="s">
        <v>3639</v>
      </c>
      <c r="E164" s="235"/>
      <c r="F164" s="235" t="s">
        <v>3824</v>
      </c>
      <c r="G164" s="235">
        <v>151</v>
      </c>
      <c r="H164" s="235"/>
      <c r="I164" s="235">
        <v>2</v>
      </c>
      <c r="J164" s="235">
        <v>36</v>
      </c>
      <c r="K164" s="235">
        <v>45</v>
      </c>
      <c r="L164" s="235"/>
      <c r="M164" s="235"/>
      <c r="N164" s="235"/>
      <c r="O164" s="235" t="s">
        <v>1088</v>
      </c>
      <c r="P164" s="235" t="s">
        <v>1754</v>
      </c>
      <c r="Q164" s="236">
        <v>40116</v>
      </c>
    </row>
    <row r="165" spans="1:28" x14ac:dyDescent="0.2">
      <c r="C165" s="223" t="s">
        <v>3735</v>
      </c>
      <c r="D165" s="223" t="s">
        <v>4912</v>
      </c>
      <c r="F165" s="214" t="s">
        <v>3825</v>
      </c>
      <c r="G165" s="214">
        <v>151</v>
      </c>
      <c r="I165" s="214">
        <v>2</v>
      </c>
      <c r="J165" s="214">
        <v>91</v>
      </c>
      <c r="K165" s="214">
        <v>45</v>
      </c>
      <c r="O165" s="214" t="s">
        <v>1088</v>
      </c>
      <c r="P165" s="214" t="s">
        <v>1037</v>
      </c>
      <c r="Q165" s="216">
        <v>40119</v>
      </c>
    </row>
    <row r="166" spans="1:28" x14ac:dyDescent="0.2">
      <c r="C166" s="223" t="s">
        <v>3735</v>
      </c>
      <c r="D166" s="223" t="s">
        <v>4913</v>
      </c>
      <c r="F166" s="214" t="s">
        <v>3826</v>
      </c>
      <c r="G166" s="214">
        <v>151</v>
      </c>
      <c r="I166" s="214">
        <v>2</v>
      </c>
      <c r="J166" s="214">
        <v>43</v>
      </c>
      <c r="K166" s="214">
        <v>45</v>
      </c>
      <c r="O166" s="214" t="s">
        <v>1088</v>
      </c>
      <c r="P166" s="214" t="s">
        <v>663</v>
      </c>
      <c r="Q166" s="216">
        <v>40120</v>
      </c>
    </row>
    <row r="167" spans="1:28" x14ac:dyDescent="0.2">
      <c r="C167" s="223" t="s">
        <v>3735</v>
      </c>
      <c r="D167" s="223" t="s">
        <v>4914</v>
      </c>
      <c r="F167" s="214" t="s">
        <v>1100</v>
      </c>
      <c r="G167" s="214">
        <v>151</v>
      </c>
      <c r="I167" s="214">
        <v>2</v>
      </c>
      <c r="J167" s="214">
        <v>135</v>
      </c>
      <c r="K167" s="214">
        <v>45</v>
      </c>
      <c r="O167" s="214" t="s">
        <v>1088</v>
      </c>
      <c r="P167" s="214" t="s">
        <v>1754</v>
      </c>
      <c r="Q167" s="216">
        <v>40121</v>
      </c>
    </row>
    <row r="168" spans="1:28" x14ac:dyDescent="0.2">
      <c r="C168" s="223" t="s">
        <v>3735</v>
      </c>
      <c r="D168" s="223" t="s">
        <v>4915</v>
      </c>
      <c r="F168" s="214" t="s">
        <v>3827</v>
      </c>
      <c r="G168" s="214">
        <v>151</v>
      </c>
      <c r="I168" s="214">
        <v>2</v>
      </c>
      <c r="J168" s="214">
        <v>4</v>
      </c>
      <c r="K168" s="214">
        <v>45</v>
      </c>
      <c r="O168" s="214" t="s">
        <v>1088</v>
      </c>
      <c r="P168" s="214" t="s">
        <v>1037</v>
      </c>
      <c r="Q168" s="216">
        <v>40122</v>
      </c>
    </row>
    <row r="169" spans="1:28" x14ac:dyDescent="0.2">
      <c r="C169" s="223" t="s">
        <v>3735</v>
      </c>
      <c r="D169" s="223" t="s">
        <v>1748</v>
      </c>
      <c r="F169" s="214" t="s">
        <v>3828</v>
      </c>
      <c r="G169" s="214">
        <v>151</v>
      </c>
      <c r="I169" s="214">
        <v>2</v>
      </c>
      <c r="J169" s="214">
        <v>33</v>
      </c>
      <c r="K169" s="214">
        <v>45</v>
      </c>
      <c r="O169" s="214" t="s">
        <v>4556</v>
      </c>
      <c r="P169" s="214" t="s">
        <v>663</v>
      </c>
      <c r="Q169" s="216">
        <v>40122</v>
      </c>
    </row>
    <row r="170" spans="1:28" x14ac:dyDescent="0.2">
      <c r="C170" s="223" t="s">
        <v>3735</v>
      </c>
      <c r="D170" s="223" t="s">
        <v>1749</v>
      </c>
      <c r="F170" s="214" t="s">
        <v>3829</v>
      </c>
      <c r="G170" s="214">
        <v>151</v>
      </c>
      <c r="I170" s="214">
        <v>2</v>
      </c>
      <c r="J170" s="214">
        <v>11</v>
      </c>
      <c r="K170" s="214">
        <v>45</v>
      </c>
      <c r="O170" s="214" t="s">
        <v>4556</v>
      </c>
      <c r="P170" s="214" t="s">
        <v>1037</v>
      </c>
      <c r="Q170" s="216">
        <v>40123</v>
      </c>
    </row>
    <row r="171" spans="1:28" x14ac:dyDescent="0.2">
      <c r="C171" s="223" t="s">
        <v>3735</v>
      </c>
      <c r="D171" s="223" t="s">
        <v>1750</v>
      </c>
      <c r="F171" s="214" t="s">
        <v>3830</v>
      </c>
      <c r="G171" s="214">
        <v>303</v>
      </c>
      <c r="I171" s="214">
        <v>1</v>
      </c>
      <c r="J171" s="214">
        <v>25</v>
      </c>
      <c r="K171" s="214">
        <v>36</v>
      </c>
      <c r="O171" s="214" t="s">
        <v>4556</v>
      </c>
      <c r="P171" s="214" t="s">
        <v>669</v>
      </c>
      <c r="Q171" s="216">
        <v>40126</v>
      </c>
    </row>
    <row r="172" spans="1:28" ht="13.5" thickBot="1" x14ac:dyDescent="0.25">
      <c r="C172" s="237" t="s">
        <v>3735</v>
      </c>
      <c r="D172" s="237" t="s">
        <v>1751</v>
      </c>
      <c r="E172" s="235"/>
      <c r="F172" s="235" t="s">
        <v>2889</v>
      </c>
      <c r="G172" s="235">
        <v>303</v>
      </c>
      <c r="H172" s="235"/>
      <c r="I172" s="235">
        <v>1</v>
      </c>
      <c r="J172" s="235">
        <v>25</v>
      </c>
      <c r="K172" s="235">
        <v>45</v>
      </c>
      <c r="L172" s="235"/>
      <c r="M172" s="235"/>
      <c r="N172" s="235"/>
      <c r="O172" s="235" t="s">
        <v>4556</v>
      </c>
      <c r="P172" s="235" t="s">
        <v>1037</v>
      </c>
      <c r="Q172" s="236">
        <v>40127</v>
      </c>
    </row>
    <row r="173" spans="1:28" x14ac:dyDescent="0.2">
      <c r="C173" s="223" t="s">
        <v>3735</v>
      </c>
      <c r="D173" s="223" t="s">
        <v>1756</v>
      </c>
      <c r="F173" s="214" t="s">
        <v>3831</v>
      </c>
      <c r="G173" s="214">
        <v>151</v>
      </c>
      <c r="I173" s="214">
        <v>2</v>
      </c>
      <c r="J173" s="214">
        <v>22</v>
      </c>
      <c r="K173" s="214">
        <v>46</v>
      </c>
      <c r="O173" s="214" t="s">
        <v>4556</v>
      </c>
      <c r="P173" s="214" t="s">
        <v>669</v>
      </c>
      <c r="Q173" s="216">
        <v>40148</v>
      </c>
    </row>
    <row r="174" spans="1:28" x14ac:dyDescent="0.2">
      <c r="C174" s="223" t="s">
        <v>3735</v>
      </c>
      <c r="D174" s="223" t="s">
        <v>774</v>
      </c>
      <c r="F174" s="214" t="s">
        <v>3207</v>
      </c>
      <c r="G174" s="214">
        <v>303</v>
      </c>
      <c r="I174" s="214">
        <v>1</v>
      </c>
      <c r="J174" s="214">
        <v>319</v>
      </c>
      <c r="K174" s="214">
        <v>54</v>
      </c>
      <c r="O174" s="214" t="s">
        <v>4451</v>
      </c>
      <c r="P174" s="214" t="s">
        <v>1754</v>
      </c>
      <c r="Q174" s="216">
        <v>40148</v>
      </c>
    </row>
    <row r="175" spans="1:28" s="225" customFormat="1" x14ac:dyDescent="0.2">
      <c r="A175" s="224"/>
      <c r="C175" s="226" t="s">
        <v>4453</v>
      </c>
      <c r="D175" s="353"/>
      <c r="E175" s="228"/>
      <c r="F175" s="228"/>
      <c r="G175" s="228"/>
      <c r="H175" s="228"/>
      <c r="I175" s="228"/>
      <c r="J175" s="228"/>
      <c r="K175" s="228"/>
      <c r="L175" s="228"/>
      <c r="M175" s="228"/>
      <c r="N175" s="228"/>
      <c r="O175" s="228"/>
      <c r="P175" s="228"/>
      <c r="Q175" s="230"/>
      <c r="R175"/>
      <c r="S175"/>
      <c r="T175"/>
      <c r="U175"/>
      <c r="V175"/>
      <c r="W175"/>
      <c r="X175" s="1"/>
      <c r="Y175" s="1"/>
      <c r="Z175" s="1"/>
      <c r="AA175"/>
      <c r="AB175"/>
    </row>
    <row r="176" spans="1:28" x14ac:dyDescent="0.2">
      <c r="C176" s="223" t="s">
        <v>3832</v>
      </c>
      <c r="D176" s="223" t="s">
        <v>4898</v>
      </c>
      <c r="E176" s="214" t="s">
        <v>121</v>
      </c>
      <c r="F176" s="214" t="s">
        <v>631</v>
      </c>
      <c r="G176" s="214">
        <v>303</v>
      </c>
      <c r="I176" s="214">
        <v>1</v>
      </c>
      <c r="J176" s="214">
        <v>336</v>
      </c>
      <c r="K176" s="214">
        <v>36</v>
      </c>
      <c r="O176" s="214" t="s">
        <v>4556</v>
      </c>
      <c r="P176" s="214" t="s">
        <v>663</v>
      </c>
      <c r="Q176" s="216">
        <v>40155</v>
      </c>
    </row>
    <row r="177" spans="1:31" x14ac:dyDescent="0.2">
      <c r="C177" s="223" t="s">
        <v>3832</v>
      </c>
      <c r="D177" s="223" t="s">
        <v>4899</v>
      </c>
      <c r="E177" s="214" t="s">
        <v>3833</v>
      </c>
      <c r="F177" s="214" t="s">
        <v>3065</v>
      </c>
      <c r="G177" s="214">
        <v>303</v>
      </c>
      <c r="I177" s="214">
        <v>1</v>
      </c>
      <c r="J177" s="214">
        <v>112</v>
      </c>
      <c r="K177" s="214">
        <v>45</v>
      </c>
      <c r="O177" s="214" t="s">
        <v>4556</v>
      </c>
      <c r="P177" s="214" t="s">
        <v>1754</v>
      </c>
      <c r="Q177" s="216">
        <v>40157</v>
      </c>
    </row>
    <row r="178" spans="1:31" x14ac:dyDescent="0.2">
      <c r="C178" s="223" t="s">
        <v>3832</v>
      </c>
      <c r="D178" s="223" t="s">
        <v>4900</v>
      </c>
      <c r="E178" s="214" t="s">
        <v>3851</v>
      </c>
      <c r="F178" s="214" t="s">
        <v>3852</v>
      </c>
      <c r="G178" s="214">
        <v>303</v>
      </c>
      <c r="I178" s="214">
        <v>1</v>
      </c>
      <c r="J178" s="214">
        <v>322</v>
      </c>
      <c r="K178" s="214">
        <v>63</v>
      </c>
      <c r="O178" s="214" t="s">
        <v>4556</v>
      </c>
      <c r="P178" s="214" t="s">
        <v>1754</v>
      </c>
      <c r="Q178" s="216">
        <v>40163</v>
      </c>
    </row>
    <row r="179" spans="1:31" s="407" customFormat="1" ht="24" x14ac:dyDescent="0.2">
      <c r="A179" s="406"/>
      <c r="C179" s="408" t="s">
        <v>3832</v>
      </c>
      <c r="D179" s="408" t="s">
        <v>4901</v>
      </c>
      <c r="E179" s="409" t="s">
        <v>3853</v>
      </c>
      <c r="F179" s="410" t="s">
        <v>4828</v>
      </c>
      <c r="G179" s="410">
        <v>303</v>
      </c>
      <c r="H179" s="410"/>
      <c r="I179" s="410">
        <v>1</v>
      </c>
      <c r="J179" s="410">
        <v>224</v>
      </c>
      <c r="K179" s="410">
        <v>36</v>
      </c>
      <c r="L179" s="410"/>
      <c r="M179" s="410"/>
      <c r="N179" s="410"/>
      <c r="O179" s="410" t="s">
        <v>4556</v>
      </c>
      <c r="P179" s="410" t="s">
        <v>1754</v>
      </c>
      <c r="Q179" s="411">
        <v>40168</v>
      </c>
      <c r="R179"/>
      <c r="S179"/>
      <c r="T179"/>
      <c r="U179"/>
      <c r="V179"/>
      <c r="W179"/>
      <c r="X179" s="1"/>
      <c r="Y179" s="1"/>
      <c r="Z179" s="1"/>
      <c r="AA179"/>
      <c r="AB179"/>
    </row>
    <row r="180" spans="1:31" s="205" customFormat="1" ht="13.5" thickBot="1" x14ac:dyDescent="0.25">
      <c r="A180" s="204"/>
      <c r="C180" s="237" t="s">
        <v>3832</v>
      </c>
      <c r="D180" s="237" t="s">
        <v>4902</v>
      </c>
      <c r="E180" s="235" t="s">
        <v>3854</v>
      </c>
      <c r="F180" s="235" t="s">
        <v>3855</v>
      </c>
      <c r="G180" s="235">
        <v>303</v>
      </c>
      <c r="H180" s="235"/>
      <c r="I180" s="235">
        <v>1</v>
      </c>
      <c r="J180" s="235">
        <v>58</v>
      </c>
      <c r="K180" s="235">
        <v>63</v>
      </c>
      <c r="L180" s="235"/>
      <c r="M180" s="235"/>
      <c r="N180" s="235"/>
      <c r="O180" s="235" t="s">
        <v>4556</v>
      </c>
      <c r="P180" s="235" t="s">
        <v>1754</v>
      </c>
      <c r="Q180" s="236">
        <v>40169</v>
      </c>
      <c r="R180"/>
      <c r="S180"/>
      <c r="T180"/>
      <c r="U180"/>
      <c r="V180"/>
      <c r="W180"/>
      <c r="X180" s="1"/>
      <c r="Y180" s="1"/>
      <c r="Z180" s="1"/>
      <c r="AA180"/>
      <c r="AB180"/>
    </row>
    <row r="181" spans="1:31" s="413" customFormat="1" ht="13.5" thickBot="1" x14ac:dyDescent="0.25">
      <c r="A181" s="412"/>
      <c r="C181" s="251"/>
      <c r="D181" s="251"/>
      <c r="E181" s="252"/>
      <c r="F181" s="253" t="s">
        <v>4333</v>
      </c>
      <c r="G181" s="252"/>
      <c r="H181" s="252"/>
      <c r="I181" s="252"/>
      <c r="J181" s="252"/>
      <c r="K181" s="252"/>
      <c r="L181" s="252"/>
      <c r="M181" s="252"/>
      <c r="N181" s="252"/>
      <c r="O181" s="252"/>
      <c r="P181" s="252"/>
      <c r="Q181" s="359"/>
      <c r="R181"/>
      <c r="S181"/>
      <c r="T181"/>
      <c r="U181"/>
      <c r="V181"/>
      <c r="W181"/>
      <c r="X181" s="1"/>
      <c r="Y181" s="1"/>
      <c r="Z181" s="1"/>
      <c r="AA181"/>
      <c r="AB181"/>
    </row>
    <row r="182" spans="1:31" x14ac:dyDescent="0.2">
      <c r="C182" s="223" t="s">
        <v>3832</v>
      </c>
      <c r="D182" s="223" t="s">
        <v>4903</v>
      </c>
      <c r="E182" s="214" t="s">
        <v>3856</v>
      </c>
      <c r="F182" s="214" t="s">
        <v>1106</v>
      </c>
      <c r="G182" s="214">
        <v>303</v>
      </c>
      <c r="I182" s="214">
        <v>1</v>
      </c>
      <c r="J182" s="214">
        <v>333</v>
      </c>
      <c r="K182" s="214">
        <v>45</v>
      </c>
      <c r="O182" s="214" t="s">
        <v>4451</v>
      </c>
      <c r="P182" s="214" t="s">
        <v>1754</v>
      </c>
      <c r="Q182" s="216">
        <v>40189</v>
      </c>
      <c r="R182" s="181">
        <v>3.21</v>
      </c>
      <c r="S182" s="1">
        <v>72</v>
      </c>
      <c r="T182" s="1"/>
      <c r="U182" s="1"/>
      <c r="V182" s="1">
        <v>33600</v>
      </c>
      <c r="W182" s="1">
        <v>41.9</v>
      </c>
      <c r="X182" s="1" t="s">
        <v>1406</v>
      </c>
      <c r="AA182" s="183">
        <f>K182*100*R182*(J182*I182)/(S182*1000)</f>
        <v>66.808125000000004</v>
      </c>
      <c r="AB182" s="183">
        <f>(V182*(J182*I182)*1.1)/9000*W182/1000</f>
        <v>57.299088000000005</v>
      </c>
      <c r="AE182" s="183">
        <f>J182*I182*(G182/100)</f>
        <v>1008.9899999999999</v>
      </c>
    </row>
    <row r="183" spans="1:31" x14ac:dyDescent="0.2">
      <c r="C183" s="223" t="s">
        <v>3832</v>
      </c>
      <c r="D183" s="223" t="s">
        <v>4904</v>
      </c>
      <c r="E183" s="214" t="s">
        <v>3857</v>
      </c>
      <c r="F183" s="214" t="s">
        <v>1104</v>
      </c>
      <c r="G183" s="214">
        <v>303</v>
      </c>
      <c r="I183" s="214">
        <v>1</v>
      </c>
      <c r="J183" s="214">
        <v>260</v>
      </c>
      <c r="K183" s="214">
        <v>45</v>
      </c>
      <c r="O183" s="214" t="s">
        <v>4556</v>
      </c>
      <c r="P183" s="214" t="s">
        <v>1754</v>
      </c>
      <c r="Q183" s="216">
        <v>40198</v>
      </c>
      <c r="R183" s="181">
        <v>3.21</v>
      </c>
      <c r="S183" s="1">
        <v>59.5</v>
      </c>
      <c r="T183" s="1"/>
      <c r="U183" s="1"/>
      <c r="V183" s="1">
        <v>33600</v>
      </c>
      <c r="W183" s="1">
        <v>41.9</v>
      </c>
      <c r="X183" s="1" t="s">
        <v>1406</v>
      </c>
      <c r="AA183" s="183">
        <f>K183*100*R183*(J183*I183)/(S183*1000)</f>
        <v>63.121008403361344</v>
      </c>
      <c r="AB183" s="183">
        <f>(V183*(J183*I183)*1.1)/9000*W183/1000</f>
        <v>44.738026666666663</v>
      </c>
      <c r="AE183" s="183">
        <f>J183*I183*(G183/100)</f>
        <v>787.8</v>
      </c>
    </row>
    <row r="184" spans="1:31" s="225" customFormat="1" x14ac:dyDescent="0.2">
      <c r="A184" s="224"/>
      <c r="C184" s="414" t="s">
        <v>4453</v>
      </c>
      <c r="D184" s="356"/>
      <c r="E184" s="245"/>
      <c r="F184" s="245"/>
      <c r="G184" s="245"/>
      <c r="H184" s="245"/>
      <c r="I184" s="245"/>
      <c r="J184" s="245"/>
      <c r="K184" s="245"/>
      <c r="L184" s="245"/>
      <c r="M184" s="245"/>
      <c r="N184" s="245"/>
      <c r="O184" s="245"/>
      <c r="P184" s="415"/>
      <c r="Q184" s="416"/>
      <c r="R184"/>
      <c r="S184"/>
      <c r="T184"/>
      <c r="U184"/>
      <c r="V184"/>
      <c r="W184"/>
      <c r="X184" s="1"/>
      <c r="Y184" s="1"/>
      <c r="Z184" s="1"/>
      <c r="AA184"/>
      <c r="AB184"/>
    </row>
    <row r="185" spans="1:31" x14ac:dyDescent="0.2">
      <c r="C185" s="223" t="s">
        <v>3858</v>
      </c>
      <c r="D185" s="223" t="s">
        <v>4898</v>
      </c>
      <c r="E185" s="214" t="s">
        <v>3859</v>
      </c>
      <c r="F185" s="214" t="s">
        <v>1104</v>
      </c>
      <c r="G185" s="214">
        <v>303</v>
      </c>
      <c r="I185" s="214">
        <v>1</v>
      </c>
      <c r="J185" s="214">
        <v>55</v>
      </c>
      <c r="K185" s="214">
        <v>45</v>
      </c>
      <c r="O185" s="214" t="s">
        <v>4556</v>
      </c>
      <c r="P185" s="214" t="s">
        <v>1754</v>
      </c>
      <c r="Q185" s="216">
        <v>40199</v>
      </c>
      <c r="R185" s="181">
        <v>3.21</v>
      </c>
      <c r="S185" s="1">
        <v>59.5</v>
      </c>
      <c r="T185" s="1"/>
      <c r="U185" s="1"/>
      <c r="V185" s="1">
        <v>33600</v>
      </c>
      <c r="W185" s="1">
        <v>41.9</v>
      </c>
      <c r="X185" s="1" t="s">
        <v>1406</v>
      </c>
      <c r="AA185" s="183">
        <f t="shared" ref="AA185:AA195" si="0">K185*100*R185*(J185*I185)/(S185*1000)</f>
        <v>13.352521008403361</v>
      </c>
      <c r="AB185" s="183">
        <f t="shared" ref="AB185:AB195" si="1">(V185*(J185*I185)*1.1)/9000*W185/1000</f>
        <v>9.4638133333333361</v>
      </c>
      <c r="AE185" s="183">
        <f t="shared" ref="AE185:AE195" si="2">J185*I185*(G185/100)</f>
        <v>166.64999999999998</v>
      </c>
    </row>
    <row r="186" spans="1:31" ht="13.5" thickBot="1" x14ac:dyDescent="0.25">
      <c r="C186" s="237" t="s">
        <v>3858</v>
      </c>
      <c r="D186" s="237" t="s">
        <v>4899</v>
      </c>
      <c r="E186" s="235" t="s">
        <v>3860</v>
      </c>
      <c r="F186" s="235" t="s">
        <v>3861</v>
      </c>
      <c r="G186" s="235">
        <v>303</v>
      </c>
      <c r="H186" s="235"/>
      <c r="I186" s="235">
        <v>1</v>
      </c>
      <c r="J186" s="235">
        <v>200</v>
      </c>
      <c r="K186" s="235">
        <v>45</v>
      </c>
      <c r="L186" s="235"/>
      <c r="M186" s="235"/>
      <c r="N186" s="235"/>
      <c r="O186" s="235" t="s">
        <v>4451</v>
      </c>
      <c r="P186" s="235" t="s">
        <v>663</v>
      </c>
      <c r="Q186" s="236">
        <v>40205</v>
      </c>
      <c r="R186" s="181">
        <v>3.21</v>
      </c>
      <c r="S186" s="1">
        <v>72</v>
      </c>
      <c r="T186" s="1"/>
      <c r="U186" s="1"/>
      <c r="V186" s="1">
        <v>33600</v>
      </c>
      <c r="W186" s="1">
        <v>41.9</v>
      </c>
      <c r="X186" s="1" t="s">
        <v>1406</v>
      </c>
      <c r="AA186" s="183">
        <f t="shared" si="0"/>
        <v>40.125</v>
      </c>
      <c r="AB186" s="183">
        <f t="shared" si="1"/>
        <v>34.413866666666671</v>
      </c>
      <c r="AE186" s="183">
        <f t="shared" si="2"/>
        <v>606</v>
      </c>
    </row>
    <row r="187" spans="1:31" x14ac:dyDescent="0.2">
      <c r="C187" s="223" t="s">
        <v>3858</v>
      </c>
      <c r="D187" s="223" t="s">
        <v>4900</v>
      </c>
      <c r="E187" s="214" t="s">
        <v>3862</v>
      </c>
      <c r="F187" s="214" t="s">
        <v>3863</v>
      </c>
      <c r="G187" s="214">
        <v>303</v>
      </c>
      <c r="I187" s="214">
        <v>1</v>
      </c>
      <c r="J187" s="214">
        <v>310</v>
      </c>
      <c r="K187" s="214">
        <v>45</v>
      </c>
      <c r="O187" s="214" t="s">
        <v>4556</v>
      </c>
      <c r="P187" s="214" t="s">
        <v>669</v>
      </c>
      <c r="Q187" s="216">
        <v>40220</v>
      </c>
      <c r="R187" s="181">
        <v>3.21</v>
      </c>
      <c r="S187" s="1">
        <v>59.5</v>
      </c>
      <c r="V187" s="1">
        <v>33600</v>
      </c>
      <c r="W187" s="1">
        <v>41.9</v>
      </c>
      <c r="X187" s="1" t="s">
        <v>1406</v>
      </c>
      <c r="AA187" s="183">
        <f t="shared" si="0"/>
        <v>75.259663865546216</v>
      </c>
      <c r="AB187" s="183">
        <f t="shared" si="1"/>
        <v>53.341493333333332</v>
      </c>
      <c r="AE187" s="183">
        <f t="shared" si="2"/>
        <v>939.3</v>
      </c>
    </row>
    <row r="188" spans="1:31" x14ac:dyDescent="0.2">
      <c r="C188" s="223" t="s">
        <v>3858</v>
      </c>
      <c r="D188" s="223" t="s">
        <v>4901</v>
      </c>
      <c r="E188" s="214" t="s">
        <v>3862</v>
      </c>
      <c r="F188" s="214" t="s">
        <v>3864</v>
      </c>
      <c r="G188" s="214">
        <v>303</v>
      </c>
      <c r="I188" s="214">
        <v>1</v>
      </c>
      <c r="J188" s="214">
        <v>183</v>
      </c>
      <c r="K188" s="214">
        <v>45</v>
      </c>
      <c r="O188" s="214" t="s">
        <v>4556</v>
      </c>
      <c r="P188" s="214" t="s">
        <v>3192</v>
      </c>
      <c r="Q188" s="216">
        <v>40225</v>
      </c>
      <c r="R188" s="181">
        <v>3.21</v>
      </c>
      <c r="S188" s="1">
        <v>59.5</v>
      </c>
      <c r="V188" s="1">
        <v>33600</v>
      </c>
      <c r="W188" s="1">
        <v>41.9</v>
      </c>
      <c r="X188" s="1" t="s">
        <v>1406</v>
      </c>
      <c r="AA188" s="183">
        <f t="shared" si="0"/>
        <v>44.427478991596637</v>
      </c>
      <c r="AB188" s="183">
        <f t="shared" si="1"/>
        <v>31.488688000000003</v>
      </c>
      <c r="AE188" s="183">
        <f t="shared" si="2"/>
        <v>554.49</v>
      </c>
    </row>
    <row r="189" spans="1:31" x14ac:dyDescent="0.2">
      <c r="C189" s="223" t="s">
        <v>3858</v>
      </c>
      <c r="D189" s="223" t="s">
        <v>4902</v>
      </c>
      <c r="F189" s="214" t="s">
        <v>3865</v>
      </c>
      <c r="G189" s="214">
        <v>303</v>
      </c>
      <c r="I189" s="214">
        <v>1</v>
      </c>
      <c r="J189" s="214">
        <v>55</v>
      </c>
      <c r="K189" s="214">
        <v>45</v>
      </c>
      <c r="O189" s="214" t="s">
        <v>4556</v>
      </c>
      <c r="P189" s="214" t="s">
        <v>3192</v>
      </c>
      <c r="Q189" s="216">
        <v>40226</v>
      </c>
      <c r="R189" s="181">
        <v>3.21</v>
      </c>
      <c r="S189" s="1">
        <v>59.5</v>
      </c>
      <c r="V189" s="1">
        <v>33600</v>
      </c>
      <c r="W189" s="1">
        <v>41.9</v>
      </c>
      <c r="X189" s="1" t="s">
        <v>1406</v>
      </c>
      <c r="AA189" s="183">
        <f t="shared" si="0"/>
        <v>13.352521008403361</v>
      </c>
      <c r="AB189" s="183">
        <f t="shared" si="1"/>
        <v>9.4638133333333361</v>
      </c>
      <c r="AE189" s="183">
        <f t="shared" si="2"/>
        <v>166.64999999999998</v>
      </c>
    </row>
    <row r="190" spans="1:31" x14ac:dyDescent="0.2">
      <c r="C190" s="223" t="s">
        <v>3858</v>
      </c>
      <c r="D190" s="223" t="s">
        <v>4903</v>
      </c>
      <c r="E190" s="214" t="s">
        <v>3866</v>
      </c>
      <c r="F190" s="214" t="s">
        <v>3867</v>
      </c>
      <c r="G190" s="214">
        <v>303</v>
      </c>
      <c r="I190" s="214">
        <v>1</v>
      </c>
      <c r="J190" s="214">
        <v>47</v>
      </c>
      <c r="K190" s="214">
        <v>45</v>
      </c>
      <c r="O190" s="214" t="s">
        <v>4556</v>
      </c>
      <c r="P190" s="214" t="s">
        <v>1754</v>
      </c>
      <c r="Q190" s="216">
        <v>40233</v>
      </c>
      <c r="R190" s="181">
        <v>3.21</v>
      </c>
      <c r="S190" s="1">
        <v>59.5</v>
      </c>
      <c r="V190" s="1">
        <v>33600</v>
      </c>
      <c r="W190" s="1">
        <v>41.9</v>
      </c>
      <c r="X190" s="1" t="s">
        <v>1406</v>
      </c>
      <c r="AA190" s="183">
        <f t="shared" si="0"/>
        <v>11.410336134453782</v>
      </c>
      <c r="AB190" s="183">
        <f t="shared" si="1"/>
        <v>8.087258666666667</v>
      </c>
      <c r="AE190" s="183">
        <f t="shared" si="2"/>
        <v>142.41</v>
      </c>
    </row>
    <row r="191" spans="1:31" x14ac:dyDescent="0.2">
      <c r="C191" s="223" t="s">
        <v>3858</v>
      </c>
      <c r="D191" s="223" t="s">
        <v>4904</v>
      </c>
      <c r="F191" s="214" t="s">
        <v>1065</v>
      </c>
      <c r="G191" s="214">
        <v>303</v>
      </c>
      <c r="I191" s="214">
        <v>1</v>
      </c>
      <c r="J191" s="214">
        <v>50</v>
      </c>
      <c r="K191" s="214">
        <v>45</v>
      </c>
      <c r="O191" s="214" t="s">
        <v>4556</v>
      </c>
      <c r="P191" s="214" t="s">
        <v>669</v>
      </c>
      <c r="Q191" s="216">
        <v>40234</v>
      </c>
      <c r="R191" s="181">
        <v>3.21</v>
      </c>
      <c r="S191" s="1">
        <v>59.5</v>
      </c>
      <c r="V191" s="1">
        <v>33600</v>
      </c>
      <c r="W191" s="1">
        <v>41.9</v>
      </c>
      <c r="X191" s="1" t="s">
        <v>1406</v>
      </c>
      <c r="AA191" s="183">
        <f t="shared" si="0"/>
        <v>12.138655462184873</v>
      </c>
      <c r="AB191" s="183">
        <f t="shared" si="1"/>
        <v>8.6034666666666677</v>
      </c>
      <c r="AE191" s="183">
        <f t="shared" si="2"/>
        <v>151.5</v>
      </c>
    </row>
    <row r="192" spans="1:31" ht="13.5" thickBot="1" x14ac:dyDescent="0.25">
      <c r="C192" s="237" t="s">
        <v>3858</v>
      </c>
      <c r="D192" s="237" t="s">
        <v>4905</v>
      </c>
      <c r="E192" s="235" t="s">
        <v>3868</v>
      </c>
      <c r="F192" s="235" t="s">
        <v>1712</v>
      </c>
      <c r="G192" s="235">
        <v>303</v>
      </c>
      <c r="H192" s="235"/>
      <c r="I192" s="235">
        <v>1</v>
      </c>
      <c r="J192" s="235">
        <v>50</v>
      </c>
      <c r="K192" s="235">
        <v>45</v>
      </c>
      <c r="L192" s="235"/>
      <c r="M192" s="235"/>
      <c r="N192" s="235"/>
      <c r="O192" s="235" t="s">
        <v>4556</v>
      </c>
      <c r="P192" s="235" t="s">
        <v>1754</v>
      </c>
      <c r="Q192" s="236">
        <v>40235</v>
      </c>
      <c r="R192" s="181">
        <v>3.21</v>
      </c>
      <c r="S192" s="1">
        <v>59.5</v>
      </c>
      <c r="V192" s="1">
        <v>33600</v>
      </c>
      <c r="W192" s="1">
        <v>41.9</v>
      </c>
      <c r="X192" s="1" t="s">
        <v>1406</v>
      </c>
      <c r="AA192" s="183">
        <f t="shared" si="0"/>
        <v>12.138655462184873</v>
      </c>
      <c r="AB192" s="183">
        <f t="shared" si="1"/>
        <v>8.6034666666666677</v>
      </c>
      <c r="AE192" s="183">
        <f t="shared" si="2"/>
        <v>151.5</v>
      </c>
    </row>
    <row r="193" spans="3:31" x14ac:dyDescent="0.2">
      <c r="C193" s="223" t="s">
        <v>3858</v>
      </c>
      <c r="D193" s="223" t="s">
        <v>4906</v>
      </c>
      <c r="E193" s="214" t="s">
        <v>3869</v>
      </c>
      <c r="F193" s="214" t="s">
        <v>38</v>
      </c>
      <c r="G193" s="214">
        <v>303</v>
      </c>
      <c r="I193" s="214">
        <v>1</v>
      </c>
      <c r="J193" s="214">
        <v>200</v>
      </c>
      <c r="K193" s="214">
        <v>45</v>
      </c>
      <c r="O193" s="214" t="s">
        <v>4451</v>
      </c>
      <c r="P193" s="214" t="s">
        <v>1754</v>
      </c>
      <c r="Q193" s="216">
        <v>40241</v>
      </c>
      <c r="R193" s="181">
        <v>3.21</v>
      </c>
      <c r="S193" s="1">
        <v>72</v>
      </c>
      <c r="V193" s="1">
        <v>33600</v>
      </c>
      <c r="W193" s="1">
        <v>41.9</v>
      </c>
      <c r="X193" s="1" t="s">
        <v>1406</v>
      </c>
      <c r="AA193" s="183">
        <f t="shared" si="0"/>
        <v>40.125</v>
      </c>
      <c r="AB193" s="183">
        <f t="shared" si="1"/>
        <v>34.413866666666671</v>
      </c>
      <c r="AE193" s="183">
        <f t="shared" si="2"/>
        <v>606</v>
      </c>
    </row>
    <row r="194" spans="3:31" x14ac:dyDescent="0.2">
      <c r="C194" s="223" t="s">
        <v>3858</v>
      </c>
      <c r="D194" s="223" t="s">
        <v>4907</v>
      </c>
      <c r="E194" s="214" t="s">
        <v>3870</v>
      </c>
      <c r="F194" s="214" t="s">
        <v>3871</v>
      </c>
      <c r="G194" s="214">
        <v>303</v>
      </c>
      <c r="I194" s="214">
        <v>1</v>
      </c>
      <c r="J194" s="214">
        <v>200</v>
      </c>
      <c r="K194" s="214">
        <v>45</v>
      </c>
      <c r="O194" s="214" t="s">
        <v>4451</v>
      </c>
      <c r="P194" s="214" t="s">
        <v>1754</v>
      </c>
      <c r="Q194" s="216">
        <v>40247</v>
      </c>
      <c r="R194" s="181">
        <v>3.21</v>
      </c>
      <c r="S194" s="1">
        <v>72</v>
      </c>
      <c r="V194" s="1">
        <v>33600</v>
      </c>
      <c r="W194" s="1">
        <v>41.9</v>
      </c>
      <c r="X194" s="1" t="s">
        <v>1406</v>
      </c>
      <c r="AA194" s="183">
        <f t="shared" si="0"/>
        <v>40.125</v>
      </c>
      <c r="AB194" s="183">
        <f t="shared" si="1"/>
        <v>34.413866666666671</v>
      </c>
      <c r="AE194" s="183">
        <f t="shared" si="2"/>
        <v>606</v>
      </c>
    </row>
    <row r="195" spans="3:31" x14ac:dyDescent="0.2">
      <c r="C195" s="223" t="s">
        <v>3858</v>
      </c>
      <c r="D195" s="223" t="s">
        <v>4908</v>
      </c>
      <c r="F195" s="214" t="s">
        <v>657</v>
      </c>
      <c r="G195" s="214">
        <v>303</v>
      </c>
      <c r="I195" s="214">
        <v>1</v>
      </c>
      <c r="J195" s="214">
        <v>37</v>
      </c>
      <c r="K195" s="214">
        <v>45</v>
      </c>
      <c r="O195" s="214" t="s">
        <v>4556</v>
      </c>
      <c r="P195" s="214" t="s">
        <v>1754</v>
      </c>
      <c r="Q195" s="216">
        <v>40252</v>
      </c>
      <c r="R195" s="181">
        <v>3.21</v>
      </c>
      <c r="S195" s="1">
        <v>59.5</v>
      </c>
      <c r="V195" s="1">
        <v>33600</v>
      </c>
      <c r="W195" s="1">
        <v>41.9</v>
      </c>
      <c r="X195" s="1" t="s">
        <v>1406</v>
      </c>
      <c r="AA195" s="183">
        <f t="shared" si="0"/>
        <v>8.9826050420168073</v>
      </c>
      <c r="AB195" s="183">
        <f t="shared" si="1"/>
        <v>6.366565333333333</v>
      </c>
      <c r="AE195" s="183">
        <f t="shared" si="2"/>
        <v>112.11</v>
      </c>
    </row>
    <row r="196" spans="3:31" x14ac:dyDescent="0.2">
      <c r="C196" s="243" t="s">
        <v>4453</v>
      </c>
      <c r="D196" s="356"/>
      <c r="E196" s="245"/>
      <c r="F196" s="245"/>
      <c r="G196" s="245"/>
      <c r="H196" s="245"/>
      <c r="I196" s="245"/>
      <c r="J196" s="245"/>
      <c r="K196" s="245"/>
      <c r="L196" s="245"/>
      <c r="M196" s="245"/>
      <c r="N196" s="245"/>
      <c r="O196" s="245"/>
      <c r="P196" s="245"/>
      <c r="Q196" s="247"/>
    </row>
    <row r="197" spans="3:31" x14ac:dyDescent="0.2">
      <c r="C197" s="223" t="s">
        <v>3872</v>
      </c>
      <c r="D197" s="223" t="s">
        <v>4898</v>
      </c>
      <c r="E197" s="214" t="s">
        <v>3873</v>
      </c>
      <c r="F197" s="214" t="s">
        <v>1026</v>
      </c>
      <c r="G197" s="214">
        <v>151</v>
      </c>
      <c r="I197" s="214">
        <v>2</v>
      </c>
      <c r="J197" s="214">
        <v>152</v>
      </c>
      <c r="K197" s="214">
        <v>54</v>
      </c>
      <c r="O197" s="214" t="s">
        <v>4451</v>
      </c>
      <c r="P197" s="214" t="s">
        <v>1754</v>
      </c>
      <c r="Q197" s="216">
        <v>40294</v>
      </c>
      <c r="R197" s="181">
        <v>1.61</v>
      </c>
      <c r="S197" s="1">
        <v>72</v>
      </c>
      <c r="V197" s="1">
        <v>16800</v>
      </c>
      <c r="W197" s="1">
        <v>41.9</v>
      </c>
      <c r="X197" s="1" t="s">
        <v>1406</v>
      </c>
      <c r="AA197" s="183">
        <f t="shared" ref="AA197:AA213" si="3">K197*100*R197*(J197*I197)/(S197*1000)</f>
        <v>36.707999999999998</v>
      </c>
      <c r="AB197" s="183">
        <f t="shared" ref="AB197:AB213" si="4">(V197*(J197*I197)*1.1)/9000*W197/1000</f>
        <v>26.154538666666667</v>
      </c>
      <c r="AE197" s="183">
        <f t="shared" ref="AE197:AE213" si="5">J197*I197*(G197/100)</f>
        <v>459.04</v>
      </c>
    </row>
    <row r="198" spans="3:31" x14ac:dyDescent="0.2">
      <c r="C198" s="223" t="s">
        <v>3872</v>
      </c>
      <c r="D198" s="223" t="s">
        <v>4899</v>
      </c>
      <c r="F198" s="214" t="s">
        <v>3730</v>
      </c>
      <c r="G198" s="214">
        <v>151</v>
      </c>
      <c r="I198" s="214">
        <v>2</v>
      </c>
      <c r="J198" s="214">
        <v>60</v>
      </c>
      <c r="K198" s="214">
        <v>63</v>
      </c>
      <c r="O198" s="214" t="s">
        <v>4556</v>
      </c>
      <c r="P198" s="214" t="s">
        <v>1754</v>
      </c>
      <c r="Q198" s="216">
        <v>40295</v>
      </c>
      <c r="R198" s="181">
        <v>1.61</v>
      </c>
      <c r="S198" s="1">
        <v>59.5</v>
      </c>
      <c r="V198" s="1">
        <v>16800</v>
      </c>
      <c r="W198" s="1">
        <v>41.9</v>
      </c>
      <c r="X198" s="1" t="s">
        <v>1406</v>
      </c>
      <c r="AA198" s="183">
        <f t="shared" si="3"/>
        <v>20.456470588235295</v>
      </c>
      <c r="AB198" s="183">
        <f t="shared" si="4"/>
        <v>10.324159999999999</v>
      </c>
      <c r="AE198" s="183">
        <f t="shared" si="5"/>
        <v>181.2</v>
      </c>
    </row>
    <row r="199" spans="3:31" x14ac:dyDescent="0.2">
      <c r="C199" s="223" t="s">
        <v>3872</v>
      </c>
      <c r="D199" s="223" t="s">
        <v>4900</v>
      </c>
      <c r="F199" s="214" t="s">
        <v>3874</v>
      </c>
      <c r="G199" s="214">
        <v>151</v>
      </c>
      <c r="I199" s="214">
        <v>2</v>
      </c>
      <c r="J199" s="214">
        <v>10</v>
      </c>
      <c r="K199" s="214">
        <v>63</v>
      </c>
      <c r="O199" s="214" t="s">
        <v>4556</v>
      </c>
      <c r="P199" s="214" t="s">
        <v>663</v>
      </c>
      <c r="Q199" s="216">
        <v>40296</v>
      </c>
      <c r="R199" s="181">
        <v>1.61</v>
      </c>
      <c r="S199" s="1">
        <v>59.5</v>
      </c>
      <c r="V199" s="1">
        <v>16800</v>
      </c>
      <c r="W199" s="1">
        <v>41.9</v>
      </c>
      <c r="X199" s="1" t="s">
        <v>1406</v>
      </c>
      <c r="AA199" s="183">
        <f t="shared" si="3"/>
        <v>3.4094117647058821</v>
      </c>
      <c r="AB199" s="183">
        <f t="shared" si="4"/>
        <v>1.7206933333333334</v>
      </c>
      <c r="AE199" s="183">
        <f t="shared" si="5"/>
        <v>30.2</v>
      </c>
    </row>
    <row r="200" spans="3:31" x14ac:dyDescent="0.2">
      <c r="C200" s="223" t="s">
        <v>3872</v>
      </c>
      <c r="D200" s="223" t="s">
        <v>4901</v>
      </c>
      <c r="F200" s="214" t="s">
        <v>3250</v>
      </c>
      <c r="G200" s="214">
        <v>151</v>
      </c>
      <c r="I200" s="214">
        <v>2</v>
      </c>
      <c r="J200" s="214">
        <v>10</v>
      </c>
      <c r="K200" s="214">
        <v>54</v>
      </c>
      <c r="O200" s="214" t="s">
        <v>4556</v>
      </c>
      <c r="P200" s="214" t="s">
        <v>3209</v>
      </c>
      <c r="Q200" s="216">
        <v>40296</v>
      </c>
      <c r="R200" s="181">
        <v>1.61</v>
      </c>
      <c r="S200" s="1">
        <v>59.5</v>
      </c>
      <c r="V200" s="1">
        <v>16800</v>
      </c>
      <c r="W200" s="1">
        <v>41.9</v>
      </c>
      <c r="X200" s="1" t="s">
        <v>1406</v>
      </c>
      <c r="AA200" s="183">
        <f t="shared" si="3"/>
        <v>2.9223529411764706</v>
      </c>
      <c r="AB200" s="183">
        <f t="shared" si="4"/>
        <v>1.7206933333333334</v>
      </c>
      <c r="AE200" s="183">
        <f t="shared" si="5"/>
        <v>30.2</v>
      </c>
    </row>
    <row r="201" spans="3:31" ht="13.5" thickBot="1" x14ac:dyDescent="0.25">
      <c r="C201" s="237" t="s">
        <v>3872</v>
      </c>
      <c r="D201" s="237" t="s">
        <v>4902</v>
      </c>
      <c r="E201" s="235" t="s">
        <v>3875</v>
      </c>
      <c r="F201" s="235" t="s">
        <v>3890</v>
      </c>
      <c r="G201" s="235">
        <v>303</v>
      </c>
      <c r="H201" s="235"/>
      <c r="I201" s="235">
        <v>1</v>
      </c>
      <c r="J201" s="235">
        <v>105</v>
      </c>
      <c r="K201" s="235">
        <v>36</v>
      </c>
      <c r="L201" s="235"/>
      <c r="M201" s="235"/>
      <c r="N201" s="235"/>
      <c r="O201" s="235" t="s">
        <v>4556</v>
      </c>
      <c r="P201" s="235" t="s">
        <v>3209</v>
      </c>
      <c r="Q201" s="236">
        <v>40297</v>
      </c>
      <c r="R201" s="181">
        <v>3.21</v>
      </c>
      <c r="S201" s="1">
        <v>59.5</v>
      </c>
      <c r="V201" s="1">
        <v>33600</v>
      </c>
      <c r="W201" s="1">
        <v>41.9</v>
      </c>
      <c r="X201" s="1" t="s">
        <v>1406</v>
      </c>
      <c r="AA201" s="183">
        <f t="shared" si="3"/>
        <v>20.39294117647059</v>
      </c>
      <c r="AB201" s="183">
        <f t="shared" si="4"/>
        <v>18.067280000000004</v>
      </c>
      <c r="AE201" s="183">
        <f t="shared" si="5"/>
        <v>318.14999999999998</v>
      </c>
    </row>
    <row r="202" spans="3:31" x14ac:dyDescent="0.2">
      <c r="C202" s="223" t="s">
        <v>3872</v>
      </c>
      <c r="D202" s="223" t="s">
        <v>4903</v>
      </c>
      <c r="E202" s="214" t="s">
        <v>3909</v>
      </c>
      <c r="F202" s="214" t="s">
        <v>3910</v>
      </c>
      <c r="G202" s="214">
        <v>303</v>
      </c>
      <c r="I202" s="214">
        <v>1</v>
      </c>
      <c r="J202" s="214">
        <v>100</v>
      </c>
      <c r="K202" s="214">
        <v>36</v>
      </c>
      <c r="O202" s="214" t="s">
        <v>4556</v>
      </c>
      <c r="P202" s="214" t="s">
        <v>663</v>
      </c>
      <c r="Q202" s="216">
        <v>40301</v>
      </c>
      <c r="R202" s="181">
        <v>3.21</v>
      </c>
      <c r="S202" s="1">
        <v>59.5</v>
      </c>
      <c r="V202" s="1">
        <v>33600</v>
      </c>
      <c r="W202" s="1">
        <v>41.9</v>
      </c>
      <c r="X202" s="1" t="s">
        <v>1406</v>
      </c>
      <c r="AA202" s="183">
        <f t="shared" si="3"/>
        <v>19.421848739495797</v>
      </c>
      <c r="AB202" s="183">
        <f t="shared" si="4"/>
        <v>17.206933333333335</v>
      </c>
      <c r="AE202" s="183">
        <f t="shared" si="5"/>
        <v>303</v>
      </c>
    </row>
    <row r="203" spans="3:31" x14ac:dyDescent="0.2">
      <c r="C203" s="223" t="s">
        <v>3872</v>
      </c>
      <c r="D203" s="223" t="s">
        <v>4904</v>
      </c>
      <c r="E203" s="214" t="s">
        <v>3911</v>
      </c>
      <c r="F203" s="214" t="s">
        <v>2948</v>
      </c>
      <c r="G203" s="214">
        <v>303</v>
      </c>
      <c r="I203" s="214">
        <v>1</v>
      </c>
      <c r="J203" s="214">
        <v>100</v>
      </c>
      <c r="K203" s="214">
        <v>63</v>
      </c>
      <c r="O203" s="214" t="s">
        <v>4556</v>
      </c>
      <c r="P203" s="214" t="s">
        <v>663</v>
      </c>
      <c r="Q203" s="216">
        <v>40303</v>
      </c>
      <c r="R203" s="181">
        <v>3.21</v>
      </c>
      <c r="S203" s="1">
        <v>59.5</v>
      </c>
      <c r="V203" s="1">
        <v>33600</v>
      </c>
      <c r="W203" s="1">
        <v>41.9</v>
      </c>
      <c r="X203" s="1" t="s">
        <v>1406</v>
      </c>
      <c r="AA203" s="183">
        <f t="shared" si="3"/>
        <v>33.988235294117644</v>
      </c>
      <c r="AB203" s="183">
        <f t="shared" si="4"/>
        <v>17.206933333333335</v>
      </c>
      <c r="AE203" s="183">
        <f t="shared" si="5"/>
        <v>303</v>
      </c>
    </row>
    <row r="204" spans="3:31" x14ac:dyDescent="0.2">
      <c r="C204" s="223" t="s">
        <v>3872</v>
      </c>
      <c r="D204" s="223" t="s">
        <v>4905</v>
      </c>
      <c r="E204" s="214" t="s">
        <v>2949</v>
      </c>
      <c r="F204" s="214">
        <v>236312</v>
      </c>
      <c r="G204" s="214">
        <v>303</v>
      </c>
      <c r="I204" s="214">
        <v>1</v>
      </c>
      <c r="J204" s="214">
        <v>244</v>
      </c>
      <c r="K204" s="214">
        <v>36</v>
      </c>
      <c r="O204" s="214" t="s">
        <v>4451</v>
      </c>
      <c r="P204" s="214" t="s">
        <v>663</v>
      </c>
      <c r="Q204" s="216">
        <v>40308</v>
      </c>
      <c r="R204" s="181">
        <v>3.21</v>
      </c>
      <c r="S204" s="1">
        <v>72</v>
      </c>
      <c r="V204" s="1">
        <v>33600</v>
      </c>
      <c r="W204" s="1">
        <v>41.9</v>
      </c>
      <c r="X204" s="1" t="s">
        <v>1406</v>
      </c>
      <c r="AA204" s="183">
        <f t="shared" si="3"/>
        <v>39.161999999999999</v>
      </c>
      <c r="AB204" s="183">
        <f t="shared" si="4"/>
        <v>41.984917333333328</v>
      </c>
      <c r="AE204" s="183">
        <f t="shared" si="5"/>
        <v>739.31999999999994</v>
      </c>
    </row>
    <row r="205" spans="3:31" x14ac:dyDescent="0.2">
      <c r="C205" s="223" t="s">
        <v>3872</v>
      </c>
      <c r="D205" s="223" t="s">
        <v>4906</v>
      </c>
      <c r="E205" s="214" t="s">
        <v>2950</v>
      </c>
      <c r="F205" s="214" t="s">
        <v>2951</v>
      </c>
      <c r="G205" s="214">
        <v>303</v>
      </c>
      <c r="I205" s="214">
        <v>1</v>
      </c>
      <c r="J205" s="214">
        <v>55</v>
      </c>
      <c r="K205" s="214">
        <v>45</v>
      </c>
      <c r="O205" s="214" t="s">
        <v>4556</v>
      </c>
      <c r="P205" s="214" t="s">
        <v>3209</v>
      </c>
      <c r="Q205" s="216">
        <v>40309</v>
      </c>
      <c r="R205" s="181">
        <v>3.21</v>
      </c>
      <c r="S205" s="1">
        <v>59.5</v>
      </c>
      <c r="V205" s="1">
        <v>33600</v>
      </c>
      <c r="W205" s="1">
        <v>41.9</v>
      </c>
      <c r="X205" s="1" t="s">
        <v>1406</v>
      </c>
      <c r="AA205" s="183">
        <f t="shared" si="3"/>
        <v>13.352521008403361</v>
      </c>
      <c r="AB205" s="183">
        <f t="shared" si="4"/>
        <v>9.4638133333333361</v>
      </c>
      <c r="AE205" s="183">
        <f t="shared" si="5"/>
        <v>166.64999999999998</v>
      </c>
    </row>
    <row r="206" spans="3:31" x14ac:dyDescent="0.2">
      <c r="C206" s="223" t="s">
        <v>3872</v>
      </c>
      <c r="D206" s="223" t="s">
        <v>4907</v>
      </c>
      <c r="E206" s="214" t="s">
        <v>2949</v>
      </c>
      <c r="F206" s="214">
        <v>236312</v>
      </c>
      <c r="G206" s="214">
        <v>303</v>
      </c>
      <c r="I206" s="214">
        <v>1</v>
      </c>
      <c r="J206" s="214">
        <v>245</v>
      </c>
      <c r="K206" s="214">
        <v>36</v>
      </c>
      <c r="O206" s="214" t="s">
        <v>4451</v>
      </c>
      <c r="P206" s="214" t="s">
        <v>663</v>
      </c>
      <c r="Q206" s="216">
        <v>40317</v>
      </c>
      <c r="R206" s="181">
        <v>3.21</v>
      </c>
      <c r="S206" s="1">
        <v>72</v>
      </c>
      <c r="V206" s="1">
        <v>33600</v>
      </c>
      <c r="W206" s="1">
        <v>41.9</v>
      </c>
      <c r="X206" s="1" t="s">
        <v>1406</v>
      </c>
      <c r="AA206" s="183">
        <f t="shared" si="3"/>
        <v>39.322499999999998</v>
      </c>
      <c r="AB206" s="183">
        <f t="shared" si="4"/>
        <v>42.156986666666661</v>
      </c>
      <c r="AE206" s="183">
        <f t="shared" si="5"/>
        <v>742.34999999999991</v>
      </c>
    </row>
    <row r="207" spans="3:31" x14ac:dyDescent="0.2">
      <c r="C207" s="223" t="s">
        <v>3872</v>
      </c>
      <c r="D207" s="223" t="s">
        <v>4908</v>
      </c>
      <c r="E207" s="214" t="s">
        <v>2952</v>
      </c>
      <c r="F207" s="214" t="s">
        <v>4828</v>
      </c>
      <c r="G207" s="214">
        <v>303</v>
      </c>
      <c r="I207" s="214">
        <v>1</v>
      </c>
      <c r="J207" s="214">
        <v>100</v>
      </c>
      <c r="K207" s="214">
        <v>36</v>
      </c>
      <c r="O207" s="214" t="s">
        <v>4556</v>
      </c>
      <c r="P207" s="214" t="s">
        <v>3192</v>
      </c>
      <c r="Q207" s="216">
        <v>40318</v>
      </c>
      <c r="R207" s="181">
        <v>3.21</v>
      </c>
      <c r="S207" s="1">
        <v>59.5</v>
      </c>
      <c r="V207" s="1">
        <v>33600</v>
      </c>
      <c r="W207" s="1">
        <v>41.9</v>
      </c>
      <c r="X207" s="1" t="s">
        <v>1406</v>
      </c>
      <c r="AA207" s="183">
        <f t="shared" si="3"/>
        <v>19.421848739495797</v>
      </c>
      <c r="AB207" s="183">
        <f t="shared" si="4"/>
        <v>17.206933333333335</v>
      </c>
      <c r="AE207" s="183">
        <f t="shared" si="5"/>
        <v>303</v>
      </c>
    </row>
    <row r="208" spans="3:31" x14ac:dyDescent="0.2">
      <c r="C208" s="223" t="s">
        <v>3872</v>
      </c>
      <c r="D208" s="223" t="s">
        <v>4909</v>
      </c>
      <c r="E208" s="214" t="s">
        <v>2953</v>
      </c>
      <c r="F208" s="214" t="s">
        <v>2954</v>
      </c>
      <c r="G208" s="214">
        <v>303</v>
      </c>
      <c r="I208" s="214">
        <v>1</v>
      </c>
      <c r="J208" s="214">
        <v>300</v>
      </c>
      <c r="K208" s="214">
        <v>45</v>
      </c>
      <c r="O208" s="214" t="s">
        <v>4556</v>
      </c>
      <c r="P208" s="214" t="s">
        <v>3192</v>
      </c>
      <c r="Q208" s="216">
        <v>40324</v>
      </c>
      <c r="R208" s="181">
        <v>3.21</v>
      </c>
      <c r="S208" s="1">
        <v>59.5</v>
      </c>
      <c r="V208" s="1">
        <v>33600</v>
      </c>
      <c r="W208" s="1">
        <v>41.9</v>
      </c>
      <c r="X208" s="1" t="s">
        <v>1406</v>
      </c>
      <c r="AA208" s="183">
        <f t="shared" si="3"/>
        <v>72.831932773109244</v>
      </c>
      <c r="AB208" s="183">
        <f t="shared" si="4"/>
        <v>51.620799999999996</v>
      </c>
      <c r="AE208" s="183">
        <f t="shared" si="5"/>
        <v>908.99999999999989</v>
      </c>
    </row>
    <row r="209" spans="3:31" ht="13.5" thickBot="1" x14ac:dyDescent="0.25">
      <c r="C209" s="237" t="s">
        <v>3872</v>
      </c>
      <c r="D209" s="237" t="s">
        <v>4910</v>
      </c>
      <c r="E209" s="235" t="s">
        <v>2955</v>
      </c>
      <c r="F209" s="235" t="s">
        <v>4133</v>
      </c>
      <c r="G209" s="235">
        <v>303</v>
      </c>
      <c r="H209" s="235"/>
      <c r="I209" s="235">
        <v>1</v>
      </c>
      <c r="J209" s="235">
        <v>100</v>
      </c>
      <c r="K209" s="235">
        <v>36</v>
      </c>
      <c r="L209" s="235"/>
      <c r="M209" s="235"/>
      <c r="N209" s="235"/>
      <c r="O209" s="235" t="s">
        <v>4556</v>
      </c>
      <c r="P209" s="235" t="s">
        <v>663</v>
      </c>
      <c r="Q209" s="236">
        <v>40326</v>
      </c>
      <c r="R209" s="181">
        <v>3.21</v>
      </c>
      <c r="S209" s="1">
        <v>59.5</v>
      </c>
      <c r="V209" s="1">
        <v>33600</v>
      </c>
      <c r="W209" s="1">
        <v>41.9</v>
      </c>
      <c r="X209" s="1" t="s">
        <v>1406</v>
      </c>
      <c r="AA209" s="183">
        <f t="shared" si="3"/>
        <v>19.421848739495797</v>
      </c>
      <c r="AB209" s="183">
        <f t="shared" si="4"/>
        <v>17.206933333333335</v>
      </c>
      <c r="AE209" s="183">
        <f t="shared" si="5"/>
        <v>303</v>
      </c>
    </row>
    <row r="210" spans="3:31" x14ac:dyDescent="0.2">
      <c r="C210" s="223" t="s">
        <v>3872</v>
      </c>
      <c r="D210" s="223" t="s">
        <v>4911</v>
      </c>
      <c r="E210" s="214" t="s">
        <v>2956</v>
      </c>
      <c r="F210" s="214" t="s">
        <v>2957</v>
      </c>
      <c r="G210" s="214">
        <v>303</v>
      </c>
      <c r="I210" s="214">
        <v>1</v>
      </c>
      <c r="J210" s="214">
        <v>56</v>
      </c>
      <c r="K210" s="214">
        <v>45</v>
      </c>
      <c r="O210" s="214" t="s">
        <v>4556</v>
      </c>
      <c r="P210" s="214" t="s">
        <v>3192</v>
      </c>
      <c r="Q210" s="216">
        <v>40331</v>
      </c>
      <c r="R210" s="181">
        <v>3.21</v>
      </c>
      <c r="S210" s="1">
        <v>59.5</v>
      </c>
      <c r="V210" s="1">
        <v>33600</v>
      </c>
      <c r="W210" s="1">
        <v>41.9</v>
      </c>
      <c r="X210" s="1" t="s">
        <v>1406</v>
      </c>
      <c r="AA210" s="183">
        <f t="shared" si="3"/>
        <v>13.595294117647059</v>
      </c>
      <c r="AB210" s="183">
        <f t="shared" si="4"/>
        <v>9.635882666666669</v>
      </c>
      <c r="AE210" s="183">
        <f t="shared" si="5"/>
        <v>169.67999999999998</v>
      </c>
    </row>
    <row r="211" spans="3:31" x14ac:dyDescent="0.2">
      <c r="C211" s="223" t="s">
        <v>3872</v>
      </c>
      <c r="D211" s="223" t="s">
        <v>3639</v>
      </c>
      <c r="E211" s="214" t="s">
        <v>2958</v>
      </c>
      <c r="F211" s="214" t="s">
        <v>1065</v>
      </c>
      <c r="G211" s="214">
        <v>303</v>
      </c>
      <c r="I211" s="214">
        <v>1</v>
      </c>
      <c r="J211" s="214">
        <v>50</v>
      </c>
      <c r="K211" s="214">
        <v>45</v>
      </c>
      <c r="O211" s="214" t="s">
        <v>4556</v>
      </c>
      <c r="P211" s="214" t="s">
        <v>3192</v>
      </c>
      <c r="Q211" s="216">
        <v>40331</v>
      </c>
      <c r="R211" s="181">
        <v>3.21</v>
      </c>
      <c r="S211" s="1">
        <v>59.5</v>
      </c>
      <c r="V211" s="1">
        <v>33600</v>
      </c>
      <c r="W211" s="1">
        <v>41.9</v>
      </c>
      <c r="X211" s="1" t="s">
        <v>1406</v>
      </c>
      <c r="AA211" s="183">
        <f t="shared" si="3"/>
        <v>12.138655462184873</v>
      </c>
      <c r="AB211" s="183">
        <f t="shared" si="4"/>
        <v>8.6034666666666677</v>
      </c>
      <c r="AE211" s="183">
        <f t="shared" si="5"/>
        <v>151.5</v>
      </c>
    </row>
    <row r="212" spans="3:31" x14ac:dyDescent="0.2">
      <c r="C212" s="223" t="s">
        <v>3872</v>
      </c>
      <c r="D212" s="223" t="s">
        <v>4912</v>
      </c>
      <c r="E212" s="214" t="s">
        <v>2959</v>
      </c>
      <c r="F212" s="214" t="s">
        <v>2960</v>
      </c>
      <c r="G212" s="214">
        <v>303</v>
      </c>
      <c r="I212" s="214">
        <v>1</v>
      </c>
      <c r="J212" s="214">
        <v>100</v>
      </c>
      <c r="K212" s="214">
        <v>63</v>
      </c>
      <c r="O212" s="214" t="s">
        <v>4556</v>
      </c>
      <c r="P212" s="214" t="s">
        <v>669</v>
      </c>
      <c r="Q212" s="216">
        <v>40333</v>
      </c>
      <c r="R212" s="181">
        <v>3.21</v>
      </c>
      <c r="S212" s="1">
        <v>59.5</v>
      </c>
      <c r="V212" s="1">
        <v>33600</v>
      </c>
      <c r="W212" s="1">
        <v>41.9</v>
      </c>
      <c r="X212" s="1" t="s">
        <v>1406</v>
      </c>
      <c r="AA212" s="183">
        <f t="shared" si="3"/>
        <v>33.988235294117644</v>
      </c>
      <c r="AB212" s="183">
        <f t="shared" si="4"/>
        <v>17.206933333333335</v>
      </c>
      <c r="AE212" s="183">
        <f t="shared" si="5"/>
        <v>303</v>
      </c>
    </row>
    <row r="213" spans="3:31" x14ac:dyDescent="0.2">
      <c r="C213" s="223" t="s">
        <v>3872</v>
      </c>
      <c r="D213" s="223" t="s">
        <v>4913</v>
      </c>
      <c r="E213" s="214" t="s">
        <v>2959</v>
      </c>
      <c r="F213" s="214" t="s">
        <v>2961</v>
      </c>
      <c r="G213" s="214">
        <v>303</v>
      </c>
      <c r="I213" s="214">
        <v>1</v>
      </c>
      <c r="J213" s="214">
        <v>155</v>
      </c>
      <c r="K213" s="214">
        <v>63</v>
      </c>
      <c r="O213" s="214" t="s">
        <v>2962</v>
      </c>
      <c r="P213" s="214" t="s">
        <v>3192</v>
      </c>
      <c r="Q213" s="216">
        <v>40346</v>
      </c>
      <c r="R213" s="181">
        <v>3.21</v>
      </c>
      <c r="S213" s="1">
        <v>59.5</v>
      </c>
      <c r="V213" s="1">
        <v>33600</v>
      </c>
      <c r="W213" s="1">
        <v>41.9</v>
      </c>
      <c r="X213" s="1" t="s">
        <v>1406</v>
      </c>
      <c r="AA213" s="183">
        <f t="shared" si="3"/>
        <v>52.681764705882351</v>
      </c>
      <c r="AB213" s="183">
        <f t="shared" si="4"/>
        <v>26.670746666666666</v>
      </c>
      <c r="AE213" s="183">
        <f t="shared" si="5"/>
        <v>469.65</v>
      </c>
    </row>
    <row r="214" spans="3:31" x14ac:dyDescent="0.2">
      <c r="C214" s="243" t="s">
        <v>4453</v>
      </c>
      <c r="D214" s="356"/>
      <c r="E214" s="245"/>
      <c r="F214" s="245"/>
      <c r="G214" s="245"/>
      <c r="H214" s="245"/>
      <c r="I214" s="245"/>
      <c r="J214" s="245"/>
      <c r="K214" s="245"/>
      <c r="L214" s="245"/>
      <c r="M214" s="245"/>
      <c r="N214" s="245"/>
      <c r="O214" s="245"/>
      <c r="P214" s="245"/>
      <c r="Q214" s="247"/>
      <c r="AE214" s="183"/>
    </row>
    <row r="215" spans="3:31" x14ac:dyDescent="0.2">
      <c r="C215" s="223" t="s">
        <v>3872</v>
      </c>
      <c r="D215" s="223" t="s">
        <v>4914</v>
      </c>
      <c r="E215" s="214" t="s">
        <v>2963</v>
      </c>
      <c r="F215" s="214" t="s">
        <v>3861</v>
      </c>
      <c r="G215" s="214">
        <v>303</v>
      </c>
      <c r="I215" s="214">
        <v>1</v>
      </c>
      <c r="J215" s="214">
        <v>380</v>
      </c>
      <c r="K215" s="214">
        <v>45</v>
      </c>
      <c r="O215" s="214" t="s">
        <v>4451</v>
      </c>
      <c r="P215" s="214" t="s">
        <v>3209</v>
      </c>
      <c r="Q215" s="216">
        <v>40353</v>
      </c>
      <c r="R215" s="181">
        <v>3.21</v>
      </c>
      <c r="S215" s="1">
        <v>72</v>
      </c>
      <c r="V215" s="1">
        <v>33600</v>
      </c>
      <c r="W215" s="1">
        <v>41.9</v>
      </c>
      <c r="X215" s="1" t="s">
        <v>1406</v>
      </c>
      <c r="AA215" s="183">
        <f>K215*100*R215*(J215*I215)/(S215*1000)</f>
        <v>76.237499999999997</v>
      </c>
      <c r="AB215" s="183">
        <f>(V215*(J215*I215)*1.1)/9000*W215/1000</f>
        <v>65.386346666666668</v>
      </c>
      <c r="AE215" s="183">
        <f>J215*I215*(G215/100)</f>
        <v>1151.3999999999999</v>
      </c>
    </row>
    <row r="216" spans="3:31" ht="13.5" thickBot="1" x14ac:dyDescent="0.25">
      <c r="C216" s="237" t="s">
        <v>3872</v>
      </c>
      <c r="D216" s="237" t="s">
        <v>4915</v>
      </c>
      <c r="E216" s="235" t="s">
        <v>2964</v>
      </c>
      <c r="F216" s="235" t="s">
        <v>2965</v>
      </c>
      <c r="G216" s="235">
        <v>303</v>
      </c>
      <c r="H216" s="235"/>
      <c r="I216" s="235">
        <v>1</v>
      </c>
      <c r="J216" s="235">
        <v>110</v>
      </c>
      <c r="K216" s="235">
        <v>45</v>
      </c>
      <c r="L216" s="235"/>
      <c r="M216" s="235"/>
      <c r="N216" s="235"/>
      <c r="O216" s="235" t="s">
        <v>4451</v>
      </c>
      <c r="P216" s="235" t="s">
        <v>663</v>
      </c>
      <c r="Q216" s="236">
        <v>40358</v>
      </c>
      <c r="R216" s="181">
        <v>3.21</v>
      </c>
      <c r="S216" s="1">
        <v>72</v>
      </c>
      <c r="V216" s="1">
        <v>33600</v>
      </c>
      <c r="W216" s="1">
        <v>41.9</v>
      </c>
      <c r="X216" s="1" t="s">
        <v>1406</v>
      </c>
      <c r="AA216" s="183">
        <f>K216*100*R216*(J216*I216)/(S216*1000)</f>
        <v>22.068750000000001</v>
      </c>
      <c r="AB216" s="183">
        <f>(V216*(J216*I216)*1.1)/9000*W216/1000</f>
        <v>18.927626666666672</v>
      </c>
      <c r="AE216" s="183">
        <f>J216*I216*(G216/100)</f>
        <v>333.29999999999995</v>
      </c>
    </row>
    <row r="217" spans="3:31" x14ac:dyDescent="0.2">
      <c r="C217" s="223" t="s">
        <v>3872</v>
      </c>
      <c r="D217" s="223" t="s">
        <v>1748</v>
      </c>
      <c r="F217" s="214" t="s">
        <v>2966</v>
      </c>
      <c r="G217" s="214">
        <v>303</v>
      </c>
      <c r="I217" s="214">
        <v>1</v>
      </c>
      <c r="J217" s="214">
        <v>200</v>
      </c>
      <c r="K217" s="214">
        <v>45</v>
      </c>
      <c r="O217" s="214" t="s">
        <v>4451</v>
      </c>
      <c r="P217" s="214" t="s">
        <v>669</v>
      </c>
      <c r="Q217" s="216">
        <v>40360</v>
      </c>
      <c r="R217" s="181">
        <v>3.21</v>
      </c>
      <c r="S217" s="1">
        <v>72</v>
      </c>
      <c r="V217" s="1">
        <v>33600</v>
      </c>
      <c r="W217" s="1">
        <v>41.9</v>
      </c>
      <c r="X217" s="1" t="s">
        <v>1406</v>
      </c>
      <c r="AA217" s="183">
        <f>K217*100*R217*(J217*I217)/(S217*1000)</f>
        <v>40.125</v>
      </c>
      <c r="AB217" s="183">
        <f>(V217*(J217*I217)*1.1)/9000*W217/1000</f>
        <v>34.413866666666671</v>
      </c>
      <c r="AE217" s="183">
        <f>J217*I217*(G217/100)</f>
        <v>606</v>
      </c>
    </row>
    <row r="218" spans="3:31" x14ac:dyDescent="0.2">
      <c r="C218" s="223" t="s">
        <v>3872</v>
      </c>
      <c r="D218" s="223" t="s">
        <v>1749</v>
      </c>
      <c r="E218" s="214" t="s">
        <v>2967</v>
      </c>
      <c r="F218" s="214" t="s">
        <v>646</v>
      </c>
      <c r="G218" s="214">
        <v>303</v>
      </c>
      <c r="I218" s="214">
        <v>1</v>
      </c>
      <c r="J218" s="214">
        <v>367</v>
      </c>
      <c r="K218" s="214">
        <v>54</v>
      </c>
      <c r="O218" s="214" t="s">
        <v>4451</v>
      </c>
      <c r="P218" s="214" t="s">
        <v>3192</v>
      </c>
      <c r="Q218" s="216">
        <v>40367</v>
      </c>
      <c r="R218" s="181">
        <v>3.21</v>
      </c>
      <c r="S218" s="1">
        <v>72</v>
      </c>
      <c r="V218" s="1">
        <v>33600</v>
      </c>
      <c r="W218" s="1">
        <v>41.9</v>
      </c>
      <c r="X218" s="1" t="s">
        <v>1406</v>
      </c>
      <c r="AA218" s="183">
        <f>K218*100*R218*(J218*I218)/(S218*1000)</f>
        <v>88.355249999999998</v>
      </c>
      <c r="AB218" s="183">
        <f>(V218*(J218*I218)*1.1)/9000*W218/1000</f>
        <v>63.14944533333334</v>
      </c>
      <c r="AE218" s="183">
        <f>J218*I218*(G218/100)</f>
        <v>1112.01</v>
      </c>
    </row>
    <row r="219" spans="3:31" x14ac:dyDescent="0.2">
      <c r="C219" s="223" t="s">
        <v>3872</v>
      </c>
      <c r="D219" s="223" t="s">
        <v>1750</v>
      </c>
      <c r="E219" s="214" t="s">
        <v>2968</v>
      </c>
      <c r="F219" s="214" t="s">
        <v>646</v>
      </c>
      <c r="G219" s="214">
        <v>303</v>
      </c>
      <c r="I219" s="214">
        <v>1</v>
      </c>
      <c r="J219" s="214">
        <v>300</v>
      </c>
      <c r="K219" s="214">
        <v>54</v>
      </c>
      <c r="O219" s="214" t="s">
        <v>4451</v>
      </c>
      <c r="P219" s="214" t="s">
        <v>3209</v>
      </c>
      <c r="Q219" s="216">
        <v>40374</v>
      </c>
      <c r="R219" s="181">
        <v>3.21</v>
      </c>
      <c r="S219" s="1">
        <v>72</v>
      </c>
      <c r="V219" s="1">
        <v>33600</v>
      </c>
      <c r="W219" s="1">
        <v>41.9</v>
      </c>
      <c r="X219" s="1" t="s">
        <v>1406</v>
      </c>
      <c r="AA219" s="183">
        <f>K219*100*R219*(J219*I219)/(S219*1000)</f>
        <v>72.224999999999994</v>
      </c>
      <c r="AB219" s="183">
        <f>(V219*(J219*I219)*1.1)/9000*W219/1000</f>
        <v>51.620799999999996</v>
      </c>
      <c r="AE219" s="183">
        <f>J219*I219*(G219/100)</f>
        <v>908.99999999999989</v>
      </c>
    </row>
    <row r="220" spans="3:31" x14ac:dyDescent="0.2">
      <c r="C220" s="243" t="s">
        <v>4453</v>
      </c>
      <c r="D220" s="356"/>
      <c r="E220" s="245"/>
      <c r="F220" s="245"/>
      <c r="G220" s="245"/>
      <c r="H220" s="245"/>
      <c r="I220" s="245"/>
      <c r="J220" s="245"/>
      <c r="K220" s="245"/>
      <c r="L220" s="245"/>
      <c r="M220" s="245"/>
      <c r="N220" s="245"/>
      <c r="O220" s="245"/>
      <c r="P220" s="245"/>
      <c r="Q220" s="247"/>
    </row>
    <row r="221" spans="3:31" x14ac:dyDescent="0.2">
      <c r="C221" s="223" t="s">
        <v>2969</v>
      </c>
      <c r="D221" s="223" t="s">
        <v>4898</v>
      </c>
      <c r="E221" s="214" t="s">
        <v>2970</v>
      </c>
      <c r="F221" s="214" t="s">
        <v>646</v>
      </c>
      <c r="G221" s="214">
        <v>303</v>
      </c>
      <c r="I221" s="214">
        <v>1</v>
      </c>
      <c r="K221" s="214">
        <v>54</v>
      </c>
      <c r="O221" s="214" t="s">
        <v>4451</v>
      </c>
      <c r="P221" s="214" t="s">
        <v>3209</v>
      </c>
      <c r="Q221" s="216">
        <v>40374</v>
      </c>
      <c r="R221" s="181">
        <v>3.21</v>
      </c>
      <c r="S221" s="1">
        <v>72</v>
      </c>
      <c r="V221" s="1">
        <v>33600</v>
      </c>
      <c r="W221" s="1">
        <v>41.9</v>
      </c>
      <c r="X221" s="1" t="s">
        <v>1406</v>
      </c>
      <c r="AA221" s="183">
        <f>K221*100*R221*(J221*I221)/(S221*1000)</f>
        <v>0</v>
      </c>
      <c r="AB221" s="183">
        <f>(V221*(J221*I221)*1.1)/9000*W221/1000</f>
        <v>0</v>
      </c>
      <c r="AE221" s="183">
        <f>J221*I221*(G221/100)</f>
        <v>0</v>
      </c>
    </row>
    <row r="222" spans="3:31" x14ac:dyDescent="0.2">
      <c r="C222" s="223" t="s">
        <v>2969</v>
      </c>
      <c r="D222" s="223" t="s">
        <v>4899</v>
      </c>
      <c r="F222" s="214" t="s">
        <v>3662</v>
      </c>
      <c r="G222" s="214">
        <v>303</v>
      </c>
      <c r="I222" s="214">
        <v>1</v>
      </c>
      <c r="J222" s="214">
        <v>100</v>
      </c>
      <c r="K222" s="214">
        <v>45</v>
      </c>
      <c r="O222" s="214" t="s">
        <v>4451</v>
      </c>
      <c r="P222" s="214" t="s">
        <v>663</v>
      </c>
      <c r="Q222" s="216">
        <v>40378</v>
      </c>
      <c r="R222" s="181">
        <v>3.21</v>
      </c>
      <c r="S222" s="1">
        <v>72</v>
      </c>
      <c r="V222" s="1">
        <v>33600</v>
      </c>
      <c r="W222" s="1">
        <v>41.9</v>
      </c>
      <c r="X222" s="1" t="s">
        <v>1406</v>
      </c>
      <c r="AA222" s="183">
        <f>K222*100*R222*(J222*I222)/(S222*1000)</f>
        <v>20.0625</v>
      </c>
      <c r="AB222" s="183">
        <f>(V222*(J222*I222)*1.1)/9000*W222/1000</f>
        <v>17.206933333333335</v>
      </c>
      <c r="AE222" s="183">
        <f>J222*I222*(G222/100)</f>
        <v>303</v>
      </c>
    </row>
    <row r="223" spans="3:31" ht="13.5" thickBot="1" x14ac:dyDescent="0.25">
      <c r="C223" s="237" t="s">
        <v>2969</v>
      </c>
      <c r="D223" s="237" t="s">
        <v>4900</v>
      </c>
      <c r="E223" s="235" t="s">
        <v>2956</v>
      </c>
      <c r="F223" s="235" t="s">
        <v>2957</v>
      </c>
      <c r="G223" s="235">
        <v>303</v>
      </c>
      <c r="H223" s="235"/>
      <c r="I223" s="235">
        <v>1</v>
      </c>
      <c r="J223" s="235">
        <v>247</v>
      </c>
      <c r="K223" s="235">
        <v>45</v>
      </c>
      <c r="L223" s="235"/>
      <c r="M223" s="235"/>
      <c r="N223" s="235"/>
      <c r="O223" s="235" t="s">
        <v>4556</v>
      </c>
      <c r="P223" s="235" t="s">
        <v>669</v>
      </c>
      <c r="Q223" s="236">
        <v>40381</v>
      </c>
      <c r="R223" s="181">
        <v>3.21</v>
      </c>
      <c r="S223" s="1">
        <v>59.5</v>
      </c>
      <c r="V223" s="1">
        <v>33600</v>
      </c>
      <c r="W223" s="1">
        <v>41.9</v>
      </c>
      <c r="X223" s="1" t="s">
        <v>1406</v>
      </c>
      <c r="AA223" s="183">
        <f>K223*100*R223*(J223*I223)/(S223*1000)</f>
        <v>59.96495798319328</v>
      </c>
      <c r="AB223" s="183">
        <f>(V223*(J223*I223)*1.1)/9000*W223/1000</f>
        <v>42.501125333333327</v>
      </c>
      <c r="AE223" s="183">
        <f>J223*I223*(G223/100)</f>
        <v>748.41</v>
      </c>
    </row>
    <row r="224" spans="3:31" x14ac:dyDescent="0.2">
      <c r="C224" s="223" t="s">
        <v>2969</v>
      </c>
      <c r="D224" s="223" t="s">
        <v>4901</v>
      </c>
      <c r="E224" s="214" t="s">
        <v>2971</v>
      </c>
      <c r="F224" s="214" t="s">
        <v>3662</v>
      </c>
      <c r="G224" s="214">
        <v>303</v>
      </c>
      <c r="I224" s="214">
        <v>1</v>
      </c>
      <c r="J224" s="214">
        <v>340</v>
      </c>
      <c r="K224" s="214">
        <v>45</v>
      </c>
      <c r="O224" s="214" t="s">
        <v>4451</v>
      </c>
      <c r="P224" s="214" t="s">
        <v>4816</v>
      </c>
      <c r="Q224" s="216">
        <v>40403</v>
      </c>
      <c r="R224" s="181">
        <v>3.21</v>
      </c>
      <c r="S224" s="1">
        <v>72</v>
      </c>
      <c r="V224" s="1">
        <v>33600</v>
      </c>
      <c r="W224" s="1">
        <v>41.9</v>
      </c>
      <c r="X224" s="1" t="s">
        <v>1406</v>
      </c>
      <c r="AA224" s="183">
        <f>K224*100*R224*(J224*I224)/(S224*1000)</f>
        <v>68.212500000000006</v>
      </c>
      <c r="AB224" s="183">
        <f>(V224*(J224*I224)*1.1)/9000*W224/1000</f>
        <v>58.503573333333343</v>
      </c>
      <c r="AE224" s="183">
        <f>J224*I224*(G224/100)</f>
        <v>1030.2</v>
      </c>
    </row>
    <row r="225" spans="3:31" ht="13.5" thickBot="1" x14ac:dyDescent="0.25">
      <c r="C225" s="237" t="s">
        <v>2969</v>
      </c>
      <c r="D225" s="237" t="s">
        <v>4902</v>
      </c>
      <c r="E225" s="235" t="s">
        <v>2972</v>
      </c>
      <c r="F225" s="235" t="s">
        <v>3219</v>
      </c>
      <c r="G225" s="235">
        <v>151</v>
      </c>
      <c r="H225" s="235"/>
      <c r="I225" s="235">
        <v>2</v>
      </c>
      <c r="J225" s="235">
        <v>130</v>
      </c>
      <c r="K225" s="235">
        <v>50</v>
      </c>
      <c r="L225" s="235"/>
      <c r="M225" s="235"/>
      <c r="N225" s="235"/>
      <c r="O225" s="235" t="s">
        <v>1197</v>
      </c>
      <c r="P225" s="235" t="s">
        <v>663</v>
      </c>
      <c r="Q225" s="236">
        <v>40420</v>
      </c>
      <c r="R225" s="181">
        <v>1.61</v>
      </c>
      <c r="S225" s="1">
        <v>100</v>
      </c>
      <c r="V225" s="1">
        <v>16800</v>
      </c>
      <c r="W225" s="1">
        <v>41.9</v>
      </c>
      <c r="X225" s="1" t="s">
        <v>1406</v>
      </c>
      <c r="AA225" s="183">
        <f>K225*100*R225*(J225*I225)/(S225*1000)</f>
        <v>20.930000000000003</v>
      </c>
      <c r="AB225" s="183">
        <f>(V225*(J225*I225)*1.1)/9000*W225/1000</f>
        <v>22.369013333333331</v>
      </c>
      <c r="AE225" s="183">
        <f>J225*I225*(G225/100)</f>
        <v>392.6</v>
      </c>
    </row>
    <row r="226" spans="3:31" x14ac:dyDescent="0.2">
      <c r="C226" s="243" t="s">
        <v>4453</v>
      </c>
      <c r="D226" s="356"/>
      <c r="E226" s="245"/>
      <c r="F226" s="245"/>
      <c r="G226" s="245"/>
      <c r="H226" s="245"/>
      <c r="I226" s="245"/>
      <c r="J226" s="245"/>
      <c r="K226" s="245"/>
      <c r="L226" s="245"/>
      <c r="M226" s="245"/>
      <c r="N226" s="245"/>
      <c r="O226" s="245"/>
      <c r="P226" s="245"/>
      <c r="Q226" s="247"/>
      <c r="AA226" s="183"/>
      <c r="AB226" s="183"/>
      <c r="AE226" s="183"/>
    </row>
    <row r="227" spans="3:31" x14ac:dyDescent="0.2">
      <c r="C227" s="262" t="s">
        <v>2973</v>
      </c>
      <c r="D227" s="223" t="s">
        <v>4898</v>
      </c>
      <c r="E227" s="214" t="s">
        <v>2974</v>
      </c>
      <c r="F227" s="214" t="s">
        <v>2975</v>
      </c>
      <c r="G227" s="214">
        <v>303</v>
      </c>
      <c r="I227" s="214">
        <v>1</v>
      </c>
      <c r="J227" s="214">
        <v>137</v>
      </c>
      <c r="K227" s="214">
        <v>63</v>
      </c>
      <c r="O227" s="214" t="s">
        <v>4556</v>
      </c>
      <c r="P227" s="214" t="s">
        <v>4816</v>
      </c>
      <c r="Q227" s="216">
        <v>40423</v>
      </c>
      <c r="R227" s="181">
        <v>3.21</v>
      </c>
      <c r="S227" s="181">
        <v>59.5</v>
      </c>
      <c r="V227" s="1">
        <v>33600</v>
      </c>
      <c r="W227" s="182">
        <f t="shared" ref="W227:W237" si="6">41.9*1.05</f>
        <v>43.994999999999997</v>
      </c>
      <c r="X227" s="1" t="s">
        <v>4868</v>
      </c>
      <c r="AA227" s="183">
        <f t="shared" ref="AA227:AA237" si="7">K227*100*R227*(J227*I227)/(S227*1000)</f>
        <v>46.563882352941178</v>
      </c>
      <c r="AB227" s="183">
        <f t="shared" ref="AB227:AB237" si="8">(V227*(J227*I227)*1.1)/9000*W227/1000</f>
        <v>24.752173599999999</v>
      </c>
      <c r="AE227" s="183">
        <f t="shared" ref="AE227:AE237" si="9">J227*I227*(G227/100)</f>
        <v>415.10999999999996</v>
      </c>
    </row>
    <row r="228" spans="3:31" x14ac:dyDescent="0.2">
      <c r="C228" s="262" t="s">
        <v>2973</v>
      </c>
      <c r="D228" s="223" t="s">
        <v>4899</v>
      </c>
      <c r="E228" s="214" t="s">
        <v>2976</v>
      </c>
      <c r="F228" s="214" t="s">
        <v>2977</v>
      </c>
      <c r="G228" s="214">
        <v>151</v>
      </c>
      <c r="I228" s="214">
        <v>2</v>
      </c>
      <c r="J228" s="214">
        <v>5</v>
      </c>
      <c r="K228" s="214">
        <v>63</v>
      </c>
      <c r="O228" s="214" t="s">
        <v>4556</v>
      </c>
      <c r="P228" s="214" t="s">
        <v>4816</v>
      </c>
      <c r="Q228" s="216">
        <v>40423</v>
      </c>
      <c r="R228" s="181">
        <v>1.61</v>
      </c>
      <c r="S228" s="181">
        <v>59.5</v>
      </c>
      <c r="V228" s="1">
        <v>16800</v>
      </c>
      <c r="W228" s="182">
        <f t="shared" si="6"/>
        <v>43.994999999999997</v>
      </c>
      <c r="X228" s="1" t="s">
        <v>4868</v>
      </c>
      <c r="AA228" s="183">
        <f t="shared" si="7"/>
        <v>1.7047058823529411</v>
      </c>
      <c r="AB228" s="183">
        <f t="shared" si="8"/>
        <v>0.90336400000000006</v>
      </c>
      <c r="AE228" s="183">
        <f t="shared" si="9"/>
        <v>15.1</v>
      </c>
    </row>
    <row r="229" spans="3:31" x14ac:dyDescent="0.2">
      <c r="C229" s="262" t="s">
        <v>2973</v>
      </c>
      <c r="D229" s="223" t="s">
        <v>4900</v>
      </c>
      <c r="E229" s="214" t="s">
        <v>2978</v>
      </c>
      <c r="F229" s="214" t="s">
        <v>2271</v>
      </c>
      <c r="G229" s="214">
        <v>151</v>
      </c>
      <c r="I229" s="214">
        <v>2</v>
      </c>
      <c r="J229" s="214">
        <v>40</v>
      </c>
      <c r="K229" s="214">
        <v>50</v>
      </c>
      <c r="O229" s="214" t="s">
        <v>2272</v>
      </c>
      <c r="P229" s="214" t="s">
        <v>4816</v>
      </c>
      <c r="Q229" s="216">
        <v>40424</v>
      </c>
      <c r="R229" s="181">
        <v>1.61</v>
      </c>
      <c r="S229" s="1">
        <v>100</v>
      </c>
      <c r="V229" s="1">
        <v>16800</v>
      </c>
      <c r="W229" s="182">
        <f t="shared" si="6"/>
        <v>43.994999999999997</v>
      </c>
      <c r="X229" s="1" t="s">
        <v>4868</v>
      </c>
      <c r="AA229" s="183">
        <f t="shared" si="7"/>
        <v>6.4400000000000013</v>
      </c>
      <c r="AB229" s="183">
        <f t="shared" si="8"/>
        <v>7.2269120000000004</v>
      </c>
      <c r="AE229" s="183">
        <f t="shared" si="9"/>
        <v>120.8</v>
      </c>
    </row>
    <row r="230" spans="3:31" x14ac:dyDescent="0.2">
      <c r="C230" s="262" t="s">
        <v>2973</v>
      </c>
      <c r="D230" s="223" t="s">
        <v>4901</v>
      </c>
      <c r="E230" s="214">
        <v>2100694</v>
      </c>
      <c r="F230" s="214" t="s">
        <v>3219</v>
      </c>
      <c r="G230" s="214">
        <v>151</v>
      </c>
      <c r="I230" s="214">
        <v>2</v>
      </c>
      <c r="J230" s="214">
        <v>235</v>
      </c>
      <c r="K230" s="214">
        <v>50</v>
      </c>
      <c r="O230" s="214" t="s">
        <v>2272</v>
      </c>
      <c r="P230" s="214" t="s">
        <v>4816</v>
      </c>
      <c r="Q230" s="216">
        <v>40429</v>
      </c>
      <c r="R230" s="181">
        <v>1.61</v>
      </c>
      <c r="S230" s="1">
        <v>100</v>
      </c>
      <c r="V230" s="1">
        <v>16800</v>
      </c>
      <c r="W230" s="182">
        <f t="shared" si="6"/>
        <v>43.994999999999997</v>
      </c>
      <c r="X230" s="1" t="s">
        <v>4868</v>
      </c>
      <c r="AA230" s="183">
        <f t="shared" si="7"/>
        <v>37.835000000000008</v>
      </c>
      <c r="AB230" s="183">
        <f t="shared" si="8"/>
        <v>42.458108000000003</v>
      </c>
      <c r="AE230" s="183">
        <f t="shared" si="9"/>
        <v>709.7</v>
      </c>
    </row>
    <row r="231" spans="3:31" x14ac:dyDescent="0.2">
      <c r="C231" s="262" t="s">
        <v>2973</v>
      </c>
      <c r="D231" s="223" t="s">
        <v>4902</v>
      </c>
      <c r="E231" s="214" t="s">
        <v>2979</v>
      </c>
      <c r="F231" s="214" t="s">
        <v>3217</v>
      </c>
      <c r="G231" s="214">
        <v>151</v>
      </c>
      <c r="I231" s="214">
        <v>2</v>
      </c>
      <c r="J231" s="214">
        <v>180</v>
      </c>
      <c r="K231" s="181">
        <v>50</v>
      </c>
      <c r="L231" s="181"/>
      <c r="M231" s="181"/>
      <c r="N231" s="181"/>
      <c r="O231" s="214" t="s">
        <v>1197</v>
      </c>
      <c r="P231" s="264" t="s">
        <v>669</v>
      </c>
      <c r="Q231" s="216">
        <v>40434</v>
      </c>
      <c r="R231" s="181">
        <v>1.61</v>
      </c>
      <c r="S231" s="1">
        <v>100</v>
      </c>
      <c r="V231" s="1">
        <v>16800</v>
      </c>
      <c r="W231" s="182">
        <f t="shared" si="6"/>
        <v>43.994999999999997</v>
      </c>
      <c r="X231" s="1" t="s">
        <v>4868</v>
      </c>
      <c r="AA231" s="183">
        <f t="shared" si="7"/>
        <v>28.980000000000004</v>
      </c>
      <c r="AB231" s="183">
        <f t="shared" si="8"/>
        <v>32.521104000000008</v>
      </c>
      <c r="AE231" s="183">
        <f t="shared" si="9"/>
        <v>543.6</v>
      </c>
    </row>
    <row r="232" spans="3:31" x14ac:dyDescent="0.2">
      <c r="C232" s="262" t="s">
        <v>2973</v>
      </c>
      <c r="D232" s="223" t="s">
        <v>4903</v>
      </c>
      <c r="E232" s="214" t="s">
        <v>2980</v>
      </c>
      <c r="F232" s="214" t="s">
        <v>1660</v>
      </c>
      <c r="G232" s="214">
        <v>151</v>
      </c>
      <c r="I232" s="214">
        <v>2</v>
      </c>
      <c r="J232" s="214">
        <v>260</v>
      </c>
      <c r="K232" s="214">
        <v>50</v>
      </c>
      <c r="O232" s="214" t="s">
        <v>1661</v>
      </c>
      <c r="P232" s="214" t="s">
        <v>663</v>
      </c>
      <c r="Q232" s="216">
        <v>40441</v>
      </c>
      <c r="R232" s="181">
        <v>1.61</v>
      </c>
      <c r="S232" s="1">
        <v>60</v>
      </c>
      <c r="V232" s="1">
        <v>16800</v>
      </c>
      <c r="W232" s="182">
        <f t="shared" si="6"/>
        <v>43.994999999999997</v>
      </c>
      <c r="X232" s="1" t="s">
        <v>4868</v>
      </c>
      <c r="AA232" s="183">
        <f t="shared" si="7"/>
        <v>69.76666666666668</v>
      </c>
      <c r="AB232" s="183">
        <f t="shared" si="8"/>
        <v>46.974927999999998</v>
      </c>
      <c r="AE232" s="183">
        <f t="shared" si="9"/>
        <v>785.2</v>
      </c>
    </row>
    <row r="233" spans="3:31" x14ac:dyDescent="0.2">
      <c r="C233" s="262" t="s">
        <v>2973</v>
      </c>
      <c r="D233" s="223" t="s">
        <v>4904</v>
      </c>
      <c r="E233" s="214" t="s">
        <v>2981</v>
      </c>
      <c r="F233" s="214" t="s">
        <v>1969</v>
      </c>
      <c r="G233" s="214">
        <v>303</v>
      </c>
      <c r="I233" s="214">
        <v>1</v>
      </c>
      <c r="J233" s="214">
        <v>200</v>
      </c>
      <c r="K233" s="214">
        <v>50</v>
      </c>
      <c r="O233" s="214" t="s">
        <v>1197</v>
      </c>
      <c r="P233" s="214" t="s">
        <v>663</v>
      </c>
      <c r="Q233" s="216">
        <v>40444</v>
      </c>
      <c r="R233" s="181">
        <v>3.21</v>
      </c>
      <c r="S233" s="1">
        <v>100</v>
      </c>
      <c r="V233" s="1">
        <v>33600</v>
      </c>
      <c r="W233" s="182">
        <f t="shared" si="6"/>
        <v>43.994999999999997</v>
      </c>
      <c r="X233" s="1" t="s">
        <v>4868</v>
      </c>
      <c r="AA233" s="183">
        <f t="shared" si="7"/>
        <v>32.1</v>
      </c>
      <c r="AB233" s="183">
        <f t="shared" si="8"/>
        <v>36.134560000000008</v>
      </c>
      <c r="AE233" s="183">
        <f t="shared" si="9"/>
        <v>606</v>
      </c>
    </row>
    <row r="234" spans="3:31" x14ac:dyDescent="0.2">
      <c r="C234" s="262" t="s">
        <v>2973</v>
      </c>
      <c r="D234" s="223" t="s">
        <v>4905</v>
      </c>
      <c r="E234" s="214" t="s">
        <v>2982</v>
      </c>
      <c r="F234" s="214" t="s">
        <v>4343</v>
      </c>
      <c r="G234" s="214">
        <v>303</v>
      </c>
      <c r="I234" s="214">
        <v>1</v>
      </c>
      <c r="J234" s="214">
        <v>100</v>
      </c>
      <c r="K234" s="214">
        <v>45</v>
      </c>
      <c r="O234" s="214" t="s">
        <v>4451</v>
      </c>
      <c r="P234" s="214" t="s">
        <v>4816</v>
      </c>
      <c r="Q234" s="216">
        <v>40446</v>
      </c>
      <c r="R234" s="181">
        <v>3.21</v>
      </c>
      <c r="S234" s="1">
        <v>72</v>
      </c>
      <c r="V234" s="1">
        <v>33600</v>
      </c>
      <c r="W234" s="182">
        <f t="shared" si="6"/>
        <v>43.994999999999997</v>
      </c>
      <c r="X234" s="1" t="s">
        <v>4868</v>
      </c>
      <c r="AA234" s="183">
        <f t="shared" si="7"/>
        <v>20.0625</v>
      </c>
      <c r="AB234" s="183">
        <f t="shared" si="8"/>
        <v>18.067280000000004</v>
      </c>
      <c r="AE234" s="183">
        <f t="shared" si="9"/>
        <v>303</v>
      </c>
    </row>
    <row r="235" spans="3:31" x14ac:dyDescent="0.2">
      <c r="C235" s="262" t="s">
        <v>2973</v>
      </c>
      <c r="D235" s="223" t="s">
        <v>4906</v>
      </c>
      <c r="E235" s="214" t="s">
        <v>2983</v>
      </c>
      <c r="F235" s="214" t="s">
        <v>3338</v>
      </c>
      <c r="G235" s="214">
        <v>303</v>
      </c>
      <c r="I235" s="214">
        <v>1</v>
      </c>
      <c r="J235" s="214">
        <v>52</v>
      </c>
      <c r="K235" s="214">
        <v>45</v>
      </c>
      <c r="O235" s="214" t="s">
        <v>4451</v>
      </c>
      <c r="P235" s="214" t="s">
        <v>669</v>
      </c>
      <c r="Q235" s="216">
        <v>40448</v>
      </c>
      <c r="R235" s="181">
        <v>3.21</v>
      </c>
      <c r="S235" s="1">
        <v>72</v>
      </c>
      <c r="V235" s="1">
        <v>33600</v>
      </c>
      <c r="W235" s="182">
        <f t="shared" si="6"/>
        <v>43.994999999999997</v>
      </c>
      <c r="X235" s="1" t="s">
        <v>4868</v>
      </c>
      <c r="AA235" s="183">
        <f t="shared" si="7"/>
        <v>10.432499999999999</v>
      </c>
      <c r="AB235" s="183">
        <f t="shared" si="8"/>
        <v>9.3949856</v>
      </c>
      <c r="AE235" s="183">
        <f t="shared" si="9"/>
        <v>157.56</v>
      </c>
    </row>
    <row r="236" spans="3:31" ht="13.5" thickBot="1" x14ac:dyDescent="0.25">
      <c r="C236" s="417" t="s">
        <v>2973</v>
      </c>
      <c r="D236" s="237" t="s">
        <v>4907</v>
      </c>
      <c r="E236" s="235" t="s">
        <v>835</v>
      </c>
      <c r="F236" s="235" t="s">
        <v>3236</v>
      </c>
      <c r="G236" s="235">
        <v>303</v>
      </c>
      <c r="H236" s="235"/>
      <c r="I236" s="235">
        <v>1</v>
      </c>
      <c r="J236" s="235">
        <v>220</v>
      </c>
      <c r="K236" s="235">
        <v>45</v>
      </c>
      <c r="L236" s="235"/>
      <c r="M236" s="235"/>
      <c r="N236" s="235"/>
      <c r="O236" s="235" t="s">
        <v>4556</v>
      </c>
      <c r="P236" s="235" t="s">
        <v>669</v>
      </c>
      <c r="Q236" s="236">
        <v>40451</v>
      </c>
      <c r="R236" s="181">
        <v>3.21</v>
      </c>
      <c r="S236" s="1">
        <v>59.5</v>
      </c>
      <c r="V236" s="1">
        <v>33600</v>
      </c>
      <c r="W236" s="182">
        <f t="shared" si="6"/>
        <v>43.994999999999997</v>
      </c>
      <c r="X236" s="1" t="s">
        <v>4868</v>
      </c>
      <c r="AA236" s="183">
        <f t="shared" si="7"/>
        <v>53.410084033613444</v>
      </c>
      <c r="AB236" s="183">
        <f t="shared" si="8"/>
        <v>39.748016</v>
      </c>
      <c r="AE236" s="183">
        <f t="shared" si="9"/>
        <v>666.59999999999991</v>
      </c>
    </row>
    <row r="237" spans="3:31" ht="13.5" thickBot="1" x14ac:dyDescent="0.25">
      <c r="C237" s="238" t="s">
        <v>836</v>
      </c>
      <c r="D237" s="238" t="s">
        <v>4908</v>
      </c>
      <c r="E237" s="240" t="s">
        <v>835</v>
      </c>
      <c r="F237" s="240" t="s">
        <v>3236</v>
      </c>
      <c r="G237" s="240">
        <v>303</v>
      </c>
      <c r="H237" s="240"/>
      <c r="I237" s="240">
        <v>1</v>
      </c>
      <c r="J237" s="240">
        <v>195</v>
      </c>
      <c r="K237" s="240">
        <v>45</v>
      </c>
      <c r="L237" s="240"/>
      <c r="M237" s="240"/>
      <c r="N237" s="240"/>
      <c r="O237" s="240" t="s">
        <v>4556</v>
      </c>
      <c r="P237" s="240" t="s">
        <v>2277</v>
      </c>
      <c r="Q237" s="242">
        <v>40456</v>
      </c>
      <c r="R237" s="181">
        <v>3.21</v>
      </c>
      <c r="S237" s="1">
        <v>59.5</v>
      </c>
      <c r="V237" s="1">
        <v>33600</v>
      </c>
      <c r="W237" s="182">
        <f t="shared" si="6"/>
        <v>43.994999999999997</v>
      </c>
      <c r="X237" s="1" t="s">
        <v>4868</v>
      </c>
      <c r="AA237" s="183">
        <f t="shared" si="7"/>
        <v>47.340756302521008</v>
      </c>
      <c r="AB237" s="183">
        <f t="shared" si="8"/>
        <v>35.231196000000004</v>
      </c>
      <c r="AE237" s="183">
        <f t="shared" si="9"/>
        <v>590.84999999999991</v>
      </c>
    </row>
    <row r="238" spans="3:31" x14ac:dyDescent="0.2">
      <c r="C238" s="243" t="s">
        <v>4453</v>
      </c>
      <c r="D238" s="356"/>
      <c r="E238" s="245"/>
      <c r="F238" s="245"/>
      <c r="G238" s="245"/>
      <c r="H238" s="245"/>
      <c r="I238" s="245"/>
      <c r="J238" s="245"/>
      <c r="K238" s="245"/>
      <c r="L238" s="245"/>
      <c r="M238" s="245"/>
      <c r="N238" s="245"/>
      <c r="O238" s="245"/>
      <c r="P238" s="245"/>
      <c r="Q238" s="247"/>
      <c r="R238" s="181"/>
      <c r="S238" s="1"/>
      <c r="AA238" s="183"/>
      <c r="AB238" s="183"/>
      <c r="AE238" s="183"/>
    </row>
    <row r="239" spans="3:31" x14ac:dyDescent="0.2">
      <c r="C239" s="223" t="s">
        <v>4916</v>
      </c>
      <c r="D239" s="223" t="s">
        <v>4833</v>
      </c>
      <c r="E239" s="214" t="s">
        <v>1207</v>
      </c>
      <c r="F239" s="214" t="s">
        <v>4917</v>
      </c>
      <c r="G239" s="214">
        <v>151</v>
      </c>
      <c r="I239" s="214">
        <v>2</v>
      </c>
      <c r="J239" s="214">
        <v>400</v>
      </c>
      <c r="K239" s="214">
        <v>45</v>
      </c>
      <c r="O239" s="214" t="s">
        <v>4917</v>
      </c>
      <c r="P239" s="214" t="s">
        <v>663</v>
      </c>
      <c r="Q239" s="216">
        <v>40493</v>
      </c>
      <c r="R239" s="181">
        <v>1.61</v>
      </c>
      <c r="S239" s="1">
        <v>59.5</v>
      </c>
      <c r="V239" s="1">
        <v>16800</v>
      </c>
      <c r="W239" s="1">
        <v>44</v>
      </c>
      <c r="X239" s="1" t="s">
        <v>4868</v>
      </c>
      <c r="AA239" s="183">
        <f>K239*100*R239*(J239*I239)/(S239*1000)</f>
        <v>97.411764705882348</v>
      </c>
      <c r="AB239" s="183">
        <f>(V239*(J239*I239)*1.1)/9000*W239/1000</f>
        <v>72.277333333333345</v>
      </c>
      <c r="AE239" s="183">
        <f>J239*I239*(G239/100)</f>
        <v>1208</v>
      </c>
    </row>
    <row r="240" spans="3:31" x14ac:dyDescent="0.2">
      <c r="C240" s="243" t="s">
        <v>4453</v>
      </c>
      <c r="D240" s="356"/>
      <c r="E240" s="245"/>
      <c r="F240" s="245"/>
      <c r="G240" s="245"/>
      <c r="H240" s="245"/>
      <c r="I240" s="245"/>
      <c r="J240" s="245"/>
      <c r="K240" s="245"/>
      <c r="L240" s="245"/>
      <c r="M240" s="245"/>
      <c r="N240" s="245"/>
      <c r="O240" s="245"/>
      <c r="P240" s="245"/>
      <c r="Q240" s="247"/>
      <c r="R240" s="181"/>
      <c r="S240" s="1"/>
      <c r="AA240" s="183"/>
      <c r="AB240" s="183"/>
      <c r="AE240" s="183"/>
    </row>
    <row r="241" spans="3:32" x14ac:dyDescent="0.2">
      <c r="C241" s="223" t="s">
        <v>4918</v>
      </c>
      <c r="D241" s="223" t="s">
        <v>4898</v>
      </c>
      <c r="E241" s="214" t="s">
        <v>4919</v>
      </c>
      <c r="F241" s="214">
        <v>238312</v>
      </c>
      <c r="G241" s="214">
        <v>303</v>
      </c>
      <c r="I241" s="214">
        <v>1</v>
      </c>
      <c r="J241" s="214">
        <v>200</v>
      </c>
      <c r="K241" s="214">
        <v>38</v>
      </c>
      <c r="O241" s="214" t="s">
        <v>4451</v>
      </c>
      <c r="P241" s="214" t="s">
        <v>4816</v>
      </c>
      <c r="Q241" s="216">
        <v>40506</v>
      </c>
      <c r="R241" s="181">
        <v>3.21</v>
      </c>
      <c r="S241" s="1">
        <v>72</v>
      </c>
      <c r="V241" s="1">
        <v>33600</v>
      </c>
      <c r="W241" s="182">
        <f>41.9*1.05</f>
        <v>43.994999999999997</v>
      </c>
      <c r="X241" s="1" t="s">
        <v>4868</v>
      </c>
      <c r="AA241" s="183">
        <f>K241*100*R241*(J241*I241)/(S241*1000)</f>
        <v>33.883333333333333</v>
      </c>
      <c r="AB241" s="183">
        <f>(V241*(J241*I241)*1.1)/9000*W241/1000</f>
        <v>36.134560000000008</v>
      </c>
      <c r="AE241" s="183">
        <f>J241*I241*(G241/100)</f>
        <v>606</v>
      </c>
    </row>
    <row r="242" spans="3:32" x14ac:dyDescent="0.2">
      <c r="C242" s="223" t="s">
        <v>4918</v>
      </c>
      <c r="D242" s="223" t="s">
        <v>4899</v>
      </c>
      <c r="E242" s="214" t="s">
        <v>4920</v>
      </c>
      <c r="F242" s="214">
        <v>246342</v>
      </c>
      <c r="G242" s="214">
        <v>303</v>
      </c>
      <c r="I242" s="214">
        <v>1</v>
      </c>
      <c r="J242" s="214">
        <v>110</v>
      </c>
      <c r="K242" s="214">
        <v>46</v>
      </c>
      <c r="O242" s="214" t="s">
        <v>4451</v>
      </c>
      <c r="P242" s="214" t="s">
        <v>669</v>
      </c>
      <c r="Q242" s="216">
        <v>40507</v>
      </c>
      <c r="R242" s="181">
        <v>3.21</v>
      </c>
      <c r="S242" s="1">
        <v>72</v>
      </c>
      <c r="V242" s="1">
        <v>33600</v>
      </c>
      <c r="W242" s="182">
        <f>41.9*1.05</f>
        <v>43.994999999999997</v>
      </c>
      <c r="X242" s="1" t="s">
        <v>4868</v>
      </c>
      <c r="AA242" s="183">
        <f>K242*100*R242*(J242*I242)/(S242*1000)</f>
        <v>22.559166666666666</v>
      </c>
      <c r="AB242" s="183">
        <f>(V242*(J242*I242)*1.1)/9000*W242/1000</f>
        <v>19.874008</v>
      </c>
      <c r="AE242" s="183">
        <f>J242*I242*(G242/100)</f>
        <v>333.29999999999995</v>
      </c>
    </row>
    <row r="243" spans="3:32" x14ac:dyDescent="0.2">
      <c r="C243" s="418" t="s">
        <v>4918</v>
      </c>
      <c r="D243" s="418" t="s">
        <v>4900</v>
      </c>
      <c r="E243" s="181" t="s">
        <v>4921</v>
      </c>
      <c r="F243" s="181" t="s">
        <v>1033</v>
      </c>
      <c r="G243" s="181">
        <v>303</v>
      </c>
      <c r="H243" s="181"/>
      <c r="I243" s="181">
        <v>1</v>
      </c>
      <c r="J243" s="181">
        <v>330</v>
      </c>
      <c r="K243" s="181">
        <v>54</v>
      </c>
      <c r="L243" s="181"/>
      <c r="M243" s="181"/>
      <c r="N243" s="181"/>
      <c r="O243" s="181" t="s">
        <v>4451</v>
      </c>
      <c r="P243" s="181" t="s">
        <v>4816</v>
      </c>
      <c r="Q243" s="365">
        <v>40514</v>
      </c>
      <c r="R243" s="1">
        <v>3.21</v>
      </c>
      <c r="S243" s="1">
        <v>72</v>
      </c>
      <c r="V243" s="1">
        <v>33600</v>
      </c>
      <c r="W243" s="182">
        <f>41.9*1.05</f>
        <v>43.994999999999997</v>
      </c>
      <c r="X243" s="1" t="s">
        <v>4868</v>
      </c>
      <c r="AA243" s="183">
        <f>K243*100*R243*(J243*I243)/(S243*1000)</f>
        <v>79.447500000000005</v>
      </c>
      <c r="AB243" s="183">
        <f>(V243*(J243*I243)*1.1)/9000*W243/1000</f>
        <v>59.62202400000001</v>
      </c>
      <c r="AE243" s="183">
        <f>J243*I243*(G243/100)</f>
        <v>999.9</v>
      </c>
    </row>
    <row r="244" spans="3:32" x14ac:dyDescent="0.2">
      <c r="C244" s="212" t="s">
        <v>4918</v>
      </c>
      <c r="D244" s="223" t="s">
        <v>4901</v>
      </c>
      <c r="E244" s="214" t="s">
        <v>4922</v>
      </c>
      <c r="F244" s="214" t="s">
        <v>1039</v>
      </c>
      <c r="G244" s="214">
        <v>303</v>
      </c>
      <c r="I244" s="214">
        <v>1</v>
      </c>
      <c r="J244" s="214">
        <v>275</v>
      </c>
      <c r="K244" s="214">
        <v>45</v>
      </c>
      <c r="O244" s="214" t="s">
        <v>4451</v>
      </c>
      <c r="P244" s="214" t="s">
        <v>4816</v>
      </c>
      <c r="Q244" s="365">
        <v>40520</v>
      </c>
      <c r="R244" s="1"/>
      <c r="S244" s="1"/>
      <c r="V244" s="1"/>
      <c r="W244" s="182"/>
      <c r="AA244" s="183"/>
      <c r="AB244" s="183"/>
      <c r="AE244" s="183">
        <f>J244*I244*(G244/100)</f>
        <v>833.25</v>
      </c>
    </row>
    <row r="245" spans="3:32" ht="13.5" thickBot="1" x14ac:dyDescent="0.25">
      <c r="C245" s="237" t="s">
        <v>4918</v>
      </c>
      <c r="D245" s="237" t="s">
        <v>4902</v>
      </c>
      <c r="E245" s="235" t="s">
        <v>4922</v>
      </c>
      <c r="F245" s="235" t="s">
        <v>4923</v>
      </c>
      <c r="G245" s="235">
        <v>303</v>
      </c>
      <c r="H245" s="235"/>
      <c r="I245" s="235">
        <v>1</v>
      </c>
      <c r="J245" s="235">
        <v>275</v>
      </c>
      <c r="K245" s="235">
        <v>45</v>
      </c>
      <c r="L245" s="235"/>
      <c r="M245" s="235"/>
      <c r="N245" s="235"/>
      <c r="O245" s="235" t="s">
        <v>4451</v>
      </c>
      <c r="P245" s="235" t="s">
        <v>669</v>
      </c>
      <c r="Q245" s="236">
        <v>40526</v>
      </c>
      <c r="R245" s="1"/>
      <c r="S245" s="1"/>
      <c r="V245" s="1"/>
      <c r="W245" s="182"/>
      <c r="AA245" s="183"/>
      <c r="AB245" s="183"/>
      <c r="AE245" s="183">
        <f>J245*I245*(G245/100)</f>
        <v>833.25</v>
      </c>
    </row>
    <row r="246" spans="3:32" ht="13.5" thickBot="1" x14ac:dyDescent="0.25">
      <c r="C246" s="366"/>
      <c r="D246" s="366"/>
      <c r="E246" s="368"/>
      <c r="F246" s="367" t="s">
        <v>2288</v>
      </c>
      <c r="G246" s="368"/>
      <c r="H246" s="368"/>
      <c r="I246" s="368"/>
      <c r="J246" s="368"/>
      <c r="K246" s="368"/>
      <c r="L246" s="368"/>
      <c r="M246" s="368"/>
      <c r="N246" s="368"/>
      <c r="O246" s="368"/>
      <c r="P246" s="368"/>
      <c r="Q246" s="369"/>
      <c r="T246" s="1"/>
      <c r="U246" s="1"/>
      <c r="V246" s="1"/>
      <c r="W246" s="1"/>
      <c r="AA246" s="183"/>
      <c r="AB246" s="183"/>
      <c r="AE246" s="1"/>
    </row>
    <row r="247" spans="3:32" x14ac:dyDescent="0.2">
      <c r="C247" s="223" t="s">
        <v>4918</v>
      </c>
      <c r="D247" s="223" t="s">
        <v>4903</v>
      </c>
      <c r="E247" s="214" t="s">
        <v>4924</v>
      </c>
      <c r="F247" s="214" t="s">
        <v>1026</v>
      </c>
      <c r="G247" s="214">
        <v>150</v>
      </c>
      <c r="I247" s="214">
        <v>2</v>
      </c>
      <c r="J247" s="214">
        <v>250</v>
      </c>
      <c r="K247" s="214">
        <v>54</v>
      </c>
      <c r="O247" s="214" t="s">
        <v>4451</v>
      </c>
      <c r="P247" s="214" t="s">
        <v>4816</v>
      </c>
      <c r="Q247" s="216">
        <v>40548</v>
      </c>
      <c r="T247" s="1"/>
      <c r="U247" s="1"/>
      <c r="V247" s="1"/>
      <c r="W247" s="1"/>
      <c r="AA247" s="183"/>
      <c r="AB247" s="183"/>
      <c r="AE247" s="1"/>
      <c r="AF247" s="419">
        <f t="shared" ref="AF247:AF278" si="10">K247*J247*100/1000</f>
        <v>1350</v>
      </c>
    </row>
    <row r="248" spans="3:32" x14ac:dyDescent="0.2">
      <c r="C248" s="223" t="s">
        <v>4918</v>
      </c>
      <c r="D248" s="223" t="s">
        <v>4904</v>
      </c>
      <c r="E248" s="214" t="s">
        <v>4925</v>
      </c>
      <c r="F248" s="214" t="s">
        <v>4926</v>
      </c>
      <c r="G248" s="214">
        <v>150</v>
      </c>
      <c r="I248" s="214">
        <v>2</v>
      </c>
      <c r="J248" s="214">
        <v>155</v>
      </c>
      <c r="K248" s="214">
        <v>63</v>
      </c>
      <c r="O248" s="214" t="s">
        <v>4556</v>
      </c>
      <c r="P248" s="214" t="s">
        <v>669</v>
      </c>
      <c r="Q248" s="216">
        <v>40553</v>
      </c>
      <c r="V248" s="1"/>
      <c r="W248" s="182"/>
      <c r="AF248" s="419">
        <f t="shared" si="10"/>
        <v>976.5</v>
      </c>
    </row>
    <row r="249" spans="3:32" x14ac:dyDescent="0.2">
      <c r="C249" s="223" t="s">
        <v>4918</v>
      </c>
      <c r="D249" s="223" t="s">
        <v>4905</v>
      </c>
      <c r="F249" s="214" t="s">
        <v>4927</v>
      </c>
      <c r="G249" s="214">
        <v>303</v>
      </c>
      <c r="I249" s="214">
        <v>1</v>
      </c>
      <c r="J249" s="214">
        <v>25</v>
      </c>
      <c r="K249" s="214">
        <v>45</v>
      </c>
      <c r="O249" s="214" t="s">
        <v>4556</v>
      </c>
      <c r="P249" s="214" t="s">
        <v>663</v>
      </c>
      <c r="Q249" s="216">
        <v>40553</v>
      </c>
      <c r="V249" s="1"/>
      <c r="W249" s="182"/>
      <c r="AF249" s="419">
        <f t="shared" si="10"/>
        <v>112.5</v>
      </c>
    </row>
    <row r="250" spans="3:32" x14ac:dyDescent="0.2">
      <c r="C250" s="223" t="s">
        <v>4918</v>
      </c>
      <c r="D250" s="223" t="s">
        <v>4906</v>
      </c>
      <c r="E250" s="214" t="s">
        <v>4928</v>
      </c>
      <c r="F250" s="214" t="s">
        <v>4929</v>
      </c>
      <c r="G250" s="214">
        <v>303</v>
      </c>
      <c r="I250" s="214">
        <v>1</v>
      </c>
      <c r="J250" s="214">
        <v>50</v>
      </c>
      <c r="K250" s="214">
        <v>45</v>
      </c>
      <c r="O250" s="214" t="s">
        <v>4930</v>
      </c>
      <c r="P250" s="214" t="s">
        <v>669</v>
      </c>
      <c r="Q250" s="216">
        <v>40554</v>
      </c>
      <c r="V250" s="1"/>
      <c r="W250" s="182"/>
      <c r="AF250" s="419">
        <f t="shared" si="10"/>
        <v>225</v>
      </c>
    </row>
    <row r="251" spans="3:32" x14ac:dyDescent="0.2">
      <c r="C251" s="223" t="s">
        <v>4918</v>
      </c>
      <c r="D251" s="223" t="s">
        <v>4907</v>
      </c>
      <c r="E251" s="214" t="s">
        <v>4931</v>
      </c>
      <c r="F251" s="214" t="s">
        <v>4932</v>
      </c>
      <c r="G251" s="214">
        <v>303</v>
      </c>
      <c r="I251" s="214">
        <v>1</v>
      </c>
      <c r="J251" s="214">
        <v>105</v>
      </c>
      <c r="K251" s="214">
        <v>45</v>
      </c>
      <c r="O251" s="214" t="s">
        <v>4556</v>
      </c>
      <c r="P251" s="214" t="s">
        <v>4816</v>
      </c>
      <c r="Q251" s="216">
        <v>40555</v>
      </c>
      <c r="V251" s="1"/>
      <c r="W251" s="182"/>
      <c r="AF251" s="419">
        <f t="shared" si="10"/>
        <v>472.5</v>
      </c>
    </row>
    <row r="252" spans="3:32" x14ac:dyDescent="0.2">
      <c r="C252" s="223" t="s">
        <v>4918</v>
      </c>
      <c r="D252" s="223" t="s">
        <v>4908</v>
      </c>
      <c r="E252" s="214" t="s">
        <v>4933</v>
      </c>
      <c r="F252" s="214" t="s">
        <v>4178</v>
      </c>
      <c r="G252" s="214">
        <v>151</v>
      </c>
      <c r="I252" s="214">
        <v>2</v>
      </c>
      <c r="J252" s="214">
        <v>133</v>
      </c>
      <c r="K252" s="214">
        <v>45</v>
      </c>
      <c r="O252" s="214" t="s">
        <v>4451</v>
      </c>
      <c r="P252" s="214" t="s">
        <v>663</v>
      </c>
      <c r="Q252" s="216">
        <v>40562</v>
      </c>
      <c r="V252" s="1"/>
      <c r="W252" s="182"/>
      <c r="AF252" s="419">
        <f t="shared" si="10"/>
        <v>598.5</v>
      </c>
    </row>
    <row r="253" spans="3:32" x14ac:dyDescent="0.2">
      <c r="C253" s="243" t="s">
        <v>4453</v>
      </c>
      <c r="D253" s="356"/>
      <c r="E253" s="245"/>
      <c r="F253" s="245"/>
      <c r="G253" s="245"/>
      <c r="H253" s="245"/>
      <c r="I253" s="245"/>
      <c r="J253" s="245"/>
      <c r="K253" s="245"/>
      <c r="L253" s="245"/>
      <c r="M253" s="245"/>
      <c r="N253" s="245"/>
      <c r="O253" s="245"/>
      <c r="P253" s="245"/>
      <c r="Q253" s="247"/>
      <c r="V253" s="1"/>
      <c r="W253" s="182"/>
      <c r="AF253" s="419">
        <f t="shared" si="10"/>
        <v>0</v>
      </c>
    </row>
    <row r="254" spans="3:32" x14ac:dyDescent="0.2">
      <c r="C254" s="223" t="s">
        <v>4934</v>
      </c>
      <c r="D254" s="223" t="s">
        <v>4898</v>
      </c>
      <c r="E254" s="214" t="s">
        <v>4935</v>
      </c>
      <c r="F254" s="214" t="s">
        <v>4004</v>
      </c>
      <c r="G254" s="214">
        <v>303</v>
      </c>
      <c r="I254" s="214">
        <v>1</v>
      </c>
      <c r="J254" s="214">
        <v>50</v>
      </c>
      <c r="K254" s="214">
        <v>45</v>
      </c>
      <c r="O254" s="214" t="s">
        <v>4556</v>
      </c>
      <c r="P254" s="214" t="s">
        <v>4816</v>
      </c>
      <c r="Q254" s="216">
        <v>40563</v>
      </c>
      <c r="V254" s="1"/>
      <c r="W254" s="182"/>
      <c r="AF254" s="419">
        <f t="shared" si="10"/>
        <v>225</v>
      </c>
    </row>
    <row r="255" spans="3:32" x14ac:dyDescent="0.2">
      <c r="C255" s="223" t="s">
        <v>4934</v>
      </c>
      <c r="D255" s="223" t="s">
        <v>4899</v>
      </c>
      <c r="E255" s="214" t="s">
        <v>3993</v>
      </c>
      <c r="F255" s="214" t="s">
        <v>3994</v>
      </c>
      <c r="G255" s="214">
        <v>303</v>
      </c>
      <c r="I255" s="214">
        <v>1</v>
      </c>
      <c r="J255" s="214">
        <v>50</v>
      </c>
      <c r="K255" s="214">
        <v>45</v>
      </c>
      <c r="O255" s="214" t="s">
        <v>4556</v>
      </c>
      <c r="P255" s="214" t="s">
        <v>4816</v>
      </c>
      <c r="Q255" s="216">
        <v>40564</v>
      </c>
      <c r="V255" s="1"/>
      <c r="W255" s="182"/>
      <c r="AF255" s="419">
        <f t="shared" si="10"/>
        <v>225</v>
      </c>
    </row>
    <row r="256" spans="3:32" x14ac:dyDescent="0.2">
      <c r="C256" s="223" t="s">
        <v>4934</v>
      </c>
      <c r="D256" s="223" t="s">
        <v>4900</v>
      </c>
      <c r="E256" s="214" t="s">
        <v>3995</v>
      </c>
      <c r="F256" s="214" t="s">
        <v>3996</v>
      </c>
      <c r="G256" s="214">
        <v>303</v>
      </c>
      <c r="I256" s="214">
        <v>1</v>
      </c>
      <c r="J256" s="214">
        <v>50</v>
      </c>
      <c r="K256" s="214">
        <v>45</v>
      </c>
      <c r="O256" s="214" t="s">
        <v>4556</v>
      </c>
      <c r="P256" s="214" t="s">
        <v>4816</v>
      </c>
      <c r="Q256" s="216">
        <v>40567</v>
      </c>
      <c r="V256" s="1"/>
      <c r="W256" s="182"/>
      <c r="AF256" s="419">
        <f t="shared" si="10"/>
        <v>225</v>
      </c>
    </row>
    <row r="257" spans="3:32" x14ac:dyDescent="0.2">
      <c r="C257" s="212" t="s">
        <v>4934</v>
      </c>
      <c r="D257" s="223" t="s">
        <v>4901</v>
      </c>
      <c r="E257" s="214" t="s">
        <v>3997</v>
      </c>
      <c r="F257" s="214" t="s">
        <v>3998</v>
      </c>
      <c r="G257" s="214">
        <v>150</v>
      </c>
      <c r="I257" s="214">
        <v>2</v>
      </c>
      <c r="J257" s="214">
        <v>300</v>
      </c>
      <c r="K257" s="214">
        <v>26</v>
      </c>
      <c r="O257" s="214" t="s">
        <v>4491</v>
      </c>
      <c r="P257" s="214" t="s">
        <v>663</v>
      </c>
      <c r="Q257" s="365">
        <v>40569</v>
      </c>
      <c r="V257" s="1"/>
      <c r="W257" s="182"/>
      <c r="AF257" s="419">
        <f t="shared" si="10"/>
        <v>780</v>
      </c>
    </row>
    <row r="258" spans="3:32" ht="13.5" thickBot="1" x14ac:dyDescent="0.25">
      <c r="C258" s="237" t="s">
        <v>4934</v>
      </c>
      <c r="D258" s="237" t="s">
        <v>4902</v>
      </c>
      <c r="E258" s="235" t="s">
        <v>3999</v>
      </c>
      <c r="F258" s="235" t="s">
        <v>721</v>
      </c>
      <c r="G258" s="235">
        <v>151</v>
      </c>
      <c r="H258" s="235"/>
      <c r="I258" s="235">
        <v>2</v>
      </c>
      <c r="J258" s="235">
        <v>150</v>
      </c>
      <c r="K258" s="235">
        <v>26</v>
      </c>
      <c r="L258" s="235"/>
      <c r="M258" s="235"/>
      <c r="N258" s="235"/>
      <c r="O258" s="235" t="s">
        <v>4491</v>
      </c>
      <c r="P258" s="235" t="s">
        <v>663</v>
      </c>
      <c r="Q258" s="236">
        <v>40571</v>
      </c>
      <c r="V258" s="1"/>
      <c r="W258" s="182"/>
      <c r="AF258" s="419">
        <f t="shared" si="10"/>
        <v>390</v>
      </c>
    </row>
    <row r="259" spans="3:32" x14ac:dyDescent="0.2">
      <c r="C259" s="223" t="s">
        <v>4934</v>
      </c>
      <c r="D259" s="223" t="s">
        <v>4903</v>
      </c>
      <c r="E259" s="214" t="s">
        <v>4000</v>
      </c>
      <c r="F259" s="214" t="s">
        <v>4001</v>
      </c>
      <c r="G259" s="214">
        <v>303</v>
      </c>
      <c r="I259" s="214">
        <v>1</v>
      </c>
      <c r="J259" s="214">
        <v>50</v>
      </c>
      <c r="K259" s="214">
        <v>45</v>
      </c>
      <c r="O259" s="214" t="s">
        <v>4451</v>
      </c>
      <c r="P259" s="214" t="s">
        <v>663</v>
      </c>
      <c r="Q259" s="216">
        <v>40575</v>
      </c>
      <c r="V259" s="1"/>
      <c r="W259" s="182"/>
      <c r="AF259" s="419">
        <f t="shared" si="10"/>
        <v>225</v>
      </c>
    </row>
    <row r="260" spans="3:32" x14ac:dyDescent="0.2">
      <c r="C260" s="223" t="s">
        <v>4934</v>
      </c>
      <c r="D260" s="223" t="s">
        <v>4904</v>
      </c>
      <c r="E260" s="214" t="s">
        <v>4002</v>
      </c>
      <c r="F260" s="214" t="s">
        <v>4003</v>
      </c>
      <c r="G260" s="214">
        <v>303</v>
      </c>
      <c r="I260" s="214">
        <v>1</v>
      </c>
      <c r="J260" s="214">
        <v>50</v>
      </c>
      <c r="K260" s="214">
        <v>45</v>
      </c>
      <c r="O260" s="214" t="s">
        <v>4451</v>
      </c>
      <c r="P260" s="214" t="s">
        <v>669</v>
      </c>
      <c r="Q260" s="216">
        <v>40575</v>
      </c>
      <c r="V260" s="1"/>
      <c r="W260" s="182"/>
      <c r="AF260" s="419">
        <f t="shared" si="10"/>
        <v>225</v>
      </c>
    </row>
    <row r="261" spans="3:32" x14ac:dyDescent="0.2">
      <c r="C261" s="223" t="s">
        <v>4934</v>
      </c>
      <c r="D261" s="223" t="s">
        <v>4905</v>
      </c>
      <c r="E261" s="214" t="s">
        <v>3025</v>
      </c>
      <c r="F261" s="214" t="s">
        <v>3026</v>
      </c>
      <c r="G261" s="214">
        <v>303</v>
      </c>
      <c r="I261" s="214">
        <v>1</v>
      </c>
      <c r="J261" s="214">
        <v>50</v>
      </c>
      <c r="K261" s="214">
        <v>45</v>
      </c>
      <c r="O261" s="214" t="s">
        <v>4451</v>
      </c>
      <c r="P261" s="214" t="s">
        <v>4816</v>
      </c>
      <c r="Q261" s="216">
        <v>40575</v>
      </c>
      <c r="V261" s="1"/>
      <c r="W261" s="182"/>
      <c r="AF261" s="419">
        <f t="shared" si="10"/>
        <v>225</v>
      </c>
    </row>
    <row r="262" spans="3:32" x14ac:dyDescent="0.2">
      <c r="C262" s="223" t="s">
        <v>4934</v>
      </c>
      <c r="D262" s="223" t="s">
        <v>4906</v>
      </c>
      <c r="E262" s="214" t="s">
        <v>3027</v>
      </c>
      <c r="F262" s="214" t="s">
        <v>3028</v>
      </c>
      <c r="G262" s="214">
        <v>303</v>
      </c>
      <c r="I262" s="214">
        <v>1</v>
      </c>
      <c r="J262" s="214">
        <v>50</v>
      </c>
      <c r="K262" s="214">
        <v>45</v>
      </c>
      <c r="O262" s="214" t="s">
        <v>4451</v>
      </c>
      <c r="P262" s="214" t="s">
        <v>663</v>
      </c>
      <c r="Q262" s="216">
        <v>40576</v>
      </c>
      <c r="V262" s="1"/>
      <c r="W262" s="182"/>
      <c r="AF262" s="419">
        <f t="shared" si="10"/>
        <v>225</v>
      </c>
    </row>
    <row r="263" spans="3:32" x14ac:dyDescent="0.2">
      <c r="C263" s="223" t="s">
        <v>4934</v>
      </c>
      <c r="D263" s="223" t="s">
        <v>4907</v>
      </c>
      <c r="E263" s="214" t="s">
        <v>3029</v>
      </c>
      <c r="F263" s="214" t="s">
        <v>3030</v>
      </c>
      <c r="G263" s="214">
        <v>303</v>
      </c>
      <c r="I263" s="214">
        <v>1</v>
      </c>
      <c r="J263" s="214">
        <v>100</v>
      </c>
      <c r="K263" s="214">
        <v>45</v>
      </c>
      <c r="O263" s="214" t="s">
        <v>4451</v>
      </c>
      <c r="P263" s="214" t="s">
        <v>4816</v>
      </c>
      <c r="Q263" s="216">
        <v>40577</v>
      </c>
      <c r="V263" s="1"/>
      <c r="W263" s="182"/>
      <c r="AF263" s="419">
        <f t="shared" si="10"/>
        <v>450</v>
      </c>
    </row>
    <row r="264" spans="3:32" x14ac:dyDescent="0.2">
      <c r="C264" s="223" t="s">
        <v>4934</v>
      </c>
      <c r="D264" s="223" t="s">
        <v>4908</v>
      </c>
      <c r="E264" s="214" t="s">
        <v>839</v>
      </c>
      <c r="F264" s="214" t="s">
        <v>4972</v>
      </c>
      <c r="G264" s="214">
        <v>150</v>
      </c>
      <c r="I264" s="214">
        <v>2</v>
      </c>
      <c r="J264" s="214">
        <v>40</v>
      </c>
      <c r="K264" s="214">
        <v>26</v>
      </c>
      <c r="O264" s="214" t="s">
        <v>4491</v>
      </c>
      <c r="V264" s="1"/>
      <c r="W264" s="182"/>
      <c r="AF264" s="419">
        <f t="shared" si="10"/>
        <v>104</v>
      </c>
    </row>
    <row r="265" spans="3:32" x14ac:dyDescent="0.2">
      <c r="C265" s="223" t="s">
        <v>4934</v>
      </c>
      <c r="D265" s="223" t="s">
        <v>4909</v>
      </c>
      <c r="E265" s="214" t="s">
        <v>4973</v>
      </c>
      <c r="F265" s="214" t="s">
        <v>4974</v>
      </c>
      <c r="G265" s="214">
        <v>150</v>
      </c>
      <c r="I265" s="214">
        <v>2</v>
      </c>
      <c r="J265" s="214">
        <v>43</v>
      </c>
      <c r="K265" s="214">
        <v>26</v>
      </c>
      <c r="O265" s="214" t="s">
        <v>4491</v>
      </c>
      <c r="Q265" s="216">
        <v>40581</v>
      </c>
      <c r="V265" s="1"/>
      <c r="W265" s="182"/>
      <c r="AF265" s="419">
        <f t="shared" si="10"/>
        <v>111.8</v>
      </c>
    </row>
    <row r="266" spans="3:32" x14ac:dyDescent="0.2">
      <c r="C266" s="223" t="s">
        <v>4934</v>
      </c>
      <c r="D266" s="223" t="s">
        <v>4910</v>
      </c>
      <c r="E266" s="214" t="s">
        <v>4975</v>
      </c>
      <c r="F266" s="214" t="s">
        <v>4976</v>
      </c>
      <c r="G266" s="214">
        <v>303</v>
      </c>
      <c r="I266" s="214">
        <v>1</v>
      </c>
      <c r="J266" s="214">
        <v>177</v>
      </c>
      <c r="K266" s="214">
        <v>45</v>
      </c>
      <c r="O266" s="214" t="s">
        <v>1415</v>
      </c>
      <c r="P266" s="214" t="s">
        <v>4816</v>
      </c>
      <c r="Q266" s="216">
        <v>40590</v>
      </c>
      <c r="R266" s="214">
        <v>3.21</v>
      </c>
      <c r="S266" s="214">
        <v>68</v>
      </c>
      <c r="V266" s="1"/>
      <c r="W266" s="182"/>
      <c r="AF266" s="419">
        <f t="shared" si="10"/>
        <v>796.5</v>
      </c>
    </row>
    <row r="267" spans="3:32" x14ac:dyDescent="0.2">
      <c r="C267" s="223" t="s">
        <v>4934</v>
      </c>
      <c r="D267" s="223" t="s">
        <v>4911</v>
      </c>
      <c r="E267" s="214" t="s">
        <v>4975</v>
      </c>
      <c r="F267" s="214" t="s">
        <v>4976</v>
      </c>
      <c r="G267" s="214">
        <v>303</v>
      </c>
      <c r="I267" s="214">
        <v>1</v>
      </c>
      <c r="J267" s="214">
        <v>101</v>
      </c>
      <c r="K267" s="214">
        <v>45</v>
      </c>
      <c r="O267" s="214" t="s">
        <v>1415</v>
      </c>
      <c r="P267" s="214" t="s">
        <v>4816</v>
      </c>
      <c r="Q267" s="216">
        <v>40590</v>
      </c>
      <c r="R267" s="214">
        <v>3.21</v>
      </c>
      <c r="S267" s="214">
        <v>68</v>
      </c>
      <c r="V267" s="1"/>
      <c r="W267" s="182"/>
      <c r="AF267" s="419">
        <f t="shared" si="10"/>
        <v>454.5</v>
      </c>
    </row>
    <row r="268" spans="3:32" x14ac:dyDescent="0.2">
      <c r="C268" s="223" t="s">
        <v>4934</v>
      </c>
      <c r="D268" s="223" t="s">
        <v>3639</v>
      </c>
      <c r="E268" s="214" t="s">
        <v>4977</v>
      </c>
      <c r="F268" s="214" t="s">
        <v>3288</v>
      </c>
      <c r="G268" s="214">
        <v>303</v>
      </c>
      <c r="I268" s="214">
        <v>1</v>
      </c>
      <c r="J268" s="214">
        <v>146</v>
      </c>
      <c r="K268" s="214">
        <v>45</v>
      </c>
      <c r="O268" s="214" t="s">
        <v>1415</v>
      </c>
      <c r="P268" s="214" t="s">
        <v>2277</v>
      </c>
      <c r="Q268" s="216">
        <v>40596</v>
      </c>
      <c r="R268" s="214">
        <v>3.21</v>
      </c>
      <c r="S268" s="214">
        <v>68</v>
      </c>
      <c r="V268" s="1">
        <v>33600</v>
      </c>
      <c r="W268" s="182">
        <f t="shared" ref="W268:W284" si="11">41.9*1.05</f>
        <v>43.994999999999997</v>
      </c>
      <c r="X268" s="1" t="s">
        <v>4868</v>
      </c>
      <c r="AA268" s="183">
        <f t="shared" ref="AA268:AA284" si="12">K266*100*R266*(J266*I266)/(S266*1000)</f>
        <v>37.599485294117649</v>
      </c>
      <c r="AB268" s="183">
        <f t="shared" ref="AB268:AB284" si="13">(V268*(J266*I266)*1.1)/9000*W268/1000</f>
        <v>31.979085600000001</v>
      </c>
      <c r="AE268" s="183">
        <f t="shared" ref="AE268:AE285" si="14">J266*I266*(G266/100)</f>
        <v>536.30999999999995</v>
      </c>
      <c r="AF268" s="419">
        <f t="shared" si="10"/>
        <v>657</v>
      </c>
    </row>
    <row r="269" spans="3:32" x14ac:dyDescent="0.2">
      <c r="C269" s="223" t="s">
        <v>4934</v>
      </c>
      <c r="D269" s="223" t="s">
        <v>4912</v>
      </c>
      <c r="E269" s="214" t="s">
        <v>4978</v>
      </c>
      <c r="F269" s="214" t="s">
        <v>4979</v>
      </c>
      <c r="G269" s="214">
        <v>303</v>
      </c>
      <c r="I269" s="214">
        <v>1</v>
      </c>
      <c r="J269" s="214">
        <v>65</v>
      </c>
      <c r="K269" s="214">
        <v>45</v>
      </c>
      <c r="O269" s="214" t="s">
        <v>4556</v>
      </c>
      <c r="P269" s="214" t="s">
        <v>663</v>
      </c>
      <c r="Q269" s="216">
        <v>40597</v>
      </c>
      <c r="R269" s="181">
        <v>3.21</v>
      </c>
      <c r="S269" s="1">
        <v>59.5</v>
      </c>
      <c r="V269" s="1">
        <v>33600</v>
      </c>
      <c r="W269" s="182">
        <f t="shared" si="11"/>
        <v>43.994999999999997</v>
      </c>
      <c r="X269" s="1" t="s">
        <v>4868</v>
      </c>
      <c r="AA269" s="183">
        <f t="shared" si="12"/>
        <v>21.455073529411763</v>
      </c>
      <c r="AB269" s="183">
        <f t="shared" si="13"/>
        <v>18.2479528</v>
      </c>
      <c r="AE269" s="183">
        <f t="shared" si="14"/>
        <v>306.02999999999997</v>
      </c>
      <c r="AF269" s="419">
        <f t="shared" si="10"/>
        <v>292.5</v>
      </c>
    </row>
    <row r="270" spans="3:32" x14ac:dyDescent="0.2">
      <c r="C270" s="223" t="s">
        <v>4934</v>
      </c>
      <c r="D270" s="223" t="s">
        <v>4913</v>
      </c>
      <c r="E270" s="214" t="s">
        <v>4980</v>
      </c>
      <c r="F270" s="214" t="s">
        <v>4981</v>
      </c>
      <c r="G270" s="214">
        <v>151</v>
      </c>
      <c r="I270" s="214">
        <v>2</v>
      </c>
      <c r="J270" s="214">
        <v>3</v>
      </c>
      <c r="K270" s="214">
        <v>54</v>
      </c>
      <c r="O270" s="214" t="s">
        <v>4556</v>
      </c>
      <c r="P270" s="214" t="s">
        <v>4816</v>
      </c>
      <c r="Q270" s="216">
        <v>40597</v>
      </c>
      <c r="R270" s="181">
        <v>1.61</v>
      </c>
      <c r="S270" s="1">
        <v>59.5</v>
      </c>
      <c r="V270" s="1">
        <v>33600</v>
      </c>
      <c r="W270" s="182">
        <f t="shared" si="11"/>
        <v>43.994999999999997</v>
      </c>
      <c r="X270" s="1" t="s">
        <v>4868</v>
      </c>
      <c r="AA270" s="183">
        <f t="shared" si="12"/>
        <v>31.014264705882354</v>
      </c>
      <c r="AB270" s="183">
        <f t="shared" si="13"/>
        <v>26.378228800000002</v>
      </c>
      <c r="AE270" s="183">
        <f t="shared" si="14"/>
        <v>442.38</v>
      </c>
      <c r="AF270" s="419">
        <f t="shared" si="10"/>
        <v>16.2</v>
      </c>
    </row>
    <row r="271" spans="3:32" x14ac:dyDescent="0.2">
      <c r="C271" s="223" t="s">
        <v>4934</v>
      </c>
      <c r="D271" s="223" t="s">
        <v>4914</v>
      </c>
      <c r="E271" s="214" t="s">
        <v>4982</v>
      </c>
      <c r="F271" s="214" t="s">
        <v>4983</v>
      </c>
      <c r="G271" s="214">
        <v>151</v>
      </c>
      <c r="I271" s="214">
        <v>2</v>
      </c>
      <c r="J271" s="214">
        <v>5</v>
      </c>
      <c r="K271" s="214">
        <v>45</v>
      </c>
      <c r="O271" s="214" t="s">
        <v>4556</v>
      </c>
      <c r="P271" s="214" t="s">
        <v>4816</v>
      </c>
      <c r="Q271" s="216">
        <v>40597</v>
      </c>
      <c r="R271" s="181">
        <v>1.61</v>
      </c>
      <c r="S271" s="1">
        <v>59.5</v>
      </c>
      <c r="V271" s="1">
        <v>33600</v>
      </c>
      <c r="W271" s="182">
        <f t="shared" si="11"/>
        <v>43.994999999999997</v>
      </c>
      <c r="X271" s="1" t="s">
        <v>4868</v>
      </c>
      <c r="AA271" s="183">
        <f t="shared" si="12"/>
        <v>15.780252100840336</v>
      </c>
      <c r="AB271" s="183">
        <f t="shared" si="13"/>
        <v>11.743732</v>
      </c>
      <c r="AE271" s="183">
        <f t="shared" si="14"/>
        <v>196.95</v>
      </c>
      <c r="AF271" s="419">
        <f t="shared" si="10"/>
        <v>22.5</v>
      </c>
    </row>
    <row r="272" spans="3:32" x14ac:dyDescent="0.2">
      <c r="C272" s="223" t="s">
        <v>4934</v>
      </c>
      <c r="D272" s="223" t="s">
        <v>4915</v>
      </c>
      <c r="E272" s="214" t="s">
        <v>4984</v>
      </c>
      <c r="F272" s="214" t="s">
        <v>4985</v>
      </c>
      <c r="G272" s="214">
        <v>151</v>
      </c>
      <c r="I272" s="214">
        <v>2</v>
      </c>
      <c r="J272" s="214">
        <v>5</v>
      </c>
      <c r="K272" s="214">
        <v>45</v>
      </c>
      <c r="O272" s="214" t="s">
        <v>4556</v>
      </c>
      <c r="P272" s="214" t="s">
        <v>4816</v>
      </c>
      <c r="Q272" s="216">
        <v>40597</v>
      </c>
      <c r="R272" s="181">
        <v>1.61</v>
      </c>
      <c r="S272" s="1">
        <v>59.5</v>
      </c>
      <c r="V272" s="1">
        <v>16800</v>
      </c>
      <c r="W272" s="182">
        <f t="shared" si="11"/>
        <v>43.994999999999997</v>
      </c>
      <c r="X272" s="1" t="s">
        <v>4868</v>
      </c>
      <c r="AA272" s="183">
        <f t="shared" si="12"/>
        <v>0.87670588235294122</v>
      </c>
      <c r="AB272" s="183">
        <f t="shared" si="13"/>
        <v>0.54201840000000001</v>
      </c>
      <c r="AE272" s="183">
        <f t="shared" si="14"/>
        <v>9.06</v>
      </c>
      <c r="AF272" s="419">
        <f t="shared" si="10"/>
        <v>22.5</v>
      </c>
    </row>
    <row r="273" spans="3:32" x14ac:dyDescent="0.2">
      <c r="C273" s="223" t="s">
        <v>4934</v>
      </c>
      <c r="D273" s="223" t="s">
        <v>1748</v>
      </c>
      <c r="F273" s="214" t="s">
        <v>4985</v>
      </c>
      <c r="G273" s="214">
        <v>151</v>
      </c>
      <c r="I273" s="214">
        <v>2</v>
      </c>
      <c r="J273" s="214">
        <v>5</v>
      </c>
      <c r="K273" s="214">
        <v>45</v>
      </c>
      <c r="O273" s="214" t="s">
        <v>4556</v>
      </c>
      <c r="P273" s="214" t="s">
        <v>669</v>
      </c>
      <c r="Q273" s="216">
        <v>40598</v>
      </c>
      <c r="R273" s="181">
        <v>1.61</v>
      </c>
      <c r="S273" s="1">
        <v>59.5</v>
      </c>
      <c r="V273" s="1">
        <v>16800</v>
      </c>
      <c r="W273" s="182">
        <f t="shared" si="11"/>
        <v>43.994999999999997</v>
      </c>
      <c r="X273" s="1" t="s">
        <v>4868</v>
      </c>
      <c r="AA273" s="183">
        <f t="shared" si="12"/>
        <v>1.2176470588235293</v>
      </c>
      <c r="AB273" s="183">
        <f t="shared" si="13"/>
        <v>0.90336400000000006</v>
      </c>
      <c r="AE273" s="183">
        <f t="shared" si="14"/>
        <v>15.1</v>
      </c>
      <c r="AF273" s="419">
        <f t="shared" si="10"/>
        <v>22.5</v>
      </c>
    </row>
    <row r="274" spans="3:32" x14ac:dyDescent="0.2">
      <c r="C274" s="223" t="s">
        <v>4934</v>
      </c>
      <c r="D274" s="223" t="s">
        <v>1749</v>
      </c>
      <c r="E274" s="214" t="s">
        <v>4986</v>
      </c>
      <c r="F274" s="214" t="s">
        <v>858</v>
      </c>
      <c r="G274" s="214">
        <v>151</v>
      </c>
      <c r="I274" s="214">
        <v>2</v>
      </c>
      <c r="J274" s="214">
        <v>3</v>
      </c>
      <c r="K274" s="214">
        <v>45</v>
      </c>
      <c r="O274" s="214" t="s">
        <v>4556</v>
      </c>
      <c r="P274" s="214" t="s">
        <v>669</v>
      </c>
      <c r="Q274" s="216">
        <v>40598</v>
      </c>
      <c r="R274" s="181">
        <v>1.61</v>
      </c>
      <c r="S274" s="1">
        <v>59.5</v>
      </c>
      <c r="V274" s="1">
        <v>16800</v>
      </c>
      <c r="W274" s="182">
        <f t="shared" si="11"/>
        <v>43.994999999999997</v>
      </c>
      <c r="X274" s="1" t="s">
        <v>4868</v>
      </c>
      <c r="AA274" s="183">
        <f t="shared" si="12"/>
        <v>1.2176470588235293</v>
      </c>
      <c r="AB274" s="183">
        <f t="shared" si="13"/>
        <v>0.90336400000000006</v>
      </c>
      <c r="AE274" s="183">
        <f t="shared" si="14"/>
        <v>15.1</v>
      </c>
      <c r="AF274" s="419">
        <f t="shared" si="10"/>
        <v>13.5</v>
      </c>
    </row>
    <row r="275" spans="3:32" x14ac:dyDescent="0.2">
      <c r="C275" s="223" t="s">
        <v>4934</v>
      </c>
      <c r="D275" s="223" t="s">
        <v>1750</v>
      </c>
      <c r="E275" s="214" t="s">
        <v>859</v>
      </c>
      <c r="F275" s="214" t="s">
        <v>860</v>
      </c>
      <c r="G275" s="214">
        <v>151</v>
      </c>
      <c r="I275" s="214">
        <v>2</v>
      </c>
      <c r="J275" s="214">
        <v>55</v>
      </c>
      <c r="K275" s="214">
        <v>45</v>
      </c>
      <c r="O275" s="214" t="s">
        <v>4451</v>
      </c>
      <c r="P275" s="214" t="s">
        <v>669</v>
      </c>
      <c r="Q275" s="216">
        <v>40599</v>
      </c>
      <c r="R275" s="181">
        <v>1.61</v>
      </c>
      <c r="S275" s="1">
        <v>72</v>
      </c>
      <c r="V275" s="1">
        <v>16800</v>
      </c>
      <c r="W275" s="182">
        <f t="shared" si="11"/>
        <v>43.994999999999997</v>
      </c>
      <c r="X275" s="1" t="s">
        <v>4868</v>
      </c>
      <c r="AA275" s="183">
        <f t="shared" si="12"/>
        <v>1.2176470588235293</v>
      </c>
      <c r="AB275" s="183">
        <f t="shared" si="13"/>
        <v>0.90336400000000006</v>
      </c>
      <c r="AE275" s="183">
        <f t="shared" si="14"/>
        <v>15.1</v>
      </c>
      <c r="AF275" s="419">
        <f t="shared" si="10"/>
        <v>247.5</v>
      </c>
    </row>
    <row r="276" spans="3:32" x14ac:dyDescent="0.2">
      <c r="C276" s="223" t="s">
        <v>4934</v>
      </c>
      <c r="D276" s="223" t="s">
        <v>1751</v>
      </c>
      <c r="E276" s="214" t="s">
        <v>861</v>
      </c>
      <c r="F276" s="214" t="s">
        <v>840</v>
      </c>
      <c r="G276" s="214">
        <v>151</v>
      </c>
      <c r="I276" s="214">
        <v>2</v>
      </c>
      <c r="J276" s="214">
        <v>5</v>
      </c>
      <c r="K276" s="214">
        <v>45</v>
      </c>
      <c r="O276" s="214" t="s">
        <v>4451</v>
      </c>
      <c r="P276" s="214" t="s">
        <v>669</v>
      </c>
      <c r="Q276" s="216">
        <v>40599</v>
      </c>
      <c r="R276" s="181">
        <v>1.61</v>
      </c>
      <c r="S276" s="1">
        <v>72</v>
      </c>
      <c r="V276" s="1">
        <v>16800</v>
      </c>
      <c r="W276" s="182">
        <f t="shared" si="11"/>
        <v>43.994999999999997</v>
      </c>
      <c r="X276" s="1" t="s">
        <v>4868</v>
      </c>
      <c r="AA276" s="183">
        <f t="shared" si="12"/>
        <v>0.73058823529411765</v>
      </c>
      <c r="AB276" s="183">
        <f t="shared" si="13"/>
        <v>0.54201840000000001</v>
      </c>
      <c r="AE276" s="183">
        <f t="shared" si="14"/>
        <v>9.06</v>
      </c>
      <c r="AF276" s="419">
        <f t="shared" si="10"/>
        <v>22.5</v>
      </c>
    </row>
    <row r="277" spans="3:32" x14ac:dyDescent="0.2">
      <c r="C277" s="223" t="s">
        <v>4934</v>
      </c>
      <c r="D277" s="223" t="s">
        <v>1756</v>
      </c>
      <c r="E277" s="214" t="s">
        <v>841</v>
      </c>
      <c r="F277" s="214" t="s">
        <v>3030</v>
      </c>
      <c r="G277" s="214">
        <v>151</v>
      </c>
      <c r="I277" s="214">
        <v>2</v>
      </c>
      <c r="J277" s="214">
        <v>10</v>
      </c>
      <c r="K277" s="214">
        <v>45</v>
      </c>
      <c r="O277" s="214" t="s">
        <v>4451</v>
      </c>
      <c r="P277" s="214" t="s">
        <v>2277</v>
      </c>
      <c r="Q277" s="216">
        <v>40599</v>
      </c>
      <c r="R277" s="181">
        <v>1.61</v>
      </c>
      <c r="S277" s="1">
        <v>72</v>
      </c>
      <c r="V277" s="1">
        <v>16800</v>
      </c>
      <c r="W277" s="182">
        <f t="shared" si="11"/>
        <v>43.994999999999997</v>
      </c>
      <c r="X277" s="1" t="s">
        <v>4868</v>
      </c>
      <c r="AA277" s="183">
        <f t="shared" si="12"/>
        <v>11.06875</v>
      </c>
      <c r="AB277" s="183">
        <f t="shared" si="13"/>
        <v>9.9370039999999999</v>
      </c>
      <c r="AE277" s="183">
        <f t="shared" si="14"/>
        <v>166.1</v>
      </c>
      <c r="AF277" s="419">
        <f t="shared" si="10"/>
        <v>45</v>
      </c>
    </row>
    <row r="278" spans="3:32" x14ac:dyDescent="0.2">
      <c r="C278" s="223" t="s">
        <v>4934</v>
      </c>
      <c r="D278" s="223" t="s">
        <v>774</v>
      </c>
      <c r="E278" s="214" t="s">
        <v>842</v>
      </c>
      <c r="F278" s="214" t="s">
        <v>843</v>
      </c>
      <c r="G278" s="214">
        <v>151</v>
      </c>
      <c r="I278" s="214">
        <v>2</v>
      </c>
      <c r="J278" s="214">
        <v>10</v>
      </c>
      <c r="K278" s="214">
        <v>45</v>
      </c>
      <c r="O278" s="214" t="s">
        <v>4451</v>
      </c>
      <c r="P278" s="214" t="s">
        <v>2277</v>
      </c>
      <c r="Q278" s="216">
        <v>40599</v>
      </c>
      <c r="R278" s="181">
        <v>1.61</v>
      </c>
      <c r="S278" s="1">
        <v>72</v>
      </c>
      <c r="V278" s="1">
        <v>16800</v>
      </c>
      <c r="W278" s="182">
        <f t="shared" si="11"/>
        <v>43.994999999999997</v>
      </c>
      <c r="X278" s="1" t="s">
        <v>4868</v>
      </c>
      <c r="AA278" s="183">
        <f t="shared" si="12"/>
        <v>1.0062500000000001</v>
      </c>
      <c r="AB278" s="183">
        <f t="shared" si="13"/>
        <v>0.90336400000000006</v>
      </c>
      <c r="AE278" s="183">
        <f t="shared" si="14"/>
        <v>15.1</v>
      </c>
      <c r="AF278" s="419">
        <f t="shared" si="10"/>
        <v>45</v>
      </c>
    </row>
    <row r="279" spans="3:32" x14ac:dyDescent="0.2">
      <c r="C279" s="223" t="s">
        <v>4934</v>
      </c>
      <c r="D279" s="223" t="s">
        <v>778</v>
      </c>
      <c r="E279" s="214" t="s">
        <v>844</v>
      </c>
      <c r="F279" s="214" t="s">
        <v>4001</v>
      </c>
      <c r="G279" s="214">
        <v>151</v>
      </c>
      <c r="I279" s="214">
        <v>2</v>
      </c>
      <c r="J279" s="214">
        <v>10</v>
      </c>
      <c r="K279" s="214">
        <v>45</v>
      </c>
      <c r="O279" s="214" t="s">
        <v>4451</v>
      </c>
      <c r="P279" s="214" t="s">
        <v>663</v>
      </c>
      <c r="Q279" s="216">
        <v>40599</v>
      </c>
      <c r="R279" s="181">
        <v>1.61</v>
      </c>
      <c r="S279" s="1">
        <v>72</v>
      </c>
      <c r="V279" s="1">
        <v>16800</v>
      </c>
      <c r="W279" s="182">
        <f t="shared" si="11"/>
        <v>43.994999999999997</v>
      </c>
      <c r="X279" s="1" t="s">
        <v>4868</v>
      </c>
      <c r="AA279" s="183">
        <f t="shared" si="12"/>
        <v>2.0125000000000002</v>
      </c>
      <c r="AB279" s="183">
        <f t="shared" si="13"/>
        <v>1.8067280000000001</v>
      </c>
      <c r="AE279" s="183">
        <f t="shared" si="14"/>
        <v>30.2</v>
      </c>
      <c r="AF279" s="419">
        <f t="shared" ref="AF279:AF310" si="15">K279*J279*100/1000</f>
        <v>45</v>
      </c>
    </row>
    <row r="280" spans="3:32" x14ac:dyDescent="0.2">
      <c r="C280" s="223" t="s">
        <v>4934</v>
      </c>
      <c r="D280" s="223" t="s">
        <v>780</v>
      </c>
      <c r="E280" s="214" t="s">
        <v>845</v>
      </c>
      <c r="F280" s="214" t="s">
        <v>1746</v>
      </c>
      <c r="G280" s="214">
        <v>151</v>
      </c>
      <c r="I280" s="214">
        <v>2</v>
      </c>
      <c r="J280" s="214">
        <v>10</v>
      </c>
      <c r="K280" s="214">
        <v>36</v>
      </c>
      <c r="O280" s="214" t="s">
        <v>1397</v>
      </c>
      <c r="P280" s="214" t="s">
        <v>663</v>
      </c>
      <c r="Q280" s="216">
        <v>40599</v>
      </c>
      <c r="R280" s="181">
        <v>1.61</v>
      </c>
      <c r="S280" s="1">
        <v>59.5</v>
      </c>
      <c r="V280" s="1">
        <v>16800</v>
      </c>
      <c r="W280" s="182">
        <f t="shared" si="11"/>
        <v>43.994999999999997</v>
      </c>
      <c r="X280" s="1" t="s">
        <v>4868</v>
      </c>
      <c r="AA280" s="183">
        <f t="shared" si="12"/>
        <v>2.0125000000000002</v>
      </c>
      <c r="AB280" s="183">
        <f t="shared" si="13"/>
        <v>1.8067280000000001</v>
      </c>
      <c r="AE280" s="183">
        <f t="shared" si="14"/>
        <v>30.2</v>
      </c>
      <c r="AF280" s="419">
        <f t="shared" si="15"/>
        <v>36</v>
      </c>
    </row>
    <row r="281" spans="3:32" x14ac:dyDescent="0.2">
      <c r="C281" s="223" t="s">
        <v>4934</v>
      </c>
      <c r="D281" s="223" t="s">
        <v>782</v>
      </c>
      <c r="E281" s="214" t="s">
        <v>4986</v>
      </c>
      <c r="F281" s="214" t="s">
        <v>3426</v>
      </c>
      <c r="G281" s="214">
        <v>151</v>
      </c>
      <c r="I281" s="214">
        <v>2</v>
      </c>
      <c r="J281" s="214">
        <v>40</v>
      </c>
      <c r="K281" s="214">
        <v>26</v>
      </c>
      <c r="O281" s="214" t="s">
        <v>4491</v>
      </c>
      <c r="P281" s="214" t="s">
        <v>4816</v>
      </c>
      <c r="Q281" s="216">
        <v>40599</v>
      </c>
      <c r="R281" s="181">
        <v>1.61</v>
      </c>
      <c r="S281" s="1">
        <v>25.3</v>
      </c>
      <c r="V281" s="1">
        <v>16800</v>
      </c>
      <c r="W281" s="182">
        <f t="shared" si="11"/>
        <v>43.994999999999997</v>
      </c>
      <c r="X281" s="1" t="s">
        <v>4868</v>
      </c>
      <c r="AA281" s="183">
        <f t="shared" si="12"/>
        <v>2.0125000000000002</v>
      </c>
      <c r="AB281" s="183">
        <f t="shared" si="13"/>
        <v>1.8067280000000001</v>
      </c>
      <c r="AE281" s="183">
        <f t="shared" si="14"/>
        <v>30.2</v>
      </c>
      <c r="AF281" s="419">
        <f t="shared" si="15"/>
        <v>104</v>
      </c>
    </row>
    <row r="282" spans="3:32" ht="13.5" thickBot="1" x14ac:dyDescent="0.25">
      <c r="C282" s="237" t="s">
        <v>4934</v>
      </c>
      <c r="D282" s="237" t="s">
        <v>630</v>
      </c>
      <c r="E282" s="235" t="s">
        <v>846</v>
      </c>
      <c r="F282" s="235" t="s">
        <v>60</v>
      </c>
      <c r="G282" s="235">
        <v>151</v>
      </c>
      <c r="H282" s="235"/>
      <c r="I282" s="235">
        <v>2</v>
      </c>
      <c r="J282" s="235">
        <v>6</v>
      </c>
      <c r="K282" s="235">
        <v>45</v>
      </c>
      <c r="L282" s="235"/>
      <c r="M282" s="235"/>
      <c r="N282" s="235"/>
      <c r="O282" s="235" t="s">
        <v>4556</v>
      </c>
      <c r="P282" s="235" t="s">
        <v>4816</v>
      </c>
      <c r="Q282" s="236">
        <v>40602</v>
      </c>
      <c r="R282" s="181">
        <v>1.61</v>
      </c>
      <c r="S282" s="1">
        <v>59.5</v>
      </c>
      <c r="V282" s="1">
        <v>16800</v>
      </c>
      <c r="W282" s="182">
        <f t="shared" si="11"/>
        <v>43.994999999999997</v>
      </c>
      <c r="X282" s="1" t="s">
        <v>4868</v>
      </c>
      <c r="AA282" s="183">
        <f t="shared" si="12"/>
        <v>1.9482352941176471</v>
      </c>
      <c r="AB282" s="183">
        <f t="shared" si="13"/>
        <v>1.8067280000000001</v>
      </c>
      <c r="AE282" s="183">
        <f t="shared" si="14"/>
        <v>30.2</v>
      </c>
      <c r="AF282" s="419">
        <f t="shared" si="15"/>
        <v>27</v>
      </c>
    </row>
    <row r="283" spans="3:32" x14ac:dyDescent="0.2">
      <c r="C283" s="223" t="s">
        <v>4934</v>
      </c>
      <c r="D283" s="223" t="s">
        <v>632</v>
      </c>
      <c r="E283" s="214" t="s">
        <v>847</v>
      </c>
      <c r="F283" s="214" t="s">
        <v>2283</v>
      </c>
      <c r="G283" s="214">
        <v>303</v>
      </c>
      <c r="I283" s="214">
        <v>1</v>
      </c>
      <c r="J283" s="214">
        <v>55</v>
      </c>
      <c r="K283" s="214">
        <v>46</v>
      </c>
      <c r="O283" s="214" t="s">
        <v>4452</v>
      </c>
      <c r="P283" s="214" t="s">
        <v>4816</v>
      </c>
      <c r="Q283" s="216">
        <v>40604</v>
      </c>
      <c r="V283" s="1">
        <v>16800</v>
      </c>
      <c r="W283" s="182">
        <f t="shared" si="11"/>
        <v>43.994999999999997</v>
      </c>
      <c r="X283" s="1" t="s">
        <v>4868</v>
      </c>
      <c r="AA283" s="183">
        <f t="shared" si="12"/>
        <v>13.236363636363636</v>
      </c>
      <c r="AB283" s="183">
        <f t="shared" si="13"/>
        <v>7.2269120000000004</v>
      </c>
      <c r="AE283" s="183">
        <f t="shared" si="14"/>
        <v>120.8</v>
      </c>
      <c r="AF283" s="419">
        <f t="shared" si="15"/>
        <v>253</v>
      </c>
    </row>
    <row r="284" spans="3:32" x14ac:dyDescent="0.2">
      <c r="C284" s="223" t="s">
        <v>4934</v>
      </c>
      <c r="D284" s="223" t="s">
        <v>799</v>
      </c>
      <c r="E284" s="214" t="s">
        <v>848</v>
      </c>
      <c r="F284" s="214" t="s">
        <v>849</v>
      </c>
      <c r="G284" s="214">
        <v>303</v>
      </c>
      <c r="I284" s="214">
        <v>1</v>
      </c>
      <c r="J284" s="214">
        <v>12</v>
      </c>
      <c r="K284" s="214">
        <v>45</v>
      </c>
      <c r="O284" s="214" t="s">
        <v>1415</v>
      </c>
      <c r="P284" s="214" t="s">
        <v>4816</v>
      </c>
      <c r="Q284" s="216">
        <v>40605</v>
      </c>
      <c r="V284" s="1">
        <v>16800</v>
      </c>
      <c r="W284" s="182">
        <f t="shared" si="11"/>
        <v>43.994999999999997</v>
      </c>
      <c r="X284" s="1" t="s">
        <v>4868</v>
      </c>
      <c r="AA284" s="183">
        <f t="shared" si="12"/>
        <v>1.4611764705882353</v>
      </c>
      <c r="AB284" s="183">
        <f t="shared" si="13"/>
        <v>1.0840368</v>
      </c>
      <c r="AE284" s="183">
        <f t="shared" si="14"/>
        <v>18.12</v>
      </c>
      <c r="AF284" s="419">
        <f t="shared" si="15"/>
        <v>54</v>
      </c>
    </row>
    <row r="285" spans="3:32" x14ac:dyDescent="0.2">
      <c r="C285" s="223" t="s">
        <v>4934</v>
      </c>
      <c r="D285" s="223" t="s">
        <v>801</v>
      </c>
      <c r="E285" s="214" t="s">
        <v>850</v>
      </c>
      <c r="F285" s="214" t="s">
        <v>851</v>
      </c>
      <c r="G285" s="214">
        <v>151</v>
      </c>
      <c r="I285" s="214">
        <v>2</v>
      </c>
      <c r="J285" s="214">
        <v>3</v>
      </c>
      <c r="K285" s="214">
        <v>45</v>
      </c>
      <c r="O285" s="214" t="s">
        <v>1415</v>
      </c>
      <c r="P285" s="214" t="s">
        <v>669</v>
      </c>
      <c r="Q285" s="216">
        <v>40605</v>
      </c>
      <c r="AE285" s="183">
        <f t="shared" si="14"/>
        <v>166.64999999999998</v>
      </c>
      <c r="AF285" s="419">
        <f t="shared" si="15"/>
        <v>13.5</v>
      </c>
    </row>
    <row r="286" spans="3:32" x14ac:dyDescent="0.2">
      <c r="C286" s="223" t="s">
        <v>4934</v>
      </c>
      <c r="D286" s="223" t="s">
        <v>803</v>
      </c>
      <c r="E286" s="214" t="s">
        <v>852</v>
      </c>
      <c r="F286" s="214" t="s">
        <v>853</v>
      </c>
      <c r="G286" s="214">
        <v>151</v>
      </c>
      <c r="I286" s="214">
        <v>2</v>
      </c>
      <c r="J286" s="214">
        <v>4.5</v>
      </c>
      <c r="K286" s="214">
        <v>76</v>
      </c>
      <c r="O286" s="214" t="s">
        <v>1415</v>
      </c>
      <c r="P286" s="214" t="s">
        <v>663</v>
      </c>
      <c r="Q286" s="216">
        <v>40606</v>
      </c>
      <c r="AF286" s="419">
        <f t="shared" si="15"/>
        <v>34.200000000000003</v>
      </c>
    </row>
    <row r="287" spans="3:32" x14ac:dyDescent="0.2">
      <c r="C287" s="223" t="s">
        <v>4934</v>
      </c>
      <c r="D287" s="223" t="s">
        <v>805</v>
      </c>
      <c r="E287" s="214" t="s">
        <v>854</v>
      </c>
      <c r="F287" s="214" t="s">
        <v>855</v>
      </c>
      <c r="G287" s="214">
        <v>151</v>
      </c>
      <c r="I287" s="214">
        <v>2</v>
      </c>
      <c r="J287" s="214">
        <v>3</v>
      </c>
      <c r="K287" s="214">
        <v>45</v>
      </c>
      <c r="O287" s="214" t="s">
        <v>1415</v>
      </c>
      <c r="P287" s="214" t="s">
        <v>663</v>
      </c>
      <c r="Q287" s="216">
        <v>40606</v>
      </c>
      <c r="AF287" s="419">
        <f t="shared" si="15"/>
        <v>13.5</v>
      </c>
    </row>
    <row r="288" spans="3:32" x14ac:dyDescent="0.2">
      <c r="C288" s="223" t="s">
        <v>4934</v>
      </c>
      <c r="D288" s="223" t="s">
        <v>808</v>
      </c>
      <c r="E288" s="214" t="s">
        <v>856</v>
      </c>
      <c r="F288" s="214" t="s">
        <v>3073</v>
      </c>
      <c r="G288" s="214">
        <v>151</v>
      </c>
      <c r="I288" s="214">
        <v>2</v>
      </c>
      <c r="J288" s="214">
        <v>3</v>
      </c>
      <c r="K288" s="214">
        <v>45</v>
      </c>
      <c r="O288" s="214" t="s">
        <v>1415</v>
      </c>
      <c r="P288" s="214" t="s">
        <v>663</v>
      </c>
      <c r="Q288" s="216">
        <v>40606</v>
      </c>
      <c r="AF288" s="419">
        <f t="shared" si="15"/>
        <v>13.5</v>
      </c>
    </row>
    <row r="289" spans="3:32" x14ac:dyDescent="0.2">
      <c r="C289" s="223" t="s">
        <v>4934</v>
      </c>
      <c r="D289" s="223" t="s">
        <v>811</v>
      </c>
      <c r="E289" s="214" t="s">
        <v>3074</v>
      </c>
      <c r="F289" s="214" t="s">
        <v>3075</v>
      </c>
      <c r="G289" s="214">
        <v>151</v>
      </c>
      <c r="I289" s="214">
        <v>2</v>
      </c>
      <c r="J289" s="214">
        <v>3</v>
      </c>
      <c r="K289" s="214">
        <v>36</v>
      </c>
      <c r="O289" s="214" t="s">
        <v>1415</v>
      </c>
      <c r="P289" s="214" t="s">
        <v>663</v>
      </c>
      <c r="Q289" s="216">
        <v>40606</v>
      </c>
      <c r="AF289" s="419">
        <f t="shared" si="15"/>
        <v>10.8</v>
      </c>
    </row>
    <row r="290" spans="3:32" x14ac:dyDescent="0.2">
      <c r="C290" s="223" t="s">
        <v>4934</v>
      </c>
      <c r="D290" s="223" t="s">
        <v>813</v>
      </c>
      <c r="E290" s="214" t="s">
        <v>3076</v>
      </c>
      <c r="F290" s="214" t="s">
        <v>881</v>
      </c>
      <c r="G290" s="214">
        <v>151</v>
      </c>
      <c r="I290" s="214">
        <v>2</v>
      </c>
      <c r="J290" s="214">
        <v>3</v>
      </c>
      <c r="K290" s="214">
        <v>45</v>
      </c>
      <c r="O290" s="214" t="s">
        <v>1415</v>
      </c>
      <c r="P290" s="214" t="s">
        <v>4816</v>
      </c>
      <c r="Q290" s="216">
        <v>40606</v>
      </c>
      <c r="AF290" s="419">
        <f t="shared" si="15"/>
        <v>13.5</v>
      </c>
    </row>
    <row r="291" spans="3:32" x14ac:dyDescent="0.2">
      <c r="C291" s="223" t="s">
        <v>4934</v>
      </c>
      <c r="D291" s="223" t="s">
        <v>1818</v>
      </c>
      <c r="E291" s="214" t="s">
        <v>882</v>
      </c>
      <c r="F291" s="214" t="s">
        <v>883</v>
      </c>
      <c r="G291" s="214">
        <v>151</v>
      </c>
      <c r="I291" s="214">
        <v>2</v>
      </c>
      <c r="J291" s="214">
        <v>3</v>
      </c>
      <c r="K291" s="214">
        <v>45</v>
      </c>
      <c r="O291" s="214" t="s">
        <v>1415</v>
      </c>
      <c r="P291" s="214" t="s">
        <v>4816</v>
      </c>
      <c r="Q291" s="216">
        <v>40606</v>
      </c>
      <c r="AF291" s="419">
        <f t="shared" si="15"/>
        <v>13.5</v>
      </c>
    </row>
    <row r="292" spans="3:32" x14ac:dyDescent="0.2">
      <c r="C292" s="223" t="s">
        <v>4934</v>
      </c>
      <c r="D292" s="223" t="s">
        <v>1820</v>
      </c>
      <c r="E292" s="214" t="s">
        <v>884</v>
      </c>
      <c r="F292" s="214" t="s">
        <v>885</v>
      </c>
      <c r="G292" s="214">
        <v>151</v>
      </c>
      <c r="I292" s="214">
        <v>2</v>
      </c>
      <c r="J292" s="214">
        <v>3</v>
      </c>
      <c r="K292" s="214">
        <v>72</v>
      </c>
      <c r="O292" s="214" t="s">
        <v>1415</v>
      </c>
      <c r="P292" s="214" t="s">
        <v>4816</v>
      </c>
      <c r="Q292" s="216">
        <v>40606</v>
      </c>
      <c r="AF292" s="419">
        <f t="shared" si="15"/>
        <v>21.6</v>
      </c>
    </row>
    <row r="293" spans="3:32" x14ac:dyDescent="0.2">
      <c r="C293" s="223" t="s">
        <v>4934</v>
      </c>
      <c r="D293" s="223" t="s">
        <v>1822</v>
      </c>
      <c r="E293" s="214" t="s">
        <v>886</v>
      </c>
      <c r="F293" s="214" t="s">
        <v>887</v>
      </c>
      <c r="G293" s="214">
        <v>151</v>
      </c>
      <c r="I293" s="214">
        <v>2</v>
      </c>
      <c r="J293" s="214">
        <v>3</v>
      </c>
      <c r="K293" s="214">
        <v>72</v>
      </c>
      <c r="O293" s="214" t="s">
        <v>1415</v>
      </c>
      <c r="P293" s="214" t="s">
        <v>4816</v>
      </c>
      <c r="Q293" s="216">
        <v>40606</v>
      </c>
      <c r="AF293" s="419">
        <f t="shared" si="15"/>
        <v>21.6</v>
      </c>
    </row>
    <row r="294" spans="3:32" x14ac:dyDescent="0.2">
      <c r="C294" s="223" t="s">
        <v>4934</v>
      </c>
      <c r="D294" s="223" t="s">
        <v>1824</v>
      </c>
      <c r="E294" s="214" t="s">
        <v>888</v>
      </c>
      <c r="F294" s="214" t="s">
        <v>889</v>
      </c>
      <c r="G294" s="214">
        <v>151</v>
      </c>
      <c r="I294" s="214">
        <v>2</v>
      </c>
      <c r="J294" s="214">
        <v>3</v>
      </c>
      <c r="K294" s="214">
        <v>72</v>
      </c>
      <c r="O294" s="214" t="s">
        <v>1415</v>
      </c>
      <c r="P294" s="214" t="s">
        <v>669</v>
      </c>
      <c r="Q294" s="216">
        <v>40606</v>
      </c>
      <c r="AF294" s="419">
        <f t="shared" si="15"/>
        <v>21.6</v>
      </c>
    </row>
    <row r="295" spans="3:32" x14ac:dyDescent="0.2">
      <c r="C295" s="223" t="s">
        <v>4934</v>
      </c>
      <c r="D295" s="223" t="s">
        <v>1826</v>
      </c>
      <c r="E295" s="214" t="s">
        <v>890</v>
      </c>
      <c r="F295" s="214" t="s">
        <v>3286</v>
      </c>
      <c r="G295" s="214">
        <v>151</v>
      </c>
      <c r="I295" s="214">
        <v>2</v>
      </c>
      <c r="J295" s="214">
        <v>3</v>
      </c>
      <c r="K295" s="214">
        <v>45</v>
      </c>
      <c r="O295" s="214" t="s">
        <v>1415</v>
      </c>
      <c r="P295" s="214" t="s">
        <v>669</v>
      </c>
      <c r="Q295" s="216">
        <v>40608</v>
      </c>
      <c r="AF295" s="419">
        <f t="shared" si="15"/>
        <v>13.5</v>
      </c>
    </row>
    <row r="296" spans="3:32" x14ac:dyDescent="0.2">
      <c r="C296" s="223" t="s">
        <v>4934</v>
      </c>
      <c r="D296" s="223" t="s">
        <v>664</v>
      </c>
      <c r="E296" s="214" t="s">
        <v>891</v>
      </c>
      <c r="F296" s="214" t="s">
        <v>892</v>
      </c>
      <c r="G296" s="214">
        <v>151</v>
      </c>
      <c r="I296" s="214">
        <v>2</v>
      </c>
      <c r="J296" s="214">
        <v>3</v>
      </c>
      <c r="K296" s="214">
        <v>54</v>
      </c>
      <c r="O296" s="214" t="s">
        <v>1415</v>
      </c>
      <c r="P296" s="214" t="s">
        <v>669</v>
      </c>
      <c r="Q296" s="216">
        <v>40608</v>
      </c>
      <c r="AF296" s="419">
        <f t="shared" si="15"/>
        <v>16.2</v>
      </c>
    </row>
    <row r="297" spans="3:32" x14ac:dyDescent="0.2">
      <c r="C297" s="223" t="s">
        <v>4934</v>
      </c>
      <c r="D297" s="223" t="s">
        <v>1830</v>
      </c>
      <c r="E297" s="214" t="s">
        <v>893</v>
      </c>
      <c r="F297" s="214" t="s">
        <v>894</v>
      </c>
      <c r="G297" s="214">
        <v>151</v>
      </c>
      <c r="I297" s="214">
        <v>2</v>
      </c>
      <c r="J297" s="214">
        <v>2.7</v>
      </c>
      <c r="K297" s="214">
        <v>45</v>
      </c>
      <c r="O297" s="214" t="s">
        <v>1415</v>
      </c>
      <c r="P297" s="214" t="s">
        <v>669</v>
      </c>
      <c r="Q297" s="216">
        <v>40608</v>
      </c>
      <c r="AF297" s="419">
        <f t="shared" si="15"/>
        <v>12.150000000000002</v>
      </c>
    </row>
    <row r="298" spans="3:32" x14ac:dyDescent="0.2">
      <c r="C298" s="223" t="s">
        <v>4934</v>
      </c>
      <c r="D298" s="223" t="s">
        <v>1832</v>
      </c>
      <c r="E298" s="214" t="s">
        <v>895</v>
      </c>
      <c r="F298" s="214" t="s">
        <v>57</v>
      </c>
      <c r="G298" s="214">
        <v>151</v>
      </c>
      <c r="I298" s="214">
        <v>2</v>
      </c>
      <c r="J298" s="214">
        <v>10</v>
      </c>
      <c r="K298" s="214">
        <v>45</v>
      </c>
      <c r="O298" s="214" t="s">
        <v>4556</v>
      </c>
      <c r="P298" s="214" t="s">
        <v>4816</v>
      </c>
      <c r="Q298" s="216">
        <v>40616</v>
      </c>
      <c r="AF298" s="419">
        <f t="shared" si="15"/>
        <v>45</v>
      </c>
    </row>
    <row r="299" spans="3:32" x14ac:dyDescent="0.2">
      <c r="C299" s="223" t="s">
        <v>4934</v>
      </c>
      <c r="D299" s="223" t="s">
        <v>1834</v>
      </c>
      <c r="E299" s="214" t="s">
        <v>896</v>
      </c>
      <c r="F299" s="214" t="s">
        <v>897</v>
      </c>
      <c r="G299" s="214">
        <v>151</v>
      </c>
      <c r="I299" s="214">
        <v>2</v>
      </c>
      <c r="J299" s="214">
        <v>30</v>
      </c>
      <c r="K299" s="214">
        <v>54</v>
      </c>
      <c r="O299" s="214" t="s">
        <v>4556</v>
      </c>
      <c r="P299" s="214" t="s">
        <v>669</v>
      </c>
      <c r="Q299" s="216">
        <v>40616</v>
      </c>
      <c r="AF299" s="419">
        <f t="shared" si="15"/>
        <v>162</v>
      </c>
    </row>
    <row r="300" spans="3:32" x14ac:dyDescent="0.2">
      <c r="C300" s="223" t="s">
        <v>4934</v>
      </c>
      <c r="D300" s="223" t="s">
        <v>1836</v>
      </c>
      <c r="E300" s="214" t="s">
        <v>898</v>
      </c>
      <c r="F300" s="214" t="s">
        <v>899</v>
      </c>
      <c r="G300" s="214">
        <v>150</v>
      </c>
      <c r="I300" s="214">
        <v>2</v>
      </c>
      <c r="J300" s="214">
        <v>60</v>
      </c>
      <c r="K300" s="214">
        <v>45</v>
      </c>
      <c r="O300" s="214" t="s">
        <v>4556</v>
      </c>
      <c r="P300" s="214" t="s">
        <v>2277</v>
      </c>
      <c r="Q300" s="216">
        <v>40617</v>
      </c>
      <c r="AF300" s="419">
        <f t="shared" si="15"/>
        <v>270</v>
      </c>
    </row>
    <row r="301" spans="3:32" x14ac:dyDescent="0.2">
      <c r="C301" s="223" t="s">
        <v>4934</v>
      </c>
      <c r="D301" s="223" t="s">
        <v>1838</v>
      </c>
      <c r="E301" s="214" t="s">
        <v>900</v>
      </c>
      <c r="F301" s="214" t="s">
        <v>3217</v>
      </c>
      <c r="G301" s="214">
        <v>151</v>
      </c>
      <c r="I301" s="214">
        <v>2</v>
      </c>
      <c r="J301" s="214">
        <v>12</v>
      </c>
      <c r="K301" s="214">
        <v>50</v>
      </c>
      <c r="O301" s="214" t="s">
        <v>1407</v>
      </c>
      <c r="P301" s="214" t="s">
        <v>669</v>
      </c>
      <c r="Q301" s="216">
        <v>40626</v>
      </c>
      <c r="AF301" s="419">
        <f t="shared" si="15"/>
        <v>60</v>
      </c>
    </row>
    <row r="302" spans="3:32" x14ac:dyDescent="0.2">
      <c r="C302" s="243" t="s">
        <v>4453</v>
      </c>
      <c r="D302" s="356"/>
      <c r="E302" s="245"/>
      <c r="F302" s="245"/>
      <c r="G302" s="245"/>
      <c r="H302" s="245"/>
      <c r="I302" s="245"/>
      <c r="J302" s="245"/>
      <c r="K302" s="245"/>
      <c r="L302" s="245"/>
      <c r="M302" s="245"/>
      <c r="N302" s="245"/>
      <c r="O302" s="245"/>
      <c r="P302" s="245"/>
      <c r="Q302" s="247"/>
      <c r="AF302" s="419">
        <f t="shared" si="15"/>
        <v>0</v>
      </c>
    </row>
    <row r="303" spans="3:32" ht="13.5" thickBot="1" x14ac:dyDescent="0.25">
      <c r="C303" s="237" t="s">
        <v>901</v>
      </c>
      <c r="D303" s="237" t="s">
        <v>4898</v>
      </c>
      <c r="E303" s="235" t="s">
        <v>900</v>
      </c>
      <c r="F303" s="235" t="s">
        <v>902</v>
      </c>
      <c r="G303" s="235">
        <v>151</v>
      </c>
      <c r="H303" s="235"/>
      <c r="I303" s="235">
        <v>2</v>
      </c>
      <c r="J303" s="235">
        <v>100</v>
      </c>
      <c r="K303" s="235">
        <v>50</v>
      </c>
      <c r="L303" s="235"/>
      <c r="M303" s="235"/>
      <c r="N303" s="235"/>
      <c r="O303" s="235" t="s">
        <v>1407</v>
      </c>
      <c r="P303" s="235" t="s">
        <v>669</v>
      </c>
      <c r="Q303" s="236">
        <v>40633</v>
      </c>
      <c r="AF303" s="419">
        <f t="shared" si="15"/>
        <v>500</v>
      </c>
    </row>
    <row r="304" spans="3:32" x14ac:dyDescent="0.2">
      <c r="C304" s="223" t="s">
        <v>901</v>
      </c>
      <c r="D304" s="223" t="s">
        <v>4899</v>
      </c>
      <c r="E304" s="214" t="s">
        <v>903</v>
      </c>
      <c r="F304" s="214" t="s">
        <v>904</v>
      </c>
      <c r="G304" s="214">
        <v>303</v>
      </c>
      <c r="I304" s="214">
        <v>1</v>
      </c>
      <c r="J304" s="214">
        <v>17</v>
      </c>
      <c r="K304" s="214">
        <v>45</v>
      </c>
      <c r="O304" s="214" t="s">
        <v>4556</v>
      </c>
      <c r="P304" s="214" t="s">
        <v>669</v>
      </c>
      <c r="Q304" s="216">
        <v>40634</v>
      </c>
      <c r="AF304" s="419">
        <f t="shared" si="15"/>
        <v>76.5</v>
      </c>
    </row>
    <row r="305" spans="3:32" x14ac:dyDescent="0.2">
      <c r="C305" s="223" t="s">
        <v>901</v>
      </c>
      <c r="D305" s="223" t="s">
        <v>4900</v>
      </c>
      <c r="E305" s="214" t="s">
        <v>905</v>
      </c>
      <c r="F305" s="214" t="s">
        <v>906</v>
      </c>
      <c r="G305" s="214">
        <v>303</v>
      </c>
      <c r="I305" s="214">
        <v>1</v>
      </c>
      <c r="J305" s="214">
        <v>13</v>
      </c>
      <c r="K305" s="214">
        <v>45</v>
      </c>
      <c r="O305" s="214" t="s">
        <v>4556</v>
      </c>
      <c r="P305" s="214" t="s">
        <v>669</v>
      </c>
      <c r="Q305" s="216">
        <v>40634</v>
      </c>
      <c r="AF305" s="419">
        <f t="shared" si="15"/>
        <v>58.5</v>
      </c>
    </row>
    <row r="306" spans="3:32" x14ac:dyDescent="0.2">
      <c r="C306" s="223" t="s">
        <v>901</v>
      </c>
      <c r="D306" s="223" t="s">
        <v>4901</v>
      </c>
      <c r="E306" s="214" t="s">
        <v>905</v>
      </c>
      <c r="F306" s="214" t="s">
        <v>907</v>
      </c>
      <c r="G306" s="214">
        <v>303</v>
      </c>
      <c r="I306" s="214">
        <v>1</v>
      </c>
      <c r="J306" s="214">
        <v>112</v>
      </c>
      <c r="K306" s="214">
        <v>45</v>
      </c>
      <c r="O306" s="214" t="s">
        <v>4556</v>
      </c>
      <c r="P306" s="214" t="s">
        <v>669</v>
      </c>
      <c r="Q306" s="216">
        <v>40637</v>
      </c>
      <c r="AF306" s="419">
        <f t="shared" si="15"/>
        <v>504</v>
      </c>
    </row>
    <row r="307" spans="3:32" x14ac:dyDescent="0.2">
      <c r="C307" s="223" t="s">
        <v>901</v>
      </c>
      <c r="D307" s="223" t="s">
        <v>4902</v>
      </c>
      <c r="E307" s="214" t="s">
        <v>908</v>
      </c>
      <c r="F307" s="214" t="s">
        <v>909</v>
      </c>
      <c r="G307" s="214">
        <v>303</v>
      </c>
      <c r="I307" s="214">
        <v>1</v>
      </c>
      <c r="J307" s="214">
        <v>50</v>
      </c>
      <c r="K307" s="214">
        <v>45</v>
      </c>
      <c r="O307" s="214" t="s">
        <v>4556</v>
      </c>
      <c r="P307" s="214" t="s">
        <v>669</v>
      </c>
      <c r="Q307" s="216">
        <v>40639</v>
      </c>
      <c r="AF307" s="419">
        <f t="shared" si="15"/>
        <v>225</v>
      </c>
    </row>
    <row r="308" spans="3:32" x14ac:dyDescent="0.2">
      <c r="C308" s="223" t="s">
        <v>901</v>
      </c>
      <c r="D308" s="223" t="s">
        <v>4903</v>
      </c>
      <c r="E308" s="214" t="s">
        <v>910</v>
      </c>
      <c r="F308" s="214" t="s">
        <v>911</v>
      </c>
      <c r="G308" s="214">
        <v>303</v>
      </c>
      <c r="I308" s="214">
        <v>1</v>
      </c>
      <c r="J308" s="214">
        <v>250</v>
      </c>
      <c r="K308" s="214">
        <v>63</v>
      </c>
      <c r="O308" s="214" t="s">
        <v>1415</v>
      </c>
      <c r="P308" s="214" t="s">
        <v>4816</v>
      </c>
      <c r="Q308" s="216">
        <v>40645</v>
      </c>
      <c r="R308" s="225"/>
      <c r="S308" s="225"/>
      <c r="T308" s="225"/>
      <c r="U308" s="225"/>
      <c r="V308" s="225"/>
      <c r="W308" s="225"/>
      <c r="X308" s="149"/>
      <c r="Y308" s="149"/>
      <c r="Z308" s="149"/>
      <c r="AA308" s="225"/>
      <c r="AB308" s="225"/>
      <c r="AF308" s="419">
        <f t="shared" si="15"/>
        <v>1575</v>
      </c>
    </row>
    <row r="309" spans="3:32" x14ac:dyDescent="0.2">
      <c r="C309" s="223" t="s">
        <v>901</v>
      </c>
      <c r="D309" s="223" t="s">
        <v>4904</v>
      </c>
      <c r="E309" s="214" t="s">
        <v>912</v>
      </c>
      <c r="F309" s="214" t="s">
        <v>3241</v>
      </c>
      <c r="G309" s="214">
        <v>303</v>
      </c>
      <c r="I309" s="214">
        <v>1</v>
      </c>
      <c r="J309" s="214">
        <v>34</v>
      </c>
      <c r="K309" s="214">
        <v>63</v>
      </c>
      <c r="O309" s="214" t="s">
        <v>4556</v>
      </c>
      <c r="P309" s="214" t="s">
        <v>4816</v>
      </c>
      <c r="Q309" s="216">
        <v>40646</v>
      </c>
      <c r="AF309" s="419">
        <f t="shared" si="15"/>
        <v>214.2</v>
      </c>
    </row>
    <row r="310" spans="3:32" x14ac:dyDescent="0.2">
      <c r="C310" s="223" t="s">
        <v>901</v>
      </c>
      <c r="D310" s="223" t="s">
        <v>4905</v>
      </c>
      <c r="E310" s="214" t="s">
        <v>913</v>
      </c>
      <c r="F310" s="214" t="s">
        <v>3023</v>
      </c>
      <c r="G310" s="214">
        <v>303</v>
      </c>
      <c r="I310" s="214">
        <v>1</v>
      </c>
      <c r="J310" s="214">
        <v>15</v>
      </c>
      <c r="K310" s="214">
        <v>63</v>
      </c>
      <c r="O310" s="214" t="s">
        <v>4556</v>
      </c>
      <c r="P310" s="214" t="s">
        <v>669</v>
      </c>
      <c r="Q310" s="216">
        <v>40646</v>
      </c>
      <c r="AF310" s="419">
        <f t="shared" si="15"/>
        <v>94.5</v>
      </c>
    </row>
    <row r="311" spans="3:32" x14ac:dyDescent="0.2">
      <c r="C311" s="223" t="s">
        <v>901</v>
      </c>
      <c r="D311" s="223" t="s">
        <v>4906</v>
      </c>
      <c r="E311" s="214" t="s">
        <v>3024</v>
      </c>
      <c r="F311" s="214" t="s">
        <v>2009</v>
      </c>
      <c r="G311" s="214">
        <v>151</v>
      </c>
      <c r="I311" s="214">
        <v>2</v>
      </c>
      <c r="J311" s="214">
        <v>75</v>
      </c>
      <c r="K311" s="214">
        <v>45</v>
      </c>
      <c r="O311" s="214" t="s">
        <v>1415</v>
      </c>
      <c r="P311" s="214" t="s">
        <v>669</v>
      </c>
      <c r="Q311" s="216">
        <v>40647</v>
      </c>
      <c r="AF311" s="419">
        <f t="shared" ref="AF311:AF342" si="16">K311*J311*100/1000</f>
        <v>337.5</v>
      </c>
    </row>
    <row r="312" spans="3:32" x14ac:dyDescent="0.2">
      <c r="C312" s="223" t="s">
        <v>901</v>
      </c>
      <c r="D312" s="223" t="s">
        <v>4907</v>
      </c>
      <c r="E312" s="214" t="s">
        <v>2010</v>
      </c>
      <c r="F312" s="214" t="s">
        <v>911</v>
      </c>
      <c r="G312" s="214">
        <v>151</v>
      </c>
      <c r="I312" s="214">
        <v>2</v>
      </c>
      <c r="J312" s="214">
        <v>35</v>
      </c>
      <c r="K312" s="214">
        <v>45</v>
      </c>
      <c r="O312" s="214" t="s">
        <v>1415</v>
      </c>
      <c r="P312" s="214" t="s">
        <v>4816</v>
      </c>
      <c r="Q312" s="216">
        <v>40648</v>
      </c>
      <c r="AF312" s="419">
        <f t="shared" si="16"/>
        <v>157.5</v>
      </c>
    </row>
    <row r="313" spans="3:32" ht="13.5" thickBot="1" x14ac:dyDescent="0.25">
      <c r="C313" s="237" t="s">
        <v>901</v>
      </c>
      <c r="D313" s="237" t="s">
        <v>4908</v>
      </c>
      <c r="E313" s="235" t="s">
        <v>2011</v>
      </c>
      <c r="F313" s="235" t="s">
        <v>2012</v>
      </c>
      <c r="G313" s="235">
        <v>303</v>
      </c>
      <c r="H313" s="235"/>
      <c r="I313" s="235">
        <v>1</v>
      </c>
      <c r="J313" s="235">
        <v>180</v>
      </c>
      <c r="K313" s="235">
        <v>45</v>
      </c>
      <c r="L313" s="235"/>
      <c r="M313" s="235"/>
      <c r="N313" s="235"/>
      <c r="O313" s="235" t="s">
        <v>4451</v>
      </c>
      <c r="P313" s="235" t="s">
        <v>2360</v>
      </c>
      <c r="Q313" s="236">
        <v>40653</v>
      </c>
      <c r="AF313" s="419">
        <f t="shared" si="16"/>
        <v>810</v>
      </c>
    </row>
    <row r="314" spans="3:32" x14ac:dyDescent="0.2">
      <c r="C314" s="223" t="s">
        <v>901</v>
      </c>
      <c r="D314" s="223" t="s">
        <v>4909</v>
      </c>
      <c r="E314" s="214" t="s">
        <v>2011</v>
      </c>
      <c r="F314" s="214" t="s">
        <v>2013</v>
      </c>
      <c r="G314" s="214">
        <v>303</v>
      </c>
      <c r="I314" s="214">
        <v>1</v>
      </c>
      <c r="J314" s="214">
        <v>238</v>
      </c>
      <c r="K314" s="214">
        <v>45</v>
      </c>
      <c r="O314" s="214" t="s">
        <v>4556</v>
      </c>
      <c r="P314" s="214" t="s">
        <v>4816</v>
      </c>
      <c r="Q314" s="216">
        <v>40668</v>
      </c>
      <c r="R314" s="225"/>
      <c r="S314" s="225"/>
      <c r="T314" s="225"/>
      <c r="U314" s="225"/>
      <c r="V314" s="225"/>
      <c r="W314" s="225"/>
      <c r="X314" s="149"/>
      <c r="Y314" s="149"/>
      <c r="Z314" s="149"/>
      <c r="AA314" s="225"/>
      <c r="AB314" s="225"/>
      <c r="AF314" s="419">
        <f t="shared" si="16"/>
        <v>1071</v>
      </c>
    </row>
    <row r="315" spans="3:32" x14ac:dyDescent="0.2">
      <c r="C315" s="223" t="s">
        <v>901</v>
      </c>
      <c r="D315" s="223" t="s">
        <v>4910</v>
      </c>
      <c r="E315" s="214" t="s">
        <v>2014</v>
      </c>
      <c r="F315" s="214" t="s">
        <v>2015</v>
      </c>
      <c r="G315" s="214">
        <v>303</v>
      </c>
      <c r="I315" s="214">
        <v>1</v>
      </c>
      <c r="J315" s="214">
        <v>100</v>
      </c>
      <c r="K315" s="214">
        <v>45</v>
      </c>
      <c r="O315" s="214" t="s">
        <v>4451</v>
      </c>
      <c r="P315" s="214" t="s">
        <v>4816</v>
      </c>
      <c r="Q315" s="216">
        <v>40670</v>
      </c>
      <c r="AF315" s="419">
        <f t="shared" si="16"/>
        <v>450</v>
      </c>
    </row>
    <row r="316" spans="3:32" x14ac:dyDescent="0.2">
      <c r="C316" s="223" t="s">
        <v>901</v>
      </c>
      <c r="D316" s="223" t="s">
        <v>4911</v>
      </c>
      <c r="E316" s="214" t="s">
        <v>2016</v>
      </c>
      <c r="F316" s="214" t="s">
        <v>2017</v>
      </c>
      <c r="G316" s="214">
        <v>303</v>
      </c>
      <c r="I316" s="214">
        <v>1</v>
      </c>
      <c r="J316" s="214">
        <v>100</v>
      </c>
      <c r="K316" s="214">
        <v>45</v>
      </c>
      <c r="O316" s="214" t="s">
        <v>4451</v>
      </c>
      <c r="P316" s="214" t="s">
        <v>2360</v>
      </c>
      <c r="Q316" s="216">
        <v>40673</v>
      </c>
      <c r="AF316" s="419">
        <f t="shared" si="16"/>
        <v>450</v>
      </c>
    </row>
    <row r="317" spans="3:32" x14ac:dyDescent="0.2">
      <c r="C317" s="223" t="s">
        <v>901</v>
      </c>
      <c r="D317" s="223" t="s">
        <v>3639</v>
      </c>
      <c r="E317" s="214" t="s">
        <v>2018</v>
      </c>
      <c r="F317" s="214" t="s">
        <v>721</v>
      </c>
      <c r="G317" s="214">
        <v>150</v>
      </c>
      <c r="I317" s="214">
        <v>2</v>
      </c>
      <c r="J317" s="214">
        <v>200</v>
      </c>
      <c r="K317" s="214">
        <v>26</v>
      </c>
      <c r="O317" s="214" t="s">
        <v>4491</v>
      </c>
      <c r="P317" s="214" t="s">
        <v>4816</v>
      </c>
      <c r="Q317" s="216">
        <v>40676</v>
      </c>
      <c r="AF317" s="419">
        <f t="shared" si="16"/>
        <v>520</v>
      </c>
    </row>
    <row r="318" spans="3:32" x14ac:dyDescent="0.2">
      <c r="C318" s="223" t="s">
        <v>901</v>
      </c>
      <c r="D318" s="223" t="s">
        <v>4912</v>
      </c>
      <c r="E318" s="214" t="s">
        <v>2018</v>
      </c>
      <c r="F318" s="214" t="s">
        <v>721</v>
      </c>
      <c r="G318" s="214">
        <v>150</v>
      </c>
      <c r="I318" s="214">
        <v>2</v>
      </c>
      <c r="J318" s="214">
        <v>150</v>
      </c>
      <c r="K318" s="214">
        <v>26</v>
      </c>
      <c r="O318" s="214" t="s">
        <v>4491</v>
      </c>
      <c r="P318" s="214" t="s">
        <v>669</v>
      </c>
      <c r="Q318" s="216">
        <v>40679</v>
      </c>
      <c r="AF318" s="419">
        <f t="shared" si="16"/>
        <v>390</v>
      </c>
    </row>
    <row r="319" spans="3:32" x14ac:dyDescent="0.2">
      <c r="C319" s="223" t="s">
        <v>901</v>
      </c>
      <c r="D319" s="223" t="s">
        <v>4913</v>
      </c>
      <c r="E319" s="214" t="s">
        <v>2019</v>
      </c>
      <c r="F319" s="214" t="s">
        <v>2020</v>
      </c>
      <c r="G319" s="214">
        <v>303</v>
      </c>
      <c r="I319" s="214">
        <v>1</v>
      </c>
      <c r="J319" s="214">
        <v>110</v>
      </c>
      <c r="K319" s="214">
        <v>45</v>
      </c>
      <c r="O319" s="214" t="s">
        <v>4556</v>
      </c>
      <c r="P319" s="214" t="s">
        <v>4816</v>
      </c>
      <c r="Q319" s="216">
        <v>40682</v>
      </c>
      <c r="AF319" s="419">
        <f t="shared" si="16"/>
        <v>495</v>
      </c>
    </row>
    <row r="320" spans="3:32" x14ac:dyDescent="0.2">
      <c r="C320" s="223" t="s">
        <v>901</v>
      </c>
      <c r="D320" s="223" t="s">
        <v>4914</v>
      </c>
      <c r="E320" s="214" t="s">
        <v>3077</v>
      </c>
      <c r="F320" s="214" t="s">
        <v>1566</v>
      </c>
      <c r="G320" s="214">
        <v>303</v>
      </c>
      <c r="I320" s="214">
        <v>1</v>
      </c>
      <c r="J320" s="214">
        <v>110</v>
      </c>
      <c r="K320" s="214">
        <v>45</v>
      </c>
      <c r="O320" s="214" t="s">
        <v>4556</v>
      </c>
      <c r="P320" s="214" t="s">
        <v>4816</v>
      </c>
      <c r="Q320" s="216">
        <v>40682</v>
      </c>
      <c r="AF320" s="419">
        <f t="shared" si="16"/>
        <v>495</v>
      </c>
    </row>
    <row r="321" spans="3:32" x14ac:dyDescent="0.2">
      <c r="C321" s="223" t="s">
        <v>901</v>
      </c>
      <c r="D321" s="223" t="s">
        <v>4915</v>
      </c>
      <c r="E321" s="214" t="s">
        <v>3072</v>
      </c>
      <c r="F321" s="214" t="s">
        <v>3080</v>
      </c>
      <c r="G321" s="214">
        <v>303</v>
      </c>
      <c r="I321" s="214">
        <v>1</v>
      </c>
      <c r="J321" s="214">
        <v>20</v>
      </c>
      <c r="K321" s="214">
        <v>63</v>
      </c>
      <c r="O321" s="214" t="s">
        <v>4556</v>
      </c>
      <c r="P321" s="214" t="s">
        <v>663</v>
      </c>
      <c r="Q321" s="216">
        <v>40683</v>
      </c>
      <c r="AF321" s="419">
        <f t="shared" si="16"/>
        <v>126</v>
      </c>
    </row>
    <row r="322" spans="3:32" ht="13.5" thickBot="1" x14ac:dyDescent="0.25">
      <c r="C322" s="237" t="s">
        <v>901</v>
      </c>
      <c r="D322" s="237" t="s">
        <v>1748</v>
      </c>
      <c r="E322" s="235" t="s">
        <v>3081</v>
      </c>
      <c r="F322" s="235" t="s">
        <v>1746</v>
      </c>
      <c r="G322" s="235">
        <v>303</v>
      </c>
      <c r="H322" s="235"/>
      <c r="I322" s="235">
        <v>1</v>
      </c>
      <c r="J322" s="235">
        <v>110</v>
      </c>
      <c r="K322" s="235">
        <v>36</v>
      </c>
      <c r="L322" s="235"/>
      <c r="M322" s="235"/>
      <c r="N322" s="235"/>
      <c r="O322" s="235" t="s">
        <v>1397</v>
      </c>
      <c r="P322" s="235" t="s">
        <v>4816</v>
      </c>
      <c r="Q322" s="236">
        <v>40687</v>
      </c>
      <c r="AF322" s="419">
        <f t="shared" si="16"/>
        <v>396</v>
      </c>
    </row>
    <row r="323" spans="3:32" x14ac:dyDescent="0.2">
      <c r="C323" s="223" t="s">
        <v>901</v>
      </c>
      <c r="D323" s="223" t="s">
        <v>1749</v>
      </c>
      <c r="E323" s="214" t="s">
        <v>900</v>
      </c>
      <c r="F323" s="214" t="s">
        <v>3217</v>
      </c>
      <c r="G323" s="214">
        <v>151</v>
      </c>
      <c r="I323" s="214">
        <v>2</v>
      </c>
      <c r="J323" s="214">
        <v>150</v>
      </c>
      <c r="K323" s="214">
        <v>50</v>
      </c>
      <c r="O323" s="214" t="s">
        <v>1407</v>
      </c>
      <c r="P323" s="214" t="s">
        <v>4816</v>
      </c>
      <c r="Q323" s="216">
        <v>40709</v>
      </c>
      <c r="AF323" s="419">
        <f t="shared" si="16"/>
        <v>750</v>
      </c>
    </row>
    <row r="324" spans="3:32" x14ac:dyDescent="0.2">
      <c r="C324" s="223" t="s">
        <v>901</v>
      </c>
      <c r="D324" s="223" t="s">
        <v>1750</v>
      </c>
      <c r="E324" s="214" t="s">
        <v>3082</v>
      </c>
      <c r="F324" s="214" t="s">
        <v>1340</v>
      </c>
      <c r="G324" s="214">
        <v>151</v>
      </c>
      <c r="I324" s="214">
        <v>2</v>
      </c>
      <c r="J324" s="214">
        <v>90</v>
      </c>
      <c r="K324" s="214">
        <v>26</v>
      </c>
      <c r="O324" s="214" t="s">
        <v>4491</v>
      </c>
      <c r="P324" s="214" t="s">
        <v>4816</v>
      </c>
      <c r="Q324" s="216">
        <v>40709</v>
      </c>
      <c r="AF324" s="419">
        <f t="shared" si="16"/>
        <v>234</v>
      </c>
    </row>
    <row r="325" spans="3:32" x14ac:dyDescent="0.2">
      <c r="C325" s="223" t="s">
        <v>901</v>
      </c>
      <c r="D325" s="223" t="s">
        <v>1751</v>
      </c>
      <c r="E325" s="214" t="s">
        <v>3083</v>
      </c>
      <c r="F325" s="214" t="s">
        <v>3084</v>
      </c>
      <c r="G325" s="214">
        <v>303</v>
      </c>
      <c r="I325" s="214">
        <v>1</v>
      </c>
      <c r="J325" s="214">
        <v>55</v>
      </c>
      <c r="K325" s="214">
        <v>45</v>
      </c>
      <c r="O325" s="214" t="s">
        <v>4556</v>
      </c>
      <c r="P325" s="214" t="s">
        <v>4816</v>
      </c>
      <c r="Q325" s="216">
        <v>40709</v>
      </c>
      <c r="AF325" s="419">
        <f t="shared" si="16"/>
        <v>247.5</v>
      </c>
    </row>
    <row r="326" spans="3:32" x14ac:dyDescent="0.2">
      <c r="C326" s="223" t="s">
        <v>901</v>
      </c>
      <c r="D326" s="223" t="s">
        <v>1756</v>
      </c>
      <c r="E326" s="214" t="s">
        <v>3085</v>
      </c>
      <c r="F326" s="214" t="s">
        <v>3086</v>
      </c>
      <c r="G326" s="214">
        <v>303</v>
      </c>
      <c r="I326" s="214">
        <v>1</v>
      </c>
      <c r="J326" s="214">
        <v>16</v>
      </c>
      <c r="K326" s="214">
        <v>45</v>
      </c>
      <c r="O326" s="214" t="s">
        <v>4451</v>
      </c>
      <c r="P326" s="214" t="s">
        <v>4816</v>
      </c>
      <c r="Q326" s="216">
        <v>40709</v>
      </c>
      <c r="AF326" s="419">
        <f t="shared" si="16"/>
        <v>72</v>
      </c>
    </row>
    <row r="327" spans="3:32" x14ac:dyDescent="0.2">
      <c r="C327" s="223" t="s">
        <v>901</v>
      </c>
      <c r="D327" s="223" t="s">
        <v>774</v>
      </c>
      <c r="E327" s="214" t="s">
        <v>3087</v>
      </c>
      <c r="F327" s="214" t="s">
        <v>2344</v>
      </c>
      <c r="G327" s="214">
        <v>151</v>
      </c>
      <c r="I327" s="214">
        <v>2</v>
      </c>
      <c r="J327" s="214">
        <v>185</v>
      </c>
      <c r="K327" s="214">
        <v>54</v>
      </c>
      <c r="O327" s="214" t="s">
        <v>3088</v>
      </c>
      <c r="P327" s="214" t="s">
        <v>669</v>
      </c>
      <c r="Q327" s="216">
        <v>40716</v>
      </c>
      <c r="AF327" s="419">
        <f t="shared" si="16"/>
        <v>999</v>
      </c>
    </row>
    <row r="328" spans="3:32" x14ac:dyDescent="0.2">
      <c r="C328" s="223" t="s">
        <v>901</v>
      </c>
      <c r="D328" s="223" t="s">
        <v>778</v>
      </c>
      <c r="E328" s="214" t="s">
        <v>3089</v>
      </c>
      <c r="F328" s="214" t="s">
        <v>3635</v>
      </c>
      <c r="G328" s="214">
        <v>151</v>
      </c>
      <c r="I328" s="214">
        <v>2</v>
      </c>
      <c r="J328" s="214">
        <v>110</v>
      </c>
      <c r="K328" s="214">
        <v>54</v>
      </c>
      <c r="O328" s="214" t="s">
        <v>4451</v>
      </c>
      <c r="P328" s="214" t="s">
        <v>663</v>
      </c>
      <c r="Q328" s="216">
        <v>40718</v>
      </c>
      <c r="AF328" s="419">
        <f t="shared" si="16"/>
        <v>594</v>
      </c>
    </row>
    <row r="329" spans="3:32" x14ac:dyDescent="0.2">
      <c r="C329" s="223" t="s">
        <v>901</v>
      </c>
      <c r="D329" s="223" t="s">
        <v>780</v>
      </c>
      <c r="E329" s="214" t="s">
        <v>3090</v>
      </c>
      <c r="F329" s="214" t="s">
        <v>3091</v>
      </c>
      <c r="G329" s="214">
        <v>151</v>
      </c>
      <c r="I329" s="214">
        <v>2</v>
      </c>
      <c r="J329" s="214">
        <v>5</v>
      </c>
      <c r="K329" s="214">
        <v>54</v>
      </c>
      <c r="O329" s="214" t="s">
        <v>4451</v>
      </c>
      <c r="P329" s="214" t="s">
        <v>663</v>
      </c>
      <c r="Q329" s="216">
        <v>40708</v>
      </c>
      <c r="AF329" s="419">
        <f t="shared" si="16"/>
        <v>27</v>
      </c>
    </row>
    <row r="330" spans="3:32" ht="13.5" thickBot="1" x14ac:dyDescent="0.25">
      <c r="C330" s="237" t="s">
        <v>901</v>
      </c>
      <c r="D330" s="237" t="s">
        <v>782</v>
      </c>
      <c r="E330" s="235" t="s">
        <v>3092</v>
      </c>
      <c r="F330" s="235" t="s">
        <v>3994</v>
      </c>
      <c r="G330" s="235">
        <v>303</v>
      </c>
      <c r="H330" s="235"/>
      <c r="I330" s="235">
        <v>1</v>
      </c>
      <c r="J330" s="235">
        <v>110</v>
      </c>
      <c r="K330" s="235">
        <v>45</v>
      </c>
      <c r="L330" s="235"/>
      <c r="M330" s="235"/>
      <c r="N330" s="235"/>
      <c r="O330" s="235" t="s">
        <v>4556</v>
      </c>
      <c r="P330" s="235" t="s">
        <v>4816</v>
      </c>
      <c r="Q330" s="236">
        <v>40722</v>
      </c>
      <c r="AF330" s="419">
        <f t="shared" si="16"/>
        <v>495</v>
      </c>
    </row>
    <row r="331" spans="3:32" x14ac:dyDescent="0.2">
      <c r="C331" s="223" t="s">
        <v>901</v>
      </c>
      <c r="D331" s="223" t="s">
        <v>630</v>
      </c>
      <c r="E331" s="214" t="s">
        <v>4024</v>
      </c>
      <c r="F331" s="214" t="s">
        <v>4025</v>
      </c>
      <c r="G331" s="214">
        <v>303</v>
      </c>
      <c r="I331" s="214">
        <v>1</v>
      </c>
      <c r="J331" s="214">
        <v>130</v>
      </c>
      <c r="K331" s="214">
        <v>36</v>
      </c>
      <c r="O331" s="214" t="s">
        <v>1397</v>
      </c>
      <c r="P331" s="214" t="s">
        <v>4816</v>
      </c>
      <c r="Q331" s="216">
        <v>40725</v>
      </c>
      <c r="AF331" s="419">
        <f t="shared" si="16"/>
        <v>468</v>
      </c>
    </row>
    <row r="332" spans="3:32" x14ac:dyDescent="0.2">
      <c r="C332" s="243" t="s">
        <v>4453</v>
      </c>
      <c r="D332" s="356"/>
      <c r="E332" s="245"/>
      <c r="F332" s="245"/>
      <c r="G332" s="245"/>
      <c r="H332" s="245"/>
      <c r="I332" s="245"/>
      <c r="J332" s="245"/>
      <c r="K332" s="245"/>
      <c r="L332" s="245"/>
      <c r="M332" s="245"/>
      <c r="N332" s="245"/>
      <c r="O332" s="245"/>
      <c r="P332" s="245"/>
      <c r="Q332" s="247"/>
      <c r="AF332" s="419">
        <f t="shared" si="16"/>
        <v>0</v>
      </c>
    </row>
    <row r="333" spans="3:32" x14ac:dyDescent="0.2">
      <c r="C333" s="223" t="s">
        <v>4026</v>
      </c>
      <c r="D333" s="223" t="s">
        <v>4898</v>
      </c>
      <c r="E333" s="214" t="s">
        <v>4027</v>
      </c>
      <c r="F333" s="214" t="s">
        <v>3288</v>
      </c>
      <c r="G333" s="214">
        <v>303</v>
      </c>
      <c r="I333" s="214">
        <v>1</v>
      </c>
      <c r="J333" s="214">
        <v>110</v>
      </c>
      <c r="K333" s="214">
        <v>45</v>
      </c>
      <c r="O333" s="214" t="s">
        <v>1415</v>
      </c>
      <c r="P333" s="214" t="s">
        <v>663</v>
      </c>
      <c r="Q333" s="216">
        <v>40737</v>
      </c>
      <c r="AF333" s="419">
        <f t="shared" si="16"/>
        <v>495</v>
      </c>
    </row>
    <row r="334" spans="3:32" x14ac:dyDescent="0.2">
      <c r="C334" s="223" t="s">
        <v>4026</v>
      </c>
      <c r="D334" s="223" t="s">
        <v>4899</v>
      </c>
      <c r="E334" s="214" t="s">
        <v>4028</v>
      </c>
      <c r="F334" s="214" t="s">
        <v>3288</v>
      </c>
      <c r="G334" s="214">
        <v>303</v>
      </c>
      <c r="I334" s="214">
        <v>1</v>
      </c>
      <c r="J334" s="214">
        <v>120</v>
      </c>
      <c r="K334" s="214">
        <v>45</v>
      </c>
      <c r="O334" s="214" t="s">
        <v>1415</v>
      </c>
      <c r="P334" s="214" t="s">
        <v>669</v>
      </c>
      <c r="Q334" s="216">
        <v>40741</v>
      </c>
      <c r="AF334" s="419">
        <f t="shared" si="16"/>
        <v>540</v>
      </c>
    </row>
    <row r="335" spans="3:32" x14ac:dyDescent="0.2">
      <c r="C335" s="223" t="s">
        <v>4026</v>
      </c>
      <c r="D335" s="223" t="s">
        <v>4900</v>
      </c>
      <c r="E335" s="214" t="s">
        <v>4029</v>
      </c>
      <c r="F335" s="214" t="s">
        <v>4030</v>
      </c>
      <c r="G335" s="214">
        <v>303</v>
      </c>
      <c r="I335" s="214">
        <v>1</v>
      </c>
      <c r="J335" s="214">
        <v>110</v>
      </c>
      <c r="K335" s="214">
        <v>45</v>
      </c>
      <c r="O335" s="214" t="s">
        <v>1415</v>
      </c>
      <c r="P335" s="214" t="s">
        <v>4816</v>
      </c>
      <c r="Q335" s="216">
        <v>40743</v>
      </c>
      <c r="AF335" s="419">
        <f t="shared" si="16"/>
        <v>495</v>
      </c>
    </row>
    <row r="336" spans="3:32" ht="13.5" thickBot="1" x14ac:dyDescent="0.25">
      <c r="C336" s="237" t="s">
        <v>4026</v>
      </c>
      <c r="D336" s="237" t="s">
        <v>4901</v>
      </c>
      <c r="E336" s="235" t="s">
        <v>4031</v>
      </c>
      <c r="F336" s="235" t="s">
        <v>2322</v>
      </c>
      <c r="G336" s="235">
        <v>303</v>
      </c>
      <c r="H336" s="235"/>
      <c r="I336" s="235">
        <v>1</v>
      </c>
      <c r="J336" s="235">
        <v>290</v>
      </c>
      <c r="K336" s="235">
        <v>54</v>
      </c>
      <c r="L336" s="235"/>
      <c r="M336" s="235"/>
      <c r="N336" s="235"/>
      <c r="O336" s="235" t="s">
        <v>4488</v>
      </c>
      <c r="P336" s="235" t="s">
        <v>669</v>
      </c>
      <c r="Q336" s="236">
        <v>40751</v>
      </c>
      <c r="AF336" s="419">
        <f t="shared" si="16"/>
        <v>1566</v>
      </c>
    </row>
    <row r="337" spans="3:32" x14ac:dyDescent="0.2">
      <c r="C337" s="223" t="s">
        <v>4026</v>
      </c>
      <c r="D337" s="223" t="s">
        <v>4902</v>
      </c>
      <c r="E337" s="214" t="s">
        <v>4032</v>
      </c>
      <c r="F337" s="214" t="s">
        <v>4033</v>
      </c>
      <c r="G337" s="214">
        <v>151</v>
      </c>
      <c r="I337" s="214">
        <v>2</v>
      </c>
      <c r="J337" s="214">
        <v>275</v>
      </c>
      <c r="K337" s="214">
        <v>55</v>
      </c>
      <c r="O337" s="214" t="s">
        <v>4451</v>
      </c>
      <c r="P337" s="214" t="s">
        <v>669</v>
      </c>
      <c r="Q337" s="216">
        <v>40758</v>
      </c>
      <c r="AF337" s="419">
        <f t="shared" si="16"/>
        <v>1512.5</v>
      </c>
    </row>
    <row r="338" spans="3:32" x14ac:dyDescent="0.2">
      <c r="C338" s="223" t="s">
        <v>4026</v>
      </c>
      <c r="D338" s="223" t="s">
        <v>4903</v>
      </c>
      <c r="E338" s="214" t="s">
        <v>4034</v>
      </c>
      <c r="F338" s="214" t="s">
        <v>721</v>
      </c>
      <c r="G338" s="214">
        <v>151</v>
      </c>
      <c r="I338" s="214">
        <v>2</v>
      </c>
      <c r="J338" s="214">
        <v>300</v>
      </c>
      <c r="K338" s="214">
        <v>26</v>
      </c>
      <c r="O338" s="214" t="s">
        <v>4491</v>
      </c>
      <c r="P338" s="420" t="s">
        <v>663</v>
      </c>
      <c r="Q338" s="216">
        <v>40760</v>
      </c>
      <c r="AF338" s="419">
        <f t="shared" si="16"/>
        <v>780</v>
      </c>
    </row>
    <row r="339" spans="3:32" x14ac:dyDescent="0.2">
      <c r="C339" s="223" t="s">
        <v>4026</v>
      </c>
      <c r="D339" s="223" t="s">
        <v>4904</v>
      </c>
      <c r="E339" s="214" t="s">
        <v>4034</v>
      </c>
      <c r="F339" s="214" t="s">
        <v>721</v>
      </c>
      <c r="G339" s="214">
        <v>151</v>
      </c>
      <c r="I339" s="214">
        <v>2</v>
      </c>
      <c r="J339" s="214">
        <v>365</v>
      </c>
      <c r="K339" s="214">
        <v>26</v>
      </c>
      <c r="O339" s="214" t="s">
        <v>4491</v>
      </c>
      <c r="P339" s="214" t="s">
        <v>669</v>
      </c>
      <c r="Q339" s="216">
        <v>40765</v>
      </c>
      <c r="AF339" s="419">
        <f t="shared" si="16"/>
        <v>949</v>
      </c>
    </row>
    <row r="340" spans="3:32" x14ac:dyDescent="0.2">
      <c r="C340" s="223" t="s">
        <v>4026</v>
      </c>
      <c r="D340" s="223" t="s">
        <v>4905</v>
      </c>
      <c r="E340" s="214" t="s">
        <v>4035</v>
      </c>
      <c r="F340" s="214" t="s">
        <v>1340</v>
      </c>
      <c r="G340" s="214">
        <v>150</v>
      </c>
      <c r="I340" s="214">
        <v>2</v>
      </c>
      <c r="J340" s="214">
        <v>61</v>
      </c>
      <c r="K340" s="214">
        <v>26</v>
      </c>
      <c r="O340" s="214" t="s">
        <v>4491</v>
      </c>
      <c r="P340" s="214" t="s">
        <v>669</v>
      </c>
      <c r="Q340" s="216">
        <v>40766</v>
      </c>
      <c r="AF340" s="419">
        <f t="shared" si="16"/>
        <v>158.6</v>
      </c>
    </row>
    <row r="341" spans="3:32" x14ac:dyDescent="0.2">
      <c r="C341" s="223" t="s">
        <v>4026</v>
      </c>
      <c r="D341" s="223" t="s">
        <v>4906</v>
      </c>
      <c r="E341" s="214" t="s">
        <v>4036</v>
      </c>
      <c r="F341" s="214" t="s">
        <v>1329</v>
      </c>
      <c r="G341" s="214">
        <v>303</v>
      </c>
      <c r="I341" s="214">
        <v>1</v>
      </c>
      <c r="J341" s="214">
        <v>70</v>
      </c>
      <c r="K341" s="214">
        <v>45</v>
      </c>
      <c r="O341" s="214" t="s">
        <v>1300</v>
      </c>
      <c r="P341" s="214" t="s">
        <v>669</v>
      </c>
      <c r="Q341" s="216">
        <v>40767</v>
      </c>
      <c r="AF341" s="419">
        <f t="shared" si="16"/>
        <v>315</v>
      </c>
    </row>
    <row r="342" spans="3:32" x14ac:dyDescent="0.2">
      <c r="C342" s="217" t="s">
        <v>4026</v>
      </c>
      <c r="D342" s="217" t="s">
        <v>4907</v>
      </c>
      <c r="E342" s="200" t="s">
        <v>4037</v>
      </c>
      <c r="F342" s="200" t="s">
        <v>1302</v>
      </c>
      <c r="G342" s="214">
        <v>303</v>
      </c>
      <c r="I342" s="214">
        <v>1</v>
      </c>
      <c r="J342" s="214">
        <v>70</v>
      </c>
      <c r="K342" s="214">
        <v>45</v>
      </c>
      <c r="O342" s="200" t="s">
        <v>1300</v>
      </c>
      <c r="P342" s="200" t="s">
        <v>2277</v>
      </c>
      <c r="Q342" s="216">
        <v>40770</v>
      </c>
      <c r="AF342" s="419">
        <f t="shared" si="16"/>
        <v>315</v>
      </c>
    </row>
    <row r="343" spans="3:32" x14ac:dyDescent="0.2">
      <c r="C343" s="223" t="s">
        <v>4026</v>
      </c>
      <c r="D343" s="223" t="s">
        <v>4908</v>
      </c>
      <c r="E343" s="214">
        <v>2101691</v>
      </c>
      <c r="F343" s="214" t="s">
        <v>4038</v>
      </c>
      <c r="G343" s="214">
        <v>303</v>
      </c>
      <c r="I343" s="214">
        <v>1</v>
      </c>
      <c r="J343" s="214">
        <v>46</v>
      </c>
      <c r="K343" s="214">
        <v>46</v>
      </c>
      <c r="O343" s="214" t="s">
        <v>4556</v>
      </c>
      <c r="P343" s="214" t="s">
        <v>669</v>
      </c>
      <c r="Q343" s="216">
        <v>40771</v>
      </c>
      <c r="AF343" s="419">
        <f t="shared" ref="AF343:AF359" si="17">K343*J343*100/1000</f>
        <v>211.6</v>
      </c>
    </row>
    <row r="344" spans="3:32" x14ac:dyDescent="0.2">
      <c r="C344" s="243" t="s">
        <v>4453</v>
      </c>
      <c r="D344" s="356"/>
      <c r="E344" s="245"/>
      <c r="F344" s="245"/>
      <c r="G344" s="245"/>
      <c r="H344" s="245"/>
      <c r="I344" s="245"/>
      <c r="J344" s="245"/>
      <c r="K344" s="245"/>
      <c r="L344" s="245"/>
      <c r="M344" s="245"/>
      <c r="N344" s="245"/>
      <c r="O344" s="245"/>
      <c r="P344" s="245"/>
      <c r="Q344" s="247"/>
      <c r="AF344" s="419">
        <f t="shared" si="17"/>
        <v>0</v>
      </c>
    </row>
    <row r="345" spans="3:32" ht="13.5" thickBot="1" x14ac:dyDescent="0.25">
      <c r="C345" s="237" t="s">
        <v>4039</v>
      </c>
      <c r="D345" s="237" t="s">
        <v>4898</v>
      </c>
      <c r="E345" s="235" t="s">
        <v>4040</v>
      </c>
      <c r="F345" s="235" t="s">
        <v>721</v>
      </c>
      <c r="G345" s="235">
        <v>151</v>
      </c>
      <c r="H345" s="235"/>
      <c r="I345" s="235">
        <v>2</v>
      </c>
      <c r="J345" s="235">
        <v>240</v>
      </c>
      <c r="K345" s="235">
        <v>26</v>
      </c>
      <c r="L345" s="235"/>
      <c r="M345" s="235"/>
      <c r="N345" s="235"/>
      <c r="O345" s="235" t="s">
        <v>4491</v>
      </c>
      <c r="P345" s="235" t="s">
        <v>663</v>
      </c>
      <c r="Q345" s="236">
        <v>40781</v>
      </c>
      <c r="AF345" s="419">
        <f t="shared" si="17"/>
        <v>624</v>
      </c>
    </row>
    <row r="346" spans="3:32" x14ac:dyDescent="0.2">
      <c r="C346" s="223" t="s">
        <v>4039</v>
      </c>
      <c r="D346" s="223" t="s">
        <v>4899</v>
      </c>
      <c r="E346" s="214" t="s">
        <v>4041</v>
      </c>
      <c r="F346" s="214" t="s">
        <v>721</v>
      </c>
      <c r="G346" s="214">
        <v>151</v>
      </c>
      <c r="I346" s="214">
        <v>2</v>
      </c>
      <c r="J346" s="214">
        <v>250</v>
      </c>
      <c r="K346" s="214">
        <v>26</v>
      </c>
      <c r="O346" s="214" t="s">
        <v>4491</v>
      </c>
      <c r="P346" s="214" t="s">
        <v>669</v>
      </c>
      <c r="Q346" s="216">
        <v>40787</v>
      </c>
      <c r="AF346" s="419">
        <f t="shared" si="17"/>
        <v>650</v>
      </c>
    </row>
    <row r="347" spans="3:32" x14ac:dyDescent="0.2">
      <c r="C347" s="223" t="s">
        <v>4039</v>
      </c>
      <c r="D347" s="223" t="s">
        <v>4900</v>
      </c>
      <c r="E347" s="214" t="s">
        <v>4042</v>
      </c>
      <c r="F347" s="214" t="s">
        <v>1183</v>
      </c>
      <c r="G347" s="214">
        <v>150</v>
      </c>
      <c r="I347" s="214">
        <v>2</v>
      </c>
      <c r="J347" s="214">
        <v>340</v>
      </c>
      <c r="K347" s="214">
        <v>62</v>
      </c>
      <c r="O347" s="214" t="s">
        <v>4043</v>
      </c>
      <c r="P347" s="214" t="s">
        <v>663</v>
      </c>
      <c r="Q347" s="216">
        <v>40795</v>
      </c>
      <c r="AF347" s="419">
        <f t="shared" si="17"/>
        <v>2108</v>
      </c>
    </row>
    <row r="348" spans="3:32" x14ac:dyDescent="0.2">
      <c r="C348" s="223" t="s">
        <v>4039</v>
      </c>
      <c r="D348" s="223" t="s">
        <v>4901</v>
      </c>
      <c r="E348" s="214" t="s">
        <v>4044</v>
      </c>
      <c r="F348" s="214" t="s">
        <v>2276</v>
      </c>
      <c r="G348" s="214">
        <v>151</v>
      </c>
      <c r="I348" s="214">
        <v>2</v>
      </c>
      <c r="J348" s="214">
        <v>85</v>
      </c>
      <c r="K348" s="214">
        <v>26</v>
      </c>
      <c r="O348" s="214" t="s">
        <v>4491</v>
      </c>
      <c r="P348" s="214" t="s">
        <v>776</v>
      </c>
      <c r="Q348" s="216">
        <v>40809</v>
      </c>
      <c r="AF348" s="419">
        <f t="shared" si="17"/>
        <v>221</v>
      </c>
    </row>
    <row r="349" spans="3:32" x14ac:dyDescent="0.2">
      <c r="C349" s="223" t="s">
        <v>4039</v>
      </c>
      <c r="D349" s="223" t="s">
        <v>4902</v>
      </c>
      <c r="E349" s="214" t="s">
        <v>4045</v>
      </c>
      <c r="F349" s="214" t="s">
        <v>4046</v>
      </c>
      <c r="G349" s="214">
        <v>303</v>
      </c>
      <c r="I349" s="214">
        <v>1</v>
      </c>
      <c r="J349" s="214">
        <v>110</v>
      </c>
      <c r="K349" s="214">
        <v>45</v>
      </c>
      <c r="O349" s="214" t="s">
        <v>4451</v>
      </c>
      <c r="P349" s="214" t="s">
        <v>776</v>
      </c>
      <c r="Q349" s="216">
        <v>40815</v>
      </c>
      <c r="AF349" s="419">
        <f t="shared" si="17"/>
        <v>495</v>
      </c>
    </row>
    <row r="350" spans="3:32" ht="13.5" thickBot="1" x14ac:dyDescent="0.25">
      <c r="C350" s="237" t="s">
        <v>4039</v>
      </c>
      <c r="D350" s="237" t="s">
        <v>4903</v>
      </c>
      <c r="E350" s="235" t="s">
        <v>4047</v>
      </c>
      <c r="F350" s="235" t="s">
        <v>1186</v>
      </c>
      <c r="G350" s="235">
        <v>303</v>
      </c>
      <c r="H350" s="235"/>
      <c r="I350" s="235">
        <v>1</v>
      </c>
      <c r="J350" s="235">
        <v>110</v>
      </c>
      <c r="K350" s="235">
        <v>54</v>
      </c>
      <c r="L350" s="235"/>
      <c r="M350" s="235"/>
      <c r="N350" s="235"/>
      <c r="O350" s="235" t="s">
        <v>4451</v>
      </c>
      <c r="P350" s="235" t="s">
        <v>776</v>
      </c>
      <c r="Q350" s="236">
        <v>40815</v>
      </c>
      <c r="AF350" s="419">
        <f t="shared" si="17"/>
        <v>594</v>
      </c>
    </row>
    <row r="351" spans="3:32" x14ac:dyDescent="0.2">
      <c r="C351" s="223" t="s">
        <v>4039</v>
      </c>
      <c r="D351" s="223" t="s">
        <v>4904</v>
      </c>
      <c r="E351" s="214" t="s">
        <v>4048</v>
      </c>
      <c r="F351" s="214" t="s">
        <v>2344</v>
      </c>
      <c r="G351" s="214">
        <v>150</v>
      </c>
      <c r="I351" s="214">
        <v>2</v>
      </c>
      <c r="J351" s="214">
        <v>315</v>
      </c>
      <c r="K351" s="214">
        <v>52</v>
      </c>
      <c r="O351" s="214" t="s">
        <v>4451</v>
      </c>
      <c r="P351" s="214" t="s">
        <v>669</v>
      </c>
      <c r="Q351" s="216">
        <v>40826</v>
      </c>
      <c r="AF351" s="419">
        <f t="shared" si="17"/>
        <v>1638</v>
      </c>
    </row>
    <row r="352" spans="3:32" x14ac:dyDescent="0.2">
      <c r="C352" s="223" t="s">
        <v>4039</v>
      </c>
      <c r="D352" s="223" t="s">
        <v>4905</v>
      </c>
      <c r="E352" s="214" t="s">
        <v>4049</v>
      </c>
      <c r="F352" s="214" t="s">
        <v>2301</v>
      </c>
      <c r="G352" s="214">
        <v>303</v>
      </c>
      <c r="I352" s="214">
        <v>1</v>
      </c>
      <c r="J352" s="214">
        <v>330</v>
      </c>
      <c r="K352" s="214">
        <v>54</v>
      </c>
      <c r="O352" s="214" t="s">
        <v>4556</v>
      </c>
      <c r="P352" s="214" t="s">
        <v>669</v>
      </c>
      <c r="Q352" s="216">
        <v>40834</v>
      </c>
      <c r="AF352" s="419">
        <f t="shared" si="17"/>
        <v>1782</v>
      </c>
    </row>
    <row r="353" spans="3:32" x14ac:dyDescent="0.2">
      <c r="C353" s="223" t="s">
        <v>4039</v>
      </c>
      <c r="D353" s="223" t="s">
        <v>4906</v>
      </c>
      <c r="E353" s="214" t="s">
        <v>4050</v>
      </c>
      <c r="F353" s="214" t="s">
        <v>3030</v>
      </c>
      <c r="G353" s="214">
        <v>303</v>
      </c>
      <c r="I353" s="214">
        <v>1</v>
      </c>
      <c r="J353" s="214">
        <v>55</v>
      </c>
      <c r="K353" s="214">
        <v>45</v>
      </c>
      <c r="O353" s="214" t="s">
        <v>4451</v>
      </c>
      <c r="P353" s="214" t="s">
        <v>2360</v>
      </c>
      <c r="Q353" s="216">
        <v>40835</v>
      </c>
      <c r="AF353" s="419">
        <f t="shared" si="17"/>
        <v>247.5</v>
      </c>
    </row>
    <row r="354" spans="3:32" x14ac:dyDescent="0.2">
      <c r="C354" s="223" t="s">
        <v>4039</v>
      </c>
      <c r="D354" s="223" t="s">
        <v>4907</v>
      </c>
      <c r="E354" s="214" t="s">
        <v>4051</v>
      </c>
      <c r="F354" s="214" t="s">
        <v>721</v>
      </c>
      <c r="G354" s="214">
        <v>151</v>
      </c>
      <c r="I354" s="214">
        <v>2</v>
      </c>
      <c r="J354" s="214">
        <v>250</v>
      </c>
      <c r="K354" s="214">
        <v>26</v>
      </c>
      <c r="O354" s="214" t="s">
        <v>4491</v>
      </c>
      <c r="P354" s="214" t="s">
        <v>669</v>
      </c>
      <c r="Q354" s="216">
        <v>40840</v>
      </c>
      <c r="AF354" s="419">
        <f t="shared" si="17"/>
        <v>650</v>
      </c>
    </row>
    <row r="355" spans="3:32" ht="13.5" thickBot="1" x14ac:dyDescent="0.25">
      <c r="C355" s="237" t="s">
        <v>4039</v>
      </c>
      <c r="D355" s="237" t="s">
        <v>4908</v>
      </c>
      <c r="E355" s="235" t="s">
        <v>4051</v>
      </c>
      <c r="F355" s="235" t="s">
        <v>721</v>
      </c>
      <c r="G355" s="235">
        <v>151</v>
      </c>
      <c r="H355" s="235"/>
      <c r="I355" s="235">
        <v>2</v>
      </c>
      <c r="J355" s="235">
        <v>220</v>
      </c>
      <c r="K355" s="235">
        <v>26</v>
      </c>
      <c r="L355" s="235"/>
      <c r="M355" s="235"/>
      <c r="N355" s="235"/>
      <c r="O355" s="235" t="s">
        <v>4491</v>
      </c>
      <c r="P355" s="235" t="s">
        <v>669</v>
      </c>
      <c r="Q355" s="236">
        <v>40842</v>
      </c>
      <c r="AF355" s="419">
        <f t="shared" si="17"/>
        <v>572</v>
      </c>
    </row>
    <row r="356" spans="3:32" x14ac:dyDescent="0.2">
      <c r="C356" s="223" t="s">
        <v>4039</v>
      </c>
      <c r="D356" s="223" t="s">
        <v>4909</v>
      </c>
      <c r="E356" s="214" t="s">
        <v>4052</v>
      </c>
      <c r="F356" s="214" t="s">
        <v>327</v>
      </c>
      <c r="G356" s="214">
        <v>303</v>
      </c>
      <c r="I356" s="214">
        <v>1</v>
      </c>
      <c r="J356" s="214">
        <v>264</v>
      </c>
      <c r="K356" s="214">
        <v>50</v>
      </c>
      <c r="O356" s="214" t="s">
        <v>1407</v>
      </c>
      <c r="P356" s="214" t="s">
        <v>4816</v>
      </c>
      <c r="Q356" s="216">
        <v>40849</v>
      </c>
      <c r="AF356" s="419">
        <f t="shared" si="17"/>
        <v>1320</v>
      </c>
    </row>
    <row r="357" spans="3:32" x14ac:dyDescent="0.2">
      <c r="C357" s="223" t="s">
        <v>4039</v>
      </c>
      <c r="D357" s="223" t="s">
        <v>4910</v>
      </c>
      <c r="E357" s="214" t="s">
        <v>4053</v>
      </c>
      <c r="F357" s="214" t="s">
        <v>327</v>
      </c>
      <c r="G357" s="214">
        <v>303</v>
      </c>
      <c r="I357" s="214">
        <v>1</v>
      </c>
      <c r="J357" s="214">
        <v>53</v>
      </c>
      <c r="K357" s="214">
        <v>50</v>
      </c>
      <c r="O357" s="214" t="s">
        <v>1407</v>
      </c>
      <c r="P357" s="214" t="s">
        <v>2360</v>
      </c>
      <c r="Q357" s="216">
        <v>40850</v>
      </c>
      <c r="AF357" s="419">
        <f t="shared" si="17"/>
        <v>265</v>
      </c>
    </row>
    <row r="358" spans="3:32" x14ac:dyDescent="0.2">
      <c r="C358" s="223" t="s">
        <v>4039</v>
      </c>
      <c r="D358" s="223" t="s">
        <v>4911</v>
      </c>
      <c r="E358" s="214" t="s">
        <v>4052</v>
      </c>
      <c r="F358" s="214" t="s">
        <v>327</v>
      </c>
      <c r="G358" s="214">
        <v>303</v>
      </c>
      <c r="I358" s="214">
        <v>1</v>
      </c>
      <c r="J358" s="214">
        <v>330</v>
      </c>
      <c r="K358" s="214">
        <v>50</v>
      </c>
      <c r="O358" s="214" t="s">
        <v>1407</v>
      </c>
      <c r="P358" s="214" t="s">
        <v>776</v>
      </c>
      <c r="Q358" s="216">
        <v>40858</v>
      </c>
      <c r="AF358" s="419">
        <f t="shared" si="17"/>
        <v>1650</v>
      </c>
    </row>
    <row r="359" spans="3:32" x14ac:dyDescent="0.2">
      <c r="C359" s="223" t="s">
        <v>4039</v>
      </c>
      <c r="D359" s="223" t="s">
        <v>3639</v>
      </c>
      <c r="E359" s="214" t="s">
        <v>4054</v>
      </c>
      <c r="F359" s="214" t="s">
        <v>721</v>
      </c>
      <c r="G359" s="214">
        <v>150</v>
      </c>
      <c r="I359" s="214">
        <v>2</v>
      </c>
      <c r="J359" s="214">
        <v>137</v>
      </c>
      <c r="K359" s="214">
        <v>26</v>
      </c>
      <c r="O359" s="214" t="s">
        <v>4491</v>
      </c>
      <c r="P359" s="214" t="s">
        <v>4816</v>
      </c>
      <c r="Q359" s="216">
        <v>40861</v>
      </c>
      <c r="AF359" s="419">
        <f t="shared" si="17"/>
        <v>356.2</v>
      </c>
    </row>
    <row r="360" spans="3:32" x14ac:dyDescent="0.2">
      <c r="C360" s="223" t="s">
        <v>4039</v>
      </c>
      <c r="F360" s="214" t="s">
        <v>1207</v>
      </c>
      <c r="G360" s="214">
        <v>150</v>
      </c>
      <c r="I360" s="214">
        <v>2</v>
      </c>
      <c r="J360" s="214">
        <v>180</v>
      </c>
      <c r="K360" s="214" t="s">
        <v>4055</v>
      </c>
      <c r="O360" s="214" t="s">
        <v>4451</v>
      </c>
      <c r="P360" s="214" t="s">
        <v>4804</v>
      </c>
      <c r="Q360" s="216">
        <v>40870</v>
      </c>
      <c r="AF360" s="419">
        <f>50*J360*100/1000</f>
        <v>900</v>
      </c>
    </row>
    <row r="361" spans="3:32" ht="13.5" thickBot="1" x14ac:dyDescent="0.25">
      <c r="C361" s="237" t="s">
        <v>4039</v>
      </c>
      <c r="D361" s="237" t="s">
        <v>4912</v>
      </c>
      <c r="E361" s="235" t="s">
        <v>4056</v>
      </c>
      <c r="F361" s="235" t="s">
        <v>1299</v>
      </c>
      <c r="G361" s="235">
        <v>303</v>
      </c>
      <c r="H361" s="235"/>
      <c r="I361" s="235">
        <v>1</v>
      </c>
      <c r="J361" s="235">
        <v>55</v>
      </c>
      <c r="K361" s="235">
        <v>45</v>
      </c>
      <c r="L361" s="235"/>
      <c r="M361" s="235"/>
      <c r="N361" s="235"/>
      <c r="O361" s="235" t="s">
        <v>1300</v>
      </c>
      <c r="P361" s="235" t="s">
        <v>4804</v>
      </c>
      <c r="Q361" s="236">
        <v>40871</v>
      </c>
      <c r="AF361" s="421">
        <f>K361*J361*100/1000</f>
        <v>247.5</v>
      </c>
    </row>
    <row r="362" spans="3:32" x14ac:dyDescent="0.2">
      <c r="J362" s="214">
        <f>SUM(J345:J361)</f>
        <v>3324</v>
      </c>
      <c r="AF362" s="419"/>
    </row>
    <row r="363" spans="3:32" x14ac:dyDescent="0.2">
      <c r="C363" s="243" t="s">
        <v>4453</v>
      </c>
      <c r="D363" s="356"/>
      <c r="E363" s="245"/>
      <c r="F363" s="245"/>
      <c r="G363" s="245"/>
      <c r="H363" s="245"/>
      <c r="I363" s="245"/>
      <c r="J363" s="245"/>
      <c r="K363" s="245"/>
      <c r="L363" s="245"/>
      <c r="M363" s="245"/>
      <c r="N363" s="245"/>
      <c r="O363" s="245"/>
      <c r="P363" s="245"/>
      <c r="Q363" s="247"/>
      <c r="AF363" s="419">
        <f>K363*J363*100/1000</f>
        <v>0</v>
      </c>
    </row>
    <row r="364" spans="3:32" x14ac:dyDescent="0.2">
      <c r="C364" s="287"/>
      <c r="D364" s="287"/>
      <c r="E364" s="288"/>
      <c r="F364" s="289" t="s">
        <v>1319</v>
      </c>
      <c r="G364" s="288"/>
      <c r="H364" s="288"/>
      <c r="I364" s="288"/>
      <c r="J364" s="288"/>
      <c r="K364" s="288"/>
      <c r="L364" s="288"/>
      <c r="M364" s="288"/>
      <c r="N364" s="288"/>
      <c r="O364" s="288"/>
      <c r="P364" s="288"/>
      <c r="Q364" s="290"/>
      <c r="AF364" s="374">
        <f>SUM(AF247:AF361)</f>
        <v>45568.75</v>
      </c>
    </row>
    <row r="365" spans="3:32" x14ac:dyDescent="0.2">
      <c r="C365" s="294" t="s">
        <v>3349</v>
      </c>
      <c r="D365" s="294" t="s">
        <v>4833</v>
      </c>
      <c r="E365" s="295" t="s">
        <v>4057</v>
      </c>
      <c r="F365" s="295" t="s">
        <v>4058</v>
      </c>
      <c r="G365" s="295">
        <v>302</v>
      </c>
      <c r="H365" s="295"/>
      <c r="I365" s="295">
        <v>1</v>
      </c>
      <c r="J365" s="295">
        <v>110</v>
      </c>
      <c r="K365" s="295">
        <v>46</v>
      </c>
      <c r="L365" s="295"/>
      <c r="M365" s="295"/>
      <c r="N365" s="295"/>
      <c r="O365" s="295" t="s">
        <v>4452</v>
      </c>
      <c r="P365" s="295" t="s">
        <v>4807</v>
      </c>
      <c r="Q365" s="300">
        <v>40925</v>
      </c>
      <c r="R365" s="181">
        <v>3.21</v>
      </c>
      <c r="S365" s="1">
        <v>100</v>
      </c>
      <c r="V365" s="1">
        <v>16800</v>
      </c>
      <c r="W365" s="182">
        <f>41.9*1.05</f>
        <v>43.994999999999997</v>
      </c>
      <c r="X365" s="1" t="s">
        <v>4868</v>
      </c>
      <c r="AA365" s="183">
        <f>K365*100*R365*(J365*I365)/(S365*1000)</f>
        <v>16.242599999999999</v>
      </c>
      <c r="AB365" s="183">
        <f>(V365*(J365*I365)*1.1)/9000*W365/1000</f>
        <v>9.9370039999999999</v>
      </c>
      <c r="AE365" s="183">
        <f>J365*I365*(G365/100)</f>
        <v>332.2</v>
      </c>
    </row>
    <row r="366" spans="3:32" x14ac:dyDescent="0.2">
      <c r="C366" s="294" t="s">
        <v>3349</v>
      </c>
      <c r="D366" s="294" t="s">
        <v>4899</v>
      </c>
      <c r="E366" s="295" t="s">
        <v>4059</v>
      </c>
      <c r="F366" s="295" t="s">
        <v>4060</v>
      </c>
      <c r="G366" s="295">
        <v>303</v>
      </c>
      <c r="H366" s="295"/>
      <c r="I366" s="295">
        <v>1</v>
      </c>
      <c r="J366" s="295">
        <v>110</v>
      </c>
      <c r="K366" s="295">
        <v>46</v>
      </c>
      <c r="L366" s="295"/>
      <c r="M366" s="295"/>
      <c r="N366" s="295"/>
      <c r="O366" s="295" t="s">
        <v>4452</v>
      </c>
      <c r="P366" s="295" t="s">
        <v>663</v>
      </c>
      <c r="Q366" s="300">
        <v>40926</v>
      </c>
      <c r="R366" s="181">
        <v>3.21</v>
      </c>
      <c r="S366" s="1">
        <v>100</v>
      </c>
      <c r="V366" s="1">
        <v>16800</v>
      </c>
      <c r="W366" s="182">
        <f>41.9*1.05</f>
        <v>43.994999999999997</v>
      </c>
      <c r="X366" s="1" t="s">
        <v>4868</v>
      </c>
      <c r="AA366" s="183">
        <f>K366*100*R366*(J366*I366)/(S366*1000)</f>
        <v>16.242599999999999</v>
      </c>
      <c r="AB366" s="183">
        <f>(V366*(J366*I366)*1.1)/9000*W366/1000</f>
        <v>9.9370039999999999</v>
      </c>
      <c r="AE366" s="183">
        <f>J366*I366*(G366/100)</f>
        <v>333.29999999999995</v>
      </c>
    </row>
    <row r="367" spans="3:32" x14ac:dyDescent="0.2">
      <c r="C367" s="294" t="s">
        <v>3349</v>
      </c>
      <c r="D367" s="294">
        <v>3</v>
      </c>
      <c r="E367" s="295" t="s">
        <v>4061</v>
      </c>
      <c r="F367" s="295" t="s">
        <v>4062</v>
      </c>
      <c r="G367" s="422">
        <v>151</v>
      </c>
      <c r="H367" s="422"/>
      <c r="I367" s="295">
        <v>2</v>
      </c>
      <c r="J367" s="422">
        <v>325</v>
      </c>
      <c r="K367" s="295">
        <v>26</v>
      </c>
      <c r="L367" s="295"/>
      <c r="M367" s="295"/>
      <c r="N367" s="295"/>
      <c r="O367" s="295" t="s">
        <v>4491</v>
      </c>
      <c r="P367" s="295" t="s">
        <v>669</v>
      </c>
      <c r="Q367" s="300">
        <v>40931</v>
      </c>
      <c r="R367" s="181">
        <v>1.61</v>
      </c>
      <c r="S367" s="1">
        <v>25.3</v>
      </c>
      <c r="V367" s="1">
        <v>16800</v>
      </c>
      <c r="W367" s="182">
        <f>41.9*1.05</f>
        <v>43.994999999999997</v>
      </c>
      <c r="X367" s="1" t="s">
        <v>4868</v>
      </c>
      <c r="AA367" s="183">
        <f>K367*100*R367*(J367*I367)/(S367*1000)</f>
        <v>107.54545454545455</v>
      </c>
      <c r="AB367" s="183">
        <f>(V367*(J367*I367)*1.1)/9000*W367/1000</f>
        <v>58.718660000000014</v>
      </c>
      <c r="AE367" s="183">
        <f>J367*I367*(G367/100)</f>
        <v>981.5</v>
      </c>
    </row>
    <row r="368" spans="3:32" x14ac:dyDescent="0.2">
      <c r="C368" s="294" t="s">
        <v>3349</v>
      </c>
      <c r="D368" s="294" t="s">
        <v>4901</v>
      </c>
      <c r="E368" s="295" t="s">
        <v>4063</v>
      </c>
      <c r="F368" s="295" t="s">
        <v>4064</v>
      </c>
      <c r="G368" s="295">
        <v>302</v>
      </c>
      <c r="H368" s="295"/>
      <c r="I368" s="295">
        <v>1</v>
      </c>
      <c r="J368" s="295">
        <v>55</v>
      </c>
      <c r="K368" s="295">
        <v>45</v>
      </c>
      <c r="L368" s="295"/>
      <c r="M368" s="295"/>
      <c r="N368" s="295"/>
      <c r="O368" s="295" t="s">
        <v>4451</v>
      </c>
      <c r="P368" s="295" t="s">
        <v>4807</v>
      </c>
      <c r="Q368" s="300">
        <v>40932</v>
      </c>
      <c r="R368" s="181">
        <v>3.21</v>
      </c>
      <c r="S368" s="1">
        <v>72</v>
      </c>
      <c r="V368" s="1">
        <v>16800</v>
      </c>
      <c r="W368" s="182">
        <f>41.9*1.05</f>
        <v>43.994999999999997</v>
      </c>
      <c r="X368" s="1" t="s">
        <v>4868</v>
      </c>
      <c r="AA368" s="183">
        <f>K368*100*R368*(J368*I368)/(S368*1000)</f>
        <v>11.034375000000001</v>
      </c>
      <c r="AB368" s="183">
        <f>(V368*(J368*I368)*1.1)/9000*W368/1000</f>
        <v>4.968502</v>
      </c>
      <c r="AE368" s="183">
        <f>J368*I368*(G368/100)</f>
        <v>166.1</v>
      </c>
    </row>
    <row r="369" spans="3:31" x14ac:dyDescent="0.2">
      <c r="C369" s="294"/>
      <c r="D369" s="294"/>
      <c r="E369" s="295"/>
      <c r="F369" s="295"/>
      <c r="G369" s="295"/>
      <c r="H369" s="295"/>
      <c r="I369" s="295"/>
      <c r="J369" s="295">
        <f>SUM(J365:J368)</f>
        <v>600</v>
      </c>
      <c r="K369" s="295"/>
      <c r="L369" s="295"/>
      <c r="M369" s="295"/>
      <c r="N369" s="295"/>
      <c r="O369" s="295"/>
      <c r="P369" s="295"/>
      <c r="Q369" s="300"/>
      <c r="R369" s="181"/>
      <c r="S369" s="1"/>
      <c r="V369" s="1"/>
      <c r="W369" s="182"/>
      <c r="AA369" s="183"/>
      <c r="AB369" s="183"/>
      <c r="AE369" s="183"/>
    </row>
    <row r="370" spans="3:31" x14ac:dyDescent="0.2">
      <c r="C370" s="294" t="s">
        <v>3349</v>
      </c>
      <c r="D370" s="294">
        <v>5</v>
      </c>
      <c r="E370" s="295" t="s">
        <v>4065</v>
      </c>
      <c r="F370" s="295" t="s">
        <v>4066</v>
      </c>
      <c r="G370" s="295">
        <v>151</v>
      </c>
      <c r="H370" s="295"/>
      <c r="I370" s="295">
        <v>2</v>
      </c>
      <c r="J370" s="295">
        <v>92</v>
      </c>
      <c r="K370" s="295">
        <v>54</v>
      </c>
      <c r="L370" s="295"/>
      <c r="M370" s="295"/>
      <c r="N370" s="295"/>
      <c r="O370" s="295" t="s">
        <v>2732</v>
      </c>
      <c r="P370" s="295" t="s">
        <v>669</v>
      </c>
      <c r="Q370" s="300">
        <v>40941</v>
      </c>
      <c r="R370" s="181">
        <v>1.61</v>
      </c>
      <c r="S370" s="1">
        <v>72</v>
      </c>
      <c r="V370" s="1">
        <v>16800</v>
      </c>
      <c r="W370" s="182">
        <f>41.9*1.05</f>
        <v>43.994999999999997</v>
      </c>
      <c r="X370" s="1" t="s">
        <v>4868</v>
      </c>
      <c r="AA370" s="183">
        <f>K370*100*R370*(J370*I370)/(S370*1000)</f>
        <v>22.218</v>
      </c>
      <c r="AB370" s="183">
        <f>(V370*(J370*I370)*1.1)/9000*W370/1000</f>
        <v>16.6218976</v>
      </c>
      <c r="AE370" s="183">
        <f>J370*I370*(G370/100)</f>
        <v>277.83999999999997</v>
      </c>
    </row>
    <row r="371" spans="3:31" x14ac:dyDescent="0.2">
      <c r="C371" s="294" t="s">
        <v>3349</v>
      </c>
      <c r="D371" s="294">
        <v>7</v>
      </c>
      <c r="E371" s="295" t="s">
        <v>4067</v>
      </c>
      <c r="F371" s="295" t="s">
        <v>4068</v>
      </c>
      <c r="G371" s="295">
        <v>303</v>
      </c>
      <c r="H371" s="295"/>
      <c r="I371" s="295">
        <v>1</v>
      </c>
      <c r="J371" s="295">
        <v>110</v>
      </c>
      <c r="K371" s="295">
        <v>45</v>
      </c>
      <c r="L371" s="295"/>
      <c r="M371" s="295"/>
      <c r="N371" s="295"/>
      <c r="O371" s="295" t="s">
        <v>4069</v>
      </c>
      <c r="P371" s="295" t="s">
        <v>669</v>
      </c>
      <c r="Q371" s="300">
        <v>40946</v>
      </c>
      <c r="R371" s="181">
        <v>3.21</v>
      </c>
      <c r="S371" s="1">
        <v>59.5</v>
      </c>
      <c r="V371" s="1">
        <v>16800</v>
      </c>
      <c r="W371" s="182">
        <f>41.9*1.05</f>
        <v>43.994999999999997</v>
      </c>
      <c r="X371" s="1" t="s">
        <v>4868</v>
      </c>
      <c r="AA371" s="183">
        <f>K371*100*R371*(J371*I371)/(S371*1000)</f>
        <v>26.705042016806722</v>
      </c>
      <c r="AB371" s="183">
        <f>(V371*(J371*I371)*1.1)/9000*W371/1000</f>
        <v>9.9370039999999999</v>
      </c>
      <c r="AE371" s="183">
        <f>J371*I371*(G371/100)</f>
        <v>333.29999999999995</v>
      </c>
    </row>
    <row r="372" spans="3:31" x14ac:dyDescent="0.2">
      <c r="C372" s="294" t="s">
        <v>3349</v>
      </c>
      <c r="D372" s="294">
        <v>8</v>
      </c>
      <c r="E372" s="295" t="s">
        <v>4070</v>
      </c>
      <c r="F372" s="295" t="s">
        <v>5169</v>
      </c>
      <c r="G372" s="295">
        <v>303</v>
      </c>
      <c r="H372" s="295"/>
      <c r="I372" s="295">
        <v>1</v>
      </c>
      <c r="J372" s="295">
        <v>55</v>
      </c>
      <c r="K372" s="295">
        <v>29</v>
      </c>
      <c r="L372" s="295"/>
      <c r="M372" s="295"/>
      <c r="N372" s="295"/>
      <c r="O372" s="295" t="s">
        <v>4556</v>
      </c>
      <c r="P372" s="295" t="s">
        <v>669</v>
      </c>
      <c r="Q372" s="300">
        <v>40952</v>
      </c>
      <c r="R372" s="181">
        <v>3.21</v>
      </c>
      <c r="S372" s="1">
        <v>59.5</v>
      </c>
      <c r="V372" s="1">
        <v>16800</v>
      </c>
      <c r="W372" s="182">
        <f>41.9*1.05</f>
        <v>43.994999999999997</v>
      </c>
      <c r="X372" s="1" t="s">
        <v>4868</v>
      </c>
      <c r="AA372" s="183">
        <f>K372*100*R372*(J372*I372)/(S372*1000)</f>
        <v>8.6049579831932768</v>
      </c>
      <c r="AB372" s="183">
        <f>(V372*(J372*I372)*1.1)/9000*W372/1000</f>
        <v>4.968502</v>
      </c>
      <c r="AE372" s="183">
        <f>J372*I372*(G372/100)</f>
        <v>166.64999999999998</v>
      </c>
    </row>
    <row r="373" spans="3:31" x14ac:dyDescent="0.2">
      <c r="C373" s="217"/>
      <c r="D373" s="217"/>
      <c r="E373" s="200"/>
      <c r="F373" s="200"/>
      <c r="G373" s="200"/>
      <c r="H373" s="200"/>
      <c r="I373" s="200"/>
      <c r="J373" s="200"/>
      <c r="K373" s="200"/>
      <c r="L373" s="200"/>
      <c r="M373" s="200"/>
      <c r="N373" s="200"/>
      <c r="O373" s="200"/>
      <c r="P373" s="200"/>
      <c r="Q373" s="203"/>
      <c r="R373" s="1"/>
      <c r="S373" s="1"/>
      <c r="V373" s="1"/>
      <c r="W373" s="182"/>
      <c r="AA373" s="183"/>
      <c r="AB373" s="183"/>
      <c r="AE373" s="183"/>
    </row>
    <row r="374" spans="3:31" x14ac:dyDescent="0.2">
      <c r="C374" s="316"/>
      <c r="D374" s="316"/>
      <c r="E374" s="317">
        <v>41081</v>
      </c>
      <c r="F374" s="318" t="s">
        <v>4071</v>
      </c>
      <c r="G374" s="319"/>
      <c r="H374" s="319"/>
      <c r="I374" s="319"/>
      <c r="J374" s="319"/>
      <c r="K374" s="319"/>
      <c r="L374" s="319"/>
      <c r="M374" s="319"/>
      <c r="N374" s="319"/>
      <c r="O374" s="319"/>
      <c r="P374" s="319"/>
      <c r="Q374" s="320"/>
    </row>
    <row r="375" spans="3:31" x14ac:dyDescent="0.2">
      <c r="C375" s="136" t="s">
        <v>4072</v>
      </c>
      <c r="D375" s="133">
        <v>1</v>
      </c>
      <c r="E375" s="133" t="s">
        <v>4073</v>
      </c>
      <c r="F375" s="133" t="s">
        <v>2344</v>
      </c>
      <c r="G375" s="133">
        <v>303</v>
      </c>
      <c r="H375" s="133"/>
      <c r="I375" s="133">
        <v>1</v>
      </c>
      <c r="J375" s="133">
        <v>55</v>
      </c>
      <c r="K375" s="133">
        <v>54</v>
      </c>
      <c r="L375" s="133"/>
      <c r="M375" s="133"/>
      <c r="N375" s="133"/>
      <c r="O375" s="133" t="s">
        <v>4451</v>
      </c>
      <c r="P375" s="133" t="s">
        <v>663</v>
      </c>
      <c r="Q375" s="166">
        <v>41085</v>
      </c>
    </row>
    <row r="376" spans="3:31" x14ac:dyDescent="0.2">
      <c r="C376" s="136" t="s">
        <v>4072</v>
      </c>
      <c r="D376" s="133">
        <v>2</v>
      </c>
      <c r="E376" s="133" t="s">
        <v>4074</v>
      </c>
      <c r="F376" s="133" t="s">
        <v>3635</v>
      </c>
      <c r="G376" s="133">
        <v>151</v>
      </c>
      <c r="H376" s="133"/>
      <c r="I376" s="133">
        <v>2</v>
      </c>
      <c r="J376" s="133">
        <v>11</v>
      </c>
      <c r="K376" s="133">
        <v>54</v>
      </c>
      <c r="L376" s="133"/>
      <c r="M376" s="133"/>
      <c r="N376" s="133"/>
      <c r="O376" s="133" t="s">
        <v>4451</v>
      </c>
      <c r="P376" s="133" t="s">
        <v>4807</v>
      </c>
      <c r="Q376" s="166">
        <v>41085</v>
      </c>
    </row>
    <row r="377" spans="3:31" x14ac:dyDescent="0.2">
      <c r="C377" s="136" t="s">
        <v>4072</v>
      </c>
      <c r="D377" s="133">
        <v>3</v>
      </c>
      <c r="E377" s="133" t="s">
        <v>238</v>
      </c>
      <c r="F377" s="133" t="s">
        <v>4075</v>
      </c>
      <c r="G377" s="133">
        <v>151</v>
      </c>
      <c r="H377" s="133"/>
      <c r="I377" s="133">
        <v>2</v>
      </c>
      <c r="J377" s="133">
        <v>300</v>
      </c>
      <c r="K377" s="133">
        <v>62</v>
      </c>
      <c r="L377" s="133"/>
      <c r="M377" s="133"/>
      <c r="N377" s="133"/>
      <c r="O377" s="133" t="s">
        <v>4452</v>
      </c>
      <c r="P377" s="133" t="s">
        <v>4807</v>
      </c>
      <c r="Q377" s="166">
        <v>41094</v>
      </c>
      <c r="R377" s="181">
        <v>1.61</v>
      </c>
      <c r="S377" s="1">
        <v>100</v>
      </c>
      <c r="V377" s="1">
        <v>16800</v>
      </c>
      <c r="W377" s="182">
        <f t="shared" ref="W377:W385" si="18">41.9*1.05</f>
        <v>43.994999999999997</v>
      </c>
      <c r="X377" s="1" t="s">
        <v>4868</v>
      </c>
      <c r="AA377" s="183">
        <f t="shared" ref="AA377:AA385" si="19">K377*100*R377*(J377*I377)/(S377*1000)</f>
        <v>59.892000000000003</v>
      </c>
      <c r="AB377" s="183">
        <f t="shared" ref="AB377:AB385" si="20">(V377*(J377*I377)*1.1)/9000*W377/1000</f>
        <v>54.201839999999997</v>
      </c>
      <c r="AE377" s="183">
        <f t="shared" ref="AE377:AE385" si="21">J377*I377*(G377/100)</f>
        <v>906</v>
      </c>
    </row>
    <row r="378" spans="3:31" x14ac:dyDescent="0.2">
      <c r="C378" s="136" t="s">
        <v>4072</v>
      </c>
      <c r="D378" s="133">
        <v>4</v>
      </c>
      <c r="E378" s="133" t="s">
        <v>4076</v>
      </c>
      <c r="F378" s="133" t="s">
        <v>1183</v>
      </c>
      <c r="G378" s="133">
        <v>151</v>
      </c>
      <c r="H378" s="133"/>
      <c r="I378" s="133">
        <v>2</v>
      </c>
      <c r="J378" s="133">
        <v>123</v>
      </c>
      <c r="K378" s="133">
        <v>62</v>
      </c>
      <c r="L378" s="133"/>
      <c r="M378" s="133"/>
      <c r="N378" s="133"/>
      <c r="O378" s="133" t="s">
        <v>4452</v>
      </c>
      <c r="P378" s="133" t="s">
        <v>4804</v>
      </c>
      <c r="Q378" s="166">
        <v>41099</v>
      </c>
      <c r="R378" s="181">
        <v>1.61</v>
      </c>
      <c r="S378" s="1">
        <v>100</v>
      </c>
      <c r="V378" s="1">
        <v>16800</v>
      </c>
      <c r="W378" s="182">
        <f t="shared" si="18"/>
        <v>43.994999999999997</v>
      </c>
      <c r="X378" s="1" t="s">
        <v>4868</v>
      </c>
      <c r="AA378" s="183">
        <f t="shared" si="19"/>
        <v>24.555720000000001</v>
      </c>
      <c r="AB378" s="183">
        <f t="shared" si="20"/>
        <v>22.222754399999999</v>
      </c>
      <c r="AE378" s="183">
        <f t="shared" si="21"/>
        <v>371.46</v>
      </c>
    </row>
    <row r="379" spans="3:31" x14ac:dyDescent="0.2">
      <c r="C379" s="136" t="s">
        <v>4072</v>
      </c>
      <c r="D379" s="133">
        <v>5</v>
      </c>
      <c r="E379" s="133" t="s">
        <v>4077</v>
      </c>
      <c r="F379" s="133" t="s">
        <v>1183</v>
      </c>
      <c r="G379" s="133">
        <v>151</v>
      </c>
      <c r="H379" s="133"/>
      <c r="I379" s="133">
        <v>2</v>
      </c>
      <c r="J379" s="133">
        <v>26</v>
      </c>
      <c r="K379" s="133">
        <v>62</v>
      </c>
      <c r="L379" s="133"/>
      <c r="M379" s="133"/>
      <c r="N379" s="133"/>
      <c r="O379" s="133" t="s">
        <v>4452</v>
      </c>
      <c r="P379" s="133" t="s">
        <v>4807</v>
      </c>
      <c r="Q379" s="166">
        <v>41100</v>
      </c>
      <c r="R379" s="181">
        <v>1.61</v>
      </c>
      <c r="S379" s="1">
        <v>100</v>
      </c>
      <c r="V379" s="1">
        <v>16800</v>
      </c>
      <c r="W379" s="182">
        <f t="shared" si="18"/>
        <v>43.994999999999997</v>
      </c>
      <c r="X379" s="1" t="s">
        <v>4868</v>
      </c>
      <c r="AA379" s="183">
        <f t="shared" si="19"/>
        <v>5.1906400000000001</v>
      </c>
      <c r="AB379" s="183">
        <f t="shared" si="20"/>
        <v>4.6974928</v>
      </c>
      <c r="AE379" s="183">
        <f t="shared" si="21"/>
        <v>78.52</v>
      </c>
    </row>
    <row r="380" spans="3:31" x14ac:dyDescent="0.2">
      <c r="C380" s="136" t="s">
        <v>4072</v>
      </c>
      <c r="D380" s="133">
        <v>6</v>
      </c>
      <c r="E380" s="133" t="s">
        <v>3432</v>
      </c>
      <c r="F380" s="133" t="s">
        <v>2344</v>
      </c>
      <c r="G380" s="133">
        <v>303</v>
      </c>
      <c r="H380" s="133"/>
      <c r="I380" s="133">
        <v>1</v>
      </c>
      <c r="J380" s="133">
        <v>85</v>
      </c>
      <c r="K380" s="133">
        <v>54</v>
      </c>
      <c r="L380" s="133"/>
      <c r="M380" s="133"/>
      <c r="N380" s="133"/>
      <c r="O380" s="133" t="s">
        <v>2732</v>
      </c>
      <c r="P380" s="133" t="s">
        <v>4807</v>
      </c>
      <c r="Q380" s="166">
        <v>41102</v>
      </c>
      <c r="R380" s="181">
        <v>3.21</v>
      </c>
      <c r="S380" s="1">
        <v>72</v>
      </c>
      <c r="V380" s="1">
        <v>33600</v>
      </c>
      <c r="W380" s="182">
        <f t="shared" si="18"/>
        <v>43.994999999999997</v>
      </c>
      <c r="X380" s="1" t="s">
        <v>4868</v>
      </c>
      <c r="AA380" s="183">
        <f t="shared" si="19"/>
        <v>20.463750000000001</v>
      </c>
      <c r="AB380" s="183">
        <f t="shared" si="20"/>
        <v>15.357188000000003</v>
      </c>
      <c r="AE380" s="183">
        <f t="shared" si="21"/>
        <v>257.55</v>
      </c>
    </row>
    <row r="381" spans="3:31" x14ac:dyDescent="0.2">
      <c r="C381" s="136" t="s">
        <v>4072</v>
      </c>
      <c r="D381" s="133">
        <v>7</v>
      </c>
      <c r="E381" s="133" t="s">
        <v>4078</v>
      </c>
      <c r="F381" s="133" t="s">
        <v>4079</v>
      </c>
      <c r="G381" s="133">
        <v>303</v>
      </c>
      <c r="H381" s="133"/>
      <c r="I381" s="133">
        <v>1</v>
      </c>
      <c r="J381" s="133">
        <v>50</v>
      </c>
      <c r="K381" s="133">
        <v>36</v>
      </c>
      <c r="L381" s="133"/>
      <c r="M381" s="133"/>
      <c r="N381" s="133"/>
      <c r="O381" s="133" t="s">
        <v>4080</v>
      </c>
      <c r="P381" s="133" t="s">
        <v>4804</v>
      </c>
      <c r="Q381" s="166">
        <v>41103</v>
      </c>
      <c r="R381" s="181">
        <v>3.21</v>
      </c>
      <c r="S381" s="1">
        <v>59.5</v>
      </c>
      <c r="V381" s="1">
        <v>33600</v>
      </c>
      <c r="W381" s="182">
        <f t="shared" si="18"/>
        <v>43.994999999999997</v>
      </c>
      <c r="X381" s="1" t="s">
        <v>4868</v>
      </c>
      <c r="AA381" s="183">
        <f t="shared" si="19"/>
        <v>9.7109243697478984</v>
      </c>
      <c r="AB381" s="183">
        <f t="shared" si="20"/>
        <v>9.0336400000000019</v>
      </c>
      <c r="AE381" s="183">
        <f t="shared" si="21"/>
        <v>151.5</v>
      </c>
    </row>
    <row r="382" spans="3:31" x14ac:dyDescent="0.2">
      <c r="C382" s="136" t="s">
        <v>4072</v>
      </c>
      <c r="D382" s="133">
        <v>8</v>
      </c>
      <c r="E382" s="133" t="s">
        <v>3432</v>
      </c>
      <c r="F382" s="133" t="s">
        <v>2344</v>
      </c>
      <c r="G382" s="133">
        <v>303</v>
      </c>
      <c r="H382" s="133"/>
      <c r="I382" s="133">
        <v>1</v>
      </c>
      <c r="J382" s="324">
        <v>84</v>
      </c>
      <c r="K382" s="133">
        <v>54</v>
      </c>
      <c r="L382" s="133"/>
      <c r="M382" s="133"/>
      <c r="N382" s="133"/>
      <c r="O382" s="133" t="s">
        <v>4451</v>
      </c>
      <c r="P382" s="133" t="s">
        <v>4804</v>
      </c>
      <c r="Q382" s="166">
        <v>41107</v>
      </c>
      <c r="R382" s="181">
        <v>3.21</v>
      </c>
      <c r="S382" s="1">
        <v>72</v>
      </c>
      <c r="V382" s="1">
        <v>33600</v>
      </c>
      <c r="W382" s="182">
        <f t="shared" si="18"/>
        <v>43.994999999999997</v>
      </c>
      <c r="X382" s="1" t="s">
        <v>4868</v>
      </c>
      <c r="AA382" s="183">
        <f t="shared" si="19"/>
        <v>20.222999999999999</v>
      </c>
      <c r="AB382" s="183">
        <f t="shared" si="20"/>
        <v>15.176515199999999</v>
      </c>
      <c r="AE382" s="183">
        <f t="shared" si="21"/>
        <v>254.51999999999998</v>
      </c>
    </row>
    <row r="383" spans="3:31" x14ac:dyDescent="0.2">
      <c r="C383" s="136" t="s">
        <v>4072</v>
      </c>
      <c r="D383" s="133">
        <v>9</v>
      </c>
      <c r="E383" s="133" t="s">
        <v>4081</v>
      </c>
      <c r="F383" s="133" t="s">
        <v>2344</v>
      </c>
      <c r="G383" s="133">
        <v>151</v>
      </c>
      <c r="H383" s="133"/>
      <c r="I383" s="133">
        <v>2</v>
      </c>
      <c r="J383" s="133">
        <v>165</v>
      </c>
      <c r="K383" s="133">
        <v>54</v>
      </c>
      <c r="L383" s="133"/>
      <c r="M383" s="133"/>
      <c r="N383" s="133"/>
      <c r="O383" s="133" t="s">
        <v>4451</v>
      </c>
      <c r="P383" s="133" t="s">
        <v>663</v>
      </c>
      <c r="Q383" s="166">
        <v>41113</v>
      </c>
      <c r="R383" s="181">
        <v>1.61</v>
      </c>
      <c r="S383" s="1">
        <v>72</v>
      </c>
      <c r="V383" s="1">
        <v>16800</v>
      </c>
      <c r="W383" s="182">
        <f t="shared" si="18"/>
        <v>43.994999999999997</v>
      </c>
      <c r="X383" s="1" t="s">
        <v>4868</v>
      </c>
      <c r="AA383" s="183">
        <f t="shared" si="19"/>
        <v>39.847499999999997</v>
      </c>
      <c r="AB383" s="183">
        <f t="shared" si="20"/>
        <v>29.811012000000005</v>
      </c>
      <c r="AE383" s="183">
        <f t="shared" si="21"/>
        <v>498.3</v>
      </c>
    </row>
    <row r="384" spans="3:31" x14ac:dyDescent="0.2">
      <c r="C384" s="136" t="s">
        <v>4072</v>
      </c>
      <c r="D384" s="133">
        <v>10</v>
      </c>
      <c r="E384" s="133" t="s">
        <v>4082</v>
      </c>
      <c r="F384" s="133" t="s">
        <v>4083</v>
      </c>
      <c r="G384" s="133">
        <v>303</v>
      </c>
      <c r="H384" s="133"/>
      <c r="I384" s="133">
        <v>1</v>
      </c>
      <c r="J384" s="133">
        <v>110</v>
      </c>
      <c r="K384" s="133">
        <v>63</v>
      </c>
      <c r="L384" s="133"/>
      <c r="M384" s="133"/>
      <c r="N384" s="133"/>
      <c r="O384" s="133" t="s">
        <v>4084</v>
      </c>
      <c r="P384" s="133" t="s">
        <v>4807</v>
      </c>
      <c r="Q384" s="166">
        <v>41115</v>
      </c>
      <c r="R384" s="181">
        <v>3.21</v>
      </c>
      <c r="S384" s="1">
        <v>59.5</v>
      </c>
      <c r="V384" s="1">
        <v>33600</v>
      </c>
      <c r="W384" s="182">
        <f t="shared" si="18"/>
        <v>43.994999999999997</v>
      </c>
      <c r="X384" s="1" t="s">
        <v>4868</v>
      </c>
      <c r="AA384" s="183">
        <f t="shared" si="19"/>
        <v>37.387058823529415</v>
      </c>
      <c r="AB384" s="183">
        <f t="shared" si="20"/>
        <v>19.874008</v>
      </c>
      <c r="AE384" s="183">
        <f t="shared" si="21"/>
        <v>333.29999999999995</v>
      </c>
    </row>
    <row r="385" spans="3:31" ht="13.5" thickBot="1" x14ac:dyDescent="0.25">
      <c r="C385" s="136" t="s">
        <v>4072</v>
      </c>
      <c r="D385" s="133">
        <v>11</v>
      </c>
      <c r="E385" s="133" t="s">
        <v>240</v>
      </c>
      <c r="F385" s="133" t="s">
        <v>4085</v>
      </c>
      <c r="G385" s="133">
        <v>303</v>
      </c>
      <c r="H385" s="133"/>
      <c r="I385" s="133">
        <v>1</v>
      </c>
      <c r="J385" s="133">
        <v>140</v>
      </c>
      <c r="K385" s="133">
        <v>36</v>
      </c>
      <c r="L385" s="133"/>
      <c r="M385" s="133"/>
      <c r="N385" s="133"/>
      <c r="O385" s="133" t="s">
        <v>3675</v>
      </c>
      <c r="P385" s="133" t="s">
        <v>4807</v>
      </c>
      <c r="Q385" s="166">
        <v>41117</v>
      </c>
      <c r="R385" s="308">
        <v>3.21</v>
      </c>
      <c r="S385" s="1">
        <v>59.5</v>
      </c>
      <c r="V385" s="1">
        <v>33600</v>
      </c>
      <c r="W385" s="182">
        <f t="shared" si="18"/>
        <v>43.994999999999997</v>
      </c>
      <c r="X385" s="1" t="s">
        <v>4868</v>
      </c>
      <c r="AA385" s="183">
        <f t="shared" si="19"/>
        <v>27.190588235294118</v>
      </c>
      <c r="AB385" s="183">
        <f t="shared" si="20"/>
        <v>25.294191999999995</v>
      </c>
      <c r="AE385" s="183">
        <f t="shared" si="21"/>
        <v>424.2</v>
      </c>
    </row>
    <row r="386" spans="3:31" x14ac:dyDescent="0.2">
      <c r="C386" s="136"/>
      <c r="D386" s="133"/>
      <c r="E386" s="133"/>
      <c r="F386" s="133"/>
      <c r="G386" s="133"/>
      <c r="H386" s="313"/>
      <c r="I386" s="310" t="s">
        <v>3437</v>
      </c>
      <c r="J386" s="324">
        <f>SUM(J377:J385)</f>
        <v>1083</v>
      </c>
      <c r="K386" s="133"/>
      <c r="L386" s="133"/>
      <c r="M386" s="133"/>
      <c r="N386" s="133"/>
      <c r="O386" s="133"/>
      <c r="P386" s="133"/>
      <c r="Q386" s="166"/>
      <c r="R386" s="181"/>
      <c r="S386" s="1"/>
      <c r="V386" s="1"/>
      <c r="W386" s="182"/>
      <c r="AA386" s="183"/>
      <c r="AB386" s="183"/>
      <c r="AE386" s="183"/>
    </row>
    <row r="387" spans="3:31" x14ac:dyDescent="0.2">
      <c r="C387" s="136" t="s">
        <v>4072</v>
      </c>
      <c r="D387" s="133">
        <v>12</v>
      </c>
      <c r="E387" s="133" t="s">
        <v>4086</v>
      </c>
      <c r="F387" s="133">
        <v>238312</v>
      </c>
      <c r="G387" s="133">
        <v>303</v>
      </c>
      <c r="H387" s="133"/>
      <c r="I387" s="133">
        <v>1</v>
      </c>
      <c r="J387" s="133">
        <v>100</v>
      </c>
      <c r="K387" s="133">
        <v>38</v>
      </c>
      <c r="L387" s="133"/>
      <c r="M387" s="133"/>
      <c r="N387" s="133"/>
      <c r="O387" s="133" t="s">
        <v>4451</v>
      </c>
      <c r="P387" s="133" t="s">
        <v>4807</v>
      </c>
      <c r="Q387" s="166">
        <v>41144</v>
      </c>
      <c r="R387" s="181">
        <v>3.21</v>
      </c>
      <c r="S387" s="1">
        <v>72</v>
      </c>
      <c r="V387" s="1">
        <v>33600</v>
      </c>
      <c r="W387" s="182">
        <f>41.9*1.05</f>
        <v>43.994999999999997</v>
      </c>
      <c r="X387" s="1" t="s">
        <v>4868</v>
      </c>
      <c r="AA387" s="183">
        <f>K387*100*R387*(J387*I387)/(S387*1000)</f>
        <v>16.941666666666666</v>
      </c>
      <c r="AB387" s="183">
        <f>(V387*(J387*I387)*1.1)/9000*W387/1000</f>
        <v>18.067280000000004</v>
      </c>
      <c r="AE387" s="183">
        <f>J387*I387*(G387/100)</f>
        <v>303</v>
      </c>
    </row>
    <row r="388" spans="3:31" ht="13.5" thickBot="1" x14ac:dyDescent="0.25">
      <c r="C388" s="136" t="s">
        <v>4087</v>
      </c>
      <c r="D388" s="133">
        <v>13</v>
      </c>
      <c r="E388" s="133" t="s">
        <v>3438</v>
      </c>
      <c r="F388" s="133" t="s">
        <v>2476</v>
      </c>
      <c r="G388" s="133" t="s">
        <v>4088</v>
      </c>
      <c r="H388" s="133"/>
      <c r="I388" s="133">
        <v>2</v>
      </c>
      <c r="J388" s="133">
        <v>200</v>
      </c>
      <c r="K388" s="133">
        <v>26</v>
      </c>
      <c r="L388" s="133"/>
      <c r="M388" s="133"/>
      <c r="N388" s="133"/>
      <c r="O388" s="133" t="s">
        <v>4491</v>
      </c>
      <c r="P388" s="133" t="s">
        <v>663</v>
      </c>
      <c r="Q388" s="166">
        <v>74020</v>
      </c>
      <c r="R388" s="308">
        <v>1.61</v>
      </c>
      <c r="S388" s="1">
        <v>25.3</v>
      </c>
      <c r="V388" s="1">
        <v>16800</v>
      </c>
      <c r="W388" s="182">
        <f>41.9*1.05</f>
        <v>43.994999999999997</v>
      </c>
      <c r="X388" s="1" t="s">
        <v>4868</v>
      </c>
      <c r="AA388" s="183">
        <f>K388*100*R388*(J388*I388)/(S388*1000)</f>
        <v>66.181818181818187</v>
      </c>
      <c r="AB388" s="183">
        <f>(V388*(J388*I388)*1.1)/9000*W388/1000</f>
        <v>36.134560000000008</v>
      </c>
      <c r="AE388" s="183">
        <f>J388*I388*(150/100)</f>
        <v>600</v>
      </c>
    </row>
    <row r="389" spans="3:31" x14ac:dyDescent="0.2">
      <c r="C389" s="136"/>
      <c r="D389" s="133"/>
      <c r="E389" s="133"/>
      <c r="F389" s="133"/>
      <c r="G389" s="133"/>
      <c r="H389" s="313"/>
      <c r="I389" s="310" t="s">
        <v>2652</v>
      </c>
      <c r="J389" s="324">
        <f>SUM(J387:J388)</f>
        <v>300</v>
      </c>
      <c r="K389" s="133"/>
      <c r="L389" s="133"/>
      <c r="M389" s="133"/>
      <c r="N389" s="133"/>
      <c r="O389" s="133"/>
      <c r="P389" s="133"/>
      <c r="Q389" s="166"/>
      <c r="R389" s="181"/>
      <c r="S389" s="1"/>
      <c r="V389" s="1"/>
      <c r="W389" s="182"/>
      <c r="AA389" s="183"/>
      <c r="AB389" s="183"/>
      <c r="AE389" s="183"/>
    </row>
    <row r="390" spans="3:31" x14ac:dyDescent="0.2">
      <c r="C390" s="136" t="s">
        <v>4072</v>
      </c>
      <c r="D390" s="133">
        <v>14</v>
      </c>
      <c r="E390" s="133" t="s">
        <v>4089</v>
      </c>
      <c r="F390" s="133" t="s">
        <v>4090</v>
      </c>
      <c r="G390" s="133">
        <v>303</v>
      </c>
      <c r="H390" s="133"/>
      <c r="I390" s="133">
        <v>1</v>
      </c>
      <c r="J390" s="133">
        <v>55</v>
      </c>
      <c r="K390" s="133">
        <v>36</v>
      </c>
      <c r="L390" s="133"/>
      <c r="M390" s="133"/>
      <c r="N390" s="133"/>
      <c r="O390" s="133" t="s">
        <v>4091</v>
      </c>
      <c r="P390" s="133" t="s">
        <v>4807</v>
      </c>
      <c r="Q390" s="166">
        <v>41156</v>
      </c>
      <c r="R390" s="181">
        <v>3.21</v>
      </c>
      <c r="S390" s="1">
        <v>59.5</v>
      </c>
      <c r="V390" s="1">
        <v>33600</v>
      </c>
      <c r="W390" s="182">
        <f>41.9*1.05</f>
        <v>43.994999999999997</v>
      </c>
      <c r="X390" s="1" t="s">
        <v>4868</v>
      </c>
      <c r="AA390" s="183">
        <f>K390*100*R390*(J390*I390)/(S390*1000)</f>
        <v>10.682016806722689</v>
      </c>
      <c r="AB390" s="183">
        <f>(V390*(J390*I390)*1.1)/9000*W390/1000</f>
        <v>9.9370039999999999</v>
      </c>
      <c r="AE390" s="183">
        <f>J390*I390*(G390/100)</f>
        <v>166.64999999999998</v>
      </c>
    </row>
    <row r="391" spans="3:31" x14ac:dyDescent="0.2">
      <c r="C391" s="321" t="s">
        <v>4072</v>
      </c>
      <c r="D391" s="322">
        <v>15</v>
      </c>
      <c r="E391" s="322" t="s">
        <v>4092</v>
      </c>
      <c r="F391" s="322">
        <v>250102</v>
      </c>
      <c r="G391" s="322">
        <v>303</v>
      </c>
      <c r="H391" s="322"/>
      <c r="I391" s="322">
        <v>1</v>
      </c>
      <c r="J391" s="322">
        <v>94</v>
      </c>
      <c r="K391" s="322">
        <v>50</v>
      </c>
      <c r="L391" s="322"/>
      <c r="M391" s="322"/>
      <c r="N391" s="322"/>
      <c r="O391" s="322" t="s">
        <v>2662</v>
      </c>
      <c r="P391" s="133" t="s">
        <v>4804</v>
      </c>
      <c r="Q391" s="166">
        <v>41162</v>
      </c>
      <c r="R391" s="181">
        <v>3.21</v>
      </c>
      <c r="S391" s="1">
        <v>85.5</v>
      </c>
      <c r="V391" s="1">
        <v>33600</v>
      </c>
      <c r="W391" s="182">
        <f>41.9*1.05</f>
        <v>43.994999999999997</v>
      </c>
      <c r="X391" s="1" t="s">
        <v>4868</v>
      </c>
      <c r="AA391" s="183">
        <f>K391*100*R391*(J391*I391)/(S391*1000)</f>
        <v>17.645614035087718</v>
      </c>
      <c r="AB391" s="183">
        <f>(V391*(J391*I391)*1.1)/9000*W391/1000</f>
        <v>16.9832432</v>
      </c>
      <c r="AE391" s="183">
        <f>J391*I391*(G391/100)</f>
        <v>284.82</v>
      </c>
    </row>
    <row r="392" spans="3:31" x14ac:dyDescent="0.2">
      <c r="C392" s="136" t="s">
        <v>4072</v>
      </c>
      <c r="D392" s="133">
        <v>16</v>
      </c>
      <c r="E392" s="133" t="s">
        <v>4093</v>
      </c>
      <c r="F392" s="133">
        <v>238312</v>
      </c>
      <c r="G392" s="133">
        <v>303</v>
      </c>
      <c r="H392" s="133"/>
      <c r="I392" s="133">
        <v>1</v>
      </c>
      <c r="J392" s="133">
        <v>44</v>
      </c>
      <c r="K392" s="133">
        <v>38</v>
      </c>
      <c r="L392" s="133"/>
      <c r="M392" s="133"/>
      <c r="N392" s="133"/>
      <c r="O392" s="133" t="s">
        <v>4451</v>
      </c>
      <c r="P392" s="133" t="s">
        <v>4804</v>
      </c>
      <c r="Q392" s="166">
        <v>41164</v>
      </c>
      <c r="R392" s="181">
        <v>3.21</v>
      </c>
      <c r="S392" s="1">
        <v>72</v>
      </c>
      <c r="V392" s="1">
        <v>33600</v>
      </c>
      <c r="W392" s="182">
        <f>41.9*1.05</f>
        <v>43.994999999999997</v>
      </c>
      <c r="X392" s="1" t="s">
        <v>4868</v>
      </c>
      <c r="AA392" s="183">
        <f>K392*100*R392*(J392*I392)/(S392*1000)</f>
        <v>7.4543333333333335</v>
      </c>
      <c r="AB392" s="183">
        <f>(V392*(J392*I392)*1.1)/9000*W392/1000</f>
        <v>7.9496032000000003</v>
      </c>
      <c r="AE392" s="183">
        <f>J392*I392*(G392/100)</f>
        <v>133.32</v>
      </c>
    </row>
    <row r="393" spans="3:31" x14ac:dyDescent="0.2">
      <c r="C393" s="136" t="s">
        <v>4072</v>
      </c>
      <c r="D393" s="136" t="s">
        <v>4913</v>
      </c>
      <c r="E393" s="133" t="s">
        <v>4086</v>
      </c>
      <c r="F393" s="133">
        <v>238312</v>
      </c>
      <c r="G393" s="133">
        <v>303</v>
      </c>
      <c r="H393" s="133"/>
      <c r="I393" s="133">
        <v>1</v>
      </c>
      <c r="J393" s="133">
        <v>100</v>
      </c>
      <c r="K393" s="133">
        <v>38</v>
      </c>
      <c r="L393" s="133"/>
      <c r="M393" s="133"/>
      <c r="N393" s="133"/>
      <c r="O393" s="133" t="s">
        <v>4451</v>
      </c>
      <c r="P393" s="133" t="s">
        <v>663</v>
      </c>
      <c r="Q393" s="166" t="s">
        <v>4094</v>
      </c>
      <c r="R393" s="181">
        <v>3.21</v>
      </c>
      <c r="S393" s="1">
        <v>72</v>
      </c>
      <c r="V393" s="1">
        <v>33600</v>
      </c>
      <c r="W393" s="182">
        <f>41.9*1.05</f>
        <v>43.994999999999997</v>
      </c>
      <c r="X393" s="1" t="s">
        <v>4868</v>
      </c>
      <c r="AA393" s="183">
        <f>K393*100*R393*(J393*I393)/(S393*1000)</f>
        <v>16.941666666666666</v>
      </c>
      <c r="AB393" s="183">
        <f>(V393*(J393*I393)*1.1)/9000*W393/1000</f>
        <v>18.067280000000004</v>
      </c>
      <c r="AE393" s="183">
        <f>J393*I393*(G393/100)</f>
        <v>303</v>
      </c>
    </row>
    <row r="394" spans="3:31" ht="13.5" thickBot="1" x14ac:dyDescent="0.25">
      <c r="C394" s="136" t="s">
        <v>4072</v>
      </c>
      <c r="D394" s="133">
        <v>18</v>
      </c>
      <c r="E394" s="133" t="s">
        <v>4095</v>
      </c>
      <c r="F394" s="133" t="s">
        <v>4096</v>
      </c>
      <c r="G394" s="133">
        <v>303</v>
      </c>
      <c r="H394" s="133"/>
      <c r="I394" s="133">
        <v>1</v>
      </c>
      <c r="J394" s="133">
        <v>165</v>
      </c>
      <c r="K394" s="133">
        <v>63</v>
      </c>
      <c r="L394" s="133"/>
      <c r="M394" s="133"/>
      <c r="N394" s="133"/>
      <c r="O394" s="136" t="s">
        <v>4097</v>
      </c>
      <c r="P394" s="133" t="s">
        <v>2277</v>
      </c>
      <c r="Q394" s="166">
        <v>41172</v>
      </c>
      <c r="R394" s="308">
        <v>3.21</v>
      </c>
      <c r="S394" s="1">
        <v>59.5</v>
      </c>
      <c r="V394" s="1">
        <v>33600</v>
      </c>
      <c r="W394" s="182">
        <f>41.9*1.05</f>
        <v>43.994999999999997</v>
      </c>
      <c r="X394" s="1" t="s">
        <v>4868</v>
      </c>
      <c r="AA394" s="183">
        <f>K394*100*R394*(J394*I394)/(S394*1000)</f>
        <v>56.080588235294115</v>
      </c>
      <c r="AB394" s="183">
        <f>(V394*(J394*I394)*1.1)/9000*W394/1000</f>
        <v>29.811012000000005</v>
      </c>
      <c r="AE394" s="183">
        <f>J394*I394*(G394/100)</f>
        <v>499.95</v>
      </c>
    </row>
    <row r="395" spans="3:31" ht="13.5" thickBot="1" x14ac:dyDescent="0.25">
      <c r="C395" s="136"/>
      <c r="D395" s="133"/>
      <c r="E395" s="133"/>
      <c r="F395" s="133"/>
      <c r="G395" s="133"/>
      <c r="H395" s="313"/>
      <c r="I395" s="310" t="s">
        <v>2667</v>
      </c>
      <c r="J395" s="324">
        <f>SUM(J390:J394)</f>
        <v>458</v>
      </c>
      <c r="K395" s="133"/>
      <c r="L395" s="133"/>
      <c r="M395" s="133"/>
      <c r="N395" s="133"/>
      <c r="O395" s="136"/>
      <c r="P395" s="133"/>
      <c r="Q395" s="166"/>
      <c r="R395" s="308"/>
      <c r="S395" s="1"/>
      <c r="V395" s="1"/>
      <c r="W395" s="182"/>
      <c r="AA395" s="183"/>
      <c r="AB395" s="183"/>
      <c r="AE395" s="183"/>
    </row>
    <row r="396" spans="3:31" ht="13.5" thickBot="1" x14ac:dyDescent="0.25">
      <c r="C396" s="136" t="s">
        <v>4072</v>
      </c>
      <c r="D396" s="133">
        <v>19</v>
      </c>
      <c r="E396" s="133" t="s">
        <v>4098</v>
      </c>
      <c r="F396" s="133" t="s">
        <v>4099</v>
      </c>
      <c r="G396" s="133">
        <v>303</v>
      </c>
      <c r="H396" s="133"/>
      <c r="I396" s="133">
        <v>1</v>
      </c>
      <c r="J396" s="133">
        <v>110</v>
      </c>
      <c r="K396" s="133">
        <v>45</v>
      </c>
      <c r="L396" s="133"/>
      <c r="M396" s="133"/>
      <c r="N396" s="133"/>
      <c r="O396" s="133" t="s">
        <v>4825</v>
      </c>
      <c r="P396" s="133" t="s">
        <v>4804</v>
      </c>
      <c r="Q396" s="166">
        <v>41197</v>
      </c>
      <c r="R396" s="308">
        <v>3.21</v>
      </c>
      <c r="S396" s="1">
        <v>59.5</v>
      </c>
      <c r="V396" s="1">
        <v>33600</v>
      </c>
      <c r="W396" s="182">
        <f>41.9*1.05</f>
        <v>43.994999999999997</v>
      </c>
      <c r="X396" s="1" t="s">
        <v>4868</v>
      </c>
      <c r="AA396" s="183">
        <f>K396*100*R396*(J396*I396)/(S396*1000)</f>
        <v>26.705042016806722</v>
      </c>
      <c r="AB396" s="183">
        <f>(V396*(J396*I396)*1.1)/9000*W396/1000</f>
        <v>19.874008</v>
      </c>
      <c r="AE396" s="183">
        <f>J396*I396*(G396/100)</f>
        <v>333.29999999999995</v>
      </c>
    </row>
    <row r="397" spans="3:31" x14ac:dyDescent="0.2">
      <c r="C397" s="136"/>
      <c r="D397" s="133"/>
      <c r="E397" s="133"/>
      <c r="F397" s="133"/>
      <c r="G397" s="133"/>
      <c r="H397" s="313"/>
      <c r="I397" s="310" t="s">
        <v>2675</v>
      </c>
      <c r="J397" s="324">
        <f>SUM(J396)</f>
        <v>110</v>
      </c>
      <c r="K397" s="133"/>
      <c r="L397" s="133"/>
      <c r="M397" s="133"/>
      <c r="N397" s="133"/>
      <c r="O397" s="133"/>
      <c r="P397" s="133"/>
      <c r="Q397" s="166"/>
      <c r="R397" s="181"/>
      <c r="S397" s="1"/>
      <c r="V397" s="1"/>
      <c r="W397" s="182"/>
      <c r="AA397" s="183"/>
      <c r="AB397" s="183"/>
      <c r="AE397" s="183"/>
    </row>
    <row r="398" spans="3:31" x14ac:dyDescent="0.2">
      <c r="C398" s="136" t="s">
        <v>4072</v>
      </c>
      <c r="D398" s="133" t="s">
        <v>1748</v>
      </c>
      <c r="E398" s="133" t="s">
        <v>4100</v>
      </c>
      <c r="F398" s="133" t="s">
        <v>4101</v>
      </c>
      <c r="G398" s="133">
        <v>303</v>
      </c>
      <c r="H398" s="133"/>
      <c r="I398" s="133">
        <v>1</v>
      </c>
      <c r="J398" s="133">
        <v>110</v>
      </c>
      <c r="K398" s="133">
        <v>63</v>
      </c>
      <c r="L398" s="133"/>
      <c r="M398" s="133"/>
      <c r="N398" s="133"/>
      <c r="O398" s="133" t="s">
        <v>4102</v>
      </c>
      <c r="P398" s="133" t="s">
        <v>4804</v>
      </c>
      <c r="Q398" s="166">
        <v>41219</v>
      </c>
      <c r="R398" s="181">
        <v>3.21</v>
      </c>
      <c r="S398" s="1">
        <v>59.5</v>
      </c>
      <c r="V398" s="1">
        <v>33600</v>
      </c>
      <c r="W398" s="182">
        <f>41.9*1.05</f>
        <v>43.994999999999997</v>
      </c>
      <c r="X398" s="1" t="s">
        <v>4868</v>
      </c>
      <c r="AA398" s="183">
        <f>K398*100*R398*(J398*I398)/(S398*1000)</f>
        <v>37.387058823529415</v>
      </c>
      <c r="AB398" s="183">
        <f>(V398*(J398*I398)*1.1)/9000*W398/1000</f>
        <v>19.874008</v>
      </c>
      <c r="AE398" s="183">
        <f>J398*I398*(G398/100)</f>
        <v>333.29999999999995</v>
      </c>
    </row>
    <row r="399" spans="3:31" x14ac:dyDescent="0.2">
      <c r="C399" s="136" t="s">
        <v>4072</v>
      </c>
      <c r="D399" s="133">
        <v>21</v>
      </c>
      <c r="E399" s="133" t="s">
        <v>4103</v>
      </c>
      <c r="F399" s="133" t="s">
        <v>4104</v>
      </c>
      <c r="G399" s="133">
        <v>303</v>
      </c>
      <c r="H399" s="133"/>
      <c r="I399" s="133">
        <v>1</v>
      </c>
      <c r="J399" s="133">
        <v>60</v>
      </c>
      <c r="K399" s="133">
        <v>50</v>
      </c>
      <c r="L399" s="133"/>
      <c r="M399" s="133"/>
      <c r="N399" s="133"/>
      <c r="O399" s="133" t="s">
        <v>4105</v>
      </c>
      <c r="P399" s="133" t="s">
        <v>663</v>
      </c>
      <c r="Q399" s="166">
        <v>41229</v>
      </c>
      <c r="R399" s="181">
        <v>3.21</v>
      </c>
      <c r="S399" s="1">
        <v>59.5</v>
      </c>
      <c r="V399" s="1">
        <v>33600</v>
      </c>
      <c r="W399" s="182">
        <f>41.9*1.05</f>
        <v>43.994999999999997</v>
      </c>
      <c r="X399" s="1" t="s">
        <v>4868</v>
      </c>
      <c r="AA399" s="183">
        <f>K399*100*R399*(J399*I399)/(S399*1000)</f>
        <v>16.184873949579831</v>
      </c>
      <c r="AB399" s="183">
        <f>(V399*(J399*I399)*1.1)/9000*W399/1000</f>
        <v>10.840368</v>
      </c>
      <c r="AE399" s="183">
        <f>J399*I399*(G399/100)</f>
        <v>181.79999999999998</v>
      </c>
    </row>
    <row r="400" spans="3:31" x14ac:dyDescent="0.2">
      <c r="C400" s="136" t="s">
        <v>4072</v>
      </c>
      <c r="D400" s="133">
        <v>22</v>
      </c>
      <c r="E400" s="133" t="s">
        <v>4106</v>
      </c>
      <c r="F400" s="133" t="s">
        <v>4107</v>
      </c>
      <c r="G400" s="133">
        <v>303</v>
      </c>
      <c r="H400" s="133"/>
      <c r="I400" s="133">
        <v>1</v>
      </c>
      <c r="J400" s="133">
        <v>55</v>
      </c>
      <c r="K400" s="133">
        <v>36</v>
      </c>
      <c r="L400" s="133"/>
      <c r="M400" s="133"/>
      <c r="N400" s="133"/>
      <c r="O400" s="133" t="s">
        <v>4108</v>
      </c>
      <c r="P400" s="133" t="s">
        <v>4804</v>
      </c>
      <c r="Q400" s="166">
        <v>41232</v>
      </c>
      <c r="R400" s="181">
        <v>3.21</v>
      </c>
      <c r="S400" s="1">
        <v>59.5</v>
      </c>
      <c r="V400" s="1">
        <v>33600</v>
      </c>
      <c r="W400" s="182">
        <f>41.9*1.05</f>
        <v>43.994999999999997</v>
      </c>
      <c r="X400" s="1" t="s">
        <v>4868</v>
      </c>
      <c r="AA400" s="183">
        <f>K400*100*R400*(J400*I400)/(S400*1000)</f>
        <v>10.682016806722689</v>
      </c>
      <c r="AB400" s="183">
        <f>(V400*(J400*I400)*1.1)/9000*W400/1000</f>
        <v>9.9370039999999999</v>
      </c>
      <c r="AE400" s="183">
        <f>J400*I400*(G400/100)</f>
        <v>166.64999999999998</v>
      </c>
    </row>
    <row r="401" spans="1:32" x14ac:dyDescent="0.2">
      <c r="C401" s="136" t="s">
        <v>4072</v>
      </c>
      <c r="D401" s="133">
        <v>23</v>
      </c>
      <c r="E401" s="133" t="s">
        <v>4109</v>
      </c>
      <c r="F401" s="133" t="s">
        <v>3426</v>
      </c>
      <c r="G401" s="133">
        <v>303</v>
      </c>
      <c r="H401" s="133"/>
      <c r="I401" s="133">
        <v>1</v>
      </c>
      <c r="J401" s="133">
        <v>110</v>
      </c>
      <c r="K401" s="133">
        <v>26</v>
      </c>
      <c r="L401" s="133"/>
      <c r="M401" s="133"/>
      <c r="N401" s="133"/>
      <c r="O401" s="133" t="s">
        <v>4491</v>
      </c>
      <c r="P401" s="133" t="s">
        <v>4804</v>
      </c>
      <c r="Q401" s="166">
        <v>41233</v>
      </c>
      <c r="R401" s="181">
        <v>3.21</v>
      </c>
      <c r="S401" s="1">
        <v>25.3</v>
      </c>
      <c r="V401" s="1">
        <v>33600</v>
      </c>
      <c r="W401" s="182">
        <f>41.9*1.05</f>
        <v>43.994999999999997</v>
      </c>
      <c r="X401" s="1" t="s">
        <v>4868</v>
      </c>
      <c r="AA401" s="183">
        <f>K401*100*R401*(J401*I401)/(S401*1000)</f>
        <v>36.286956521739128</v>
      </c>
      <c r="AB401" s="183">
        <f>(V401*(J401*I401)*1.1)/9000*W401/1000</f>
        <v>19.874008</v>
      </c>
      <c r="AE401" s="183">
        <f>J401*I401*(G401/100)</f>
        <v>333.29999999999995</v>
      </c>
    </row>
    <row r="402" spans="1:32" ht="13.5" thickBot="1" x14ac:dyDescent="0.25">
      <c r="C402" s="136" t="s">
        <v>4072</v>
      </c>
      <c r="D402" s="133">
        <v>24</v>
      </c>
      <c r="E402" s="133" t="s">
        <v>4110</v>
      </c>
      <c r="F402" s="133" t="s">
        <v>4111</v>
      </c>
      <c r="G402" s="133">
        <v>303</v>
      </c>
      <c r="H402" s="133"/>
      <c r="I402" s="133">
        <v>1</v>
      </c>
      <c r="J402" s="133">
        <v>54</v>
      </c>
      <c r="K402" s="133">
        <v>36</v>
      </c>
      <c r="L402" s="133"/>
      <c r="M402" s="133"/>
      <c r="N402" s="133"/>
      <c r="O402" s="133" t="s">
        <v>4112</v>
      </c>
      <c r="P402" s="133" t="s">
        <v>4816</v>
      </c>
      <c r="Q402" s="166">
        <v>41240</v>
      </c>
      <c r="R402" s="308">
        <v>3.21</v>
      </c>
      <c r="S402" s="1">
        <v>59.5</v>
      </c>
      <c r="V402" s="1">
        <v>33600</v>
      </c>
      <c r="W402" s="182">
        <f>41.9*1.05</f>
        <v>43.994999999999997</v>
      </c>
      <c r="X402" s="1" t="s">
        <v>4868</v>
      </c>
      <c r="AA402" s="183">
        <f>K402*100*R402*(J402*I402)/(S402*1000)</f>
        <v>10.48779831932773</v>
      </c>
      <c r="AB402" s="183">
        <f>(V402*(J402*I402)*1.1)/9000*W402/1000</f>
        <v>9.7563312</v>
      </c>
      <c r="AE402" s="183">
        <f>J402*I402*(G402/100)</f>
        <v>163.61999999999998</v>
      </c>
    </row>
    <row r="404" spans="1:32" x14ac:dyDescent="0.2">
      <c r="C404" s="293"/>
      <c r="D404" s="293"/>
      <c r="E404" s="12"/>
      <c r="F404" s="12"/>
      <c r="G404" s="12"/>
      <c r="H404" s="12"/>
      <c r="I404" s="326" t="s">
        <v>2714</v>
      </c>
      <c r="J404" s="21">
        <v>0</v>
      </c>
      <c r="K404" s="12"/>
      <c r="L404" s="12"/>
      <c r="M404" s="12"/>
      <c r="N404" s="12"/>
      <c r="O404" s="12"/>
      <c r="P404" s="12"/>
      <c r="Q404" s="296"/>
      <c r="R404" s="250"/>
      <c r="S404" s="250"/>
      <c r="T404" s="250"/>
      <c r="U404" s="250"/>
      <c r="V404" s="250"/>
      <c r="W404" s="250"/>
      <c r="X404" s="255"/>
      <c r="Y404" s="255"/>
      <c r="Z404" s="255"/>
      <c r="AA404" s="250"/>
      <c r="AB404" s="250"/>
    </row>
    <row r="405" spans="1:32" x14ac:dyDescent="0.2">
      <c r="A405" s="327"/>
      <c r="B405" s="287"/>
      <c r="C405" s="287"/>
      <c r="D405" s="287"/>
      <c r="E405" s="288"/>
      <c r="F405" s="289" t="s">
        <v>3652</v>
      </c>
      <c r="G405" s="288"/>
      <c r="H405" s="288"/>
      <c r="I405" s="288"/>
      <c r="J405" s="288"/>
      <c r="K405" s="288"/>
      <c r="L405" s="288"/>
      <c r="M405" s="288"/>
      <c r="N405" s="288"/>
      <c r="O405" s="288"/>
      <c r="P405" s="288"/>
      <c r="Q405" s="290"/>
      <c r="R405" s="291">
        <f>SUM(R327:R404)</f>
        <v>81.889999999999972</v>
      </c>
      <c r="S405" s="1"/>
      <c r="T405" s="1"/>
      <c r="U405" s="1"/>
      <c r="V405" s="1"/>
      <c r="W405" s="1"/>
      <c r="AA405" s="183"/>
      <c r="AB405" s="183"/>
      <c r="AE405" s="1"/>
    </row>
    <row r="406" spans="1:32" s="381" customFormat="1" ht="15.75" thickBot="1" x14ac:dyDescent="0.3">
      <c r="A406" s="423" t="s">
        <v>4113</v>
      </c>
      <c r="B406" s="136" t="s">
        <v>4558</v>
      </c>
      <c r="C406" s="136" t="s">
        <v>4072</v>
      </c>
      <c r="D406" s="136" t="s">
        <v>4114</v>
      </c>
      <c r="E406" s="136">
        <v>101989</v>
      </c>
      <c r="F406" s="136">
        <v>238312</v>
      </c>
      <c r="G406" s="136">
        <v>280</v>
      </c>
      <c r="H406" s="136">
        <v>303</v>
      </c>
      <c r="I406" s="133">
        <v>1</v>
      </c>
      <c r="J406" s="136" t="s">
        <v>1155</v>
      </c>
      <c r="K406" s="136">
        <v>38</v>
      </c>
      <c r="L406" s="136" t="s">
        <v>4115</v>
      </c>
      <c r="M406" s="136" t="s">
        <v>3594</v>
      </c>
      <c r="O406" s="136" t="s">
        <v>4451</v>
      </c>
      <c r="P406" s="136" t="s">
        <v>2277</v>
      </c>
      <c r="Q406" s="166">
        <v>41299</v>
      </c>
      <c r="R406" s="308">
        <v>3.21</v>
      </c>
      <c r="S406" s="1">
        <v>72</v>
      </c>
      <c r="T406"/>
      <c r="U406"/>
      <c r="V406" s="1">
        <v>33600</v>
      </c>
      <c r="W406" s="182">
        <f>41.9*1.05</f>
        <v>43.994999999999997</v>
      </c>
      <c r="X406" s="1" t="s">
        <v>4868</v>
      </c>
      <c r="Y406" s="1"/>
      <c r="Z406" s="1"/>
      <c r="AA406" s="183">
        <f>K406*100*R406*(J406*I406)/(S406*1000)</f>
        <v>18.127583333333334</v>
      </c>
      <c r="AB406" s="183">
        <f>(V406*(J406*I406)*1.1)/9000*W406/1000</f>
        <v>19.3319896</v>
      </c>
      <c r="AC406"/>
      <c r="AD406"/>
      <c r="AE406" s="183">
        <f>J406*I406*(G406/100)</f>
        <v>299.59999999999997</v>
      </c>
      <c r="AF406" s="328"/>
    </row>
    <row r="407" spans="1:32" s="381" customFormat="1" ht="15" x14ac:dyDescent="0.25">
      <c r="A407" s="424"/>
      <c r="B407" s="17"/>
      <c r="C407" s="312"/>
      <c r="D407" s="312"/>
      <c r="E407" s="312"/>
      <c r="F407" s="312"/>
      <c r="G407" s="312"/>
      <c r="H407" s="312"/>
      <c r="I407" s="310" t="s">
        <v>4116</v>
      </c>
      <c r="J407" s="425" t="s">
        <v>1155</v>
      </c>
      <c r="K407" s="312"/>
      <c r="L407" s="312"/>
      <c r="M407" s="312"/>
      <c r="O407" s="312"/>
      <c r="P407" s="312"/>
      <c r="Q407" s="315"/>
      <c r="R407" s="1"/>
      <c r="S407" s="1"/>
      <c r="T407"/>
      <c r="U407"/>
      <c r="V407" s="1"/>
      <c r="W407" s="182"/>
      <c r="X407" s="1"/>
      <c r="Y407" s="1"/>
      <c r="Z407" s="1"/>
      <c r="AA407" s="183"/>
      <c r="AB407" s="183"/>
      <c r="AC407"/>
      <c r="AD407"/>
      <c r="AE407" s="183"/>
      <c r="AF407" s="328"/>
    </row>
    <row r="408" spans="1:32" x14ac:dyDescent="0.2">
      <c r="C408" s="316"/>
      <c r="D408" s="316"/>
      <c r="E408" s="317">
        <v>41304</v>
      </c>
      <c r="F408" s="318" t="s">
        <v>4117</v>
      </c>
      <c r="G408" s="319"/>
      <c r="H408" s="319"/>
      <c r="I408" s="319"/>
      <c r="J408" s="319"/>
      <c r="K408" s="319"/>
      <c r="L408" s="319"/>
      <c r="M408" s="319"/>
      <c r="N408" s="319"/>
      <c r="O408" s="319"/>
      <c r="P408" s="319"/>
      <c r="Q408" s="320"/>
    </row>
    <row r="409" spans="1:32" x14ac:dyDescent="0.2">
      <c r="B409" s="331"/>
      <c r="C409" s="332"/>
      <c r="D409" s="332"/>
      <c r="E409" s="333">
        <v>41228</v>
      </c>
      <c r="F409" s="334" t="s">
        <v>4118</v>
      </c>
      <c r="G409" s="334"/>
      <c r="H409" s="334"/>
      <c r="I409" s="334"/>
      <c r="J409" s="334"/>
      <c r="K409" s="334"/>
      <c r="L409" s="334"/>
      <c r="M409" s="334"/>
      <c r="N409" s="334"/>
      <c r="O409" s="334"/>
      <c r="P409" s="334"/>
      <c r="Q409" s="335"/>
      <c r="R409" s="1"/>
      <c r="S409" s="1"/>
      <c r="T409" s="1"/>
      <c r="U409" s="1"/>
      <c r="V409" s="1"/>
      <c r="W409" s="1"/>
      <c r="AA409" s="1"/>
      <c r="AB409" s="1"/>
      <c r="AC409" s="183"/>
      <c r="AD409" s="183"/>
    </row>
    <row r="410" spans="1:32" x14ac:dyDescent="0.2">
      <c r="A410" s="136" t="s">
        <v>4119</v>
      </c>
      <c r="B410" s="136" t="s">
        <v>4558</v>
      </c>
      <c r="C410" s="136" t="s">
        <v>2725</v>
      </c>
      <c r="D410" s="136" t="s">
        <v>4120</v>
      </c>
      <c r="E410" s="136">
        <v>101158</v>
      </c>
      <c r="F410" s="136" t="s">
        <v>646</v>
      </c>
      <c r="G410" s="136">
        <v>280</v>
      </c>
      <c r="H410" s="136">
        <v>303</v>
      </c>
      <c r="I410" s="136" t="s">
        <v>4833</v>
      </c>
      <c r="J410" s="136" t="s">
        <v>4121</v>
      </c>
      <c r="K410" s="136">
        <v>54</v>
      </c>
      <c r="L410" s="136">
        <v>330</v>
      </c>
      <c r="M410" s="136" t="s">
        <v>1636</v>
      </c>
      <c r="N410" s="136">
        <v>9</v>
      </c>
      <c r="O410" s="136" t="s">
        <v>3664</v>
      </c>
      <c r="P410" s="136" t="s">
        <v>4807</v>
      </c>
      <c r="Q410" s="166">
        <v>41311</v>
      </c>
      <c r="R410" s="181">
        <v>3.21</v>
      </c>
      <c r="S410" s="1">
        <v>72</v>
      </c>
      <c r="V410" s="1">
        <v>33600</v>
      </c>
      <c r="W410" s="182">
        <f t="shared" ref="W410:W449" si="22">41.9*1.05</f>
        <v>43.994999999999997</v>
      </c>
      <c r="X410" s="1" t="s">
        <v>4868</v>
      </c>
      <c r="AA410" s="183">
        <f t="shared" ref="AA410:AA438" si="23">K410*100*R410*(J410*I410)/(S410*1000)</f>
        <v>79.447500000000005</v>
      </c>
      <c r="AB410" s="183">
        <f t="shared" ref="AB410:AB438" si="24">(V410*(J410*I410)*1.1)/9000*W410/1000</f>
        <v>59.62202400000001</v>
      </c>
      <c r="AE410" s="183">
        <f t="shared" ref="AE410:AE438" si="25">J410*I410*(G410/100)</f>
        <v>923.99999999999989</v>
      </c>
    </row>
    <row r="411" spans="1:32" s="1" customFormat="1" x14ac:dyDescent="0.2">
      <c r="A411" s="133" t="s">
        <v>4122</v>
      </c>
      <c r="B411" s="133" t="s">
        <v>4558</v>
      </c>
      <c r="C411" s="136" t="s">
        <v>2725</v>
      </c>
      <c r="D411" s="133" t="s">
        <v>4123</v>
      </c>
      <c r="E411" s="136" t="s">
        <v>4124</v>
      </c>
      <c r="F411" s="133">
        <v>236012</v>
      </c>
      <c r="G411" s="136" t="s">
        <v>3620</v>
      </c>
      <c r="H411" s="133">
        <v>303</v>
      </c>
      <c r="I411" s="133">
        <v>1</v>
      </c>
      <c r="J411" s="133">
        <v>200</v>
      </c>
      <c r="K411" s="133">
        <v>36</v>
      </c>
      <c r="L411" s="133">
        <v>200</v>
      </c>
      <c r="M411" s="133" t="s">
        <v>2416</v>
      </c>
      <c r="N411" s="136" t="s">
        <v>3403</v>
      </c>
      <c r="O411" s="426" t="s">
        <v>1397</v>
      </c>
      <c r="P411" s="133" t="s">
        <v>4807</v>
      </c>
      <c r="Q411" s="166" t="s">
        <v>4228</v>
      </c>
      <c r="R411" s="181">
        <v>3.21</v>
      </c>
      <c r="S411" s="1">
        <v>59.5</v>
      </c>
      <c r="T411"/>
      <c r="U411"/>
      <c r="V411" s="1">
        <v>33600</v>
      </c>
      <c r="W411" s="182">
        <f t="shared" si="22"/>
        <v>43.994999999999997</v>
      </c>
      <c r="X411" s="1" t="s">
        <v>4868</v>
      </c>
      <c r="AA411" s="183">
        <f t="shared" si="23"/>
        <v>38.843697478991594</v>
      </c>
      <c r="AB411" s="183">
        <f t="shared" si="24"/>
        <v>36.134560000000008</v>
      </c>
      <c r="AC411"/>
      <c r="AD411"/>
      <c r="AE411" s="183">
        <f t="shared" si="25"/>
        <v>560</v>
      </c>
    </row>
    <row r="412" spans="1:32" s="1" customFormat="1" x14ac:dyDescent="0.2">
      <c r="A412" s="136" t="s">
        <v>4229</v>
      </c>
      <c r="B412" s="133" t="s">
        <v>4558</v>
      </c>
      <c r="C412" s="136" t="s">
        <v>2725</v>
      </c>
      <c r="D412" s="136" t="s">
        <v>4230</v>
      </c>
      <c r="E412" s="136" t="s">
        <v>1745</v>
      </c>
      <c r="F412" s="133" t="s">
        <v>1746</v>
      </c>
      <c r="G412" s="136" t="s">
        <v>3620</v>
      </c>
      <c r="H412" s="133">
        <v>303</v>
      </c>
      <c r="I412" s="133">
        <v>1</v>
      </c>
      <c r="J412" s="133">
        <v>56.5</v>
      </c>
      <c r="K412" s="133">
        <v>36</v>
      </c>
      <c r="L412" s="133">
        <v>55</v>
      </c>
      <c r="M412" s="133" t="s">
        <v>2416</v>
      </c>
      <c r="N412" s="136" t="s">
        <v>3612</v>
      </c>
      <c r="O412" s="426" t="s">
        <v>1397</v>
      </c>
      <c r="P412" s="133" t="s">
        <v>4816</v>
      </c>
      <c r="Q412" s="166">
        <v>41317</v>
      </c>
      <c r="R412" s="181">
        <v>3.21</v>
      </c>
      <c r="S412" s="1">
        <v>59.5</v>
      </c>
      <c r="T412"/>
      <c r="U412"/>
      <c r="V412" s="1">
        <v>33600</v>
      </c>
      <c r="W412" s="182">
        <f t="shared" si="22"/>
        <v>43.994999999999997</v>
      </c>
      <c r="X412" s="1" t="s">
        <v>4868</v>
      </c>
      <c r="AA412" s="183">
        <f t="shared" si="23"/>
        <v>10.973344537815127</v>
      </c>
      <c r="AB412" s="183">
        <f t="shared" si="24"/>
        <v>10.208013200000002</v>
      </c>
      <c r="AC412"/>
      <c r="AD412"/>
      <c r="AE412" s="183">
        <f t="shared" si="25"/>
        <v>158.19999999999999</v>
      </c>
    </row>
    <row r="413" spans="1:32" s="1" customFormat="1" x14ac:dyDescent="0.2">
      <c r="A413" s="133" t="s">
        <v>4231</v>
      </c>
      <c r="B413" s="133" t="s">
        <v>4558</v>
      </c>
      <c r="C413" s="133">
        <v>664</v>
      </c>
      <c r="D413" s="133">
        <v>4</v>
      </c>
      <c r="E413" s="136" t="s">
        <v>4232</v>
      </c>
      <c r="F413" s="133" t="s">
        <v>4233</v>
      </c>
      <c r="G413" s="136" t="s">
        <v>3620</v>
      </c>
      <c r="H413" s="133">
        <v>303</v>
      </c>
      <c r="I413" s="133">
        <v>1</v>
      </c>
      <c r="J413" s="133">
        <v>46</v>
      </c>
      <c r="K413" s="133">
        <v>45</v>
      </c>
      <c r="L413" s="133">
        <v>45</v>
      </c>
      <c r="M413" s="133" t="s">
        <v>4234</v>
      </c>
      <c r="N413" s="136" t="s">
        <v>4833</v>
      </c>
      <c r="O413" s="133" t="s">
        <v>2372</v>
      </c>
      <c r="P413" s="133" t="s">
        <v>4807</v>
      </c>
      <c r="Q413" s="133" t="s">
        <v>4235</v>
      </c>
      <c r="R413" s="181">
        <v>3.21</v>
      </c>
      <c r="S413" s="1">
        <v>59.5</v>
      </c>
      <c r="T413"/>
      <c r="U413"/>
      <c r="V413" s="1">
        <v>33600</v>
      </c>
      <c r="W413" s="182">
        <f t="shared" si="22"/>
        <v>43.994999999999997</v>
      </c>
      <c r="X413" s="1" t="s">
        <v>4868</v>
      </c>
      <c r="AA413" s="183">
        <f t="shared" si="23"/>
        <v>11.167563025210084</v>
      </c>
      <c r="AB413" s="183">
        <f t="shared" si="24"/>
        <v>8.3109488000000002</v>
      </c>
      <c r="AC413"/>
      <c r="AD413"/>
      <c r="AE413" s="183">
        <f t="shared" si="25"/>
        <v>128.79999999999998</v>
      </c>
    </row>
    <row r="414" spans="1:32" s="1" customFormat="1" ht="13.5" thickBot="1" x14ac:dyDescent="0.25">
      <c r="A414" s="133" t="s">
        <v>4236</v>
      </c>
      <c r="B414" s="133" t="s">
        <v>4558</v>
      </c>
      <c r="C414" s="133">
        <v>664</v>
      </c>
      <c r="D414" s="133">
        <v>5</v>
      </c>
      <c r="E414" s="136" t="s">
        <v>4237</v>
      </c>
      <c r="F414" s="133" t="s">
        <v>4238</v>
      </c>
      <c r="G414" s="136" t="s">
        <v>3620</v>
      </c>
      <c r="H414" s="133">
        <v>303</v>
      </c>
      <c r="I414" s="133">
        <v>1</v>
      </c>
      <c r="J414" s="133">
        <v>25</v>
      </c>
      <c r="K414" s="133">
        <v>63</v>
      </c>
      <c r="L414" s="133">
        <v>25</v>
      </c>
      <c r="M414" s="133" t="s">
        <v>4239</v>
      </c>
      <c r="N414" s="133"/>
      <c r="O414" s="133" t="s">
        <v>4240</v>
      </c>
      <c r="P414" s="133" t="s">
        <v>4807</v>
      </c>
      <c r="Q414" s="166">
        <v>41325</v>
      </c>
      <c r="R414" s="308">
        <v>3.21</v>
      </c>
      <c r="S414" s="1">
        <v>59.5</v>
      </c>
      <c r="T414"/>
      <c r="U414"/>
      <c r="V414" s="1">
        <v>33600</v>
      </c>
      <c r="W414" s="182">
        <f t="shared" si="22"/>
        <v>43.994999999999997</v>
      </c>
      <c r="X414" s="1" t="s">
        <v>4868</v>
      </c>
      <c r="AA414" s="183">
        <f t="shared" si="23"/>
        <v>8.4970588235294109</v>
      </c>
      <c r="AB414" s="183">
        <f t="shared" si="24"/>
        <v>4.5168200000000009</v>
      </c>
      <c r="AC414"/>
      <c r="AD414"/>
      <c r="AE414" s="183">
        <f t="shared" si="25"/>
        <v>70</v>
      </c>
    </row>
    <row r="415" spans="1:32" x14ac:dyDescent="0.2">
      <c r="A415" s="133" t="s">
        <v>4241</v>
      </c>
      <c r="B415" s="133" t="s">
        <v>4558</v>
      </c>
      <c r="C415" s="136" t="s">
        <v>2725</v>
      </c>
      <c r="D415" s="133">
        <v>6</v>
      </c>
      <c r="E415" s="136" t="s">
        <v>4242</v>
      </c>
      <c r="F415" s="134" t="s">
        <v>4243</v>
      </c>
      <c r="G415" s="427" t="s">
        <v>3620</v>
      </c>
      <c r="H415" s="133">
        <v>303</v>
      </c>
      <c r="I415" s="133">
        <v>1</v>
      </c>
      <c r="J415" s="133">
        <v>350</v>
      </c>
      <c r="K415" s="133">
        <v>63</v>
      </c>
      <c r="L415" s="133">
        <v>350</v>
      </c>
      <c r="M415" s="133" t="s">
        <v>4244</v>
      </c>
      <c r="N415" s="336" t="s">
        <v>2395</v>
      </c>
      <c r="O415" s="133" t="s">
        <v>4245</v>
      </c>
      <c r="P415" s="135" t="s">
        <v>4807</v>
      </c>
      <c r="Q415" s="342">
        <v>41338</v>
      </c>
      <c r="R415" s="181">
        <v>3.21</v>
      </c>
      <c r="S415" s="1">
        <v>59.5</v>
      </c>
      <c r="V415" s="1">
        <v>33600</v>
      </c>
      <c r="W415" s="182">
        <f t="shared" si="22"/>
        <v>43.994999999999997</v>
      </c>
      <c r="X415" s="1" t="s">
        <v>4868</v>
      </c>
      <c r="AA415" s="183">
        <f t="shared" si="23"/>
        <v>118.95882352941176</v>
      </c>
      <c r="AB415" s="183">
        <f t="shared" si="24"/>
        <v>63.235480000000003</v>
      </c>
      <c r="AE415" s="183">
        <f t="shared" si="25"/>
        <v>979.99999999999989</v>
      </c>
    </row>
    <row r="416" spans="1:32" s="1" customFormat="1" x14ac:dyDescent="0.2">
      <c r="A416" s="133" t="s">
        <v>3676</v>
      </c>
      <c r="B416" s="133" t="s">
        <v>4558</v>
      </c>
      <c r="C416" s="133">
        <v>664</v>
      </c>
      <c r="D416" s="133">
        <v>7</v>
      </c>
      <c r="E416" s="136" t="s">
        <v>4246</v>
      </c>
      <c r="F416" s="428" t="s">
        <v>646</v>
      </c>
      <c r="G416" s="136" t="s">
        <v>3620</v>
      </c>
      <c r="H416" s="133">
        <v>303</v>
      </c>
      <c r="I416" s="133">
        <v>1</v>
      </c>
      <c r="J416" s="133">
        <v>200</v>
      </c>
      <c r="K416" s="133">
        <v>54</v>
      </c>
      <c r="L416" s="133">
        <v>1100</v>
      </c>
      <c r="M416" s="133" t="s">
        <v>4247</v>
      </c>
      <c r="N416" s="136" t="s">
        <v>632</v>
      </c>
      <c r="O416" s="133" t="s">
        <v>4248</v>
      </c>
      <c r="P416" s="133"/>
      <c r="Q416" s="133"/>
      <c r="R416" s="181">
        <v>3.21</v>
      </c>
      <c r="S416" s="1">
        <v>72</v>
      </c>
      <c r="T416"/>
      <c r="U416"/>
      <c r="V416" s="1">
        <v>33600</v>
      </c>
      <c r="W416" s="182">
        <f t="shared" si="22"/>
        <v>43.994999999999997</v>
      </c>
      <c r="X416" s="1" t="s">
        <v>4868</v>
      </c>
      <c r="AA416" s="183">
        <f t="shared" si="23"/>
        <v>48.15</v>
      </c>
      <c r="AB416" s="183">
        <f t="shared" si="24"/>
        <v>36.134560000000008</v>
      </c>
      <c r="AC416"/>
      <c r="AD416"/>
      <c r="AE416" s="183">
        <f t="shared" si="25"/>
        <v>560</v>
      </c>
    </row>
    <row r="417" spans="1:31" x14ac:dyDescent="0.2">
      <c r="A417" s="133" t="s">
        <v>3676</v>
      </c>
      <c r="B417" s="133" t="s">
        <v>4558</v>
      </c>
      <c r="C417" s="133">
        <v>664</v>
      </c>
      <c r="D417" s="133">
        <v>8</v>
      </c>
      <c r="E417" s="136" t="s">
        <v>4246</v>
      </c>
      <c r="F417" s="428" t="s">
        <v>646</v>
      </c>
      <c r="G417" s="136" t="s">
        <v>3620</v>
      </c>
      <c r="H417" s="133">
        <v>303</v>
      </c>
      <c r="I417" s="133">
        <v>1</v>
      </c>
      <c r="J417" s="135">
        <v>304</v>
      </c>
      <c r="K417" s="133">
        <v>54</v>
      </c>
      <c r="L417" s="133">
        <v>1100</v>
      </c>
      <c r="M417" s="133" t="s">
        <v>4247</v>
      </c>
      <c r="N417" s="136" t="s">
        <v>632</v>
      </c>
      <c r="O417" s="133" t="s">
        <v>4248</v>
      </c>
      <c r="P417" s="133" t="s">
        <v>4807</v>
      </c>
      <c r="Q417" s="166">
        <v>41351</v>
      </c>
      <c r="R417" s="181">
        <v>3.21</v>
      </c>
      <c r="S417" s="1">
        <v>72</v>
      </c>
      <c r="V417" s="1">
        <v>33600</v>
      </c>
      <c r="W417" s="182">
        <f t="shared" si="22"/>
        <v>43.994999999999997</v>
      </c>
      <c r="X417" s="1" t="s">
        <v>4868</v>
      </c>
      <c r="AA417" s="183">
        <f t="shared" si="23"/>
        <v>73.188000000000002</v>
      </c>
      <c r="AB417" s="183">
        <f t="shared" si="24"/>
        <v>54.924531199999997</v>
      </c>
      <c r="AE417" s="183">
        <f t="shared" si="25"/>
        <v>851.19999999999993</v>
      </c>
    </row>
    <row r="418" spans="1:31" x14ac:dyDescent="0.2">
      <c r="A418" s="133" t="s">
        <v>3672</v>
      </c>
      <c r="B418" s="429" t="s">
        <v>4558</v>
      </c>
      <c r="C418" s="430"/>
      <c r="D418" s="430"/>
      <c r="E418" s="429"/>
      <c r="F418" s="429"/>
      <c r="G418" s="429"/>
      <c r="H418" s="429"/>
      <c r="I418" s="429"/>
      <c r="J418" s="429"/>
      <c r="K418" s="429"/>
      <c r="L418" s="431"/>
      <c r="M418" s="431"/>
      <c r="N418" s="429"/>
      <c r="O418" s="431"/>
      <c r="P418" s="431"/>
      <c r="Q418" s="431"/>
      <c r="R418" s="432" t="s">
        <v>4249</v>
      </c>
      <c r="S418" s="433"/>
      <c r="T418" s="434"/>
      <c r="V418" s="1">
        <v>33600</v>
      </c>
      <c r="W418" s="182">
        <f t="shared" si="22"/>
        <v>43.994999999999997</v>
      </c>
      <c r="X418" s="1" t="s">
        <v>4868</v>
      </c>
      <c r="AA418" s="183" t="e">
        <f t="shared" si="23"/>
        <v>#VALUE!</v>
      </c>
      <c r="AB418" s="183">
        <f t="shared" si="24"/>
        <v>0</v>
      </c>
      <c r="AE418" s="183">
        <f t="shared" si="25"/>
        <v>0</v>
      </c>
    </row>
    <row r="419" spans="1:31" x14ac:dyDescent="0.2">
      <c r="A419" s="177" t="s">
        <v>4250</v>
      </c>
      <c r="B419" s="177" t="s">
        <v>4558</v>
      </c>
      <c r="C419" s="179" t="s">
        <v>2725</v>
      </c>
      <c r="D419" s="179" t="s">
        <v>4907</v>
      </c>
      <c r="E419" s="177">
        <v>102045</v>
      </c>
      <c r="F419" s="177" t="s">
        <v>2639</v>
      </c>
      <c r="G419" s="177">
        <v>280</v>
      </c>
      <c r="H419" s="177">
        <v>303</v>
      </c>
      <c r="I419" s="177">
        <v>1</v>
      </c>
      <c r="J419" s="177">
        <v>10</v>
      </c>
      <c r="K419" s="177">
        <v>54</v>
      </c>
      <c r="L419" s="177">
        <v>10</v>
      </c>
      <c r="M419" s="177" t="s">
        <v>4251</v>
      </c>
      <c r="N419" s="177"/>
      <c r="O419" s="177" t="s">
        <v>3706</v>
      </c>
      <c r="P419" s="177" t="s">
        <v>4804</v>
      </c>
      <c r="Q419" s="178">
        <v>41352</v>
      </c>
      <c r="R419" s="181">
        <v>3.21</v>
      </c>
      <c r="S419" s="1">
        <v>72</v>
      </c>
      <c r="V419" s="1">
        <v>33600</v>
      </c>
      <c r="W419" s="182">
        <f t="shared" si="22"/>
        <v>43.994999999999997</v>
      </c>
      <c r="X419" s="1" t="s">
        <v>4868</v>
      </c>
      <c r="AA419" s="183">
        <f t="shared" si="23"/>
        <v>2.4075000000000002</v>
      </c>
      <c r="AB419" s="183">
        <f t="shared" si="24"/>
        <v>1.8067280000000001</v>
      </c>
      <c r="AE419" s="183">
        <f t="shared" si="25"/>
        <v>28</v>
      </c>
    </row>
    <row r="420" spans="1:31" x14ac:dyDescent="0.2">
      <c r="A420" s="133" t="s">
        <v>4252</v>
      </c>
      <c r="B420" s="133" t="s">
        <v>4558</v>
      </c>
      <c r="C420" s="136" t="s">
        <v>2725</v>
      </c>
      <c r="D420" s="133">
        <v>11</v>
      </c>
      <c r="E420" s="136" t="s">
        <v>4253</v>
      </c>
      <c r="F420" s="133" t="s">
        <v>1737</v>
      </c>
      <c r="G420" s="136" t="s">
        <v>3620</v>
      </c>
      <c r="H420" s="133">
        <v>303</v>
      </c>
      <c r="I420" s="133">
        <v>1</v>
      </c>
      <c r="J420" s="133">
        <v>165</v>
      </c>
      <c r="K420" s="133">
        <v>45</v>
      </c>
      <c r="L420" s="133">
        <v>165</v>
      </c>
      <c r="M420" s="133" t="s">
        <v>4254</v>
      </c>
      <c r="N420" s="336" t="s">
        <v>3595</v>
      </c>
      <c r="O420" s="133" t="s">
        <v>4451</v>
      </c>
      <c r="P420" s="133" t="s">
        <v>4804</v>
      </c>
      <c r="Q420" s="166">
        <v>41355</v>
      </c>
      <c r="R420" s="181">
        <v>3.21</v>
      </c>
      <c r="S420" s="1">
        <v>72</v>
      </c>
      <c r="V420" s="1">
        <v>33600</v>
      </c>
      <c r="W420" s="182">
        <f t="shared" si="22"/>
        <v>43.994999999999997</v>
      </c>
      <c r="X420" s="1" t="s">
        <v>4868</v>
      </c>
      <c r="AA420" s="183">
        <f t="shared" si="23"/>
        <v>33.103124999999999</v>
      </c>
      <c r="AB420" s="183">
        <f t="shared" si="24"/>
        <v>29.811012000000005</v>
      </c>
      <c r="AE420" s="183">
        <f t="shared" si="25"/>
        <v>461.99999999999994</v>
      </c>
    </row>
    <row r="421" spans="1:31" ht="13.5" thickBot="1" x14ac:dyDescent="0.25">
      <c r="A421" s="172" t="s">
        <v>4255</v>
      </c>
      <c r="B421" s="133" t="s">
        <v>4558</v>
      </c>
      <c r="C421" s="136" t="s">
        <v>2725</v>
      </c>
      <c r="D421" s="133">
        <v>12</v>
      </c>
      <c r="E421" s="136" t="s">
        <v>4256</v>
      </c>
      <c r="F421" s="133" t="s">
        <v>1735</v>
      </c>
      <c r="G421" s="136" t="s">
        <v>3620</v>
      </c>
      <c r="H421" s="133">
        <v>303</v>
      </c>
      <c r="I421" s="133">
        <v>1</v>
      </c>
      <c r="J421" s="133">
        <v>55</v>
      </c>
      <c r="K421" s="133">
        <v>45</v>
      </c>
      <c r="L421" s="133">
        <v>55</v>
      </c>
      <c r="M421" s="133" t="s">
        <v>4254</v>
      </c>
      <c r="N421" s="336" t="s">
        <v>4836</v>
      </c>
      <c r="O421" s="133" t="s">
        <v>4451</v>
      </c>
      <c r="P421" s="133" t="s">
        <v>4807</v>
      </c>
      <c r="Q421" s="166">
        <v>41355</v>
      </c>
      <c r="R421" s="308">
        <v>3.21</v>
      </c>
      <c r="S421" s="1">
        <v>72</v>
      </c>
      <c r="V421" s="1">
        <v>33600</v>
      </c>
      <c r="W421" s="182">
        <f t="shared" si="22"/>
        <v>43.994999999999997</v>
      </c>
      <c r="X421" s="1" t="s">
        <v>4868</v>
      </c>
      <c r="AA421" s="183">
        <f t="shared" si="23"/>
        <v>11.034375000000001</v>
      </c>
      <c r="AB421" s="183">
        <f t="shared" si="24"/>
        <v>9.9370039999999999</v>
      </c>
      <c r="AE421" s="183">
        <f t="shared" si="25"/>
        <v>154</v>
      </c>
    </row>
    <row r="422" spans="1:31" x14ac:dyDescent="0.2">
      <c r="A422" s="133" t="s">
        <v>4257</v>
      </c>
      <c r="B422" s="133" t="s">
        <v>4558</v>
      </c>
      <c r="C422" s="136" t="s">
        <v>2725</v>
      </c>
      <c r="D422" s="136" t="s">
        <v>4258</v>
      </c>
      <c r="E422" s="133">
        <v>102018</v>
      </c>
      <c r="F422" s="133" t="s">
        <v>4259</v>
      </c>
      <c r="G422" s="133">
        <v>280</v>
      </c>
      <c r="H422" s="133">
        <v>303</v>
      </c>
      <c r="I422" s="133">
        <v>1</v>
      </c>
      <c r="J422" s="133">
        <v>55</v>
      </c>
      <c r="K422" s="133">
        <v>63</v>
      </c>
      <c r="L422" s="135">
        <v>55</v>
      </c>
      <c r="M422" s="133" t="s">
        <v>4260</v>
      </c>
      <c r="N422" s="133">
        <v>2</v>
      </c>
      <c r="O422" s="135" t="s">
        <v>4261</v>
      </c>
      <c r="P422" s="133" t="s">
        <v>4804</v>
      </c>
      <c r="Q422" s="166">
        <v>41358</v>
      </c>
      <c r="R422" s="181">
        <v>3.21</v>
      </c>
      <c r="S422" s="1">
        <v>59.5</v>
      </c>
      <c r="V422" s="1">
        <v>33600</v>
      </c>
      <c r="W422" s="182">
        <f t="shared" si="22"/>
        <v>43.994999999999997</v>
      </c>
      <c r="X422" s="1" t="s">
        <v>4868</v>
      </c>
      <c r="AA422" s="183">
        <f t="shared" si="23"/>
        <v>18.693529411764708</v>
      </c>
      <c r="AB422" s="183">
        <f t="shared" si="24"/>
        <v>9.9370039999999999</v>
      </c>
      <c r="AE422" s="183">
        <f t="shared" si="25"/>
        <v>154</v>
      </c>
    </row>
    <row r="423" spans="1:31" x14ac:dyDescent="0.2">
      <c r="A423" s="133" t="s">
        <v>4262</v>
      </c>
      <c r="B423" s="133" t="s">
        <v>4263</v>
      </c>
      <c r="C423" s="136" t="s">
        <v>2725</v>
      </c>
      <c r="D423" s="133">
        <v>14</v>
      </c>
      <c r="E423" s="136" t="s">
        <v>4264</v>
      </c>
      <c r="F423" s="133" t="s">
        <v>1311</v>
      </c>
      <c r="G423" s="136" t="s">
        <v>3620</v>
      </c>
      <c r="H423" s="133">
        <v>303</v>
      </c>
      <c r="I423" s="133">
        <v>1</v>
      </c>
      <c r="J423" s="133">
        <v>110</v>
      </c>
      <c r="K423" s="133">
        <v>45</v>
      </c>
      <c r="L423" s="133">
        <v>110</v>
      </c>
      <c r="M423" s="133" t="s">
        <v>4260</v>
      </c>
      <c r="N423" s="336" t="s">
        <v>3598</v>
      </c>
      <c r="O423" s="133" t="s">
        <v>4451</v>
      </c>
      <c r="P423" s="133" t="s">
        <v>4816</v>
      </c>
      <c r="Q423" s="166">
        <v>41361</v>
      </c>
      <c r="R423" s="181">
        <v>3.21</v>
      </c>
      <c r="S423" s="1">
        <v>72</v>
      </c>
      <c r="V423" s="1">
        <v>33600</v>
      </c>
      <c r="W423" s="182">
        <f t="shared" si="22"/>
        <v>43.994999999999997</v>
      </c>
      <c r="X423" s="1" t="s">
        <v>4868</v>
      </c>
      <c r="AA423" s="183">
        <f t="shared" si="23"/>
        <v>22.068750000000001</v>
      </c>
      <c r="AB423" s="183">
        <f t="shared" si="24"/>
        <v>19.874008</v>
      </c>
      <c r="AE423" s="183">
        <f t="shared" si="25"/>
        <v>308</v>
      </c>
    </row>
    <row r="424" spans="1:31" x14ac:dyDescent="0.2">
      <c r="A424" s="133" t="s">
        <v>4265</v>
      </c>
      <c r="B424" s="133" t="s">
        <v>4558</v>
      </c>
      <c r="C424" s="133">
        <v>664</v>
      </c>
      <c r="D424" s="136" t="s">
        <v>4266</v>
      </c>
      <c r="E424" s="136" t="s">
        <v>4267</v>
      </c>
      <c r="F424" s="133" t="s">
        <v>4268</v>
      </c>
      <c r="G424" s="136" t="s">
        <v>3629</v>
      </c>
      <c r="H424" s="133">
        <v>151</v>
      </c>
      <c r="I424" s="133">
        <v>1</v>
      </c>
      <c r="J424" s="133">
        <v>110</v>
      </c>
      <c r="K424" s="133">
        <v>45</v>
      </c>
      <c r="L424" s="133">
        <v>110</v>
      </c>
      <c r="M424" s="133" t="s">
        <v>4269</v>
      </c>
      <c r="N424" s="336" t="s">
        <v>4270</v>
      </c>
      <c r="O424" s="133" t="s">
        <v>4556</v>
      </c>
      <c r="P424" s="133" t="s">
        <v>4804</v>
      </c>
      <c r="Q424" s="166">
        <v>41369</v>
      </c>
      <c r="R424" s="181">
        <v>1.61</v>
      </c>
      <c r="S424" s="1">
        <v>59.5</v>
      </c>
      <c r="V424" s="1">
        <v>16800</v>
      </c>
      <c r="W424" s="182">
        <f t="shared" si="22"/>
        <v>43.994999999999997</v>
      </c>
      <c r="X424" s="1" t="s">
        <v>4868</v>
      </c>
      <c r="AA424" s="183">
        <f t="shared" si="23"/>
        <v>13.394117647058824</v>
      </c>
      <c r="AB424" s="183">
        <f t="shared" si="24"/>
        <v>9.9370039999999999</v>
      </c>
      <c r="AE424" s="183">
        <f t="shared" si="25"/>
        <v>154</v>
      </c>
    </row>
    <row r="425" spans="1:31" x14ac:dyDescent="0.2">
      <c r="A425" s="133" t="s">
        <v>4265</v>
      </c>
      <c r="B425" s="133" t="s">
        <v>4558</v>
      </c>
      <c r="C425" s="133">
        <v>664</v>
      </c>
      <c r="D425" s="136" t="s">
        <v>4271</v>
      </c>
      <c r="E425" s="136" t="s">
        <v>4267</v>
      </c>
      <c r="F425" s="133" t="s">
        <v>4268</v>
      </c>
      <c r="G425" s="136" t="s">
        <v>3629</v>
      </c>
      <c r="H425" s="133">
        <v>151</v>
      </c>
      <c r="I425" s="133">
        <v>1</v>
      </c>
      <c r="J425" s="133">
        <v>110</v>
      </c>
      <c r="K425" s="133">
        <v>45</v>
      </c>
      <c r="L425" s="133">
        <v>110</v>
      </c>
      <c r="M425" s="133" t="s">
        <v>4269</v>
      </c>
      <c r="N425" s="336" t="s">
        <v>4270</v>
      </c>
      <c r="O425" s="133" t="s">
        <v>4556</v>
      </c>
      <c r="P425" s="133" t="s">
        <v>4804</v>
      </c>
      <c r="Q425" s="166">
        <v>41369</v>
      </c>
      <c r="R425" s="181">
        <v>1.61</v>
      </c>
      <c r="S425" s="1">
        <v>59.5</v>
      </c>
      <c r="V425" s="1">
        <v>16800</v>
      </c>
      <c r="W425" s="182">
        <f t="shared" si="22"/>
        <v>43.994999999999997</v>
      </c>
      <c r="X425" s="1" t="s">
        <v>4868</v>
      </c>
      <c r="AA425" s="183">
        <f t="shared" si="23"/>
        <v>13.394117647058824</v>
      </c>
      <c r="AB425" s="183">
        <f t="shared" si="24"/>
        <v>9.9370039999999999</v>
      </c>
      <c r="AE425" s="183">
        <f t="shared" si="25"/>
        <v>154</v>
      </c>
    </row>
    <row r="426" spans="1:31" x14ac:dyDescent="0.2">
      <c r="A426" s="133" t="s">
        <v>4272</v>
      </c>
      <c r="B426" s="133" t="s">
        <v>4558</v>
      </c>
      <c r="C426" s="136" t="s">
        <v>2725</v>
      </c>
      <c r="D426" s="136" t="s">
        <v>4273</v>
      </c>
      <c r="E426" s="136" t="s">
        <v>4274</v>
      </c>
      <c r="F426" s="133" t="s">
        <v>4275</v>
      </c>
      <c r="G426" s="136" t="s">
        <v>3629</v>
      </c>
      <c r="H426" s="133">
        <v>151</v>
      </c>
      <c r="I426" s="133">
        <v>1</v>
      </c>
      <c r="J426" s="133">
        <v>55</v>
      </c>
      <c r="K426" s="133">
        <v>45</v>
      </c>
      <c r="L426" s="133">
        <v>55</v>
      </c>
      <c r="M426" s="133" t="s">
        <v>4269</v>
      </c>
      <c r="N426" s="336" t="s">
        <v>4836</v>
      </c>
      <c r="O426" s="133" t="s">
        <v>4276</v>
      </c>
      <c r="P426" s="133" t="s">
        <v>4804</v>
      </c>
      <c r="Q426" s="166">
        <v>41372</v>
      </c>
      <c r="R426" s="181">
        <v>1.61</v>
      </c>
      <c r="S426" s="1">
        <v>59.5</v>
      </c>
      <c r="V426" s="1">
        <v>16800</v>
      </c>
      <c r="W426" s="182">
        <f t="shared" si="22"/>
        <v>43.994999999999997</v>
      </c>
      <c r="X426" s="1" t="s">
        <v>4868</v>
      </c>
      <c r="AA426" s="183">
        <f t="shared" si="23"/>
        <v>6.697058823529412</v>
      </c>
      <c r="AB426" s="183">
        <f t="shared" si="24"/>
        <v>4.968502</v>
      </c>
      <c r="AE426" s="183">
        <f t="shared" si="25"/>
        <v>77</v>
      </c>
    </row>
    <row r="427" spans="1:31" x14ac:dyDescent="0.2">
      <c r="A427" s="133" t="s">
        <v>4272</v>
      </c>
      <c r="B427" s="133" t="s">
        <v>4558</v>
      </c>
      <c r="C427" s="136" t="s">
        <v>2725</v>
      </c>
      <c r="D427" s="136" t="s">
        <v>4277</v>
      </c>
      <c r="E427" s="136" t="s">
        <v>4274</v>
      </c>
      <c r="F427" s="133" t="s">
        <v>4275</v>
      </c>
      <c r="G427" s="136" t="s">
        <v>3629</v>
      </c>
      <c r="H427" s="133">
        <v>151</v>
      </c>
      <c r="I427" s="133">
        <v>1</v>
      </c>
      <c r="J427" s="133">
        <v>55</v>
      </c>
      <c r="K427" s="133">
        <v>45</v>
      </c>
      <c r="L427" s="133">
        <v>55</v>
      </c>
      <c r="M427" s="133" t="s">
        <v>4269</v>
      </c>
      <c r="N427" s="336" t="s">
        <v>4836</v>
      </c>
      <c r="O427" s="133" t="s">
        <v>4276</v>
      </c>
      <c r="P427" s="133" t="s">
        <v>4804</v>
      </c>
      <c r="Q427" s="166">
        <v>41372</v>
      </c>
      <c r="R427" s="181">
        <v>1.61</v>
      </c>
      <c r="S427" s="1">
        <v>59.5</v>
      </c>
      <c r="V427" s="1">
        <v>16800</v>
      </c>
      <c r="W427" s="182">
        <f t="shared" si="22"/>
        <v>43.994999999999997</v>
      </c>
      <c r="X427" s="1" t="s">
        <v>4868</v>
      </c>
      <c r="AA427" s="183">
        <f t="shared" si="23"/>
        <v>6.697058823529412</v>
      </c>
      <c r="AB427" s="183">
        <f t="shared" si="24"/>
        <v>4.968502</v>
      </c>
      <c r="AE427" s="183">
        <f t="shared" si="25"/>
        <v>77</v>
      </c>
    </row>
    <row r="428" spans="1:31" x14ac:dyDescent="0.2">
      <c r="A428" s="133" t="s">
        <v>4278</v>
      </c>
      <c r="B428" s="345" t="s">
        <v>4558</v>
      </c>
      <c r="C428" s="136" t="s">
        <v>2725</v>
      </c>
      <c r="D428" s="136" t="s">
        <v>4279</v>
      </c>
      <c r="E428" s="136" t="s">
        <v>4280</v>
      </c>
      <c r="F428" s="133" t="s">
        <v>4281</v>
      </c>
      <c r="G428" s="136" t="s">
        <v>3629</v>
      </c>
      <c r="H428" s="133">
        <v>151</v>
      </c>
      <c r="I428" s="133">
        <v>1</v>
      </c>
      <c r="J428" s="133">
        <v>55</v>
      </c>
      <c r="K428" s="133">
        <v>45</v>
      </c>
      <c r="L428" s="133">
        <v>55</v>
      </c>
      <c r="M428" s="133" t="s">
        <v>4269</v>
      </c>
      <c r="N428" s="336" t="s">
        <v>4836</v>
      </c>
      <c r="O428" s="133" t="s">
        <v>4282</v>
      </c>
      <c r="P428" s="133" t="s">
        <v>2277</v>
      </c>
      <c r="Q428" s="166">
        <v>41372</v>
      </c>
      <c r="R428" s="181">
        <v>1.61</v>
      </c>
      <c r="S428" s="1">
        <v>59.5</v>
      </c>
      <c r="V428" s="1">
        <v>16800</v>
      </c>
      <c r="W428" s="182">
        <f t="shared" si="22"/>
        <v>43.994999999999997</v>
      </c>
      <c r="X428" s="1" t="s">
        <v>4868</v>
      </c>
      <c r="AA428" s="183">
        <f t="shared" si="23"/>
        <v>6.697058823529412</v>
      </c>
      <c r="AB428" s="183">
        <f t="shared" si="24"/>
        <v>4.968502</v>
      </c>
      <c r="AE428" s="183">
        <f t="shared" si="25"/>
        <v>77</v>
      </c>
    </row>
    <row r="429" spans="1:31" x14ac:dyDescent="0.2">
      <c r="A429" s="133" t="s">
        <v>4278</v>
      </c>
      <c r="B429" s="345" t="s">
        <v>4558</v>
      </c>
      <c r="C429" s="136" t="s">
        <v>2725</v>
      </c>
      <c r="D429" s="136" t="s">
        <v>4283</v>
      </c>
      <c r="E429" s="136" t="s">
        <v>4280</v>
      </c>
      <c r="F429" s="133" t="s">
        <v>4281</v>
      </c>
      <c r="G429" s="136" t="s">
        <v>3629</v>
      </c>
      <c r="H429" s="133">
        <v>151</v>
      </c>
      <c r="I429" s="133">
        <v>1</v>
      </c>
      <c r="J429" s="133">
        <v>55</v>
      </c>
      <c r="K429" s="133">
        <v>45</v>
      </c>
      <c r="L429" s="133">
        <v>55</v>
      </c>
      <c r="M429" s="133" t="s">
        <v>4269</v>
      </c>
      <c r="N429" s="336" t="s">
        <v>4836</v>
      </c>
      <c r="O429" s="133" t="s">
        <v>4282</v>
      </c>
      <c r="P429" s="133" t="s">
        <v>2277</v>
      </c>
      <c r="Q429" s="166">
        <v>41372</v>
      </c>
      <c r="R429" s="181">
        <v>1.61</v>
      </c>
      <c r="S429" s="1">
        <v>59.5</v>
      </c>
      <c r="V429" s="1">
        <v>16800</v>
      </c>
      <c r="W429" s="182">
        <f t="shared" si="22"/>
        <v>43.994999999999997</v>
      </c>
      <c r="X429" s="1" t="s">
        <v>4868</v>
      </c>
      <c r="AA429" s="183">
        <f t="shared" si="23"/>
        <v>6.697058823529412</v>
      </c>
      <c r="AB429" s="183">
        <f t="shared" si="24"/>
        <v>4.968502</v>
      </c>
      <c r="AE429" s="183">
        <f t="shared" si="25"/>
        <v>77</v>
      </c>
    </row>
    <row r="430" spans="1:31" x14ac:dyDescent="0.2">
      <c r="A430" s="133" t="s">
        <v>4284</v>
      </c>
      <c r="B430" s="133" t="s">
        <v>4558</v>
      </c>
      <c r="C430" s="136" t="s">
        <v>2725</v>
      </c>
      <c r="D430" s="136" t="s">
        <v>4285</v>
      </c>
      <c r="E430" s="133">
        <v>101936</v>
      </c>
      <c r="F430" s="133" t="s">
        <v>2664</v>
      </c>
      <c r="G430" s="133">
        <v>280</v>
      </c>
      <c r="H430" s="133">
        <v>303</v>
      </c>
      <c r="I430" s="133">
        <v>1</v>
      </c>
      <c r="J430" s="133">
        <v>110</v>
      </c>
      <c r="K430" s="133">
        <v>45</v>
      </c>
      <c r="L430" s="133">
        <v>110</v>
      </c>
      <c r="M430" s="133" t="s">
        <v>531</v>
      </c>
      <c r="N430" s="133"/>
      <c r="O430" s="133" t="s">
        <v>4286</v>
      </c>
      <c r="P430" s="133" t="s">
        <v>4804</v>
      </c>
      <c r="Q430" s="166">
        <v>41379</v>
      </c>
      <c r="R430" s="181">
        <v>3.21</v>
      </c>
      <c r="S430" s="1">
        <v>59.5</v>
      </c>
      <c r="V430" s="1">
        <v>33600</v>
      </c>
      <c r="W430" s="182">
        <f t="shared" si="22"/>
        <v>43.994999999999997</v>
      </c>
      <c r="X430" s="1" t="s">
        <v>4868</v>
      </c>
      <c r="AA430" s="183">
        <f t="shared" si="23"/>
        <v>26.705042016806722</v>
      </c>
      <c r="AB430" s="183">
        <f t="shared" si="24"/>
        <v>19.874008</v>
      </c>
      <c r="AE430" s="183">
        <f t="shared" si="25"/>
        <v>308</v>
      </c>
    </row>
    <row r="431" spans="1:31" x14ac:dyDescent="0.2">
      <c r="A431" s="133" t="s">
        <v>4287</v>
      </c>
      <c r="B431" s="133" t="s">
        <v>4558</v>
      </c>
      <c r="C431" s="136" t="s">
        <v>2725</v>
      </c>
      <c r="D431" s="136" t="s">
        <v>4288</v>
      </c>
      <c r="E431" s="133">
        <v>101938</v>
      </c>
      <c r="F431" s="133" t="s">
        <v>4289</v>
      </c>
      <c r="G431" s="133">
        <v>280</v>
      </c>
      <c r="H431" s="133">
        <v>303</v>
      </c>
      <c r="I431" s="133">
        <v>1</v>
      </c>
      <c r="J431" s="133">
        <v>100</v>
      </c>
      <c r="K431" s="133">
        <v>63</v>
      </c>
      <c r="L431" s="135">
        <v>110</v>
      </c>
      <c r="M431" s="135" t="s">
        <v>531</v>
      </c>
      <c r="N431" s="133"/>
      <c r="O431" s="135" t="s">
        <v>4290</v>
      </c>
      <c r="P431" s="133" t="s">
        <v>4804</v>
      </c>
      <c r="Q431" s="166">
        <v>41386</v>
      </c>
      <c r="R431" s="181">
        <v>3.21</v>
      </c>
      <c r="S431" s="1">
        <v>59.5</v>
      </c>
      <c r="V431" s="1">
        <v>33600</v>
      </c>
      <c r="W431" s="182">
        <f t="shared" si="22"/>
        <v>43.994999999999997</v>
      </c>
      <c r="X431" s="1" t="s">
        <v>4868</v>
      </c>
      <c r="AA431" s="183">
        <f t="shared" si="23"/>
        <v>33.988235294117644</v>
      </c>
      <c r="AB431" s="183">
        <f t="shared" si="24"/>
        <v>18.067280000000004</v>
      </c>
      <c r="AE431" s="183">
        <f t="shared" si="25"/>
        <v>280</v>
      </c>
    </row>
    <row r="432" spans="1:31" ht="13.5" thickBot="1" x14ac:dyDescent="0.25">
      <c r="A432" s="429" t="s">
        <v>4291</v>
      </c>
      <c r="B432" s="133" t="s">
        <v>4558</v>
      </c>
      <c r="C432" s="136" t="s">
        <v>2725</v>
      </c>
      <c r="D432" s="136" t="s">
        <v>4292</v>
      </c>
      <c r="E432" s="133">
        <v>102045</v>
      </c>
      <c r="F432" s="133" t="s">
        <v>2639</v>
      </c>
      <c r="G432" s="133">
        <v>280</v>
      </c>
      <c r="H432" s="133">
        <v>303</v>
      </c>
      <c r="I432" s="133">
        <v>1</v>
      </c>
      <c r="J432" s="429">
        <v>55</v>
      </c>
      <c r="K432" s="133">
        <v>54</v>
      </c>
      <c r="L432" s="429">
        <v>55</v>
      </c>
      <c r="M432" s="133" t="s">
        <v>519</v>
      </c>
      <c r="N432" s="133"/>
      <c r="O432" s="133" t="s">
        <v>4451</v>
      </c>
      <c r="P432" s="133" t="s">
        <v>4804</v>
      </c>
      <c r="Q432" s="166">
        <v>41389</v>
      </c>
      <c r="R432" s="308">
        <v>3.21</v>
      </c>
      <c r="S432" s="1">
        <v>72</v>
      </c>
      <c r="V432" s="1">
        <v>33600</v>
      </c>
      <c r="W432" s="182">
        <f t="shared" si="22"/>
        <v>43.994999999999997</v>
      </c>
      <c r="X432" s="1" t="s">
        <v>4868</v>
      </c>
      <c r="AA432" s="183">
        <f t="shared" si="23"/>
        <v>13.241250000000001</v>
      </c>
      <c r="AB432" s="183">
        <f t="shared" si="24"/>
        <v>9.9370039999999999</v>
      </c>
      <c r="AE432" s="183">
        <f t="shared" si="25"/>
        <v>154</v>
      </c>
    </row>
    <row r="433" spans="1:31" x14ac:dyDescent="0.2">
      <c r="A433" s="133" t="s">
        <v>4293</v>
      </c>
      <c r="B433" s="133" t="s">
        <v>4558</v>
      </c>
      <c r="C433" s="136" t="s">
        <v>2725</v>
      </c>
      <c r="D433" s="136" t="s">
        <v>2730</v>
      </c>
      <c r="E433" s="133">
        <v>101982</v>
      </c>
      <c r="F433" s="133" t="s">
        <v>1311</v>
      </c>
      <c r="G433" s="133">
        <v>280</v>
      </c>
      <c r="H433" s="133">
        <v>303</v>
      </c>
      <c r="I433" s="133">
        <v>1</v>
      </c>
      <c r="J433" s="133">
        <v>110</v>
      </c>
      <c r="K433" s="133">
        <v>45</v>
      </c>
      <c r="L433" s="133">
        <v>110</v>
      </c>
      <c r="M433" s="133" t="s">
        <v>3594</v>
      </c>
      <c r="N433" s="133"/>
      <c r="O433" s="177" t="s">
        <v>4451</v>
      </c>
      <c r="P433" s="133" t="s">
        <v>4804</v>
      </c>
      <c r="Q433" s="166">
        <v>41396</v>
      </c>
      <c r="R433" s="181">
        <v>3.21</v>
      </c>
      <c r="S433" s="1">
        <v>72</v>
      </c>
      <c r="V433" s="1">
        <v>33600</v>
      </c>
      <c r="W433" s="182">
        <f t="shared" si="22"/>
        <v>43.994999999999997</v>
      </c>
      <c r="X433" s="1" t="s">
        <v>4868</v>
      </c>
      <c r="AA433" s="183">
        <f t="shared" si="23"/>
        <v>22.068750000000001</v>
      </c>
      <c r="AB433" s="183">
        <f t="shared" si="24"/>
        <v>19.874008</v>
      </c>
      <c r="AE433" s="183">
        <f t="shared" si="25"/>
        <v>308</v>
      </c>
    </row>
    <row r="434" spans="1:31" x14ac:dyDescent="0.2">
      <c r="A434" s="133" t="s">
        <v>4444</v>
      </c>
      <c r="B434" s="133" t="s">
        <v>4558</v>
      </c>
      <c r="C434" s="136" t="s">
        <v>2725</v>
      </c>
      <c r="D434" s="136" t="s">
        <v>4294</v>
      </c>
      <c r="E434" s="133">
        <v>102064</v>
      </c>
      <c r="F434" s="133" t="s">
        <v>1639</v>
      </c>
      <c r="G434" s="133">
        <v>280</v>
      </c>
      <c r="H434" s="133">
        <v>303</v>
      </c>
      <c r="I434" s="133">
        <v>1</v>
      </c>
      <c r="J434" s="133">
        <v>55</v>
      </c>
      <c r="K434" s="133">
        <v>62</v>
      </c>
      <c r="L434" s="133">
        <v>55</v>
      </c>
      <c r="M434" s="133" t="s">
        <v>3594</v>
      </c>
      <c r="N434" s="133"/>
      <c r="O434" s="177" t="s">
        <v>2728</v>
      </c>
      <c r="P434" s="133" t="s">
        <v>4804</v>
      </c>
      <c r="Q434" s="166">
        <v>41397</v>
      </c>
      <c r="R434" s="181">
        <v>3.21</v>
      </c>
      <c r="S434" s="1">
        <v>100</v>
      </c>
      <c r="V434" s="1">
        <v>33600</v>
      </c>
      <c r="W434" s="182">
        <f t="shared" si="22"/>
        <v>43.994999999999997</v>
      </c>
      <c r="X434" s="1" t="s">
        <v>4868</v>
      </c>
      <c r="AA434" s="183">
        <f t="shared" si="23"/>
        <v>10.946099999999999</v>
      </c>
      <c r="AB434" s="183">
        <f t="shared" si="24"/>
        <v>9.9370039999999999</v>
      </c>
      <c r="AE434" s="183">
        <f t="shared" si="25"/>
        <v>154</v>
      </c>
    </row>
    <row r="435" spans="1:31" x14ac:dyDescent="0.2">
      <c r="A435" s="133" t="s">
        <v>4295</v>
      </c>
      <c r="B435" s="133" t="s">
        <v>4558</v>
      </c>
      <c r="C435" s="136" t="s">
        <v>2725</v>
      </c>
      <c r="D435" s="136" t="s">
        <v>4296</v>
      </c>
      <c r="E435" s="133">
        <v>102024</v>
      </c>
      <c r="F435" s="133" t="s">
        <v>4297</v>
      </c>
      <c r="G435" s="133">
        <v>280</v>
      </c>
      <c r="H435" s="133">
        <v>303</v>
      </c>
      <c r="I435" s="133">
        <v>1</v>
      </c>
      <c r="J435" s="133">
        <v>15</v>
      </c>
      <c r="K435" s="133">
        <v>50</v>
      </c>
      <c r="L435" s="133">
        <v>15</v>
      </c>
      <c r="M435" s="133" t="s">
        <v>4298</v>
      </c>
      <c r="N435" s="133"/>
      <c r="O435" s="135" t="s">
        <v>4299</v>
      </c>
      <c r="P435" s="133" t="s">
        <v>4816</v>
      </c>
      <c r="Q435" s="166">
        <v>41400</v>
      </c>
      <c r="R435" s="181">
        <v>3.21</v>
      </c>
      <c r="S435" s="1">
        <v>59.5</v>
      </c>
      <c r="V435" s="1">
        <v>33600</v>
      </c>
      <c r="W435" s="182">
        <f t="shared" si="22"/>
        <v>43.994999999999997</v>
      </c>
      <c r="X435" s="1" t="s">
        <v>4868</v>
      </c>
      <c r="AA435" s="183">
        <f t="shared" si="23"/>
        <v>4.0462184873949578</v>
      </c>
      <c r="AB435" s="183">
        <f t="shared" si="24"/>
        <v>2.7100919999999999</v>
      </c>
      <c r="AE435" s="183">
        <f t="shared" si="25"/>
        <v>42</v>
      </c>
    </row>
    <row r="436" spans="1:31" x14ac:dyDescent="0.2">
      <c r="A436" s="177" t="s">
        <v>4300</v>
      </c>
      <c r="B436" s="177" t="s">
        <v>4558</v>
      </c>
      <c r="C436" s="179" t="s">
        <v>2725</v>
      </c>
      <c r="D436" s="179" t="s">
        <v>4301</v>
      </c>
      <c r="E436" s="177">
        <v>102012</v>
      </c>
      <c r="F436" s="177" t="s">
        <v>4302</v>
      </c>
      <c r="G436" s="177">
        <v>280</v>
      </c>
      <c r="H436" s="177">
        <v>303</v>
      </c>
      <c r="I436" s="177">
        <v>1</v>
      </c>
      <c r="J436" s="177">
        <v>330</v>
      </c>
      <c r="K436" s="177">
        <v>45</v>
      </c>
      <c r="L436" s="177">
        <v>330</v>
      </c>
      <c r="M436" s="177" t="s">
        <v>4303</v>
      </c>
      <c r="N436" s="177"/>
      <c r="O436" s="177" t="s">
        <v>4304</v>
      </c>
      <c r="P436" s="177" t="s">
        <v>4804</v>
      </c>
      <c r="Q436" s="178">
        <v>41408</v>
      </c>
      <c r="R436" s="181">
        <v>3.21</v>
      </c>
      <c r="S436" s="1">
        <v>59.5</v>
      </c>
      <c r="V436" s="1">
        <v>33600</v>
      </c>
      <c r="W436" s="182">
        <f t="shared" si="22"/>
        <v>43.994999999999997</v>
      </c>
      <c r="X436" s="1" t="s">
        <v>4868</v>
      </c>
      <c r="AA436" s="183">
        <f t="shared" si="23"/>
        <v>80.115126050420173</v>
      </c>
      <c r="AB436" s="183">
        <f t="shared" si="24"/>
        <v>59.62202400000001</v>
      </c>
      <c r="AE436" s="183">
        <f t="shared" si="25"/>
        <v>923.99999999999989</v>
      </c>
    </row>
    <row r="437" spans="1:31" x14ac:dyDescent="0.2">
      <c r="A437" s="133" t="s">
        <v>4305</v>
      </c>
      <c r="B437" s="133" t="s">
        <v>4558</v>
      </c>
      <c r="C437" s="136" t="s">
        <v>2725</v>
      </c>
      <c r="D437" s="136" t="s">
        <v>2638</v>
      </c>
      <c r="E437" s="133">
        <v>102060</v>
      </c>
      <c r="F437" s="133" t="s">
        <v>530</v>
      </c>
      <c r="G437" s="133">
        <v>280</v>
      </c>
      <c r="H437" s="133">
        <v>303</v>
      </c>
      <c r="I437" s="133">
        <v>1</v>
      </c>
      <c r="J437" s="133">
        <v>69</v>
      </c>
      <c r="K437" s="133">
        <v>63</v>
      </c>
      <c r="L437" s="133">
        <v>69</v>
      </c>
      <c r="M437" s="133" t="s">
        <v>531</v>
      </c>
      <c r="N437" s="133"/>
      <c r="O437" s="133" t="s">
        <v>4306</v>
      </c>
      <c r="P437" s="133" t="s">
        <v>4807</v>
      </c>
      <c r="Q437" s="166">
        <v>41410</v>
      </c>
      <c r="R437" s="181">
        <v>3.21</v>
      </c>
      <c r="S437" s="1">
        <v>59.5</v>
      </c>
      <c r="V437" s="1">
        <v>33600</v>
      </c>
      <c r="W437" s="182">
        <f t="shared" si="22"/>
        <v>43.994999999999997</v>
      </c>
      <c r="X437" s="1" t="s">
        <v>4868</v>
      </c>
      <c r="AA437" s="183">
        <f t="shared" si="23"/>
        <v>23.451882352941176</v>
      </c>
      <c r="AB437" s="183">
        <f t="shared" si="24"/>
        <v>12.466423199999999</v>
      </c>
      <c r="AE437" s="183">
        <f t="shared" si="25"/>
        <v>193.2</v>
      </c>
    </row>
    <row r="438" spans="1:31" ht="13.5" thickBot="1" x14ac:dyDescent="0.25">
      <c r="A438" s="133" t="s">
        <v>4307</v>
      </c>
      <c r="B438" s="133" t="s">
        <v>4558</v>
      </c>
      <c r="C438" s="136" t="s">
        <v>2725</v>
      </c>
      <c r="D438" s="136" t="s">
        <v>4308</v>
      </c>
      <c r="E438" s="133">
        <v>102046</v>
      </c>
      <c r="F438" s="133" t="s">
        <v>2464</v>
      </c>
      <c r="G438" s="133">
        <v>280</v>
      </c>
      <c r="H438" s="133">
        <v>303</v>
      </c>
      <c r="I438" s="133">
        <v>1</v>
      </c>
      <c r="J438" s="133">
        <v>196</v>
      </c>
      <c r="K438" s="133">
        <v>54</v>
      </c>
      <c r="L438" s="133">
        <v>220</v>
      </c>
      <c r="M438" s="133" t="s">
        <v>519</v>
      </c>
      <c r="N438" s="133"/>
      <c r="O438" s="133" t="s">
        <v>3706</v>
      </c>
      <c r="P438" s="133" t="s">
        <v>4807</v>
      </c>
      <c r="Q438" s="166">
        <v>41418</v>
      </c>
      <c r="R438" s="308">
        <v>3.21</v>
      </c>
      <c r="S438" s="1">
        <v>72</v>
      </c>
      <c r="V438" s="1">
        <v>33600</v>
      </c>
      <c r="W438" s="182">
        <f t="shared" si="22"/>
        <v>43.994999999999997</v>
      </c>
      <c r="X438" s="1" t="s">
        <v>4868</v>
      </c>
      <c r="AA438" s="183">
        <f t="shared" si="23"/>
        <v>47.186999999999998</v>
      </c>
      <c r="AB438" s="183">
        <f t="shared" si="24"/>
        <v>35.411868800000001</v>
      </c>
      <c r="AE438" s="183">
        <f t="shared" si="25"/>
        <v>548.79999999999995</v>
      </c>
    </row>
    <row r="439" spans="1:31" x14ac:dyDescent="0.2">
      <c r="A439" s="7224" t="s">
        <v>1386</v>
      </c>
      <c r="B439" s="7225"/>
      <c r="C439" s="7225"/>
      <c r="D439" s="7225"/>
      <c r="E439" s="7225"/>
      <c r="F439" s="7225"/>
      <c r="G439" s="7225"/>
      <c r="H439" s="7225"/>
      <c r="I439" s="7225"/>
      <c r="J439" s="7225"/>
      <c r="K439" s="7225"/>
      <c r="L439" s="7225"/>
      <c r="M439" s="7225"/>
      <c r="N439" s="7225"/>
      <c r="O439" s="7225"/>
      <c r="P439" s="7225"/>
      <c r="Q439" s="7226"/>
      <c r="R439" s="1"/>
      <c r="S439" s="1"/>
      <c r="V439" s="1"/>
      <c r="W439" s="182"/>
      <c r="AA439" s="183"/>
      <c r="AB439" s="183"/>
      <c r="AE439" s="183"/>
    </row>
    <row r="440" spans="1:31" x14ac:dyDescent="0.2">
      <c r="A440" s="177" t="s">
        <v>1385</v>
      </c>
      <c r="B440" s="177" t="s">
        <v>4558</v>
      </c>
      <c r="C440" s="179" t="s">
        <v>4813</v>
      </c>
      <c r="D440" s="179" t="s">
        <v>1651</v>
      </c>
      <c r="E440" s="177">
        <v>101315</v>
      </c>
      <c r="F440" s="177" t="s">
        <v>3426</v>
      </c>
      <c r="G440" s="177">
        <v>280</v>
      </c>
      <c r="H440" s="177">
        <v>303</v>
      </c>
      <c r="I440" s="177">
        <v>1</v>
      </c>
      <c r="J440" s="177">
        <v>55</v>
      </c>
      <c r="K440" s="177">
        <v>26</v>
      </c>
      <c r="L440" s="177">
        <v>55</v>
      </c>
      <c r="M440" s="177" t="s">
        <v>2731</v>
      </c>
      <c r="N440" s="177"/>
      <c r="O440" s="177" t="s">
        <v>4309</v>
      </c>
      <c r="P440" s="177" t="s">
        <v>4807</v>
      </c>
      <c r="Q440" s="178">
        <v>41428</v>
      </c>
      <c r="R440" s="181">
        <v>3.21</v>
      </c>
      <c r="S440" s="1">
        <v>25.3</v>
      </c>
      <c r="V440" s="1">
        <v>33600</v>
      </c>
      <c r="W440" s="182">
        <f t="shared" si="22"/>
        <v>43.994999999999997</v>
      </c>
      <c r="X440" s="1" t="s">
        <v>4868</v>
      </c>
      <c r="AA440" s="183">
        <f t="shared" ref="AA440:AA448" si="26">K440*100*R440*(J440*I440)/(S440*1000)</f>
        <v>18.143478260869564</v>
      </c>
      <c r="AB440" s="183">
        <f t="shared" ref="AB440:AB448" si="27">(V440*(J440*I440)*1.1)/9000*W440/1000</f>
        <v>9.9370039999999999</v>
      </c>
      <c r="AE440" s="183">
        <f t="shared" ref="AE440:AE448" si="28">J440*I440*(G440/100)</f>
        <v>154</v>
      </c>
    </row>
    <row r="441" spans="1:31" x14ac:dyDescent="0.2">
      <c r="A441" s="177" t="s">
        <v>4310</v>
      </c>
      <c r="B441" s="177" t="s">
        <v>4558</v>
      </c>
      <c r="C441" s="179" t="s">
        <v>4813</v>
      </c>
      <c r="D441" s="179" t="s">
        <v>1634</v>
      </c>
      <c r="E441" s="177">
        <v>101829</v>
      </c>
      <c r="F441" s="177">
        <v>249342</v>
      </c>
      <c r="G441" s="177">
        <v>280</v>
      </c>
      <c r="H441" s="177">
        <v>303</v>
      </c>
      <c r="I441" s="177">
        <v>1</v>
      </c>
      <c r="J441" s="177">
        <v>110</v>
      </c>
      <c r="K441" s="177">
        <v>49</v>
      </c>
      <c r="L441" s="177">
        <v>110</v>
      </c>
      <c r="M441" s="177" t="s">
        <v>3602</v>
      </c>
      <c r="N441" s="177"/>
      <c r="O441" s="177" t="s">
        <v>4451</v>
      </c>
      <c r="P441" s="177" t="s">
        <v>4804</v>
      </c>
      <c r="Q441" s="178">
        <v>41430</v>
      </c>
      <c r="R441" s="181">
        <v>3.21</v>
      </c>
      <c r="S441" s="1">
        <v>72</v>
      </c>
      <c r="V441" s="1">
        <v>33600</v>
      </c>
      <c r="W441" s="182">
        <f t="shared" si="22"/>
        <v>43.994999999999997</v>
      </c>
      <c r="X441" s="1" t="s">
        <v>4868</v>
      </c>
      <c r="AA441" s="183">
        <f t="shared" si="26"/>
        <v>24.030416666666667</v>
      </c>
      <c r="AB441" s="183">
        <f t="shared" si="27"/>
        <v>19.874008</v>
      </c>
      <c r="AE441" s="183">
        <f t="shared" si="28"/>
        <v>308</v>
      </c>
    </row>
    <row r="442" spans="1:31" x14ac:dyDescent="0.2">
      <c r="A442" s="133" t="s">
        <v>4812</v>
      </c>
      <c r="B442" s="133" t="s">
        <v>4558</v>
      </c>
      <c r="C442" s="136" t="s">
        <v>4813</v>
      </c>
      <c r="D442" s="133">
        <v>3</v>
      </c>
      <c r="E442" s="136" t="s">
        <v>4814</v>
      </c>
      <c r="F442" s="133" t="s">
        <v>4815</v>
      </c>
      <c r="G442" s="136" t="s">
        <v>3620</v>
      </c>
      <c r="H442" s="133">
        <v>303</v>
      </c>
      <c r="I442" s="133">
        <v>1</v>
      </c>
      <c r="J442" s="133">
        <v>133</v>
      </c>
      <c r="K442" s="133">
        <v>45</v>
      </c>
      <c r="L442" s="133">
        <v>133</v>
      </c>
      <c r="M442" s="133" t="s">
        <v>3626</v>
      </c>
      <c r="N442" s="136" t="s">
        <v>3612</v>
      </c>
      <c r="O442" s="133" t="s">
        <v>4451</v>
      </c>
      <c r="P442" s="133" t="s">
        <v>4816</v>
      </c>
      <c r="Q442" s="166">
        <v>41438</v>
      </c>
      <c r="R442" s="181">
        <v>3.21</v>
      </c>
      <c r="S442" s="1">
        <v>72</v>
      </c>
      <c r="V442" s="1">
        <v>33600</v>
      </c>
      <c r="W442" s="182">
        <f t="shared" si="22"/>
        <v>43.994999999999997</v>
      </c>
      <c r="X442" s="1" t="s">
        <v>4868</v>
      </c>
      <c r="AA442" s="183">
        <f t="shared" si="26"/>
        <v>26.683125</v>
      </c>
      <c r="AB442" s="183">
        <f t="shared" si="27"/>
        <v>24.029482399999996</v>
      </c>
      <c r="AE442" s="183">
        <f t="shared" si="28"/>
        <v>372.4</v>
      </c>
    </row>
    <row r="443" spans="1:31" x14ac:dyDescent="0.2">
      <c r="A443" s="140" t="s">
        <v>1628</v>
      </c>
      <c r="B443" s="140" t="s">
        <v>4558</v>
      </c>
      <c r="C443" s="141" t="s">
        <v>4813</v>
      </c>
      <c r="D443" s="141" t="s">
        <v>4901</v>
      </c>
      <c r="E443" s="141" t="s">
        <v>3632</v>
      </c>
      <c r="F443" s="140">
        <v>238312</v>
      </c>
      <c r="G443" s="141" t="s">
        <v>3620</v>
      </c>
      <c r="H443" s="140">
        <v>303</v>
      </c>
      <c r="I443" s="140">
        <v>1</v>
      </c>
      <c r="J443" s="140">
        <v>10</v>
      </c>
      <c r="K443" s="140">
        <v>38</v>
      </c>
      <c r="L443" s="140">
        <v>10</v>
      </c>
      <c r="M443" s="140" t="s">
        <v>3594</v>
      </c>
      <c r="N443" s="141"/>
      <c r="O443" s="140" t="s">
        <v>4451</v>
      </c>
      <c r="P443" s="140" t="s">
        <v>4807</v>
      </c>
      <c r="Q443" s="165">
        <v>41439</v>
      </c>
      <c r="R443" s="181">
        <v>3.21</v>
      </c>
      <c r="S443" s="1">
        <v>72</v>
      </c>
      <c r="V443" s="1">
        <v>33600</v>
      </c>
      <c r="W443" s="182">
        <f t="shared" si="22"/>
        <v>43.994999999999997</v>
      </c>
      <c r="X443" s="1" t="s">
        <v>4868</v>
      </c>
      <c r="AA443" s="183">
        <f t="shared" si="26"/>
        <v>1.6941666666666666</v>
      </c>
      <c r="AB443" s="183">
        <f t="shared" si="27"/>
        <v>1.8067280000000001</v>
      </c>
      <c r="AE443" s="183">
        <f t="shared" si="28"/>
        <v>28</v>
      </c>
    </row>
    <row r="444" spans="1:31" ht="13.5" thickBot="1" x14ac:dyDescent="0.25">
      <c r="A444" s="140" t="s">
        <v>3617</v>
      </c>
      <c r="B444" s="140" t="s">
        <v>4558</v>
      </c>
      <c r="C444" s="141" t="s">
        <v>4813</v>
      </c>
      <c r="D444" s="141">
        <v>5</v>
      </c>
      <c r="E444" s="141" t="s">
        <v>3618</v>
      </c>
      <c r="F444" s="140" t="s">
        <v>3619</v>
      </c>
      <c r="G444" s="141" t="s">
        <v>3620</v>
      </c>
      <c r="H444" s="140">
        <v>303</v>
      </c>
      <c r="I444" s="140">
        <v>1</v>
      </c>
      <c r="J444" s="140">
        <v>220</v>
      </c>
      <c r="K444" s="140">
        <v>45</v>
      </c>
      <c r="L444" s="140">
        <v>220</v>
      </c>
      <c r="M444" s="140" t="s">
        <v>3621</v>
      </c>
      <c r="N444" s="141" t="s">
        <v>3622</v>
      </c>
      <c r="O444" s="140" t="s">
        <v>3623</v>
      </c>
      <c r="P444" s="140" t="s">
        <v>4807</v>
      </c>
      <c r="Q444" s="165">
        <v>41450</v>
      </c>
      <c r="R444" s="308">
        <v>3.21</v>
      </c>
      <c r="S444" s="1">
        <v>59.5</v>
      </c>
      <c r="V444" s="1">
        <v>33600</v>
      </c>
      <c r="W444" s="182">
        <f t="shared" si="22"/>
        <v>43.994999999999997</v>
      </c>
      <c r="X444" s="1" t="s">
        <v>4868</v>
      </c>
      <c r="AA444" s="183">
        <f t="shared" si="26"/>
        <v>53.410084033613444</v>
      </c>
      <c r="AB444" s="183">
        <f t="shared" si="27"/>
        <v>39.748016</v>
      </c>
      <c r="AE444" s="183">
        <f t="shared" si="28"/>
        <v>616</v>
      </c>
    </row>
    <row r="445" spans="1:31" x14ac:dyDescent="0.2">
      <c r="A445" s="133" t="s">
        <v>4863</v>
      </c>
      <c r="B445" s="133" t="s">
        <v>4558</v>
      </c>
      <c r="C445" s="136" t="s">
        <v>4813</v>
      </c>
      <c r="D445" s="136" t="s">
        <v>1645</v>
      </c>
      <c r="E445" s="136" t="s">
        <v>4864</v>
      </c>
      <c r="F445" s="133" t="s">
        <v>4413</v>
      </c>
      <c r="G445" s="136" t="s">
        <v>3629</v>
      </c>
      <c r="H445" s="133">
        <v>151</v>
      </c>
      <c r="I445" s="133">
        <v>1</v>
      </c>
      <c r="J445" s="133">
        <v>140</v>
      </c>
      <c r="K445" s="133">
        <v>54</v>
      </c>
      <c r="L445" s="133">
        <v>660</v>
      </c>
      <c r="M445" s="133" t="s">
        <v>4865</v>
      </c>
      <c r="N445" s="136" t="s">
        <v>4866</v>
      </c>
      <c r="O445" s="133" t="s">
        <v>4451</v>
      </c>
      <c r="P445" s="133" t="s">
        <v>4804</v>
      </c>
      <c r="Q445" s="166">
        <v>41459</v>
      </c>
      <c r="R445" s="181">
        <v>1.61</v>
      </c>
      <c r="S445" s="1">
        <v>72</v>
      </c>
      <c r="V445" s="1">
        <v>16800</v>
      </c>
      <c r="W445" s="182">
        <f t="shared" si="22"/>
        <v>43.994999999999997</v>
      </c>
      <c r="X445" s="1" t="s">
        <v>4868</v>
      </c>
      <c r="AA445" s="183">
        <f t="shared" si="26"/>
        <v>16.905000000000001</v>
      </c>
      <c r="AB445" s="183">
        <f t="shared" si="27"/>
        <v>12.647095999999998</v>
      </c>
      <c r="AE445" s="183">
        <f t="shared" si="28"/>
        <v>196</v>
      </c>
    </row>
    <row r="446" spans="1:31" x14ac:dyDescent="0.2">
      <c r="A446" s="133" t="s">
        <v>4863</v>
      </c>
      <c r="B446" s="133" t="s">
        <v>4558</v>
      </c>
      <c r="C446" s="136" t="s">
        <v>4813</v>
      </c>
      <c r="D446" s="136" t="s">
        <v>1650</v>
      </c>
      <c r="E446" s="136" t="s">
        <v>4864</v>
      </c>
      <c r="F446" s="133" t="s">
        <v>4413</v>
      </c>
      <c r="G446" s="136" t="s">
        <v>3629</v>
      </c>
      <c r="H446" s="133">
        <v>151</v>
      </c>
      <c r="I446" s="133">
        <v>1</v>
      </c>
      <c r="J446" s="133">
        <v>140</v>
      </c>
      <c r="K446" s="133">
        <v>54</v>
      </c>
      <c r="L446" s="133">
        <v>660</v>
      </c>
      <c r="M446" s="133" t="s">
        <v>4865</v>
      </c>
      <c r="N446" s="136" t="s">
        <v>4866</v>
      </c>
      <c r="O446" s="133" t="s">
        <v>4451</v>
      </c>
      <c r="P446" s="133" t="s">
        <v>4804</v>
      </c>
      <c r="Q446" s="166">
        <v>41459</v>
      </c>
      <c r="R446" s="181">
        <v>1.61</v>
      </c>
      <c r="S446" s="1">
        <v>72</v>
      </c>
      <c r="V446" s="1">
        <v>16800</v>
      </c>
      <c r="W446" s="182">
        <f t="shared" si="22"/>
        <v>43.994999999999997</v>
      </c>
      <c r="X446" s="1" t="s">
        <v>4868</v>
      </c>
      <c r="AA446" s="183">
        <f t="shared" si="26"/>
        <v>16.905000000000001</v>
      </c>
      <c r="AB446" s="183">
        <f t="shared" si="27"/>
        <v>12.647095999999998</v>
      </c>
      <c r="AE446" s="183">
        <f t="shared" si="28"/>
        <v>196</v>
      </c>
    </row>
    <row r="447" spans="1:31" x14ac:dyDescent="0.2">
      <c r="A447" s="704" t="s">
        <v>2754</v>
      </c>
      <c r="B447" s="704" t="s">
        <v>4558</v>
      </c>
      <c r="C447" s="705" t="s">
        <v>4813</v>
      </c>
      <c r="D447" s="705" t="s">
        <v>2447</v>
      </c>
      <c r="E447" s="705" t="s">
        <v>2755</v>
      </c>
      <c r="F447" s="704" t="s">
        <v>3449</v>
      </c>
      <c r="G447" s="705" t="s">
        <v>3620</v>
      </c>
      <c r="H447" s="704">
        <v>303</v>
      </c>
      <c r="I447" s="704">
        <v>1</v>
      </c>
      <c r="J447" s="704">
        <v>89</v>
      </c>
      <c r="K447" s="704">
        <v>50</v>
      </c>
      <c r="L447" s="704">
        <v>110</v>
      </c>
      <c r="M447" s="704" t="s">
        <v>3594</v>
      </c>
      <c r="N447" s="705" t="s">
        <v>3612</v>
      </c>
      <c r="O447" s="704" t="s">
        <v>2375</v>
      </c>
      <c r="P447" s="704" t="s">
        <v>4807</v>
      </c>
      <c r="Q447" s="707">
        <v>41460</v>
      </c>
      <c r="R447" s="181">
        <v>3.21</v>
      </c>
      <c r="S447" s="1">
        <v>59.5</v>
      </c>
      <c r="V447" s="1">
        <v>33600</v>
      </c>
      <c r="W447" s="182">
        <f t="shared" si="22"/>
        <v>43.994999999999997</v>
      </c>
      <c r="X447" s="1" t="s">
        <v>4868</v>
      </c>
      <c r="AA447" s="183">
        <f t="shared" si="26"/>
        <v>24.007563025210086</v>
      </c>
      <c r="AB447" s="183">
        <f t="shared" si="27"/>
        <v>16.079879200000001</v>
      </c>
      <c r="AE447" s="183">
        <f t="shared" si="28"/>
        <v>249.2</v>
      </c>
    </row>
    <row r="448" spans="1:31" ht="13.5" thickBot="1" x14ac:dyDescent="0.25">
      <c r="A448" s="140" t="s">
        <v>4845</v>
      </c>
      <c r="B448" s="140" t="s">
        <v>4558</v>
      </c>
      <c r="C448" s="141" t="s">
        <v>4813</v>
      </c>
      <c r="D448" s="141" t="s">
        <v>2451</v>
      </c>
      <c r="E448" s="141" t="s">
        <v>4846</v>
      </c>
      <c r="F448" s="140" t="s">
        <v>1743</v>
      </c>
      <c r="G448" s="141" t="s">
        <v>3620</v>
      </c>
      <c r="H448" s="140">
        <v>303</v>
      </c>
      <c r="I448" s="140">
        <v>1</v>
      </c>
      <c r="J448" s="140">
        <v>129</v>
      </c>
      <c r="K448" s="140">
        <v>45</v>
      </c>
      <c r="L448" s="140">
        <v>129</v>
      </c>
      <c r="M448" s="140" t="s">
        <v>3626</v>
      </c>
      <c r="N448" s="141" t="s">
        <v>3612</v>
      </c>
      <c r="O448" s="140" t="s">
        <v>4821</v>
      </c>
      <c r="P448" s="140" t="s">
        <v>4816</v>
      </c>
      <c r="Q448" s="165">
        <v>41481</v>
      </c>
      <c r="R448" s="308">
        <v>3.21</v>
      </c>
      <c r="S448" s="1">
        <v>59.5</v>
      </c>
      <c r="V448" s="1">
        <v>33600</v>
      </c>
      <c r="W448" s="182">
        <f t="shared" si="22"/>
        <v>43.994999999999997</v>
      </c>
      <c r="X448" s="1" t="s">
        <v>4868</v>
      </c>
      <c r="AA448" s="183">
        <f t="shared" si="26"/>
        <v>31.317731092436976</v>
      </c>
      <c r="AB448" s="183">
        <f t="shared" si="27"/>
        <v>23.306791199999999</v>
      </c>
      <c r="AE448" s="183">
        <f t="shared" si="28"/>
        <v>361.2</v>
      </c>
    </row>
    <row r="449" spans="1:31" ht="13.5" thickBot="1" x14ac:dyDescent="0.25">
      <c r="A449" s="133" t="s">
        <v>5191</v>
      </c>
      <c r="B449" s="133" t="s">
        <v>4558</v>
      </c>
      <c r="C449" s="136" t="s">
        <v>4813</v>
      </c>
      <c r="D449" s="136" t="s">
        <v>2200</v>
      </c>
      <c r="E449" s="136" t="s">
        <v>5192</v>
      </c>
      <c r="F449" s="133" t="s">
        <v>5206</v>
      </c>
      <c r="G449" s="136" t="s">
        <v>3620</v>
      </c>
      <c r="H449" s="133">
        <v>303</v>
      </c>
      <c r="I449" s="133">
        <v>1</v>
      </c>
      <c r="J449" s="133">
        <v>50</v>
      </c>
      <c r="K449" s="133">
        <v>45</v>
      </c>
      <c r="L449" s="133">
        <v>50</v>
      </c>
      <c r="M449" s="133" t="s">
        <v>3602</v>
      </c>
      <c r="N449" s="136"/>
      <c r="O449" s="133" t="s">
        <v>2732</v>
      </c>
      <c r="P449" s="133" t="s">
        <v>4807</v>
      </c>
      <c r="Q449" s="166">
        <v>41516</v>
      </c>
      <c r="R449" s="308">
        <v>3.21</v>
      </c>
      <c r="S449" s="1">
        <v>72</v>
      </c>
      <c r="V449" s="1">
        <v>33600</v>
      </c>
      <c r="W449" s="182">
        <f t="shared" si="22"/>
        <v>43.994999999999997</v>
      </c>
      <c r="X449" s="1" t="s">
        <v>4868</v>
      </c>
      <c r="AA449" s="183">
        <f t="shared" ref="AA449:AA456" si="29">K449*100*R449*(J449*I449)/(S449*1000)</f>
        <v>10.03125</v>
      </c>
      <c r="AB449" s="183">
        <f t="shared" ref="AB449:AB458" si="30">(V449*(J449*I449)*1.1)/9000*W449/1000</f>
        <v>9.0336400000000019</v>
      </c>
      <c r="AE449" s="183">
        <f t="shared" ref="AE449:AE458" si="31">J449*I449*(G449/100)</f>
        <v>140</v>
      </c>
    </row>
    <row r="450" spans="1:31" x14ac:dyDescent="0.2">
      <c r="A450" s="133" t="s">
        <v>5181</v>
      </c>
      <c r="B450" s="133" t="s">
        <v>4558</v>
      </c>
      <c r="C450" s="136" t="s">
        <v>4813</v>
      </c>
      <c r="D450" s="136" t="s">
        <v>2547</v>
      </c>
      <c r="E450" s="136" t="s">
        <v>5182</v>
      </c>
      <c r="F450" s="133" t="s">
        <v>3635</v>
      </c>
      <c r="G450" s="136" t="s">
        <v>3636</v>
      </c>
      <c r="H450" s="133">
        <v>151</v>
      </c>
      <c r="I450" s="133">
        <v>1</v>
      </c>
      <c r="J450" s="133">
        <v>145</v>
      </c>
      <c r="K450" s="133">
        <v>54</v>
      </c>
      <c r="L450" s="133">
        <v>715</v>
      </c>
      <c r="M450" s="133" t="s">
        <v>5183</v>
      </c>
      <c r="N450" s="136" t="s">
        <v>5185</v>
      </c>
      <c r="O450" s="133" t="s">
        <v>4451</v>
      </c>
      <c r="P450" s="133" t="s">
        <v>4816</v>
      </c>
      <c r="Q450" s="166">
        <v>41399</v>
      </c>
      <c r="R450" s="181">
        <v>1.61</v>
      </c>
      <c r="S450" s="1">
        <v>72</v>
      </c>
      <c r="V450" s="1">
        <v>16800</v>
      </c>
      <c r="W450" s="182">
        <f t="shared" ref="W450:W455" si="32">41.9*1.05</f>
        <v>43.994999999999997</v>
      </c>
      <c r="X450" s="1" t="s">
        <v>4868</v>
      </c>
      <c r="AA450" s="183">
        <f t="shared" si="29"/>
        <v>17.508749999999999</v>
      </c>
      <c r="AB450" s="183">
        <f t="shared" si="30"/>
        <v>13.098777999999999</v>
      </c>
      <c r="AE450" s="183">
        <f t="shared" si="31"/>
        <v>210.25</v>
      </c>
    </row>
    <row r="451" spans="1:31" x14ac:dyDescent="0.2">
      <c r="A451" s="133" t="s">
        <v>5181</v>
      </c>
      <c r="B451" s="133" t="s">
        <v>4558</v>
      </c>
      <c r="C451" s="136" t="s">
        <v>4813</v>
      </c>
      <c r="D451" s="136" t="s">
        <v>3843</v>
      </c>
      <c r="E451" s="136" t="s">
        <v>5182</v>
      </c>
      <c r="F451" s="133" t="s">
        <v>3635</v>
      </c>
      <c r="G451" s="136" t="s">
        <v>3636</v>
      </c>
      <c r="H451" s="133">
        <v>151</v>
      </c>
      <c r="I451" s="133">
        <v>1</v>
      </c>
      <c r="J451" s="133">
        <v>145</v>
      </c>
      <c r="K451" s="133">
        <v>54</v>
      </c>
      <c r="L451" s="133">
        <v>715</v>
      </c>
      <c r="M451" s="133" t="s">
        <v>5183</v>
      </c>
      <c r="N451" s="136" t="s">
        <v>5185</v>
      </c>
      <c r="O451" s="133" t="s">
        <v>4451</v>
      </c>
      <c r="P451" s="133" t="s">
        <v>4816</v>
      </c>
      <c r="Q451" s="166">
        <v>41522</v>
      </c>
      <c r="R451" s="181">
        <v>1.61</v>
      </c>
      <c r="S451" s="1">
        <v>72</v>
      </c>
      <c r="V451" s="1">
        <v>16800</v>
      </c>
      <c r="W451" s="182">
        <f t="shared" si="32"/>
        <v>43.994999999999997</v>
      </c>
      <c r="X451" s="1" t="s">
        <v>4868</v>
      </c>
      <c r="AA451" s="183">
        <f t="shared" si="29"/>
        <v>17.508749999999999</v>
      </c>
      <c r="AB451" s="183">
        <f t="shared" si="30"/>
        <v>13.098777999999999</v>
      </c>
      <c r="AE451" s="183">
        <f t="shared" si="31"/>
        <v>210.25</v>
      </c>
    </row>
    <row r="452" spans="1:31" x14ac:dyDescent="0.2">
      <c r="A452" s="752" t="s">
        <v>4840</v>
      </c>
      <c r="B452" s="752" t="s">
        <v>4558</v>
      </c>
      <c r="C452" s="752">
        <v>673</v>
      </c>
      <c r="D452" s="753" t="s">
        <v>2549</v>
      </c>
      <c r="E452" s="754" t="s">
        <v>4777</v>
      </c>
      <c r="F452" s="752" t="s">
        <v>4096</v>
      </c>
      <c r="G452" s="754" t="s">
        <v>3620</v>
      </c>
      <c r="H452" s="752">
        <v>303</v>
      </c>
      <c r="I452" s="752">
        <v>1</v>
      </c>
      <c r="J452" s="752">
        <v>83</v>
      </c>
      <c r="K452" s="752">
        <v>63</v>
      </c>
      <c r="L452" s="752">
        <v>110</v>
      </c>
      <c r="M452" s="752" t="s">
        <v>3626</v>
      </c>
      <c r="N452" s="754" t="s">
        <v>3608</v>
      </c>
      <c r="O452" s="752" t="s">
        <v>4778</v>
      </c>
      <c r="P452" s="752" t="s">
        <v>4807</v>
      </c>
      <c r="Q452" s="755">
        <v>41526</v>
      </c>
      <c r="R452" s="181">
        <v>3.21</v>
      </c>
      <c r="S452" s="1">
        <v>59.5</v>
      </c>
      <c r="V452" s="1">
        <v>33600</v>
      </c>
      <c r="W452" s="182">
        <f t="shared" si="32"/>
        <v>43.994999999999997</v>
      </c>
      <c r="X452" s="1" t="s">
        <v>4868</v>
      </c>
      <c r="AA452" s="183">
        <f t="shared" si="29"/>
        <v>28.210235294117648</v>
      </c>
      <c r="AB452" s="183">
        <f t="shared" si="30"/>
        <v>14.995842400000003</v>
      </c>
      <c r="AE452" s="183">
        <f t="shared" si="31"/>
        <v>232.39999999999998</v>
      </c>
    </row>
    <row r="453" spans="1:31" x14ac:dyDescent="0.2">
      <c r="A453" s="758" t="s">
        <v>5181</v>
      </c>
      <c r="B453" s="133" t="s">
        <v>4558</v>
      </c>
      <c r="C453" s="136" t="s">
        <v>4813</v>
      </c>
      <c r="D453" s="136" t="s">
        <v>2212</v>
      </c>
      <c r="E453" s="136" t="s">
        <v>5182</v>
      </c>
      <c r="F453" s="133" t="s">
        <v>3635</v>
      </c>
      <c r="G453" s="136" t="s">
        <v>3636</v>
      </c>
      <c r="H453" s="133">
        <v>152</v>
      </c>
      <c r="I453" s="133">
        <v>1</v>
      </c>
      <c r="J453" s="133">
        <v>187</v>
      </c>
      <c r="K453" s="133">
        <v>54</v>
      </c>
      <c r="L453" s="133">
        <v>715</v>
      </c>
      <c r="M453" s="133" t="s">
        <v>2731</v>
      </c>
      <c r="N453" s="136"/>
      <c r="O453" s="133" t="s">
        <v>5269</v>
      </c>
      <c r="P453" s="133" t="s">
        <v>4807</v>
      </c>
      <c r="Q453" s="166">
        <v>41541</v>
      </c>
      <c r="R453" s="181">
        <v>1.61</v>
      </c>
      <c r="S453" s="1">
        <v>72</v>
      </c>
      <c r="V453" s="1">
        <v>16800</v>
      </c>
      <c r="W453" s="182">
        <f t="shared" si="32"/>
        <v>43.994999999999997</v>
      </c>
      <c r="X453" s="1" t="s">
        <v>4868</v>
      </c>
      <c r="AA453" s="183">
        <f t="shared" si="29"/>
        <v>22.580249999999999</v>
      </c>
      <c r="AB453" s="183">
        <f t="shared" si="30"/>
        <v>16.892906800000002</v>
      </c>
      <c r="AE453" s="183">
        <f t="shared" si="31"/>
        <v>271.14999999999998</v>
      </c>
    </row>
    <row r="454" spans="1:31" x14ac:dyDescent="0.2">
      <c r="A454" s="758" t="s">
        <v>5181</v>
      </c>
      <c r="B454" s="133" t="s">
        <v>4558</v>
      </c>
      <c r="C454" s="136" t="s">
        <v>4813</v>
      </c>
      <c r="D454" s="136" t="s">
        <v>2214</v>
      </c>
      <c r="E454" s="136" t="s">
        <v>5182</v>
      </c>
      <c r="F454" s="133" t="s">
        <v>3635</v>
      </c>
      <c r="G454" s="136" t="s">
        <v>3636</v>
      </c>
      <c r="H454" s="133">
        <v>152</v>
      </c>
      <c r="I454" s="133">
        <v>1</v>
      </c>
      <c r="J454" s="133">
        <v>187</v>
      </c>
      <c r="K454" s="133">
        <v>54</v>
      </c>
      <c r="L454" s="133">
        <v>715</v>
      </c>
      <c r="M454" s="133" t="s">
        <v>2731</v>
      </c>
      <c r="N454" s="136"/>
      <c r="O454" s="133" t="s">
        <v>5269</v>
      </c>
      <c r="P454" s="133" t="s">
        <v>4807</v>
      </c>
      <c r="Q454" s="166">
        <v>41541</v>
      </c>
      <c r="R454" s="181">
        <v>1.61</v>
      </c>
      <c r="S454" s="1">
        <v>72</v>
      </c>
      <c r="V454" s="1">
        <v>16800</v>
      </c>
      <c r="W454" s="182">
        <f t="shared" si="32"/>
        <v>43.994999999999997</v>
      </c>
      <c r="X454" s="1" t="s">
        <v>4868</v>
      </c>
      <c r="AA454" s="183">
        <f t="shared" si="29"/>
        <v>22.580249999999999</v>
      </c>
      <c r="AB454" s="183">
        <f t="shared" si="30"/>
        <v>16.892906800000002</v>
      </c>
      <c r="AE454" s="183">
        <f t="shared" si="31"/>
        <v>271.14999999999998</v>
      </c>
    </row>
    <row r="455" spans="1:31" x14ac:dyDescent="0.2">
      <c r="A455" s="133" t="s">
        <v>5275</v>
      </c>
      <c r="B455" s="133" t="s">
        <v>4558</v>
      </c>
      <c r="C455" s="136" t="s">
        <v>4813</v>
      </c>
      <c r="D455" s="136" t="s">
        <v>4258</v>
      </c>
      <c r="E455" s="136" t="s">
        <v>5276</v>
      </c>
      <c r="F455" s="133" t="s">
        <v>1183</v>
      </c>
      <c r="G455" s="136" t="s">
        <v>3629</v>
      </c>
      <c r="H455" s="133">
        <v>152</v>
      </c>
      <c r="I455" s="133">
        <v>1</v>
      </c>
      <c r="J455" s="133">
        <v>100</v>
      </c>
      <c r="K455" s="133">
        <v>62</v>
      </c>
      <c r="L455" s="133">
        <v>200</v>
      </c>
      <c r="M455" s="133" t="s">
        <v>5277</v>
      </c>
      <c r="N455" s="136"/>
      <c r="O455" s="133" t="s">
        <v>2728</v>
      </c>
      <c r="P455" s="133" t="s">
        <v>4807</v>
      </c>
      <c r="Q455" s="166">
        <v>41543</v>
      </c>
      <c r="R455" s="181">
        <v>1.61</v>
      </c>
      <c r="S455" s="1">
        <v>100</v>
      </c>
      <c r="V455" s="1">
        <v>16800</v>
      </c>
      <c r="W455" s="182">
        <f t="shared" si="32"/>
        <v>43.994999999999997</v>
      </c>
      <c r="X455" s="1" t="s">
        <v>4868</v>
      </c>
      <c r="AA455" s="183">
        <f t="shared" si="29"/>
        <v>9.9819999999999993</v>
      </c>
      <c r="AB455" s="183">
        <f t="shared" si="30"/>
        <v>9.0336400000000019</v>
      </c>
      <c r="AE455" s="183">
        <f t="shared" si="31"/>
        <v>140</v>
      </c>
    </row>
    <row r="456" spans="1:31" ht="13.5" thickBot="1" x14ac:dyDescent="0.25">
      <c r="A456" s="133" t="s">
        <v>5275</v>
      </c>
      <c r="B456" s="133" t="s">
        <v>4558</v>
      </c>
      <c r="C456" s="136" t="s">
        <v>4813</v>
      </c>
      <c r="D456" s="136" t="s">
        <v>2219</v>
      </c>
      <c r="E456" s="136" t="s">
        <v>5276</v>
      </c>
      <c r="F456" s="133" t="s">
        <v>1183</v>
      </c>
      <c r="G456" s="136" t="s">
        <v>3629</v>
      </c>
      <c r="H456" s="133">
        <v>152</v>
      </c>
      <c r="I456" s="133">
        <v>1</v>
      </c>
      <c r="J456" s="133">
        <v>100</v>
      </c>
      <c r="K456" s="133">
        <v>62</v>
      </c>
      <c r="L456" s="133">
        <v>200</v>
      </c>
      <c r="M456" s="133" t="s">
        <v>5277</v>
      </c>
      <c r="N456" s="136"/>
      <c r="O456" s="133" t="s">
        <v>2728</v>
      </c>
      <c r="P456" s="133" t="s">
        <v>4807</v>
      </c>
      <c r="Q456" s="166">
        <v>41543</v>
      </c>
      <c r="R456" s="308">
        <v>1.61</v>
      </c>
      <c r="S456" s="1">
        <v>100</v>
      </c>
      <c r="V456" s="1">
        <v>16800</v>
      </c>
      <c r="W456" s="182">
        <f t="shared" ref="W456:W473" si="33">41.9*1.05</f>
        <v>43.994999999999997</v>
      </c>
      <c r="X456" s="1" t="s">
        <v>4868</v>
      </c>
      <c r="AA456" s="183">
        <f t="shared" si="29"/>
        <v>9.9819999999999993</v>
      </c>
      <c r="AB456" s="183">
        <f t="shared" si="30"/>
        <v>9.0336400000000019</v>
      </c>
      <c r="AE456" s="183">
        <f t="shared" si="31"/>
        <v>140</v>
      </c>
    </row>
    <row r="457" spans="1:31" x14ac:dyDescent="0.2">
      <c r="A457" s="133" t="s">
        <v>5181</v>
      </c>
      <c r="B457" s="133" t="s">
        <v>4558</v>
      </c>
      <c r="C457" s="136" t="s">
        <v>4813</v>
      </c>
      <c r="D457" s="136" t="s">
        <v>2559</v>
      </c>
      <c r="E457" s="136" t="s">
        <v>5182</v>
      </c>
      <c r="F457" s="133" t="s">
        <v>3635</v>
      </c>
      <c r="G457" s="136" t="s">
        <v>3629</v>
      </c>
      <c r="H457" s="133">
        <v>152</v>
      </c>
      <c r="I457" s="133">
        <v>1</v>
      </c>
      <c r="J457" s="133">
        <v>25</v>
      </c>
      <c r="K457" s="133">
        <v>54</v>
      </c>
      <c r="L457" s="133">
        <v>715</v>
      </c>
      <c r="M457" s="133" t="s">
        <v>2731</v>
      </c>
      <c r="N457" s="136"/>
      <c r="O457" s="133" t="s">
        <v>5280</v>
      </c>
      <c r="P457" s="133" t="s">
        <v>5281</v>
      </c>
      <c r="Q457" s="166">
        <v>41547</v>
      </c>
      <c r="R457" s="181">
        <v>1.61</v>
      </c>
      <c r="S457" s="1">
        <v>72</v>
      </c>
      <c r="V457" s="1">
        <v>16800</v>
      </c>
      <c r="W457" s="182">
        <f t="shared" si="33"/>
        <v>43.994999999999997</v>
      </c>
      <c r="X457" s="1" t="s">
        <v>4868</v>
      </c>
      <c r="AA457" s="183">
        <f>K457*100*R457*(J457)/(S457*1000)</f>
        <v>3.0187499999999998</v>
      </c>
      <c r="AB457" s="183">
        <f t="shared" si="30"/>
        <v>2.2584100000000005</v>
      </c>
      <c r="AE457" s="183">
        <f t="shared" si="31"/>
        <v>35</v>
      </c>
    </row>
    <row r="458" spans="1:31" ht="13.5" thickBot="1" x14ac:dyDescent="0.25">
      <c r="A458" s="133" t="s">
        <v>5181</v>
      </c>
      <c r="B458" s="133" t="s">
        <v>4558</v>
      </c>
      <c r="C458" s="136" t="s">
        <v>4813</v>
      </c>
      <c r="D458" s="136" t="s">
        <v>4731</v>
      </c>
      <c r="E458" s="136" t="s">
        <v>5182</v>
      </c>
      <c r="F458" s="133" t="s">
        <v>3635</v>
      </c>
      <c r="G458" s="136" t="s">
        <v>3629</v>
      </c>
      <c r="H458" s="133">
        <v>152</v>
      </c>
      <c r="I458" s="133">
        <v>1</v>
      </c>
      <c r="J458" s="133">
        <v>25</v>
      </c>
      <c r="K458" s="133">
        <v>54</v>
      </c>
      <c r="L458" s="133">
        <v>715</v>
      </c>
      <c r="M458" s="133" t="s">
        <v>2731</v>
      </c>
      <c r="N458" s="136"/>
      <c r="O458" s="133" t="s">
        <v>5280</v>
      </c>
      <c r="P458" s="133" t="s">
        <v>5281</v>
      </c>
      <c r="Q458" s="166">
        <v>41547</v>
      </c>
      <c r="R458" s="308">
        <v>1.61</v>
      </c>
      <c r="S458" s="1">
        <v>72</v>
      </c>
      <c r="V458" s="1">
        <v>16800</v>
      </c>
      <c r="W458" s="182">
        <f t="shared" si="33"/>
        <v>43.994999999999997</v>
      </c>
      <c r="X458" s="1" t="s">
        <v>4868</v>
      </c>
      <c r="AA458" s="183">
        <f>K458*100*R458*(J458)/(S458*1000)</f>
        <v>3.0187499999999998</v>
      </c>
      <c r="AB458" s="183">
        <f t="shared" si="30"/>
        <v>2.2584100000000005</v>
      </c>
      <c r="AE458" s="183">
        <f t="shared" si="31"/>
        <v>35</v>
      </c>
    </row>
    <row r="459" spans="1:31" x14ac:dyDescent="0.2">
      <c r="A459" s="704" t="s">
        <v>5356</v>
      </c>
      <c r="B459" s="704" t="s">
        <v>4558</v>
      </c>
      <c r="C459" s="705" t="s">
        <v>4813</v>
      </c>
      <c r="D459" s="705" t="s">
        <v>2561</v>
      </c>
      <c r="E459" s="704">
        <v>101990</v>
      </c>
      <c r="F459" s="704">
        <v>238312</v>
      </c>
      <c r="G459" s="705" t="s">
        <v>3620</v>
      </c>
      <c r="H459" s="704">
        <v>303</v>
      </c>
      <c r="I459" s="704">
        <v>1</v>
      </c>
      <c r="J459" s="704">
        <v>330</v>
      </c>
      <c r="K459" s="704">
        <v>38</v>
      </c>
      <c r="L459" s="704">
        <v>330</v>
      </c>
      <c r="M459" s="704" t="s">
        <v>3594</v>
      </c>
      <c r="N459" s="705" t="s">
        <v>2660</v>
      </c>
      <c r="O459" s="704" t="s">
        <v>4451</v>
      </c>
      <c r="P459" s="704" t="s">
        <v>4807</v>
      </c>
      <c r="Q459" s="707">
        <v>41593</v>
      </c>
      <c r="R459" s="181">
        <v>3.21</v>
      </c>
      <c r="S459" s="1">
        <v>72</v>
      </c>
      <c r="V459" s="1">
        <v>33600</v>
      </c>
      <c r="W459" s="182">
        <f t="shared" si="33"/>
        <v>43.994999999999997</v>
      </c>
      <c r="X459" s="1" t="s">
        <v>4868</v>
      </c>
      <c r="AA459" s="183">
        <f>K459*100*R459*(J459*I459)/(S459*1000)</f>
        <v>55.907499999999999</v>
      </c>
      <c r="AB459" s="183">
        <f>(V459*(J459*I459)*1.1)/9000*W459/1000</f>
        <v>59.62202400000001</v>
      </c>
      <c r="AE459" s="183">
        <f>J459*I459*(G459/100)</f>
        <v>923.99999999999989</v>
      </c>
    </row>
    <row r="460" spans="1:31" x14ac:dyDescent="0.2">
      <c r="A460" s="704" t="s">
        <v>5397</v>
      </c>
      <c r="B460" s="704" t="s">
        <v>4558</v>
      </c>
      <c r="C460" s="705" t="s">
        <v>4813</v>
      </c>
      <c r="D460" s="705" t="s">
        <v>4273</v>
      </c>
      <c r="E460" s="705" t="s">
        <v>2195</v>
      </c>
      <c r="F460" s="704">
        <v>249342</v>
      </c>
      <c r="G460" s="705" t="s">
        <v>3620</v>
      </c>
      <c r="H460" s="704">
        <v>303</v>
      </c>
      <c r="I460" s="704">
        <v>1</v>
      </c>
      <c r="J460" s="704">
        <v>275</v>
      </c>
      <c r="K460" s="704">
        <v>49</v>
      </c>
      <c r="L460" s="704">
        <v>275</v>
      </c>
      <c r="M460" s="704" t="s">
        <v>3602</v>
      </c>
      <c r="N460" s="705" t="s">
        <v>3622</v>
      </c>
      <c r="O460" s="704" t="s">
        <v>4451</v>
      </c>
      <c r="P460" s="704" t="s">
        <v>4807</v>
      </c>
      <c r="Q460" s="707">
        <v>41603</v>
      </c>
      <c r="R460" s="181">
        <v>3.21</v>
      </c>
      <c r="S460" s="1">
        <v>72</v>
      </c>
      <c r="V460" s="1">
        <v>33600</v>
      </c>
      <c r="W460" s="182">
        <f t="shared" si="33"/>
        <v>43.994999999999997</v>
      </c>
      <c r="X460" s="1" t="s">
        <v>4868</v>
      </c>
      <c r="AA460" s="183">
        <f>K460*100*R460*(J460*I460)/(S460*1000)</f>
        <v>60.076041666666669</v>
      </c>
      <c r="AB460" s="183">
        <f>(V460*(J460*I460)*1.1)/9000*W460/1000</f>
        <v>49.685019999999994</v>
      </c>
      <c r="AE460" s="183">
        <f>J460*I460*(G460/100)</f>
        <v>770</v>
      </c>
    </row>
    <row r="461" spans="1:31" ht="13.5" thickBot="1" x14ac:dyDescent="0.25">
      <c r="A461" s="704" t="s">
        <v>5427</v>
      </c>
      <c r="B461" s="704" t="s">
        <v>4558</v>
      </c>
      <c r="C461" s="705" t="s">
        <v>4813</v>
      </c>
      <c r="D461" s="705" t="s">
        <v>4279</v>
      </c>
      <c r="E461" s="705" t="s">
        <v>5424</v>
      </c>
      <c r="F461" s="704">
        <v>238372</v>
      </c>
      <c r="G461" s="705" t="s">
        <v>3620</v>
      </c>
      <c r="H461" s="704">
        <v>303</v>
      </c>
      <c r="I461" s="704">
        <v>1</v>
      </c>
      <c r="J461" s="704">
        <v>275</v>
      </c>
      <c r="K461" s="704">
        <v>38</v>
      </c>
      <c r="L461" s="704">
        <v>275</v>
      </c>
      <c r="M461" s="704" t="s">
        <v>3594</v>
      </c>
      <c r="N461" s="705" t="s">
        <v>2660</v>
      </c>
      <c r="O461" s="704" t="s">
        <v>4451</v>
      </c>
      <c r="P461" s="704" t="s">
        <v>4807</v>
      </c>
      <c r="Q461" s="704" t="s">
        <v>5496</v>
      </c>
      <c r="R461" s="308">
        <v>3.21</v>
      </c>
      <c r="S461" s="1">
        <v>72</v>
      </c>
      <c r="V461" s="1">
        <v>33600</v>
      </c>
      <c r="W461" s="182">
        <f t="shared" si="33"/>
        <v>43.994999999999997</v>
      </c>
      <c r="X461" s="1" t="s">
        <v>4868</v>
      </c>
      <c r="AA461" s="183">
        <f>K461*100*R461*(J461*I461)/(S461*1000)</f>
        <v>46.58958333333333</v>
      </c>
      <c r="AB461" s="183">
        <f>(V461*(J461*I461)*1.1)/9000*W461/1000</f>
        <v>49.685019999999994</v>
      </c>
      <c r="AE461" s="183">
        <f>J461*I461*(G461/100)</f>
        <v>770</v>
      </c>
    </row>
    <row r="462" spans="1:31" x14ac:dyDescent="0.2">
      <c r="A462" s="704" t="s">
        <v>5474</v>
      </c>
      <c r="B462" s="704" t="s">
        <v>4558</v>
      </c>
      <c r="C462" s="705" t="s">
        <v>4813</v>
      </c>
      <c r="D462" s="705" t="s">
        <v>4285</v>
      </c>
      <c r="E462" s="705" t="s">
        <v>5475</v>
      </c>
      <c r="F462" s="704" t="s">
        <v>5476</v>
      </c>
      <c r="G462" s="705" t="s">
        <v>3620</v>
      </c>
      <c r="H462" s="704">
        <v>303</v>
      </c>
      <c r="I462" s="704">
        <v>1</v>
      </c>
      <c r="J462" s="704">
        <v>280</v>
      </c>
      <c r="K462" s="704">
        <v>62</v>
      </c>
      <c r="L462" s="704">
        <v>280</v>
      </c>
      <c r="M462" s="704" t="s">
        <v>917</v>
      </c>
      <c r="N462" s="705" t="s">
        <v>3622</v>
      </c>
      <c r="O462" s="704" t="s">
        <v>4452</v>
      </c>
      <c r="P462" s="704" t="s">
        <v>4816</v>
      </c>
      <c r="Q462" s="707">
        <v>41617</v>
      </c>
    </row>
    <row r="463" spans="1:31" x14ac:dyDescent="0.2">
      <c r="A463" s="704" t="s">
        <v>5505</v>
      </c>
      <c r="B463" s="704" t="s">
        <v>4558</v>
      </c>
      <c r="C463" s="705" t="s">
        <v>4813</v>
      </c>
      <c r="D463" s="705" t="s">
        <v>4292</v>
      </c>
      <c r="E463" s="705" t="s">
        <v>3624</v>
      </c>
      <c r="F463" s="704" t="s">
        <v>1551</v>
      </c>
      <c r="G463" s="705" t="s">
        <v>3620</v>
      </c>
      <c r="H463" s="704">
        <v>303</v>
      </c>
      <c r="I463" s="704">
        <v>1</v>
      </c>
      <c r="J463" s="704">
        <v>105</v>
      </c>
      <c r="K463" s="704">
        <v>50</v>
      </c>
      <c r="L463" s="704">
        <v>275</v>
      </c>
      <c r="M463" s="704" t="s">
        <v>3594</v>
      </c>
      <c r="N463" s="705" t="s">
        <v>4907</v>
      </c>
      <c r="O463" s="704" t="s">
        <v>5506</v>
      </c>
      <c r="P463" s="704" t="s">
        <v>4816</v>
      </c>
      <c r="Q463" s="707">
        <v>41648</v>
      </c>
      <c r="R463" s="181">
        <v>3.21</v>
      </c>
      <c r="S463" s="1">
        <v>59.5</v>
      </c>
      <c r="V463" s="1">
        <v>33600</v>
      </c>
      <c r="W463" s="182">
        <f t="shared" si="33"/>
        <v>43.994999999999997</v>
      </c>
      <c r="X463" s="1" t="s">
        <v>4868</v>
      </c>
      <c r="AA463" s="183">
        <f>K463*100*R463*(J463*I463)/(S463*1000)</f>
        <v>28.323529411764707</v>
      </c>
      <c r="AB463" s="183">
        <f>(V463*(J463*I463)*1.1)/9000*W463/1000</f>
        <v>18.970644</v>
      </c>
      <c r="AE463" s="183">
        <f>J463*I463*(G463/100)</f>
        <v>294</v>
      </c>
    </row>
    <row r="464" spans="1:31" x14ac:dyDescent="0.2">
      <c r="A464" s="133" t="s">
        <v>5480</v>
      </c>
      <c r="B464" s="133" t="s">
        <v>4558</v>
      </c>
      <c r="C464" s="136" t="s">
        <v>4813</v>
      </c>
      <c r="D464" s="136" t="s">
        <v>4288</v>
      </c>
      <c r="E464" s="136" t="s">
        <v>5481</v>
      </c>
      <c r="F464" s="133" t="s">
        <v>5482</v>
      </c>
      <c r="G464" s="844" t="s">
        <v>3629</v>
      </c>
      <c r="H464" s="133">
        <v>151</v>
      </c>
      <c r="I464" s="133">
        <v>1</v>
      </c>
      <c r="J464" s="133">
        <v>160</v>
      </c>
      <c r="K464" s="133">
        <v>50</v>
      </c>
      <c r="L464" s="133">
        <v>320</v>
      </c>
      <c r="M464" s="133" t="s">
        <v>5459</v>
      </c>
      <c r="N464" s="136" t="s">
        <v>3595</v>
      </c>
      <c r="O464" s="133" t="s">
        <v>5483</v>
      </c>
      <c r="P464" s="133" t="s">
        <v>4807</v>
      </c>
      <c r="Q464" s="166">
        <v>41645</v>
      </c>
      <c r="R464" s="181">
        <v>1.61</v>
      </c>
      <c r="S464" s="1">
        <v>59.5</v>
      </c>
      <c r="V464" s="1">
        <v>16800</v>
      </c>
      <c r="W464" s="182">
        <f t="shared" si="33"/>
        <v>43.994999999999997</v>
      </c>
      <c r="X464" s="1" t="s">
        <v>4868</v>
      </c>
      <c r="AA464" s="183">
        <f>K464*100*R464*(J464*I464)/(S464*1000)</f>
        <v>21.647058823529417</v>
      </c>
      <c r="AB464" s="183">
        <f>(V464*(J464*I464)*1.1)/9000*W464/1000</f>
        <v>14.453824000000001</v>
      </c>
      <c r="AE464" s="183">
        <f>J464*I464*(G464/100)</f>
        <v>224</v>
      </c>
    </row>
    <row r="465" spans="1:31" x14ac:dyDescent="0.2">
      <c r="A465" s="133" t="s">
        <v>5480</v>
      </c>
      <c r="B465" s="133" t="s">
        <v>4558</v>
      </c>
      <c r="C465" s="136" t="s">
        <v>4813</v>
      </c>
      <c r="D465" s="136" t="s">
        <v>5295</v>
      </c>
      <c r="E465" s="136" t="s">
        <v>5481</v>
      </c>
      <c r="F465" s="133" t="s">
        <v>5482</v>
      </c>
      <c r="G465" s="844" t="s">
        <v>3629</v>
      </c>
      <c r="H465" s="133">
        <v>151</v>
      </c>
      <c r="I465" s="133">
        <v>1</v>
      </c>
      <c r="J465" s="133">
        <v>160</v>
      </c>
      <c r="K465" s="133">
        <v>50</v>
      </c>
      <c r="L465" s="133">
        <v>320</v>
      </c>
      <c r="M465" s="133" t="s">
        <v>5459</v>
      </c>
      <c r="N465" s="136" t="s">
        <v>3595</v>
      </c>
      <c r="O465" s="133" t="s">
        <v>5483</v>
      </c>
      <c r="P465" s="133" t="s">
        <v>4807</v>
      </c>
      <c r="Q465" s="166">
        <v>41645</v>
      </c>
      <c r="R465" s="181">
        <v>1.61</v>
      </c>
      <c r="S465" s="1">
        <v>59.5</v>
      </c>
      <c r="V465" s="1">
        <v>16800</v>
      </c>
      <c r="W465" s="182">
        <f t="shared" si="33"/>
        <v>43.994999999999997</v>
      </c>
      <c r="X465" s="1" t="s">
        <v>4868</v>
      </c>
      <c r="AA465" s="183">
        <f>K465*100*R465*(J465*I465)/(S465*1000)</f>
        <v>21.647058823529417</v>
      </c>
      <c r="AB465" s="183">
        <f>(V465*(J465*I465)*1.1)/9000*W465/1000</f>
        <v>14.453824000000001</v>
      </c>
      <c r="AE465" s="183">
        <f>J465*I465*(G465/100)</f>
        <v>224</v>
      </c>
    </row>
    <row r="466" spans="1:31" x14ac:dyDescent="0.2">
      <c r="A466" s="7224" t="s">
        <v>1386</v>
      </c>
      <c r="B466" s="7225"/>
      <c r="C466" s="7225"/>
      <c r="D466" s="7225"/>
      <c r="E466" s="7225"/>
      <c r="F466" s="7225"/>
      <c r="G466" s="7225"/>
      <c r="H466" s="7225"/>
      <c r="I466" s="7225"/>
      <c r="J466" s="7225"/>
      <c r="K466" s="7225"/>
      <c r="L466" s="7225"/>
      <c r="M466" s="7225"/>
      <c r="N466" s="7225"/>
      <c r="O466" s="7225"/>
      <c r="P466" s="7225"/>
      <c r="Q466" s="7226"/>
      <c r="R466" s="181"/>
      <c r="S466" s="1"/>
      <c r="V466" s="1"/>
      <c r="W466" s="182"/>
      <c r="AA466" s="183"/>
      <c r="AB466" s="183"/>
      <c r="AE466" s="183"/>
    </row>
    <row r="467" spans="1:31" x14ac:dyDescent="0.2">
      <c r="A467" s="133" t="s">
        <v>5590</v>
      </c>
      <c r="B467" s="133" t="s">
        <v>4558</v>
      </c>
      <c r="C467" s="136" t="s">
        <v>5597</v>
      </c>
      <c r="D467" s="136" t="s">
        <v>1651</v>
      </c>
      <c r="E467" s="136" t="s">
        <v>5591</v>
      </c>
      <c r="F467" s="133">
        <v>238372</v>
      </c>
      <c r="G467" s="136" t="s">
        <v>3620</v>
      </c>
      <c r="H467" s="133">
        <v>303</v>
      </c>
      <c r="I467" s="133">
        <v>1</v>
      </c>
      <c r="J467" s="133">
        <v>275</v>
      </c>
      <c r="K467" s="133">
        <v>38</v>
      </c>
      <c r="L467" s="133">
        <v>275</v>
      </c>
      <c r="M467" s="133" t="s">
        <v>3594</v>
      </c>
      <c r="N467" s="136" t="s">
        <v>3657</v>
      </c>
      <c r="O467" s="133" t="s">
        <v>5592</v>
      </c>
      <c r="P467" s="133" t="s">
        <v>4807</v>
      </c>
      <c r="Q467" s="166">
        <v>41661</v>
      </c>
      <c r="R467" s="181">
        <v>3.21</v>
      </c>
      <c r="S467" s="1">
        <v>72</v>
      </c>
      <c r="V467" s="1">
        <v>33600</v>
      </c>
      <c r="W467" s="182">
        <f t="shared" si="33"/>
        <v>43.994999999999997</v>
      </c>
      <c r="X467" s="1" t="s">
        <v>4868</v>
      </c>
      <c r="AA467" s="183">
        <f t="shared" ref="AA467:AA475" si="34">K467*100*R467*(J467*I467)/(S467*1000)</f>
        <v>46.58958333333333</v>
      </c>
      <c r="AB467" s="183">
        <f t="shared" ref="AB467:AB475" si="35">(V467*(J467*I467)*1.1)/9000*W467/1000</f>
        <v>49.685019999999994</v>
      </c>
      <c r="AE467" s="183">
        <f t="shared" ref="AE467:AE475" si="36">J467*I467*(G467/100)</f>
        <v>770</v>
      </c>
    </row>
    <row r="468" spans="1:31" ht="13.5" thickBot="1" x14ac:dyDescent="0.25">
      <c r="A468" s="133" t="s">
        <v>5605</v>
      </c>
      <c r="B468" s="133" t="s">
        <v>4558</v>
      </c>
      <c r="C468" s="136" t="s">
        <v>5597</v>
      </c>
      <c r="D468" s="136" t="s">
        <v>1634</v>
      </c>
      <c r="E468" s="136" t="s">
        <v>5606</v>
      </c>
      <c r="F468" s="133" t="s">
        <v>5607</v>
      </c>
      <c r="G468" s="136" t="s">
        <v>3620</v>
      </c>
      <c r="H468" s="133">
        <v>303</v>
      </c>
      <c r="I468" s="133">
        <v>1</v>
      </c>
      <c r="J468" s="133">
        <v>275</v>
      </c>
      <c r="K468" s="133">
        <v>45</v>
      </c>
      <c r="L468" s="133">
        <v>275</v>
      </c>
      <c r="M468" s="133" t="s">
        <v>5608</v>
      </c>
      <c r="N468" s="136" t="s">
        <v>2395</v>
      </c>
      <c r="O468" s="133" t="s">
        <v>4451</v>
      </c>
      <c r="P468" s="133" t="s">
        <v>4816</v>
      </c>
      <c r="Q468" s="166">
        <v>41669</v>
      </c>
      <c r="R468" s="308">
        <v>3.21</v>
      </c>
      <c r="S468" s="1">
        <v>72</v>
      </c>
      <c r="V468" s="1">
        <v>33600</v>
      </c>
      <c r="W468" s="182">
        <f t="shared" si="33"/>
        <v>43.994999999999997</v>
      </c>
      <c r="X468" s="1" t="s">
        <v>4868</v>
      </c>
      <c r="AA468" s="183">
        <f t="shared" si="34"/>
        <v>55.171875</v>
      </c>
      <c r="AB468" s="183">
        <f t="shared" si="35"/>
        <v>49.685019999999994</v>
      </c>
      <c r="AE468" s="183">
        <f t="shared" si="36"/>
        <v>770</v>
      </c>
    </row>
    <row r="469" spans="1:31" x14ac:dyDescent="0.2">
      <c r="A469" s="133" t="s">
        <v>5651</v>
      </c>
      <c r="B469" s="133" t="s">
        <v>4558</v>
      </c>
      <c r="C469" s="136" t="s">
        <v>5597</v>
      </c>
      <c r="D469" s="136" t="s">
        <v>2726</v>
      </c>
      <c r="E469" s="136" t="s">
        <v>1350</v>
      </c>
      <c r="F469" s="133" t="s">
        <v>1351</v>
      </c>
      <c r="G469" s="136" t="s">
        <v>3620</v>
      </c>
      <c r="H469" s="133">
        <v>303</v>
      </c>
      <c r="I469" s="133">
        <v>1</v>
      </c>
      <c r="J469" s="133">
        <v>275</v>
      </c>
      <c r="K469" s="133">
        <v>45</v>
      </c>
      <c r="L469" s="133">
        <v>275</v>
      </c>
      <c r="M469" s="133" t="s">
        <v>5652</v>
      </c>
      <c r="N469" s="136" t="s">
        <v>3657</v>
      </c>
      <c r="O469" s="133" t="s">
        <v>5639</v>
      </c>
      <c r="P469" s="133" t="s">
        <v>4816</v>
      </c>
      <c r="Q469" s="166">
        <v>41681</v>
      </c>
      <c r="R469" s="181">
        <v>3.21</v>
      </c>
      <c r="S469" s="1">
        <v>72</v>
      </c>
      <c r="V469" s="1">
        <v>33600</v>
      </c>
      <c r="W469" s="182">
        <f t="shared" si="33"/>
        <v>43.994999999999997</v>
      </c>
      <c r="X469" s="1" t="s">
        <v>4868</v>
      </c>
      <c r="AA469" s="183">
        <f t="shared" si="34"/>
        <v>55.171875</v>
      </c>
      <c r="AB469" s="183">
        <f t="shared" si="35"/>
        <v>49.685019999999994</v>
      </c>
      <c r="AE469" s="183">
        <f t="shared" si="36"/>
        <v>770</v>
      </c>
    </row>
    <row r="470" spans="1:31" ht="13.5" thickBot="1" x14ac:dyDescent="0.25">
      <c r="A470" s="133" t="s">
        <v>5717</v>
      </c>
      <c r="B470" s="133" t="s">
        <v>4558</v>
      </c>
      <c r="C470" s="136" t="s">
        <v>5597</v>
      </c>
      <c r="D470" s="136" t="s">
        <v>1641</v>
      </c>
      <c r="E470" s="136" t="s">
        <v>5718</v>
      </c>
      <c r="F470" s="133" t="s">
        <v>5719</v>
      </c>
      <c r="G470" s="136" t="s">
        <v>3620</v>
      </c>
      <c r="H470" s="133">
        <v>303</v>
      </c>
      <c r="I470" s="133">
        <v>1</v>
      </c>
      <c r="J470" s="133">
        <v>11</v>
      </c>
      <c r="K470" s="133">
        <v>45</v>
      </c>
      <c r="L470" s="133">
        <v>11</v>
      </c>
      <c r="M470" s="133" t="s">
        <v>5720</v>
      </c>
      <c r="N470" s="136"/>
      <c r="O470" s="133" t="s">
        <v>4276</v>
      </c>
      <c r="P470" s="133" t="s">
        <v>4807</v>
      </c>
      <c r="Q470" s="166">
        <v>41691</v>
      </c>
      <c r="R470" s="308">
        <v>3.21</v>
      </c>
      <c r="S470" s="1">
        <v>59.5</v>
      </c>
      <c r="V470" s="1">
        <v>33600</v>
      </c>
      <c r="W470" s="182">
        <f t="shared" si="33"/>
        <v>43.994999999999997</v>
      </c>
      <c r="X470" s="1" t="s">
        <v>4868</v>
      </c>
      <c r="AA470" s="183">
        <f t="shared" si="34"/>
        <v>2.6705042016806724</v>
      </c>
      <c r="AB470" s="183">
        <f t="shared" si="35"/>
        <v>1.9874008000000001</v>
      </c>
      <c r="AE470" s="183">
        <f t="shared" si="36"/>
        <v>30.799999999999997</v>
      </c>
    </row>
    <row r="471" spans="1:31" x14ac:dyDescent="0.2">
      <c r="A471" s="133" t="s">
        <v>5679</v>
      </c>
      <c r="B471" s="133" t="s">
        <v>4558</v>
      </c>
      <c r="C471" s="136" t="s">
        <v>5597</v>
      </c>
      <c r="D471" s="136" t="s">
        <v>3704</v>
      </c>
      <c r="E471" s="136" t="s">
        <v>5197</v>
      </c>
      <c r="F471" s="133" t="s">
        <v>5680</v>
      </c>
      <c r="G471" s="136" t="s">
        <v>3620</v>
      </c>
      <c r="H471" s="133">
        <v>303</v>
      </c>
      <c r="I471" s="133">
        <v>1</v>
      </c>
      <c r="J471" s="133">
        <v>223</v>
      </c>
      <c r="K471" s="133">
        <v>45</v>
      </c>
      <c r="L471" s="133">
        <v>275</v>
      </c>
      <c r="M471" s="133" t="s">
        <v>5652</v>
      </c>
      <c r="N471" s="136"/>
      <c r="O471" s="133" t="s">
        <v>3616</v>
      </c>
      <c r="P471" s="133" t="s">
        <v>4807</v>
      </c>
      <c r="Q471" s="166">
        <v>41703</v>
      </c>
      <c r="R471" s="181">
        <v>3.21</v>
      </c>
      <c r="S471" s="1">
        <v>59.5</v>
      </c>
      <c r="V471" s="1">
        <v>33600</v>
      </c>
      <c r="W471" s="182">
        <f t="shared" si="33"/>
        <v>43.994999999999997</v>
      </c>
      <c r="X471" s="1" t="s">
        <v>4868</v>
      </c>
      <c r="AA471" s="183">
        <f t="shared" si="34"/>
        <v>54.138403361344537</v>
      </c>
      <c r="AB471" s="183">
        <f t="shared" si="35"/>
        <v>40.290034400000003</v>
      </c>
      <c r="AE471" s="183">
        <f t="shared" si="36"/>
        <v>624.4</v>
      </c>
    </row>
    <row r="472" spans="1:31" ht="24" x14ac:dyDescent="0.2">
      <c r="A472" s="133" t="s">
        <v>5698</v>
      </c>
      <c r="B472" s="133" t="s">
        <v>4558</v>
      </c>
      <c r="C472" s="136" t="s">
        <v>5597</v>
      </c>
      <c r="D472" s="136" t="s">
        <v>1645</v>
      </c>
      <c r="E472" s="136" t="s">
        <v>5699</v>
      </c>
      <c r="F472" s="133" t="s">
        <v>5700</v>
      </c>
      <c r="G472" s="136" t="s">
        <v>3620</v>
      </c>
      <c r="H472" s="133">
        <v>303</v>
      </c>
      <c r="I472" s="133">
        <v>1</v>
      </c>
      <c r="J472" s="133">
        <v>95</v>
      </c>
      <c r="K472" s="133">
        <v>50</v>
      </c>
      <c r="L472" s="133">
        <v>330</v>
      </c>
      <c r="M472" s="133" t="s">
        <v>5701</v>
      </c>
      <c r="N472" s="136"/>
      <c r="O472" s="142" t="s">
        <v>5754</v>
      </c>
      <c r="P472" s="133" t="s">
        <v>4807</v>
      </c>
      <c r="Q472" s="166">
        <v>41705</v>
      </c>
      <c r="R472" s="181">
        <v>3.21</v>
      </c>
      <c r="S472" s="1">
        <v>59.5</v>
      </c>
      <c r="V472" s="1">
        <v>33600</v>
      </c>
      <c r="W472" s="182">
        <f t="shared" si="33"/>
        <v>43.994999999999997</v>
      </c>
      <c r="X472" s="1" t="s">
        <v>4868</v>
      </c>
      <c r="AA472" s="183">
        <f t="shared" si="34"/>
        <v>25.626050420168067</v>
      </c>
      <c r="AB472" s="183">
        <f t="shared" si="35"/>
        <v>17.163916</v>
      </c>
      <c r="AE472" s="183">
        <f t="shared" si="36"/>
        <v>266</v>
      </c>
    </row>
    <row r="473" spans="1:31" x14ac:dyDescent="0.2">
      <c r="A473" s="133" t="s">
        <v>5765</v>
      </c>
      <c r="B473" s="133" t="s">
        <v>4558</v>
      </c>
      <c r="C473" s="136" t="s">
        <v>5597</v>
      </c>
      <c r="D473" s="136" t="s">
        <v>2447</v>
      </c>
      <c r="E473" s="136" t="s">
        <v>4400</v>
      </c>
      <c r="F473" s="133" t="s">
        <v>4104</v>
      </c>
      <c r="G473" s="136" t="s">
        <v>3620</v>
      </c>
      <c r="H473" s="133">
        <v>303</v>
      </c>
      <c r="I473" s="133">
        <v>1</v>
      </c>
      <c r="J473" s="133">
        <v>243</v>
      </c>
      <c r="K473" s="133">
        <v>50</v>
      </c>
      <c r="L473" s="133">
        <v>275</v>
      </c>
      <c r="M473" s="133"/>
      <c r="N473" s="136"/>
      <c r="O473" s="133" t="s">
        <v>5766</v>
      </c>
      <c r="P473" s="133" t="s">
        <v>4816</v>
      </c>
      <c r="Q473" s="166">
        <v>41715</v>
      </c>
      <c r="R473" s="181">
        <v>3.21</v>
      </c>
      <c r="S473" s="1">
        <v>59.5</v>
      </c>
      <c r="V473" s="1">
        <v>33600</v>
      </c>
      <c r="W473" s="182">
        <f t="shared" si="33"/>
        <v>43.994999999999997</v>
      </c>
      <c r="X473" s="1" t="s">
        <v>4868</v>
      </c>
      <c r="AA473" s="183">
        <f t="shared" si="34"/>
        <v>65.548739495798316</v>
      </c>
      <c r="AB473" s="183">
        <f t="shared" si="35"/>
        <v>43.903490399999995</v>
      </c>
      <c r="AE473" s="183">
        <f t="shared" si="36"/>
        <v>680.4</v>
      </c>
    </row>
    <row r="474" spans="1:31" x14ac:dyDescent="0.2">
      <c r="A474" s="133" t="s">
        <v>5782</v>
      </c>
      <c r="B474" s="133" t="s">
        <v>4558</v>
      </c>
      <c r="C474" s="136" t="s">
        <v>5597</v>
      </c>
      <c r="D474" s="136" t="s">
        <v>2451</v>
      </c>
      <c r="E474" s="136" t="s">
        <v>5783</v>
      </c>
      <c r="F474" s="133" t="s">
        <v>5784</v>
      </c>
      <c r="G474" s="136" t="s">
        <v>3620</v>
      </c>
      <c r="H474" s="133">
        <v>303</v>
      </c>
      <c r="I474" s="133">
        <v>1</v>
      </c>
      <c r="J474" s="133">
        <v>16.5</v>
      </c>
      <c r="K474" s="133">
        <v>45</v>
      </c>
      <c r="L474" s="133">
        <v>16.5</v>
      </c>
      <c r="M474" s="133" t="s">
        <v>3621</v>
      </c>
      <c r="N474" s="136" t="s">
        <v>4820</v>
      </c>
      <c r="O474" s="133" t="s">
        <v>3603</v>
      </c>
      <c r="P474" s="133" t="s">
        <v>4816</v>
      </c>
      <c r="Q474" s="166">
        <v>41716</v>
      </c>
      <c r="R474" s="181">
        <v>3.21</v>
      </c>
      <c r="S474" s="1">
        <v>59.5</v>
      </c>
      <c r="V474" s="1">
        <v>33600</v>
      </c>
      <c r="W474" s="182">
        <f>41.9*1.05</f>
        <v>43.994999999999997</v>
      </c>
      <c r="X474" s="1" t="s">
        <v>4868</v>
      </c>
      <c r="AA474" s="183">
        <f t="shared" si="34"/>
        <v>4.0057563025210081</v>
      </c>
      <c r="AB474" s="183">
        <f t="shared" si="35"/>
        <v>2.9811011999999999</v>
      </c>
      <c r="AE474" s="183">
        <f t="shared" si="36"/>
        <v>46.199999999999996</v>
      </c>
    </row>
    <row r="475" spans="1:31" ht="13.5" thickBot="1" x14ac:dyDescent="0.25">
      <c r="A475" s="133" t="s">
        <v>5679</v>
      </c>
      <c r="B475" s="133" t="s">
        <v>4558</v>
      </c>
      <c r="C475" s="136" t="s">
        <v>5597</v>
      </c>
      <c r="D475" s="136" t="s">
        <v>2200</v>
      </c>
      <c r="E475" s="136" t="s">
        <v>5197</v>
      </c>
      <c r="F475" s="133" t="s">
        <v>5680</v>
      </c>
      <c r="G475" s="136" t="s">
        <v>3620</v>
      </c>
      <c r="H475" s="133">
        <v>303</v>
      </c>
      <c r="I475" s="133">
        <v>1</v>
      </c>
      <c r="J475" s="133">
        <v>55</v>
      </c>
      <c r="K475" s="133">
        <v>45</v>
      </c>
      <c r="L475" s="133">
        <v>275</v>
      </c>
      <c r="M475" s="133" t="s">
        <v>5652</v>
      </c>
      <c r="N475" s="136"/>
      <c r="O475" s="133" t="s">
        <v>3616</v>
      </c>
      <c r="P475" s="133" t="s">
        <v>663</v>
      </c>
      <c r="Q475" s="166">
        <v>41718</v>
      </c>
      <c r="R475" s="308">
        <v>3.21</v>
      </c>
      <c r="S475" s="1">
        <v>59.5</v>
      </c>
      <c r="V475" s="1">
        <v>33600</v>
      </c>
      <c r="W475" s="182">
        <f>41.9*1.05</f>
        <v>43.994999999999997</v>
      </c>
      <c r="X475" s="1" t="s">
        <v>4868</v>
      </c>
      <c r="AA475" s="183">
        <f t="shared" si="34"/>
        <v>13.352521008403361</v>
      </c>
      <c r="AB475" s="183">
        <f t="shared" si="35"/>
        <v>9.9370039999999999</v>
      </c>
      <c r="AE475" s="183">
        <f t="shared" si="36"/>
        <v>154</v>
      </c>
    </row>
    <row r="476" spans="1:31" x14ac:dyDescent="0.2">
      <c r="A476" s="133" t="s">
        <v>5859</v>
      </c>
      <c r="B476" s="133" t="s">
        <v>4558</v>
      </c>
      <c r="C476" s="136" t="s">
        <v>5597</v>
      </c>
      <c r="D476" s="136" t="s">
        <v>2547</v>
      </c>
      <c r="E476" s="136" t="s">
        <v>5203</v>
      </c>
      <c r="F476" s="133" t="s">
        <v>5204</v>
      </c>
      <c r="G476" s="136" t="s">
        <v>3620</v>
      </c>
      <c r="H476" s="133">
        <v>303</v>
      </c>
      <c r="I476" s="133">
        <v>1</v>
      </c>
      <c r="J476" s="133">
        <v>275</v>
      </c>
      <c r="K476" s="133">
        <v>50</v>
      </c>
      <c r="L476" s="133">
        <v>275</v>
      </c>
      <c r="M476" s="133" t="s">
        <v>2731</v>
      </c>
      <c r="N476" s="136"/>
      <c r="O476" s="133" t="s">
        <v>5822</v>
      </c>
      <c r="P476" s="133" t="s">
        <v>663</v>
      </c>
      <c r="Q476" s="166">
        <v>41740</v>
      </c>
      <c r="R476" s="181">
        <v>3.21</v>
      </c>
      <c r="S476" s="1">
        <v>59.5</v>
      </c>
      <c r="V476" s="1">
        <v>33600</v>
      </c>
      <c r="W476" s="182">
        <f>41.9*1.05</f>
        <v>43.994999999999997</v>
      </c>
      <c r="X476" s="1" t="s">
        <v>4868</v>
      </c>
      <c r="AA476" s="183">
        <f>K476*100*R476*(J476*I476)/(S476*1000)</f>
        <v>74.180672268907557</v>
      </c>
      <c r="AB476" s="183">
        <f>(V476*(J476*I476)*1.1)/9000*W476/1000</f>
        <v>49.685019999999994</v>
      </c>
      <c r="AE476" s="183">
        <f>J476*I476*(G476/100)</f>
        <v>770</v>
      </c>
    </row>
    <row r="477" spans="1:31" x14ac:dyDescent="0.2">
      <c r="A477" s="133" t="s">
        <v>5851</v>
      </c>
      <c r="B477" s="133" t="s">
        <v>4558</v>
      </c>
      <c r="C477" s="136" t="s">
        <v>5597</v>
      </c>
      <c r="D477" s="136" t="s">
        <v>2549</v>
      </c>
      <c r="E477" s="136" t="s">
        <v>1350</v>
      </c>
      <c r="F477" s="133" t="s">
        <v>1351</v>
      </c>
      <c r="G477" s="136" t="s">
        <v>3620</v>
      </c>
      <c r="H477" s="133">
        <v>303</v>
      </c>
      <c r="I477" s="133">
        <v>1</v>
      </c>
      <c r="J477" s="133">
        <v>110</v>
      </c>
      <c r="K477" s="133">
        <v>45</v>
      </c>
      <c r="L477" s="133">
        <v>110</v>
      </c>
      <c r="M477" s="133" t="s">
        <v>5852</v>
      </c>
      <c r="N477" s="136" t="s">
        <v>3612</v>
      </c>
      <c r="O477" s="133" t="s">
        <v>5853</v>
      </c>
      <c r="P477" s="133" t="s">
        <v>663</v>
      </c>
      <c r="Q477" s="166">
        <v>41744</v>
      </c>
      <c r="R477" s="181">
        <v>3.21</v>
      </c>
      <c r="S477" s="1">
        <v>72</v>
      </c>
      <c r="V477" s="1">
        <v>33600</v>
      </c>
      <c r="W477" s="182">
        <f>41.9*1.05</f>
        <v>43.994999999999997</v>
      </c>
      <c r="X477" s="1" t="s">
        <v>4868</v>
      </c>
      <c r="AA477" s="183">
        <f>K477*100*R477*(J477*I477)/(S477*1000)</f>
        <v>22.068750000000001</v>
      </c>
      <c r="AB477" s="183">
        <f>(V477*(J477*I477)*1.1)/9000*W477/1000</f>
        <v>19.874008</v>
      </c>
      <c r="AE477" s="183">
        <f>J477*I477*(G477/100)</f>
        <v>308</v>
      </c>
    </row>
    <row r="478" spans="1:31" ht="13.5" thickBot="1" x14ac:dyDescent="0.25">
      <c r="A478" s="133" t="s">
        <v>5854</v>
      </c>
      <c r="B478" s="133" t="s">
        <v>4558</v>
      </c>
      <c r="C478" s="136" t="s">
        <v>5597</v>
      </c>
      <c r="D478" s="136" t="s">
        <v>2212</v>
      </c>
      <c r="E478" s="136" t="s">
        <v>4264</v>
      </c>
      <c r="F478" s="133" t="s">
        <v>1311</v>
      </c>
      <c r="G478" s="136" t="s">
        <v>3620</v>
      </c>
      <c r="H478" s="133">
        <v>303</v>
      </c>
      <c r="I478" s="133">
        <v>1</v>
      </c>
      <c r="J478" s="133">
        <v>191</v>
      </c>
      <c r="K478" s="133">
        <v>45</v>
      </c>
      <c r="L478" s="133">
        <v>220</v>
      </c>
      <c r="M478" s="133" t="s">
        <v>5852</v>
      </c>
      <c r="N478" s="136" t="s">
        <v>3403</v>
      </c>
      <c r="O478" s="133" t="s">
        <v>5639</v>
      </c>
      <c r="P478" s="133" t="s">
        <v>4807</v>
      </c>
      <c r="Q478" s="166">
        <v>41752</v>
      </c>
      <c r="R478" s="308">
        <v>3.21</v>
      </c>
      <c r="S478" s="1">
        <v>72</v>
      </c>
      <c r="V478" s="1">
        <v>33600</v>
      </c>
      <c r="W478" s="182">
        <f>41.9*1.05</f>
        <v>43.994999999999997</v>
      </c>
      <c r="X478" s="1" t="s">
        <v>4868</v>
      </c>
      <c r="AA478" s="183">
        <f>K478*100*R478*(J478*I478)/(S478*1000)</f>
        <v>38.319375000000001</v>
      </c>
      <c r="AB478" s="183">
        <f>(V478*(J478*I478)*1.1)/9000*W478/1000</f>
        <v>34.508504800000004</v>
      </c>
      <c r="AE478" s="183">
        <f>J478*I478*(G478/100)</f>
        <v>534.79999999999995</v>
      </c>
    </row>
    <row r="479" spans="1:31" x14ac:dyDescent="0.2">
      <c r="A479" s="7224" t="s">
        <v>1386</v>
      </c>
      <c r="B479" s="7225"/>
      <c r="C479" s="7225"/>
      <c r="D479" s="7225"/>
      <c r="E479" s="7225"/>
      <c r="F479" s="7225"/>
      <c r="G479" s="7225"/>
      <c r="H479" s="7225"/>
      <c r="I479" s="7225"/>
      <c r="J479" s="7225"/>
      <c r="K479" s="7225"/>
      <c r="L479" s="7225"/>
      <c r="M479" s="7225"/>
      <c r="N479" s="7225"/>
      <c r="O479" s="7225"/>
      <c r="P479" s="7225"/>
      <c r="Q479" s="7226"/>
    </row>
    <row r="480" spans="1:31" x14ac:dyDescent="0.2">
      <c r="A480" s="133" t="s">
        <v>5906</v>
      </c>
      <c r="B480" s="133" t="s">
        <v>4558</v>
      </c>
      <c r="C480" s="136" t="s">
        <v>5907</v>
      </c>
      <c r="D480" s="136" t="s">
        <v>1651</v>
      </c>
      <c r="E480" s="136" t="s">
        <v>5783</v>
      </c>
      <c r="F480" s="133" t="s">
        <v>5908</v>
      </c>
      <c r="G480" s="136" t="s">
        <v>3620</v>
      </c>
      <c r="H480" s="133">
        <v>303</v>
      </c>
      <c r="I480" s="133">
        <v>1</v>
      </c>
      <c r="J480" s="133">
        <v>110</v>
      </c>
      <c r="K480" s="133">
        <v>45</v>
      </c>
      <c r="L480" s="133">
        <v>110</v>
      </c>
      <c r="M480" s="133" t="s">
        <v>3621</v>
      </c>
      <c r="N480" s="136"/>
      <c r="O480" s="133" t="s">
        <v>5909</v>
      </c>
      <c r="P480" s="133" t="s">
        <v>4807</v>
      </c>
      <c r="Q480" s="166">
        <v>41765</v>
      </c>
      <c r="R480" s="181">
        <v>3.21</v>
      </c>
      <c r="S480" s="1">
        <v>59.5</v>
      </c>
      <c r="V480" s="1">
        <v>33600</v>
      </c>
      <c r="W480" s="182">
        <f t="shared" ref="W480:W493" si="37">41.9*1.05</f>
        <v>43.994999999999997</v>
      </c>
      <c r="X480" s="1" t="s">
        <v>4868</v>
      </c>
      <c r="AA480" s="183">
        <f t="shared" ref="AA480:AA493" si="38">K480*100*R480*(J480*I480)/(S480*1000)</f>
        <v>26.705042016806722</v>
      </c>
      <c r="AB480" s="183">
        <f t="shared" ref="AB480:AB493" si="39">(V480*(J480*I480)*1.1)/9000*W480/1000</f>
        <v>19.874008</v>
      </c>
      <c r="AE480" s="183">
        <f t="shared" ref="AE480:AE493" si="40">J480*I480*(G480/100)</f>
        <v>308</v>
      </c>
    </row>
    <row r="481" spans="1:31" ht="13.5" thickBot="1" x14ac:dyDescent="0.25">
      <c r="A481" s="133" t="s">
        <v>5917</v>
      </c>
      <c r="B481" s="133" t="s">
        <v>4558</v>
      </c>
      <c r="C481" s="136" t="s">
        <v>5907</v>
      </c>
      <c r="D481" s="136" t="s">
        <v>1634</v>
      </c>
      <c r="E481" s="136" t="s">
        <v>5918</v>
      </c>
      <c r="F481" s="133" t="s">
        <v>5919</v>
      </c>
      <c r="G481" s="136" t="s">
        <v>3620</v>
      </c>
      <c r="H481" s="133">
        <v>303</v>
      </c>
      <c r="I481" s="133">
        <v>1</v>
      </c>
      <c r="J481" s="133">
        <v>250</v>
      </c>
      <c r="K481" s="133">
        <v>54</v>
      </c>
      <c r="L481" s="133">
        <v>245</v>
      </c>
      <c r="M481" s="133" t="s">
        <v>917</v>
      </c>
      <c r="N481" s="136"/>
      <c r="O481" s="133" t="s">
        <v>5886</v>
      </c>
      <c r="P481" s="133" t="s">
        <v>4807</v>
      </c>
      <c r="Q481" s="166">
        <v>41773</v>
      </c>
      <c r="R481" s="308">
        <v>3.21</v>
      </c>
      <c r="S481" s="1">
        <v>72</v>
      </c>
      <c r="V481" s="1">
        <v>33600</v>
      </c>
      <c r="W481" s="182">
        <f t="shared" si="37"/>
        <v>43.994999999999997</v>
      </c>
      <c r="X481" s="1" t="s">
        <v>4868</v>
      </c>
      <c r="AA481" s="183">
        <f t="shared" si="38"/>
        <v>60.1875</v>
      </c>
      <c r="AB481" s="183">
        <f t="shared" si="39"/>
        <v>45.168199999999999</v>
      </c>
      <c r="AE481" s="183">
        <f t="shared" si="40"/>
        <v>700</v>
      </c>
    </row>
    <row r="482" spans="1:31" ht="13.5" thickBot="1" x14ac:dyDescent="0.25">
      <c r="A482" s="133" t="s">
        <v>5984</v>
      </c>
      <c r="B482" s="133" t="s">
        <v>4558</v>
      </c>
      <c r="C482" s="136" t="s">
        <v>5907</v>
      </c>
      <c r="D482" s="136" t="s">
        <v>2726</v>
      </c>
      <c r="E482" s="136" t="s">
        <v>3632</v>
      </c>
      <c r="F482" s="133">
        <v>238312</v>
      </c>
      <c r="G482" s="136" t="s">
        <v>3620</v>
      </c>
      <c r="H482" s="133">
        <v>303</v>
      </c>
      <c r="I482" s="133">
        <v>1</v>
      </c>
      <c r="J482" s="133">
        <v>60</v>
      </c>
      <c r="K482" s="133">
        <v>38</v>
      </c>
      <c r="L482" s="133"/>
      <c r="M482" s="133" t="s">
        <v>2731</v>
      </c>
      <c r="N482" s="136"/>
      <c r="O482" s="133" t="s">
        <v>5724</v>
      </c>
      <c r="P482" s="133" t="s">
        <v>4807</v>
      </c>
      <c r="Q482" s="166">
        <v>41787</v>
      </c>
      <c r="R482" s="308">
        <v>3.21</v>
      </c>
      <c r="S482" s="1">
        <v>72</v>
      </c>
      <c r="V482" s="1">
        <v>33600</v>
      </c>
      <c r="W482" s="182">
        <f t="shared" si="37"/>
        <v>43.994999999999997</v>
      </c>
      <c r="X482" s="1" t="s">
        <v>4868</v>
      </c>
      <c r="AA482" s="183">
        <f t="shared" si="38"/>
        <v>10.164999999999999</v>
      </c>
      <c r="AB482" s="183">
        <f t="shared" si="39"/>
        <v>10.840368</v>
      </c>
      <c r="AE482" s="183">
        <f t="shared" si="40"/>
        <v>168</v>
      </c>
    </row>
    <row r="483" spans="1:31" x14ac:dyDescent="0.2">
      <c r="A483" s="133" t="s">
        <v>6004</v>
      </c>
      <c r="B483" s="133" t="s">
        <v>4558</v>
      </c>
      <c r="C483" s="136" t="s">
        <v>5907</v>
      </c>
      <c r="D483" s="136" t="s">
        <v>1641</v>
      </c>
      <c r="E483" s="136" t="s">
        <v>5783</v>
      </c>
      <c r="F483" s="133" t="s">
        <v>6037</v>
      </c>
      <c r="G483" s="136" t="s">
        <v>3620</v>
      </c>
      <c r="H483" s="133">
        <v>303</v>
      </c>
      <c r="I483" s="133">
        <v>1</v>
      </c>
      <c r="J483" s="133">
        <v>268</v>
      </c>
      <c r="K483" s="133">
        <v>45</v>
      </c>
      <c r="L483" s="133">
        <v>275</v>
      </c>
      <c r="M483" s="133" t="s">
        <v>917</v>
      </c>
      <c r="N483" s="136"/>
      <c r="O483" s="133" t="s">
        <v>6038</v>
      </c>
      <c r="P483" s="133" t="s">
        <v>4807</v>
      </c>
      <c r="Q483" s="166">
        <v>41821</v>
      </c>
      <c r="R483" s="181">
        <v>3.21</v>
      </c>
      <c r="S483" s="1">
        <v>59.5</v>
      </c>
      <c r="V483" s="1">
        <v>33600</v>
      </c>
      <c r="W483" s="182">
        <f t="shared" si="37"/>
        <v>43.994999999999997</v>
      </c>
      <c r="X483" s="1" t="s">
        <v>4868</v>
      </c>
      <c r="AA483" s="183">
        <f t="shared" si="38"/>
        <v>65.06319327731093</v>
      </c>
      <c r="AB483" s="183">
        <f t="shared" si="39"/>
        <v>48.420310399999998</v>
      </c>
      <c r="AE483" s="183">
        <f t="shared" si="40"/>
        <v>750.4</v>
      </c>
    </row>
    <row r="484" spans="1:31" ht="13.5" thickBot="1" x14ac:dyDescent="0.25">
      <c r="A484" s="133" t="s">
        <v>6100</v>
      </c>
      <c r="B484" s="133" t="s">
        <v>4558</v>
      </c>
      <c r="C484" s="136" t="s">
        <v>5907</v>
      </c>
      <c r="D484" s="136" t="s">
        <v>3704</v>
      </c>
      <c r="E484" s="136" t="s">
        <v>3632</v>
      </c>
      <c r="F484" s="133">
        <v>238312</v>
      </c>
      <c r="G484" s="136" t="s">
        <v>3620</v>
      </c>
      <c r="H484" s="133">
        <v>303</v>
      </c>
      <c r="I484" s="133">
        <v>1</v>
      </c>
      <c r="J484" s="133">
        <v>100</v>
      </c>
      <c r="K484" s="133">
        <v>38</v>
      </c>
      <c r="L484" s="133">
        <v>100</v>
      </c>
      <c r="M484" s="133" t="s">
        <v>6058</v>
      </c>
      <c r="N484" s="136" t="s">
        <v>3612</v>
      </c>
      <c r="O484" s="133" t="s">
        <v>6081</v>
      </c>
      <c r="P484" s="133" t="s">
        <v>4816</v>
      </c>
      <c r="Q484" s="166">
        <v>41836</v>
      </c>
      <c r="R484" s="308">
        <v>3.21</v>
      </c>
      <c r="S484" s="1">
        <v>72</v>
      </c>
      <c r="V484" s="1">
        <v>33600</v>
      </c>
      <c r="W484" s="182">
        <f t="shared" si="37"/>
        <v>43.994999999999997</v>
      </c>
      <c r="X484" s="1" t="s">
        <v>4868</v>
      </c>
      <c r="AA484" s="183">
        <f t="shared" si="38"/>
        <v>16.941666666666666</v>
      </c>
      <c r="AB484" s="183">
        <f t="shared" si="39"/>
        <v>18.067280000000004</v>
      </c>
      <c r="AE484" s="183">
        <f t="shared" si="40"/>
        <v>280</v>
      </c>
    </row>
    <row r="485" spans="1:31" x14ac:dyDescent="0.2">
      <c r="A485" s="133" t="s">
        <v>6066</v>
      </c>
      <c r="B485" s="133" t="s">
        <v>4558</v>
      </c>
      <c r="C485" s="136" t="s">
        <v>5907</v>
      </c>
      <c r="D485" s="136" t="s">
        <v>1645</v>
      </c>
      <c r="E485" s="136" t="s">
        <v>6067</v>
      </c>
      <c r="F485" s="133" t="s">
        <v>473</v>
      </c>
      <c r="G485" s="136" t="s">
        <v>3620</v>
      </c>
      <c r="H485" s="133">
        <v>303</v>
      </c>
      <c r="I485" s="133">
        <v>1</v>
      </c>
      <c r="J485" s="133">
        <v>205</v>
      </c>
      <c r="K485" s="133">
        <v>45</v>
      </c>
      <c r="L485" s="133">
        <v>410</v>
      </c>
      <c r="M485" s="133" t="s">
        <v>5701</v>
      </c>
      <c r="N485" s="136" t="s">
        <v>4907</v>
      </c>
      <c r="O485" s="133" t="s">
        <v>6068</v>
      </c>
      <c r="P485" s="133" t="s">
        <v>4816</v>
      </c>
      <c r="Q485" s="166">
        <v>41852</v>
      </c>
      <c r="R485" s="181">
        <v>3.21</v>
      </c>
      <c r="S485" s="1">
        <v>59.5</v>
      </c>
      <c r="V485" s="1">
        <v>33600</v>
      </c>
      <c r="W485" s="182">
        <f t="shared" si="37"/>
        <v>43.994999999999997</v>
      </c>
      <c r="X485" s="1" t="s">
        <v>4868</v>
      </c>
      <c r="AA485" s="183">
        <f t="shared" si="38"/>
        <v>49.768487394957987</v>
      </c>
      <c r="AB485" s="183">
        <f t="shared" si="39"/>
        <v>37.037924000000004</v>
      </c>
      <c r="AE485" s="183">
        <f t="shared" si="40"/>
        <v>574</v>
      </c>
    </row>
    <row r="486" spans="1:31" x14ac:dyDescent="0.2">
      <c r="A486" s="133" t="s">
        <v>6066</v>
      </c>
      <c r="B486" s="133" t="s">
        <v>4558</v>
      </c>
      <c r="C486" s="136" t="s">
        <v>5907</v>
      </c>
      <c r="D486" s="136" t="s">
        <v>2447</v>
      </c>
      <c r="E486" s="136" t="s">
        <v>6067</v>
      </c>
      <c r="F486" s="133" t="s">
        <v>473</v>
      </c>
      <c r="G486" s="136" t="s">
        <v>3620</v>
      </c>
      <c r="H486" s="133">
        <v>303</v>
      </c>
      <c r="I486" s="133">
        <v>1</v>
      </c>
      <c r="J486" s="133">
        <v>205</v>
      </c>
      <c r="K486" s="133">
        <v>45</v>
      </c>
      <c r="L486" s="133">
        <v>410</v>
      </c>
      <c r="M486" s="133" t="s">
        <v>5701</v>
      </c>
      <c r="N486" s="136" t="s">
        <v>4907</v>
      </c>
      <c r="O486" s="133" t="s">
        <v>6068</v>
      </c>
      <c r="P486" s="133" t="s">
        <v>4807</v>
      </c>
      <c r="Q486" s="166">
        <v>41862</v>
      </c>
      <c r="R486" s="181">
        <v>3.21</v>
      </c>
      <c r="S486" s="1">
        <v>59.5</v>
      </c>
      <c r="V486" s="1">
        <v>33600</v>
      </c>
      <c r="W486" s="182">
        <f t="shared" si="37"/>
        <v>43.994999999999997</v>
      </c>
      <c r="X486" s="1" t="s">
        <v>4868</v>
      </c>
      <c r="AA486" s="183">
        <f t="shared" si="38"/>
        <v>49.768487394957987</v>
      </c>
      <c r="AB486" s="183">
        <f t="shared" si="39"/>
        <v>37.037924000000004</v>
      </c>
      <c r="AE486" s="183">
        <f t="shared" si="40"/>
        <v>574</v>
      </c>
    </row>
    <row r="487" spans="1:31" x14ac:dyDescent="0.2">
      <c r="A487" s="133" t="s">
        <v>6162</v>
      </c>
      <c r="B487" s="133" t="s">
        <v>4558</v>
      </c>
      <c r="C487" s="136" t="s">
        <v>5907</v>
      </c>
      <c r="D487" s="136" t="s">
        <v>2451</v>
      </c>
      <c r="E487" s="136" t="s">
        <v>6164</v>
      </c>
      <c r="F487" s="133" t="s">
        <v>6166</v>
      </c>
      <c r="G487" s="136" t="s">
        <v>3620</v>
      </c>
      <c r="H487" s="133">
        <v>303</v>
      </c>
      <c r="I487" s="133">
        <v>1</v>
      </c>
      <c r="J487" s="133">
        <v>25</v>
      </c>
      <c r="K487" s="133">
        <v>45</v>
      </c>
      <c r="L487" s="133">
        <v>25</v>
      </c>
      <c r="M487" s="133" t="s">
        <v>6058</v>
      </c>
      <c r="N487" s="136" t="s">
        <v>4833</v>
      </c>
      <c r="O487" s="133" t="s">
        <v>3623</v>
      </c>
      <c r="P487" s="133" t="s">
        <v>5038</v>
      </c>
      <c r="Q487" s="166">
        <v>41863</v>
      </c>
      <c r="R487" s="181">
        <v>3.21</v>
      </c>
      <c r="S487" s="1">
        <v>59.5</v>
      </c>
      <c r="V487" s="1">
        <v>33600</v>
      </c>
      <c r="W487" s="182">
        <f t="shared" si="37"/>
        <v>43.994999999999997</v>
      </c>
      <c r="X487" s="1" t="s">
        <v>4868</v>
      </c>
      <c r="AA487" s="183">
        <f t="shared" si="38"/>
        <v>6.0693277310924367</v>
      </c>
      <c r="AB487" s="183">
        <f t="shared" si="39"/>
        <v>4.5168200000000009</v>
      </c>
      <c r="AE487" s="183">
        <f t="shared" si="40"/>
        <v>70</v>
      </c>
    </row>
    <row r="488" spans="1:31" ht="13.5" thickBot="1" x14ac:dyDescent="0.25">
      <c r="A488" s="133" t="s">
        <v>6163</v>
      </c>
      <c r="B488" s="133" t="s">
        <v>4558</v>
      </c>
      <c r="C488" s="136" t="s">
        <v>5907</v>
      </c>
      <c r="D488" s="136" t="s">
        <v>2200</v>
      </c>
      <c r="E488" s="136" t="s">
        <v>6165</v>
      </c>
      <c r="F488" s="133" t="s">
        <v>6167</v>
      </c>
      <c r="G488" s="136" t="s">
        <v>3620</v>
      </c>
      <c r="H488" s="133">
        <v>303</v>
      </c>
      <c r="I488" s="133">
        <v>1</v>
      </c>
      <c r="J488" s="133">
        <v>35</v>
      </c>
      <c r="K488" s="133">
        <v>45</v>
      </c>
      <c r="L488" s="133" t="s">
        <v>6168</v>
      </c>
      <c r="M488" s="133" t="s">
        <v>6058</v>
      </c>
      <c r="N488" s="136" t="s">
        <v>4836</v>
      </c>
      <c r="O488" s="133" t="s">
        <v>3623</v>
      </c>
      <c r="P488" s="133" t="s">
        <v>4807</v>
      </c>
      <c r="Q488" s="166">
        <v>41864</v>
      </c>
      <c r="R488" s="308">
        <v>3.21</v>
      </c>
      <c r="S488" s="1">
        <v>59.5</v>
      </c>
      <c r="V488" s="1">
        <v>33600</v>
      </c>
      <c r="W488" s="182">
        <f t="shared" si="37"/>
        <v>43.994999999999997</v>
      </c>
      <c r="X488" s="1" t="s">
        <v>4868</v>
      </c>
      <c r="AA488" s="183">
        <f t="shared" si="38"/>
        <v>8.4970588235294109</v>
      </c>
      <c r="AB488" s="183">
        <f t="shared" si="39"/>
        <v>6.3235479999999988</v>
      </c>
      <c r="AE488" s="183">
        <f t="shared" si="40"/>
        <v>98</v>
      </c>
    </row>
    <row r="489" spans="1:31" x14ac:dyDescent="0.2">
      <c r="A489" s="133" t="s">
        <v>6275</v>
      </c>
      <c r="B489" s="133" t="s">
        <v>4558</v>
      </c>
      <c r="C489" s="136" t="s">
        <v>5907</v>
      </c>
      <c r="D489" s="136" t="s">
        <v>2549</v>
      </c>
      <c r="E489" s="136" t="s">
        <v>5783</v>
      </c>
      <c r="F489" s="133" t="s">
        <v>5784</v>
      </c>
      <c r="G489" s="136" t="s">
        <v>3620</v>
      </c>
      <c r="H489" s="133">
        <v>303</v>
      </c>
      <c r="I489" s="133">
        <v>1</v>
      </c>
      <c r="J489" s="133">
        <v>131</v>
      </c>
      <c r="K489" s="133">
        <v>45</v>
      </c>
      <c r="L489" s="133">
        <v>145</v>
      </c>
      <c r="M489" s="133" t="s">
        <v>917</v>
      </c>
      <c r="N489" s="136" t="s">
        <v>3612</v>
      </c>
      <c r="O489" s="133" t="s">
        <v>6295</v>
      </c>
      <c r="P489" s="133" t="s">
        <v>4816</v>
      </c>
      <c r="Q489" s="166">
        <v>41927</v>
      </c>
      <c r="R489" s="181">
        <v>3.21</v>
      </c>
      <c r="S489" s="1">
        <v>59.5</v>
      </c>
      <c r="V489" s="1">
        <v>33600</v>
      </c>
      <c r="W489" s="182">
        <f t="shared" si="37"/>
        <v>43.994999999999997</v>
      </c>
      <c r="X489" s="1" t="s">
        <v>4868</v>
      </c>
      <c r="AA489" s="183">
        <f t="shared" si="38"/>
        <v>31.803277310924368</v>
      </c>
      <c r="AB489" s="183">
        <f t="shared" si="39"/>
        <v>23.668136799999999</v>
      </c>
      <c r="AE489" s="183">
        <f t="shared" si="40"/>
        <v>366.79999999999995</v>
      </c>
    </row>
    <row r="490" spans="1:31" x14ac:dyDescent="0.2">
      <c r="A490" s="133" t="s">
        <v>6316</v>
      </c>
      <c r="B490" s="133" t="s">
        <v>4558</v>
      </c>
      <c r="C490" s="136" t="s">
        <v>5907</v>
      </c>
      <c r="D490" s="136" t="s">
        <v>2547</v>
      </c>
      <c r="E490" s="136" t="s">
        <v>5454</v>
      </c>
      <c r="F490" s="133" t="s">
        <v>3018</v>
      </c>
      <c r="G490" s="136" t="s">
        <v>3620</v>
      </c>
      <c r="H490" s="133">
        <v>303</v>
      </c>
      <c r="I490" s="133">
        <v>1</v>
      </c>
      <c r="J490" s="133">
        <v>8</v>
      </c>
      <c r="K490" s="133">
        <v>36</v>
      </c>
      <c r="L490" s="133">
        <v>8</v>
      </c>
      <c r="M490" s="133" t="s">
        <v>3630</v>
      </c>
      <c r="N490" s="136" t="s">
        <v>4820</v>
      </c>
      <c r="O490" s="133" t="s">
        <v>6317</v>
      </c>
      <c r="P490" s="133" t="s">
        <v>4816</v>
      </c>
      <c r="Q490" s="166">
        <v>41921</v>
      </c>
      <c r="R490" s="181">
        <v>3.21</v>
      </c>
      <c r="S490" s="1">
        <v>59.5</v>
      </c>
      <c r="V490" s="1">
        <v>33600</v>
      </c>
      <c r="W490" s="182">
        <f t="shared" si="37"/>
        <v>43.994999999999997</v>
      </c>
      <c r="X490" s="1" t="s">
        <v>4868</v>
      </c>
      <c r="AA490" s="183">
        <f t="shared" si="38"/>
        <v>1.5537478991596638</v>
      </c>
      <c r="AB490" s="183">
        <f t="shared" si="39"/>
        <v>1.4453823999999997</v>
      </c>
      <c r="AE490" s="183">
        <f t="shared" si="40"/>
        <v>22.4</v>
      </c>
    </row>
    <row r="491" spans="1:31" x14ac:dyDescent="0.2">
      <c r="A491" s="133" t="s">
        <v>6285</v>
      </c>
      <c r="B491" s="133" t="s">
        <v>4558</v>
      </c>
      <c r="C491" s="136" t="s">
        <v>5907</v>
      </c>
      <c r="D491" s="136" t="s">
        <v>2212</v>
      </c>
      <c r="E491" s="136" t="s">
        <v>6286</v>
      </c>
      <c r="F491" s="133" t="s">
        <v>2692</v>
      </c>
      <c r="G491" s="136" t="s">
        <v>3620</v>
      </c>
      <c r="H491" s="133">
        <v>303</v>
      </c>
      <c r="I491" s="133">
        <v>1</v>
      </c>
      <c r="J491" s="133">
        <v>175</v>
      </c>
      <c r="K491" s="133">
        <v>36</v>
      </c>
      <c r="L491" s="133">
        <v>175</v>
      </c>
      <c r="M491" s="133" t="s">
        <v>3630</v>
      </c>
      <c r="N491" s="136" t="s">
        <v>2660</v>
      </c>
      <c r="O491" s="133" t="s">
        <v>6287</v>
      </c>
      <c r="P491" s="133" t="s">
        <v>663</v>
      </c>
      <c r="Q491" s="166">
        <v>41932</v>
      </c>
      <c r="R491" s="181">
        <v>3.21</v>
      </c>
      <c r="S491" s="1">
        <v>59.5</v>
      </c>
      <c r="V491" s="1">
        <v>33600</v>
      </c>
      <c r="W491" s="182">
        <f t="shared" si="37"/>
        <v>43.994999999999997</v>
      </c>
      <c r="X491" s="1" t="s">
        <v>4868</v>
      </c>
      <c r="AA491" s="183">
        <f t="shared" si="38"/>
        <v>33.988235294117644</v>
      </c>
      <c r="AB491" s="183">
        <f t="shared" si="39"/>
        <v>31.617740000000001</v>
      </c>
      <c r="AE491" s="183">
        <f t="shared" si="40"/>
        <v>489.99999999999994</v>
      </c>
    </row>
    <row r="492" spans="1:31" x14ac:dyDescent="0.2">
      <c r="A492" s="133" t="s">
        <v>6256</v>
      </c>
      <c r="B492" s="133" t="s">
        <v>4558</v>
      </c>
      <c r="C492" s="136" t="s">
        <v>5907</v>
      </c>
      <c r="D492" s="136" t="s">
        <v>2559</v>
      </c>
      <c r="E492" s="136" t="s">
        <v>6153</v>
      </c>
      <c r="F492" s="133" t="s">
        <v>634</v>
      </c>
      <c r="G492" s="136" t="s">
        <v>3620</v>
      </c>
      <c r="H492" s="133">
        <v>303</v>
      </c>
      <c r="I492" s="133">
        <v>1</v>
      </c>
      <c r="J492" s="133">
        <v>57</v>
      </c>
      <c r="K492" s="133">
        <v>36</v>
      </c>
      <c r="L492" s="133">
        <v>55</v>
      </c>
      <c r="M492" s="133" t="s">
        <v>6257</v>
      </c>
      <c r="N492" s="136" t="s">
        <v>3612</v>
      </c>
      <c r="O492" s="133" t="s">
        <v>6244</v>
      </c>
      <c r="P492" s="133" t="s">
        <v>663</v>
      </c>
      <c r="Q492" s="166">
        <v>41936</v>
      </c>
      <c r="R492" s="181">
        <v>3.21</v>
      </c>
      <c r="S492" s="1">
        <v>59.5</v>
      </c>
      <c r="V492" s="1">
        <v>33600</v>
      </c>
      <c r="W492" s="182">
        <f t="shared" si="37"/>
        <v>43.994999999999997</v>
      </c>
      <c r="X492" s="1" t="s">
        <v>4868</v>
      </c>
      <c r="AA492" s="183">
        <f t="shared" si="38"/>
        <v>11.070453781512605</v>
      </c>
      <c r="AB492" s="183">
        <f t="shared" si="39"/>
        <v>10.2983496</v>
      </c>
      <c r="AE492" s="183">
        <f t="shared" si="40"/>
        <v>159.6</v>
      </c>
    </row>
    <row r="493" spans="1:31" x14ac:dyDescent="0.2">
      <c r="A493" s="133" t="s">
        <v>6281</v>
      </c>
      <c r="B493" s="133" t="s">
        <v>4558</v>
      </c>
      <c r="C493" s="136" t="s">
        <v>5907</v>
      </c>
      <c r="D493" s="136" t="s">
        <v>4258</v>
      </c>
      <c r="E493" s="136" t="s">
        <v>4818</v>
      </c>
      <c r="F493" s="133" t="s">
        <v>4819</v>
      </c>
      <c r="G493" s="136" t="s">
        <v>3620</v>
      </c>
      <c r="H493" s="133">
        <v>303</v>
      </c>
      <c r="I493" s="133">
        <v>1</v>
      </c>
      <c r="J493" s="133">
        <v>180</v>
      </c>
      <c r="K493" s="133">
        <v>36</v>
      </c>
      <c r="L493" s="133">
        <v>175</v>
      </c>
      <c r="M493" s="133" t="s">
        <v>3630</v>
      </c>
      <c r="N493" s="136" t="s">
        <v>2660</v>
      </c>
      <c r="O493" s="133" t="s">
        <v>6280</v>
      </c>
      <c r="P493" s="133" t="s">
        <v>663</v>
      </c>
      <c r="Q493" s="166">
        <v>41935</v>
      </c>
      <c r="R493" s="181">
        <v>3.21</v>
      </c>
      <c r="S493" s="1">
        <v>59.5</v>
      </c>
      <c r="V493" s="1">
        <v>33600</v>
      </c>
      <c r="W493" s="182">
        <f t="shared" si="37"/>
        <v>43.994999999999997</v>
      </c>
      <c r="X493" s="1" t="s">
        <v>4868</v>
      </c>
      <c r="AA493" s="183">
        <f t="shared" si="38"/>
        <v>34.959327731092436</v>
      </c>
      <c r="AB493" s="183">
        <f t="shared" si="39"/>
        <v>32.521104000000008</v>
      </c>
      <c r="AE493" s="183">
        <f t="shared" si="40"/>
        <v>503.99999999999994</v>
      </c>
    </row>
    <row r="494" spans="1:31" x14ac:dyDescent="0.2">
      <c r="A494" s="133" t="s">
        <v>6354</v>
      </c>
      <c r="B494" s="133" t="s">
        <v>4558</v>
      </c>
      <c r="C494" s="136" t="s">
        <v>5907</v>
      </c>
      <c r="D494" s="136" t="s">
        <v>2561</v>
      </c>
      <c r="E494" s="136" t="s">
        <v>6144</v>
      </c>
      <c r="F494" s="133" t="s">
        <v>6145</v>
      </c>
      <c r="G494" s="136" t="s">
        <v>3620</v>
      </c>
      <c r="H494" s="133">
        <v>303</v>
      </c>
      <c r="I494" s="133">
        <v>1</v>
      </c>
      <c r="J494" s="133">
        <v>30</v>
      </c>
      <c r="K494" s="133">
        <v>45</v>
      </c>
      <c r="L494" s="133">
        <v>30</v>
      </c>
      <c r="M494" s="133" t="s">
        <v>6257</v>
      </c>
      <c r="N494" s="136" t="s">
        <v>4833</v>
      </c>
      <c r="O494" s="133" t="s">
        <v>6228</v>
      </c>
      <c r="P494" s="133" t="s">
        <v>4816</v>
      </c>
      <c r="Q494" s="166">
        <v>41936</v>
      </c>
      <c r="R494" s="181">
        <v>3.21</v>
      </c>
      <c r="S494" s="1">
        <v>72</v>
      </c>
      <c r="V494" s="1">
        <v>33600</v>
      </c>
      <c r="W494" s="182">
        <f t="shared" ref="W494:W517" si="41">41.9*1.05</f>
        <v>43.994999999999997</v>
      </c>
      <c r="X494" s="1" t="s">
        <v>4868</v>
      </c>
      <c r="AA494" s="183">
        <f t="shared" ref="AA494:AA500" si="42">K494*100*R494*(J494*I494)/(S494*1000)</f>
        <v>6.0187499999999998</v>
      </c>
      <c r="AB494" s="183">
        <f t="shared" ref="AB494:AB500" si="43">(V494*(J494*I494)*1.1)/9000*W494/1000</f>
        <v>5.4201839999999999</v>
      </c>
      <c r="AE494" s="183">
        <f t="shared" ref="AE494:AE500" si="44">J494*I494*(G494/100)</f>
        <v>84</v>
      </c>
    </row>
    <row r="495" spans="1:31" ht="13.5" thickBot="1" x14ac:dyDescent="0.25">
      <c r="A495" s="133" t="s">
        <v>6375</v>
      </c>
      <c r="B495" s="133" t="s">
        <v>4558</v>
      </c>
      <c r="C495" s="136" t="s">
        <v>5907</v>
      </c>
      <c r="D495" s="136" t="s">
        <v>4273</v>
      </c>
      <c r="E495" s="136" t="s">
        <v>3632</v>
      </c>
      <c r="F495" s="133">
        <v>238312</v>
      </c>
      <c r="G495" s="136" t="s">
        <v>3620</v>
      </c>
      <c r="H495" s="133">
        <v>303</v>
      </c>
      <c r="I495" s="133">
        <v>1</v>
      </c>
      <c r="J495" s="133">
        <v>60</v>
      </c>
      <c r="K495" s="133">
        <v>38</v>
      </c>
      <c r="L495" s="133">
        <v>60</v>
      </c>
      <c r="M495" s="133" t="s">
        <v>6257</v>
      </c>
      <c r="N495" s="136" t="s">
        <v>4833</v>
      </c>
      <c r="O495" s="133" t="s">
        <v>6228</v>
      </c>
      <c r="P495" s="133" t="s">
        <v>4816</v>
      </c>
      <c r="Q495" s="166">
        <v>41940</v>
      </c>
      <c r="R495" s="308">
        <v>3.21</v>
      </c>
      <c r="S495" s="1">
        <v>72</v>
      </c>
      <c r="V495" s="1">
        <v>33600</v>
      </c>
      <c r="W495" s="182">
        <f t="shared" si="41"/>
        <v>43.994999999999997</v>
      </c>
      <c r="X495" s="1" t="s">
        <v>4868</v>
      </c>
      <c r="AA495" s="183">
        <f t="shared" si="42"/>
        <v>10.164999999999999</v>
      </c>
      <c r="AB495" s="183">
        <f t="shared" si="43"/>
        <v>10.840368</v>
      </c>
      <c r="AE495" s="183">
        <f t="shared" si="44"/>
        <v>168</v>
      </c>
    </row>
    <row r="496" spans="1:31" x14ac:dyDescent="0.2">
      <c r="A496" s="133" t="s">
        <v>6376</v>
      </c>
      <c r="B496" s="133" t="s">
        <v>4558</v>
      </c>
      <c r="C496" s="136" t="s">
        <v>5907</v>
      </c>
      <c r="D496" s="136" t="s">
        <v>4279</v>
      </c>
      <c r="E496" s="136" t="s">
        <v>6144</v>
      </c>
      <c r="F496" s="133" t="s">
        <v>6145</v>
      </c>
      <c r="G496" s="136" t="s">
        <v>3620</v>
      </c>
      <c r="H496" s="133">
        <v>303</v>
      </c>
      <c r="I496" s="133">
        <v>1</v>
      </c>
      <c r="J496" s="133">
        <v>60</v>
      </c>
      <c r="K496" s="133">
        <v>45</v>
      </c>
      <c r="L496" s="133">
        <v>60</v>
      </c>
      <c r="M496" s="133" t="s">
        <v>6257</v>
      </c>
      <c r="N496" s="136" t="s">
        <v>4836</v>
      </c>
      <c r="O496" s="133" t="s">
        <v>6228</v>
      </c>
      <c r="P496" s="133" t="s">
        <v>4816</v>
      </c>
      <c r="Q496" s="166">
        <v>41941</v>
      </c>
      <c r="R496" s="181">
        <v>3.21</v>
      </c>
      <c r="S496" s="1">
        <v>72</v>
      </c>
      <c r="V496" s="1">
        <v>33600</v>
      </c>
      <c r="W496" s="182">
        <f t="shared" si="41"/>
        <v>43.994999999999997</v>
      </c>
      <c r="X496" s="1" t="s">
        <v>4868</v>
      </c>
      <c r="AA496" s="183">
        <f t="shared" si="42"/>
        <v>12.0375</v>
      </c>
      <c r="AB496" s="183">
        <f t="shared" si="43"/>
        <v>10.840368</v>
      </c>
      <c r="AE496" s="183">
        <f t="shared" si="44"/>
        <v>168</v>
      </c>
    </row>
    <row r="497" spans="1:31" x14ac:dyDescent="0.2">
      <c r="A497" s="133" t="s">
        <v>6377</v>
      </c>
      <c r="B497" s="133" t="s">
        <v>4558</v>
      </c>
      <c r="C497" s="136" t="s">
        <v>5907</v>
      </c>
      <c r="D497" s="136" t="s">
        <v>4285</v>
      </c>
      <c r="E497" s="136" t="s">
        <v>6142</v>
      </c>
      <c r="F497" s="133" t="s">
        <v>6143</v>
      </c>
      <c r="G497" s="136" t="s">
        <v>3620</v>
      </c>
      <c r="H497" s="133">
        <v>303</v>
      </c>
      <c r="I497" s="133">
        <v>1</v>
      </c>
      <c r="J497" s="133">
        <v>60</v>
      </c>
      <c r="K497" s="133">
        <v>45</v>
      </c>
      <c r="L497" s="133">
        <v>60</v>
      </c>
      <c r="M497" s="133" t="s">
        <v>6257</v>
      </c>
      <c r="N497" s="136" t="s">
        <v>4836</v>
      </c>
      <c r="O497" s="133" t="s">
        <v>6228</v>
      </c>
      <c r="P497" s="133" t="s">
        <v>4807</v>
      </c>
      <c r="Q497" s="166">
        <v>41942</v>
      </c>
      <c r="R497" s="181">
        <v>3.21</v>
      </c>
      <c r="S497" s="1">
        <v>72</v>
      </c>
      <c r="V497" s="1">
        <v>33600</v>
      </c>
      <c r="W497" s="182">
        <f t="shared" si="41"/>
        <v>43.994999999999997</v>
      </c>
      <c r="X497" s="1" t="s">
        <v>4868</v>
      </c>
      <c r="AA497" s="183">
        <f t="shared" si="42"/>
        <v>12.0375</v>
      </c>
      <c r="AB497" s="183">
        <f t="shared" si="43"/>
        <v>10.840368</v>
      </c>
      <c r="AE497" s="183">
        <f t="shared" si="44"/>
        <v>168</v>
      </c>
    </row>
    <row r="498" spans="1:31" x14ac:dyDescent="0.2">
      <c r="A498" s="133" t="s">
        <v>6378</v>
      </c>
      <c r="B498" s="133" t="s">
        <v>4558</v>
      </c>
      <c r="C498" s="136" t="s">
        <v>5907</v>
      </c>
      <c r="D498" s="136" t="s">
        <v>4288</v>
      </c>
      <c r="E498" s="136" t="s">
        <v>6139</v>
      </c>
      <c r="F498" s="133" t="s">
        <v>6140</v>
      </c>
      <c r="G498" s="136" t="s">
        <v>3620</v>
      </c>
      <c r="H498" s="133">
        <v>303</v>
      </c>
      <c r="I498" s="133">
        <v>1</v>
      </c>
      <c r="J498" s="133">
        <v>60</v>
      </c>
      <c r="K498" s="133">
        <v>45</v>
      </c>
      <c r="L498" s="133">
        <v>60</v>
      </c>
      <c r="M498" s="133" t="s">
        <v>6257</v>
      </c>
      <c r="N498" s="136" t="s">
        <v>4836</v>
      </c>
      <c r="O498" s="133" t="s">
        <v>6228</v>
      </c>
      <c r="P498" s="133" t="s">
        <v>663</v>
      </c>
      <c r="Q498" s="166">
        <v>41947</v>
      </c>
      <c r="R498" s="181">
        <v>3.21</v>
      </c>
      <c r="S498" s="1">
        <v>72</v>
      </c>
      <c r="V498" s="1">
        <v>33600</v>
      </c>
      <c r="W498" s="182">
        <f t="shared" si="41"/>
        <v>43.994999999999997</v>
      </c>
      <c r="X498" s="1" t="s">
        <v>4868</v>
      </c>
      <c r="AA498" s="183">
        <f t="shared" si="42"/>
        <v>12.0375</v>
      </c>
      <c r="AB498" s="183">
        <f t="shared" si="43"/>
        <v>10.840368</v>
      </c>
      <c r="AE498" s="183">
        <f t="shared" si="44"/>
        <v>168</v>
      </c>
    </row>
    <row r="499" spans="1:31" x14ac:dyDescent="0.2">
      <c r="A499" s="133" t="s">
        <v>6393</v>
      </c>
      <c r="B499" s="133" t="s">
        <v>4558</v>
      </c>
      <c r="C499" s="136" t="s">
        <v>5907</v>
      </c>
      <c r="D499" s="136" t="s">
        <v>4292</v>
      </c>
      <c r="E499" s="136" t="s">
        <v>5475</v>
      </c>
      <c r="F499" s="133" t="s">
        <v>5476</v>
      </c>
      <c r="G499" s="136" t="s">
        <v>3620</v>
      </c>
      <c r="H499" s="133">
        <v>303</v>
      </c>
      <c r="I499" s="133">
        <v>1</v>
      </c>
      <c r="J499" s="133">
        <v>137.5</v>
      </c>
      <c r="K499" s="133">
        <v>62</v>
      </c>
      <c r="L499" s="133">
        <v>275</v>
      </c>
      <c r="M499" s="133" t="s">
        <v>917</v>
      </c>
      <c r="N499" s="136" t="s">
        <v>6394</v>
      </c>
      <c r="O499" s="133" t="s">
        <v>4452</v>
      </c>
      <c r="P499" s="133" t="s">
        <v>4816</v>
      </c>
      <c r="Q499" s="166">
        <v>41955</v>
      </c>
      <c r="R499" s="181">
        <v>3.21</v>
      </c>
      <c r="S499" s="1">
        <v>100</v>
      </c>
      <c r="V499" s="1">
        <v>33600</v>
      </c>
      <c r="W499" s="182">
        <f t="shared" si="41"/>
        <v>43.994999999999997</v>
      </c>
      <c r="X499" s="1" t="s">
        <v>4868</v>
      </c>
      <c r="AA499" s="183">
        <f t="shared" si="42"/>
        <v>27.36525</v>
      </c>
      <c r="AB499" s="183">
        <f t="shared" si="43"/>
        <v>24.842509999999997</v>
      </c>
      <c r="AE499" s="183">
        <f t="shared" si="44"/>
        <v>385</v>
      </c>
    </row>
    <row r="500" spans="1:31" ht="13.5" thickBot="1" x14ac:dyDescent="0.25">
      <c r="A500" s="133" t="s">
        <v>6400</v>
      </c>
      <c r="B500" s="133" t="s">
        <v>4558</v>
      </c>
      <c r="C500" s="136" t="s">
        <v>5907</v>
      </c>
      <c r="D500" s="136" t="s">
        <v>2730</v>
      </c>
      <c r="E500" s="136" t="s">
        <v>5332</v>
      </c>
      <c r="F500" s="133" t="s">
        <v>5333</v>
      </c>
      <c r="G500" s="136" t="s">
        <v>3620</v>
      </c>
      <c r="H500" s="133">
        <v>303</v>
      </c>
      <c r="I500" s="133">
        <v>1</v>
      </c>
      <c r="J500" s="133">
        <v>45</v>
      </c>
      <c r="K500" s="133">
        <v>63</v>
      </c>
      <c r="L500" s="133">
        <v>44</v>
      </c>
      <c r="M500" s="133" t="s">
        <v>6398</v>
      </c>
      <c r="N500" s="136" t="s">
        <v>3595</v>
      </c>
      <c r="O500" s="133" t="s">
        <v>6401</v>
      </c>
      <c r="P500" s="133" t="s">
        <v>4816</v>
      </c>
      <c r="Q500" s="166">
        <v>41971</v>
      </c>
      <c r="R500" s="308">
        <v>3.21</v>
      </c>
      <c r="S500" s="1">
        <v>59.5</v>
      </c>
      <c r="V500" s="1">
        <v>33600</v>
      </c>
      <c r="W500" s="182">
        <f t="shared" si="41"/>
        <v>43.994999999999997</v>
      </c>
      <c r="X500" s="1" t="s">
        <v>4868</v>
      </c>
      <c r="AA500" s="183">
        <f t="shared" si="42"/>
        <v>15.294705882352941</v>
      </c>
      <c r="AB500" s="183">
        <f t="shared" si="43"/>
        <v>8.1302760000000021</v>
      </c>
      <c r="AE500" s="183">
        <f t="shared" si="44"/>
        <v>125.99999999999999</v>
      </c>
    </row>
    <row r="501" spans="1:31" x14ac:dyDescent="0.2">
      <c r="A501" s="133" t="s">
        <v>6443</v>
      </c>
      <c r="B501" s="133" t="s">
        <v>4558</v>
      </c>
      <c r="C501" s="136" t="s">
        <v>5907</v>
      </c>
      <c r="D501" s="136" t="s">
        <v>4294</v>
      </c>
      <c r="E501" s="136" t="s">
        <v>5197</v>
      </c>
      <c r="F501" s="133" t="s">
        <v>5680</v>
      </c>
      <c r="G501" s="136" t="s">
        <v>3620</v>
      </c>
      <c r="H501" s="133">
        <v>303</v>
      </c>
      <c r="I501" s="133">
        <v>1</v>
      </c>
      <c r="J501" s="133">
        <v>110</v>
      </c>
      <c r="K501" s="133">
        <v>45</v>
      </c>
      <c r="L501" s="133">
        <v>110</v>
      </c>
      <c r="M501" s="133" t="s">
        <v>6257</v>
      </c>
      <c r="N501" s="136" t="s">
        <v>3595</v>
      </c>
      <c r="O501" s="133" t="s">
        <v>6514</v>
      </c>
      <c r="P501" s="133" t="s">
        <v>4816</v>
      </c>
      <c r="Q501" s="166">
        <v>41982</v>
      </c>
      <c r="R501" s="181">
        <v>3.21</v>
      </c>
      <c r="S501" s="1">
        <v>59.5</v>
      </c>
      <c r="V501" s="1">
        <v>33600</v>
      </c>
      <c r="W501" s="182">
        <f t="shared" si="41"/>
        <v>43.994999999999997</v>
      </c>
      <c r="X501" s="1" t="s">
        <v>4868</v>
      </c>
      <c r="AA501" s="183">
        <f t="shared" ref="AA501:AA512" si="45">K501*100*R501*(J501*I501)/(S501*1000)</f>
        <v>26.705042016806722</v>
      </c>
      <c r="AB501" s="183">
        <f t="shared" ref="AB501:AB512" si="46">(V501*(J501*I501)*1.1)/9000*W501/1000</f>
        <v>19.874008</v>
      </c>
      <c r="AE501" s="183">
        <f t="shared" ref="AE501:AE512" si="47">J501*I501*(G501/100)</f>
        <v>308</v>
      </c>
    </row>
    <row r="502" spans="1:31" ht="13.5" thickBot="1" x14ac:dyDescent="0.25">
      <c r="A502" s="133" t="s">
        <v>6520</v>
      </c>
      <c r="B502" s="133" t="s">
        <v>4558</v>
      </c>
      <c r="C502" s="136" t="s">
        <v>5907</v>
      </c>
      <c r="D502" s="136" t="s">
        <v>4296</v>
      </c>
      <c r="E502" s="136" t="s">
        <v>5610</v>
      </c>
      <c r="F502" s="133" t="s">
        <v>3662</v>
      </c>
      <c r="G502" s="136" t="s">
        <v>3620</v>
      </c>
      <c r="H502" s="133">
        <v>303</v>
      </c>
      <c r="I502" s="133">
        <v>1</v>
      </c>
      <c r="J502" s="133">
        <v>110</v>
      </c>
      <c r="K502" s="133">
        <v>45</v>
      </c>
      <c r="L502" s="133">
        <v>110</v>
      </c>
      <c r="M502" s="133" t="s">
        <v>6041</v>
      </c>
      <c r="N502" s="136" t="s">
        <v>2660</v>
      </c>
      <c r="O502" s="133" t="s">
        <v>6228</v>
      </c>
      <c r="P502" s="133" t="s">
        <v>4816</v>
      </c>
      <c r="Q502" s="166">
        <v>41988</v>
      </c>
      <c r="R502" s="308">
        <v>3.21</v>
      </c>
      <c r="S502" s="1">
        <v>72</v>
      </c>
      <c r="V502" s="1">
        <v>33600</v>
      </c>
      <c r="W502" s="182">
        <f t="shared" si="41"/>
        <v>43.994999999999997</v>
      </c>
      <c r="X502" s="1" t="s">
        <v>4868</v>
      </c>
      <c r="AA502" s="183">
        <f t="shared" si="45"/>
        <v>22.068750000000001</v>
      </c>
      <c r="AB502" s="183">
        <f t="shared" si="46"/>
        <v>19.874008</v>
      </c>
      <c r="AE502" s="183">
        <f t="shared" si="47"/>
        <v>308</v>
      </c>
    </row>
    <row r="503" spans="1:31" x14ac:dyDescent="0.2">
      <c r="A503" s="133" t="s">
        <v>6522</v>
      </c>
      <c r="B503" s="133" t="s">
        <v>6525</v>
      </c>
      <c r="C503" s="136" t="s">
        <v>5907</v>
      </c>
      <c r="D503" s="136" t="s">
        <v>4301</v>
      </c>
      <c r="E503" s="136" t="s">
        <v>6526</v>
      </c>
      <c r="F503" s="133" t="s">
        <v>4166</v>
      </c>
      <c r="G503" s="136" t="s">
        <v>3620</v>
      </c>
      <c r="H503" s="133">
        <v>303</v>
      </c>
      <c r="I503" s="133">
        <v>1</v>
      </c>
      <c r="J503" s="133">
        <v>175</v>
      </c>
      <c r="K503" s="133">
        <v>54</v>
      </c>
      <c r="L503" s="133">
        <v>175</v>
      </c>
      <c r="M503" s="133" t="s">
        <v>6041</v>
      </c>
      <c r="N503" s="136" t="s">
        <v>3622</v>
      </c>
      <c r="O503" s="133" t="s">
        <v>6228</v>
      </c>
      <c r="P503" s="133" t="s">
        <v>663</v>
      </c>
      <c r="Q503" s="166">
        <v>42011</v>
      </c>
      <c r="R503" s="181">
        <v>3.21</v>
      </c>
      <c r="S503" s="1">
        <v>72</v>
      </c>
      <c r="V503" s="1">
        <v>33600</v>
      </c>
      <c r="W503" s="182">
        <f t="shared" si="41"/>
        <v>43.994999999999997</v>
      </c>
      <c r="X503" s="1" t="s">
        <v>4868</v>
      </c>
      <c r="AA503" s="183">
        <f t="shared" si="45"/>
        <v>42.131250000000001</v>
      </c>
      <c r="AB503" s="183">
        <f t="shared" si="46"/>
        <v>31.617740000000001</v>
      </c>
      <c r="AE503" s="183">
        <f t="shared" si="47"/>
        <v>489.99999999999994</v>
      </c>
    </row>
    <row r="504" spans="1:31" x14ac:dyDescent="0.2">
      <c r="A504" s="133" t="s">
        <v>6521</v>
      </c>
      <c r="B504" s="133" t="s">
        <v>4558</v>
      </c>
      <c r="C504" s="136" t="s">
        <v>5907</v>
      </c>
      <c r="D504" s="136" t="s">
        <v>2638</v>
      </c>
      <c r="E504" s="136" t="s">
        <v>5410</v>
      </c>
      <c r="F504" s="133">
        <v>250102</v>
      </c>
      <c r="G504" s="136" t="s">
        <v>3620</v>
      </c>
      <c r="H504" s="133">
        <v>303</v>
      </c>
      <c r="I504" s="133">
        <v>1</v>
      </c>
      <c r="J504" s="133">
        <v>141</v>
      </c>
      <c r="K504" s="133">
        <v>50</v>
      </c>
      <c r="L504" s="133">
        <v>135</v>
      </c>
      <c r="M504" s="133" t="s">
        <v>6041</v>
      </c>
      <c r="N504" s="136" t="s">
        <v>4909</v>
      </c>
      <c r="O504" s="133" t="s">
        <v>6523</v>
      </c>
      <c r="P504" s="133" t="s">
        <v>663</v>
      </c>
      <c r="Q504" s="166">
        <v>42017</v>
      </c>
      <c r="R504" s="181">
        <v>3.21</v>
      </c>
      <c r="S504" s="1">
        <v>85.5</v>
      </c>
      <c r="V504" s="1">
        <v>33600</v>
      </c>
      <c r="W504" s="182">
        <f t="shared" si="41"/>
        <v>43.994999999999997</v>
      </c>
      <c r="X504" s="1" t="s">
        <v>4868</v>
      </c>
      <c r="AA504" s="183">
        <f t="shared" si="45"/>
        <v>26.46842105263158</v>
      </c>
      <c r="AB504" s="183">
        <f t="shared" si="46"/>
        <v>25.474864799999995</v>
      </c>
      <c r="AE504" s="183">
        <f t="shared" si="47"/>
        <v>394.79999999999995</v>
      </c>
    </row>
    <row r="505" spans="1:31" x14ac:dyDescent="0.2">
      <c r="A505" s="133" t="s">
        <v>6611</v>
      </c>
      <c r="B505" s="133" t="s">
        <v>4558</v>
      </c>
      <c r="C505" s="136"/>
      <c r="D505" s="136"/>
      <c r="E505" s="136" t="s">
        <v>6613</v>
      </c>
      <c r="F505" s="133" t="s">
        <v>6614</v>
      </c>
      <c r="G505" s="136" t="s">
        <v>3655</v>
      </c>
      <c r="H505" s="133">
        <v>172</v>
      </c>
      <c r="I505" s="133">
        <v>1</v>
      </c>
      <c r="J505" s="133">
        <v>0.6</v>
      </c>
      <c r="K505" s="133">
        <v>63</v>
      </c>
      <c r="L505" s="133">
        <v>1</v>
      </c>
      <c r="M505" s="133" t="s">
        <v>6610</v>
      </c>
      <c r="N505" s="136" t="s">
        <v>4820</v>
      </c>
      <c r="O505" s="133" t="s">
        <v>6619</v>
      </c>
      <c r="P505" s="133" t="s">
        <v>663</v>
      </c>
      <c r="Q505" s="166">
        <v>42011</v>
      </c>
      <c r="R505" s="181">
        <v>3.21</v>
      </c>
      <c r="S505" s="1">
        <v>59.5</v>
      </c>
      <c r="V505" s="1">
        <v>33600</v>
      </c>
      <c r="W505" s="182">
        <f t="shared" si="41"/>
        <v>43.994999999999997</v>
      </c>
      <c r="X505" s="1" t="s">
        <v>4868</v>
      </c>
      <c r="AA505" s="183">
        <f t="shared" si="45"/>
        <v>0.20392941176470586</v>
      </c>
      <c r="AB505" s="183">
        <f t="shared" si="46"/>
        <v>0.10840367999999999</v>
      </c>
      <c r="AE505" s="183">
        <f t="shared" si="47"/>
        <v>0.97199999999999998</v>
      </c>
    </row>
    <row r="506" spans="1:31" x14ac:dyDescent="0.2">
      <c r="A506" s="133" t="s">
        <v>6612</v>
      </c>
      <c r="B506" s="133" t="s">
        <v>4558</v>
      </c>
      <c r="C506" s="136"/>
      <c r="D506" s="136"/>
      <c r="E506" s="136" t="s">
        <v>6617</v>
      </c>
      <c r="F506" s="133" t="s">
        <v>6618</v>
      </c>
      <c r="G506" s="136" t="s">
        <v>3655</v>
      </c>
      <c r="H506" s="133">
        <v>172</v>
      </c>
      <c r="I506" s="133">
        <v>1</v>
      </c>
      <c r="J506" s="133">
        <v>0.6</v>
      </c>
      <c r="K506" s="133">
        <v>63</v>
      </c>
      <c r="L506" s="133">
        <v>1</v>
      </c>
      <c r="M506" s="133" t="s">
        <v>6610</v>
      </c>
      <c r="N506" s="136" t="s">
        <v>4820</v>
      </c>
      <c r="O506" s="133" t="s">
        <v>6615</v>
      </c>
      <c r="P506" s="133" t="s">
        <v>663</v>
      </c>
      <c r="Q506" s="166">
        <v>42011</v>
      </c>
      <c r="R506" s="181">
        <v>3.21</v>
      </c>
      <c r="S506" s="1">
        <v>59.5</v>
      </c>
      <c r="V506" s="1">
        <v>33600</v>
      </c>
      <c r="W506" s="182">
        <f t="shared" si="41"/>
        <v>43.994999999999997</v>
      </c>
      <c r="X506" s="1" t="s">
        <v>4868</v>
      </c>
      <c r="AA506" s="183">
        <f t="shared" si="45"/>
        <v>0.20392941176470586</v>
      </c>
      <c r="AB506" s="183">
        <f t="shared" si="46"/>
        <v>0.10840367999999999</v>
      </c>
      <c r="AE506" s="183">
        <f t="shared" si="47"/>
        <v>0.97199999999999998</v>
      </c>
    </row>
    <row r="507" spans="1:31" x14ac:dyDescent="0.2">
      <c r="A507" s="133" t="s">
        <v>6664</v>
      </c>
      <c r="B507" s="133" t="s">
        <v>4558</v>
      </c>
      <c r="C507" s="136" t="s">
        <v>5907</v>
      </c>
      <c r="D507" s="136" t="s">
        <v>4308</v>
      </c>
      <c r="E507" s="136" t="s">
        <v>5454</v>
      </c>
      <c r="F507" s="133" t="s">
        <v>3018</v>
      </c>
      <c r="G507" s="136" t="s">
        <v>3620</v>
      </c>
      <c r="H507" s="133">
        <v>303</v>
      </c>
      <c r="I507" s="133">
        <v>1</v>
      </c>
      <c r="J507" s="133">
        <v>55</v>
      </c>
      <c r="K507" s="133">
        <v>36</v>
      </c>
      <c r="L507" s="133">
        <v>55</v>
      </c>
      <c r="M507" s="133" t="s">
        <v>3630</v>
      </c>
      <c r="N507" s="136" t="s">
        <v>3612</v>
      </c>
      <c r="O507" s="133" t="s">
        <v>6665</v>
      </c>
      <c r="P507" s="133" t="s">
        <v>4816</v>
      </c>
      <c r="Q507" s="166">
        <v>42018</v>
      </c>
      <c r="R507" s="181">
        <v>3.21</v>
      </c>
      <c r="S507" s="1">
        <v>59.5</v>
      </c>
      <c r="V507" s="1">
        <v>33600</v>
      </c>
      <c r="W507" s="182">
        <f t="shared" si="41"/>
        <v>43.994999999999997</v>
      </c>
      <c r="X507" s="1" t="s">
        <v>4868</v>
      </c>
      <c r="AA507" s="183">
        <f t="shared" si="45"/>
        <v>10.682016806722689</v>
      </c>
      <c r="AB507" s="183">
        <f t="shared" si="46"/>
        <v>9.9370039999999999</v>
      </c>
      <c r="AE507" s="183">
        <f t="shared" si="47"/>
        <v>154</v>
      </c>
    </row>
    <row r="508" spans="1:31" ht="13.5" thickBot="1" x14ac:dyDescent="0.25">
      <c r="A508" s="133" t="s">
        <v>6691</v>
      </c>
      <c r="B508" s="133" t="s">
        <v>4558</v>
      </c>
      <c r="C508" s="136" t="s">
        <v>5907</v>
      </c>
      <c r="D508" s="136" t="s">
        <v>878</v>
      </c>
      <c r="E508" s="136" t="s">
        <v>6165</v>
      </c>
      <c r="F508" s="133" t="s">
        <v>6167</v>
      </c>
      <c r="G508" s="136" t="s">
        <v>3620</v>
      </c>
      <c r="H508" s="133">
        <v>303</v>
      </c>
      <c r="I508" s="133">
        <v>1</v>
      </c>
      <c r="J508" s="133">
        <v>55</v>
      </c>
      <c r="K508" s="133">
        <v>45</v>
      </c>
      <c r="L508" s="133">
        <v>80</v>
      </c>
      <c r="M508" s="133" t="s">
        <v>6257</v>
      </c>
      <c r="N508" s="136" t="s">
        <v>3633</v>
      </c>
      <c r="O508" s="133" t="s">
        <v>6692</v>
      </c>
      <c r="P508" s="133" t="s">
        <v>4816</v>
      </c>
      <c r="Q508" s="166">
        <v>42031</v>
      </c>
      <c r="R508" s="308">
        <v>3.21</v>
      </c>
      <c r="S508" s="1">
        <v>59.5</v>
      </c>
      <c r="V508" s="1">
        <v>33600</v>
      </c>
      <c r="W508" s="182">
        <f t="shared" si="41"/>
        <v>43.994999999999997</v>
      </c>
      <c r="X508" s="1" t="s">
        <v>4868</v>
      </c>
      <c r="AA508" s="183">
        <f t="shared" si="45"/>
        <v>13.352521008403361</v>
      </c>
      <c r="AB508" s="183">
        <f t="shared" si="46"/>
        <v>9.9370039999999999</v>
      </c>
      <c r="AE508" s="183">
        <f t="shared" si="47"/>
        <v>154</v>
      </c>
    </row>
    <row r="509" spans="1:31" s="13" customFormat="1" x14ac:dyDescent="0.2">
      <c r="A509" s="133" t="s">
        <v>6591</v>
      </c>
      <c r="B509" s="133" t="s">
        <v>4558</v>
      </c>
      <c r="C509" s="136" t="s">
        <v>5907</v>
      </c>
      <c r="D509" s="136" t="s">
        <v>3784</v>
      </c>
      <c r="E509" s="136" t="s">
        <v>6592</v>
      </c>
      <c r="F509" s="133" t="s">
        <v>3505</v>
      </c>
      <c r="G509" s="136" t="s">
        <v>3620</v>
      </c>
      <c r="H509" s="133">
        <v>303</v>
      </c>
      <c r="I509" s="133">
        <v>1</v>
      </c>
      <c r="J509" s="133">
        <v>110</v>
      </c>
      <c r="K509" s="133">
        <v>63</v>
      </c>
      <c r="L509" s="133">
        <v>110</v>
      </c>
      <c r="M509" s="133" t="s">
        <v>3630</v>
      </c>
      <c r="N509" s="136" t="s">
        <v>3657</v>
      </c>
      <c r="O509" s="133" t="s">
        <v>6689</v>
      </c>
      <c r="P509" s="133" t="s">
        <v>4816</v>
      </c>
      <c r="Q509" s="166">
        <v>42038</v>
      </c>
      <c r="R509" s="181">
        <v>3.21</v>
      </c>
      <c r="S509" s="1">
        <v>59.5</v>
      </c>
      <c r="T509"/>
      <c r="U509"/>
      <c r="V509" s="1">
        <v>33600</v>
      </c>
      <c r="W509" s="182">
        <f t="shared" si="41"/>
        <v>43.994999999999997</v>
      </c>
      <c r="X509" s="1" t="s">
        <v>4868</v>
      </c>
      <c r="Y509" s="1"/>
      <c r="Z509" s="1"/>
      <c r="AA509" s="183">
        <f t="shared" si="45"/>
        <v>37.387058823529415</v>
      </c>
      <c r="AB509" s="183">
        <f t="shared" si="46"/>
        <v>19.874008</v>
      </c>
      <c r="AC509"/>
      <c r="AD509"/>
      <c r="AE509" s="183">
        <f t="shared" si="47"/>
        <v>308</v>
      </c>
    </row>
    <row r="510" spans="1:31" s="13" customFormat="1" x14ac:dyDescent="0.2">
      <c r="A510" s="133" t="s">
        <v>6593</v>
      </c>
      <c r="B510" s="133" t="s">
        <v>4558</v>
      </c>
      <c r="C510" s="136" t="s">
        <v>5907</v>
      </c>
      <c r="D510" s="136" t="s">
        <v>515</v>
      </c>
      <c r="E510" s="136" t="s">
        <v>6594</v>
      </c>
      <c r="F510" s="133" t="s">
        <v>6595</v>
      </c>
      <c r="G510" s="136" t="s">
        <v>3620</v>
      </c>
      <c r="H510" s="133">
        <v>303</v>
      </c>
      <c r="I510" s="133">
        <v>1</v>
      </c>
      <c r="J510" s="133">
        <v>110</v>
      </c>
      <c r="K510" s="133">
        <v>63</v>
      </c>
      <c r="L510" s="133">
        <v>110</v>
      </c>
      <c r="M510" s="133" t="s">
        <v>3630</v>
      </c>
      <c r="N510" s="136" t="s">
        <v>3657</v>
      </c>
      <c r="O510" s="133" t="s">
        <v>6688</v>
      </c>
      <c r="P510" s="133" t="s">
        <v>4816</v>
      </c>
      <c r="Q510" s="166">
        <v>42044</v>
      </c>
      <c r="R510" s="181">
        <v>3.21</v>
      </c>
      <c r="S510" s="1">
        <v>59.5</v>
      </c>
      <c r="T510"/>
      <c r="U510"/>
      <c r="V510" s="1">
        <v>33600</v>
      </c>
      <c r="W510" s="182">
        <f t="shared" si="41"/>
        <v>43.994999999999997</v>
      </c>
      <c r="X510" s="1" t="s">
        <v>4868</v>
      </c>
      <c r="Y510" s="1"/>
      <c r="Z510" s="1"/>
      <c r="AA510" s="183">
        <f t="shared" si="45"/>
        <v>37.387058823529415</v>
      </c>
      <c r="AB510" s="183">
        <f t="shared" si="46"/>
        <v>19.874008</v>
      </c>
      <c r="AC510"/>
      <c r="AD510"/>
      <c r="AE510" s="183">
        <f t="shared" si="47"/>
        <v>308</v>
      </c>
    </row>
    <row r="511" spans="1:31" s="13" customFormat="1" x14ac:dyDescent="0.2">
      <c r="A511" s="133" t="s">
        <v>6763</v>
      </c>
      <c r="B511" s="133" t="s">
        <v>4558</v>
      </c>
      <c r="C511" s="136" t="s">
        <v>5907</v>
      </c>
      <c r="D511" s="136" t="s">
        <v>518</v>
      </c>
      <c r="E511" s="136" t="s">
        <v>6764</v>
      </c>
      <c r="F511" s="133" t="s">
        <v>6765</v>
      </c>
      <c r="G511" s="136" t="s">
        <v>3620</v>
      </c>
      <c r="H511" s="133">
        <v>303</v>
      </c>
      <c r="I511" s="133">
        <v>1</v>
      </c>
      <c r="J511" s="133">
        <v>23.5</v>
      </c>
      <c r="K511" s="133">
        <v>45</v>
      </c>
      <c r="L511" s="133">
        <v>23.5</v>
      </c>
      <c r="M511" s="133" t="s">
        <v>6398</v>
      </c>
      <c r="N511" s="136" t="s">
        <v>4833</v>
      </c>
      <c r="O511" s="133" t="s">
        <v>6766</v>
      </c>
      <c r="P511" s="133" t="s">
        <v>4816</v>
      </c>
      <c r="Q511" s="166">
        <v>42052</v>
      </c>
      <c r="R511" s="181">
        <v>3.21</v>
      </c>
      <c r="S511" s="1">
        <v>59.5</v>
      </c>
      <c r="T511"/>
      <c r="U511"/>
      <c r="V511" s="1">
        <v>33600</v>
      </c>
      <c r="W511" s="182">
        <f t="shared" si="41"/>
        <v>43.994999999999997</v>
      </c>
      <c r="X511" s="1" t="s">
        <v>4868</v>
      </c>
      <c r="Y511" s="1"/>
      <c r="Z511" s="1"/>
      <c r="AA511" s="183">
        <f t="shared" si="45"/>
        <v>5.7051680672268912</v>
      </c>
      <c r="AB511" s="183">
        <f t="shared" si="46"/>
        <v>4.2458108000000001</v>
      </c>
      <c r="AC511"/>
      <c r="AD511"/>
      <c r="AE511" s="183">
        <f t="shared" si="47"/>
        <v>65.8</v>
      </c>
    </row>
    <row r="512" spans="1:31" s="13" customFormat="1" ht="13.5" thickBot="1" x14ac:dyDescent="0.25">
      <c r="A512" s="133" t="s">
        <v>6768</v>
      </c>
      <c r="B512" s="133" t="s">
        <v>4558</v>
      </c>
      <c r="C512" s="136" t="s">
        <v>5907</v>
      </c>
      <c r="D512" s="136" t="s">
        <v>2734</v>
      </c>
      <c r="E512" s="136" t="s">
        <v>6769</v>
      </c>
      <c r="F512" s="133" t="s">
        <v>6770</v>
      </c>
      <c r="G512" s="136" t="s">
        <v>3620</v>
      </c>
      <c r="H512" s="133">
        <v>303</v>
      </c>
      <c r="I512" s="133">
        <v>1</v>
      </c>
      <c r="J512" s="133">
        <v>26.5</v>
      </c>
      <c r="K512" s="133">
        <v>45</v>
      </c>
      <c r="L512" s="133">
        <v>23.5</v>
      </c>
      <c r="M512" s="133" t="s">
        <v>6398</v>
      </c>
      <c r="N512" s="136" t="s">
        <v>4833</v>
      </c>
      <c r="O512" s="133" t="s">
        <v>6771</v>
      </c>
      <c r="P512" s="133" t="s">
        <v>4816</v>
      </c>
      <c r="Q512" s="166">
        <v>42055</v>
      </c>
      <c r="R512" s="308">
        <v>3.21</v>
      </c>
      <c r="S512" s="1">
        <v>59.5</v>
      </c>
      <c r="T512"/>
      <c r="U512"/>
      <c r="V512" s="1">
        <v>33600</v>
      </c>
      <c r="W512" s="182">
        <f t="shared" si="41"/>
        <v>43.994999999999997</v>
      </c>
      <c r="X512" s="1" t="s">
        <v>4868</v>
      </c>
      <c r="Y512" s="1"/>
      <c r="Z512" s="1"/>
      <c r="AA512" s="183">
        <f t="shared" si="45"/>
        <v>6.4334873949579832</v>
      </c>
      <c r="AB512" s="183">
        <f t="shared" si="46"/>
        <v>4.7878292</v>
      </c>
      <c r="AC512"/>
      <c r="AD512"/>
      <c r="AE512" s="183">
        <f t="shared" si="47"/>
        <v>74.199999999999989</v>
      </c>
    </row>
    <row r="513" spans="1:31" x14ac:dyDescent="0.2">
      <c r="A513" s="133" t="s">
        <v>6810</v>
      </c>
      <c r="B513" s="133" t="s">
        <v>4558</v>
      </c>
      <c r="C513" s="136" t="s">
        <v>5907</v>
      </c>
      <c r="D513" s="136" t="s">
        <v>522</v>
      </c>
      <c r="E513" s="136" t="s">
        <v>5235</v>
      </c>
      <c r="F513" s="133" t="s">
        <v>4111</v>
      </c>
      <c r="G513" s="136" t="s">
        <v>3620</v>
      </c>
      <c r="H513" s="133">
        <v>303</v>
      </c>
      <c r="I513" s="133">
        <v>1</v>
      </c>
      <c r="J513" s="133">
        <v>110</v>
      </c>
      <c r="K513" s="133">
        <v>36</v>
      </c>
      <c r="L513" s="133">
        <v>110</v>
      </c>
      <c r="M513" s="133" t="s">
        <v>6744</v>
      </c>
      <c r="N513" s="136" t="s">
        <v>2660</v>
      </c>
      <c r="O513" s="133" t="s">
        <v>6811</v>
      </c>
      <c r="P513" s="133" t="s">
        <v>2277</v>
      </c>
      <c r="Q513" s="166">
        <v>42074</v>
      </c>
      <c r="R513" s="181">
        <v>3.21</v>
      </c>
      <c r="S513" s="1">
        <v>59.5</v>
      </c>
      <c r="V513" s="1">
        <v>33600</v>
      </c>
      <c r="W513" s="182">
        <f t="shared" si="41"/>
        <v>43.994999999999997</v>
      </c>
      <c r="X513" s="1" t="s">
        <v>4868</v>
      </c>
      <c r="AA513" s="183">
        <f t="shared" ref="AA513:AA521" si="48">K513*100*R513*(J513*I513)/(S513*1000)</f>
        <v>21.364033613445379</v>
      </c>
      <c r="AB513" s="183">
        <f t="shared" ref="AB513:AB521" si="49">(V513*(J513*I513)*1.1)/9000*W513/1000</f>
        <v>19.874008</v>
      </c>
      <c r="AE513" s="183">
        <f t="shared" ref="AE513:AE521" si="50">J513*I513*(G513/100)</f>
        <v>308</v>
      </c>
    </row>
    <row r="514" spans="1:31" x14ac:dyDescent="0.2">
      <c r="A514" s="133" t="s">
        <v>6761</v>
      </c>
      <c r="B514" s="133" t="s">
        <v>4558</v>
      </c>
      <c r="C514" s="136" t="s">
        <v>5907</v>
      </c>
      <c r="D514" s="136" t="s">
        <v>525</v>
      </c>
      <c r="E514" s="136" t="s">
        <v>6153</v>
      </c>
      <c r="F514" s="133" t="s">
        <v>634</v>
      </c>
      <c r="G514" s="136" t="s">
        <v>3620</v>
      </c>
      <c r="H514" s="133">
        <v>303</v>
      </c>
      <c r="I514" s="133">
        <v>1</v>
      </c>
      <c r="J514" s="133">
        <v>128</v>
      </c>
      <c r="K514" s="133">
        <v>36</v>
      </c>
      <c r="L514" s="133">
        <v>110</v>
      </c>
      <c r="M514" s="133" t="s">
        <v>6744</v>
      </c>
      <c r="N514" s="136" t="s">
        <v>2660</v>
      </c>
      <c r="O514" s="133" t="s">
        <v>6767</v>
      </c>
      <c r="P514" s="133" t="s">
        <v>4816</v>
      </c>
      <c r="Q514" s="166">
        <v>42080</v>
      </c>
      <c r="R514" s="181">
        <v>3.21</v>
      </c>
      <c r="S514" s="1">
        <v>59.5</v>
      </c>
      <c r="V514" s="1">
        <v>33600</v>
      </c>
      <c r="W514" s="182">
        <f t="shared" si="41"/>
        <v>43.994999999999997</v>
      </c>
      <c r="X514" s="1" t="s">
        <v>4868</v>
      </c>
      <c r="AA514" s="183">
        <f t="shared" si="48"/>
        <v>24.859966386554621</v>
      </c>
      <c r="AB514" s="183">
        <f t="shared" si="49"/>
        <v>23.126118399999996</v>
      </c>
      <c r="AE514" s="183">
        <f t="shared" si="50"/>
        <v>358.4</v>
      </c>
    </row>
    <row r="515" spans="1:31" ht="13.5" thickBot="1" x14ac:dyDescent="0.25">
      <c r="A515" s="133" t="s">
        <v>6837</v>
      </c>
      <c r="B515" s="133" t="s">
        <v>4558</v>
      </c>
      <c r="C515" s="136" t="s">
        <v>5907</v>
      </c>
      <c r="D515" s="136" t="s">
        <v>529</v>
      </c>
      <c r="E515" s="136" t="s">
        <v>6139</v>
      </c>
      <c r="F515" s="133" t="s">
        <v>6140</v>
      </c>
      <c r="G515" s="136" t="s">
        <v>3620</v>
      </c>
      <c r="H515" s="133">
        <v>303</v>
      </c>
      <c r="I515" s="133">
        <v>1</v>
      </c>
      <c r="J515" s="133">
        <v>110</v>
      </c>
      <c r="K515" s="133">
        <v>45</v>
      </c>
      <c r="L515" s="133">
        <v>280</v>
      </c>
      <c r="M515" s="133" t="s">
        <v>6744</v>
      </c>
      <c r="N515" s="136" t="s">
        <v>2660</v>
      </c>
      <c r="O515" s="133" t="s">
        <v>5710</v>
      </c>
      <c r="P515" s="133" t="s">
        <v>4816</v>
      </c>
      <c r="Q515" s="166">
        <v>42089</v>
      </c>
      <c r="R515" s="308">
        <v>3.21</v>
      </c>
      <c r="S515" s="1">
        <v>72</v>
      </c>
      <c r="V515" s="1">
        <v>33600</v>
      </c>
      <c r="W515" s="182">
        <f t="shared" si="41"/>
        <v>43.994999999999997</v>
      </c>
      <c r="X515" s="1" t="s">
        <v>4868</v>
      </c>
      <c r="AA515" s="183">
        <f t="shared" si="48"/>
        <v>22.068750000000001</v>
      </c>
      <c r="AB515" s="183">
        <f t="shared" si="49"/>
        <v>19.874008</v>
      </c>
      <c r="AE515" s="183">
        <f t="shared" si="50"/>
        <v>308</v>
      </c>
    </row>
    <row r="516" spans="1:31" x14ac:dyDescent="0.2">
      <c r="A516" s="133" t="s">
        <v>1207</v>
      </c>
      <c r="B516" s="133" t="s">
        <v>4558</v>
      </c>
      <c r="C516" s="136" t="s">
        <v>5907</v>
      </c>
      <c r="D516" s="136" t="s">
        <v>534</v>
      </c>
      <c r="E516" s="136"/>
      <c r="F516" s="133" t="s">
        <v>6915</v>
      </c>
      <c r="G516" s="136" t="s">
        <v>3620</v>
      </c>
      <c r="H516" s="133">
        <v>303</v>
      </c>
      <c r="I516" s="133">
        <v>1</v>
      </c>
      <c r="J516" s="133">
        <v>0.4</v>
      </c>
      <c r="K516" s="133">
        <v>45</v>
      </c>
      <c r="L516" s="133">
        <v>0.4</v>
      </c>
      <c r="M516" s="133" t="s">
        <v>3602</v>
      </c>
      <c r="N516" s="136"/>
      <c r="O516" s="133" t="s">
        <v>4451</v>
      </c>
      <c r="P516" s="133" t="s">
        <v>2277</v>
      </c>
      <c r="Q516" s="166">
        <v>42118</v>
      </c>
      <c r="R516" s="181">
        <v>3.21</v>
      </c>
      <c r="S516" s="1">
        <v>72</v>
      </c>
      <c r="V516" s="1">
        <v>33600</v>
      </c>
      <c r="W516" s="182">
        <f t="shared" si="41"/>
        <v>43.994999999999997</v>
      </c>
      <c r="X516" s="1" t="s">
        <v>4868</v>
      </c>
      <c r="AA516" s="183">
        <f t="shared" si="48"/>
        <v>8.0250000000000002E-2</v>
      </c>
      <c r="AB516" s="183">
        <f t="shared" si="49"/>
        <v>7.2269120000000006E-2</v>
      </c>
      <c r="AE516" s="183">
        <f t="shared" si="50"/>
        <v>1.1199999999999999</v>
      </c>
    </row>
    <row r="517" spans="1:31" ht="13.5" thickBot="1" x14ac:dyDescent="0.25">
      <c r="A517" s="133" t="s">
        <v>1207</v>
      </c>
      <c r="B517" s="133" t="s">
        <v>4558</v>
      </c>
      <c r="C517" s="136" t="s">
        <v>5907</v>
      </c>
      <c r="D517" s="136" t="s">
        <v>537</v>
      </c>
      <c r="E517" s="136"/>
      <c r="F517" s="133" t="s">
        <v>6916</v>
      </c>
      <c r="G517" s="136" t="s">
        <v>3620</v>
      </c>
      <c r="H517" s="133">
        <v>303</v>
      </c>
      <c r="I517" s="133">
        <v>1</v>
      </c>
      <c r="J517" s="133">
        <v>0.8</v>
      </c>
      <c r="K517" s="133">
        <v>45</v>
      </c>
      <c r="L517" s="133">
        <v>0.8</v>
      </c>
      <c r="M517" s="133" t="s">
        <v>3602</v>
      </c>
      <c r="N517" s="136"/>
      <c r="O517" s="133" t="s">
        <v>4451</v>
      </c>
      <c r="P517" s="133" t="s">
        <v>2277</v>
      </c>
      <c r="Q517" s="166">
        <v>42118</v>
      </c>
      <c r="R517" s="308">
        <v>3.21</v>
      </c>
      <c r="S517" s="1">
        <v>72</v>
      </c>
      <c r="V517" s="1">
        <v>33600</v>
      </c>
      <c r="W517" s="182">
        <f t="shared" si="41"/>
        <v>43.994999999999997</v>
      </c>
      <c r="X517" s="1" t="s">
        <v>4868</v>
      </c>
      <c r="AA517" s="183">
        <f t="shared" si="48"/>
        <v>0.1605</v>
      </c>
      <c r="AB517" s="183">
        <f t="shared" si="49"/>
        <v>0.14453824000000001</v>
      </c>
      <c r="AE517" s="183">
        <f t="shared" si="50"/>
        <v>2.2399999999999998</v>
      </c>
    </row>
    <row r="518" spans="1:31" x14ac:dyDescent="0.2">
      <c r="A518" s="133" t="s">
        <v>6959</v>
      </c>
      <c r="B518" s="133" t="s">
        <v>4558</v>
      </c>
      <c r="C518" s="588" t="s">
        <v>6953</v>
      </c>
      <c r="D518" s="588" t="s">
        <v>3704</v>
      </c>
      <c r="E518" s="136" t="s">
        <v>4739</v>
      </c>
      <c r="F518" s="133" t="s">
        <v>631</v>
      </c>
      <c r="G518" s="136" t="s">
        <v>3620</v>
      </c>
      <c r="H518" s="133">
        <v>303</v>
      </c>
      <c r="I518" s="133">
        <v>1</v>
      </c>
      <c r="J518" s="133">
        <v>52</v>
      </c>
      <c r="K518" s="133">
        <v>36</v>
      </c>
      <c r="L518" s="133">
        <v>200</v>
      </c>
      <c r="M518" s="133" t="s">
        <v>3630</v>
      </c>
      <c r="N518" s="136" t="s">
        <v>2395</v>
      </c>
      <c r="O518" s="133" t="s">
        <v>6958</v>
      </c>
      <c r="P518" s="133" t="s">
        <v>2277</v>
      </c>
      <c r="Q518" s="166">
        <v>42143</v>
      </c>
      <c r="R518" s="181">
        <v>3.21</v>
      </c>
      <c r="S518" s="1">
        <v>59.5</v>
      </c>
      <c r="V518" s="1">
        <v>33600</v>
      </c>
      <c r="W518" s="182">
        <f t="shared" ref="W518:W528" si="51">41.9*1.05</f>
        <v>43.994999999999997</v>
      </c>
      <c r="X518" s="1" t="s">
        <v>4868</v>
      </c>
      <c r="AA518" s="183">
        <f t="shared" si="48"/>
        <v>10.099361344537815</v>
      </c>
      <c r="AB518" s="183">
        <f t="shared" si="49"/>
        <v>9.3949856</v>
      </c>
      <c r="AE518" s="183">
        <f t="shared" si="50"/>
        <v>145.6</v>
      </c>
    </row>
    <row r="519" spans="1:31" x14ac:dyDescent="0.2">
      <c r="A519" s="133" t="s">
        <v>7000</v>
      </c>
      <c r="B519" s="133" t="s">
        <v>4558</v>
      </c>
      <c r="C519" s="136" t="s">
        <v>6953</v>
      </c>
      <c r="D519" s="136" t="s">
        <v>1645</v>
      </c>
      <c r="E519" s="136" t="s">
        <v>7001</v>
      </c>
      <c r="F519" s="133" t="s">
        <v>7002</v>
      </c>
      <c r="G519" s="136" t="s">
        <v>3620</v>
      </c>
      <c r="H519" s="133">
        <v>303</v>
      </c>
      <c r="I519" s="133">
        <v>1</v>
      </c>
      <c r="J519" s="133">
        <v>110</v>
      </c>
      <c r="K519" s="133">
        <v>45</v>
      </c>
      <c r="L519" s="133">
        <v>110</v>
      </c>
      <c r="M519" s="133" t="s">
        <v>5811</v>
      </c>
      <c r="N519" s="136" t="s">
        <v>2660</v>
      </c>
      <c r="O519" s="133" t="s">
        <v>6668</v>
      </c>
      <c r="P519" s="133" t="s">
        <v>2277</v>
      </c>
      <c r="Q519" s="495">
        <v>42146</v>
      </c>
      <c r="R519" s="181">
        <v>3.21</v>
      </c>
      <c r="S519" s="1">
        <v>72</v>
      </c>
      <c r="V519" s="1">
        <v>33600</v>
      </c>
      <c r="W519" s="182">
        <f t="shared" si="51"/>
        <v>43.994999999999997</v>
      </c>
      <c r="X519" s="1" t="s">
        <v>4868</v>
      </c>
      <c r="AA519" s="183">
        <f t="shared" si="48"/>
        <v>22.068750000000001</v>
      </c>
      <c r="AB519" s="183">
        <f t="shared" si="49"/>
        <v>19.874008</v>
      </c>
      <c r="AE519" s="183">
        <f t="shared" si="50"/>
        <v>308</v>
      </c>
    </row>
    <row r="520" spans="1:31" x14ac:dyDescent="0.2">
      <c r="A520" s="133" t="s">
        <v>7004</v>
      </c>
      <c r="B520" s="133" t="s">
        <v>4558</v>
      </c>
      <c r="C520" s="136" t="s">
        <v>6953</v>
      </c>
      <c r="D520" s="136" t="s">
        <v>2447</v>
      </c>
      <c r="E520" s="136" t="s">
        <v>7005</v>
      </c>
      <c r="F520" s="133" t="s">
        <v>7006</v>
      </c>
      <c r="G520" s="136" t="s">
        <v>3620</v>
      </c>
      <c r="H520" s="133">
        <v>303</v>
      </c>
      <c r="I520" s="133">
        <v>1</v>
      </c>
      <c r="J520" s="133">
        <v>110</v>
      </c>
      <c r="K520" s="133">
        <v>45</v>
      </c>
      <c r="L520" s="133">
        <v>110</v>
      </c>
      <c r="M520" s="133" t="s">
        <v>5811</v>
      </c>
      <c r="N520" s="136" t="s">
        <v>2660</v>
      </c>
      <c r="O520" s="133" t="s">
        <v>6668</v>
      </c>
      <c r="P520" s="133" t="s">
        <v>3366</v>
      </c>
      <c r="Q520" s="495">
        <v>42151</v>
      </c>
      <c r="R520" s="181">
        <v>3.21</v>
      </c>
      <c r="S520" s="1">
        <v>72</v>
      </c>
      <c r="V520" s="1">
        <v>33600</v>
      </c>
      <c r="W520" s="182">
        <f t="shared" si="51"/>
        <v>43.994999999999997</v>
      </c>
      <c r="X520" s="1" t="s">
        <v>4868</v>
      </c>
      <c r="AA520" s="183">
        <f t="shared" si="48"/>
        <v>22.068750000000001</v>
      </c>
      <c r="AB520" s="183">
        <f t="shared" si="49"/>
        <v>19.874008</v>
      </c>
      <c r="AE520" s="183">
        <f t="shared" si="50"/>
        <v>308</v>
      </c>
    </row>
    <row r="521" spans="1:31" ht="13.5" thickBot="1" x14ac:dyDescent="0.25">
      <c r="A521" s="133" t="s">
        <v>7022</v>
      </c>
      <c r="B521" s="133" t="s">
        <v>4558</v>
      </c>
      <c r="C521" s="136" t="s">
        <v>6953</v>
      </c>
      <c r="D521" s="136" t="s">
        <v>2451</v>
      </c>
      <c r="E521" s="136" t="s">
        <v>6164</v>
      </c>
      <c r="F521" s="133" t="s">
        <v>6166</v>
      </c>
      <c r="G521" s="136" t="s">
        <v>3620</v>
      </c>
      <c r="H521" s="133">
        <v>303</v>
      </c>
      <c r="I521" s="133">
        <v>1</v>
      </c>
      <c r="J521" s="133">
        <v>55</v>
      </c>
      <c r="K521" s="133">
        <v>45</v>
      </c>
      <c r="L521" s="133">
        <v>55</v>
      </c>
      <c r="M521" s="133" t="s">
        <v>6744</v>
      </c>
      <c r="N521" s="136" t="s">
        <v>3633</v>
      </c>
      <c r="O521" s="133" t="s">
        <v>7023</v>
      </c>
      <c r="P521" s="133" t="s">
        <v>4816</v>
      </c>
      <c r="Q521" s="495">
        <v>42156</v>
      </c>
      <c r="R521" s="308">
        <v>3.21</v>
      </c>
      <c r="S521" s="1">
        <v>59.5</v>
      </c>
      <c r="V521" s="1">
        <v>33600</v>
      </c>
      <c r="W521" s="182">
        <f t="shared" si="51"/>
        <v>43.994999999999997</v>
      </c>
      <c r="X521" s="1" t="s">
        <v>4868</v>
      </c>
      <c r="AA521" s="183">
        <f t="shared" si="48"/>
        <v>13.352521008403361</v>
      </c>
      <c r="AB521" s="183">
        <f t="shared" si="49"/>
        <v>9.9370039999999999</v>
      </c>
      <c r="AE521" s="183">
        <f t="shared" si="50"/>
        <v>154</v>
      </c>
    </row>
    <row r="522" spans="1:31" ht="13.5" thickBot="1" x14ac:dyDescent="0.25">
      <c r="A522" s="133" t="s">
        <v>7070</v>
      </c>
      <c r="B522" s="133" t="s">
        <v>4558</v>
      </c>
      <c r="C522" s="136" t="s">
        <v>6953</v>
      </c>
      <c r="D522" s="136" t="s">
        <v>2200</v>
      </c>
      <c r="E522" s="136" t="s">
        <v>5475</v>
      </c>
      <c r="F522" s="133" t="s">
        <v>5476</v>
      </c>
      <c r="G522" s="136" t="s">
        <v>3620</v>
      </c>
      <c r="H522" s="133">
        <v>303</v>
      </c>
      <c r="I522" s="133">
        <v>1</v>
      </c>
      <c r="J522" s="133">
        <v>165</v>
      </c>
      <c r="K522" s="133">
        <v>62</v>
      </c>
      <c r="L522" s="133">
        <v>330</v>
      </c>
      <c r="M522" s="133" t="s">
        <v>917</v>
      </c>
      <c r="N522" s="136" t="s">
        <v>1748</v>
      </c>
      <c r="O522" s="133" t="s">
        <v>4452</v>
      </c>
      <c r="P522" s="133" t="s">
        <v>663</v>
      </c>
      <c r="Q522" s="166">
        <v>42180</v>
      </c>
      <c r="R522" s="308">
        <v>3.21</v>
      </c>
      <c r="S522" s="1">
        <v>100</v>
      </c>
      <c r="V522" s="1">
        <v>33600</v>
      </c>
      <c r="W522" s="182">
        <f t="shared" si="51"/>
        <v>43.994999999999997</v>
      </c>
      <c r="X522" s="1" t="s">
        <v>4868</v>
      </c>
      <c r="AA522" s="183">
        <f t="shared" ref="AA522:AA530" si="52">K522*100*R522*(J522*I522)/(S522*1000)</f>
        <v>32.838299999999997</v>
      </c>
      <c r="AB522" s="183">
        <f t="shared" ref="AB522:AB530" si="53">(V522*(J522*I522)*1.1)/9000*W522/1000</f>
        <v>29.811012000000005</v>
      </c>
      <c r="AE522" s="183">
        <f t="shared" ref="AE522:AE530" si="54">J522*I522*(G522/100)</f>
        <v>461.99999999999994</v>
      </c>
    </row>
    <row r="523" spans="1:31" ht="13.5" thickBot="1" x14ac:dyDescent="0.25">
      <c r="A523" s="133" t="s">
        <v>7102</v>
      </c>
      <c r="B523" s="133" t="s">
        <v>4558</v>
      </c>
      <c r="C523" s="136" t="s">
        <v>6953</v>
      </c>
      <c r="D523" s="136" t="s">
        <v>2547</v>
      </c>
      <c r="E523" s="136" t="s">
        <v>4124</v>
      </c>
      <c r="F523" s="133">
        <v>236012</v>
      </c>
      <c r="G523" s="136" t="s">
        <v>3620</v>
      </c>
      <c r="H523" s="133">
        <v>303</v>
      </c>
      <c r="I523" s="133">
        <v>1</v>
      </c>
      <c r="J523" s="133">
        <v>53</v>
      </c>
      <c r="K523" s="133">
        <v>36</v>
      </c>
      <c r="L523" s="133">
        <v>110</v>
      </c>
      <c r="M523" s="133" t="s">
        <v>6744</v>
      </c>
      <c r="N523" s="136" t="s">
        <v>2660</v>
      </c>
      <c r="O523" s="133" t="s">
        <v>1397</v>
      </c>
      <c r="P523" s="133" t="s">
        <v>4816</v>
      </c>
      <c r="Q523" s="166">
        <v>42191</v>
      </c>
      <c r="R523" s="308">
        <v>3.21</v>
      </c>
      <c r="S523" s="1">
        <v>59.5</v>
      </c>
      <c r="V523" s="1">
        <v>33600</v>
      </c>
      <c r="W523" s="182">
        <f t="shared" si="51"/>
        <v>43.994999999999997</v>
      </c>
      <c r="X523" s="1" t="s">
        <v>4868</v>
      </c>
      <c r="AA523" s="183">
        <f t="shared" si="52"/>
        <v>10.293579831932773</v>
      </c>
      <c r="AB523" s="183">
        <f t="shared" si="53"/>
        <v>9.5756584</v>
      </c>
      <c r="AE523" s="183">
        <f t="shared" si="54"/>
        <v>148.39999999999998</v>
      </c>
    </row>
    <row r="524" spans="1:31" ht="13.5" thickBot="1" x14ac:dyDescent="0.25">
      <c r="A524" s="133" t="s">
        <v>7172</v>
      </c>
      <c r="B524" s="133" t="s">
        <v>4558</v>
      </c>
      <c r="C524" s="136" t="s">
        <v>6953</v>
      </c>
      <c r="D524" s="136" t="s">
        <v>2549</v>
      </c>
      <c r="E524" s="136" t="s">
        <v>5197</v>
      </c>
      <c r="F524" s="133" t="s">
        <v>5198</v>
      </c>
      <c r="G524" s="136" t="s">
        <v>3620</v>
      </c>
      <c r="H524" s="133">
        <v>303</v>
      </c>
      <c r="I524" s="133">
        <v>1</v>
      </c>
      <c r="J524" s="133">
        <v>217</v>
      </c>
      <c r="K524" s="133">
        <v>45</v>
      </c>
      <c r="L524" s="133">
        <v>220</v>
      </c>
      <c r="M524" s="133" t="s">
        <v>5602</v>
      </c>
      <c r="N524" s="136" t="s">
        <v>4907</v>
      </c>
      <c r="O524" s="133" t="s">
        <v>7173</v>
      </c>
      <c r="P524" s="133" t="s">
        <v>4816</v>
      </c>
      <c r="Q524" s="166">
        <v>42226</v>
      </c>
      <c r="R524" s="308">
        <v>3.21</v>
      </c>
      <c r="S524" s="1">
        <v>59.5</v>
      </c>
      <c r="V524" s="1">
        <v>33600</v>
      </c>
      <c r="W524" s="182">
        <f t="shared" si="51"/>
        <v>43.994999999999997</v>
      </c>
      <c r="X524" s="1" t="s">
        <v>4868</v>
      </c>
      <c r="AA524" s="183">
        <f t="shared" si="52"/>
        <v>52.681764705882351</v>
      </c>
      <c r="AB524" s="183">
        <f t="shared" si="53"/>
        <v>39.205997600000003</v>
      </c>
      <c r="AE524" s="183">
        <f t="shared" si="54"/>
        <v>607.59999999999991</v>
      </c>
    </row>
    <row r="525" spans="1:31" x14ac:dyDescent="0.2">
      <c r="A525" s="133" t="s">
        <v>7290</v>
      </c>
      <c r="B525" s="133" t="s">
        <v>7291</v>
      </c>
      <c r="C525" s="136" t="s">
        <v>6953</v>
      </c>
      <c r="D525" s="136" t="s">
        <v>2212</v>
      </c>
      <c r="E525" s="136" t="s">
        <v>7292</v>
      </c>
      <c r="F525" s="133" t="s">
        <v>7293</v>
      </c>
      <c r="G525" s="136" t="s">
        <v>3620</v>
      </c>
      <c r="H525" s="133">
        <v>303</v>
      </c>
      <c r="I525" s="133">
        <v>1</v>
      </c>
      <c r="J525" s="133">
        <v>25</v>
      </c>
      <c r="K525" s="133">
        <v>45</v>
      </c>
      <c r="L525" s="133">
        <v>25</v>
      </c>
      <c r="M525" s="133" t="s">
        <v>5500</v>
      </c>
      <c r="N525" s="136" t="s">
        <v>3633</v>
      </c>
      <c r="O525" s="133" t="s">
        <v>6228</v>
      </c>
      <c r="P525" s="133" t="s">
        <v>663</v>
      </c>
      <c r="Q525" s="166">
        <v>42256</v>
      </c>
      <c r="R525" s="181">
        <v>3.21</v>
      </c>
      <c r="S525" s="1">
        <v>72</v>
      </c>
      <c r="V525" s="1">
        <v>33600</v>
      </c>
      <c r="W525" s="182">
        <f t="shared" si="51"/>
        <v>43.994999999999997</v>
      </c>
      <c r="X525" s="1" t="s">
        <v>4868</v>
      </c>
      <c r="AA525" s="183">
        <f t="shared" si="52"/>
        <v>5.015625</v>
      </c>
      <c r="AB525" s="183">
        <f t="shared" si="53"/>
        <v>4.5168200000000009</v>
      </c>
      <c r="AE525" s="183">
        <f t="shared" si="54"/>
        <v>70</v>
      </c>
    </row>
    <row r="526" spans="1:31" x14ac:dyDescent="0.2">
      <c r="A526" s="133" t="s">
        <v>1207</v>
      </c>
      <c r="B526" s="133" t="s">
        <v>7291</v>
      </c>
      <c r="C526" s="136" t="s">
        <v>6953</v>
      </c>
      <c r="D526" s="136" t="s">
        <v>4258</v>
      </c>
      <c r="E526" s="136"/>
      <c r="F526" s="133" t="s">
        <v>7295</v>
      </c>
      <c r="G526" s="136" t="s">
        <v>3620</v>
      </c>
      <c r="H526" s="133">
        <v>303</v>
      </c>
      <c r="I526" s="133">
        <v>1</v>
      </c>
      <c r="J526" s="133">
        <v>1.1000000000000001</v>
      </c>
      <c r="K526" s="133">
        <v>45</v>
      </c>
      <c r="L526" s="133"/>
      <c r="M526" s="133" t="s">
        <v>7296</v>
      </c>
      <c r="N526" s="136"/>
      <c r="O526" s="133" t="s">
        <v>6428</v>
      </c>
      <c r="P526" s="133" t="s">
        <v>663</v>
      </c>
      <c r="Q526" s="166">
        <v>42256</v>
      </c>
      <c r="R526" s="181">
        <v>3.21</v>
      </c>
      <c r="S526" s="1">
        <v>59.5</v>
      </c>
      <c r="V526" s="1">
        <v>33600</v>
      </c>
      <c r="W526" s="182">
        <f t="shared" si="51"/>
        <v>43.994999999999997</v>
      </c>
      <c r="X526" s="1" t="s">
        <v>4868</v>
      </c>
      <c r="AA526" s="183">
        <f t="shared" si="52"/>
        <v>0.26705042016806724</v>
      </c>
      <c r="AB526" s="183">
        <f t="shared" si="53"/>
        <v>0.19874007999999999</v>
      </c>
      <c r="AE526" s="183">
        <f t="shared" si="54"/>
        <v>3.08</v>
      </c>
    </row>
    <row r="527" spans="1:31" x14ac:dyDescent="0.2">
      <c r="A527" s="133" t="s">
        <v>7297</v>
      </c>
      <c r="B527" s="133" t="s">
        <v>7291</v>
      </c>
      <c r="C527" s="136" t="s">
        <v>6953</v>
      </c>
      <c r="D527" s="136" t="s">
        <v>2559</v>
      </c>
      <c r="E527" s="136" t="s">
        <v>7298</v>
      </c>
      <c r="F527" s="133" t="s">
        <v>7299</v>
      </c>
      <c r="G527" s="136" t="s">
        <v>3620</v>
      </c>
      <c r="H527" s="133">
        <v>303</v>
      </c>
      <c r="I527" s="133">
        <v>1</v>
      </c>
      <c r="J527" s="133">
        <v>58</v>
      </c>
      <c r="K527" s="133">
        <v>45</v>
      </c>
      <c r="L527" s="133">
        <v>55</v>
      </c>
      <c r="M527" s="133" t="s">
        <v>5500</v>
      </c>
      <c r="N527" s="136" t="s">
        <v>3633</v>
      </c>
      <c r="O527" s="133" t="s">
        <v>7300</v>
      </c>
      <c r="P527" s="133" t="s">
        <v>2277</v>
      </c>
      <c r="Q527" s="166">
        <v>42269</v>
      </c>
      <c r="R527" s="181">
        <v>3.21</v>
      </c>
      <c r="S527" s="1">
        <v>59.5</v>
      </c>
      <c r="V527" s="1">
        <v>33600</v>
      </c>
      <c r="W527" s="182">
        <f t="shared" si="51"/>
        <v>43.994999999999997</v>
      </c>
      <c r="X527" s="1" t="s">
        <v>4868</v>
      </c>
      <c r="AA527" s="183">
        <f t="shared" si="52"/>
        <v>14.080840336134454</v>
      </c>
      <c r="AB527" s="183">
        <f t="shared" si="53"/>
        <v>10.4790224</v>
      </c>
      <c r="AE527" s="183">
        <f t="shared" si="54"/>
        <v>162.39999999999998</v>
      </c>
    </row>
    <row r="528" spans="1:31" ht="13.5" thickBot="1" x14ac:dyDescent="0.25">
      <c r="A528" s="133" t="s">
        <v>7358</v>
      </c>
      <c r="B528" s="133" t="s">
        <v>7291</v>
      </c>
      <c r="C528" s="136" t="s">
        <v>6953</v>
      </c>
      <c r="D528" s="136" t="s">
        <v>2561</v>
      </c>
      <c r="E528" s="136" t="s">
        <v>7359</v>
      </c>
      <c r="F528" s="133" t="s">
        <v>7360</v>
      </c>
      <c r="G528" s="136" t="s">
        <v>3620</v>
      </c>
      <c r="H528" s="133">
        <v>303</v>
      </c>
      <c r="I528" s="133">
        <v>1</v>
      </c>
      <c r="J528" s="133">
        <v>55</v>
      </c>
      <c r="K528" s="133">
        <v>36</v>
      </c>
      <c r="L528" s="133">
        <v>55</v>
      </c>
      <c r="M528" s="133" t="s">
        <v>5500</v>
      </c>
      <c r="N528" s="136" t="s">
        <v>3633</v>
      </c>
      <c r="O528" s="133" t="s">
        <v>7361</v>
      </c>
      <c r="P528" s="133" t="s">
        <v>2277</v>
      </c>
      <c r="Q528" s="166">
        <v>42270</v>
      </c>
      <c r="R528" s="308">
        <v>3.21</v>
      </c>
      <c r="S528" s="1">
        <v>59.5</v>
      </c>
      <c r="V528" s="1">
        <v>33600</v>
      </c>
      <c r="W528" s="182">
        <f t="shared" si="51"/>
        <v>43.994999999999997</v>
      </c>
      <c r="X528" s="1" t="s">
        <v>4868</v>
      </c>
      <c r="AA528" s="183">
        <f t="shared" si="52"/>
        <v>10.682016806722689</v>
      </c>
      <c r="AB528" s="183">
        <f t="shared" si="53"/>
        <v>9.9370039999999999</v>
      </c>
      <c r="AE528" s="183">
        <f t="shared" si="54"/>
        <v>154</v>
      </c>
    </row>
    <row r="529" spans="1:31" x14ac:dyDescent="0.2">
      <c r="A529" s="133" t="s">
        <v>7388</v>
      </c>
      <c r="B529" s="133" t="s">
        <v>7291</v>
      </c>
      <c r="C529" s="136" t="s">
        <v>6953</v>
      </c>
      <c r="D529" s="136" t="s">
        <v>4273</v>
      </c>
      <c r="E529" s="136" t="s">
        <v>2195</v>
      </c>
      <c r="F529" s="133">
        <v>149342</v>
      </c>
      <c r="G529" s="136" t="s">
        <v>3620</v>
      </c>
      <c r="H529" s="133">
        <v>303</v>
      </c>
      <c r="I529" s="133">
        <v>1</v>
      </c>
      <c r="J529" s="133">
        <v>253</v>
      </c>
      <c r="K529" s="133">
        <v>49</v>
      </c>
      <c r="L529" s="133">
        <v>275</v>
      </c>
      <c r="M529" s="133" t="s">
        <v>6041</v>
      </c>
      <c r="N529" s="136" t="s">
        <v>4909</v>
      </c>
      <c r="O529" s="133" t="s">
        <v>6228</v>
      </c>
      <c r="P529" s="133" t="s">
        <v>4816</v>
      </c>
      <c r="Q529" s="166">
        <v>42293</v>
      </c>
      <c r="R529" s="181">
        <v>3.21</v>
      </c>
      <c r="S529" s="1">
        <v>72</v>
      </c>
      <c r="V529" s="1">
        <v>33600</v>
      </c>
      <c r="W529" s="182">
        <f t="shared" ref="W529:W563" si="55">41.9*1.05</f>
        <v>43.994999999999997</v>
      </c>
      <c r="X529" s="1" t="s">
        <v>4868</v>
      </c>
      <c r="AA529" s="183">
        <f t="shared" si="52"/>
        <v>55.269958333333335</v>
      </c>
      <c r="AB529" s="183">
        <f t="shared" si="53"/>
        <v>45.710218399999995</v>
      </c>
      <c r="AE529" s="183">
        <f t="shared" si="54"/>
        <v>708.4</v>
      </c>
    </row>
    <row r="530" spans="1:31" x14ac:dyDescent="0.2">
      <c r="A530" s="133" t="s">
        <v>7412</v>
      </c>
      <c r="B530" s="133" t="s">
        <v>7291</v>
      </c>
      <c r="C530" s="136" t="s">
        <v>6953</v>
      </c>
      <c r="D530" s="136" t="s">
        <v>4279</v>
      </c>
      <c r="E530" s="136" t="s">
        <v>7420</v>
      </c>
      <c r="F530" s="133" t="s">
        <v>7413</v>
      </c>
      <c r="G530" s="136" t="s">
        <v>3620</v>
      </c>
      <c r="H530" s="133">
        <v>303</v>
      </c>
      <c r="I530" s="133">
        <v>1</v>
      </c>
      <c r="J530" s="133">
        <v>10</v>
      </c>
      <c r="K530" s="133">
        <v>45</v>
      </c>
      <c r="L530" s="133">
        <v>10</v>
      </c>
      <c r="M530" s="133"/>
      <c r="N530" s="136" t="s">
        <v>4820</v>
      </c>
      <c r="O530" s="133" t="s">
        <v>6767</v>
      </c>
      <c r="P530" s="133" t="s">
        <v>4816</v>
      </c>
      <c r="Q530" s="166">
        <v>42293</v>
      </c>
      <c r="R530" s="181">
        <v>3.21</v>
      </c>
      <c r="S530" s="1">
        <v>59.5</v>
      </c>
      <c r="V530" s="1">
        <v>33600</v>
      </c>
      <c r="W530" s="182">
        <f t="shared" si="55"/>
        <v>43.994999999999997</v>
      </c>
      <c r="X530" s="1" t="s">
        <v>4868</v>
      </c>
      <c r="AA530" s="183">
        <f t="shared" si="52"/>
        <v>2.4277310924369746</v>
      </c>
      <c r="AB530" s="183">
        <f t="shared" si="53"/>
        <v>1.8067280000000001</v>
      </c>
      <c r="AE530" s="183">
        <f t="shared" si="54"/>
        <v>28</v>
      </c>
    </row>
    <row r="531" spans="1:31" x14ac:dyDescent="0.2">
      <c r="A531" s="133" t="s">
        <v>7418</v>
      </c>
      <c r="B531" s="133" t="s">
        <v>7291</v>
      </c>
      <c r="C531" s="136" t="s">
        <v>6953</v>
      </c>
      <c r="D531" s="136" t="s">
        <v>4285</v>
      </c>
      <c r="E531" s="136" t="s">
        <v>7419</v>
      </c>
      <c r="F531" s="133" t="s">
        <v>7421</v>
      </c>
      <c r="G531" s="136" t="s">
        <v>3620</v>
      </c>
      <c r="H531" s="133">
        <v>303</v>
      </c>
      <c r="I531" s="133">
        <v>1</v>
      </c>
      <c r="J531" s="133">
        <v>10</v>
      </c>
      <c r="K531" s="133">
        <v>45</v>
      </c>
      <c r="L531" s="133">
        <v>10</v>
      </c>
      <c r="M531" s="133"/>
      <c r="N531" s="136"/>
      <c r="O531" s="133" t="s">
        <v>7422</v>
      </c>
      <c r="P531" s="133" t="s">
        <v>4816</v>
      </c>
      <c r="Q531" s="166">
        <v>42296</v>
      </c>
      <c r="R531" s="181">
        <v>3.21</v>
      </c>
      <c r="S531" s="1">
        <v>59.5</v>
      </c>
      <c r="V531" s="1">
        <v>33600</v>
      </c>
      <c r="W531" s="182">
        <f t="shared" si="55"/>
        <v>43.994999999999997</v>
      </c>
      <c r="X531" s="1" t="s">
        <v>4868</v>
      </c>
      <c r="AA531" s="183">
        <f t="shared" ref="AA531:AA554" si="56">K531*100*R531*(J531*I531)/(S531*1000)</f>
        <v>2.4277310924369746</v>
      </c>
      <c r="AB531" s="183">
        <f t="shared" ref="AB531:AB554" si="57">(V531*(J531*I531)*1.1)/9000*W531/1000</f>
        <v>1.8067280000000001</v>
      </c>
      <c r="AE531" s="183">
        <f t="shared" ref="AE531:AE554" si="58">J531*I531*(G531/100)</f>
        <v>28</v>
      </c>
    </row>
    <row r="532" spans="1:31" x14ac:dyDescent="0.2">
      <c r="A532" s="133" t="s">
        <v>7423</v>
      </c>
      <c r="B532" s="133" t="s">
        <v>7291</v>
      </c>
      <c r="C532" s="136" t="s">
        <v>6953</v>
      </c>
      <c r="D532" s="136" t="s">
        <v>4288</v>
      </c>
      <c r="E532" s="136" t="s">
        <v>7424</v>
      </c>
      <c r="F532" s="133" t="s">
        <v>7425</v>
      </c>
      <c r="G532" s="136" t="s">
        <v>3620</v>
      </c>
      <c r="H532" s="133">
        <v>303</v>
      </c>
      <c r="I532" s="133">
        <v>1</v>
      </c>
      <c r="J532" s="133">
        <v>10</v>
      </c>
      <c r="K532" s="133">
        <v>45</v>
      </c>
      <c r="L532" s="133">
        <v>10</v>
      </c>
      <c r="M532" s="133"/>
      <c r="N532" s="136"/>
      <c r="O532" s="133" t="s">
        <v>7422</v>
      </c>
      <c r="P532" s="133" t="s">
        <v>4816</v>
      </c>
      <c r="Q532" s="166">
        <v>42296</v>
      </c>
      <c r="R532" s="181">
        <v>3.21</v>
      </c>
      <c r="S532" s="1">
        <v>59.5</v>
      </c>
      <c r="V532" s="1">
        <v>33600</v>
      </c>
      <c r="W532" s="182">
        <f t="shared" si="55"/>
        <v>43.994999999999997</v>
      </c>
      <c r="X532" s="1" t="s">
        <v>4868</v>
      </c>
      <c r="AA532" s="183">
        <f t="shared" si="56"/>
        <v>2.4277310924369746</v>
      </c>
      <c r="AB532" s="183">
        <f t="shared" si="57"/>
        <v>1.8067280000000001</v>
      </c>
      <c r="AE532" s="183">
        <f t="shared" si="58"/>
        <v>28</v>
      </c>
    </row>
    <row r="533" spans="1:31" ht="13.5" thickBot="1" x14ac:dyDescent="0.25">
      <c r="A533" s="133" t="s">
        <v>7426</v>
      </c>
      <c r="B533" s="133" t="s">
        <v>7291</v>
      </c>
      <c r="C533" s="136" t="s">
        <v>6953</v>
      </c>
      <c r="D533" s="136" t="s">
        <v>4292</v>
      </c>
      <c r="E533" s="136" t="s">
        <v>6153</v>
      </c>
      <c r="F533" s="133" t="s">
        <v>634</v>
      </c>
      <c r="G533" s="136" t="s">
        <v>3620</v>
      </c>
      <c r="H533" s="133">
        <v>303</v>
      </c>
      <c r="I533" s="133">
        <v>1</v>
      </c>
      <c r="J533" s="133">
        <v>60</v>
      </c>
      <c r="K533" s="133">
        <v>36</v>
      </c>
      <c r="L533" s="133">
        <v>55</v>
      </c>
      <c r="M533" s="133" t="s">
        <v>6744</v>
      </c>
      <c r="N533" s="136"/>
      <c r="O533" s="133" t="s">
        <v>6767</v>
      </c>
      <c r="P533" s="133" t="s">
        <v>4816</v>
      </c>
      <c r="Q533" s="166">
        <v>42298</v>
      </c>
      <c r="R533" s="308">
        <v>3.21</v>
      </c>
      <c r="S533" s="1">
        <v>59.5</v>
      </c>
      <c r="V533" s="1">
        <v>33600</v>
      </c>
      <c r="W533" s="182">
        <f t="shared" si="55"/>
        <v>43.994999999999997</v>
      </c>
      <c r="X533" s="1" t="s">
        <v>4868</v>
      </c>
      <c r="AA533" s="183">
        <f t="shared" si="56"/>
        <v>11.653109243697479</v>
      </c>
      <c r="AB533" s="183">
        <f t="shared" si="57"/>
        <v>10.840368</v>
      </c>
      <c r="AE533" s="183">
        <f t="shared" si="58"/>
        <v>168</v>
      </c>
    </row>
    <row r="534" spans="1:31" x14ac:dyDescent="0.2">
      <c r="A534" s="14"/>
      <c r="B534" s="133" t="s">
        <v>7291</v>
      </c>
      <c r="C534" s="136" t="s">
        <v>4612</v>
      </c>
      <c r="D534" s="136" t="s">
        <v>7667</v>
      </c>
      <c r="E534" s="136"/>
      <c r="F534" s="133" t="s">
        <v>1207</v>
      </c>
      <c r="G534" s="136" t="s">
        <v>1948</v>
      </c>
      <c r="H534" s="133">
        <v>150</v>
      </c>
      <c r="I534" s="133">
        <v>1</v>
      </c>
      <c r="J534" s="133">
        <v>10.5</v>
      </c>
      <c r="K534" s="133">
        <v>63</v>
      </c>
      <c r="L534" s="133"/>
      <c r="M534" s="133" t="s">
        <v>1207</v>
      </c>
      <c r="N534" s="136"/>
      <c r="O534" s="133" t="s">
        <v>4556</v>
      </c>
      <c r="P534" s="133" t="s">
        <v>663</v>
      </c>
      <c r="Q534" s="166">
        <v>42299</v>
      </c>
      <c r="R534" s="181"/>
      <c r="S534" s="1"/>
      <c r="V534" s="1"/>
      <c r="W534" s="182"/>
      <c r="AA534" s="183"/>
      <c r="AB534" s="183"/>
      <c r="AE534" s="183">
        <f t="shared" si="58"/>
        <v>15.75</v>
      </c>
    </row>
    <row r="535" spans="1:31" x14ac:dyDescent="0.2">
      <c r="A535" s="14"/>
      <c r="B535" s="133" t="s">
        <v>7291</v>
      </c>
      <c r="C535" s="136" t="s">
        <v>4612</v>
      </c>
      <c r="D535" s="136" t="s">
        <v>7672</v>
      </c>
      <c r="E535" s="136"/>
      <c r="F535" s="133" t="s">
        <v>1207</v>
      </c>
      <c r="G535" s="136" t="s">
        <v>1948</v>
      </c>
      <c r="H535" s="133">
        <v>150</v>
      </c>
      <c r="I535" s="133">
        <v>1</v>
      </c>
      <c r="J535" s="133">
        <v>10.5</v>
      </c>
      <c r="K535" s="133">
        <v>63</v>
      </c>
      <c r="L535" s="133"/>
      <c r="M535" s="133" t="s">
        <v>1207</v>
      </c>
      <c r="N535" s="136"/>
      <c r="O535" s="133" t="s">
        <v>4556</v>
      </c>
      <c r="P535" s="133" t="s">
        <v>663</v>
      </c>
      <c r="Q535" s="166">
        <v>42299</v>
      </c>
      <c r="R535" s="181"/>
      <c r="S535" s="1"/>
      <c r="V535" s="1"/>
      <c r="W535" s="182"/>
      <c r="AA535" s="183"/>
      <c r="AB535" s="183"/>
      <c r="AE535" s="183">
        <f t="shared" si="58"/>
        <v>15.75</v>
      </c>
    </row>
    <row r="536" spans="1:31" x14ac:dyDescent="0.2">
      <c r="A536" s="14"/>
      <c r="B536" s="133" t="s">
        <v>7291</v>
      </c>
      <c r="C536" s="136" t="s">
        <v>6953</v>
      </c>
      <c r="D536" s="136" t="s">
        <v>7479</v>
      </c>
      <c r="E536" s="136"/>
      <c r="F536" s="133" t="s">
        <v>1207</v>
      </c>
      <c r="G536" s="136" t="s">
        <v>1948</v>
      </c>
      <c r="H536" s="133">
        <v>150</v>
      </c>
      <c r="I536" s="133">
        <v>1</v>
      </c>
      <c r="J536" s="133">
        <v>209.5</v>
      </c>
      <c r="K536" s="133">
        <v>45</v>
      </c>
      <c r="L536" s="133"/>
      <c r="M536" s="133" t="s">
        <v>1207</v>
      </c>
      <c r="N536" s="136"/>
      <c r="O536" s="133" t="s">
        <v>4556</v>
      </c>
      <c r="P536" s="133" t="s">
        <v>2277</v>
      </c>
      <c r="Q536" s="166">
        <v>42311</v>
      </c>
      <c r="R536" s="181">
        <v>3.21</v>
      </c>
      <c r="S536" s="1">
        <v>59.5</v>
      </c>
      <c r="V536" s="1">
        <f>33600/2</f>
        <v>16800</v>
      </c>
      <c r="W536" s="182">
        <f t="shared" si="55"/>
        <v>43.994999999999997</v>
      </c>
      <c r="X536" s="1" t="s">
        <v>4868</v>
      </c>
      <c r="AA536" s="183">
        <f t="shared" si="56"/>
        <v>50.860966386554622</v>
      </c>
      <c r="AB536" s="183">
        <f t="shared" si="57"/>
        <v>18.925475800000001</v>
      </c>
      <c r="AE536" s="183">
        <f t="shared" si="58"/>
        <v>314.25</v>
      </c>
    </row>
    <row r="537" spans="1:31" x14ac:dyDescent="0.2">
      <c r="A537" s="133"/>
      <c r="B537" s="133" t="s">
        <v>7291</v>
      </c>
      <c r="C537" s="136" t="s">
        <v>6953</v>
      </c>
      <c r="D537" s="136" t="s">
        <v>7480</v>
      </c>
      <c r="E537" s="136"/>
      <c r="F537" s="133" t="s">
        <v>1207</v>
      </c>
      <c r="G537" s="136" t="s">
        <v>1948</v>
      </c>
      <c r="H537" s="133">
        <v>150</v>
      </c>
      <c r="I537" s="133">
        <v>1</v>
      </c>
      <c r="J537" s="133">
        <v>209.5</v>
      </c>
      <c r="K537" s="133">
        <v>45</v>
      </c>
      <c r="L537" s="133"/>
      <c r="M537" s="133" t="s">
        <v>1207</v>
      </c>
      <c r="N537" s="136"/>
      <c r="O537" s="133" t="s">
        <v>4556</v>
      </c>
      <c r="P537" s="133" t="s">
        <v>2277</v>
      </c>
      <c r="Q537" s="166">
        <v>42311</v>
      </c>
      <c r="R537" s="181">
        <v>3.21</v>
      </c>
      <c r="S537" s="1">
        <v>59.5</v>
      </c>
      <c r="V537" s="1">
        <f t="shared" ref="V537:V547" si="59">33600/2</f>
        <v>16800</v>
      </c>
      <c r="W537" s="182">
        <f t="shared" si="55"/>
        <v>43.994999999999997</v>
      </c>
      <c r="X537" s="1" t="s">
        <v>4868</v>
      </c>
      <c r="AA537" s="183">
        <f t="shared" si="56"/>
        <v>50.860966386554622</v>
      </c>
      <c r="AB537" s="183">
        <f t="shared" si="57"/>
        <v>18.925475800000001</v>
      </c>
      <c r="AE537" s="183">
        <f t="shared" si="58"/>
        <v>314.25</v>
      </c>
    </row>
    <row r="538" spans="1:31" x14ac:dyDescent="0.2">
      <c r="A538" s="133" t="s">
        <v>7475</v>
      </c>
      <c r="B538" s="133" t="s">
        <v>7291</v>
      </c>
      <c r="C538" s="136" t="s">
        <v>6953</v>
      </c>
      <c r="D538" s="136" t="s">
        <v>5152</v>
      </c>
      <c r="E538" s="136"/>
      <c r="F538" s="133" t="s">
        <v>7481</v>
      </c>
      <c r="G538" s="136" t="s">
        <v>1948</v>
      </c>
      <c r="H538" s="133">
        <v>150</v>
      </c>
      <c r="I538" s="133">
        <v>1</v>
      </c>
      <c r="J538" s="133">
        <v>5</v>
      </c>
      <c r="K538" s="133">
        <v>45</v>
      </c>
      <c r="L538" s="133"/>
      <c r="M538" s="133" t="s">
        <v>1207</v>
      </c>
      <c r="N538" s="136"/>
      <c r="O538" s="133" t="s">
        <v>7300</v>
      </c>
      <c r="P538" s="133" t="s">
        <v>2277</v>
      </c>
      <c r="Q538" s="166">
        <v>42311</v>
      </c>
      <c r="R538" s="181">
        <v>3.21</v>
      </c>
      <c r="S538" s="1">
        <v>59.5</v>
      </c>
      <c r="V538" s="1">
        <f t="shared" si="59"/>
        <v>16800</v>
      </c>
      <c r="W538" s="182">
        <f t="shared" si="55"/>
        <v>43.994999999999997</v>
      </c>
      <c r="X538" s="1" t="s">
        <v>4868</v>
      </c>
      <c r="AA538" s="183">
        <f t="shared" si="56"/>
        <v>1.2138655462184873</v>
      </c>
      <c r="AB538" s="183">
        <f t="shared" si="57"/>
        <v>0.45168200000000003</v>
      </c>
      <c r="AE538" s="183">
        <f t="shared" si="58"/>
        <v>7.5</v>
      </c>
    </row>
    <row r="539" spans="1:31" x14ac:dyDescent="0.2">
      <c r="A539" s="133" t="s">
        <v>7475</v>
      </c>
      <c r="B539" s="133" t="s">
        <v>7291</v>
      </c>
      <c r="C539" s="136" t="s">
        <v>6953</v>
      </c>
      <c r="D539" s="136" t="s">
        <v>5152</v>
      </c>
      <c r="E539" s="136"/>
      <c r="F539" s="133" t="s">
        <v>7481</v>
      </c>
      <c r="G539" s="136" t="s">
        <v>1948</v>
      </c>
      <c r="H539" s="133">
        <v>150</v>
      </c>
      <c r="I539" s="133">
        <v>1</v>
      </c>
      <c r="J539" s="133">
        <v>5</v>
      </c>
      <c r="K539" s="133">
        <v>45</v>
      </c>
      <c r="L539" s="133"/>
      <c r="M539" s="133" t="s">
        <v>1207</v>
      </c>
      <c r="N539" s="136"/>
      <c r="O539" s="133" t="s">
        <v>7300</v>
      </c>
      <c r="P539" s="133" t="s">
        <v>2277</v>
      </c>
      <c r="Q539" s="166">
        <v>42311</v>
      </c>
      <c r="R539" s="181">
        <v>3.21</v>
      </c>
      <c r="S539" s="1">
        <v>59.5</v>
      </c>
      <c r="V539" s="1">
        <f t="shared" si="59"/>
        <v>16800</v>
      </c>
      <c r="W539" s="182">
        <f t="shared" si="55"/>
        <v>43.994999999999997</v>
      </c>
      <c r="X539" s="1" t="s">
        <v>4868</v>
      </c>
      <c r="AA539" s="183">
        <f t="shared" si="56"/>
        <v>1.2138655462184873</v>
      </c>
      <c r="AB539" s="183">
        <f t="shared" si="57"/>
        <v>0.45168200000000003</v>
      </c>
      <c r="AE539" s="183">
        <f t="shared" si="58"/>
        <v>7.5</v>
      </c>
    </row>
    <row r="540" spans="1:31" x14ac:dyDescent="0.2">
      <c r="A540" s="133" t="s">
        <v>7476</v>
      </c>
      <c r="B540" s="133" t="s">
        <v>7291</v>
      </c>
      <c r="C540" s="136" t="s">
        <v>6953</v>
      </c>
      <c r="D540" s="136" t="s">
        <v>5154</v>
      </c>
      <c r="E540" s="136"/>
      <c r="F540" s="133" t="s">
        <v>7483</v>
      </c>
      <c r="G540" s="136" t="s">
        <v>1948</v>
      </c>
      <c r="H540" s="133">
        <v>150</v>
      </c>
      <c r="I540" s="133">
        <v>1</v>
      </c>
      <c r="J540" s="133">
        <v>5</v>
      </c>
      <c r="K540" s="133">
        <v>45</v>
      </c>
      <c r="L540" s="133"/>
      <c r="M540" s="133" t="s">
        <v>1207</v>
      </c>
      <c r="N540" s="136"/>
      <c r="O540" s="133" t="s">
        <v>3603</v>
      </c>
      <c r="P540" s="133" t="s">
        <v>2277</v>
      </c>
      <c r="Q540" s="166">
        <v>42311</v>
      </c>
      <c r="R540" s="181">
        <v>3.21</v>
      </c>
      <c r="S540" s="1">
        <v>59.5</v>
      </c>
      <c r="V540" s="1">
        <f t="shared" si="59"/>
        <v>16800</v>
      </c>
      <c r="W540" s="182">
        <f t="shared" si="55"/>
        <v>43.994999999999997</v>
      </c>
      <c r="X540" s="1" t="s">
        <v>4868</v>
      </c>
      <c r="AA540" s="183">
        <f t="shared" si="56"/>
        <v>1.2138655462184873</v>
      </c>
      <c r="AB540" s="183">
        <f t="shared" si="57"/>
        <v>0.45168200000000003</v>
      </c>
      <c r="AE540" s="183">
        <f t="shared" si="58"/>
        <v>7.5</v>
      </c>
    </row>
    <row r="541" spans="1:31" x14ac:dyDescent="0.2">
      <c r="A541" s="133" t="s">
        <v>7476</v>
      </c>
      <c r="B541" s="133" t="s">
        <v>7291</v>
      </c>
      <c r="C541" s="136" t="s">
        <v>6953</v>
      </c>
      <c r="D541" s="136" t="s">
        <v>5154</v>
      </c>
      <c r="E541" s="136"/>
      <c r="F541" s="133" t="s">
        <v>7483</v>
      </c>
      <c r="G541" s="136" t="s">
        <v>1948</v>
      </c>
      <c r="H541" s="133">
        <v>150</v>
      </c>
      <c r="I541" s="133">
        <v>1</v>
      </c>
      <c r="J541" s="133">
        <v>5</v>
      </c>
      <c r="K541" s="133">
        <v>45</v>
      </c>
      <c r="L541" s="133"/>
      <c r="M541" s="133" t="s">
        <v>1207</v>
      </c>
      <c r="N541" s="136"/>
      <c r="O541" s="133" t="s">
        <v>3603</v>
      </c>
      <c r="P541" s="133" t="s">
        <v>2277</v>
      </c>
      <c r="Q541" s="166">
        <v>42311</v>
      </c>
      <c r="R541" s="181">
        <v>3.21</v>
      </c>
      <c r="S541" s="1">
        <v>59.5</v>
      </c>
      <c r="V541" s="1">
        <f t="shared" si="59"/>
        <v>16800</v>
      </c>
      <c r="W541" s="182">
        <f t="shared" si="55"/>
        <v>43.994999999999997</v>
      </c>
      <c r="X541" s="1" t="s">
        <v>4868</v>
      </c>
      <c r="AA541" s="183">
        <f t="shared" si="56"/>
        <v>1.2138655462184873</v>
      </c>
      <c r="AB541" s="183">
        <f t="shared" si="57"/>
        <v>0.45168200000000003</v>
      </c>
      <c r="AE541" s="183">
        <f t="shared" si="58"/>
        <v>7.5</v>
      </c>
    </row>
    <row r="542" spans="1:31" x14ac:dyDescent="0.2">
      <c r="A542" s="133" t="s">
        <v>7477</v>
      </c>
      <c r="B542" s="133" t="s">
        <v>7291</v>
      </c>
      <c r="C542" s="136" t="s">
        <v>6953</v>
      </c>
      <c r="D542" s="136" t="s">
        <v>5158</v>
      </c>
      <c r="E542" s="136"/>
      <c r="F542" s="133" t="s">
        <v>7484</v>
      </c>
      <c r="G542" s="136" t="s">
        <v>1948</v>
      </c>
      <c r="H542" s="133">
        <v>150</v>
      </c>
      <c r="I542" s="133">
        <v>1</v>
      </c>
      <c r="J542" s="133">
        <v>1</v>
      </c>
      <c r="K542" s="133">
        <v>45</v>
      </c>
      <c r="L542" s="133"/>
      <c r="M542" s="133" t="s">
        <v>1207</v>
      </c>
      <c r="N542" s="136"/>
      <c r="O542" s="133" t="s">
        <v>3603</v>
      </c>
      <c r="P542" s="133" t="s">
        <v>2277</v>
      </c>
      <c r="Q542" s="166">
        <v>42312</v>
      </c>
      <c r="R542" s="181">
        <v>3.21</v>
      </c>
      <c r="S542" s="1">
        <v>59.5</v>
      </c>
      <c r="V542" s="1">
        <f t="shared" si="59"/>
        <v>16800</v>
      </c>
      <c r="W542" s="182">
        <f t="shared" si="55"/>
        <v>43.994999999999997</v>
      </c>
      <c r="X542" s="1" t="s">
        <v>4868</v>
      </c>
      <c r="AA542" s="183">
        <f t="shared" si="56"/>
        <v>0.24277310924369747</v>
      </c>
      <c r="AB542" s="183">
        <f t="shared" si="57"/>
        <v>9.0336399999999983E-2</v>
      </c>
      <c r="AE542" s="183">
        <f t="shared" si="58"/>
        <v>1.5</v>
      </c>
    </row>
    <row r="543" spans="1:31" x14ac:dyDescent="0.2">
      <c r="A543" s="133" t="s">
        <v>7477</v>
      </c>
      <c r="B543" s="133" t="s">
        <v>7291</v>
      </c>
      <c r="C543" s="136" t="s">
        <v>6953</v>
      </c>
      <c r="D543" s="136" t="s">
        <v>5158</v>
      </c>
      <c r="E543" s="136"/>
      <c r="F543" s="133" t="s">
        <v>7484</v>
      </c>
      <c r="G543" s="136" t="s">
        <v>1948</v>
      </c>
      <c r="H543" s="133">
        <v>150</v>
      </c>
      <c r="I543" s="133">
        <v>1</v>
      </c>
      <c r="J543" s="133">
        <v>1</v>
      </c>
      <c r="K543" s="133">
        <v>45</v>
      </c>
      <c r="L543" s="133"/>
      <c r="M543" s="133" t="s">
        <v>1207</v>
      </c>
      <c r="N543" s="136"/>
      <c r="O543" s="133" t="s">
        <v>3603</v>
      </c>
      <c r="P543" s="133" t="s">
        <v>2277</v>
      </c>
      <c r="Q543" s="166">
        <v>42312</v>
      </c>
      <c r="R543" s="181">
        <v>3.21</v>
      </c>
      <c r="S543" s="1">
        <v>59.5</v>
      </c>
      <c r="V543" s="1">
        <f t="shared" si="59"/>
        <v>16800</v>
      </c>
      <c r="W543" s="182">
        <f t="shared" si="55"/>
        <v>43.994999999999997</v>
      </c>
      <c r="X543" s="1" t="s">
        <v>4868</v>
      </c>
      <c r="AA543" s="183">
        <f t="shared" si="56"/>
        <v>0.24277310924369747</v>
      </c>
      <c r="AB543" s="183">
        <f t="shared" si="57"/>
        <v>9.0336399999999983E-2</v>
      </c>
      <c r="AE543" s="183">
        <f t="shared" si="58"/>
        <v>1.5</v>
      </c>
    </row>
    <row r="544" spans="1:31" x14ac:dyDescent="0.2">
      <c r="A544" s="133" t="s">
        <v>7478</v>
      </c>
      <c r="B544" s="133" t="s">
        <v>7291</v>
      </c>
      <c r="C544" s="136" t="s">
        <v>6953</v>
      </c>
      <c r="D544" s="136" t="s">
        <v>5161</v>
      </c>
      <c r="E544" s="136"/>
      <c r="F544" s="133" t="s">
        <v>7485</v>
      </c>
      <c r="G544" s="136" t="s">
        <v>1948</v>
      </c>
      <c r="H544" s="133">
        <v>150</v>
      </c>
      <c r="I544" s="133">
        <v>1</v>
      </c>
      <c r="J544" s="133">
        <v>1</v>
      </c>
      <c r="K544" s="133">
        <v>63</v>
      </c>
      <c r="L544" s="133"/>
      <c r="M544" s="133" t="s">
        <v>1207</v>
      </c>
      <c r="N544" s="136"/>
      <c r="O544" s="133" t="s">
        <v>7482</v>
      </c>
      <c r="P544" s="133" t="s">
        <v>2277</v>
      </c>
      <c r="Q544" s="166">
        <v>42312</v>
      </c>
      <c r="R544" s="181">
        <v>3.21</v>
      </c>
      <c r="S544" s="1">
        <v>59.5</v>
      </c>
      <c r="V544" s="1">
        <f t="shared" si="59"/>
        <v>16800</v>
      </c>
      <c r="W544" s="182">
        <f t="shared" si="55"/>
        <v>43.994999999999997</v>
      </c>
      <c r="X544" s="1" t="s">
        <v>4868</v>
      </c>
      <c r="AA544" s="183">
        <f t="shared" si="56"/>
        <v>0.33988235294117647</v>
      </c>
      <c r="AB544" s="183">
        <f t="shared" si="57"/>
        <v>9.0336399999999983E-2</v>
      </c>
      <c r="AE544" s="183">
        <f t="shared" si="58"/>
        <v>1.5</v>
      </c>
    </row>
    <row r="545" spans="1:31" x14ac:dyDescent="0.2">
      <c r="A545" s="133" t="s">
        <v>7478</v>
      </c>
      <c r="B545" s="133" t="s">
        <v>7291</v>
      </c>
      <c r="C545" s="136" t="s">
        <v>6953</v>
      </c>
      <c r="D545" s="136" t="s">
        <v>5161</v>
      </c>
      <c r="E545" s="136"/>
      <c r="F545" s="133" t="s">
        <v>7485</v>
      </c>
      <c r="G545" s="136" t="s">
        <v>1948</v>
      </c>
      <c r="H545" s="133">
        <v>150</v>
      </c>
      <c r="I545" s="133">
        <v>1</v>
      </c>
      <c r="J545" s="133">
        <v>1</v>
      </c>
      <c r="K545" s="133">
        <v>63</v>
      </c>
      <c r="L545" s="133"/>
      <c r="M545" s="133" t="s">
        <v>1207</v>
      </c>
      <c r="N545" s="136"/>
      <c r="O545" s="133" t="s">
        <v>7482</v>
      </c>
      <c r="P545" s="133" t="s">
        <v>2277</v>
      </c>
      <c r="Q545" s="166">
        <v>42312</v>
      </c>
      <c r="R545" s="181">
        <v>3.21</v>
      </c>
      <c r="S545" s="1">
        <v>59.5</v>
      </c>
      <c r="V545" s="1">
        <f t="shared" si="59"/>
        <v>16800</v>
      </c>
      <c r="W545" s="182">
        <f t="shared" si="55"/>
        <v>43.994999999999997</v>
      </c>
      <c r="X545" s="1" t="s">
        <v>4868</v>
      </c>
      <c r="AA545" s="183">
        <f t="shared" si="56"/>
        <v>0.33988235294117647</v>
      </c>
      <c r="AB545" s="183">
        <f t="shared" si="57"/>
        <v>9.0336399999999983E-2</v>
      </c>
      <c r="AE545" s="183">
        <f t="shared" si="58"/>
        <v>1.5</v>
      </c>
    </row>
    <row r="546" spans="1:31" x14ac:dyDescent="0.2">
      <c r="A546" s="166">
        <v>42311</v>
      </c>
      <c r="B546" s="133" t="s">
        <v>7291</v>
      </c>
      <c r="C546" s="136" t="s">
        <v>6953</v>
      </c>
      <c r="D546" s="136" t="s">
        <v>7310</v>
      </c>
      <c r="E546" s="136"/>
      <c r="F546" s="133" t="s">
        <v>7489</v>
      </c>
      <c r="G546" s="136" t="s">
        <v>1948</v>
      </c>
      <c r="H546" s="133">
        <v>150</v>
      </c>
      <c r="I546" s="133">
        <v>1</v>
      </c>
      <c r="J546" s="133">
        <v>17.5</v>
      </c>
      <c r="K546" s="133">
        <v>45</v>
      </c>
      <c r="L546" s="133"/>
      <c r="M546" s="133" t="s">
        <v>1207</v>
      </c>
      <c r="N546" s="136"/>
      <c r="O546" s="133" t="s">
        <v>7490</v>
      </c>
      <c r="P546" s="133" t="s">
        <v>2277</v>
      </c>
      <c r="Q546" s="166">
        <v>42313</v>
      </c>
      <c r="R546" s="181">
        <v>3.21</v>
      </c>
      <c r="S546" s="1">
        <v>67.5</v>
      </c>
      <c r="V546" s="1">
        <f t="shared" si="59"/>
        <v>16800</v>
      </c>
      <c r="W546" s="182">
        <f t="shared" si="55"/>
        <v>43.994999999999997</v>
      </c>
      <c r="X546" s="1" t="s">
        <v>4868</v>
      </c>
      <c r="AA546" s="183">
        <f t="shared" si="56"/>
        <v>3.7450000000000001</v>
      </c>
      <c r="AB546" s="183">
        <f t="shared" si="57"/>
        <v>1.5808869999999997</v>
      </c>
      <c r="AE546" s="183">
        <f t="shared" si="58"/>
        <v>26.25</v>
      </c>
    </row>
    <row r="547" spans="1:31" x14ac:dyDescent="0.2">
      <c r="A547" s="166">
        <v>42311</v>
      </c>
      <c r="B547" s="133" t="s">
        <v>7291</v>
      </c>
      <c r="C547" s="136" t="s">
        <v>6953</v>
      </c>
      <c r="D547" s="136" t="s">
        <v>7313</v>
      </c>
      <c r="E547" s="136"/>
      <c r="F547" s="133" t="s">
        <v>7489</v>
      </c>
      <c r="G547" s="136" t="s">
        <v>1948</v>
      </c>
      <c r="H547" s="133">
        <v>150</v>
      </c>
      <c r="I547" s="133">
        <v>1</v>
      </c>
      <c r="J547" s="133">
        <v>17.5</v>
      </c>
      <c r="K547" s="133">
        <v>45</v>
      </c>
      <c r="L547" s="133"/>
      <c r="M547" s="133" t="s">
        <v>1207</v>
      </c>
      <c r="N547" s="136"/>
      <c r="O547" s="133" t="s">
        <v>7490</v>
      </c>
      <c r="P547" s="133" t="s">
        <v>2277</v>
      </c>
      <c r="Q547" s="166">
        <v>42313</v>
      </c>
      <c r="R547" s="181">
        <v>3.21</v>
      </c>
      <c r="S547" s="1">
        <v>67.5</v>
      </c>
      <c r="V547" s="1">
        <f t="shared" si="59"/>
        <v>16800</v>
      </c>
      <c r="W547" s="182">
        <f t="shared" si="55"/>
        <v>43.994999999999997</v>
      </c>
      <c r="X547" s="1" t="s">
        <v>4868</v>
      </c>
      <c r="AA547" s="183">
        <f t="shared" si="56"/>
        <v>3.7450000000000001</v>
      </c>
      <c r="AB547" s="183">
        <f t="shared" si="57"/>
        <v>1.5808869999999997</v>
      </c>
      <c r="AE547" s="183">
        <f t="shared" si="58"/>
        <v>26.25</v>
      </c>
    </row>
    <row r="548" spans="1:31" x14ac:dyDescent="0.2">
      <c r="A548" s="133" t="s">
        <v>7514</v>
      </c>
      <c r="B548" s="133" t="s">
        <v>7291</v>
      </c>
      <c r="C548" s="136" t="s">
        <v>6953</v>
      </c>
      <c r="D548" s="136" t="s">
        <v>7314</v>
      </c>
      <c r="E548" s="136" t="s">
        <v>6153</v>
      </c>
      <c r="F548" s="133" t="s">
        <v>634</v>
      </c>
      <c r="G548" s="136" t="s">
        <v>3620</v>
      </c>
      <c r="H548" s="133">
        <v>303</v>
      </c>
      <c r="I548" s="133">
        <v>1</v>
      </c>
      <c r="J548" s="133">
        <v>110</v>
      </c>
      <c r="K548" s="133">
        <v>36</v>
      </c>
      <c r="L548" s="133">
        <v>110</v>
      </c>
      <c r="M548" s="133" t="s">
        <v>3594</v>
      </c>
      <c r="N548" s="136"/>
      <c r="O548" s="133" t="s">
        <v>3623</v>
      </c>
      <c r="P548" s="133" t="s">
        <v>663</v>
      </c>
      <c r="Q548" s="166">
        <v>42321</v>
      </c>
      <c r="R548" s="181">
        <v>3.21</v>
      </c>
      <c r="S548" s="1">
        <v>59.5</v>
      </c>
      <c r="V548" s="1">
        <f>33600</f>
        <v>33600</v>
      </c>
      <c r="W548" s="182">
        <f t="shared" si="55"/>
        <v>43.994999999999997</v>
      </c>
      <c r="X548" s="1" t="s">
        <v>4868</v>
      </c>
      <c r="AA548" s="183">
        <f t="shared" si="56"/>
        <v>21.364033613445379</v>
      </c>
      <c r="AB548" s="183">
        <f t="shared" si="57"/>
        <v>19.874008</v>
      </c>
      <c r="AE548" s="183">
        <f t="shared" si="58"/>
        <v>308</v>
      </c>
    </row>
    <row r="549" spans="1:31" x14ac:dyDescent="0.2">
      <c r="A549" s="133" t="s">
        <v>7522</v>
      </c>
      <c r="B549" s="133" t="s">
        <v>7291</v>
      </c>
      <c r="C549" s="136" t="s">
        <v>6953</v>
      </c>
      <c r="D549" s="136" t="s">
        <v>7323</v>
      </c>
      <c r="E549" s="136" t="s">
        <v>7523</v>
      </c>
      <c r="F549" s="133" t="s">
        <v>7524</v>
      </c>
      <c r="G549" s="136" t="s">
        <v>3620</v>
      </c>
      <c r="H549" s="133">
        <v>303</v>
      </c>
      <c r="I549" s="133">
        <v>1</v>
      </c>
      <c r="J549" s="133">
        <v>25</v>
      </c>
      <c r="K549" s="133">
        <v>50</v>
      </c>
      <c r="L549" s="133">
        <v>25</v>
      </c>
      <c r="M549" s="133" t="s">
        <v>7320</v>
      </c>
      <c r="N549" s="136"/>
      <c r="O549" s="133" t="s">
        <v>7525</v>
      </c>
      <c r="P549" s="133" t="s">
        <v>4816</v>
      </c>
      <c r="Q549" s="166">
        <v>42325</v>
      </c>
      <c r="R549" s="181">
        <v>3.21</v>
      </c>
      <c r="S549" s="1">
        <v>59.5</v>
      </c>
      <c r="V549" s="1">
        <v>33600</v>
      </c>
      <c r="W549" s="182">
        <f t="shared" si="55"/>
        <v>43.994999999999997</v>
      </c>
      <c r="X549" s="1" t="s">
        <v>4868</v>
      </c>
      <c r="AA549" s="183">
        <f t="shared" si="56"/>
        <v>6.7436974789915967</v>
      </c>
      <c r="AB549" s="183">
        <f t="shared" si="57"/>
        <v>4.5168200000000009</v>
      </c>
      <c r="AE549" s="183">
        <f t="shared" si="58"/>
        <v>70</v>
      </c>
    </row>
    <row r="550" spans="1:31" x14ac:dyDescent="0.2">
      <c r="A550" s="133" t="s">
        <v>7515</v>
      </c>
      <c r="B550" s="133" t="s">
        <v>7291</v>
      </c>
      <c r="C550" s="136" t="s">
        <v>6953</v>
      </c>
      <c r="D550" s="136" t="s">
        <v>7319</v>
      </c>
      <c r="E550" s="136" t="s">
        <v>7516</v>
      </c>
      <c r="F550" s="133" t="s">
        <v>7517</v>
      </c>
      <c r="G550" s="136" t="s">
        <v>3620</v>
      </c>
      <c r="H550" s="133">
        <v>303</v>
      </c>
      <c r="I550" s="133">
        <v>1</v>
      </c>
      <c r="J550" s="133">
        <v>19</v>
      </c>
      <c r="K550" s="133">
        <v>50</v>
      </c>
      <c r="L550" s="133">
        <v>19</v>
      </c>
      <c r="M550" s="133" t="s">
        <v>7320</v>
      </c>
      <c r="N550" s="136" t="s">
        <v>4833</v>
      </c>
      <c r="O550" s="133" t="s">
        <v>7518</v>
      </c>
      <c r="P550" s="133" t="s">
        <v>4816</v>
      </c>
      <c r="Q550" s="166">
        <v>42324</v>
      </c>
      <c r="R550" s="181">
        <v>3.21</v>
      </c>
      <c r="S550" s="1">
        <v>59.5</v>
      </c>
      <c r="V550" s="1">
        <v>33600</v>
      </c>
      <c r="W550" s="182">
        <f t="shared" si="55"/>
        <v>43.994999999999997</v>
      </c>
      <c r="X550" s="1" t="s">
        <v>4868</v>
      </c>
      <c r="AA550" s="183">
        <f t="shared" si="56"/>
        <v>5.1252100840336139</v>
      </c>
      <c r="AB550" s="183">
        <f t="shared" si="57"/>
        <v>3.4327831999999998</v>
      </c>
      <c r="AE550" s="183">
        <f t="shared" si="58"/>
        <v>53.199999999999996</v>
      </c>
    </row>
    <row r="551" spans="1:31" x14ac:dyDescent="0.2">
      <c r="A551" s="133" t="s">
        <v>7542</v>
      </c>
      <c r="B551" s="133" t="s">
        <v>7291</v>
      </c>
      <c r="C551" s="136" t="s">
        <v>6953</v>
      </c>
      <c r="D551" s="136" t="s">
        <v>7341</v>
      </c>
      <c r="E551" s="136" t="s">
        <v>7543</v>
      </c>
      <c r="F551" s="133" t="s">
        <v>7544</v>
      </c>
      <c r="G551" s="136" t="s">
        <v>3620</v>
      </c>
      <c r="H551" s="133">
        <v>303</v>
      </c>
      <c r="I551" s="133">
        <v>1</v>
      </c>
      <c r="J551" s="133">
        <v>19</v>
      </c>
      <c r="K551" s="133">
        <v>63</v>
      </c>
      <c r="L551" s="133">
        <v>18</v>
      </c>
      <c r="M551" s="133" t="s">
        <v>7320</v>
      </c>
      <c r="N551" s="136"/>
      <c r="O551" s="133" t="s">
        <v>7545</v>
      </c>
      <c r="P551" s="133" t="s">
        <v>663</v>
      </c>
      <c r="Q551" s="166">
        <v>42327</v>
      </c>
      <c r="R551" s="181">
        <v>3.21</v>
      </c>
      <c r="S551" s="1">
        <v>59.5</v>
      </c>
      <c r="V551" s="1">
        <v>33600</v>
      </c>
      <c r="W551" s="182">
        <f t="shared" si="55"/>
        <v>43.994999999999997</v>
      </c>
      <c r="X551" s="1" t="s">
        <v>4868</v>
      </c>
      <c r="AA551" s="183">
        <f t="shared" si="56"/>
        <v>6.4577647058823526</v>
      </c>
      <c r="AB551" s="183">
        <f t="shared" si="57"/>
        <v>3.4327831999999998</v>
      </c>
      <c r="AE551" s="183">
        <f t="shared" si="58"/>
        <v>53.199999999999996</v>
      </c>
    </row>
    <row r="552" spans="1:31" x14ac:dyDescent="0.2">
      <c r="A552" s="133" t="s">
        <v>7548</v>
      </c>
      <c r="B552" s="133" t="s">
        <v>7291</v>
      </c>
      <c r="C552" s="136" t="s">
        <v>6953</v>
      </c>
      <c r="D552" s="136" t="s">
        <v>7345</v>
      </c>
      <c r="E552" s="136" t="s">
        <v>7549</v>
      </c>
      <c r="F552" s="133" t="s">
        <v>7550</v>
      </c>
      <c r="G552" s="136" t="s">
        <v>3620</v>
      </c>
      <c r="H552" s="133">
        <v>303</v>
      </c>
      <c r="I552" s="133">
        <v>1</v>
      </c>
      <c r="J552" s="133">
        <v>25</v>
      </c>
      <c r="K552" s="133">
        <v>45</v>
      </c>
      <c r="L552" s="133">
        <v>25</v>
      </c>
      <c r="M552" s="133" t="s">
        <v>7320</v>
      </c>
      <c r="N552" s="136" t="s">
        <v>4836</v>
      </c>
      <c r="O552" s="133" t="s">
        <v>6228</v>
      </c>
      <c r="P552" s="133" t="s">
        <v>2277</v>
      </c>
      <c r="Q552" s="166">
        <v>42333</v>
      </c>
      <c r="R552" s="181">
        <v>3.21</v>
      </c>
      <c r="S552" s="1">
        <v>72</v>
      </c>
      <c r="V552" s="1">
        <v>33600</v>
      </c>
      <c r="W552" s="182">
        <f t="shared" si="55"/>
        <v>43.994999999999997</v>
      </c>
      <c r="X552" s="1" t="s">
        <v>4868</v>
      </c>
      <c r="AA552" s="183">
        <f t="shared" si="56"/>
        <v>5.015625</v>
      </c>
      <c r="AB552" s="183">
        <f t="shared" si="57"/>
        <v>4.5168200000000009</v>
      </c>
      <c r="AE552" s="183">
        <f t="shared" si="58"/>
        <v>70</v>
      </c>
    </row>
    <row r="553" spans="1:31" x14ac:dyDescent="0.2">
      <c r="A553" s="133" t="s">
        <v>7357</v>
      </c>
      <c r="B553" s="133" t="s">
        <v>7291</v>
      </c>
      <c r="C553" s="136" t="s">
        <v>6953</v>
      </c>
      <c r="D553" s="136" t="s">
        <v>7382</v>
      </c>
      <c r="E553" s="136"/>
      <c r="F553" s="133">
        <v>245103</v>
      </c>
      <c r="G553" s="136" t="s">
        <v>3620</v>
      </c>
      <c r="H553" s="133">
        <v>303</v>
      </c>
      <c r="I553" s="133">
        <v>1</v>
      </c>
      <c r="J553" s="133">
        <v>25</v>
      </c>
      <c r="K553" s="133">
        <v>45</v>
      </c>
      <c r="L553" s="133">
        <v>25</v>
      </c>
      <c r="M553" s="133" t="s">
        <v>6041</v>
      </c>
      <c r="N553" s="136"/>
      <c r="O553" s="133" t="s">
        <v>6523</v>
      </c>
      <c r="P553" s="133" t="s">
        <v>4816</v>
      </c>
      <c r="Q553" s="166">
        <v>42334</v>
      </c>
      <c r="R553" s="181">
        <v>3.21</v>
      </c>
      <c r="S553" s="1">
        <v>85.5</v>
      </c>
      <c r="V553" s="1">
        <v>33600</v>
      </c>
      <c r="W553" s="182">
        <f t="shared" si="55"/>
        <v>43.994999999999997</v>
      </c>
      <c r="X553" s="1" t="s">
        <v>4868</v>
      </c>
      <c r="AA553" s="183">
        <f t="shared" si="56"/>
        <v>4.2236842105263159</v>
      </c>
      <c r="AB553" s="183">
        <f t="shared" si="57"/>
        <v>4.5168200000000009</v>
      </c>
      <c r="AE553" s="183">
        <f t="shared" si="58"/>
        <v>70</v>
      </c>
    </row>
    <row r="554" spans="1:31" ht="13.5" thickBot="1" x14ac:dyDescent="0.25">
      <c r="A554" s="133" t="s">
        <v>7357</v>
      </c>
      <c r="B554" s="133" t="s">
        <v>7291</v>
      </c>
      <c r="C554" s="136" t="s">
        <v>6953</v>
      </c>
      <c r="D554" s="136" t="s">
        <v>7385</v>
      </c>
      <c r="E554" s="136"/>
      <c r="F554" s="133">
        <v>245106</v>
      </c>
      <c r="G554" s="136" t="s">
        <v>3620</v>
      </c>
      <c r="H554" s="133">
        <v>303</v>
      </c>
      <c r="I554" s="133">
        <v>1</v>
      </c>
      <c r="J554" s="133">
        <v>25</v>
      </c>
      <c r="K554" s="133">
        <v>45</v>
      </c>
      <c r="L554" s="133">
        <v>25</v>
      </c>
      <c r="M554" s="133" t="s">
        <v>6041</v>
      </c>
      <c r="N554" s="136"/>
      <c r="O554" s="133" t="s">
        <v>6523</v>
      </c>
      <c r="P554" s="133" t="s">
        <v>4816</v>
      </c>
      <c r="Q554" s="166">
        <v>42335</v>
      </c>
      <c r="R554" s="308">
        <v>3.21</v>
      </c>
      <c r="S554" s="1">
        <v>85.5</v>
      </c>
      <c r="V554" s="1">
        <v>33600</v>
      </c>
      <c r="W554" s="182">
        <f t="shared" si="55"/>
        <v>43.994999999999997</v>
      </c>
      <c r="X554" s="1" t="s">
        <v>4868</v>
      </c>
      <c r="AA554" s="183">
        <f t="shared" si="56"/>
        <v>4.2236842105263159</v>
      </c>
      <c r="AB554" s="183">
        <f t="shared" si="57"/>
        <v>4.5168200000000009</v>
      </c>
      <c r="AE554" s="183">
        <f t="shared" si="58"/>
        <v>70</v>
      </c>
    </row>
    <row r="555" spans="1:31" x14ac:dyDescent="0.2">
      <c r="A555" s="133" t="s">
        <v>7582</v>
      </c>
      <c r="B555" s="133" t="s">
        <v>7291</v>
      </c>
      <c r="C555" s="136" t="s">
        <v>6953</v>
      </c>
      <c r="D555" s="136" t="s">
        <v>7441</v>
      </c>
      <c r="E555" s="136" t="s">
        <v>7583</v>
      </c>
      <c r="F555" s="133" t="s">
        <v>7584</v>
      </c>
      <c r="G555" s="136" t="s">
        <v>3620</v>
      </c>
      <c r="H555" s="133">
        <v>303</v>
      </c>
      <c r="I555" s="133">
        <v>1</v>
      </c>
      <c r="J555" s="133">
        <v>110</v>
      </c>
      <c r="K555" s="133">
        <v>54</v>
      </c>
      <c r="L555" s="133">
        <v>110</v>
      </c>
      <c r="M555" s="133" t="s">
        <v>5263</v>
      </c>
      <c r="N555" s="136"/>
      <c r="O555" s="133" t="s">
        <v>6938</v>
      </c>
      <c r="P555" s="133" t="s">
        <v>4816</v>
      </c>
      <c r="Q555" s="166">
        <v>42342</v>
      </c>
      <c r="R555" s="181">
        <v>3.21</v>
      </c>
      <c r="S555" s="1">
        <v>59.5</v>
      </c>
      <c r="V555" s="1">
        <v>33600</v>
      </c>
      <c r="W555" s="182">
        <f t="shared" si="55"/>
        <v>43.994999999999997</v>
      </c>
      <c r="X555" s="1" t="s">
        <v>4868</v>
      </c>
      <c r="AA555" s="183">
        <f t="shared" ref="AA555:AA565" si="60">K555*100*R555*(J555*I555)/(S555*1000)</f>
        <v>32.046050420168065</v>
      </c>
      <c r="AB555" s="183">
        <f t="shared" ref="AB555:AB565" si="61">(V555*(J555*I555)*1.1)/9000*W555/1000</f>
        <v>19.874008</v>
      </c>
      <c r="AE555" s="183">
        <f t="shared" ref="AE555:AE565" si="62">J555*I555*(G555/100)</f>
        <v>308</v>
      </c>
    </row>
    <row r="556" spans="1:31" x14ac:dyDescent="0.2">
      <c r="A556" s="133" t="s">
        <v>7625</v>
      </c>
      <c r="B556" s="133" t="s">
        <v>7291</v>
      </c>
      <c r="C556" s="136" t="s">
        <v>6953</v>
      </c>
      <c r="D556" s="136" t="s">
        <v>7444</v>
      </c>
      <c r="E556" s="136" t="s">
        <v>7626</v>
      </c>
      <c r="F556" s="133" t="s">
        <v>7627</v>
      </c>
      <c r="G556" s="136" t="s">
        <v>3620</v>
      </c>
      <c r="H556" s="133">
        <v>303</v>
      </c>
      <c r="I556" s="133">
        <v>1</v>
      </c>
      <c r="J556" s="133">
        <v>82.5</v>
      </c>
      <c r="K556" s="133">
        <v>45</v>
      </c>
      <c r="L556" s="133">
        <v>110</v>
      </c>
      <c r="M556" s="133" t="s">
        <v>7504</v>
      </c>
      <c r="N556" s="136" t="s">
        <v>1751</v>
      </c>
      <c r="O556" s="133" t="s">
        <v>7628</v>
      </c>
      <c r="P556" s="133" t="s">
        <v>4816</v>
      </c>
      <c r="Q556" s="166">
        <v>42347</v>
      </c>
      <c r="R556" s="181">
        <v>3.21</v>
      </c>
      <c r="S556" s="1">
        <v>67.5</v>
      </c>
      <c r="V556" s="1">
        <v>33600</v>
      </c>
      <c r="W556" s="182">
        <f t="shared" si="55"/>
        <v>43.994999999999997</v>
      </c>
      <c r="X556" s="1" t="s">
        <v>4868</v>
      </c>
      <c r="AA556" s="183">
        <f t="shared" si="60"/>
        <v>17.655000000000001</v>
      </c>
      <c r="AB556" s="183">
        <f t="shared" si="61"/>
        <v>14.905506000000003</v>
      </c>
      <c r="AE556" s="183">
        <f t="shared" si="62"/>
        <v>230.99999999999997</v>
      </c>
    </row>
    <row r="557" spans="1:31" ht="13.5" thickBot="1" x14ac:dyDescent="0.25">
      <c r="A557" s="133" t="s">
        <v>7647</v>
      </c>
      <c r="B557" s="133" t="s">
        <v>7291</v>
      </c>
      <c r="C557" s="136" t="s">
        <v>6953</v>
      </c>
      <c r="D557" s="136" t="s">
        <v>7448</v>
      </c>
      <c r="E557" s="136" t="s">
        <v>7648</v>
      </c>
      <c r="F557" s="133" t="s">
        <v>7649</v>
      </c>
      <c r="G557" s="136" t="s">
        <v>3620</v>
      </c>
      <c r="H557" s="133">
        <v>303</v>
      </c>
      <c r="I557" s="133">
        <v>1</v>
      </c>
      <c r="J557" s="133">
        <v>15</v>
      </c>
      <c r="K557" s="133">
        <v>45</v>
      </c>
      <c r="L557" s="133"/>
      <c r="M557" s="133" t="s">
        <v>3594</v>
      </c>
      <c r="N557" s="136"/>
      <c r="O557" s="133" t="s">
        <v>4069</v>
      </c>
      <c r="P557" s="133" t="s">
        <v>4816</v>
      </c>
      <c r="Q557" s="166">
        <v>42352</v>
      </c>
      <c r="R557" s="308">
        <v>3.21</v>
      </c>
      <c r="S557" s="1">
        <v>59.5</v>
      </c>
      <c r="V557" s="1">
        <v>33600</v>
      </c>
      <c r="W557" s="182">
        <f t="shared" si="55"/>
        <v>43.994999999999997</v>
      </c>
      <c r="X557" s="1" t="s">
        <v>4868</v>
      </c>
      <c r="AA557" s="183">
        <f t="shared" si="60"/>
        <v>3.6415966386554621</v>
      </c>
      <c r="AB557" s="183">
        <f t="shared" si="61"/>
        <v>2.7100919999999999</v>
      </c>
      <c r="AE557" s="183">
        <f t="shared" si="62"/>
        <v>42</v>
      </c>
    </row>
    <row r="558" spans="1:31" x14ac:dyDescent="0.2">
      <c r="A558" s="133"/>
      <c r="B558" s="133" t="s">
        <v>7291</v>
      </c>
      <c r="C558" s="136" t="s">
        <v>6953</v>
      </c>
      <c r="D558" s="136" t="s">
        <v>7673</v>
      </c>
      <c r="E558" s="136"/>
      <c r="F558" s="133" t="s">
        <v>1207</v>
      </c>
      <c r="G558" s="136" t="s">
        <v>3620</v>
      </c>
      <c r="H558" s="133">
        <v>303</v>
      </c>
      <c r="I558" s="133">
        <v>1</v>
      </c>
      <c r="J558" s="133">
        <v>20</v>
      </c>
      <c r="K558" s="133">
        <v>50</v>
      </c>
      <c r="L558" s="133"/>
      <c r="M558" s="133" t="s">
        <v>3642</v>
      </c>
      <c r="N558" s="136"/>
      <c r="O558" s="133" t="s">
        <v>2528</v>
      </c>
      <c r="P558" s="133" t="s">
        <v>4816</v>
      </c>
      <c r="Q558" s="166">
        <v>42380</v>
      </c>
      <c r="R558" s="181">
        <v>3.21</v>
      </c>
      <c r="S558" s="1">
        <v>59.5</v>
      </c>
      <c r="V558" s="1">
        <v>33600</v>
      </c>
      <c r="W558" s="182">
        <f t="shared" si="55"/>
        <v>43.994999999999997</v>
      </c>
      <c r="X558" s="1" t="s">
        <v>4868</v>
      </c>
      <c r="AA558" s="183">
        <f t="shared" si="60"/>
        <v>5.3949579831932777</v>
      </c>
      <c r="AB558" s="183">
        <f t="shared" si="61"/>
        <v>3.6134560000000002</v>
      </c>
      <c r="AE558" s="183">
        <f t="shared" si="62"/>
        <v>56</v>
      </c>
    </row>
    <row r="559" spans="1:31" ht="13.5" thickBot="1" x14ac:dyDescent="0.25">
      <c r="A559" s="133" t="s">
        <v>7679</v>
      </c>
      <c r="B559" s="133" t="s">
        <v>7291</v>
      </c>
      <c r="C559" s="136" t="s">
        <v>6953</v>
      </c>
      <c r="D559" s="136" t="s">
        <v>7680</v>
      </c>
      <c r="E559" s="136" t="s">
        <v>7681</v>
      </c>
      <c r="F559" s="133">
        <v>246512</v>
      </c>
      <c r="G559" s="136" t="s">
        <v>3620</v>
      </c>
      <c r="H559" s="133">
        <v>303</v>
      </c>
      <c r="I559" s="133">
        <v>1</v>
      </c>
      <c r="J559" s="133">
        <v>55</v>
      </c>
      <c r="K559" s="133">
        <v>46</v>
      </c>
      <c r="L559" s="133">
        <v>55</v>
      </c>
      <c r="M559" s="133" t="s">
        <v>613</v>
      </c>
      <c r="N559" s="136"/>
      <c r="O559" s="133" t="s">
        <v>7682</v>
      </c>
      <c r="P559" s="133" t="s">
        <v>2277</v>
      </c>
      <c r="Q559" s="166">
        <v>42387</v>
      </c>
      <c r="R559" s="308">
        <v>3.21</v>
      </c>
      <c r="S559" s="1">
        <v>100</v>
      </c>
      <c r="V559" s="1">
        <v>33600</v>
      </c>
      <c r="W559" s="182">
        <f t="shared" si="55"/>
        <v>43.994999999999997</v>
      </c>
      <c r="X559" s="1" t="s">
        <v>4868</v>
      </c>
      <c r="AA559" s="183">
        <f t="shared" si="60"/>
        <v>8.1212999999999997</v>
      </c>
      <c r="AB559" s="183">
        <f t="shared" si="61"/>
        <v>9.9370039999999999</v>
      </c>
      <c r="AE559" s="183">
        <f t="shared" si="62"/>
        <v>154</v>
      </c>
    </row>
    <row r="560" spans="1:31" x14ac:dyDescent="0.2">
      <c r="A560" s="133" t="s">
        <v>7730</v>
      </c>
      <c r="B560" s="133" t="s">
        <v>7731</v>
      </c>
      <c r="C560" s="136" t="s">
        <v>6953</v>
      </c>
      <c r="D560" s="136" t="s">
        <v>7732</v>
      </c>
      <c r="E560" s="133">
        <v>100193</v>
      </c>
      <c r="F560" s="133" t="s">
        <v>3662</v>
      </c>
      <c r="G560" s="133">
        <v>280</v>
      </c>
      <c r="H560" s="133">
        <v>303</v>
      </c>
      <c r="I560" s="133">
        <v>1</v>
      </c>
      <c r="J560" s="133">
        <v>110</v>
      </c>
      <c r="K560" s="133">
        <v>45</v>
      </c>
      <c r="L560" s="133">
        <v>110</v>
      </c>
      <c r="M560" s="133" t="s">
        <v>6041</v>
      </c>
      <c r="N560" s="133">
        <v>3</v>
      </c>
      <c r="O560" s="133" t="s">
        <v>6228</v>
      </c>
      <c r="P560" s="133" t="s">
        <v>4816</v>
      </c>
      <c r="Q560" s="166">
        <v>42417</v>
      </c>
      <c r="R560" s="181">
        <v>3.21</v>
      </c>
      <c r="S560" s="1">
        <v>72</v>
      </c>
      <c r="V560" s="1">
        <v>33600</v>
      </c>
      <c r="W560" s="182">
        <f t="shared" si="55"/>
        <v>43.994999999999997</v>
      </c>
      <c r="X560" s="1" t="s">
        <v>4868</v>
      </c>
      <c r="AA560" s="183">
        <f t="shared" si="60"/>
        <v>22.068750000000001</v>
      </c>
      <c r="AB560" s="183">
        <f t="shared" si="61"/>
        <v>19.874008</v>
      </c>
      <c r="AE560" s="183">
        <f t="shared" si="62"/>
        <v>308</v>
      </c>
    </row>
    <row r="561" spans="1:31" x14ac:dyDescent="0.2">
      <c r="A561" s="133" t="s">
        <v>7737</v>
      </c>
      <c r="B561" s="133" t="s">
        <v>7291</v>
      </c>
      <c r="C561" s="136" t="s">
        <v>6953</v>
      </c>
      <c r="D561" s="136" t="s">
        <v>7738</v>
      </c>
      <c r="E561" s="133">
        <v>100858</v>
      </c>
      <c r="F561" s="133" t="s">
        <v>1039</v>
      </c>
      <c r="G561" s="133">
        <v>280</v>
      </c>
      <c r="H561" s="133">
        <v>303</v>
      </c>
      <c r="I561" s="133">
        <v>1</v>
      </c>
      <c r="J561" s="133">
        <v>110</v>
      </c>
      <c r="K561" s="133">
        <v>45</v>
      </c>
      <c r="L561" s="133">
        <v>110</v>
      </c>
      <c r="M561" s="133" t="s">
        <v>6041</v>
      </c>
      <c r="N561" s="133"/>
      <c r="O561" s="133" t="s">
        <v>7018</v>
      </c>
      <c r="P561" s="133" t="s">
        <v>663</v>
      </c>
      <c r="Q561" s="166">
        <v>42419</v>
      </c>
      <c r="R561" s="181">
        <v>3.21</v>
      </c>
      <c r="S561" s="1">
        <v>72</v>
      </c>
      <c r="V561" s="1">
        <v>33600</v>
      </c>
      <c r="W561" s="182">
        <f t="shared" si="55"/>
        <v>43.994999999999997</v>
      </c>
      <c r="X561" s="1" t="s">
        <v>4868</v>
      </c>
      <c r="AA561" s="183">
        <f t="shared" si="60"/>
        <v>22.068750000000001</v>
      </c>
      <c r="AB561" s="183">
        <f t="shared" si="61"/>
        <v>19.874008</v>
      </c>
      <c r="AE561" s="183">
        <f t="shared" si="62"/>
        <v>308</v>
      </c>
    </row>
    <row r="562" spans="1:31" x14ac:dyDescent="0.2">
      <c r="A562" s="133" t="s">
        <v>7757</v>
      </c>
      <c r="B562" s="133" t="s">
        <v>7291</v>
      </c>
      <c r="C562" s="136" t="s">
        <v>6953</v>
      </c>
      <c r="D562" s="136" t="s">
        <v>7758</v>
      </c>
      <c r="E562" s="133">
        <v>102321</v>
      </c>
      <c r="F562" s="133" t="s">
        <v>6715</v>
      </c>
      <c r="G562" s="133">
        <v>280</v>
      </c>
      <c r="H562" s="133">
        <v>303</v>
      </c>
      <c r="I562" s="133">
        <v>1</v>
      </c>
      <c r="J562" s="133">
        <v>11</v>
      </c>
      <c r="K562" s="133">
        <v>54</v>
      </c>
      <c r="L562" s="133">
        <v>11</v>
      </c>
      <c r="M562" s="133" t="s">
        <v>7759</v>
      </c>
      <c r="N562" s="133"/>
      <c r="O562" s="133" t="s">
        <v>7018</v>
      </c>
      <c r="P562" s="166" t="s">
        <v>663</v>
      </c>
      <c r="Q562" s="166">
        <v>42419</v>
      </c>
      <c r="R562" s="181">
        <v>3.21</v>
      </c>
      <c r="S562" s="1">
        <v>72</v>
      </c>
      <c r="V562" s="1">
        <v>33600</v>
      </c>
      <c r="W562" s="182">
        <f t="shared" si="55"/>
        <v>43.994999999999997</v>
      </c>
      <c r="X562" s="1" t="s">
        <v>4868</v>
      </c>
      <c r="AA562" s="183">
        <f t="shared" si="60"/>
        <v>2.64825</v>
      </c>
      <c r="AB562" s="183">
        <f t="shared" si="61"/>
        <v>1.9874008000000001</v>
      </c>
      <c r="AE562" s="183">
        <f t="shared" si="62"/>
        <v>30.799999999999997</v>
      </c>
    </row>
    <row r="563" spans="1:31" x14ac:dyDescent="0.2">
      <c r="A563" s="133" t="s">
        <v>7760</v>
      </c>
      <c r="B563" s="133" t="s">
        <v>7291</v>
      </c>
      <c r="C563" s="136" t="s">
        <v>6953</v>
      </c>
      <c r="D563" s="136" t="s">
        <v>7761</v>
      </c>
      <c r="E563" s="133">
        <v>102322</v>
      </c>
      <c r="F563" s="133" t="s">
        <v>7762</v>
      </c>
      <c r="G563" s="133">
        <v>280</v>
      </c>
      <c r="H563" s="133">
        <v>303</v>
      </c>
      <c r="I563" s="133">
        <v>1</v>
      </c>
      <c r="J563" s="133">
        <v>11</v>
      </c>
      <c r="K563" s="133">
        <v>45</v>
      </c>
      <c r="L563" s="133">
        <v>11</v>
      </c>
      <c r="M563" s="133"/>
      <c r="N563" s="133"/>
      <c r="O563" s="133" t="s">
        <v>7763</v>
      </c>
      <c r="P563" s="133" t="s">
        <v>663</v>
      </c>
      <c r="Q563" s="166">
        <v>42422</v>
      </c>
      <c r="R563" s="181">
        <v>3.21</v>
      </c>
      <c r="S563" s="1">
        <v>59.5</v>
      </c>
      <c r="V563" s="1">
        <v>33600</v>
      </c>
      <c r="W563" s="182">
        <f t="shared" si="55"/>
        <v>43.994999999999997</v>
      </c>
      <c r="X563" s="1" t="s">
        <v>4868</v>
      </c>
      <c r="AA563" s="183">
        <f t="shared" si="60"/>
        <v>2.6705042016806724</v>
      </c>
      <c r="AB563" s="183">
        <f t="shared" si="61"/>
        <v>1.9874008000000001</v>
      </c>
      <c r="AE563" s="183">
        <f t="shared" si="62"/>
        <v>30.799999999999997</v>
      </c>
    </row>
    <row r="564" spans="1:31" x14ac:dyDescent="0.2">
      <c r="A564" s="133" t="s">
        <v>7764</v>
      </c>
      <c r="B564" s="133" t="s">
        <v>7291</v>
      </c>
      <c r="C564" s="136" t="s">
        <v>6953</v>
      </c>
      <c r="D564" s="136" t="s">
        <v>7765</v>
      </c>
      <c r="E564" s="133">
        <v>102245</v>
      </c>
      <c r="F564" s="133" t="s">
        <v>6799</v>
      </c>
      <c r="G564" s="133">
        <v>280</v>
      </c>
      <c r="H564" s="133">
        <v>303</v>
      </c>
      <c r="I564" s="133">
        <v>1</v>
      </c>
      <c r="J564" s="133">
        <v>11</v>
      </c>
      <c r="K564" s="133">
        <v>50</v>
      </c>
      <c r="L564" s="133">
        <v>11</v>
      </c>
      <c r="M564" s="133"/>
      <c r="N564" s="133"/>
      <c r="O564" s="133" t="s">
        <v>7766</v>
      </c>
      <c r="P564" s="133" t="s">
        <v>663</v>
      </c>
      <c r="Q564" s="166">
        <v>42422</v>
      </c>
      <c r="R564" s="181">
        <v>3.21</v>
      </c>
      <c r="S564" s="1">
        <v>59.5</v>
      </c>
      <c r="V564" s="1">
        <v>33600</v>
      </c>
      <c r="W564" s="182">
        <f t="shared" ref="W564:W574" si="63">41.9*1.05</f>
        <v>43.994999999999997</v>
      </c>
      <c r="X564" s="1" t="s">
        <v>4868</v>
      </c>
      <c r="AA564" s="183">
        <f t="shared" si="60"/>
        <v>2.9672268907563026</v>
      </c>
      <c r="AB564" s="183">
        <f t="shared" si="61"/>
        <v>1.9874008000000001</v>
      </c>
      <c r="AE564" s="183">
        <f t="shared" si="62"/>
        <v>30.799999999999997</v>
      </c>
    </row>
    <row r="565" spans="1:31" ht="13.5" thickBot="1" x14ac:dyDescent="0.25">
      <c r="A565" s="133" t="s">
        <v>7775</v>
      </c>
      <c r="B565" s="133" t="s">
        <v>7291</v>
      </c>
      <c r="C565" s="136" t="s">
        <v>6953</v>
      </c>
      <c r="D565" s="136" t="s">
        <v>7776</v>
      </c>
      <c r="E565" s="133">
        <v>102310</v>
      </c>
      <c r="F565" s="133" t="s">
        <v>7634</v>
      </c>
      <c r="G565" s="133">
        <v>280</v>
      </c>
      <c r="H565" s="133">
        <v>303</v>
      </c>
      <c r="I565" s="133">
        <v>1</v>
      </c>
      <c r="J565" s="133">
        <v>55</v>
      </c>
      <c r="K565" s="133">
        <v>40</v>
      </c>
      <c r="L565" s="133">
        <v>55</v>
      </c>
      <c r="M565" s="133" t="s">
        <v>7504</v>
      </c>
      <c r="N565" s="133"/>
      <c r="O565" s="133" t="s">
        <v>7490</v>
      </c>
      <c r="P565" s="133" t="s">
        <v>4816</v>
      </c>
      <c r="Q565" s="166">
        <v>42428</v>
      </c>
      <c r="R565" s="308">
        <v>3.21</v>
      </c>
      <c r="S565" s="1">
        <v>67.5</v>
      </c>
      <c r="V565" s="1">
        <v>33600</v>
      </c>
      <c r="W565" s="182">
        <f t="shared" si="63"/>
        <v>43.994999999999997</v>
      </c>
      <c r="X565" s="1" t="s">
        <v>4868</v>
      </c>
      <c r="AA565" s="183">
        <f t="shared" si="60"/>
        <v>10.462222222222222</v>
      </c>
      <c r="AB565" s="183">
        <f t="shared" si="61"/>
        <v>9.9370039999999999</v>
      </c>
      <c r="AE565" s="183">
        <f t="shared" si="62"/>
        <v>154</v>
      </c>
    </row>
    <row r="566" spans="1:31" x14ac:dyDescent="0.2">
      <c r="A566" s="133" t="s">
        <v>7779</v>
      </c>
      <c r="B566" s="133" t="s">
        <v>7291</v>
      </c>
      <c r="C566" s="136" t="s">
        <v>6953</v>
      </c>
      <c r="D566" s="136" t="s">
        <v>7780</v>
      </c>
      <c r="E566" s="133">
        <v>102309</v>
      </c>
      <c r="F566" s="133" t="s">
        <v>7627</v>
      </c>
      <c r="G566" s="133">
        <v>280</v>
      </c>
      <c r="H566" s="133">
        <v>303</v>
      </c>
      <c r="I566" s="133">
        <v>1</v>
      </c>
      <c r="J566" s="133">
        <v>116</v>
      </c>
      <c r="K566" s="133">
        <v>45</v>
      </c>
      <c r="L566" s="133">
        <v>110</v>
      </c>
      <c r="M566" s="133" t="s">
        <v>7504</v>
      </c>
      <c r="N566" s="133"/>
      <c r="O566" s="133" t="s">
        <v>7490</v>
      </c>
      <c r="P566" s="133" t="s">
        <v>663</v>
      </c>
      <c r="Q566" s="166">
        <v>42430</v>
      </c>
      <c r="R566" s="181">
        <v>3.21</v>
      </c>
      <c r="S566" s="1">
        <v>67.5</v>
      </c>
      <c r="V566" s="1">
        <v>33600</v>
      </c>
      <c r="W566" s="182">
        <f t="shared" si="63"/>
        <v>43.994999999999997</v>
      </c>
      <c r="X566" s="1" t="s">
        <v>4868</v>
      </c>
      <c r="AA566" s="183">
        <f t="shared" ref="AA566:AA574" si="64">K566*100*R566*(J566*I566)/(S566*1000)</f>
        <v>24.824000000000002</v>
      </c>
      <c r="AB566" s="183">
        <f t="shared" ref="AB566:AB574" si="65">(V566*(J566*I566)*1.1)/9000*W566/1000</f>
        <v>20.9580448</v>
      </c>
      <c r="AE566" s="183">
        <f t="shared" ref="AE566:AE574" si="66">J566*I566*(G566/100)</f>
        <v>324.79999999999995</v>
      </c>
    </row>
    <row r="567" spans="1:31" x14ac:dyDescent="0.2">
      <c r="A567" s="133" t="s">
        <v>7788</v>
      </c>
      <c r="B567" s="133" t="s">
        <v>7291</v>
      </c>
      <c r="C567" s="136" t="s">
        <v>6953</v>
      </c>
      <c r="D567" s="136" t="s">
        <v>7789</v>
      </c>
      <c r="E567" s="133">
        <v>102325</v>
      </c>
      <c r="F567" s="133">
        <v>245206</v>
      </c>
      <c r="G567" s="133">
        <v>280</v>
      </c>
      <c r="H567" s="133">
        <v>303</v>
      </c>
      <c r="I567" s="133">
        <v>1</v>
      </c>
      <c r="J567" s="133">
        <v>12</v>
      </c>
      <c r="K567" s="133">
        <v>45</v>
      </c>
      <c r="L567" s="133">
        <v>12</v>
      </c>
      <c r="M567" s="133" t="s">
        <v>6041</v>
      </c>
      <c r="N567" s="133">
        <v>0.5</v>
      </c>
      <c r="O567" s="133" t="s">
        <v>6523</v>
      </c>
      <c r="P567" s="133" t="s">
        <v>5281</v>
      </c>
      <c r="Q567" s="166">
        <v>42430</v>
      </c>
      <c r="R567" s="181">
        <v>3.21</v>
      </c>
      <c r="S567" s="1">
        <v>85.5</v>
      </c>
      <c r="V567" s="1">
        <v>33600</v>
      </c>
      <c r="W567" s="182">
        <f t="shared" si="63"/>
        <v>43.994999999999997</v>
      </c>
      <c r="X567" s="1" t="s">
        <v>4868</v>
      </c>
      <c r="AA567" s="183">
        <f t="shared" si="64"/>
        <v>2.0273684210526315</v>
      </c>
      <c r="AB567" s="183">
        <f t="shared" si="65"/>
        <v>2.1680736</v>
      </c>
      <c r="AE567" s="183">
        <f t="shared" si="66"/>
        <v>33.599999999999994</v>
      </c>
    </row>
    <row r="568" spans="1:31" x14ac:dyDescent="0.2">
      <c r="A568" s="133" t="s">
        <v>7792</v>
      </c>
      <c r="B568" s="133" t="s">
        <v>7291</v>
      </c>
      <c r="C568" s="136" t="s">
        <v>6953</v>
      </c>
      <c r="D568" s="136" t="s">
        <v>7793</v>
      </c>
      <c r="E568" s="133">
        <v>102326</v>
      </c>
      <c r="F568" s="133">
        <v>245203</v>
      </c>
      <c r="G568" s="133">
        <v>280</v>
      </c>
      <c r="H568" s="133">
        <v>303</v>
      </c>
      <c r="I568" s="133">
        <v>1</v>
      </c>
      <c r="J568" s="133">
        <v>11</v>
      </c>
      <c r="K568" s="133">
        <v>45</v>
      </c>
      <c r="L568" s="133">
        <v>11</v>
      </c>
      <c r="M568" s="133" t="s">
        <v>6041</v>
      </c>
      <c r="N568" s="133">
        <v>0.5</v>
      </c>
      <c r="O568" s="133" t="s">
        <v>6523</v>
      </c>
      <c r="P568" s="133" t="s">
        <v>4816</v>
      </c>
      <c r="Q568" s="166">
        <v>42430</v>
      </c>
      <c r="R568" s="181">
        <v>3.21</v>
      </c>
      <c r="S568" s="1">
        <v>85.5</v>
      </c>
      <c r="V568" s="1">
        <v>33600</v>
      </c>
      <c r="W568" s="182">
        <f t="shared" si="63"/>
        <v>43.994999999999997</v>
      </c>
      <c r="X568" s="1" t="s">
        <v>4868</v>
      </c>
      <c r="AA568" s="183">
        <f t="shared" si="64"/>
        <v>1.858421052631579</v>
      </c>
      <c r="AB568" s="183">
        <f t="shared" si="65"/>
        <v>1.9874008000000001</v>
      </c>
      <c r="AE568" s="183">
        <f t="shared" si="66"/>
        <v>30.799999999999997</v>
      </c>
    </row>
    <row r="569" spans="1:31" x14ac:dyDescent="0.2">
      <c r="A569" s="133" t="s">
        <v>7810</v>
      </c>
      <c r="B569" s="133" t="s">
        <v>7291</v>
      </c>
      <c r="C569" s="136" t="s">
        <v>6953</v>
      </c>
      <c r="D569" s="136" t="s">
        <v>7811</v>
      </c>
      <c r="E569" s="133">
        <v>102081</v>
      </c>
      <c r="F569" s="133" t="s">
        <v>7812</v>
      </c>
      <c r="G569" s="133">
        <v>280</v>
      </c>
      <c r="H569" s="133">
        <v>303</v>
      </c>
      <c r="I569" s="133">
        <v>1</v>
      </c>
      <c r="J569" s="133">
        <v>55</v>
      </c>
      <c r="K569" s="133">
        <v>50</v>
      </c>
      <c r="L569" s="133">
        <v>55</v>
      </c>
      <c r="M569" s="133" t="s">
        <v>917</v>
      </c>
      <c r="N569" s="133"/>
      <c r="O569" s="133" t="s">
        <v>7813</v>
      </c>
      <c r="P569" s="133" t="s">
        <v>5281</v>
      </c>
      <c r="Q569" s="166">
        <v>42439</v>
      </c>
      <c r="R569" s="181">
        <v>3.21</v>
      </c>
      <c r="S569" s="1">
        <v>59.5</v>
      </c>
      <c r="V569" s="1">
        <v>33600</v>
      </c>
      <c r="W569" s="182">
        <f t="shared" si="63"/>
        <v>43.994999999999997</v>
      </c>
      <c r="X569" s="1" t="s">
        <v>4868</v>
      </c>
      <c r="AA569" s="183">
        <f t="shared" si="64"/>
        <v>14.836134453781513</v>
      </c>
      <c r="AB569" s="183">
        <f t="shared" si="65"/>
        <v>9.9370039999999999</v>
      </c>
      <c r="AE569" s="183">
        <f t="shared" si="66"/>
        <v>154</v>
      </c>
    </row>
    <row r="570" spans="1:31" ht="13.5" thickBot="1" x14ac:dyDescent="0.25">
      <c r="A570" s="133" t="s">
        <v>7827</v>
      </c>
      <c r="B570" s="133" t="s">
        <v>7291</v>
      </c>
      <c r="C570" s="136" t="s">
        <v>6953</v>
      </c>
      <c r="D570" s="136" t="s">
        <v>7836</v>
      </c>
      <c r="E570" s="133">
        <v>101681</v>
      </c>
      <c r="F570" s="133">
        <v>250102</v>
      </c>
      <c r="G570" s="133">
        <v>280</v>
      </c>
      <c r="H570" s="133">
        <v>303</v>
      </c>
      <c r="I570" s="133">
        <v>1</v>
      </c>
      <c r="J570" s="133">
        <v>55</v>
      </c>
      <c r="K570" s="133">
        <v>50</v>
      </c>
      <c r="L570" s="133">
        <v>55</v>
      </c>
      <c r="M570" s="133" t="s">
        <v>2039</v>
      </c>
      <c r="N570" s="133">
        <v>1</v>
      </c>
      <c r="O570" s="133" t="s">
        <v>6523</v>
      </c>
      <c r="P570" s="133" t="s">
        <v>663</v>
      </c>
      <c r="Q570" s="166">
        <v>42445</v>
      </c>
      <c r="R570" s="308">
        <v>3.21</v>
      </c>
      <c r="S570" s="1">
        <v>85.5</v>
      </c>
      <c r="V570" s="1">
        <v>33600</v>
      </c>
      <c r="W570" s="182">
        <f t="shared" si="63"/>
        <v>43.994999999999997</v>
      </c>
      <c r="X570" s="1" t="s">
        <v>4868</v>
      </c>
      <c r="AA570" s="183">
        <f t="shared" si="64"/>
        <v>10.324561403508772</v>
      </c>
      <c r="AB570" s="183">
        <f t="shared" si="65"/>
        <v>9.9370039999999999</v>
      </c>
      <c r="AE570" s="183">
        <f t="shared" si="66"/>
        <v>154</v>
      </c>
    </row>
    <row r="571" spans="1:31" x14ac:dyDescent="0.2">
      <c r="A571" s="133" t="s">
        <v>7846</v>
      </c>
      <c r="B571" s="133" t="s">
        <v>7291</v>
      </c>
      <c r="C571" s="136" t="s">
        <v>6953</v>
      </c>
      <c r="D571" s="136" t="s">
        <v>7847</v>
      </c>
      <c r="E571" s="133">
        <v>101454</v>
      </c>
      <c r="F571" s="133">
        <v>246512</v>
      </c>
      <c r="G571" s="133">
        <v>280</v>
      </c>
      <c r="H571" s="133">
        <v>303</v>
      </c>
      <c r="I571" s="133">
        <v>1</v>
      </c>
      <c r="J571" s="133">
        <v>165</v>
      </c>
      <c r="K571" s="133">
        <v>46</v>
      </c>
      <c r="L571" s="133">
        <v>165</v>
      </c>
      <c r="M571" s="133" t="s">
        <v>7504</v>
      </c>
      <c r="N571" s="133"/>
      <c r="O571" s="133" t="s">
        <v>4452</v>
      </c>
      <c r="P571" s="133" t="s">
        <v>4816</v>
      </c>
      <c r="Q571" s="166">
        <v>42471</v>
      </c>
      <c r="R571" s="181">
        <v>3.21</v>
      </c>
      <c r="S571" s="1">
        <v>100</v>
      </c>
      <c r="V571" s="1">
        <v>33600</v>
      </c>
      <c r="W571" s="182">
        <f t="shared" si="63"/>
        <v>43.994999999999997</v>
      </c>
      <c r="X571" s="1" t="s">
        <v>4868</v>
      </c>
      <c r="AA571" s="183">
        <f t="shared" si="64"/>
        <v>24.363900000000001</v>
      </c>
      <c r="AB571" s="183">
        <f t="shared" si="65"/>
        <v>29.811012000000005</v>
      </c>
      <c r="AE571" s="183">
        <f t="shared" si="66"/>
        <v>461.99999999999994</v>
      </c>
    </row>
    <row r="572" spans="1:31" x14ac:dyDescent="0.2">
      <c r="A572" s="133" t="s">
        <v>7873</v>
      </c>
      <c r="B572" s="133" t="s">
        <v>7291</v>
      </c>
      <c r="C572" s="136" t="s">
        <v>6953</v>
      </c>
      <c r="D572" s="136" t="s">
        <v>7874</v>
      </c>
      <c r="E572" s="133">
        <v>102002</v>
      </c>
      <c r="F572" s="133" t="s">
        <v>4839</v>
      </c>
      <c r="G572" s="133">
        <v>280</v>
      </c>
      <c r="H572" s="133">
        <v>303</v>
      </c>
      <c r="I572" s="133">
        <v>1</v>
      </c>
      <c r="J572" s="133">
        <v>110</v>
      </c>
      <c r="K572" s="133">
        <v>54</v>
      </c>
      <c r="L572" s="133">
        <v>110</v>
      </c>
      <c r="M572" s="133" t="s">
        <v>2636</v>
      </c>
      <c r="N572" s="133">
        <v>4</v>
      </c>
      <c r="O572" s="133" t="s">
        <v>5710</v>
      </c>
      <c r="P572" s="133" t="s">
        <v>663</v>
      </c>
      <c r="Q572" s="166">
        <v>42474</v>
      </c>
      <c r="R572" s="181">
        <v>3.21</v>
      </c>
      <c r="S572" s="1">
        <v>72</v>
      </c>
      <c r="V572" s="1">
        <v>33600</v>
      </c>
      <c r="W572" s="182">
        <f t="shared" si="63"/>
        <v>43.994999999999997</v>
      </c>
      <c r="X572" s="1" t="s">
        <v>4868</v>
      </c>
      <c r="AA572" s="183">
        <f t="shared" si="64"/>
        <v>26.482500000000002</v>
      </c>
      <c r="AB572" s="183">
        <f t="shared" si="65"/>
        <v>19.874008</v>
      </c>
      <c r="AE572" s="183">
        <f t="shared" si="66"/>
        <v>308</v>
      </c>
    </row>
    <row r="573" spans="1:31" ht="13.5" thickBot="1" x14ac:dyDescent="0.25">
      <c r="A573" s="133" t="s">
        <v>7891</v>
      </c>
      <c r="B573" s="133" t="s">
        <v>7291</v>
      </c>
      <c r="C573" s="136" t="s">
        <v>4612</v>
      </c>
      <c r="D573" s="136" t="s">
        <v>7892</v>
      </c>
      <c r="E573" s="133">
        <v>102219</v>
      </c>
      <c r="F573" s="133" t="s">
        <v>4166</v>
      </c>
      <c r="G573" s="133">
        <v>280</v>
      </c>
      <c r="H573" s="133">
        <v>303</v>
      </c>
      <c r="I573" s="133">
        <v>1</v>
      </c>
      <c r="J573" s="133">
        <v>110</v>
      </c>
      <c r="K573" s="133">
        <v>54</v>
      </c>
      <c r="L573" s="133">
        <v>110</v>
      </c>
      <c r="M573" s="133" t="s">
        <v>6041</v>
      </c>
      <c r="N573" s="133"/>
      <c r="O573" s="133" t="s">
        <v>6228</v>
      </c>
      <c r="P573" s="133" t="s">
        <v>4816</v>
      </c>
      <c r="Q573" s="166">
        <v>42480</v>
      </c>
      <c r="R573" s="308">
        <v>3.21</v>
      </c>
      <c r="S573" s="1">
        <v>72</v>
      </c>
      <c r="V573" s="1">
        <v>33600</v>
      </c>
      <c r="W573" s="182">
        <f t="shared" si="63"/>
        <v>43.994999999999997</v>
      </c>
      <c r="X573" s="1" t="s">
        <v>4868</v>
      </c>
      <c r="AA573" s="183">
        <f t="shared" si="64"/>
        <v>26.482500000000002</v>
      </c>
      <c r="AB573" s="183">
        <f t="shared" si="65"/>
        <v>19.874008</v>
      </c>
      <c r="AE573" s="183">
        <f t="shared" si="66"/>
        <v>308</v>
      </c>
    </row>
    <row r="574" spans="1:31" ht="13.5" thickBot="1" x14ac:dyDescent="0.25">
      <c r="A574" s="133" t="s">
        <v>8017</v>
      </c>
      <c r="B574" s="133" t="s">
        <v>7291</v>
      </c>
      <c r="C574" s="136" t="s">
        <v>6953</v>
      </c>
      <c r="D574" s="136" t="s">
        <v>8033</v>
      </c>
      <c r="E574" s="133">
        <v>102349</v>
      </c>
      <c r="F574" s="133" t="s">
        <v>8018</v>
      </c>
      <c r="G574" s="133">
        <v>280</v>
      </c>
      <c r="H574" s="133">
        <v>303</v>
      </c>
      <c r="I574" s="133">
        <v>1</v>
      </c>
      <c r="J574" s="133">
        <v>53</v>
      </c>
      <c r="K574" s="133">
        <v>45</v>
      </c>
      <c r="L574" s="133">
        <v>55</v>
      </c>
      <c r="M574" s="133"/>
      <c r="N574" s="133">
        <v>2</v>
      </c>
      <c r="O574" s="133" t="s">
        <v>8019</v>
      </c>
      <c r="P574" s="133" t="s">
        <v>663</v>
      </c>
      <c r="Q574" s="166">
        <v>42516</v>
      </c>
      <c r="R574" s="308">
        <v>3.21</v>
      </c>
      <c r="S574" s="1">
        <v>59.5</v>
      </c>
      <c r="V574" s="1">
        <v>33600</v>
      </c>
      <c r="W574" s="182">
        <f t="shared" si="63"/>
        <v>43.994999999999997</v>
      </c>
      <c r="X574" s="1" t="s">
        <v>4868</v>
      </c>
      <c r="AA574" s="183">
        <f t="shared" si="64"/>
        <v>12.866974789915966</v>
      </c>
      <c r="AB574" s="183">
        <f t="shared" si="65"/>
        <v>9.5756584</v>
      </c>
      <c r="AE574" s="183">
        <f t="shared" si="66"/>
        <v>148.39999999999998</v>
      </c>
    </row>
  </sheetData>
  <customSheetViews>
    <customSheetView guid="{4952E460-A0CC-4193-B39B-FD9157215013}" topLeftCell="D1">
      <pane ySplit="1" topLeftCell="A448" activePane="bottomLeft" state="frozen"/>
      <selection pane="bottomLeft" activeCell="C471" sqref="C471:AE475"/>
      <pageMargins left="0.78740157499999996" right="0.78740157499999996" top="0.984251969" bottom="0.984251969" header="0.4921259845" footer="0.4921259845"/>
      <pageSetup paperSize="9" orientation="portrait" r:id="rId1"/>
      <headerFooter alignWithMargins="0"/>
    </customSheetView>
    <customSheetView guid="{698F4881-4298-4AB6-984E-F8B011B9F18F}" topLeftCell="D1">
      <pane ySplit="1" topLeftCell="A448" activePane="bottomLeft" state="frozen"/>
      <selection pane="bottomLeft" activeCell="C471" sqref="C471:AE475"/>
      <pageMargins left="0.78740157499999996" right="0.78740157499999996" top="0.984251969" bottom="0.984251969" header="0.4921259845" footer="0.4921259845"/>
      <pageSetup paperSize="9" orientation="portrait" r:id="rId2"/>
      <headerFooter alignWithMargins="0"/>
    </customSheetView>
    <customSheetView guid="{7CF31FC0-A2A4-4688-92B7-9678E8764428}" topLeftCell="D1">
      <pane ySplit="1" topLeftCell="A448" activePane="bottomLeft" state="frozen"/>
      <selection pane="bottomLeft" activeCell="C471" sqref="C471:AE475"/>
      <pageMargins left="0.78740157499999996" right="0.78740157499999996" top="0.984251969" bottom="0.984251969" header="0.4921259845" footer="0.4921259845"/>
      <pageSetup paperSize="9" orientation="portrait" r:id="rId3"/>
      <headerFooter alignWithMargins="0"/>
    </customSheetView>
    <customSheetView guid="{E87373D5-2DBC-4BB6-BBDE-73CF70111DDC}" topLeftCell="D1">
      <pane ySplit="1" topLeftCell="A448" activePane="bottomLeft" state="frozen"/>
      <selection pane="bottomLeft" activeCell="C471" sqref="C471:AE475"/>
      <pageMargins left="0.78740157499999996" right="0.78740157499999996" top="0.984251969" bottom="0.984251969" header="0.4921259845" footer="0.4921259845"/>
      <pageSetup paperSize="9" orientation="portrait" r:id="rId4"/>
      <headerFooter alignWithMargins="0"/>
    </customSheetView>
    <customSheetView guid="{5EE8ACEB-D391-4612-92B6-7F7E727A8D99}">
      <pane ySplit="1" topLeftCell="A512" activePane="bottomLeft" state="frozen"/>
      <selection pane="bottomLeft" activeCell="J545" sqref="J545"/>
      <pageMargins left="0.78740157499999996" right="0.78740157499999996" top="0.984251969" bottom="0.984251969" header="0.4921259845" footer="0.4921259845"/>
      <pageSetup paperSize="9" orientation="portrait" r:id="rId5"/>
      <headerFooter alignWithMargins="0"/>
    </customSheetView>
  </customSheetViews>
  <mergeCells count="3">
    <mergeCell ref="A439:Q439"/>
    <mergeCell ref="A466:Q466"/>
    <mergeCell ref="A479:Q479"/>
  </mergeCells>
  <phoneticPr fontId="0" type="noConversion"/>
  <conditionalFormatting sqref="D412:E412 H420:I421 H426:I429 H442:I448">
    <cfRule type="expression" dxfId="14" priority="1" stopIfTrue="1">
      <formula>NOT(ISERROR(SEARCH("x",D412)))</formula>
    </cfRule>
  </conditionalFormatting>
  <pageMargins left="0.78740157499999996" right="0.78740157499999996" top="0.984251969" bottom="0.984251969" header="0.4921259845" footer="0.4921259845"/>
  <pageSetup paperSize="9" orientation="portrait" r:id="rId6"/>
  <headerFooter alignWithMargins="0"/>
  <legacyDrawing r:id="rId7"/>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Tabelle7"/>
  <dimension ref="A1:AF682"/>
  <sheetViews>
    <sheetView workbookViewId="0">
      <pane ySplit="1" topLeftCell="A650" activePane="bottomLeft" state="frozen"/>
      <selection activeCell="X13" sqref="X13"/>
      <selection pane="bottomLeft" activeCell="X13" sqref="X13"/>
    </sheetView>
  </sheetViews>
  <sheetFormatPr baseColWidth="10" defaultRowHeight="12.75" x14ac:dyDescent="0.2"/>
  <cols>
    <col min="1" max="1" width="11.42578125" style="196"/>
    <col min="3" max="3" width="9.28515625" style="223" customWidth="1"/>
    <col min="4" max="4" width="8.42578125" style="223" customWidth="1"/>
    <col min="5" max="5" width="10.7109375" style="214" customWidth="1"/>
    <col min="6" max="6" width="30" style="214" customWidth="1"/>
    <col min="7" max="8" width="7.85546875" style="214" customWidth="1"/>
    <col min="9" max="9" width="8.5703125" style="214" customWidth="1"/>
    <col min="10" max="10" width="9.28515625" style="214" customWidth="1"/>
    <col min="11" max="12" width="7.85546875" style="214" customWidth="1"/>
    <col min="13" max="13" width="15.28515625" style="214" customWidth="1"/>
    <col min="14" max="14" width="7.85546875" style="214" customWidth="1"/>
    <col min="15" max="15" width="35.5703125" style="214" customWidth="1"/>
    <col min="16" max="16" width="11.85546875" style="214" bestFit="1" customWidth="1"/>
    <col min="17" max="17" width="10" style="216" customWidth="1"/>
    <col min="18" max="18" width="12.5703125" style="1" customWidth="1"/>
    <col min="19" max="19" width="15.5703125" style="1" customWidth="1"/>
    <col min="20" max="20" width="16.28515625" style="1" customWidth="1"/>
    <col min="21" max="21" width="14.28515625" style="1" customWidth="1"/>
    <col min="22" max="22" width="11.42578125" style="1"/>
    <col min="23" max="23" width="13.42578125" style="1" customWidth="1"/>
    <col min="24" max="26" width="14.140625" style="1" customWidth="1"/>
    <col min="27" max="27" width="16.85546875" style="1" customWidth="1"/>
    <col min="28" max="28" width="17.5703125" style="1" customWidth="1"/>
    <col min="32" max="32" width="12.7109375" bestFit="1" customWidth="1"/>
  </cols>
  <sheetData>
    <row r="1" spans="1:32" ht="40.5" thickBot="1" x14ac:dyDescent="0.35">
      <c r="A1" s="185" t="s">
        <v>4870</v>
      </c>
      <c r="B1" s="185" t="s">
        <v>4871</v>
      </c>
      <c r="C1" s="349" t="s">
        <v>4872</v>
      </c>
      <c r="D1" s="349" t="s">
        <v>4873</v>
      </c>
      <c r="E1" s="186" t="s">
        <v>4874</v>
      </c>
      <c r="F1" s="350" t="s">
        <v>4554</v>
      </c>
      <c r="G1" s="190" t="s">
        <v>4427</v>
      </c>
      <c r="H1" s="186" t="s">
        <v>4875</v>
      </c>
      <c r="I1" s="186" t="s">
        <v>4876</v>
      </c>
      <c r="J1" s="186" t="s">
        <v>4877</v>
      </c>
      <c r="K1" s="187" t="s">
        <v>4878</v>
      </c>
      <c r="L1" s="188" t="s">
        <v>4879</v>
      </c>
      <c r="M1" s="187" t="s">
        <v>4414</v>
      </c>
      <c r="N1" s="187" t="s">
        <v>4415</v>
      </c>
      <c r="O1" s="189" t="s">
        <v>4880</v>
      </c>
      <c r="P1" s="190" t="s">
        <v>4881</v>
      </c>
      <c r="Q1" s="191" t="s">
        <v>1414</v>
      </c>
      <c r="R1" s="192" t="s">
        <v>4882</v>
      </c>
      <c r="S1" s="193" t="s">
        <v>4883</v>
      </c>
      <c r="T1" s="193" t="s">
        <v>4884</v>
      </c>
      <c r="U1" s="193" t="s">
        <v>4885</v>
      </c>
      <c r="V1" s="192" t="s">
        <v>4886</v>
      </c>
      <c r="W1" s="192" t="s">
        <v>4887</v>
      </c>
      <c r="X1" s="192" t="s">
        <v>4888</v>
      </c>
      <c r="Y1" s="192" t="s">
        <v>4889</v>
      </c>
      <c r="Z1" s="192" t="s">
        <v>4890</v>
      </c>
      <c r="AA1" s="194" t="s">
        <v>4891</v>
      </c>
      <c r="AB1" s="194" t="s">
        <v>4892</v>
      </c>
      <c r="AC1" s="195" t="s">
        <v>4893</v>
      </c>
      <c r="AD1" s="195" t="s">
        <v>4894</v>
      </c>
      <c r="AE1" s="3" t="s">
        <v>4895</v>
      </c>
      <c r="AF1" s="258" t="s">
        <v>2289</v>
      </c>
    </row>
    <row r="2" spans="1:32" x14ac:dyDescent="0.2">
      <c r="C2" s="223" t="s">
        <v>4311</v>
      </c>
      <c r="D2" s="223">
        <v>48</v>
      </c>
      <c r="E2" s="214" t="s">
        <v>4312</v>
      </c>
      <c r="F2" s="214" t="s">
        <v>723</v>
      </c>
      <c r="G2" s="214">
        <v>303</v>
      </c>
      <c r="I2" s="214">
        <v>1</v>
      </c>
      <c r="J2" s="214">
        <v>114</v>
      </c>
      <c r="K2" s="214">
        <v>45</v>
      </c>
      <c r="P2" s="214" t="s">
        <v>663</v>
      </c>
      <c r="Q2" s="216" t="s">
        <v>777</v>
      </c>
    </row>
    <row r="3" spans="1:32" x14ac:dyDescent="0.2">
      <c r="C3" s="223" t="s">
        <v>4311</v>
      </c>
      <c r="D3" s="223">
        <v>49</v>
      </c>
      <c r="E3" s="214" t="s">
        <v>4313</v>
      </c>
      <c r="F3" s="214" t="s">
        <v>2085</v>
      </c>
      <c r="G3" s="214">
        <v>152</v>
      </c>
      <c r="I3" s="214">
        <v>2</v>
      </c>
      <c r="J3" s="214">
        <v>168</v>
      </c>
      <c r="K3" s="214">
        <v>46</v>
      </c>
      <c r="P3" s="214" t="s">
        <v>663</v>
      </c>
      <c r="Q3" s="216" t="s">
        <v>1560</v>
      </c>
    </row>
    <row r="4" spans="1:32" s="225" customFormat="1" x14ac:dyDescent="0.2">
      <c r="A4" s="224"/>
      <c r="C4" s="405" t="s">
        <v>4453</v>
      </c>
      <c r="D4" s="228"/>
      <c r="E4" s="228"/>
      <c r="F4" s="228"/>
      <c r="G4" s="228"/>
      <c r="H4" s="228"/>
      <c r="I4" s="228"/>
      <c r="J4" s="228"/>
      <c r="K4" s="228"/>
      <c r="L4" s="228"/>
      <c r="M4" s="228"/>
      <c r="N4" s="228"/>
      <c r="O4" s="228"/>
      <c r="P4" s="228"/>
      <c r="Q4" s="228"/>
      <c r="R4" s="1"/>
      <c r="S4" s="1"/>
      <c r="T4" s="1"/>
      <c r="U4" s="1"/>
      <c r="V4" s="1"/>
      <c r="W4" s="1"/>
      <c r="X4" s="1"/>
      <c r="Y4" s="1"/>
      <c r="Z4" s="1"/>
      <c r="AA4" s="1"/>
      <c r="AB4" s="1"/>
    </row>
    <row r="5" spans="1:32" x14ac:dyDescent="0.2">
      <c r="C5" s="223" t="s">
        <v>4314</v>
      </c>
      <c r="D5" s="223" t="s">
        <v>4898</v>
      </c>
      <c r="E5" s="214" t="s">
        <v>4683</v>
      </c>
      <c r="F5" s="214" t="s">
        <v>654</v>
      </c>
      <c r="G5" s="214">
        <v>152</v>
      </c>
      <c r="I5" s="214">
        <v>2</v>
      </c>
      <c r="J5" s="214">
        <v>171</v>
      </c>
      <c r="K5" s="214">
        <v>39</v>
      </c>
      <c r="P5" s="214" t="s">
        <v>663</v>
      </c>
      <c r="Q5" s="216" t="s">
        <v>636</v>
      </c>
    </row>
    <row r="6" spans="1:32" x14ac:dyDescent="0.2">
      <c r="C6" s="223" t="s">
        <v>4314</v>
      </c>
      <c r="D6" s="223" t="s">
        <v>4899</v>
      </c>
      <c r="F6" s="214" t="s">
        <v>245</v>
      </c>
      <c r="G6" s="214">
        <v>151</v>
      </c>
      <c r="I6" s="214">
        <v>2</v>
      </c>
      <c r="J6" s="214">
        <v>12.5</v>
      </c>
      <c r="K6" s="214">
        <v>36</v>
      </c>
      <c r="P6" s="214" t="s">
        <v>1754</v>
      </c>
      <c r="Q6" s="216" t="s">
        <v>636</v>
      </c>
    </row>
    <row r="7" spans="1:32" x14ac:dyDescent="0.2">
      <c r="C7" s="223" t="s">
        <v>4314</v>
      </c>
      <c r="D7" s="223" t="s">
        <v>4900</v>
      </c>
      <c r="E7" s="214" t="s">
        <v>4686</v>
      </c>
      <c r="F7" s="214" t="s">
        <v>1180</v>
      </c>
      <c r="G7" s="214">
        <v>151</v>
      </c>
      <c r="I7" s="214">
        <v>2</v>
      </c>
      <c r="J7" s="214">
        <v>257</v>
      </c>
      <c r="K7" s="214">
        <v>39</v>
      </c>
      <c r="P7" s="214" t="s">
        <v>639</v>
      </c>
      <c r="Q7" s="216" t="s">
        <v>4687</v>
      </c>
    </row>
    <row r="8" spans="1:32" x14ac:dyDescent="0.2">
      <c r="C8" s="223" t="s">
        <v>4314</v>
      </c>
      <c r="D8" s="223" t="s">
        <v>4901</v>
      </c>
      <c r="E8" s="214" t="s">
        <v>645</v>
      </c>
      <c r="F8" s="214" t="s">
        <v>646</v>
      </c>
      <c r="G8" s="214">
        <v>303</v>
      </c>
      <c r="I8" s="214">
        <v>1</v>
      </c>
      <c r="J8" s="214">
        <v>200</v>
      </c>
      <c r="K8" s="214">
        <v>54</v>
      </c>
      <c r="P8" s="214" t="s">
        <v>647</v>
      </c>
      <c r="Q8" s="216" t="s">
        <v>4688</v>
      </c>
    </row>
    <row r="9" spans="1:32" x14ac:dyDescent="0.2">
      <c r="C9" s="223" t="s">
        <v>4314</v>
      </c>
      <c r="D9" s="223" t="s">
        <v>4902</v>
      </c>
      <c r="E9" s="214" t="s">
        <v>645</v>
      </c>
      <c r="F9" s="214" t="s">
        <v>646</v>
      </c>
      <c r="G9" s="214">
        <v>303</v>
      </c>
      <c r="I9" s="214">
        <v>1</v>
      </c>
      <c r="J9" s="214">
        <v>200</v>
      </c>
      <c r="K9" s="214">
        <v>54</v>
      </c>
      <c r="P9" s="214" t="s">
        <v>647</v>
      </c>
      <c r="Q9" s="216" t="s">
        <v>2906</v>
      </c>
      <c r="R9" s="181"/>
    </row>
    <row r="10" spans="1:32" x14ac:dyDescent="0.2">
      <c r="C10" s="223" t="s">
        <v>4314</v>
      </c>
      <c r="D10" s="223" t="s">
        <v>4903</v>
      </c>
      <c r="E10" s="214" t="s">
        <v>246</v>
      </c>
      <c r="F10" s="214">
        <v>250812</v>
      </c>
      <c r="G10" s="214">
        <v>303</v>
      </c>
      <c r="I10" s="214">
        <v>1</v>
      </c>
      <c r="J10" s="214">
        <v>16</v>
      </c>
      <c r="K10" s="214">
        <v>50</v>
      </c>
      <c r="P10" s="214" t="s">
        <v>663</v>
      </c>
      <c r="Q10" s="216" t="s">
        <v>2906</v>
      </c>
    </row>
    <row r="11" spans="1:32" x14ac:dyDescent="0.2">
      <c r="C11" s="223" t="s">
        <v>4314</v>
      </c>
      <c r="D11" s="223" t="s">
        <v>4904</v>
      </c>
      <c r="E11" s="214" t="s">
        <v>247</v>
      </c>
      <c r="F11" s="214" t="s">
        <v>651</v>
      </c>
      <c r="G11" s="214">
        <v>303</v>
      </c>
      <c r="I11" s="214">
        <v>1</v>
      </c>
      <c r="J11" s="214">
        <v>16</v>
      </c>
      <c r="K11" s="214">
        <v>50</v>
      </c>
      <c r="P11" s="214" t="s">
        <v>663</v>
      </c>
      <c r="Q11" s="216" t="s">
        <v>649</v>
      </c>
    </row>
    <row r="12" spans="1:32" x14ac:dyDescent="0.2">
      <c r="C12" s="223" t="s">
        <v>4314</v>
      </c>
      <c r="D12" s="223" t="s">
        <v>4905</v>
      </c>
      <c r="E12" s="214" t="s">
        <v>248</v>
      </c>
      <c r="F12" s="214" t="s">
        <v>249</v>
      </c>
      <c r="G12" s="214">
        <v>303</v>
      </c>
      <c r="I12" s="214">
        <v>1</v>
      </c>
      <c r="J12" s="214">
        <v>11</v>
      </c>
      <c r="K12" s="214">
        <v>50</v>
      </c>
      <c r="P12" s="214" t="s">
        <v>639</v>
      </c>
      <c r="Q12" s="216" t="s">
        <v>649</v>
      </c>
    </row>
    <row r="13" spans="1:32" x14ac:dyDescent="0.2">
      <c r="C13" s="223" t="s">
        <v>4314</v>
      </c>
      <c r="D13" s="223" t="s">
        <v>4906</v>
      </c>
      <c r="E13" s="214" t="s">
        <v>250</v>
      </c>
      <c r="F13" s="214" t="s">
        <v>251</v>
      </c>
      <c r="G13" s="214">
        <v>151</v>
      </c>
      <c r="I13" s="214">
        <v>2</v>
      </c>
      <c r="J13" s="214">
        <v>5.5</v>
      </c>
      <c r="P13" s="214" t="s">
        <v>639</v>
      </c>
      <c r="Q13" s="216" t="s">
        <v>649</v>
      </c>
    </row>
    <row r="14" spans="1:32" x14ac:dyDescent="0.2">
      <c r="C14" s="223" t="s">
        <v>4314</v>
      </c>
      <c r="D14" s="223" t="s">
        <v>4907</v>
      </c>
      <c r="E14" s="214" t="s">
        <v>252</v>
      </c>
      <c r="F14" s="214" t="s">
        <v>1664</v>
      </c>
      <c r="G14" s="214">
        <v>151</v>
      </c>
      <c r="I14" s="214">
        <v>2</v>
      </c>
      <c r="J14" s="214">
        <v>3</v>
      </c>
      <c r="K14" s="214">
        <v>26</v>
      </c>
      <c r="P14" s="214" t="s">
        <v>647</v>
      </c>
      <c r="Q14" s="216" t="s">
        <v>649</v>
      </c>
    </row>
    <row r="15" spans="1:32" x14ac:dyDescent="0.2">
      <c r="C15" s="232" t="s">
        <v>4314</v>
      </c>
      <c r="D15" s="232" t="s">
        <v>4908</v>
      </c>
      <c r="E15" s="220" t="s">
        <v>253</v>
      </c>
      <c r="F15" s="220" t="s">
        <v>4697</v>
      </c>
      <c r="G15" s="220">
        <v>303</v>
      </c>
      <c r="H15" s="220"/>
      <c r="I15" s="220">
        <v>1</v>
      </c>
      <c r="J15" s="220">
        <v>58</v>
      </c>
      <c r="K15" s="220">
        <v>36</v>
      </c>
      <c r="L15" s="220"/>
      <c r="M15" s="220"/>
      <c r="N15" s="220"/>
      <c r="O15" s="220" t="s">
        <v>1397</v>
      </c>
      <c r="P15" s="220" t="s">
        <v>1754</v>
      </c>
      <c r="Q15" s="222" t="s">
        <v>254</v>
      </c>
    </row>
    <row r="16" spans="1:32" x14ac:dyDescent="0.2">
      <c r="C16" s="223" t="s">
        <v>4314</v>
      </c>
      <c r="D16" s="223" t="s">
        <v>4909</v>
      </c>
      <c r="E16" s="214" t="s">
        <v>255</v>
      </c>
      <c r="F16" s="214" t="s">
        <v>1657</v>
      </c>
      <c r="G16" s="214">
        <v>151</v>
      </c>
      <c r="I16" s="214">
        <v>2</v>
      </c>
      <c r="J16" s="214">
        <v>8</v>
      </c>
      <c r="K16" s="214">
        <v>45</v>
      </c>
      <c r="O16" s="214" t="s">
        <v>2528</v>
      </c>
      <c r="P16" s="214" t="s">
        <v>1754</v>
      </c>
      <c r="Q16" s="216" t="s">
        <v>254</v>
      </c>
    </row>
    <row r="17" spans="3:17" x14ac:dyDescent="0.2">
      <c r="C17" s="223" t="s">
        <v>4314</v>
      </c>
      <c r="D17" s="223" t="s">
        <v>4910</v>
      </c>
      <c r="E17" s="214" t="s">
        <v>255</v>
      </c>
      <c r="F17" s="214" t="s">
        <v>2951</v>
      </c>
      <c r="G17" s="214">
        <v>151</v>
      </c>
      <c r="I17" s="214">
        <v>2</v>
      </c>
      <c r="J17" s="214">
        <v>8</v>
      </c>
      <c r="K17" s="214">
        <v>45</v>
      </c>
      <c r="O17" s="214" t="s">
        <v>2528</v>
      </c>
      <c r="P17" s="214" t="s">
        <v>1754</v>
      </c>
      <c r="Q17" s="216" t="s">
        <v>254</v>
      </c>
    </row>
    <row r="18" spans="3:17" x14ac:dyDescent="0.2">
      <c r="C18" s="223" t="s">
        <v>4314</v>
      </c>
      <c r="D18" s="223" t="s">
        <v>4911</v>
      </c>
      <c r="E18" s="214" t="s">
        <v>255</v>
      </c>
      <c r="F18" s="214" t="s">
        <v>256</v>
      </c>
      <c r="G18" s="214">
        <v>151</v>
      </c>
      <c r="I18" s="214">
        <v>2</v>
      </c>
      <c r="J18" s="214">
        <v>8</v>
      </c>
      <c r="K18" s="214">
        <v>45</v>
      </c>
      <c r="O18" s="214" t="s">
        <v>2528</v>
      </c>
      <c r="P18" s="214" t="s">
        <v>669</v>
      </c>
      <c r="Q18" s="216" t="s">
        <v>4691</v>
      </c>
    </row>
    <row r="19" spans="3:17" x14ac:dyDescent="0.2">
      <c r="C19" s="223" t="s">
        <v>4314</v>
      </c>
      <c r="D19" s="223" t="s">
        <v>3639</v>
      </c>
      <c r="E19" s="214" t="s">
        <v>255</v>
      </c>
      <c r="F19" s="214" t="s">
        <v>1690</v>
      </c>
      <c r="G19" s="214">
        <v>151</v>
      </c>
      <c r="I19" s="214">
        <v>2</v>
      </c>
      <c r="J19" s="214">
        <v>8</v>
      </c>
      <c r="K19" s="214">
        <v>45</v>
      </c>
      <c r="O19" s="214" t="s">
        <v>2528</v>
      </c>
      <c r="P19" s="214" t="s">
        <v>669</v>
      </c>
      <c r="Q19" s="216" t="s">
        <v>4691</v>
      </c>
    </row>
    <row r="20" spans="3:17" x14ac:dyDescent="0.2">
      <c r="C20" s="223" t="s">
        <v>4314</v>
      </c>
      <c r="D20" s="223" t="s">
        <v>4912</v>
      </c>
      <c r="E20" s="214" t="s">
        <v>255</v>
      </c>
      <c r="F20" s="214" t="s">
        <v>257</v>
      </c>
      <c r="G20" s="214">
        <v>151</v>
      </c>
      <c r="I20" s="214">
        <v>2</v>
      </c>
      <c r="J20" s="214">
        <v>8</v>
      </c>
      <c r="K20" s="214">
        <v>45</v>
      </c>
      <c r="O20" s="214" t="s">
        <v>2528</v>
      </c>
      <c r="P20" s="214" t="s">
        <v>776</v>
      </c>
      <c r="Q20" s="216" t="s">
        <v>4691</v>
      </c>
    </row>
    <row r="21" spans="3:17" x14ac:dyDescent="0.2">
      <c r="C21" s="223" t="s">
        <v>4314</v>
      </c>
      <c r="D21" s="223" t="s">
        <v>4913</v>
      </c>
      <c r="E21" s="214" t="s">
        <v>255</v>
      </c>
      <c r="F21" s="214" t="s">
        <v>1600</v>
      </c>
      <c r="G21" s="214">
        <v>151</v>
      </c>
      <c r="I21" s="214">
        <v>2</v>
      </c>
      <c r="J21" s="214">
        <v>8</v>
      </c>
      <c r="K21" s="214">
        <v>45</v>
      </c>
      <c r="O21" s="214" t="s">
        <v>2528</v>
      </c>
      <c r="P21" s="214" t="s">
        <v>776</v>
      </c>
      <c r="Q21" s="216" t="s">
        <v>4691</v>
      </c>
    </row>
    <row r="22" spans="3:17" x14ac:dyDescent="0.2">
      <c r="C22" s="223" t="s">
        <v>4314</v>
      </c>
      <c r="D22" s="223" t="s">
        <v>4914</v>
      </c>
      <c r="E22" s="214" t="s">
        <v>255</v>
      </c>
      <c r="F22" s="214" t="s">
        <v>3752</v>
      </c>
      <c r="G22" s="214">
        <v>151</v>
      </c>
      <c r="I22" s="214">
        <v>2</v>
      </c>
      <c r="J22" s="214">
        <v>8</v>
      </c>
      <c r="K22" s="214">
        <v>45</v>
      </c>
      <c r="O22" s="214" t="s">
        <v>2528</v>
      </c>
      <c r="P22" s="214" t="s">
        <v>776</v>
      </c>
      <c r="Q22" s="216" t="s">
        <v>4691</v>
      </c>
    </row>
    <row r="23" spans="3:17" x14ac:dyDescent="0.2">
      <c r="C23" s="223" t="s">
        <v>4314</v>
      </c>
      <c r="D23" s="223" t="s">
        <v>4915</v>
      </c>
      <c r="E23" s="214" t="s">
        <v>255</v>
      </c>
      <c r="F23" s="214" t="s">
        <v>258</v>
      </c>
      <c r="G23" s="214">
        <v>151</v>
      </c>
      <c r="I23" s="214">
        <v>2</v>
      </c>
      <c r="J23" s="214">
        <v>8</v>
      </c>
      <c r="K23" s="214">
        <v>45</v>
      </c>
      <c r="O23" s="214" t="s">
        <v>2528</v>
      </c>
      <c r="P23" s="214" t="s">
        <v>1754</v>
      </c>
      <c r="Q23" s="216" t="s">
        <v>4691</v>
      </c>
    </row>
    <row r="24" spans="3:17" x14ac:dyDescent="0.2">
      <c r="C24" s="223" t="s">
        <v>4314</v>
      </c>
      <c r="D24" s="223" t="s">
        <v>1748</v>
      </c>
      <c r="E24" s="214" t="s">
        <v>255</v>
      </c>
      <c r="F24" s="214" t="s">
        <v>259</v>
      </c>
      <c r="G24" s="214">
        <v>151</v>
      </c>
      <c r="I24" s="214">
        <v>2</v>
      </c>
      <c r="J24" s="214">
        <v>8</v>
      </c>
      <c r="K24" s="214">
        <v>45</v>
      </c>
      <c r="O24" s="214" t="s">
        <v>2528</v>
      </c>
      <c r="P24" s="214" t="s">
        <v>1754</v>
      </c>
      <c r="Q24" s="216" t="s">
        <v>4691</v>
      </c>
    </row>
    <row r="25" spans="3:17" x14ac:dyDescent="0.2">
      <c r="C25" s="223" t="s">
        <v>4314</v>
      </c>
      <c r="D25" s="223" t="s">
        <v>1749</v>
      </c>
      <c r="E25" s="214" t="s">
        <v>260</v>
      </c>
      <c r="F25" s="214" t="s">
        <v>3290</v>
      </c>
      <c r="G25" s="214">
        <v>151</v>
      </c>
      <c r="I25" s="214">
        <v>2</v>
      </c>
      <c r="J25" s="214">
        <v>10.5</v>
      </c>
      <c r="K25" s="214">
        <v>45</v>
      </c>
      <c r="O25" s="214" t="s">
        <v>2528</v>
      </c>
      <c r="P25" s="214" t="s">
        <v>669</v>
      </c>
      <c r="Q25" s="216" t="s">
        <v>4691</v>
      </c>
    </row>
    <row r="26" spans="3:17" x14ac:dyDescent="0.2">
      <c r="C26" s="223" t="s">
        <v>4314</v>
      </c>
      <c r="D26" s="223" t="s">
        <v>1750</v>
      </c>
      <c r="E26" s="214" t="s">
        <v>260</v>
      </c>
      <c r="F26" s="214" t="s">
        <v>1069</v>
      </c>
      <c r="G26" s="214">
        <v>151</v>
      </c>
      <c r="I26" s="214">
        <v>2</v>
      </c>
      <c r="J26" s="214">
        <v>10.5</v>
      </c>
      <c r="K26" s="214">
        <v>45</v>
      </c>
      <c r="O26" s="214" t="s">
        <v>2528</v>
      </c>
      <c r="P26" s="214" t="s">
        <v>669</v>
      </c>
      <c r="Q26" s="216" t="s">
        <v>2913</v>
      </c>
    </row>
    <row r="27" spans="3:17" x14ac:dyDescent="0.2">
      <c r="C27" s="223" t="s">
        <v>4314</v>
      </c>
      <c r="D27" s="223" t="s">
        <v>1751</v>
      </c>
      <c r="E27" s="214" t="s">
        <v>260</v>
      </c>
      <c r="F27" s="214" t="s">
        <v>261</v>
      </c>
      <c r="G27" s="214">
        <v>151</v>
      </c>
      <c r="I27" s="214">
        <v>2</v>
      </c>
      <c r="J27" s="214">
        <v>10.5</v>
      </c>
      <c r="K27" s="214">
        <v>45</v>
      </c>
      <c r="O27" s="214" t="s">
        <v>2528</v>
      </c>
      <c r="P27" s="214" t="s">
        <v>669</v>
      </c>
      <c r="Q27" s="216" t="s">
        <v>2913</v>
      </c>
    </row>
    <row r="28" spans="3:17" x14ac:dyDescent="0.2">
      <c r="C28" s="223" t="s">
        <v>4314</v>
      </c>
      <c r="D28" s="223" t="s">
        <v>1756</v>
      </c>
      <c r="E28" s="214" t="s">
        <v>260</v>
      </c>
      <c r="F28" s="214" t="s">
        <v>1081</v>
      </c>
      <c r="G28" s="214">
        <v>151</v>
      </c>
      <c r="I28" s="214">
        <v>2</v>
      </c>
      <c r="J28" s="214">
        <v>10.5</v>
      </c>
      <c r="K28" s="214">
        <v>45</v>
      </c>
      <c r="O28" s="214" t="s">
        <v>2528</v>
      </c>
      <c r="P28" s="214" t="s">
        <v>776</v>
      </c>
      <c r="Q28" s="216" t="s">
        <v>2913</v>
      </c>
    </row>
    <row r="29" spans="3:17" x14ac:dyDescent="0.2">
      <c r="C29" s="223" t="s">
        <v>4314</v>
      </c>
      <c r="D29" s="223" t="s">
        <v>774</v>
      </c>
      <c r="E29" s="214" t="s">
        <v>260</v>
      </c>
      <c r="F29" s="214" t="s">
        <v>262</v>
      </c>
      <c r="G29" s="214">
        <v>151</v>
      </c>
      <c r="I29" s="214">
        <v>2</v>
      </c>
      <c r="J29" s="214">
        <v>8</v>
      </c>
      <c r="K29" s="214">
        <v>63</v>
      </c>
      <c r="O29" s="214" t="s">
        <v>2528</v>
      </c>
      <c r="P29" s="214" t="s">
        <v>1754</v>
      </c>
      <c r="Q29" s="216" t="s">
        <v>2913</v>
      </c>
    </row>
    <row r="30" spans="3:17" x14ac:dyDescent="0.2">
      <c r="C30" s="223" t="s">
        <v>4314</v>
      </c>
      <c r="D30" s="223" t="s">
        <v>778</v>
      </c>
      <c r="E30" s="214" t="s">
        <v>260</v>
      </c>
      <c r="F30" s="214" t="s">
        <v>263</v>
      </c>
      <c r="G30" s="214">
        <v>151</v>
      </c>
      <c r="I30" s="214">
        <v>2</v>
      </c>
      <c r="J30" s="214">
        <v>8</v>
      </c>
      <c r="K30" s="214">
        <v>63</v>
      </c>
      <c r="O30" s="214" t="s">
        <v>2528</v>
      </c>
      <c r="P30" s="214" t="s">
        <v>1754</v>
      </c>
      <c r="Q30" s="216" t="s">
        <v>2913</v>
      </c>
    </row>
    <row r="31" spans="3:17" x14ac:dyDescent="0.2">
      <c r="C31" s="223" t="s">
        <v>4314</v>
      </c>
      <c r="D31" s="223" t="s">
        <v>780</v>
      </c>
      <c r="E31" s="214" t="s">
        <v>260</v>
      </c>
      <c r="F31" s="214" t="s">
        <v>264</v>
      </c>
      <c r="G31" s="214">
        <v>151</v>
      </c>
      <c r="I31" s="214">
        <v>2</v>
      </c>
      <c r="J31" s="214">
        <v>8</v>
      </c>
      <c r="K31" s="214">
        <v>63</v>
      </c>
      <c r="O31" s="214" t="s">
        <v>2528</v>
      </c>
      <c r="P31" s="214" t="s">
        <v>1754</v>
      </c>
      <c r="Q31" s="216" t="s">
        <v>2913</v>
      </c>
    </row>
    <row r="32" spans="3:17" x14ac:dyDescent="0.2">
      <c r="C32" s="223" t="s">
        <v>4314</v>
      </c>
      <c r="D32" s="223" t="s">
        <v>782</v>
      </c>
      <c r="E32" s="214" t="s">
        <v>3967</v>
      </c>
      <c r="F32" s="214" t="s">
        <v>265</v>
      </c>
      <c r="G32" s="214">
        <v>151</v>
      </c>
      <c r="I32" s="214">
        <v>2</v>
      </c>
      <c r="J32" s="214">
        <v>8</v>
      </c>
      <c r="K32" s="214">
        <v>63</v>
      </c>
      <c r="O32" s="214" t="s">
        <v>2528</v>
      </c>
      <c r="P32" s="214" t="s">
        <v>669</v>
      </c>
      <c r="Q32" s="216" t="s">
        <v>2921</v>
      </c>
    </row>
    <row r="33" spans="3:17" x14ac:dyDescent="0.2">
      <c r="C33" s="223" t="s">
        <v>4314</v>
      </c>
      <c r="D33" s="223" t="s">
        <v>630</v>
      </c>
      <c r="E33" s="214" t="s">
        <v>3967</v>
      </c>
      <c r="F33" s="214" t="s">
        <v>1581</v>
      </c>
      <c r="G33" s="214">
        <v>151</v>
      </c>
      <c r="I33" s="214">
        <v>2</v>
      </c>
      <c r="J33" s="214">
        <v>8</v>
      </c>
      <c r="K33" s="214">
        <v>45</v>
      </c>
      <c r="O33" s="214" t="s">
        <v>2528</v>
      </c>
      <c r="P33" s="214" t="s">
        <v>669</v>
      </c>
      <c r="Q33" s="216" t="s">
        <v>2921</v>
      </c>
    </row>
    <row r="34" spans="3:17" x14ac:dyDescent="0.2">
      <c r="C34" s="223" t="s">
        <v>4314</v>
      </c>
      <c r="D34" s="223" t="s">
        <v>632</v>
      </c>
      <c r="E34" s="214" t="s">
        <v>3967</v>
      </c>
      <c r="F34" s="214" t="s">
        <v>1585</v>
      </c>
      <c r="G34" s="214">
        <v>151</v>
      </c>
      <c r="I34" s="214">
        <v>2</v>
      </c>
      <c r="J34" s="214">
        <v>8</v>
      </c>
      <c r="K34" s="214">
        <v>45</v>
      </c>
      <c r="O34" s="214" t="s">
        <v>2528</v>
      </c>
      <c r="P34" s="214" t="s">
        <v>776</v>
      </c>
      <c r="Q34" s="216" t="s">
        <v>2921</v>
      </c>
    </row>
    <row r="35" spans="3:17" x14ac:dyDescent="0.2">
      <c r="C35" s="223" t="s">
        <v>4314</v>
      </c>
      <c r="D35" s="223" t="s">
        <v>799</v>
      </c>
      <c r="E35" s="214" t="s">
        <v>3967</v>
      </c>
      <c r="F35" s="214" t="s">
        <v>1592</v>
      </c>
      <c r="G35" s="214">
        <v>151</v>
      </c>
      <c r="I35" s="214">
        <v>2</v>
      </c>
      <c r="J35" s="214">
        <v>8</v>
      </c>
      <c r="K35" s="214">
        <v>45</v>
      </c>
      <c r="O35" s="214" t="s">
        <v>2528</v>
      </c>
      <c r="P35" s="214" t="s">
        <v>776</v>
      </c>
      <c r="Q35" s="216" t="s">
        <v>2921</v>
      </c>
    </row>
    <row r="36" spans="3:17" x14ac:dyDescent="0.2">
      <c r="C36" s="223" t="s">
        <v>4314</v>
      </c>
      <c r="D36" s="223" t="s">
        <v>801</v>
      </c>
      <c r="E36" s="214" t="s">
        <v>3967</v>
      </c>
      <c r="F36" s="214" t="s">
        <v>266</v>
      </c>
      <c r="G36" s="214">
        <v>151</v>
      </c>
      <c r="I36" s="214">
        <v>2</v>
      </c>
      <c r="J36" s="214">
        <v>8</v>
      </c>
      <c r="K36" s="214">
        <v>45</v>
      </c>
      <c r="O36" s="214" t="s">
        <v>2528</v>
      </c>
      <c r="P36" s="214" t="s">
        <v>1754</v>
      </c>
      <c r="Q36" s="216" t="s">
        <v>2921</v>
      </c>
    </row>
    <row r="37" spans="3:17" x14ac:dyDescent="0.2">
      <c r="C37" s="223" t="s">
        <v>4314</v>
      </c>
      <c r="D37" s="223" t="s">
        <v>803</v>
      </c>
      <c r="E37" s="214" t="s">
        <v>3967</v>
      </c>
      <c r="F37" s="214" t="s">
        <v>267</v>
      </c>
      <c r="G37" s="214">
        <v>151</v>
      </c>
      <c r="I37" s="214">
        <v>2</v>
      </c>
      <c r="J37" s="214">
        <v>8</v>
      </c>
      <c r="K37" s="214">
        <v>45</v>
      </c>
      <c r="O37" s="214" t="s">
        <v>2528</v>
      </c>
      <c r="P37" s="214" t="s">
        <v>1754</v>
      </c>
      <c r="Q37" s="216" t="s">
        <v>2921</v>
      </c>
    </row>
    <row r="38" spans="3:17" x14ac:dyDescent="0.2">
      <c r="C38" s="223" t="s">
        <v>4314</v>
      </c>
      <c r="D38" s="223" t="s">
        <v>805</v>
      </c>
      <c r="E38" s="214" t="s">
        <v>3967</v>
      </c>
      <c r="F38" s="214" t="s">
        <v>1600</v>
      </c>
      <c r="G38" s="214">
        <v>151</v>
      </c>
      <c r="I38" s="214">
        <v>2</v>
      </c>
      <c r="J38" s="214">
        <v>8</v>
      </c>
      <c r="K38" s="214">
        <v>45</v>
      </c>
      <c r="O38" s="214" t="s">
        <v>2528</v>
      </c>
      <c r="P38" s="214" t="s">
        <v>1754</v>
      </c>
      <c r="Q38" s="216" t="s">
        <v>2921</v>
      </c>
    </row>
    <row r="39" spans="3:17" x14ac:dyDescent="0.2">
      <c r="C39" s="223" t="s">
        <v>4314</v>
      </c>
      <c r="D39" s="223" t="s">
        <v>808</v>
      </c>
      <c r="E39" s="214" t="s">
        <v>3967</v>
      </c>
      <c r="F39" s="214" t="s">
        <v>259</v>
      </c>
      <c r="G39" s="214">
        <v>151</v>
      </c>
      <c r="I39" s="214">
        <v>2</v>
      </c>
      <c r="J39" s="214">
        <v>8</v>
      </c>
      <c r="K39" s="214">
        <v>45</v>
      </c>
      <c r="O39" s="214" t="s">
        <v>2528</v>
      </c>
      <c r="P39" s="214" t="s">
        <v>669</v>
      </c>
      <c r="Q39" s="216" t="s">
        <v>2921</v>
      </c>
    </row>
    <row r="40" spans="3:17" x14ac:dyDescent="0.2">
      <c r="C40" s="223" t="s">
        <v>4314</v>
      </c>
      <c r="D40" s="223" t="s">
        <v>811</v>
      </c>
      <c r="E40" s="214" t="s">
        <v>268</v>
      </c>
      <c r="F40" s="214" t="s">
        <v>269</v>
      </c>
      <c r="G40" s="214">
        <v>151</v>
      </c>
      <c r="I40" s="214">
        <v>2</v>
      </c>
      <c r="J40" s="214">
        <v>2.5</v>
      </c>
      <c r="K40" s="214">
        <v>45</v>
      </c>
      <c r="O40" s="214" t="s">
        <v>2528</v>
      </c>
      <c r="P40" s="214" t="s">
        <v>669</v>
      </c>
      <c r="Q40" s="216" t="s">
        <v>2921</v>
      </c>
    </row>
    <row r="41" spans="3:17" x14ac:dyDescent="0.2">
      <c r="C41" s="223" t="s">
        <v>4314</v>
      </c>
      <c r="D41" s="223" t="s">
        <v>813</v>
      </c>
      <c r="E41" s="214" t="s">
        <v>270</v>
      </c>
      <c r="F41" s="214" t="s">
        <v>271</v>
      </c>
      <c r="G41" s="214">
        <v>151</v>
      </c>
      <c r="I41" s="214">
        <v>2</v>
      </c>
      <c r="J41" s="214">
        <v>2.5</v>
      </c>
      <c r="K41" s="214">
        <v>45</v>
      </c>
      <c r="O41" s="214" t="s">
        <v>2528</v>
      </c>
      <c r="P41" s="214" t="s">
        <v>669</v>
      </c>
      <c r="Q41" s="216" t="s">
        <v>655</v>
      </c>
    </row>
    <row r="42" spans="3:17" x14ac:dyDescent="0.2">
      <c r="C42" s="223" t="s">
        <v>4314</v>
      </c>
      <c r="D42" s="223" t="s">
        <v>1818</v>
      </c>
      <c r="E42" s="214" t="s">
        <v>272</v>
      </c>
      <c r="F42" s="214" t="s">
        <v>273</v>
      </c>
      <c r="G42" s="214">
        <v>151</v>
      </c>
      <c r="I42" s="214">
        <v>2</v>
      </c>
      <c r="J42" s="214">
        <v>2.5</v>
      </c>
      <c r="K42" s="214">
        <v>45</v>
      </c>
      <c r="O42" s="214" t="s">
        <v>2528</v>
      </c>
      <c r="P42" s="214" t="s">
        <v>669</v>
      </c>
      <c r="Q42" s="216" t="s">
        <v>655</v>
      </c>
    </row>
    <row r="43" spans="3:17" x14ac:dyDescent="0.2">
      <c r="C43" s="223" t="s">
        <v>4314</v>
      </c>
      <c r="D43" s="223" t="s">
        <v>1820</v>
      </c>
      <c r="E43" s="214" t="s">
        <v>274</v>
      </c>
      <c r="F43" s="214" t="s">
        <v>275</v>
      </c>
      <c r="G43" s="214">
        <v>151</v>
      </c>
      <c r="I43" s="214">
        <v>2</v>
      </c>
      <c r="J43" s="214">
        <v>2.5</v>
      </c>
      <c r="K43" s="214">
        <v>45</v>
      </c>
      <c r="O43" s="214" t="s">
        <v>2528</v>
      </c>
      <c r="P43" s="214" t="s">
        <v>669</v>
      </c>
      <c r="Q43" s="216" t="s">
        <v>655</v>
      </c>
    </row>
    <row r="44" spans="3:17" x14ac:dyDescent="0.2">
      <c r="C44" s="223" t="s">
        <v>4314</v>
      </c>
      <c r="D44" s="223" t="s">
        <v>1822</v>
      </c>
      <c r="E44" s="214" t="s">
        <v>276</v>
      </c>
      <c r="F44" s="214" t="s">
        <v>277</v>
      </c>
      <c r="G44" s="214">
        <v>151</v>
      </c>
      <c r="I44" s="214">
        <v>2</v>
      </c>
      <c r="J44" s="214">
        <v>2.5</v>
      </c>
      <c r="K44" s="214">
        <v>45</v>
      </c>
      <c r="O44" s="214" t="s">
        <v>2528</v>
      </c>
      <c r="P44" s="214" t="s">
        <v>669</v>
      </c>
      <c r="Q44" s="216" t="s">
        <v>655</v>
      </c>
    </row>
    <row r="45" spans="3:17" x14ac:dyDescent="0.2">
      <c r="C45" s="223" t="s">
        <v>4314</v>
      </c>
      <c r="D45" s="223" t="s">
        <v>1824</v>
      </c>
      <c r="E45" s="214" t="s">
        <v>4375</v>
      </c>
      <c r="F45" s="214" t="s">
        <v>1655</v>
      </c>
      <c r="G45" s="214">
        <v>151</v>
      </c>
      <c r="I45" s="214">
        <v>2</v>
      </c>
      <c r="J45" s="214">
        <v>2.5</v>
      </c>
      <c r="K45" s="214">
        <v>45</v>
      </c>
      <c r="O45" s="214" t="s">
        <v>2528</v>
      </c>
      <c r="P45" s="214" t="s">
        <v>669</v>
      </c>
      <c r="Q45" s="216" t="s">
        <v>655</v>
      </c>
    </row>
    <row r="46" spans="3:17" x14ac:dyDescent="0.2">
      <c r="C46" s="223" t="s">
        <v>4314</v>
      </c>
      <c r="D46" s="223" t="s">
        <v>1826</v>
      </c>
      <c r="E46" s="214" t="s">
        <v>2990</v>
      </c>
      <c r="F46" s="214" t="s">
        <v>2991</v>
      </c>
      <c r="G46" s="214">
        <v>151</v>
      </c>
      <c r="I46" s="214">
        <v>2</v>
      </c>
      <c r="J46" s="214">
        <v>2.5</v>
      </c>
      <c r="K46" s="214">
        <v>45</v>
      </c>
      <c r="O46" s="214" t="s">
        <v>4451</v>
      </c>
      <c r="P46" s="214" t="s">
        <v>669</v>
      </c>
      <c r="Q46" s="216" t="s">
        <v>655</v>
      </c>
    </row>
    <row r="47" spans="3:17" x14ac:dyDescent="0.2">
      <c r="C47" s="223" t="s">
        <v>4314</v>
      </c>
      <c r="D47" s="223" t="s">
        <v>664</v>
      </c>
      <c r="E47" s="214" t="s">
        <v>2993</v>
      </c>
      <c r="F47" s="214" t="s">
        <v>2994</v>
      </c>
      <c r="G47" s="214">
        <v>151</v>
      </c>
      <c r="I47" s="214">
        <v>2</v>
      </c>
      <c r="J47" s="214">
        <v>2.5</v>
      </c>
      <c r="K47" s="214">
        <v>45</v>
      </c>
      <c r="O47" s="214" t="s">
        <v>4451</v>
      </c>
      <c r="P47" s="214" t="s">
        <v>776</v>
      </c>
      <c r="Q47" s="216" t="s">
        <v>655</v>
      </c>
    </row>
    <row r="48" spans="3:17" x14ac:dyDescent="0.2">
      <c r="C48" s="223" t="s">
        <v>4314</v>
      </c>
      <c r="D48" s="223" t="s">
        <v>1830</v>
      </c>
      <c r="E48" s="214" t="s">
        <v>4376</v>
      </c>
      <c r="F48" s="214" t="s">
        <v>2472</v>
      </c>
      <c r="G48" s="214">
        <v>151</v>
      </c>
      <c r="I48" s="214">
        <v>2</v>
      </c>
      <c r="J48" s="214">
        <v>7.5</v>
      </c>
      <c r="K48" s="214">
        <v>45</v>
      </c>
      <c r="O48" s="214" t="s">
        <v>2528</v>
      </c>
      <c r="P48" s="214" t="s">
        <v>776</v>
      </c>
      <c r="Q48" s="216" t="s">
        <v>655</v>
      </c>
    </row>
    <row r="49" spans="3:17" x14ac:dyDescent="0.2">
      <c r="C49" s="223" t="s">
        <v>4314</v>
      </c>
      <c r="D49" s="223" t="s">
        <v>1832</v>
      </c>
      <c r="E49" s="214" t="s">
        <v>4377</v>
      </c>
      <c r="F49" s="214" t="s">
        <v>4819</v>
      </c>
      <c r="G49" s="214">
        <v>151</v>
      </c>
      <c r="I49" s="214">
        <v>2</v>
      </c>
      <c r="J49" s="214">
        <v>7.5</v>
      </c>
      <c r="K49" s="214">
        <v>36</v>
      </c>
      <c r="O49" s="214" t="s">
        <v>4451</v>
      </c>
      <c r="P49" s="214" t="s">
        <v>647</v>
      </c>
      <c r="Q49" s="216" t="s">
        <v>655</v>
      </c>
    </row>
    <row r="50" spans="3:17" x14ac:dyDescent="0.2">
      <c r="C50" s="223" t="s">
        <v>4314</v>
      </c>
      <c r="D50" s="223" t="s">
        <v>1834</v>
      </c>
      <c r="E50" s="214" t="s">
        <v>4378</v>
      </c>
      <c r="F50" s="214" t="s">
        <v>4379</v>
      </c>
      <c r="G50" s="214">
        <v>151</v>
      </c>
      <c r="I50" s="214">
        <v>2</v>
      </c>
      <c r="J50" s="214">
        <v>8</v>
      </c>
      <c r="K50" s="214">
        <v>63</v>
      </c>
      <c r="O50" s="214" t="s">
        <v>2528</v>
      </c>
      <c r="P50" s="214" t="s">
        <v>1754</v>
      </c>
      <c r="Q50" s="216" t="s">
        <v>655</v>
      </c>
    </row>
    <row r="51" spans="3:17" x14ac:dyDescent="0.2">
      <c r="C51" s="223" t="s">
        <v>4314</v>
      </c>
      <c r="D51" s="223" t="s">
        <v>1836</v>
      </c>
      <c r="E51" s="214" t="s">
        <v>3967</v>
      </c>
      <c r="F51" s="214" t="s">
        <v>1590</v>
      </c>
      <c r="G51" s="214">
        <v>151</v>
      </c>
      <c r="I51" s="214">
        <v>2</v>
      </c>
      <c r="J51" s="214">
        <v>8</v>
      </c>
      <c r="K51" s="214">
        <v>45</v>
      </c>
      <c r="O51" s="214" t="s">
        <v>2528</v>
      </c>
      <c r="P51" s="214" t="s">
        <v>1754</v>
      </c>
      <c r="Q51" s="216" t="s">
        <v>655</v>
      </c>
    </row>
    <row r="52" spans="3:17" x14ac:dyDescent="0.2">
      <c r="C52" s="223" t="s">
        <v>4314</v>
      </c>
      <c r="D52" s="223" t="s">
        <v>1838</v>
      </c>
      <c r="E52" s="214" t="s">
        <v>3967</v>
      </c>
      <c r="F52" s="214" t="s">
        <v>3953</v>
      </c>
      <c r="G52" s="214">
        <v>151</v>
      </c>
      <c r="I52" s="214">
        <v>2</v>
      </c>
      <c r="J52" s="214">
        <v>8</v>
      </c>
      <c r="K52" s="214">
        <v>45</v>
      </c>
      <c r="O52" s="214" t="s">
        <v>2528</v>
      </c>
      <c r="P52" s="214" t="s">
        <v>1754</v>
      </c>
      <c r="Q52" s="216" t="s">
        <v>655</v>
      </c>
    </row>
    <row r="53" spans="3:17" x14ac:dyDescent="0.2">
      <c r="C53" s="223" t="s">
        <v>4314</v>
      </c>
      <c r="D53" s="223" t="s">
        <v>1840</v>
      </c>
      <c r="E53" s="214" t="s">
        <v>260</v>
      </c>
      <c r="F53" s="214" t="s">
        <v>4380</v>
      </c>
      <c r="G53" s="214">
        <v>151</v>
      </c>
      <c r="I53" s="214">
        <v>2</v>
      </c>
      <c r="J53" s="214">
        <v>10.5</v>
      </c>
      <c r="K53" s="214">
        <v>45</v>
      </c>
      <c r="O53" s="214" t="s">
        <v>2528</v>
      </c>
      <c r="P53" s="214" t="s">
        <v>669</v>
      </c>
      <c r="Q53" s="216" t="s">
        <v>3973</v>
      </c>
    </row>
    <row r="54" spans="3:17" x14ac:dyDescent="0.2">
      <c r="C54" s="223" t="s">
        <v>4314</v>
      </c>
      <c r="D54" s="223" t="s">
        <v>1843</v>
      </c>
      <c r="E54" s="214" t="s">
        <v>255</v>
      </c>
      <c r="F54" s="214" t="s">
        <v>1602</v>
      </c>
      <c r="G54" s="214">
        <v>151</v>
      </c>
      <c r="I54" s="214">
        <v>2</v>
      </c>
      <c r="J54" s="214">
        <v>8</v>
      </c>
      <c r="K54" s="214">
        <v>45</v>
      </c>
      <c r="O54" s="214" t="s">
        <v>2528</v>
      </c>
      <c r="P54" s="214" t="s">
        <v>669</v>
      </c>
      <c r="Q54" s="216" t="s">
        <v>3973</v>
      </c>
    </row>
    <row r="55" spans="3:17" x14ac:dyDescent="0.2">
      <c r="C55" s="223" t="s">
        <v>4314</v>
      </c>
      <c r="D55" s="223" t="s">
        <v>1845</v>
      </c>
      <c r="E55" s="214" t="s">
        <v>4378</v>
      </c>
      <c r="F55" s="214" t="s">
        <v>4381</v>
      </c>
      <c r="G55" s="214">
        <v>151</v>
      </c>
      <c r="I55" s="214">
        <v>2</v>
      </c>
      <c r="J55" s="214">
        <v>8</v>
      </c>
      <c r="K55" s="214">
        <v>63</v>
      </c>
      <c r="O55" s="214" t="s">
        <v>2528</v>
      </c>
      <c r="P55" s="214" t="s">
        <v>647</v>
      </c>
      <c r="Q55" s="216" t="s">
        <v>3973</v>
      </c>
    </row>
    <row r="56" spans="3:17" x14ac:dyDescent="0.2">
      <c r="C56" s="223" t="s">
        <v>4314</v>
      </c>
      <c r="D56" s="223" t="s">
        <v>1847</v>
      </c>
      <c r="E56" s="214" t="s">
        <v>4378</v>
      </c>
      <c r="F56" s="214" t="s">
        <v>146</v>
      </c>
      <c r="G56" s="214">
        <v>151</v>
      </c>
      <c r="I56" s="214">
        <v>2</v>
      </c>
      <c r="J56" s="214">
        <v>8</v>
      </c>
      <c r="K56" s="214">
        <v>63</v>
      </c>
      <c r="O56" s="214" t="s">
        <v>2528</v>
      </c>
      <c r="P56" s="214" t="s">
        <v>1754</v>
      </c>
      <c r="Q56" s="216" t="s">
        <v>3973</v>
      </c>
    </row>
    <row r="57" spans="3:17" x14ac:dyDescent="0.2">
      <c r="C57" s="223" t="s">
        <v>4314</v>
      </c>
      <c r="D57" s="223" t="s">
        <v>1849</v>
      </c>
      <c r="E57" s="214" t="s">
        <v>4378</v>
      </c>
      <c r="F57" s="214" t="s">
        <v>146</v>
      </c>
      <c r="G57" s="214">
        <v>151</v>
      </c>
      <c r="I57" s="214">
        <v>2</v>
      </c>
      <c r="J57" s="214">
        <v>8</v>
      </c>
      <c r="K57" s="214">
        <v>63</v>
      </c>
      <c r="O57" s="214" t="s">
        <v>2528</v>
      </c>
      <c r="P57" s="214" t="s">
        <v>1754</v>
      </c>
      <c r="Q57" s="216" t="s">
        <v>3973</v>
      </c>
    </row>
    <row r="58" spans="3:17" x14ac:dyDescent="0.2">
      <c r="C58" s="223" t="s">
        <v>4314</v>
      </c>
      <c r="D58" s="223" t="s">
        <v>1851</v>
      </c>
      <c r="E58" s="214" t="s">
        <v>4378</v>
      </c>
      <c r="F58" s="214" t="s">
        <v>147</v>
      </c>
      <c r="G58" s="214">
        <v>151</v>
      </c>
      <c r="I58" s="214">
        <v>2</v>
      </c>
      <c r="J58" s="214">
        <v>8</v>
      </c>
      <c r="K58" s="214">
        <v>63</v>
      </c>
      <c r="O58" s="214" t="s">
        <v>2528</v>
      </c>
      <c r="P58" s="214" t="s">
        <v>647</v>
      </c>
      <c r="Q58" s="216" t="s">
        <v>3985</v>
      </c>
    </row>
    <row r="59" spans="3:17" x14ac:dyDescent="0.2">
      <c r="C59" s="223" t="s">
        <v>4314</v>
      </c>
      <c r="D59" s="223" t="s">
        <v>3947</v>
      </c>
      <c r="E59" s="214" t="s">
        <v>4378</v>
      </c>
      <c r="F59" s="214" t="s">
        <v>148</v>
      </c>
      <c r="G59" s="214">
        <v>151</v>
      </c>
      <c r="I59" s="214">
        <v>2</v>
      </c>
      <c r="J59" s="214">
        <v>8</v>
      </c>
      <c r="K59" s="214">
        <v>63</v>
      </c>
      <c r="O59" s="214" t="s">
        <v>2528</v>
      </c>
      <c r="P59" s="214" t="s">
        <v>647</v>
      </c>
      <c r="Q59" s="216" t="s">
        <v>3985</v>
      </c>
    </row>
    <row r="60" spans="3:17" x14ac:dyDescent="0.2">
      <c r="C60" s="223" t="s">
        <v>4314</v>
      </c>
      <c r="D60" s="223" t="s">
        <v>3950</v>
      </c>
      <c r="E60" s="214" t="s">
        <v>4378</v>
      </c>
      <c r="F60" s="214" t="s">
        <v>149</v>
      </c>
      <c r="G60" s="214">
        <v>151</v>
      </c>
      <c r="I60" s="214">
        <v>2</v>
      </c>
      <c r="J60" s="214">
        <v>8</v>
      </c>
      <c r="K60" s="214">
        <v>63</v>
      </c>
      <c r="O60" s="214" t="s">
        <v>2528</v>
      </c>
      <c r="P60" s="214" t="s">
        <v>663</v>
      </c>
      <c r="Q60" s="216" t="s">
        <v>3985</v>
      </c>
    </row>
    <row r="61" spans="3:17" x14ac:dyDescent="0.2">
      <c r="C61" s="223" t="s">
        <v>4314</v>
      </c>
      <c r="D61" s="223" t="s">
        <v>3952</v>
      </c>
      <c r="E61" s="214" t="s">
        <v>4378</v>
      </c>
      <c r="F61" s="214" t="s">
        <v>150</v>
      </c>
      <c r="G61" s="214">
        <v>151</v>
      </c>
      <c r="I61" s="214">
        <v>2</v>
      </c>
      <c r="J61" s="214">
        <v>8</v>
      </c>
      <c r="K61" s="214">
        <v>63</v>
      </c>
      <c r="O61" s="214" t="s">
        <v>2528</v>
      </c>
      <c r="P61" s="214" t="s">
        <v>663</v>
      </c>
      <c r="Q61" s="216" t="s">
        <v>3985</v>
      </c>
    </row>
    <row r="62" spans="3:17" x14ac:dyDescent="0.2">
      <c r="C62" s="223" t="s">
        <v>4314</v>
      </c>
      <c r="D62" s="223" t="s">
        <v>3954</v>
      </c>
      <c r="E62" s="214" t="s">
        <v>4378</v>
      </c>
      <c r="F62" s="214" t="s">
        <v>151</v>
      </c>
      <c r="G62" s="214">
        <v>151</v>
      </c>
      <c r="I62" s="214">
        <v>2</v>
      </c>
      <c r="J62" s="214">
        <v>8</v>
      </c>
      <c r="K62" s="214">
        <v>63</v>
      </c>
      <c r="O62" s="214" t="s">
        <v>2528</v>
      </c>
      <c r="P62" s="214" t="s">
        <v>639</v>
      </c>
      <c r="Q62" s="216" t="s">
        <v>3985</v>
      </c>
    </row>
    <row r="63" spans="3:17" x14ac:dyDescent="0.2">
      <c r="C63" s="223" t="s">
        <v>4314</v>
      </c>
      <c r="D63" s="223" t="s">
        <v>3956</v>
      </c>
      <c r="E63" s="214" t="s">
        <v>152</v>
      </c>
      <c r="F63" s="214" t="s">
        <v>153</v>
      </c>
      <c r="G63" s="214">
        <v>151</v>
      </c>
      <c r="I63" s="214">
        <v>2</v>
      </c>
      <c r="J63" s="214">
        <v>7.5</v>
      </c>
      <c r="K63" s="214">
        <v>25</v>
      </c>
      <c r="O63" s="214" t="s">
        <v>154</v>
      </c>
      <c r="P63" s="214" t="s">
        <v>639</v>
      </c>
      <c r="Q63" s="216" t="s">
        <v>3985</v>
      </c>
    </row>
    <row r="64" spans="3:17" x14ac:dyDescent="0.2">
      <c r="C64" s="223" t="s">
        <v>4314</v>
      </c>
      <c r="D64" s="223" t="s">
        <v>3958</v>
      </c>
      <c r="E64" s="214" t="s">
        <v>155</v>
      </c>
      <c r="F64" s="214" t="s">
        <v>156</v>
      </c>
      <c r="G64" s="214">
        <v>151</v>
      </c>
      <c r="I64" s="214">
        <v>2</v>
      </c>
      <c r="J64" s="214">
        <v>7.5</v>
      </c>
      <c r="K64" s="214">
        <v>25</v>
      </c>
      <c r="O64" s="214" t="s">
        <v>154</v>
      </c>
      <c r="P64" s="214" t="s">
        <v>639</v>
      </c>
      <c r="Q64" s="216" t="s">
        <v>3985</v>
      </c>
    </row>
    <row r="65" spans="3:17" x14ac:dyDescent="0.2">
      <c r="C65" s="223" t="s">
        <v>4314</v>
      </c>
      <c r="D65" s="223" t="s">
        <v>3961</v>
      </c>
      <c r="E65" s="214" t="s">
        <v>157</v>
      </c>
      <c r="F65" s="214" t="s">
        <v>158</v>
      </c>
      <c r="G65" s="214">
        <v>151</v>
      </c>
      <c r="I65" s="214">
        <v>2</v>
      </c>
      <c r="J65" s="214">
        <v>7.5</v>
      </c>
      <c r="K65" s="214">
        <v>25</v>
      </c>
      <c r="O65" s="214" t="s">
        <v>154</v>
      </c>
      <c r="P65" s="214" t="s">
        <v>639</v>
      </c>
      <c r="Q65" s="216" t="s">
        <v>3985</v>
      </c>
    </row>
    <row r="66" spans="3:17" x14ac:dyDescent="0.2">
      <c r="C66" s="223" t="s">
        <v>4314</v>
      </c>
      <c r="D66" s="223" t="s">
        <v>3963</v>
      </c>
      <c r="E66" s="214" t="s">
        <v>159</v>
      </c>
      <c r="F66" s="214" t="s">
        <v>160</v>
      </c>
      <c r="G66" s="214">
        <v>303</v>
      </c>
      <c r="I66" s="214">
        <v>1</v>
      </c>
      <c r="J66" s="214">
        <v>79</v>
      </c>
      <c r="K66" s="214">
        <v>63</v>
      </c>
      <c r="O66" s="214" t="s">
        <v>4556</v>
      </c>
      <c r="P66" s="214" t="s">
        <v>663</v>
      </c>
      <c r="Q66" s="216" t="s">
        <v>658</v>
      </c>
    </row>
    <row r="67" spans="3:17" x14ac:dyDescent="0.2">
      <c r="C67" s="223" t="s">
        <v>4314</v>
      </c>
      <c r="D67" s="223" t="s">
        <v>815</v>
      </c>
      <c r="E67" s="214" t="s">
        <v>161</v>
      </c>
      <c r="F67" s="214" t="s">
        <v>3226</v>
      </c>
      <c r="G67" s="214">
        <v>303</v>
      </c>
      <c r="I67" s="214">
        <v>1</v>
      </c>
      <c r="J67" s="214">
        <v>23</v>
      </c>
      <c r="K67" s="214">
        <v>63</v>
      </c>
      <c r="O67" s="214" t="s">
        <v>4556</v>
      </c>
      <c r="P67" s="214" t="s">
        <v>647</v>
      </c>
      <c r="Q67" s="216" t="s">
        <v>658</v>
      </c>
    </row>
    <row r="68" spans="3:17" x14ac:dyDescent="0.2">
      <c r="C68" s="223" t="s">
        <v>4314</v>
      </c>
      <c r="D68" s="223" t="s">
        <v>817</v>
      </c>
      <c r="E68" s="214" t="s">
        <v>162</v>
      </c>
      <c r="F68" s="214" t="s">
        <v>1687</v>
      </c>
      <c r="G68" s="214">
        <v>303</v>
      </c>
      <c r="I68" s="214">
        <v>1</v>
      </c>
      <c r="J68" s="214">
        <v>102</v>
      </c>
      <c r="K68" s="214">
        <v>45</v>
      </c>
      <c r="O68" s="214" t="s">
        <v>4451</v>
      </c>
      <c r="P68" s="214" t="s">
        <v>663</v>
      </c>
      <c r="Q68" s="216" t="s">
        <v>670</v>
      </c>
    </row>
    <row r="69" spans="3:17" x14ac:dyDescent="0.2">
      <c r="C69" s="223" t="s">
        <v>4314</v>
      </c>
      <c r="D69" s="223" t="s">
        <v>819</v>
      </c>
      <c r="E69" s="214" t="s">
        <v>161</v>
      </c>
      <c r="F69" s="214" t="s">
        <v>3226</v>
      </c>
      <c r="G69" s="214">
        <v>303</v>
      </c>
      <c r="I69" s="214">
        <v>1</v>
      </c>
      <c r="J69" s="214">
        <v>56</v>
      </c>
      <c r="K69" s="214">
        <v>63</v>
      </c>
      <c r="O69" s="214" t="s">
        <v>4556</v>
      </c>
      <c r="P69" s="214" t="s">
        <v>1754</v>
      </c>
      <c r="Q69" s="216">
        <v>39683</v>
      </c>
    </row>
    <row r="70" spans="3:17" x14ac:dyDescent="0.2">
      <c r="C70" s="223" t="s">
        <v>4314</v>
      </c>
      <c r="D70" s="223" t="s">
        <v>821</v>
      </c>
      <c r="E70" s="214" t="s">
        <v>163</v>
      </c>
      <c r="F70" s="214" t="s">
        <v>3226</v>
      </c>
      <c r="G70" s="214">
        <v>303</v>
      </c>
      <c r="I70" s="214">
        <v>1</v>
      </c>
      <c r="J70" s="214">
        <v>51</v>
      </c>
      <c r="K70" s="214">
        <v>63</v>
      </c>
      <c r="O70" s="214" t="s">
        <v>4556</v>
      </c>
      <c r="P70" s="214" t="s">
        <v>669</v>
      </c>
      <c r="Q70" s="216">
        <v>39685</v>
      </c>
    </row>
    <row r="71" spans="3:17" x14ac:dyDescent="0.2">
      <c r="C71" s="223" t="s">
        <v>4314</v>
      </c>
      <c r="D71" s="223" t="s">
        <v>824</v>
      </c>
      <c r="E71" s="214" t="s">
        <v>164</v>
      </c>
      <c r="F71" s="214" t="s">
        <v>3226</v>
      </c>
      <c r="G71" s="214">
        <v>303</v>
      </c>
      <c r="I71" s="214">
        <v>1</v>
      </c>
      <c r="J71" s="214">
        <v>52</v>
      </c>
      <c r="K71" s="214">
        <v>63</v>
      </c>
      <c r="O71" s="214" t="s">
        <v>4556</v>
      </c>
      <c r="P71" s="214" t="s">
        <v>639</v>
      </c>
      <c r="Q71" s="216">
        <v>39686</v>
      </c>
    </row>
    <row r="72" spans="3:17" x14ac:dyDescent="0.2">
      <c r="C72" s="223" t="s">
        <v>4314</v>
      </c>
      <c r="D72" s="223" t="s">
        <v>826</v>
      </c>
      <c r="E72" s="214" t="s">
        <v>165</v>
      </c>
      <c r="F72" s="214" t="s">
        <v>166</v>
      </c>
      <c r="G72" s="214">
        <v>303</v>
      </c>
      <c r="I72" s="214">
        <v>1</v>
      </c>
      <c r="J72" s="214">
        <v>11</v>
      </c>
      <c r="K72" s="214">
        <v>45</v>
      </c>
      <c r="O72" s="214" t="s">
        <v>4556</v>
      </c>
      <c r="P72" s="214" t="s">
        <v>647</v>
      </c>
      <c r="Q72" s="216">
        <v>39686</v>
      </c>
    </row>
    <row r="73" spans="3:17" x14ac:dyDescent="0.2">
      <c r="C73" s="223" t="s">
        <v>4314</v>
      </c>
      <c r="D73" s="223" t="s">
        <v>828</v>
      </c>
      <c r="E73" s="214" t="s">
        <v>167</v>
      </c>
      <c r="F73" s="214" t="s">
        <v>168</v>
      </c>
      <c r="G73" s="214">
        <v>303</v>
      </c>
      <c r="I73" s="214">
        <v>1</v>
      </c>
      <c r="J73" s="214">
        <v>11</v>
      </c>
      <c r="K73" s="214">
        <v>45</v>
      </c>
      <c r="O73" s="214" t="s">
        <v>4556</v>
      </c>
      <c r="P73" s="214" t="s">
        <v>647</v>
      </c>
      <c r="Q73" s="216">
        <v>39686</v>
      </c>
    </row>
    <row r="74" spans="3:17" x14ac:dyDescent="0.2">
      <c r="C74" s="223" t="s">
        <v>4314</v>
      </c>
      <c r="D74" s="223" t="s">
        <v>830</v>
      </c>
      <c r="E74" s="214" t="s">
        <v>169</v>
      </c>
      <c r="F74" s="214" t="s">
        <v>170</v>
      </c>
      <c r="G74" s="214">
        <v>303</v>
      </c>
      <c r="I74" s="214">
        <v>1</v>
      </c>
      <c r="J74" s="214">
        <v>11</v>
      </c>
      <c r="K74" s="214">
        <v>45</v>
      </c>
      <c r="O74" s="214" t="s">
        <v>4556</v>
      </c>
      <c r="P74" s="214" t="s">
        <v>663</v>
      </c>
      <c r="Q74" s="216">
        <v>39687</v>
      </c>
    </row>
    <row r="75" spans="3:17" x14ac:dyDescent="0.2">
      <c r="C75" s="223" t="s">
        <v>4314</v>
      </c>
      <c r="D75" s="223" t="s">
        <v>5123</v>
      </c>
      <c r="E75" s="214" t="s">
        <v>171</v>
      </c>
      <c r="F75" s="214" t="s">
        <v>172</v>
      </c>
      <c r="G75" s="214">
        <v>303</v>
      </c>
      <c r="I75" s="214">
        <v>1</v>
      </c>
      <c r="J75" s="214">
        <v>11</v>
      </c>
      <c r="K75" s="214">
        <v>45</v>
      </c>
      <c r="O75" s="214" t="s">
        <v>4556</v>
      </c>
      <c r="P75" s="214" t="s">
        <v>663</v>
      </c>
      <c r="Q75" s="216">
        <v>39687</v>
      </c>
    </row>
    <row r="76" spans="3:17" x14ac:dyDescent="0.2">
      <c r="C76" s="223" t="s">
        <v>4314</v>
      </c>
      <c r="D76" s="223" t="s">
        <v>2031</v>
      </c>
      <c r="E76" s="214" t="s">
        <v>173</v>
      </c>
      <c r="F76" s="214" t="s">
        <v>174</v>
      </c>
      <c r="G76" s="214">
        <v>303</v>
      </c>
      <c r="I76" s="214">
        <v>1</v>
      </c>
      <c r="J76" s="214">
        <v>11</v>
      </c>
      <c r="K76" s="214">
        <v>45</v>
      </c>
      <c r="O76" s="214" t="s">
        <v>4556</v>
      </c>
      <c r="P76" s="214" t="s">
        <v>639</v>
      </c>
      <c r="Q76" s="216">
        <v>39687</v>
      </c>
    </row>
    <row r="77" spans="3:17" x14ac:dyDescent="0.2">
      <c r="C77" s="223" t="s">
        <v>4314</v>
      </c>
      <c r="D77" s="223" t="s">
        <v>5125</v>
      </c>
      <c r="E77" s="214" t="s">
        <v>175</v>
      </c>
      <c r="F77" s="214" t="s">
        <v>176</v>
      </c>
      <c r="G77" s="214">
        <v>303</v>
      </c>
      <c r="I77" s="214">
        <v>1</v>
      </c>
      <c r="J77" s="214">
        <v>11</v>
      </c>
      <c r="K77" s="214">
        <v>45</v>
      </c>
      <c r="O77" s="214" t="s">
        <v>4556</v>
      </c>
      <c r="P77" s="214" t="s">
        <v>639</v>
      </c>
      <c r="Q77" s="216">
        <v>39687</v>
      </c>
    </row>
    <row r="78" spans="3:17" x14ac:dyDescent="0.2">
      <c r="C78" s="223" t="s">
        <v>4314</v>
      </c>
      <c r="D78" s="223" t="s">
        <v>5128</v>
      </c>
      <c r="E78" s="214" t="s">
        <v>177</v>
      </c>
      <c r="F78" s="214" t="s">
        <v>178</v>
      </c>
      <c r="G78" s="214">
        <v>303</v>
      </c>
      <c r="I78" s="214">
        <v>1</v>
      </c>
      <c r="J78" s="214">
        <v>11</v>
      </c>
      <c r="K78" s="214">
        <v>45</v>
      </c>
      <c r="O78" s="214" t="s">
        <v>4556</v>
      </c>
      <c r="P78" s="214" t="s">
        <v>647</v>
      </c>
      <c r="Q78" s="216">
        <v>39687</v>
      </c>
    </row>
    <row r="79" spans="3:17" x14ac:dyDescent="0.2">
      <c r="C79" s="223" t="s">
        <v>4314</v>
      </c>
      <c r="D79" s="223" t="s">
        <v>5130</v>
      </c>
      <c r="E79" s="214" t="s">
        <v>179</v>
      </c>
      <c r="F79" s="214" t="s">
        <v>180</v>
      </c>
      <c r="G79" s="214">
        <v>303</v>
      </c>
      <c r="I79" s="214">
        <v>1</v>
      </c>
      <c r="J79" s="214">
        <v>11</v>
      </c>
      <c r="K79" s="214">
        <v>45</v>
      </c>
      <c r="O79" s="214" t="s">
        <v>4556</v>
      </c>
      <c r="P79" s="214" t="s">
        <v>647</v>
      </c>
      <c r="Q79" s="216">
        <v>39687</v>
      </c>
    </row>
    <row r="80" spans="3:17" x14ac:dyDescent="0.2">
      <c r="C80" s="223" t="s">
        <v>4314</v>
      </c>
      <c r="D80" s="223" t="s">
        <v>5132</v>
      </c>
      <c r="E80" s="214" t="s">
        <v>181</v>
      </c>
      <c r="F80" s="214" t="s">
        <v>1069</v>
      </c>
      <c r="G80" s="214">
        <v>303</v>
      </c>
      <c r="I80" s="214">
        <v>1</v>
      </c>
      <c r="J80" s="214">
        <v>52</v>
      </c>
      <c r="K80" s="214">
        <v>45</v>
      </c>
      <c r="O80" s="214" t="s">
        <v>4556</v>
      </c>
      <c r="P80" s="214" t="s">
        <v>639</v>
      </c>
      <c r="Q80" s="216">
        <v>39688</v>
      </c>
    </row>
    <row r="81" spans="1:28" x14ac:dyDescent="0.2">
      <c r="C81" s="223" t="s">
        <v>4314</v>
      </c>
      <c r="D81" s="223" t="s">
        <v>5134</v>
      </c>
      <c r="E81" s="214" t="s">
        <v>182</v>
      </c>
      <c r="F81" s="214" t="s">
        <v>1067</v>
      </c>
      <c r="G81" s="214">
        <v>303</v>
      </c>
      <c r="I81" s="214">
        <v>1</v>
      </c>
      <c r="J81" s="214">
        <v>52</v>
      </c>
      <c r="K81" s="214">
        <v>45</v>
      </c>
      <c r="O81" s="214" t="s">
        <v>4556</v>
      </c>
      <c r="P81" s="214" t="s">
        <v>639</v>
      </c>
      <c r="Q81" s="216">
        <v>39689</v>
      </c>
    </row>
    <row r="82" spans="1:28" x14ac:dyDescent="0.2">
      <c r="C82" s="223" t="s">
        <v>4314</v>
      </c>
      <c r="D82" s="223" t="s">
        <v>5137</v>
      </c>
      <c r="E82" s="214" t="s">
        <v>183</v>
      </c>
      <c r="F82" s="214" t="s">
        <v>184</v>
      </c>
      <c r="G82" s="214">
        <v>303</v>
      </c>
      <c r="I82" s="214">
        <v>1</v>
      </c>
      <c r="J82" s="214">
        <v>52</v>
      </c>
      <c r="K82" s="214">
        <v>45</v>
      </c>
      <c r="O82" s="214" t="s">
        <v>4556</v>
      </c>
      <c r="P82" s="214" t="s">
        <v>663</v>
      </c>
      <c r="Q82" s="216">
        <v>39690</v>
      </c>
    </row>
    <row r="83" spans="1:28" x14ac:dyDescent="0.2">
      <c r="C83" s="232" t="s">
        <v>4314</v>
      </c>
      <c r="D83" s="232" t="s">
        <v>5141</v>
      </c>
      <c r="E83" s="220" t="s">
        <v>185</v>
      </c>
      <c r="F83" s="220" t="s">
        <v>1079</v>
      </c>
      <c r="G83" s="220">
        <v>303</v>
      </c>
      <c r="H83" s="220"/>
      <c r="I83" s="220">
        <v>1</v>
      </c>
      <c r="J83" s="220">
        <v>52</v>
      </c>
      <c r="K83" s="220">
        <v>45</v>
      </c>
      <c r="L83" s="220"/>
      <c r="M83" s="220"/>
      <c r="N83" s="220"/>
      <c r="O83" s="220" t="s">
        <v>4556</v>
      </c>
      <c r="P83" s="220" t="s">
        <v>669</v>
      </c>
      <c r="Q83" s="222">
        <v>39692</v>
      </c>
    </row>
    <row r="84" spans="1:28" x14ac:dyDescent="0.2">
      <c r="C84" s="223" t="s">
        <v>4314</v>
      </c>
      <c r="D84" s="223" t="s">
        <v>5144</v>
      </c>
      <c r="E84" s="214" t="s">
        <v>186</v>
      </c>
      <c r="F84" s="214" t="s">
        <v>3711</v>
      </c>
      <c r="G84" s="214">
        <v>303</v>
      </c>
      <c r="I84" s="214">
        <v>1</v>
      </c>
      <c r="J84" s="214">
        <v>51</v>
      </c>
      <c r="K84" s="214">
        <v>45</v>
      </c>
      <c r="O84" s="214" t="s">
        <v>4556</v>
      </c>
      <c r="P84" s="214" t="s">
        <v>669</v>
      </c>
      <c r="Q84" s="216">
        <v>39693</v>
      </c>
    </row>
    <row r="85" spans="1:28" x14ac:dyDescent="0.2">
      <c r="C85" s="223" t="s">
        <v>4314</v>
      </c>
      <c r="D85" s="223" t="s">
        <v>5147</v>
      </c>
      <c r="E85" s="214" t="s">
        <v>4720</v>
      </c>
      <c r="F85" s="214" t="s">
        <v>1336</v>
      </c>
      <c r="G85" s="214">
        <v>151</v>
      </c>
      <c r="I85" s="214">
        <v>2</v>
      </c>
      <c r="J85" s="214">
        <v>500</v>
      </c>
      <c r="K85" s="214">
        <v>45</v>
      </c>
      <c r="O85" s="214" t="s">
        <v>4451</v>
      </c>
      <c r="P85" s="214" t="s">
        <v>647</v>
      </c>
      <c r="Q85" s="216">
        <v>39700</v>
      </c>
    </row>
    <row r="86" spans="1:28" x14ac:dyDescent="0.2">
      <c r="C86" s="223" t="s">
        <v>4314</v>
      </c>
      <c r="D86" s="223" t="s">
        <v>5148</v>
      </c>
      <c r="E86" s="214" t="s">
        <v>4721</v>
      </c>
      <c r="F86" s="214" t="s">
        <v>721</v>
      </c>
      <c r="G86" s="214">
        <v>152</v>
      </c>
      <c r="I86" s="214">
        <v>2</v>
      </c>
      <c r="J86" s="214">
        <v>300</v>
      </c>
      <c r="K86" s="214">
        <v>26</v>
      </c>
      <c r="O86" s="214" t="s">
        <v>4491</v>
      </c>
      <c r="P86" s="214" t="s">
        <v>639</v>
      </c>
      <c r="Q86" s="216">
        <v>39703</v>
      </c>
    </row>
    <row r="87" spans="1:28" x14ac:dyDescent="0.2">
      <c r="C87" s="223" t="s">
        <v>4314</v>
      </c>
      <c r="D87" s="223" t="s">
        <v>5149</v>
      </c>
      <c r="E87" s="214" t="s">
        <v>4721</v>
      </c>
      <c r="F87" s="214" t="s">
        <v>721</v>
      </c>
      <c r="G87" s="214">
        <v>151</v>
      </c>
      <c r="I87" s="214">
        <v>2</v>
      </c>
      <c r="J87" s="214">
        <v>185</v>
      </c>
      <c r="K87" s="214">
        <v>36</v>
      </c>
      <c r="O87" s="214" t="s">
        <v>4491</v>
      </c>
      <c r="P87" s="214" t="s">
        <v>639</v>
      </c>
      <c r="Q87" s="216">
        <v>39707</v>
      </c>
    </row>
    <row r="88" spans="1:28" s="225" customFormat="1" x14ac:dyDescent="0.2">
      <c r="A88" s="224"/>
      <c r="C88" s="226" t="s">
        <v>4453</v>
      </c>
      <c r="D88" s="353"/>
      <c r="E88" s="228"/>
      <c r="F88" s="228"/>
      <c r="G88" s="228"/>
      <c r="H88" s="228"/>
      <c r="I88" s="228"/>
      <c r="J88" s="228"/>
      <c r="K88" s="228"/>
      <c r="L88" s="228"/>
      <c r="M88" s="228"/>
      <c r="N88" s="228"/>
      <c r="O88" s="228"/>
      <c r="P88" s="228"/>
      <c r="Q88" s="230"/>
      <c r="R88" s="1"/>
      <c r="S88" s="1"/>
      <c r="T88" s="1"/>
      <c r="U88" s="1"/>
      <c r="V88" s="1"/>
      <c r="W88" s="1"/>
      <c r="X88" s="1"/>
      <c r="Y88" s="1"/>
      <c r="Z88" s="1"/>
      <c r="AA88" s="1"/>
      <c r="AB88" s="1"/>
    </row>
    <row r="89" spans="1:28" ht="13.5" thickBot="1" x14ac:dyDescent="0.25">
      <c r="C89" s="223" t="s">
        <v>187</v>
      </c>
      <c r="D89" s="223" t="s">
        <v>4898</v>
      </c>
      <c r="E89" s="214" t="s">
        <v>188</v>
      </c>
      <c r="F89" s="214" t="s">
        <v>189</v>
      </c>
      <c r="G89" s="214">
        <v>151</v>
      </c>
      <c r="I89" s="214">
        <v>2</v>
      </c>
      <c r="J89" s="214">
        <v>3.5</v>
      </c>
      <c r="K89" s="214">
        <v>63</v>
      </c>
      <c r="O89" s="214" t="s">
        <v>4556</v>
      </c>
      <c r="P89" s="214" t="s">
        <v>639</v>
      </c>
      <c r="Q89" s="216">
        <v>39707</v>
      </c>
      <c r="R89" s="210"/>
      <c r="S89" s="210"/>
      <c r="T89" s="210"/>
      <c r="U89" s="210"/>
      <c r="V89" s="210"/>
      <c r="W89" s="210"/>
      <c r="X89" s="210"/>
      <c r="Y89" s="210"/>
      <c r="Z89" s="210"/>
      <c r="AA89" s="210"/>
      <c r="AB89" s="210"/>
    </row>
    <row r="90" spans="1:28" x14ac:dyDescent="0.2">
      <c r="C90" s="223" t="s">
        <v>187</v>
      </c>
      <c r="D90" s="223" t="s">
        <v>4899</v>
      </c>
      <c r="E90" s="214" t="s">
        <v>809</v>
      </c>
      <c r="F90" s="214" t="s">
        <v>1575</v>
      </c>
      <c r="G90" s="214">
        <v>151</v>
      </c>
      <c r="I90" s="214">
        <v>2</v>
      </c>
      <c r="J90" s="214">
        <v>5.5</v>
      </c>
      <c r="K90" s="214">
        <v>45</v>
      </c>
      <c r="O90" s="214" t="s">
        <v>4556</v>
      </c>
      <c r="P90" s="214" t="s">
        <v>639</v>
      </c>
      <c r="Q90" s="216">
        <v>39707</v>
      </c>
    </row>
    <row r="91" spans="1:28" x14ac:dyDescent="0.2">
      <c r="C91" s="223" t="s">
        <v>187</v>
      </c>
      <c r="D91" s="223" t="s">
        <v>4900</v>
      </c>
      <c r="E91" s="214" t="s">
        <v>1828</v>
      </c>
      <c r="F91" s="214" t="s">
        <v>190</v>
      </c>
      <c r="G91" s="214">
        <v>151</v>
      </c>
      <c r="I91" s="214">
        <v>2</v>
      </c>
      <c r="J91" s="214">
        <v>3.5</v>
      </c>
      <c r="K91" s="214">
        <v>45</v>
      </c>
      <c r="O91" s="214" t="s">
        <v>4556</v>
      </c>
      <c r="P91" s="214" t="s">
        <v>639</v>
      </c>
      <c r="Q91" s="216">
        <v>39707</v>
      </c>
    </row>
    <row r="92" spans="1:28" x14ac:dyDescent="0.2">
      <c r="C92" s="223" t="s">
        <v>187</v>
      </c>
      <c r="D92" s="223" t="s">
        <v>4901</v>
      </c>
      <c r="E92" s="214" t="s">
        <v>3959</v>
      </c>
      <c r="F92" s="214" t="s">
        <v>191</v>
      </c>
      <c r="G92" s="214">
        <v>151</v>
      </c>
      <c r="I92" s="214">
        <v>2</v>
      </c>
      <c r="J92" s="214">
        <v>3.5</v>
      </c>
      <c r="K92" s="214">
        <v>45</v>
      </c>
      <c r="O92" s="214" t="s">
        <v>4556</v>
      </c>
      <c r="P92" s="214" t="s">
        <v>663</v>
      </c>
      <c r="Q92" s="216">
        <v>39707</v>
      </c>
    </row>
    <row r="93" spans="1:28" x14ac:dyDescent="0.2">
      <c r="C93" s="223" t="s">
        <v>187</v>
      </c>
      <c r="D93" s="223" t="s">
        <v>4902</v>
      </c>
      <c r="E93" s="214" t="s">
        <v>3067</v>
      </c>
      <c r="F93" s="214" t="s">
        <v>192</v>
      </c>
      <c r="G93" s="214">
        <v>151</v>
      </c>
      <c r="I93" s="214">
        <v>2</v>
      </c>
      <c r="J93" s="214">
        <v>3.5</v>
      </c>
      <c r="K93" s="214">
        <v>45</v>
      </c>
      <c r="O93" s="214" t="s">
        <v>4556</v>
      </c>
      <c r="P93" s="214" t="s">
        <v>663</v>
      </c>
      <c r="Q93" s="216">
        <v>39708</v>
      </c>
    </row>
    <row r="94" spans="1:28" x14ac:dyDescent="0.2">
      <c r="C94" s="223" t="s">
        <v>187</v>
      </c>
      <c r="D94" s="223" t="s">
        <v>4903</v>
      </c>
      <c r="E94" s="214" t="s">
        <v>193</v>
      </c>
      <c r="F94" s="214" t="s">
        <v>194</v>
      </c>
      <c r="G94" s="214">
        <v>151</v>
      </c>
      <c r="I94" s="214">
        <v>2</v>
      </c>
      <c r="J94" s="214">
        <v>3.5</v>
      </c>
      <c r="K94" s="214">
        <v>63</v>
      </c>
      <c r="O94" s="214" t="s">
        <v>4556</v>
      </c>
      <c r="P94" s="214" t="s">
        <v>663</v>
      </c>
      <c r="Q94" s="216">
        <v>39708</v>
      </c>
    </row>
    <row r="95" spans="1:28" x14ac:dyDescent="0.2">
      <c r="C95" s="223" t="s">
        <v>187</v>
      </c>
      <c r="D95" s="223" t="s">
        <v>4904</v>
      </c>
      <c r="E95" s="214" t="s">
        <v>195</v>
      </c>
      <c r="F95" s="214" t="s">
        <v>196</v>
      </c>
      <c r="G95" s="214">
        <v>151</v>
      </c>
      <c r="I95" s="214">
        <v>2</v>
      </c>
      <c r="J95" s="214">
        <v>3.5</v>
      </c>
      <c r="K95" s="214">
        <v>63</v>
      </c>
      <c r="O95" s="214" t="s">
        <v>4556</v>
      </c>
      <c r="P95" s="214" t="s">
        <v>663</v>
      </c>
      <c r="Q95" s="216">
        <v>39708</v>
      </c>
    </row>
    <row r="96" spans="1:28" x14ac:dyDescent="0.2">
      <c r="C96" s="223" t="s">
        <v>187</v>
      </c>
      <c r="D96" s="223" t="s">
        <v>4905</v>
      </c>
      <c r="E96" s="214" t="s">
        <v>197</v>
      </c>
      <c r="F96" s="214" t="s">
        <v>198</v>
      </c>
      <c r="G96" s="214">
        <v>151</v>
      </c>
      <c r="I96" s="214">
        <v>2</v>
      </c>
      <c r="J96" s="214">
        <v>3.5</v>
      </c>
      <c r="K96" s="214">
        <v>63</v>
      </c>
      <c r="O96" s="214" t="s">
        <v>4556</v>
      </c>
      <c r="P96" s="214" t="s">
        <v>669</v>
      </c>
      <c r="Q96" s="216">
        <v>39708</v>
      </c>
    </row>
    <row r="97" spans="3:17" x14ac:dyDescent="0.2">
      <c r="C97" s="223" t="s">
        <v>187</v>
      </c>
      <c r="D97" s="223" t="s">
        <v>4906</v>
      </c>
      <c r="E97" s="214" t="s">
        <v>199</v>
      </c>
      <c r="F97" s="214" t="s">
        <v>200</v>
      </c>
      <c r="G97" s="214">
        <v>151</v>
      </c>
      <c r="I97" s="214">
        <v>2</v>
      </c>
      <c r="J97" s="214">
        <v>3.5</v>
      </c>
      <c r="K97" s="214">
        <v>63</v>
      </c>
      <c r="O97" s="214" t="s">
        <v>4556</v>
      </c>
      <c r="P97" s="214" t="s">
        <v>669</v>
      </c>
      <c r="Q97" s="216">
        <v>39708</v>
      </c>
    </row>
    <row r="98" spans="3:17" x14ac:dyDescent="0.2">
      <c r="C98" s="223" t="s">
        <v>187</v>
      </c>
      <c r="D98" s="223" t="s">
        <v>4907</v>
      </c>
      <c r="E98" s="214" t="s">
        <v>201</v>
      </c>
      <c r="F98" s="214" t="s">
        <v>202</v>
      </c>
      <c r="G98" s="214">
        <v>151</v>
      </c>
      <c r="I98" s="214">
        <v>2</v>
      </c>
      <c r="J98" s="214">
        <v>3.5</v>
      </c>
      <c r="K98" s="214">
        <v>63</v>
      </c>
      <c r="O98" s="214" t="s">
        <v>4556</v>
      </c>
      <c r="P98" s="214" t="s">
        <v>669</v>
      </c>
      <c r="Q98" s="216">
        <v>39708</v>
      </c>
    </row>
    <row r="99" spans="3:17" x14ac:dyDescent="0.2">
      <c r="C99" s="223" t="s">
        <v>187</v>
      </c>
      <c r="D99" s="223" t="s">
        <v>4908</v>
      </c>
      <c r="E99" s="214" t="s">
        <v>203</v>
      </c>
      <c r="F99" s="214" t="s">
        <v>204</v>
      </c>
      <c r="G99" s="214">
        <v>151</v>
      </c>
      <c r="I99" s="214">
        <v>2</v>
      </c>
      <c r="J99" s="214">
        <v>3.5</v>
      </c>
      <c r="K99" s="214">
        <v>63</v>
      </c>
      <c r="O99" s="214" t="s">
        <v>4556</v>
      </c>
      <c r="P99" s="214" t="s">
        <v>639</v>
      </c>
      <c r="Q99" s="216">
        <v>39708</v>
      </c>
    </row>
    <row r="100" spans="3:17" x14ac:dyDescent="0.2">
      <c r="C100" s="223" t="s">
        <v>187</v>
      </c>
      <c r="D100" s="223" t="s">
        <v>4909</v>
      </c>
      <c r="E100" s="214" t="s">
        <v>205</v>
      </c>
      <c r="F100" s="214" t="s">
        <v>206</v>
      </c>
      <c r="G100" s="214">
        <v>151</v>
      </c>
      <c r="I100" s="214">
        <v>2</v>
      </c>
      <c r="J100" s="214">
        <v>3.5</v>
      </c>
      <c r="K100" s="214">
        <v>63</v>
      </c>
      <c r="O100" s="214" t="s">
        <v>4556</v>
      </c>
      <c r="P100" s="214" t="s">
        <v>639</v>
      </c>
      <c r="Q100" s="216">
        <v>39708</v>
      </c>
    </row>
    <row r="101" spans="3:17" x14ac:dyDescent="0.2">
      <c r="C101" s="223" t="s">
        <v>187</v>
      </c>
      <c r="D101" s="223" t="s">
        <v>4910</v>
      </c>
      <c r="E101" s="214" t="s">
        <v>1568</v>
      </c>
      <c r="F101" s="214" t="s">
        <v>1071</v>
      </c>
      <c r="G101" s="214">
        <v>151</v>
      </c>
      <c r="I101" s="214">
        <v>2</v>
      </c>
      <c r="J101" s="214">
        <v>5.5</v>
      </c>
      <c r="K101" s="214">
        <v>63</v>
      </c>
      <c r="O101" s="214" t="s">
        <v>4556</v>
      </c>
      <c r="P101" s="214" t="s">
        <v>639</v>
      </c>
      <c r="Q101" s="216">
        <v>39708</v>
      </c>
    </row>
    <row r="102" spans="3:17" x14ac:dyDescent="0.2">
      <c r="C102" s="223" t="s">
        <v>187</v>
      </c>
      <c r="D102" s="223" t="s">
        <v>4911</v>
      </c>
      <c r="E102" s="214" t="s">
        <v>207</v>
      </c>
      <c r="F102" s="214" t="s">
        <v>208</v>
      </c>
      <c r="G102" s="214">
        <v>303</v>
      </c>
      <c r="I102" s="214">
        <v>1</v>
      </c>
      <c r="J102" s="214">
        <v>200</v>
      </c>
      <c r="K102" s="214">
        <v>50</v>
      </c>
      <c r="O102" s="214" t="s">
        <v>209</v>
      </c>
      <c r="P102" s="214" t="s">
        <v>647</v>
      </c>
      <c r="Q102" s="216">
        <v>39711</v>
      </c>
    </row>
    <row r="103" spans="3:17" x14ac:dyDescent="0.2">
      <c r="C103" s="223" t="s">
        <v>187</v>
      </c>
      <c r="D103" s="223" t="s">
        <v>3639</v>
      </c>
      <c r="E103" s="214" t="s">
        <v>207</v>
      </c>
      <c r="F103" s="214" t="s">
        <v>208</v>
      </c>
      <c r="G103" s="214">
        <v>303</v>
      </c>
      <c r="I103" s="214">
        <v>1</v>
      </c>
      <c r="J103" s="214">
        <v>137</v>
      </c>
      <c r="K103" s="214">
        <v>50</v>
      </c>
      <c r="O103" s="214" t="s">
        <v>209</v>
      </c>
      <c r="P103" s="214" t="s">
        <v>647</v>
      </c>
      <c r="Q103" s="216">
        <v>39714</v>
      </c>
    </row>
    <row r="104" spans="3:17" x14ac:dyDescent="0.2">
      <c r="C104" s="223" t="s">
        <v>187</v>
      </c>
      <c r="D104" s="223" t="s">
        <v>4912</v>
      </c>
      <c r="E104" s="214" t="s">
        <v>4728</v>
      </c>
      <c r="F104" s="214" t="s">
        <v>5163</v>
      </c>
      <c r="G104" s="214">
        <v>151</v>
      </c>
      <c r="I104" s="214">
        <v>2</v>
      </c>
      <c r="J104" s="214">
        <v>120</v>
      </c>
      <c r="K104" s="214">
        <v>26</v>
      </c>
      <c r="O104" s="214" t="s">
        <v>4491</v>
      </c>
      <c r="P104" s="214" t="s">
        <v>639</v>
      </c>
      <c r="Q104" s="216">
        <v>39716</v>
      </c>
    </row>
    <row r="105" spans="3:17" x14ac:dyDescent="0.2">
      <c r="C105" s="223" t="s">
        <v>187</v>
      </c>
      <c r="D105" s="223" t="s">
        <v>4913</v>
      </c>
      <c r="E105" s="214" t="s">
        <v>4729</v>
      </c>
      <c r="F105" s="214" t="s">
        <v>723</v>
      </c>
      <c r="G105" s="214">
        <v>303</v>
      </c>
      <c r="I105" s="214">
        <v>1</v>
      </c>
      <c r="J105" s="214">
        <v>57</v>
      </c>
      <c r="K105" s="214">
        <v>45</v>
      </c>
      <c r="O105" s="214" t="s">
        <v>4556</v>
      </c>
      <c r="P105" s="214" t="s">
        <v>669</v>
      </c>
      <c r="Q105" s="216">
        <v>39717</v>
      </c>
    </row>
    <row r="106" spans="3:17" x14ac:dyDescent="0.2">
      <c r="C106" s="223" t="s">
        <v>187</v>
      </c>
      <c r="D106" s="223" t="s">
        <v>4914</v>
      </c>
      <c r="E106" s="214" t="s">
        <v>210</v>
      </c>
      <c r="F106" s="214" t="s">
        <v>1180</v>
      </c>
      <c r="G106" s="214">
        <v>151</v>
      </c>
      <c r="I106" s="214">
        <v>2</v>
      </c>
      <c r="J106" s="214">
        <v>254</v>
      </c>
      <c r="K106" s="214">
        <v>39</v>
      </c>
      <c r="O106" s="214" t="s">
        <v>4490</v>
      </c>
      <c r="P106" s="214" t="s">
        <v>1754</v>
      </c>
      <c r="Q106" s="216">
        <v>39720</v>
      </c>
    </row>
    <row r="107" spans="3:17" x14ac:dyDescent="0.2">
      <c r="C107" s="223" t="s">
        <v>187</v>
      </c>
      <c r="D107" s="223" t="s">
        <v>4915</v>
      </c>
      <c r="E107" s="214" t="s">
        <v>211</v>
      </c>
      <c r="F107" s="214" t="s">
        <v>212</v>
      </c>
      <c r="G107" s="214">
        <v>303</v>
      </c>
      <c r="I107" s="214">
        <v>1</v>
      </c>
      <c r="J107" s="214">
        <v>21</v>
      </c>
      <c r="K107" s="214">
        <v>45</v>
      </c>
      <c r="O107" s="214" t="s">
        <v>4451</v>
      </c>
      <c r="P107" s="214" t="s">
        <v>669</v>
      </c>
      <c r="Q107" s="216">
        <v>39720</v>
      </c>
    </row>
    <row r="108" spans="3:17" x14ac:dyDescent="0.2">
      <c r="C108" s="223" t="s">
        <v>187</v>
      </c>
      <c r="D108" s="223" t="s">
        <v>1748</v>
      </c>
      <c r="E108" s="214" t="s">
        <v>213</v>
      </c>
      <c r="F108" s="214" t="s">
        <v>212</v>
      </c>
      <c r="G108" s="214">
        <v>303</v>
      </c>
      <c r="I108" s="214">
        <v>1</v>
      </c>
      <c r="J108" s="214">
        <v>21</v>
      </c>
      <c r="K108" s="214">
        <v>46</v>
      </c>
      <c r="O108" s="214" t="s">
        <v>4452</v>
      </c>
      <c r="P108" s="214" t="s">
        <v>647</v>
      </c>
      <c r="Q108" s="216">
        <v>39721</v>
      </c>
    </row>
    <row r="109" spans="3:17" x14ac:dyDescent="0.2">
      <c r="C109" s="232" t="s">
        <v>187</v>
      </c>
      <c r="D109" s="232" t="s">
        <v>1749</v>
      </c>
      <c r="E109" s="220" t="s">
        <v>214</v>
      </c>
      <c r="F109" s="220" t="s">
        <v>1679</v>
      </c>
      <c r="G109" s="220">
        <v>303</v>
      </c>
      <c r="H109" s="220"/>
      <c r="I109" s="220">
        <v>1</v>
      </c>
      <c r="J109" s="220">
        <v>52</v>
      </c>
      <c r="K109" s="220">
        <v>50</v>
      </c>
      <c r="L109" s="220"/>
      <c r="M109" s="220"/>
      <c r="N109" s="220"/>
      <c r="O109" s="220" t="s">
        <v>215</v>
      </c>
      <c r="P109" s="220" t="s">
        <v>647</v>
      </c>
      <c r="Q109" s="222">
        <v>39722</v>
      </c>
    </row>
    <row r="110" spans="3:17" x14ac:dyDescent="0.2">
      <c r="C110" s="223" t="s">
        <v>187</v>
      </c>
      <c r="D110" s="223" t="s">
        <v>1750</v>
      </c>
      <c r="E110" s="214" t="s">
        <v>216</v>
      </c>
      <c r="F110" s="214" t="s">
        <v>217</v>
      </c>
      <c r="G110" s="214">
        <v>303</v>
      </c>
      <c r="I110" s="214">
        <v>1</v>
      </c>
      <c r="J110" s="214">
        <v>52</v>
      </c>
      <c r="K110" s="214">
        <v>50</v>
      </c>
      <c r="O110" s="214" t="s">
        <v>215</v>
      </c>
      <c r="P110" s="214" t="s">
        <v>647</v>
      </c>
      <c r="Q110" s="216">
        <v>39723</v>
      </c>
    </row>
    <row r="111" spans="3:17" x14ac:dyDescent="0.2">
      <c r="C111" s="223" t="s">
        <v>187</v>
      </c>
      <c r="D111" s="223" t="s">
        <v>1751</v>
      </c>
      <c r="E111" s="214" t="s">
        <v>218</v>
      </c>
      <c r="F111" s="214" t="s">
        <v>3970</v>
      </c>
      <c r="G111" s="214">
        <v>303</v>
      </c>
      <c r="I111" s="214">
        <v>1</v>
      </c>
      <c r="J111" s="214">
        <v>113</v>
      </c>
      <c r="K111" s="214">
        <v>45</v>
      </c>
      <c r="O111" s="214" t="s">
        <v>4451</v>
      </c>
      <c r="P111" s="214" t="s">
        <v>3192</v>
      </c>
      <c r="Q111" s="216">
        <v>39727</v>
      </c>
    </row>
    <row r="112" spans="3:17" x14ac:dyDescent="0.2">
      <c r="C112" s="223" t="s">
        <v>187</v>
      </c>
      <c r="D112" s="223" t="s">
        <v>1756</v>
      </c>
      <c r="E112" s="214" t="s">
        <v>219</v>
      </c>
      <c r="F112" s="214" t="s">
        <v>275</v>
      </c>
      <c r="G112" s="214">
        <v>303</v>
      </c>
      <c r="I112" s="214">
        <v>1</v>
      </c>
      <c r="J112" s="214">
        <v>138</v>
      </c>
      <c r="K112" s="214">
        <v>45</v>
      </c>
      <c r="O112" s="214" t="s">
        <v>4556</v>
      </c>
      <c r="P112" s="214" t="s">
        <v>639</v>
      </c>
      <c r="Q112" s="216">
        <v>39729</v>
      </c>
    </row>
    <row r="113" spans="3:17" x14ac:dyDescent="0.2">
      <c r="C113" s="223" t="s">
        <v>187</v>
      </c>
      <c r="D113" s="223" t="s">
        <v>774</v>
      </c>
      <c r="E113" s="214" t="s">
        <v>220</v>
      </c>
      <c r="F113" s="214" t="s">
        <v>1062</v>
      </c>
      <c r="G113" s="214">
        <v>303</v>
      </c>
      <c r="I113" s="214">
        <v>1</v>
      </c>
      <c r="J113" s="214">
        <v>26</v>
      </c>
      <c r="K113" s="214">
        <v>45</v>
      </c>
      <c r="O113" s="214" t="s">
        <v>4556</v>
      </c>
      <c r="P113" s="214" t="s">
        <v>1754</v>
      </c>
      <c r="Q113" s="216">
        <v>39729</v>
      </c>
    </row>
    <row r="114" spans="3:17" x14ac:dyDescent="0.2">
      <c r="C114" s="223" t="s">
        <v>187</v>
      </c>
      <c r="D114" s="223" t="s">
        <v>778</v>
      </c>
      <c r="E114" s="214" t="s">
        <v>221</v>
      </c>
      <c r="F114" s="214" t="s">
        <v>3290</v>
      </c>
      <c r="G114" s="214">
        <v>303</v>
      </c>
      <c r="I114" s="214">
        <v>1</v>
      </c>
      <c r="J114" s="214">
        <v>26</v>
      </c>
      <c r="K114" s="214">
        <v>45</v>
      </c>
      <c r="O114" s="214" t="s">
        <v>4556</v>
      </c>
      <c r="P114" s="214" t="s">
        <v>663</v>
      </c>
      <c r="Q114" s="216">
        <v>39730</v>
      </c>
    </row>
    <row r="115" spans="3:17" x14ac:dyDescent="0.2">
      <c r="C115" s="223" t="s">
        <v>187</v>
      </c>
      <c r="D115" s="223" t="s">
        <v>780</v>
      </c>
      <c r="E115" s="214" t="s">
        <v>222</v>
      </c>
      <c r="F115" s="214" t="s">
        <v>1071</v>
      </c>
      <c r="G115" s="214">
        <v>303</v>
      </c>
      <c r="I115" s="214">
        <v>1</v>
      </c>
      <c r="J115" s="214">
        <v>26</v>
      </c>
      <c r="K115" s="214">
        <v>63</v>
      </c>
      <c r="O115" s="214" t="s">
        <v>4556</v>
      </c>
      <c r="P115" s="214" t="s">
        <v>1754</v>
      </c>
      <c r="Q115" s="216">
        <v>39730</v>
      </c>
    </row>
    <row r="116" spans="3:17" x14ac:dyDescent="0.2">
      <c r="C116" s="223" t="s">
        <v>187</v>
      </c>
      <c r="D116" s="223" t="s">
        <v>782</v>
      </c>
      <c r="E116" s="214" t="s">
        <v>223</v>
      </c>
      <c r="F116" s="214" t="s">
        <v>224</v>
      </c>
      <c r="G116" s="214">
        <v>303</v>
      </c>
      <c r="I116" s="214">
        <v>1</v>
      </c>
      <c r="J116" s="214">
        <v>11</v>
      </c>
      <c r="K116" s="214">
        <v>45</v>
      </c>
      <c r="O116" s="214" t="s">
        <v>4556</v>
      </c>
      <c r="P116" s="214" t="s">
        <v>663</v>
      </c>
      <c r="Q116" s="216">
        <v>39731</v>
      </c>
    </row>
    <row r="117" spans="3:17" x14ac:dyDescent="0.2">
      <c r="C117" s="223" t="s">
        <v>187</v>
      </c>
      <c r="D117" s="223" t="s">
        <v>630</v>
      </c>
      <c r="E117" s="214" t="s">
        <v>1663</v>
      </c>
      <c r="F117" s="214" t="s">
        <v>1664</v>
      </c>
      <c r="G117" s="214">
        <v>303</v>
      </c>
      <c r="I117" s="214">
        <v>1</v>
      </c>
      <c r="J117" s="214">
        <v>200</v>
      </c>
      <c r="K117" s="214">
        <v>26</v>
      </c>
      <c r="O117" s="214" t="s">
        <v>4491</v>
      </c>
      <c r="P117" s="214" t="s">
        <v>639</v>
      </c>
      <c r="Q117" s="216">
        <v>39732</v>
      </c>
    </row>
    <row r="118" spans="3:17" x14ac:dyDescent="0.2">
      <c r="C118" s="223" t="s">
        <v>187</v>
      </c>
      <c r="D118" s="223" t="s">
        <v>632</v>
      </c>
      <c r="E118" s="214" t="s">
        <v>1663</v>
      </c>
      <c r="F118" s="214" t="s">
        <v>1664</v>
      </c>
      <c r="G118" s="214">
        <v>303</v>
      </c>
      <c r="I118" s="214">
        <v>1</v>
      </c>
      <c r="J118" s="214">
        <v>200</v>
      </c>
      <c r="K118" s="214">
        <v>26</v>
      </c>
      <c r="O118" s="214" t="s">
        <v>4491</v>
      </c>
      <c r="P118" s="214" t="s">
        <v>669</v>
      </c>
      <c r="Q118" s="216">
        <v>39734</v>
      </c>
    </row>
    <row r="119" spans="3:17" x14ac:dyDescent="0.2">
      <c r="C119" s="223" t="s">
        <v>187</v>
      </c>
      <c r="D119" s="223" t="s">
        <v>799</v>
      </c>
      <c r="E119" s="214" t="s">
        <v>1663</v>
      </c>
      <c r="F119" s="214" t="s">
        <v>1664</v>
      </c>
      <c r="G119" s="214">
        <v>303</v>
      </c>
      <c r="I119" s="214">
        <v>1</v>
      </c>
      <c r="J119" s="214">
        <v>172</v>
      </c>
      <c r="K119" s="214">
        <v>26</v>
      </c>
      <c r="O119" s="214" t="s">
        <v>4491</v>
      </c>
      <c r="P119" s="214" t="s">
        <v>639</v>
      </c>
      <c r="Q119" s="216">
        <v>39735</v>
      </c>
    </row>
    <row r="120" spans="3:17" x14ac:dyDescent="0.2">
      <c r="C120" s="223" t="s">
        <v>187</v>
      </c>
      <c r="D120" s="223" t="s">
        <v>801</v>
      </c>
      <c r="E120" s="214" t="s">
        <v>225</v>
      </c>
      <c r="F120" s="214" t="s">
        <v>2472</v>
      </c>
      <c r="G120" s="214">
        <v>151</v>
      </c>
      <c r="I120" s="214">
        <v>2</v>
      </c>
      <c r="J120" s="214">
        <v>66.5</v>
      </c>
      <c r="K120" s="214">
        <v>45</v>
      </c>
      <c r="O120" s="214" t="s">
        <v>4556</v>
      </c>
      <c r="P120" s="214" t="s">
        <v>663</v>
      </c>
      <c r="Q120" s="216">
        <v>39736</v>
      </c>
    </row>
    <row r="121" spans="3:17" x14ac:dyDescent="0.2">
      <c r="C121" s="223" t="s">
        <v>187</v>
      </c>
      <c r="D121" s="223" t="s">
        <v>803</v>
      </c>
      <c r="E121" s="214" t="s">
        <v>226</v>
      </c>
      <c r="F121" s="214" t="s">
        <v>5163</v>
      </c>
      <c r="G121" s="214">
        <v>151</v>
      </c>
      <c r="I121" s="214">
        <v>2</v>
      </c>
      <c r="J121" s="214">
        <v>134</v>
      </c>
      <c r="K121" s="214">
        <v>26</v>
      </c>
      <c r="O121" s="214" t="s">
        <v>4491</v>
      </c>
      <c r="P121" s="214" t="s">
        <v>669</v>
      </c>
      <c r="Q121" s="216">
        <v>39737</v>
      </c>
    </row>
    <row r="122" spans="3:17" x14ac:dyDescent="0.2">
      <c r="C122" s="223" t="s">
        <v>187</v>
      </c>
      <c r="D122" s="223" t="s">
        <v>805</v>
      </c>
      <c r="E122" s="214" t="s">
        <v>1666</v>
      </c>
      <c r="F122" s="214" t="s">
        <v>1667</v>
      </c>
      <c r="G122" s="214">
        <v>303</v>
      </c>
      <c r="I122" s="214">
        <v>1</v>
      </c>
      <c r="J122" s="214">
        <v>200</v>
      </c>
      <c r="K122" s="214">
        <v>45</v>
      </c>
      <c r="O122" s="214" t="s">
        <v>4451</v>
      </c>
      <c r="P122" s="214" t="s">
        <v>639</v>
      </c>
      <c r="Q122" s="216">
        <v>39750</v>
      </c>
    </row>
    <row r="123" spans="3:17" x14ac:dyDescent="0.2">
      <c r="C123" s="232" t="s">
        <v>187</v>
      </c>
      <c r="D123" s="232" t="s">
        <v>808</v>
      </c>
      <c r="E123" s="220" t="s">
        <v>1666</v>
      </c>
      <c r="F123" s="220" t="s">
        <v>1667</v>
      </c>
      <c r="G123" s="220">
        <v>303</v>
      </c>
      <c r="H123" s="220"/>
      <c r="I123" s="220">
        <v>1</v>
      </c>
      <c r="J123" s="220">
        <v>200</v>
      </c>
      <c r="K123" s="220">
        <v>45</v>
      </c>
      <c r="L123" s="220"/>
      <c r="M123" s="220"/>
      <c r="N123" s="220"/>
      <c r="O123" s="220" t="s">
        <v>4451</v>
      </c>
      <c r="P123" s="220" t="s">
        <v>1754</v>
      </c>
      <c r="Q123" s="222">
        <v>39756</v>
      </c>
    </row>
    <row r="124" spans="3:17" x14ac:dyDescent="0.2">
      <c r="C124" s="223" t="s">
        <v>187</v>
      </c>
      <c r="D124" s="223" t="s">
        <v>811</v>
      </c>
      <c r="E124" s="214" t="s">
        <v>1666</v>
      </c>
      <c r="F124" s="214" t="s">
        <v>1667</v>
      </c>
      <c r="G124" s="214">
        <v>303</v>
      </c>
      <c r="I124" s="214">
        <v>1</v>
      </c>
      <c r="J124" s="214">
        <v>130</v>
      </c>
      <c r="K124" s="214">
        <v>45</v>
      </c>
      <c r="O124" s="214" t="s">
        <v>4451</v>
      </c>
      <c r="P124" s="214" t="s">
        <v>669</v>
      </c>
      <c r="Q124" s="216">
        <v>39758</v>
      </c>
    </row>
    <row r="125" spans="3:17" x14ac:dyDescent="0.2">
      <c r="C125" s="223" t="s">
        <v>187</v>
      </c>
      <c r="D125" s="223" t="s">
        <v>813</v>
      </c>
      <c r="E125" s="214" t="s">
        <v>227</v>
      </c>
      <c r="F125" s="214" t="s">
        <v>2916</v>
      </c>
      <c r="G125" s="214">
        <v>303</v>
      </c>
      <c r="I125" s="214">
        <v>1</v>
      </c>
      <c r="J125" s="214">
        <v>11</v>
      </c>
      <c r="K125" s="214">
        <v>45</v>
      </c>
      <c r="O125" s="214" t="s">
        <v>4451</v>
      </c>
      <c r="P125" s="214" t="s">
        <v>1754</v>
      </c>
      <c r="Q125" s="216">
        <v>39758</v>
      </c>
    </row>
    <row r="126" spans="3:17" x14ac:dyDescent="0.2">
      <c r="C126" s="223" t="s">
        <v>187</v>
      </c>
      <c r="D126" s="223" t="s">
        <v>1818</v>
      </c>
      <c r="E126" s="214" t="s">
        <v>1673</v>
      </c>
      <c r="F126" s="214" t="s">
        <v>1670</v>
      </c>
      <c r="G126" s="214">
        <v>303</v>
      </c>
      <c r="I126" s="214">
        <v>1</v>
      </c>
      <c r="J126" s="214">
        <v>200</v>
      </c>
      <c r="K126" s="214">
        <v>45</v>
      </c>
      <c r="O126" s="214" t="s">
        <v>4556</v>
      </c>
      <c r="P126" s="214" t="s">
        <v>1037</v>
      </c>
      <c r="Q126" s="216">
        <v>39761</v>
      </c>
    </row>
    <row r="127" spans="3:17" x14ac:dyDescent="0.2">
      <c r="C127" s="223" t="s">
        <v>187</v>
      </c>
      <c r="D127" s="223" t="s">
        <v>1820</v>
      </c>
      <c r="E127" s="214" t="s">
        <v>228</v>
      </c>
      <c r="F127" s="214" t="s">
        <v>1670</v>
      </c>
      <c r="G127" s="214">
        <v>303</v>
      </c>
      <c r="I127" s="214">
        <v>1</v>
      </c>
      <c r="J127" s="214">
        <v>130</v>
      </c>
      <c r="K127" s="214">
        <v>45</v>
      </c>
      <c r="O127" s="214" t="s">
        <v>4556</v>
      </c>
      <c r="P127" s="214" t="s">
        <v>647</v>
      </c>
      <c r="Q127" s="216">
        <v>39763</v>
      </c>
    </row>
    <row r="128" spans="3:17" x14ac:dyDescent="0.2">
      <c r="C128" s="223" t="s">
        <v>187</v>
      </c>
      <c r="D128" s="223" t="s">
        <v>1822</v>
      </c>
      <c r="E128" s="214" t="s">
        <v>229</v>
      </c>
      <c r="F128" s="214" t="s">
        <v>1670</v>
      </c>
      <c r="G128" s="214">
        <v>151</v>
      </c>
      <c r="I128" s="214">
        <v>2</v>
      </c>
      <c r="J128" s="214">
        <v>92</v>
      </c>
      <c r="K128" s="214">
        <v>45</v>
      </c>
      <c r="O128" s="214" t="s">
        <v>4556</v>
      </c>
      <c r="P128" s="214" t="s">
        <v>669</v>
      </c>
      <c r="Q128" s="216">
        <v>39766</v>
      </c>
    </row>
    <row r="129" spans="1:28" x14ac:dyDescent="0.2">
      <c r="C129" s="223" t="s">
        <v>187</v>
      </c>
      <c r="D129" s="223" t="s">
        <v>1824</v>
      </c>
      <c r="E129" s="214" t="s">
        <v>230</v>
      </c>
      <c r="F129" s="214" t="s">
        <v>1690</v>
      </c>
      <c r="G129" s="214">
        <v>303</v>
      </c>
      <c r="I129" s="214">
        <v>1</v>
      </c>
      <c r="J129" s="214">
        <v>55</v>
      </c>
      <c r="K129" s="214">
        <v>45</v>
      </c>
      <c r="O129" s="214" t="s">
        <v>4556</v>
      </c>
      <c r="P129" s="214" t="s">
        <v>669</v>
      </c>
      <c r="Q129" s="216">
        <v>39767</v>
      </c>
    </row>
    <row r="130" spans="1:28" x14ac:dyDescent="0.2">
      <c r="C130" s="223" t="s">
        <v>187</v>
      </c>
      <c r="D130" s="223" t="s">
        <v>1826</v>
      </c>
      <c r="E130" s="214" t="s">
        <v>1674</v>
      </c>
      <c r="F130" s="214" t="s">
        <v>1675</v>
      </c>
      <c r="G130" s="214">
        <v>303</v>
      </c>
      <c r="I130" s="214">
        <v>1</v>
      </c>
      <c r="J130" s="214">
        <v>47</v>
      </c>
      <c r="K130" s="214">
        <v>50</v>
      </c>
      <c r="O130" s="214" t="s">
        <v>1197</v>
      </c>
      <c r="P130" s="214" t="s">
        <v>647</v>
      </c>
      <c r="Q130" s="216">
        <v>39772</v>
      </c>
    </row>
    <row r="131" spans="1:28" s="225" customFormat="1" x14ac:dyDescent="0.2">
      <c r="A131" s="224"/>
      <c r="C131" s="226" t="s">
        <v>4453</v>
      </c>
      <c r="D131" s="353"/>
      <c r="E131" s="228"/>
      <c r="F131" s="228"/>
      <c r="G131" s="228"/>
      <c r="H131" s="228"/>
      <c r="I131" s="228"/>
      <c r="J131" s="228"/>
      <c r="K131" s="228"/>
      <c r="L131" s="228"/>
      <c r="M131" s="228"/>
      <c r="N131" s="228"/>
      <c r="O131" s="228"/>
      <c r="P131" s="228"/>
      <c r="Q131" s="230"/>
      <c r="R131" s="1"/>
      <c r="S131" s="1"/>
      <c r="T131" s="1"/>
      <c r="U131" s="1"/>
      <c r="V131" s="1"/>
      <c r="W131" s="1"/>
      <c r="X131" s="1"/>
      <c r="Y131" s="1"/>
      <c r="Z131" s="1"/>
      <c r="AA131" s="1"/>
      <c r="AB131" s="1"/>
    </row>
    <row r="132" spans="1:28" x14ac:dyDescent="0.2">
      <c r="C132" s="223" t="s">
        <v>1716</v>
      </c>
      <c r="D132" s="223" t="s">
        <v>4898</v>
      </c>
      <c r="F132" s="214" t="s">
        <v>1207</v>
      </c>
      <c r="G132" s="214">
        <v>152</v>
      </c>
      <c r="I132" s="214">
        <v>2</v>
      </c>
      <c r="J132" s="214">
        <v>39</v>
      </c>
      <c r="K132" s="214">
        <v>50</v>
      </c>
      <c r="O132" s="214" t="s">
        <v>4556</v>
      </c>
      <c r="P132" s="214" t="s">
        <v>663</v>
      </c>
      <c r="Q132" s="216">
        <v>39780</v>
      </c>
    </row>
    <row r="133" spans="1:28" x14ac:dyDescent="0.2">
      <c r="C133" s="223" t="s">
        <v>1716</v>
      </c>
      <c r="D133" s="223" t="s">
        <v>4899</v>
      </c>
      <c r="F133" s="214" t="s">
        <v>1207</v>
      </c>
    </row>
    <row r="134" spans="1:28" x14ac:dyDescent="0.2">
      <c r="C134" s="223" t="s">
        <v>1716</v>
      </c>
      <c r="D134" s="223" t="s">
        <v>4900</v>
      </c>
      <c r="F134" s="214" t="s">
        <v>1207</v>
      </c>
    </row>
    <row r="135" spans="1:28" x14ac:dyDescent="0.2">
      <c r="C135" s="223" t="s">
        <v>1716</v>
      </c>
      <c r="D135" s="223" t="s">
        <v>4901</v>
      </c>
      <c r="F135" s="214" t="s">
        <v>1207</v>
      </c>
    </row>
    <row r="136" spans="1:28" ht="13.5" thickBot="1" x14ac:dyDescent="0.25">
      <c r="C136" s="237" t="s">
        <v>1716</v>
      </c>
      <c r="D136" s="237" t="s">
        <v>4902</v>
      </c>
      <c r="E136" s="235"/>
      <c r="F136" s="235" t="s">
        <v>1207</v>
      </c>
      <c r="G136" s="235"/>
      <c r="H136" s="235"/>
      <c r="I136" s="235"/>
      <c r="J136" s="235"/>
      <c r="K136" s="235"/>
      <c r="L136" s="235"/>
      <c r="M136" s="235"/>
      <c r="N136" s="235"/>
      <c r="O136" s="235"/>
      <c r="P136" s="235"/>
      <c r="Q136" s="236"/>
    </row>
    <row r="137" spans="1:28" ht="13.5" thickBot="1" x14ac:dyDescent="0.25">
      <c r="C137" s="238" t="s">
        <v>1716</v>
      </c>
      <c r="D137" s="238" t="s">
        <v>4903</v>
      </c>
      <c r="E137" s="240"/>
      <c r="F137" s="240" t="s">
        <v>1672</v>
      </c>
      <c r="G137" s="240">
        <v>303</v>
      </c>
      <c r="H137" s="240"/>
      <c r="I137" s="240">
        <v>1</v>
      </c>
      <c r="J137" s="240">
        <v>160</v>
      </c>
      <c r="K137" s="240">
        <v>36</v>
      </c>
      <c r="L137" s="240"/>
      <c r="M137" s="240"/>
      <c r="N137" s="240"/>
      <c r="O137" s="240" t="s">
        <v>4556</v>
      </c>
      <c r="P137" s="240" t="s">
        <v>1754</v>
      </c>
      <c r="Q137" s="242">
        <v>39839</v>
      </c>
    </row>
    <row r="138" spans="1:28" x14ac:dyDescent="0.2">
      <c r="C138" s="223" t="s">
        <v>1716</v>
      </c>
      <c r="D138" s="223" t="s">
        <v>4904</v>
      </c>
      <c r="E138" s="214" t="s">
        <v>231</v>
      </c>
      <c r="F138" s="214" t="s">
        <v>232</v>
      </c>
      <c r="G138" s="214">
        <v>151</v>
      </c>
      <c r="I138" s="214">
        <v>2</v>
      </c>
      <c r="J138" s="214">
        <v>46</v>
      </c>
      <c r="K138" s="214">
        <v>49</v>
      </c>
      <c r="O138" s="214" t="s">
        <v>233</v>
      </c>
      <c r="P138" s="214" t="s">
        <v>1754</v>
      </c>
      <c r="Q138" s="216">
        <v>39845</v>
      </c>
    </row>
    <row r="139" spans="1:28" x14ac:dyDescent="0.2">
      <c r="C139" s="223" t="s">
        <v>1716</v>
      </c>
      <c r="D139" s="223" t="s">
        <v>4905</v>
      </c>
      <c r="E139" s="214" t="s">
        <v>231</v>
      </c>
      <c r="F139" s="214" t="s">
        <v>232</v>
      </c>
      <c r="G139" s="214">
        <v>151</v>
      </c>
      <c r="I139" s="214">
        <v>2</v>
      </c>
      <c r="J139" s="214">
        <v>281</v>
      </c>
      <c r="K139" s="214">
        <v>45</v>
      </c>
      <c r="O139" s="214" t="s">
        <v>233</v>
      </c>
      <c r="P139" s="214" t="s">
        <v>1754</v>
      </c>
      <c r="Q139" s="216">
        <v>39860</v>
      </c>
    </row>
    <row r="140" spans="1:28" s="225" customFormat="1" x14ac:dyDescent="0.2">
      <c r="A140" s="224"/>
      <c r="C140" s="226" t="s">
        <v>4453</v>
      </c>
      <c r="D140" s="353"/>
      <c r="E140" s="228"/>
      <c r="F140" s="228"/>
      <c r="G140" s="228"/>
      <c r="H140" s="228"/>
      <c r="I140" s="228"/>
      <c r="J140" s="228"/>
      <c r="K140" s="228"/>
      <c r="L140" s="228"/>
      <c r="M140" s="228"/>
      <c r="N140" s="228"/>
      <c r="O140" s="228"/>
      <c r="P140" s="228"/>
      <c r="Q140" s="230"/>
      <c r="R140" s="1"/>
      <c r="S140" s="1"/>
      <c r="T140" s="1"/>
      <c r="U140" s="1"/>
      <c r="V140" s="1"/>
      <c r="W140" s="1"/>
      <c r="X140" s="1"/>
      <c r="Y140" s="1"/>
      <c r="Z140" s="1"/>
      <c r="AA140" s="1"/>
      <c r="AB140" s="1"/>
    </row>
    <row r="141" spans="1:28" x14ac:dyDescent="0.2">
      <c r="C141" s="223" t="s">
        <v>234</v>
      </c>
      <c r="D141" s="223" t="s">
        <v>4898</v>
      </c>
      <c r="E141" s="214" t="s">
        <v>1207</v>
      </c>
      <c r="F141" s="214" t="s">
        <v>1705</v>
      </c>
      <c r="G141" s="214">
        <v>171</v>
      </c>
      <c r="I141" s="214">
        <v>2</v>
      </c>
      <c r="J141" s="214">
        <v>5</v>
      </c>
      <c r="K141" s="214">
        <v>36</v>
      </c>
      <c r="O141" s="214" t="s">
        <v>1397</v>
      </c>
      <c r="P141" s="214" t="s">
        <v>1754</v>
      </c>
      <c r="Q141" s="216">
        <v>39860</v>
      </c>
    </row>
    <row r="142" spans="1:28" x14ac:dyDescent="0.2">
      <c r="C142" s="223" t="s">
        <v>234</v>
      </c>
      <c r="D142" s="223" t="s">
        <v>4899</v>
      </c>
      <c r="E142" s="214" t="s">
        <v>1209</v>
      </c>
      <c r="F142" s="214" t="s">
        <v>1210</v>
      </c>
      <c r="G142" s="214">
        <v>171</v>
      </c>
      <c r="I142" s="214">
        <v>2</v>
      </c>
      <c r="J142" s="214">
        <v>258.5</v>
      </c>
      <c r="K142" s="214">
        <v>62</v>
      </c>
      <c r="O142" s="214" t="s">
        <v>4452</v>
      </c>
      <c r="P142" s="214" t="s">
        <v>1754</v>
      </c>
      <c r="Q142" s="216">
        <v>39865</v>
      </c>
    </row>
    <row r="143" spans="1:28" x14ac:dyDescent="0.2">
      <c r="C143" s="223" t="s">
        <v>234</v>
      </c>
      <c r="D143" s="223" t="s">
        <v>4900</v>
      </c>
      <c r="E143" s="214" t="s">
        <v>66</v>
      </c>
      <c r="F143" s="214" t="s">
        <v>1019</v>
      </c>
      <c r="G143" s="214">
        <v>171</v>
      </c>
      <c r="I143" s="214">
        <v>2</v>
      </c>
      <c r="J143" s="214">
        <v>100</v>
      </c>
      <c r="K143" s="214">
        <v>62</v>
      </c>
      <c r="O143" s="214" t="s">
        <v>4452</v>
      </c>
      <c r="P143" s="214" t="s">
        <v>1754</v>
      </c>
      <c r="Q143" s="216">
        <v>39868</v>
      </c>
    </row>
    <row r="144" spans="1:28" ht="13.5" thickBot="1" x14ac:dyDescent="0.25">
      <c r="C144" s="237" t="s">
        <v>234</v>
      </c>
      <c r="D144" s="237" t="s">
        <v>4901</v>
      </c>
      <c r="E144" s="235" t="s">
        <v>235</v>
      </c>
      <c r="F144" s="235">
        <v>225312</v>
      </c>
      <c r="G144" s="235">
        <v>171</v>
      </c>
      <c r="H144" s="235"/>
      <c r="I144" s="235">
        <v>2</v>
      </c>
      <c r="J144" s="235">
        <v>175</v>
      </c>
      <c r="K144" s="235">
        <v>25</v>
      </c>
      <c r="L144" s="235"/>
      <c r="M144" s="235"/>
      <c r="N144" s="235"/>
      <c r="O144" s="235" t="s">
        <v>4492</v>
      </c>
      <c r="P144" s="235" t="s">
        <v>647</v>
      </c>
      <c r="Q144" s="236">
        <v>39870</v>
      </c>
    </row>
    <row r="145" spans="3:17" x14ac:dyDescent="0.2">
      <c r="C145" s="223" t="s">
        <v>234</v>
      </c>
      <c r="D145" s="223" t="s">
        <v>4902</v>
      </c>
      <c r="E145" s="214" t="s">
        <v>236</v>
      </c>
      <c r="F145" s="214" t="s">
        <v>237</v>
      </c>
      <c r="G145" s="214">
        <v>171</v>
      </c>
      <c r="I145" s="214">
        <v>2</v>
      </c>
      <c r="J145" s="214">
        <v>147.5</v>
      </c>
      <c r="K145" s="214">
        <v>45</v>
      </c>
      <c r="O145" s="214" t="s">
        <v>4556</v>
      </c>
      <c r="P145" s="214" t="s">
        <v>776</v>
      </c>
      <c r="Q145" s="216">
        <v>39876</v>
      </c>
    </row>
    <row r="146" spans="3:17" x14ac:dyDescent="0.2">
      <c r="C146" s="223" t="s">
        <v>234</v>
      </c>
      <c r="D146" s="223" t="s">
        <v>4903</v>
      </c>
      <c r="E146" s="214" t="s">
        <v>278</v>
      </c>
      <c r="F146" s="214" t="s">
        <v>217</v>
      </c>
      <c r="G146" s="214">
        <v>303</v>
      </c>
      <c r="I146" s="214">
        <v>1</v>
      </c>
      <c r="J146" s="214">
        <v>55</v>
      </c>
      <c r="K146" s="214">
        <v>50</v>
      </c>
      <c r="O146" s="214" t="s">
        <v>2272</v>
      </c>
      <c r="P146" s="214" t="s">
        <v>663</v>
      </c>
      <c r="Q146" s="216">
        <v>39881</v>
      </c>
    </row>
    <row r="147" spans="3:17" x14ac:dyDescent="0.2">
      <c r="C147" s="223" t="s">
        <v>234</v>
      </c>
      <c r="D147" s="223" t="s">
        <v>4904</v>
      </c>
      <c r="E147" s="214" t="s">
        <v>279</v>
      </c>
      <c r="F147" s="214" t="s">
        <v>4323</v>
      </c>
      <c r="G147" s="214">
        <v>171</v>
      </c>
      <c r="I147" s="214">
        <v>2</v>
      </c>
      <c r="J147" s="214">
        <v>57.5</v>
      </c>
      <c r="K147" s="214">
        <v>36</v>
      </c>
      <c r="O147" s="214" t="s">
        <v>1397</v>
      </c>
      <c r="P147" s="214" t="s">
        <v>669</v>
      </c>
      <c r="Q147" s="216">
        <v>39902</v>
      </c>
    </row>
    <row r="148" spans="3:17" ht="13.5" thickBot="1" x14ac:dyDescent="0.25">
      <c r="C148" s="237" t="s">
        <v>234</v>
      </c>
      <c r="D148" s="237" t="s">
        <v>4905</v>
      </c>
      <c r="E148" s="235" t="s">
        <v>280</v>
      </c>
      <c r="F148" s="235" t="s">
        <v>123</v>
      </c>
      <c r="G148" s="235">
        <v>171</v>
      </c>
      <c r="H148" s="235"/>
      <c r="I148" s="235">
        <v>2</v>
      </c>
      <c r="J148" s="235">
        <v>25</v>
      </c>
      <c r="K148" s="235">
        <v>80</v>
      </c>
      <c r="L148" s="235"/>
      <c r="M148" s="235"/>
      <c r="N148" s="235"/>
      <c r="O148" s="235" t="s">
        <v>4452</v>
      </c>
      <c r="P148" s="235" t="s">
        <v>663</v>
      </c>
      <c r="Q148" s="236">
        <v>39903</v>
      </c>
    </row>
    <row r="149" spans="3:17" x14ac:dyDescent="0.2">
      <c r="C149" s="223" t="s">
        <v>234</v>
      </c>
      <c r="D149" s="223" t="s">
        <v>4906</v>
      </c>
      <c r="E149" s="214" t="s">
        <v>70</v>
      </c>
      <c r="F149" s="214" t="s">
        <v>1183</v>
      </c>
      <c r="G149" s="214">
        <v>171</v>
      </c>
      <c r="I149" s="214">
        <v>2</v>
      </c>
      <c r="J149" s="214">
        <v>100</v>
      </c>
      <c r="K149" s="214">
        <v>62</v>
      </c>
      <c r="O149" s="214" t="s">
        <v>4452</v>
      </c>
      <c r="P149" s="355" t="s">
        <v>663</v>
      </c>
      <c r="Q149" s="216">
        <v>39905</v>
      </c>
    </row>
    <row r="150" spans="3:17" x14ac:dyDescent="0.2">
      <c r="C150" s="223" t="s">
        <v>234</v>
      </c>
      <c r="D150" s="223" t="s">
        <v>4907</v>
      </c>
      <c r="E150" s="214" t="s">
        <v>73</v>
      </c>
      <c r="F150" s="214" t="s">
        <v>1186</v>
      </c>
      <c r="G150" s="214">
        <v>171</v>
      </c>
      <c r="I150" s="214">
        <v>2</v>
      </c>
      <c r="J150" s="214">
        <v>131.5</v>
      </c>
      <c r="K150" s="214">
        <v>54</v>
      </c>
      <c r="O150" s="214" t="s">
        <v>4451</v>
      </c>
      <c r="P150" s="214" t="s">
        <v>663</v>
      </c>
      <c r="Q150" s="216">
        <v>39909</v>
      </c>
    </row>
    <row r="151" spans="3:17" x14ac:dyDescent="0.2">
      <c r="C151" s="223" t="s">
        <v>234</v>
      </c>
      <c r="D151" s="223" t="s">
        <v>4908</v>
      </c>
      <c r="E151" s="214" t="s">
        <v>281</v>
      </c>
      <c r="F151" s="214" t="s">
        <v>282</v>
      </c>
      <c r="G151" s="214">
        <v>171</v>
      </c>
      <c r="I151" s="214">
        <v>2</v>
      </c>
      <c r="J151" s="214">
        <v>47.5</v>
      </c>
      <c r="K151" s="214">
        <v>46</v>
      </c>
      <c r="O151" s="214" t="s">
        <v>4451</v>
      </c>
      <c r="P151" s="214" t="s">
        <v>663</v>
      </c>
      <c r="Q151" s="216">
        <v>39910</v>
      </c>
    </row>
    <row r="152" spans="3:17" x14ac:dyDescent="0.2">
      <c r="C152" s="223" t="s">
        <v>234</v>
      </c>
      <c r="D152" s="223" t="s">
        <v>4909</v>
      </c>
      <c r="E152" s="214" t="s">
        <v>283</v>
      </c>
      <c r="F152" s="214" t="s">
        <v>284</v>
      </c>
      <c r="G152" s="214">
        <v>171</v>
      </c>
      <c r="I152" s="214">
        <v>2</v>
      </c>
      <c r="J152" s="214">
        <v>60</v>
      </c>
      <c r="K152" s="214">
        <v>46</v>
      </c>
      <c r="O152" s="214" t="s">
        <v>1397</v>
      </c>
      <c r="P152" s="214" t="s">
        <v>3192</v>
      </c>
      <c r="Q152" s="216">
        <v>39917</v>
      </c>
    </row>
    <row r="153" spans="3:17" x14ac:dyDescent="0.2">
      <c r="C153" s="223" t="s">
        <v>234</v>
      </c>
      <c r="D153" s="223" t="s">
        <v>4910</v>
      </c>
      <c r="E153" s="214" t="s">
        <v>285</v>
      </c>
      <c r="F153" s="214" t="s">
        <v>1012</v>
      </c>
      <c r="G153" s="214">
        <v>171</v>
      </c>
      <c r="I153" s="214">
        <v>2</v>
      </c>
      <c r="J153" s="214">
        <v>5</v>
      </c>
      <c r="K153" s="214">
        <v>54</v>
      </c>
      <c r="O153" s="214" t="s">
        <v>4451</v>
      </c>
      <c r="P153" s="214" t="s">
        <v>669</v>
      </c>
      <c r="Q153" s="216">
        <v>39917</v>
      </c>
    </row>
    <row r="154" spans="3:17" x14ac:dyDescent="0.2">
      <c r="C154" s="223" t="s">
        <v>234</v>
      </c>
      <c r="D154" s="223" t="s">
        <v>4911</v>
      </c>
      <c r="E154" s="214">
        <v>2001835</v>
      </c>
      <c r="F154" s="214" t="s">
        <v>286</v>
      </c>
      <c r="G154" s="214">
        <v>171</v>
      </c>
      <c r="I154" s="214">
        <v>2</v>
      </c>
      <c r="J154" s="214">
        <v>13</v>
      </c>
      <c r="K154" s="214">
        <v>56</v>
      </c>
      <c r="O154" s="214" t="s">
        <v>4452</v>
      </c>
      <c r="P154" s="214" t="s">
        <v>663</v>
      </c>
      <c r="Q154" s="216">
        <v>39918</v>
      </c>
    </row>
    <row r="155" spans="3:17" x14ac:dyDescent="0.2">
      <c r="C155" s="223" t="s">
        <v>234</v>
      </c>
      <c r="D155" s="223" t="s">
        <v>3639</v>
      </c>
      <c r="F155" s="214" t="s">
        <v>287</v>
      </c>
      <c r="G155" s="214">
        <v>171</v>
      </c>
      <c r="I155" s="214">
        <v>2</v>
      </c>
      <c r="J155" s="214">
        <v>15</v>
      </c>
      <c r="K155" s="214">
        <v>45</v>
      </c>
      <c r="O155" s="214" t="s">
        <v>4556</v>
      </c>
      <c r="P155" s="214" t="s">
        <v>669</v>
      </c>
      <c r="Q155" s="216">
        <v>39918</v>
      </c>
    </row>
    <row r="156" spans="3:17" x14ac:dyDescent="0.2">
      <c r="C156" s="223" t="s">
        <v>234</v>
      </c>
      <c r="D156" s="223" t="s">
        <v>4912</v>
      </c>
      <c r="F156" s="214" t="s">
        <v>288</v>
      </c>
      <c r="G156" s="214">
        <v>171</v>
      </c>
      <c r="I156" s="214">
        <v>2</v>
      </c>
      <c r="J156" s="214">
        <v>15</v>
      </c>
      <c r="K156" s="214">
        <v>45</v>
      </c>
      <c r="O156" s="214" t="s">
        <v>4556</v>
      </c>
      <c r="P156" s="214" t="s">
        <v>1754</v>
      </c>
      <c r="Q156" s="216">
        <v>39919</v>
      </c>
    </row>
    <row r="157" spans="3:17" x14ac:dyDescent="0.2">
      <c r="C157" s="223" t="s">
        <v>234</v>
      </c>
      <c r="D157" s="223" t="s">
        <v>4913</v>
      </c>
      <c r="F157" s="214" t="s">
        <v>289</v>
      </c>
      <c r="G157" s="214">
        <v>171</v>
      </c>
      <c r="I157" s="214">
        <v>2</v>
      </c>
      <c r="J157" s="214">
        <v>15</v>
      </c>
      <c r="K157" s="214">
        <v>45</v>
      </c>
      <c r="O157" s="214" t="s">
        <v>4556</v>
      </c>
      <c r="P157" s="214" t="s">
        <v>663</v>
      </c>
      <c r="Q157" s="216">
        <v>39919</v>
      </c>
    </row>
    <row r="158" spans="3:17" x14ac:dyDescent="0.2">
      <c r="C158" s="223" t="s">
        <v>234</v>
      </c>
      <c r="D158" s="223" t="s">
        <v>4914</v>
      </c>
      <c r="F158" s="214" t="s">
        <v>4380</v>
      </c>
      <c r="G158" s="214">
        <v>171</v>
      </c>
      <c r="I158" s="214">
        <v>2</v>
      </c>
      <c r="J158" s="214">
        <v>5</v>
      </c>
      <c r="K158" s="214">
        <v>45</v>
      </c>
      <c r="O158" s="214" t="s">
        <v>4556</v>
      </c>
      <c r="P158" s="214" t="s">
        <v>669</v>
      </c>
      <c r="Q158" s="216">
        <v>39919</v>
      </c>
    </row>
    <row r="159" spans="3:17" x14ac:dyDescent="0.2">
      <c r="C159" s="223" t="s">
        <v>234</v>
      </c>
      <c r="D159" s="223" t="s">
        <v>4915</v>
      </c>
      <c r="E159" s="214" t="s">
        <v>1017</v>
      </c>
      <c r="F159" s="214" t="s">
        <v>1186</v>
      </c>
      <c r="G159" s="214">
        <v>171</v>
      </c>
      <c r="I159" s="214">
        <v>1</v>
      </c>
      <c r="J159" s="214">
        <v>120</v>
      </c>
      <c r="K159" s="214">
        <v>55</v>
      </c>
      <c r="O159" s="214" t="s">
        <v>4451</v>
      </c>
      <c r="P159" s="214" t="s">
        <v>669</v>
      </c>
      <c r="Q159" s="216">
        <v>39930</v>
      </c>
    </row>
    <row r="160" spans="3:17" x14ac:dyDescent="0.2">
      <c r="C160" s="223" t="s">
        <v>234</v>
      </c>
      <c r="D160" s="223" t="s">
        <v>1748</v>
      </c>
      <c r="E160" s="214" t="s">
        <v>290</v>
      </c>
      <c r="F160" s="214" t="s">
        <v>4178</v>
      </c>
      <c r="G160" s="214">
        <v>171</v>
      </c>
      <c r="I160" s="214">
        <v>2</v>
      </c>
      <c r="J160" s="214">
        <v>56</v>
      </c>
      <c r="K160" s="214">
        <v>45</v>
      </c>
      <c r="O160" s="214" t="s">
        <v>4451</v>
      </c>
      <c r="P160" s="214" t="s">
        <v>669</v>
      </c>
      <c r="Q160" s="216">
        <v>39931</v>
      </c>
    </row>
    <row r="161" spans="1:28" ht="13.5" thickBot="1" x14ac:dyDescent="0.25">
      <c r="C161" s="237" t="s">
        <v>234</v>
      </c>
      <c r="D161" s="237" t="s">
        <v>1749</v>
      </c>
      <c r="E161" s="235" t="s">
        <v>291</v>
      </c>
      <c r="F161" s="235" t="s">
        <v>1030</v>
      </c>
      <c r="G161" s="235">
        <v>171</v>
      </c>
      <c r="H161" s="235"/>
      <c r="I161" s="235">
        <v>2</v>
      </c>
      <c r="J161" s="235">
        <v>56</v>
      </c>
      <c r="K161" s="235">
        <v>45</v>
      </c>
      <c r="L161" s="235"/>
      <c r="M161" s="235"/>
      <c r="N161" s="235"/>
      <c r="O161" s="235" t="s">
        <v>4556</v>
      </c>
      <c r="P161" s="235" t="s">
        <v>1754</v>
      </c>
      <c r="Q161" s="236">
        <v>39932</v>
      </c>
    </row>
    <row r="162" spans="1:28" x14ac:dyDescent="0.2">
      <c r="C162" s="223" t="s">
        <v>234</v>
      </c>
      <c r="D162" s="223" t="s">
        <v>292</v>
      </c>
      <c r="F162" s="214" t="s">
        <v>1207</v>
      </c>
      <c r="G162" s="214">
        <v>171</v>
      </c>
      <c r="I162" s="214">
        <v>2</v>
      </c>
      <c r="J162" s="214">
        <v>34</v>
      </c>
      <c r="K162" s="214">
        <v>60</v>
      </c>
      <c r="O162" s="214" t="s">
        <v>4556</v>
      </c>
      <c r="P162" s="214" t="s">
        <v>663</v>
      </c>
      <c r="Q162" s="216">
        <v>39939</v>
      </c>
    </row>
    <row r="163" spans="1:28" x14ac:dyDescent="0.2">
      <c r="C163" s="223" t="s">
        <v>234</v>
      </c>
      <c r="D163" s="223" t="s">
        <v>1750</v>
      </c>
      <c r="E163" s="214" t="s">
        <v>293</v>
      </c>
      <c r="F163" s="214" t="s">
        <v>294</v>
      </c>
      <c r="G163" s="214">
        <v>171</v>
      </c>
      <c r="I163" s="214">
        <v>2</v>
      </c>
      <c r="J163" s="214">
        <v>28</v>
      </c>
      <c r="K163" s="214">
        <v>50</v>
      </c>
      <c r="O163" s="214" t="s">
        <v>1090</v>
      </c>
      <c r="P163" s="214" t="s">
        <v>663</v>
      </c>
      <c r="Q163" s="216">
        <v>39940</v>
      </c>
    </row>
    <row r="164" spans="1:28" x14ac:dyDescent="0.2">
      <c r="C164" s="223" t="s">
        <v>234</v>
      </c>
      <c r="D164" s="223" t="s">
        <v>1751</v>
      </c>
      <c r="F164" s="214" t="s">
        <v>295</v>
      </c>
      <c r="G164" s="214">
        <v>171</v>
      </c>
      <c r="I164" s="214">
        <v>2</v>
      </c>
      <c r="J164" s="214">
        <v>5</v>
      </c>
      <c r="K164" s="214">
        <v>50</v>
      </c>
      <c r="O164" s="214" t="s">
        <v>4556</v>
      </c>
      <c r="P164" s="214" t="s">
        <v>663</v>
      </c>
      <c r="Q164" s="216">
        <v>39940</v>
      </c>
    </row>
    <row r="165" spans="1:28" x14ac:dyDescent="0.2">
      <c r="C165" s="223" t="s">
        <v>234</v>
      </c>
      <c r="D165" s="223" t="s">
        <v>1756</v>
      </c>
      <c r="F165" s="214" t="s">
        <v>296</v>
      </c>
      <c r="G165" s="214">
        <v>171</v>
      </c>
      <c r="I165" s="214">
        <v>2</v>
      </c>
      <c r="J165" s="214">
        <v>5</v>
      </c>
      <c r="K165" s="214">
        <v>50</v>
      </c>
      <c r="O165" s="214" t="s">
        <v>4556</v>
      </c>
      <c r="P165" s="214" t="s">
        <v>663</v>
      </c>
      <c r="Q165" s="216">
        <v>39940</v>
      </c>
    </row>
    <row r="166" spans="1:28" x14ac:dyDescent="0.2">
      <c r="C166" s="223" t="s">
        <v>234</v>
      </c>
      <c r="D166" s="223" t="s">
        <v>774</v>
      </c>
      <c r="F166" s="214" t="s">
        <v>297</v>
      </c>
      <c r="G166" s="214">
        <v>171</v>
      </c>
      <c r="I166" s="214">
        <v>2</v>
      </c>
      <c r="J166" s="214">
        <v>5</v>
      </c>
      <c r="K166" s="214">
        <v>50</v>
      </c>
      <c r="O166" s="214" t="s">
        <v>4556</v>
      </c>
      <c r="P166" s="214" t="s">
        <v>1754</v>
      </c>
      <c r="Q166" s="216">
        <v>39941</v>
      </c>
    </row>
    <row r="167" spans="1:28" x14ac:dyDescent="0.2">
      <c r="C167" s="223" t="s">
        <v>234</v>
      </c>
      <c r="D167" s="223" t="s">
        <v>778</v>
      </c>
      <c r="E167" s="214" t="s">
        <v>77</v>
      </c>
      <c r="F167" s="214" t="s">
        <v>2673</v>
      </c>
      <c r="G167" s="214">
        <v>171</v>
      </c>
      <c r="I167" s="214">
        <v>2</v>
      </c>
      <c r="J167" s="214">
        <v>98</v>
      </c>
      <c r="K167" s="214">
        <v>54</v>
      </c>
      <c r="O167" s="214" t="s">
        <v>4451</v>
      </c>
      <c r="P167" s="214" t="s">
        <v>663</v>
      </c>
      <c r="Q167" s="216">
        <v>39944</v>
      </c>
    </row>
    <row r="168" spans="1:28" x14ac:dyDescent="0.2">
      <c r="C168" s="223" t="s">
        <v>234</v>
      </c>
      <c r="D168" s="223" t="s">
        <v>780</v>
      </c>
      <c r="E168" s="214" t="s">
        <v>298</v>
      </c>
      <c r="F168" s="214" t="s">
        <v>4178</v>
      </c>
      <c r="G168" s="214">
        <v>171</v>
      </c>
      <c r="I168" s="214">
        <v>2</v>
      </c>
      <c r="J168" s="214">
        <v>112</v>
      </c>
      <c r="K168" s="214">
        <v>45</v>
      </c>
      <c r="O168" s="214" t="s">
        <v>4451</v>
      </c>
      <c r="P168" s="214" t="s">
        <v>1037</v>
      </c>
      <c r="Q168" s="216">
        <v>39951</v>
      </c>
    </row>
    <row r="169" spans="1:28" ht="13.5" thickBot="1" x14ac:dyDescent="0.25">
      <c r="C169" s="237" t="s">
        <v>234</v>
      </c>
      <c r="D169" s="237" t="s">
        <v>782</v>
      </c>
      <c r="E169" s="235" t="s">
        <v>299</v>
      </c>
      <c r="F169" s="235" t="s">
        <v>1026</v>
      </c>
      <c r="G169" s="235">
        <v>171</v>
      </c>
      <c r="H169" s="235"/>
      <c r="I169" s="235">
        <v>2</v>
      </c>
      <c r="J169" s="235">
        <v>40</v>
      </c>
      <c r="K169" s="235">
        <v>54</v>
      </c>
      <c r="L169" s="235"/>
      <c r="M169" s="235"/>
      <c r="N169" s="235"/>
      <c r="O169" s="235" t="s">
        <v>4451</v>
      </c>
      <c r="P169" s="235" t="s">
        <v>663</v>
      </c>
      <c r="Q169" s="236">
        <v>39953</v>
      </c>
    </row>
    <row r="170" spans="1:28" s="225" customFormat="1" x14ac:dyDescent="0.2">
      <c r="A170" s="224"/>
      <c r="C170" s="226" t="s">
        <v>4453</v>
      </c>
      <c r="D170" s="353"/>
      <c r="E170" s="228"/>
      <c r="F170" s="228"/>
      <c r="G170" s="228"/>
      <c r="H170" s="228"/>
      <c r="I170" s="228"/>
      <c r="J170" s="228"/>
      <c r="K170" s="228"/>
      <c r="L170" s="228"/>
      <c r="M170" s="228"/>
      <c r="N170" s="228"/>
      <c r="O170" s="228"/>
      <c r="P170" s="228"/>
      <c r="Q170" s="230"/>
      <c r="R170" s="1"/>
      <c r="S170" s="1"/>
      <c r="T170" s="1"/>
      <c r="U170" s="1"/>
      <c r="V170" s="1"/>
      <c r="W170" s="1"/>
      <c r="X170" s="1"/>
      <c r="Y170" s="1"/>
      <c r="Z170" s="1"/>
      <c r="AA170" s="1"/>
      <c r="AB170" s="1"/>
    </row>
    <row r="171" spans="1:28" x14ac:dyDescent="0.2">
      <c r="C171" s="287" t="s">
        <v>300</v>
      </c>
      <c r="D171" s="223" t="s">
        <v>4898</v>
      </c>
      <c r="F171" s="214">
        <v>238342</v>
      </c>
      <c r="G171" s="214">
        <v>171</v>
      </c>
      <c r="I171" s="214">
        <v>2</v>
      </c>
      <c r="J171" s="214">
        <v>20</v>
      </c>
      <c r="K171" s="214">
        <v>38</v>
      </c>
      <c r="O171" s="214" t="s">
        <v>4451</v>
      </c>
      <c r="P171" s="214" t="s">
        <v>669</v>
      </c>
      <c r="Q171" s="216">
        <v>39968</v>
      </c>
    </row>
    <row r="172" spans="1:28" x14ac:dyDescent="0.2">
      <c r="C172" s="287" t="s">
        <v>300</v>
      </c>
      <c r="D172" s="223" t="s">
        <v>4899</v>
      </c>
      <c r="E172" s="214" t="s">
        <v>301</v>
      </c>
      <c r="F172" s="214" t="s">
        <v>1186</v>
      </c>
      <c r="G172" s="214">
        <v>171</v>
      </c>
      <c r="I172" s="214">
        <v>2</v>
      </c>
      <c r="J172" s="214">
        <v>10</v>
      </c>
      <c r="K172" s="214">
        <v>52</v>
      </c>
      <c r="O172" s="214" t="s">
        <v>4451</v>
      </c>
      <c r="P172" s="214" t="s">
        <v>669</v>
      </c>
      <c r="Q172" s="216">
        <v>39973</v>
      </c>
    </row>
    <row r="173" spans="1:28" x14ac:dyDescent="0.2">
      <c r="C173" s="287" t="s">
        <v>300</v>
      </c>
      <c r="D173" s="223" t="s">
        <v>4900</v>
      </c>
      <c r="E173" s="214" t="s">
        <v>302</v>
      </c>
      <c r="F173" s="214" t="s">
        <v>303</v>
      </c>
      <c r="G173" s="214">
        <v>171</v>
      </c>
      <c r="I173" s="214">
        <v>2</v>
      </c>
      <c r="J173" s="214">
        <v>10</v>
      </c>
      <c r="K173" s="214">
        <v>52</v>
      </c>
      <c r="O173" s="214" t="s">
        <v>4451</v>
      </c>
      <c r="P173" s="214" t="s">
        <v>663</v>
      </c>
      <c r="Q173" s="216">
        <v>39973</v>
      </c>
    </row>
    <row r="174" spans="1:28" x14ac:dyDescent="0.2">
      <c r="C174" s="287" t="s">
        <v>300</v>
      </c>
      <c r="D174" s="223" t="s">
        <v>4901</v>
      </c>
      <c r="E174" s="214" t="s">
        <v>304</v>
      </c>
      <c r="F174" s="214" t="s">
        <v>85</v>
      </c>
      <c r="G174" s="214">
        <v>171</v>
      </c>
      <c r="I174" s="214">
        <v>2</v>
      </c>
      <c r="J174" s="214">
        <v>10</v>
      </c>
      <c r="K174" s="214">
        <v>49</v>
      </c>
      <c r="O174" s="214" t="s">
        <v>4451</v>
      </c>
      <c r="P174" s="214" t="s">
        <v>663</v>
      </c>
      <c r="Q174" s="216">
        <v>39973</v>
      </c>
    </row>
    <row r="175" spans="1:28" x14ac:dyDescent="0.2">
      <c r="C175" s="287" t="s">
        <v>300</v>
      </c>
      <c r="D175" s="223" t="s">
        <v>4902</v>
      </c>
      <c r="E175" s="214" t="s">
        <v>305</v>
      </c>
      <c r="F175" s="214" t="s">
        <v>662</v>
      </c>
      <c r="G175" s="214">
        <v>171</v>
      </c>
      <c r="I175" s="214">
        <v>2</v>
      </c>
      <c r="J175" s="214">
        <v>10</v>
      </c>
      <c r="K175" s="214">
        <v>52</v>
      </c>
      <c r="O175" s="214" t="s">
        <v>4451</v>
      </c>
      <c r="P175" s="214" t="s">
        <v>669</v>
      </c>
      <c r="Q175" s="216">
        <v>39974</v>
      </c>
    </row>
    <row r="176" spans="1:28" x14ac:dyDescent="0.2">
      <c r="C176" s="287" t="s">
        <v>300</v>
      </c>
      <c r="D176" s="223" t="s">
        <v>4903</v>
      </c>
      <c r="E176" s="214" t="s">
        <v>4494</v>
      </c>
      <c r="F176" s="214">
        <v>246512</v>
      </c>
      <c r="G176" s="214">
        <v>171</v>
      </c>
      <c r="I176" s="214">
        <v>2</v>
      </c>
      <c r="J176" s="214">
        <v>10</v>
      </c>
      <c r="K176" s="214">
        <v>44</v>
      </c>
      <c r="O176" s="214" t="s">
        <v>4452</v>
      </c>
      <c r="P176" s="214" t="s">
        <v>669</v>
      </c>
      <c r="Q176" s="216">
        <v>39975</v>
      </c>
    </row>
    <row r="177" spans="1:28" x14ac:dyDescent="0.2">
      <c r="C177" s="287" t="s">
        <v>300</v>
      </c>
      <c r="D177" s="223" t="s">
        <v>4904</v>
      </c>
      <c r="E177" s="214" t="s">
        <v>4495</v>
      </c>
      <c r="F177" s="214" t="s">
        <v>1095</v>
      </c>
      <c r="G177" s="214">
        <v>171</v>
      </c>
      <c r="I177" s="214">
        <v>2</v>
      </c>
      <c r="J177" s="214">
        <v>10</v>
      </c>
      <c r="K177" s="214">
        <v>44</v>
      </c>
      <c r="O177" s="214" t="s">
        <v>4452</v>
      </c>
      <c r="P177" s="214" t="s">
        <v>669</v>
      </c>
      <c r="Q177" s="216">
        <v>39975</v>
      </c>
    </row>
    <row r="178" spans="1:28" x14ac:dyDescent="0.2">
      <c r="C178" s="287" t="s">
        <v>300</v>
      </c>
      <c r="D178" s="223" t="s">
        <v>4905</v>
      </c>
      <c r="E178" s="214" t="s">
        <v>4496</v>
      </c>
      <c r="F178" s="214" t="s">
        <v>4497</v>
      </c>
      <c r="G178" s="214">
        <v>171</v>
      </c>
      <c r="I178" s="214">
        <v>2</v>
      </c>
      <c r="J178" s="214">
        <v>10</v>
      </c>
      <c r="K178" s="214">
        <v>60</v>
      </c>
      <c r="O178" s="214" t="s">
        <v>4452</v>
      </c>
      <c r="P178" s="214" t="s">
        <v>669</v>
      </c>
      <c r="Q178" s="216">
        <v>39975</v>
      </c>
    </row>
    <row r="179" spans="1:28" x14ac:dyDescent="0.2">
      <c r="C179" s="287" t="s">
        <v>300</v>
      </c>
      <c r="D179" s="223" t="s">
        <v>4906</v>
      </c>
      <c r="E179" s="214">
        <v>2001972</v>
      </c>
      <c r="F179" s="214" t="s">
        <v>1672</v>
      </c>
      <c r="G179" s="214">
        <v>171</v>
      </c>
      <c r="I179" s="214">
        <v>2</v>
      </c>
      <c r="J179" s="214">
        <v>10</v>
      </c>
      <c r="K179" s="214">
        <v>34</v>
      </c>
      <c r="O179" s="214" t="s">
        <v>4556</v>
      </c>
      <c r="P179" s="214" t="s">
        <v>663</v>
      </c>
      <c r="Q179" s="216">
        <v>39975</v>
      </c>
    </row>
    <row r="180" spans="1:28" x14ac:dyDescent="0.2">
      <c r="C180" s="287" t="s">
        <v>300</v>
      </c>
      <c r="D180" s="223" t="s">
        <v>4907</v>
      </c>
      <c r="E180" s="214" t="s">
        <v>4498</v>
      </c>
      <c r="F180" s="214" t="s">
        <v>4499</v>
      </c>
      <c r="G180" s="214">
        <v>171</v>
      </c>
      <c r="I180" s="214">
        <v>2</v>
      </c>
      <c r="J180" s="214">
        <v>10</v>
      </c>
      <c r="K180" s="214">
        <v>48</v>
      </c>
      <c r="O180" s="214" t="s">
        <v>1090</v>
      </c>
      <c r="P180" s="214" t="s">
        <v>663</v>
      </c>
      <c r="Q180" s="216">
        <v>39975</v>
      </c>
    </row>
    <row r="181" spans="1:28" ht="13.5" thickBot="1" x14ac:dyDescent="0.25">
      <c r="C181" s="279" t="s">
        <v>300</v>
      </c>
      <c r="D181" s="237" t="s">
        <v>4908</v>
      </c>
      <c r="E181" s="235" t="s">
        <v>4500</v>
      </c>
      <c r="F181" s="235">
        <v>250102</v>
      </c>
      <c r="G181" s="235">
        <v>171</v>
      </c>
      <c r="H181" s="235"/>
      <c r="I181" s="235">
        <v>2</v>
      </c>
      <c r="J181" s="235">
        <v>10</v>
      </c>
      <c r="K181" s="235">
        <v>48</v>
      </c>
      <c r="L181" s="235"/>
      <c r="M181" s="235"/>
      <c r="N181" s="235"/>
      <c r="O181" s="235" t="s">
        <v>4423</v>
      </c>
      <c r="P181" s="235" t="s">
        <v>663</v>
      </c>
      <c r="Q181" s="236">
        <v>39993</v>
      </c>
    </row>
    <row r="182" spans="1:28" x14ac:dyDescent="0.2">
      <c r="C182" s="287" t="s">
        <v>300</v>
      </c>
      <c r="D182" s="223" t="s">
        <v>4909</v>
      </c>
      <c r="E182" s="214" t="s">
        <v>4501</v>
      </c>
      <c r="F182" s="214" t="s">
        <v>4178</v>
      </c>
      <c r="G182" s="214">
        <v>171</v>
      </c>
      <c r="I182" s="214">
        <v>2</v>
      </c>
      <c r="J182" s="214">
        <v>100</v>
      </c>
      <c r="K182" s="214">
        <v>45</v>
      </c>
      <c r="O182" s="214" t="s">
        <v>4451</v>
      </c>
      <c r="P182" s="214" t="s">
        <v>669</v>
      </c>
      <c r="Q182" s="216">
        <v>39995</v>
      </c>
      <c r="R182" s="181"/>
      <c r="AA182" s="183"/>
      <c r="AB182" s="183"/>
    </row>
    <row r="183" spans="1:28" ht="13.5" thickBot="1" x14ac:dyDescent="0.25">
      <c r="C183" s="279" t="s">
        <v>300</v>
      </c>
      <c r="D183" s="237" t="s">
        <v>4910</v>
      </c>
      <c r="E183" s="235" t="s">
        <v>4502</v>
      </c>
      <c r="F183" s="235" t="s">
        <v>1012</v>
      </c>
      <c r="G183" s="235">
        <v>171</v>
      </c>
      <c r="H183" s="235"/>
      <c r="I183" s="235">
        <v>2</v>
      </c>
      <c r="J183" s="235">
        <v>50</v>
      </c>
      <c r="K183" s="235">
        <v>54</v>
      </c>
      <c r="L183" s="235"/>
      <c r="M183" s="235"/>
      <c r="N183" s="235"/>
      <c r="O183" s="235" t="s">
        <v>4556</v>
      </c>
      <c r="P183" s="235" t="s">
        <v>1037</v>
      </c>
      <c r="Q183" s="236">
        <v>40001</v>
      </c>
      <c r="R183" s="181"/>
      <c r="AA183" s="183"/>
      <c r="AB183" s="183"/>
    </row>
    <row r="184" spans="1:28" s="225" customFormat="1" x14ac:dyDescent="0.2">
      <c r="A184" s="224"/>
      <c r="C184" s="226" t="s">
        <v>4453</v>
      </c>
      <c r="D184" s="353"/>
      <c r="E184" s="228"/>
      <c r="F184" s="228"/>
      <c r="G184" s="228"/>
      <c r="H184" s="228"/>
      <c r="I184" s="228"/>
      <c r="J184" s="228"/>
      <c r="K184" s="228"/>
      <c r="L184" s="228"/>
      <c r="M184" s="228"/>
      <c r="N184" s="228"/>
      <c r="O184" s="228"/>
      <c r="P184" s="228"/>
      <c r="Q184" s="230"/>
      <c r="R184" s="1"/>
      <c r="S184" s="1"/>
      <c r="T184" s="1"/>
      <c r="U184" s="1"/>
      <c r="V184" s="1"/>
      <c r="W184" s="1"/>
      <c r="X184" s="1"/>
      <c r="Y184" s="1"/>
      <c r="Z184" s="1"/>
      <c r="AA184" s="1"/>
      <c r="AB184" s="1"/>
    </row>
    <row r="185" spans="1:28" x14ac:dyDescent="0.2">
      <c r="C185" s="287" t="s">
        <v>4503</v>
      </c>
      <c r="D185" s="223" t="s">
        <v>4898</v>
      </c>
      <c r="F185" s="214" t="s">
        <v>1336</v>
      </c>
      <c r="G185" s="214">
        <v>303</v>
      </c>
      <c r="I185" s="214">
        <v>1</v>
      </c>
      <c r="J185" s="214">
        <v>337</v>
      </c>
      <c r="K185" s="214">
        <v>45</v>
      </c>
      <c r="O185" s="214" t="s">
        <v>4451</v>
      </c>
      <c r="P185" s="214" t="s">
        <v>663</v>
      </c>
      <c r="Q185" s="216">
        <v>40027</v>
      </c>
      <c r="R185" s="181"/>
      <c r="AA185" s="183"/>
      <c r="AB185" s="183"/>
    </row>
    <row r="186" spans="1:28" x14ac:dyDescent="0.2">
      <c r="C186" s="287" t="s">
        <v>4503</v>
      </c>
      <c r="D186" s="223" t="s">
        <v>4899</v>
      </c>
      <c r="E186" s="214" t="s">
        <v>4504</v>
      </c>
      <c r="F186" s="214">
        <v>238312</v>
      </c>
      <c r="G186" s="214">
        <v>303</v>
      </c>
      <c r="I186" s="214">
        <v>1</v>
      </c>
      <c r="J186" s="214">
        <v>278</v>
      </c>
      <c r="K186" s="214">
        <v>38</v>
      </c>
      <c r="O186" s="214" t="s">
        <v>4451</v>
      </c>
      <c r="P186" s="214" t="s">
        <v>663</v>
      </c>
      <c r="Q186" s="216">
        <v>40066</v>
      </c>
      <c r="R186" s="181"/>
      <c r="AA186" s="183"/>
      <c r="AB186" s="183"/>
    </row>
    <row r="187" spans="1:28" x14ac:dyDescent="0.2">
      <c r="C187" s="287" t="s">
        <v>4503</v>
      </c>
      <c r="D187" s="223" t="s">
        <v>4900</v>
      </c>
      <c r="E187" s="214" t="s">
        <v>4504</v>
      </c>
      <c r="F187" s="214">
        <v>238312</v>
      </c>
      <c r="G187" s="214">
        <v>303</v>
      </c>
      <c r="I187" s="214">
        <v>1</v>
      </c>
      <c r="J187" s="214">
        <v>278</v>
      </c>
      <c r="K187" s="214">
        <v>38</v>
      </c>
      <c r="O187" s="214" t="s">
        <v>4451</v>
      </c>
      <c r="P187" s="214" t="s">
        <v>669</v>
      </c>
      <c r="Q187" s="216">
        <v>40073</v>
      </c>
    </row>
    <row r="188" spans="1:28" x14ac:dyDescent="0.2">
      <c r="C188" s="287" t="s">
        <v>4503</v>
      </c>
      <c r="D188" s="223" t="s">
        <v>4901</v>
      </c>
      <c r="E188" s="214" t="s">
        <v>4505</v>
      </c>
      <c r="F188" s="214" t="s">
        <v>2889</v>
      </c>
      <c r="G188" s="214">
        <v>303</v>
      </c>
      <c r="I188" s="214">
        <v>1</v>
      </c>
      <c r="J188" s="214">
        <v>73</v>
      </c>
      <c r="K188" s="214">
        <v>45</v>
      </c>
      <c r="O188" s="214" t="s">
        <v>4556</v>
      </c>
      <c r="P188" s="214" t="s">
        <v>663</v>
      </c>
      <c r="Q188" s="216">
        <v>40077</v>
      </c>
    </row>
    <row r="189" spans="1:28" x14ac:dyDescent="0.2">
      <c r="C189" s="287" t="s">
        <v>4503</v>
      </c>
      <c r="D189" s="223" t="s">
        <v>4902</v>
      </c>
      <c r="E189" s="214" t="s">
        <v>4506</v>
      </c>
      <c r="F189" s="214" t="s">
        <v>3830</v>
      </c>
      <c r="G189" s="214">
        <v>303</v>
      </c>
      <c r="I189" s="214">
        <v>1</v>
      </c>
      <c r="J189" s="214">
        <v>10</v>
      </c>
      <c r="K189" s="214">
        <v>36</v>
      </c>
      <c r="O189" s="214" t="s">
        <v>4556</v>
      </c>
      <c r="P189" s="214" t="s">
        <v>663</v>
      </c>
      <c r="Q189" s="216">
        <v>40077</v>
      </c>
    </row>
    <row r="190" spans="1:28" x14ac:dyDescent="0.2">
      <c r="C190" s="287" t="s">
        <v>4503</v>
      </c>
      <c r="D190" s="223" t="s">
        <v>4903</v>
      </c>
      <c r="E190" s="214" t="s">
        <v>4507</v>
      </c>
      <c r="F190" s="214" t="s">
        <v>1026</v>
      </c>
      <c r="G190" s="214">
        <v>151</v>
      </c>
      <c r="I190" s="214">
        <v>2</v>
      </c>
      <c r="J190" s="214">
        <v>77.5</v>
      </c>
      <c r="K190" s="214">
        <v>54</v>
      </c>
      <c r="O190" s="214" t="s">
        <v>4451</v>
      </c>
      <c r="P190" s="214" t="s">
        <v>1754</v>
      </c>
      <c r="Q190" s="216">
        <v>40078</v>
      </c>
    </row>
    <row r="191" spans="1:28" ht="13.5" thickBot="1" x14ac:dyDescent="0.25">
      <c r="C191" s="279" t="s">
        <v>4503</v>
      </c>
      <c r="D191" s="237" t="s">
        <v>4904</v>
      </c>
      <c r="E191" s="235" t="s">
        <v>4508</v>
      </c>
      <c r="F191" s="235" t="s">
        <v>4509</v>
      </c>
      <c r="G191" s="235">
        <v>303</v>
      </c>
      <c r="H191" s="235"/>
      <c r="I191" s="235">
        <v>1</v>
      </c>
      <c r="J191" s="235">
        <v>112</v>
      </c>
      <c r="K191" s="235">
        <v>36</v>
      </c>
      <c r="L191" s="235"/>
      <c r="M191" s="235"/>
      <c r="N191" s="235"/>
      <c r="O191" s="235" t="s">
        <v>1397</v>
      </c>
      <c r="P191" s="235" t="s">
        <v>669</v>
      </c>
      <c r="Q191" s="236">
        <v>40080</v>
      </c>
    </row>
    <row r="192" spans="1:28" x14ac:dyDescent="0.2">
      <c r="C192" s="223" t="s">
        <v>4503</v>
      </c>
      <c r="D192" s="223" t="s">
        <v>4905</v>
      </c>
      <c r="E192" s="214" t="s">
        <v>4510</v>
      </c>
      <c r="F192" s="214" t="s">
        <v>775</v>
      </c>
      <c r="G192" s="214">
        <v>303</v>
      </c>
      <c r="I192" s="214">
        <v>1</v>
      </c>
      <c r="J192" s="214">
        <v>120</v>
      </c>
      <c r="K192" s="214">
        <v>47</v>
      </c>
      <c r="O192" s="214" t="s">
        <v>4488</v>
      </c>
      <c r="P192" s="214" t="s">
        <v>663</v>
      </c>
      <c r="Q192" s="216">
        <v>40087</v>
      </c>
    </row>
    <row r="193" spans="1:28" x14ac:dyDescent="0.2">
      <c r="C193" s="356" t="s">
        <v>4503</v>
      </c>
      <c r="D193" s="356" t="s">
        <v>4906</v>
      </c>
      <c r="E193" s="245" t="s">
        <v>4511</v>
      </c>
      <c r="F193" s="245" t="s">
        <v>4828</v>
      </c>
      <c r="G193" s="245">
        <v>303</v>
      </c>
      <c r="H193" s="245"/>
      <c r="I193" s="245">
        <v>1</v>
      </c>
      <c r="J193" s="245">
        <v>215</v>
      </c>
      <c r="K193" s="245">
        <v>36</v>
      </c>
      <c r="L193" s="245"/>
      <c r="M193" s="245"/>
      <c r="N193" s="245"/>
      <c r="O193" s="245" t="s">
        <v>4556</v>
      </c>
      <c r="P193" s="245" t="s">
        <v>663</v>
      </c>
      <c r="Q193" s="247">
        <v>40101</v>
      </c>
    </row>
    <row r="194" spans="1:28" ht="13.5" thickBot="1" x14ac:dyDescent="0.25">
      <c r="C194" s="237" t="s">
        <v>4503</v>
      </c>
      <c r="D194" s="237" t="s">
        <v>4907</v>
      </c>
      <c r="E194" s="235" t="s">
        <v>4512</v>
      </c>
      <c r="F194" s="235" t="s">
        <v>4513</v>
      </c>
      <c r="G194" s="235">
        <v>303</v>
      </c>
      <c r="H194" s="235"/>
      <c r="I194" s="235">
        <v>1</v>
      </c>
      <c r="J194" s="235">
        <v>224</v>
      </c>
      <c r="K194" s="235">
        <v>63</v>
      </c>
      <c r="L194" s="235"/>
      <c r="M194" s="235"/>
      <c r="N194" s="235"/>
      <c r="O194" s="235" t="s">
        <v>4556</v>
      </c>
      <c r="P194" s="235" t="s">
        <v>3192</v>
      </c>
      <c r="Q194" s="236">
        <v>40107</v>
      </c>
    </row>
    <row r="195" spans="1:28" x14ac:dyDescent="0.2">
      <c r="C195" s="223" t="s">
        <v>4503</v>
      </c>
      <c r="D195" s="223" t="s">
        <v>4908</v>
      </c>
      <c r="E195" s="214" t="s">
        <v>4514</v>
      </c>
      <c r="F195" s="214" t="s">
        <v>2975</v>
      </c>
      <c r="G195" s="214">
        <v>303</v>
      </c>
      <c r="I195" s="214">
        <v>1</v>
      </c>
      <c r="J195" s="214">
        <v>285</v>
      </c>
      <c r="K195" s="214">
        <v>63</v>
      </c>
      <c r="O195" s="214" t="s">
        <v>4556</v>
      </c>
      <c r="P195" s="214" t="s">
        <v>1037</v>
      </c>
      <c r="Q195" s="216">
        <v>40126</v>
      </c>
    </row>
    <row r="196" spans="1:28" s="225" customFormat="1" x14ac:dyDescent="0.2">
      <c r="A196" s="224"/>
      <c r="C196" s="243" t="s">
        <v>4453</v>
      </c>
      <c r="D196" s="356"/>
      <c r="E196" s="245"/>
      <c r="F196" s="245"/>
      <c r="G196" s="245"/>
      <c r="H196" s="245"/>
      <c r="I196" s="245"/>
      <c r="J196" s="245"/>
      <c r="K196" s="245"/>
      <c r="L196" s="245"/>
      <c r="M196" s="245"/>
      <c r="N196" s="245"/>
      <c r="O196" s="245"/>
      <c r="P196" s="245"/>
      <c r="Q196" s="247"/>
      <c r="R196" s="1"/>
      <c r="S196" s="1"/>
      <c r="T196" s="1"/>
      <c r="U196" s="1"/>
      <c r="V196" s="1"/>
      <c r="W196" s="1"/>
      <c r="X196" s="1"/>
      <c r="Y196" s="1"/>
      <c r="Z196" s="1"/>
      <c r="AA196" s="1"/>
      <c r="AB196" s="1"/>
    </row>
    <row r="197" spans="1:28" x14ac:dyDescent="0.2">
      <c r="C197" s="223" t="s">
        <v>4515</v>
      </c>
      <c r="D197" s="223" t="s">
        <v>4898</v>
      </c>
      <c r="E197" s="214" t="s">
        <v>4514</v>
      </c>
      <c r="F197" s="214" t="s">
        <v>2975</v>
      </c>
      <c r="G197" s="214">
        <v>303</v>
      </c>
      <c r="I197" s="214">
        <v>1</v>
      </c>
      <c r="J197" s="214">
        <v>52</v>
      </c>
      <c r="K197" s="214">
        <v>63</v>
      </c>
      <c r="O197" s="214" t="s">
        <v>4556</v>
      </c>
      <c r="P197" s="214" t="s">
        <v>663</v>
      </c>
      <c r="Q197" s="216">
        <v>40127</v>
      </c>
    </row>
    <row r="198" spans="1:28" x14ac:dyDescent="0.2">
      <c r="C198" s="223" t="s">
        <v>4515</v>
      </c>
      <c r="D198" s="223" t="s">
        <v>4899</v>
      </c>
      <c r="E198" s="214" t="s">
        <v>4516</v>
      </c>
      <c r="F198" s="214" t="s">
        <v>4513</v>
      </c>
      <c r="G198" s="214">
        <v>303</v>
      </c>
      <c r="I198" s="214">
        <v>1</v>
      </c>
      <c r="J198" s="214">
        <v>112</v>
      </c>
      <c r="K198" s="214">
        <v>63</v>
      </c>
      <c r="O198" s="214" t="s">
        <v>4556</v>
      </c>
      <c r="P198" s="214" t="s">
        <v>669</v>
      </c>
      <c r="Q198" s="216">
        <v>40130</v>
      </c>
    </row>
    <row r="199" spans="1:28" x14ac:dyDescent="0.2">
      <c r="C199" s="223" t="s">
        <v>4515</v>
      </c>
      <c r="D199" s="223" t="s">
        <v>4900</v>
      </c>
      <c r="E199" s="214" t="s">
        <v>4517</v>
      </c>
      <c r="F199" s="214" t="s">
        <v>4509</v>
      </c>
      <c r="G199" s="214">
        <v>303</v>
      </c>
      <c r="I199" s="214">
        <v>1</v>
      </c>
      <c r="J199" s="214">
        <v>112</v>
      </c>
      <c r="K199" s="214">
        <v>36</v>
      </c>
      <c r="O199" s="214" t="s">
        <v>1397</v>
      </c>
      <c r="P199" s="214" t="s">
        <v>669</v>
      </c>
      <c r="Q199" s="216">
        <v>40133</v>
      </c>
    </row>
    <row r="200" spans="1:28" x14ac:dyDescent="0.2">
      <c r="C200" s="223" t="s">
        <v>4515</v>
      </c>
      <c r="D200" s="223" t="s">
        <v>4901</v>
      </c>
      <c r="E200" s="214" t="s">
        <v>4518</v>
      </c>
      <c r="F200" s="214" t="s">
        <v>4519</v>
      </c>
      <c r="G200" s="214">
        <v>303</v>
      </c>
      <c r="I200" s="214">
        <v>1</v>
      </c>
      <c r="J200" s="214">
        <v>50</v>
      </c>
      <c r="K200" s="214">
        <v>45</v>
      </c>
      <c r="O200" s="214" t="s">
        <v>4556</v>
      </c>
      <c r="P200" s="214" t="s">
        <v>663</v>
      </c>
      <c r="Q200" s="216">
        <v>40139</v>
      </c>
    </row>
    <row r="201" spans="1:28" x14ac:dyDescent="0.2">
      <c r="C201" s="223" t="s">
        <v>4515</v>
      </c>
      <c r="D201" s="223" t="s">
        <v>4902</v>
      </c>
      <c r="E201" s="214" t="s">
        <v>4520</v>
      </c>
      <c r="F201" s="214" t="s">
        <v>1104</v>
      </c>
      <c r="G201" s="214">
        <v>303</v>
      </c>
      <c r="I201" s="214">
        <v>1</v>
      </c>
      <c r="J201" s="214">
        <v>112</v>
      </c>
      <c r="K201" s="214">
        <v>45</v>
      </c>
      <c r="O201" s="214" t="s">
        <v>4556</v>
      </c>
      <c r="P201" s="214" t="s">
        <v>1754</v>
      </c>
      <c r="Q201" s="216">
        <v>40141</v>
      </c>
    </row>
    <row r="202" spans="1:28" ht="13.5" thickBot="1" x14ac:dyDescent="0.25">
      <c r="C202" s="237" t="s">
        <v>4515</v>
      </c>
      <c r="D202" s="237" t="s">
        <v>4903</v>
      </c>
      <c r="E202" s="235" t="s">
        <v>4521</v>
      </c>
      <c r="F202" s="235">
        <v>238312</v>
      </c>
      <c r="G202" s="235">
        <v>303</v>
      </c>
      <c r="H202" s="235"/>
      <c r="I202" s="235">
        <v>1</v>
      </c>
      <c r="J202" s="235">
        <v>280</v>
      </c>
      <c r="K202" s="235">
        <v>38</v>
      </c>
      <c r="L202" s="235"/>
      <c r="M202" s="235"/>
      <c r="N202" s="235"/>
      <c r="O202" s="235" t="s">
        <v>4451</v>
      </c>
      <c r="P202" s="235" t="s">
        <v>669</v>
      </c>
      <c r="Q202" s="236">
        <v>40147</v>
      </c>
    </row>
    <row r="203" spans="1:28" x14ac:dyDescent="0.2">
      <c r="C203" s="223" t="s">
        <v>4515</v>
      </c>
      <c r="D203" s="223" t="s">
        <v>4904</v>
      </c>
      <c r="E203" s="214" t="s">
        <v>440</v>
      </c>
      <c r="F203" s="214" t="s">
        <v>4141</v>
      </c>
      <c r="G203" s="214">
        <v>303</v>
      </c>
      <c r="I203" s="214">
        <v>1</v>
      </c>
      <c r="J203" s="214">
        <v>112</v>
      </c>
      <c r="K203" s="214">
        <v>36</v>
      </c>
      <c r="O203" s="214" t="s">
        <v>4556</v>
      </c>
      <c r="P203" s="214" t="s">
        <v>1754</v>
      </c>
      <c r="Q203" s="216">
        <v>40149</v>
      </c>
    </row>
    <row r="204" spans="1:28" x14ac:dyDescent="0.2">
      <c r="C204" s="223" t="s">
        <v>4515</v>
      </c>
      <c r="D204" s="223" t="s">
        <v>4905</v>
      </c>
      <c r="E204" s="214" t="s">
        <v>441</v>
      </c>
      <c r="F204" s="214" t="s">
        <v>1062</v>
      </c>
      <c r="G204" s="214">
        <v>303</v>
      </c>
      <c r="I204" s="214">
        <v>1</v>
      </c>
      <c r="J204" s="214">
        <v>50</v>
      </c>
      <c r="K204" s="214">
        <v>45</v>
      </c>
      <c r="O204" s="214" t="s">
        <v>4556</v>
      </c>
      <c r="P204" s="214" t="s">
        <v>669</v>
      </c>
      <c r="Q204" s="216">
        <v>40150</v>
      </c>
    </row>
    <row r="205" spans="1:28" x14ac:dyDescent="0.2">
      <c r="C205" s="223" t="s">
        <v>4515</v>
      </c>
      <c r="D205" s="223" t="s">
        <v>4906</v>
      </c>
      <c r="E205" s="214" t="s">
        <v>442</v>
      </c>
      <c r="F205" s="214" t="s">
        <v>631</v>
      </c>
      <c r="G205" s="214">
        <v>303</v>
      </c>
      <c r="I205" s="214">
        <v>1</v>
      </c>
      <c r="J205" s="214">
        <v>112</v>
      </c>
      <c r="K205" s="214">
        <v>36</v>
      </c>
      <c r="O205" s="214" t="s">
        <v>4556</v>
      </c>
      <c r="P205" s="214" t="s">
        <v>1037</v>
      </c>
      <c r="Q205" s="216">
        <v>40152</v>
      </c>
    </row>
    <row r="206" spans="1:28" x14ac:dyDescent="0.2">
      <c r="C206" s="223" t="s">
        <v>4515</v>
      </c>
      <c r="D206" s="223" t="s">
        <v>4907</v>
      </c>
      <c r="E206" s="214" t="s">
        <v>443</v>
      </c>
      <c r="F206" s="214" t="s">
        <v>3692</v>
      </c>
      <c r="G206" s="214">
        <v>303</v>
      </c>
      <c r="I206" s="214">
        <v>1</v>
      </c>
      <c r="J206" s="214">
        <v>222</v>
      </c>
      <c r="K206" s="214">
        <v>45</v>
      </c>
      <c r="O206" s="214" t="s">
        <v>4556</v>
      </c>
      <c r="P206" s="214" t="s">
        <v>663</v>
      </c>
      <c r="Q206" s="216">
        <v>40160</v>
      </c>
    </row>
    <row r="207" spans="1:28" s="205" customFormat="1" ht="13.5" thickBot="1" x14ac:dyDescent="0.25">
      <c r="A207" s="204"/>
      <c r="C207" s="237" t="s">
        <v>4515</v>
      </c>
      <c r="D207" s="237" t="s">
        <v>4908</v>
      </c>
      <c r="E207" s="235" t="s">
        <v>444</v>
      </c>
      <c r="F207" s="235" t="s">
        <v>4519</v>
      </c>
      <c r="G207" s="235">
        <v>303</v>
      </c>
      <c r="H207" s="235"/>
      <c r="I207" s="235">
        <v>1</v>
      </c>
      <c r="J207" s="235">
        <v>167</v>
      </c>
      <c r="K207" s="235">
        <v>45</v>
      </c>
      <c r="L207" s="235"/>
      <c r="M207" s="235"/>
      <c r="N207" s="235"/>
      <c r="O207" s="235" t="s">
        <v>4556</v>
      </c>
      <c r="P207" s="235" t="s">
        <v>1754</v>
      </c>
      <c r="Q207" s="236">
        <v>40163</v>
      </c>
      <c r="R207" s="1"/>
      <c r="S207" s="1"/>
      <c r="T207" s="1"/>
      <c r="U207" s="1"/>
      <c r="V207" s="1"/>
      <c r="W207" s="1"/>
      <c r="X207" s="1"/>
      <c r="Y207" s="1"/>
      <c r="Z207" s="1"/>
      <c r="AA207" s="1"/>
      <c r="AB207" s="1"/>
    </row>
    <row r="208" spans="1:28" s="413" customFormat="1" ht="13.5" thickBot="1" x14ac:dyDescent="0.25">
      <c r="A208" s="412"/>
      <c r="C208" s="251"/>
      <c r="D208" s="251"/>
      <c r="E208" s="252"/>
      <c r="F208" s="253" t="s">
        <v>4333</v>
      </c>
      <c r="G208" s="252"/>
      <c r="H208" s="252"/>
      <c r="I208" s="252"/>
      <c r="J208" s="252"/>
      <c r="K208" s="252"/>
      <c r="L208" s="252"/>
      <c r="M208" s="252"/>
      <c r="N208" s="252"/>
      <c r="O208" s="252"/>
      <c r="P208" s="252"/>
      <c r="Q208" s="359"/>
      <c r="R208" s="149"/>
      <c r="S208" s="149"/>
      <c r="T208" s="149"/>
      <c r="U208" s="149"/>
      <c r="V208" s="149"/>
      <c r="W208" s="149"/>
      <c r="X208" s="149"/>
      <c r="Y208" s="149"/>
      <c r="Z208" s="149"/>
      <c r="AA208" s="149"/>
      <c r="AB208" s="149"/>
    </row>
    <row r="209" spans="1:31" x14ac:dyDescent="0.2">
      <c r="C209" s="223" t="s">
        <v>4515</v>
      </c>
      <c r="D209" s="223" t="s">
        <v>4909</v>
      </c>
      <c r="E209" s="214" t="s">
        <v>4518</v>
      </c>
      <c r="F209" s="214" t="s">
        <v>4519</v>
      </c>
      <c r="G209" s="214">
        <v>303</v>
      </c>
      <c r="I209" s="214">
        <v>1</v>
      </c>
      <c r="J209" s="214">
        <v>94</v>
      </c>
      <c r="K209" s="214">
        <v>45</v>
      </c>
      <c r="O209" s="214" t="s">
        <v>4556</v>
      </c>
      <c r="P209" s="214" t="s">
        <v>663</v>
      </c>
      <c r="Q209" s="216">
        <v>40184</v>
      </c>
      <c r="R209" s="1">
        <v>3.21</v>
      </c>
      <c r="S209" s="1">
        <v>59.5</v>
      </c>
      <c r="V209" s="1">
        <v>33600</v>
      </c>
      <c r="W209" s="1">
        <v>41.9</v>
      </c>
      <c r="X209" s="1" t="s">
        <v>1406</v>
      </c>
      <c r="AA209" s="183">
        <f>K209*100*R209*(J209*I209)/(S209*1000)</f>
        <v>22.820672268907565</v>
      </c>
      <c r="AB209" s="183">
        <f>(V209*(J209*I209)*1.1)/9000*W209/1000</f>
        <v>16.174517333333334</v>
      </c>
      <c r="AE209" s="183">
        <f>J209*I209*(G209/100)</f>
        <v>284.82</v>
      </c>
    </row>
    <row r="210" spans="1:31" x14ac:dyDescent="0.2">
      <c r="C210" s="223" t="s">
        <v>4515</v>
      </c>
      <c r="D210" s="223" t="s">
        <v>4910</v>
      </c>
      <c r="E210" s="214" t="s">
        <v>3857</v>
      </c>
      <c r="F210" s="214" t="s">
        <v>1104</v>
      </c>
      <c r="G210" s="214">
        <v>303</v>
      </c>
      <c r="I210" s="214">
        <v>1</v>
      </c>
      <c r="J210" s="214">
        <v>28</v>
      </c>
      <c r="K210" s="214">
        <v>45</v>
      </c>
      <c r="O210" s="214" t="s">
        <v>4556</v>
      </c>
      <c r="P210" s="214" t="s">
        <v>669</v>
      </c>
      <c r="Q210" s="216">
        <v>40193</v>
      </c>
      <c r="R210" s="1">
        <v>3.21</v>
      </c>
      <c r="S210" s="1">
        <v>59.5</v>
      </c>
      <c r="V210" s="1">
        <v>33600</v>
      </c>
      <c r="W210" s="1">
        <v>41.9</v>
      </c>
      <c r="X210" s="1" t="s">
        <v>1406</v>
      </c>
      <c r="AA210" s="183">
        <f>K210*100*R210*(J210*I210)/(S210*1000)</f>
        <v>6.7976470588235296</v>
      </c>
      <c r="AB210" s="183">
        <f>(V210*(J210*I210)*1.1)/9000*W210/1000</f>
        <v>4.8179413333333345</v>
      </c>
      <c r="AE210" s="183">
        <f>J210*I210*(G210/100)</f>
        <v>84.839999999999989</v>
      </c>
    </row>
    <row r="211" spans="1:31" s="225" customFormat="1" x14ac:dyDescent="0.2">
      <c r="A211" s="224"/>
      <c r="C211" s="414" t="s">
        <v>4453</v>
      </c>
      <c r="D211" s="356"/>
      <c r="E211" s="415"/>
      <c r="F211" s="245"/>
      <c r="G211" s="245"/>
      <c r="H211" s="245"/>
      <c r="I211" s="245"/>
      <c r="J211" s="245"/>
      <c r="K211" s="245"/>
      <c r="L211" s="245"/>
      <c r="M211" s="245"/>
      <c r="N211" s="245"/>
      <c r="O211" s="245"/>
      <c r="P211" s="245"/>
      <c r="Q211" s="247"/>
      <c r="R211" s="1"/>
      <c r="S211" s="1"/>
      <c r="T211" s="1"/>
      <c r="U211" s="1"/>
      <c r="V211" s="1"/>
      <c r="W211" s="1"/>
      <c r="X211" s="1"/>
      <c r="Y211" s="1"/>
      <c r="Z211" s="1"/>
      <c r="AA211" s="1"/>
      <c r="AB211" s="1"/>
    </row>
    <row r="212" spans="1:31" x14ac:dyDescent="0.2">
      <c r="C212" s="223" t="s">
        <v>445</v>
      </c>
      <c r="D212" s="223" t="s">
        <v>4898</v>
      </c>
      <c r="E212" s="214" t="s">
        <v>446</v>
      </c>
      <c r="F212" s="214" t="s">
        <v>3719</v>
      </c>
      <c r="G212" s="214">
        <v>303</v>
      </c>
      <c r="I212" s="214">
        <v>1</v>
      </c>
      <c r="J212" s="214">
        <v>210</v>
      </c>
      <c r="K212" s="214">
        <v>46</v>
      </c>
      <c r="O212" s="214" t="s">
        <v>4452</v>
      </c>
      <c r="P212" s="214" t="s">
        <v>669</v>
      </c>
      <c r="Q212" s="216">
        <v>40198</v>
      </c>
      <c r="R212" s="1">
        <v>3.21</v>
      </c>
      <c r="S212" s="1">
        <v>100</v>
      </c>
      <c r="V212" s="1">
        <v>33600</v>
      </c>
      <c r="W212" s="1">
        <v>41.9</v>
      </c>
      <c r="X212" s="1" t="s">
        <v>1406</v>
      </c>
      <c r="AA212" s="183">
        <f t="shared" ref="AA212:AA219" si="0">K212*100*R212*(J212*I212)/(S212*1000)</f>
        <v>31.008600000000001</v>
      </c>
      <c r="AB212" s="183">
        <f t="shared" ref="AB212:AB219" si="1">(V212*(J212*I212)*1.1)/9000*W212/1000</f>
        <v>36.134560000000008</v>
      </c>
      <c r="AE212" s="183">
        <f t="shared" ref="AE212:AE219" si="2">J212*I212*(G212/100)</f>
        <v>636.29999999999995</v>
      </c>
    </row>
    <row r="213" spans="1:31" x14ac:dyDescent="0.2">
      <c r="C213" s="223" t="s">
        <v>445</v>
      </c>
      <c r="D213" s="223" t="s">
        <v>4899</v>
      </c>
      <c r="E213" s="214" t="s">
        <v>3860</v>
      </c>
      <c r="F213" s="214" t="s">
        <v>3861</v>
      </c>
      <c r="G213" s="214">
        <v>303</v>
      </c>
      <c r="I213" s="214">
        <v>1</v>
      </c>
      <c r="J213" s="214">
        <v>250</v>
      </c>
      <c r="K213" s="214">
        <v>45</v>
      </c>
      <c r="O213" s="214" t="s">
        <v>4451</v>
      </c>
      <c r="P213" s="214" t="s">
        <v>663</v>
      </c>
      <c r="Q213" s="216">
        <v>40204</v>
      </c>
      <c r="R213" s="1">
        <v>3.21</v>
      </c>
      <c r="S213" s="1">
        <v>72</v>
      </c>
      <c r="V213" s="1">
        <v>33600</v>
      </c>
      <c r="W213" s="1">
        <v>41.9</v>
      </c>
      <c r="X213" s="1" t="s">
        <v>1406</v>
      </c>
      <c r="AA213" s="183">
        <f t="shared" si="0"/>
        <v>50.15625</v>
      </c>
      <c r="AB213" s="183">
        <f t="shared" si="1"/>
        <v>43.017333333333333</v>
      </c>
      <c r="AE213" s="183">
        <f t="shared" si="2"/>
        <v>757.5</v>
      </c>
    </row>
    <row r="214" spans="1:31" ht="13.5" thickBot="1" x14ac:dyDescent="0.25">
      <c r="C214" s="237" t="s">
        <v>447</v>
      </c>
      <c r="D214" s="237" t="s">
        <v>4900</v>
      </c>
      <c r="E214" s="235" t="s">
        <v>448</v>
      </c>
      <c r="F214" s="235" t="s">
        <v>1660</v>
      </c>
      <c r="G214" s="235">
        <v>151</v>
      </c>
      <c r="H214" s="235"/>
      <c r="I214" s="235">
        <v>2</v>
      </c>
      <c r="J214" s="235">
        <v>120</v>
      </c>
      <c r="K214" s="235">
        <v>50</v>
      </c>
      <c r="L214" s="235"/>
      <c r="M214" s="235"/>
      <c r="N214" s="235"/>
      <c r="O214" s="235" t="s">
        <v>4340</v>
      </c>
      <c r="P214" s="235" t="s">
        <v>669</v>
      </c>
      <c r="Q214" s="236">
        <v>40206</v>
      </c>
      <c r="R214" s="1">
        <v>1.61</v>
      </c>
      <c r="S214" s="1">
        <v>54.6</v>
      </c>
      <c r="V214" s="1">
        <v>16800</v>
      </c>
      <c r="W214" s="1">
        <v>41.9</v>
      </c>
      <c r="X214" s="1" t="s">
        <v>1406</v>
      </c>
      <c r="AA214" s="183">
        <f t="shared" si="0"/>
        <v>35.384615384615387</v>
      </c>
      <c r="AB214" s="183">
        <f t="shared" si="1"/>
        <v>20.648319999999998</v>
      </c>
      <c r="AE214" s="183">
        <f t="shared" si="2"/>
        <v>362.4</v>
      </c>
    </row>
    <row r="215" spans="1:31" x14ac:dyDescent="0.2">
      <c r="C215" s="223" t="s">
        <v>445</v>
      </c>
      <c r="D215" s="223" t="s">
        <v>4901</v>
      </c>
      <c r="E215" s="214" t="s">
        <v>449</v>
      </c>
      <c r="F215" s="214" t="s">
        <v>1065</v>
      </c>
      <c r="G215" s="214">
        <v>303</v>
      </c>
      <c r="I215" s="214">
        <v>1</v>
      </c>
      <c r="J215" s="214">
        <v>194</v>
      </c>
      <c r="K215" s="214">
        <v>45</v>
      </c>
      <c r="O215" s="214" t="s">
        <v>4556</v>
      </c>
      <c r="P215" s="214" t="s">
        <v>663</v>
      </c>
      <c r="Q215" s="216">
        <v>40214</v>
      </c>
      <c r="R215" s="1">
        <v>3.21</v>
      </c>
      <c r="S215" s="1">
        <v>59.5</v>
      </c>
      <c r="V215" s="1">
        <v>33600</v>
      </c>
      <c r="W215" s="1">
        <v>41.9</v>
      </c>
      <c r="X215" s="1" t="s">
        <v>1406</v>
      </c>
      <c r="AA215" s="183">
        <f t="shared" si="0"/>
        <v>47.097983193277308</v>
      </c>
      <c r="AB215" s="183">
        <f t="shared" si="1"/>
        <v>33.381450666666673</v>
      </c>
      <c r="AE215" s="183">
        <f t="shared" si="2"/>
        <v>587.81999999999994</v>
      </c>
    </row>
    <row r="216" spans="1:31" x14ac:dyDescent="0.2">
      <c r="C216" s="223" t="s">
        <v>445</v>
      </c>
      <c r="D216" s="223" t="s">
        <v>4902</v>
      </c>
      <c r="E216" s="214" t="s">
        <v>450</v>
      </c>
      <c r="F216" s="214" t="s">
        <v>3864</v>
      </c>
      <c r="G216" s="214">
        <v>303</v>
      </c>
      <c r="I216" s="214">
        <v>1</v>
      </c>
      <c r="J216" s="214">
        <v>300</v>
      </c>
      <c r="K216" s="214">
        <v>45</v>
      </c>
      <c r="O216" s="214" t="s">
        <v>4556</v>
      </c>
      <c r="P216" s="214" t="s">
        <v>669</v>
      </c>
      <c r="Q216" s="216">
        <v>40220</v>
      </c>
      <c r="R216" s="1">
        <v>3.21</v>
      </c>
      <c r="S216" s="1">
        <v>59.5</v>
      </c>
      <c r="V216" s="1">
        <v>33600</v>
      </c>
      <c r="W216" s="1">
        <v>41.9</v>
      </c>
      <c r="X216" s="1" t="s">
        <v>1406</v>
      </c>
      <c r="AA216" s="183">
        <f t="shared" si="0"/>
        <v>72.831932773109244</v>
      </c>
      <c r="AB216" s="183">
        <f t="shared" si="1"/>
        <v>51.620799999999996</v>
      </c>
      <c r="AE216" s="183">
        <f t="shared" si="2"/>
        <v>908.99999999999989</v>
      </c>
    </row>
    <row r="217" spans="1:31" x14ac:dyDescent="0.2">
      <c r="C217" s="223" t="s">
        <v>445</v>
      </c>
      <c r="D217" s="223" t="s">
        <v>4903</v>
      </c>
      <c r="E217" s="214" t="s">
        <v>450</v>
      </c>
      <c r="F217" s="214" t="s">
        <v>451</v>
      </c>
      <c r="G217" s="214">
        <v>303</v>
      </c>
      <c r="I217" s="214">
        <v>1</v>
      </c>
      <c r="J217" s="214">
        <v>205</v>
      </c>
      <c r="K217" s="214">
        <v>45</v>
      </c>
      <c r="O217" s="214" t="s">
        <v>4556</v>
      </c>
      <c r="P217" s="214" t="s">
        <v>663</v>
      </c>
      <c r="Q217" s="216">
        <v>40226</v>
      </c>
      <c r="R217" s="1">
        <v>3.21</v>
      </c>
      <c r="S217" s="1">
        <v>59.5</v>
      </c>
      <c r="V217" s="1">
        <v>33600</v>
      </c>
      <c r="W217" s="1">
        <v>41.9</v>
      </c>
      <c r="X217" s="1" t="s">
        <v>1406</v>
      </c>
      <c r="AA217" s="183">
        <f t="shared" si="0"/>
        <v>49.768487394957987</v>
      </c>
      <c r="AB217" s="183">
        <f t="shared" si="1"/>
        <v>35.274213333333343</v>
      </c>
      <c r="AE217" s="183">
        <f t="shared" si="2"/>
        <v>621.15</v>
      </c>
    </row>
    <row r="218" spans="1:31" x14ac:dyDescent="0.2">
      <c r="C218" s="223" t="s">
        <v>445</v>
      </c>
      <c r="D218" s="223" t="s">
        <v>4904</v>
      </c>
      <c r="E218" s="214" t="s">
        <v>3866</v>
      </c>
      <c r="F218" s="214" t="s">
        <v>3867</v>
      </c>
      <c r="G218" s="214">
        <v>303</v>
      </c>
      <c r="I218" s="214">
        <v>1</v>
      </c>
      <c r="J218" s="214">
        <v>200</v>
      </c>
      <c r="K218" s="214">
        <v>45</v>
      </c>
      <c r="O218" s="214" t="s">
        <v>4556</v>
      </c>
      <c r="P218" s="214" t="s">
        <v>3192</v>
      </c>
      <c r="Q218" s="216">
        <v>40231</v>
      </c>
      <c r="R218" s="1">
        <v>3.21</v>
      </c>
      <c r="S218" s="1">
        <v>59.5</v>
      </c>
      <c r="V218" s="1">
        <v>33600</v>
      </c>
      <c r="W218" s="1">
        <v>41.9</v>
      </c>
      <c r="X218" s="1" t="s">
        <v>1406</v>
      </c>
      <c r="AA218" s="183">
        <f t="shared" si="0"/>
        <v>48.554621848739494</v>
      </c>
      <c r="AB218" s="183">
        <f t="shared" si="1"/>
        <v>34.413866666666671</v>
      </c>
      <c r="AE218" s="183">
        <f t="shared" si="2"/>
        <v>606</v>
      </c>
    </row>
    <row r="219" spans="1:31" ht="13.5" thickBot="1" x14ac:dyDescent="0.25">
      <c r="C219" s="237" t="s">
        <v>445</v>
      </c>
      <c r="D219" s="237" t="s">
        <v>4905</v>
      </c>
      <c r="E219" s="235" t="s">
        <v>3866</v>
      </c>
      <c r="F219" s="235" t="s">
        <v>3867</v>
      </c>
      <c r="G219" s="235">
        <v>303</v>
      </c>
      <c r="H219" s="235"/>
      <c r="I219" s="235">
        <v>1</v>
      </c>
      <c r="J219" s="235">
        <v>96</v>
      </c>
      <c r="K219" s="235">
        <v>45</v>
      </c>
      <c r="L219" s="235"/>
      <c r="M219" s="235"/>
      <c r="N219" s="235"/>
      <c r="O219" s="235" t="s">
        <v>4556</v>
      </c>
      <c r="P219" s="235" t="s">
        <v>669</v>
      </c>
      <c r="Q219" s="236">
        <v>40233</v>
      </c>
      <c r="R219" s="1">
        <v>3.21</v>
      </c>
      <c r="S219" s="1">
        <v>59.5</v>
      </c>
      <c r="V219" s="1">
        <v>33600</v>
      </c>
      <c r="W219" s="1">
        <v>41.9</v>
      </c>
      <c r="X219" s="1" t="s">
        <v>1406</v>
      </c>
      <c r="AA219" s="183">
        <f t="shared" si="0"/>
        <v>23.306218487394958</v>
      </c>
      <c r="AB219" s="183">
        <f t="shared" si="1"/>
        <v>16.518656000000004</v>
      </c>
      <c r="AE219" s="183">
        <f t="shared" si="2"/>
        <v>290.88</v>
      </c>
    </row>
    <row r="220" spans="1:31" x14ac:dyDescent="0.2">
      <c r="C220" s="243" t="s">
        <v>4453</v>
      </c>
      <c r="D220" s="356"/>
      <c r="E220" s="245"/>
      <c r="F220" s="245"/>
      <c r="G220" s="245"/>
      <c r="H220" s="245"/>
      <c r="I220" s="245"/>
      <c r="J220" s="245"/>
      <c r="K220" s="245"/>
      <c r="L220" s="245"/>
      <c r="M220" s="245"/>
      <c r="N220" s="245"/>
      <c r="O220" s="245"/>
      <c r="P220" s="245"/>
      <c r="Q220" s="247"/>
    </row>
    <row r="221" spans="1:31" ht="13.5" thickBot="1" x14ac:dyDescent="0.25">
      <c r="C221" s="237" t="s">
        <v>452</v>
      </c>
      <c r="D221" s="237" t="s">
        <v>4898</v>
      </c>
      <c r="E221" s="235" t="s">
        <v>135</v>
      </c>
      <c r="F221" s="235" t="s">
        <v>1183</v>
      </c>
      <c r="G221" s="235">
        <v>171</v>
      </c>
      <c r="H221" s="235"/>
      <c r="I221" s="235">
        <v>2</v>
      </c>
      <c r="J221" s="235">
        <v>190.5</v>
      </c>
      <c r="K221" s="235">
        <v>62</v>
      </c>
      <c r="L221" s="235"/>
      <c r="M221" s="235"/>
      <c r="N221" s="235"/>
      <c r="O221" s="235" t="s">
        <v>4452</v>
      </c>
      <c r="P221" s="235" t="s">
        <v>1754</v>
      </c>
      <c r="Q221" s="236">
        <v>40260</v>
      </c>
      <c r="R221" s="1">
        <v>1.81</v>
      </c>
      <c r="S221" s="1">
        <v>100</v>
      </c>
      <c r="V221" s="1">
        <v>19200</v>
      </c>
      <c r="W221" s="1">
        <v>41.9</v>
      </c>
      <c r="X221" s="1" t="s">
        <v>1406</v>
      </c>
      <c r="AA221" s="183">
        <f>K221*100*R221*(J221*I221)/(S221*1000)</f>
        <v>42.75582</v>
      </c>
      <c r="AB221" s="183">
        <f>(V221*(J221*I221)*1.1)/9000*W221/1000</f>
        <v>37.461952000000004</v>
      </c>
      <c r="AE221" s="183">
        <f>J221*I221*(G221/100)</f>
        <v>651.51</v>
      </c>
    </row>
    <row r="222" spans="1:31" x14ac:dyDescent="0.2">
      <c r="C222" s="223" t="s">
        <v>452</v>
      </c>
      <c r="D222" s="223" t="s">
        <v>4899</v>
      </c>
      <c r="E222" s="214" t="s">
        <v>136</v>
      </c>
      <c r="F222" s="214" t="s">
        <v>1210</v>
      </c>
      <c r="G222" s="214">
        <v>171</v>
      </c>
      <c r="I222" s="214">
        <v>2</v>
      </c>
      <c r="J222" s="214">
        <v>502</v>
      </c>
      <c r="K222" s="214">
        <v>59</v>
      </c>
      <c r="O222" s="214" t="s">
        <v>4452</v>
      </c>
      <c r="P222" s="214" t="s">
        <v>1754</v>
      </c>
      <c r="Q222" s="216">
        <v>40275</v>
      </c>
      <c r="R222" s="1">
        <v>1.81</v>
      </c>
      <c r="S222" s="1">
        <v>100</v>
      </c>
      <c r="V222" s="1">
        <v>19200</v>
      </c>
      <c r="W222" s="1">
        <v>41.9</v>
      </c>
      <c r="X222" s="1" t="s">
        <v>1406</v>
      </c>
      <c r="AA222" s="183">
        <f>K222*100*R222*(J222*I222)/(S222*1000)</f>
        <v>107.21716000000001</v>
      </c>
      <c r="AB222" s="183">
        <f>(V222*(J222*I222)*1.1)/9000*W222/1000</f>
        <v>98.718634666666659</v>
      </c>
      <c r="AE222" s="183">
        <f>J222*I222*(G222/100)</f>
        <v>1716.84</v>
      </c>
    </row>
    <row r="223" spans="1:31" x14ac:dyDescent="0.2">
      <c r="C223" s="223" t="s">
        <v>452</v>
      </c>
      <c r="D223" s="223" t="s">
        <v>4900</v>
      </c>
      <c r="E223" s="214" t="s">
        <v>453</v>
      </c>
      <c r="F223" s="214" t="s">
        <v>454</v>
      </c>
      <c r="G223" s="214">
        <v>171</v>
      </c>
      <c r="I223" s="214">
        <v>2</v>
      </c>
      <c r="J223" s="214">
        <v>165</v>
      </c>
      <c r="K223" s="214">
        <v>62</v>
      </c>
      <c r="O223" s="214" t="s">
        <v>4452</v>
      </c>
      <c r="P223" s="214" t="s">
        <v>663</v>
      </c>
      <c r="Q223" s="216">
        <v>40279</v>
      </c>
      <c r="R223" s="1">
        <v>1.81</v>
      </c>
      <c r="S223" s="1">
        <v>100</v>
      </c>
      <c r="V223" s="1">
        <v>19200</v>
      </c>
      <c r="W223" s="1">
        <v>41.9</v>
      </c>
      <c r="X223" s="1" t="s">
        <v>1406</v>
      </c>
      <c r="AA223" s="183">
        <f>K223*100*R223*(J223*I223)/(S223*1000)</f>
        <v>37.032600000000002</v>
      </c>
      <c r="AB223" s="183">
        <f>(V223*(J223*I223)*1.1)/9000*W223/1000</f>
        <v>32.447360000000003</v>
      </c>
      <c r="AE223" s="183">
        <f>J223*I223*(G223/100)</f>
        <v>564.29999999999995</v>
      </c>
    </row>
    <row r="224" spans="1:31" ht="13.5" thickBot="1" x14ac:dyDescent="0.25">
      <c r="C224" s="237" t="s">
        <v>452</v>
      </c>
      <c r="D224" s="237" t="s">
        <v>4901</v>
      </c>
      <c r="E224" s="235" t="s">
        <v>455</v>
      </c>
      <c r="F224" s="235" t="s">
        <v>454</v>
      </c>
      <c r="G224" s="235">
        <v>171</v>
      </c>
      <c r="H224" s="235"/>
      <c r="I224" s="235">
        <v>2</v>
      </c>
      <c r="J224" s="235">
        <v>11</v>
      </c>
      <c r="K224" s="235">
        <v>62</v>
      </c>
      <c r="L224" s="235"/>
      <c r="M224" s="235"/>
      <c r="N224" s="235"/>
      <c r="O224" s="235" t="s">
        <v>4452</v>
      </c>
      <c r="P224" s="235" t="s">
        <v>663</v>
      </c>
      <c r="Q224" s="236">
        <v>40280</v>
      </c>
      <c r="R224" s="1">
        <v>1.81</v>
      </c>
      <c r="S224" s="1">
        <v>100</v>
      </c>
      <c r="V224" s="1">
        <v>19200</v>
      </c>
      <c r="W224" s="1">
        <v>41.9</v>
      </c>
      <c r="X224" s="1" t="s">
        <v>1406</v>
      </c>
      <c r="AA224" s="183">
        <f>K224*100*R224*(J224*I224)/(S224*1000)</f>
        <v>2.4688400000000001</v>
      </c>
      <c r="AB224" s="183">
        <f>(V224*(J224*I224)*1.1)/9000*W224/1000</f>
        <v>2.1631573333333334</v>
      </c>
      <c r="AE224" s="183">
        <f>J224*I224*(G224/100)</f>
        <v>37.619999999999997</v>
      </c>
    </row>
    <row r="225" spans="3:31" x14ac:dyDescent="0.2">
      <c r="C225" s="243" t="s">
        <v>4453</v>
      </c>
      <c r="D225" s="356"/>
      <c r="E225" s="245"/>
      <c r="F225" s="245"/>
      <c r="G225" s="245"/>
      <c r="H225" s="245"/>
      <c r="I225" s="245"/>
      <c r="J225" s="245"/>
      <c r="K225" s="245"/>
      <c r="L225" s="245"/>
      <c r="M225" s="245"/>
      <c r="N225" s="245"/>
      <c r="O225" s="245"/>
      <c r="P225" s="245"/>
      <c r="Q225" s="247"/>
    </row>
    <row r="226" spans="3:31" x14ac:dyDescent="0.2">
      <c r="C226" s="223" t="s">
        <v>456</v>
      </c>
      <c r="D226" s="223" t="s">
        <v>4898</v>
      </c>
      <c r="E226" s="214" t="s">
        <v>138</v>
      </c>
      <c r="F226" s="214" t="s">
        <v>1210</v>
      </c>
      <c r="G226" s="214">
        <v>171</v>
      </c>
      <c r="I226" s="214">
        <v>2</v>
      </c>
      <c r="J226" s="214">
        <v>542</v>
      </c>
      <c r="K226" s="214">
        <v>59</v>
      </c>
      <c r="O226" s="214" t="s">
        <v>4452</v>
      </c>
      <c r="P226" s="214" t="s">
        <v>3192</v>
      </c>
      <c r="Q226" s="216">
        <v>40316</v>
      </c>
      <c r="R226" s="1">
        <v>1.81</v>
      </c>
      <c r="S226" s="1">
        <v>100</v>
      </c>
      <c r="V226" s="1">
        <v>19200</v>
      </c>
      <c r="W226" s="1">
        <v>41.9</v>
      </c>
      <c r="X226" s="1" t="s">
        <v>1406</v>
      </c>
      <c r="AA226" s="183">
        <f>K226*100*R226*(J226*I226)/(S226*1000)</f>
        <v>115.76036000000001</v>
      </c>
      <c r="AB226" s="183">
        <f>(V226*(J226*I226)*1.1)/9000*W226/1000</f>
        <v>106.58466133333334</v>
      </c>
      <c r="AE226" s="183">
        <f>J226*I226*(G226/100)</f>
        <v>1853.6399999999999</v>
      </c>
    </row>
    <row r="227" spans="3:31" x14ac:dyDescent="0.2">
      <c r="C227" s="223" t="s">
        <v>456</v>
      </c>
      <c r="D227" s="223" t="s">
        <v>4899</v>
      </c>
      <c r="E227" s="214" t="s">
        <v>457</v>
      </c>
      <c r="F227" s="214" t="s">
        <v>458</v>
      </c>
      <c r="G227" s="214">
        <v>171</v>
      </c>
      <c r="I227" s="214">
        <v>2</v>
      </c>
      <c r="J227" s="214">
        <v>570</v>
      </c>
      <c r="K227" s="214">
        <v>54</v>
      </c>
      <c r="O227" s="214" t="s">
        <v>4451</v>
      </c>
      <c r="P227" s="214" t="s">
        <v>3192</v>
      </c>
      <c r="Q227" s="216">
        <v>40324</v>
      </c>
      <c r="R227" s="1">
        <v>1.81</v>
      </c>
      <c r="S227" s="1">
        <v>72</v>
      </c>
      <c r="V227" s="1">
        <v>19200</v>
      </c>
      <c r="W227" s="1">
        <v>41.9</v>
      </c>
      <c r="X227" s="1" t="s">
        <v>1406</v>
      </c>
      <c r="AA227" s="183">
        <f>K227*100*R227*(J227*I227)/(S227*1000)</f>
        <v>154.755</v>
      </c>
      <c r="AB227" s="183">
        <f>(V227*(J227*I227)*1.1)/9000*W227/1000</f>
        <v>112.09088</v>
      </c>
      <c r="AE227" s="183">
        <f>J227*I227*(G227/100)</f>
        <v>1949.3999999999999</v>
      </c>
    </row>
    <row r="228" spans="3:31" x14ac:dyDescent="0.2">
      <c r="C228" s="223" t="s">
        <v>456</v>
      </c>
      <c r="D228" s="223" t="s">
        <v>4900</v>
      </c>
      <c r="E228" s="214" t="s">
        <v>459</v>
      </c>
      <c r="F228" s="214" t="s">
        <v>4343</v>
      </c>
      <c r="G228" s="214">
        <v>171</v>
      </c>
      <c r="I228" s="214">
        <v>2</v>
      </c>
      <c r="J228" s="214">
        <v>180</v>
      </c>
      <c r="K228" s="214">
        <v>45</v>
      </c>
      <c r="O228" s="214" t="s">
        <v>4451</v>
      </c>
      <c r="P228" s="214" t="s">
        <v>663</v>
      </c>
      <c r="Q228" s="216">
        <v>40329</v>
      </c>
      <c r="R228" s="1">
        <v>1.81</v>
      </c>
      <c r="S228" s="1">
        <v>72</v>
      </c>
      <c r="V228" s="1">
        <v>19200</v>
      </c>
      <c r="W228" s="1">
        <v>41.9</v>
      </c>
      <c r="X228" s="1" t="s">
        <v>1406</v>
      </c>
      <c r="AA228" s="183">
        <f>K228*100*R228*(J228*I228)/(S228*1000)</f>
        <v>40.725000000000001</v>
      </c>
      <c r="AB228" s="183">
        <f>(V228*(J228*I228)*1.1)/9000*W228/1000</f>
        <v>35.397120000000001</v>
      </c>
      <c r="AE228" s="183">
        <f>J228*I228*(G228/100)</f>
        <v>615.6</v>
      </c>
    </row>
    <row r="229" spans="3:31" ht="13.5" thickBot="1" x14ac:dyDescent="0.25">
      <c r="C229" s="237" t="s">
        <v>456</v>
      </c>
      <c r="D229" s="237" t="s">
        <v>4901</v>
      </c>
      <c r="E229" s="235" t="s">
        <v>460</v>
      </c>
      <c r="F229" s="235" t="s">
        <v>721</v>
      </c>
      <c r="G229" s="235">
        <v>171</v>
      </c>
      <c r="H229" s="235"/>
      <c r="I229" s="235">
        <v>2</v>
      </c>
      <c r="J229" s="235">
        <v>40</v>
      </c>
      <c r="K229" s="235">
        <v>26</v>
      </c>
      <c r="L229" s="235"/>
      <c r="M229" s="235"/>
      <c r="N229" s="235"/>
      <c r="O229" s="235" t="s">
        <v>4491</v>
      </c>
      <c r="P229" s="235" t="s">
        <v>669</v>
      </c>
      <c r="Q229" s="236">
        <v>40329</v>
      </c>
      <c r="R229" s="1">
        <v>1.81</v>
      </c>
      <c r="S229" s="1">
        <v>25.3</v>
      </c>
      <c r="V229" s="1">
        <v>19200</v>
      </c>
      <c r="W229" s="1">
        <v>41.9</v>
      </c>
      <c r="X229" s="1" t="s">
        <v>1406</v>
      </c>
      <c r="AA229" s="183">
        <f>K229*100*R229*(J229*I229)/(S229*1000)</f>
        <v>14.880632411067193</v>
      </c>
      <c r="AB229" s="183">
        <f>(V229*(J229*I229)*1.1)/9000*W229/1000</f>
        <v>7.8660266666666665</v>
      </c>
      <c r="AE229" s="183">
        <f>J229*I229*(G229/100)</f>
        <v>136.80000000000001</v>
      </c>
    </row>
    <row r="230" spans="3:31" x14ac:dyDescent="0.2">
      <c r="C230" s="223" t="s">
        <v>456</v>
      </c>
      <c r="D230" s="223" t="s">
        <v>4902</v>
      </c>
      <c r="E230" s="214" t="s">
        <v>39</v>
      </c>
      <c r="F230" s="214">
        <v>246342</v>
      </c>
      <c r="G230" s="214">
        <v>172</v>
      </c>
      <c r="I230" s="214">
        <v>2</v>
      </c>
      <c r="J230" s="214">
        <v>223</v>
      </c>
      <c r="K230" s="214">
        <v>46</v>
      </c>
      <c r="O230" s="214" t="s">
        <v>4451</v>
      </c>
      <c r="P230" s="214" t="s">
        <v>3192</v>
      </c>
      <c r="Q230" s="216">
        <v>40333</v>
      </c>
      <c r="R230" s="1">
        <v>1.81</v>
      </c>
      <c r="S230" s="1">
        <v>72</v>
      </c>
      <c r="V230" s="1">
        <v>19200</v>
      </c>
      <c r="W230" s="1">
        <v>41.9</v>
      </c>
      <c r="X230" s="1" t="s">
        <v>1406</v>
      </c>
      <c r="AA230" s="183">
        <f>K230*100*R230*(J230*I230)/(S230*1000)</f>
        <v>51.574944444444448</v>
      </c>
      <c r="AB230" s="183">
        <f>(V230*(J230*I230)*1.1)/9000*W230/1000</f>
        <v>43.853098666666661</v>
      </c>
      <c r="AE230" s="183">
        <f>J230*I230*(G230/100)</f>
        <v>767.12</v>
      </c>
    </row>
    <row r="231" spans="3:31" x14ac:dyDescent="0.2">
      <c r="C231" s="243" t="s">
        <v>4453</v>
      </c>
      <c r="D231" s="356"/>
      <c r="E231" s="245"/>
      <c r="F231" s="245"/>
      <c r="G231" s="245"/>
      <c r="H231" s="245"/>
      <c r="I231" s="245"/>
      <c r="J231" s="245"/>
      <c r="K231" s="245"/>
      <c r="L231" s="245"/>
      <c r="M231" s="245"/>
      <c r="N231" s="245"/>
      <c r="O231" s="245"/>
      <c r="P231" s="245"/>
      <c r="Q231" s="247"/>
    </row>
    <row r="232" spans="3:31" x14ac:dyDescent="0.2">
      <c r="C232" s="223" t="s">
        <v>461</v>
      </c>
      <c r="D232" s="223" t="s">
        <v>4898</v>
      </c>
      <c r="E232" s="214" t="s">
        <v>2963</v>
      </c>
      <c r="F232" s="214" t="s">
        <v>3861</v>
      </c>
      <c r="G232" s="214">
        <v>303</v>
      </c>
      <c r="I232" s="214">
        <v>1</v>
      </c>
      <c r="J232" s="214">
        <v>160</v>
      </c>
      <c r="K232" s="214">
        <v>45</v>
      </c>
      <c r="O232" s="214" t="s">
        <v>4451</v>
      </c>
      <c r="P232" s="214" t="s">
        <v>669</v>
      </c>
      <c r="Q232" s="216">
        <v>40353</v>
      </c>
      <c r="R232" s="1">
        <v>3.21</v>
      </c>
      <c r="S232" s="1">
        <v>72</v>
      </c>
      <c r="V232" s="1">
        <v>33600</v>
      </c>
      <c r="W232" s="1">
        <v>41.9</v>
      </c>
      <c r="X232" s="1" t="s">
        <v>1406</v>
      </c>
      <c r="AA232" s="183">
        <f t="shared" ref="AA232:AA247" si="3">K232*100*R232*(J232*I232)/(S232*1000)</f>
        <v>32.1</v>
      </c>
      <c r="AB232" s="183">
        <f t="shared" ref="AB232:AB247" si="4">(V232*(J232*I232)*1.1)/9000*W232/1000</f>
        <v>27.531093333333335</v>
      </c>
      <c r="AE232" s="183">
        <f t="shared" ref="AE232:AE247" si="5">J232*I232*(G232/100)</f>
        <v>484.79999999999995</v>
      </c>
    </row>
    <row r="233" spans="3:31" x14ac:dyDescent="0.2">
      <c r="C233" s="223" t="s">
        <v>461</v>
      </c>
      <c r="D233" s="223" t="s">
        <v>4899</v>
      </c>
      <c r="E233" s="214" t="s">
        <v>462</v>
      </c>
      <c r="F233" s="214" t="s">
        <v>3861</v>
      </c>
      <c r="G233" s="214">
        <v>303</v>
      </c>
      <c r="I233" s="214">
        <v>1</v>
      </c>
      <c r="J233" s="214">
        <v>30</v>
      </c>
      <c r="K233" s="214">
        <v>45</v>
      </c>
      <c r="O233" s="214" t="s">
        <v>4451</v>
      </c>
      <c r="P233" s="214" t="s">
        <v>663</v>
      </c>
      <c r="Q233" s="216">
        <v>40354</v>
      </c>
      <c r="R233" s="1">
        <v>3.21</v>
      </c>
      <c r="S233" s="1">
        <v>72</v>
      </c>
      <c r="V233" s="1">
        <v>33600</v>
      </c>
      <c r="W233" s="1">
        <v>41.9</v>
      </c>
      <c r="X233" s="1" t="s">
        <v>1406</v>
      </c>
      <c r="AA233" s="183">
        <f t="shared" si="3"/>
        <v>6.0187499999999998</v>
      </c>
      <c r="AB233" s="183">
        <f t="shared" si="4"/>
        <v>5.1620799999999996</v>
      </c>
      <c r="AE233" s="183">
        <f t="shared" si="5"/>
        <v>90.899999999999991</v>
      </c>
    </row>
    <row r="234" spans="3:31" x14ac:dyDescent="0.2">
      <c r="C234" s="223" t="s">
        <v>461</v>
      </c>
      <c r="D234" s="223" t="s">
        <v>4900</v>
      </c>
      <c r="E234" s="214" t="s">
        <v>463</v>
      </c>
      <c r="F234" s="214" t="s">
        <v>4343</v>
      </c>
      <c r="G234" s="214">
        <v>151</v>
      </c>
      <c r="I234" s="214">
        <v>2</v>
      </c>
      <c r="J234" s="214">
        <v>15</v>
      </c>
      <c r="K234" s="214">
        <v>45</v>
      </c>
      <c r="O234" s="214" t="s">
        <v>4451</v>
      </c>
      <c r="P234" s="214" t="s">
        <v>669</v>
      </c>
      <c r="Q234" s="216">
        <v>40357</v>
      </c>
      <c r="R234" s="1">
        <v>1.61</v>
      </c>
      <c r="S234" s="1">
        <v>72</v>
      </c>
      <c r="V234" s="1">
        <v>16800</v>
      </c>
      <c r="W234" s="1">
        <v>41.9</v>
      </c>
      <c r="X234" s="1" t="s">
        <v>1406</v>
      </c>
      <c r="AA234" s="183">
        <f t="shared" si="3"/>
        <v>3.0187499999999998</v>
      </c>
      <c r="AB234" s="183">
        <f t="shared" si="4"/>
        <v>2.5810399999999998</v>
      </c>
      <c r="AE234" s="183">
        <f t="shared" si="5"/>
        <v>45.3</v>
      </c>
    </row>
    <row r="235" spans="3:31" ht="13.5" thickBot="1" x14ac:dyDescent="0.25">
      <c r="C235" s="237" t="s">
        <v>461</v>
      </c>
      <c r="D235" s="237" t="s">
        <v>4901</v>
      </c>
      <c r="E235" s="235" t="s">
        <v>464</v>
      </c>
      <c r="F235" s="235" t="s">
        <v>465</v>
      </c>
      <c r="G235" s="235">
        <v>151</v>
      </c>
      <c r="H235" s="235"/>
      <c r="I235" s="235">
        <v>2</v>
      </c>
      <c r="J235" s="235">
        <v>22.5</v>
      </c>
      <c r="K235" s="235">
        <v>45</v>
      </c>
      <c r="L235" s="235"/>
      <c r="M235" s="235"/>
      <c r="N235" s="235"/>
      <c r="O235" s="235" t="s">
        <v>4451</v>
      </c>
      <c r="P235" s="235" t="s">
        <v>663</v>
      </c>
      <c r="Q235" s="236">
        <v>40358</v>
      </c>
      <c r="R235" s="1">
        <v>1.61</v>
      </c>
      <c r="S235" s="1">
        <v>72</v>
      </c>
      <c r="V235" s="1">
        <v>16800</v>
      </c>
      <c r="W235" s="1">
        <v>41.9</v>
      </c>
      <c r="X235" s="1" t="s">
        <v>1406</v>
      </c>
      <c r="AA235" s="183">
        <f t="shared" si="3"/>
        <v>4.5281250000000002</v>
      </c>
      <c r="AB235" s="183">
        <f t="shared" si="4"/>
        <v>3.871560000000001</v>
      </c>
      <c r="AE235" s="183">
        <f t="shared" si="5"/>
        <v>67.95</v>
      </c>
    </row>
    <row r="236" spans="3:31" x14ac:dyDescent="0.2">
      <c r="C236" s="223" t="s">
        <v>461</v>
      </c>
      <c r="D236" s="223" t="s">
        <v>4902</v>
      </c>
      <c r="E236" s="214" t="s">
        <v>466</v>
      </c>
      <c r="F236" s="214" t="s">
        <v>467</v>
      </c>
      <c r="G236" s="214">
        <v>303</v>
      </c>
      <c r="I236" s="214">
        <v>1</v>
      </c>
      <c r="J236" s="214">
        <v>210</v>
      </c>
      <c r="K236" s="214">
        <v>45</v>
      </c>
      <c r="O236" s="214" t="s">
        <v>4451</v>
      </c>
      <c r="P236" s="214" t="s">
        <v>663</v>
      </c>
      <c r="Q236" s="216">
        <v>40360</v>
      </c>
      <c r="R236" s="1">
        <v>3.21</v>
      </c>
      <c r="S236" s="1">
        <v>72</v>
      </c>
      <c r="V236" s="1">
        <v>33600</v>
      </c>
      <c r="W236" s="1">
        <v>41.9</v>
      </c>
      <c r="X236" s="1" t="s">
        <v>1406</v>
      </c>
      <c r="AA236" s="183">
        <f t="shared" si="3"/>
        <v>42.131250000000001</v>
      </c>
      <c r="AB236" s="183">
        <f t="shared" si="4"/>
        <v>36.134560000000008</v>
      </c>
      <c r="AE236" s="183">
        <f t="shared" si="5"/>
        <v>636.29999999999995</v>
      </c>
    </row>
    <row r="237" spans="3:31" x14ac:dyDescent="0.2">
      <c r="C237" s="223" t="s">
        <v>461</v>
      </c>
      <c r="D237" s="223" t="s">
        <v>4903</v>
      </c>
      <c r="E237" s="214" t="s">
        <v>468</v>
      </c>
      <c r="F237" s="214" t="s">
        <v>1660</v>
      </c>
      <c r="G237" s="214">
        <v>151</v>
      </c>
      <c r="I237" s="214">
        <v>2</v>
      </c>
      <c r="J237" s="214">
        <v>254</v>
      </c>
      <c r="K237" s="214">
        <v>50</v>
      </c>
      <c r="O237" s="214" t="s">
        <v>4340</v>
      </c>
      <c r="P237" s="214" t="s">
        <v>663</v>
      </c>
      <c r="Q237" s="216">
        <v>40366</v>
      </c>
      <c r="R237" s="1">
        <v>1.61</v>
      </c>
      <c r="S237" s="1">
        <v>60</v>
      </c>
      <c r="V237" s="1">
        <v>16800</v>
      </c>
      <c r="W237" s="1">
        <v>41.9</v>
      </c>
      <c r="X237" s="1" t="s">
        <v>1406</v>
      </c>
      <c r="AA237" s="183">
        <f t="shared" si="3"/>
        <v>68.15666666666668</v>
      </c>
      <c r="AB237" s="183">
        <f t="shared" si="4"/>
        <v>43.705610666666658</v>
      </c>
      <c r="AE237" s="183">
        <f t="shared" si="5"/>
        <v>767.08</v>
      </c>
    </row>
    <row r="238" spans="3:31" x14ac:dyDescent="0.2">
      <c r="C238" s="223" t="s">
        <v>461</v>
      </c>
      <c r="D238" s="223" t="s">
        <v>4904</v>
      </c>
      <c r="E238" s="214" t="s">
        <v>469</v>
      </c>
      <c r="F238" s="214" t="s">
        <v>277</v>
      </c>
      <c r="G238" s="214">
        <v>303</v>
      </c>
      <c r="I238" s="214">
        <v>1</v>
      </c>
      <c r="J238" s="214">
        <v>200</v>
      </c>
      <c r="K238" s="214">
        <v>45</v>
      </c>
      <c r="O238" s="214" t="s">
        <v>4556</v>
      </c>
      <c r="P238" s="214" t="s">
        <v>3192</v>
      </c>
      <c r="Q238" s="216">
        <v>40371</v>
      </c>
      <c r="R238" s="1">
        <v>3.21</v>
      </c>
      <c r="S238" s="1">
        <v>59.5</v>
      </c>
      <c r="V238" s="1">
        <v>33600</v>
      </c>
      <c r="W238" s="1">
        <v>41.9</v>
      </c>
      <c r="X238" s="1" t="s">
        <v>1406</v>
      </c>
      <c r="AA238" s="183">
        <f t="shared" si="3"/>
        <v>48.554621848739494</v>
      </c>
      <c r="AB238" s="183">
        <f t="shared" si="4"/>
        <v>34.413866666666671</v>
      </c>
      <c r="AE238" s="183">
        <f t="shared" si="5"/>
        <v>606</v>
      </c>
    </row>
    <row r="239" spans="3:31" x14ac:dyDescent="0.2">
      <c r="C239" s="361" t="s">
        <v>461</v>
      </c>
      <c r="D239" s="361" t="s">
        <v>4905</v>
      </c>
      <c r="E239" s="362" t="s">
        <v>470</v>
      </c>
      <c r="F239" s="362" t="s">
        <v>471</v>
      </c>
      <c r="G239" s="362">
        <v>303</v>
      </c>
      <c r="H239" s="362"/>
      <c r="I239" s="362">
        <v>1</v>
      </c>
      <c r="J239" s="362">
        <v>200</v>
      </c>
      <c r="K239" s="362">
        <v>45</v>
      </c>
      <c r="L239" s="362"/>
      <c r="M239" s="362"/>
      <c r="N239" s="362"/>
      <c r="O239" s="362" t="s">
        <v>4556</v>
      </c>
      <c r="P239" s="362" t="s">
        <v>669</v>
      </c>
      <c r="Q239" s="363">
        <v>40373</v>
      </c>
      <c r="R239" s="10">
        <v>3.21</v>
      </c>
      <c r="S239" s="10">
        <v>59.5</v>
      </c>
      <c r="V239" s="1">
        <v>33600</v>
      </c>
      <c r="W239" s="1">
        <v>41.9</v>
      </c>
      <c r="X239" s="1" t="s">
        <v>1406</v>
      </c>
      <c r="AA239" s="183">
        <f t="shared" si="3"/>
        <v>48.554621848739494</v>
      </c>
      <c r="AB239" s="183">
        <f t="shared" si="4"/>
        <v>34.413866666666671</v>
      </c>
      <c r="AE239" s="183">
        <f t="shared" si="5"/>
        <v>606</v>
      </c>
    </row>
    <row r="240" spans="3:31" x14ac:dyDescent="0.2">
      <c r="C240" s="223" t="s">
        <v>461</v>
      </c>
      <c r="D240" s="223" t="s">
        <v>4906</v>
      </c>
      <c r="F240" s="214">
        <v>238312</v>
      </c>
      <c r="G240" s="214">
        <v>303</v>
      </c>
      <c r="I240" s="214">
        <v>1</v>
      </c>
      <c r="J240" s="214">
        <v>200</v>
      </c>
      <c r="K240" s="214">
        <v>38</v>
      </c>
      <c r="O240" s="214" t="s">
        <v>4451</v>
      </c>
      <c r="P240" s="214" t="s">
        <v>663</v>
      </c>
      <c r="Q240" s="216">
        <v>40377</v>
      </c>
      <c r="R240" s="1">
        <v>3.21</v>
      </c>
      <c r="S240" s="1">
        <v>72</v>
      </c>
      <c r="V240" s="1">
        <v>33600</v>
      </c>
      <c r="W240" s="1">
        <v>41.9</v>
      </c>
      <c r="X240" s="1" t="s">
        <v>1406</v>
      </c>
      <c r="AA240" s="183">
        <f t="shared" si="3"/>
        <v>33.883333333333333</v>
      </c>
      <c r="AB240" s="183">
        <f t="shared" si="4"/>
        <v>34.413866666666671</v>
      </c>
      <c r="AE240" s="183">
        <f t="shared" si="5"/>
        <v>606</v>
      </c>
    </row>
    <row r="241" spans="3:31" x14ac:dyDescent="0.2">
      <c r="C241" s="223" t="s">
        <v>461</v>
      </c>
      <c r="D241" s="223" t="s">
        <v>4907</v>
      </c>
      <c r="E241" s="214" t="s">
        <v>472</v>
      </c>
      <c r="F241" s="214" t="s">
        <v>473</v>
      </c>
      <c r="G241" s="214">
        <v>303</v>
      </c>
      <c r="I241" s="214">
        <v>1</v>
      </c>
      <c r="J241" s="214">
        <v>200</v>
      </c>
      <c r="K241" s="214">
        <v>45</v>
      </c>
      <c r="O241" s="214" t="s">
        <v>4556</v>
      </c>
      <c r="P241" s="214" t="s">
        <v>669</v>
      </c>
      <c r="Q241" s="216">
        <v>40380</v>
      </c>
      <c r="R241" s="1">
        <v>3.21</v>
      </c>
      <c r="S241" s="1">
        <v>59.5</v>
      </c>
      <c r="V241" s="1">
        <v>33600</v>
      </c>
      <c r="W241" s="1">
        <v>41.9</v>
      </c>
      <c r="X241" s="1" t="s">
        <v>1406</v>
      </c>
      <c r="AA241" s="183">
        <f t="shared" si="3"/>
        <v>48.554621848739494</v>
      </c>
      <c r="AB241" s="183">
        <f t="shared" si="4"/>
        <v>34.413866666666671</v>
      </c>
      <c r="AE241" s="183">
        <f t="shared" si="5"/>
        <v>606</v>
      </c>
    </row>
    <row r="242" spans="3:31" x14ac:dyDescent="0.2">
      <c r="C242" s="223" t="s">
        <v>461</v>
      </c>
      <c r="D242" s="223" t="s">
        <v>4908</v>
      </c>
      <c r="E242" s="214" t="s">
        <v>474</v>
      </c>
      <c r="F242" s="214" t="s">
        <v>475</v>
      </c>
      <c r="G242" s="214">
        <v>303</v>
      </c>
      <c r="I242" s="214">
        <v>1</v>
      </c>
      <c r="J242" s="214">
        <v>20</v>
      </c>
      <c r="K242" s="214">
        <v>63</v>
      </c>
      <c r="O242" s="214" t="s">
        <v>4556</v>
      </c>
      <c r="P242" s="214" t="s">
        <v>663</v>
      </c>
      <c r="Q242" s="216">
        <v>40380</v>
      </c>
      <c r="R242" s="1">
        <v>3.21</v>
      </c>
      <c r="S242" s="1">
        <v>59.5</v>
      </c>
      <c r="V242" s="1">
        <v>33600</v>
      </c>
      <c r="W242" s="1">
        <v>41.9</v>
      </c>
      <c r="X242" s="1" t="s">
        <v>1406</v>
      </c>
      <c r="AA242" s="183">
        <f t="shared" si="3"/>
        <v>6.7976470588235296</v>
      </c>
      <c r="AB242" s="183">
        <f t="shared" si="4"/>
        <v>3.4413866666666668</v>
      </c>
      <c r="AE242" s="183">
        <f t="shared" si="5"/>
        <v>60.599999999999994</v>
      </c>
    </row>
    <row r="243" spans="3:31" x14ac:dyDescent="0.2">
      <c r="C243" s="223" t="s">
        <v>461</v>
      </c>
      <c r="D243" s="223" t="s">
        <v>4909</v>
      </c>
      <c r="E243" s="214" t="s">
        <v>476</v>
      </c>
      <c r="F243" s="214" t="s">
        <v>1154</v>
      </c>
      <c r="G243" s="214">
        <v>303</v>
      </c>
      <c r="I243" s="214">
        <v>1</v>
      </c>
      <c r="J243" s="214">
        <v>20</v>
      </c>
      <c r="K243" s="214">
        <v>45</v>
      </c>
      <c r="O243" s="214" t="s">
        <v>4556</v>
      </c>
      <c r="P243" s="214" t="s">
        <v>663</v>
      </c>
      <c r="Q243" s="216">
        <v>40381</v>
      </c>
      <c r="R243" s="1">
        <v>3.21</v>
      </c>
      <c r="S243" s="1">
        <v>59.5</v>
      </c>
      <c r="V243" s="1">
        <v>33600</v>
      </c>
      <c r="W243" s="1">
        <v>41.9</v>
      </c>
      <c r="X243" s="1" t="s">
        <v>1406</v>
      </c>
      <c r="AA243" s="183">
        <f t="shared" si="3"/>
        <v>4.8554621848739492</v>
      </c>
      <c r="AB243" s="183">
        <f t="shared" si="4"/>
        <v>3.4413866666666668</v>
      </c>
      <c r="AE243" s="183">
        <f t="shared" si="5"/>
        <v>60.599999999999994</v>
      </c>
    </row>
    <row r="244" spans="3:31" x14ac:dyDescent="0.2">
      <c r="C244" s="435" t="s">
        <v>461</v>
      </c>
      <c r="D244" s="223" t="s">
        <v>4910</v>
      </c>
      <c r="E244" s="214" t="s">
        <v>477</v>
      </c>
      <c r="F244" s="214" t="s">
        <v>1064</v>
      </c>
      <c r="G244" s="214">
        <v>303</v>
      </c>
      <c r="I244" s="214">
        <v>1</v>
      </c>
      <c r="J244" s="214">
        <v>20</v>
      </c>
      <c r="K244" s="214">
        <v>45</v>
      </c>
      <c r="L244" s="264"/>
      <c r="M244" s="264"/>
      <c r="N244" s="264"/>
      <c r="O244" s="264" t="s">
        <v>4556</v>
      </c>
      <c r="P244" s="264" t="s">
        <v>669</v>
      </c>
      <c r="Q244" s="265">
        <v>40381</v>
      </c>
      <c r="R244" s="1">
        <v>3.21</v>
      </c>
      <c r="S244" s="1">
        <v>59.5</v>
      </c>
      <c r="V244" s="1">
        <v>33600</v>
      </c>
      <c r="W244" s="1">
        <v>41.9</v>
      </c>
      <c r="X244" s="1" t="s">
        <v>1406</v>
      </c>
      <c r="AA244" s="183">
        <f t="shared" si="3"/>
        <v>4.8554621848739492</v>
      </c>
      <c r="AB244" s="183">
        <f t="shared" si="4"/>
        <v>3.4413866666666668</v>
      </c>
      <c r="AE244" s="183">
        <f t="shared" si="5"/>
        <v>60.599999999999994</v>
      </c>
    </row>
    <row r="245" spans="3:31" ht="13.5" thickBot="1" x14ac:dyDescent="0.25">
      <c r="C245" s="237" t="s">
        <v>461</v>
      </c>
      <c r="D245" s="237" t="s">
        <v>4911</v>
      </c>
      <c r="E245" s="235" t="s">
        <v>478</v>
      </c>
      <c r="F245" s="235" t="s">
        <v>3830</v>
      </c>
      <c r="G245" s="235">
        <v>303</v>
      </c>
      <c r="H245" s="235"/>
      <c r="I245" s="235">
        <v>1</v>
      </c>
      <c r="J245" s="235">
        <v>20</v>
      </c>
      <c r="K245" s="235">
        <v>36</v>
      </c>
      <c r="L245" s="235"/>
      <c r="M245" s="235"/>
      <c r="N245" s="235"/>
      <c r="O245" s="235" t="s">
        <v>4556</v>
      </c>
      <c r="P245" s="235" t="s">
        <v>663</v>
      </c>
      <c r="Q245" s="236">
        <v>40382</v>
      </c>
      <c r="R245" s="1">
        <v>3.21</v>
      </c>
      <c r="S245" s="1">
        <v>59.5</v>
      </c>
      <c r="V245" s="1">
        <v>33600</v>
      </c>
      <c r="W245" s="1">
        <v>41.9</v>
      </c>
      <c r="X245" s="1" t="s">
        <v>1406</v>
      </c>
      <c r="AA245" s="183">
        <f t="shared" si="3"/>
        <v>3.8843697478991595</v>
      </c>
      <c r="AB245" s="183">
        <f t="shared" si="4"/>
        <v>3.4413866666666668</v>
      </c>
      <c r="AE245" s="183">
        <f t="shared" si="5"/>
        <v>60.599999999999994</v>
      </c>
    </row>
    <row r="246" spans="3:31" x14ac:dyDescent="0.2">
      <c r="C246" s="223" t="s">
        <v>461</v>
      </c>
      <c r="D246" s="223" t="s">
        <v>3639</v>
      </c>
      <c r="E246" s="214" t="s">
        <v>479</v>
      </c>
      <c r="F246" s="214" t="s">
        <v>3217</v>
      </c>
      <c r="G246" s="214">
        <v>151</v>
      </c>
      <c r="I246" s="214">
        <v>2</v>
      </c>
      <c r="J246" s="214">
        <v>355</v>
      </c>
      <c r="K246" s="214">
        <v>50</v>
      </c>
      <c r="O246" s="214" t="s">
        <v>1197</v>
      </c>
      <c r="P246" s="214" t="s">
        <v>4816</v>
      </c>
      <c r="Q246" s="216">
        <v>40407</v>
      </c>
      <c r="R246" s="1">
        <v>1.61</v>
      </c>
      <c r="S246" s="1">
        <v>100</v>
      </c>
      <c r="V246" s="1">
        <v>16800</v>
      </c>
      <c r="W246" s="1">
        <v>41.9</v>
      </c>
      <c r="X246" s="1" t="s">
        <v>1406</v>
      </c>
      <c r="AA246" s="183">
        <f t="shared" si="3"/>
        <v>57.155000000000008</v>
      </c>
      <c r="AB246" s="183">
        <f t="shared" si="4"/>
        <v>61.084613333333337</v>
      </c>
      <c r="AE246" s="183">
        <f t="shared" si="5"/>
        <v>1072.0999999999999</v>
      </c>
    </row>
    <row r="247" spans="3:31" x14ac:dyDescent="0.2">
      <c r="C247" s="293" t="s">
        <v>461</v>
      </c>
      <c r="D247" s="293" t="s">
        <v>4912</v>
      </c>
      <c r="E247" s="12" t="s">
        <v>480</v>
      </c>
      <c r="F247" s="12" t="s">
        <v>3219</v>
      </c>
      <c r="G247" s="12">
        <v>151</v>
      </c>
      <c r="H247" s="12"/>
      <c r="I247" s="12">
        <v>2</v>
      </c>
      <c r="J247" s="12">
        <v>217</v>
      </c>
      <c r="K247" s="12">
        <v>50</v>
      </c>
      <c r="L247" s="12"/>
      <c r="M247" s="12"/>
      <c r="N247" s="12"/>
      <c r="O247" s="12" t="s">
        <v>1197</v>
      </c>
      <c r="P247" s="12" t="s">
        <v>4816</v>
      </c>
      <c r="Q247" s="296">
        <v>40410</v>
      </c>
      <c r="R247" s="1">
        <v>1.61</v>
      </c>
      <c r="S247" s="1">
        <v>100</v>
      </c>
      <c r="V247" s="1">
        <v>16800</v>
      </c>
      <c r="W247" s="1">
        <v>41.9</v>
      </c>
      <c r="X247" s="1" t="s">
        <v>1406</v>
      </c>
      <c r="AA247" s="183">
        <f t="shared" si="3"/>
        <v>34.937000000000005</v>
      </c>
      <c r="AB247" s="183">
        <f t="shared" si="4"/>
        <v>37.339045333333338</v>
      </c>
      <c r="AE247" s="183">
        <f t="shared" si="5"/>
        <v>655.34</v>
      </c>
    </row>
    <row r="248" spans="3:31" x14ac:dyDescent="0.2">
      <c r="C248" s="243" t="s">
        <v>4453</v>
      </c>
      <c r="D248" s="356"/>
      <c r="E248" s="245"/>
      <c r="F248" s="245"/>
      <c r="G248" s="245"/>
      <c r="H248" s="245"/>
      <c r="I248" s="245"/>
      <c r="J248" s="245"/>
      <c r="K248" s="245"/>
      <c r="L248" s="245"/>
      <c r="M248" s="245"/>
      <c r="N248" s="245"/>
      <c r="O248" s="245"/>
      <c r="P248" s="245"/>
      <c r="Q248" s="247"/>
    </row>
    <row r="249" spans="3:31" x14ac:dyDescent="0.2">
      <c r="C249" s="262" t="s">
        <v>481</v>
      </c>
      <c r="D249" s="223" t="s">
        <v>4898</v>
      </c>
      <c r="E249" s="214" t="s">
        <v>343</v>
      </c>
      <c r="F249" s="214" t="s">
        <v>344</v>
      </c>
      <c r="G249" s="214">
        <v>151</v>
      </c>
      <c r="I249" s="214">
        <v>2</v>
      </c>
      <c r="J249" s="214">
        <v>50</v>
      </c>
      <c r="K249" s="214">
        <v>63</v>
      </c>
      <c r="O249" s="214" t="s">
        <v>4556</v>
      </c>
      <c r="P249" s="214" t="s">
        <v>669</v>
      </c>
      <c r="Q249" s="216">
        <v>40431</v>
      </c>
      <c r="R249" s="1">
        <v>1.61</v>
      </c>
      <c r="S249" s="1">
        <v>59.5</v>
      </c>
      <c r="V249" s="1">
        <v>16800</v>
      </c>
      <c r="W249" s="182">
        <f t="shared" ref="W249:W272" si="6">41.9*1.05</f>
        <v>43.994999999999997</v>
      </c>
      <c r="X249" s="1" t="s">
        <v>4868</v>
      </c>
      <c r="AA249" s="292">
        <f t="shared" ref="AA249:AA272" si="7">K249*100*R249*(J249*I249)/(S249*1000)</f>
        <v>17.047058823529412</v>
      </c>
      <c r="AB249" s="183">
        <f t="shared" ref="AB249:AB272" si="8">(V249*(J249*I249)*1.1)/9000*W249/1000</f>
        <v>9.0336400000000019</v>
      </c>
      <c r="AE249" s="183">
        <f t="shared" ref="AE249:AE272" si="9">J249*I249*(G249/100)</f>
        <v>151</v>
      </c>
    </row>
    <row r="250" spans="3:31" x14ac:dyDescent="0.2">
      <c r="C250" s="262" t="s">
        <v>481</v>
      </c>
      <c r="D250" s="223" t="s">
        <v>4899</v>
      </c>
      <c r="E250" s="214" t="s">
        <v>345</v>
      </c>
      <c r="F250" s="214" t="s">
        <v>4513</v>
      </c>
      <c r="G250" s="214">
        <v>151</v>
      </c>
      <c r="I250" s="214">
        <v>2</v>
      </c>
      <c r="J250" s="214">
        <v>165</v>
      </c>
      <c r="K250" s="214">
        <v>63</v>
      </c>
      <c r="O250" s="214" t="s">
        <v>4556</v>
      </c>
      <c r="P250" s="214" t="s">
        <v>669</v>
      </c>
      <c r="Q250" s="216">
        <v>40437</v>
      </c>
      <c r="R250" s="1">
        <v>1.61</v>
      </c>
      <c r="S250" s="1">
        <v>59.5</v>
      </c>
      <c r="V250" s="1">
        <v>16800</v>
      </c>
      <c r="W250" s="182">
        <f t="shared" si="6"/>
        <v>43.994999999999997</v>
      </c>
      <c r="X250" s="1" t="s">
        <v>4868</v>
      </c>
      <c r="AA250" s="292">
        <f t="shared" si="7"/>
        <v>56.255294117647061</v>
      </c>
      <c r="AB250" s="183">
        <f t="shared" si="8"/>
        <v>29.811012000000005</v>
      </c>
      <c r="AE250" s="183">
        <f t="shared" si="9"/>
        <v>498.3</v>
      </c>
    </row>
    <row r="251" spans="3:31" x14ac:dyDescent="0.2">
      <c r="C251" s="262" t="s">
        <v>481</v>
      </c>
      <c r="D251" s="223" t="s">
        <v>4900</v>
      </c>
      <c r="E251" s="214" t="s">
        <v>346</v>
      </c>
      <c r="F251" s="214" t="s">
        <v>347</v>
      </c>
      <c r="G251" s="214">
        <v>151</v>
      </c>
      <c r="I251" s="214">
        <v>2</v>
      </c>
      <c r="J251" s="214">
        <v>13</v>
      </c>
      <c r="K251" s="214">
        <v>45</v>
      </c>
      <c r="O251" s="214" t="s">
        <v>1415</v>
      </c>
      <c r="P251" s="214" t="s">
        <v>669</v>
      </c>
      <c r="Q251" s="216">
        <v>40437</v>
      </c>
      <c r="R251" s="1">
        <v>1.61</v>
      </c>
      <c r="S251" s="1">
        <v>68</v>
      </c>
      <c r="V251" s="1">
        <v>16800</v>
      </c>
      <c r="W251" s="182">
        <f t="shared" si="6"/>
        <v>43.994999999999997</v>
      </c>
      <c r="X251" s="1" t="s">
        <v>4868</v>
      </c>
      <c r="AA251" s="292">
        <f t="shared" si="7"/>
        <v>2.7701470588235293</v>
      </c>
      <c r="AB251" s="183">
        <f t="shared" si="8"/>
        <v>2.3487464</v>
      </c>
      <c r="AE251" s="183">
        <f t="shared" si="9"/>
        <v>39.26</v>
      </c>
    </row>
    <row r="252" spans="3:31" x14ac:dyDescent="0.2">
      <c r="C252" s="262" t="s">
        <v>481</v>
      </c>
      <c r="D252" s="223" t="s">
        <v>4901</v>
      </c>
      <c r="E252" s="214" t="s">
        <v>348</v>
      </c>
      <c r="F252" s="214" t="s">
        <v>2285</v>
      </c>
      <c r="G252" s="214">
        <v>151</v>
      </c>
      <c r="I252" s="214">
        <v>2</v>
      </c>
      <c r="J252" s="214">
        <v>13</v>
      </c>
      <c r="K252" s="214">
        <v>45</v>
      </c>
      <c r="O252" s="214" t="s">
        <v>1415</v>
      </c>
      <c r="P252" s="214" t="s">
        <v>669</v>
      </c>
      <c r="Q252" s="216">
        <v>40437</v>
      </c>
      <c r="R252" s="1">
        <v>1.61</v>
      </c>
      <c r="S252" s="1">
        <v>68</v>
      </c>
      <c r="V252" s="1">
        <v>16800</v>
      </c>
      <c r="W252" s="182">
        <f t="shared" si="6"/>
        <v>43.994999999999997</v>
      </c>
      <c r="X252" s="1" t="s">
        <v>4868</v>
      </c>
      <c r="AA252" s="292">
        <f t="shared" si="7"/>
        <v>2.7701470588235293</v>
      </c>
      <c r="AB252" s="183">
        <f t="shared" si="8"/>
        <v>2.3487464</v>
      </c>
      <c r="AE252" s="183">
        <f t="shared" si="9"/>
        <v>39.26</v>
      </c>
    </row>
    <row r="253" spans="3:31" x14ac:dyDescent="0.2">
      <c r="C253" s="262" t="s">
        <v>481</v>
      </c>
      <c r="D253" s="223" t="s">
        <v>4902</v>
      </c>
      <c r="E253" s="214" t="s">
        <v>349</v>
      </c>
      <c r="F253" s="214" t="s">
        <v>350</v>
      </c>
      <c r="G253" s="214">
        <v>151</v>
      </c>
      <c r="I253" s="214">
        <v>2</v>
      </c>
      <c r="J253" s="214">
        <v>6</v>
      </c>
      <c r="K253" s="214">
        <v>45</v>
      </c>
      <c r="O253" s="214" t="s">
        <v>1415</v>
      </c>
      <c r="P253" s="214" t="s">
        <v>663</v>
      </c>
      <c r="Q253" s="216">
        <v>40438</v>
      </c>
      <c r="R253" s="1">
        <v>1.61</v>
      </c>
      <c r="S253" s="1">
        <v>68</v>
      </c>
      <c r="V253" s="1">
        <v>16800</v>
      </c>
      <c r="W253" s="182">
        <f t="shared" si="6"/>
        <v>43.994999999999997</v>
      </c>
      <c r="X253" s="1" t="s">
        <v>4868</v>
      </c>
      <c r="AA253" s="292">
        <f t="shared" si="7"/>
        <v>1.2785294117647059</v>
      </c>
      <c r="AB253" s="183">
        <f t="shared" si="8"/>
        <v>1.0840368</v>
      </c>
      <c r="AE253" s="183">
        <f t="shared" si="9"/>
        <v>18.12</v>
      </c>
    </row>
    <row r="254" spans="3:31" x14ac:dyDescent="0.2">
      <c r="C254" s="262" t="s">
        <v>481</v>
      </c>
      <c r="D254" s="223" t="s">
        <v>4903</v>
      </c>
      <c r="E254" s="214" t="s">
        <v>351</v>
      </c>
      <c r="F254" s="214" t="s">
        <v>2493</v>
      </c>
      <c r="G254" s="214">
        <v>303</v>
      </c>
      <c r="I254" s="214">
        <v>1</v>
      </c>
      <c r="J254" s="214">
        <v>103</v>
      </c>
      <c r="K254" s="214">
        <v>45</v>
      </c>
      <c r="O254" s="214" t="s">
        <v>4451</v>
      </c>
      <c r="P254" s="214" t="s">
        <v>663</v>
      </c>
      <c r="Q254" s="216">
        <v>40441</v>
      </c>
      <c r="R254" s="1">
        <v>3.21</v>
      </c>
      <c r="S254" s="1">
        <v>72</v>
      </c>
      <c r="V254" s="1">
        <v>33600</v>
      </c>
      <c r="W254" s="182">
        <f t="shared" si="6"/>
        <v>43.994999999999997</v>
      </c>
      <c r="X254" s="1" t="s">
        <v>4868</v>
      </c>
      <c r="AA254" s="292">
        <f t="shared" si="7"/>
        <v>20.664375</v>
      </c>
      <c r="AB254" s="183">
        <f t="shared" si="8"/>
        <v>18.609298400000004</v>
      </c>
      <c r="AE254" s="183">
        <f t="shared" si="9"/>
        <v>312.08999999999997</v>
      </c>
    </row>
    <row r="255" spans="3:31" x14ac:dyDescent="0.2">
      <c r="C255" s="262" t="s">
        <v>481</v>
      </c>
      <c r="D255" s="223" t="s">
        <v>4904</v>
      </c>
      <c r="E255" s="214" t="s">
        <v>2981</v>
      </c>
      <c r="F255" s="214" t="s">
        <v>3970</v>
      </c>
      <c r="G255" s="214">
        <v>303</v>
      </c>
      <c r="I255" s="214">
        <v>1</v>
      </c>
      <c r="J255" s="214">
        <v>200</v>
      </c>
      <c r="K255" s="214">
        <v>45</v>
      </c>
      <c r="O255" s="214" t="s">
        <v>4451</v>
      </c>
      <c r="P255" s="214" t="s">
        <v>4816</v>
      </c>
      <c r="Q255" s="216">
        <v>40445</v>
      </c>
      <c r="R255" s="1">
        <v>3.21</v>
      </c>
      <c r="S255" s="1">
        <v>72</v>
      </c>
      <c r="V255" s="1">
        <v>33600</v>
      </c>
      <c r="W255" s="182">
        <f t="shared" si="6"/>
        <v>43.994999999999997</v>
      </c>
      <c r="X255" s="1" t="s">
        <v>4868</v>
      </c>
      <c r="AA255" s="292">
        <f t="shared" si="7"/>
        <v>40.125</v>
      </c>
      <c r="AB255" s="183">
        <f t="shared" si="8"/>
        <v>36.134560000000008</v>
      </c>
      <c r="AE255" s="183">
        <f t="shared" si="9"/>
        <v>606</v>
      </c>
    </row>
    <row r="256" spans="3:31" x14ac:dyDescent="0.2">
      <c r="C256" s="262" t="s">
        <v>481</v>
      </c>
      <c r="D256" s="223" t="s">
        <v>4905</v>
      </c>
      <c r="E256" s="214" t="s">
        <v>352</v>
      </c>
      <c r="F256" s="214" t="s">
        <v>1039</v>
      </c>
      <c r="G256" s="214">
        <v>303</v>
      </c>
      <c r="I256" s="214">
        <v>1</v>
      </c>
      <c r="J256" s="214">
        <v>50</v>
      </c>
      <c r="K256" s="214">
        <v>45</v>
      </c>
      <c r="O256" s="214" t="s">
        <v>4451</v>
      </c>
      <c r="P256" s="214" t="s">
        <v>4816</v>
      </c>
      <c r="Q256" s="216">
        <v>40446</v>
      </c>
      <c r="R256" s="1">
        <v>3.21</v>
      </c>
      <c r="S256" s="1">
        <v>72</v>
      </c>
      <c r="V256" s="1">
        <v>33600</v>
      </c>
      <c r="W256" s="182">
        <f t="shared" si="6"/>
        <v>43.994999999999997</v>
      </c>
      <c r="X256" s="1" t="s">
        <v>4868</v>
      </c>
      <c r="AA256" s="292">
        <f t="shared" si="7"/>
        <v>10.03125</v>
      </c>
      <c r="AB256" s="183">
        <f t="shared" si="8"/>
        <v>9.0336400000000019</v>
      </c>
      <c r="AE256" s="183">
        <f t="shared" si="9"/>
        <v>151.5</v>
      </c>
    </row>
    <row r="257" spans="3:31" x14ac:dyDescent="0.2">
      <c r="C257" s="223" t="s">
        <v>353</v>
      </c>
      <c r="D257" s="223" t="s">
        <v>4906</v>
      </c>
      <c r="E257" s="214" t="s">
        <v>354</v>
      </c>
      <c r="F257" s="214" t="s">
        <v>327</v>
      </c>
      <c r="G257" s="214">
        <v>303</v>
      </c>
      <c r="I257" s="214">
        <v>1</v>
      </c>
      <c r="J257" s="214">
        <v>270</v>
      </c>
      <c r="K257" s="214">
        <v>50</v>
      </c>
      <c r="O257" s="214" t="s">
        <v>355</v>
      </c>
      <c r="P257" s="214" t="s">
        <v>4816</v>
      </c>
      <c r="Q257" s="216">
        <v>40454</v>
      </c>
      <c r="R257" s="1">
        <v>3.21</v>
      </c>
      <c r="S257" s="1">
        <v>100</v>
      </c>
      <c r="V257" s="1">
        <v>33600</v>
      </c>
      <c r="W257" s="182">
        <f t="shared" si="6"/>
        <v>43.994999999999997</v>
      </c>
      <c r="X257" s="1" t="s">
        <v>4868</v>
      </c>
      <c r="AA257" s="292">
        <f t="shared" si="7"/>
        <v>43.335000000000001</v>
      </c>
      <c r="AB257" s="183">
        <f t="shared" si="8"/>
        <v>48.781655999999998</v>
      </c>
      <c r="AE257" s="183">
        <f t="shared" si="9"/>
        <v>818.09999999999991</v>
      </c>
    </row>
    <row r="258" spans="3:31" x14ac:dyDescent="0.2">
      <c r="C258" s="223" t="s">
        <v>353</v>
      </c>
      <c r="D258" s="223" t="s">
        <v>4907</v>
      </c>
      <c r="E258" s="214" t="s">
        <v>356</v>
      </c>
      <c r="F258" s="214" t="s">
        <v>634</v>
      </c>
      <c r="G258" s="214">
        <v>303</v>
      </c>
      <c r="I258" s="214">
        <v>1</v>
      </c>
      <c r="J258" s="214">
        <v>50</v>
      </c>
      <c r="K258" s="214">
        <v>36</v>
      </c>
      <c r="O258" s="214" t="s">
        <v>4556</v>
      </c>
      <c r="P258" s="214" t="s">
        <v>4816</v>
      </c>
      <c r="Q258" s="216">
        <v>40455</v>
      </c>
      <c r="R258" s="1">
        <v>3.21</v>
      </c>
      <c r="S258" s="1">
        <v>59.5</v>
      </c>
      <c r="V258" s="1">
        <v>33600</v>
      </c>
      <c r="W258" s="182">
        <f t="shared" si="6"/>
        <v>43.994999999999997</v>
      </c>
      <c r="X258" s="1" t="s">
        <v>4868</v>
      </c>
      <c r="AA258" s="292">
        <f t="shared" si="7"/>
        <v>9.7109243697478984</v>
      </c>
      <c r="AB258" s="183">
        <f t="shared" si="8"/>
        <v>9.0336400000000019</v>
      </c>
      <c r="AE258" s="183">
        <f t="shared" si="9"/>
        <v>151.5</v>
      </c>
    </row>
    <row r="259" spans="3:31" x14ac:dyDescent="0.2">
      <c r="C259" s="223" t="s">
        <v>353</v>
      </c>
      <c r="D259" s="223" t="s">
        <v>4908</v>
      </c>
      <c r="E259" s="214" t="s">
        <v>357</v>
      </c>
      <c r="F259" s="214" t="s">
        <v>1065</v>
      </c>
      <c r="G259" s="214">
        <v>303</v>
      </c>
      <c r="I259" s="214">
        <v>1</v>
      </c>
      <c r="J259" s="214">
        <v>45</v>
      </c>
      <c r="K259" s="214">
        <v>45</v>
      </c>
      <c r="O259" s="214" t="s">
        <v>4556</v>
      </c>
      <c r="P259" s="214" t="s">
        <v>4816</v>
      </c>
      <c r="Q259" s="216">
        <v>40456</v>
      </c>
      <c r="R259" s="1">
        <v>3.21</v>
      </c>
      <c r="S259" s="1">
        <v>59.5</v>
      </c>
      <c r="V259" s="1">
        <v>33600</v>
      </c>
      <c r="W259" s="182">
        <f t="shared" si="6"/>
        <v>43.994999999999997</v>
      </c>
      <c r="X259" s="1" t="s">
        <v>4868</v>
      </c>
      <c r="AA259" s="292">
        <f t="shared" si="7"/>
        <v>10.924789915966386</v>
      </c>
      <c r="AB259" s="183">
        <f t="shared" si="8"/>
        <v>8.1302760000000021</v>
      </c>
      <c r="AE259" s="183">
        <f t="shared" si="9"/>
        <v>136.35</v>
      </c>
    </row>
    <row r="260" spans="3:31" x14ac:dyDescent="0.2">
      <c r="C260" s="223" t="s">
        <v>353</v>
      </c>
      <c r="D260" s="223" t="s">
        <v>4909</v>
      </c>
      <c r="E260" s="214" t="s">
        <v>358</v>
      </c>
      <c r="F260" s="214" t="s">
        <v>1008</v>
      </c>
      <c r="G260" s="214">
        <v>303</v>
      </c>
      <c r="I260" s="214">
        <v>1</v>
      </c>
      <c r="J260" s="214">
        <v>55</v>
      </c>
      <c r="K260" s="214">
        <v>45</v>
      </c>
      <c r="O260" s="214" t="s">
        <v>4556</v>
      </c>
      <c r="P260" s="214" t="s">
        <v>663</v>
      </c>
      <c r="Q260" s="216">
        <v>40457</v>
      </c>
      <c r="R260" s="1">
        <v>3.21</v>
      </c>
      <c r="S260" s="1">
        <v>59.5</v>
      </c>
      <c r="V260" s="1">
        <v>33600</v>
      </c>
      <c r="W260" s="182">
        <f t="shared" si="6"/>
        <v>43.994999999999997</v>
      </c>
      <c r="X260" s="1" t="s">
        <v>4868</v>
      </c>
      <c r="AA260" s="292">
        <f t="shared" si="7"/>
        <v>13.352521008403361</v>
      </c>
      <c r="AB260" s="183">
        <f t="shared" si="8"/>
        <v>9.9370039999999999</v>
      </c>
      <c r="AE260" s="183">
        <f t="shared" si="9"/>
        <v>166.64999999999998</v>
      </c>
    </row>
    <row r="261" spans="3:31" x14ac:dyDescent="0.2">
      <c r="C261" s="223" t="s">
        <v>353</v>
      </c>
      <c r="D261" s="223" t="s">
        <v>4910</v>
      </c>
      <c r="E261" s="214" t="s">
        <v>359</v>
      </c>
      <c r="F261" s="214" t="s">
        <v>3426</v>
      </c>
      <c r="G261" s="214">
        <v>303</v>
      </c>
      <c r="I261" s="214">
        <v>1</v>
      </c>
      <c r="J261" s="214">
        <v>220</v>
      </c>
      <c r="K261" s="214">
        <v>26</v>
      </c>
      <c r="O261" s="214" t="s">
        <v>4491</v>
      </c>
      <c r="P261" s="214" t="s">
        <v>669</v>
      </c>
      <c r="Q261" s="216">
        <v>40458</v>
      </c>
      <c r="R261" s="1">
        <v>3.21</v>
      </c>
      <c r="S261" s="1">
        <v>25.3</v>
      </c>
      <c r="V261" s="1">
        <v>33600</v>
      </c>
      <c r="W261" s="182">
        <f t="shared" si="6"/>
        <v>43.994999999999997</v>
      </c>
      <c r="X261" s="1" t="s">
        <v>4868</v>
      </c>
      <c r="AA261" s="292">
        <f t="shared" si="7"/>
        <v>72.573913043478257</v>
      </c>
      <c r="AB261" s="183">
        <f t="shared" si="8"/>
        <v>39.748016</v>
      </c>
      <c r="AE261" s="183">
        <f t="shared" si="9"/>
        <v>666.59999999999991</v>
      </c>
    </row>
    <row r="262" spans="3:31" x14ac:dyDescent="0.2">
      <c r="C262" s="223" t="s">
        <v>353</v>
      </c>
      <c r="D262" s="223" t="s">
        <v>4911</v>
      </c>
      <c r="E262" s="214" t="s">
        <v>360</v>
      </c>
      <c r="F262" s="214" t="s">
        <v>1071</v>
      </c>
      <c r="G262" s="214">
        <v>303</v>
      </c>
      <c r="I262" s="214">
        <v>1</v>
      </c>
      <c r="J262" s="214">
        <v>55</v>
      </c>
      <c r="K262" s="214">
        <v>63</v>
      </c>
      <c r="O262" s="214" t="s">
        <v>4556</v>
      </c>
      <c r="P262" s="214" t="s">
        <v>4816</v>
      </c>
      <c r="Q262" s="216">
        <v>40462</v>
      </c>
      <c r="R262" s="1">
        <v>3.21</v>
      </c>
      <c r="S262" s="1">
        <v>59.5</v>
      </c>
      <c r="V262" s="1">
        <v>33600</v>
      </c>
      <c r="W262" s="182">
        <f t="shared" si="6"/>
        <v>43.994999999999997</v>
      </c>
      <c r="X262" s="1" t="s">
        <v>4868</v>
      </c>
      <c r="AA262" s="292">
        <f t="shared" si="7"/>
        <v>18.693529411764708</v>
      </c>
      <c r="AB262" s="183">
        <f t="shared" si="8"/>
        <v>9.9370039999999999</v>
      </c>
      <c r="AE262" s="183">
        <f t="shared" si="9"/>
        <v>166.64999999999998</v>
      </c>
    </row>
    <row r="263" spans="3:31" x14ac:dyDescent="0.2">
      <c r="C263" s="223" t="s">
        <v>353</v>
      </c>
      <c r="D263" s="223" t="s">
        <v>3639</v>
      </c>
      <c r="E263" s="214">
        <v>2100784</v>
      </c>
      <c r="F263" s="214" t="s">
        <v>361</v>
      </c>
      <c r="G263" s="214">
        <v>303</v>
      </c>
      <c r="I263" s="214">
        <v>1</v>
      </c>
      <c r="J263" s="214">
        <v>123</v>
      </c>
      <c r="K263" s="214">
        <v>36</v>
      </c>
      <c r="O263" s="214" t="s">
        <v>1397</v>
      </c>
      <c r="P263" s="214" t="s">
        <v>669</v>
      </c>
      <c r="Q263" s="216">
        <v>40464</v>
      </c>
      <c r="R263" s="1">
        <v>3.21</v>
      </c>
      <c r="S263" s="1">
        <v>59.5</v>
      </c>
      <c r="V263" s="1">
        <v>33600</v>
      </c>
      <c r="W263" s="182">
        <f t="shared" si="6"/>
        <v>43.994999999999997</v>
      </c>
      <c r="X263" s="1" t="s">
        <v>4868</v>
      </c>
      <c r="AA263" s="292">
        <f t="shared" si="7"/>
        <v>23.888873949579832</v>
      </c>
      <c r="AB263" s="183">
        <f t="shared" si="8"/>
        <v>22.222754399999999</v>
      </c>
      <c r="AE263" s="183">
        <f t="shared" si="9"/>
        <v>372.69</v>
      </c>
    </row>
    <row r="264" spans="3:31" x14ac:dyDescent="0.2">
      <c r="C264" s="223" t="s">
        <v>353</v>
      </c>
      <c r="D264" s="223" t="s">
        <v>4912</v>
      </c>
      <c r="E264" s="214" t="s">
        <v>362</v>
      </c>
      <c r="F264" s="214" t="s">
        <v>2975</v>
      </c>
      <c r="G264" s="214">
        <v>303</v>
      </c>
      <c r="I264" s="214">
        <v>1</v>
      </c>
      <c r="J264" s="214">
        <v>30</v>
      </c>
      <c r="K264" s="214">
        <v>63</v>
      </c>
      <c r="O264" s="214" t="s">
        <v>4556</v>
      </c>
      <c r="P264" s="214" t="s">
        <v>4816</v>
      </c>
      <c r="Q264" s="216">
        <v>40464</v>
      </c>
      <c r="R264" s="1">
        <v>3.21</v>
      </c>
      <c r="S264" s="1">
        <v>59.5</v>
      </c>
      <c r="V264" s="1">
        <v>33600</v>
      </c>
      <c r="W264" s="182">
        <f t="shared" si="6"/>
        <v>43.994999999999997</v>
      </c>
      <c r="X264" s="1" t="s">
        <v>4868</v>
      </c>
      <c r="AA264" s="292">
        <f t="shared" si="7"/>
        <v>10.196470588235295</v>
      </c>
      <c r="AB264" s="183">
        <f t="shared" si="8"/>
        <v>5.4201839999999999</v>
      </c>
      <c r="AE264" s="183">
        <f t="shared" si="9"/>
        <v>90.899999999999991</v>
      </c>
    </row>
    <row r="265" spans="3:31" x14ac:dyDescent="0.2">
      <c r="C265" s="223" t="s">
        <v>353</v>
      </c>
      <c r="D265" s="223" t="s">
        <v>4913</v>
      </c>
      <c r="E265" s="214" t="s">
        <v>363</v>
      </c>
      <c r="F265" s="214" t="s">
        <v>4513</v>
      </c>
      <c r="G265" s="214">
        <v>303</v>
      </c>
      <c r="I265" s="214">
        <v>1</v>
      </c>
      <c r="J265" s="214">
        <v>30</v>
      </c>
      <c r="K265" s="214">
        <v>63</v>
      </c>
      <c r="O265" s="214" t="s">
        <v>4556</v>
      </c>
      <c r="P265" s="214" t="s">
        <v>669</v>
      </c>
      <c r="Q265" s="216">
        <v>40465</v>
      </c>
      <c r="R265" s="1">
        <v>3.21</v>
      </c>
      <c r="S265" s="1">
        <v>59.5</v>
      </c>
      <c r="V265" s="1">
        <v>33600</v>
      </c>
      <c r="W265" s="182">
        <f t="shared" si="6"/>
        <v>43.994999999999997</v>
      </c>
      <c r="X265" s="1" t="s">
        <v>4868</v>
      </c>
      <c r="AA265" s="292">
        <f t="shared" si="7"/>
        <v>10.196470588235295</v>
      </c>
      <c r="AB265" s="183">
        <f t="shared" si="8"/>
        <v>5.4201839999999999</v>
      </c>
      <c r="AE265" s="183">
        <f t="shared" si="9"/>
        <v>90.899999999999991</v>
      </c>
    </row>
    <row r="266" spans="3:31" x14ac:dyDescent="0.2">
      <c r="C266" s="223" t="s">
        <v>353</v>
      </c>
      <c r="D266" s="223" t="s">
        <v>4914</v>
      </c>
      <c r="E266" s="214" t="s">
        <v>364</v>
      </c>
      <c r="F266" s="214" t="s">
        <v>4133</v>
      </c>
      <c r="G266" s="214">
        <v>303</v>
      </c>
      <c r="I266" s="214">
        <v>1</v>
      </c>
      <c r="J266" s="214">
        <v>110</v>
      </c>
      <c r="K266" s="214">
        <v>36</v>
      </c>
      <c r="O266" s="214" t="s">
        <v>4556</v>
      </c>
      <c r="P266" s="214" t="s">
        <v>669</v>
      </c>
      <c r="Q266" s="216">
        <v>40469</v>
      </c>
      <c r="R266" s="1">
        <v>3.21</v>
      </c>
      <c r="S266" s="1">
        <v>59.5</v>
      </c>
      <c r="V266" s="1">
        <v>33600</v>
      </c>
      <c r="W266" s="182">
        <f t="shared" si="6"/>
        <v>43.994999999999997</v>
      </c>
      <c r="X266" s="1" t="s">
        <v>4868</v>
      </c>
      <c r="AA266" s="292">
        <f t="shared" si="7"/>
        <v>21.364033613445379</v>
      </c>
      <c r="AB266" s="183">
        <f t="shared" si="8"/>
        <v>19.874008</v>
      </c>
      <c r="AE266" s="183">
        <f t="shared" si="9"/>
        <v>333.29999999999995</v>
      </c>
    </row>
    <row r="267" spans="3:31" x14ac:dyDescent="0.2">
      <c r="C267" s="223" t="s">
        <v>353</v>
      </c>
      <c r="D267" s="223" t="s">
        <v>4915</v>
      </c>
      <c r="E267" s="214" t="s">
        <v>365</v>
      </c>
      <c r="F267" s="214" t="s">
        <v>1010</v>
      </c>
      <c r="G267" s="214">
        <v>303</v>
      </c>
      <c r="I267" s="214">
        <v>1</v>
      </c>
      <c r="J267" s="214">
        <v>55</v>
      </c>
      <c r="K267" s="214">
        <v>63</v>
      </c>
      <c r="O267" s="214" t="s">
        <v>4556</v>
      </c>
      <c r="P267" s="214" t="s">
        <v>669</v>
      </c>
      <c r="Q267" s="216">
        <v>40470</v>
      </c>
      <c r="R267" s="1">
        <v>3.21</v>
      </c>
      <c r="S267" s="1">
        <v>59.5</v>
      </c>
      <c r="V267" s="1">
        <v>33600</v>
      </c>
      <c r="W267" s="182">
        <f t="shared" si="6"/>
        <v>43.994999999999997</v>
      </c>
      <c r="X267" s="1" t="s">
        <v>4868</v>
      </c>
      <c r="AA267" s="292">
        <f t="shared" si="7"/>
        <v>18.693529411764708</v>
      </c>
      <c r="AB267" s="183">
        <f t="shared" si="8"/>
        <v>9.9370039999999999</v>
      </c>
      <c r="AE267" s="183">
        <f t="shared" si="9"/>
        <v>166.64999999999998</v>
      </c>
    </row>
    <row r="268" spans="3:31" x14ac:dyDescent="0.2">
      <c r="C268" s="223" t="s">
        <v>353</v>
      </c>
      <c r="D268" s="223" t="s">
        <v>1748</v>
      </c>
      <c r="E268" s="214" t="s">
        <v>366</v>
      </c>
      <c r="F268" s="214" t="s">
        <v>1010</v>
      </c>
      <c r="G268" s="214">
        <v>303</v>
      </c>
      <c r="I268" s="214">
        <v>1</v>
      </c>
      <c r="J268" s="214">
        <v>100</v>
      </c>
      <c r="K268" s="214">
        <v>63</v>
      </c>
      <c r="O268" s="214" t="s">
        <v>4556</v>
      </c>
      <c r="P268" s="214" t="s">
        <v>669</v>
      </c>
      <c r="Q268" s="216">
        <v>40472</v>
      </c>
      <c r="R268" s="1">
        <v>3.21</v>
      </c>
      <c r="S268" s="1">
        <v>59.5</v>
      </c>
      <c r="V268" s="1">
        <v>33600</v>
      </c>
      <c r="W268" s="182">
        <f t="shared" si="6"/>
        <v>43.994999999999997</v>
      </c>
      <c r="X268" s="1" t="s">
        <v>4868</v>
      </c>
      <c r="AA268" s="292">
        <f t="shared" si="7"/>
        <v>33.988235294117644</v>
      </c>
      <c r="AB268" s="183">
        <f t="shared" si="8"/>
        <v>18.067280000000004</v>
      </c>
      <c r="AE268" s="183">
        <f t="shared" si="9"/>
        <v>303</v>
      </c>
    </row>
    <row r="269" spans="3:31" x14ac:dyDescent="0.2">
      <c r="C269" s="223" t="s">
        <v>353</v>
      </c>
      <c r="D269" s="223" t="s">
        <v>1749</v>
      </c>
      <c r="E269" s="214" t="s">
        <v>367</v>
      </c>
      <c r="F269" s="214" t="s">
        <v>3226</v>
      </c>
      <c r="G269" s="214">
        <v>303</v>
      </c>
      <c r="I269" s="214">
        <v>1</v>
      </c>
      <c r="J269" s="214">
        <v>110</v>
      </c>
      <c r="K269" s="214">
        <v>63</v>
      </c>
      <c r="O269" s="214" t="s">
        <v>4556</v>
      </c>
      <c r="P269" s="214" t="s">
        <v>4816</v>
      </c>
      <c r="Q269" s="216">
        <v>40476</v>
      </c>
      <c r="R269" s="1">
        <v>3.21</v>
      </c>
      <c r="S269" s="1">
        <v>59.5</v>
      </c>
      <c r="V269" s="1">
        <v>33600</v>
      </c>
      <c r="W269" s="182">
        <f t="shared" si="6"/>
        <v>43.994999999999997</v>
      </c>
      <c r="X269" s="1" t="s">
        <v>4868</v>
      </c>
      <c r="AA269" s="292">
        <f t="shared" si="7"/>
        <v>37.387058823529415</v>
      </c>
      <c r="AB269" s="183">
        <f t="shared" si="8"/>
        <v>19.874008</v>
      </c>
      <c r="AE269" s="183">
        <f t="shared" si="9"/>
        <v>333.29999999999995</v>
      </c>
    </row>
    <row r="270" spans="3:31" x14ac:dyDescent="0.2">
      <c r="C270" s="223" t="s">
        <v>353</v>
      </c>
      <c r="D270" s="223" t="s">
        <v>1750</v>
      </c>
      <c r="E270" s="214" t="s">
        <v>368</v>
      </c>
      <c r="F270" s="214" t="s">
        <v>3226</v>
      </c>
      <c r="G270" s="214">
        <v>303</v>
      </c>
      <c r="I270" s="214">
        <v>1</v>
      </c>
      <c r="J270" s="214">
        <v>110</v>
      </c>
      <c r="K270" s="214">
        <v>63</v>
      </c>
      <c r="O270" s="214" t="s">
        <v>4556</v>
      </c>
      <c r="P270" s="214" t="s">
        <v>663</v>
      </c>
      <c r="Q270" s="216">
        <v>40477</v>
      </c>
      <c r="R270" s="1">
        <v>3.21</v>
      </c>
      <c r="S270" s="1">
        <v>59.5</v>
      </c>
      <c r="V270" s="1">
        <v>33600</v>
      </c>
      <c r="W270" s="182">
        <f t="shared" si="6"/>
        <v>43.994999999999997</v>
      </c>
      <c r="X270" s="1" t="s">
        <v>4868</v>
      </c>
      <c r="AA270" s="292">
        <f t="shared" si="7"/>
        <v>37.387058823529415</v>
      </c>
      <c r="AB270" s="183">
        <f t="shared" si="8"/>
        <v>19.874008</v>
      </c>
      <c r="AE270" s="183">
        <f t="shared" si="9"/>
        <v>333.29999999999995</v>
      </c>
    </row>
    <row r="271" spans="3:31" ht="13.5" thickBot="1" x14ac:dyDescent="0.25">
      <c r="C271" s="237" t="s">
        <v>353</v>
      </c>
      <c r="D271" s="237" t="s">
        <v>1751</v>
      </c>
      <c r="E271" s="235" t="s">
        <v>369</v>
      </c>
      <c r="F271" s="235" t="s">
        <v>370</v>
      </c>
      <c r="G271" s="235">
        <v>303</v>
      </c>
      <c r="H271" s="235"/>
      <c r="I271" s="235">
        <v>1</v>
      </c>
      <c r="J271" s="235">
        <v>110</v>
      </c>
      <c r="K271" s="235">
        <v>45</v>
      </c>
      <c r="L271" s="235"/>
      <c r="M271" s="235"/>
      <c r="N271" s="235"/>
      <c r="O271" s="235" t="s">
        <v>4556</v>
      </c>
      <c r="P271" s="235" t="s">
        <v>669</v>
      </c>
      <c r="Q271" s="236">
        <v>40478</v>
      </c>
      <c r="R271" s="1">
        <v>3.21</v>
      </c>
      <c r="S271" s="1">
        <v>59.5</v>
      </c>
      <c r="V271" s="1">
        <v>33600</v>
      </c>
      <c r="W271" s="182">
        <f t="shared" si="6"/>
        <v>43.994999999999997</v>
      </c>
      <c r="X271" s="1" t="s">
        <v>4868</v>
      </c>
      <c r="AA271" s="292">
        <f t="shared" si="7"/>
        <v>26.705042016806722</v>
      </c>
      <c r="AB271" s="183">
        <f t="shared" si="8"/>
        <v>19.874008</v>
      </c>
      <c r="AE271" s="183">
        <f t="shared" si="9"/>
        <v>333.29999999999995</v>
      </c>
    </row>
    <row r="272" spans="3:31" x14ac:dyDescent="0.2">
      <c r="C272" s="223" t="s">
        <v>353</v>
      </c>
      <c r="D272" s="223" t="s">
        <v>1756</v>
      </c>
      <c r="E272" s="214" t="s">
        <v>371</v>
      </c>
      <c r="F272" s="214" t="s">
        <v>3018</v>
      </c>
      <c r="G272" s="214">
        <v>303</v>
      </c>
      <c r="I272" s="214">
        <v>1</v>
      </c>
      <c r="J272" s="214">
        <v>247</v>
      </c>
      <c r="K272" s="214">
        <v>36</v>
      </c>
      <c r="O272" s="214" t="s">
        <v>4556</v>
      </c>
      <c r="P272" s="214" t="s">
        <v>669</v>
      </c>
      <c r="Q272" s="216">
        <v>40484</v>
      </c>
      <c r="R272" s="1">
        <v>3.21</v>
      </c>
      <c r="S272" s="1">
        <v>59.5</v>
      </c>
      <c r="V272" s="1">
        <v>33600</v>
      </c>
      <c r="W272" s="182">
        <f t="shared" si="6"/>
        <v>43.994999999999997</v>
      </c>
      <c r="X272" s="1" t="s">
        <v>4868</v>
      </c>
      <c r="AA272" s="292">
        <f t="shared" si="7"/>
        <v>47.97196638655462</v>
      </c>
      <c r="AB272" s="183">
        <f t="shared" si="8"/>
        <v>44.626181599999995</v>
      </c>
      <c r="AE272" s="183">
        <f t="shared" si="9"/>
        <v>748.41</v>
      </c>
    </row>
    <row r="273" spans="3:32" x14ac:dyDescent="0.2">
      <c r="C273" s="243" t="s">
        <v>4453</v>
      </c>
      <c r="D273" s="356"/>
      <c r="E273" s="245"/>
      <c r="F273" s="245"/>
      <c r="G273" s="245"/>
      <c r="H273" s="245"/>
      <c r="I273" s="245"/>
      <c r="J273" s="245"/>
      <c r="K273" s="245"/>
      <c r="L273" s="245"/>
      <c r="M273" s="245"/>
      <c r="N273" s="245"/>
      <c r="O273" s="245"/>
      <c r="P273" s="245"/>
      <c r="Q273" s="247"/>
      <c r="W273" s="182"/>
      <c r="AA273" s="292"/>
      <c r="AB273" s="183"/>
      <c r="AE273" s="183"/>
    </row>
    <row r="274" spans="3:32" x14ac:dyDescent="0.2">
      <c r="C274" s="223" t="s">
        <v>372</v>
      </c>
      <c r="D274" s="223" t="s">
        <v>4898</v>
      </c>
      <c r="E274" s="214" t="s">
        <v>373</v>
      </c>
      <c r="F274" s="214" t="s">
        <v>2957</v>
      </c>
      <c r="G274" s="214">
        <v>303</v>
      </c>
      <c r="I274" s="214">
        <v>1</v>
      </c>
      <c r="J274" s="214">
        <v>263</v>
      </c>
      <c r="K274" s="214">
        <v>45</v>
      </c>
      <c r="O274" s="214" t="s">
        <v>4556</v>
      </c>
      <c r="P274" s="214" t="s">
        <v>663</v>
      </c>
      <c r="Q274" s="216">
        <v>40505</v>
      </c>
      <c r="R274" s="1">
        <v>3.21</v>
      </c>
      <c r="S274" s="1">
        <v>59.5</v>
      </c>
      <c r="V274" s="1">
        <v>33600</v>
      </c>
      <c r="W274" s="182">
        <f>41.9*1.05</f>
        <v>43.994999999999997</v>
      </c>
      <c r="X274" s="1" t="s">
        <v>4868</v>
      </c>
      <c r="AA274" s="292">
        <f>K274*100*R274*(J274*I274)/(S274*1000)</f>
        <v>63.849327731092437</v>
      </c>
      <c r="AB274" s="183">
        <f>(V274*(J274*I274)*1.1)/9000*W274/1000</f>
        <v>47.516946399999995</v>
      </c>
      <c r="AE274" s="183">
        <f>J274*I274*(G274/100)</f>
        <v>796.89</v>
      </c>
    </row>
    <row r="275" spans="3:32" ht="13.5" thickBot="1" x14ac:dyDescent="0.25">
      <c r="C275" s="237" t="s">
        <v>372</v>
      </c>
      <c r="D275" s="237" t="s">
        <v>4899</v>
      </c>
      <c r="E275" s="235" t="s">
        <v>374</v>
      </c>
      <c r="F275" s="235">
        <v>250102</v>
      </c>
      <c r="G275" s="235">
        <v>303</v>
      </c>
      <c r="H275" s="235"/>
      <c r="I275" s="235">
        <v>1</v>
      </c>
      <c r="J275" s="235">
        <v>115</v>
      </c>
      <c r="K275" s="235">
        <v>50</v>
      </c>
      <c r="L275" s="235"/>
      <c r="M275" s="235"/>
      <c r="N275" s="235"/>
      <c r="O275" s="235" t="s">
        <v>375</v>
      </c>
      <c r="P275" s="235" t="s">
        <v>669</v>
      </c>
      <c r="Q275" s="236">
        <v>40508</v>
      </c>
      <c r="R275" s="1">
        <v>3.21</v>
      </c>
      <c r="S275" s="1">
        <v>85.5</v>
      </c>
      <c r="V275" s="1">
        <v>33600</v>
      </c>
      <c r="W275" s="182">
        <f>41.9*1.05</f>
        <v>43.994999999999997</v>
      </c>
      <c r="X275" s="1" t="s">
        <v>4868</v>
      </c>
      <c r="AA275" s="292">
        <f>K275*100*R275*(J275*I275)/(S275*1000)</f>
        <v>21.587719298245613</v>
      </c>
      <c r="AB275" s="183">
        <f>(V275*(J275*I275)*1.1)/9000*W275/1000</f>
        <v>20.777372</v>
      </c>
      <c r="AE275" s="183">
        <f>J275*I275*(G275/100)</f>
        <v>348.45</v>
      </c>
    </row>
    <row r="276" spans="3:32" x14ac:dyDescent="0.2">
      <c r="C276" s="212" t="s">
        <v>372</v>
      </c>
      <c r="D276" s="223" t="s">
        <v>4900</v>
      </c>
      <c r="E276" s="214" t="s">
        <v>374</v>
      </c>
      <c r="F276" s="214">
        <v>250102</v>
      </c>
      <c r="G276" s="214">
        <v>303</v>
      </c>
      <c r="I276" s="214">
        <v>1</v>
      </c>
      <c r="J276" s="214">
        <v>220</v>
      </c>
      <c r="K276" s="214">
        <v>50</v>
      </c>
      <c r="O276" s="214" t="s">
        <v>375</v>
      </c>
      <c r="P276" s="214" t="s">
        <v>2277</v>
      </c>
      <c r="Q276" s="365">
        <v>40514</v>
      </c>
      <c r="R276" s="1">
        <v>3.21</v>
      </c>
      <c r="S276" s="1">
        <v>85.5</v>
      </c>
      <c r="V276" s="1">
        <v>33600</v>
      </c>
      <c r="W276" s="182">
        <f>41.9*1.05</f>
        <v>43.994999999999997</v>
      </c>
      <c r="X276" s="1" t="s">
        <v>4868</v>
      </c>
      <c r="AA276" s="292">
        <f>K276*100*R276*(J276*I276)/(S276*1000)</f>
        <v>41.298245614035089</v>
      </c>
      <c r="AB276" s="183">
        <f>(V276*(J276*I276)*1.1)/9000*W276/1000</f>
        <v>39.748016</v>
      </c>
      <c r="AE276" s="183">
        <f>J276*I276*(G276/100)</f>
        <v>666.59999999999991</v>
      </c>
    </row>
    <row r="277" spans="3:32" x14ac:dyDescent="0.2">
      <c r="C277" s="212" t="s">
        <v>372</v>
      </c>
      <c r="D277" s="223" t="s">
        <v>4901</v>
      </c>
      <c r="E277" s="214" t="s">
        <v>376</v>
      </c>
      <c r="F277" s="214" t="s">
        <v>4819</v>
      </c>
      <c r="G277" s="214">
        <v>303</v>
      </c>
      <c r="I277" s="214">
        <v>1</v>
      </c>
      <c r="J277" s="214">
        <v>21</v>
      </c>
      <c r="K277" s="214">
        <v>36</v>
      </c>
      <c r="O277" s="214" t="s">
        <v>4556</v>
      </c>
      <c r="P277" s="214" t="s">
        <v>4816</v>
      </c>
      <c r="Q277" s="365">
        <v>40515</v>
      </c>
      <c r="W277" s="182"/>
      <c r="AA277" s="292"/>
      <c r="AB277" s="183"/>
      <c r="AE277" s="183">
        <f>J277*I277*(G277/100)</f>
        <v>63.629999999999995</v>
      </c>
    </row>
    <row r="278" spans="3:32" x14ac:dyDescent="0.2">
      <c r="C278" s="212" t="s">
        <v>372</v>
      </c>
      <c r="D278" s="223" t="s">
        <v>4902</v>
      </c>
      <c r="E278" s="214" t="s">
        <v>377</v>
      </c>
      <c r="F278" s="214" t="s">
        <v>378</v>
      </c>
      <c r="G278" s="214">
        <v>303</v>
      </c>
      <c r="I278" s="214">
        <v>1</v>
      </c>
      <c r="J278" s="214">
        <v>150</v>
      </c>
      <c r="K278" s="214">
        <v>63</v>
      </c>
      <c r="O278" s="214" t="s">
        <v>4556</v>
      </c>
      <c r="P278" s="214" t="s">
        <v>663</v>
      </c>
      <c r="Q278" s="365">
        <v>40522</v>
      </c>
      <c r="W278" s="182"/>
      <c r="AA278" s="292"/>
      <c r="AB278" s="183"/>
      <c r="AE278" s="183"/>
    </row>
    <row r="279" spans="3:32" ht="13.5" thickBot="1" x14ac:dyDescent="0.25">
      <c r="C279" s="436" t="s">
        <v>372</v>
      </c>
      <c r="D279" s="237" t="s">
        <v>4903</v>
      </c>
      <c r="E279" s="235" t="s">
        <v>379</v>
      </c>
      <c r="F279" s="235" t="s">
        <v>3249</v>
      </c>
      <c r="G279" s="235">
        <v>303</v>
      </c>
      <c r="H279" s="235"/>
      <c r="I279" s="235">
        <v>1</v>
      </c>
      <c r="J279" s="235">
        <v>210</v>
      </c>
      <c r="K279" s="235">
        <v>63</v>
      </c>
      <c r="L279" s="235"/>
      <c r="M279" s="235"/>
      <c r="N279" s="235"/>
      <c r="O279" s="235" t="s">
        <v>4556</v>
      </c>
      <c r="P279" s="235" t="s">
        <v>663</v>
      </c>
      <c r="Q279" s="437">
        <v>40528</v>
      </c>
      <c r="W279" s="182"/>
      <c r="AA279" s="292"/>
      <c r="AB279" s="183"/>
      <c r="AE279" s="183"/>
    </row>
    <row r="280" spans="3:32" ht="13.5" thickBot="1" x14ac:dyDescent="0.25">
      <c r="C280" s="279"/>
      <c r="D280" s="279"/>
      <c r="E280" s="281"/>
      <c r="F280" s="282" t="s">
        <v>2288</v>
      </c>
      <c r="G280" s="281"/>
      <c r="H280" s="281"/>
      <c r="I280" s="281"/>
      <c r="J280" s="281"/>
      <c r="K280" s="281"/>
      <c r="L280" s="281"/>
      <c r="M280" s="281"/>
      <c r="N280" s="281"/>
      <c r="O280" s="281"/>
      <c r="P280" s="281"/>
      <c r="Q280" s="284"/>
      <c r="AA280" s="183"/>
      <c r="AB280" s="183"/>
      <c r="AE280" s="1"/>
    </row>
    <row r="281" spans="3:32" x14ac:dyDescent="0.2">
      <c r="C281" s="223" t="s">
        <v>372</v>
      </c>
      <c r="D281" s="223" t="s">
        <v>4904</v>
      </c>
      <c r="E281" s="214" t="s">
        <v>380</v>
      </c>
      <c r="F281" s="214" t="s">
        <v>381</v>
      </c>
      <c r="G281" s="214">
        <v>151</v>
      </c>
      <c r="I281" s="214">
        <v>2</v>
      </c>
      <c r="J281" s="214">
        <v>165</v>
      </c>
      <c r="K281" s="214">
        <v>63</v>
      </c>
      <c r="O281" s="214" t="s">
        <v>4556</v>
      </c>
      <c r="P281" s="214" t="s">
        <v>663</v>
      </c>
      <c r="Q281" s="216">
        <v>40182</v>
      </c>
      <c r="AA281" s="183"/>
      <c r="AB281" s="183"/>
      <c r="AE281" s="1"/>
      <c r="AF281" s="419">
        <f t="shared" ref="AF281:AF312" si="10">K281*J281*100/1000</f>
        <v>1039.5</v>
      </c>
    </row>
    <row r="282" spans="3:32" x14ac:dyDescent="0.2">
      <c r="C282" s="223" t="s">
        <v>372</v>
      </c>
      <c r="D282" s="223" t="s">
        <v>4905</v>
      </c>
      <c r="E282" s="214" t="s">
        <v>382</v>
      </c>
      <c r="F282" s="214" t="s">
        <v>383</v>
      </c>
      <c r="G282" s="214">
        <v>151</v>
      </c>
      <c r="I282" s="214">
        <v>2</v>
      </c>
      <c r="J282" s="214">
        <v>155</v>
      </c>
      <c r="K282" s="214">
        <v>63</v>
      </c>
      <c r="O282" s="214" t="s">
        <v>4556</v>
      </c>
      <c r="P282" s="214" t="s">
        <v>663</v>
      </c>
      <c r="Q282" s="216">
        <v>40185</v>
      </c>
      <c r="AF282" s="419">
        <f t="shared" si="10"/>
        <v>976.5</v>
      </c>
    </row>
    <row r="283" spans="3:32" x14ac:dyDescent="0.2">
      <c r="C283" s="223" t="s">
        <v>372</v>
      </c>
      <c r="D283" s="223" t="s">
        <v>4906</v>
      </c>
      <c r="E283" s="214" t="s">
        <v>384</v>
      </c>
      <c r="F283" s="214" t="s">
        <v>385</v>
      </c>
      <c r="G283" s="214">
        <v>303</v>
      </c>
      <c r="I283" s="214">
        <v>1</v>
      </c>
      <c r="J283" s="214">
        <v>210</v>
      </c>
      <c r="K283" s="214">
        <v>63</v>
      </c>
      <c r="O283" s="214" t="s">
        <v>4556</v>
      </c>
      <c r="P283" s="214" t="s">
        <v>4816</v>
      </c>
      <c r="Q283" s="216">
        <v>40557</v>
      </c>
      <c r="AF283" s="419">
        <f t="shared" si="10"/>
        <v>1323</v>
      </c>
    </row>
    <row r="284" spans="3:32" x14ac:dyDescent="0.2">
      <c r="C284" s="223" t="s">
        <v>372</v>
      </c>
      <c r="D284" s="223" t="s">
        <v>4907</v>
      </c>
      <c r="E284" s="214" t="s">
        <v>380</v>
      </c>
      <c r="F284" s="214" t="s">
        <v>385</v>
      </c>
      <c r="G284" s="214">
        <v>303</v>
      </c>
      <c r="I284" s="214">
        <v>1</v>
      </c>
      <c r="J284" s="214">
        <v>150</v>
      </c>
      <c r="K284" s="214">
        <v>63</v>
      </c>
      <c r="O284" s="214" t="s">
        <v>4556</v>
      </c>
      <c r="P284" s="214" t="s">
        <v>386</v>
      </c>
      <c r="Q284" s="216">
        <v>40562</v>
      </c>
      <c r="AF284" s="419">
        <f t="shared" si="10"/>
        <v>945</v>
      </c>
    </row>
    <row r="285" spans="3:32" x14ac:dyDescent="0.2">
      <c r="C285" s="223" t="s">
        <v>372</v>
      </c>
      <c r="D285" s="223" t="s">
        <v>4908</v>
      </c>
      <c r="E285" s="214" t="s">
        <v>387</v>
      </c>
      <c r="F285" s="214" t="s">
        <v>3018</v>
      </c>
      <c r="G285" s="214">
        <v>303</v>
      </c>
      <c r="I285" s="214">
        <v>1</v>
      </c>
      <c r="J285" s="214">
        <v>50</v>
      </c>
      <c r="K285" s="214">
        <v>36</v>
      </c>
      <c r="O285" s="214" t="s">
        <v>4556</v>
      </c>
      <c r="P285" s="214" t="s">
        <v>4816</v>
      </c>
      <c r="Q285" s="216">
        <v>40563</v>
      </c>
      <c r="AF285" s="419">
        <f t="shared" si="10"/>
        <v>180</v>
      </c>
    </row>
    <row r="286" spans="3:32" x14ac:dyDescent="0.2">
      <c r="C286" s="223" t="s">
        <v>372</v>
      </c>
      <c r="D286" s="223" t="s">
        <v>4909</v>
      </c>
      <c r="E286" s="214" t="s">
        <v>388</v>
      </c>
      <c r="F286" s="214" t="s">
        <v>2692</v>
      </c>
      <c r="G286" s="214">
        <v>303</v>
      </c>
      <c r="I286" s="214">
        <v>1</v>
      </c>
      <c r="J286" s="214">
        <v>50</v>
      </c>
      <c r="K286" s="214">
        <v>36</v>
      </c>
      <c r="O286" s="214" t="s">
        <v>4556</v>
      </c>
      <c r="P286" s="214" t="s">
        <v>4816</v>
      </c>
      <c r="Q286" s="216">
        <v>40564</v>
      </c>
      <c r="AF286" s="419">
        <f t="shared" si="10"/>
        <v>180</v>
      </c>
    </row>
    <row r="287" spans="3:32" x14ac:dyDescent="0.2">
      <c r="C287" s="223" t="s">
        <v>372</v>
      </c>
      <c r="D287" s="223" t="s">
        <v>4910</v>
      </c>
      <c r="E287" s="214" t="s">
        <v>389</v>
      </c>
      <c r="F287" s="214" t="s">
        <v>634</v>
      </c>
      <c r="G287" s="214">
        <v>303</v>
      </c>
      <c r="I287" s="214">
        <v>1</v>
      </c>
      <c r="J287" s="214">
        <v>50</v>
      </c>
      <c r="K287" s="214">
        <v>36</v>
      </c>
      <c r="O287" s="214" t="s">
        <v>4556</v>
      </c>
      <c r="P287" s="214" t="s">
        <v>4816</v>
      </c>
      <c r="Q287" s="216">
        <v>40564</v>
      </c>
      <c r="AF287" s="419">
        <f t="shared" si="10"/>
        <v>180</v>
      </c>
    </row>
    <row r="288" spans="3:32" x14ac:dyDescent="0.2">
      <c r="C288" s="223" t="s">
        <v>372</v>
      </c>
      <c r="D288" s="223" t="s">
        <v>4911</v>
      </c>
      <c r="E288" s="214" t="s">
        <v>390</v>
      </c>
      <c r="F288" s="214" t="s">
        <v>4819</v>
      </c>
      <c r="G288" s="214">
        <v>303</v>
      </c>
      <c r="I288" s="214">
        <v>1</v>
      </c>
      <c r="J288" s="214">
        <v>50</v>
      </c>
      <c r="K288" s="214">
        <v>36</v>
      </c>
      <c r="O288" s="214" t="s">
        <v>4556</v>
      </c>
      <c r="P288" s="214" t="s">
        <v>4816</v>
      </c>
      <c r="Q288" s="216">
        <v>40567</v>
      </c>
      <c r="AF288" s="419">
        <f t="shared" si="10"/>
        <v>180</v>
      </c>
    </row>
    <row r="289" spans="3:32" x14ac:dyDescent="0.2">
      <c r="C289" s="223" t="s">
        <v>372</v>
      </c>
      <c r="D289" s="223" t="s">
        <v>3639</v>
      </c>
      <c r="E289" s="214" t="s">
        <v>391</v>
      </c>
      <c r="F289" s="214" t="s">
        <v>392</v>
      </c>
      <c r="G289" s="214">
        <v>303</v>
      </c>
      <c r="I289" s="214">
        <v>1</v>
      </c>
      <c r="J289" s="214">
        <v>50</v>
      </c>
      <c r="K289" s="214">
        <v>36</v>
      </c>
      <c r="O289" s="214" t="s">
        <v>4556</v>
      </c>
      <c r="P289" s="214" t="s">
        <v>669</v>
      </c>
      <c r="Q289" s="216">
        <v>40568</v>
      </c>
      <c r="AF289" s="419">
        <f t="shared" si="10"/>
        <v>180</v>
      </c>
    </row>
    <row r="290" spans="3:32" x14ac:dyDescent="0.2">
      <c r="C290" s="223" t="s">
        <v>372</v>
      </c>
      <c r="D290" s="223" t="s">
        <v>4912</v>
      </c>
      <c r="E290" s="214" t="s">
        <v>4000</v>
      </c>
      <c r="F290" s="214" t="s">
        <v>393</v>
      </c>
      <c r="G290" s="214">
        <v>303</v>
      </c>
      <c r="I290" s="214">
        <v>1</v>
      </c>
      <c r="J290" s="214">
        <v>50</v>
      </c>
      <c r="K290" s="214">
        <v>36</v>
      </c>
      <c r="O290" s="214" t="s">
        <v>4556</v>
      </c>
      <c r="P290" s="214" t="s">
        <v>669</v>
      </c>
      <c r="Q290" s="216">
        <v>40568</v>
      </c>
      <c r="AF290" s="419">
        <f t="shared" si="10"/>
        <v>180</v>
      </c>
    </row>
    <row r="291" spans="3:32" x14ac:dyDescent="0.2">
      <c r="C291" s="223" t="s">
        <v>372</v>
      </c>
      <c r="D291" s="223" t="s">
        <v>4913</v>
      </c>
      <c r="E291" s="214" t="s">
        <v>394</v>
      </c>
      <c r="F291" s="214">
        <v>236312</v>
      </c>
      <c r="G291" s="214">
        <v>303</v>
      </c>
      <c r="I291" s="214">
        <v>1</v>
      </c>
      <c r="J291" s="214">
        <v>50</v>
      </c>
      <c r="K291" s="214">
        <v>36</v>
      </c>
      <c r="O291" s="214" t="s">
        <v>4556</v>
      </c>
      <c r="P291" s="214" t="s">
        <v>663</v>
      </c>
      <c r="Q291" s="216">
        <v>40568</v>
      </c>
      <c r="AF291" s="419">
        <f t="shared" si="10"/>
        <v>180</v>
      </c>
    </row>
    <row r="292" spans="3:32" x14ac:dyDescent="0.2">
      <c r="C292" s="223" t="s">
        <v>372</v>
      </c>
      <c r="D292" s="223" t="s">
        <v>4914</v>
      </c>
      <c r="E292" s="214" t="s">
        <v>395</v>
      </c>
      <c r="F292" s="214">
        <v>236312</v>
      </c>
      <c r="G292" s="214">
        <v>303</v>
      </c>
      <c r="I292" s="214">
        <v>1</v>
      </c>
      <c r="J292" s="214">
        <v>50</v>
      </c>
      <c r="K292" s="214">
        <v>36</v>
      </c>
      <c r="O292" s="214" t="s">
        <v>4556</v>
      </c>
      <c r="P292" s="214" t="s">
        <v>669</v>
      </c>
      <c r="Q292" s="216">
        <v>40569</v>
      </c>
      <c r="AF292" s="419">
        <f t="shared" si="10"/>
        <v>180</v>
      </c>
    </row>
    <row r="293" spans="3:32" x14ac:dyDescent="0.2">
      <c r="C293" s="223" t="s">
        <v>372</v>
      </c>
      <c r="D293" s="223" t="s">
        <v>4915</v>
      </c>
      <c r="E293" s="214" t="s">
        <v>4002</v>
      </c>
      <c r="F293" s="214" t="s">
        <v>4824</v>
      </c>
      <c r="G293" s="214">
        <v>303</v>
      </c>
      <c r="I293" s="214">
        <v>1</v>
      </c>
      <c r="J293" s="214">
        <v>36</v>
      </c>
      <c r="K293" s="214">
        <v>36</v>
      </c>
      <c r="O293" s="214" t="s">
        <v>4556</v>
      </c>
      <c r="P293" s="214" t="s">
        <v>663</v>
      </c>
      <c r="Q293" s="216">
        <v>40569</v>
      </c>
      <c r="AF293" s="419">
        <f t="shared" si="10"/>
        <v>129.6</v>
      </c>
    </row>
    <row r="294" spans="3:32" x14ac:dyDescent="0.2">
      <c r="C294" s="223" t="s">
        <v>372</v>
      </c>
      <c r="D294" s="223" t="s">
        <v>1748</v>
      </c>
      <c r="E294" s="214" t="s">
        <v>396</v>
      </c>
      <c r="F294" s="214" t="s">
        <v>1746</v>
      </c>
      <c r="G294" s="214">
        <v>303</v>
      </c>
      <c r="I294" s="214">
        <v>1</v>
      </c>
      <c r="J294" s="214">
        <v>50</v>
      </c>
      <c r="K294" s="214">
        <v>36</v>
      </c>
      <c r="O294" s="214" t="s">
        <v>1397</v>
      </c>
      <c r="P294" s="214" t="s">
        <v>663</v>
      </c>
      <c r="Q294" s="216">
        <v>40571</v>
      </c>
      <c r="AF294" s="419">
        <f t="shared" si="10"/>
        <v>180</v>
      </c>
    </row>
    <row r="295" spans="3:32" ht="13.5" thickBot="1" x14ac:dyDescent="0.25">
      <c r="C295" s="237" t="s">
        <v>372</v>
      </c>
      <c r="D295" s="237" t="s">
        <v>1749</v>
      </c>
      <c r="E295" s="235" t="s">
        <v>397</v>
      </c>
      <c r="F295" s="235" t="s">
        <v>4824</v>
      </c>
      <c r="G295" s="235">
        <v>303</v>
      </c>
      <c r="H295" s="235"/>
      <c r="I295" s="235">
        <v>1</v>
      </c>
      <c r="J295" s="235">
        <v>236</v>
      </c>
      <c r="K295" s="235">
        <v>50</v>
      </c>
      <c r="L295" s="235"/>
      <c r="M295" s="235"/>
      <c r="N295" s="235"/>
      <c r="O295" s="235" t="s">
        <v>375</v>
      </c>
      <c r="P295" s="235" t="s">
        <v>663</v>
      </c>
      <c r="Q295" s="236">
        <v>40574</v>
      </c>
      <c r="AF295" s="419">
        <f t="shared" si="10"/>
        <v>1180</v>
      </c>
    </row>
    <row r="296" spans="3:32" x14ac:dyDescent="0.2">
      <c r="C296" s="223" t="s">
        <v>372</v>
      </c>
      <c r="D296" s="223" t="s">
        <v>1751</v>
      </c>
      <c r="E296" s="214" t="s">
        <v>398</v>
      </c>
      <c r="F296" s="214" t="s">
        <v>57</v>
      </c>
      <c r="G296" s="214">
        <v>303</v>
      </c>
      <c r="I296" s="214">
        <v>1</v>
      </c>
      <c r="J296" s="214">
        <v>44</v>
      </c>
      <c r="K296" s="214">
        <v>45</v>
      </c>
      <c r="O296" s="214" t="s">
        <v>4556</v>
      </c>
      <c r="P296" s="214" t="s">
        <v>4816</v>
      </c>
      <c r="Q296" s="216">
        <v>40575</v>
      </c>
      <c r="R296" s="1">
        <v>3.21</v>
      </c>
      <c r="S296" s="1">
        <v>59.5</v>
      </c>
      <c r="V296" s="1">
        <v>33600</v>
      </c>
      <c r="W296" s="182">
        <f>41.9*1.05</f>
        <v>43.994999999999997</v>
      </c>
      <c r="X296" s="1" t="s">
        <v>4868</v>
      </c>
      <c r="AA296" s="292">
        <f>K296*100*R296*(J296*I296)/(S296*1000)</f>
        <v>10.682016806722689</v>
      </c>
      <c r="AB296" s="183">
        <f>(V296*(J296*I296)*1.1)/9000*W296/1000</f>
        <v>7.9496032000000003</v>
      </c>
      <c r="AE296" s="183">
        <f>J296*I296*(G296/100)</f>
        <v>133.32</v>
      </c>
      <c r="AF296" s="419">
        <f t="shared" si="10"/>
        <v>198</v>
      </c>
    </row>
    <row r="297" spans="3:32" x14ac:dyDescent="0.2">
      <c r="C297" s="223" t="s">
        <v>372</v>
      </c>
      <c r="D297" s="223" t="s">
        <v>1750</v>
      </c>
      <c r="E297" s="214" t="s">
        <v>399</v>
      </c>
      <c r="F297" s="214" t="s">
        <v>4824</v>
      </c>
      <c r="G297" s="214">
        <v>303</v>
      </c>
      <c r="I297" s="214">
        <v>1</v>
      </c>
      <c r="J297" s="214">
        <v>100</v>
      </c>
      <c r="K297" s="214">
        <v>36</v>
      </c>
      <c r="O297" s="214" t="s">
        <v>4556</v>
      </c>
      <c r="P297" s="214" t="s">
        <v>669</v>
      </c>
      <c r="Q297" s="216">
        <v>40575</v>
      </c>
      <c r="R297" s="1">
        <v>3.21</v>
      </c>
      <c r="S297" s="1">
        <v>59.5</v>
      </c>
      <c r="V297" s="1">
        <v>33600</v>
      </c>
      <c r="W297" s="182">
        <f>41.9*1.05</f>
        <v>43.994999999999997</v>
      </c>
      <c r="X297" s="1" t="s">
        <v>4868</v>
      </c>
      <c r="AA297" s="292">
        <f>K297*100*R297*(J297*I297)/(S297*1000)</f>
        <v>19.421848739495797</v>
      </c>
      <c r="AB297" s="183">
        <f>(V297*(J297*I297)*1.1)/9000*W297/1000</f>
        <v>18.067280000000004</v>
      </c>
      <c r="AE297" s="183">
        <f>J297*I297*(G297/100)</f>
        <v>303</v>
      </c>
      <c r="AF297" s="419">
        <f t="shared" si="10"/>
        <v>360</v>
      </c>
    </row>
    <row r="298" spans="3:32" x14ac:dyDescent="0.2">
      <c r="C298" s="223" t="s">
        <v>372</v>
      </c>
      <c r="D298" s="223" t="s">
        <v>1756</v>
      </c>
      <c r="E298" s="214" t="s">
        <v>400</v>
      </c>
      <c r="F298" s="214" t="s">
        <v>401</v>
      </c>
      <c r="G298" s="214">
        <v>303</v>
      </c>
      <c r="I298" s="214">
        <v>1</v>
      </c>
      <c r="J298" s="214">
        <v>176</v>
      </c>
      <c r="K298" s="214">
        <v>46</v>
      </c>
      <c r="O298" s="214" t="s">
        <v>4451</v>
      </c>
      <c r="P298" s="214" t="s">
        <v>669</v>
      </c>
      <c r="Q298" s="216">
        <v>40588</v>
      </c>
      <c r="R298" s="1">
        <v>3.21</v>
      </c>
      <c r="S298" s="1">
        <v>72</v>
      </c>
      <c r="V298" s="1">
        <v>33600</v>
      </c>
      <c r="W298" s="182">
        <f>41.9*1.05</f>
        <v>43.994999999999997</v>
      </c>
      <c r="X298" s="1" t="s">
        <v>4868</v>
      </c>
      <c r="AA298" s="292">
        <f>K298*100*R298*(J298*I298)/(S298*1000)</f>
        <v>36.094666666666669</v>
      </c>
      <c r="AB298" s="183">
        <f>(V298*(J298*I298)*1.1)/9000*W298/1000</f>
        <v>31.798412800000001</v>
      </c>
      <c r="AE298" s="183">
        <f>J298*I298*(G298/100)</f>
        <v>533.28</v>
      </c>
      <c r="AF298" s="419">
        <f t="shared" si="10"/>
        <v>809.6</v>
      </c>
    </row>
    <row r="299" spans="3:32" x14ac:dyDescent="0.2">
      <c r="C299" s="243" t="s">
        <v>4453</v>
      </c>
      <c r="D299" s="356"/>
      <c r="E299" s="245"/>
      <c r="F299" s="245"/>
      <c r="G299" s="245"/>
      <c r="H299" s="245"/>
      <c r="I299" s="245"/>
      <c r="J299" s="245"/>
      <c r="K299" s="245"/>
      <c r="L299" s="245"/>
      <c r="M299" s="245"/>
      <c r="N299" s="245"/>
      <c r="O299" s="245"/>
      <c r="P299" s="245"/>
      <c r="Q299" s="247"/>
      <c r="AF299" s="419">
        <f t="shared" si="10"/>
        <v>0</v>
      </c>
    </row>
    <row r="300" spans="3:32" x14ac:dyDescent="0.2">
      <c r="C300" s="223" t="s">
        <v>402</v>
      </c>
      <c r="D300" s="223" t="s">
        <v>4898</v>
      </c>
      <c r="E300" s="214" t="s">
        <v>400</v>
      </c>
      <c r="F300" s="214">
        <v>246342</v>
      </c>
      <c r="G300" s="214">
        <v>303</v>
      </c>
      <c r="I300" s="214">
        <v>1</v>
      </c>
      <c r="J300" s="214">
        <v>155</v>
      </c>
      <c r="K300" s="214">
        <v>46</v>
      </c>
      <c r="O300" s="214" t="s">
        <v>4451</v>
      </c>
      <c r="P300" s="214" t="s">
        <v>669</v>
      </c>
      <c r="Q300" s="216">
        <v>40595</v>
      </c>
      <c r="R300" s="1">
        <v>3.21</v>
      </c>
      <c r="S300" s="1">
        <v>72</v>
      </c>
      <c r="V300" s="1">
        <v>33600</v>
      </c>
      <c r="W300" s="182">
        <f>41.9*1.05</f>
        <v>43.994999999999997</v>
      </c>
      <c r="X300" s="1" t="s">
        <v>4868</v>
      </c>
      <c r="AA300" s="292">
        <f>K300*100*R300*(J300*I300)/(S300*1000)</f>
        <v>31.787916666666668</v>
      </c>
      <c r="AB300" s="183">
        <f>(V300*(J300*I300)*1.1)/9000*W300/1000</f>
        <v>28.004283999999995</v>
      </c>
      <c r="AE300" s="183">
        <f t="shared" ref="AE300:AE305" si="11">J300*I300*(G300/100)</f>
        <v>469.65</v>
      </c>
      <c r="AF300" s="419">
        <f t="shared" si="10"/>
        <v>713</v>
      </c>
    </row>
    <row r="301" spans="3:32" x14ac:dyDescent="0.2">
      <c r="C301" s="223" t="s">
        <v>402</v>
      </c>
      <c r="D301" s="223" t="s">
        <v>4899</v>
      </c>
      <c r="E301" s="214" t="s">
        <v>403</v>
      </c>
      <c r="F301" s="214" t="s">
        <v>4343</v>
      </c>
      <c r="G301" s="214">
        <v>303</v>
      </c>
      <c r="I301" s="214">
        <v>1</v>
      </c>
      <c r="J301" s="214">
        <v>200</v>
      </c>
      <c r="K301" s="214">
        <v>45</v>
      </c>
      <c r="O301" s="214" t="s">
        <v>4451</v>
      </c>
      <c r="P301" s="214" t="s">
        <v>4816</v>
      </c>
      <c r="Q301" s="216">
        <v>40597</v>
      </c>
      <c r="R301" s="1">
        <v>3.21</v>
      </c>
      <c r="S301" s="1">
        <v>72</v>
      </c>
      <c r="V301" s="1">
        <v>33600</v>
      </c>
      <c r="W301" s="182">
        <f>41.9*1.05</f>
        <v>43.994999999999997</v>
      </c>
      <c r="X301" s="1" t="s">
        <v>4868</v>
      </c>
      <c r="AA301" s="292">
        <f>K301*100*R301*(J301*I301)/(S301*1000)</f>
        <v>40.125</v>
      </c>
      <c r="AB301" s="183">
        <f>(V301*(J301*I301)*1.1)/9000*W301/1000</f>
        <v>36.134560000000008</v>
      </c>
      <c r="AE301" s="183">
        <f t="shared" si="11"/>
        <v>606</v>
      </c>
      <c r="AF301" s="419">
        <f t="shared" si="10"/>
        <v>900</v>
      </c>
    </row>
    <row r="302" spans="3:32" x14ac:dyDescent="0.2">
      <c r="C302" s="223" t="s">
        <v>402</v>
      </c>
      <c r="D302" s="223" t="s">
        <v>4900</v>
      </c>
      <c r="E302" s="214" t="s">
        <v>404</v>
      </c>
      <c r="F302" s="214" t="s">
        <v>3242</v>
      </c>
      <c r="G302" s="214">
        <v>303</v>
      </c>
      <c r="I302" s="214">
        <v>1</v>
      </c>
      <c r="J302" s="214">
        <v>34</v>
      </c>
      <c r="K302" s="214">
        <v>63</v>
      </c>
      <c r="O302" s="214" t="s">
        <v>4556</v>
      </c>
      <c r="P302" s="214" t="s">
        <v>2277</v>
      </c>
      <c r="Q302" s="216">
        <v>40598</v>
      </c>
      <c r="R302" s="1">
        <v>3.21</v>
      </c>
      <c r="S302" s="1">
        <v>59.5</v>
      </c>
      <c r="V302" s="1">
        <v>33600</v>
      </c>
      <c r="W302" s="182">
        <f>41.9*1.05</f>
        <v>43.994999999999997</v>
      </c>
      <c r="X302" s="1" t="s">
        <v>4868</v>
      </c>
      <c r="AA302" s="292">
        <f>K302*100*R302*(J302*I302)/(S302*1000)</f>
        <v>11.555999999999999</v>
      </c>
      <c r="AB302" s="183">
        <f>(V302*(J302*I302)*1.1)/9000*W302/1000</f>
        <v>6.1428751999999998</v>
      </c>
      <c r="AE302" s="183">
        <f t="shared" si="11"/>
        <v>103.02</v>
      </c>
      <c r="AF302" s="419">
        <f t="shared" si="10"/>
        <v>214.2</v>
      </c>
    </row>
    <row r="303" spans="3:32" ht="13.5" thickBot="1" x14ac:dyDescent="0.25">
      <c r="C303" s="237" t="s">
        <v>402</v>
      </c>
      <c r="D303" s="237" t="s">
        <v>4901</v>
      </c>
      <c r="E303" s="235" t="s">
        <v>405</v>
      </c>
      <c r="F303" s="235" t="s">
        <v>381</v>
      </c>
      <c r="G303" s="235">
        <v>303</v>
      </c>
      <c r="H303" s="235"/>
      <c r="I303" s="235">
        <v>1</v>
      </c>
      <c r="J303" s="235">
        <v>15</v>
      </c>
      <c r="K303" s="235">
        <v>63</v>
      </c>
      <c r="L303" s="235"/>
      <c r="M303" s="235"/>
      <c r="N303" s="235"/>
      <c r="O303" s="235" t="s">
        <v>4556</v>
      </c>
      <c r="P303" s="235" t="s">
        <v>2277</v>
      </c>
      <c r="Q303" s="236">
        <v>40599</v>
      </c>
      <c r="R303" s="1">
        <v>3.21</v>
      </c>
      <c r="S303" s="1">
        <v>59.5</v>
      </c>
      <c r="V303" s="1">
        <v>33600</v>
      </c>
      <c r="W303" s="182">
        <f>41.9*1.05</f>
        <v>43.994999999999997</v>
      </c>
      <c r="X303" s="1" t="s">
        <v>4868</v>
      </c>
      <c r="AA303" s="292">
        <f>K303*100*R303*(J303*I303)/(S303*1000)</f>
        <v>5.0982352941176474</v>
      </c>
      <c r="AB303" s="183">
        <f>(V303*(J303*I303)*1.1)/9000*W303/1000</f>
        <v>2.7100919999999999</v>
      </c>
      <c r="AE303" s="183">
        <f t="shared" si="11"/>
        <v>45.449999999999996</v>
      </c>
      <c r="AF303" s="419">
        <f t="shared" si="10"/>
        <v>94.5</v>
      </c>
    </row>
    <row r="304" spans="3:32" x14ac:dyDescent="0.2">
      <c r="C304" s="223" t="s">
        <v>402</v>
      </c>
      <c r="D304" s="223" t="s">
        <v>4902</v>
      </c>
      <c r="E304" s="214" t="s">
        <v>406</v>
      </c>
      <c r="F304" s="214" t="s">
        <v>407</v>
      </c>
      <c r="G304" s="214">
        <v>303</v>
      </c>
      <c r="I304" s="214">
        <v>1</v>
      </c>
      <c r="J304" s="214">
        <v>300</v>
      </c>
      <c r="K304" s="214">
        <v>50</v>
      </c>
      <c r="O304" s="214" t="s">
        <v>1407</v>
      </c>
      <c r="P304" s="214" t="s">
        <v>669</v>
      </c>
      <c r="Q304" s="216">
        <v>40605</v>
      </c>
      <c r="AE304" s="183">
        <f t="shared" si="11"/>
        <v>908.99999999999989</v>
      </c>
      <c r="AF304" s="419">
        <f t="shared" si="10"/>
        <v>1500</v>
      </c>
    </row>
    <row r="305" spans="3:32" x14ac:dyDescent="0.2">
      <c r="C305" s="223" t="s">
        <v>402</v>
      </c>
      <c r="D305" s="223" t="s">
        <v>4903</v>
      </c>
      <c r="E305" s="214" t="s">
        <v>408</v>
      </c>
      <c r="F305" s="214" t="s">
        <v>409</v>
      </c>
      <c r="G305" s="214">
        <v>303</v>
      </c>
      <c r="I305" s="214">
        <v>1</v>
      </c>
      <c r="J305" s="214">
        <v>26</v>
      </c>
      <c r="K305" s="214">
        <v>63</v>
      </c>
      <c r="O305" s="214" t="s">
        <v>4491</v>
      </c>
      <c r="P305" s="214" t="s">
        <v>663</v>
      </c>
      <c r="Q305" s="216">
        <v>40609</v>
      </c>
      <c r="AE305" s="183">
        <f t="shared" si="11"/>
        <v>78.78</v>
      </c>
      <c r="AF305" s="419">
        <f t="shared" si="10"/>
        <v>163.80000000000001</v>
      </c>
    </row>
    <row r="306" spans="3:32" x14ac:dyDescent="0.2">
      <c r="C306" s="223" t="s">
        <v>402</v>
      </c>
      <c r="D306" s="223" t="s">
        <v>4904</v>
      </c>
      <c r="E306" s="214" t="s">
        <v>410</v>
      </c>
      <c r="F306" s="214" t="s">
        <v>411</v>
      </c>
      <c r="G306" s="214">
        <v>303</v>
      </c>
      <c r="I306" s="214">
        <v>1</v>
      </c>
      <c r="J306" s="214">
        <v>119</v>
      </c>
      <c r="K306" s="214">
        <v>45</v>
      </c>
      <c r="O306" s="214" t="s">
        <v>4556</v>
      </c>
      <c r="P306" s="214" t="s">
        <v>4816</v>
      </c>
      <c r="Q306" s="216">
        <v>40609</v>
      </c>
      <c r="AF306" s="419">
        <f t="shared" si="10"/>
        <v>535.5</v>
      </c>
    </row>
    <row r="307" spans="3:32" x14ac:dyDescent="0.2">
      <c r="C307" s="212" t="s">
        <v>402</v>
      </c>
      <c r="D307" s="418" t="s">
        <v>4905</v>
      </c>
      <c r="E307" s="181" t="s">
        <v>412</v>
      </c>
      <c r="F307" s="181" t="s">
        <v>413</v>
      </c>
      <c r="G307" s="181">
        <v>303</v>
      </c>
      <c r="H307" s="181"/>
      <c r="I307" s="181">
        <v>1</v>
      </c>
      <c r="J307" s="181">
        <v>103</v>
      </c>
      <c r="K307" s="181">
        <v>63</v>
      </c>
      <c r="L307" s="181"/>
      <c r="M307" s="181"/>
      <c r="N307" s="181"/>
      <c r="O307" s="181" t="s">
        <v>4556</v>
      </c>
      <c r="P307" s="181" t="s">
        <v>663</v>
      </c>
      <c r="Q307" s="371">
        <v>40611</v>
      </c>
      <c r="R307"/>
      <c r="S307"/>
      <c r="T307"/>
      <c r="U307"/>
      <c r="V307"/>
      <c r="W307"/>
      <c r="X307"/>
      <c r="Y307"/>
      <c r="Z307"/>
      <c r="AA307"/>
      <c r="AB307"/>
      <c r="AF307" s="419">
        <f t="shared" si="10"/>
        <v>648.9</v>
      </c>
    </row>
    <row r="308" spans="3:32" x14ac:dyDescent="0.2">
      <c r="C308" s="223" t="s">
        <v>402</v>
      </c>
      <c r="D308" s="223" t="s">
        <v>4906</v>
      </c>
      <c r="E308" s="214" t="s">
        <v>414</v>
      </c>
      <c r="F308" s="214" t="s">
        <v>415</v>
      </c>
      <c r="G308" s="214">
        <v>303</v>
      </c>
      <c r="I308" s="214">
        <v>1</v>
      </c>
      <c r="J308" s="214">
        <v>40</v>
      </c>
      <c r="K308" s="214">
        <v>45</v>
      </c>
      <c r="O308" s="214" t="s">
        <v>1415</v>
      </c>
      <c r="P308" s="214" t="s">
        <v>669</v>
      </c>
      <c r="Q308" s="216">
        <v>40612</v>
      </c>
      <c r="AF308" s="419">
        <f t="shared" si="10"/>
        <v>180</v>
      </c>
    </row>
    <row r="309" spans="3:32" x14ac:dyDescent="0.2">
      <c r="C309" s="223" t="s">
        <v>402</v>
      </c>
      <c r="D309" s="223" t="s">
        <v>4907</v>
      </c>
      <c r="E309" s="214" t="s">
        <v>416</v>
      </c>
      <c r="F309" s="214" t="s">
        <v>417</v>
      </c>
      <c r="G309" s="214">
        <v>303</v>
      </c>
      <c r="I309" s="214">
        <v>1</v>
      </c>
      <c r="J309" s="214">
        <v>30</v>
      </c>
      <c r="K309" s="214">
        <v>63</v>
      </c>
      <c r="O309" s="214" t="s">
        <v>4556</v>
      </c>
      <c r="P309" s="214" t="s">
        <v>4816</v>
      </c>
      <c r="Q309" s="216">
        <v>40612</v>
      </c>
      <c r="AF309" s="419">
        <f t="shared" si="10"/>
        <v>189</v>
      </c>
    </row>
    <row r="310" spans="3:32" x14ac:dyDescent="0.2">
      <c r="C310" s="223" t="s">
        <v>402</v>
      </c>
      <c r="D310" s="223" t="s">
        <v>4908</v>
      </c>
      <c r="E310" s="214" t="s">
        <v>418</v>
      </c>
      <c r="F310" s="214" t="s">
        <v>419</v>
      </c>
      <c r="G310" s="214">
        <v>303</v>
      </c>
      <c r="I310" s="214">
        <v>1</v>
      </c>
      <c r="J310" s="214">
        <v>20</v>
      </c>
      <c r="K310" s="214">
        <v>63</v>
      </c>
      <c r="O310" s="214" t="s">
        <v>4556</v>
      </c>
      <c r="P310" s="214" t="s">
        <v>4816</v>
      </c>
      <c r="Q310" s="216">
        <v>40616</v>
      </c>
      <c r="AF310" s="419">
        <f t="shared" si="10"/>
        <v>126</v>
      </c>
    </row>
    <row r="311" spans="3:32" x14ac:dyDescent="0.2">
      <c r="C311" s="223" t="s">
        <v>402</v>
      </c>
      <c r="D311" s="223" t="s">
        <v>4909</v>
      </c>
      <c r="E311" s="214" t="s">
        <v>420</v>
      </c>
      <c r="F311" s="214" t="s">
        <v>633</v>
      </c>
      <c r="G311" s="214">
        <v>303</v>
      </c>
      <c r="I311" s="214">
        <v>1</v>
      </c>
      <c r="J311" s="214">
        <v>100</v>
      </c>
      <c r="K311" s="214">
        <v>36</v>
      </c>
      <c r="O311" s="214" t="s">
        <v>4556</v>
      </c>
      <c r="P311" s="214" t="s">
        <v>4816</v>
      </c>
      <c r="Q311" s="216">
        <v>40616</v>
      </c>
      <c r="AF311" s="419">
        <f t="shared" si="10"/>
        <v>360</v>
      </c>
    </row>
    <row r="312" spans="3:32" x14ac:dyDescent="0.2">
      <c r="C312" s="223" t="s">
        <v>402</v>
      </c>
      <c r="D312" s="223" t="s">
        <v>4910</v>
      </c>
      <c r="E312" s="214" t="s">
        <v>421</v>
      </c>
      <c r="F312" s="214" t="s">
        <v>422</v>
      </c>
      <c r="G312" s="214">
        <v>303</v>
      </c>
      <c r="I312" s="214">
        <v>1</v>
      </c>
      <c r="J312" s="214">
        <v>20</v>
      </c>
      <c r="K312" s="214">
        <v>63</v>
      </c>
      <c r="O312" s="214" t="s">
        <v>4556</v>
      </c>
      <c r="P312" s="214" t="s">
        <v>669</v>
      </c>
      <c r="Q312" s="216">
        <v>40617</v>
      </c>
      <c r="AF312" s="419">
        <f t="shared" si="10"/>
        <v>126</v>
      </c>
    </row>
    <row r="313" spans="3:32" x14ac:dyDescent="0.2">
      <c r="C313" s="223" t="s">
        <v>402</v>
      </c>
      <c r="D313" s="223" t="s">
        <v>4911</v>
      </c>
      <c r="E313" s="214" t="s">
        <v>423</v>
      </c>
      <c r="F313" s="214" t="s">
        <v>424</v>
      </c>
      <c r="G313" s="214">
        <v>303</v>
      </c>
      <c r="I313" s="214">
        <v>1</v>
      </c>
      <c r="J313" s="214">
        <v>30</v>
      </c>
      <c r="K313" s="214">
        <v>63</v>
      </c>
      <c r="O313" s="214" t="s">
        <v>4556</v>
      </c>
      <c r="P313" s="214" t="s">
        <v>669</v>
      </c>
      <c r="Q313" s="216">
        <v>40618</v>
      </c>
      <c r="AF313" s="419">
        <f t="shared" ref="AF313:AF344" si="12">K313*J313*100/1000</f>
        <v>189</v>
      </c>
    </row>
    <row r="314" spans="3:32" x14ac:dyDescent="0.2">
      <c r="C314" s="223" t="s">
        <v>402</v>
      </c>
      <c r="D314" s="223" t="s">
        <v>3639</v>
      </c>
      <c r="E314" s="214" t="s">
        <v>3451</v>
      </c>
      <c r="F314" s="214" t="s">
        <v>3452</v>
      </c>
      <c r="G314" s="214">
        <v>151</v>
      </c>
      <c r="I314" s="214">
        <v>2</v>
      </c>
      <c r="J314" s="214">
        <v>500</v>
      </c>
      <c r="K314" s="214">
        <v>50</v>
      </c>
      <c r="O314" s="214" t="s">
        <v>1407</v>
      </c>
      <c r="P314" s="214" t="s">
        <v>663</v>
      </c>
      <c r="Q314" s="216">
        <v>40626</v>
      </c>
      <c r="AF314" s="419">
        <f t="shared" si="12"/>
        <v>2500</v>
      </c>
    </row>
    <row r="315" spans="3:32" x14ac:dyDescent="0.2">
      <c r="C315" s="223" t="s">
        <v>402</v>
      </c>
      <c r="D315" s="223" t="s">
        <v>4912</v>
      </c>
      <c r="E315" s="214" t="s">
        <v>3453</v>
      </c>
      <c r="F315" s="214" t="s">
        <v>3454</v>
      </c>
      <c r="G315" s="214">
        <v>303</v>
      </c>
      <c r="I315" s="214">
        <v>1</v>
      </c>
      <c r="J315" s="214">
        <v>130</v>
      </c>
      <c r="K315" s="214">
        <v>45</v>
      </c>
      <c r="O315" s="214" t="s">
        <v>4451</v>
      </c>
      <c r="P315" s="214" t="s">
        <v>663</v>
      </c>
      <c r="Q315" s="216">
        <v>40630</v>
      </c>
      <c r="AF315" s="419">
        <f t="shared" si="12"/>
        <v>585</v>
      </c>
    </row>
    <row r="316" spans="3:32" x14ac:dyDescent="0.2">
      <c r="C316" s="223" t="s">
        <v>402</v>
      </c>
      <c r="D316" s="223" t="s">
        <v>4913</v>
      </c>
      <c r="E316" s="214" t="s">
        <v>3455</v>
      </c>
      <c r="F316" s="214" t="s">
        <v>631</v>
      </c>
      <c r="G316" s="214">
        <v>303</v>
      </c>
      <c r="I316" s="214">
        <v>1</v>
      </c>
      <c r="J316" s="214">
        <v>25</v>
      </c>
      <c r="K316" s="214">
        <v>36</v>
      </c>
      <c r="O316" s="214" t="s">
        <v>4556</v>
      </c>
      <c r="P316" s="214" t="s">
        <v>4816</v>
      </c>
      <c r="Q316" s="216">
        <v>40631</v>
      </c>
      <c r="AF316" s="419">
        <f t="shared" si="12"/>
        <v>90</v>
      </c>
    </row>
    <row r="317" spans="3:32" ht="13.5" thickBot="1" x14ac:dyDescent="0.25">
      <c r="C317" s="237" t="s">
        <v>402</v>
      </c>
      <c r="D317" s="237" t="s">
        <v>4914</v>
      </c>
      <c r="E317" s="235" t="s">
        <v>3455</v>
      </c>
      <c r="F317" s="235" t="s">
        <v>631</v>
      </c>
      <c r="G317" s="235">
        <v>303</v>
      </c>
      <c r="H317" s="235"/>
      <c r="I317" s="235">
        <v>1</v>
      </c>
      <c r="J317" s="235">
        <v>195</v>
      </c>
      <c r="K317" s="235">
        <v>36</v>
      </c>
      <c r="L317" s="235"/>
      <c r="M317" s="235"/>
      <c r="N317" s="235"/>
      <c r="O317" s="235" t="s">
        <v>4556</v>
      </c>
      <c r="P317" s="235" t="s">
        <v>669</v>
      </c>
      <c r="Q317" s="236">
        <v>40633</v>
      </c>
      <c r="AF317" s="419">
        <f t="shared" si="12"/>
        <v>702</v>
      </c>
    </row>
    <row r="318" spans="3:32" x14ac:dyDescent="0.2">
      <c r="C318" s="438" t="s">
        <v>4453</v>
      </c>
      <c r="D318" s="439"/>
      <c r="E318" s="440"/>
      <c r="F318" s="440"/>
      <c r="G318" s="440"/>
      <c r="H318" s="440"/>
      <c r="I318" s="440"/>
      <c r="J318" s="440"/>
      <c r="K318" s="440"/>
      <c r="L318" s="440"/>
      <c r="M318" s="440"/>
      <c r="N318" s="440"/>
      <c r="O318" s="440"/>
      <c r="P318" s="440"/>
      <c r="Q318" s="441"/>
      <c r="AF318" s="419">
        <f t="shared" si="12"/>
        <v>0</v>
      </c>
    </row>
    <row r="319" spans="3:32" x14ac:dyDescent="0.2">
      <c r="C319" s="223" t="s">
        <v>3456</v>
      </c>
      <c r="D319" s="223" t="s">
        <v>4898</v>
      </c>
      <c r="E319" s="214" t="s">
        <v>3457</v>
      </c>
      <c r="F319" s="214" t="s">
        <v>646</v>
      </c>
      <c r="G319" s="214">
        <v>303</v>
      </c>
      <c r="I319" s="214">
        <v>1</v>
      </c>
      <c r="J319" s="214">
        <v>220</v>
      </c>
      <c r="K319" s="214">
        <v>45</v>
      </c>
      <c r="O319" s="214" t="s">
        <v>4451</v>
      </c>
      <c r="P319" s="214" t="s">
        <v>669</v>
      </c>
      <c r="Q319" s="216">
        <v>40646</v>
      </c>
      <c r="AF319" s="419">
        <f t="shared" si="12"/>
        <v>990</v>
      </c>
    </row>
    <row r="320" spans="3:32" x14ac:dyDescent="0.2">
      <c r="C320" s="223" t="s">
        <v>3456</v>
      </c>
      <c r="D320" s="223" t="s">
        <v>4899</v>
      </c>
      <c r="E320" s="214" t="s">
        <v>3457</v>
      </c>
      <c r="F320" s="214" t="s">
        <v>3372</v>
      </c>
      <c r="G320" s="214">
        <v>303</v>
      </c>
      <c r="I320" s="214">
        <v>1</v>
      </c>
      <c r="J320" s="214">
        <v>220</v>
      </c>
      <c r="K320" s="214">
        <v>45</v>
      </c>
      <c r="O320" s="214" t="s">
        <v>4451</v>
      </c>
      <c r="P320" s="214" t="s">
        <v>669</v>
      </c>
      <c r="Q320" s="216">
        <v>40652</v>
      </c>
      <c r="AF320" s="419">
        <f t="shared" si="12"/>
        <v>990</v>
      </c>
    </row>
    <row r="321" spans="3:32" ht="13.5" thickBot="1" x14ac:dyDescent="0.25">
      <c r="C321" s="237" t="s">
        <v>3456</v>
      </c>
      <c r="D321" s="237" t="s">
        <v>4900</v>
      </c>
      <c r="E321" s="235" t="s">
        <v>2011</v>
      </c>
      <c r="F321" s="235" t="s">
        <v>1039</v>
      </c>
      <c r="G321" s="235">
        <v>303</v>
      </c>
      <c r="H321" s="235"/>
      <c r="I321" s="235">
        <v>1</v>
      </c>
      <c r="J321" s="235">
        <v>115</v>
      </c>
      <c r="K321" s="235">
        <v>45</v>
      </c>
      <c r="L321" s="235"/>
      <c r="M321" s="235"/>
      <c r="N321" s="235"/>
      <c r="O321" s="235" t="s">
        <v>4451</v>
      </c>
      <c r="P321" s="235" t="s">
        <v>2360</v>
      </c>
      <c r="Q321" s="236">
        <v>40652</v>
      </c>
      <c r="AF321" s="419">
        <f t="shared" si="12"/>
        <v>517.5</v>
      </c>
    </row>
    <row r="322" spans="3:32" x14ac:dyDescent="0.2">
      <c r="C322" s="223" t="s">
        <v>3456</v>
      </c>
      <c r="D322" s="223" t="s">
        <v>4901</v>
      </c>
      <c r="E322" s="214" t="s">
        <v>3458</v>
      </c>
      <c r="F322" s="214" t="s">
        <v>473</v>
      </c>
      <c r="G322" s="214">
        <v>303</v>
      </c>
      <c r="I322" s="214">
        <v>1</v>
      </c>
      <c r="J322" s="214">
        <v>330</v>
      </c>
      <c r="K322" s="214">
        <v>45</v>
      </c>
      <c r="O322" s="214" t="s">
        <v>4556</v>
      </c>
      <c r="P322" s="214" t="s">
        <v>4816</v>
      </c>
      <c r="Q322" s="216">
        <v>40665</v>
      </c>
      <c r="AF322" s="419">
        <f t="shared" si="12"/>
        <v>1485</v>
      </c>
    </row>
    <row r="323" spans="3:32" x14ac:dyDescent="0.2">
      <c r="C323" s="223" t="s">
        <v>3456</v>
      </c>
      <c r="D323" s="223" t="s">
        <v>4902</v>
      </c>
      <c r="E323" s="214" t="s">
        <v>3459</v>
      </c>
      <c r="F323" s="214" t="s">
        <v>3460</v>
      </c>
      <c r="G323" s="214">
        <v>303</v>
      </c>
      <c r="I323" s="214">
        <v>1</v>
      </c>
      <c r="J323" s="214">
        <v>100</v>
      </c>
      <c r="K323" s="214">
        <v>45</v>
      </c>
      <c r="O323" s="214" t="s">
        <v>4556</v>
      </c>
      <c r="P323" s="214" t="s">
        <v>669</v>
      </c>
      <c r="Q323" s="216">
        <v>40666</v>
      </c>
      <c r="AF323" s="419">
        <f t="shared" si="12"/>
        <v>450</v>
      </c>
    </row>
    <row r="324" spans="3:32" x14ac:dyDescent="0.2">
      <c r="C324" s="223" t="s">
        <v>3456</v>
      </c>
      <c r="D324" s="223" t="s">
        <v>4903</v>
      </c>
      <c r="E324" s="214" t="s">
        <v>3461</v>
      </c>
      <c r="F324" s="214" t="s">
        <v>3462</v>
      </c>
      <c r="G324" s="214">
        <v>303</v>
      </c>
      <c r="I324" s="214">
        <v>1</v>
      </c>
      <c r="J324" s="214">
        <v>100</v>
      </c>
      <c r="K324" s="214">
        <v>36</v>
      </c>
      <c r="O324" s="214" t="s">
        <v>4556</v>
      </c>
      <c r="P324" s="214" t="s">
        <v>4816</v>
      </c>
      <c r="Q324" s="216">
        <v>40668</v>
      </c>
      <c r="AF324" s="419">
        <f t="shared" si="12"/>
        <v>360</v>
      </c>
    </row>
    <row r="325" spans="3:32" x14ac:dyDescent="0.2">
      <c r="C325" s="223" t="s">
        <v>3456</v>
      </c>
      <c r="D325" s="223" t="s">
        <v>4904</v>
      </c>
      <c r="E325" s="214" t="s">
        <v>412</v>
      </c>
      <c r="F325" s="214" t="s">
        <v>2338</v>
      </c>
      <c r="G325" s="214">
        <v>303</v>
      </c>
      <c r="I325" s="214">
        <v>1</v>
      </c>
      <c r="J325" s="214">
        <v>25</v>
      </c>
      <c r="K325" s="214">
        <v>63</v>
      </c>
      <c r="O325" s="214" t="s">
        <v>4556</v>
      </c>
      <c r="P325" s="214" t="s">
        <v>4816</v>
      </c>
      <c r="Q325" s="216">
        <v>40668</v>
      </c>
      <c r="AF325" s="419">
        <f t="shared" si="12"/>
        <v>157.5</v>
      </c>
    </row>
    <row r="326" spans="3:32" x14ac:dyDescent="0.2">
      <c r="C326" s="223" t="s">
        <v>3456</v>
      </c>
      <c r="D326" s="223" t="s">
        <v>4905</v>
      </c>
      <c r="E326" s="214" t="s">
        <v>3463</v>
      </c>
      <c r="F326" s="214" t="s">
        <v>3464</v>
      </c>
      <c r="G326" s="214">
        <v>303</v>
      </c>
      <c r="I326" s="214">
        <v>1</v>
      </c>
      <c r="J326" s="214">
        <v>165</v>
      </c>
      <c r="K326" s="214">
        <v>63</v>
      </c>
      <c r="O326" s="214" t="s">
        <v>4556</v>
      </c>
      <c r="P326" s="214" t="s">
        <v>669</v>
      </c>
      <c r="Q326" s="216">
        <v>40673</v>
      </c>
      <c r="AF326" s="419">
        <f t="shared" si="12"/>
        <v>1039.5</v>
      </c>
    </row>
    <row r="327" spans="3:32" x14ac:dyDescent="0.2">
      <c r="C327" s="223" t="s">
        <v>3456</v>
      </c>
      <c r="D327" s="223" t="s">
        <v>4906</v>
      </c>
      <c r="E327" s="214" t="s">
        <v>3465</v>
      </c>
      <c r="F327" s="214" t="s">
        <v>3466</v>
      </c>
      <c r="G327" s="214">
        <v>303</v>
      </c>
      <c r="I327" s="214">
        <v>1</v>
      </c>
      <c r="J327" s="214">
        <v>40</v>
      </c>
      <c r="K327" s="214">
        <v>63</v>
      </c>
      <c r="O327" s="214" t="s">
        <v>4556</v>
      </c>
      <c r="P327" s="214" t="s">
        <v>4816</v>
      </c>
      <c r="Q327" s="216">
        <v>40674</v>
      </c>
      <c r="AF327" s="419">
        <f t="shared" si="12"/>
        <v>252</v>
      </c>
    </row>
    <row r="328" spans="3:32" x14ac:dyDescent="0.2">
      <c r="C328" s="223" t="s">
        <v>3456</v>
      </c>
      <c r="D328" s="223" t="s">
        <v>4907</v>
      </c>
      <c r="E328" s="214" t="s">
        <v>3467</v>
      </c>
      <c r="F328" s="214" t="s">
        <v>4819</v>
      </c>
      <c r="G328" s="214">
        <v>303</v>
      </c>
      <c r="I328" s="214">
        <v>1</v>
      </c>
      <c r="J328" s="214">
        <v>50</v>
      </c>
      <c r="K328" s="214">
        <v>36</v>
      </c>
      <c r="O328" s="214" t="s">
        <v>4556</v>
      </c>
      <c r="P328" s="214" t="s">
        <v>663</v>
      </c>
      <c r="Q328" s="216">
        <v>40674</v>
      </c>
      <c r="AF328" s="419">
        <f t="shared" si="12"/>
        <v>180</v>
      </c>
    </row>
    <row r="329" spans="3:32" x14ac:dyDescent="0.2">
      <c r="C329" s="223" t="s">
        <v>3456</v>
      </c>
      <c r="D329" s="223" t="s">
        <v>4908</v>
      </c>
      <c r="E329" s="214" t="s">
        <v>3296</v>
      </c>
      <c r="F329" s="214" t="s">
        <v>3468</v>
      </c>
      <c r="G329" s="214">
        <v>303</v>
      </c>
      <c r="I329" s="214">
        <v>1</v>
      </c>
      <c r="J329" s="214">
        <v>110</v>
      </c>
      <c r="K329" s="214">
        <v>49</v>
      </c>
      <c r="O329" s="214" t="s">
        <v>4556</v>
      </c>
      <c r="P329" s="214" t="s">
        <v>669</v>
      </c>
      <c r="Q329" s="216">
        <v>40676</v>
      </c>
      <c r="AF329" s="419">
        <f t="shared" si="12"/>
        <v>539</v>
      </c>
    </row>
    <row r="330" spans="3:32" x14ac:dyDescent="0.2">
      <c r="C330" s="223" t="s">
        <v>3456</v>
      </c>
      <c r="D330" s="223" t="s">
        <v>4909</v>
      </c>
      <c r="E330" s="214" t="s">
        <v>3469</v>
      </c>
      <c r="F330" s="214">
        <v>249342</v>
      </c>
      <c r="G330" s="214">
        <v>303</v>
      </c>
      <c r="I330" s="214">
        <v>1</v>
      </c>
      <c r="J330" s="214">
        <v>110</v>
      </c>
      <c r="K330" s="214">
        <v>49</v>
      </c>
      <c r="O330" s="214" t="s">
        <v>4451</v>
      </c>
      <c r="P330" s="214" t="s">
        <v>2360</v>
      </c>
      <c r="Q330" s="216">
        <v>40680</v>
      </c>
      <c r="AF330" s="419">
        <f t="shared" si="12"/>
        <v>539</v>
      </c>
    </row>
    <row r="331" spans="3:32" x14ac:dyDescent="0.2">
      <c r="C331" s="223" t="s">
        <v>3456</v>
      </c>
      <c r="D331" s="223" t="s">
        <v>4910</v>
      </c>
      <c r="E331" s="214" t="s">
        <v>3470</v>
      </c>
      <c r="F331" s="214" t="s">
        <v>634</v>
      </c>
      <c r="G331" s="214">
        <v>303</v>
      </c>
      <c r="I331" s="214">
        <v>1</v>
      </c>
      <c r="J331" s="214">
        <v>200</v>
      </c>
      <c r="K331" s="214">
        <v>36</v>
      </c>
      <c r="O331" s="214" t="s">
        <v>4556</v>
      </c>
      <c r="P331" s="214" t="s">
        <v>2360</v>
      </c>
      <c r="Q331" s="216">
        <v>40682</v>
      </c>
      <c r="AF331" s="419">
        <f t="shared" si="12"/>
        <v>720</v>
      </c>
    </row>
    <row r="332" spans="3:32" x14ac:dyDescent="0.2">
      <c r="C332" s="223" t="s">
        <v>3456</v>
      </c>
      <c r="D332" s="223" t="s">
        <v>4911</v>
      </c>
      <c r="E332" s="214" t="s">
        <v>3471</v>
      </c>
      <c r="F332" s="214" t="s">
        <v>633</v>
      </c>
      <c r="G332" s="214">
        <v>303</v>
      </c>
      <c r="I332" s="214">
        <v>1</v>
      </c>
      <c r="J332" s="214">
        <v>220</v>
      </c>
      <c r="K332" s="214">
        <v>36</v>
      </c>
      <c r="O332" s="214" t="s">
        <v>4556</v>
      </c>
      <c r="P332" s="214" t="s">
        <v>4816</v>
      </c>
      <c r="Q332" s="216">
        <v>40687</v>
      </c>
      <c r="AF332" s="419">
        <f t="shared" si="12"/>
        <v>792</v>
      </c>
    </row>
    <row r="333" spans="3:32" x14ac:dyDescent="0.2">
      <c r="C333" s="223" t="s">
        <v>3456</v>
      </c>
      <c r="D333" s="223" t="s">
        <v>3639</v>
      </c>
      <c r="E333" s="214" t="s">
        <v>3471</v>
      </c>
      <c r="F333" s="214" t="s">
        <v>633</v>
      </c>
      <c r="G333" s="214">
        <v>303</v>
      </c>
      <c r="I333" s="214">
        <v>1</v>
      </c>
      <c r="J333" s="214">
        <v>220</v>
      </c>
      <c r="K333" s="214">
        <v>36</v>
      </c>
      <c r="O333" s="214" t="s">
        <v>4556</v>
      </c>
      <c r="P333" s="214" t="s">
        <v>669</v>
      </c>
      <c r="Q333" s="216">
        <v>40689</v>
      </c>
      <c r="AF333" s="419">
        <f t="shared" si="12"/>
        <v>792</v>
      </c>
    </row>
    <row r="334" spans="3:32" ht="13.5" thickBot="1" x14ac:dyDescent="0.25">
      <c r="C334" s="237" t="s">
        <v>3456</v>
      </c>
      <c r="D334" s="237" t="s">
        <v>4912</v>
      </c>
      <c r="E334" s="235" t="s">
        <v>3472</v>
      </c>
      <c r="F334" s="235" t="s">
        <v>3026</v>
      </c>
      <c r="G334" s="235">
        <v>303</v>
      </c>
      <c r="H334" s="235"/>
      <c r="I334" s="235">
        <v>1</v>
      </c>
      <c r="J334" s="235">
        <v>110</v>
      </c>
      <c r="K334" s="235">
        <v>45</v>
      </c>
      <c r="L334" s="235"/>
      <c r="M334" s="235"/>
      <c r="N334" s="235"/>
      <c r="O334" s="235" t="s">
        <v>4451</v>
      </c>
      <c r="P334" s="235" t="s">
        <v>669</v>
      </c>
      <c r="Q334" s="236">
        <v>40693</v>
      </c>
      <c r="AF334" s="419">
        <f t="shared" si="12"/>
        <v>495</v>
      </c>
    </row>
    <row r="335" spans="3:32" x14ac:dyDescent="0.2">
      <c r="C335" s="223" t="s">
        <v>3456</v>
      </c>
      <c r="D335" s="223" t="s">
        <v>4913</v>
      </c>
      <c r="E335" s="214" t="s">
        <v>3473</v>
      </c>
      <c r="F335" s="214" t="s">
        <v>4001</v>
      </c>
      <c r="G335" s="214">
        <v>303</v>
      </c>
      <c r="I335" s="214">
        <v>1</v>
      </c>
      <c r="J335" s="214">
        <v>110</v>
      </c>
      <c r="K335" s="214">
        <v>45</v>
      </c>
      <c r="O335" s="214" t="s">
        <v>4451</v>
      </c>
      <c r="P335" s="214" t="s">
        <v>4816</v>
      </c>
      <c r="Q335" s="216">
        <v>40695</v>
      </c>
      <c r="AF335" s="419">
        <f t="shared" si="12"/>
        <v>495</v>
      </c>
    </row>
    <row r="336" spans="3:32" x14ac:dyDescent="0.2">
      <c r="C336" s="223" t="s">
        <v>3456</v>
      </c>
      <c r="D336" s="223" t="s">
        <v>4914</v>
      </c>
      <c r="E336" s="214" t="s">
        <v>3474</v>
      </c>
      <c r="F336" s="214" t="s">
        <v>3018</v>
      </c>
      <c r="G336" s="214">
        <v>303</v>
      </c>
      <c r="I336" s="214">
        <v>1</v>
      </c>
      <c r="J336" s="214">
        <v>110</v>
      </c>
      <c r="K336" s="214">
        <v>36</v>
      </c>
      <c r="O336" s="214" t="s">
        <v>4556</v>
      </c>
      <c r="P336" s="214" t="s">
        <v>669</v>
      </c>
      <c r="Q336" s="216">
        <v>40701</v>
      </c>
      <c r="AF336" s="419">
        <f t="shared" si="12"/>
        <v>396</v>
      </c>
    </row>
    <row r="337" spans="3:32" x14ac:dyDescent="0.2">
      <c r="C337" s="223" t="s">
        <v>3456</v>
      </c>
      <c r="D337" s="223" t="s">
        <v>4915</v>
      </c>
      <c r="E337" s="214" t="s">
        <v>3087</v>
      </c>
      <c r="F337" s="214" t="s">
        <v>3475</v>
      </c>
      <c r="G337" s="214">
        <v>151</v>
      </c>
      <c r="I337" s="214">
        <v>2</v>
      </c>
      <c r="J337" s="214">
        <v>93</v>
      </c>
      <c r="K337" s="214">
        <v>54</v>
      </c>
      <c r="O337" s="214" t="s">
        <v>4556</v>
      </c>
      <c r="P337" s="214" t="s">
        <v>2277</v>
      </c>
      <c r="Q337" s="216">
        <v>40703</v>
      </c>
      <c r="AF337" s="419">
        <f t="shared" si="12"/>
        <v>502.2</v>
      </c>
    </row>
    <row r="338" spans="3:32" x14ac:dyDescent="0.2">
      <c r="C338" s="243" t="s">
        <v>4453</v>
      </c>
      <c r="D338" s="356"/>
      <c r="E338" s="245"/>
      <c r="F338" s="245"/>
      <c r="G338" s="245"/>
      <c r="H338" s="245"/>
      <c r="I338" s="245"/>
      <c r="J338" s="245"/>
      <c r="K338" s="245"/>
      <c r="L338" s="245"/>
      <c r="M338" s="245"/>
      <c r="N338" s="245"/>
      <c r="O338" s="245"/>
      <c r="P338" s="245"/>
      <c r="Q338" s="247"/>
      <c r="AF338" s="419">
        <f t="shared" si="12"/>
        <v>0</v>
      </c>
    </row>
    <row r="339" spans="3:32" ht="13.5" thickBot="1" x14ac:dyDescent="0.25">
      <c r="C339" s="237" t="s">
        <v>3476</v>
      </c>
      <c r="D339" s="237" t="s">
        <v>4898</v>
      </c>
      <c r="E339" s="235" t="s">
        <v>3477</v>
      </c>
      <c r="F339" s="235" t="s">
        <v>2363</v>
      </c>
      <c r="G339" s="235">
        <v>172</v>
      </c>
      <c r="H339" s="235"/>
      <c r="I339" s="235">
        <v>2</v>
      </c>
      <c r="J339" s="235">
        <v>275</v>
      </c>
      <c r="K339" s="235">
        <v>54</v>
      </c>
      <c r="L339" s="235"/>
      <c r="M339" s="235"/>
      <c r="N339" s="235"/>
      <c r="O339" s="235" t="s">
        <v>4451</v>
      </c>
      <c r="P339" s="235" t="s">
        <v>4816</v>
      </c>
      <c r="Q339" s="236">
        <v>40723</v>
      </c>
      <c r="AF339" s="419">
        <f t="shared" si="12"/>
        <v>1485</v>
      </c>
    </row>
    <row r="340" spans="3:32" x14ac:dyDescent="0.2">
      <c r="C340" s="223" t="s">
        <v>3476</v>
      </c>
      <c r="D340" s="223" t="s">
        <v>4899</v>
      </c>
      <c r="E340" s="214" t="s">
        <v>3478</v>
      </c>
      <c r="F340" s="214" t="s">
        <v>3479</v>
      </c>
      <c r="G340" s="214">
        <v>303</v>
      </c>
      <c r="I340" s="214">
        <v>1</v>
      </c>
      <c r="J340" s="214">
        <v>165</v>
      </c>
      <c r="K340" s="214">
        <v>36</v>
      </c>
      <c r="O340" s="214" t="s">
        <v>1397</v>
      </c>
      <c r="P340" s="214" t="s">
        <v>2360</v>
      </c>
      <c r="Q340" s="216">
        <v>40728</v>
      </c>
      <c r="AF340" s="419">
        <f t="shared" si="12"/>
        <v>594</v>
      </c>
    </row>
    <row r="341" spans="3:32" x14ac:dyDescent="0.2">
      <c r="C341" s="223" t="s">
        <v>3476</v>
      </c>
      <c r="D341" s="223" t="s">
        <v>4900</v>
      </c>
      <c r="E341" s="214" t="s">
        <v>4024</v>
      </c>
      <c r="F341" s="214" t="s">
        <v>4025</v>
      </c>
      <c r="G341" s="214">
        <v>303</v>
      </c>
      <c r="I341" s="214">
        <v>1</v>
      </c>
      <c r="J341" s="214">
        <v>35</v>
      </c>
      <c r="K341" s="214">
        <v>54</v>
      </c>
      <c r="O341" s="214" t="s">
        <v>1397</v>
      </c>
      <c r="P341" s="214" t="s">
        <v>2360</v>
      </c>
      <c r="Q341" s="216">
        <v>40728</v>
      </c>
      <c r="AF341" s="419">
        <f t="shared" si="12"/>
        <v>189</v>
      </c>
    </row>
    <row r="342" spans="3:32" x14ac:dyDescent="0.2">
      <c r="C342" s="223" t="s">
        <v>3476</v>
      </c>
      <c r="D342" s="223" t="s">
        <v>4901</v>
      </c>
      <c r="E342" s="214" t="s">
        <v>3480</v>
      </c>
      <c r="F342" s="214" t="s">
        <v>3481</v>
      </c>
      <c r="G342" s="214">
        <v>303</v>
      </c>
      <c r="I342" s="214">
        <v>1</v>
      </c>
      <c r="J342" s="214">
        <v>55</v>
      </c>
      <c r="K342" s="214">
        <v>54</v>
      </c>
      <c r="O342" s="214" t="s">
        <v>4451</v>
      </c>
      <c r="P342" s="214" t="s">
        <v>2360</v>
      </c>
      <c r="Q342" s="216">
        <v>40729</v>
      </c>
      <c r="AF342" s="419">
        <f t="shared" si="12"/>
        <v>297</v>
      </c>
    </row>
    <row r="343" spans="3:32" x14ac:dyDescent="0.2">
      <c r="C343" s="223" t="s">
        <v>3476</v>
      </c>
      <c r="D343" s="223" t="s">
        <v>4902</v>
      </c>
      <c r="E343" s="214" t="s">
        <v>3482</v>
      </c>
      <c r="F343" s="214" t="s">
        <v>3091</v>
      </c>
      <c r="G343" s="214">
        <v>151</v>
      </c>
      <c r="I343" s="214">
        <v>2</v>
      </c>
      <c r="J343" s="214">
        <v>200</v>
      </c>
      <c r="K343" s="214">
        <v>54</v>
      </c>
      <c r="O343" s="214" t="s">
        <v>4451</v>
      </c>
      <c r="P343" s="214" t="s">
        <v>663</v>
      </c>
      <c r="Q343" s="216">
        <v>40732</v>
      </c>
      <c r="AF343" s="419">
        <f t="shared" si="12"/>
        <v>1080</v>
      </c>
    </row>
    <row r="344" spans="3:32" x14ac:dyDescent="0.2">
      <c r="C344" s="223" t="s">
        <v>3476</v>
      </c>
      <c r="D344" s="223" t="s">
        <v>4903</v>
      </c>
      <c r="E344" s="214" t="s">
        <v>3483</v>
      </c>
      <c r="F344" s="214" t="s">
        <v>3484</v>
      </c>
      <c r="G344" s="214">
        <v>151</v>
      </c>
      <c r="I344" s="214">
        <v>2</v>
      </c>
      <c r="J344" s="214">
        <v>3</v>
      </c>
      <c r="K344" s="214">
        <v>45</v>
      </c>
      <c r="O344" s="214" t="s">
        <v>4556</v>
      </c>
      <c r="P344" s="214" t="s">
        <v>663</v>
      </c>
      <c r="Q344" s="216">
        <v>40732</v>
      </c>
      <c r="AF344" s="419">
        <f t="shared" si="12"/>
        <v>13.5</v>
      </c>
    </row>
    <row r="345" spans="3:32" x14ac:dyDescent="0.2">
      <c r="C345" s="223" t="s">
        <v>3476</v>
      </c>
      <c r="D345" s="223" t="s">
        <v>4904</v>
      </c>
      <c r="E345" s="214" t="s">
        <v>3485</v>
      </c>
      <c r="F345" s="214" t="s">
        <v>4004</v>
      </c>
      <c r="G345" s="214">
        <v>303</v>
      </c>
      <c r="I345" s="214">
        <v>1</v>
      </c>
      <c r="J345" s="214">
        <v>110</v>
      </c>
      <c r="K345" s="214">
        <v>45</v>
      </c>
      <c r="O345" s="214" t="s">
        <v>4556</v>
      </c>
      <c r="P345" s="214" t="s">
        <v>2277</v>
      </c>
      <c r="Q345" s="216">
        <v>40736</v>
      </c>
      <c r="AF345" s="419">
        <f t="shared" ref="AF345:AF376" si="13">K345*J345*100/1000</f>
        <v>495</v>
      </c>
    </row>
    <row r="346" spans="3:32" x14ac:dyDescent="0.2">
      <c r="C346" s="223" t="s">
        <v>3476</v>
      </c>
      <c r="D346" s="223" t="s">
        <v>4905</v>
      </c>
      <c r="E346" s="214" t="s">
        <v>3083</v>
      </c>
      <c r="F346" s="214" t="s">
        <v>3084</v>
      </c>
      <c r="G346" s="214">
        <v>303</v>
      </c>
      <c r="I346" s="214">
        <v>1</v>
      </c>
      <c r="J346" s="214">
        <v>5</v>
      </c>
      <c r="K346" s="214">
        <v>45</v>
      </c>
      <c r="O346" s="214" t="s">
        <v>4556</v>
      </c>
      <c r="P346" s="214" t="s">
        <v>2277</v>
      </c>
      <c r="Q346" s="216">
        <v>40736</v>
      </c>
      <c r="AF346" s="419">
        <f t="shared" si="13"/>
        <v>22.5</v>
      </c>
    </row>
    <row r="347" spans="3:32" x14ac:dyDescent="0.2">
      <c r="C347" s="223" t="s">
        <v>3476</v>
      </c>
      <c r="D347" s="223" t="s">
        <v>4906</v>
      </c>
      <c r="E347" s="214" t="s">
        <v>3486</v>
      </c>
      <c r="F347" s="214" t="s">
        <v>2322</v>
      </c>
      <c r="G347" s="214">
        <v>303</v>
      </c>
      <c r="I347" s="214">
        <v>1</v>
      </c>
      <c r="J347" s="214">
        <v>200</v>
      </c>
      <c r="K347" s="214">
        <v>54.5</v>
      </c>
      <c r="O347" s="214" t="s">
        <v>4488</v>
      </c>
      <c r="P347" s="214" t="s">
        <v>669</v>
      </c>
      <c r="Q347" s="216">
        <v>40743</v>
      </c>
      <c r="AF347" s="419">
        <f t="shared" si="13"/>
        <v>1090</v>
      </c>
    </row>
    <row r="348" spans="3:32" x14ac:dyDescent="0.2">
      <c r="C348" s="223" t="s">
        <v>3476</v>
      </c>
      <c r="D348" s="223" t="s">
        <v>4907</v>
      </c>
      <c r="E348" s="214" t="s">
        <v>3083</v>
      </c>
      <c r="F348" s="214" t="s">
        <v>3084</v>
      </c>
      <c r="G348" s="214">
        <v>303</v>
      </c>
      <c r="I348" s="214">
        <v>1</v>
      </c>
      <c r="J348" s="214">
        <v>130</v>
      </c>
      <c r="K348" s="214">
        <v>36</v>
      </c>
      <c r="O348" s="214" t="s">
        <v>4556</v>
      </c>
      <c r="P348" s="214" t="s">
        <v>4816</v>
      </c>
      <c r="Q348" s="216">
        <v>40743</v>
      </c>
      <c r="R348" s="149"/>
      <c r="S348" s="149"/>
      <c r="T348" s="149"/>
      <c r="U348" s="149"/>
      <c r="V348" s="149"/>
      <c r="W348" s="149"/>
      <c r="X348" s="149"/>
      <c r="Y348" s="149"/>
      <c r="Z348" s="149"/>
      <c r="AA348" s="149"/>
      <c r="AB348" s="149"/>
      <c r="AF348" s="419">
        <f t="shared" si="13"/>
        <v>468</v>
      </c>
    </row>
    <row r="349" spans="3:32" ht="13.5" thickBot="1" x14ac:dyDescent="0.25">
      <c r="C349" s="237" t="s">
        <v>3476</v>
      </c>
      <c r="D349" s="237" t="s">
        <v>4908</v>
      </c>
      <c r="E349" s="235" t="s">
        <v>3487</v>
      </c>
      <c r="F349" s="235" t="s">
        <v>3488</v>
      </c>
      <c r="G349" s="235">
        <v>303</v>
      </c>
      <c r="H349" s="235"/>
      <c r="I349" s="235">
        <v>1</v>
      </c>
      <c r="J349" s="235">
        <v>275</v>
      </c>
      <c r="K349" s="235">
        <v>45</v>
      </c>
      <c r="L349" s="235"/>
      <c r="M349" s="235"/>
      <c r="N349" s="235"/>
      <c r="O349" s="235" t="s">
        <v>4556</v>
      </c>
      <c r="P349" s="235" t="s">
        <v>4816</v>
      </c>
      <c r="Q349" s="236">
        <v>40750</v>
      </c>
      <c r="AF349" s="419">
        <f t="shared" si="13"/>
        <v>1237.5</v>
      </c>
    </row>
    <row r="350" spans="3:32" x14ac:dyDescent="0.2">
      <c r="C350" s="223" t="s">
        <v>3476</v>
      </c>
      <c r="D350" s="223" t="s">
        <v>4909</v>
      </c>
      <c r="E350" s="214" t="s">
        <v>3489</v>
      </c>
      <c r="F350" s="214" t="s">
        <v>3490</v>
      </c>
      <c r="G350" s="214">
        <v>303</v>
      </c>
      <c r="I350" s="214">
        <v>1</v>
      </c>
      <c r="J350" s="214">
        <v>231</v>
      </c>
      <c r="K350" s="214">
        <v>63</v>
      </c>
      <c r="O350" s="214" t="s">
        <v>4556</v>
      </c>
      <c r="P350" s="214" t="s">
        <v>663</v>
      </c>
      <c r="Q350" s="216">
        <v>40756</v>
      </c>
      <c r="AF350" s="419">
        <f t="shared" si="13"/>
        <v>1455.3</v>
      </c>
    </row>
    <row r="351" spans="3:32" x14ac:dyDescent="0.2">
      <c r="C351" s="223" t="s">
        <v>3476</v>
      </c>
      <c r="D351" s="223" t="s">
        <v>4910</v>
      </c>
      <c r="E351" s="214" t="s">
        <v>3491</v>
      </c>
      <c r="F351" s="214" t="s">
        <v>3490</v>
      </c>
      <c r="G351" s="214">
        <v>151</v>
      </c>
      <c r="I351" s="214">
        <v>2</v>
      </c>
      <c r="J351" s="214">
        <v>176</v>
      </c>
      <c r="K351" s="214">
        <v>63</v>
      </c>
      <c r="O351" s="214" t="s">
        <v>4556</v>
      </c>
      <c r="P351" s="214" t="s">
        <v>669</v>
      </c>
      <c r="Q351" s="216">
        <v>40760</v>
      </c>
      <c r="AF351" s="419">
        <f t="shared" si="13"/>
        <v>1108.8</v>
      </c>
    </row>
    <row r="352" spans="3:32" x14ac:dyDescent="0.2">
      <c r="C352" s="223" t="s">
        <v>3476</v>
      </c>
      <c r="D352" s="223" t="s">
        <v>4911</v>
      </c>
      <c r="E352" s="214" t="s">
        <v>3492</v>
      </c>
      <c r="F352" s="214" t="s">
        <v>3493</v>
      </c>
      <c r="G352" s="214">
        <v>303</v>
      </c>
      <c r="I352" s="214">
        <v>1</v>
      </c>
      <c r="J352" s="214">
        <v>176</v>
      </c>
      <c r="K352" s="214">
        <v>63</v>
      </c>
      <c r="O352" s="214" t="s">
        <v>4556</v>
      </c>
      <c r="P352" s="214" t="s">
        <v>669</v>
      </c>
      <c r="Q352" s="216">
        <v>40764</v>
      </c>
      <c r="AF352" s="419">
        <f t="shared" si="13"/>
        <v>1108.8</v>
      </c>
    </row>
    <row r="353" spans="3:32" x14ac:dyDescent="0.2">
      <c r="C353" s="243" t="s">
        <v>4453</v>
      </c>
      <c r="D353" s="356"/>
      <c r="E353" s="245"/>
      <c r="F353" s="245"/>
      <c r="G353" s="245"/>
      <c r="H353" s="245"/>
      <c r="I353" s="245"/>
      <c r="J353" s="245"/>
      <c r="K353" s="245"/>
      <c r="L353" s="245"/>
      <c r="M353" s="245"/>
      <c r="N353" s="245"/>
      <c r="O353" s="245"/>
      <c r="P353" s="245"/>
      <c r="Q353" s="247"/>
      <c r="AF353" s="419">
        <f t="shared" si="13"/>
        <v>0</v>
      </c>
    </row>
    <row r="354" spans="3:32" x14ac:dyDescent="0.2">
      <c r="C354" s="217" t="s">
        <v>4026</v>
      </c>
      <c r="E354" s="200" t="s">
        <v>1207</v>
      </c>
      <c r="F354" s="200" t="s">
        <v>1207</v>
      </c>
      <c r="G354" s="214">
        <v>160</v>
      </c>
      <c r="I354" s="214">
        <v>5</v>
      </c>
      <c r="J354" s="214">
        <v>22</v>
      </c>
      <c r="K354" s="214">
        <v>45</v>
      </c>
      <c r="O354" s="200" t="s">
        <v>1207</v>
      </c>
      <c r="P354" s="200" t="s">
        <v>2360</v>
      </c>
      <c r="Q354" s="216">
        <v>40768</v>
      </c>
      <c r="AF354" s="419">
        <f t="shared" si="13"/>
        <v>99</v>
      </c>
    </row>
    <row r="355" spans="3:32" x14ac:dyDescent="0.2">
      <c r="C355" s="223" t="s">
        <v>3494</v>
      </c>
      <c r="D355" s="223" t="s">
        <v>4898</v>
      </c>
      <c r="E355" s="214" t="s">
        <v>3495</v>
      </c>
      <c r="F355" s="214" t="s">
        <v>417</v>
      </c>
      <c r="G355" s="214">
        <v>303</v>
      </c>
      <c r="I355" s="214">
        <v>1</v>
      </c>
      <c r="J355" s="214">
        <v>250</v>
      </c>
      <c r="K355" s="214">
        <v>63</v>
      </c>
      <c r="O355" s="214" t="s">
        <v>4556</v>
      </c>
      <c r="P355" s="214" t="s">
        <v>4816</v>
      </c>
      <c r="Q355" s="216">
        <v>40777</v>
      </c>
      <c r="AF355" s="419">
        <f t="shared" si="13"/>
        <v>1575</v>
      </c>
    </row>
    <row r="356" spans="3:32" ht="13.5" thickBot="1" x14ac:dyDescent="0.25">
      <c r="C356" s="237" t="s">
        <v>3494</v>
      </c>
      <c r="D356" s="237" t="s">
        <v>4899</v>
      </c>
      <c r="E356" s="235" t="s">
        <v>4042</v>
      </c>
      <c r="F356" s="235" t="s">
        <v>1183</v>
      </c>
      <c r="G356" s="235">
        <v>151</v>
      </c>
      <c r="H356" s="235"/>
      <c r="I356" s="235">
        <v>2</v>
      </c>
      <c r="J356" s="235">
        <v>210</v>
      </c>
      <c r="K356" s="235">
        <v>62</v>
      </c>
      <c r="L356" s="235"/>
      <c r="M356" s="235"/>
      <c r="N356" s="235"/>
      <c r="O356" s="235" t="s">
        <v>4452</v>
      </c>
      <c r="P356" s="235" t="s">
        <v>663</v>
      </c>
      <c r="Q356" s="236">
        <v>40781</v>
      </c>
      <c r="AF356" s="419">
        <f t="shared" si="13"/>
        <v>1302</v>
      </c>
    </row>
    <row r="357" spans="3:32" x14ac:dyDescent="0.2">
      <c r="C357" s="223" t="s">
        <v>3494</v>
      </c>
      <c r="D357" s="223" t="s">
        <v>4900</v>
      </c>
      <c r="E357" s="214" t="s">
        <v>3496</v>
      </c>
      <c r="F357" s="214" t="s">
        <v>3497</v>
      </c>
      <c r="G357" s="214">
        <v>303</v>
      </c>
      <c r="I357" s="214">
        <v>1</v>
      </c>
      <c r="J357" s="214">
        <v>200</v>
      </c>
      <c r="K357" s="214">
        <v>54</v>
      </c>
      <c r="O357" s="214" t="s">
        <v>4451</v>
      </c>
      <c r="P357" s="214" t="s">
        <v>663</v>
      </c>
      <c r="Q357" s="216">
        <v>40787</v>
      </c>
      <c r="AF357" s="419">
        <f t="shared" si="13"/>
        <v>1080</v>
      </c>
    </row>
    <row r="358" spans="3:32" x14ac:dyDescent="0.2">
      <c r="C358" s="223" t="s">
        <v>3494</v>
      </c>
      <c r="D358" s="223" t="s">
        <v>4901</v>
      </c>
      <c r="E358" s="214" t="s">
        <v>3496</v>
      </c>
      <c r="F358" s="214" t="s">
        <v>3372</v>
      </c>
      <c r="G358" s="214">
        <v>303</v>
      </c>
      <c r="I358" s="214">
        <v>1</v>
      </c>
      <c r="J358" s="214">
        <v>190</v>
      </c>
      <c r="K358" s="214">
        <v>54</v>
      </c>
      <c r="O358" s="214" t="s">
        <v>4451</v>
      </c>
      <c r="P358" s="214" t="s">
        <v>669</v>
      </c>
      <c r="Q358" s="216">
        <v>40792</v>
      </c>
      <c r="AF358" s="419">
        <f t="shared" si="13"/>
        <v>1026</v>
      </c>
    </row>
    <row r="359" spans="3:32" x14ac:dyDescent="0.2">
      <c r="C359" s="223" t="s">
        <v>3494</v>
      </c>
      <c r="D359" s="223" t="s">
        <v>4902</v>
      </c>
      <c r="E359" s="214" t="s">
        <v>3498</v>
      </c>
      <c r="F359" s="214" t="s">
        <v>3499</v>
      </c>
      <c r="G359" s="214">
        <v>150</v>
      </c>
      <c r="I359" s="214">
        <v>2</v>
      </c>
      <c r="J359" s="214">
        <v>55</v>
      </c>
      <c r="K359" s="214">
        <v>55</v>
      </c>
      <c r="O359" s="214" t="s">
        <v>4451</v>
      </c>
      <c r="P359" s="214" t="s">
        <v>776</v>
      </c>
      <c r="Q359" s="216">
        <v>40794</v>
      </c>
      <c r="AF359" s="419">
        <f t="shared" si="13"/>
        <v>302.5</v>
      </c>
    </row>
    <row r="360" spans="3:32" x14ac:dyDescent="0.2">
      <c r="C360" s="223" t="s">
        <v>3494</v>
      </c>
      <c r="D360" s="223" t="s">
        <v>4903</v>
      </c>
      <c r="E360" s="214" t="s">
        <v>4044</v>
      </c>
      <c r="F360" s="214" t="s">
        <v>721</v>
      </c>
      <c r="G360" s="214">
        <v>150</v>
      </c>
      <c r="I360" s="214">
        <v>2</v>
      </c>
      <c r="J360" s="214">
        <v>300</v>
      </c>
      <c r="K360" s="214">
        <v>26</v>
      </c>
      <c r="O360" s="214" t="s">
        <v>4491</v>
      </c>
      <c r="P360" s="214" t="s">
        <v>2277</v>
      </c>
      <c r="Q360" s="216">
        <v>40800</v>
      </c>
      <c r="AF360" s="419">
        <f t="shared" si="13"/>
        <v>780</v>
      </c>
    </row>
    <row r="361" spans="3:32" x14ac:dyDescent="0.2">
      <c r="C361" s="223" t="s">
        <v>3494</v>
      </c>
      <c r="D361" s="223" t="s">
        <v>4904</v>
      </c>
      <c r="E361" s="214" t="s">
        <v>4044</v>
      </c>
      <c r="F361" s="214" t="s">
        <v>721</v>
      </c>
      <c r="G361" s="214">
        <v>151</v>
      </c>
      <c r="I361" s="214">
        <v>2</v>
      </c>
      <c r="J361" s="214">
        <v>320</v>
      </c>
      <c r="K361" s="214">
        <v>26</v>
      </c>
      <c r="O361" s="214" t="s">
        <v>4491</v>
      </c>
      <c r="P361" s="214" t="s">
        <v>663</v>
      </c>
      <c r="Q361" s="216">
        <v>40807</v>
      </c>
      <c r="AF361" s="419">
        <f t="shared" si="13"/>
        <v>832</v>
      </c>
    </row>
    <row r="362" spans="3:32" x14ac:dyDescent="0.2">
      <c r="C362" s="223" t="s">
        <v>3494</v>
      </c>
      <c r="D362" s="223" t="s">
        <v>4905</v>
      </c>
      <c r="E362" s="214" t="s">
        <v>3500</v>
      </c>
      <c r="F362" s="214" t="s">
        <v>3501</v>
      </c>
      <c r="G362" s="214">
        <v>152</v>
      </c>
      <c r="I362" s="214">
        <v>2</v>
      </c>
      <c r="J362" s="214">
        <v>165</v>
      </c>
      <c r="K362" s="214">
        <v>45</v>
      </c>
      <c r="O362" s="214" t="s">
        <v>4556</v>
      </c>
      <c r="P362" s="214" t="s">
        <v>776</v>
      </c>
      <c r="Q362" s="216">
        <v>40809</v>
      </c>
      <c r="AF362" s="419">
        <f t="shared" si="13"/>
        <v>742.5</v>
      </c>
    </row>
    <row r="363" spans="3:32" x14ac:dyDescent="0.2">
      <c r="C363" s="223" t="s">
        <v>3494</v>
      </c>
      <c r="D363" s="223" t="s">
        <v>4906</v>
      </c>
      <c r="E363" s="214" t="s">
        <v>3502</v>
      </c>
      <c r="F363" s="214" t="s">
        <v>3490</v>
      </c>
      <c r="G363" s="214">
        <v>152</v>
      </c>
      <c r="I363" s="214">
        <v>2</v>
      </c>
      <c r="J363" s="214">
        <v>165</v>
      </c>
      <c r="K363" s="214">
        <v>63</v>
      </c>
      <c r="O363" s="214" t="s">
        <v>4556</v>
      </c>
      <c r="P363" s="214" t="s">
        <v>776</v>
      </c>
      <c r="Q363" s="216">
        <v>40815</v>
      </c>
      <c r="AF363" s="419">
        <f t="shared" si="13"/>
        <v>1039.5</v>
      </c>
    </row>
    <row r="364" spans="3:32" ht="13.5" thickBot="1" x14ac:dyDescent="0.25">
      <c r="C364" s="237" t="s">
        <v>3494</v>
      </c>
      <c r="D364" s="237" t="s">
        <v>4907</v>
      </c>
      <c r="E364" s="235" t="s">
        <v>3503</v>
      </c>
      <c r="F364" s="235" t="s">
        <v>3490</v>
      </c>
      <c r="G364" s="235">
        <v>303</v>
      </c>
      <c r="H364" s="235"/>
      <c r="I364" s="235">
        <v>1</v>
      </c>
      <c r="J364" s="235">
        <v>55</v>
      </c>
      <c r="K364" s="235">
        <v>63</v>
      </c>
      <c r="L364" s="235"/>
      <c r="M364" s="235"/>
      <c r="N364" s="235"/>
      <c r="O364" s="235" t="s">
        <v>4556</v>
      </c>
      <c r="P364" s="235" t="s">
        <v>663</v>
      </c>
      <c r="Q364" s="236">
        <v>40816</v>
      </c>
      <c r="AF364" s="419">
        <f t="shared" si="13"/>
        <v>346.5</v>
      </c>
    </row>
    <row r="365" spans="3:32" x14ac:dyDescent="0.2">
      <c r="C365" s="223" t="s">
        <v>3494</v>
      </c>
      <c r="D365" s="223" t="s">
        <v>4908</v>
      </c>
      <c r="E365" s="214" t="s">
        <v>3504</v>
      </c>
      <c r="F365" s="214" t="s">
        <v>3505</v>
      </c>
      <c r="G365" s="214">
        <v>303</v>
      </c>
      <c r="I365" s="214">
        <v>1</v>
      </c>
      <c r="J365" s="214">
        <v>55</v>
      </c>
      <c r="K365" s="214">
        <v>63</v>
      </c>
      <c r="O365" s="214" t="s">
        <v>4556</v>
      </c>
      <c r="P365" s="214" t="s">
        <v>669</v>
      </c>
      <c r="Q365" s="216">
        <v>40823</v>
      </c>
      <c r="AF365" s="419">
        <f t="shared" si="13"/>
        <v>346.5</v>
      </c>
    </row>
    <row r="366" spans="3:32" x14ac:dyDescent="0.2">
      <c r="C366" s="223" t="s">
        <v>3494</v>
      </c>
      <c r="D366" s="223" t="s">
        <v>4909</v>
      </c>
      <c r="E366" s="214" t="s">
        <v>3506</v>
      </c>
      <c r="F366" s="214" t="s">
        <v>3507</v>
      </c>
      <c r="G366" s="214">
        <v>303</v>
      </c>
      <c r="I366" s="214">
        <v>1</v>
      </c>
      <c r="J366" s="214">
        <v>35</v>
      </c>
      <c r="K366" s="214">
        <v>63</v>
      </c>
      <c r="O366" s="214" t="s">
        <v>4556</v>
      </c>
      <c r="P366" s="214" t="s">
        <v>669</v>
      </c>
      <c r="Q366" s="216">
        <v>40821</v>
      </c>
      <c r="AF366" s="419">
        <f t="shared" si="13"/>
        <v>220.5</v>
      </c>
    </row>
    <row r="367" spans="3:32" x14ac:dyDescent="0.2">
      <c r="C367" s="243" t="s">
        <v>4453</v>
      </c>
      <c r="D367" s="356"/>
      <c r="E367" s="245"/>
      <c r="F367" s="245"/>
      <c r="G367" s="245"/>
      <c r="H367" s="245"/>
      <c r="I367" s="245"/>
      <c r="J367" s="245"/>
      <c r="K367" s="245"/>
      <c r="L367" s="245"/>
      <c r="M367" s="245"/>
      <c r="N367" s="245"/>
      <c r="O367" s="245"/>
      <c r="P367" s="245"/>
      <c r="Q367" s="247"/>
      <c r="AF367" s="419">
        <f t="shared" si="13"/>
        <v>0</v>
      </c>
    </row>
    <row r="368" spans="3:32" x14ac:dyDescent="0.2">
      <c r="C368" s="223" t="s">
        <v>3508</v>
      </c>
      <c r="D368" s="223" t="s">
        <v>4898</v>
      </c>
      <c r="E368" s="214" t="s">
        <v>3509</v>
      </c>
      <c r="F368" s="214" t="s">
        <v>19</v>
      </c>
      <c r="G368" s="214">
        <v>303</v>
      </c>
      <c r="I368" s="214">
        <v>1</v>
      </c>
      <c r="J368" s="214">
        <v>90</v>
      </c>
      <c r="K368" s="214">
        <v>60</v>
      </c>
      <c r="O368" s="214" t="s">
        <v>4556</v>
      </c>
      <c r="P368" s="214" t="s">
        <v>776</v>
      </c>
      <c r="Q368" s="216">
        <v>40830</v>
      </c>
      <c r="AF368" s="419">
        <f t="shared" si="13"/>
        <v>540</v>
      </c>
    </row>
    <row r="369" spans="3:32" x14ac:dyDescent="0.2">
      <c r="C369" s="223" t="s">
        <v>3508</v>
      </c>
      <c r="D369" s="223" t="s">
        <v>4899</v>
      </c>
      <c r="E369" s="214" t="s">
        <v>3510</v>
      </c>
      <c r="F369" s="214" t="s">
        <v>3488</v>
      </c>
      <c r="G369" s="214">
        <v>303</v>
      </c>
      <c r="I369" s="214">
        <v>1</v>
      </c>
      <c r="J369" s="214">
        <v>55</v>
      </c>
      <c r="K369" s="214">
        <v>60</v>
      </c>
      <c r="O369" s="214" t="s">
        <v>4556</v>
      </c>
      <c r="P369" s="214" t="s">
        <v>2360</v>
      </c>
      <c r="Q369" s="216">
        <v>40833</v>
      </c>
      <c r="AF369" s="419">
        <f t="shared" si="13"/>
        <v>330</v>
      </c>
    </row>
    <row r="370" spans="3:32" x14ac:dyDescent="0.2">
      <c r="C370" s="223" t="s">
        <v>3508</v>
      </c>
      <c r="D370" s="223" t="s">
        <v>4900</v>
      </c>
      <c r="E370" s="214" t="s">
        <v>3510</v>
      </c>
      <c r="F370" s="214" t="s">
        <v>3488</v>
      </c>
      <c r="G370" s="214">
        <v>303</v>
      </c>
      <c r="I370" s="214">
        <v>1</v>
      </c>
      <c r="J370" s="214">
        <v>55</v>
      </c>
      <c r="K370" s="214">
        <v>45</v>
      </c>
      <c r="O370" s="214" t="s">
        <v>4556</v>
      </c>
      <c r="P370" s="214" t="s">
        <v>2360</v>
      </c>
      <c r="Q370" s="216">
        <v>40834</v>
      </c>
      <c r="AF370" s="419">
        <f t="shared" si="13"/>
        <v>247.5</v>
      </c>
    </row>
    <row r="371" spans="3:32" x14ac:dyDescent="0.2">
      <c r="C371" s="223" t="s">
        <v>3508</v>
      </c>
      <c r="D371" s="223" t="s">
        <v>4901</v>
      </c>
      <c r="E371" s="214" t="s">
        <v>3511</v>
      </c>
      <c r="F371" s="214" t="s">
        <v>3512</v>
      </c>
      <c r="G371" s="214">
        <v>303</v>
      </c>
      <c r="I371" s="214">
        <v>1</v>
      </c>
      <c r="J371" s="214">
        <v>55</v>
      </c>
      <c r="K371" s="214">
        <v>50</v>
      </c>
      <c r="O371" s="214" t="s">
        <v>4556</v>
      </c>
      <c r="P371" s="214" t="s">
        <v>2360</v>
      </c>
      <c r="Q371" s="216">
        <v>40835</v>
      </c>
      <c r="AF371" s="419">
        <f t="shared" si="13"/>
        <v>275</v>
      </c>
    </row>
    <row r="372" spans="3:32" x14ac:dyDescent="0.2">
      <c r="C372" s="223" t="s">
        <v>3508</v>
      </c>
      <c r="D372" s="223" t="s">
        <v>4902</v>
      </c>
      <c r="E372" s="214" t="s">
        <v>4056</v>
      </c>
      <c r="F372" s="214" t="s">
        <v>1299</v>
      </c>
      <c r="G372" s="214">
        <v>303</v>
      </c>
      <c r="I372" s="214">
        <v>1</v>
      </c>
      <c r="J372" s="214">
        <v>55</v>
      </c>
      <c r="K372" s="214">
        <v>45</v>
      </c>
      <c r="O372" s="214" t="s">
        <v>3513</v>
      </c>
      <c r="P372" s="214" t="s">
        <v>2360</v>
      </c>
      <c r="Q372" s="216">
        <v>40836</v>
      </c>
      <c r="AF372" s="419">
        <f t="shared" si="13"/>
        <v>247.5</v>
      </c>
    </row>
    <row r="373" spans="3:32" x14ac:dyDescent="0.2">
      <c r="C373" s="223" t="s">
        <v>3508</v>
      </c>
      <c r="D373" s="223" t="s">
        <v>4903</v>
      </c>
      <c r="E373" s="214" t="s">
        <v>3514</v>
      </c>
      <c r="F373" s="214" t="s">
        <v>1302</v>
      </c>
      <c r="G373" s="214">
        <v>303</v>
      </c>
      <c r="I373" s="214">
        <v>1</v>
      </c>
      <c r="J373" s="214">
        <v>55</v>
      </c>
      <c r="K373" s="214">
        <v>45</v>
      </c>
      <c r="O373" s="214" t="s">
        <v>3513</v>
      </c>
      <c r="P373" s="214" t="s">
        <v>2360</v>
      </c>
      <c r="Q373" s="216">
        <v>40837</v>
      </c>
      <c r="AF373" s="419">
        <f t="shared" si="13"/>
        <v>247.5</v>
      </c>
    </row>
    <row r="374" spans="3:32" x14ac:dyDescent="0.2">
      <c r="C374" s="223" t="s">
        <v>3508</v>
      </c>
      <c r="D374" s="223" t="s">
        <v>4904</v>
      </c>
      <c r="E374" s="214" t="s">
        <v>3515</v>
      </c>
      <c r="F374" s="214" t="s">
        <v>721</v>
      </c>
      <c r="G374" s="214">
        <v>151</v>
      </c>
      <c r="I374" s="214">
        <v>2</v>
      </c>
      <c r="J374" s="214">
        <v>250</v>
      </c>
      <c r="K374" s="214">
        <v>26</v>
      </c>
      <c r="O374" s="214" t="s">
        <v>4491</v>
      </c>
      <c r="P374" s="214" t="s">
        <v>669</v>
      </c>
      <c r="Q374" s="216">
        <v>40841</v>
      </c>
      <c r="AF374" s="419">
        <f t="shared" si="13"/>
        <v>650</v>
      </c>
    </row>
    <row r="375" spans="3:32" x14ac:dyDescent="0.2">
      <c r="C375" s="223" t="s">
        <v>3508</v>
      </c>
      <c r="D375" s="223" t="s">
        <v>4906</v>
      </c>
      <c r="E375" s="214" t="s">
        <v>3516</v>
      </c>
      <c r="F375" s="214" t="s">
        <v>3517</v>
      </c>
      <c r="G375" s="214">
        <v>303</v>
      </c>
      <c r="I375" s="214">
        <v>1</v>
      </c>
      <c r="J375" s="214">
        <v>90</v>
      </c>
      <c r="K375" s="214">
        <v>45</v>
      </c>
      <c r="O375" s="214" t="s">
        <v>1415</v>
      </c>
      <c r="P375" s="214" t="s">
        <v>669</v>
      </c>
      <c r="Q375" s="216">
        <v>40843</v>
      </c>
      <c r="AF375" s="419">
        <f t="shared" si="13"/>
        <v>405</v>
      </c>
    </row>
    <row r="376" spans="3:32" ht="13.5" thickBot="1" x14ac:dyDescent="0.25">
      <c r="C376" s="237" t="s">
        <v>3508</v>
      </c>
      <c r="D376" s="237" t="s">
        <v>4905</v>
      </c>
      <c r="E376" s="235" t="s">
        <v>3515</v>
      </c>
      <c r="F376" s="235" t="s">
        <v>721</v>
      </c>
      <c r="G376" s="235">
        <v>151</v>
      </c>
      <c r="H376" s="235"/>
      <c r="I376" s="235">
        <v>2</v>
      </c>
      <c r="J376" s="235">
        <v>50</v>
      </c>
      <c r="K376" s="235">
        <v>26</v>
      </c>
      <c r="L376" s="235"/>
      <c r="M376" s="235"/>
      <c r="N376" s="235"/>
      <c r="O376" s="235" t="s">
        <v>4491</v>
      </c>
      <c r="P376" s="235" t="s">
        <v>669</v>
      </c>
      <c r="Q376" s="236">
        <v>40842</v>
      </c>
      <c r="AF376" s="419">
        <f t="shared" si="13"/>
        <v>130</v>
      </c>
    </row>
    <row r="377" spans="3:32" x14ac:dyDescent="0.2">
      <c r="C377" s="223" t="s">
        <v>3508</v>
      </c>
      <c r="D377" s="223" t="s">
        <v>4906</v>
      </c>
      <c r="AF377" s="419">
        <f t="shared" ref="AF377:AF386" si="14">K377*J377*100/1000</f>
        <v>0</v>
      </c>
    </row>
    <row r="378" spans="3:32" x14ac:dyDescent="0.2">
      <c r="C378" s="223" t="s">
        <v>3508</v>
      </c>
      <c r="D378" s="223" t="s">
        <v>4907</v>
      </c>
      <c r="E378" s="214" t="s">
        <v>3518</v>
      </c>
      <c r="F378" s="214" t="s">
        <v>3519</v>
      </c>
      <c r="G378" s="214">
        <v>303</v>
      </c>
      <c r="I378" s="214">
        <v>1</v>
      </c>
      <c r="J378" s="214">
        <v>150</v>
      </c>
      <c r="K378" s="214">
        <v>45</v>
      </c>
      <c r="O378" s="214" t="s">
        <v>1415</v>
      </c>
      <c r="P378" s="214" t="s">
        <v>776</v>
      </c>
      <c r="Q378" s="216">
        <v>40848</v>
      </c>
      <c r="AF378" s="419">
        <f t="shared" si="14"/>
        <v>675</v>
      </c>
    </row>
    <row r="379" spans="3:32" x14ac:dyDescent="0.2">
      <c r="C379" s="223" t="s">
        <v>3508</v>
      </c>
      <c r="D379" s="223" t="s">
        <v>4908</v>
      </c>
      <c r="E379" s="214" t="s">
        <v>3520</v>
      </c>
      <c r="F379" s="334" t="s">
        <v>3521</v>
      </c>
      <c r="G379" s="214">
        <v>303</v>
      </c>
      <c r="I379" s="214">
        <v>1</v>
      </c>
      <c r="J379" s="214">
        <v>330</v>
      </c>
      <c r="K379" s="214">
        <v>45</v>
      </c>
      <c r="O379" s="214" t="s">
        <v>4490</v>
      </c>
      <c r="P379" s="214" t="s">
        <v>2360</v>
      </c>
      <c r="Q379" s="216">
        <v>40856</v>
      </c>
      <c r="AF379" s="419">
        <f t="shared" si="14"/>
        <v>1485</v>
      </c>
    </row>
    <row r="380" spans="3:32" x14ac:dyDescent="0.2">
      <c r="C380" s="223" t="s">
        <v>3508</v>
      </c>
      <c r="F380" s="214" t="s">
        <v>1207</v>
      </c>
      <c r="G380" s="214">
        <v>151</v>
      </c>
      <c r="I380" s="214">
        <v>2</v>
      </c>
      <c r="J380" s="214">
        <v>184</v>
      </c>
      <c r="K380" s="214">
        <v>45</v>
      </c>
      <c r="O380" s="214" t="s">
        <v>3522</v>
      </c>
      <c r="P380" s="214" t="s">
        <v>669</v>
      </c>
      <c r="Q380" s="216">
        <v>40868</v>
      </c>
      <c r="AF380" s="419">
        <f t="shared" si="14"/>
        <v>828</v>
      </c>
    </row>
    <row r="381" spans="3:32" x14ac:dyDescent="0.2">
      <c r="C381" s="223" t="s">
        <v>3508</v>
      </c>
      <c r="D381" s="223" t="s">
        <v>4909</v>
      </c>
      <c r="E381" s="214" t="s">
        <v>3515</v>
      </c>
      <c r="F381" s="214" t="s">
        <v>721</v>
      </c>
      <c r="G381" s="214">
        <v>151</v>
      </c>
      <c r="I381" s="214">
        <v>2</v>
      </c>
      <c r="J381" s="214">
        <v>25</v>
      </c>
      <c r="K381" s="214">
        <v>26</v>
      </c>
      <c r="O381" s="214" t="s">
        <v>4491</v>
      </c>
      <c r="P381" s="214" t="s">
        <v>663</v>
      </c>
      <c r="Q381" s="216">
        <v>40868</v>
      </c>
      <c r="AF381" s="419">
        <f t="shared" si="14"/>
        <v>65</v>
      </c>
    </row>
    <row r="382" spans="3:32" x14ac:dyDescent="0.2">
      <c r="C382" s="223" t="s">
        <v>3508</v>
      </c>
      <c r="D382" s="223" t="s">
        <v>4910</v>
      </c>
      <c r="E382" s="214" t="s">
        <v>4054</v>
      </c>
      <c r="F382" s="214" t="s">
        <v>3523</v>
      </c>
      <c r="G382" s="214">
        <v>151</v>
      </c>
      <c r="I382" s="214">
        <v>2</v>
      </c>
      <c r="J382" s="214">
        <v>312</v>
      </c>
      <c r="K382" s="214">
        <v>26</v>
      </c>
      <c r="O382" s="214" t="s">
        <v>4491</v>
      </c>
      <c r="P382" s="214" t="s">
        <v>4804</v>
      </c>
      <c r="Q382" s="216">
        <v>40872</v>
      </c>
      <c r="AF382" s="419">
        <f t="shared" si="14"/>
        <v>811.2</v>
      </c>
    </row>
    <row r="383" spans="3:32" x14ac:dyDescent="0.2">
      <c r="C383" s="223" t="s">
        <v>3508</v>
      </c>
      <c r="D383" s="223" t="s">
        <v>4911</v>
      </c>
      <c r="E383" s="214" t="s">
        <v>3514</v>
      </c>
      <c r="F383" s="214" t="s">
        <v>3524</v>
      </c>
      <c r="G383" s="214">
        <v>303</v>
      </c>
      <c r="I383" s="214">
        <v>1</v>
      </c>
      <c r="J383" s="214">
        <v>55</v>
      </c>
      <c r="K383" s="214">
        <v>45</v>
      </c>
      <c r="O383" s="214" t="s">
        <v>1300</v>
      </c>
      <c r="P383" s="214" t="s">
        <v>663</v>
      </c>
      <c r="Q383" s="216">
        <v>40875</v>
      </c>
      <c r="AF383" s="419">
        <f t="shared" si="14"/>
        <v>247.5</v>
      </c>
    </row>
    <row r="384" spans="3:32" ht="13.5" thickBot="1" x14ac:dyDescent="0.25">
      <c r="C384" s="237" t="s">
        <v>3508</v>
      </c>
      <c r="D384" s="237" t="s">
        <v>3639</v>
      </c>
      <c r="E384" s="235" t="s">
        <v>3525</v>
      </c>
      <c r="F384" s="235" t="s">
        <v>3526</v>
      </c>
      <c r="G384" s="235">
        <v>303</v>
      </c>
      <c r="H384" s="235"/>
      <c r="I384" s="235">
        <v>1</v>
      </c>
      <c r="J384" s="235">
        <v>65</v>
      </c>
      <c r="K384" s="235">
        <v>45</v>
      </c>
      <c r="L384" s="235"/>
      <c r="M384" s="235"/>
      <c r="N384" s="235"/>
      <c r="O384" s="235" t="s">
        <v>1300</v>
      </c>
      <c r="P384" s="235" t="s">
        <v>2360</v>
      </c>
      <c r="Q384" s="236">
        <v>40876</v>
      </c>
      <c r="AF384" s="419">
        <f t="shared" si="14"/>
        <v>292.5</v>
      </c>
    </row>
    <row r="385" spans="3:32" x14ac:dyDescent="0.2">
      <c r="C385" s="223" t="s">
        <v>3508</v>
      </c>
      <c r="D385" s="223" t="s">
        <v>4913</v>
      </c>
      <c r="E385" s="214" t="s">
        <v>3527</v>
      </c>
      <c r="F385" s="334" t="s">
        <v>3528</v>
      </c>
      <c r="G385" s="214">
        <v>303</v>
      </c>
      <c r="I385" s="214">
        <v>1</v>
      </c>
      <c r="J385" s="214">
        <v>330</v>
      </c>
      <c r="K385" s="214">
        <v>46</v>
      </c>
      <c r="O385" s="214" t="s">
        <v>4452</v>
      </c>
      <c r="P385" s="214" t="s">
        <v>4816</v>
      </c>
      <c r="Q385" s="216">
        <v>40884</v>
      </c>
      <c r="AF385" s="419">
        <f t="shared" si="14"/>
        <v>1518</v>
      </c>
    </row>
    <row r="386" spans="3:32" x14ac:dyDescent="0.2">
      <c r="C386" s="223" t="s">
        <v>3508</v>
      </c>
      <c r="D386" s="223" t="s">
        <v>4914</v>
      </c>
      <c r="E386" s="214" t="s">
        <v>3529</v>
      </c>
      <c r="F386" s="214" t="s">
        <v>3207</v>
      </c>
      <c r="G386" s="214">
        <v>303</v>
      </c>
      <c r="I386" s="214">
        <v>1</v>
      </c>
      <c r="J386" s="214">
        <v>275</v>
      </c>
      <c r="K386" s="214">
        <v>54</v>
      </c>
      <c r="O386" s="214" t="s">
        <v>4451</v>
      </c>
      <c r="P386" s="214" t="s">
        <v>4816</v>
      </c>
      <c r="Q386" s="216">
        <v>40892</v>
      </c>
      <c r="AF386" s="421">
        <f t="shared" si="14"/>
        <v>1485</v>
      </c>
    </row>
    <row r="387" spans="3:32" x14ac:dyDescent="0.2">
      <c r="C387" s="293"/>
      <c r="D387" s="293"/>
      <c r="E387" s="12"/>
      <c r="F387" s="12"/>
      <c r="G387" s="12"/>
      <c r="H387" s="12"/>
      <c r="I387" s="12"/>
      <c r="J387" s="12"/>
      <c r="K387" s="12"/>
      <c r="L387" s="12"/>
      <c r="M387" s="12"/>
      <c r="N387" s="12"/>
      <c r="O387" s="12"/>
      <c r="P387" s="12"/>
      <c r="Q387" s="296"/>
      <c r="AF387" s="374">
        <f>SUM(AF281:AF386)</f>
        <v>60905.900000000009</v>
      </c>
    </row>
    <row r="388" spans="3:32" x14ac:dyDescent="0.2">
      <c r="C388" s="293" t="s">
        <v>3508</v>
      </c>
      <c r="D388" s="293" t="s">
        <v>4915</v>
      </c>
      <c r="E388" s="12" t="s">
        <v>3529</v>
      </c>
      <c r="F388" s="12" t="s">
        <v>3207</v>
      </c>
      <c r="G388" s="12">
        <v>303</v>
      </c>
      <c r="H388" s="12"/>
      <c r="I388" s="12">
        <v>1</v>
      </c>
      <c r="J388" s="12">
        <v>275</v>
      </c>
      <c r="K388" s="12">
        <v>54</v>
      </c>
      <c r="L388" s="12"/>
      <c r="M388" s="12"/>
      <c r="N388" s="12"/>
      <c r="O388" s="12" t="s">
        <v>4451</v>
      </c>
      <c r="P388" s="12" t="s">
        <v>776</v>
      </c>
      <c r="Q388" s="296">
        <v>40917</v>
      </c>
      <c r="R388" s="1">
        <v>3.21</v>
      </c>
      <c r="S388" s="1">
        <v>72</v>
      </c>
      <c r="V388" s="1">
        <v>33600</v>
      </c>
      <c r="W388" s="182">
        <f t="shared" ref="W388:W419" si="15">41.9*1.05</f>
        <v>43.994999999999997</v>
      </c>
      <c r="X388" s="1" t="s">
        <v>4868</v>
      </c>
      <c r="AA388" s="292">
        <f t="shared" ref="AA388:AA419" si="16">K388*100*R388*(J388*I388)/(S388*1000)</f>
        <v>66.206249999999997</v>
      </c>
      <c r="AB388" s="183">
        <f t="shared" ref="AB388:AB419" si="17">(V388*(J388*I388)*1.1)/9000*W388/1000</f>
        <v>49.685019999999994</v>
      </c>
      <c r="AE388" s="183">
        <f t="shared" ref="AE388:AE419" si="18">J388*I388*(G388/100)</f>
        <v>833.25</v>
      </c>
    </row>
    <row r="389" spans="3:32" x14ac:dyDescent="0.2">
      <c r="C389" s="295" t="s">
        <v>3508</v>
      </c>
      <c r="D389" s="375" t="s">
        <v>1748</v>
      </c>
      <c r="E389" s="295" t="s">
        <v>4061</v>
      </c>
      <c r="F389" s="295" t="s">
        <v>721</v>
      </c>
      <c r="G389" s="295">
        <v>151</v>
      </c>
      <c r="H389" s="295"/>
      <c r="I389" s="295">
        <v>2</v>
      </c>
      <c r="J389" s="295">
        <v>250</v>
      </c>
      <c r="K389" s="295">
        <v>26</v>
      </c>
      <c r="L389" s="295"/>
      <c r="M389" s="295"/>
      <c r="N389" s="295"/>
      <c r="O389" s="295" t="s">
        <v>3530</v>
      </c>
      <c r="P389" s="295" t="s">
        <v>4807</v>
      </c>
      <c r="Q389" s="300">
        <v>40920</v>
      </c>
      <c r="R389" s="1">
        <v>1.61</v>
      </c>
      <c r="S389" s="1">
        <v>25.3</v>
      </c>
      <c r="V389" s="1">
        <v>33600</v>
      </c>
      <c r="W389" s="182">
        <f t="shared" si="15"/>
        <v>43.994999999999997</v>
      </c>
      <c r="X389" s="1" t="s">
        <v>4868</v>
      </c>
      <c r="AA389" s="292">
        <f t="shared" si="16"/>
        <v>82.727272727272734</v>
      </c>
      <c r="AB389" s="183">
        <f t="shared" si="17"/>
        <v>90.336399999999998</v>
      </c>
      <c r="AE389" s="183">
        <f t="shared" si="18"/>
        <v>755</v>
      </c>
    </row>
    <row r="390" spans="3:32" x14ac:dyDescent="0.2">
      <c r="C390" s="136" t="s">
        <v>3508</v>
      </c>
      <c r="D390" s="294" t="s">
        <v>1749</v>
      </c>
      <c r="E390" s="133" t="s">
        <v>4061</v>
      </c>
      <c r="F390" s="133" t="s">
        <v>721</v>
      </c>
      <c r="G390" s="133">
        <v>151</v>
      </c>
      <c r="H390" s="133"/>
      <c r="I390" s="133">
        <v>2</v>
      </c>
      <c r="J390" s="133"/>
      <c r="K390" s="133">
        <v>26</v>
      </c>
      <c r="L390" s="133"/>
      <c r="M390" s="133"/>
      <c r="N390" s="133"/>
      <c r="O390" s="133" t="s">
        <v>4491</v>
      </c>
      <c r="P390" s="133" t="s">
        <v>4804</v>
      </c>
      <c r="Q390" s="166">
        <v>40938</v>
      </c>
      <c r="R390" s="1">
        <v>1.61</v>
      </c>
      <c r="S390" s="1">
        <v>25.3</v>
      </c>
      <c r="V390" s="1">
        <v>33600</v>
      </c>
      <c r="W390" s="182">
        <f t="shared" si="15"/>
        <v>43.994999999999997</v>
      </c>
      <c r="X390" s="1" t="s">
        <v>4868</v>
      </c>
      <c r="AA390" s="292">
        <f t="shared" si="16"/>
        <v>0</v>
      </c>
      <c r="AB390" s="183">
        <f t="shared" si="17"/>
        <v>0</v>
      </c>
      <c r="AE390" s="183">
        <f t="shared" si="18"/>
        <v>0</v>
      </c>
    </row>
    <row r="391" spans="3:32" x14ac:dyDescent="0.2">
      <c r="C391" s="361"/>
      <c r="D391" s="361"/>
      <c r="E391" s="362"/>
      <c r="F391" s="362" t="s">
        <v>3531</v>
      </c>
      <c r="G391" s="362"/>
      <c r="H391" s="362"/>
      <c r="I391" s="362"/>
      <c r="J391" s="362"/>
      <c r="K391" s="362"/>
      <c r="L391" s="362"/>
      <c r="M391" s="362"/>
      <c r="N391" s="362"/>
      <c r="O391" s="362"/>
      <c r="P391" s="362"/>
      <c r="Q391" s="363"/>
      <c r="R391" s="1">
        <v>3.21</v>
      </c>
      <c r="V391" s="1">
        <v>33600</v>
      </c>
      <c r="W391" s="182">
        <f t="shared" si="15"/>
        <v>43.994999999999997</v>
      </c>
      <c r="X391" s="1" t="s">
        <v>4868</v>
      </c>
      <c r="AA391" s="292" t="e">
        <f t="shared" si="16"/>
        <v>#DIV/0!</v>
      </c>
      <c r="AB391" s="183">
        <f t="shared" si="17"/>
        <v>0</v>
      </c>
      <c r="AE391" s="183">
        <f t="shared" si="18"/>
        <v>0</v>
      </c>
    </row>
    <row r="392" spans="3:32" x14ac:dyDescent="0.2">
      <c r="C392" s="136" t="s">
        <v>3532</v>
      </c>
      <c r="D392" s="133">
        <v>1</v>
      </c>
      <c r="E392" s="133" t="s">
        <v>3533</v>
      </c>
      <c r="F392" s="133" t="s">
        <v>3534</v>
      </c>
      <c r="G392" s="133">
        <v>152</v>
      </c>
      <c r="H392" s="133"/>
      <c r="I392" s="133">
        <v>2</v>
      </c>
      <c r="J392" s="133">
        <v>235</v>
      </c>
      <c r="K392" s="133">
        <v>55</v>
      </c>
      <c r="L392" s="133"/>
      <c r="M392" s="133"/>
      <c r="N392" s="133"/>
      <c r="O392" s="133" t="s">
        <v>4451</v>
      </c>
      <c r="P392" s="133" t="s">
        <v>2360</v>
      </c>
      <c r="Q392" s="166">
        <v>40966</v>
      </c>
      <c r="R392" s="1">
        <v>1.61</v>
      </c>
      <c r="S392" s="1">
        <v>72</v>
      </c>
      <c r="V392" s="1">
        <v>33600</v>
      </c>
      <c r="W392" s="182">
        <f t="shared" si="15"/>
        <v>43.994999999999997</v>
      </c>
      <c r="X392" s="1" t="s">
        <v>4868</v>
      </c>
      <c r="AA392" s="292">
        <f t="shared" si="16"/>
        <v>57.803472222222226</v>
      </c>
      <c r="AB392" s="183">
        <f t="shared" si="17"/>
        <v>84.916216000000006</v>
      </c>
      <c r="AE392" s="183">
        <f t="shared" si="18"/>
        <v>714.4</v>
      </c>
    </row>
    <row r="393" spans="3:32" x14ac:dyDescent="0.2">
      <c r="C393" s="136" t="s">
        <v>3532</v>
      </c>
      <c r="D393" s="133">
        <v>2</v>
      </c>
      <c r="E393" s="133" t="s">
        <v>4081</v>
      </c>
      <c r="F393" s="133" t="s">
        <v>3535</v>
      </c>
      <c r="G393" s="133">
        <v>303</v>
      </c>
      <c r="H393" s="133"/>
      <c r="I393" s="133">
        <v>1</v>
      </c>
      <c r="J393" s="133">
        <v>220</v>
      </c>
      <c r="K393" s="133">
        <v>45</v>
      </c>
      <c r="L393" s="133"/>
      <c r="M393" s="133"/>
      <c r="N393" s="133"/>
      <c r="O393" s="133" t="s">
        <v>3623</v>
      </c>
      <c r="P393" s="133" t="s">
        <v>4804</v>
      </c>
      <c r="Q393" s="166">
        <v>40973</v>
      </c>
      <c r="R393" s="1">
        <v>3.21</v>
      </c>
      <c r="S393" s="1">
        <v>59.5</v>
      </c>
      <c r="V393" s="1">
        <v>33600</v>
      </c>
      <c r="W393" s="182">
        <f t="shared" si="15"/>
        <v>43.994999999999997</v>
      </c>
      <c r="X393" s="1" t="s">
        <v>4868</v>
      </c>
      <c r="AA393" s="292">
        <f t="shared" si="16"/>
        <v>53.410084033613444</v>
      </c>
      <c r="AB393" s="183">
        <f t="shared" si="17"/>
        <v>39.748016</v>
      </c>
      <c r="AE393" s="183">
        <f t="shared" si="18"/>
        <v>666.59999999999991</v>
      </c>
    </row>
    <row r="394" spans="3:32" x14ac:dyDescent="0.2">
      <c r="C394" s="136" t="s">
        <v>3532</v>
      </c>
      <c r="D394" s="133">
        <v>3</v>
      </c>
      <c r="E394" s="133" t="s">
        <v>4081</v>
      </c>
      <c r="F394" s="133" t="s">
        <v>3535</v>
      </c>
      <c r="G394" s="133">
        <v>303</v>
      </c>
      <c r="H394" s="133"/>
      <c r="I394" s="133">
        <v>1</v>
      </c>
      <c r="J394" s="133">
        <v>220</v>
      </c>
      <c r="K394" s="133">
        <v>45</v>
      </c>
      <c r="L394" s="133"/>
      <c r="M394" s="133"/>
      <c r="N394" s="133"/>
      <c r="O394" s="133" t="s">
        <v>3623</v>
      </c>
      <c r="P394" s="133" t="s">
        <v>4804</v>
      </c>
      <c r="Q394" s="166">
        <v>40976</v>
      </c>
      <c r="R394" s="1">
        <v>3.21</v>
      </c>
      <c r="S394" s="1">
        <v>59.5</v>
      </c>
      <c r="V394" s="1">
        <v>33600</v>
      </c>
      <c r="W394" s="182">
        <f t="shared" si="15"/>
        <v>43.994999999999997</v>
      </c>
      <c r="X394" s="1" t="s">
        <v>4868</v>
      </c>
      <c r="AA394" s="292">
        <f t="shared" si="16"/>
        <v>53.410084033613444</v>
      </c>
      <c r="AB394" s="183">
        <f t="shared" si="17"/>
        <v>39.748016</v>
      </c>
      <c r="AE394" s="183">
        <f t="shared" si="18"/>
        <v>666.59999999999991</v>
      </c>
    </row>
    <row r="395" spans="3:32" x14ac:dyDescent="0.2">
      <c r="C395" s="136" t="s">
        <v>3532</v>
      </c>
      <c r="D395" s="133">
        <v>4</v>
      </c>
      <c r="E395" s="133" t="s">
        <v>3536</v>
      </c>
      <c r="F395" s="133" t="s">
        <v>3537</v>
      </c>
      <c r="G395" s="133">
        <v>303</v>
      </c>
      <c r="H395" s="133"/>
      <c r="I395" s="133">
        <v>1</v>
      </c>
      <c r="J395" s="133">
        <v>22</v>
      </c>
      <c r="K395" s="133">
        <v>45</v>
      </c>
      <c r="L395" s="133"/>
      <c r="M395" s="133"/>
      <c r="N395" s="133"/>
      <c r="O395" s="133" t="s">
        <v>3414</v>
      </c>
      <c r="P395" s="133" t="s">
        <v>4804</v>
      </c>
      <c r="Q395" s="166">
        <v>40976</v>
      </c>
      <c r="R395" s="1">
        <v>3.21</v>
      </c>
      <c r="S395" s="1">
        <v>59.5</v>
      </c>
      <c r="V395" s="1">
        <v>33600</v>
      </c>
      <c r="W395" s="182">
        <f t="shared" si="15"/>
        <v>43.994999999999997</v>
      </c>
      <c r="X395" s="1" t="s">
        <v>4868</v>
      </c>
      <c r="AA395" s="292">
        <f t="shared" si="16"/>
        <v>5.3410084033613447</v>
      </c>
      <c r="AB395" s="183">
        <f t="shared" si="17"/>
        <v>3.9748016000000002</v>
      </c>
      <c r="AE395" s="183">
        <f t="shared" si="18"/>
        <v>66.66</v>
      </c>
    </row>
    <row r="396" spans="3:32" x14ac:dyDescent="0.2">
      <c r="C396" s="136" t="s">
        <v>3532</v>
      </c>
      <c r="D396" s="133">
        <v>5</v>
      </c>
      <c r="E396" s="133" t="s">
        <v>3538</v>
      </c>
      <c r="F396" s="133" t="s">
        <v>3539</v>
      </c>
      <c r="G396" s="133">
        <v>303</v>
      </c>
      <c r="H396" s="133"/>
      <c r="I396" s="133">
        <v>1</v>
      </c>
      <c r="J396" s="133">
        <v>23</v>
      </c>
      <c r="K396" s="133">
        <v>45</v>
      </c>
      <c r="L396" s="133"/>
      <c r="M396" s="133"/>
      <c r="N396" s="133"/>
      <c r="O396" s="133" t="s">
        <v>4091</v>
      </c>
      <c r="P396" s="133" t="s">
        <v>4807</v>
      </c>
      <c r="Q396" s="166">
        <v>40977</v>
      </c>
      <c r="R396" s="1">
        <v>3.21</v>
      </c>
      <c r="S396" s="1">
        <v>59.5</v>
      </c>
      <c r="V396" s="1">
        <v>33600</v>
      </c>
      <c r="W396" s="182">
        <f t="shared" si="15"/>
        <v>43.994999999999997</v>
      </c>
      <c r="X396" s="1" t="s">
        <v>4868</v>
      </c>
      <c r="AA396" s="292">
        <f t="shared" si="16"/>
        <v>5.5837815126050421</v>
      </c>
      <c r="AB396" s="183">
        <f t="shared" si="17"/>
        <v>4.1554744000000001</v>
      </c>
      <c r="AE396" s="183">
        <f t="shared" si="18"/>
        <v>69.69</v>
      </c>
    </row>
    <row r="397" spans="3:32" x14ac:dyDescent="0.2">
      <c r="C397" s="136" t="s">
        <v>3532</v>
      </c>
      <c r="D397" s="133">
        <v>6</v>
      </c>
      <c r="E397" s="133" t="s">
        <v>3540</v>
      </c>
      <c r="F397" s="133" t="s">
        <v>3541</v>
      </c>
      <c r="G397" s="133">
        <v>303</v>
      </c>
      <c r="H397" s="133"/>
      <c r="I397" s="133">
        <v>1</v>
      </c>
      <c r="J397" s="133">
        <v>55</v>
      </c>
      <c r="K397" s="133">
        <v>45</v>
      </c>
      <c r="L397" s="133"/>
      <c r="M397" s="133"/>
      <c r="N397" s="133"/>
      <c r="O397" s="133" t="s">
        <v>4451</v>
      </c>
      <c r="P397" s="133" t="s">
        <v>4804</v>
      </c>
      <c r="Q397" s="166">
        <v>40980</v>
      </c>
      <c r="R397" s="1">
        <v>3.21</v>
      </c>
      <c r="S397" s="1">
        <v>72</v>
      </c>
      <c r="V397" s="1">
        <v>33600</v>
      </c>
      <c r="W397" s="182">
        <f t="shared" si="15"/>
        <v>43.994999999999997</v>
      </c>
      <c r="X397" s="1" t="s">
        <v>4868</v>
      </c>
      <c r="AA397" s="292">
        <f t="shared" si="16"/>
        <v>11.034375000000001</v>
      </c>
      <c r="AB397" s="183">
        <f t="shared" si="17"/>
        <v>9.9370039999999999</v>
      </c>
      <c r="AE397" s="183">
        <f t="shared" si="18"/>
        <v>166.64999999999998</v>
      </c>
    </row>
    <row r="398" spans="3:32" x14ac:dyDescent="0.2">
      <c r="C398" s="136" t="s">
        <v>3532</v>
      </c>
      <c r="D398" s="133">
        <v>7</v>
      </c>
      <c r="E398" s="133" t="s">
        <v>3542</v>
      </c>
      <c r="F398" s="133" t="s">
        <v>3543</v>
      </c>
      <c r="G398" s="133">
        <v>303</v>
      </c>
      <c r="H398" s="133"/>
      <c r="I398" s="133">
        <v>1</v>
      </c>
      <c r="J398" s="133">
        <v>264</v>
      </c>
      <c r="K398" s="133">
        <v>55</v>
      </c>
      <c r="L398" s="133"/>
      <c r="M398" s="133"/>
      <c r="N398" s="133"/>
      <c r="O398" s="133" t="s">
        <v>4451</v>
      </c>
      <c r="P398" s="133" t="s">
        <v>4804</v>
      </c>
      <c r="Q398" s="166">
        <v>40986</v>
      </c>
      <c r="R398" s="1">
        <v>3.21</v>
      </c>
      <c r="S398" s="1">
        <v>72</v>
      </c>
      <c r="V398" s="1">
        <v>33600</v>
      </c>
      <c r="W398" s="182">
        <f t="shared" si="15"/>
        <v>43.994999999999997</v>
      </c>
      <c r="X398" s="1" t="s">
        <v>4868</v>
      </c>
      <c r="AA398" s="292">
        <f t="shared" si="16"/>
        <v>64.734999999999999</v>
      </c>
      <c r="AB398" s="183">
        <f t="shared" si="17"/>
        <v>47.697619199999998</v>
      </c>
      <c r="AE398" s="183">
        <f t="shared" si="18"/>
        <v>799.92</v>
      </c>
    </row>
    <row r="399" spans="3:32" x14ac:dyDescent="0.2">
      <c r="C399" s="136" t="s">
        <v>3532</v>
      </c>
      <c r="D399" s="133">
        <v>8</v>
      </c>
      <c r="E399" s="133" t="s">
        <v>3544</v>
      </c>
      <c r="F399" s="133" t="s">
        <v>2923</v>
      </c>
      <c r="G399" s="133">
        <v>303</v>
      </c>
      <c r="H399" s="133"/>
      <c r="I399" s="133">
        <v>1</v>
      </c>
      <c r="J399" s="133">
        <v>110</v>
      </c>
      <c r="K399" s="133">
        <v>45</v>
      </c>
      <c r="L399" s="133"/>
      <c r="M399" s="133"/>
      <c r="N399" s="133"/>
      <c r="O399" s="133" t="s">
        <v>4451</v>
      </c>
      <c r="P399" s="133" t="s">
        <v>669</v>
      </c>
      <c r="Q399" s="166">
        <v>40988</v>
      </c>
      <c r="R399" s="1">
        <v>3.21</v>
      </c>
      <c r="S399" s="1">
        <v>72</v>
      </c>
      <c r="V399" s="1">
        <v>33600</v>
      </c>
      <c r="W399" s="182">
        <f t="shared" si="15"/>
        <v>43.994999999999997</v>
      </c>
      <c r="X399" s="1" t="s">
        <v>4868</v>
      </c>
      <c r="AA399" s="292">
        <f t="shared" si="16"/>
        <v>22.068750000000001</v>
      </c>
      <c r="AB399" s="183">
        <f t="shared" si="17"/>
        <v>19.874008</v>
      </c>
      <c r="AE399" s="183">
        <f t="shared" si="18"/>
        <v>333.29999999999995</v>
      </c>
    </row>
    <row r="400" spans="3:32" x14ac:dyDescent="0.2">
      <c r="C400" s="136" t="s">
        <v>3532</v>
      </c>
      <c r="D400" s="133">
        <v>9</v>
      </c>
      <c r="E400" s="133" t="s">
        <v>498</v>
      </c>
      <c r="F400" s="133" t="s">
        <v>3521</v>
      </c>
      <c r="G400" s="133">
        <v>303</v>
      </c>
      <c r="H400" s="133"/>
      <c r="I400" s="133">
        <v>1</v>
      </c>
      <c r="J400" s="133">
        <v>66</v>
      </c>
      <c r="K400" s="133">
        <v>45</v>
      </c>
      <c r="L400" s="133"/>
      <c r="M400" s="133"/>
      <c r="N400" s="133"/>
      <c r="O400" s="133" t="s">
        <v>4490</v>
      </c>
      <c r="P400" s="133" t="s">
        <v>776</v>
      </c>
      <c r="Q400" s="166">
        <v>40989</v>
      </c>
      <c r="R400" s="1">
        <v>3.21</v>
      </c>
      <c r="S400" s="1">
        <v>85</v>
      </c>
      <c r="V400" s="1">
        <v>33600</v>
      </c>
      <c r="W400" s="182">
        <f t="shared" si="15"/>
        <v>43.994999999999997</v>
      </c>
      <c r="X400" s="1" t="s">
        <v>4868</v>
      </c>
      <c r="AA400" s="292">
        <f t="shared" si="16"/>
        <v>11.216117647058823</v>
      </c>
      <c r="AB400" s="183">
        <f t="shared" si="17"/>
        <v>11.9244048</v>
      </c>
      <c r="AE400" s="183">
        <f t="shared" si="18"/>
        <v>199.98</v>
      </c>
    </row>
    <row r="401" spans="3:31" ht="13.5" thickBot="1" x14ac:dyDescent="0.25">
      <c r="C401" s="136" t="s">
        <v>3532</v>
      </c>
      <c r="D401" s="133">
        <v>10</v>
      </c>
      <c r="E401" s="133" t="s">
        <v>3378</v>
      </c>
      <c r="F401" s="133" t="s">
        <v>1306</v>
      </c>
      <c r="G401" s="133">
        <v>151</v>
      </c>
      <c r="H401" s="133"/>
      <c r="I401" s="133">
        <v>2</v>
      </c>
      <c r="J401" s="133">
        <v>120</v>
      </c>
      <c r="K401" s="133">
        <v>56</v>
      </c>
      <c r="L401" s="133"/>
      <c r="M401" s="133"/>
      <c r="N401" s="133"/>
      <c r="O401" s="133" t="s">
        <v>4451</v>
      </c>
      <c r="P401" s="133" t="s">
        <v>776</v>
      </c>
      <c r="Q401" s="166">
        <v>40991</v>
      </c>
      <c r="R401" s="308">
        <v>1.61</v>
      </c>
      <c r="S401" s="1">
        <v>72</v>
      </c>
      <c r="V401" s="1">
        <v>33600</v>
      </c>
      <c r="W401" s="182">
        <f t="shared" si="15"/>
        <v>43.994999999999997</v>
      </c>
      <c r="X401" s="1" t="s">
        <v>4868</v>
      </c>
      <c r="AA401" s="292">
        <f t="shared" si="16"/>
        <v>30.053333333333335</v>
      </c>
      <c r="AB401" s="183">
        <f t="shared" si="17"/>
        <v>43.361471999999999</v>
      </c>
      <c r="AE401" s="183">
        <f t="shared" si="18"/>
        <v>362.4</v>
      </c>
    </row>
    <row r="402" spans="3:31" x14ac:dyDescent="0.2">
      <c r="C402" s="293" t="s">
        <v>3532</v>
      </c>
      <c r="D402" s="293" t="s">
        <v>4908</v>
      </c>
      <c r="E402" s="12" t="s">
        <v>3538</v>
      </c>
      <c r="F402" s="12" t="s">
        <v>3541</v>
      </c>
      <c r="G402" s="12">
        <v>303</v>
      </c>
      <c r="H402" s="12"/>
      <c r="I402" s="12">
        <v>1</v>
      </c>
      <c r="J402" s="12">
        <v>23</v>
      </c>
      <c r="K402" s="12">
        <v>45</v>
      </c>
      <c r="L402" s="12"/>
      <c r="M402" s="12"/>
      <c r="N402" s="12"/>
      <c r="O402" s="12" t="s">
        <v>3603</v>
      </c>
      <c r="P402" s="12"/>
      <c r="Q402" s="296"/>
      <c r="R402" s="1">
        <v>3.21</v>
      </c>
      <c r="S402" s="1">
        <v>59.5</v>
      </c>
      <c r="V402" s="1">
        <v>33600</v>
      </c>
      <c r="W402" s="182">
        <f t="shared" si="15"/>
        <v>43.994999999999997</v>
      </c>
      <c r="X402" s="1" t="s">
        <v>4868</v>
      </c>
      <c r="AA402" s="292">
        <f t="shared" si="16"/>
        <v>5.5837815126050421</v>
      </c>
      <c r="AB402" s="183">
        <f t="shared" si="17"/>
        <v>4.1554744000000001</v>
      </c>
      <c r="AE402" s="183">
        <f t="shared" si="18"/>
        <v>69.69</v>
      </c>
    </row>
    <row r="403" spans="3:31" x14ac:dyDescent="0.2">
      <c r="C403" s="293" t="s">
        <v>3532</v>
      </c>
      <c r="D403" s="293" t="s">
        <v>4909</v>
      </c>
      <c r="E403" s="12" t="s">
        <v>499</v>
      </c>
      <c r="F403" s="12" t="s">
        <v>500</v>
      </c>
      <c r="G403" s="12">
        <v>303</v>
      </c>
      <c r="H403" s="12"/>
      <c r="I403" s="12">
        <v>1</v>
      </c>
      <c r="J403" s="12">
        <v>97</v>
      </c>
      <c r="K403" s="12">
        <v>45</v>
      </c>
      <c r="L403" s="12"/>
      <c r="M403" s="12"/>
      <c r="N403" s="12"/>
      <c r="O403" s="12" t="s">
        <v>3603</v>
      </c>
      <c r="P403" s="12"/>
      <c r="Q403" s="296"/>
      <c r="R403" s="1">
        <v>3.21</v>
      </c>
      <c r="S403" s="1">
        <v>59.5</v>
      </c>
      <c r="V403" s="1">
        <v>33600</v>
      </c>
      <c r="W403" s="182">
        <f t="shared" si="15"/>
        <v>43.994999999999997</v>
      </c>
      <c r="X403" s="1" t="s">
        <v>4868</v>
      </c>
      <c r="AA403" s="292">
        <f t="shared" si="16"/>
        <v>23.548991596638654</v>
      </c>
      <c r="AB403" s="183">
        <f t="shared" si="17"/>
        <v>17.5252616</v>
      </c>
      <c r="AE403" s="183">
        <f t="shared" si="18"/>
        <v>293.90999999999997</v>
      </c>
    </row>
    <row r="404" spans="3:31" x14ac:dyDescent="0.2">
      <c r="C404" s="136" t="s">
        <v>3532</v>
      </c>
      <c r="D404" s="133">
        <v>13</v>
      </c>
      <c r="E404" s="133" t="s">
        <v>501</v>
      </c>
      <c r="F404" s="133" t="s">
        <v>502</v>
      </c>
      <c r="G404" s="133">
        <v>303</v>
      </c>
      <c r="H404" s="133"/>
      <c r="I404" s="133">
        <v>1</v>
      </c>
      <c r="J404" s="133">
        <v>121</v>
      </c>
      <c r="K404" s="133">
        <v>36</v>
      </c>
      <c r="L404" s="133"/>
      <c r="M404" s="133"/>
      <c r="N404" s="133"/>
      <c r="O404" s="133" t="s">
        <v>3694</v>
      </c>
      <c r="P404" s="376" t="s">
        <v>669</v>
      </c>
      <c r="Q404" s="442">
        <v>40996</v>
      </c>
      <c r="R404" s="1">
        <v>3.21</v>
      </c>
      <c r="S404" s="1">
        <v>59.5</v>
      </c>
      <c r="V404" s="1">
        <v>33600</v>
      </c>
      <c r="W404" s="182">
        <f t="shared" si="15"/>
        <v>43.994999999999997</v>
      </c>
      <c r="X404" s="1" t="s">
        <v>4868</v>
      </c>
      <c r="AA404" s="292">
        <f t="shared" si="16"/>
        <v>23.500436974789917</v>
      </c>
      <c r="AB404" s="183">
        <f t="shared" si="17"/>
        <v>21.8614088</v>
      </c>
      <c r="AE404" s="183">
        <f t="shared" si="18"/>
        <v>366.63</v>
      </c>
    </row>
    <row r="405" spans="3:31" x14ac:dyDescent="0.2">
      <c r="C405" s="136" t="s">
        <v>3532</v>
      </c>
      <c r="D405" s="133">
        <v>14</v>
      </c>
      <c r="E405" s="133" t="s">
        <v>3378</v>
      </c>
      <c r="F405" s="133" t="s">
        <v>1306</v>
      </c>
      <c r="G405" s="133">
        <v>151</v>
      </c>
      <c r="H405" s="133"/>
      <c r="I405" s="133">
        <v>2</v>
      </c>
      <c r="J405" s="133">
        <v>120</v>
      </c>
      <c r="K405" s="133">
        <v>56</v>
      </c>
      <c r="L405" s="133"/>
      <c r="M405" s="133"/>
      <c r="N405" s="133"/>
      <c r="O405" s="133" t="s">
        <v>4451</v>
      </c>
      <c r="P405" s="133" t="s">
        <v>4804</v>
      </c>
      <c r="Q405" s="166">
        <v>40998</v>
      </c>
      <c r="R405" s="1">
        <v>1.61</v>
      </c>
      <c r="S405" s="1">
        <v>72</v>
      </c>
      <c r="V405" s="1">
        <v>33600</v>
      </c>
      <c r="W405" s="182">
        <f t="shared" si="15"/>
        <v>43.994999999999997</v>
      </c>
      <c r="X405" s="1" t="s">
        <v>4868</v>
      </c>
      <c r="AA405" s="292">
        <f t="shared" si="16"/>
        <v>30.053333333333335</v>
      </c>
      <c r="AB405" s="183">
        <f t="shared" si="17"/>
        <v>43.361471999999999</v>
      </c>
      <c r="AE405" s="183">
        <f t="shared" si="18"/>
        <v>362.4</v>
      </c>
    </row>
    <row r="406" spans="3:31" x14ac:dyDescent="0.2">
      <c r="C406" s="136" t="s">
        <v>3532</v>
      </c>
      <c r="D406" s="133">
        <v>15</v>
      </c>
      <c r="E406" s="133" t="s">
        <v>3378</v>
      </c>
      <c r="F406" s="133" t="s">
        <v>503</v>
      </c>
      <c r="G406" s="133">
        <v>303</v>
      </c>
      <c r="H406" s="133"/>
      <c r="I406" s="133">
        <v>1</v>
      </c>
      <c r="J406" s="133">
        <v>310</v>
      </c>
      <c r="K406" s="133">
        <v>56</v>
      </c>
      <c r="L406" s="133"/>
      <c r="M406" s="133"/>
      <c r="N406" s="133"/>
      <c r="O406" s="133" t="s">
        <v>3414</v>
      </c>
      <c r="P406" s="133"/>
      <c r="Q406" s="166"/>
      <c r="R406" s="1">
        <v>3.21</v>
      </c>
      <c r="S406" s="1">
        <v>59.5</v>
      </c>
      <c r="V406" s="1">
        <v>33600</v>
      </c>
      <c r="W406" s="182">
        <f t="shared" si="15"/>
        <v>43.994999999999997</v>
      </c>
      <c r="X406" s="1" t="s">
        <v>4868</v>
      </c>
      <c r="AA406" s="292">
        <f t="shared" si="16"/>
        <v>93.656470588235294</v>
      </c>
      <c r="AB406" s="183">
        <f t="shared" si="17"/>
        <v>56.00856799999999</v>
      </c>
      <c r="AE406" s="183">
        <f t="shared" si="18"/>
        <v>939.3</v>
      </c>
    </row>
    <row r="407" spans="3:31" x14ac:dyDescent="0.2">
      <c r="C407" s="136" t="s">
        <v>3532</v>
      </c>
      <c r="D407" s="133">
        <v>16</v>
      </c>
      <c r="E407" s="133" t="s">
        <v>3378</v>
      </c>
      <c r="F407" s="133" t="s">
        <v>1306</v>
      </c>
      <c r="G407" s="133">
        <v>151</v>
      </c>
      <c r="H407" s="133"/>
      <c r="I407" s="133">
        <v>2</v>
      </c>
      <c r="J407" s="133">
        <v>150</v>
      </c>
      <c r="K407" s="133">
        <v>56</v>
      </c>
      <c r="L407" s="133"/>
      <c r="M407" s="133"/>
      <c r="N407" s="133"/>
      <c r="O407" s="133" t="s">
        <v>4451</v>
      </c>
      <c r="P407" s="133" t="s">
        <v>2360</v>
      </c>
      <c r="Q407" s="166">
        <v>41010</v>
      </c>
      <c r="R407" s="1">
        <v>1.61</v>
      </c>
      <c r="S407" s="1">
        <v>72</v>
      </c>
      <c r="V407" s="1">
        <v>33600</v>
      </c>
      <c r="W407" s="182">
        <f t="shared" si="15"/>
        <v>43.994999999999997</v>
      </c>
      <c r="X407" s="1" t="s">
        <v>4868</v>
      </c>
      <c r="AA407" s="292">
        <f t="shared" si="16"/>
        <v>37.56666666666667</v>
      </c>
      <c r="AB407" s="183">
        <f t="shared" si="17"/>
        <v>54.201839999999997</v>
      </c>
      <c r="AE407" s="183">
        <f t="shared" si="18"/>
        <v>453</v>
      </c>
    </row>
    <row r="408" spans="3:31" x14ac:dyDescent="0.2">
      <c r="C408" s="136" t="s">
        <v>3532</v>
      </c>
      <c r="D408" s="133">
        <v>17</v>
      </c>
      <c r="E408" s="133" t="s">
        <v>504</v>
      </c>
      <c r="F408" s="133" t="s">
        <v>505</v>
      </c>
      <c r="G408" s="133">
        <v>303</v>
      </c>
      <c r="H408" s="133"/>
      <c r="I408" s="133">
        <v>1</v>
      </c>
      <c r="J408" s="133">
        <v>330</v>
      </c>
      <c r="K408" s="133">
        <v>63</v>
      </c>
      <c r="L408" s="133"/>
      <c r="M408" s="133"/>
      <c r="N408" s="133"/>
      <c r="O408" s="133" t="s">
        <v>1524</v>
      </c>
      <c r="P408" s="133" t="s">
        <v>669</v>
      </c>
      <c r="Q408" s="166">
        <v>41017</v>
      </c>
      <c r="R408" s="1">
        <v>3.21</v>
      </c>
      <c r="S408" s="1">
        <v>59.5</v>
      </c>
      <c r="V408" s="1">
        <v>33600</v>
      </c>
      <c r="W408" s="182">
        <f t="shared" si="15"/>
        <v>43.994999999999997</v>
      </c>
      <c r="X408" s="1" t="s">
        <v>4868</v>
      </c>
      <c r="AA408" s="292">
        <f t="shared" si="16"/>
        <v>112.16117647058823</v>
      </c>
      <c r="AB408" s="183">
        <f t="shared" si="17"/>
        <v>59.62202400000001</v>
      </c>
      <c r="AE408" s="183">
        <f t="shared" si="18"/>
        <v>999.9</v>
      </c>
    </row>
    <row r="409" spans="3:31" x14ac:dyDescent="0.2">
      <c r="C409" s="136" t="s">
        <v>3532</v>
      </c>
      <c r="D409" s="133">
        <v>18</v>
      </c>
      <c r="E409" s="133" t="s">
        <v>1525</v>
      </c>
      <c r="F409" s="133" t="s">
        <v>1526</v>
      </c>
      <c r="G409" s="133">
        <v>303</v>
      </c>
      <c r="H409" s="133"/>
      <c r="I409" s="133">
        <v>1</v>
      </c>
      <c r="J409" s="133">
        <v>1</v>
      </c>
      <c r="K409" s="133">
        <v>45</v>
      </c>
      <c r="L409" s="133"/>
      <c r="M409" s="133"/>
      <c r="N409" s="133"/>
      <c r="O409" s="133" t="s">
        <v>1527</v>
      </c>
      <c r="P409" s="133" t="s">
        <v>669</v>
      </c>
      <c r="Q409" s="166">
        <v>41017</v>
      </c>
      <c r="R409" s="1">
        <v>3.21</v>
      </c>
      <c r="S409" s="1">
        <v>59.5</v>
      </c>
      <c r="V409" s="1">
        <v>33600</v>
      </c>
      <c r="W409" s="182">
        <f t="shared" si="15"/>
        <v>43.994999999999997</v>
      </c>
      <c r="X409" s="1" t="s">
        <v>4868</v>
      </c>
      <c r="AA409" s="292">
        <f t="shared" si="16"/>
        <v>0.24277310924369747</v>
      </c>
      <c r="AB409" s="183">
        <f t="shared" si="17"/>
        <v>0.18067279999999997</v>
      </c>
      <c r="AE409" s="183">
        <f t="shared" si="18"/>
        <v>3.03</v>
      </c>
    </row>
    <row r="410" spans="3:31" x14ac:dyDescent="0.2">
      <c r="C410" s="136" t="s">
        <v>3532</v>
      </c>
      <c r="D410" s="133">
        <v>19</v>
      </c>
      <c r="E410" s="133" t="s">
        <v>1528</v>
      </c>
      <c r="F410" s="133" t="s">
        <v>3428</v>
      </c>
      <c r="G410" s="133">
        <v>303</v>
      </c>
      <c r="H410" s="133"/>
      <c r="I410" s="133">
        <v>1</v>
      </c>
      <c r="J410" s="133">
        <v>13</v>
      </c>
      <c r="K410" s="133">
        <v>45</v>
      </c>
      <c r="L410" s="133"/>
      <c r="M410" s="133"/>
      <c r="N410" s="133"/>
      <c r="O410" s="133" t="s">
        <v>4091</v>
      </c>
      <c r="P410" s="133" t="s">
        <v>4804</v>
      </c>
      <c r="Q410" s="166">
        <v>41017</v>
      </c>
      <c r="R410" s="1">
        <v>3.21</v>
      </c>
      <c r="S410" s="1">
        <v>59.5</v>
      </c>
      <c r="V410" s="1">
        <v>33600</v>
      </c>
      <c r="W410" s="182">
        <f t="shared" si="15"/>
        <v>43.994999999999997</v>
      </c>
      <c r="X410" s="1" t="s">
        <v>4868</v>
      </c>
      <c r="AA410" s="292">
        <f t="shared" si="16"/>
        <v>3.156050420168067</v>
      </c>
      <c r="AB410" s="183">
        <f t="shared" si="17"/>
        <v>2.3487464</v>
      </c>
      <c r="AE410" s="183">
        <f t="shared" si="18"/>
        <v>39.39</v>
      </c>
    </row>
    <row r="411" spans="3:31" x14ac:dyDescent="0.2">
      <c r="C411" s="136" t="s">
        <v>3532</v>
      </c>
      <c r="D411" s="133">
        <v>20</v>
      </c>
      <c r="E411" s="133" t="s">
        <v>3538</v>
      </c>
      <c r="F411" s="133" t="s">
        <v>1529</v>
      </c>
      <c r="G411" s="133">
        <v>303</v>
      </c>
      <c r="H411" s="133"/>
      <c r="I411" s="133">
        <v>1</v>
      </c>
      <c r="J411" s="133">
        <v>10</v>
      </c>
      <c r="K411" s="133">
        <v>45</v>
      </c>
      <c r="L411" s="133"/>
      <c r="M411" s="133"/>
      <c r="N411" s="133"/>
      <c r="O411" s="133" t="s">
        <v>2528</v>
      </c>
      <c r="P411" s="133" t="s">
        <v>663</v>
      </c>
      <c r="Q411" s="166">
        <v>41017</v>
      </c>
      <c r="R411" s="1">
        <v>3.21</v>
      </c>
      <c r="S411" s="1">
        <v>59.5</v>
      </c>
      <c r="V411" s="1">
        <v>33600</v>
      </c>
      <c r="W411" s="182">
        <f t="shared" si="15"/>
        <v>43.994999999999997</v>
      </c>
      <c r="X411" s="1" t="s">
        <v>4868</v>
      </c>
      <c r="AA411" s="292">
        <f t="shared" si="16"/>
        <v>2.4277310924369746</v>
      </c>
      <c r="AB411" s="183">
        <f t="shared" si="17"/>
        <v>1.8067280000000001</v>
      </c>
      <c r="AE411" s="183">
        <f t="shared" si="18"/>
        <v>30.299999999999997</v>
      </c>
    </row>
    <row r="412" spans="3:31" x14ac:dyDescent="0.2">
      <c r="C412" s="136" t="s">
        <v>3532</v>
      </c>
      <c r="D412" s="133">
        <v>21</v>
      </c>
      <c r="E412" s="133" t="s">
        <v>1530</v>
      </c>
      <c r="F412" s="133" t="s">
        <v>2664</v>
      </c>
      <c r="G412" s="133">
        <v>303</v>
      </c>
      <c r="H412" s="133"/>
      <c r="I412" s="133">
        <v>1</v>
      </c>
      <c r="J412" s="133">
        <v>137.5</v>
      </c>
      <c r="K412" s="133">
        <v>45</v>
      </c>
      <c r="L412" s="133"/>
      <c r="M412" s="133"/>
      <c r="N412" s="133"/>
      <c r="O412" s="133" t="s">
        <v>1531</v>
      </c>
      <c r="P412" s="133" t="s">
        <v>4804</v>
      </c>
      <c r="Q412" s="166">
        <v>41019</v>
      </c>
      <c r="R412" s="1">
        <v>3.21</v>
      </c>
      <c r="S412" s="1">
        <v>59.5</v>
      </c>
      <c r="V412" s="1">
        <v>33600</v>
      </c>
      <c r="W412" s="182">
        <f t="shared" si="15"/>
        <v>43.994999999999997</v>
      </c>
      <c r="X412" s="1" t="s">
        <v>4868</v>
      </c>
      <c r="AA412" s="292">
        <f t="shared" si="16"/>
        <v>33.381302521008401</v>
      </c>
      <c r="AB412" s="183">
        <f t="shared" si="17"/>
        <v>24.842509999999997</v>
      </c>
      <c r="AE412" s="183">
        <f t="shared" si="18"/>
        <v>416.625</v>
      </c>
    </row>
    <row r="413" spans="3:31" x14ac:dyDescent="0.2">
      <c r="C413" s="136" t="s">
        <v>3532</v>
      </c>
      <c r="D413" s="133">
        <v>22</v>
      </c>
      <c r="E413" s="133" t="s">
        <v>1532</v>
      </c>
      <c r="F413" s="133" t="s">
        <v>2664</v>
      </c>
      <c r="G413" s="133">
        <v>151</v>
      </c>
      <c r="H413" s="133"/>
      <c r="I413" s="133">
        <v>2</v>
      </c>
      <c r="J413" s="133">
        <v>137.5</v>
      </c>
      <c r="K413" s="133">
        <v>45</v>
      </c>
      <c r="L413" s="133"/>
      <c r="M413" s="133"/>
      <c r="N413" s="133"/>
      <c r="O413" s="133" t="s">
        <v>2962</v>
      </c>
      <c r="P413" s="133" t="s">
        <v>3366</v>
      </c>
      <c r="Q413" s="166">
        <v>41022</v>
      </c>
      <c r="R413" s="1">
        <v>1.61</v>
      </c>
      <c r="S413" s="1">
        <v>59.5</v>
      </c>
      <c r="V413" s="1">
        <v>33600</v>
      </c>
      <c r="W413" s="182">
        <f t="shared" si="15"/>
        <v>43.994999999999997</v>
      </c>
      <c r="X413" s="1" t="s">
        <v>4868</v>
      </c>
      <c r="AA413" s="292">
        <f t="shared" si="16"/>
        <v>33.485294117647058</v>
      </c>
      <c r="AB413" s="183">
        <f t="shared" si="17"/>
        <v>49.685019999999994</v>
      </c>
      <c r="AE413" s="183">
        <f t="shared" si="18"/>
        <v>415.25</v>
      </c>
    </row>
    <row r="414" spans="3:31" ht="13.5" thickBot="1" x14ac:dyDescent="0.25">
      <c r="C414" s="136" t="s">
        <v>3532</v>
      </c>
      <c r="D414" s="133">
        <v>23</v>
      </c>
      <c r="E414" s="133" t="s">
        <v>1533</v>
      </c>
      <c r="F414" s="133" t="s">
        <v>721</v>
      </c>
      <c r="G414" s="133">
        <v>151</v>
      </c>
      <c r="H414" s="133"/>
      <c r="I414" s="133">
        <v>2</v>
      </c>
      <c r="J414" s="133">
        <v>220</v>
      </c>
      <c r="K414" s="133">
        <v>26</v>
      </c>
      <c r="L414" s="133"/>
      <c r="M414" s="133"/>
      <c r="N414" s="133"/>
      <c r="O414" s="133" t="s">
        <v>3530</v>
      </c>
      <c r="P414" s="133" t="s">
        <v>3366</v>
      </c>
      <c r="Q414" s="166">
        <v>41024</v>
      </c>
      <c r="R414" s="308">
        <v>1.61</v>
      </c>
      <c r="S414" s="1">
        <v>25.3</v>
      </c>
      <c r="V414" s="1">
        <v>33600</v>
      </c>
      <c r="W414" s="182">
        <f t="shared" si="15"/>
        <v>43.994999999999997</v>
      </c>
      <c r="X414" s="1" t="s">
        <v>4868</v>
      </c>
      <c r="AA414" s="292">
        <f t="shared" si="16"/>
        <v>72.8</v>
      </c>
      <c r="AB414" s="183">
        <f t="shared" si="17"/>
        <v>79.496032</v>
      </c>
      <c r="AE414" s="183">
        <f t="shared" si="18"/>
        <v>664.4</v>
      </c>
    </row>
    <row r="415" spans="3:31" x14ac:dyDescent="0.2">
      <c r="C415" s="136" t="s">
        <v>3532</v>
      </c>
      <c r="D415" s="133">
        <v>24</v>
      </c>
      <c r="E415" s="133" t="s">
        <v>1533</v>
      </c>
      <c r="F415" s="133" t="s">
        <v>721</v>
      </c>
      <c r="G415" s="133">
        <v>151</v>
      </c>
      <c r="H415" s="133"/>
      <c r="I415" s="133">
        <v>2</v>
      </c>
      <c r="J415" s="133">
        <v>220</v>
      </c>
      <c r="K415" s="133">
        <v>26</v>
      </c>
      <c r="L415" s="133"/>
      <c r="M415" s="133"/>
      <c r="N415" s="133"/>
      <c r="O415" s="133" t="s">
        <v>3530</v>
      </c>
      <c r="P415" s="133" t="s">
        <v>2277</v>
      </c>
      <c r="Q415" s="166">
        <v>41026</v>
      </c>
      <c r="R415" s="1">
        <v>1.61</v>
      </c>
      <c r="S415" s="1">
        <v>25.3</v>
      </c>
      <c r="V415" s="1">
        <v>16800</v>
      </c>
      <c r="W415" s="182">
        <f t="shared" si="15"/>
        <v>43.994999999999997</v>
      </c>
      <c r="X415" s="1" t="s">
        <v>4868</v>
      </c>
      <c r="AA415" s="292">
        <f t="shared" si="16"/>
        <v>72.8</v>
      </c>
      <c r="AB415" s="183">
        <f t="shared" si="17"/>
        <v>39.748016</v>
      </c>
      <c r="AE415" s="183">
        <f t="shared" si="18"/>
        <v>664.4</v>
      </c>
    </row>
    <row r="416" spans="3:31" x14ac:dyDescent="0.2">
      <c r="C416" s="136" t="s">
        <v>3532</v>
      </c>
      <c r="D416" s="133">
        <v>25</v>
      </c>
      <c r="E416" s="133" t="s">
        <v>1534</v>
      </c>
      <c r="F416" s="133" t="s">
        <v>2664</v>
      </c>
      <c r="G416" s="133">
        <v>303</v>
      </c>
      <c r="H416" s="133"/>
      <c r="I416" s="133">
        <v>1</v>
      </c>
      <c r="J416" s="133">
        <v>53</v>
      </c>
      <c r="K416" s="133">
        <v>45</v>
      </c>
      <c r="L416" s="133"/>
      <c r="M416" s="133"/>
      <c r="N416" s="133"/>
      <c r="O416" s="133" t="s">
        <v>3616</v>
      </c>
      <c r="P416" s="133" t="s">
        <v>4804</v>
      </c>
      <c r="Q416" s="166">
        <v>41027</v>
      </c>
      <c r="R416" s="133">
        <v>3.21</v>
      </c>
      <c r="S416" s="1">
        <v>59.5</v>
      </c>
      <c r="V416" s="1">
        <v>33600</v>
      </c>
      <c r="W416" s="182">
        <f t="shared" si="15"/>
        <v>43.994999999999997</v>
      </c>
      <c r="X416" s="1" t="s">
        <v>4868</v>
      </c>
      <c r="AA416" s="292">
        <f t="shared" si="16"/>
        <v>12.866974789915966</v>
      </c>
      <c r="AB416" s="183">
        <f t="shared" si="17"/>
        <v>9.5756584</v>
      </c>
      <c r="AE416" s="183">
        <f t="shared" si="18"/>
        <v>160.59</v>
      </c>
    </row>
    <row r="417" spans="3:31" x14ac:dyDescent="0.2">
      <c r="C417" s="136" t="s">
        <v>3532</v>
      </c>
      <c r="D417" s="133">
        <v>26</v>
      </c>
      <c r="E417" s="133" t="s">
        <v>1535</v>
      </c>
      <c r="F417" s="133" t="s">
        <v>1536</v>
      </c>
      <c r="G417" s="133">
        <v>151</v>
      </c>
      <c r="H417" s="133"/>
      <c r="I417" s="133">
        <v>2</v>
      </c>
      <c r="J417" s="133">
        <v>3</v>
      </c>
      <c r="K417" s="133">
        <v>54</v>
      </c>
      <c r="L417" s="133"/>
      <c r="M417" s="133"/>
      <c r="N417" s="133"/>
      <c r="O417" s="133" t="s">
        <v>2533</v>
      </c>
      <c r="P417" s="133" t="s">
        <v>4804</v>
      </c>
      <c r="Q417" s="166">
        <v>41027</v>
      </c>
      <c r="R417" s="1">
        <v>1.61</v>
      </c>
      <c r="S417" s="1">
        <v>59.5</v>
      </c>
      <c r="V417" s="1">
        <v>16800</v>
      </c>
      <c r="W417" s="182">
        <f t="shared" si="15"/>
        <v>43.994999999999997</v>
      </c>
      <c r="X417" s="1" t="s">
        <v>4868</v>
      </c>
      <c r="AA417" s="292">
        <f t="shared" si="16"/>
        <v>0.87670588235294122</v>
      </c>
      <c r="AB417" s="183">
        <f t="shared" si="17"/>
        <v>0.54201840000000001</v>
      </c>
      <c r="AE417" s="183">
        <f t="shared" si="18"/>
        <v>9.06</v>
      </c>
    </row>
    <row r="418" spans="3:31" x14ac:dyDescent="0.2">
      <c r="C418" s="136" t="s">
        <v>3532</v>
      </c>
      <c r="D418" s="133">
        <v>27</v>
      </c>
      <c r="E418" s="133" t="s">
        <v>1537</v>
      </c>
      <c r="F418" s="133" t="s">
        <v>1538</v>
      </c>
      <c r="G418" s="133">
        <v>151</v>
      </c>
      <c r="H418" s="133"/>
      <c r="I418" s="133">
        <v>2</v>
      </c>
      <c r="J418" s="133">
        <v>32</v>
      </c>
      <c r="K418" s="133">
        <v>54</v>
      </c>
      <c r="L418" s="133"/>
      <c r="M418" s="133"/>
      <c r="N418" s="133"/>
      <c r="O418" s="133" t="s">
        <v>2533</v>
      </c>
      <c r="P418" s="133" t="s">
        <v>4804</v>
      </c>
      <c r="Q418" s="166">
        <v>41027</v>
      </c>
      <c r="R418" s="1">
        <v>1.61</v>
      </c>
      <c r="S418" s="1">
        <v>59.5</v>
      </c>
      <c r="V418" s="1">
        <v>16800</v>
      </c>
      <c r="W418" s="182">
        <f t="shared" si="15"/>
        <v>43.994999999999997</v>
      </c>
      <c r="X418" s="1" t="s">
        <v>4868</v>
      </c>
      <c r="AA418" s="292">
        <f t="shared" si="16"/>
        <v>9.3515294117647052</v>
      </c>
      <c r="AB418" s="183">
        <f t="shared" si="17"/>
        <v>5.7815295999999989</v>
      </c>
      <c r="AE418" s="183">
        <f t="shared" si="18"/>
        <v>96.64</v>
      </c>
    </row>
    <row r="419" spans="3:31" x14ac:dyDescent="0.2">
      <c r="C419" s="136" t="s">
        <v>3532</v>
      </c>
      <c r="D419" s="133">
        <v>28</v>
      </c>
      <c r="E419" s="133" t="s">
        <v>3378</v>
      </c>
      <c r="F419" s="133" t="s">
        <v>1306</v>
      </c>
      <c r="G419" s="133">
        <v>151</v>
      </c>
      <c r="H419" s="133"/>
      <c r="I419" s="133">
        <v>2</v>
      </c>
      <c r="J419" s="133">
        <v>27.5</v>
      </c>
      <c r="K419" s="133">
        <v>56</v>
      </c>
      <c r="L419" s="133"/>
      <c r="M419" s="133"/>
      <c r="N419" s="133"/>
      <c r="O419" s="133" t="s">
        <v>4451</v>
      </c>
      <c r="P419" s="133" t="s">
        <v>4804</v>
      </c>
      <c r="Q419" s="166">
        <v>41031</v>
      </c>
      <c r="R419" s="1">
        <v>1.61</v>
      </c>
      <c r="S419" s="1">
        <v>72</v>
      </c>
      <c r="V419" s="1">
        <v>16800</v>
      </c>
      <c r="W419" s="182">
        <f t="shared" si="15"/>
        <v>43.994999999999997</v>
      </c>
      <c r="X419" s="1" t="s">
        <v>4868</v>
      </c>
      <c r="AA419" s="292">
        <f t="shared" si="16"/>
        <v>6.8872222222222224</v>
      </c>
      <c r="AB419" s="183">
        <f t="shared" si="17"/>
        <v>4.968502</v>
      </c>
      <c r="AE419" s="183">
        <f t="shared" si="18"/>
        <v>83.05</v>
      </c>
    </row>
    <row r="420" spans="3:31" x14ac:dyDescent="0.2">
      <c r="I420" s="201" t="s">
        <v>1539</v>
      </c>
      <c r="J420" s="201">
        <f>SUM(J407:J418)</f>
        <v>1307</v>
      </c>
      <c r="W420" s="182"/>
      <c r="AA420" s="292"/>
      <c r="AB420" s="183"/>
      <c r="AE420" s="183"/>
    </row>
    <row r="421" spans="3:31" x14ac:dyDescent="0.2">
      <c r="C421" s="316"/>
      <c r="D421" s="316"/>
      <c r="E421" s="316" t="s">
        <v>1540</v>
      </c>
      <c r="F421" s="319" t="s">
        <v>1541</v>
      </c>
      <c r="G421" s="319"/>
      <c r="H421" s="319"/>
      <c r="I421" s="319"/>
      <c r="J421" s="319"/>
      <c r="K421" s="319"/>
      <c r="L421" s="319"/>
      <c r="M421" s="319"/>
      <c r="N421" s="319"/>
      <c r="O421" s="319"/>
      <c r="P421" s="319"/>
      <c r="Q421" s="320"/>
      <c r="W421" s="182"/>
      <c r="AA421" s="292"/>
      <c r="AB421" s="183"/>
      <c r="AE421" s="183"/>
    </row>
    <row r="422" spans="3:31" x14ac:dyDescent="0.2">
      <c r="C422" s="136" t="s">
        <v>1542</v>
      </c>
      <c r="D422" s="133">
        <v>1</v>
      </c>
      <c r="E422" s="133" t="s">
        <v>1543</v>
      </c>
      <c r="F422" s="133" t="s">
        <v>2307</v>
      </c>
      <c r="G422" s="133">
        <v>151</v>
      </c>
      <c r="H422" s="133"/>
      <c r="I422" s="133">
        <v>2</v>
      </c>
      <c r="J422" s="133">
        <v>200</v>
      </c>
      <c r="K422" s="133">
        <v>54</v>
      </c>
      <c r="L422" s="133"/>
      <c r="M422" s="133"/>
      <c r="N422" s="133"/>
      <c r="O422" s="133" t="s">
        <v>4451</v>
      </c>
      <c r="P422" s="133" t="s">
        <v>669</v>
      </c>
      <c r="Q422" s="166">
        <v>41037</v>
      </c>
      <c r="R422" s="1">
        <v>1.61</v>
      </c>
      <c r="S422" s="1">
        <v>72</v>
      </c>
      <c r="V422" s="1">
        <v>16800</v>
      </c>
      <c r="W422" s="182">
        <f t="shared" ref="W422:W431" si="19">41.9*1.05</f>
        <v>43.994999999999997</v>
      </c>
      <c r="X422" s="1" t="s">
        <v>4868</v>
      </c>
      <c r="AA422" s="292">
        <f t="shared" ref="AA422:AA431" si="20">K422*100*R422*(J422*I422)/(S422*1000)</f>
        <v>48.3</v>
      </c>
      <c r="AB422" s="183">
        <f t="shared" ref="AB422:AB431" si="21">(V422*(J422*I422)*1.1)/9000*W422/1000</f>
        <v>36.134560000000008</v>
      </c>
      <c r="AE422" s="183">
        <f t="shared" ref="AE422:AE431" si="22">J422*I422*(G422/100)</f>
        <v>604</v>
      </c>
    </row>
    <row r="423" spans="3:31" x14ac:dyDescent="0.2">
      <c r="C423" s="136" t="s">
        <v>1542</v>
      </c>
      <c r="D423" s="133">
        <v>2</v>
      </c>
      <c r="E423" s="133" t="s">
        <v>1544</v>
      </c>
      <c r="F423" s="133" t="s">
        <v>1545</v>
      </c>
      <c r="G423" s="133">
        <v>151</v>
      </c>
      <c r="H423" s="133"/>
      <c r="I423" s="133">
        <v>2</v>
      </c>
      <c r="J423" s="133">
        <v>88</v>
      </c>
      <c r="K423" s="133">
        <v>45</v>
      </c>
      <c r="L423" s="133"/>
      <c r="M423" s="133"/>
      <c r="N423" s="133"/>
      <c r="O423" s="133" t="s">
        <v>1546</v>
      </c>
      <c r="P423" s="133" t="s">
        <v>669</v>
      </c>
      <c r="Q423" s="166">
        <v>41038</v>
      </c>
      <c r="R423" s="1">
        <v>1.61</v>
      </c>
      <c r="S423" s="1">
        <v>59.5</v>
      </c>
      <c r="V423" s="1">
        <v>16800</v>
      </c>
      <c r="W423" s="182">
        <f t="shared" si="19"/>
        <v>43.994999999999997</v>
      </c>
      <c r="X423" s="1" t="s">
        <v>4868</v>
      </c>
      <c r="AA423" s="292">
        <f t="shared" si="20"/>
        <v>21.430588235294117</v>
      </c>
      <c r="AB423" s="183">
        <f t="shared" si="21"/>
        <v>15.899206400000001</v>
      </c>
      <c r="AE423" s="183">
        <f t="shared" si="22"/>
        <v>265.76</v>
      </c>
    </row>
    <row r="424" spans="3:31" x14ac:dyDescent="0.2">
      <c r="C424" s="136" t="s">
        <v>1542</v>
      </c>
      <c r="D424" s="133">
        <v>3</v>
      </c>
      <c r="E424" s="133" t="s">
        <v>1547</v>
      </c>
      <c r="F424" s="133">
        <v>236312</v>
      </c>
      <c r="G424" s="133">
        <v>303</v>
      </c>
      <c r="H424" s="133"/>
      <c r="I424" s="133">
        <v>1</v>
      </c>
      <c r="J424" s="133">
        <v>55</v>
      </c>
      <c r="K424" s="133">
        <v>36</v>
      </c>
      <c r="L424" s="133"/>
      <c r="M424" s="133"/>
      <c r="N424" s="133"/>
      <c r="O424" s="133" t="s">
        <v>1548</v>
      </c>
      <c r="P424" s="133" t="s">
        <v>3366</v>
      </c>
      <c r="Q424" s="166">
        <v>41039</v>
      </c>
      <c r="R424" s="1">
        <v>3.21</v>
      </c>
      <c r="S424" s="1">
        <v>59.5</v>
      </c>
      <c r="V424" s="1">
        <v>33600</v>
      </c>
      <c r="W424" s="182">
        <f t="shared" si="19"/>
        <v>43.994999999999997</v>
      </c>
      <c r="X424" s="1" t="s">
        <v>4868</v>
      </c>
      <c r="AA424" s="292">
        <f t="shared" si="20"/>
        <v>10.682016806722689</v>
      </c>
      <c r="AB424" s="183">
        <f t="shared" si="21"/>
        <v>9.9370039999999999</v>
      </c>
      <c r="AE424" s="183">
        <f t="shared" si="22"/>
        <v>166.64999999999998</v>
      </c>
    </row>
    <row r="425" spans="3:31" x14ac:dyDescent="0.2">
      <c r="C425" s="136" t="s">
        <v>1542</v>
      </c>
      <c r="D425" s="133">
        <v>4</v>
      </c>
      <c r="E425" s="133" t="s">
        <v>1549</v>
      </c>
      <c r="F425" s="133" t="s">
        <v>2344</v>
      </c>
      <c r="G425" s="133">
        <v>151</v>
      </c>
      <c r="H425" s="133"/>
      <c r="I425" s="133">
        <v>2</v>
      </c>
      <c r="J425" s="133">
        <v>165</v>
      </c>
      <c r="K425" s="133">
        <v>54</v>
      </c>
      <c r="L425" s="133"/>
      <c r="M425" s="133"/>
      <c r="N425" s="133"/>
      <c r="O425" s="133" t="s">
        <v>4451</v>
      </c>
      <c r="P425" s="133" t="s">
        <v>776</v>
      </c>
      <c r="Q425" s="166">
        <v>41043</v>
      </c>
      <c r="R425" s="1">
        <v>1.61</v>
      </c>
      <c r="S425" s="1">
        <v>72</v>
      </c>
      <c r="V425" s="1">
        <v>16800</v>
      </c>
      <c r="W425" s="182">
        <f t="shared" si="19"/>
        <v>43.994999999999997</v>
      </c>
      <c r="X425" s="1" t="s">
        <v>4868</v>
      </c>
      <c r="AA425" s="292">
        <f t="shared" si="20"/>
        <v>39.847499999999997</v>
      </c>
      <c r="AB425" s="183">
        <f t="shared" si="21"/>
        <v>29.811012000000005</v>
      </c>
      <c r="AE425" s="183">
        <f t="shared" si="22"/>
        <v>498.3</v>
      </c>
    </row>
    <row r="426" spans="3:31" x14ac:dyDescent="0.2">
      <c r="C426" s="136" t="s">
        <v>1542</v>
      </c>
      <c r="D426" s="133">
        <v>5</v>
      </c>
      <c r="E426" s="133" t="s">
        <v>1550</v>
      </c>
      <c r="F426" s="133" t="s">
        <v>1551</v>
      </c>
      <c r="G426" s="133">
        <v>303</v>
      </c>
      <c r="H426" s="133"/>
      <c r="I426" s="133">
        <v>1</v>
      </c>
      <c r="J426" s="133">
        <v>55</v>
      </c>
      <c r="K426" s="133">
        <v>50</v>
      </c>
      <c r="L426" s="133"/>
      <c r="M426" s="133"/>
      <c r="N426" s="133"/>
      <c r="O426" s="133" t="s">
        <v>4556</v>
      </c>
      <c r="P426" s="133" t="s">
        <v>776</v>
      </c>
      <c r="Q426" s="166">
        <v>41044</v>
      </c>
      <c r="R426" s="1">
        <v>3.21</v>
      </c>
      <c r="S426" s="1">
        <v>59.5</v>
      </c>
      <c r="V426" s="1">
        <v>33600</v>
      </c>
      <c r="W426" s="182">
        <f t="shared" si="19"/>
        <v>43.994999999999997</v>
      </c>
      <c r="X426" s="1" t="s">
        <v>4868</v>
      </c>
      <c r="AA426" s="292">
        <f t="shared" si="20"/>
        <v>14.836134453781513</v>
      </c>
      <c r="AB426" s="183">
        <f t="shared" si="21"/>
        <v>9.9370039999999999</v>
      </c>
      <c r="AE426" s="183">
        <f t="shared" si="22"/>
        <v>166.64999999999998</v>
      </c>
    </row>
    <row r="427" spans="3:31" x14ac:dyDescent="0.2">
      <c r="C427" s="136" t="s">
        <v>1542</v>
      </c>
      <c r="D427" s="133">
        <v>6</v>
      </c>
      <c r="E427" s="133" t="s">
        <v>4759</v>
      </c>
      <c r="F427" s="133" t="s">
        <v>3431</v>
      </c>
      <c r="G427" s="133">
        <v>303</v>
      </c>
      <c r="H427" s="133"/>
      <c r="I427" s="133">
        <v>1</v>
      </c>
      <c r="J427" s="133">
        <v>55</v>
      </c>
      <c r="K427" s="133">
        <v>36</v>
      </c>
      <c r="L427" s="133"/>
      <c r="M427" s="133"/>
      <c r="N427" s="133"/>
      <c r="O427" s="133" t="s">
        <v>1397</v>
      </c>
      <c r="P427" s="133" t="s">
        <v>4804</v>
      </c>
      <c r="Q427" s="166">
        <v>41045</v>
      </c>
      <c r="R427" s="1">
        <v>3.21</v>
      </c>
      <c r="S427" s="1">
        <v>59.5</v>
      </c>
      <c r="V427" s="1">
        <v>33600</v>
      </c>
      <c r="W427" s="182">
        <f t="shared" si="19"/>
        <v>43.994999999999997</v>
      </c>
      <c r="X427" s="1" t="s">
        <v>4868</v>
      </c>
      <c r="AA427" s="292">
        <f t="shared" si="20"/>
        <v>10.682016806722689</v>
      </c>
      <c r="AB427" s="183">
        <f t="shared" si="21"/>
        <v>9.9370039999999999</v>
      </c>
      <c r="AE427" s="183">
        <f t="shared" si="22"/>
        <v>166.64999999999998</v>
      </c>
    </row>
    <row r="428" spans="3:31" x14ac:dyDescent="0.2">
      <c r="C428" s="136" t="s">
        <v>1542</v>
      </c>
      <c r="D428" s="133">
        <v>7</v>
      </c>
      <c r="E428" s="133" t="s">
        <v>3378</v>
      </c>
      <c r="F428" s="133" t="s">
        <v>1306</v>
      </c>
      <c r="G428" s="133">
        <v>151</v>
      </c>
      <c r="H428" s="133"/>
      <c r="I428" s="133">
        <v>2</v>
      </c>
      <c r="J428" s="133">
        <v>144</v>
      </c>
      <c r="K428" s="133">
        <v>56</v>
      </c>
      <c r="L428" s="133"/>
      <c r="M428" s="133"/>
      <c r="N428" s="133"/>
      <c r="O428" s="133" t="s">
        <v>3376</v>
      </c>
      <c r="P428" s="133" t="s">
        <v>663</v>
      </c>
      <c r="Q428" s="166">
        <v>41052</v>
      </c>
      <c r="R428" s="1">
        <v>1.61</v>
      </c>
      <c r="S428" s="1">
        <v>72</v>
      </c>
      <c r="V428" s="1">
        <v>16800</v>
      </c>
      <c r="W428" s="182">
        <f t="shared" si="19"/>
        <v>43.994999999999997</v>
      </c>
      <c r="X428" s="1" t="s">
        <v>4868</v>
      </c>
      <c r="AA428" s="292">
        <f t="shared" si="20"/>
        <v>36.064</v>
      </c>
      <c r="AB428" s="183">
        <f t="shared" si="21"/>
        <v>26.016883199999999</v>
      </c>
      <c r="AE428" s="183">
        <f t="shared" si="22"/>
        <v>434.88</v>
      </c>
    </row>
    <row r="429" spans="3:31" x14ac:dyDescent="0.2">
      <c r="C429" s="136" t="s">
        <v>1542</v>
      </c>
      <c r="D429" s="133">
        <v>8</v>
      </c>
      <c r="E429" s="133" t="s">
        <v>4760</v>
      </c>
      <c r="F429" s="133" t="s">
        <v>4761</v>
      </c>
      <c r="G429" s="133">
        <v>303</v>
      </c>
      <c r="H429" s="133"/>
      <c r="I429" s="133">
        <v>1</v>
      </c>
      <c r="J429" s="133">
        <v>55</v>
      </c>
      <c r="K429" s="133">
        <v>36</v>
      </c>
      <c r="L429" s="133"/>
      <c r="M429" s="133"/>
      <c r="N429" s="133"/>
      <c r="O429" s="133" t="s">
        <v>4825</v>
      </c>
      <c r="P429" s="133" t="s">
        <v>4804</v>
      </c>
      <c r="Q429" s="166">
        <v>41058</v>
      </c>
      <c r="R429" s="1">
        <v>3.21</v>
      </c>
      <c r="S429" s="1">
        <v>59.5</v>
      </c>
      <c r="V429" s="1">
        <v>33600</v>
      </c>
      <c r="W429" s="182">
        <f t="shared" si="19"/>
        <v>43.994999999999997</v>
      </c>
      <c r="X429" s="1" t="s">
        <v>4868</v>
      </c>
      <c r="AA429" s="292">
        <f t="shared" si="20"/>
        <v>10.682016806722689</v>
      </c>
      <c r="AB429" s="183">
        <f t="shared" si="21"/>
        <v>9.9370039999999999</v>
      </c>
      <c r="AE429" s="183">
        <f t="shared" si="22"/>
        <v>166.64999999999998</v>
      </c>
    </row>
    <row r="430" spans="3:31" ht="13.5" thickBot="1" x14ac:dyDescent="0.25">
      <c r="C430" s="136" t="s">
        <v>1542</v>
      </c>
      <c r="D430" s="133">
        <v>9</v>
      </c>
      <c r="E430" s="133" t="s">
        <v>4762</v>
      </c>
      <c r="F430" s="133" t="s">
        <v>2712</v>
      </c>
      <c r="G430" s="133">
        <v>151</v>
      </c>
      <c r="H430" s="133"/>
      <c r="I430" s="133">
        <v>2</v>
      </c>
      <c r="J430" s="133">
        <v>82</v>
      </c>
      <c r="K430" s="133">
        <v>63</v>
      </c>
      <c r="L430" s="133"/>
      <c r="M430" s="133"/>
      <c r="N430" s="133"/>
      <c r="O430" s="133" t="s">
        <v>4763</v>
      </c>
      <c r="P430" s="133" t="s">
        <v>4804</v>
      </c>
      <c r="Q430" s="166">
        <v>41060</v>
      </c>
      <c r="R430" s="1">
        <v>1.61</v>
      </c>
      <c r="S430" s="1">
        <v>59.5</v>
      </c>
      <c r="V430" s="1">
        <v>16800</v>
      </c>
      <c r="W430" s="182">
        <f t="shared" si="19"/>
        <v>43.994999999999997</v>
      </c>
      <c r="X430" s="1" t="s">
        <v>4868</v>
      </c>
      <c r="AA430" s="292">
        <f t="shared" si="20"/>
        <v>27.957176470588234</v>
      </c>
      <c r="AB430" s="183">
        <f t="shared" si="21"/>
        <v>14.815169600000001</v>
      </c>
      <c r="AE430" s="183">
        <f t="shared" si="22"/>
        <v>247.64000000000001</v>
      </c>
    </row>
    <row r="431" spans="3:31" x14ac:dyDescent="0.2">
      <c r="C431" s="136" t="s">
        <v>1542</v>
      </c>
      <c r="D431" s="133">
        <v>10</v>
      </c>
      <c r="E431" s="133" t="s">
        <v>4762</v>
      </c>
      <c r="F431" s="133" t="s">
        <v>2530</v>
      </c>
      <c r="G431" s="133">
        <v>151</v>
      </c>
      <c r="H431" s="133"/>
      <c r="I431" s="133">
        <v>2</v>
      </c>
      <c r="J431" s="133">
        <v>30</v>
      </c>
      <c r="K431" s="133">
        <v>63</v>
      </c>
      <c r="L431" s="133"/>
      <c r="M431" s="133"/>
      <c r="N431" s="133"/>
      <c r="O431" s="133" t="s">
        <v>4764</v>
      </c>
      <c r="P431" s="133" t="s">
        <v>4804</v>
      </c>
      <c r="Q431" s="166">
        <v>41061</v>
      </c>
      <c r="R431" s="443">
        <v>1.61</v>
      </c>
      <c r="S431" s="1">
        <v>59.5</v>
      </c>
      <c r="V431" s="1">
        <v>16800</v>
      </c>
      <c r="W431" s="182">
        <f t="shared" si="19"/>
        <v>43.994999999999997</v>
      </c>
      <c r="X431" s="1" t="s">
        <v>4868</v>
      </c>
      <c r="AA431" s="292">
        <f t="shared" si="20"/>
        <v>10.228235294117647</v>
      </c>
      <c r="AB431" s="183">
        <f t="shared" si="21"/>
        <v>5.4201839999999999</v>
      </c>
      <c r="AE431" s="183">
        <f t="shared" si="22"/>
        <v>90.6</v>
      </c>
    </row>
    <row r="432" spans="3:31" x14ac:dyDescent="0.2">
      <c r="C432" s="136" t="s">
        <v>1542</v>
      </c>
      <c r="D432" s="133">
        <v>11</v>
      </c>
      <c r="E432" s="133" t="s">
        <v>4765</v>
      </c>
      <c r="F432" s="133" t="s">
        <v>4766</v>
      </c>
      <c r="G432" s="133">
        <v>303</v>
      </c>
      <c r="H432" s="133"/>
      <c r="I432" s="133">
        <v>1</v>
      </c>
      <c r="J432" s="133">
        <v>48</v>
      </c>
      <c r="K432" s="133">
        <v>63</v>
      </c>
      <c r="L432" s="133"/>
      <c r="M432" s="133"/>
      <c r="N432" s="133"/>
      <c r="O432" s="133" t="s">
        <v>4767</v>
      </c>
      <c r="P432" s="133" t="s">
        <v>4804</v>
      </c>
      <c r="Q432" s="166">
        <v>41071</v>
      </c>
    </row>
    <row r="433" spans="3:31" x14ac:dyDescent="0.2">
      <c r="C433" s="136" t="s">
        <v>1542</v>
      </c>
      <c r="D433" s="133">
        <v>12</v>
      </c>
      <c r="E433" s="133" t="s">
        <v>4768</v>
      </c>
      <c r="F433" s="133" t="s">
        <v>4751</v>
      </c>
      <c r="G433" s="133">
        <v>303</v>
      </c>
      <c r="H433" s="133"/>
      <c r="I433" s="133">
        <v>1</v>
      </c>
      <c r="J433" s="133">
        <v>110</v>
      </c>
      <c r="K433" s="133">
        <v>50</v>
      </c>
      <c r="L433" s="133"/>
      <c r="M433" s="133"/>
      <c r="N433" s="133"/>
      <c r="O433" s="133" t="s">
        <v>4752</v>
      </c>
      <c r="P433" s="133" t="s">
        <v>4807</v>
      </c>
      <c r="Q433" s="166">
        <v>41073</v>
      </c>
    </row>
    <row r="434" spans="3:31" x14ac:dyDescent="0.2">
      <c r="C434" s="136" t="s">
        <v>1542</v>
      </c>
      <c r="D434" s="133">
        <v>13</v>
      </c>
      <c r="E434" s="133" t="s">
        <v>3380</v>
      </c>
      <c r="F434" s="133" t="s">
        <v>1026</v>
      </c>
      <c r="G434" s="133" t="s">
        <v>4753</v>
      </c>
      <c r="H434" s="133"/>
      <c r="I434" s="133">
        <v>2</v>
      </c>
      <c r="J434" s="133">
        <v>250</v>
      </c>
      <c r="K434" s="133">
        <v>54</v>
      </c>
      <c r="L434" s="133"/>
      <c r="M434" s="133"/>
      <c r="N434" s="133"/>
      <c r="O434" s="133" t="s">
        <v>4451</v>
      </c>
      <c r="P434" s="133" t="s">
        <v>663</v>
      </c>
      <c r="Q434" s="166">
        <v>41080</v>
      </c>
    </row>
    <row r="435" spans="3:31" x14ac:dyDescent="0.2">
      <c r="C435" s="136" t="s">
        <v>1542</v>
      </c>
      <c r="D435" s="133">
        <v>14</v>
      </c>
      <c r="E435" s="133" t="s">
        <v>4754</v>
      </c>
      <c r="F435" s="133" t="s">
        <v>4166</v>
      </c>
      <c r="G435" s="133">
        <v>151</v>
      </c>
      <c r="H435" s="133"/>
      <c r="I435" s="133">
        <v>2</v>
      </c>
      <c r="J435" s="133">
        <v>166</v>
      </c>
      <c r="K435" s="133">
        <v>54</v>
      </c>
      <c r="L435" s="133"/>
      <c r="M435" s="133"/>
      <c r="N435" s="133"/>
      <c r="O435" s="133" t="s">
        <v>4451</v>
      </c>
      <c r="P435" s="133" t="s">
        <v>4807</v>
      </c>
      <c r="Q435" s="166">
        <v>41085</v>
      </c>
    </row>
    <row r="436" spans="3:31" x14ac:dyDescent="0.2">
      <c r="C436" s="136" t="s">
        <v>1542</v>
      </c>
      <c r="D436" s="133">
        <v>15</v>
      </c>
      <c r="E436" s="133" t="s">
        <v>4755</v>
      </c>
      <c r="F436" s="133" t="s">
        <v>3428</v>
      </c>
      <c r="G436" s="133">
        <v>303</v>
      </c>
      <c r="H436" s="133"/>
      <c r="I436" s="133">
        <v>1</v>
      </c>
      <c r="J436" s="133">
        <v>286</v>
      </c>
      <c r="K436" s="133">
        <v>45</v>
      </c>
      <c r="L436" s="133"/>
      <c r="M436" s="133"/>
      <c r="N436" s="133"/>
      <c r="O436" s="133" t="s">
        <v>4091</v>
      </c>
      <c r="P436" s="133" t="s">
        <v>4807</v>
      </c>
      <c r="Q436" s="166">
        <v>41088</v>
      </c>
    </row>
    <row r="437" spans="3:31" x14ac:dyDescent="0.2">
      <c r="C437" s="136" t="s">
        <v>1542</v>
      </c>
      <c r="D437" s="133">
        <v>16</v>
      </c>
      <c r="E437" s="133" t="s">
        <v>4076</v>
      </c>
      <c r="F437" s="133" t="s">
        <v>1183</v>
      </c>
      <c r="G437" s="133">
        <v>151</v>
      </c>
      <c r="H437" s="133"/>
      <c r="I437" s="133">
        <v>2</v>
      </c>
      <c r="J437" s="133">
        <v>338</v>
      </c>
      <c r="K437" s="133">
        <v>62</v>
      </c>
      <c r="L437" s="133"/>
      <c r="M437" s="133"/>
      <c r="N437" s="133"/>
      <c r="O437" s="133" t="s">
        <v>4452</v>
      </c>
      <c r="P437" s="133" t="s">
        <v>663</v>
      </c>
      <c r="Q437" s="166">
        <v>41100</v>
      </c>
      <c r="R437" s="1">
        <v>1.61</v>
      </c>
      <c r="S437" s="1">
        <v>100</v>
      </c>
      <c r="V437" s="1">
        <v>16800</v>
      </c>
      <c r="W437" s="182">
        <f t="shared" ref="W437:W446" si="23">41.9*1.05</f>
        <v>43.994999999999997</v>
      </c>
      <c r="X437" s="1" t="s">
        <v>4868</v>
      </c>
      <c r="AA437" s="292">
        <f t="shared" ref="AA437:AA446" si="24">K437*100*R437*(J437*I437)/(S437*1000)</f>
        <v>67.478319999999997</v>
      </c>
      <c r="AB437" s="183">
        <f t="shared" ref="AB437:AB446" si="25">(V437*(J437*I437)*1.1)/9000*W437/1000</f>
        <v>61.06740640000001</v>
      </c>
      <c r="AE437" s="183">
        <f t="shared" ref="AE437:AE446" si="26">J437*I437*(G437/100)</f>
        <v>1020.76</v>
      </c>
    </row>
    <row r="438" spans="3:31" x14ac:dyDescent="0.2">
      <c r="C438" s="136" t="s">
        <v>1542</v>
      </c>
      <c r="D438" s="133">
        <v>17</v>
      </c>
      <c r="E438" s="133" t="s">
        <v>4756</v>
      </c>
      <c r="F438" s="133">
        <v>246342</v>
      </c>
      <c r="G438" s="133">
        <v>151</v>
      </c>
      <c r="H438" s="133"/>
      <c r="I438" s="133">
        <v>2</v>
      </c>
      <c r="J438" s="133">
        <v>168</v>
      </c>
      <c r="K438" s="133">
        <v>46</v>
      </c>
      <c r="L438" s="133"/>
      <c r="M438" s="133"/>
      <c r="N438" s="133"/>
      <c r="O438" s="133" t="s">
        <v>2732</v>
      </c>
      <c r="P438" s="133" t="s">
        <v>4807</v>
      </c>
      <c r="Q438" s="166">
        <v>41102</v>
      </c>
      <c r="R438" s="1">
        <v>1.61</v>
      </c>
      <c r="S438" s="1">
        <v>72</v>
      </c>
      <c r="V438" s="1">
        <v>16800</v>
      </c>
      <c r="W438" s="182">
        <f t="shared" si="23"/>
        <v>43.994999999999997</v>
      </c>
      <c r="X438" s="1" t="s">
        <v>4868</v>
      </c>
      <c r="AA438" s="292">
        <f t="shared" si="24"/>
        <v>34.56133333333333</v>
      </c>
      <c r="AB438" s="183">
        <f t="shared" si="25"/>
        <v>30.353030399999998</v>
      </c>
      <c r="AE438" s="183">
        <f t="shared" si="26"/>
        <v>507.36</v>
      </c>
    </row>
    <row r="439" spans="3:31" x14ac:dyDescent="0.2">
      <c r="C439" s="136" t="s">
        <v>1542</v>
      </c>
      <c r="D439" s="133">
        <v>18</v>
      </c>
      <c r="E439" s="133" t="s">
        <v>4757</v>
      </c>
      <c r="F439" s="133" t="s">
        <v>678</v>
      </c>
      <c r="G439" s="133">
        <v>303</v>
      </c>
      <c r="H439" s="133"/>
      <c r="I439" s="133">
        <v>1</v>
      </c>
      <c r="J439" s="133">
        <v>50</v>
      </c>
      <c r="K439" s="133">
        <v>36</v>
      </c>
      <c r="L439" s="133"/>
      <c r="M439" s="133"/>
      <c r="N439" s="133"/>
      <c r="O439" s="133" t="s">
        <v>679</v>
      </c>
      <c r="P439" s="133" t="s">
        <v>4804</v>
      </c>
      <c r="Q439" s="166">
        <v>41103</v>
      </c>
      <c r="R439" s="1">
        <v>3.21</v>
      </c>
      <c r="S439" s="1">
        <v>59.5</v>
      </c>
      <c r="V439" s="1">
        <v>33600</v>
      </c>
      <c r="W439" s="182">
        <f t="shared" si="23"/>
        <v>43.994999999999997</v>
      </c>
      <c r="X439" s="1" t="s">
        <v>4868</v>
      </c>
      <c r="AA439" s="292">
        <f t="shared" si="24"/>
        <v>9.7109243697478984</v>
      </c>
      <c r="AB439" s="183">
        <f t="shared" si="25"/>
        <v>9.0336400000000019</v>
      </c>
      <c r="AE439" s="183">
        <f t="shared" si="26"/>
        <v>151.5</v>
      </c>
    </row>
    <row r="440" spans="3:31" x14ac:dyDescent="0.2">
      <c r="C440" s="136" t="s">
        <v>1542</v>
      </c>
      <c r="D440" s="133">
        <v>19</v>
      </c>
      <c r="E440" s="133" t="s">
        <v>4756</v>
      </c>
      <c r="F440" s="133">
        <v>246342</v>
      </c>
      <c r="G440" s="133">
        <v>151</v>
      </c>
      <c r="H440" s="133"/>
      <c r="I440" s="133">
        <v>2</v>
      </c>
      <c r="J440" s="133">
        <v>82</v>
      </c>
      <c r="K440" s="133">
        <v>46</v>
      </c>
      <c r="L440" s="133"/>
      <c r="M440" s="133"/>
      <c r="N440" s="133"/>
      <c r="O440" s="133" t="s">
        <v>2732</v>
      </c>
      <c r="P440" s="133" t="s">
        <v>4807</v>
      </c>
      <c r="Q440" s="166">
        <v>41107</v>
      </c>
      <c r="R440" s="1">
        <v>1.61</v>
      </c>
      <c r="S440" s="1">
        <v>72</v>
      </c>
      <c r="V440" s="1">
        <v>16800</v>
      </c>
      <c r="W440" s="182">
        <f t="shared" si="23"/>
        <v>43.994999999999997</v>
      </c>
      <c r="X440" s="1" t="s">
        <v>4868</v>
      </c>
      <c r="AA440" s="292">
        <f t="shared" si="24"/>
        <v>16.869222222222223</v>
      </c>
      <c r="AB440" s="183">
        <f t="shared" si="25"/>
        <v>14.815169600000001</v>
      </c>
      <c r="AE440" s="183">
        <f t="shared" si="26"/>
        <v>247.64000000000001</v>
      </c>
    </row>
    <row r="441" spans="3:31" x14ac:dyDescent="0.2">
      <c r="C441" s="136" t="s">
        <v>1542</v>
      </c>
      <c r="D441" s="133">
        <v>20</v>
      </c>
      <c r="E441" s="133" t="s">
        <v>680</v>
      </c>
      <c r="F441" s="133" t="s">
        <v>4839</v>
      </c>
      <c r="G441" s="133">
        <v>151</v>
      </c>
      <c r="H441" s="133"/>
      <c r="I441" s="133">
        <v>2</v>
      </c>
      <c r="J441" s="133">
        <v>165</v>
      </c>
      <c r="K441" s="133">
        <v>54</v>
      </c>
      <c r="L441" s="133"/>
      <c r="M441" s="133"/>
      <c r="N441" s="133"/>
      <c r="O441" s="133" t="s">
        <v>4451</v>
      </c>
      <c r="P441" s="133" t="s">
        <v>663</v>
      </c>
      <c r="Q441" s="166">
        <v>41109</v>
      </c>
      <c r="R441" s="1">
        <v>1.61</v>
      </c>
      <c r="S441" s="1">
        <v>72</v>
      </c>
      <c r="V441" s="1">
        <v>16800</v>
      </c>
      <c r="W441" s="182">
        <f t="shared" si="23"/>
        <v>43.994999999999997</v>
      </c>
      <c r="X441" s="1" t="s">
        <v>4868</v>
      </c>
      <c r="AA441" s="292">
        <f t="shared" si="24"/>
        <v>39.847499999999997</v>
      </c>
      <c r="AB441" s="183">
        <f t="shared" si="25"/>
        <v>29.811012000000005</v>
      </c>
      <c r="AE441" s="183">
        <f t="shared" si="26"/>
        <v>498.3</v>
      </c>
    </row>
    <row r="442" spans="3:31" x14ac:dyDescent="0.2">
      <c r="C442" s="136" t="s">
        <v>1542</v>
      </c>
      <c r="D442" s="133">
        <v>21</v>
      </c>
      <c r="E442" s="133" t="s">
        <v>681</v>
      </c>
      <c r="F442" s="133" t="s">
        <v>682</v>
      </c>
      <c r="G442" s="133">
        <v>151.5</v>
      </c>
      <c r="H442" s="133"/>
      <c r="I442" s="133">
        <v>2</v>
      </c>
      <c r="J442" s="133">
        <v>5</v>
      </c>
      <c r="K442" s="133">
        <v>46</v>
      </c>
      <c r="L442" s="133"/>
      <c r="M442" s="133"/>
      <c r="N442" s="133"/>
      <c r="O442" s="133" t="s">
        <v>4451</v>
      </c>
      <c r="P442" s="133" t="s">
        <v>663</v>
      </c>
      <c r="Q442" s="166">
        <v>41109</v>
      </c>
      <c r="R442" s="1">
        <v>1.61</v>
      </c>
      <c r="S442" s="1">
        <v>72</v>
      </c>
      <c r="V442" s="1">
        <v>16800</v>
      </c>
      <c r="W442" s="182">
        <f t="shared" si="23"/>
        <v>43.994999999999997</v>
      </c>
      <c r="X442" s="1" t="s">
        <v>4868</v>
      </c>
      <c r="AA442" s="292">
        <f t="shared" si="24"/>
        <v>1.0286111111111111</v>
      </c>
      <c r="AB442" s="183">
        <f t="shared" si="25"/>
        <v>0.90336400000000006</v>
      </c>
      <c r="AE442" s="183">
        <f t="shared" si="26"/>
        <v>15.149999999999999</v>
      </c>
    </row>
    <row r="443" spans="3:31" x14ac:dyDescent="0.2">
      <c r="C443" s="136" t="s">
        <v>1542</v>
      </c>
      <c r="D443" s="133">
        <v>22</v>
      </c>
      <c r="E443" s="133" t="s">
        <v>683</v>
      </c>
      <c r="F443" s="133" t="s">
        <v>684</v>
      </c>
      <c r="G443" s="133">
        <v>152</v>
      </c>
      <c r="H443" s="133"/>
      <c r="I443" s="133">
        <v>2</v>
      </c>
      <c r="J443" s="133">
        <v>5</v>
      </c>
      <c r="K443" s="133">
        <v>46</v>
      </c>
      <c r="L443" s="133"/>
      <c r="M443" s="133"/>
      <c r="N443" s="133"/>
      <c r="O443" s="133" t="s">
        <v>4451</v>
      </c>
      <c r="P443" s="133" t="s">
        <v>663</v>
      </c>
      <c r="Q443" s="166">
        <v>41109</v>
      </c>
      <c r="R443" s="1">
        <v>1.61</v>
      </c>
      <c r="S443" s="1">
        <v>72</v>
      </c>
      <c r="V443" s="1">
        <v>16800</v>
      </c>
      <c r="W443" s="182">
        <f t="shared" si="23"/>
        <v>43.994999999999997</v>
      </c>
      <c r="X443" s="1" t="s">
        <v>4868</v>
      </c>
      <c r="AA443" s="292">
        <f t="shared" si="24"/>
        <v>1.0286111111111111</v>
      </c>
      <c r="AB443" s="183">
        <f t="shared" si="25"/>
        <v>0.90336400000000006</v>
      </c>
      <c r="AE443" s="183">
        <f t="shared" si="26"/>
        <v>15.2</v>
      </c>
    </row>
    <row r="444" spans="3:31" x14ac:dyDescent="0.2">
      <c r="C444" s="136" t="s">
        <v>1542</v>
      </c>
      <c r="D444" s="133">
        <v>23</v>
      </c>
      <c r="E444" s="133" t="s">
        <v>685</v>
      </c>
      <c r="F444" s="133" t="s">
        <v>2689</v>
      </c>
      <c r="G444" s="133">
        <v>303</v>
      </c>
      <c r="H444" s="133"/>
      <c r="I444" s="133">
        <v>1</v>
      </c>
      <c r="J444" s="133">
        <v>55</v>
      </c>
      <c r="K444" s="133">
        <v>45</v>
      </c>
      <c r="L444" s="133"/>
      <c r="M444" s="133"/>
      <c r="N444" s="133"/>
      <c r="O444" s="133" t="s">
        <v>686</v>
      </c>
      <c r="P444" s="133" t="s">
        <v>663</v>
      </c>
      <c r="Q444" s="166">
        <v>41113</v>
      </c>
      <c r="R444" s="1">
        <v>3.21</v>
      </c>
      <c r="S444" s="1">
        <v>59.5</v>
      </c>
      <c r="V444" s="1">
        <v>33600</v>
      </c>
      <c r="W444" s="182">
        <f t="shared" si="23"/>
        <v>43.994999999999997</v>
      </c>
      <c r="X444" s="1" t="s">
        <v>4868</v>
      </c>
      <c r="AA444" s="292">
        <f t="shared" si="24"/>
        <v>13.352521008403361</v>
      </c>
      <c r="AB444" s="183">
        <f t="shared" si="25"/>
        <v>9.9370039999999999</v>
      </c>
      <c r="AE444" s="183">
        <f t="shared" si="26"/>
        <v>166.64999999999998</v>
      </c>
    </row>
    <row r="445" spans="3:31" x14ac:dyDescent="0.2">
      <c r="C445" s="136" t="s">
        <v>1542</v>
      </c>
      <c r="D445" s="133">
        <v>24</v>
      </c>
      <c r="E445" s="133" t="s">
        <v>3433</v>
      </c>
      <c r="F445" s="133" t="s">
        <v>2692</v>
      </c>
      <c r="G445" s="133">
        <v>303</v>
      </c>
      <c r="H445" s="133"/>
      <c r="I445" s="133">
        <v>1</v>
      </c>
      <c r="J445" s="133">
        <v>12</v>
      </c>
      <c r="K445" s="133">
        <v>36</v>
      </c>
      <c r="L445" s="133"/>
      <c r="M445" s="133"/>
      <c r="N445" s="133"/>
      <c r="O445" s="133" t="s">
        <v>686</v>
      </c>
      <c r="P445" s="133" t="s">
        <v>663</v>
      </c>
      <c r="Q445" s="166">
        <v>41113</v>
      </c>
      <c r="R445" s="1">
        <v>3.21</v>
      </c>
      <c r="S445" s="1">
        <v>59.5</v>
      </c>
      <c r="V445" s="1">
        <v>33600</v>
      </c>
      <c r="W445" s="182">
        <f t="shared" si="23"/>
        <v>43.994999999999997</v>
      </c>
      <c r="X445" s="1" t="s">
        <v>4868</v>
      </c>
      <c r="AA445" s="292">
        <f t="shared" si="24"/>
        <v>2.3306218487394958</v>
      </c>
      <c r="AB445" s="183">
        <f t="shared" si="25"/>
        <v>2.1680736</v>
      </c>
      <c r="AE445" s="183">
        <f t="shared" si="26"/>
        <v>36.36</v>
      </c>
    </row>
    <row r="446" spans="3:31" ht="13.5" thickBot="1" x14ac:dyDescent="0.25">
      <c r="C446" s="136" t="s">
        <v>1542</v>
      </c>
      <c r="D446" s="133">
        <v>25</v>
      </c>
      <c r="E446" s="133" t="s">
        <v>687</v>
      </c>
      <c r="F446" s="133" t="s">
        <v>3505</v>
      </c>
      <c r="G446" s="133">
        <v>303</v>
      </c>
      <c r="H446" s="133"/>
      <c r="I446" s="133">
        <v>1</v>
      </c>
      <c r="J446" s="133">
        <v>110</v>
      </c>
      <c r="K446" s="133">
        <v>63</v>
      </c>
      <c r="L446" s="133"/>
      <c r="M446" s="133"/>
      <c r="N446" s="133"/>
      <c r="O446" s="133" t="s">
        <v>4556</v>
      </c>
      <c r="P446" s="133" t="s">
        <v>663</v>
      </c>
      <c r="Q446" s="166">
        <v>41115</v>
      </c>
      <c r="R446" s="308">
        <v>3.21</v>
      </c>
      <c r="S446" s="1">
        <v>59.5</v>
      </c>
      <c r="V446" s="1">
        <v>33600</v>
      </c>
      <c r="W446" s="182">
        <f t="shared" si="23"/>
        <v>43.994999999999997</v>
      </c>
      <c r="X446" s="1" t="s">
        <v>4868</v>
      </c>
      <c r="AA446" s="292">
        <f t="shared" si="24"/>
        <v>37.387058823529415</v>
      </c>
      <c r="AB446" s="183">
        <f t="shared" si="25"/>
        <v>19.874008</v>
      </c>
      <c r="AE446" s="183">
        <f t="shared" si="26"/>
        <v>333.29999999999995</v>
      </c>
    </row>
    <row r="447" spans="3:31" x14ac:dyDescent="0.2">
      <c r="C447" s="136"/>
      <c r="D447" s="133"/>
      <c r="E447" s="133"/>
      <c r="F447" s="133"/>
      <c r="G447" s="133"/>
      <c r="H447" s="313"/>
      <c r="I447" s="310" t="s">
        <v>3437</v>
      </c>
      <c r="J447" s="324">
        <f>SUM(J437:J446)</f>
        <v>990</v>
      </c>
      <c r="K447" s="133"/>
      <c r="L447" s="133"/>
      <c r="M447" s="133"/>
      <c r="N447" s="133"/>
      <c r="O447" s="133"/>
      <c r="P447" s="133"/>
      <c r="Q447" s="166"/>
      <c r="W447" s="182"/>
      <c r="AA447" s="292"/>
      <c r="AB447" s="183"/>
      <c r="AE447" s="183"/>
    </row>
    <row r="448" spans="3:31" x14ac:dyDescent="0.2">
      <c r="C448" s="136" t="s">
        <v>1542</v>
      </c>
      <c r="D448" s="133">
        <v>26</v>
      </c>
      <c r="E448" s="133" t="s">
        <v>4086</v>
      </c>
      <c r="F448" s="133">
        <v>238312</v>
      </c>
      <c r="G448" s="133">
        <v>303</v>
      </c>
      <c r="H448" s="133"/>
      <c r="I448" s="133">
        <v>1</v>
      </c>
      <c r="J448" s="133">
        <v>71</v>
      </c>
      <c r="K448" s="133">
        <v>38</v>
      </c>
      <c r="L448" s="133"/>
      <c r="M448" s="133"/>
      <c r="N448" s="133"/>
      <c r="O448" s="133" t="s">
        <v>2732</v>
      </c>
      <c r="P448" s="133" t="s">
        <v>4807</v>
      </c>
      <c r="Q448" s="166">
        <v>41156</v>
      </c>
      <c r="R448" s="1">
        <v>3.21</v>
      </c>
      <c r="S448" s="1">
        <v>72</v>
      </c>
      <c r="V448" s="1">
        <v>33600</v>
      </c>
      <c r="W448" s="182">
        <f t="shared" ref="W448:W454" si="27">41.9*1.05</f>
        <v>43.994999999999997</v>
      </c>
      <c r="X448" s="1" t="s">
        <v>4868</v>
      </c>
      <c r="AA448" s="292">
        <f t="shared" ref="AA448:AA454" si="28">K448*100*R448*(J448*I448)/(S448*1000)</f>
        <v>12.028583333333334</v>
      </c>
      <c r="AB448" s="183">
        <f t="shared" ref="AB448:AB454" si="29">(V448*(J448*I448)*1.1)/9000*W448/1000</f>
        <v>12.827768799999998</v>
      </c>
      <c r="AE448" s="183">
        <f t="shared" ref="AE448:AE454" si="30">J448*I448*(G448/100)</f>
        <v>215.13</v>
      </c>
    </row>
    <row r="449" spans="3:31" x14ac:dyDescent="0.2">
      <c r="C449" s="136" t="s">
        <v>1542</v>
      </c>
      <c r="D449" s="133">
        <v>27</v>
      </c>
      <c r="E449" s="133" t="s">
        <v>688</v>
      </c>
      <c r="F449" s="133">
        <v>236312</v>
      </c>
      <c r="G449" s="133">
        <v>303</v>
      </c>
      <c r="H449" s="133"/>
      <c r="I449" s="133">
        <v>1</v>
      </c>
      <c r="J449" s="133">
        <v>220</v>
      </c>
      <c r="K449" s="133">
        <v>36</v>
      </c>
      <c r="L449" s="133"/>
      <c r="M449" s="133"/>
      <c r="N449" s="133"/>
      <c r="O449" s="133" t="s">
        <v>689</v>
      </c>
      <c r="P449" s="133" t="s">
        <v>4807</v>
      </c>
      <c r="Q449" s="166">
        <v>41162</v>
      </c>
      <c r="R449" s="1">
        <v>3.21</v>
      </c>
      <c r="S449" s="1">
        <v>59.5</v>
      </c>
      <c r="V449" s="1">
        <v>33600</v>
      </c>
      <c r="W449" s="182">
        <f t="shared" si="27"/>
        <v>43.994999999999997</v>
      </c>
      <c r="X449" s="1" t="s">
        <v>4868</v>
      </c>
      <c r="AA449" s="292">
        <f t="shared" si="28"/>
        <v>42.728067226890758</v>
      </c>
      <c r="AB449" s="183">
        <f t="shared" si="29"/>
        <v>39.748016</v>
      </c>
      <c r="AE449" s="183">
        <f t="shared" si="30"/>
        <v>666.59999999999991</v>
      </c>
    </row>
    <row r="450" spans="3:31" x14ac:dyDescent="0.2">
      <c r="C450" s="136" t="s">
        <v>1542</v>
      </c>
      <c r="D450" s="133">
        <v>28</v>
      </c>
      <c r="E450" s="133" t="s">
        <v>690</v>
      </c>
      <c r="F450" s="133" t="s">
        <v>1311</v>
      </c>
      <c r="G450" s="133">
        <v>303</v>
      </c>
      <c r="H450" s="133"/>
      <c r="I450" s="133">
        <v>1</v>
      </c>
      <c r="J450" s="133">
        <v>55</v>
      </c>
      <c r="K450" s="133">
        <v>45</v>
      </c>
      <c r="L450" s="133"/>
      <c r="M450" s="133"/>
      <c r="N450" s="133"/>
      <c r="O450" s="133" t="s">
        <v>2732</v>
      </c>
      <c r="P450" s="133" t="s">
        <v>4807</v>
      </c>
      <c r="Q450" s="166">
        <v>41162</v>
      </c>
      <c r="R450" s="1">
        <v>3.21</v>
      </c>
      <c r="S450" s="1">
        <v>72</v>
      </c>
      <c r="V450" s="1">
        <v>33600</v>
      </c>
      <c r="W450" s="182">
        <f t="shared" si="27"/>
        <v>43.994999999999997</v>
      </c>
      <c r="X450" s="1" t="s">
        <v>4868</v>
      </c>
      <c r="AA450" s="292">
        <f t="shared" si="28"/>
        <v>11.034375000000001</v>
      </c>
      <c r="AB450" s="183">
        <f t="shared" si="29"/>
        <v>9.9370039999999999</v>
      </c>
      <c r="AE450" s="183">
        <f t="shared" si="30"/>
        <v>166.64999999999998</v>
      </c>
    </row>
    <row r="451" spans="3:31" x14ac:dyDescent="0.2">
      <c r="C451" s="136" t="s">
        <v>1542</v>
      </c>
      <c r="D451" s="133">
        <v>29</v>
      </c>
      <c r="E451" s="133" t="s">
        <v>691</v>
      </c>
      <c r="F451" s="133" t="s">
        <v>1311</v>
      </c>
      <c r="G451" s="133">
        <v>303</v>
      </c>
      <c r="H451" s="133"/>
      <c r="I451" s="133">
        <v>1</v>
      </c>
      <c r="J451" s="133">
        <v>55</v>
      </c>
      <c r="K451" s="133">
        <v>45</v>
      </c>
      <c r="L451" s="133"/>
      <c r="M451" s="133"/>
      <c r="N451" s="133"/>
      <c r="O451" s="133" t="s">
        <v>4451</v>
      </c>
      <c r="P451" s="133" t="s">
        <v>663</v>
      </c>
      <c r="Q451" s="166">
        <v>41163</v>
      </c>
      <c r="R451" s="1">
        <v>3.21</v>
      </c>
      <c r="S451" s="1">
        <v>72</v>
      </c>
      <c r="V451" s="1">
        <v>33600</v>
      </c>
      <c r="W451" s="182">
        <f t="shared" si="27"/>
        <v>43.994999999999997</v>
      </c>
      <c r="X451" s="1" t="s">
        <v>4868</v>
      </c>
      <c r="AA451" s="292">
        <f t="shared" si="28"/>
        <v>11.034375000000001</v>
      </c>
      <c r="AB451" s="183">
        <f t="shared" si="29"/>
        <v>9.9370039999999999</v>
      </c>
      <c r="AE451" s="183">
        <f t="shared" si="30"/>
        <v>166.64999999999998</v>
      </c>
    </row>
    <row r="452" spans="3:31" x14ac:dyDescent="0.2">
      <c r="C452" s="136" t="s">
        <v>1542</v>
      </c>
      <c r="D452" s="133">
        <v>30</v>
      </c>
      <c r="E452" s="133" t="s">
        <v>3447</v>
      </c>
      <c r="F452" s="133">
        <v>246342</v>
      </c>
      <c r="G452" s="133">
        <v>151</v>
      </c>
      <c r="H452" s="133"/>
      <c r="I452" s="133">
        <v>2</v>
      </c>
      <c r="J452" s="133">
        <v>73</v>
      </c>
      <c r="K452" s="133">
        <v>46</v>
      </c>
      <c r="L452" s="133"/>
      <c r="M452" s="133"/>
      <c r="N452" s="133"/>
      <c r="O452" s="133" t="s">
        <v>2732</v>
      </c>
      <c r="P452" s="133" t="s">
        <v>4807</v>
      </c>
      <c r="Q452" s="166">
        <v>41164</v>
      </c>
      <c r="R452" s="1">
        <v>1.61</v>
      </c>
      <c r="S452" s="1">
        <v>72</v>
      </c>
      <c r="V452" s="1">
        <v>16800</v>
      </c>
      <c r="W452" s="182">
        <f t="shared" si="27"/>
        <v>43.994999999999997</v>
      </c>
      <c r="X452" s="1" t="s">
        <v>4868</v>
      </c>
      <c r="AA452" s="292">
        <f t="shared" si="28"/>
        <v>15.017722222222222</v>
      </c>
      <c r="AB452" s="183">
        <f t="shared" si="29"/>
        <v>13.189114400000001</v>
      </c>
      <c r="AE452" s="183">
        <f t="shared" si="30"/>
        <v>220.46</v>
      </c>
    </row>
    <row r="453" spans="3:31" x14ac:dyDescent="0.2">
      <c r="C453" s="136" t="s">
        <v>1542</v>
      </c>
      <c r="D453" s="133">
        <v>31</v>
      </c>
      <c r="E453" s="133" t="s">
        <v>692</v>
      </c>
      <c r="F453" s="133" t="s">
        <v>693</v>
      </c>
      <c r="G453" s="133">
        <v>303</v>
      </c>
      <c r="H453" s="133"/>
      <c r="I453" s="133">
        <v>1</v>
      </c>
      <c r="J453" s="133">
        <v>165</v>
      </c>
      <c r="K453" s="133">
        <v>63</v>
      </c>
      <c r="L453" s="133"/>
      <c r="M453" s="133"/>
      <c r="N453" s="133"/>
      <c r="O453" s="136" t="s">
        <v>4097</v>
      </c>
      <c r="P453" s="133" t="s">
        <v>2277</v>
      </c>
      <c r="Q453" s="166">
        <v>41172</v>
      </c>
      <c r="R453" s="1">
        <v>3.21</v>
      </c>
      <c r="S453" s="1">
        <v>59.5</v>
      </c>
      <c r="V453" s="1">
        <v>33600</v>
      </c>
      <c r="W453" s="182">
        <f t="shared" si="27"/>
        <v>43.994999999999997</v>
      </c>
      <c r="X453" s="1" t="s">
        <v>4868</v>
      </c>
      <c r="AA453" s="292">
        <f t="shared" si="28"/>
        <v>56.080588235294115</v>
      </c>
      <c r="AB453" s="183">
        <f t="shared" si="29"/>
        <v>29.811012000000005</v>
      </c>
      <c r="AE453" s="183">
        <f t="shared" si="30"/>
        <v>499.95</v>
      </c>
    </row>
    <row r="454" spans="3:31" ht="13.5" thickBot="1" x14ac:dyDescent="0.25">
      <c r="C454" s="136" t="s">
        <v>1542</v>
      </c>
      <c r="D454" s="133">
        <v>32</v>
      </c>
      <c r="E454" s="133" t="s">
        <v>694</v>
      </c>
      <c r="F454" s="133" t="s">
        <v>695</v>
      </c>
      <c r="G454" s="133">
        <v>303</v>
      </c>
      <c r="H454" s="133"/>
      <c r="I454" s="133">
        <v>1</v>
      </c>
      <c r="J454" s="133">
        <v>55</v>
      </c>
      <c r="K454" s="133">
        <v>45</v>
      </c>
      <c r="L454" s="133"/>
      <c r="M454" s="133"/>
      <c r="N454" s="133"/>
      <c r="O454" s="133" t="s">
        <v>4451</v>
      </c>
      <c r="P454" s="133" t="s">
        <v>4804</v>
      </c>
      <c r="Q454" s="166">
        <v>41176</v>
      </c>
      <c r="R454" s="308">
        <v>3.21</v>
      </c>
      <c r="S454" s="1">
        <v>72</v>
      </c>
      <c r="V454" s="1">
        <v>33600</v>
      </c>
      <c r="W454" s="182">
        <f t="shared" si="27"/>
        <v>43.994999999999997</v>
      </c>
      <c r="X454" s="1" t="s">
        <v>4868</v>
      </c>
      <c r="AA454" s="292">
        <f t="shared" si="28"/>
        <v>11.034375000000001</v>
      </c>
      <c r="AB454" s="183">
        <f t="shared" si="29"/>
        <v>9.9370039999999999</v>
      </c>
      <c r="AE454" s="183">
        <f t="shared" si="30"/>
        <v>166.64999999999998</v>
      </c>
    </row>
    <row r="455" spans="3:31" x14ac:dyDescent="0.2">
      <c r="C455" s="136"/>
      <c r="D455" s="133"/>
      <c r="E455" s="133"/>
      <c r="F455" s="133"/>
      <c r="G455" s="133"/>
      <c r="H455" s="313"/>
      <c r="I455" s="310" t="s">
        <v>2667</v>
      </c>
      <c r="J455" s="324">
        <f>SUM(J448:J454)</f>
        <v>694</v>
      </c>
      <c r="K455" s="133"/>
      <c r="L455" s="133"/>
      <c r="M455" s="133"/>
      <c r="N455" s="133"/>
      <c r="O455" s="133"/>
      <c r="P455" s="133"/>
      <c r="Q455" s="166"/>
      <c r="W455" s="182"/>
      <c r="AA455" s="292"/>
      <c r="AB455" s="183"/>
      <c r="AE455" s="183"/>
    </row>
    <row r="456" spans="3:31" x14ac:dyDescent="0.2">
      <c r="C456" s="136" t="s">
        <v>1542</v>
      </c>
      <c r="D456" s="133">
        <v>33</v>
      </c>
      <c r="E456" s="133">
        <v>21027401</v>
      </c>
      <c r="F456" s="133" t="s">
        <v>696</v>
      </c>
      <c r="G456" s="133">
        <v>303</v>
      </c>
      <c r="H456" s="133"/>
      <c r="I456" s="133">
        <v>1</v>
      </c>
      <c r="J456" s="133">
        <v>215</v>
      </c>
      <c r="K456" s="133">
        <v>36</v>
      </c>
      <c r="L456" s="133"/>
      <c r="M456" s="133"/>
      <c r="N456" s="133"/>
      <c r="O456" s="133" t="s">
        <v>697</v>
      </c>
      <c r="P456" s="133" t="s">
        <v>4807</v>
      </c>
      <c r="Q456" s="166">
        <v>41186</v>
      </c>
      <c r="R456" s="1">
        <v>3.21</v>
      </c>
      <c r="S456" s="1">
        <v>59.5</v>
      </c>
      <c r="V456" s="1">
        <v>33600</v>
      </c>
      <c r="W456" s="182">
        <f>41.9*1.05</f>
        <v>43.994999999999997</v>
      </c>
      <c r="X456" s="1" t="s">
        <v>4868</v>
      </c>
      <c r="AA456" s="292">
        <f>K456*100*R456*(J456*I456)/(S456*1000)</f>
        <v>41.756974789915965</v>
      </c>
      <c r="AB456" s="183">
        <f>(V456*(J456*I456)*1.1)/9000*W456/1000</f>
        <v>38.844652000000004</v>
      </c>
      <c r="AE456" s="183">
        <f>J456*I456*(G456/100)</f>
        <v>651.44999999999993</v>
      </c>
    </row>
    <row r="457" spans="3:31" x14ac:dyDescent="0.2">
      <c r="C457" s="136" t="s">
        <v>1542</v>
      </c>
      <c r="D457" s="133">
        <v>34</v>
      </c>
      <c r="E457" s="133" t="s">
        <v>698</v>
      </c>
      <c r="F457" s="133" t="s">
        <v>699</v>
      </c>
      <c r="G457" s="133">
        <v>303</v>
      </c>
      <c r="H457" s="133"/>
      <c r="I457" s="133">
        <v>1</v>
      </c>
      <c r="J457" s="133">
        <v>21</v>
      </c>
      <c r="K457" s="133">
        <v>63</v>
      </c>
      <c r="L457" s="133"/>
      <c r="M457" s="133"/>
      <c r="N457" s="133"/>
      <c r="O457" s="133" t="s">
        <v>700</v>
      </c>
      <c r="P457" s="133" t="s">
        <v>2277</v>
      </c>
      <c r="Q457" s="166">
        <v>41186</v>
      </c>
      <c r="R457" s="1">
        <v>3.21</v>
      </c>
      <c r="S457" s="1">
        <v>59.5</v>
      </c>
      <c r="V457" s="1">
        <v>33600</v>
      </c>
      <c r="W457" s="182">
        <f>41.9*1.05</f>
        <v>43.994999999999997</v>
      </c>
      <c r="X457" s="1" t="s">
        <v>4868</v>
      </c>
      <c r="AA457" s="292">
        <f>K457*100*R457*(J457*I457)/(S457*1000)</f>
        <v>7.1375294117647057</v>
      </c>
      <c r="AB457" s="183">
        <f>(V457*(J457*I457)*1.1)/9000*W457/1000</f>
        <v>3.7941287999999997</v>
      </c>
      <c r="AE457" s="183">
        <f>J457*I457*(G457/100)</f>
        <v>63.629999999999995</v>
      </c>
    </row>
    <row r="458" spans="3:31" x14ac:dyDescent="0.2">
      <c r="C458" s="136" t="s">
        <v>1542</v>
      </c>
      <c r="D458" s="133">
        <v>35</v>
      </c>
      <c r="E458" s="133" t="s">
        <v>701</v>
      </c>
      <c r="F458" s="133" t="s">
        <v>702</v>
      </c>
      <c r="G458" s="133">
        <v>303</v>
      </c>
      <c r="H458" s="133"/>
      <c r="I458" s="133">
        <v>1</v>
      </c>
      <c r="J458" s="133">
        <v>55</v>
      </c>
      <c r="K458" s="133">
        <v>45</v>
      </c>
      <c r="L458" s="133"/>
      <c r="M458" s="133"/>
      <c r="N458" s="133"/>
      <c r="O458" s="133" t="s">
        <v>4451</v>
      </c>
      <c r="P458" s="133" t="s">
        <v>4804</v>
      </c>
      <c r="Q458" s="166">
        <v>41187</v>
      </c>
      <c r="R458" s="1">
        <v>3.21</v>
      </c>
      <c r="S458" s="1">
        <v>72</v>
      </c>
      <c r="V458" s="1">
        <v>33600</v>
      </c>
      <c r="W458" s="182">
        <f>41.9*1.05</f>
        <v>43.994999999999997</v>
      </c>
      <c r="X458" s="1" t="s">
        <v>4868</v>
      </c>
      <c r="AA458" s="292">
        <f>K458*100*R458*(J458*I458)/(S458*1000)</f>
        <v>11.034375000000001</v>
      </c>
      <c r="AB458" s="183">
        <f>(V458*(J458*I458)*1.1)/9000*W458/1000</f>
        <v>9.9370039999999999</v>
      </c>
      <c r="AE458" s="183">
        <f>J458*I458*(G458/100)</f>
        <v>166.64999999999998</v>
      </c>
    </row>
    <row r="459" spans="3:31" x14ac:dyDescent="0.2">
      <c r="C459" s="136" t="s">
        <v>1542</v>
      </c>
      <c r="D459" s="133">
        <v>36</v>
      </c>
      <c r="E459" s="133" t="s">
        <v>703</v>
      </c>
      <c r="F459" s="133" t="s">
        <v>695</v>
      </c>
      <c r="G459" s="133">
        <v>303</v>
      </c>
      <c r="H459" s="133"/>
      <c r="I459" s="133">
        <v>1</v>
      </c>
      <c r="J459" s="133">
        <v>55</v>
      </c>
      <c r="K459" s="133">
        <v>45</v>
      </c>
      <c r="L459" s="133"/>
      <c r="M459" s="133"/>
      <c r="N459" s="133"/>
      <c r="O459" s="133" t="s">
        <v>4451</v>
      </c>
      <c r="P459" s="133" t="s">
        <v>4804</v>
      </c>
      <c r="Q459" s="166">
        <v>41190</v>
      </c>
      <c r="R459" s="1">
        <v>3.21</v>
      </c>
      <c r="S459" s="1">
        <v>72</v>
      </c>
      <c r="V459" s="1">
        <v>33600</v>
      </c>
      <c r="W459" s="182">
        <f>41.9*1.05</f>
        <v>43.994999999999997</v>
      </c>
      <c r="X459" s="1" t="s">
        <v>4868</v>
      </c>
      <c r="AA459" s="292">
        <f>K459*100*R459*(J459*I459)/(S459*1000)</f>
        <v>11.034375000000001</v>
      </c>
      <c r="AB459" s="183">
        <f>(V459*(J459*I459)*1.1)/9000*W459/1000</f>
        <v>9.9370039999999999</v>
      </c>
      <c r="AE459" s="183">
        <f>J459*I459*(G459/100)</f>
        <v>166.64999999999998</v>
      </c>
    </row>
    <row r="460" spans="3:31" x14ac:dyDescent="0.2">
      <c r="C460" s="136" t="s">
        <v>1542</v>
      </c>
      <c r="D460" s="133">
        <v>37</v>
      </c>
      <c r="E460" s="133" t="s">
        <v>698</v>
      </c>
      <c r="F460" s="133" t="s">
        <v>704</v>
      </c>
      <c r="G460" s="133">
        <v>303</v>
      </c>
      <c r="H460" s="133"/>
      <c r="I460" s="133">
        <v>1</v>
      </c>
      <c r="J460" s="133">
        <v>110</v>
      </c>
      <c r="K460" s="133">
        <v>63</v>
      </c>
      <c r="L460" s="133"/>
      <c r="M460" s="133"/>
      <c r="N460" s="133"/>
      <c r="O460" s="133" t="s">
        <v>705</v>
      </c>
      <c r="P460" s="133" t="s">
        <v>2277</v>
      </c>
      <c r="Q460" s="166">
        <v>41192</v>
      </c>
      <c r="R460" s="1">
        <v>3.21</v>
      </c>
      <c r="S460" s="1">
        <v>59.5</v>
      </c>
      <c r="V460" s="1">
        <v>33600</v>
      </c>
      <c r="W460" s="182">
        <f>41.9*1.05</f>
        <v>43.994999999999997</v>
      </c>
      <c r="X460" s="1" t="s">
        <v>4868</v>
      </c>
      <c r="AA460" s="292">
        <f>K460*100*R460*(J460*I460)/(S460*1000)</f>
        <v>37.387058823529415</v>
      </c>
      <c r="AB460" s="183">
        <f>(V460*(J460*I460)*1.1)/9000*W460/1000</f>
        <v>19.874008</v>
      </c>
      <c r="AE460" s="183">
        <f>J460*I460*(G460/100)</f>
        <v>333.29999999999995</v>
      </c>
    </row>
    <row r="461" spans="3:31" x14ac:dyDescent="0.2">
      <c r="C461" s="444"/>
      <c r="D461" s="444"/>
      <c r="E461" s="445">
        <v>41165</v>
      </c>
      <c r="F461" s="446" t="s">
        <v>706</v>
      </c>
      <c r="G461" s="447"/>
      <c r="H461" s="447"/>
      <c r="I461" s="447"/>
      <c r="J461" s="447"/>
      <c r="K461" s="447"/>
      <c r="L461" s="447"/>
      <c r="M461" s="447"/>
      <c r="N461" s="447"/>
      <c r="O461" s="447"/>
      <c r="P461" s="447"/>
      <c r="Q461" s="448"/>
      <c r="W461" s="182"/>
      <c r="AA461" s="292"/>
      <c r="AB461" s="183"/>
      <c r="AE461" s="183"/>
    </row>
    <row r="462" spans="3:31" x14ac:dyDescent="0.2">
      <c r="C462" s="136" t="s">
        <v>707</v>
      </c>
      <c r="D462" s="133">
        <v>1</v>
      </c>
      <c r="E462" s="133" t="s">
        <v>708</v>
      </c>
      <c r="F462" s="133" t="s">
        <v>709</v>
      </c>
      <c r="G462" s="133">
        <v>303</v>
      </c>
      <c r="H462" s="133"/>
      <c r="I462" s="133">
        <v>1</v>
      </c>
      <c r="J462" s="133">
        <v>110</v>
      </c>
      <c r="K462" s="133">
        <v>50</v>
      </c>
      <c r="L462" s="133"/>
      <c r="M462" s="133"/>
      <c r="N462" s="133"/>
      <c r="O462" s="133" t="s">
        <v>3627</v>
      </c>
      <c r="P462" s="133" t="s">
        <v>2277</v>
      </c>
      <c r="Q462" s="166">
        <v>41194</v>
      </c>
      <c r="R462" s="1">
        <v>3.21</v>
      </c>
      <c r="S462" s="1">
        <v>59.5</v>
      </c>
      <c r="V462" s="1">
        <v>33600</v>
      </c>
      <c r="W462" s="182">
        <f>41.9*1.05</f>
        <v>43.994999999999997</v>
      </c>
      <c r="X462" s="1" t="s">
        <v>4868</v>
      </c>
      <c r="AA462" s="292">
        <f>K462*100*R462*(J462*I462)/(S462*1000)</f>
        <v>29.672268907563026</v>
      </c>
      <c r="AB462" s="183">
        <f>(V462*(J462*I462)*1.1)/9000*W462/1000</f>
        <v>19.874008</v>
      </c>
      <c r="AE462" s="183">
        <f>J462*I462*(G462/100)</f>
        <v>333.29999999999995</v>
      </c>
    </row>
    <row r="463" spans="3:31" ht="13.5" thickBot="1" x14ac:dyDescent="0.25">
      <c r="C463" s="136" t="s">
        <v>707</v>
      </c>
      <c r="D463" s="133">
        <v>2</v>
      </c>
      <c r="E463" s="133" t="s">
        <v>710</v>
      </c>
      <c r="F463" s="133" t="s">
        <v>2338</v>
      </c>
      <c r="G463" s="133">
        <v>303</v>
      </c>
      <c r="H463" s="133"/>
      <c r="I463" s="133">
        <v>1</v>
      </c>
      <c r="J463" s="133">
        <v>165</v>
      </c>
      <c r="K463" s="133">
        <v>63</v>
      </c>
      <c r="L463" s="133"/>
      <c r="M463" s="133"/>
      <c r="N463" s="133"/>
      <c r="O463" s="133" t="s">
        <v>4102</v>
      </c>
      <c r="P463" s="133" t="s">
        <v>4807</v>
      </c>
      <c r="Q463" s="166">
        <v>41206</v>
      </c>
      <c r="R463" s="308">
        <v>3.21</v>
      </c>
      <c r="S463" s="1">
        <v>59.5</v>
      </c>
      <c r="V463" s="1">
        <v>33600</v>
      </c>
      <c r="W463" s="182">
        <f>41.9*1.05</f>
        <v>43.994999999999997</v>
      </c>
      <c r="X463" s="1" t="s">
        <v>4868</v>
      </c>
      <c r="AA463" s="292">
        <f>K463*100*R463*(J463*I463)/(S463*1000)</f>
        <v>56.080588235294115</v>
      </c>
      <c r="AB463" s="183">
        <f>(V463*(J463*I463)*1.1)/9000*W463/1000</f>
        <v>29.811012000000005</v>
      </c>
      <c r="AE463" s="183">
        <f>J463*I463*(G463/100)</f>
        <v>499.95</v>
      </c>
    </row>
    <row r="464" spans="3:31" x14ac:dyDescent="0.2">
      <c r="C464" s="312"/>
      <c r="D464" s="313"/>
      <c r="E464" s="313"/>
      <c r="F464" s="313"/>
      <c r="G464" s="313"/>
      <c r="H464" s="313"/>
      <c r="I464" s="310" t="s">
        <v>2675</v>
      </c>
      <c r="J464" s="314">
        <f>SUM(J456:J463)-J461</f>
        <v>731</v>
      </c>
      <c r="K464" s="313"/>
      <c r="L464" s="313"/>
      <c r="M464" s="313"/>
      <c r="N464" s="313"/>
      <c r="O464" s="133"/>
      <c r="P464" s="313"/>
      <c r="Q464" s="166"/>
      <c r="W464" s="182"/>
      <c r="AA464" s="292"/>
      <c r="AB464" s="183"/>
      <c r="AE464" s="183"/>
    </row>
    <row r="465" spans="1:31" x14ac:dyDescent="0.2">
      <c r="C465" s="293" t="s">
        <v>707</v>
      </c>
      <c r="D465" s="293" t="s">
        <v>3612</v>
      </c>
      <c r="E465" s="12" t="s">
        <v>4100</v>
      </c>
      <c r="F465" s="12" t="s">
        <v>711</v>
      </c>
      <c r="G465" s="12">
        <v>303</v>
      </c>
      <c r="H465" s="12"/>
      <c r="I465" s="12">
        <v>1</v>
      </c>
      <c r="J465" s="12">
        <v>30</v>
      </c>
      <c r="K465" s="12">
        <v>63</v>
      </c>
      <c r="L465" s="12"/>
      <c r="M465" s="12"/>
      <c r="N465" s="12"/>
      <c r="O465" s="133" t="s">
        <v>4102</v>
      </c>
      <c r="P465" s="12" t="s">
        <v>663</v>
      </c>
      <c r="Q465" s="166">
        <v>41219</v>
      </c>
      <c r="R465" s="1">
        <v>3.21</v>
      </c>
      <c r="S465" s="1">
        <v>59.5</v>
      </c>
      <c r="V465" s="1">
        <v>33600</v>
      </c>
      <c r="W465" s="182">
        <f>41.9*1.05</f>
        <v>43.994999999999997</v>
      </c>
      <c r="X465" s="1" t="s">
        <v>4868</v>
      </c>
      <c r="AA465" s="292">
        <f>K465*100*R465*(J465*I465)/(S465*1000)</f>
        <v>10.196470588235295</v>
      </c>
      <c r="AB465" s="183">
        <f>(V465*(J465*I465)*1.1)/9000*W465/1000</f>
        <v>5.4201839999999999</v>
      </c>
      <c r="AE465" s="183">
        <f>J465*I465*(G465/100)</f>
        <v>90.899999999999991</v>
      </c>
    </row>
    <row r="466" spans="1:31" x14ac:dyDescent="0.2">
      <c r="C466" s="136" t="s">
        <v>707</v>
      </c>
      <c r="D466" s="133">
        <v>4</v>
      </c>
      <c r="E466" s="133" t="s">
        <v>712</v>
      </c>
      <c r="F466" s="133">
        <v>225300</v>
      </c>
      <c r="G466" s="133">
        <v>153</v>
      </c>
      <c r="H466" s="133"/>
      <c r="I466" s="133">
        <v>2</v>
      </c>
      <c r="J466" s="133">
        <v>0.7</v>
      </c>
      <c r="K466" s="133">
        <v>25</v>
      </c>
      <c r="L466" s="133"/>
      <c r="M466" s="133"/>
      <c r="N466" s="133"/>
      <c r="O466" s="133" t="s">
        <v>4492</v>
      </c>
      <c r="P466" s="133" t="s">
        <v>663</v>
      </c>
      <c r="Q466" s="166">
        <v>41220</v>
      </c>
      <c r="R466" s="1">
        <v>1.61</v>
      </c>
      <c r="S466" s="1">
        <v>30</v>
      </c>
      <c r="V466" s="1">
        <v>16800</v>
      </c>
      <c r="W466" s="182">
        <f>41.9*1.05</f>
        <v>43.994999999999997</v>
      </c>
      <c r="X466" s="1" t="s">
        <v>4868</v>
      </c>
      <c r="AA466" s="292">
        <f>K466*100*R466*(J466*I466)/(S466*1000)</f>
        <v>0.18783333333333332</v>
      </c>
      <c r="AB466" s="183">
        <f>(V466*(J466*I466)*1.1)/9000*W466/1000</f>
        <v>0.12647096000000002</v>
      </c>
      <c r="AE466" s="183">
        <f>J466*I466*(G466/100)</f>
        <v>2.1419999999999999</v>
      </c>
    </row>
    <row r="467" spans="1:31" x14ac:dyDescent="0.2">
      <c r="C467" s="136" t="s">
        <v>707</v>
      </c>
      <c r="D467" s="133">
        <v>4</v>
      </c>
      <c r="E467" s="133" t="s">
        <v>713</v>
      </c>
      <c r="F467" s="133" t="s">
        <v>3207</v>
      </c>
      <c r="G467" s="133">
        <v>303</v>
      </c>
      <c r="H467" s="133"/>
      <c r="I467" s="133">
        <v>1</v>
      </c>
      <c r="J467" s="133">
        <v>145</v>
      </c>
      <c r="K467" s="133">
        <v>54</v>
      </c>
      <c r="L467" s="133"/>
      <c r="M467" s="133"/>
      <c r="N467" s="133"/>
      <c r="O467" s="133" t="s">
        <v>4451</v>
      </c>
      <c r="P467" s="133" t="s">
        <v>663</v>
      </c>
      <c r="Q467" s="166">
        <v>41229</v>
      </c>
      <c r="R467" s="1">
        <v>3.21</v>
      </c>
      <c r="S467" s="1">
        <v>72</v>
      </c>
      <c r="V467" s="1">
        <v>33600</v>
      </c>
      <c r="W467" s="182">
        <f>41.9*1.05</f>
        <v>43.994999999999997</v>
      </c>
      <c r="X467" s="1" t="s">
        <v>4868</v>
      </c>
      <c r="AA467" s="292">
        <f>K467*100*R467*(J467*I467)/(S467*1000)</f>
        <v>34.908749999999998</v>
      </c>
      <c r="AB467" s="183">
        <f>(V467*(J467*I467)*1.1)/9000*W467/1000</f>
        <v>26.197555999999999</v>
      </c>
      <c r="AE467" s="183">
        <f>J467*I467*(G467/100)</f>
        <v>439.34999999999997</v>
      </c>
    </row>
    <row r="468" spans="1:31" x14ac:dyDescent="0.2">
      <c r="C468" s="136" t="s">
        <v>707</v>
      </c>
      <c r="D468" s="133">
        <v>5</v>
      </c>
      <c r="E468" s="133" t="s">
        <v>4106</v>
      </c>
      <c r="F468" s="133" t="s">
        <v>4107</v>
      </c>
      <c r="G468" s="133">
        <v>303</v>
      </c>
      <c r="H468" s="133"/>
      <c r="I468" s="133">
        <v>1</v>
      </c>
      <c r="J468" s="133">
        <v>55</v>
      </c>
      <c r="K468" s="133">
        <v>36</v>
      </c>
      <c r="L468" s="133"/>
      <c r="M468" s="133"/>
      <c r="N468" s="133"/>
      <c r="O468" s="133" t="s">
        <v>4108</v>
      </c>
      <c r="P468" s="133" t="s">
        <v>4804</v>
      </c>
      <c r="Q468" s="166">
        <v>41232</v>
      </c>
      <c r="R468" s="1">
        <v>3.21</v>
      </c>
      <c r="S468" s="1">
        <v>59.5</v>
      </c>
      <c r="V468" s="1">
        <v>33600</v>
      </c>
      <c r="W468" s="182">
        <f>41.9*1.05</f>
        <v>43.994999999999997</v>
      </c>
      <c r="X468" s="1" t="s">
        <v>4868</v>
      </c>
      <c r="AA468" s="292">
        <f>K468*100*R468*(J468*I468)/(S468*1000)</f>
        <v>10.682016806722689</v>
      </c>
      <c r="AB468" s="183">
        <f>(V468*(J468*I468)*1.1)/9000*W468/1000</f>
        <v>9.9370039999999999</v>
      </c>
      <c r="AE468" s="183">
        <f>J468*I468*(G468/100)</f>
        <v>166.64999999999998</v>
      </c>
    </row>
    <row r="469" spans="1:31" ht="13.5" thickBot="1" x14ac:dyDescent="0.25">
      <c r="C469" s="136" t="s">
        <v>707</v>
      </c>
      <c r="D469" s="133">
        <v>6</v>
      </c>
      <c r="E469" s="133" t="s">
        <v>713</v>
      </c>
      <c r="F469" s="133" t="s">
        <v>714</v>
      </c>
      <c r="G469" s="133">
        <v>303</v>
      </c>
      <c r="H469" s="133"/>
      <c r="I469" s="133">
        <v>1</v>
      </c>
      <c r="J469" s="133">
        <v>105</v>
      </c>
      <c r="K469" s="133">
        <v>54</v>
      </c>
      <c r="L469" s="133"/>
      <c r="M469" s="133"/>
      <c r="N469" s="133"/>
      <c r="O469" s="133" t="s">
        <v>4451</v>
      </c>
      <c r="P469" s="133" t="s">
        <v>4804</v>
      </c>
      <c r="Q469" s="166">
        <v>41235</v>
      </c>
      <c r="R469" s="308">
        <v>3.21</v>
      </c>
      <c r="S469" s="1">
        <v>72</v>
      </c>
      <c r="V469" s="1">
        <v>33600</v>
      </c>
      <c r="W469" s="182">
        <f>41.9*1.05</f>
        <v>43.994999999999997</v>
      </c>
      <c r="X469" s="1" t="s">
        <v>4868</v>
      </c>
      <c r="AA469" s="292">
        <f>K469*100*R469*(J469*I469)/(S469*1000)</f>
        <v>25.278749999999999</v>
      </c>
      <c r="AB469" s="183">
        <f>(V469*(J469*I469)*1.1)/9000*W469/1000</f>
        <v>18.970644</v>
      </c>
      <c r="AE469" s="183">
        <f>J469*I469*(G469/100)</f>
        <v>318.14999999999998</v>
      </c>
    </row>
    <row r="470" spans="1:31" x14ac:dyDescent="0.2">
      <c r="C470" s="136"/>
      <c r="D470" s="133"/>
      <c r="E470" s="133"/>
      <c r="F470" s="133"/>
      <c r="G470" s="133"/>
      <c r="H470" s="313"/>
      <c r="I470" s="310" t="s">
        <v>2697</v>
      </c>
      <c r="J470" s="324">
        <f>SUM(J465:J469)</f>
        <v>335.7</v>
      </c>
      <c r="K470" s="133"/>
      <c r="L470" s="133"/>
      <c r="M470" s="133"/>
      <c r="N470" s="133"/>
      <c r="O470" s="133"/>
      <c r="P470" s="133"/>
      <c r="Q470" s="166"/>
      <c r="W470" s="182"/>
      <c r="AA470" s="292"/>
      <c r="AB470" s="183"/>
      <c r="AE470" s="183"/>
    </row>
    <row r="471" spans="1:31" x14ac:dyDescent="0.2">
      <c r="C471" s="136" t="s">
        <v>707</v>
      </c>
      <c r="D471" s="133">
        <v>7</v>
      </c>
      <c r="E471" s="133" t="s">
        <v>713</v>
      </c>
      <c r="F471" s="133" t="s">
        <v>3207</v>
      </c>
      <c r="G471" s="133">
        <v>303</v>
      </c>
      <c r="H471" s="133"/>
      <c r="I471" s="133">
        <v>1</v>
      </c>
      <c r="J471" s="133">
        <v>300</v>
      </c>
      <c r="K471" s="133">
        <v>54</v>
      </c>
      <c r="L471" s="133"/>
      <c r="M471" s="133"/>
      <c r="N471" s="133"/>
      <c r="O471" s="133" t="s">
        <v>4451</v>
      </c>
      <c r="P471" s="133" t="s">
        <v>4807</v>
      </c>
      <c r="Q471" s="166">
        <v>41248</v>
      </c>
    </row>
    <row r="472" spans="1:31" x14ac:dyDescent="0.2">
      <c r="C472" s="136" t="s">
        <v>707</v>
      </c>
      <c r="D472" s="133">
        <v>8</v>
      </c>
      <c r="E472" s="133" t="s">
        <v>715</v>
      </c>
      <c r="F472" s="133" t="s">
        <v>2712</v>
      </c>
      <c r="G472" s="133">
        <v>303</v>
      </c>
      <c r="H472" s="133"/>
      <c r="I472" s="133">
        <v>1</v>
      </c>
      <c r="J472" s="133">
        <v>110</v>
      </c>
      <c r="K472" s="133">
        <v>63</v>
      </c>
      <c r="L472" s="133"/>
      <c r="M472" s="133"/>
      <c r="N472" s="133"/>
      <c r="O472" s="133" t="s">
        <v>2713</v>
      </c>
      <c r="P472" s="133" t="s">
        <v>4807</v>
      </c>
      <c r="Q472" s="166">
        <v>41259</v>
      </c>
    </row>
    <row r="473" spans="1:31" x14ac:dyDescent="0.2">
      <c r="C473" s="449" t="s">
        <v>707</v>
      </c>
      <c r="D473" s="450">
        <v>9</v>
      </c>
      <c r="E473" s="450" t="s">
        <v>716</v>
      </c>
      <c r="F473" s="450" t="s">
        <v>2712</v>
      </c>
      <c r="G473" s="450">
        <v>303</v>
      </c>
      <c r="H473" s="451"/>
      <c r="I473" s="450">
        <v>1</v>
      </c>
      <c r="J473" s="450">
        <v>90</v>
      </c>
      <c r="K473" s="450">
        <v>63</v>
      </c>
      <c r="O473" s="450" t="s">
        <v>2713</v>
      </c>
      <c r="P473" s="450" t="s">
        <v>4804</v>
      </c>
      <c r="Q473" s="452">
        <v>41262</v>
      </c>
    </row>
    <row r="474" spans="1:31" x14ac:dyDescent="0.2">
      <c r="C474" s="136"/>
      <c r="D474" s="133"/>
      <c r="E474" s="133"/>
      <c r="F474" s="133"/>
      <c r="G474" s="133"/>
      <c r="H474" s="133"/>
      <c r="I474" s="326" t="s">
        <v>2714</v>
      </c>
      <c r="J474" s="324">
        <f>SUM(J471:J473)</f>
        <v>500</v>
      </c>
      <c r="K474" s="133"/>
      <c r="L474" s="12"/>
      <c r="M474" s="12"/>
      <c r="N474" s="12"/>
      <c r="O474" s="133"/>
      <c r="P474" s="133"/>
      <c r="Q474" s="166"/>
    </row>
    <row r="475" spans="1:31" x14ac:dyDescent="0.2">
      <c r="A475" s="379"/>
      <c r="B475" s="380"/>
      <c r="C475" s="380"/>
      <c r="D475" s="380"/>
      <c r="E475" s="453"/>
      <c r="F475" s="454" t="s">
        <v>3652</v>
      </c>
      <c r="G475" s="453"/>
      <c r="H475" s="453"/>
      <c r="I475" s="453"/>
      <c r="J475" s="453"/>
      <c r="K475" s="453"/>
      <c r="L475" s="453"/>
      <c r="M475" s="453"/>
      <c r="N475" s="453"/>
      <c r="O475" s="453"/>
      <c r="P475" s="453"/>
      <c r="Q475" s="455"/>
      <c r="R475" s="291">
        <f>SUM(R395:R472)</f>
        <v>168.64000000000004</v>
      </c>
      <c r="AA475" s="183"/>
      <c r="AB475" s="183"/>
      <c r="AE475" s="1"/>
    </row>
    <row r="476" spans="1:31" s="1" customFormat="1" x14ac:dyDescent="0.2">
      <c r="A476" s="133" t="s">
        <v>717</v>
      </c>
      <c r="B476" s="133" t="s">
        <v>4559</v>
      </c>
      <c r="C476" s="136" t="s">
        <v>707</v>
      </c>
      <c r="D476" s="136" t="s">
        <v>4908</v>
      </c>
      <c r="E476" s="136" t="s">
        <v>718</v>
      </c>
      <c r="F476" s="133" t="s">
        <v>1033</v>
      </c>
      <c r="G476" s="136" t="s">
        <v>3620</v>
      </c>
      <c r="H476" s="133">
        <v>303</v>
      </c>
      <c r="I476" s="133">
        <v>1</v>
      </c>
      <c r="J476" s="133">
        <v>145</v>
      </c>
      <c r="K476" s="133">
        <v>54</v>
      </c>
      <c r="L476" s="14">
        <v>145</v>
      </c>
      <c r="M476" s="14" t="s">
        <v>2401</v>
      </c>
      <c r="N476" s="17" t="s">
        <v>3595</v>
      </c>
      <c r="O476" s="14" t="s">
        <v>3664</v>
      </c>
      <c r="P476" s="14" t="s">
        <v>4807</v>
      </c>
      <c r="Q476" s="456">
        <v>41284</v>
      </c>
      <c r="R476" s="1">
        <v>3.21</v>
      </c>
      <c r="S476" s="1">
        <v>72</v>
      </c>
      <c r="V476" s="1">
        <v>33600</v>
      </c>
      <c r="W476" s="182">
        <f>41.9*1.05</f>
        <v>43.994999999999997</v>
      </c>
      <c r="X476" s="1" t="s">
        <v>4868</v>
      </c>
      <c r="AA476" s="292">
        <f>K476*100*R476*(J476*I476)/(S476*1000)</f>
        <v>34.908749999999998</v>
      </c>
      <c r="AB476" s="183">
        <f>(V476*(J476*I476)*1.1)/9000*W476/1000</f>
        <v>26.197555999999999</v>
      </c>
      <c r="AE476" s="183">
        <f>J476*I476*(G476/100)</f>
        <v>406</v>
      </c>
    </row>
    <row r="477" spans="1:31" s="1" customFormat="1" x14ac:dyDescent="0.2">
      <c r="A477" s="133" t="s">
        <v>719</v>
      </c>
      <c r="B477" s="133" t="s">
        <v>4559</v>
      </c>
      <c r="C477" s="136" t="s">
        <v>707</v>
      </c>
      <c r="D477" s="136" t="s">
        <v>4907</v>
      </c>
      <c r="E477" s="136" t="s">
        <v>4264</v>
      </c>
      <c r="F477" s="133" t="s">
        <v>1311</v>
      </c>
      <c r="G477" s="136" t="s">
        <v>3620</v>
      </c>
      <c r="H477" s="133">
        <v>303</v>
      </c>
      <c r="I477" s="133">
        <v>1</v>
      </c>
      <c r="J477" s="133">
        <v>110</v>
      </c>
      <c r="K477" s="133">
        <v>45</v>
      </c>
      <c r="L477" s="137">
        <v>110</v>
      </c>
      <c r="M477" s="133" t="s">
        <v>4847</v>
      </c>
      <c r="N477" s="136" t="s">
        <v>3598</v>
      </c>
      <c r="O477" s="133" t="s">
        <v>4451</v>
      </c>
      <c r="P477" s="133" t="s">
        <v>4807</v>
      </c>
      <c r="Q477" s="166">
        <v>41281</v>
      </c>
      <c r="R477" s="1">
        <v>3.21</v>
      </c>
      <c r="S477" s="1">
        <v>72</v>
      </c>
      <c r="V477" s="1">
        <v>33600</v>
      </c>
      <c r="W477" s="182">
        <f>41.9*1.05</f>
        <v>43.994999999999997</v>
      </c>
      <c r="X477" s="1" t="s">
        <v>4868</v>
      </c>
      <c r="AA477" s="292">
        <f>K477*100*R477*(J477*I477)/(S477*1000)</f>
        <v>22.068750000000001</v>
      </c>
      <c r="AB477" s="183">
        <f>(V477*(J477*I477)*1.1)/9000*W477/1000</f>
        <v>19.874008</v>
      </c>
      <c r="AE477" s="183">
        <f>J477*I477*(G477/100)</f>
        <v>308</v>
      </c>
    </row>
    <row r="478" spans="1:31" s="1" customFormat="1" ht="13.5" thickBot="1" x14ac:dyDescent="0.25">
      <c r="A478" s="133" t="s">
        <v>4848</v>
      </c>
      <c r="B478" s="133" t="s">
        <v>4559</v>
      </c>
      <c r="C478" s="136">
        <v>653</v>
      </c>
      <c r="D478" s="133" t="s">
        <v>4849</v>
      </c>
      <c r="E478" s="136" t="s">
        <v>4850</v>
      </c>
      <c r="F478" s="133" t="s">
        <v>3226</v>
      </c>
      <c r="G478" s="136" t="s">
        <v>3620</v>
      </c>
      <c r="H478" s="133">
        <v>303</v>
      </c>
      <c r="I478" s="133">
        <v>1</v>
      </c>
      <c r="J478" s="133">
        <v>165</v>
      </c>
      <c r="K478" s="133">
        <v>63</v>
      </c>
      <c r="L478" s="133">
        <v>165</v>
      </c>
      <c r="M478" s="133" t="s">
        <v>4847</v>
      </c>
      <c r="N478" s="136" t="s">
        <v>2421</v>
      </c>
      <c r="O478" s="133" t="s">
        <v>4851</v>
      </c>
      <c r="P478" s="133" t="s">
        <v>4816</v>
      </c>
      <c r="Q478" s="166">
        <v>41298</v>
      </c>
      <c r="R478" s="308">
        <v>3.21</v>
      </c>
      <c r="S478" s="1">
        <v>59.5</v>
      </c>
      <c r="V478" s="1">
        <v>33600</v>
      </c>
      <c r="W478" s="182">
        <f>41.9*1.05</f>
        <v>43.994999999999997</v>
      </c>
      <c r="X478" s="1" t="s">
        <v>4868</v>
      </c>
      <c r="AA478" s="292">
        <f>K478*100*R478*(J478*I478)/(S478*1000)</f>
        <v>56.080588235294115</v>
      </c>
      <c r="AB478" s="183">
        <f>(V478*(J478*I478)*1.1)/9000*W478/1000</f>
        <v>29.811012000000005</v>
      </c>
      <c r="AE478" s="183">
        <f>J478*I478*(G478/100)</f>
        <v>461.99999999999994</v>
      </c>
    </row>
    <row r="479" spans="1:31" x14ac:dyDescent="0.2">
      <c r="A479" s="330"/>
      <c r="B479" s="331"/>
      <c r="C479" s="332"/>
      <c r="D479" s="332"/>
      <c r="E479" s="333">
        <v>41311</v>
      </c>
      <c r="F479" s="334" t="s">
        <v>4852</v>
      </c>
      <c r="G479" s="334"/>
      <c r="H479" s="334"/>
      <c r="I479" s="334"/>
      <c r="J479" s="334"/>
      <c r="K479" s="334"/>
      <c r="L479" s="334"/>
      <c r="M479" s="334"/>
      <c r="N479" s="334"/>
      <c r="O479" s="334"/>
      <c r="P479" s="334"/>
      <c r="Q479" s="335"/>
      <c r="AC479" s="183"/>
      <c r="AD479" s="183"/>
    </row>
    <row r="480" spans="1:31" x14ac:dyDescent="0.2">
      <c r="E480" s="420"/>
      <c r="I480" s="457" t="s">
        <v>4853</v>
      </c>
      <c r="J480" s="201">
        <f>SUM(J476:J479)</f>
        <v>420</v>
      </c>
      <c r="AC480" s="183"/>
      <c r="AD480" s="183"/>
    </row>
    <row r="481" spans="1:31" x14ac:dyDescent="0.2">
      <c r="A481" s="458" t="s">
        <v>4854</v>
      </c>
      <c r="B481" s="399" t="s">
        <v>4559</v>
      </c>
      <c r="C481" s="136" t="s">
        <v>707</v>
      </c>
      <c r="D481" s="458" t="s">
        <v>4855</v>
      </c>
      <c r="E481" s="458" t="s">
        <v>4838</v>
      </c>
      <c r="F481" s="458" t="s">
        <v>4839</v>
      </c>
      <c r="G481" s="179" t="s">
        <v>3620</v>
      </c>
      <c r="H481" s="458" t="s">
        <v>4856</v>
      </c>
      <c r="I481" s="458" t="s">
        <v>4833</v>
      </c>
      <c r="J481" s="459" t="s">
        <v>4121</v>
      </c>
      <c r="K481" s="458" t="s">
        <v>1851</v>
      </c>
      <c r="L481" s="458">
        <v>330</v>
      </c>
      <c r="M481" s="458" t="s">
        <v>4857</v>
      </c>
      <c r="N481" s="458" t="s">
        <v>4914</v>
      </c>
      <c r="O481" s="458" t="s">
        <v>4451</v>
      </c>
      <c r="P481" s="179" t="s">
        <v>4807</v>
      </c>
      <c r="Q481" s="178"/>
      <c r="R481" s="1">
        <v>3.21</v>
      </c>
      <c r="S481" s="1">
        <v>72</v>
      </c>
      <c r="V481" s="1">
        <v>33600</v>
      </c>
      <c r="W481" s="182">
        <f t="shared" ref="W481:W487" si="31">41.9*1.05</f>
        <v>43.994999999999997</v>
      </c>
      <c r="X481" s="1" t="s">
        <v>4868</v>
      </c>
      <c r="AA481" s="292">
        <f t="shared" ref="AA481:AA487" si="32">K481*100*R481*(J481*I481)/(S481*1000)</f>
        <v>79.447500000000005</v>
      </c>
      <c r="AB481" s="183">
        <f t="shared" ref="AB481:AB487" si="33">(V481*(J481*I481)*1.1)/9000*W481/1000</f>
        <v>59.62202400000001</v>
      </c>
      <c r="AC481" s="1"/>
      <c r="AD481" s="1"/>
      <c r="AE481" s="183">
        <f t="shared" ref="AE481:AE487" si="34">J481*I481*(G481/100)</f>
        <v>923.99999999999989</v>
      </c>
    </row>
    <row r="482" spans="1:31" x14ac:dyDescent="0.2">
      <c r="A482" s="136" t="s">
        <v>4854</v>
      </c>
      <c r="B482" s="136" t="s">
        <v>4559</v>
      </c>
      <c r="C482" s="136" t="s">
        <v>707</v>
      </c>
      <c r="D482" s="136" t="s">
        <v>2419</v>
      </c>
      <c r="E482" s="136" t="s">
        <v>4838</v>
      </c>
      <c r="F482" s="136" t="s">
        <v>4839</v>
      </c>
      <c r="G482" s="136" t="s">
        <v>3620</v>
      </c>
      <c r="H482" s="136" t="s">
        <v>4856</v>
      </c>
      <c r="I482" s="136" t="s">
        <v>4833</v>
      </c>
      <c r="J482" s="460" t="s">
        <v>3049</v>
      </c>
      <c r="K482" s="136" t="s">
        <v>1851</v>
      </c>
      <c r="L482" s="136" t="s">
        <v>1194</v>
      </c>
      <c r="M482" s="136" t="s">
        <v>4857</v>
      </c>
      <c r="N482" s="136" t="s">
        <v>4914</v>
      </c>
      <c r="O482" s="136" t="s">
        <v>4451</v>
      </c>
      <c r="P482" s="136" t="s">
        <v>4804</v>
      </c>
      <c r="Q482" s="166">
        <v>41311</v>
      </c>
      <c r="R482" s="1">
        <v>3.21</v>
      </c>
      <c r="S482" s="1">
        <v>72</v>
      </c>
      <c r="V482" s="1">
        <v>33600</v>
      </c>
      <c r="W482" s="182">
        <f t="shared" si="31"/>
        <v>43.994999999999997</v>
      </c>
      <c r="X482" s="1" t="s">
        <v>4868</v>
      </c>
      <c r="AA482" s="292">
        <f t="shared" si="32"/>
        <v>32.501249999999999</v>
      </c>
      <c r="AB482" s="183">
        <f t="shared" si="33"/>
        <v>24.390827999999999</v>
      </c>
      <c r="AC482" s="1"/>
      <c r="AD482" s="1"/>
      <c r="AE482" s="183">
        <f t="shared" si="34"/>
        <v>378</v>
      </c>
    </row>
    <row r="483" spans="1:31" x14ac:dyDescent="0.2">
      <c r="A483" s="136" t="s">
        <v>4858</v>
      </c>
      <c r="B483" s="136" t="s">
        <v>4559</v>
      </c>
      <c r="C483" s="136" t="s">
        <v>707</v>
      </c>
      <c r="D483" s="136" t="s">
        <v>4859</v>
      </c>
      <c r="E483" s="136" t="s">
        <v>3618</v>
      </c>
      <c r="F483" s="136" t="s">
        <v>4860</v>
      </c>
      <c r="G483" s="136" t="s">
        <v>3620</v>
      </c>
      <c r="H483" s="136" t="s">
        <v>4856</v>
      </c>
      <c r="I483" s="136" t="s">
        <v>4833</v>
      </c>
      <c r="J483" s="460" t="s">
        <v>3639</v>
      </c>
      <c r="K483" s="136" t="s">
        <v>1832</v>
      </c>
      <c r="L483" s="136" t="s">
        <v>3639</v>
      </c>
      <c r="M483" s="136" t="s">
        <v>1207</v>
      </c>
      <c r="N483" s="136" t="s">
        <v>4833</v>
      </c>
      <c r="O483" s="136" t="s">
        <v>3623</v>
      </c>
      <c r="P483" s="136" t="s">
        <v>4804</v>
      </c>
      <c r="Q483" s="166">
        <v>41312</v>
      </c>
      <c r="R483" s="1">
        <v>3.21</v>
      </c>
      <c r="S483" s="1">
        <v>59.5</v>
      </c>
      <c r="V483" s="1">
        <v>33600</v>
      </c>
      <c r="W483" s="182">
        <f t="shared" si="31"/>
        <v>43.994999999999997</v>
      </c>
      <c r="X483" s="1" t="s">
        <v>4868</v>
      </c>
      <c r="AA483" s="292">
        <f t="shared" si="32"/>
        <v>3.6415966386554621</v>
      </c>
      <c r="AB483" s="183">
        <f t="shared" si="33"/>
        <v>2.7100919999999999</v>
      </c>
      <c r="AC483" s="1"/>
      <c r="AD483" s="1"/>
      <c r="AE483" s="183">
        <f t="shared" si="34"/>
        <v>42</v>
      </c>
    </row>
    <row r="484" spans="1:31" x14ac:dyDescent="0.2">
      <c r="A484" s="133" t="s">
        <v>4861</v>
      </c>
      <c r="B484" s="133" t="s">
        <v>4559</v>
      </c>
      <c r="C484" s="133">
        <v>653</v>
      </c>
      <c r="D484" s="133">
        <v>16</v>
      </c>
      <c r="E484" s="136" t="s">
        <v>4862</v>
      </c>
      <c r="F484" s="133" t="s">
        <v>1529</v>
      </c>
      <c r="G484" s="136" t="s">
        <v>3620</v>
      </c>
      <c r="H484" s="133">
        <v>303</v>
      </c>
      <c r="I484" s="133">
        <v>1</v>
      </c>
      <c r="J484" s="460">
        <v>110</v>
      </c>
      <c r="K484" s="133">
        <v>45</v>
      </c>
      <c r="L484" s="133">
        <v>110</v>
      </c>
      <c r="M484" s="133" t="s">
        <v>4735</v>
      </c>
      <c r="N484" s="136" t="s">
        <v>3612</v>
      </c>
      <c r="O484" s="133" t="s">
        <v>4736</v>
      </c>
      <c r="P484" s="133" t="s">
        <v>4807</v>
      </c>
      <c r="Q484" s="166">
        <v>41326</v>
      </c>
      <c r="R484" s="1">
        <v>3.21</v>
      </c>
      <c r="S484" s="1">
        <v>59.5</v>
      </c>
      <c r="V484" s="1">
        <v>33600</v>
      </c>
      <c r="W484" s="182">
        <f t="shared" si="31"/>
        <v>43.994999999999997</v>
      </c>
      <c r="X484" s="1" t="s">
        <v>4868</v>
      </c>
      <c r="AA484" s="292">
        <f t="shared" si="32"/>
        <v>26.705042016806722</v>
      </c>
      <c r="AB484" s="183">
        <f t="shared" si="33"/>
        <v>19.874008</v>
      </c>
      <c r="AC484" s="1"/>
      <c r="AD484" s="1"/>
      <c r="AE484" s="183">
        <f t="shared" si="34"/>
        <v>308</v>
      </c>
    </row>
    <row r="485" spans="1:31" x14ac:dyDescent="0.2">
      <c r="A485" s="133" t="s">
        <v>4737</v>
      </c>
      <c r="B485" s="345" t="s">
        <v>4559</v>
      </c>
      <c r="C485" s="136" t="s">
        <v>707</v>
      </c>
      <c r="D485" s="133">
        <v>17</v>
      </c>
      <c r="E485" s="133">
        <v>101901</v>
      </c>
      <c r="F485" s="133" t="s">
        <v>4090</v>
      </c>
      <c r="G485" s="136" t="s">
        <v>3620</v>
      </c>
      <c r="H485" s="133">
        <v>303</v>
      </c>
      <c r="I485" s="133">
        <v>1</v>
      </c>
      <c r="J485" s="460">
        <v>275</v>
      </c>
      <c r="K485" s="133">
        <v>36</v>
      </c>
      <c r="L485" s="133">
        <v>275</v>
      </c>
      <c r="M485" s="133" t="s">
        <v>4735</v>
      </c>
      <c r="N485" s="136" t="s">
        <v>2660</v>
      </c>
      <c r="O485" s="133" t="s">
        <v>4736</v>
      </c>
      <c r="P485" s="133" t="s">
        <v>2277</v>
      </c>
      <c r="Q485" s="166">
        <v>41331</v>
      </c>
      <c r="R485" s="1">
        <v>3.21</v>
      </c>
      <c r="S485" s="1">
        <v>59.5</v>
      </c>
      <c r="V485" s="1">
        <v>33600</v>
      </c>
      <c r="W485" s="182">
        <f t="shared" si="31"/>
        <v>43.994999999999997</v>
      </c>
      <c r="X485" s="1" t="s">
        <v>4868</v>
      </c>
      <c r="AA485" s="292">
        <f t="shared" si="32"/>
        <v>53.410084033613444</v>
      </c>
      <c r="AB485" s="183">
        <f t="shared" si="33"/>
        <v>49.685019999999994</v>
      </c>
      <c r="AC485" s="1"/>
      <c r="AD485" s="1"/>
      <c r="AE485" s="183">
        <f t="shared" si="34"/>
        <v>770</v>
      </c>
    </row>
    <row r="486" spans="1:31" ht="13.5" thickBot="1" x14ac:dyDescent="0.25">
      <c r="A486" s="133" t="s">
        <v>4738</v>
      </c>
      <c r="B486" s="133" t="s">
        <v>4559</v>
      </c>
      <c r="C486" s="136" t="s">
        <v>707</v>
      </c>
      <c r="D486" s="133">
        <v>18</v>
      </c>
      <c r="E486" s="136" t="s">
        <v>4739</v>
      </c>
      <c r="F486" s="133" t="s">
        <v>4740</v>
      </c>
      <c r="G486" s="136" t="s">
        <v>3620</v>
      </c>
      <c r="H486" s="133">
        <v>303</v>
      </c>
      <c r="I486" s="133">
        <v>1</v>
      </c>
      <c r="J486" s="460">
        <v>110</v>
      </c>
      <c r="K486" s="133">
        <v>36</v>
      </c>
      <c r="L486" s="133">
        <v>110</v>
      </c>
      <c r="M486" s="133" t="s">
        <v>2416</v>
      </c>
      <c r="N486" s="136" t="s">
        <v>3633</v>
      </c>
      <c r="O486" s="133" t="s">
        <v>4741</v>
      </c>
      <c r="P486" s="133" t="s">
        <v>4807</v>
      </c>
      <c r="Q486" s="166">
        <v>41332</v>
      </c>
      <c r="R486" s="308">
        <v>3.21</v>
      </c>
      <c r="S486" s="1">
        <v>59.5</v>
      </c>
      <c r="V486" s="1">
        <v>33600</v>
      </c>
      <c r="W486" s="182">
        <f t="shared" si="31"/>
        <v>43.994999999999997</v>
      </c>
      <c r="X486" s="1" t="s">
        <v>4868</v>
      </c>
      <c r="AA486" s="292">
        <f t="shared" si="32"/>
        <v>21.364033613445379</v>
      </c>
      <c r="AB486" s="183">
        <f t="shared" si="33"/>
        <v>19.874008</v>
      </c>
      <c r="AC486" s="1"/>
      <c r="AD486" s="1"/>
      <c r="AE486" s="183">
        <f t="shared" si="34"/>
        <v>308</v>
      </c>
    </row>
    <row r="487" spans="1:31" x14ac:dyDescent="0.2">
      <c r="A487" s="133" t="s">
        <v>615</v>
      </c>
      <c r="B487" s="133" t="s">
        <v>616</v>
      </c>
      <c r="C487" s="133">
        <v>653</v>
      </c>
      <c r="D487" s="133">
        <v>19</v>
      </c>
      <c r="E487" s="136" t="s">
        <v>617</v>
      </c>
      <c r="F487" s="133" t="s">
        <v>618</v>
      </c>
      <c r="G487" s="136" t="s">
        <v>3620</v>
      </c>
      <c r="H487" s="133">
        <v>303</v>
      </c>
      <c r="I487" s="133">
        <v>1</v>
      </c>
      <c r="J487" s="460">
        <v>107</v>
      </c>
      <c r="K487" s="133">
        <v>63</v>
      </c>
      <c r="L487" s="133">
        <v>180</v>
      </c>
      <c r="M487" s="133" t="s">
        <v>4244</v>
      </c>
      <c r="N487" s="136" t="s">
        <v>3403</v>
      </c>
      <c r="O487" s="133" t="s">
        <v>4245</v>
      </c>
      <c r="P487" s="133" t="s">
        <v>4816</v>
      </c>
      <c r="Q487" s="166">
        <v>41336</v>
      </c>
      <c r="R487" s="1">
        <v>3.21</v>
      </c>
      <c r="S487" s="1">
        <v>59.5</v>
      </c>
      <c r="V487" s="1">
        <v>33600</v>
      </c>
      <c r="W487" s="182">
        <f t="shared" si="31"/>
        <v>43.994999999999997</v>
      </c>
      <c r="X487" s="1" t="s">
        <v>4868</v>
      </c>
      <c r="AA487" s="292">
        <f t="shared" si="32"/>
        <v>36.367411764705885</v>
      </c>
      <c r="AB487" s="183">
        <f t="shared" si="33"/>
        <v>19.3319896</v>
      </c>
      <c r="AC487" s="1"/>
      <c r="AD487" s="1"/>
      <c r="AE487" s="183">
        <f t="shared" si="34"/>
        <v>299.59999999999997</v>
      </c>
    </row>
    <row r="488" spans="1:31" x14ac:dyDescent="0.2">
      <c r="A488" s="461"/>
      <c r="B488" s="14"/>
      <c r="C488" s="313"/>
      <c r="D488" s="313"/>
      <c r="E488" s="312"/>
      <c r="F488" s="462"/>
      <c r="G488" s="312"/>
      <c r="H488" s="463"/>
      <c r="I488" s="457" t="s">
        <v>619</v>
      </c>
      <c r="J488" s="464">
        <f>SUM(J481:J487)</f>
        <v>602</v>
      </c>
      <c r="K488" s="313"/>
      <c r="L488" s="313"/>
      <c r="M488" s="313"/>
      <c r="N488" s="312"/>
      <c r="O488" s="313"/>
      <c r="P488" s="313"/>
      <c r="Q488" s="315"/>
      <c r="W488" s="182"/>
      <c r="AA488" s="292"/>
      <c r="AB488" s="183"/>
      <c r="AC488" s="1"/>
      <c r="AD488" s="1"/>
      <c r="AE488" s="183"/>
    </row>
    <row r="489" spans="1:31" x14ac:dyDescent="0.2">
      <c r="A489" s="465"/>
      <c r="B489" s="466"/>
      <c r="C489" s="316"/>
      <c r="D489" s="316"/>
      <c r="E489" s="317">
        <v>41338</v>
      </c>
      <c r="F489" s="319" t="s">
        <v>620</v>
      </c>
      <c r="G489" s="319"/>
      <c r="H489" s="319"/>
      <c r="I489" s="319"/>
      <c r="J489" s="319"/>
      <c r="K489" s="319"/>
      <c r="L489" s="319"/>
      <c r="M489" s="319"/>
      <c r="N489" s="319"/>
      <c r="O489" s="319"/>
      <c r="P489" s="319"/>
      <c r="Q489" s="320"/>
      <c r="W489" s="182"/>
      <c r="AA489" s="292"/>
      <c r="AB489" s="183"/>
      <c r="AC489" s="1"/>
      <c r="AD489" s="1"/>
      <c r="AE489" s="183"/>
    </row>
    <row r="490" spans="1:31" x14ac:dyDescent="0.2">
      <c r="A490" s="133" t="s">
        <v>615</v>
      </c>
      <c r="B490" s="133" t="s">
        <v>4559</v>
      </c>
      <c r="C490" s="136" t="s">
        <v>4811</v>
      </c>
      <c r="D490" s="133">
        <v>1</v>
      </c>
      <c r="E490" s="136" t="s">
        <v>617</v>
      </c>
      <c r="F490" s="134" t="s">
        <v>618</v>
      </c>
      <c r="G490" s="427" t="s">
        <v>3620</v>
      </c>
      <c r="H490" s="133">
        <v>303</v>
      </c>
      <c r="I490" s="133">
        <v>1</v>
      </c>
      <c r="J490" s="133">
        <v>80</v>
      </c>
      <c r="K490" s="133">
        <v>63</v>
      </c>
      <c r="L490" s="133">
        <v>180</v>
      </c>
      <c r="M490" s="133" t="s">
        <v>4244</v>
      </c>
      <c r="N490" s="136" t="s">
        <v>3403</v>
      </c>
      <c r="O490" s="133" t="s">
        <v>4245</v>
      </c>
      <c r="P490" s="135" t="s">
        <v>4807</v>
      </c>
      <c r="Q490" s="342">
        <v>41339</v>
      </c>
      <c r="R490" s="1">
        <v>3.21</v>
      </c>
      <c r="S490" s="1">
        <v>59.5</v>
      </c>
      <c r="V490" s="1">
        <v>33600</v>
      </c>
      <c r="W490" s="182">
        <f t="shared" ref="W490:W541" si="35">41.9*1.05</f>
        <v>43.994999999999997</v>
      </c>
      <c r="X490" s="1" t="s">
        <v>4868</v>
      </c>
      <c r="AA490" s="292">
        <f t="shared" ref="AA490:AA519" si="36">K490*100*R490*(J490*I490)/(S490*1000)</f>
        <v>27.190588235294118</v>
      </c>
      <c r="AB490" s="183">
        <f t="shared" ref="AB490:AB521" si="37">(V490*(J490*I490)*1.1)/9000*W490/1000</f>
        <v>14.453824000000001</v>
      </c>
      <c r="AC490" s="1"/>
      <c r="AD490" s="1"/>
      <c r="AE490" s="183">
        <f t="shared" ref="AE490:AE521" si="38">J490*I490*(G490/100)</f>
        <v>224</v>
      </c>
    </row>
    <row r="491" spans="1:31" x14ac:dyDescent="0.2">
      <c r="A491" s="467" t="s">
        <v>621</v>
      </c>
      <c r="B491" s="468" t="s">
        <v>4559</v>
      </c>
      <c r="C491" s="468">
        <v>667</v>
      </c>
      <c r="D491" s="468">
        <v>2</v>
      </c>
      <c r="E491" s="468">
        <v>102034</v>
      </c>
      <c r="F491" s="468" t="s">
        <v>622</v>
      </c>
      <c r="G491" s="468">
        <v>280</v>
      </c>
      <c r="H491" s="468">
        <v>303</v>
      </c>
      <c r="I491" s="468">
        <v>1</v>
      </c>
      <c r="J491" s="468">
        <v>20</v>
      </c>
      <c r="K491" s="468">
        <v>45</v>
      </c>
      <c r="L491" s="468">
        <v>20</v>
      </c>
      <c r="M491" s="468" t="s">
        <v>623</v>
      </c>
      <c r="N491" s="469" t="s">
        <v>4833</v>
      </c>
      <c r="O491" s="468" t="s">
        <v>4069</v>
      </c>
      <c r="P491" s="133" t="s">
        <v>4804</v>
      </c>
      <c r="Q491" s="166">
        <v>41339</v>
      </c>
      <c r="R491" s="1">
        <v>3.21</v>
      </c>
      <c r="S491" s="1">
        <v>59.5</v>
      </c>
      <c r="V491" s="1">
        <v>33600</v>
      </c>
      <c r="W491" s="182">
        <f t="shared" si="35"/>
        <v>43.994999999999997</v>
      </c>
      <c r="X491" s="1" t="s">
        <v>4868</v>
      </c>
      <c r="AA491" s="292">
        <f t="shared" si="36"/>
        <v>4.8554621848739492</v>
      </c>
      <c r="AB491" s="183">
        <f t="shared" si="37"/>
        <v>3.6134560000000002</v>
      </c>
      <c r="AC491" s="1"/>
      <c r="AD491" s="1"/>
      <c r="AE491" s="183">
        <f t="shared" si="38"/>
        <v>56</v>
      </c>
    </row>
    <row r="492" spans="1:31" x14ac:dyDescent="0.2">
      <c r="A492" s="140" t="s">
        <v>624</v>
      </c>
      <c r="B492" s="133" t="s">
        <v>4559</v>
      </c>
      <c r="C492" s="136" t="s">
        <v>4811</v>
      </c>
      <c r="D492" s="133">
        <v>3</v>
      </c>
      <c r="E492" s="133">
        <v>102030</v>
      </c>
      <c r="F492" s="133" t="s">
        <v>625</v>
      </c>
      <c r="G492" s="133">
        <v>280</v>
      </c>
      <c r="H492" s="133">
        <v>303</v>
      </c>
      <c r="I492" s="133">
        <v>1</v>
      </c>
      <c r="J492" s="133">
        <v>20</v>
      </c>
      <c r="K492" s="133">
        <v>63</v>
      </c>
      <c r="L492" s="133">
        <v>20</v>
      </c>
      <c r="M492" s="133" t="s">
        <v>623</v>
      </c>
      <c r="N492" s="336" t="s">
        <v>4833</v>
      </c>
      <c r="O492" s="133" t="s">
        <v>626</v>
      </c>
      <c r="P492" s="133" t="s">
        <v>4816</v>
      </c>
      <c r="Q492" s="166">
        <v>41340</v>
      </c>
      <c r="R492" s="1">
        <v>3.21</v>
      </c>
      <c r="S492" s="1">
        <v>59.5</v>
      </c>
      <c r="V492" s="1">
        <v>33600</v>
      </c>
      <c r="W492" s="182">
        <f t="shared" si="35"/>
        <v>43.994999999999997</v>
      </c>
      <c r="X492" s="1" t="s">
        <v>4868</v>
      </c>
      <c r="AA492" s="292">
        <f t="shared" si="36"/>
        <v>6.7976470588235296</v>
      </c>
      <c r="AB492" s="183">
        <f t="shared" si="37"/>
        <v>3.6134560000000002</v>
      </c>
      <c r="AC492" s="1"/>
      <c r="AD492" s="1"/>
      <c r="AE492" s="183">
        <f t="shared" si="38"/>
        <v>56</v>
      </c>
    </row>
    <row r="493" spans="1:31" x14ac:dyDescent="0.2">
      <c r="A493" s="470" t="s">
        <v>627</v>
      </c>
      <c r="B493" s="133" t="s">
        <v>4559</v>
      </c>
      <c r="C493" s="136" t="s">
        <v>4811</v>
      </c>
      <c r="D493" s="133">
        <v>4</v>
      </c>
      <c r="E493" s="133">
        <v>102028</v>
      </c>
      <c r="F493" s="133" t="s">
        <v>628</v>
      </c>
      <c r="G493" s="133">
        <v>280</v>
      </c>
      <c r="H493" s="133">
        <v>303</v>
      </c>
      <c r="I493" s="133">
        <v>1</v>
      </c>
      <c r="J493" s="133"/>
      <c r="K493" s="133">
        <v>63</v>
      </c>
      <c r="L493" s="133">
        <v>20</v>
      </c>
      <c r="M493" s="133" t="s">
        <v>623</v>
      </c>
      <c r="N493" s="136" t="s">
        <v>4833</v>
      </c>
      <c r="O493" s="133" t="s">
        <v>553</v>
      </c>
      <c r="P493" s="133" t="s">
        <v>4807</v>
      </c>
      <c r="Q493" s="166">
        <v>41340</v>
      </c>
      <c r="R493" s="1">
        <v>3.21</v>
      </c>
      <c r="S493" s="1">
        <v>59.5</v>
      </c>
      <c r="V493" s="1">
        <v>33600</v>
      </c>
      <c r="W493" s="182">
        <f t="shared" si="35"/>
        <v>43.994999999999997</v>
      </c>
      <c r="X493" s="1" t="s">
        <v>4868</v>
      </c>
      <c r="AA493" s="292">
        <f t="shared" si="36"/>
        <v>0</v>
      </c>
      <c r="AB493" s="183">
        <f t="shared" si="37"/>
        <v>0</v>
      </c>
      <c r="AC493" s="1"/>
      <c r="AD493" s="1"/>
      <c r="AE493" s="183">
        <f t="shared" si="38"/>
        <v>0</v>
      </c>
    </row>
    <row r="494" spans="1:31" x14ac:dyDescent="0.2">
      <c r="A494" s="133" t="s">
        <v>554</v>
      </c>
      <c r="B494" s="133" t="s">
        <v>4559</v>
      </c>
      <c r="C494" s="136" t="s">
        <v>4811</v>
      </c>
      <c r="D494" s="133">
        <v>5</v>
      </c>
      <c r="E494" s="136" t="s">
        <v>555</v>
      </c>
      <c r="F494" s="133" t="s">
        <v>556</v>
      </c>
      <c r="G494" s="136" t="s">
        <v>3620</v>
      </c>
      <c r="H494" s="133">
        <v>303</v>
      </c>
      <c r="I494" s="133">
        <v>1</v>
      </c>
      <c r="J494" s="133">
        <v>20</v>
      </c>
      <c r="K494" s="133">
        <v>63</v>
      </c>
      <c r="L494" s="133">
        <v>20</v>
      </c>
      <c r="M494" s="133" t="s">
        <v>557</v>
      </c>
      <c r="N494" s="336" t="s">
        <v>4833</v>
      </c>
      <c r="O494" s="133" t="s">
        <v>558</v>
      </c>
      <c r="P494" s="133" t="s">
        <v>4804</v>
      </c>
      <c r="Q494" s="166">
        <v>41340</v>
      </c>
      <c r="R494" s="1">
        <v>3.21</v>
      </c>
      <c r="S494" s="1">
        <v>59.5</v>
      </c>
      <c r="V494" s="1">
        <v>33600</v>
      </c>
      <c r="W494" s="182">
        <f t="shared" si="35"/>
        <v>43.994999999999997</v>
      </c>
      <c r="X494" s="1" t="s">
        <v>4868</v>
      </c>
      <c r="AA494" s="292">
        <f t="shared" si="36"/>
        <v>6.7976470588235296</v>
      </c>
      <c r="AB494" s="183">
        <f t="shared" si="37"/>
        <v>3.6134560000000002</v>
      </c>
      <c r="AC494" s="1"/>
      <c r="AD494" s="1"/>
      <c r="AE494" s="183">
        <f t="shared" si="38"/>
        <v>56</v>
      </c>
    </row>
    <row r="495" spans="1:31" x14ac:dyDescent="0.2">
      <c r="A495" s="133" t="s">
        <v>559</v>
      </c>
      <c r="B495" s="133" t="s">
        <v>4559</v>
      </c>
      <c r="C495" s="136" t="s">
        <v>4811</v>
      </c>
      <c r="D495" s="133">
        <v>6</v>
      </c>
      <c r="E495" s="136" t="s">
        <v>4242</v>
      </c>
      <c r="F495" s="133" t="s">
        <v>4243</v>
      </c>
      <c r="G495" s="136" t="s">
        <v>3620</v>
      </c>
      <c r="H495" s="133">
        <v>303</v>
      </c>
      <c r="I495" s="133">
        <v>1</v>
      </c>
      <c r="J495" s="133">
        <v>20</v>
      </c>
      <c r="K495" s="133">
        <v>63</v>
      </c>
      <c r="L495" s="133">
        <v>20</v>
      </c>
      <c r="M495" s="133" t="s">
        <v>560</v>
      </c>
      <c r="N495" s="336" t="s">
        <v>4833</v>
      </c>
      <c r="O495" s="133" t="s">
        <v>561</v>
      </c>
      <c r="P495" s="133" t="s">
        <v>4807</v>
      </c>
      <c r="Q495" s="166">
        <v>41341</v>
      </c>
      <c r="R495" s="1">
        <v>3.21</v>
      </c>
      <c r="S495" s="1">
        <v>59.5</v>
      </c>
      <c r="V495" s="1">
        <v>33600</v>
      </c>
      <c r="W495" s="182">
        <f t="shared" si="35"/>
        <v>43.994999999999997</v>
      </c>
      <c r="X495" s="1" t="s">
        <v>4868</v>
      </c>
      <c r="AA495" s="292">
        <f t="shared" si="36"/>
        <v>6.7976470588235296</v>
      </c>
      <c r="AB495" s="183">
        <f t="shared" si="37"/>
        <v>3.6134560000000002</v>
      </c>
      <c r="AC495" s="1"/>
      <c r="AD495" s="1"/>
      <c r="AE495" s="183">
        <f t="shared" si="38"/>
        <v>56</v>
      </c>
    </row>
    <row r="496" spans="1:31" x14ac:dyDescent="0.2">
      <c r="A496" s="172" t="s">
        <v>562</v>
      </c>
      <c r="B496" s="133" t="s">
        <v>4559</v>
      </c>
      <c r="C496" s="133">
        <v>667</v>
      </c>
      <c r="D496" s="133">
        <v>7</v>
      </c>
      <c r="E496" s="136" t="s">
        <v>617</v>
      </c>
      <c r="F496" s="133" t="s">
        <v>618</v>
      </c>
      <c r="G496" s="136" t="s">
        <v>3620</v>
      </c>
      <c r="H496" s="133">
        <v>303</v>
      </c>
      <c r="I496" s="133">
        <v>1</v>
      </c>
      <c r="J496" s="133">
        <v>10</v>
      </c>
      <c r="K496" s="133">
        <v>63</v>
      </c>
      <c r="L496" s="133">
        <v>10</v>
      </c>
      <c r="M496" s="133" t="s">
        <v>560</v>
      </c>
      <c r="N496" s="336" t="s">
        <v>4820</v>
      </c>
      <c r="O496" s="133" t="s">
        <v>561</v>
      </c>
      <c r="P496" s="14" t="s">
        <v>4807</v>
      </c>
      <c r="Q496" s="456">
        <v>41341</v>
      </c>
      <c r="R496" s="1">
        <v>3.21</v>
      </c>
      <c r="S496" s="1">
        <v>59.5</v>
      </c>
      <c r="V496" s="1">
        <v>33600</v>
      </c>
      <c r="W496" s="182">
        <f t="shared" si="35"/>
        <v>43.994999999999997</v>
      </c>
      <c r="X496" s="1" t="s">
        <v>4868</v>
      </c>
      <c r="AA496" s="292">
        <f t="shared" si="36"/>
        <v>3.3988235294117648</v>
      </c>
      <c r="AB496" s="183">
        <f t="shared" si="37"/>
        <v>1.8067280000000001</v>
      </c>
      <c r="AC496" s="1"/>
      <c r="AD496" s="1"/>
      <c r="AE496" s="183">
        <f t="shared" si="38"/>
        <v>28</v>
      </c>
    </row>
    <row r="497" spans="1:31" x14ac:dyDescent="0.2">
      <c r="A497" s="172" t="s">
        <v>563</v>
      </c>
      <c r="B497" s="133" t="s">
        <v>4559</v>
      </c>
      <c r="C497" s="133">
        <v>667</v>
      </c>
      <c r="D497" s="133">
        <v>8</v>
      </c>
      <c r="E497" s="136" t="s">
        <v>4827</v>
      </c>
      <c r="F497" s="133" t="s">
        <v>4828</v>
      </c>
      <c r="G497" s="136" t="s">
        <v>3620</v>
      </c>
      <c r="H497" s="133">
        <v>303</v>
      </c>
      <c r="I497" s="133">
        <v>1</v>
      </c>
      <c r="J497" s="133">
        <v>10</v>
      </c>
      <c r="K497" s="133">
        <v>36</v>
      </c>
      <c r="L497" s="133">
        <v>10</v>
      </c>
      <c r="M497" s="133" t="s">
        <v>623</v>
      </c>
      <c r="N497" s="336" t="s">
        <v>4820</v>
      </c>
      <c r="O497" s="133" t="s">
        <v>4829</v>
      </c>
      <c r="P497" s="14" t="s">
        <v>4807</v>
      </c>
      <c r="Q497" s="456">
        <v>41344</v>
      </c>
      <c r="R497" s="1">
        <v>3.21</v>
      </c>
      <c r="S497" s="1">
        <v>59.5</v>
      </c>
      <c r="V497" s="1">
        <v>33600</v>
      </c>
      <c r="W497" s="182">
        <f t="shared" si="35"/>
        <v>43.994999999999997</v>
      </c>
      <c r="X497" s="1" t="s">
        <v>4868</v>
      </c>
      <c r="AA497" s="292">
        <f t="shared" si="36"/>
        <v>1.9421848739495797</v>
      </c>
      <c r="AB497" s="183">
        <f t="shared" si="37"/>
        <v>1.8067280000000001</v>
      </c>
      <c r="AC497" s="1"/>
      <c r="AD497" s="1"/>
      <c r="AE497" s="183">
        <f t="shared" si="38"/>
        <v>28</v>
      </c>
    </row>
    <row r="498" spans="1:31" x14ac:dyDescent="0.2">
      <c r="A498" s="133" t="s">
        <v>564</v>
      </c>
      <c r="B498" s="345" t="s">
        <v>4559</v>
      </c>
      <c r="C498" s="133">
        <v>667</v>
      </c>
      <c r="D498" s="133">
        <v>9</v>
      </c>
      <c r="E498" s="136" t="s">
        <v>2718</v>
      </c>
      <c r="F498" s="133" t="s">
        <v>2719</v>
      </c>
      <c r="G498" s="136" t="s">
        <v>3620</v>
      </c>
      <c r="H498" s="133">
        <v>303</v>
      </c>
      <c r="I498" s="133">
        <v>1</v>
      </c>
      <c r="J498" s="135">
        <v>176</v>
      </c>
      <c r="K498" s="133">
        <v>36</v>
      </c>
      <c r="L498" s="133">
        <v>176</v>
      </c>
      <c r="M498" s="133" t="s">
        <v>565</v>
      </c>
      <c r="N498" s="136" t="s">
        <v>3608</v>
      </c>
      <c r="O498" s="133" t="s">
        <v>2372</v>
      </c>
      <c r="P498" s="14" t="s">
        <v>4816</v>
      </c>
      <c r="Q498" s="456">
        <v>41346</v>
      </c>
      <c r="R498" s="1">
        <v>3.21</v>
      </c>
      <c r="S498" s="1">
        <v>59.5</v>
      </c>
      <c r="V498" s="1">
        <v>33600</v>
      </c>
      <c r="W498" s="182">
        <f t="shared" si="35"/>
        <v>43.994999999999997</v>
      </c>
      <c r="X498" s="1" t="s">
        <v>4868</v>
      </c>
      <c r="AA498" s="292">
        <f t="shared" si="36"/>
        <v>34.182453781512606</v>
      </c>
      <c r="AB498" s="183">
        <f t="shared" si="37"/>
        <v>31.798412800000001</v>
      </c>
      <c r="AC498" s="1"/>
      <c r="AD498" s="1"/>
      <c r="AE498" s="183">
        <f t="shared" si="38"/>
        <v>492.79999999999995</v>
      </c>
    </row>
    <row r="499" spans="1:31" x14ac:dyDescent="0.2">
      <c r="A499" s="177" t="s">
        <v>566</v>
      </c>
      <c r="B499" s="133" t="s">
        <v>4559</v>
      </c>
      <c r="C499" s="133">
        <v>667</v>
      </c>
      <c r="D499" s="133">
        <v>10</v>
      </c>
      <c r="E499" s="136" t="s">
        <v>4232</v>
      </c>
      <c r="F499" s="133" t="s">
        <v>567</v>
      </c>
      <c r="G499" s="136" t="s">
        <v>3620</v>
      </c>
      <c r="H499" s="133">
        <v>303</v>
      </c>
      <c r="I499" s="133">
        <v>1</v>
      </c>
      <c r="J499" s="135">
        <v>310</v>
      </c>
      <c r="K499" s="133">
        <v>45</v>
      </c>
      <c r="L499" s="133">
        <v>320</v>
      </c>
      <c r="M499" s="133" t="s">
        <v>565</v>
      </c>
      <c r="N499" s="136" t="s">
        <v>3622</v>
      </c>
      <c r="O499" s="133" t="s">
        <v>2372</v>
      </c>
      <c r="P499" s="133" t="s">
        <v>4807</v>
      </c>
      <c r="Q499" s="166">
        <v>41352</v>
      </c>
      <c r="R499" s="1">
        <v>3.21</v>
      </c>
      <c r="S499" s="1">
        <v>59.5</v>
      </c>
      <c r="V499" s="1">
        <v>33600</v>
      </c>
      <c r="W499" s="182">
        <f t="shared" si="35"/>
        <v>43.994999999999997</v>
      </c>
      <c r="X499" s="1" t="s">
        <v>4868</v>
      </c>
      <c r="AA499" s="292">
        <f t="shared" si="36"/>
        <v>75.259663865546216</v>
      </c>
      <c r="AB499" s="183">
        <f t="shared" si="37"/>
        <v>56.00856799999999</v>
      </c>
      <c r="AC499" s="1"/>
      <c r="AD499" s="1"/>
      <c r="AE499" s="183">
        <f t="shared" si="38"/>
        <v>868</v>
      </c>
    </row>
    <row r="500" spans="1:31" x14ac:dyDescent="0.2">
      <c r="A500" s="175" t="s">
        <v>568</v>
      </c>
      <c r="B500" s="133" t="s">
        <v>4559</v>
      </c>
      <c r="C500" s="136">
        <v>667</v>
      </c>
      <c r="D500" s="133" t="s">
        <v>569</v>
      </c>
      <c r="E500" s="136" t="s">
        <v>570</v>
      </c>
      <c r="F500" s="134" t="s">
        <v>567</v>
      </c>
      <c r="G500" s="136" t="s">
        <v>3629</v>
      </c>
      <c r="H500" s="133">
        <v>151</v>
      </c>
      <c r="I500" s="133">
        <v>1</v>
      </c>
      <c r="J500" s="133">
        <v>27.5</v>
      </c>
      <c r="K500" s="133">
        <v>45</v>
      </c>
      <c r="L500" s="133">
        <v>55</v>
      </c>
      <c r="M500" s="133" t="s">
        <v>565</v>
      </c>
      <c r="N500" s="136" t="s">
        <v>4833</v>
      </c>
      <c r="O500" s="133" t="s">
        <v>2372</v>
      </c>
      <c r="P500" s="133" t="s">
        <v>4804</v>
      </c>
      <c r="Q500" s="166">
        <v>41353</v>
      </c>
      <c r="R500" s="1">
        <v>1.61</v>
      </c>
      <c r="S500" s="1">
        <v>59.5</v>
      </c>
      <c r="V500" s="1">
        <v>16800</v>
      </c>
      <c r="W500" s="182">
        <f t="shared" si="35"/>
        <v>43.994999999999997</v>
      </c>
      <c r="X500" s="1" t="s">
        <v>4868</v>
      </c>
      <c r="AA500" s="292">
        <f t="shared" si="36"/>
        <v>3.348529411764706</v>
      </c>
      <c r="AB500" s="183">
        <f t="shared" si="37"/>
        <v>2.484251</v>
      </c>
      <c r="AC500" s="1"/>
      <c r="AD500" s="1"/>
      <c r="AE500" s="183">
        <f t="shared" si="38"/>
        <v>38.5</v>
      </c>
    </row>
    <row r="501" spans="1:31" x14ac:dyDescent="0.2">
      <c r="A501" s="133" t="s">
        <v>568</v>
      </c>
      <c r="B501" s="133" t="s">
        <v>4559</v>
      </c>
      <c r="C501" s="136">
        <v>667</v>
      </c>
      <c r="D501" s="133" t="s">
        <v>571</v>
      </c>
      <c r="E501" s="136" t="s">
        <v>570</v>
      </c>
      <c r="F501" s="134" t="s">
        <v>567</v>
      </c>
      <c r="G501" s="136" t="s">
        <v>3629</v>
      </c>
      <c r="H501" s="133">
        <v>151</v>
      </c>
      <c r="I501" s="133">
        <v>1</v>
      </c>
      <c r="J501" s="133">
        <v>27.5</v>
      </c>
      <c r="K501" s="133">
        <v>45</v>
      </c>
      <c r="L501" s="133">
        <v>55</v>
      </c>
      <c r="M501" s="133" t="s">
        <v>565</v>
      </c>
      <c r="N501" s="136" t="s">
        <v>4833</v>
      </c>
      <c r="O501" s="133" t="s">
        <v>2372</v>
      </c>
      <c r="P501" s="133" t="s">
        <v>4804</v>
      </c>
      <c r="Q501" s="166">
        <v>41353</v>
      </c>
      <c r="R501" s="1">
        <v>1.61</v>
      </c>
      <c r="S501" s="1">
        <v>59.5</v>
      </c>
      <c r="V501" s="1">
        <v>16800</v>
      </c>
      <c r="W501" s="182">
        <f t="shared" si="35"/>
        <v>43.994999999999997</v>
      </c>
      <c r="X501" s="1" t="s">
        <v>4868</v>
      </c>
      <c r="AA501" s="292">
        <f t="shared" si="36"/>
        <v>3.348529411764706</v>
      </c>
      <c r="AB501" s="183">
        <f t="shared" si="37"/>
        <v>2.484251</v>
      </c>
      <c r="AC501" s="1"/>
      <c r="AD501" s="1"/>
      <c r="AE501" s="183">
        <f t="shared" si="38"/>
        <v>38.5</v>
      </c>
    </row>
    <row r="502" spans="1:31" x14ac:dyDescent="0.2">
      <c r="A502" s="133" t="s">
        <v>572</v>
      </c>
      <c r="B502" s="133" t="s">
        <v>4559</v>
      </c>
      <c r="C502" s="133">
        <v>667</v>
      </c>
      <c r="D502" s="133">
        <v>12</v>
      </c>
      <c r="E502" s="136" t="s">
        <v>573</v>
      </c>
      <c r="F502" s="133" t="s">
        <v>574</v>
      </c>
      <c r="G502" s="136" t="s">
        <v>3620</v>
      </c>
      <c r="H502" s="133">
        <v>303</v>
      </c>
      <c r="I502" s="133">
        <v>1</v>
      </c>
      <c r="J502" s="135">
        <v>110</v>
      </c>
      <c r="K502" s="133">
        <v>45</v>
      </c>
      <c r="L502" s="133">
        <v>110</v>
      </c>
      <c r="M502" s="133" t="s">
        <v>4260</v>
      </c>
      <c r="N502" s="136" t="s">
        <v>3598</v>
      </c>
      <c r="O502" s="133" t="s">
        <v>4451</v>
      </c>
      <c r="P502" s="133" t="s">
        <v>4807</v>
      </c>
      <c r="Q502" s="166">
        <v>41354</v>
      </c>
      <c r="R502" s="1">
        <v>3.21</v>
      </c>
      <c r="S502" s="1">
        <v>72</v>
      </c>
      <c r="V502" s="1">
        <v>33600</v>
      </c>
      <c r="W502" s="182">
        <f t="shared" si="35"/>
        <v>43.994999999999997</v>
      </c>
      <c r="X502" s="1" t="s">
        <v>4868</v>
      </c>
      <c r="AA502" s="292">
        <f t="shared" si="36"/>
        <v>22.068750000000001</v>
      </c>
      <c r="AB502" s="183">
        <f t="shared" si="37"/>
        <v>19.874008</v>
      </c>
      <c r="AC502" s="1"/>
      <c r="AD502" s="1"/>
      <c r="AE502" s="183">
        <f t="shared" si="38"/>
        <v>308</v>
      </c>
    </row>
    <row r="503" spans="1:31" ht="13.5" thickBot="1" x14ac:dyDescent="0.25">
      <c r="A503" s="133" t="s">
        <v>575</v>
      </c>
      <c r="B503" s="133" t="s">
        <v>4559</v>
      </c>
      <c r="C503" s="133">
        <v>667</v>
      </c>
      <c r="D503" s="395" t="s">
        <v>4258</v>
      </c>
      <c r="E503" s="133">
        <v>102039</v>
      </c>
      <c r="F503" s="133" t="s">
        <v>2394</v>
      </c>
      <c r="G503" s="133">
        <v>280</v>
      </c>
      <c r="H503" s="133">
        <v>303</v>
      </c>
      <c r="I503" s="133">
        <v>1</v>
      </c>
      <c r="J503" s="133">
        <v>110</v>
      </c>
      <c r="K503" s="133">
        <v>45</v>
      </c>
      <c r="L503" s="133">
        <v>110</v>
      </c>
      <c r="M503" s="133" t="s">
        <v>4260</v>
      </c>
      <c r="N503" s="133">
        <v>2.5</v>
      </c>
      <c r="O503" s="133" t="s">
        <v>4451</v>
      </c>
      <c r="P503" s="133" t="s">
        <v>4816</v>
      </c>
      <c r="Q503" s="166">
        <v>41358</v>
      </c>
      <c r="R503" s="308">
        <v>3.21</v>
      </c>
      <c r="S503" s="1">
        <v>72</v>
      </c>
      <c r="V503" s="1">
        <v>33600</v>
      </c>
      <c r="W503" s="182">
        <f t="shared" si="35"/>
        <v>43.994999999999997</v>
      </c>
      <c r="X503" s="1" t="s">
        <v>4868</v>
      </c>
      <c r="AA503" s="292">
        <f t="shared" si="36"/>
        <v>22.068750000000001</v>
      </c>
      <c r="AB503" s="183">
        <f t="shared" si="37"/>
        <v>19.874008</v>
      </c>
      <c r="AC503" s="1"/>
      <c r="AD503" s="1"/>
      <c r="AE503" s="183">
        <f t="shared" si="38"/>
        <v>308</v>
      </c>
    </row>
    <row r="504" spans="1:31" x14ac:dyDescent="0.2">
      <c r="A504" s="133" t="s">
        <v>576</v>
      </c>
      <c r="B504" s="133" t="s">
        <v>4559</v>
      </c>
      <c r="C504" s="133">
        <v>667</v>
      </c>
      <c r="D504" s="133">
        <v>14</v>
      </c>
      <c r="E504" s="136" t="s">
        <v>577</v>
      </c>
      <c r="F504" s="133" t="s">
        <v>578</v>
      </c>
      <c r="G504" s="136" t="s">
        <v>3620</v>
      </c>
      <c r="H504" s="133">
        <v>303</v>
      </c>
      <c r="I504" s="133">
        <v>1</v>
      </c>
      <c r="J504" s="133">
        <v>6.5</v>
      </c>
      <c r="K504" s="133">
        <v>45</v>
      </c>
      <c r="L504" s="133">
        <v>5</v>
      </c>
      <c r="M504" s="133" t="s">
        <v>579</v>
      </c>
      <c r="N504" s="336" t="s">
        <v>580</v>
      </c>
      <c r="O504" s="133" t="s">
        <v>3694</v>
      </c>
      <c r="P504" s="133" t="s">
        <v>4807</v>
      </c>
      <c r="Q504" s="166">
        <v>41358</v>
      </c>
      <c r="R504" s="1">
        <v>3.21</v>
      </c>
      <c r="S504" s="1">
        <v>59.5</v>
      </c>
      <c r="V504" s="1">
        <v>33600</v>
      </c>
      <c r="W504" s="182">
        <f t="shared" si="35"/>
        <v>43.994999999999997</v>
      </c>
      <c r="X504" s="1" t="s">
        <v>4868</v>
      </c>
      <c r="AA504" s="292">
        <f t="shared" si="36"/>
        <v>1.5780252100840335</v>
      </c>
      <c r="AB504" s="183">
        <f t="shared" si="37"/>
        <v>1.1743732</v>
      </c>
      <c r="AC504" s="1"/>
      <c r="AD504" s="1"/>
      <c r="AE504" s="183">
        <f t="shared" si="38"/>
        <v>18.2</v>
      </c>
    </row>
    <row r="505" spans="1:31" x14ac:dyDescent="0.2">
      <c r="A505" s="133" t="s">
        <v>581</v>
      </c>
      <c r="B505" s="133" t="s">
        <v>4559</v>
      </c>
      <c r="C505" s="136" t="s">
        <v>4811</v>
      </c>
      <c r="D505" s="136" t="s">
        <v>3639</v>
      </c>
      <c r="E505" s="133">
        <v>102042</v>
      </c>
      <c r="F505" s="133" t="s">
        <v>582</v>
      </c>
      <c r="G505" s="133">
        <v>280</v>
      </c>
      <c r="H505" s="133">
        <v>303</v>
      </c>
      <c r="I505" s="133">
        <v>1</v>
      </c>
      <c r="J505" s="133">
        <v>55</v>
      </c>
      <c r="K505" s="133">
        <v>45</v>
      </c>
      <c r="L505" s="133">
        <v>55</v>
      </c>
      <c r="M505" s="133" t="s">
        <v>4260</v>
      </c>
      <c r="N505" s="133">
        <v>1.5</v>
      </c>
      <c r="O505" s="133" t="s">
        <v>583</v>
      </c>
      <c r="P505" s="133" t="s">
        <v>4816</v>
      </c>
      <c r="Q505" s="166">
        <v>41359</v>
      </c>
      <c r="R505" s="1">
        <v>3.21</v>
      </c>
      <c r="S505" s="1">
        <v>59.5</v>
      </c>
      <c r="V505" s="1">
        <v>33600</v>
      </c>
      <c r="W505" s="182">
        <f t="shared" si="35"/>
        <v>43.994999999999997</v>
      </c>
      <c r="X505" s="1" t="s">
        <v>4868</v>
      </c>
      <c r="AA505" s="292">
        <f t="shared" si="36"/>
        <v>13.352521008403361</v>
      </c>
      <c r="AB505" s="183">
        <f t="shared" si="37"/>
        <v>9.9370039999999999</v>
      </c>
      <c r="AC505" s="1"/>
      <c r="AD505" s="1"/>
      <c r="AE505" s="183">
        <f t="shared" si="38"/>
        <v>154</v>
      </c>
    </row>
    <row r="506" spans="1:31" x14ac:dyDescent="0.2">
      <c r="A506" s="133" t="s">
        <v>584</v>
      </c>
      <c r="B506" s="133" t="s">
        <v>4559</v>
      </c>
      <c r="C506" s="136" t="s">
        <v>4811</v>
      </c>
      <c r="D506" s="136" t="s">
        <v>4912</v>
      </c>
      <c r="E506" s="133">
        <v>102038</v>
      </c>
      <c r="F506" s="133" t="s">
        <v>585</v>
      </c>
      <c r="G506" s="133">
        <v>280</v>
      </c>
      <c r="H506" s="133">
        <v>303</v>
      </c>
      <c r="I506" s="133">
        <v>1</v>
      </c>
      <c r="J506" s="133">
        <v>55</v>
      </c>
      <c r="K506" s="133">
        <v>45</v>
      </c>
      <c r="L506" s="133">
        <v>55</v>
      </c>
      <c r="M506" s="133" t="s">
        <v>586</v>
      </c>
      <c r="N506" s="133"/>
      <c r="O506" s="133" t="s">
        <v>4286</v>
      </c>
      <c r="P506" s="133" t="s">
        <v>4816</v>
      </c>
      <c r="Q506" s="166">
        <v>41360</v>
      </c>
      <c r="R506" s="1">
        <v>3.21</v>
      </c>
      <c r="S506" s="1">
        <v>59.5</v>
      </c>
      <c r="V506" s="1">
        <v>33600</v>
      </c>
      <c r="W506" s="182">
        <f t="shared" si="35"/>
        <v>43.994999999999997</v>
      </c>
      <c r="X506" s="1" t="s">
        <v>4868</v>
      </c>
      <c r="AA506" s="292">
        <f t="shared" si="36"/>
        <v>13.352521008403361</v>
      </c>
      <c r="AB506" s="183">
        <f t="shared" si="37"/>
        <v>9.9370039999999999</v>
      </c>
      <c r="AC506" s="1"/>
      <c r="AD506" s="1"/>
      <c r="AE506" s="183">
        <f t="shared" si="38"/>
        <v>154</v>
      </c>
    </row>
    <row r="507" spans="1:31" x14ac:dyDescent="0.2">
      <c r="A507" s="133" t="s">
        <v>587</v>
      </c>
      <c r="B507" s="133" t="s">
        <v>4559</v>
      </c>
      <c r="C507" s="136" t="s">
        <v>4811</v>
      </c>
      <c r="D507" s="136" t="s">
        <v>3391</v>
      </c>
      <c r="E507" s="133">
        <v>101999</v>
      </c>
      <c r="F507" s="133" t="s">
        <v>31</v>
      </c>
      <c r="G507" s="133">
        <v>280</v>
      </c>
      <c r="H507" s="133">
        <v>303</v>
      </c>
      <c r="I507" s="133">
        <v>1</v>
      </c>
      <c r="J507" s="133">
        <v>5</v>
      </c>
      <c r="K507" s="133">
        <v>45</v>
      </c>
      <c r="L507" s="133">
        <v>5</v>
      </c>
      <c r="M507" s="133" t="s">
        <v>588</v>
      </c>
      <c r="N507" s="133">
        <v>0.25</v>
      </c>
      <c r="O507" s="133" t="s">
        <v>4451</v>
      </c>
      <c r="P507" s="133" t="s">
        <v>4804</v>
      </c>
      <c r="Q507" s="166">
        <v>41360</v>
      </c>
      <c r="R507" s="1">
        <v>3.21</v>
      </c>
      <c r="S507" s="1">
        <v>72</v>
      </c>
      <c r="V507" s="1">
        <v>33600</v>
      </c>
      <c r="W507" s="182">
        <f t="shared" si="35"/>
        <v>43.994999999999997</v>
      </c>
      <c r="X507" s="1" t="s">
        <v>4868</v>
      </c>
      <c r="AA507" s="292">
        <f t="shared" si="36"/>
        <v>1.003125</v>
      </c>
      <c r="AB507" s="183">
        <f t="shared" si="37"/>
        <v>0.90336400000000006</v>
      </c>
      <c r="AC507" s="1"/>
      <c r="AD507" s="1"/>
      <c r="AE507" s="183">
        <f t="shared" si="38"/>
        <v>14</v>
      </c>
    </row>
    <row r="508" spans="1:31" x14ac:dyDescent="0.2">
      <c r="A508" s="133" t="s">
        <v>589</v>
      </c>
      <c r="B508" s="133" t="s">
        <v>4559</v>
      </c>
      <c r="C508" s="136" t="s">
        <v>4811</v>
      </c>
      <c r="D508" s="136" t="s">
        <v>3389</v>
      </c>
      <c r="E508" s="133">
        <v>102046</v>
      </c>
      <c r="F508" s="133" t="s">
        <v>2464</v>
      </c>
      <c r="G508" s="133">
        <v>280</v>
      </c>
      <c r="H508" s="133">
        <v>303</v>
      </c>
      <c r="I508" s="133">
        <v>1</v>
      </c>
      <c r="J508" s="133">
        <v>10</v>
      </c>
      <c r="K508" s="133">
        <v>54</v>
      </c>
      <c r="L508" s="133">
        <v>10</v>
      </c>
      <c r="M508" s="133" t="s">
        <v>519</v>
      </c>
      <c r="N508" s="133"/>
      <c r="O508" s="133" t="s">
        <v>4451</v>
      </c>
      <c r="P508" s="133" t="s">
        <v>4804</v>
      </c>
      <c r="Q508" s="166">
        <v>41360</v>
      </c>
      <c r="R508" s="1">
        <v>3.21</v>
      </c>
      <c r="S508" s="1">
        <v>72</v>
      </c>
      <c r="V508" s="1">
        <v>33600</v>
      </c>
      <c r="W508" s="182">
        <f t="shared" si="35"/>
        <v>43.994999999999997</v>
      </c>
      <c r="X508" s="1" t="s">
        <v>4868</v>
      </c>
      <c r="AA508" s="292">
        <f t="shared" si="36"/>
        <v>2.4075000000000002</v>
      </c>
      <c r="AB508" s="183">
        <f t="shared" si="37"/>
        <v>1.8067280000000001</v>
      </c>
      <c r="AC508" s="1"/>
      <c r="AD508" s="1"/>
      <c r="AE508" s="183">
        <f t="shared" si="38"/>
        <v>28</v>
      </c>
    </row>
    <row r="509" spans="1:31" x14ac:dyDescent="0.2">
      <c r="A509" s="133" t="s">
        <v>590</v>
      </c>
      <c r="B509" s="133" t="s">
        <v>4559</v>
      </c>
      <c r="C509" s="136" t="s">
        <v>4811</v>
      </c>
      <c r="D509" s="133">
        <v>17</v>
      </c>
      <c r="E509" s="136" t="s">
        <v>591</v>
      </c>
      <c r="F509" s="133" t="s">
        <v>2635</v>
      </c>
      <c r="G509" s="136" t="s">
        <v>3620</v>
      </c>
      <c r="H509" s="133">
        <v>303</v>
      </c>
      <c r="I509" s="133">
        <v>1</v>
      </c>
      <c r="J509" s="133">
        <v>70</v>
      </c>
      <c r="K509" s="133">
        <v>45</v>
      </c>
      <c r="L509" s="133">
        <v>65</v>
      </c>
      <c r="M509" s="133" t="s">
        <v>592</v>
      </c>
      <c r="N509" s="336" t="s">
        <v>4836</v>
      </c>
      <c r="O509" s="133" t="s">
        <v>4451</v>
      </c>
      <c r="P509" s="133" t="s">
        <v>4816</v>
      </c>
      <c r="Q509" s="166">
        <v>41366</v>
      </c>
      <c r="R509" s="1">
        <v>3.21</v>
      </c>
      <c r="S509" s="1">
        <v>72</v>
      </c>
      <c r="V509" s="1">
        <v>33600</v>
      </c>
      <c r="W509" s="182">
        <f t="shared" si="35"/>
        <v>43.994999999999997</v>
      </c>
      <c r="X509" s="1" t="s">
        <v>4868</v>
      </c>
      <c r="AA509" s="292">
        <f t="shared" si="36"/>
        <v>14.043749999999999</v>
      </c>
      <c r="AB509" s="183">
        <f t="shared" si="37"/>
        <v>12.647095999999998</v>
      </c>
      <c r="AC509" s="1"/>
      <c r="AD509" s="1"/>
      <c r="AE509" s="183">
        <f t="shared" si="38"/>
        <v>196</v>
      </c>
    </row>
    <row r="510" spans="1:31" x14ac:dyDescent="0.2">
      <c r="A510" s="133" t="s">
        <v>593</v>
      </c>
      <c r="B510" s="133" t="s">
        <v>4559</v>
      </c>
      <c r="C510" s="136" t="s">
        <v>4811</v>
      </c>
      <c r="D510" s="136" t="s">
        <v>4285</v>
      </c>
      <c r="E510" s="136" t="s">
        <v>594</v>
      </c>
      <c r="F510" s="133" t="s">
        <v>595</v>
      </c>
      <c r="G510" s="136" t="s">
        <v>3629</v>
      </c>
      <c r="H510" s="133">
        <v>151</v>
      </c>
      <c r="I510" s="133">
        <v>1</v>
      </c>
      <c r="J510" s="133">
        <v>55</v>
      </c>
      <c r="K510" s="133">
        <v>45</v>
      </c>
      <c r="L510" s="133">
        <v>55</v>
      </c>
      <c r="M510" s="133" t="s">
        <v>4269</v>
      </c>
      <c r="N510" s="336" t="s">
        <v>4836</v>
      </c>
      <c r="O510" s="133" t="s">
        <v>3623</v>
      </c>
      <c r="P510" s="133" t="s">
        <v>4816</v>
      </c>
      <c r="Q510" s="166">
        <v>41368</v>
      </c>
      <c r="R510" s="1">
        <v>1.61</v>
      </c>
      <c r="S510" s="1">
        <v>59.5</v>
      </c>
      <c r="V510" s="1">
        <v>16800</v>
      </c>
      <c r="W510" s="182">
        <f t="shared" si="35"/>
        <v>43.994999999999997</v>
      </c>
      <c r="X510" s="1" t="s">
        <v>4868</v>
      </c>
      <c r="AA510" s="292">
        <f t="shared" si="36"/>
        <v>6.697058823529412</v>
      </c>
      <c r="AB510" s="183">
        <f t="shared" si="37"/>
        <v>4.968502</v>
      </c>
      <c r="AC510" s="1"/>
      <c r="AD510" s="1"/>
      <c r="AE510" s="183">
        <f t="shared" si="38"/>
        <v>77</v>
      </c>
    </row>
    <row r="511" spans="1:31" x14ac:dyDescent="0.2">
      <c r="A511" s="133" t="s">
        <v>593</v>
      </c>
      <c r="B511" s="133" t="s">
        <v>4559</v>
      </c>
      <c r="C511" s="136" t="s">
        <v>4811</v>
      </c>
      <c r="D511" s="136" t="s">
        <v>596</v>
      </c>
      <c r="E511" s="133">
        <v>102056</v>
      </c>
      <c r="F511" s="133" t="s">
        <v>595</v>
      </c>
      <c r="G511" s="136" t="s">
        <v>3629</v>
      </c>
      <c r="H511" s="133">
        <v>151</v>
      </c>
      <c r="I511" s="133">
        <v>1</v>
      </c>
      <c r="J511" s="133">
        <v>55</v>
      </c>
      <c r="K511" s="133">
        <v>45</v>
      </c>
      <c r="L511" s="133">
        <v>55</v>
      </c>
      <c r="M511" s="133" t="s">
        <v>4269</v>
      </c>
      <c r="N511" s="336" t="s">
        <v>4836</v>
      </c>
      <c r="O511" s="133" t="s">
        <v>3623</v>
      </c>
      <c r="P511" s="133" t="s">
        <v>4816</v>
      </c>
      <c r="Q511" s="166">
        <v>41368</v>
      </c>
      <c r="R511" s="1">
        <v>1.61</v>
      </c>
      <c r="S511" s="1">
        <v>59.5</v>
      </c>
      <c r="V511" s="1">
        <v>16800</v>
      </c>
      <c r="W511" s="182">
        <f t="shared" si="35"/>
        <v>43.994999999999997</v>
      </c>
      <c r="X511" s="1" t="s">
        <v>4868</v>
      </c>
      <c r="AA511" s="292">
        <f t="shared" si="36"/>
        <v>6.697058823529412</v>
      </c>
      <c r="AB511" s="183">
        <f t="shared" si="37"/>
        <v>4.968502</v>
      </c>
      <c r="AC511" s="1"/>
      <c r="AD511" s="1"/>
      <c r="AE511" s="183">
        <f t="shared" si="38"/>
        <v>77</v>
      </c>
    </row>
    <row r="512" spans="1:31" x14ac:dyDescent="0.2">
      <c r="A512" s="133" t="s">
        <v>597</v>
      </c>
      <c r="B512" s="133" t="s">
        <v>4559</v>
      </c>
      <c r="C512" s="133">
        <v>667</v>
      </c>
      <c r="D512" s="136" t="s">
        <v>4288</v>
      </c>
      <c r="E512" s="136" t="s">
        <v>3618</v>
      </c>
      <c r="F512" s="133" t="s">
        <v>598</v>
      </c>
      <c r="G512" s="136" t="s">
        <v>3620</v>
      </c>
      <c r="H512" s="133">
        <v>303</v>
      </c>
      <c r="I512" s="133">
        <v>1</v>
      </c>
      <c r="J512" s="133">
        <v>296</v>
      </c>
      <c r="K512" s="133">
        <v>45</v>
      </c>
      <c r="L512" s="133">
        <v>330</v>
      </c>
      <c r="M512" s="133" t="s">
        <v>3621</v>
      </c>
      <c r="N512" s="336" t="s">
        <v>599</v>
      </c>
      <c r="O512" s="133" t="s">
        <v>3623</v>
      </c>
      <c r="P512" s="133" t="s">
        <v>4804</v>
      </c>
      <c r="Q512" s="166">
        <v>41374</v>
      </c>
      <c r="R512" s="1">
        <v>3.21</v>
      </c>
      <c r="S512" s="1">
        <v>59.5</v>
      </c>
      <c r="V512" s="1">
        <v>33600</v>
      </c>
      <c r="W512" s="182">
        <f t="shared" si="35"/>
        <v>43.994999999999997</v>
      </c>
      <c r="X512" s="1" t="s">
        <v>4868</v>
      </c>
      <c r="AA512" s="292">
        <f t="shared" si="36"/>
        <v>71.860840336134459</v>
      </c>
      <c r="AB512" s="183">
        <f t="shared" si="37"/>
        <v>53.479148799999997</v>
      </c>
      <c r="AC512" s="1"/>
      <c r="AD512" s="1"/>
      <c r="AE512" s="183">
        <f t="shared" si="38"/>
        <v>828.8</v>
      </c>
    </row>
    <row r="513" spans="1:31" x14ac:dyDescent="0.2">
      <c r="A513" s="133" t="s">
        <v>600</v>
      </c>
      <c r="B513" s="133" t="s">
        <v>4559</v>
      </c>
      <c r="C513" s="136" t="s">
        <v>4811</v>
      </c>
      <c r="D513" s="136" t="s">
        <v>4292</v>
      </c>
      <c r="E513" s="133">
        <v>102040</v>
      </c>
      <c r="F513" s="133" t="s">
        <v>601</v>
      </c>
      <c r="G513" s="133">
        <v>280</v>
      </c>
      <c r="H513" s="133">
        <v>303</v>
      </c>
      <c r="I513" s="133">
        <v>1</v>
      </c>
      <c r="J513" s="133">
        <v>55</v>
      </c>
      <c r="K513" s="133">
        <v>45</v>
      </c>
      <c r="L513" s="133">
        <v>55</v>
      </c>
      <c r="M513" s="133" t="s">
        <v>4260</v>
      </c>
      <c r="N513" s="133"/>
      <c r="O513" s="133" t="s">
        <v>4829</v>
      </c>
      <c r="P513" s="133" t="s">
        <v>4804</v>
      </c>
      <c r="Q513" s="166">
        <v>41379</v>
      </c>
      <c r="R513" s="1">
        <v>3.21</v>
      </c>
      <c r="S513" s="1">
        <v>59.5</v>
      </c>
      <c r="V513" s="1">
        <v>33600</v>
      </c>
      <c r="W513" s="182">
        <f t="shared" si="35"/>
        <v>43.994999999999997</v>
      </c>
      <c r="X513" s="1" t="s">
        <v>4868</v>
      </c>
      <c r="AA513" s="292">
        <f t="shared" si="36"/>
        <v>13.352521008403361</v>
      </c>
      <c r="AB513" s="183">
        <f t="shared" si="37"/>
        <v>9.9370039999999999</v>
      </c>
      <c r="AC513" s="1"/>
      <c r="AD513" s="1"/>
      <c r="AE513" s="183">
        <f t="shared" si="38"/>
        <v>154</v>
      </c>
    </row>
    <row r="514" spans="1:31" x14ac:dyDescent="0.2">
      <c r="A514" s="133" t="s">
        <v>602</v>
      </c>
      <c r="B514" s="133" t="s">
        <v>4559</v>
      </c>
      <c r="C514" s="136" t="s">
        <v>4811</v>
      </c>
      <c r="D514" s="136" t="s">
        <v>2730</v>
      </c>
      <c r="E514" s="133">
        <v>102043</v>
      </c>
      <c r="F514" s="133" t="s">
        <v>603</v>
      </c>
      <c r="G514" s="133">
        <v>280</v>
      </c>
      <c r="H514" s="133">
        <v>303</v>
      </c>
      <c r="I514" s="133">
        <v>1</v>
      </c>
      <c r="J514" s="133">
        <v>110</v>
      </c>
      <c r="K514" s="133">
        <v>63</v>
      </c>
      <c r="L514" s="133">
        <v>110</v>
      </c>
      <c r="M514" s="135" t="s">
        <v>604</v>
      </c>
      <c r="N514" s="133"/>
      <c r="O514" s="135" t="s">
        <v>605</v>
      </c>
      <c r="P514" s="133" t="s">
        <v>4804</v>
      </c>
      <c r="Q514" s="166">
        <v>41381</v>
      </c>
      <c r="R514" s="1">
        <v>3.21</v>
      </c>
      <c r="S514" s="1">
        <v>59.5</v>
      </c>
      <c r="V514" s="1">
        <v>33600</v>
      </c>
      <c r="W514" s="182">
        <f t="shared" si="35"/>
        <v>43.994999999999997</v>
      </c>
      <c r="X514" s="1" t="s">
        <v>4868</v>
      </c>
      <c r="AA514" s="292">
        <f t="shared" si="36"/>
        <v>37.387058823529415</v>
      </c>
      <c r="AB514" s="183">
        <f t="shared" si="37"/>
        <v>19.874008</v>
      </c>
      <c r="AC514" s="1"/>
      <c r="AD514" s="1"/>
      <c r="AE514" s="183">
        <f t="shared" si="38"/>
        <v>308</v>
      </c>
    </row>
    <row r="515" spans="1:31" ht="13.5" thickBot="1" x14ac:dyDescent="0.25">
      <c r="A515" s="133" t="s">
        <v>606</v>
      </c>
      <c r="B515" s="133" t="s">
        <v>4559</v>
      </c>
      <c r="C515" s="136" t="s">
        <v>4811</v>
      </c>
      <c r="D515" s="136" t="s">
        <v>4294</v>
      </c>
      <c r="E515" s="133">
        <v>102044</v>
      </c>
      <c r="F515" s="133" t="s">
        <v>607</v>
      </c>
      <c r="G515" s="133">
        <v>280</v>
      </c>
      <c r="H515" s="133">
        <v>303</v>
      </c>
      <c r="I515" s="133">
        <v>1</v>
      </c>
      <c r="J515" s="133">
        <v>220</v>
      </c>
      <c r="K515" s="133">
        <v>63</v>
      </c>
      <c r="L515" s="135">
        <v>220</v>
      </c>
      <c r="M515" s="135" t="s">
        <v>608</v>
      </c>
      <c r="N515" s="133"/>
      <c r="O515" s="135" t="s">
        <v>609</v>
      </c>
      <c r="P515" s="133" t="s">
        <v>4816</v>
      </c>
      <c r="Q515" s="166">
        <v>41388</v>
      </c>
      <c r="R515" s="308">
        <v>3.21</v>
      </c>
      <c r="S515" s="1">
        <v>59.5</v>
      </c>
      <c r="V515" s="1">
        <v>33600</v>
      </c>
      <c r="W515" s="182">
        <f t="shared" si="35"/>
        <v>43.994999999999997</v>
      </c>
      <c r="X515" s="1" t="s">
        <v>4868</v>
      </c>
      <c r="AA515" s="292">
        <f t="shared" si="36"/>
        <v>74.77411764705883</v>
      </c>
      <c r="AB515" s="183">
        <f t="shared" si="37"/>
        <v>39.748016</v>
      </c>
      <c r="AC515" s="1"/>
      <c r="AD515" s="1"/>
      <c r="AE515" s="183">
        <f t="shared" si="38"/>
        <v>616</v>
      </c>
    </row>
    <row r="516" spans="1:31" x14ac:dyDescent="0.2">
      <c r="A516" s="429" t="s">
        <v>4291</v>
      </c>
      <c r="B516" s="133" t="s">
        <v>4559</v>
      </c>
      <c r="C516" s="136" t="s">
        <v>4811</v>
      </c>
      <c r="D516" s="136" t="s">
        <v>4296</v>
      </c>
      <c r="E516" s="133">
        <v>102045</v>
      </c>
      <c r="F516" s="133" t="s">
        <v>2639</v>
      </c>
      <c r="G516" s="133">
        <v>280</v>
      </c>
      <c r="H516" s="133">
        <v>303</v>
      </c>
      <c r="I516" s="133">
        <v>1</v>
      </c>
      <c r="J516" s="429">
        <v>165</v>
      </c>
      <c r="K516" s="133">
        <v>54</v>
      </c>
      <c r="L516" s="429">
        <v>165</v>
      </c>
      <c r="M516" s="133" t="s">
        <v>519</v>
      </c>
      <c r="N516" s="133"/>
      <c r="O516" s="133" t="s">
        <v>4451</v>
      </c>
      <c r="P516" s="133" t="s">
        <v>4807</v>
      </c>
      <c r="Q516" s="166">
        <v>41394</v>
      </c>
      <c r="R516" s="1">
        <v>3.21</v>
      </c>
      <c r="S516" s="1">
        <v>72</v>
      </c>
      <c r="V516" s="1">
        <v>33600</v>
      </c>
      <c r="W516" s="182">
        <f t="shared" si="35"/>
        <v>43.994999999999997</v>
      </c>
      <c r="X516" s="1" t="s">
        <v>4868</v>
      </c>
      <c r="AA516" s="292">
        <f t="shared" si="36"/>
        <v>39.723750000000003</v>
      </c>
      <c r="AB516" s="183">
        <f t="shared" si="37"/>
        <v>29.811012000000005</v>
      </c>
      <c r="AC516" s="1"/>
      <c r="AD516" s="1"/>
      <c r="AE516" s="183">
        <f t="shared" si="38"/>
        <v>461.99999999999994</v>
      </c>
    </row>
    <row r="517" spans="1:31" x14ac:dyDescent="0.2">
      <c r="A517" s="179" t="s">
        <v>610</v>
      </c>
      <c r="B517" s="179" t="s">
        <v>4559</v>
      </c>
      <c r="C517" s="179" t="s">
        <v>4811</v>
      </c>
      <c r="D517" s="179" t="s">
        <v>4301</v>
      </c>
      <c r="E517" s="179" t="s">
        <v>611</v>
      </c>
      <c r="F517" s="179" t="s">
        <v>612</v>
      </c>
      <c r="G517" s="179" t="s">
        <v>3620</v>
      </c>
      <c r="H517" s="179" t="s">
        <v>4856</v>
      </c>
      <c r="I517" s="179" t="s">
        <v>4833</v>
      </c>
      <c r="J517" s="179" t="s">
        <v>1164</v>
      </c>
      <c r="K517" s="179" t="s">
        <v>1851</v>
      </c>
      <c r="L517" s="177">
        <v>110</v>
      </c>
      <c r="M517" s="179" t="s">
        <v>613</v>
      </c>
      <c r="N517" s="179"/>
      <c r="O517" s="179" t="s">
        <v>614</v>
      </c>
      <c r="P517" s="179" t="s">
        <v>4816</v>
      </c>
      <c r="Q517" s="179" t="s">
        <v>3776</v>
      </c>
      <c r="R517" s="1">
        <v>3.21</v>
      </c>
      <c r="S517" s="1">
        <v>85.5</v>
      </c>
      <c r="V517" s="1">
        <v>33600</v>
      </c>
      <c r="W517" s="182">
        <f t="shared" si="35"/>
        <v>43.994999999999997</v>
      </c>
      <c r="X517" s="1" t="s">
        <v>4868</v>
      </c>
      <c r="AA517" s="292">
        <f t="shared" si="36"/>
        <v>22.301052631578948</v>
      </c>
      <c r="AB517" s="183">
        <f t="shared" si="37"/>
        <v>19.874008</v>
      </c>
      <c r="AC517" s="1"/>
      <c r="AD517" s="1"/>
      <c r="AE517" s="183">
        <f t="shared" si="38"/>
        <v>308</v>
      </c>
    </row>
    <row r="518" spans="1:31" x14ac:dyDescent="0.2">
      <c r="A518" s="177" t="s">
        <v>3777</v>
      </c>
      <c r="B518" s="404" t="s">
        <v>4559</v>
      </c>
      <c r="C518" s="179" t="s">
        <v>4811</v>
      </c>
      <c r="D518" s="179" t="s">
        <v>2638</v>
      </c>
      <c r="E518" s="177">
        <v>102061</v>
      </c>
      <c r="F518" s="177" t="s">
        <v>3778</v>
      </c>
      <c r="G518" s="177">
        <v>280</v>
      </c>
      <c r="H518" s="177">
        <v>303</v>
      </c>
      <c r="I518" s="177">
        <v>1</v>
      </c>
      <c r="J518" s="177">
        <v>102</v>
      </c>
      <c r="K518" s="177">
        <v>63</v>
      </c>
      <c r="L518" s="177">
        <v>102</v>
      </c>
      <c r="M518" s="177" t="s">
        <v>531</v>
      </c>
      <c r="N518" s="177"/>
      <c r="O518" s="177" t="s">
        <v>3779</v>
      </c>
      <c r="P518" s="177" t="s">
        <v>2277</v>
      </c>
      <c r="Q518" s="178">
        <v>41401</v>
      </c>
      <c r="R518" s="1">
        <v>3.21</v>
      </c>
      <c r="S518" s="1">
        <v>59.5</v>
      </c>
      <c r="V518" s="1">
        <v>33600</v>
      </c>
      <c r="W518" s="182">
        <f t="shared" si="35"/>
        <v>43.994999999999997</v>
      </c>
      <c r="X518" s="1" t="s">
        <v>4868</v>
      </c>
      <c r="AA518" s="292">
        <f t="shared" si="36"/>
        <v>34.667999999999999</v>
      </c>
      <c r="AB518" s="183">
        <f t="shared" si="37"/>
        <v>18.428625600000004</v>
      </c>
      <c r="AC518" s="1"/>
      <c r="AD518" s="1"/>
      <c r="AE518" s="183">
        <f t="shared" si="38"/>
        <v>285.59999999999997</v>
      </c>
    </row>
    <row r="519" spans="1:31" x14ac:dyDescent="0.2">
      <c r="A519" s="133" t="s">
        <v>4550</v>
      </c>
      <c r="B519" s="133" t="s">
        <v>4559</v>
      </c>
      <c r="C519" s="136" t="s">
        <v>3780</v>
      </c>
      <c r="D519" s="136" t="s">
        <v>4308</v>
      </c>
      <c r="E519" s="133">
        <v>101949</v>
      </c>
      <c r="F519" s="133" t="s">
        <v>3781</v>
      </c>
      <c r="G519" s="133">
        <v>280</v>
      </c>
      <c r="H519" s="133">
        <v>303</v>
      </c>
      <c r="I519" s="133">
        <v>1</v>
      </c>
      <c r="J519" s="133">
        <v>9</v>
      </c>
      <c r="K519" s="133">
        <v>63</v>
      </c>
      <c r="L519" s="135">
        <v>100</v>
      </c>
      <c r="M519" s="135"/>
      <c r="N519" s="133"/>
      <c r="O519" s="135" t="s">
        <v>3782</v>
      </c>
      <c r="P519" s="133" t="s">
        <v>4804</v>
      </c>
      <c r="Q519" s="166">
        <v>41408</v>
      </c>
      <c r="R519" s="1">
        <v>3.21</v>
      </c>
      <c r="S519" s="1">
        <v>59.5</v>
      </c>
      <c r="V519" s="1">
        <v>33600</v>
      </c>
      <c r="W519" s="182">
        <f t="shared" si="35"/>
        <v>43.994999999999997</v>
      </c>
      <c r="X519" s="1" t="s">
        <v>4868</v>
      </c>
      <c r="AA519" s="292">
        <f t="shared" si="36"/>
        <v>3.0589411764705883</v>
      </c>
      <c r="AB519" s="183">
        <f t="shared" si="37"/>
        <v>1.6260551999999999</v>
      </c>
      <c r="AC519" s="1"/>
      <c r="AD519" s="1"/>
      <c r="AE519" s="183">
        <f t="shared" si="38"/>
        <v>25.2</v>
      </c>
    </row>
    <row r="520" spans="1:31" x14ac:dyDescent="0.2">
      <c r="A520" s="133" t="s">
        <v>4486</v>
      </c>
      <c r="B520" s="133" t="s">
        <v>4559</v>
      </c>
      <c r="C520" s="136" t="s">
        <v>4811</v>
      </c>
      <c r="D520" s="136" t="s">
        <v>3783</v>
      </c>
      <c r="E520" s="133">
        <v>102065</v>
      </c>
      <c r="F520" s="133" t="s">
        <v>1635</v>
      </c>
      <c r="G520" s="133">
        <v>280</v>
      </c>
      <c r="H520" s="133">
        <v>303</v>
      </c>
      <c r="I520" s="133">
        <v>1</v>
      </c>
      <c r="J520" s="133">
        <v>341</v>
      </c>
      <c r="K520" s="133">
        <v>65</v>
      </c>
      <c r="L520" s="133">
        <v>341</v>
      </c>
      <c r="M520" s="133" t="s">
        <v>1636</v>
      </c>
      <c r="N520" s="133"/>
      <c r="O520" s="133" t="s">
        <v>2728</v>
      </c>
      <c r="P520" s="133" t="s">
        <v>4807</v>
      </c>
      <c r="Q520" s="166">
        <v>41418</v>
      </c>
      <c r="R520" s="1">
        <v>3.21</v>
      </c>
      <c r="S520" s="1">
        <v>100</v>
      </c>
      <c r="V520" s="1">
        <v>33600</v>
      </c>
      <c r="W520" s="182">
        <f t="shared" si="35"/>
        <v>43.994999999999997</v>
      </c>
      <c r="X520" s="1" t="s">
        <v>4868</v>
      </c>
      <c r="AA520" s="292">
        <f>L520*100*R520*(J520*I520)/(S520*1000)</f>
        <v>373.26200999999998</v>
      </c>
      <c r="AB520" s="183">
        <f t="shared" si="37"/>
        <v>61.609424799999999</v>
      </c>
      <c r="AC520" s="1"/>
      <c r="AD520" s="1"/>
      <c r="AE520" s="183">
        <f t="shared" si="38"/>
        <v>954.8</v>
      </c>
    </row>
    <row r="521" spans="1:31" ht="13.5" thickBot="1" x14ac:dyDescent="0.25">
      <c r="A521" s="177" t="s">
        <v>4307</v>
      </c>
      <c r="B521" s="404" t="s">
        <v>4559</v>
      </c>
      <c r="C521" s="179" t="s">
        <v>4811</v>
      </c>
      <c r="D521" s="179" t="s">
        <v>3784</v>
      </c>
      <c r="E521" s="177">
        <v>102046</v>
      </c>
      <c r="F521" s="177" t="s">
        <v>2464</v>
      </c>
      <c r="G521" s="177">
        <v>280</v>
      </c>
      <c r="H521" s="177">
        <v>303</v>
      </c>
      <c r="I521" s="177">
        <v>1</v>
      </c>
      <c r="J521" s="177">
        <v>28</v>
      </c>
      <c r="K521" s="177">
        <v>54</v>
      </c>
      <c r="L521" s="177">
        <v>220</v>
      </c>
      <c r="M521" s="177" t="s">
        <v>519</v>
      </c>
      <c r="N521" s="177"/>
      <c r="O521" s="177" t="s">
        <v>3706</v>
      </c>
      <c r="P521" s="177" t="s">
        <v>4807</v>
      </c>
      <c r="Q521" s="178">
        <v>41421</v>
      </c>
      <c r="R521" s="308">
        <v>3.21</v>
      </c>
      <c r="S521" s="1">
        <v>72</v>
      </c>
      <c r="V521" s="1">
        <v>33600</v>
      </c>
      <c r="W521" s="182">
        <f t="shared" si="35"/>
        <v>43.994999999999997</v>
      </c>
      <c r="X521" s="1" t="s">
        <v>4868</v>
      </c>
      <c r="AA521" s="292">
        <f>K521*100*R521*(J521*I521)/(S521*1000)</f>
        <v>6.7409999999999997</v>
      </c>
      <c r="AB521" s="183">
        <f t="shared" si="37"/>
        <v>5.0588384000000008</v>
      </c>
      <c r="AC521" s="1"/>
      <c r="AD521" s="1"/>
      <c r="AE521" s="183">
        <f t="shared" si="38"/>
        <v>78.399999999999991</v>
      </c>
    </row>
    <row r="522" spans="1:31" x14ac:dyDescent="0.2">
      <c r="A522" s="177" t="s">
        <v>3676</v>
      </c>
      <c r="B522" s="177" t="s">
        <v>4559</v>
      </c>
      <c r="C522" s="179" t="s">
        <v>4811</v>
      </c>
      <c r="D522" s="179" t="s">
        <v>515</v>
      </c>
      <c r="E522" s="177">
        <v>101158</v>
      </c>
      <c r="F522" s="177" t="s">
        <v>646</v>
      </c>
      <c r="G522" s="177">
        <v>280</v>
      </c>
      <c r="H522" s="177">
        <v>303</v>
      </c>
      <c r="I522" s="177">
        <v>1</v>
      </c>
      <c r="J522" s="177">
        <v>18</v>
      </c>
      <c r="K522" s="177">
        <v>54</v>
      </c>
      <c r="L522" s="177">
        <v>1100</v>
      </c>
      <c r="M522" s="177" t="s">
        <v>4247</v>
      </c>
      <c r="N522" s="177"/>
      <c r="O522" s="177" t="s">
        <v>3706</v>
      </c>
      <c r="P522" s="177" t="s">
        <v>4807</v>
      </c>
      <c r="Q522" s="178">
        <v>41425</v>
      </c>
      <c r="R522" s="1">
        <v>3.21</v>
      </c>
      <c r="S522" s="1">
        <v>72</v>
      </c>
      <c r="V522" s="1">
        <v>33600</v>
      </c>
      <c r="W522" s="182">
        <f t="shared" si="35"/>
        <v>43.994999999999997</v>
      </c>
      <c r="X522" s="1" t="s">
        <v>4868</v>
      </c>
      <c r="AA522" s="292">
        <f>L522*100*R522*(J522*I522)/(S522*1000)</f>
        <v>88.275000000000006</v>
      </c>
      <c r="AB522" s="183">
        <f>(V522*(J522*I522)*1.1)/9000*W522/1000</f>
        <v>3.2521103999999998</v>
      </c>
      <c r="AC522" s="1"/>
      <c r="AD522" s="1"/>
      <c r="AE522" s="183">
        <f>J522*I522*(G522/100)</f>
        <v>50.4</v>
      </c>
    </row>
    <row r="523" spans="1:31" x14ac:dyDescent="0.2">
      <c r="A523" s="177" t="s">
        <v>3785</v>
      </c>
      <c r="B523" s="177" t="s">
        <v>4559</v>
      </c>
      <c r="C523" s="179" t="s">
        <v>4811</v>
      </c>
      <c r="D523" s="179" t="s">
        <v>518</v>
      </c>
      <c r="E523" s="177">
        <v>101990</v>
      </c>
      <c r="F523" s="177">
        <v>238312</v>
      </c>
      <c r="G523" s="177">
        <v>280</v>
      </c>
      <c r="H523" s="177">
        <v>303</v>
      </c>
      <c r="I523" s="177">
        <v>1</v>
      </c>
      <c r="J523" s="177"/>
      <c r="K523" s="177">
        <v>38</v>
      </c>
      <c r="L523" s="177">
        <v>110</v>
      </c>
      <c r="M523" s="177" t="s">
        <v>2731</v>
      </c>
      <c r="N523" s="177"/>
      <c r="O523" s="177" t="s">
        <v>4451</v>
      </c>
      <c r="P523" s="177" t="s">
        <v>4816</v>
      </c>
      <c r="Q523" s="178">
        <v>41429</v>
      </c>
      <c r="R523" s="1">
        <v>3.21</v>
      </c>
      <c r="S523" s="1">
        <v>72</v>
      </c>
      <c r="V523" s="1">
        <v>33600</v>
      </c>
      <c r="W523" s="182">
        <f t="shared" si="35"/>
        <v>43.994999999999997</v>
      </c>
      <c r="X523" s="1" t="s">
        <v>4868</v>
      </c>
      <c r="AA523" s="292">
        <f t="shared" ref="AA523:AA532" si="39">L523*100*R523*(J523*I523)/(S523*1000)</f>
        <v>0</v>
      </c>
      <c r="AB523" s="183">
        <f t="shared" ref="AB523:AB532" si="40">(V523*(J523*I523)*1.1)/9000*W523/1000</f>
        <v>0</v>
      </c>
      <c r="AC523" s="1"/>
      <c r="AD523" s="1"/>
      <c r="AE523" s="183">
        <f t="shared" ref="AE523:AE532" si="41">J523*I523*(G523/100)</f>
        <v>0</v>
      </c>
    </row>
    <row r="524" spans="1:31" x14ac:dyDescent="0.2">
      <c r="A524" s="177" t="s">
        <v>3628</v>
      </c>
      <c r="B524" s="177" t="s">
        <v>4559</v>
      </c>
      <c r="C524" s="179" t="s">
        <v>4811</v>
      </c>
      <c r="D524" s="179" t="s">
        <v>2734</v>
      </c>
      <c r="E524" s="177">
        <v>101883</v>
      </c>
      <c r="F524" s="177" t="s">
        <v>4413</v>
      </c>
      <c r="G524" s="177">
        <v>140</v>
      </c>
      <c r="H524" s="177">
        <v>151</v>
      </c>
      <c r="I524" s="177">
        <v>1</v>
      </c>
      <c r="J524" s="177">
        <v>110</v>
      </c>
      <c r="K524" s="177">
        <v>54</v>
      </c>
      <c r="L524" s="177">
        <v>200</v>
      </c>
      <c r="M524" s="177" t="s">
        <v>3630</v>
      </c>
      <c r="N524" s="177"/>
      <c r="O524" s="177" t="s">
        <v>2732</v>
      </c>
      <c r="P524" s="177" t="s">
        <v>4807</v>
      </c>
      <c r="Q524" s="180">
        <v>41435</v>
      </c>
      <c r="R524" s="1">
        <v>1.61</v>
      </c>
      <c r="S524" s="1">
        <v>72</v>
      </c>
      <c r="V524" s="1">
        <v>16800</v>
      </c>
      <c r="W524" s="182">
        <f t="shared" si="35"/>
        <v>43.994999999999997</v>
      </c>
      <c r="X524" s="1" t="s">
        <v>4868</v>
      </c>
      <c r="AA524" s="292">
        <f t="shared" si="39"/>
        <v>49.19444444444445</v>
      </c>
      <c r="AB524" s="183">
        <f t="shared" si="40"/>
        <v>9.9370039999999999</v>
      </c>
      <c r="AC524" s="1"/>
      <c r="AD524" s="1"/>
      <c r="AE524" s="183">
        <f t="shared" si="41"/>
        <v>154</v>
      </c>
    </row>
    <row r="525" spans="1:31" x14ac:dyDescent="0.2">
      <c r="A525" s="177" t="s">
        <v>3628</v>
      </c>
      <c r="B525" s="177" t="s">
        <v>4559</v>
      </c>
      <c r="C525" s="179" t="s">
        <v>4811</v>
      </c>
      <c r="D525" s="179" t="s">
        <v>2735</v>
      </c>
      <c r="E525" s="177">
        <v>101883</v>
      </c>
      <c r="F525" s="177" t="s">
        <v>4413</v>
      </c>
      <c r="G525" s="177">
        <v>140</v>
      </c>
      <c r="H525" s="177">
        <v>151</v>
      </c>
      <c r="I525" s="177">
        <v>1</v>
      </c>
      <c r="J525" s="177">
        <v>110</v>
      </c>
      <c r="K525" s="177">
        <v>54</v>
      </c>
      <c r="L525" s="177">
        <v>200</v>
      </c>
      <c r="M525" s="177" t="s">
        <v>3630</v>
      </c>
      <c r="N525" s="177"/>
      <c r="O525" s="177" t="s">
        <v>2732</v>
      </c>
      <c r="P525" s="177" t="s">
        <v>4807</v>
      </c>
      <c r="Q525" s="180">
        <v>41435</v>
      </c>
      <c r="R525" s="1">
        <v>1.61</v>
      </c>
      <c r="S525" s="1">
        <v>72</v>
      </c>
      <c r="V525" s="1">
        <v>16800</v>
      </c>
      <c r="W525" s="182">
        <f t="shared" si="35"/>
        <v>43.994999999999997</v>
      </c>
      <c r="X525" s="1" t="s">
        <v>4868</v>
      </c>
      <c r="AA525" s="292">
        <f t="shared" si="39"/>
        <v>49.19444444444445</v>
      </c>
      <c r="AB525" s="183">
        <f t="shared" si="40"/>
        <v>9.9370039999999999</v>
      </c>
      <c r="AC525" s="1"/>
      <c r="AD525" s="1"/>
      <c r="AE525" s="183">
        <f t="shared" si="41"/>
        <v>154</v>
      </c>
    </row>
    <row r="526" spans="1:31" x14ac:dyDescent="0.2">
      <c r="A526" s="133" t="s">
        <v>3631</v>
      </c>
      <c r="B526" s="133" t="s">
        <v>4559</v>
      </c>
      <c r="C526" s="136" t="s">
        <v>4811</v>
      </c>
      <c r="D526" s="133">
        <v>32</v>
      </c>
      <c r="E526" s="136" t="s">
        <v>3632</v>
      </c>
      <c r="F526" s="133">
        <v>238312</v>
      </c>
      <c r="G526" s="136" t="s">
        <v>3620</v>
      </c>
      <c r="H526" s="133">
        <v>303</v>
      </c>
      <c r="I526" s="133">
        <v>1</v>
      </c>
      <c r="J526" s="133">
        <v>110</v>
      </c>
      <c r="K526" s="133">
        <v>38</v>
      </c>
      <c r="L526" s="133">
        <v>110</v>
      </c>
      <c r="M526" s="133" t="s">
        <v>3594</v>
      </c>
      <c r="N526" s="136" t="s">
        <v>3633</v>
      </c>
      <c r="O526" s="133" t="s">
        <v>4451</v>
      </c>
      <c r="P526" s="133" t="s">
        <v>4804</v>
      </c>
      <c r="Q526" s="166">
        <v>41441</v>
      </c>
      <c r="R526" s="1">
        <v>3.21</v>
      </c>
      <c r="S526" s="1">
        <v>72</v>
      </c>
      <c r="V526" s="1">
        <v>33600</v>
      </c>
      <c r="W526" s="182">
        <f t="shared" si="35"/>
        <v>43.994999999999997</v>
      </c>
      <c r="X526" s="1" t="s">
        <v>4868</v>
      </c>
      <c r="AA526" s="292">
        <f t="shared" si="39"/>
        <v>53.945833333333333</v>
      </c>
      <c r="AB526" s="183">
        <f t="shared" si="40"/>
        <v>19.874008</v>
      </c>
      <c r="AC526" s="1"/>
      <c r="AD526" s="1"/>
      <c r="AE526" s="183">
        <f t="shared" si="41"/>
        <v>308</v>
      </c>
    </row>
    <row r="527" spans="1:31" x14ac:dyDescent="0.2">
      <c r="A527" s="140" t="s">
        <v>4817</v>
      </c>
      <c r="B527" s="140" t="s">
        <v>4559</v>
      </c>
      <c r="C527" s="141" t="s">
        <v>4811</v>
      </c>
      <c r="D527" s="140">
        <v>33</v>
      </c>
      <c r="E527" s="141" t="s">
        <v>4818</v>
      </c>
      <c r="F527" s="140" t="s">
        <v>4819</v>
      </c>
      <c r="G527" s="141" t="s">
        <v>3620</v>
      </c>
      <c r="H527" s="140">
        <v>303</v>
      </c>
      <c r="I527" s="140">
        <v>1</v>
      </c>
      <c r="J527" s="140">
        <v>28</v>
      </c>
      <c r="K527" s="140">
        <v>36</v>
      </c>
      <c r="L527" s="140">
        <v>28</v>
      </c>
      <c r="M527" s="140" t="s">
        <v>3626</v>
      </c>
      <c r="N527" s="141" t="s">
        <v>4820</v>
      </c>
      <c r="O527" s="140" t="s">
        <v>4821</v>
      </c>
      <c r="P527" s="140" t="s">
        <v>4816</v>
      </c>
      <c r="Q527" s="165">
        <v>41437</v>
      </c>
      <c r="R527" s="1">
        <v>3.21</v>
      </c>
      <c r="S527" s="1">
        <v>59.5</v>
      </c>
      <c r="V527" s="1">
        <v>33600</v>
      </c>
      <c r="W527" s="182">
        <f t="shared" si="35"/>
        <v>43.994999999999997</v>
      </c>
      <c r="X527" s="1" t="s">
        <v>4868</v>
      </c>
      <c r="AA527" s="292">
        <f t="shared" si="39"/>
        <v>4.2296470588235291</v>
      </c>
      <c r="AB527" s="183">
        <f t="shared" si="40"/>
        <v>5.0588384000000008</v>
      </c>
      <c r="AC527" s="1"/>
      <c r="AD527" s="1"/>
      <c r="AE527" s="183">
        <f t="shared" si="41"/>
        <v>78.399999999999991</v>
      </c>
    </row>
    <row r="528" spans="1:31" x14ac:dyDescent="0.2">
      <c r="A528" s="133" t="s">
        <v>4822</v>
      </c>
      <c r="B528" s="133" t="s">
        <v>4559</v>
      </c>
      <c r="C528" s="136" t="s">
        <v>4811</v>
      </c>
      <c r="D528" s="133">
        <v>34</v>
      </c>
      <c r="E528" s="136" t="s">
        <v>4823</v>
      </c>
      <c r="F528" s="133" t="s">
        <v>4824</v>
      </c>
      <c r="G528" s="136" t="s">
        <v>3620</v>
      </c>
      <c r="H528" s="133">
        <v>303</v>
      </c>
      <c r="I528" s="133">
        <v>1</v>
      </c>
      <c r="J528" s="133">
        <v>28</v>
      </c>
      <c r="K528" s="133">
        <v>36</v>
      </c>
      <c r="L528" s="133">
        <v>28</v>
      </c>
      <c r="M528" s="133" t="s">
        <v>3626</v>
      </c>
      <c r="N528" s="136" t="s">
        <v>4820</v>
      </c>
      <c r="O528" s="133" t="s">
        <v>4825</v>
      </c>
      <c r="P528" s="133" t="s">
        <v>4807</v>
      </c>
      <c r="Q528" s="166">
        <v>41437</v>
      </c>
      <c r="R528" s="1">
        <v>3.21</v>
      </c>
      <c r="S528" s="1">
        <v>59.5</v>
      </c>
      <c r="V528" s="1">
        <v>33600</v>
      </c>
      <c r="W528" s="182">
        <f t="shared" si="35"/>
        <v>43.994999999999997</v>
      </c>
      <c r="X528" s="1" t="s">
        <v>4868</v>
      </c>
      <c r="AA528" s="292">
        <f t="shared" si="39"/>
        <v>4.2296470588235291</v>
      </c>
      <c r="AB528" s="183">
        <f t="shared" si="40"/>
        <v>5.0588384000000008</v>
      </c>
      <c r="AC528" s="1"/>
      <c r="AD528" s="1"/>
      <c r="AE528" s="183">
        <f t="shared" si="41"/>
        <v>78.399999999999991</v>
      </c>
    </row>
    <row r="529" spans="1:31" x14ac:dyDescent="0.2">
      <c r="A529" s="140" t="s">
        <v>4826</v>
      </c>
      <c r="B529" s="140" t="s">
        <v>4559</v>
      </c>
      <c r="C529" s="141" t="s">
        <v>4811</v>
      </c>
      <c r="D529" s="140">
        <v>35</v>
      </c>
      <c r="E529" s="141" t="s">
        <v>4827</v>
      </c>
      <c r="F529" s="140" t="s">
        <v>4828</v>
      </c>
      <c r="G529" s="141" t="s">
        <v>3620</v>
      </c>
      <c r="H529" s="140">
        <v>303</v>
      </c>
      <c r="I529" s="140">
        <v>1</v>
      </c>
      <c r="J529" s="140">
        <v>28</v>
      </c>
      <c r="K529" s="140">
        <v>36</v>
      </c>
      <c r="L529" s="140">
        <v>28</v>
      </c>
      <c r="M529" s="140" t="s">
        <v>3626</v>
      </c>
      <c r="N529" s="141" t="s">
        <v>4820</v>
      </c>
      <c r="O529" s="140" t="s">
        <v>4829</v>
      </c>
      <c r="P529" s="140" t="s">
        <v>4804</v>
      </c>
      <c r="Q529" s="165">
        <v>41438</v>
      </c>
      <c r="R529" s="1">
        <v>3.21</v>
      </c>
      <c r="S529" s="1">
        <v>59.5</v>
      </c>
      <c r="V529" s="1">
        <v>33600</v>
      </c>
      <c r="W529" s="182">
        <f t="shared" si="35"/>
        <v>43.994999999999997</v>
      </c>
      <c r="X529" s="1" t="s">
        <v>4868</v>
      </c>
      <c r="AA529" s="292">
        <f t="shared" si="39"/>
        <v>4.2296470588235291</v>
      </c>
      <c r="AB529" s="183">
        <f t="shared" si="40"/>
        <v>5.0588384000000008</v>
      </c>
      <c r="AC529" s="1"/>
      <c r="AD529" s="1"/>
      <c r="AE529" s="183">
        <f t="shared" si="41"/>
        <v>78.399999999999991</v>
      </c>
    </row>
    <row r="530" spans="1:31" x14ac:dyDescent="0.2">
      <c r="A530" s="140" t="s">
        <v>1628</v>
      </c>
      <c r="B530" s="140" t="s">
        <v>4559</v>
      </c>
      <c r="C530" s="141" t="s">
        <v>4811</v>
      </c>
      <c r="D530" s="141" t="s">
        <v>811</v>
      </c>
      <c r="E530" s="141" t="s">
        <v>3632</v>
      </c>
      <c r="F530" s="140">
        <v>238312</v>
      </c>
      <c r="G530" s="141" t="s">
        <v>3620</v>
      </c>
      <c r="H530" s="140">
        <v>303</v>
      </c>
      <c r="I530" s="140">
        <v>1</v>
      </c>
      <c r="J530" s="140">
        <v>110</v>
      </c>
      <c r="K530" s="140">
        <v>38</v>
      </c>
      <c r="L530" s="140">
        <v>110</v>
      </c>
      <c r="M530" s="140" t="s">
        <v>3594</v>
      </c>
      <c r="N530" s="141" t="s">
        <v>3598</v>
      </c>
      <c r="O530" s="140" t="s">
        <v>4451</v>
      </c>
      <c r="P530" s="140" t="s">
        <v>4804</v>
      </c>
      <c r="Q530" s="165">
        <v>41442</v>
      </c>
      <c r="R530" s="1">
        <v>3.21</v>
      </c>
      <c r="S530" s="1">
        <v>72</v>
      </c>
      <c r="V530" s="1">
        <v>33600</v>
      </c>
      <c r="W530" s="182">
        <f t="shared" si="35"/>
        <v>43.994999999999997</v>
      </c>
      <c r="X530" s="1" t="s">
        <v>4868</v>
      </c>
      <c r="AA530" s="292">
        <f t="shared" si="39"/>
        <v>53.945833333333333</v>
      </c>
      <c r="AB530" s="183">
        <f t="shared" si="40"/>
        <v>19.874008</v>
      </c>
      <c r="AC530" s="1"/>
      <c r="AD530" s="1"/>
      <c r="AE530" s="183">
        <f t="shared" si="41"/>
        <v>308</v>
      </c>
    </row>
    <row r="531" spans="1:31" x14ac:dyDescent="0.2">
      <c r="A531" s="140" t="s">
        <v>3617</v>
      </c>
      <c r="B531" s="140" t="s">
        <v>4559</v>
      </c>
      <c r="C531" s="141" t="s">
        <v>4811</v>
      </c>
      <c r="D531" s="140">
        <v>37</v>
      </c>
      <c r="E531" s="141" t="s">
        <v>3618</v>
      </c>
      <c r="F531" s="140" t="s">
        <v>3619</v>
      </c>
      <c r="G531" s="141" t="s">
        <v>3620</v>
      </c>
      <c r="H531" s="140">
        <v>303</v>
      </c>
      <c r="I531" s="140">
        <v>1</v>
      </c>
      <c r="J531" s="140">
        <v>110</v>
      </c>
      <c r="K531" s="140">
        <v>45</v>
      </c>
      <c r="L531" s="140">
        <v>110</v>
      </c>
      <c r="M531" s="140" t="s">
        <v>3621</v>
      </c>
      <c r="N531" s="141" t="s">
        <v>3622</v>
      </c>
      <c r="O531" s="140" t="s">
        <v>3623</v>
      </c>
      <c r="P531" s="140" t="s">
        <v>4807</v>
      </c>
      <c r="Q531" s="165">
        <v>41449</v>
      </c>
      <c r="R531" s="1">
        <v>3.21</v>
      </c>
      <c r="S531" s="1">
        <v>59.5</v>
      </c>
      <c r="V531" s="1">
        <v>33600</v>
      </c>
      <c r="W531" s="182">
        <f t="shared" si="35"/>
        <v>43.994999999999997</v>
      </c>
      <c r="X531" s="1" t="s">
        <v>4868</v>
      </c>
      <c r="AA531" s="292">
        <f t="shared" si="39"/>
        <v>65.278991596638662</v>
      </c>
      <c r="AB531" s="183">
        <f t="shared" si="40"/>
        <v>19.874008</v>
      </c>
      <c r="AC531" s="1"/>
      <c r="AD531" s="1"/>
      <c r="AE531" s="183">
        <f t="shared" si="41"/>
        <v>308</v>
      </c>
    </row>
    <row r="532" spans="1:31" ht="13.5" thickBot="1" x14ac:dyDescent="0.25">
      <c r="A532" s="140" t="s">
        <v>1744</v>
      </c>
      <c r="B532" s="140" t="s">
        <v>4559</v>
      </c>
      <c r="C532" s="141" t="s">
        <v>3780</v>
      </c>
      <c r="D532" s="140">
        <v>38</v>
      </c>
      <c r="E532" s="141" t="s">
        <v>1745</v>
      </c>
      <c r="F532" s="140" t="s">
        <v>1746</v>
      </c>
      <c r="G532" s="141" t="s">
        <v>3620</v>
      </c>
      <c r="H532" s="140">
        <v>303</v>
      </c>
      <c r="I532" s="140">
        <v>1</v>
      </c>
      <c r="J532" s="140">
        <v>122</v>
      </c>
      <c r="K532" s="140">
        <v>36</v>
      </c>
      <c r="L532" s="140">
        <v>122</v>
      </c>
      <c r="M532" s="140" t="s">
        <v>3626</v>
      </c>
      <c r="N532" s="141" t="s">
        <v>3633</v>
      </c>
      <c r="O532" s="140" t="s">
        <v>1397</v>
      </c>
      <c r="P532" s="140" t="s">
        <v>4816</v>
      </c>
      <c r="Q532" s="165">
        <v>41451</v>
      </c>
      <c r="R532" s="308">
        <v>3.21</v>
      </c>
      <c r="S532" s="1">
        <v>59.5</v>
      </c>
      <c r="V532" s="1">
        <v>33600</v>
      </c>
      <c r="W532" s="182">
        <f t="shared" si="35"/>
        <v>43.994999999999997</v>
      </c>
      <c r="X532" s="1" t="s">
        <v>4868</v>
      </c>
      <c r="AA532" s="292">
        <f t="shared" si="39"/>
        <v>80.298554621848737</v>
      </c>
      <c r="AB532" s="183">
        <f t="shared" si="40"/>
        <v>22.042081599999996</v>
      </c>
      <c r="AC532" s="1"/>
      <c r="AD532" s="1"/>
      <c r="AE532" s="183">
        <f t="shared" si="41"/>
        <v>341.59999999999997</v>
      </c>
    </row>
    <row r="533" spans="1:31" x14ac:dyDescent="0.2">
      <c r="A533" s="7224" t="s">
        <v>1386</v>
      </c>
      <c r="B533" s="7225"/>
      <c r="C533" s="7225"/>
      <c r="D533" s="7225"/>
      <c r="E533" s="7225"/>
      <c r="F533" s="7225"/>
      <c r="G533" s="7225"/>
      <c r="H533" s="7225"/>
      <c r="I533" s="7225"/>
      <c r="J533" s="7225"/>
      <c r="K533" s="7225"/>
      <c r="L533" s="7225"/>
      <c r="M533" s="7225"/>
      <c r="N533" s="7225"/>
      <c r="O533" s="7225"/>
      <c r="P533" s="7225"/>
      <c r="Q533" s="7226"/>
      <c r="W533" s="182"/>
      <c r="AA533" s="292"/>
      <c r="AB533" s="183"/>
      <c r="AC533" s="1"/>
      <c r="AD533" s="1"/>
      <c r="AE533" s="183"/>
    </row>
    <row r="534" spans="1:31" x14ac:dyDescent="0.2">
      <c r="A534" s="140" t="s">
        <v>4742</v>
      </c>
      <c r="B534" s="140" t="s">
        <v>4559</v>
      </c>
      <c r="C534" s="141" t="s">
        <v>4743</v>
      </c>
      <c r="D534" s="141" t="s">
        <v>1651</v>
      </c>
      <c r="E534" s="141" t="s">
        <v>3632</v>
      </c>
      <c r="F534" s="140">
        <v>238312</v>
      </c>
      <c r="G534" s="141" t="s">
        <v>3620</v>
      </c>
      <c r="H534" s="140">
        <v>303</v>
      </c>
      <c r="I534" s="140">
        <v>1</v>
      </c>
      <c r="J534" s="140">
        <v>150</v>
      </c>
      <c r="K534" s="140">
        <v>38</v>
      </c>
      <c r="L534" s="140">
        <v>150</v>
      </c>
      <c r="M534" s="140" t="s">
        <v>4744</v>
      </c>
      <c r="N534" s="141"/>
      <c r="O534" s="140" t="s">
        <v>2732</v>
      </c>
      <c r="P534" s="140" t="s">
        <v>4807</v>
      </c>
      <c r="Q534" s="165">
        <v>41480</v>
      </c>
      <c r="R534" s="1">
        <v>3.21</v>
      </c>
      <c r="S534" s="1">
        <v>72</v>
      </c>
      <c r="V534" s="1">
        <v>33600</v>
      </c>
      <c r="W534" s="182">
        <f t="shared" si="35"/>
        <v>43.994999999999997</v>
      </c>
      <c r="X534" s="1" t="s">
        <v>4868</v>
      </c>
      <c r="AA534" s="292">
        <f t="shared" ref="AA534:AA542" si="42">L534*100*R534*(J534*I534)/(S534*1000)</f>
        <v>100.3125</v>
      </c>
      <c r="AB534" s="183">
        <f t="shared" ref="AB534:AB542" si="43">(V534*(J534*I534)*1.1)/9000*W534/1000</f>
        <v>27.100919999999999</v>
      </c>
      <c r="AC534" s="1"/>
      <c r="AD534" s="1"/>
      <c r="AE534" s="183">
        <f t="shared" ref="AE534:AE542" si="44">J534*I534*(G534/100)</f>
        <v>420</v>
      </c>
    </row>
    <row r="535" spans="1:31" x14ac:dyDescent="0.2">
      <c r="A535" s="140" t="s">
        <v>4771</v>
      </c>
      <c r="B535" s="140" t="s">
        <v>4559</v>
      </c>
      <c r="C535" s="141" t="s">
        <v>4743</v>
      </c>
      <c r="D535" s="141" t="s">
        <v>1634</v>
      </c>
      <c r="E535" s="141" t="s">
        <v>4838</v>
      </c>
      <c r="F535" s="140" t="s">
        <v>4839</v>
      </c>
      <c r="G535" s="141" t="s">
        <v>3620</v>
      </c>
      <c r="H535" s="140">
        <v>303</v>
      </c>
      <c r="I535" s="140">
        <v>1</v>
      </c>
      <c r="J535" s="140">
        <v>55</v>
      </c>
      <c r="K535" s="140">
        <v>54</v>
      </c>
      <c r="L535" s="140">
        <v>55</v>
      </c>
      <c r="M535" s="140" t="s">
        <v>3626</v>
      </c>
      <c r="N535" s="141" t="s">
        <v>4836</v>
      </c>
      <c r="O535" s="140" t="s">
        <v>4451</v>
      </c>
      <c r="P535" s="140" t="s">
        <v>4807</v>
      </c>
      <c r="Q535" s="165">
        <v>41481</v>
      </c>
      <c r="R535" s="1">
        <v>3.21</v>
      </c>
      <c r="S535" s="1">
        <v>72</v>
      </c>
      <c r="V535" s="1">
        <v>33600</v>
      </c>
      <c r="W535" s="182">
        <f t="shared" si="35"/>
        <v>43.994999999999997</v>
      </c>
      <c r="X535" s="1" t="s">
        <v>4868</v>
      </c>
      <c r="AA535" s="292">
        <f t="shared" si="42"/>
        <v>13.486458333333333</v>
      </c>
      <c r="AB535" s="183">
        <f t="shared" si="43"/>
        <v>9.9370039999999999</v>
      </c>
      <c r="AC535" s="1"/>
      <c r="AD535" s="1"/>
      <c r="AE535" s="183">
        <f t="shared" si="44"/>
        <v>154</v>
      </c>
    </row>
    <row r="536" spans="1:31" x14ac:dyDescent="0.2">
      <c r="A536" s="140" t="s">
        <v>4770</v>
      </c>
      <c r="B536" s="140" t="s">
        <v>4559</v>
      </c>
      <c r="C536" s="141" t="s">
        <v>4743</v>
      </c>
      <c r="D536" s="141" t="s">
        <v>2726</v>
      </c>
      <c r="E536" s="141" t="s">
        <v>4835</v>
      </c>
      <c r="F536" s="140" t="s">
        <v>4413</v>
      </c>
      <c r="G536" s="141" t="s">
        <v>3620</v>
      </c>
      <c r="H536" s="140">
        <v>303</v>
      </c>
      <c r="I536" s="140">
        <v>1</v>
      </c>
      <c r="J536" s="140">
        <v>55</v>
      </c>
      <c r="K536" s="140">
        <v>54</v>
      </c>
      <c r="L536" s="140">
        <v>55</v>
      </c>
      <c r="M536" s="140" t="s">
        <v>3626</v>
      </c>
      <c r="N536" s="141" t="s">
        <v>4836</v>
      </c>
      <c r="O536" s="140" t="s">
        <v>4451</v>
      </c>
      <c r="P536" s="140" t="s">
        <v>4816</v>
      </c>
      <c r="Q536" s="165">
        <v>41485</v>
      </c>
      <c r="R536" s="1">
        <v>3.21</v>
      </c>
      <c r="S536" s="1">
        <v>72</v>
      </c>
      <c r="V536" s="1">
        <v>33600</v>
      </c>
      <c r="W536" s="182">
        <f t="shared" si="35"/>
        <v>43.994999999999997</v>
      </c>
      <c r="X536" s="1" t="s">
        <v>4868</v>
      </c>
      <c r="AA536" s="292">
        <f t="shared" si="42"/>
        <v>13.486458333333333</v>
      </c>
      <c r="AB536" s="183">
        <f t="shared" si="43"/>
        <v>9.9370039999999999</v>
      </c>
      <c r="AC536" s="1"/>
      <c r="AD536" s="1"/>
      <c r="AE536" s="183">
        <f t="shared" si="44"/>
        <v>154</v>
      </c>
    </row>
    <row r="537" spans="1:31" ht="13.5" thickBot="1" x14ac:dyDescent="0.25">
      <c r="A537" s="140" t="s">
        <v>4745</v>
      </c>
      <c r="B537" s="140" t="s">
        <v>4559</v>
      </c>
      <c r="C537" s="141" t="s">
        <v>4743</v>
      </c>
      <c r="D537" s="141" t="s">
        <v>1641</v>
      </c>
      <c r="E537" s="141" t="s">
        <v>4827</v>
      </c>
      <c r="F537" s="140" t="s">
        <v>4828</v>
      </c>
      <c r="G537" s="141" t="s">
        <v>3620</v>
      </c>
      <c r="H537" s="140">
        <v>303</v>
      </c>
      <c r="I537" s="140">
        <v>1</v>
      </c>
      <c r="J537" s="140">
        <v>110</v>
      </c>
      <c r="K537" s="140">
        <v>36</v>
      </c>
      <c r="L537" s="140">
        <v>110</v>
      </c>
      <c r="M537" s="140" t="s">
        <v>4744</v>
      </c>
      <c r="N537" s="141" t="s">
        <v>3633</v>
      </c>
      <c r="O537" s="140" t="s">
        <v>4829</v>
      </c>
      <c r="P537" s="140" t="s">
        <v>4804</v>
      </c>
      <c r="Q537" s="165">
        <v>41486</v>
      </c>
      <c r="R537" s="308">
        <v>3.21</v>
      </c>
      <c r="S537" s="1">
        <v>59.5</v>
      </c>
      <c r="V537" s="1">
        <v>33600</v>
      </c>
      <c r="W537" s="182">
        <f t="shared" si="35"/>
        <v>43.994999999999997</v>
      </c>
      <c r="X537" s="1" t="s">
        <v>4868</v>
      </c>
      <c r="AA537" s="292">
        <f t="shared" si="42"/>
        <v>65.278991596638662</v>
      </c>
      <c r="AB537" s="183">
        <f t="shared" si="43"/>
        <v>19.874008</v>
      </c>
      <c r="AC537" s="1"/>
      <c r="AD537" s="1"/>
      <c r="AE537" s="183">
        <f t="shared" si="44"/>
        <v>308</v>
      </c>
    </row>
    <row r="538" spans="1:31" x14ac:dyDescent="0.2">
      <c r="A538" s="140" t="s">
        <v>4746</v>
      </c>
      <c r="B538" s="140" t="s">
        <v>4559</v>
      </c>
      <c r="C538" s="141" t="s">
        <v>4743</v>
      </c>
      <c r="D538" s="141" t="s">
        <v>3704</v>
      </c>
      <c r="E538" s="141" t="s">
        <v>4747</v>
      </c>
      <c r="F538" s="140" t="s">
        <v>4363</v>
      </c>
      <c r="G538" s="141" t="s">
        <v>3620</v>
      </c>
      <c r="H538" s="140">
        <v>303</v>
      </c>
      <c r="I538" s="140">
        <v>1</v>
      </c>
      <c r="J538" s="140">
        <v>55</v>
      </c>
      <c r="K538" s="140">
        <v>45</v>
      </c>
      <c r="L538" s="140">
        <v>55</v>
      </c>
      <c r="M538" s="140" t="s">
        <v>4744</v>
      </c>
      <c r="N538" s="141" t="s">
        <v>4836</v>
      </c>
      <c r="O538" s="140" t="s">
        <v>4829</v>
      </c>
      <c r="P538" s="140" t="s">
        <v>4816</v>
      </c>
      <c r="Q538" s="165">
        <v>41488</v>
      </c>
      <c r="R538" s="1">
        <v>3.21</v>
      </c>
      <c r="S538" s="1">
        <v>59.5</v>
      </c>
      <c r="V538" s="1">
        <v>33600</v>
      </c>
      <c r="W538" s="182">
        <f t="shared" si="35"/>
        <v>43.994999999999997</v>
      </c>
      <c r="X538" s="1" t="s">
        <v>4868</v>
      </c>
      <c r="AA538" s="292">
        <f t="shared" si="42"/>
        <v>16.319747899159665</v>
      </c>
      <c r="AB538" s="183">
        <f t="shared" si="43"/>
        <v>9.9370039999999999</v>
      </c>
      <c r="AC538" s="1"/>
      <c r="AD538" s="1"/>
      <c r="AE538" s="183">
        <f t="shared" si="44"/>
        <v>154</v>
      </c>
    </row>
    <row r="539" spans="1:31" x14ac:dyDescent="0.2">
      <c r="A539" s="140" t="s">
        <v>3421</v>
      </c>
      <c r="B539" s="140" t="s">
        <v>4559</v>
      </c>
      <c r="C539" s="141" t="s">
        <v>4743</v>
      </c>
      <c r="D539" s="141" t="s">
        <v>244</v>
      </c>
      <c r="E539" s="141" t="s">
        <v>3422</v>
      </c>
      <c r="F539" s="140">
        <v>246342</v>
      </c>
      <c r="G539" s="141" t="s">
        <v>3620</v>
      </c>
      <c r="H539" s="140">
        <v>303</v>
      </c>
      <c r="I539" s="140">
        <v>1</v>
      </c>
      <c r="J539" s="140">
        <v>110</v>
      </c>
      <c r="K539" s="140">
        <v>46</v>
      </c>
      <c r="L539" s="140">
        <v>110</v>
      </c>
      <c r="M539" s="140" t="s">
        <v>2039</v>
      </c>
      <c r="N539" s="141" t="s">
        <v>3612</v>
      </c>
      <c r="O539" s="140" t="s">
        <v>3425</v>
      </c>
      <c r="P539" s="140" t="s">
        <v>4807</v>
      </c>
      <c r="Q539" s="165">
        <v>41502</v>
      </c>
      <c r="R539" s="1">
        <v>3.21</v>
      </c>
      <c r="S539" s="1">
        <v>72</v>
      </c>
      <c r="V539" s="1">
        <v>33600</v>
      </c>
      <c r="W539" s="182">
        <f t="shared" si="35"/>
        <v>43.994999999999997</v>
      </c>
      <c r="X539" s="1" t="s">
        <v>4868</v>
      </c>
      <c r="AA539" s="292">
        <f t="shared" si="42"/>
        <v>53.945833333333333</v>
      </c>
      <c r="AB539" s="183">
        <f t="shared" si="43"/>
        <v>19.874008</v>
      </c>
      <c r="AC539" s="1"/>
      <c r="AD539" s="1"/>
      <c r="AE539" s="183">
        <f t="shared" si="44"/>
        <v>308</v>
      </c>
    </row>
    <row r="540" spans="1:31" x14ac:dyDescent="0.2">
      <c r="A540" s="140" t="s">
        <v>1747</v>
      </c>
      <c r="B540" s="140" t="s">
        <v>4559</v>
      </c>
      <c r="C540" s="141" t="s">
        <v>4743</v>
      </c>
      <c r="D540" s="141" t="s">
        <v>2447</v>
      </c>
      <c r="E540" s="141" t="s">
        <v>2715</v>
      </c>
      <c r="F540" s="140" t="s">
        <v>2716</v>
      </c>
      <c r="G540" s="141" t="s">
        <v>3620</v>
      </c>
      <c r="H540" s="140">
        <v>303</v>
      </c>
      <c r="I540" s="140">
        <v>1</v>
      </c>
      <c r="J540" s="140">
        <v>110</v>
      </c>
      <c r="K540" s="140">
        <v>45</v>
      </c>
      <c r="L540" s="140">
        <v>133</v>
      </c>
      <c r="M540" s="140" t="s">
        <v>3626</v>
      </c>
      <c r="N540" s="141" t="s">
        <v>3612</v>
      </c>
      <c r="O540" s="140" t="s">
        <v>3616</v>
      </c>
      <c r="P540" s="140" t="s">
        <v>4807</v>
      </c>
      <c r="Q540" s="165">
        <v>41514</v>
      </c>
      <c r="R540" s="1">
        <v>3.21</v>
      </c>
      <c r="S540" s="1">
        <v>59.5</v>
      </c>
      <c r="V540" s="1">
        <v>33600</v>
      </c>
      <c r="W540" s="182">
        <f t="shared" si="35"/>
        <v>43.994999999999997</v>
      </c>
      <c r="X540" s="1" t="s">
        <v>4868</v>
      </c>
      <c r="AA540" s="292">
        <f t="shared" si="42"/>
        <v>78.928235294117641</v>
      </c>
      <c r="AB540" s="183">
        <f t="shared" si="43"/>
        <v>19.874008</v>
      </c>
      <c r="AC540" s="1"/>
      <c r="AD540" s="1"/>
      <c r="AE540" s="183">
        <f t="shared" si="44"/>
        <v>308</v>
      </c>
    </row>
    <row r="541" spans="1:31" ht="13.5" thickBot="1" x14ac:dyDescent="0.25">
      <c r="A541" s="133" t="s">
        <v>5196</v>
      </c>
      <c r="B541" s="133" t="s">
        <v>4559</v>
      </c>
      <c r="C541" s="136" t="s">
        <v>4743</v>
      </c>
      <c r="D541" s="136" t="s">
        <v>2451</v>
      </c>
      <c r="E541" s="136" t="s">
        <v>5197</v>
      </c>
      <c r="F541" s="133" t="s">
        <v>5198</v>
      </c>
      <c r="G541" s="136" t="s">
        <v>3620</v>
      </c>
      <c r="H541" s="133">
        <v>303</v>
      </c>
      <c r="I541" s="133">
        <v>1</v>
      </c>
      <c r="J541" s="133">
        <v>110</v>
      </c>
      <c r="K541" s="133">
        <v>45</v>
      </c>
      <c r="L541" s="133">
        <v>110</v>
      </c>
      <c r="M541" s="133" t="s">
        <v>3594</v>
      </c>
      <c r="N541" s="136"/>
      <c r="O541" s="133" t="s">
        <v>3616</v>
      </c>
      <c r="P541" s="133" t="s">
        <v>4807</v>
      </c>
      <c r="Q541" s="166">
        <v>41516</v>
      </c>
      <c r="R541" s="308">
        <v>3.21</v>
      </c>
      <c r="S541" s="1">
        <v>59.5</v>
      </c>
      <c r="V541" s="1">
        <v>33600</v>
      </c>
      <c r="W541" s="182">
        <f t="shared" si="35"/>
        <v>43.994999999999997</v>
      </c>
      <c r="X541" s="1" t="s">
        <v>4868</v>
      </c>
      <c r="AA541" s="292">
        <f t="shared" si="42"/>
        <v>65.278991596638662</v>
      </c>
      <c r="AB541" s="183">
        <f t="shared" si="43"/>
        <v>19.874008</v>
      </c>
      <c r="AC541" s="1"/>
      <c r="AD541" s="1"/>
      <c r="AE541" s="183">
        <f t="shared" si="44"/>
        <v>308</v>
      </c>
    </row>
    <row r="542" spans="1:31" x14ac:dyDescent="0.2">
      <c r="A542" s="133" t="s">
        <v>5241</v>
      </c>
      <c r="B542" s="133" t="s">
        <v>4559</v>
      </c>
      <c r="C542" s="136" t="s">
        <v>4743</v>
      </c>
      <c r="D542" s="136" t="s">
        <v>2200</v>
      </c>
      <c r="E542" s="136" t="s">
        <v>5242</v>
      </c>
      <c r="F542" s="133" t="s">
        <v>2639</v>
      </c>
      <c r="G542" s="136" t="s">
        <v>3620</v>
      </c>
      <c r="H542" s="133">
        <v>303</v>
      </c>
      <c r="I542" s="133">
        <v>1</v>
      </c>
      <c r="J542" s="133">
        <v>50</v>
      </c>
      <c r="K542" s="133">
        <v>54</v>
      </c>
      <c r="L542" s="133">
        <v>220</v>
      </c>
      <c r="M542" s="133" t="s">
        <v>4251</v>
      </c>
      <c r="N542" s="136" t="s">
        <v>3403</v>
      </c>
      <c r="O542" s="133" t="s">
        <v>4451</v>
      </c>
      <c r="P542" s="133" t="s">
        <v>4804</v>
      </c>
      <c r="Q542" s="166">
        <v>41527</v>
      </c>
      <c r="R542" s="1">
        <v>3.21</v>
      </c>
      <c r="S542" s="1">
        <v>72</v>
      </c>
      <c r="V542" s="1">
        <v>33600</v>
      </c>
      <c r="W542" s="182">
        <f t="shared" ref="W542:W557" si="45">41.9*1.05</f>
        <v>43.994999999999997</v>
      </c>
      <c r="X542" s="1" t="s">
        <v>4868</v>
      </c>
      <c r="AA542" s="292">
        <f t="shared" si="42"/>
        <v>49.041666666666664</v>
      </c>
      <c r="AB542" s="183">
        <f t="shared" si="43"/>
        <v>9.0336400000000019</v>
      </c>
      <c r="AC542" s="1"/>
      <c r="AD542" s="1"/>
      <c r="AE542" s="183">
        <f t="shared" si="44"/>
        <v>140</v>
      </c>
    </row>
    <row r="543" spans="1:31" x14ac:dyDescent="0.2">
      <c r="A543" s="704" t="s">
        <v>5233</v>
      </c>
      <c r="B543" s="704" t="s">
        <v>4559</v>
      </c>
      <c r="C543" s="705" t="s">
        <v>4743</v>
      </c>
      <c r="D543" s="705" t="s">
        <v>5260</v>
      </c>
      <c r="E543" s="705" t="s">
        <v>1745</v>
      </c>
      <c r="F543" s="704" t="s">
        <v>1746</v>
      </c>
      <c r="G543" s="705" t="s">
        <v>3620</v>
      </c>
      <c r="H543" s="704">
        <v>303</v>
      </c>
      <c r="I543" s="704">
        <v>1</v>
      </c>
      <c r="J543" s="704">
        <v>110</v>
      </c>
      <c r="K543" s="704">
        <v>36</v>
      </c>
      <c r="L543" s="704">
        <v>110</v>
      </c>
      <c r="M543" s="704" t="s">
        <v>3594</v>
      </c>
      <c r="N543" s="705" t="s">
        <v>3633</v>
      </c>
      <c r="O543" s="704" t="s">
        <v>1397</v>
      </c>
      <c r="P543" s="704" t="s">
        <v>4816</v>
      </c>
      <c r="Q543" s="707">
        <v>41529</v>
      </c>
      <c r="R543" s="1">
        <v>3.21</v>
      </c>
      <c r="S543" s="1">
        <v>59.5</v>
      </c>
      <c r="V543" s="1">
        <v>33600</v>
      </c>
      <c r="W543" s="182">
        <f t="shared" si="45"/>
        <v>43.994999999999997</v>
      </c>
      <c r="X543" s="1" t="s">
        <v>4868</v>
      </c>
      <c r="AA543" s="292">
        <f>L543*100*R543*(J543*I543)/(S543*1000)</f>
        <v>65.278991596638662</v>
      </c>
      <c r="AB543" s="183">
        <f t="shared" ref="AB543:AB557" si="46">(V543*(J543*I543)*1.1)/9000*W543/1000</f>
        <v>19.874008</v>
      </c>
      <c r="AC543" s="1"/>
      <c r="AD543" s="1"/>
      <c r="AE543" s="183">
        <f t="shared" ref="AE543:AE557" si="47">J543*I543*(G543/100)</f>
        <v>308</v>
      </c>
    </row>
    <row r="544" spans="1:31" x14ac:dyDescent="0.2">
      <c r="A544" s="140" t="s">
        <v>2717</v>
      </c>
      <c r="B544" s="140" t="s">
        <v>4559</v>
      </c>
      <c r="C544" s="141" t="s">
        <v>4743</v>
      </c>
      <c r="D544" s="141" t="s">
        <v>2549</v>
      </c>
      <c r="E544" s="141" t="s">
        <v>4779</v>
      </c>
      <c r="F544" s="140" t="s">
        <v>4780</v>
      </c>
      <c r="G544" s="141" t="s">
        <v>3620</v>
      </c>
      <c r="H544" s="140">
        <v>303</v>
      </c>
      <c r="I544" s="140">
        <v>1</v>
      </c>
      <c r="J544" s="140">
        <v>110</v>
      </c>
      <c r="K544" s="140">
        <v>63</v>
      </c>
      <c r="L544" s="140">
        <v>110</v>
      </c>
      <c r="M544" s="140" t="s">
        <v>3626</v>
      </c>
      <c r="N544" s="141" t="s">
        <v>3608</v>
      </c>
      <c r="O544" s="140" t="s">
        <v>4781</v>
      </c>
      <c r="P544" s="140" t="s">
        <v>4816</v>
      </c>
      <c r="Q544" s="165">
        <v>41535</v>
      </c>
      <c r="R544" s="1">
        <v>3.21</v>
      </c>
      <c r="S544" s="1">
        <v>59.5</v>
      </c>
      <c r="V544" s="1">
        <v>33600</v>
      </c>
      <c r="W544" s="182">
        <f t="shared" si="45"/>
        <v>43.994999999999997</v>
      </c>
      <c r="X544" s="1" t="s">
        <v>4868</v>
      </c>
      <c r="AA544" s="292">
        <f>L544*100*R544*(J544*I544)/(S544*1000)</f>
        <v>65.278991596638662</v>
      </c>
      <c r="AB544" s="183">
        <f t="shared" si="46"/>
        <v>19.874008</v>
      </c>
      <c r="AC544" s="1"/>
      <c r="AD544" s="1"/>
      <c r="AE544" s="183">
        <f t="shared" si="47"/>
        <v>308</v>
      </c>
    </row>
    <row r="545" spans="1:31" x14ac:dyDescent="0.2">
      <c r="A545" s="704" t="s">
        <v>5241</v>
      </c>
      <c r="B545" s="704" t="s">
        <v>4559</v>
      </c>
      <c r="C545" s="705" t="s">
        <v>4743</v>
      </c>
      <c r="D545" s="705" t="s">
        <v>2212</v>
      </c>
      <c r="E545" s="705" t="s">
        <v>5242</v>
      </c>
      <c r="F545" s="704" t="s">
        <v>2639</v>
      </c>
      <c r="G545" s="705" t="s">
        <v>3620</v>
      </c>
      <c r="H545" s="704">
        <v>303</v>
      </c>
      <c r="I545" s="704">
        <v>1</v>
      </c>
      <c r="J545" s="704">
        <v>180</v>
      </c>
      <c r="K545" s="704">
        <v>54</v>
      </c>
      <c r="L545" s="704">
        <v>220</v>
      </c>
      <c r="M545" s="704" t="s">
        <v>4251</v>
      </c>
      <c r="N545" s="705"/>
      <c r="O545" s="704" t="s">
        <v>5269</v>
      </c>
      <c r="P545" s="704" t="s">
        <v>4804</v>
      </c>
      <c r="Q545" s="707">
        <v>41541</v>
      </c>
      <c r="R545" s="1">
        <v>3.21</v>
      </c>
      <c r="S545" s="1">
        <v>72</v>
      </c>
      <c r="V545" s="1">
        <v>33600</v>
      </c>
      <c r="W545" s="182">
        <f t="shared" si="45"/>
        <v>43.994999999999997</v>
      </c>
      <c r="X545" s="1" t="s">
        <v>4868</v>
      </c>
      <c r="AA545" s="292">
        <f>L545*100*R545*(J545*I545)/(S545*1000)</f>
        <v>176.55</v>
      </c>
      <c r="AB545" s="183">
        <f t="shared" si="46"/>
        <v>32.521104000000008</v>
      </c>
      <c r="AC545" s="1"/>
      <c r="AD545" s="1"/>
      <c r="AE545" s="183">
        <f t="shared" si="47"/>
        <v>503.99999999999994</v>
      </c>
    </row>
    <row r="546" spans="1:31" x14ac:dyDescent="0.2">
      <c r="A546" s="704" t="s">
        <v>5243</v>
      </c>
      <c r="B546" s="704" t="s">
        <v>4559</v>
      </c>
      <c r="C546" s="705" t="s">
        <v>4743</v>
      </c>
      <c r="D546" s="705" t="s">
        <v>4258</v>
      </c>
      <c r="E546" s="705" t="s">
        <v>5244</v>
      </c>
      <c r="F546" s="704" t="s">
        <v>2464</v>
      </c>
      <c r="G546" s="705" t="s">
        <v>3620</v>
      </c>
      <c r="H546" s="704">
        <v>303</v>
      </c>
      <c r="I546" s="704">
        <v>1</v>
      </c>
      <c r="J546" s="704">
        <v>67</v>
      </c>
      <c r="K546" s="704">
        <v>54</v>
      </c>
      <c r="L546" s="704">
        <v>220</v>
      </c>
      <c r="M546" s="704" t="s">
        <v>4251</v>
      </c>
      <c r="N546" s="705"/>
      <c r="O546" s="704" t="s">
        <v>5269</v>
      </c>
      <c r="P546" s="133" t="s">
        <v>4807</v>
      </c>
      <c r="Q546" s="166">
        <v>41542</v>
      </c>
      <c r="R546" s="1">
        <v>3.21</v>
      </c>
      <c r="S546" s="1">
        <v>72</v>
      </c>
      <c r="V546" s="1">
        <v>33600</v>
      </c>
      <c r="W546" s="182">
        <f t="shared" si="45"/>
        <v>43.994999999999997</v>
      </c>
      <c r="X546" s="1" t="s">
        <v>4868</v>
      </c>
      <c r="AA546" s="292">
        <f>L546*100*R546*(J546*I546)/(S546*1000)</f>
        <v>65.715833333333336</v>
      </c>
      <c r="AB546" s="183">
        <f t="shared" si="46"/>
        <v>12.1050776</v>
      </c>
      <c r="AC546" s="1"/>
      <c r="AD546" s="1"/>
      <c r="AE546" s="183">
        <f t="shared" si="47"/>
        <v>187.6</v>
      </c>
    </row>
    <row r="547" spans="1:31" ht="13.5" thickBot="1" x14ac:dyDescent="0.25">
      <c r="A547" s="140" t="s">
        <v>4772</v>
      </c>
      <c r="B547" s="140" t="s">
        <v>4559</v>
      </c>
      <c r="C547" s="141" t="s">
        <v>4743</v>
      </c>
      <c r="D547" s="141" t="s">
        <v>2559</v>
      </c>
      <c r="E547" s="141" t="s">
        <v>4773</v>
      </c>
      <c r="F547" s="140" t="s">
        <v>4774</v>
      </c>
      <c r="G547" s="141" t="s">
        <v>3620</v>
      </c>
      <c r="H547" s="140">
        <v>303</v>
      </c>
      <c r="I547" s="140">
        <v>1</v>
      </c>
      <c r="J547" s="140">
        <v>25</v>
      </c>
      <c r="K547" s="140">
        <v>63</v>
      </c>
      <c r="L547" s="140">
        <v>110</v>
      </c>
      <c r="M547" s="140" t="s">
        <v>3626</v>
      </c>
      <c r="N547" s="141" t="s">
        <v>3608</v>
      </c>
      <c r="O547" s="140" t="s">
        <v>4775</v>
      </c>
      <c r="P547" s="140" t="s">
        <v>4804</v>
      </c>
      <c r="Q547" s="165">
        <v>41543</v>
      </c>
      <c r="R547" s="308">
        <v>3.21</v>
      </c>
      <c r="S547" s="1">
        <v>59.5</v>
      </c>
      <c r="V547" s="1">
        <v>33600</v>
      </c>
      <c r="W547" s="182">
        <f t="shared" si="45"/>
        <v>43.994999999999997</v>
      </c>
      <c r="X547" s="1" t="s">
        <v>4868</v>
      </c>
      <c r="AA547" s="292">
        <f>L547*100*R547*(J547*I547)/(S547*1000)</f>
        <v>14.836134453781513</v>
      </c>
      <c r="AB547" s="183">
        <f t="shared" si="46"/>
        <v>4.5168200000000009</v>
      </c>
      <c r="AC547" s="1"/>
      <c r="AD547" s="1"/>
      <c r="AE547" s="183">
        <f t="shared" si="47"/>
        <v>70</v>
      </c>
    </row>
    <row r="548" spans="1:31" x14ac:dyDescent="0.2">
      <c r="A548" s="704" t="s">
        <v>5230</v>
      </c>
      <c r="B548" s="704" t="s">
        <v>4559</v>
      </c>
      <c r="C548" s="705" t="s">
        <v>4743</v>
      </c>
      <c r="D548" s="705" t="s">
        <v>2561</v>
      </c>
      <c r="E548" s="705" t="s">
        <v>3624</v>
      </c>
      <c r="F548" s="704" t="s">
        <v>3625</v>
      </c>
      <c r="G548" s="705" t="s">
        <v>3620</v>
      </c>
      <c r="H548" s="704">
        <v>303</v>
      </c>
      <c r="I548" s="704">
        <v>1</v>
      </c>
      <c r="J548" s="704">
        <v>91</v>
      </c>
      <c r="K548" s="704">
        <v>50</v>
      </c>
      <c r="L548" s="704">
        <v>110</v>
      </c>
      <c r="M548" s="704" t="s">
        <v>3594</v>
      </c>
      <c r="N548" s="705" t="s">
        <v>3612</v>
      </c>
      <c r="O548" s="704" t="s">
        <v>3627</v>
      </c>
      <c r="P548" s="704" t="s">
        <v>2277</v>
      </c>
      <c r="Q548" s="707">
        <v>41547</v>
      </c>
      <c r="R548" s="1">
        <v>3.21</v>
      </c>
      <c r="S548" s="1">
        <v>59.5</v>
      </c>
      <c r="V548" s="1">
        <v>33600</v>
      </c>
      <c r="W548" s="182">
        <f t="shared" si="45"/>
        <v>43.994999999999997</v>
      </c>
      <c r="X548" s="1" t="s">
        <v>4868</v>
      </c>
      <c r="AA548" s="183">
        <f t="shared" ref="AA548:AA553" si="48">K548*100*R548*(J548)/(S548*1000)</f>
        <v>24.547058823529412</v>
      </c>
      <c r="AB548" s="183">
        <f t="shared" si="46"/>
        <v>16.441224800000001</v>
      </c>
      <c r="AC548" s="1"/>
      <c r="AD548" s="1"/>
      <c r="AE548" s="183">
        <f t="shared" si="47"/>
        <v>254.79999999999998</v>
      </c>
    </row>
    <row r="549" spans="1:31" x14ac:dyDescent="0.2">
      <c r="A549" s="133" t="s">
        <v>5282</v>
      </c>
      <c r="B549" s="133" t="s">
        <v>4559</v>
      </c>
      <c r="C549" s="136" t="s">
        <v>4743</v>
      </c>
      <c r="D549" s="136" t="s">
        <v>4273</v>
      </c>
      <c r="E549" s="136" t="s">
        <v>5283</v>
      </c>
      <c r="F549" s="133" t="s">
        <v>2344</v>
      </c>
      <c r="G549" s="136" t="s">
        <v>3620</v>
      </c>
      <c r="H549" s="133">
        <v>303</v>
      </c>
      <c r="I549" s="133">
        <v>1</v>
      </c>
      <c r="J549" s="133">
        <v>110</v>
      </c>
      <c r="K549" s="133">
        <v>54</v>
      </c>
      <c r="L549" s="133">
        <v>110</v>
      </c>
      <c r="M549" s="133" t="s">
        <v>5284</v>
      </c>
      <c r="N549" s="136" t="s">
        <v>3612</v>
      </c>
      <c r="O549" s="133" t="s">
        <v>4451</v>
      </c>
      <c r="P549" s="133" t="s">
        <v>4807</v>
      </c>
      <c r="Q549" s="133">
        <v>0.36357638888888894</v>
      </c>
      <c r="R549" s="1">
        <v>3.21</v>
      </c>
      <c r="S549" s="1">
        <v>72</v>
      </c>
      <c r="V549" s="1">
        <v>33600</v>
      </c>
      <c r="W549" s="182">
        <f t="shared" si="45"/>
        <v>43.994999999999997</v>
      </c>
      <c r="X549" s="1" t="s">
        <v>4868</v>
      </c>
      <c r="AA549" s="183">
        <f t="shared" si="48"/>
        <v>26.482500000000002</v>
      </c>
      <c r="AB549" s="183">
        <f t="shared" si="46"/>
        <v>19.874008</v>
      </c>
      <c r="AC549" s="1"/>
      <c r="AD549" s="1"/>
      <c r="AE549" s="183">
        <f t="shared" si="47"/>
        <v>308</v>
      </c>
    </row>
    <row r="550" spans="1:31" x14ac:dyDescent="0.2">
      <c r="A550" s="133" t="s">
        <v>5228</v>
      </c>
      <c r="B550" s="133" t="s">
        <v>4559</v>
      </c>
      <c r="C550" s="136" t="s">
        <v>4743</v>
      </c>
      <c r="D550" s="136" t="s">
        <v>4279</v>
      </c>
      <c r="E550" s="136" t="s">
        <v>4400</v>
      </c>
      <c r="F550" s="133" t="s">
        <v>4104</v>
      </c>
      <c r="G550" s="136" t="s">
        <v>3620</v>
      </c>
      <c r="H550" s="133">
        <v>303</v>
      </c>
      <c r="I550" s="133">
        <v>1</v>
      </c>
      <c r="J550" s="133">
        <v>56</v>
      </c>
      <c r="K550" s="133">
        <v>50</v>
      </c>
      <c r="L550" s="133">
        <v>110</v>
      </c>
      <c r="M550" s="133" t="s">
        <v>2731</v>
      </c>
      <c r="N550" s="136"/>
      <c r="O550" s="133" t="s">
        <v>5314</v>
      </c>
      <c r="P550" s="133" t="s">
        <v>4816</v>
      </c>
      <c r="Q550" s="166">
        <v>41556</v>
      </c>
      <c r="R550" s="1">
        <v>3.21</v>
      </c>
      <c r="S550" s="1">
        <v>59.5</v>
      </c>
      <c r="V550" s="1">
        <v>33600</v>
      </c>
      <c r="W550" s="182">
        <f t="shared" si="45"/>
        <v>43.994999999999997</v>
      </c>
      <c r="X550" s="1" t="s">
        <v>4868</v>
      </c>
      <c r="AA550" s="183">
        <f t="shared" si="48"/>
        <v>15.105882352941176</v>
      </c>
      <c r="AB550" s="183">
        <f t="shared" si="46"/>
        <v>10.117676800000002</v>
      </c>
      <c r="AC550" s="1"/>
      <c r="AD550" s="1"/>
      <c r="AE550" s="183">
        <f t="shared" si="47"/>
        <v>156.79999999999998</v>
      </c>
    </row>
    <row r="551" spans="1:31" x14ac:dyDescent="0.2">
      <c r="A551" s="14" t="s">
        <v>5292</v>
      </c>
      <c r="B551" s="133" t="s">
        <v>4559</v>
      </c>
      <c r="C551" s="136" t="s">
        <v>4743</v>
      </c>
      <c r="D551" s="136" t="s">
        <v>4285</v>
      </c>
      <c r="E551" s="136" t="s">
        <v>3632</v>
      </c>
      <c r="F551" s="133">
        <v>238312</v>
      </c>
      <c r="G551" s="136" t="s">
        <v>3620</v>
      </c>
      <c r="H551" s="133">
        <v>303</v>
      </c>
      <c r="I551" s="133">
        <v>1</v>
      </c>
      <c r="J551" s="133">
        <v>330</v>
      </c>
      <c r="K551" s="133">
        <v>38</v>
      </c>
      <c r="L551" s="133">
        <v>330</v>
      </c>
      <c r="M551" s="133" t="s">
        <v>3594</v>
      </c>
      <c r="N551" s="136" t="s">
        <v>3403</v>
      </c>
      <c r="O551" s="133" t="s">
        <v>4451</v>
      </c>
      <c r="P551" s="133" t="s">
        <v>4816</v>
      </c>
      <c r="Q551" s="166">
        <v>41564</v>
      </c>
      <c r="R551" s="1">
        <v>3.21</v>
      </c>
      <c r="S551" s="1">
        <v>72</v>
      </c>
      <c r="V551" s="1">
        <v>33600</v>
      </c>
      <c r="W551" s="182">
        <f t="shared" si="45"/>
        <v>43.994999999999997</v>
      </c>
      <c r="X551" s="1" t="s">
        <v>4868</v>
      </c>
      <c r="AA551" s="183">
        <f t="shared" si="48"/>
        <v>55.907499999999999</v>
      </c>
      <c r="AB551" s="183">
        <f t="shared" si="46"/>
        <v>59.62202400000001</v>
      </c>
      <c r="AC551" s="1"/>
      <c r="AD551" s="1"/>
      <c r="AE551" s="183">
        <f t="shared" si="47"/>
        <v>923.99999999999989</v>
      </c>
    </row>
    <row r="552" spans="1:31" x14ac:dyDescent="0.2">
      <c r="A552" s="704" t="s">
        <v>5353</v>
      </c>
      <c r="B552" s="704" t="s">
        <v>4559</v>
      </c>
      <c r="C552" s="705" t="s">
        <v>4743</v>
      </c>
      <c r="D552" s="705" t="s">
        <v>4288</v>
      </c>
      <c r="E552" s="705" t="s">
        <v>5354</v>
      </c>
      <c r="F552" s="704" t="s">
        <v>3207</v>
      </c>
      <c r="G552" s="705" t="s">
        <v>3620</v>
      </c>
      <c r="H552" s="704">
        <v>303</v>
      </c>
      <c r="I552" s="704">
        <v>1</v>
      </c>
      <c r="J552" s="704">
        <v>205</v>
      </c>
      <c r="K552" s="704">
        <v>54</v>
      </c>
      <c r="L552" s="704">
        <v>275</v>
      </c>
      <c r="M552" s="704" t="s">
        <v>2039</v>
      </c>
      <c r="N552" s="705" t="s">
        <v>4911</v>
      </c>
      <c r="O552" s="704" t="s">
        <v>4451</v>
      </c>
      <c r="P552" s="704" t="s">
        <v>4807</v>
      </c>
      <c r="Q552" s="707">
        <v>41575</v>
      </c>
      <c r="R552" s="1">
        <v>3.21</v>
      </c>
      <c r="S552" s="1">
        <v>72</v>
      </c>
      <c r="V552" s="1">
        <v>33600</v>
      </c>
      <c r="W552" s="182">
        <f t="shared" si="45"/>
        <v>43.994999999999997</v>
      </c>
      <c r="X552" s="1" t="s">
        <v>4868</v>
      </c>
      <c r="AA552" s="183">
        <f t="shared" si="48"/>
        <v>49.353749999999998</v>
      </c>
      <c r="AB552" s="183">
        <f t="shared" si="46"/>
        <v>37.037924000000004</v>
      </c>
      <c r="AC552" s="1"/>
      <c r="AD552" s="1"/>
      <c r="AE552" s="183">
        <f t="shared" si="47"/>
        <v>574</v>
      </c>
    </row>
    <row r="553" spans="1:31" ht="13.5" thickBot="1" x14ac:dyDescent="0.25">
      <c r="A553" s="704" t="s">
        <v>5286</v>
      </c>
      <c r="B553" s="704" t="s">
        <v>4559</v>
      </c>
      <c r="C553" s="705" t="s">
        <v>4743</v>
      </c>
      <c r="D553" s="705" t="s">
        <v>4292</v>
      </c>
      <c r="E553" s="705" t="s">
        <v>577</v>
      </c>
      <c r="F553" s="704" t="s">
        <v>578</v>
      </c>
      <c r="G553" s="705" t="s">
        <v>3620</v>
      </c>
      <c r="H553" s="704">
        <v>303</v>
      </c>
      <c r="I553" s="704">
        <v>1</v>
      </c>
      <c r="J553" s="704"/>
      <c r="K553" s="704">
        <v>45</v>
      </c>
      <c r="L553" s="704">
        <v>245</v>
      </c>
      <c r="M553" s="704" t="s">
        <v>5288</v>
      </c>
      <c r="N553" s="705" t="s">
        <v>4907</v>
      </c>
      <c r="O553" s="704" t="s">
        <v>3694</v>
      </c>
      <c r="P553" s="704" t="s">
        <v>4816</v>
      </c>
      <c r="Q553" s="707">
        <v>41577</v>
      </c>
      <c r="R553" s="308">
        <v>3.21</v>
      </c>
      <c r="S553" s="1">
        <v>59.5</v>
      </c>
      <c r="V553" s="1">
        <v>33600</v>
      </c>
      <c r="W553" s="182">
        <f t="shared" si="45"/>
        <v>43.994999999999997</v>
      </c>
      <c r="X553" s="1" t="s">
        <v>4868</v>
      </c>
      <c r="AA553" s="183">
        <f t="shared" si="48"/>
        <v>0</v>
      </c>
      <c r="AB553" s="183">
        <f t="shared" si="46"/>
        <v>0</v>
      </c>
      <c r="AC553" s="1"/>
      <c r="AD553" s="1"/>
      <c r="AE553" s="183">
        <f t="shared" si="47"/>
        <v>0</v>
      </c>
    </row>
    <row r="554" spans="1:31" x14ac:dyDescent="0.2">
      <c r="A554" s="704" t="s">
        <v>5359</v>
      </c>
      <c r="B554" s="704" t="s">
        <v>4559</v>
      </c>
      <c r="C554" s="705" t="s">
        <v>4743</v>
      </c>
      <c r="D554" s="705" t="s">
        <v>2730</v>
      </c>
      <c r="E554" s="705" t="s">
        <v>5360</v>
      </c>
      <c r="F554" s="704" t="s">
        <v>5361</v>
      </c>
      <c r="G554" s="705" t="s">
        <v>3620</v>
      </c>
      <c r="H554" s="704">
        <v>303</v>
      </c>
      <c r="I554" s="704">
        <v>1</v>
      </c>
      <c r="J554" s="704">
        <v>227</v>
      </c>
      <c r="K554" s="704">
        <v>54</v>
      </c>
      <c r="L554" s="704">
        <v>210</v>
      </c>
      <c r="M554" s="704" t="s">
        <v>5263</v>
      </c>
      <c r="N554" s="705" t="s">
        <v>4909</v>
      </c>
      <c r="O554" s="704" t="s">
        <v>1231</v>
      </c>
      <c r="P554" s="704" t="s">
        <v>4807</v>
      </c>
      <c r="Q554" s="707">
        <v>41589</v>
      </c>
      <c r="R554" s="1">
        <v>3.21</v>
      </c>
      <c r="S554" s="1">
        <v>59.5</v>
      </c>
      <c r="V554" s="1">
        <v>33600</v>
      </c>
      <c r="W554" s="182">
        <f t="shared" si="45"/>
        <v>43.994999999999997</v>
      </c>
      <c r="X554" s="1" t="s">
        <v>4868</v>
      </c>
      <c r="AA554" s="183">
        <f>K554*100*R554*(J554)/(S554*1000)</f>
        <v>66.13139495798319</v>
      </c>
      <c r="AB554" s="183">
        <f t="shared" si="46"/>
        <v>41.012725599999996</v>
      </c>
      <c r="AC554" s="1"/>
      <c r="AD554" s="1"/>
      <c r="AE554" s="183">
        <f t="shared" si="47"/>
        <v>635.59999999999991</v>
      </c>
    </row>
    <row r="555" spans="1:31" x14ac:dyDescent="0.2">
      <c r="A555" s="704" t="s">
        <v>5367</v>
      </c>
      <c r="B555" s="704" t="s">
        <v>4559</v>
      </c>
      <c r="C555" s="705" t="s">
        <v>4743</v>
      </c>
      <c r="D555" s="705" t="s">
        <v>4294</v>
      </c>
      <c r="E555" s="705" t="s">
        <v>5368</v>
      </c>
      <c r="F555" s="704" t="s">
        <v>2712</v>
      </c>
      <c r="G555" s="705" t="s">
        <v>3620</v>
      </c>
      <c r="H555" s="704">
        <v>303</v>
      </c>
      <c r="I555" s="704">
        <v>1</v>
      </c>
      <c r="J555" s="704">
        <v>148.5</v>
      </c>
      <c r="K555" s="704">
        <v>63</v>
      </c>
      <c r="L555" s="704">
        <v>148.5</v>
      </c>
      <c r="M555" s="704" t="s">
        <v>531</v>
      </c>
      <c r="N555" s="705" t="s">
        <v>2660</v>
      </c>
      <c r="O555" s="704" t="s">
        <v>5369</v>
      </c>
      <c r="P555" s="704" t="s">
        <v>2277</v>
      </c>
      <c r="Q555" s="707">
        <v>41592</v>
      </c>
      <c r="R555" s="1">
        <v>3.21</v>
      </c>
      <c r="S555" s="1">
        <v>59.5</v>
      </c>
      <c r="V555" s="1">
        <v>33600</v>
      </c>
      <c r="W555" s="182">
        <f t="shared" si="45"/>
        <v>43.994999999999997</v>
      </c>
      <c r="X555" s="1" t="s">
        <v>4868</v>
      </c>
      <c r="AA555" s="183">
        <f>K555*100*R555*(J555)/(S555*1000)</f>
        <v>50.472529411764704</v>
      </c>
      <c r="AB555" s="183">
        <f t="shared" si="46"/>
        <v>26.8299108</v>
      </c>
      <c r="AC555" s="1"/>
      <c r="AD555" s="1"/>
      <c r="AE555" s="183">
        <f t="shared" si="47"/>
        <v>415.79999999999995</v>
      </c>
    </row>
    <row r="556" spans="1:31" x14ac:dyDescent="0.2">
      <c r="A556" s="704" t="s">
        <v>5412</v>
      </c>
      <c r="B556" s="704" t="s">
        <v>4559</v>
      </c>
      <c r="C556" s="705" t="s">
        <v>4743</v>
      </c>
      <c r="D556" s="705" t="s">
        <v>4296</v>
      </c>
      <c r="E556" s="705" t="s">
        <v>4264</v>
      </c>
      <c r="F556" s="704" t="s">
        <v>1311</v>
      </c>
      <c r="G556" s="705" t="s">
        <v>3620</v>
      </c>
      <c r="H556" s="704">
        <v>303</v>
      </c>
      <c r="I556" s="704">
        <v>1</v>
      </c>
      <c r="J556" s="704">
        <v>110</v>
      </c>
      <c r="K556" s="704">
        <v>45</v>
      </c>
      <c r="L556" s="704">
        <v>110</v>
      </c>
      <c r="M556" s="704" t="s">
        <v>2731</v>
      </c>
      <c r="N556" s="705" t="s">
        <v>3612</v>
      </c>
      <c r="O556" s="704" t="s">
        <v>4451</v>
      </c>
      <c r="P556" s="704" t="s">
        <v>4807</v>
      </c>
      <c r="Q556" s="787" t="s">
        <v>5421</v>
      </c>
      <c r="R556" s="1">
        <v>3.21</v>
      </c>
      <c r="S556" s="1">
        <v>72</v>
      </c>
      <c r="V556" s="1">
        <v>33600</v>
      </c>
      <c r="W556" s="182">
        <f t="shared" si="45"/>
        <v>43.994999999999997</v>
      </c>
      <c r="X556" s="1" t="s">
        <v>4868</v>
      </c>
      <c r="AA556" s="183">
        <f>K556*100*R556*(J556)/(S556*1000)</f>
        <v>22.068750000000001</v>
      </c>
      <c r="AB556" s="183">
        <f t="shared" si="46"/>
        <v>19.874008</v>
      </c>
      <c r="AC556" s="1"/>
      <c r="AD556" s="1"/>
      <c r="AE556" s="183">
        <f t="shared" si="47"/>
        <v>308</v>
      </c>
    </row>
    <row r="557" spans="1:31" ht="14.25" customHeight="1" thickBot="1" x14ac:dyDescent="0.25">
      <c r="A557" s="704" t="s">
        <v>5415</v>
      </c>
      <c r="B557" s="704" t="s">
        <v>4559</v>
      </c>
      <c r="C557" s="705" t="s">
        <v>4743</v>
      </c>
      <c r="D557" s="705" t="s">
        <v>4301</v>
      </c>
      <c r="E557" s="705" t="s">
        <v>1350</v>
      </c>
      <c r="F557" s="704" t="s">
        <v>1351</v>
      </c>
      <c r="G557" s="705" t="s">
        <v>3620</v>
      </c>
      <c r="H557" s="704">
        <v>303</v>
      </c>
      <c r="I557" s="704">
        <v>1</v>
      </c>
      <c r="J557" s="704">
        <v>60</v>
      </c>
      <c r="K557" s="704">
        <v>45</v>
      </c>
      <c r="L557" s="704">
        <v>110</v>
      </c>
      <c r="M557" s="704" t="s">
        <v>2731</v>
      </c>
      <c r="N557" s="705" t="s">
        <v>3612</v>
      </c>
      <c r="O557" s="704" t="s">
        <v>4451</v>
      </c>
      <c r="P557" s="704" t="s">
        <v>4807</v>
      </c>
      <c r="Q557" s="707">
        <v>41603</v>
      </c>
      <c r="R557" s="308">
        <v>3.21</v>
      </c>
      <c r="S557" s="1">
        <v>72</v>
      </c>
      <c r="V557" s="1">
        <v>33600</v>
      </c>
      <c r="W557" s="182">
        <f t="shared" si="45"/>
        <v>43.994999999999997</v>
      </c>
      <c r="X557" s="1" t="s">
        <v>4868</v>
      </c>
      <c r="AA557" s="183">
        <f>K557*100*R557*(J557)/(S557*1000)</f>
        <v>12.0375</v>
      </c>
      <c r="AB557" s="183">
        <f t="shared" si="46"/>
        <v>10.840368</v>
      </c>
      <c r="AC557" s="1"/>
      <c r="AD557" s="1"/>
      <c r="AE557" s="183">
        <f t="shared" si="47"/>
        <v>168</v>
      </c>
    </row>
    <row r="558" spans="1:31" ht="14.25" customHeight="1" x14ac:dyDescent="0.2">
      <c r="A558" s="7224" t="s">
        <v>1386</v>
      </c>
      <c r="B558" s="7225"/>
      <c r="C558" s="7225"/>
      <c r="D558" s="7225"/>
      <c r="E558" s="7225"/>
      <c r="F558" s="7225"/>
      <c r="G558" s="7225"/>
      <c r="H558" s="7225"/>
      <c r="I558" s="7225"/>
      <c r="J558" s="7225"/>
      <c r="K558" s="7225"/>
      <c r="L558" s="7225"/>
      <c r="M558" s="7225"/>
      <c r="N558" s="7225"/>
      <c r="O558" s="7225"/>
      <c r="P558" s="7225"/>
      <c r="Q558" s="7226"/>
      <c r="W558" s="182"/>
      <c r="AA558" s="183"/>
      <c r="AB558" s="183"/>
      <c r="AC558" s="1"/>
      <c r="AD558" s="1"/>
      <c r="AE558" s="183"/>
    </row>
    <row r="559" spans="1:31" x14ac:dyDescent="0.2">
      <c r="A559" s="704" t="s">
        <v>5411</v>
      </c>
      <c r="B559" s="790" t="s">
        <v>4559</v>
      </c>
      <c r="C559" s="705" t="s">
        <v>5510</v>
      </c>
      <c r="D559" s="705" t="s">
        <v>1651</v>
      </c>
      <c r="E559" s="705" t="s">
        <v>4124</v>
      </c>
      <c r="F559" s="704">
        <v>236012</v>
      </c>
      <c r="G559" s="705" t="s">
        <v>3620</v>
      </c>
      <c r="H559" s="704">
        <v>303</v>
      </c>
      <c r="I559" s="704">
        <v>1</v>
      </c>
      <c r="J559" s="704">
        <v>165</v>
      </c>
      <c r="K559" s="704">
        <v>36</v>
      </c>
      <c r="L559" s="704">
        <v>330</v>
      </c>
      <c r="M559" s="704" t="s">
        <v>3594</v>
      </c>
      <c r="N559" s="705" t="s">
        <v>3403</v>
      </c>
      <c r="O559" s="704" t="s">
        <v>1397</v>
      </c>
      <c r="P559" s="704" t="s">
        <v>4807</v>
      </c>
      <c r="Q559" s="707">
        <v>41617</v>
      </c>
    </row>
    <row r="560" spans="1:31" x14ac:dyDescent="0.2">
      <c r="A560" s="704" t="s">
        <v>5411</v>
      </c>
      <c r="B560" s="790" t="s">
        <v>4559</v>
      </c>
      <c r="C560" s="705" t="s">
        <v>5510</v>
      </c>
      <c r="D560" s="705" t="s">
        <v>1634</v>
      </c>
      <c r="E560" s="705" t="s">
        <v>4124</v>
      </c>
      <c r="F560" s="704">
        <v>236012</v>
      </c>
      <c r="G560" s="705" t="s">
        <v>3620</v>
      </c>
      <c r="H560" s="704">
        <v>303</v>
      </c>
      <c r="I560" s="704">
        <v>1</v>
      </c>
      <c r="J560" s="704">
        <v>77</v>
      </c>
      <c r="K560" s="704">
        <v>36</v>
      </c>
      <c r="L560" s="704">
        <v>330</v>
      </c>
      <c r="M560" s="704" t="s">
        <v>3594</v>
      </c>
      <c r="N560" s="705" t="s">
        <v>3403</v>
      </c>
      <c r="O560" s="704" t="s">
        <v>1397</v>
      </c>
      <c r="P560" s="704" t="s">
        <v>4807</v>
      </c>
      <c r="Q560" s="707">
        <v>41618</v>
      </c>
    </row>
    <row r="561" spans="1:31" x14ac:dyDescent="0.2">
      <c r="A561" s="704" t="s">
        <v>5487</v>
      </c>
      <c r="B561" s="704" t="s">
        <v>4559</v>
      </c>
      <c r="C561" s="705" t="s">
        <v>5510</v>
      </c>
      <c r="D561" s="705" t="s">
        <v>2726</v>
      </c>
      <c r="E561" s="705" t="s">
        <v>5322</v>
      </c>
      <c r="F561" s="704" t="s">
        <v>5482</v>
      </c>
      <c r="G561" s="705" t="s">
        <v>3620</v>
      </c>
      <c r="H561" s="704">
        <v>303</v>
      </c>
      <c r="I561" s="704">
        <v>1</v>
      </c>
      <c r="J561" s="704" t="s">
        <v>5553</v>
      </c>
      <c r="K561" s="704">
        <v>50</v>
      </c>
      <c r="L561" s="704">
        <v>205</v>
      </c>
      <c r="M561" s="704" t="s">
        <v>5459</v>
      </c>
      <c r="N561" s="705" t="s">
        <v>3403</v>
      </c>
      <c r="O561" s="704" t="s">
        <v>5489</v>
      </c>
      <c r="P561" s="704" t="s">
        <v>4807</v>
      </c>
      <c r="Q561" s="707">
        <v>41627</v>
      </c>
    </row>
    <row r="562" spans="1:31" x14ac:dyDescent="0.2">
      <c r="A562" s="704" t="s">
        <v>5405</v>
      </c>
      <c r="B562" s="796" t="s">
        <v>4559</v>
      </c>
      <c r="C562" s="705"/>
      <c r="D562" s="705"/>
      <c r="E562" s="705" t="s">
        <v>2755</v>
      </c>
      <c r="F562" s="704" t="s">
        <v>5406</v>
      </c>
      <c r="G562" s="705" t="s">
        <v>3620</v>
      </c>
      <c r="H562" s="845">
        <v>280</v>
      </c>
      <c r="I562" s="704">
        <v>1</v>
      </c>
      <c r="J562" s="704"/>
      <c r="K562" s="704">
        <v>50</v>
      </c>
      <c r="L562" s="704">
        <v>330</v>
      </c>
      <c r="M562" s="704" t="s">
        <v>3594</v>
      </c>
      <c r="N562" s="705" t="s">
        <v>3657</v>
      </c>
      <c r="O562" s="704" t="s">
        <v>5407</v>
      </c>
      <c r="P562" s="704"/>
      <c r="Q562" s="704"/>
    </row>
    <row r="563" spans="1:31" x14ac:dyDescent="0.2">
      <c r="A563" s="133" t="s">
        <v>5551</v>
      </c>
      <c r="B563" s="133" t="s">
        <v>4559</v>
      </c>
      <c r="C563" s="136" t="s">
        <v>5510</v>
      </c>
      <c r="D563" s="136" t="s">
        <v>2453</v>
      </c>
      <c r="E563" s="136" t="s">
        <v>5360</v>
      </c>
      <c r="F563" s="133" t="s">
        <v>5361</v>
      </c>
      <c r="G563" s="136" t="s">
        <v>3620</v>
      </c>
      <c r="H563" s="133">
        <v>303</v>
      </c>
      <c r="I563" s="133">
        <v>1</v>
      </c>
      <c r="J563" s="133">
        <v>132</v>
      </c>
      <c r="K563" s="133">
        <v>54</v>
      </c>
      <c r="L563" s="133">
        <v>132</v>
      </c>
      <c r="M563" s="133" t="s">
        <v>5263</v>
      </c>
      <c r="N563" s="136" t="s">
        <v>2660</v>
      </c>
      <c r="O563" s="133" t="s">
        <v>5552</v>
      </c>
      <c r="P563" s="133" t="s">
        <v>4807</v>
      </c>
      <c r="Q563" s="166">
        <v>41645</v>
      </c>
      <c r="R563" s="1">
        <v>3.21</v>
      </c>
      <c r="S563" s="1">
        <v>59.5</v>
      </c>
      <c r="V563" s="1">
        <v>33600</v>
      </c>
      <c r="W563" s="182">
        <f>41.9*1.05</f>
        <v>43.994999999999997</v>
      </c>
      <c r="X563" s="1" t="s">
        <v>4868</v>
      </c>
      <c r="AA563" s="183">
        <f>K563*100*R563*(J563)/(S563*1000)</f>
        <v>38.455260504201682</v>
      </c>
      <c r="AB563" s="183">
        <f>(V563*(J563*I563)*1.1)/9000*W563/1000</f>
        <v>23.848809599999999</v>
      </c>
      <c r="AC563" s="1"/>
      <c r="AD563" s="1"/>
      <c r="AE563" s="183">
        <f>J563*I563*(G563/100)</f>
        <v>369.59999999999997</v>
      </c>
    </row>
    <row r="564" spans="1:31" x14ac:dyDescent="0.2">
      <c r="A564" s="133" t="s">
        <v>5554</v>
      </c>
      <c r="B564" s="133" t="s">
        <v>4559</v>
      </c>
      <c r="C564" s="136" t="s">
        <v>5510</v>
      </c>
      <c r="D564" s="136" t="s">
        <v>1641</v>
      </c>
      <c r="E564" s="136" t="s">
        <v>5556</v>
      </c>
      <c r="F564" s="133" t="s">
        <v>5557</v>
      </c>
      <c r="G564" s="136" t="s">
        <v>3629</v>
      </c>
      <c r="H564" s="133">
        <v>151</v>
      </c>
      <c r="I564" s="133">
        <v>1</v>
      </c>
      <c r="J564" s="133"/>
      <c r="K564" s="133">
        <v>50</v>
      </c>
      <c r="L564" s="133">
        <v>10</v>
      </c>
      <c r="M564" s="133" t="s">
        <v>1207</v>
      </c>
      <c r="N564" s="136"/>
      <c r="O564" s="133" t="s">
        <v>5559</v>
      </c>
      <c r="P564" s="133"/>
      <c r="Q564" s="133"/>
    </row>
    <row r="565" spans="1:31" x14ac:dyDescent="0.2">
      <c r="A565" s="133" t="s">
        <v>5555</v>
      </c>
      <c r="B565" s="133" t="s">
        <v>4559</v>
      </c>
      <c r="C565" s="136" t="s">
        <v>5510</v>
      </c>
      <c r="D565" s="136" t="s">
        <v>1642</v>
      </c>
      <c r="E565" s="136" t="s">
        <v>5556</v>
      </c>
      <c r="F565" s="133" t="s">
        <v>5557</v>
      </c>
      <c r="G565" s="136" t="s">
        <v>3629</v>
      </c>
      <c r="H565" s="133">
        <v>151</v>
      </c>
      <c r="I565" s="133">
        <v>1</v>
      </c>
      <c r="J565" s="133"/>
      <c r="K565" s="133">
        <v>50</v>
      </c>
      <c r="L565" s="133">
        <v>10</v>
      </c>
      <c r="M565" s="133" t="s">
        <v>1207</v>
      </c>
      <c r="N565" s="136"/>
      <c r="O565" s="133" t="s">
        <v>5558</v>
      </c>
      <c r="P565" s="133"/>
      <c r="Q565" s="133"/>
    </row>
    <row r="566" spans="1:31" x14ac:dyDescent="0.2">
      <c r="A566" s="133" t="s">
        <v>5560</v>
      </c>
      <c r="B566" s="133" t="s">
        <v>4559</v>
      </c>
      <c r="C566" s="136" t="s">
        <v>5510</v>
      </c>
      <c r="D566" s="136" t="s">
        <v>3704</v>
      </c>
      <c r="E566" s="136" t="s">
        <v>5563</v>
      </c>
      <c r="F566" s="133" t="s">
        <v>5568</v>
      </c>
      <c r="G566" s="136" t="s">
        <v>3629</v>
      </c>
      <c r="H566" s="133">
        <v>151</v>
      </c>
      <c r="I566" s="133">
        <v>1</v>
      </c>
      <c r="J566" s="133">
        <v>5</v>
      </c>
      <c r="K566" s="133">
        <v>50</v>
      </c>
      <c r="L566" s="133">
        <v>10</v>
      </c>
      <c r="M566" s="133" t="s">
        <v>1207</v>
      </c>
      <c r="N566" s="136"/>
      <c r="O566" s="133" t="s">
        <v>5569</v>
      </c>
      <c r="P566" s="133" t="s">
        <v>4807</v>
      </c>
      <c r="Q566" s="166">
        <v>41628</v>
      </c>
    </row>
    <row r="567" spans="1:31" x14ac:dyDescent="0.2">
      <c r="A567" s="133" t="s">
        <v>5560</v>
      </c>
      <c r="B567" s="133" t="s">
        <v>4559</v>
      </c>
      <c r="C567" s="136" t="s">
        <v>5510</v>
      </c>
      <c r="D567" s="136" t="s">
        <v>3707</v>
      </c>
      <c r="E567" s="136" t="s">
        <v>5563</v>
      </c>
      <c r="F567" s="133" t="s">
        <v>5568</v>
      </c>
      <c r="G567" s="136" t="s">
        <v>3629</v>
      </c>
      <c r="H567" s="133">
        <v>151</v>
      </c>
      <c r="I567" s="133">
        <v>1</v>
      </c>
      <c r="J567" s="133">
        <v>5</v>
      </c>
      <c r="K567" s="133">
        <v>50</v>
      </c>
      <c r="L567" s="133">
        <v>10</v>
      </c>
      <c r="M567" s="133" t="s">
        <v>1207</v>
      </c>
      <c r="N567" s="136"/>
      <c r="O567" s="133" t="s">
        <v>5570</v>
      </c>
      <c r="P567" s="133" t="s">
        <v>4807</v>
      </c>
      <c r="Q567" s="166">
        <v>41628</v>
      </c>
    </row>
    <row r="568" spans="1:31" x14ac:dyDescent="0.2">
      <c r="A568" s="133" t="s">
        <v>5561</v>
      </c>
      <c r="B568" s="133" t="s">
        <v>4559</v>
      </c>
      <c r="C568" s="136" t="s">
        <v>5510</v>
      </c>
      <c r="D568" s="136" t="s">
        <v>1645</v>
      </c>
      <c r="E568" s="136" t="s">
        <v>5564</v>
      </c>
      <c r="F568" s="133" t="s">
        <v>5567</v>
      </c>
      <c r="G568" s="136" t="s">
        <v>3629</v>
      </c>
      <c r="H568" s="133">
        <v>151</v>
      </c>
      <c r="I568" s="133">
        <v>1</v>
      </c>
      <c r="J568" s="133">
        <v>5</v>
      </c>
      <c r="K568" s="133">
        <v>50</v>
      </c>
      <c r="L568" s="133">
        <v>10</v>
      </c>
      <c r="M568" s="133" t="s">
        <v>1207</v>
      </c>
      <c r="N568" s="136"/>
      <c r="O568" s="133" t="s">
        <v>5571</v>
      </c>
      <c r="P568" s="133" t="s">
        <v>4807</v>
      </c>
      <c r="Q568" s="166">
        <v>41628</v>
      </c>
    </row>
    <row r="569" spans="1:31" x14ac:dyDescent="0.2">
      <c r="A569" s="133" t="s">
        <v>5561</v>
      </c>
      <c r="B569" s="133" t="s">
        <v>4559</v>
      </c>
      <c r="C569" s="136" t="s">
        <v>5510</v>
      </c>
      <c r="D569" s="136" t="s">
        <v>1650</v>
      </c>
      <c r="E569" s="136" t="s">
        <v>5564</v>
      </c>
      <c r="F569" s="133" t="s">
        <v>5567</v>
      </c>
      <c r="G569" s="136" t="s">
        <v>3629</v>
      </c>
      <c r="H569" s="133">
        <v>151</v>
      </c>
      <c r="I569" s="133">
        <v>1</v>
      </c>
      <c r="J569" s="133">
        <v>5</v>
      </c>
      <c r="K569" s="133">
        <v>50</v>
      </c>
      <c r="L569" s="133">
        <v>10</v>
      </c>
      <c r="M569" s="133" t="s">
        <v>1207</v>
      </c>
      <c r="N569" s="136"/>
      <c r="O569" s="133" t="s">
        <v>5571</v>
      </c>
      <c r="P569" s="133" t="s">
        <v>4807</v>
      </c>
      <c r="Q569" s="166">
        <v>41628</v>
      </c>
    </row>
    <row r="570" spans="1:31" x14ac:dyDescent="0.2">
      <c r="A570" s="133" t="s">
        <v>5562</v>
      </c>
      <c r="B570" s="133" t="s">
        <v>4559</v>
      </c>
      <c r="C570" s="136" t="s">
        <v>5510</v>
      </c>
      <c r="D570" s="136" t="s">
        <v>2447</v>
      </c>
      <c r="E570" s="136" t="s">
        <v>5565</v>
      </c>
      <c r="F570" s="133" t="s">
        <v>5566</v>
      </c>
      <c r="G570" s="136" t="s">
        <v>3629</v>
      </c>
      <c r="H570" s="133">
        <v>151</v>
      </c>
      <c r="I570" s="133">
        <v>1</v>
      </c>
      <c r="J570" s="133">
        <v>5</v>
      </c>
      <c r="K570" s="133">
        <v>50</v>
      </c>
      <c r="L570" s="133">
        <v>10</v>
      </c>
      <c r="M570" s="133" t="s">
        <v>1207</v>
      </c>
      <c r="N570" s="136"/>
      <c r="O570" s="133" t="s">
        <v>5572</v>
      </c>
      <c r="P570" s="133" t="s">
        <v>4807</v>
      </c>
      <c r="Q570" s="166">
        <v>41628</v>
      </c>
    </row>
    <row r="571" spans="1:31" x14ac:dyDescent="0.2">
      <c r="A571" s="133" t="s">
        <v>5562</v>
      </c>
      <c r="B571" s="133" t="s">
        <v>4559</v>
      </c>
      <c r="C571" s="136" t="s">
        <v>5510</v>
      </c>
      <c r="D571" s="136" t="s">
        <v>2449</v>
      </c>
      <c r="E571" s="136" t="s">
        <v>5565</v>
      </c>
      <c r="F571" s="133" t="s">
        <v>5566</v>
      </c>
      <c r="G571" s="136" t="s">
        <v>3629</v>
      </c>
      <c r="H571" s="133">
        <v>151</v>
      </c>
      <c r="I571" s="133">
        <v>1</v>
      </c>
      <c r="J571" s="133">
        <v>5</v>
      </c>
      <c r="K571" s="133">
        <v>50</v>
      </c>
      <c r="L571" s="133">
        <v>10</v>
      </c>
      <c r="M571" s="133" t="s">
        <v>1207</v>
      </c>
      <c r="N571" s="136"/>
      <c r="O571" s="133" t="s">
        <v>5572</v>
      </c>
      <c r="P571" s="133" t="s">
        <v>4807</v>
      </c>
      <c r="Q571" s="166">
        <v>41628</v>
      </c>
    </row>
    <row r="572" spans="1:31" x14ac:dyDescent="0.2">
      <c r="A572" s="133" t="s">
        <v>5405</v>
      </c>
      <c r="B572" s="133" t="s">
        <v>4559</v>
      </c>
      <c r="C572" s="136" t="s">
        <v>5510</v>
      </c>
      <c r="D572" s="136" t="s">
        <v>2200</v>
      </c>
      <c r="E572" s="136" t="s">
        <v>2755</v>
      </c>
      <c r="F572" s="133" t="s">
        <v>3449</v>
      </c>
      <c r="G572" s="136" t="s">
        <v>3620</v>
      </c>
      <c r="H572" s="133">
        <v>303</v>
      </c>
      <c r="I572" s="133">
        <v>1</v>
      </c>
      <c r="J572" s="133">
        <v>147</v>
      </c>
      <c r="K572" s="133">
        <v>50</v>
      </c>
      <c r="L572" s="133">
        <v>330</v>
      </c>
      <c r="M572" s="133" t="s">
        <v>2731</v>
      </c>
      <c r="N572" s="136"/>
      <c r="O572" s="133" t="s">
        <v>5577</v>
      </c>
      <c r="P572" s="133" t="s">
        <v>4816</v>
      </c>
      <c r="Q572" s="166">
        <v>41653</v>
      </c>
      <c r="R572" s="1">
        <v>3.21</v>
      </c>
      <c r="S572" s="1">
        <v>59.5</v>
      </c>
      <c r="V572" s="1">
        <v>33600</v>
      </c>
      <c r="W572" s="182">
        <f t="shared" ref="W572:W599" si="49">41.9*1.05</f>
        <v>43.994999999999997</v>
      </c>
      <c r="X572" s="1" t="s">
        <v>4868</v>
      </c>
      <c r="AA572" s="183">
        <f t="shared" ref="AA572:AA582" si="50">K572*100*R572*(J572)/(S572*1000)</f>
        <v>39.652941176470591</v>
      </c>
      <c r="AB572" s="183">
        <f t="shared" ref="AB572:AB582" si="51">(V572*(J572*I572)*1.1)/9000*W572/1000</f>
        <v>26.558901599999999</v>
      </c>
      <c r="AC572" s="1"/>
      <c r="AD572" s="1"/>
      <c r="AE572" s="183">
        <f t="shared" ref="AE572:AE582" si="52">J572*I572*(G572/100)</f>
        <v>411.59999999999997</v>
      </c>
    </row>
    <row r="573" spans="1:31" x14ac:dyDescent="0.2">
      <c r="A573" s="133" t="s">
        <v>1207</v>
      </c>
      <c r="B573" s="133" t="s">
        <v>4559</v>
      </c>
      <c r="C573" s="136" t="s">
        <v>5510</v>
      </c>
      <c r="D573" s="136" t="s">
        <v>2547</v>
      </c>
      <c r="E573" s="136"/>
      <c r="F573" s="133" t="s">
        <v>5595</v>
      </c>
      <c r="G573" s="136" t="s">
        <v>1950</v>
      </c>
      <c r="H573" s="133"/>
      <c r="I573" s="133">
        <v>2</v>
      </c>
      <c r="J573" s="133">
        <v>20</v>
      </c>
      <c r="K573" s="133">
        <v>45</v>
      </c>
      <c r="L573" s="133"/>
      <c r="M573" s="133" t="s">
        <v>1207</v>
      </c>
      <c r="N573" s="136"/>
      <c r="O573" s="133" t="s">
        <v>5596</v>
      </c>
      <c r="P573" s="133" t="s">
        <v>4816</v>
      </c>
      <c r="Q573" s="166">
        <v>41654</v>
      </c>
      <c r="R573" s="1">
        <v>1.61</v>
      </c>
      <c r="S573" s="1">
        <v>59.5</v>
      </c>
      <c r="V573" s="1">
        <v>16800</v>
      </c>
      <c r="W573" s="182">
        <f t="shared" si="49"/>
        <v>43.994999999999997</v>
      </c>
      <c r="X573" s="1" t="s">
        <v>4868</v>
      </c>
      <c r="AA573" s="183">
        <f t="shared" si="50"/>
        <v>2.4352941176470586</v>
      </c>
      <c r="AB573" s="183">
        <f t="shared" si="51"/>
        <v>3.6134560000000002</v>
      </c>
      <c r="AC573" s="1"/>
      <c r="AD573" s="1"/>
      <c r="AE573" s="183">
        <f t="shared" si="52"/>
        <v>60.4</v>
      </c>
    </row>
    <row r="574" spans="1:31" x14ac:dyDescent="0.2">
      <c r="A574" s="133" t="s">
        <v>1207</v>
      </c>
      <c r="B574" s="133" t="s">
        <v>4559</v>
      </c>
      <c r="C574" s="136" t="s">
        <v>5510</v>
      </c>
      <c r="D574" s="136" t="s">
        <v>2549</v>
      </c>
      <c r="E574" s="136"/>
      <c r="F574" s="133"/>
      <c r="G574" s="136" t="s">
        <v>1950</v>
      </c>
      <c r="H574" s="133"/>
      <c r="I574" s="133">
        <v>2</v>
      </c>
      <c r="J574" s="133">
        <v>80</v>
      </c>
      <c r="K574" s="133">
        <v>45</v>
      </c>
      <c r="L574" s="133"/>
      <c r="M574" s="133" t="s">
        <v>1207</v>
      </c>
      <c r="N574" s="136"/>
      <c r="O574" s="133" t="s">
        <v>5604</v>
      </c>
      <c r="P574" s="133" t="s">
        <v>4816</v>
      </c>
      <c r="Q574" s="166">
        <v>41660</v>
      </c>
      <c r="R574" s="1">
        <v>1.61</v>
      </c>
      <c r="S574" s="1">
        <v>59.5</v>
      </c>
      <c r="V574" s="1">
        <v>16800</v>
      </c>
      <c r="W574" s="182">
        <f t="shared" si="49"/>
        <v>43.994999999999997</v>
      </c>
      <c r="X574" s="1" t="s">
        <v>4868</v>
      </c>
      <c r="AA574" s="183">
        <f t="shared" si="50"/>
        <v>9.7411764705882344</v>
      </c>
      <c r="AB574" s="183">
        <f t="shared" si="51"/>
        <v>14.453824000000001</v>
      </c>
      <c r="AC574" s="1"/>
      <c r="AD574" s="1"/>
      <c r="AE574" s="183">
        <f t="shared" si="52"/>
        <v>241.6</v>
      </c>
    </row>
    <row r="575" spans="1:31" ht="13.5" thickBot="1" x14ac:dyDescent="0.25">
      <c r="A575" s="133" t="s">
        <v>5613</v>
      </c>
      <c r="B575" s="133" t="s">
        <v>4559</v>
      </c>
      <c r="C575" s="136" t="s">
        <v>5510</v>
      </c>
      <c r="D575" s="136" t="s">
        <v>2212</v>
      </c>
      <c r="E575" s="136" t="s">
        <v>5610</v>
      </c>
      <c r="F575" s="133" t="s">
        <v>3662</v>
      </c>
      <c r="G575" s="136" t="s">
        <v>3620</v>
      </c>
      <c r="H575" s="133">
        <v>303</v>
      </c>
      <c r="I575" s="133">
        <v>1</v>
      </c>
      <c r="J575" s="133">
        <v>150</v>
      </c>
      <c r="K575" s="133">
        <v>45</v>
      </c>
      <c r="L575" s="133">
        <v>110</v>
      </c>
      <c r="M575" s="133" t="s">
        <v>2636</v>
      </c>
      <c r="N575" s="136" t="s">
        <v>3595</v>
      </c>
      <c r="O575" s="133" t="s">
        <v>4451</v>
      </c>
      <c r="P575" s="133" t="s">
        <v>4816</v>
      </c>
      <c r="Q575" s="166">
        <v>41667</v>
      </c>
      <c r="R575" s="308">
        <v>3.21</v>
      </c>
      <c r="S575" s="1">
        <v>72</v>
      </c>
      <c r="V575" s="1">
        <v>33600</v>
      </c>
      <c r="W575" s="182">
        <f t="shared" si="49"/>
        <v>43.994999999999997</v>
      </c>
      <c r="X575" s="1" t="s">
        <v>4868</v>
      </c>
      <c r="AA575" s="183">
        <f t="shared" si="50"/>
        <v>30.09375</v>
      </c>
      <c r="AB575" s="183">
        <f t="shared" si="51"/>
        <v>27.100919999999999</v>
      </c>
      <c r="AC575" s="1"/>
      <c r="AD575" s="1"/>
      <c r="AE575" s="183">
        <f t="shared" si="52"/>
        <v>420</v>
      </c>
    </row>
    <row r="576" spans="1:31" x14ac:dyDescent="0.2">
      <c r="A576" s="704" t="s">
        <v>5405</v>
      </c>
      <c r="B576" s="796" t="s">
        <v>4559</v>
      </c>
      <c r="C576" s="705" t="s">
        <v>5510</v>
      </c>
      <c r="D576" s="705" t="s">
        <v>4258</v>
      </c>
      <c r="E576" s="705" t="s">
        <v>2755</v>
      </c>
      <c r="F576" s="704" t="s">
        <v>5406</v>
      </c>
      <c r="G576" s="705" t="s">
        <v>3620</v>
      </c>
      <c r="H576" s="845">
        <v>303</v>
      </c>
      <c r="I576" s="704">
        <v>1</v>
      </c>
      <c r="J576" s="704">
        <v>183</v>
      </c>
      <c r="K576" s="704">
        <v>50</v>
      </c>
      <c r="L576" s="704">
        <v>330</v>
      </c>
      <c r="M576" s="704" t="s">
        <v>3594</v>
      </c>
      <c r="N576" s="705" t="s">
        <v>3657</v>
      </c>
      <c r="O576" s="704" t="s">
        <v>5759</v>
      </c>
      <c r="P576" s="704" t="s">
        <v>4816</v>
      </c>
      <c r="Q576" s="707">
        <v>41674</v>
      </c>
      <c r="R576" s="1">
        <v>3.21</v>
      </c>
      <c r="S576" s="1">
        <v>59.5</v>
      </c>
      <c r="V576" s="1">
        <v>33600</v>
      </c>
      <c r="W576" s="182">
        <f t="shared" si="49"/>
        <v>43.994999999999997</v>
      </c>
      <c r="X576" s="1" t="s">
        <v>4868</v>
      </c>
      <c r="AA576" s="183">
        <f t="shared" si="50"/>
        <v>49.363865546218484</v>
      </c>
      <c r="AB576" s="183">
        <f t="shared" si="51"/>
        <v>33.063122399999997</v>
      </c>
      <c r="AC576" s="1"/>
      <c r="AD576" s="1"/>
      <c r="AE576" s="183">
        <f t="shared" si="52"/>
        <v>512.4</v>
      </c>
    </row>
    <row r="577" spans="1:31" x14ac:dyDescent="0.2">
      <c r="A577" s="133" t="s">
        <v>5635</v>
      </c>
      <c r="B577" s="133" t="s">
        <v>4559</v>
      </c>
      <c r="C577" s="136" t="s">
        <v>5510</v>
      </c>
      <c r="D577" s="136" t="s">
        <v>2559</v>
      </c>
      <c r="E577" s="136" t="s">
        <v>5636</v>
      </c>
      <c r="F577" s="133" t="s">
        <v>5667</v>
      </c>
      <c r="G577" s="136" t="s">
        <v>3629</v>
      </c>
      <c r="H577" s="133">
        <v>151</v>
      </c>
      <c r="I577" s="133">
        <v>1</v>
      </c>
      <c r="J577" s="133">
        <v>137.5</v>
      </c>
      <c r="K577" s="133">
        <v>54</v>
      </c>
      <c r="L577" s="133">
        <v>250</v>
      </c>
      <c r="M577" s="133" t="s">
        <v>5638</v>
      </c>
      <c r="N577" s="136" t="s">
        <v>2660</v>
      </c>
      <c r="O577" s="133" t="s">
        <v>4451</v>
      </c>
      <c r="P577" s="133" t="s">
        <v>4816</v>
      </c>
      <c r="Q577" s="166">
        <v>41681</v>
      </c>
      <c r="R577" s="1">
        <v>1.61</v>
      </c>
      <c r="S577" s="1">
        <v>72</v>
      </c>
      <c r="V577" s="1">
        <v>16800</v>
      </c>
      <c r="W577" s="182">
        <f t="shared" si="49"/>
        <v>43.994999999999997</v>
      </c>
      <c r="X577" s="1" t="s">
        <v>4868</v>
      </c>
      <c r="AA577" s="183">
        <f t="shared" si="50"/>
        <v>16.603124999999999</v>
      </c>
      <c r="AB577" s="183">
        <f t="shared" si="51"/>
        <v>12.421254999999999</v>
      </c>
      <c r="AC577" s="1"/>
      <c r="AD577" s="1"/>
      <c r="AE577" s="183">
        <f t="shared" si="52"/>
        <v>192.5</v>
      </c>
    </row>
    <row r="578" spans="1:31" x14ac:dyDescent="0.2">
      <c r="A578" s="133" t="s">
        <v>5635</v>
      </c>
      <c r="B578" s="133" t="s">
        <v>4559</v>
      </c>
      <c r="C578" s="136" t="s">
        <v>5510</v>
      </c>
      <c r="D578" s="136" t="s">
        <v>4731</v>
      </c>
      <c r="E578" s="136" t="s">
        <v>5636</v>
      </c>
      <c r="F578" s="133" t="s">
        <v>5667</v>
      </c>
      <c r="G578" s="136" t="s">
        <v>3629</v>
      </c>
      <c r="H578" s="133">
        <v>151</v>
      </c>
      <c r="I578" s="133">
        <v>1</v>
      </c>
      <c r="J578" s="133">
        <v>137.5</v>
      </c>
      <c r="K578" s="133">
        <v>54</v>
      </c>
      <c r="L578" s="133"/>
      <c r="M578" s="133" t="s">
        <v>5638</v>
      </c>
      <c r="N578" s="136" t="s">
        <v>2660</v>
      </c>
      <c r="O578" s="133" t="s">
        <v>4451</v>
      </c>
      <c r="P578" s="133" t="s">
        <v>4816</v>
      </c>
      <c r="Q578" s="166">
        <v>41681</v>
      </c>
      <c r="R578" s="1">
        <v>1.61</v>
      </c>
      <c r="S578" s="1">
        <v>72</v>
      </c>
      <c r="V578" s="1">
        <v>16800</v>
      </c>
      <c r="W578" s="182">
        <f t="shared" si="49"/>
        <v>43.994999999999997</v>
      </c>
      <c r="X578" s="1" t="s">
        <v>4868</v>
      </c>
      <c r="AA578" s="183">
        <f t="shared" si="50"/>
        <v>16.603124999999999</v>
      </c>
      <c r="AB578" s="183">
        <f t="shared" si="51"/>
        <v>12.421254999999999</v>
      </c>
      <c r="AC578" s="1"/>
      <c r="AD578" s="1"/>
      <c r="AE578" s="183">
        <f t="shared" si="52"/>
        <v>192.5</v>
      </c>
    </row>
    <row r="579" spans="1:31" x14ac:dyDescent="0.2">
      <c r="A579" s="133" t="s">
        <v>5687</v>
      </c>
      <c r="B579" s="133" t="s">
        <v>4559</v>
      </c>
      <c r="C579" s="136" t="s">
        <v>5510</v>
      </c>
      <c r="D579" s="136" t="s">
        <v>2561</v>
      </c>
      <c r="E579" s="136" t="s">
        <v>5689</v>
      </c>
      <c r="F579" s="133" t="s">
        <v>5303</v>
      </c>
      <c r="G579" s="136" t="s">
        <v>3620</v>
      </c>
      <c r="H579" s="133">
        <v>303</v>
      </c>
      <c r="I579" s="133">
        <v>1</v>
      </c>
      <c r="J579" s="133">
        <v>150</v>
      </c>
      <c r="K579" s="133">
        <v>46</v>
      </c>
      <c r="L579" s="133">
        <v>150</v>
      </c>
      <c r="M579" s="133" t="s">
        <v>5690</v>
      </c>
      <c r="N579" s="136" t="s">
        <v>2660</v>
      </c>
      <c r="O579" s="133" t="s">
        <v>5300</v>
      </c>
      <c r="P579" s="133" t="s">
        <v>4816</v>
      </c>
      <c r="Q579" s="166">
        <v>41690</v>
      </c>
      <c r="R579" s="1">
        <v>3.21</v>
      </c>
      <c r="S579" s="1">
        <v>100</v>
      </c>
      <c r="V579" s="1">
        <v>33600</v>
      </c>
      <c r="W579" s="182">
        <f t="shared" si="49"/>
        <v>43.994999999999997</v>
      </c>
      <c r="X579" s="1" t="s">
        <v>4868</v>
      </c>
      <c r="AA579" s="183">
        <f t="shared" si="50"/>
        <v>22.149000000000001</v>
      </c>
      <c r="AB579" s="183">
        <f t="shared" si="51"/>
        <v>27.100919999999999</v>
      </c>
      <c r="AC579" s="1"/>
      <c r="AD579" s="1"/>
      <c r="AE579" s="183">
        <f t="shared" si="52"/>
        <v>420</v>
      </c>
    </row>
    <row r="580" spans="1:31" x14ac:dyDescent="0.2">
      <c r="A580" s="133" t="s">
        <v>5712</v>
      </c>
      <c r="B580" s="133" t="s">
        <v>4559</v>
      </c>
      <c r="C580" s="136" t="s">
        <v>5510</v>
      </c>
      <c r="D580" s="136" t="s">
        <v>4273</v>
      </c>
      <c r="E580" s="136" t="s">
        <v>5713</v>
      </c>
      <c r="F580" s="133" t="s">
        <v>5714</v>
      </c>
      <c r="G580" s="136" t="s">
        <v>3620</v>
      </c>
      <c r="H580" s="133">
        <v>303</v>
      </c>
      <c r="I580" s="133">
        <v>1</v>
      </c>
      <c r="J580" s="133">
        <v>10</v>
      </c>
      <c r="K580" s="133">
        <v>46</v>
      </c>
      <c r="L580" s="133">
        <v>10</v>
      </c>
      <c r="M580" s="133" t="s">
        <v>5716</v>
      </c>
      <c r="N580" s="136"/>
      <c r="O580" s="133" t="s">
        <v>5715</v>
      </c>
      <c r="P580" s="133" t="s">
        <v>4816</v>
      </c>
      <c r="Q580" s="166">
        <v>41690</v>
      </c>
      <c r="R580" s="1">
        <v>3.21</v>
      </c>
      <c r="S580" s="1">
        <v>100</v>
      </c>
      <c r="V580" s="1">
        <v>33600</v>
      </c>
      <c r="W580" s="182">
        <f t="shared" si="49"/>
        <v>43.994999999999997</v>
      </c>
      <c r="X580" s="1" t="s">
        <v>4868</v>
      </c>
      <c r="AA580" s="183">
        <f t="shared" si="50"/>
        <v>1.4765999999999999</v>
      </c>
      <c r="AB580" s="183">
        <f t="shared" si="51"/>
        <v>1.8067280000000001</v>
      </c>
      <c r="AC580" s="1"/>
      <c r="AD580" s="1"/>
      <c r="AE580" s="183">
        <f t="shared" si="52"/>
        <v>28</v>
      </c>
    </row>
    <row r="581" spans="1:31" x14ac:dyDescent="0.2">
      <c r="A581" s="133" t="s">
        <v>5709</v>
      </c>
      <c r="B581" s="133" t="s">
        <v>4559</v>
      </c>
      <c r="C581" s="136" t="s">
        <v>5510</v>
      </c>
      <c r="D581" s="136" t="s">
        <v>4279</v>
      </c>
      <c r="E581" s="136" t="s">
        <v>4838</v>
      </c>
      <c r="F581" s="133" t="s">
        <v>5711</v>
      </c>
      <c r="G581" s="136" t="s">
        <v>3620</v>
      </c>
      <c r="H581" s="133">
        <v>303</v>
      </c>
      <c r="I581" s="133">
        <v>1</v>
      </c>
      <c r="J581" s="133">
        <v>110</v>
      </c>
      <c r="K581" s="133">
        <v>54</v>
      </c>
      <c r="L581" s="133">
        <v>110</v>
      </c>
      <c r="M581" s="133" t="s">
        <v>3602</v>
      </c>
      <c r="N581" s="136"/>
      <c r="O581" s="133" t="s">
        <v>5710</v>
      </c>
      <c r="P581" s="133" t="s">
        <v>4816</v>
      </c>
      <c r="Q581" s="166">
        <v>41695</v>
      </c>
      <c r="R581" s="1">
        <v>3.21</v>
      </c>
      <c r="S581" s="1">
        <v>72</v>
      </c>
      <c r="V581" s="1">
        <v>33600</v>
      </c>
      <c r="W581" s="182">
        <f t="shared" si="49"/>
        <v>43.994999999999997</v>
      </c>
      <c r="X581" s="1" t="s">
        <v>4868</v>
      </c>
      <c r="AA581" s="183">
        <f t="shared" si="50"/>
        <v>26.482500000000002</v>
      </c>
      <c r="AB581" s="183">
        <f t="shared" si="51"/>
        <v>19.874008</v>
      </c>
      <c r="AC581" s="1"/>
      <c r="AD581" s="1"/>
      <c r="AE581" s="183">
        <f t="shared" si="52"/>
        <v>308</v>
      </c>
    </row>
    <row r="582" spans="1:31" ht="13.5" thickBot="1" x14ac:dyDescent="0.25">
      <c r="A582" s="133" t="s">
        <v>5727</v>
      </c>
      <c r="B582" s="133" t="s">
        <v>4559</v>
      </c>
      <c r="C582" s="136" t="s">
        <v>5510</v>
      </c>
      <c r="D582" s="136" t="s">
        <v>4285</v>
      </c>
      <c r="E582" s="136" t="s">
        <v>5728</v>
      </c>
      <c r="F582" s="133" t="s">
        <v>3861</v>
      </c>
      <c r="G582" s="136" t="s">
        <v>3620</v>
      </c>
      <c r="H582" s="133">
        <v>303</v>
      </c>
      <c r="I582" s="133">
        <v>1</v>
      </c>
      <c r="J582" s="133">
        <v>11</v>
      </c>
      <c r="K582" s="133">
        <v>45</v>
      </c>
      <c r="L582" s="133">
        <v>11</v>
      </c>
      <c r="M582" s="133" t="s">
        <v>5720</v>
      </c>
      <c r="N582" s="136"/>
      <c r="O582" s="133" t="s">
        <v>4451</v>
      </c>
      <c r="P582" s="133" t="s">
        <v>4807</v>
      </c>
      <c r="Q582" s="166">
        <v>41696</v>
      </c>
      <c r="R582" s="308">
        <v>3.21</v>
      </c>
      <c r="S582" s="1">
        <v>72</v>
      </c>
      <c r="V582" s="1">
        <v>33600</v>
      </c>
      <c r="W582" s="182">
        <f t="shared" si="49"/>
        <v>43.994999999999997</v>
      </c>
      <c r="X582" s="1" t="s">
        <v>4868</v>
      </c>
      <c r="AA582" s="183">
        <f t="shared" si="50"/>
        <v>2.2068750000000001</v>
      </c>
      <c r="AB582" s="183">
        <f t="shared" si="51"/>
        <v>1.9874008000000001</v>
      </c>
      <c r="AC582" s="1"/>
      <c r="AD582" s="1"/>
      <c r="AE582" s="183">
        <f t="shared" si="52"/>
        <v>30.799999999999997</v>
      </c>
    </row>
    <row r="583" spans="1:31" x14ac:dyDescent="0.2">
      <c r="A583" s="133" t="s">
        <v>5698</v>
      </c>
      <c r="B583" s="133" t="s">
        <v>4559</v>
      </c>
      <c r="C583" s="136" t="s">
        <v>5510</v>
      </c>
      <c r="D583" s="136" t="s">
        <v>4288</v>
      </c>
      <c r="E583" s="136" t="s">
        <v>5699</v>
      </c>
      <c r="F583" s="133" t="s">
        <v>5700</v>
      </c>
      <c r="G583" s="136" t="s">
        <v>3620</v>
      </c>
      <c r="H583" s="133">
        <v>303</v>
      </c>
      <c r="I583" s="133">
        <v>1</v>
      </c>
      <c r="J583" s="133">
        <v>238</v>
      </c>
      <c r="K583" s="133">
        <v>50</v>
      </c>
      <c r="L583" s="133">
        <v>330</v>
      </c>
      <c r="M583" s="133" t="s">
        <v>5701</v>
      </c>
      <c r="N583" s="136" t="s">
        <v>4909</v>
      </c>
      <c r="O583" s="133" t="s">
        <v>5702</v>
      </c>
      <c r="P583" s="133" t="s">
        <v>4816</v>
      </c>
      <c r="Q583" s="166">
        <v>41705</v>
      </c>
      <c r="R583" s="1">
        <v>3.21</v>
      </c>
      <c r="S583" s="1">
        <v>59.5</v>
      </c>
      <c r="V583" s="1">
        <v>33600</v>
      </c>
      <c r="W583" s="182">
        <f t="shared" si="49"/>
        <v>43.994999999999997</v>
      </c>
      <c r="X583" s="1" t="s">
        <v>4868</v>
      </c>
      <c r="AA583" s="183">
        <f>K583*100*R583*(J583)/(S583*1000)</f>
        <v>64.2</v>
      </c>
      <c r="AB583" s="183">
        <f>(V583*(J583*I583)*1.1)/9000*W583/1000</f>
        <v>43.000126399999992</v>
      </c>
      <c r="AC583" s="1"/>
      <c r="AD583" s="1"/>
      <c r="AE583" s="183">
        <f>J583*I583*(G583/100)</f>
        <v>666.4</v>
      </c>
    </row>
    <row r="584" spans="1:31" x14ac:dyDescent="0.2">
      <c r="A584" s="7224" t="s">
        <v>1386</v>
      </c>
      <c r="B584" s="7225"/>
      <c r="C584" s="7225"/>
      <c r="D584" s="7225"/>
      <c r="E584" s="7225"/>
      <c r="F584" s="7225"/>
      <c r="G584" s="7225"/>
      <c r="H584" s="7225"/>
      <c r="I584" s="7225"/>
      <c r="J584" s="7225"/>
      <c r="K584" s="7225"/>
      <c r="L584" s="7225"/>
      <c r="M584" s="7225"/>
      <c r="N584" s="7225"/>
      <c r="O584" s="7225"/>
      <c r="P584" s="7225"/>
      <c r="Q584" s="7226"/>
      <c r="W584" s="182"/>
      <c r="AA584" s="183"/>
      <c r="AB584" s="183"/>
      <c r="AC584" s="1"/>
      <c r="AD584" s="1"/>
      <c r="AE584" s="183"/>
    </row>
    <row r="585" spans="1:31" ht="13.5" thickBot="1" x14ac:dyDescent="0.25">
      <c r="A585" s="133" t="s">
        <v>5771</v>
      </c>
      <c r="B585" s="133" t="s">
        <v>4559</v>
      </c>
      <c r="C585" s="136" t="s">
        <v>5790</v>
      </c>
      <c r="D585" s="136" t="s">
        <v>1651</v>
      </c>
      <c r="E585" s="136" t="s">
        <v>5689</v>
      </c>
      <c r="F585" s="133" t="s">
        <v>5303</v>
      </c>
      <c r="G585" s="136" t="s">
        <v>3620</v>
      </c>
      <c r="H585" s="133">
        <v>303</v>
      </c>
      <c r="I585" s="133">
        <v>1</v>
      </c>
      <c r="J585" s="133">
        <v>230</v>
      </c>
      <c r="K585" s="133">
        <v>46</v>
      </c>
      <c r="L585" s="133">
        <v>220</v>
      </c>
      <c r="M585" s="133" t="s">
        <v>5772</v>
      </c>
      <c r="N585" s="136" t="s">
        <v>3622</v>
      </c>
      <c r="O585" s="133" t="s">
        <v>5715</v>
      </c>
      <c r="P585" s="133" t="s">
        <v>4816</v>
      </c>
      <c r="Q585" s="166">
        <v>41724</v>
      </c>
      <c r="R585" s="308">
        <v>3.21</v>
      </c>
      <c r="S585" s="1">
        <v>100</v>
      </c>
      <c r="V585" s="1">
        <v>33600</v>
      </c>
      <c r="W585" s="182">
        <f t="shared" si="49"/>
        <v>43.994999999999997</v>
      </c>
      <c r="X585" s="1" t="s">
        <v>4868</v>
      </c>
      <c r="AA585" s="183">
        <f t="shared" ref="AA585:AA590" si="53">K585*100*R585*(J585)/(S585*1000)</f>
        <v>33.961799999999997</v>
      </c>
      <c r="AB585" s="183">
        <f t="shared" ref="AB585:AB590" si="54">(V585*(J585*I585)*1.1)/9000*W585/1000</f>
        <v>41.554743999999999</v>
      </c>
      <c r="AC585" s="1"/>
      <c r="AD585" s="1"/>
      <c r="AE585" s="183">
        <f t="shared" ref="AE585:AE590" si="55">J585*I585*(G585/100)</f>
        <v>644</v>
      </c>
    </row>
    <row r="586" spans="1:31" x14ac:dyDescent="0.2">
      <c r="A586" s="133" t="s">
        <v>5808</v>
      </c>
      <c r="B586" s="133" t="s">
        <v>4559</v>
      </c>
      <c r="C586" s="136" t="s">
        <v>5790</v>
      </c>
      <c r="D586" s="136" t="s">
        <v>1634</v>
      </c>
      <c r="E586" s="136" t="s">
        <v>5809</v>
      </c>
      <c r="F586" s="133" t="s">
        <v>5810</v>
      </c>
      <c r="G586" s="136" t="s">
        <v>3620</v>
      </c>
      <c r="H586" s="133">
        <v>303</v>
      </c>
      <c r="I586" s="133">
        <v>1</v>
      </c>
      <c r="J586" s="133">
        <v>280</v>
      </c>
      <c r="K586" s="133">
        <v>46</v>
      </c>
      <c r="L586" s="133">
        <v>280</v>
      </c>
      <c r="M586" s="133" t="s">
        <v>5811</v>
      </c>
      <c r="N586" s="136" t="s">
        <v>2395</v>
      </c>
      <c r="O586" s="133" t="s">
        <v>5300</v>
      </c>
      <c r="P586" s="133" t="s">
        <v>4807</v>
      </c>
      <c r="Q586" s="166">
        <v>41736</v>
      </c>
      <c r="R586" s="1">
        <v>3.21</v>
      </c>
      <c r="S586" s="1">
        <v>72</v>
      </c>
      <c r="V586" s="1">
        <v>33600</v>
      </c>
      <c r="W586" s="182">
        <f t="shared" si="49"/>
        <v>43.994999999999997</v>
      </c>
      <c r="X586" s="1" t="s">
        <v>4868</v>
      </c>
      <c r="AA586" s="183">
        <f t="shared" si="53"/>
        <v>57.423333333333332</v>
      </c>
      <c r="AB586" s="183">
        <f t="shared" si="54"/>
        <v>50.588383999999991</v>
      </c>
      <c r="AC586" s="1"/>
      <c r="AD586" s="1"/>
      <c r="AE586" s="183">
        <f t="shared" si="55"/>
        <v>784</v>
      </c>
    </row>
    <row r="587" spans="1:31" ht="13.5" thickBot="1" x14ac:dyDescent="0.25">
      <c r="A587" s="133" t="s">
        <v>5814</v>
      </c>
      <c r="B587" s="133" t="s">
        <v>4559</v>
      </c>
      <c r="C587" s="136" t="s">
        <v>5790</v>
      </c>
      <c r="D587" s="136" t="s">
        <v>2726</v>
      </c>
      <c r="E587" s="136" t="s">
        <v>5809</v>
      </c>
      <c r="F587" s="133" t="s">
        <v>5815</v>
      </c>
      <c r="G587" s="136" t="s">
        <v>3620</v>
      </c>
      <c r="H587" s="133">
        <v>303</v>
      </c>
      <c r="I587" s="133">
        <v>1</v>
      </c>
      <c r="J587" s="133">
        <v>94</v>
      </c>
      <c r="K587" s="133">
        <v>46</v>
      </c>
      <c r="L587" s="133">
        <v>280</v>
      </c>
      <c r="M587" s="133" t="s">
        <v>5811</v>
      </c>
      <c r="N587" s="136" t="s">
        <v>2395</v>
      </c>
      <c r="O587" s="133" t="s">
        <v>5300</v>
      </c>
      <c r="P587" s="133" t="s">
        <v>4807</v>
      </c>
      <c r="Q587" s="166">
        <v>41738</v>
      </c>
      <c r="R587" s="308">
        <v>3.21</v>
      </c>
      <c r="S587" s="1">
        <v>72</v>
      </c>
      <c r="V587" s="1">
        <v>33600</v>
      </c>
      <c r="W587" s="182">
        <f t="shared" si="49"/>
        <v>43.994999999999997</v>
      </c>
      <c r="X587" s="1" t="s">
        <v>4868</v>
      </c>
      <c r="AA587" s="183">
        <f t="shared" si="53"/>
        <v>19.277833333333334</v>
      </c>
      <c r="AB587" s="183">
        <f t="shared" si="54"/>
        <v>16.9832432</v>
      </c>
      <c r="AC587" s="1"/>
      <c r="AD587" s="1"/>
      <c r="AE587" s="183">
        <f t="shared" si="55"/>
        <v>263.2</v>
      </c>
    </row>
    <row r="588" spans="1:31" x14ac:dyDescent="0.2">
      <c r="A588" s="133" t="s">
        <v>5837</v>
      </c>
      <c r="B588" s="133" t="s">
        <v>4559</v>
      </c>
      <c r="C588" s="136" t="s">
        <v>5790</v>
      </c>
      <c r="D588" s="136" t="s">
        <v>1641</v>
      </c>
      <c r="E588" s="136" t="s">
        <v>4838</v>
      </c>
      <c r="F588" s="133" t="s">
        <v>5838</v>
      </c>
      <c r="G588" s="136" t="s">
        <v>3620</v>
      </c>
      <c r="H588" s="133">
        <v>303</v>
      </c>
      <c r="I588" s="133">
        <v>1</v>
      </c>
      <c r="J588" s="133">
        <v>420</v>
      </c>
      <c r="K588" s="133">
        <v>54</v>
      </c>
      <c r="L588" s="133">
        <v>418</v>
      </c>
      <c r="M588" s="133" t="s">
        <v>917</v>
      </c>
      <c r="N588" s="136" t="s">
        <v>4912</v>
      </c>
      <c r="O588" s="133" t="s">
        <v>5839</v>
      </c>
      <c r="P588" s="133" t="s">
        <v>4807</v>
      </c>
      <c r="Q588" s="166">
        <v>41764</v>
      </c>
      <c r="R588" s="1">
        <v>3.21</v>
      </c>
      <c r="S588" s="1">
        <v>72</v>
      </c>
      <c r="V588" s="1">
        <v>33600</v>
      </c>
      <c r="W588" s="182">
        <f t="shared" si="49"/>
        <v>43.994999999999997</v>
      </c>
      <c r="X588" s="1" t="s">
        <v>4868</v>
      </c>
      <c r="AA588" s="183">
        <f t="shared" si="53"/>
        <v>101.11499999999999</v>
      </c>
      <c r="AB588" s="183">
        <f t="shared" si="54"/>
        <v>75.882576</v>
      </c>
      <c r="AC588" s="1"/>
      <c r="AD588" s="1"/>
      <c r="AE588" s="183">
        <f t="shared" si="55"/>
        <v>1176</v>
      </c>
    </row>
    <row r="589" spans="1:31" x14ac:dyDescent="0.2">
      <c r="A589" s="133" t="s">
        <v>5848</v>
      </c>
      <c r="B589" s="133" t="s">
        <v>4559</v>
      </c>
      <c r="C589" s="136" t="s">
        <v>5790</v>
      </c>
      <c r="D589" s="136" t="s">
        <v>3704</v>
      </c>
      <c r="E589" s="136" t="s">
        <v>5849</v>
      </c>
      <c r="F589" s="133" t="s">
        <v>5850</v>
      </c>
      <c r="G589" s="136" t="s">
        <v>3620</v>
      </c>
      <c r="H589" s="133">
        <v>303</v>
      </c>
      <c r="I589" s="133">
        <v>1</v>
      </c>
      <c r="J589" s="133">
        <v>220</v>
      </c>
      <c r="K589" s="133">
        <v>54</v>
      </c>
      <c r="L589" s="133">
        <v>439</v>
      </c>
      <c r="M589" s="133" t="s">
        <v>917</v>
      </c>
      <c r="N589" s="136" t="s">
        <v>4913</v>
      </c>
      <c r="O589" s="133" t="s">
        <v>5910</v>
      </c>
      <c r="P589" s="133" t="s">
        <v>4816</v>
      </c>
      <c r="Q589" s="166">
        <v>41772</v>
      </c>
      <c r="R589" s="1">
        <v>3.21</v>
      </c>
      <c r="S589" s="1">
        <v>72</v>
      </c>
      <c r="V589" s="1">
        <v>33600</v>
      </c>
      <c r="W589" s="182">
        <f t="shared" si="49"/>
        <v>43.994999999999997</v>
      </c>
      <c r="X589" s="1" t="s">
        <v>4868</v>
      </c>
      <c r="AA589" s="183">
        <f t="shared" si="53"/>
        <v>52.965000000000003</v>
      </c>
      <c r="AB589" s="183">
        <f t="shared" si="54"/>
        <v>39.748016</v>
      </c>
      <c r="AC589" s="1"/>
      <c r="AD589" s="1"/>
      <c r="AE589" s="183">
        <f t="shared" si="55"/>
        <v>616</v>
      </c>
    </row>
    <row r="590" spans="1:31" ht="13.5" thickBot="1" x14ac:dyDescent="0.25">
      <c r="A590" s="133" t="s">
        <v>5848</v>
      </c>
      <c r="B590" s="133" t="s">
        <v>4559</v>
      </c>
      <c r="C590" s="136" t="s">
        <v>5790</v>
      </c>
      <c r="D590" s="136" t="s">
        <v>1645</v>
      </c>
      <c r="E590" s="136" t="s">
        <v>5849</v>
      </c>
      <c r="F590" s="133" t="s">
        <v>5850</v>
      </c>
      <c r="G590" s="136" t="s">
        <v>3620</v>
      </c>
      <c r="H590" s="133">
        <v>303</v>
      </c>
      <c r="I590" s="133">
        <v>1</v>
      </c>
      <c r="J590" s="133">
        <v>220</v>
      </c>
      <c r="K590" s="133">
        <v>54</v>
      </c>
      <c r="L590" s="133">
        <v>439</v>
      </c>
      <c r="M590" s="133" t="s">
        <v>917</v>
      </c>
      <c r="N590" s="136" t="s">
        <v>4913</v>
      </c>
      <c r="O590" s="133" t="s">
        <v>5626</v>
      </c>
      <c r="P590" s="133" t="s">
        <v>4807</v>
      </c>
      <c r="Q590" s="166">
        <v>41781</v>
      </c>
      <c r="R590" s="308">
        <v>3.21</v>
      </c>
      <c r="S590" s="1">
        <v>72</v>
      </c>
      <c r="V590" s="1">
        <v>33600</v>
      </c>
      <c r="W590" s="182">
        <f t="shared" si="49"/>
        <v>43.994999999999997</v>
      </c>
      <c r="X590" s="1" t="s">
        <v>4868</v>
      </c>
      <c r="AA590" s="183">
        <f t="shared" si="53"/>
        <v>52.965000000000003</v>
      </c>
      <c r="AB590" s="183">
        <f t="shared" si="54"/>
        <v>39.748016</v>
      </c>
      <c r="AC590" s="1"/>
      <c r="AD590" s="1"/>
      <c r="AE590" s="183">
        <f t="shared" si="55"/>
        <v>616</v>
      </c>
    </row>
    <row r="591" spans="1:31" x14ac:dyDescent="0.2">
      <c r="A591" s="133" t="s">
        <v>6055</v>
      </c>
      <c r="B591" s="133" t="s">
        <v>4559</v>
      </c>
      <c r="C591" s="136" t="s">
        <v>5790</v>
      </c>
      <c r="D591" s="136" t="s">
        <v>2447</v>
      </c>
      <c r="E591" s="136" t="s">
        <v>1745</v>
      </c>
      <c r="F591" s="133" t="s">
        <v>1746</v>
      </c>
      <c r="G591" s="136" t="s">
        <v>3620</v>
      </c>
      <c r="H591" s="133">
        <v>303</v>
      </c>
      <c r="I591" s="133">
        <v>1</v>
      </c>
      <c r="J591" s="133">
        <v>157</v>
      </c>
      <c r="K591" s="133">
        <v>36</v>
      </c>
      <c r="L591" s="133">
        <v>170</v>
      </c>
      <c r="M591" s="133" t="s">
        <v>3594</v>
      </c>
      <c r="N591" s="136" t="s">
        <v>3595</v>
      </c>
      <c r="O591" s="133" t="s">
        <v>1397</v>
      </c>
      <c r="P591" s="133" t="s">
        <v>4816</v>
      </c>
      <c r="Q591" s="166">
        <v>41837</v>
      </c>
      <c r="R591" s="1">
        <v>3.21</v>
      </c>
      <c r="S591" s="1">
        <v>59.5</v>
      </c>
      <c r="V591" s="1">
        <v>33600</v>
      </c>
      <c r="W591" s="182">
        <f t="shared" si="49"/>
        <v>43.994999999999997</v>
      </c>
      <c r="X591" s="1" t="s">
        <v>4868</v>
      </c>
      <c r="AA591" s="183">
        <f t="shared" ref="AA591:AA607" si="56">K591*100*R591*(J591)/(S591*1000)</f>
        <v>30.492302521008405</v>
      </c>
      <c r="AB591" s="183">
        <f t="shared" ref="AB591:AB607" si="57">(V591*(J591*I591)*1.1)/9000*W591/1000</f>
        <v>28.365629600000005</v>
      </c>
      <c r="AC591" s="1"/>
      <c r="AD591" s="1"/>
      <c r="AE591" s="183">
        <f t="shared" ref="AE591:AE607" si="58">J591*I591*(G591/100)</f>
        <v>439.59999999999997</v>
      </c>
    </row>
    <row r="592" spans="1:31" ht="13.5" thickBot="1" x14ac:dyDescent="0.25">
      <c r="A592" s="133" t="s">
        <v>6094</v>
      </c>
      <c r="B592" s="133" t="s">
        <v>4559</v>
      </c>
      <c r="C592" s="136" t="s">
        <v>5790</v>
      </c>
      <c r="D592" s="136" t="s">
        <v>2451</v>
      </c>
      <c r="E592" s="136" t="s">
        <v>5606</v>
      </c>
      <c r="F592" s="133" t="s">
        <v>5607</v>
      </c>
      <c r="G592" s="136" t="s">
        <v>3620</v>
      </c>
      <c r="H592" s="133">
        <v>303</v>
      </c>
      <c r="I592" s="133">
        <v>1</v>
      </c>
      <c r="J592" s="133">
        <v>240</v>
      </c>
      <c r="K592" s="133">
        <v>45</v>
      </c>
      <c r="L592" s="133">
        <v>250</v>
      </c>
      <c r="M592" s="133" t="s">
        <v>6058</v>
      </c>
      <c r="N592" s="136" t="s">
        <v>3657</v>
      </c>
      <c r="O592" s="133" t="s">
        <v>6105</v>
      </c>
      <c r="P592" s="133" t="s">
        <v>4807</v>
      </c>
      <c r="Q592" s="166">
        <v>41848</v>
      </c>
      <c r="R592" s="308">
        <v>3.21</v>
      </c>
      <c r="S592" s="1">
        <v>72</v>
      </c>
      <c r="V592" s="1">
        <v>33600</v>
      </c>
      <c r="W592" s="182">
        <f t="shared" si="49"/>
        <v>43.994999999999997</v>
      </c>
      <c r="X592" s="1" t="s">
        <v>4868</v>
      </c>
      <c r="AA592" s="183">
        <f t="shared" si="56"/>
        <v>48.15</v>
      </c>
      <c r="AB592" s="183">
        <f t="shared" si="57"/>
        <v>43.361471999999999</v>
      </c>
      <c r="AC592" s="1"/>
      <c r="AD592" s="1"/>
      <c r="AE592" s="183">
        <f t="shared" si="58"/>
        <v>672</v>
      </c>
    </row>
    <row r="593" spans="1:31" x14ac:dyDescent="0.2">
      <c r="A593" s="133" t="s">
        <v>6130</v>
      </c>
      <c r="B593" s="133" t="s">
        <v>4559</v>
      </c>
      <c r="C593" s="136" t="s">
        <v>5790</v>
      </c>
      <c r="D593" s="136" t="s">
        <v>2200</v>
      </c>
      <c r="E593" s="136" t="s">
        <v>5556</v>
      </c>
      <c r="F593" s="133" t="s">
        <v>5557</v>
      </c>
      <c r="G593" s="136" t="s">
        <v>3620</v>
      </c>
      <c r="H593" s="133">
        <v>303</v>
      </c>
      <c r="I593" s="133">
        <v>1</v>
      </c>
      <c r="J593" s="133">
        <v>110</v>
      </c>
      <c r="K593" s="133">
        <v>50</v>
      </c>
      <c r="L593" s="133">
        <v>110</v>
      </c>
      <c r="M593" s="133" t="s">
        <v>608</v>
      </c>
      <c r="N593" s="136" t="s">
        <v>3595</v>
      </c>
      <c r="O593" s="133" t="s">
        <v>6132</v>
      </c>
      <c r="P593" s="133" t="s">
        <v>6186</v>
      </c>
      <c r="Q593" s="166">
        <v>41866</v>
      </c>
      <c r="R593" s="1">
        <v>3.21</v>
      </c>
      <c r="S593" s="1">
        <v>59.5</v>
      </c>
      <c r="V593" s="1">
        <v>33600</v>
      </c>
      <c r="W593" s="182">
        <f t="shared" si="49"/>
        <v>43.994999999999997</v>
      </c>
      <c r="X593" s="1" t="s">
        <v>4868</v>
      </c>
      <c r="AA593" s="183">
        <f t="shared" si="56"/>
        <v>29.672268907563026</v>
      </c>
      <c r="AB593" s="183">
        <f t="shared" si="57"/>
        <v>19.874008</v>
      </c>
      <c r="AC593" s="1"/>
      <c r="AD593" s="1"/>
      <c r="AE593" s="183">
        <f t="shared" si="58"/>
        <v>308</v>
      </c>
    </row>
    <row r="594" spans="1:31" ht="13.5" thickBot="1" x14ac:dyDescent="0.25">
      <c r="A594" s="133" t="s">
        <v>1207</v>
      </c>
      <c r="B594" s="133" t="s">
        <v>4559</v>
      </c>
      <c r="C594" s="136" t="s">
        <v>5790</v>
      </c>
      <c r="D594" s="136" t="s">
        <v>2547</v>
      </c>
      <c r="E594" s="136"/>
      <c r="F594" s="133" t="s">
        <v>6178</v>
      </c>
      <c r="G594" s="136" t="s">
        <v>3620</v>
      </c>
      <c r="H594" s="133">
        <v>303</v>
      </c>
      <c r="I594" s="133">
        <v>1</v>
      </c>
      <c r="J594" s="133">
        <v>25</v>
      </c>
      <c r="K594" s="133">
        <v>25</v>
      </c>
      <c r="L594" s="133">
        <v>25</v>
      </c>
      <c r="M594" s="133" t="s">
        <v>1207</v>
      </c>
      <c r="N594" s="136" t="s">
        <v>3633</v>
      </c>
      <c r="O594" s="133" t="s">
        <v>6179</v>
      </c>
      <c r="P594" s="133" t="s">
        <v>6186</v>
      </c>
      <c r="Q594" s="166">
        <v>41866</v>
      </c>
      <c r="R594" s="308">
        <v>3.21</v>
      </c>
      <c r="S594" s="1">
        <v>85</v>
      </c>
      <c r="V594" s="1">
        <v>33600</v>
      </c>
      <c r="W594" s="182">
        <f t="shared" si="49"/>
        <v>43.994999999999997</v>
      </c>
      <c r="X594" s="1" t="s">
        <v>4868</v>
      </c>
      <c r="AA594" s="183">
        <f t="shared" si="56"/>
        <v>2.3602941176470589</v>
      </c>
      <c r="AB594" s="183">
        <f t="shared" si="57"/>
        <v>4.5168200000000009</v>
      </c>
      <c r="AC594" s="1"/>
      <c r="AD594" s="1"/>
      <c r="AE594" s="183">
        <f t="shared" si="58"/>
        <v>70</v>
      </c>
    </row>
    <row r="595" spans="1:31" ht="13.5" thickBot="1" x14ac:dyDescent="0.25">
      <c r="A595" s="133" t="s">
        <v>6239</v>
      </c>
      <c r="B595" s="133" t="s">
        <v>4559</v>
      </c>
      <c r="C595" s="136" t="s">
        <v>5790</v>
      </c>
      <c r="D595" s="136" t="s">
        <v>2549</v>
      </c>
      <c r="E595" s="136" t="s">
        <v>6198</v>
      </c>
      <c r="F595" s="133" t="s">
        <v>6240</v>
      </c>
      <c r="G595" s="136" t="s">
        <v>3620</v>
      </c>
      <c r="H595" s="133">
        <v>303</v>
      </c>
      <c r="I595" s="133">
        <v>1</v>
      </c>
      <c r="J595" s="133">
        <v>24</v>
      </c>
      <c r="K595" s="133">
        <v>50</v>
      </c>
      <c r="L595" s="133">
        <v>24</v>
      </c>
      <c r="M595" s="133" t="s">
        <v>6232</v>
      </c>
      <c r="N595" s="136" t="s">
        <v>3633</v>
      </c>
      <c r="O595" s="133" t="s">
        <v>6241</v>
      </c>
      <c r="P595" s="133" t="s">
        <v>4807</v>
      </c>
      <c r="Q595" s="166">
        <v>41907</v>
      </c>
      <c r="R595" s="308">
        <v>3.21</v>
      </c>
      <c r="S595" s="1">
        <v>59.5</v>
      </c>
      <c r="V595" s="1">
        <v>33600</v>
      </c>
      <c r="W595" s="182">
        <f t="shared" si="49"/>
        <v>43.994999999999997</v>
      </c>
      <c r="X595" s="1" t="s">
        <v>4868</v>
      </c>
      <c r="AA595" s="183">
        <f t="shared" si="56"/>
        <v>6.4739495798319329</v>
      </c>
      <c r="AB595" s="183">
        <f t="shared" si="57"/>
        <v>4.3361472000000001</v>
      </c>
      <c r="AC595" s="1"/>
      <c r="AD595" s="1"/>
      <c r="AE595" s="183">
        <f t="shared" si="58"/>
        <v>67.199999999999989</v>
      </c>
    </row>
    <row r="596" spans="1:31" x14ac:dyDescent="0.2">
      <c r="A596" s="133" t="s">
        <v>6193</v>
      </c>
      <c r="B596" s="133" t="s">
        <v>4559</v>
      </c>
      <c r="C596" s="136" t="s">
        <v>5790</v>
      </c>
      <c r="D596" s="136" t="s">
        <v>2212</v>
      </c>
      <c r="E596" s="136" t="s">
        <v>6194</v>
      </c>
      <c r="F596" s="133" t="s">
        <v>6195</v>
      </c>
      <c r="G596" s="136" t="s">
        <v>3620</v>
      </c>
      <c r="H596" s="133">
        <v>303</v>
      </c>
      <c r="I596" s="133">
        <v>1</v>
      </c>
      <c r="J596" s="133">
        <v>113</v>
      </c>
      <c r="K596" s="133">
        <v>63</v>
      </c>
      <c r="L596" s="133">
        <v>110</v>
      </c>
      <c r="M596" s="133" t="s">
        <v>6196</v>
      </c>
      <c r="N596" s="136" t="s">
        <v>2660</v>
      </c>
      <c r="O596" s="133" t="s">
        <v>6258</v>
      </c>
      <c r="P596" s="133" t="s">
        <v>4816</v>
      </c>
      <c r="Q596" s="166">
        <v>41919</v>
      </c>
      <c r="R596" s="1">
        <v>3.21</v>
      </c>
      <c r="S596" s="1">
        <v>59.5</v>
      </c>
      <c r="V596" s="1">
        <v>33600</v>
      </c>
      <c r="W596" s="182">
        <f t="shared" si="49"/>
        <v>43.994999999999997</v>
      </c>
      <c r="X596" s="1" t="s">
        <v>4868</v>
      </c>
      <c r="AA596" s="183">
        <f t="shared" si="56"/>
        <v>38.406705882352938</v>
      </c>
      <c r="AB596" s="183">
        <f t="shared" si="57"/>
        <v>20.416026400000003</v>
      </c>
      <c r="AC596" s="1"/>
      <c r="AD596" s="1"/>
      <c r="AE596" s="183">
        <f t="shared" si="58"/>
        <v>316.39999999999998</v>
      </c>
    </row>
    <row r="597" spans="1:31" x14ac:dyDescent="0.2">
      <c r="A597" s="133" t="s">
        <v>6197</v>
      </c>
      <c r="B597" s="133" t="s">
        <v>4559</v>
      </c>
      <c r="C597" s="136" t="s">
        <v>5790</v>
      </c>
      <c r="D597" s="136" t="s">
        <v>4258</v>
      </c>
      <c r="E597" s="136" t="s">
        <v>6198</v>
      </c>
      <c r="F597" s="133" t="s">
        <v>6199</v>
      </c>
      <c r="G597" s="136" t="s">
        <v>3620</v>
      </c>
      <c r="H597" s="133">
        <v>303</v>
      </c>
      <c r="I597" s="133">
        <v>1</v>
      </c>
      <c r="J597" s="566">
        <v>110</v>
      </c>
      <c r="K597" s="133">
        <v>50</v>
      </c>
      <c r="L597" s="133">
        <v>110</v>
      </c>
      <c r="M597" s="133" t="s">
        <v>6196</v>
      </c>
      <c r="N597" s="136" t="s">
        <v>2660</v>
      </c>
      <c r="O597" s="133" t="s">
        <v>6309</v>
      </c>
      <c r="P597" s="133" t="s">
        <v>663</v>
      </c>
      <c r="Q597" s="166">
        <v>41925</v>
      </c>
      <c r="R597" s="1">
        <v>3.21</v>
      </c>
      <c r="S597" s="1">
        <v>59.5</v>
      </c>
      <c r="V597" s="1">
        <v>33600</v>
      </c>
      <c r="W597" s="182">
        <f t="shared" si="49"/>
        <v>43.994999999999997</v>
      </c>
      <c r="X597" s="1" t="s">
        <v>4868</v>
      </c>
      <c r="AA597" s="183">
        <f t="shared" si="56"/>
        <v>29.672268907563026</v>
      </c>
      <c r="AB597" s="183">
        <f t="shared" si="57"/>
        <v>19.874008</v>
      </c>
      <c r="AC597" s="1"/>
      <c r="AD597" s="1"/>
      <c r="AE597" s="183">
        <f t="shared" si="58"/>
        <v>308</v>
      </c>
    </row>
    <row r="598" spans="1:31" x14ac:dyDescent="0.2">
      <c r="A598" s="133" t="s">
        <v>6277</v>
      </c>
      <c r="B598" s="133" t="s">
        <v>4559</v>
      </c>
      <c r="C598" s="136" t="s">
        <v>5790</v>
      </c>
      <c r="D598" s="136" t="s">
        <v>2559</v>
      </c>
      <c r="E598" s="136" t="s">
        <v>6278</v>
      </c>
      <c r="F598" s="133" t="s">
        <v>6279</v>
      </c>
      <c r="G598" s="136" t="s">
        <v>3620</v>
      </c>
      <c r="H598" s="133">
        <v>303</v>
      </c>
      <c r="I598" s="133">
        <v>1</v>
      </c>
      <c r="J598" s="133">
        <v>175</v>
      </c>
      <c r="K598" s="133">
        <v>45</v>
      </c>
      <c r="L598" s="133">
        <v>175</v>
      </c>
      <c r="M598" s="133" t="s">
        <v>3630</v>
      </c>
      <c r="N598" s="136" t="s">
        <v>2660</v>
      </c>
      <c r="O598" s="133" t="s">
        <v>6280</v>
      </c>
      <c r="P598" s="133" t="s">
        <v>4816</v>
      </c>
      <c r="Q598" s="166">
        <v>41934</v>
      </c>
      <c r="R598" s="1">
        <v>3.21</v>
      </c>
      <c r="S598" s="1">
        <v>59.5</v>
      </c>
      <c r="V598" s="1">
        <v>33600</v>
      </c>
      <c r="W598" s="182">
        <f t="shared" si="49"/>
        <v>43.994999999999997</v>
      </c>
      <c r="X598" s="1" t="s">
        <v>4868</v>
      </c>
      <c r="AA598" s="183">
        <f t="shared" si="56"/>
        <v>42.485294117647058</v>
      </c>
      <c r="AB598" s="183">
        <f t="shared" si="57"/>
        <v>31.617740000000001</v>
      </c>
      <c r="AC598" s="1"/>
      <c r="AD598" s="1"/>
      <c r="AE598" s="183">
        <f t="shared" si="58"/>
        <v>489.99999999999994</v>
      </c>
    </row>
    <row r="599" spans="1:31" x14ac:dyDescent="0.2">
      <c r="A599" s="133" t="s">
        <v>6251</v>
      </c>
      <c r="B599" s="133" t="s">
        <v>4559</v>
      </c>
      <c r="C599" s="136" t="s">
        <v>5790</v>
      </c>
      <c r="D599" s="136" t="s">
        <v>2561</v>
      </c>
      <c r="E599" s="136" t="s">
        <v>6194</v>
      </c>
      <c r="F599" s="133" t="s">
        <v>6195</v>
      </c>
      <c r="G599" s="136" t="s">
        <v>3620</v>
      </c>
      <c r="H599" s="133">
        <v>303</v>
      </c>
      <c r="I599" s="133">
        <v>1</v>
      </c>
      <c r="J599" s="133">
        <v>24</v>
      </c>
      <c r="K599" s="133">
        <v>63</v>
      </c>
      <c r="L599" s="133">
        <v>24</v>
      </c>
      <c r="M599" s="133" t="s">
        <v>6232</v>
      </c>
      <c r="N599" s="136" t="s">
        <v>3633</v>
      </c>
      <c r="O599" s="133" t="s">
        <v>6252</v>
      </c>
      <c r="P599" s="133" t="s">
        <v>4816</v>
      </c>
      <c r="Q599" s="166">
        <v>41935</v>
      </c>
      <c r="R599" s="1">
        <v>3.21</v>
      </c>
      <c r="S599" s="1">
        <v>59.5</v>
      </c>
      <c r="V599" s="1">
        <v>33600</v>
      </c>
      <c r="W599" s="182">
        <f t="shared" si="49"/>
        <v>43.994999999999997</v>
      </c>
      <c r="X599" s="1" t="s">
        <v>4868</v>
      </c>
      <c r="AA599" s="183">
        <f t="shared" si="56"/>
        <v>8.1571764705882348</v>
      </c>
      <c r="AB599" s="183">
        <f t="shared" si="57"/>
        <v>4.3361472000000001</v>
      </c>
      <c r="AC599" s="1"/>
      <c r="AD599" s="1"/>
      <c r="AE599" s="183">
        <f t="shared" si="58"/>
        <v>67.199999999999989</v>
      </c>
    </row>
    <row r="600" spans="1:31" x14ac:dyDescent="0.2">
      <c r="A600" s="133" t="s">
        <v>6310</v>
      </c>
      <c r="B600" s="133" t="s">
        <v>4559</v>
      </c>
      <c r="C600" s="136" t="s">
        <v>5790</v>
      </c>
      <c r="D600" s="136" t="s">
        <v>4279</v>
      </c>
      <c r="E600" s="136" t="s">
        <v>6311</v>
      </c>
      <c r="F600" s="133" t="s">
        <v>6312</v>
      </c>
      <c r="G600" s="136" t="s">
        <v>3620</v>
      </c>
      <c r="H600" s="133">
        <v>303</v>
      </c>
      <c r="I600" s="133">
        <v>1</v>
      </c>
      <c r="J600" s="133">
        <v>22</v>
      </c>
      <c r="K600" s="133">
        <v>63</v>
      </c>
      <c r="L600" s="133">
        <v>20</v>
      </c>
      <c r="M600" s="133" t="s">
        <v>6313</v>
      </c>
      <c r="N600" s="136" t="s">
        <v>3633</v>
      </c>
      <c r="O600" s="133" t="s">
        <v>6315</v>
      </c>
      <c r="P600" s="133" t="s">
        <v>4816</v>
      </c>
      <c r="Q600" s="166">
        <v>41939</v>
      </c>
      <c r="R600" s="1">
        <v>3.21</v>
      </c>
      <c r="S600" s="1">
        <v>59.5</v>
      </c>
      <c r="V600" s="1">
        <v>33600</v>
      </c>
      <c r="W600" s="182">
        <f t="shared" ref="W600:W631" si="59">41.9*1.05</f>
        <v>43.994999999999997</v>
      </c>
      <c r="X600" s="1" t="s">
        <v>4868</v>
      </c>
      <c r="AA600" s="183">
        <f t="shared" si="56"/>
        <v>7.4774117647058826</v>
      </c>
      <c r="AB600" s="183">
        <f t="shared" si="57"/>
        <v>3.9748016000000002</v>
      </c>
      <c r="AC600" s="1"/>
      <c r="AD600" s="1"/>
      <c r="AE600" s="183">
        <f t="shared" si="58"/>
        <v>61.599999999999994</v>
      </c>
    </row>
    <row r="601" spans="1:31" ht="13.5" thickBot="1" x14ac:dyDescent="0.25">
      <c r="A601" s="133" t="s">
        <v>6246</v>
      </c>
      <c r="B601" s="133" t="s">
        <v>4559</v>
      </c>
      <c r="C601" s="136" t="s">
        <v>5790</v>
      </c>
      <c r="D601" s="136" t="s">
        <v>4273</v>
      </c>
      <c r="E601" s="136" t="s">
        <v>6247</v>
      </c>
      <c r="F601" s="133" t="s">
        <v>6248</v>
      </c>
      <c r="G601" s="136" t="s">
        <v>3620</v>
      </c>
      <c r="H601" s="133">
        <v>303</v>
      </c>
      <c r="I601" s="133">
        <v>1</v>
      </c>
      <c r="J601" s="133">
        <v>24</v>
      </c>
      <c r="K601" s="133">
        <v>63</v>
      </c>
      <c r="L601" s="133">
        <v>24</v>
      </c>
      <c r="M601" s="133" t="s">
        <v>6232</v>
      </c>
      <c r="N601" s="136" t="s">
        <v>3633</v>
      </c>
      <c r="O601" s="133" t="s">
        <v>6249</v>
      </c>
      <c r="P601" s="133" t="s">
        <v>4816</v>
      </c>
      <c r="Q601" s="166">
        <v>41936</v>
      </c>
      <c r="R601" s="308">
        <v>3.21</v>
      </c>
      <c r="S601" s="1">
        <v>59.5</v>
      </c>
      <c r="V601" s="1">
        <v>33600</v>
      </c>
      <c r="W601" s="182">
        <f t="shared" si="59"/>
        <v>43.994999999999997</v>
      </c>
      <c r="X601" s="1" t="s">
        <v>4868</v>
      </c>
      <c r="AA601" s="183">
        <f t="shared" si="56"/>
        <v>8.1571764705882348</v>
      </c>
      <c r="AB601" s="183">
        <f t="shared" si="57"/>
        <v>4.3361472000000001</v>
      </c>
      <c r="AC601" s="1"/>
      <c r="AD601" s="1"/>
      <c r="AE601" s="183">
        <f t="shared" si="58"/>
        <v>67.199999999999989</v>
      </c>
    </row>
    <row r="602" spans="1:31" x14ac:dyDescent="0.2">
      <c r="A602" s="133" t="s">
        <v>6406</v>
      </c>
      <c r="B602" s="133" t="s">
        <v>4559</v>
      </c>
      <c r="C602" s="136" t="s">
        <v>5790</v>
      </c>
      <c r="D602" s="136" t="s">
        <v>4285</v>
      </c>
      <c r="E602" s="136" t="s">
        <v>6416</v>
      </c>
      <c r="F602" s="133" t="s">
        <v>6417</v>
      </c>
      <c r="G602" s="136" t="s">
        <v>3620</v>
      </c>
      <c r="H602" s="133">
        <v>303</v>
      </c>
      <c r="I602" s="133">
        <v>1</v>
      </c>
      <c r="J602" s="566">
        <v>50</v>
      </c>
      <c r="K602" s="133">
        <v>45</v>
      </c>
      <c r="L602" s="133">
        <v>50</v>
      </c>
      <c r="M602" s="133" t="s">
        <v>5500</v>
      </c>
      <c r="N602" s="136" t="s">
        <v>3633</v>
      </c>
      <c r="O602" s="133" t="s">
        <v>6418</v>
      </c>
      <c r="P602" s="133" t="s">
        <v>663</v>
      </c>
      <c r="Q602" s="166">
        <v>41956</v>
      </c>
      <c r="R602" s="1">
        <v>3.21</v>
      </c>
      <c r="S602" s="1">
        <v>59.5</v>
      </c>
      <c r="V602" s="1">
        <v>33600</v>
      </c>
      <c r="W602" s="182">
        <f t="shared" si="59"/>
        <v>43.994999999999997</v>
      </c>
      <c r="X602" s="1" t="s">
        <v>4868</v>
      </c>
      <c r="AA602" s="183">
        <f t="shared" si="56"/>
        <v>12.138655462184873</v>
      </c>
      <c r="AB602" s="183">
        <f t="shared" si="57"/>
        <v>9.0336400000000019</v>
      </c>
      <c r="AC602" s="1"/>
      <c r="AD602" s="1"/>
      <c r="AE602" s="183">
        <f t="shared" si="58"/>
        <v>140</v>
      </c>
    </row>
    <row r="603" spans="1:31" x14ac:dyDescent="0.2">
      <c r="A603" s="133" t="s">
        <v>6407</v>
      </c>
      <c r="B603" s="133" t="s">
        <v>4559</v>
      </c>
      <c r="C603" s="136" t="s">
        <v>5790</v>
      </c>
      <c r="D603" s="136" t="s">
        <v>4288</v>
      </c>
      <c r="E603" s="136" t="s">
        <v>6419</v>
      </c>
      <c r="F603" s="133" t="s">
        <v>6420</v>
      </c>
      <c r="G603" s="136" t="s">
        <v>3620</v>
      </c>
      <c r="H603" s="133">
        <v>303</v>
      </c>
      <c r="I603" s="133">
        <v>1</v>
      </c>
      <c r="J603" s="133">
        <v>62</v>
      </c>
      <c r="K603" s="133">
        <v>45</v>
      </c>
      <c r="L603" s="133">
        <v>50</v>
      </c>
      <c r="M603" s="133" t="s">
        <v>5500</v>
      </c>
      <c r="N603" s="136" t="s">
        <v>3633</v>
      </c>
      <c r="O603" s="133" t="s">
        <v>6418</v>
      </c>
      <c r="P603" s="133" t="s">
        <v>4816</v>
      </c>
      <c r="Q603" s="166">
        <v>41957</v>
      </c>
      <c r="R603" s="1">
        <v>3.21</v>
      </c>
      <c r="S603" s="1">
        <v>59.5</v>
      </c>
      <c r="V603" s="1">
        <v>33600</v>
      </c>
      <c r="W603" s="182">
        <f t="shared" si="59"/>
        <v>43.994999999999997</v>
      </c>
      <c r="X603" s="1" t="s">
        <v>4868</v>
      </c>
      <c r="AA603" s="183">
        <f t="shared" si="56"/>
        <v>15.051932773109243</v>
      </c>
      <c r="AB603" s="183">
        <f t="shared" si="57"/>
        <v>11.2017136</v>
      </c>
      <c r="AC603" s="1"/>
      <c r="AD603" s="1"/>
      <c r="AE603" s="183">
        <f t="shared" si="58"/>
        <v>173.6</v>
      </c>
    </row>
    <row r="604" spans="1:31" x14ac:dyDescent="0.2">
      <c r="A604" s="133" t="s">
        <v>6408</v>
      </c>
      <c r="B604" s="133" t="s">
        <v>4559</v>
      </c>
      <c r="C604" s="136" t="s">
        <v>5790</v>
      </c>
      <c r="D604" s="136" t="s">
        <v>4292</v>
      </c>
      <c r="E604" s="136" t="s">
        <v>6421</v>
      </c>
      <c r="F604" s="133" t="s">
        <v>6422</v>
      </c>
      <c r="G604" s="136" t="s">
        <v>3620</v>
      </c>
      <c r="H604" s="133">
        <v>303</v>
      </c>
      <c r="I604" s="133">
        <v>1</v>
      </c>
      <c r="J604" s="133">
        <v>50</v>
      </c>
      <c r="K604" s="133">
        <v>45</v>
      </c>
      <c r="L604" s="133">
        <v>50</v>
      </c>
      <c r="M604" s="133" t="s">
        <v>5500</v>
      </c>
      <c r="N604" s="136" t="s">
        <v>3633</v>
      </c>
      <c r="O604" s="133" t="s">
        <v>6423</v>
      </c>
      <c r="P604" s="133" t="s">
        <v>4816</v>
      </c>
      <c r="Q604" s="166">
        <v>41960</v>
      </c>
      <c r="R604" s="1">
        <v>3.21</v>
      </c>
      <c r="S604" s="1">
        <v>59.5</v>
      </c>
      <c r="V604" s="1">
        <v>33600</v>
      </c>
      <c r="W604" s="182">
        <f t="shared" si="59"/>
        <v>43.994999999999997</v>
      </c>
      <c r="X604" s="1" t="s">
        <v>4868</v>
      </c>
      <c r="AA604" s="183">
        <f t="shared" si="56"/>
        <v>12.138655462184873</v>
      </c>
      <c r="AB604" s="183">
        <f t="shared" si="57"/>
        <v>9.0336400000000019</v>
      </c>
      <c r="AC604" s="1"/>
      <c r="AD604" s="1"/>
      <c r="AE604" s="183">
        <f t="shared" si="58"/>
        <v>140</v>
      </c>
    </row>
    <row r="605" spans="1:31" x14ac:dyDescent="0.2">
      <c r="A605" s="133" t="s">
        <v>6409</v>
      </c>
      <c r="B605" s="133" t="s">
        <v>4559</v>
      </c>
      <c r="C605" s="136" t="s">
        <v>5790</v>
      </c>
      <c r="D605" s="136" t="s">
        <v>2730</v>
      </c>
      <c r="E605" s="136" t="s">
        <v>6424</v>
      </c>
      <c r="F605" s="133" t="s">
        <v>6425</v>
      </c>
      <c r="G605" s="136" t="s">
        <v>3620</v>
      </c>
      <c r="H605" s="133">
        <v>303</v>
      </c>
      <c r="I605" s="133">
        <v>1</v>
      </c>
      <c r="J605" s="133">
        <v>50</v>
      </c>
      <c r="K605" s="133">
        <v>45</v>
      </c>
      <c r="L605" s="133">
        <v>50</v>
      </c>
      <c r="M605" s="133" t="s">
        <v>5500</v>
      </c>
      <c r="N605" s="136" t="s">
        <v>3633</v>
      </c>
      <c r="O605" s="133" t="s">
        <v>6423</v>
      </c>
      <c r="P605" s="133" t="s">
        <v>4816</v>
      </c>
      <c r="Q605" s="166">
        <v>41961</v>
      </c>
      <c r="R605" s="1">
        <v>3.21</v>
      </c>
      <c r="S605" s="1">
        <v>59.5</v>
      </c>
      <c r="V605" s="1">
        <v>33600</v>
      </c>
      <c r="W605" s="182">
        <f t="shared" si="59"/>
        <v>43.994999999999997</v>
      </c>
      <c r="X605" s="1" t="s">
        <v>4868</v>
      </c>
      <c r="AA605" s="183">
        <f t="shared" si="56"/>
        <v>12.138655462184873</v>
      </c>
      <c r="AB605" s="183">
        <f t="shared" si="57"/>
        <v>9.0336400000000019</v>
      </c>
      <c r="AC605" s="1"/>
      <c r="AD605" s="1"/>
      <c r="AE605" s="183">
        <f t="shared" si="58"/>
        <v>140</v>
      </c>
    </row>
    <row r="606" spans="1:31" x14ac:dyDescent="0.2">
      <c r="A606" s="133" t="s">
        <v>6410</v>
      </c>
      <c r="B606" s="133" t="s">
        <v>4559</v>
      </c>
      <c r="C606" s="136" t="s">
        <v>5790</v>
      </c>
      <c r="D606" s="136" t="s">
        <v>4296</v>
      </c>
      <c r="E606" s="136" t="s">
        <v>6426</v>
      </c>
      <c r="F606" s="133" t="s">
        <v>6427</v>
      </c>
      <c r="G606" s="136" t="s">
        <v>3620</v>
      </c>
      <c r="H606" s="133">
        <v>303</v>
      </c>
      <c r="I606" s="133">
        <v>1</v>
      </c>
      <c r="J606" s="133">
        <v>50</v>
      </c>
      <c r="K606" s="133">
        <v>45</v>
      </c>
      <c r="L606" s="133">
        <v>50</v>
      </c>
      <c r="M606" s="133" t="s">
        <v>5500</v>
      </c>
      <c r="N606" s="136" t="s">
        <v>3633</v>
      </c>
      <c r="O606" s="133" t="s">
        <v>6428</v>
      </c>
      <c r="P606" s="133" t="s">
        <v>2277</v>
      </c>
      <c r="Q606" s="166">
        <v>41964</v>
      </c>
      <c r="R606" s="1">
        <v>3.21</v>
      </c>
      <c r="S606" s="1">
        <v>59.5</v>
      </c>
      <c r="V606" s="1">
        <v>33600</v>
      </c>
      <c r="W606" s="182">
        <f t="shared" si="59"/>
        <v>43.994999999999997</v>
      </c>
      <c r="X606" s="1" t="s">
        <v>4868</v>
      </c>
      <c r="AA606" s="183">
        <f t="shared" si="56"/>
        <v>12.138655462184873</v>
      </c>
      <c r="AB606" s="183">
        <f t="shared" si="57"/>
        <v>9.0336400000000019</v>
      </c>
      <c r="AC606" s="1"/>
      <c r="AD606" s="1"/>
      <c r="AE606" s="183">
        <f t="shared" si="58"/>
        <v>140</v>
      </c>
    </row>
    <row r="607" spans="1:31" x14ac:dyDescent="0.2">
      <c r="A607" s="133" t="s">
        <v>6411</v>
      </c>
      <c r="B607" s="133" t="s">
        <v>4559</v>
      </c>
      <c r="C607" s="136" t="s">
        <v>5790</v>
      </c>
      <c r="D607" s="136" t="s">
        <v>4301</v>
      </c>
      <c r="E607" s="136" t="s">
        <v>6429</v>
      </c>
      <c r="F607" s="133" t="s">
        <v>6430</v>
      </c>
      <c r="G607" s="136" t="s">
        <v>3620</v>
      </c>
      <c r="H607" s="133">
        <v>303</v>
      </c>
      <c r="I607" s="133">
        <v>1</v>
      </c>
      <c r="J607" s="133">
        <v>50</v>
      </c>
      <c r="K607" s="133">
        <v>45</v>
      </c>
      <c r="L607" s="133">
        <v>50</v>
      </c>
      <c r="M607" s="133" t="s">
        <v>5500</v>
      </c>
      <c r="N607" s="136" t="s">
        <v>3633</v>
      </c>
      <c r="O607" s="133" t="s">
        <v>6428</v>
      </c>
      <c r="P607" s="133" t="s">
        <v>2277</v>
      </c>
      <c r="Q607" s="166">
        <v>41967</v>
      </c>
      <c r="R607" s="1">
        <v>3.21</v>
      </c>
      <c r="S607" s="1">
        <v>59.5</v>
      </c>
      <c r="V607" s="1">
        <v>33600</v>
      </c>
      <c r="W607" s="182">
        <f t="shared" si="59"/>
        <v>43.994999999999997</v>
      </c>
      <c r="X607" s="1" t="s">
        <v>4868</v>
      </c>
      <c r="AA607" s="183">
        <f t="shared" si="56"/>
        <v>12.138655462184873</v>
      </c>
      <c r="AB607" s="183">
        <f t="shared" si="57"/>
        <v>9.0336400000000019</v>
      </c>
      <c r="AC607" s="1"/>
      <c r="AD607" s="1"/>
      <c r="AE607" s="183">
        <f t="shared" si="58"/>
        <v>140</v>
      </c>
    </row>
    <row r="608" spans="1:31" x14ac:dyDescent="0.2">
      <c r="A608" s="133" t="s">
        <v>6412</v>
      </c>
      <c r="B608" s="133" t="s">
        <v>4559</v>
      </c>
      <c r="C608" s="136" t="s">
        <v>5790</v>
      </c>
      <c r="D608" s="136" t="s">
        <v>2638</v>
      </c>
      <c r="E608" s="136" t="s">
        <v>6431</v>
      </c>
      <c r="F608" s="133" t="s">
        <v>6432</v>
      </c>
      <c r="G608" s="136" t="s">
        <v>3620</v>
      </c>
      <c r="H608" s="133">
        <v>303</v>
      </c>
      <c r="I608" s="133">
        <v>1</v>
      </c>
      <c r="J608" s="133">
        <v>50</v>
      </c>
      <c r="K608" s="133">
        <v>45</v>
      </c>
      <c r="L608" s="133">
        <v>50</v>
      </c>
      <c r="M608" s="133" t="s">
        <v>5500</v>
      </c>
      <c r="N608" s="136" t="s">
        <v>3633</v>
      </c>
      <c r="O608" s="133" t="s">
        <v>6433</v>
      </c>
      <c r="P608" s="133" t="s">
        <v>4816</v>
      </c>
      <c r="Q608" s="166">
        <v>41969</v>
      </c>
      <c r="R608" s="1">
        <v>3.21</v>
      </c>
      <c r="S608" s="1">
        <v>59.5</v>
      </c>
      <c r="V608" s="1">
        <v>33600</v>
      </c>
      <c r="W608" s="182">
        <f t="shared" si="59"/>
        <v>43.994999999999997</v>
      </c>
      <c r="X608" s="1" t="s">
        <v>4868</v>
      </c>
      <c r="AA608" s="183">
        <f t="shared" ref="AA608:AA621" si="60">K608*100*R608*(J608)/(S608*1000)</f>
        <v>12.138655462184873</v>
      </c>
      <c r="AB608" s="183">
        <f t="shared" ref="AB608:AB621" si="61">(V608*(J608*I608)*1.1)/9000*W608/1000</f>
        <v>9.0336400000000019</v>
      </c>
      <c r="AC608" s="1"/>
      <c r="AD608" s="1"/>
      <c r="AE608" s="183">
        <f t="shared" ref="AE608:AE621" si="62">J608*I608*(G608/100)</f>
        <v>140</v>
      </c>
    </row>
    <row r="609" spans="1:31" x14ac:dyDescent="0.2">
      <c r="A609" s="133" t="s">
        <v>6413</v>
      </c>
      <c r="B609" s="133" t="s">
        <v>4559</v>
      </c>
      <c r="C609" s="136" t="s">
        <v>5790</v>
      </c>
      <c r="D609" s="136" t="s">
        <v>878</v>
      </c>
      <c r="E609" s="136" t="s">
        <v>6434</v>
      </c>
      <c r="F609" s="133" t="s">
        <v>6435</v>
      </c>
      <c r="G609" s="136" t="s">
        <v>3620</v>
      </c>
      <c r="H609" s="133">
        <v>303</v>
      </c>
      <c r="I609" s="133">
        <v>1</v>
      </c>
      <c r="J609" s="566">
        <v>29</v>
      </c>
      <c r="K609" s="133">
        <v>45</v>
      </c>
      <c r="L609" s="133">
        <v>50</v>
      </c>
      <c r="M609" s="133" t="s">
        <v>5500</v>
      </c>
      <c r="N609" s="136" t="s">
        <v>3633</v>
      </c>
      <c r="O609" s="133" t="s">
        <v>6436</v>
      </c>
      <c r="P609" s="133" t="s">
        <v>663</v>
      </c>
      <c r="Q609" s="166">
        <v>41963</v>
      </c>
      <c r="R609" s="1">
        <v>3.21</v>
      </c>
      <c r="S609" s="1">
        <v>59.5</v>
      </c>
      <c r="V609" s="1">
        <v>33600</v>
      </c>
      <c r="W609" s="182">
        <f t="shared" si="59"/>
        <v>43.994999999999997</v>
      </c>
      <c r="X609" s="1" t="s">
        <v>4868</v>
      </c>
      <c r="AA609" s="183">
        <f t="shared" si="60"/>
        <v>7.0404201680672269</v>
      </c>
      <c r="AB609" s="183">
        <f t="shared" si="61"/>
        <v>5.2395111999999999</v>
      </c>
      <c r="AC609" s="1"/>
      <c r="AD609" s="1"/>
      <c r="AE609" s="183">
        <f t="shared" si="62"/>
        <v>81.199999999999989</v>
      </c>
    </row>
    <row r="610" spans="1:31" ht="13.5" thickBot="1" x14ac:dyDescent="0.25">
      <c r="A610" s="133" t="s">
        <v>6414</v>
      </c>
      <c r="B610" s="133" t="s">
        <v>4559</v>
      </c>
      <c r="C610" s="136" t="s">
        <v>5790</v>
      </c>
      <c r="D610" s="136" t="s">
        <v>4294</v>
      </c>
      <c r="E610" s="136" t="s">
        <v>6437</v>
      </c>
      <c r="F610" s="133" t="s">
        <v>6438</v>
      </c>
      <c r="G610" s="136" t="s">
        <v>3620</v>
      </c>
      <c r="H610" s="133">
        <v>303</v>
      </c>
      <c r="I610" s="133">
        <v>1</v>
      </c>
      <c r="J610" s="133">
        <v>29</v>
      </c>
      <c r="K610" s="133">
        <v>45</v>
      </c>
      <c r="L610" s="133">
        <v>50</v>
      </c>
      <c r="M610" s="133" t="s">
        <v>5500</v>
      </c>
      <c r="N610" s="136" t="s">
        <v>3633</v>
      </c>
      <c r="O610" s="133" t="s">
        <v>6423</v>
      </c>
      <c r="P610" s="133" t="s">
        <v>663</v>
      </c>
      <c r="Q610" s="166">
        <v>41963</v>
      </c>
      <c r="R610" s="308">
        <v>3.21</v>
      </c>
      <c r="S610" s="1">
        <v>59.5</v>
      </c>
      <c r="V610" s="1">
        <v>33600</v>
      </c>
      <c r="W610" s="182">
        <f t="shared" si="59"/>
        <v>43.994999999999997</v>
      </c>
      <c r="X610" s="1" t="s">
        <v>4868</v>
      </c>
      <c r="AA610" s="183">
        <f t="shared" si="60"/>
        <v>7.0404201680672269</v>
      </c>
      <c r="AB610" s="183">
        <f t="shared" si="61"/>
        <v>5.2395111999999999</v>
      </c>
      <c r="AC610" s="1"/>
      <c r="AD610" s="1"/>
      <c r="AE610" s="183">
        <f t="shared" si="62"/>
        <v>81.199999999999989</v>
      </c>
    </row>
    <row r="611" spans="1:31" x14ac:dyDescent="0.2">
      <c r="A611" s="133" t="s">
        <v>6415</v>
      </c>
      <c r="B611" s="133" t="s">
        <v>4559</v>
      </c>
      <c r="C611" s="136" t="s">
        <v>5790</v>
      </c>
      <c r="D611" s="136" t="s">
        <v>4308</v>
      </c>
      <c r="E611" s="136" t="s">
        <v>6439</v>
      </c>
      <c r="F611" s="133" t="s">
        <v>6440</v>
      </c>
      <c r="G611" s="136" t="s">
        <v>3620</v>
      </c>
      <c r="H611" s="133">
        <v>303</v>
      </c>
      <c r="I611" s="133">
        <v>1</v>
      </c>
      <c r="J611" s="133">
        <v>58.5</v>
      </c>
      <c r="K611" s="133">
        <v>45</v>
      </c>
      <c r="L611" s="133">
        <v>50</v>
      </c>
      <c r="M611" s="133" t="s">
        <v>5500</v>
      </c>
      <c r="N611" s="136" t="s">
        <v>3633</v>
      </c>
      <c r="O611" s="133" t="s">
        <v>6433</v>
      </c>
      <c r="P611" s="133" t="s">
        <v>4816</v>
      </c>
      <c r="Q611" s="166">
        <v>41974</v>
      </c>
      <c r="R611" s="1">
        <v>3.21</v>
      </c>
      <c r="S611" s="1">
        <v>59.5</v>
      </c>
      <c r="V611" s="1">
        <v>33600</v>
      </c>
      <c r="W611" s="182">
        <f t="shared" si="59"/>
        <v>43.994999999999997</v>
      </c>
      <c r="X611" s="1" t="s">
        <v>4868</v>
      </c>
      <c r="AA611" s="183">
        <f t="shared" si="60"/>
        <v>14.202226890756302</v>
      </c>
      <c r="AB611" s="183">
        <f t="shared" si="61"/>
        <v>10.5693588</v>
      </c>
      <c r="AC611" s="1"/>
      <c r="AD611" s="1"/>
      <c r="AE611" s="183">
        <f t="shared" si="62"/>
        <v>163.79999999999998</v>
      </c>
    </row>
    <row r="612" spans="1:31" x14ac:dyDescent="0.2">
      <c r="A612" s="133" t="s">
        <v>6532</v>
      </c>
      <c r="B612" s="133" t="s">
        <v>4559</v>
      </c>
      <c r="C612" s="136" t="s">
        <v>5790</v>
      </c>
      <c r="D612" s="136" t="s">
        <v>3784</v>
      </c>
      <c r="E612" s="136" t="s">
        <v>6533</v>
      </c>
      <c r="F612" s="133" t="s">
        <v>6534</v>
      </c>
      <c r="G612" s="136" t="s">
        <v>3620</v>
      </c>
      <c r="H612" s="133">
        <v>303</v>
      </c>
      <c r="I612" s="133">
        <v>1</v>
      </c>
      <c r="J612" s="133">
        <v>50</v>
      </c>
      <c r="K612" s="133">
        <v>54</v>
      </c>
      <c r="L612" s="133">
        <v>50</v>
      </c>
      <c r="M612" s="133" t="s">
        <v>3594</v>
      </c>
      <c r="N612" s="136" t="s">
        <v>3595</v>
      </c>
      <c r="O612" s="133" t="s">
        <v>1382</v>
      </c>
      <c r="P612" s="133" t="s">
        <v>4816</v>
      </c>
      <c r="Q612" s="166">
        <v>41982</v>
      </c>
      <c r="R612" s="1">
        <v>3.21</v>
      </c>
      <c r="S612" s="1">
        <v>85.5</v>
      </c>
      <c r="V612" s="1">
        <v>33600</v>
      </c>
      <c r="W612" s="182">
        <f t="shared" si="59"/>
        <v>43.994999999999997</v>
      </c>
      <c r="X612" s="1" t="s">
        <v>4868</v>
      </c>
      <c r="AA612" s="183">
        <f t="shared" si="60"/>
        <v>10.136842105263158</v>
      </c>
      <c r="AB612" s="183">
        <f t="shared" si="61"/>
        <v>9.0336400000000019</v>
      </c>
      <c r="AC612" s="1"/>
      <c r="AD612" s="1"/>
      <c r="AE612" s="183">
        <f t="shared" si="62"/>
        <v>140</v>
      </c>
    </row>
    <row r="613" spans="1:31" x14ac:dyDescent="0.2">
      <c r="A613" s="133" t="s">
        <v>6536</v>
      </c>
      <c r="B613" s="133" t="s">
        <v>4559</v>
      </c>
      <c r="C613" s="136" t="s">
        <v>5790</v>
      </c>
      <c r="D613" s="136" t="s">
        <v>515</v>
      </c>
      <c r="E613" s="136" t="s">
        <v>6537</v>
      </c>
      <c r="F613" s="133" t="s">
        <v>6568</v>
      </c>
      <c r="G613" s="136" t="s">
        <v>3620</v>
      </c>
      <c r="H613" s="133">
        <v>303</v>
      </c>
      <c r="I613" s="133">
        <v>1</v>
      </c>
      <c r="J613" s="133">
        <v>50</v>
      </c>
      <c r="K613" s="133">
        <v>54</v>
      </c>
      <c r="L613" s="133">
        <v>50</v>
      </c>
      <c r="M613" s="133" t="s">
        <v>3594</v>
      </c>
      <c r="N613" s="136" t="s">
        <v>3595</v>
      </c>
      <c r="O613" s="133" t="s">
        <v>1382</v>
      </c>
      <c r="P613" s="133" t="s">
        <v>4816</v>
      </c>
      <c r="Q613" s="166">
        <v>41985</v>
      </c>
      <c r="R613" s="1">
        <v>3.21</v>
      </c>
      <c r="S613" s="1">
        <v>85.5</v>
      </c>
      <c r="V613" s="1">
        <v>33600</v>
      </c>
      <c r="W613" s="182">
        <f t="shared" si="59"/>
        <v>43.994999999999997</v>
      </c>
      <c r="X613" s="1" t="s">
        <v>4868</v>
      </c>
      <c r="AA613" s="183">
        <f t="shared" si="60"/>
        <v>10.136842105263158</v>
      </c>
      <c r="AB613" s="183">
        <f t="shared" si="61"/>
        <v>9.0336400000000019</v>
      </c>
      <c r="AC613" s="1"/>
      <c r="AD613" s="1"/>
      <c r="AE613" s="183">
        <f t="shared" si="62"/>
        <v>140</v>
      </c>
    </row>
    <row r="614" spans="1:31" ht="13.5" thickBot="1" x14ac:dyDescent="0.25">
      <c r="A614" s="133" t="s">
        <v>6538</v>
      </c>
      <c r="B614" s="133" t="s">
        <v>4559</v>
      </c>
      <c r="C614" s="136" t="s">
        <v>5790</v>
      </c>
      <c r="D614" s="136" t="s">
        <v>518</v>
      </c>
      <c r="E614" s="136" t="s">
        <v>6539</v>
      </c>
      <c r="F614" s="133" t="s">
        <v>6540</v>
      </c>
      <c r="G614" s="136" t="s">
        <v>3620</v>
      </c>
      <c r="H614" s="133">
        <v>303</v>
      </c>
      <c r="I614" s="133">
        <v>1</v>
      </c>
      <c r="J614" s="133">
        <v>50</v>
      </c>
      <c r="K614" s="133">
        <v>54</v>
      </c>
      <c r="L614" s="133">
        <v>50</v>
      </c>
      <c r="M614" s="133" t="s">
        <v>3594</v>
      </c>
      <c r="N614" s="136" t="s">
        <v>3595</v>
      </c>
      <c r="O614" s="133" t="s">
        <v>1382</v>
      </c>
      <c r="P614" s="133" t="s">
        <v>4816</v>
      </c>
      <c r="Q614" s="166">
        <v>41989</v>
      </c>
      <c r="R614" s="308">
        <v>3.21</v>
      </c>
      <c r="S614" s="1">
        <v>85.5</v>
      </c>
      <c r="V614" s="1">
        <v>33600</v>
      </c>
      <c r="W614" s="182">
        <f t="shared" si="59"/>
        <v>43.994999999999997</v>
      </c>
      <c r="X614" s="1" t="s">
        <v>4868</v>
      </c>
      <c r="AA614" s="183">
        <f t="shared" si="60"/>
        <v>10.136842105263158</v>
      </c>
      <c r="AB614" s="183">
        <f t="shared" si="61"/>
        <v>9.0336400000000019</v>
      </c>
      <c r="AC614" s="1"/>
      <c r="AD614" s="1"/>
      <c r="AE614" s="183">
        <f t="shared" si="62"/>
        <v>140</v>
      </c>
    </row>
    <row r="615" spans="1:31" x14ac:dyDescent="0.2">
      <c r="A615" s="133" t="s">
        <v>6541</v>
      </c>
      <c r="B615" s="133" t="s">
        <v>4559</v>
      </c>
      <c r="C615" s="136" t="s">
        <v>5790</v>
      </c>
      <c r="D615" s="136" t="s">
        <v>2734</v>
      </c>
      <c r="E615" s="136" t="s">
        <v>6542</v>
      </c>
      <c r="F615" s="133" t="s">
        <v>6543</v>
      </c>
      <c r="G615" s="136" t="s">
        <v>3620</v>
      </c>
      <c r="H615" s="133">
        <v>303</v>
      </c>
      <c r="I615" s="133">
        <v>1</v>
      </c>
      <c r="J615" s="133">
        <v>50</v>
      </c>
      <c r="K615" s="133">
        <v>54</v>
      </c>
      <c r="L615" s="133">
        <v>50</v>
      </c>
      <c r="M615" s="133" t="s">
        <v>3594</v>
      </c>
      <c r="N615" s="136" t="s">
        <v>3595</v>
      </c>
      <c r="O615" s="133" t="s">
        <v>1382</v>
      </c>
      <c r="P615" s="133" t="s">
        <v>4816</v>
      </c>
      <c r="Q615" s="166">
        <v>42009</v>
      </c>
      <c r="R615" s="1">
        <v>3.21</v>
      </c>
      <c r="S615" s="1">
        <v>85.5</v>
      </c>
      <c r="V615" s="1">
        <v>33600</v>
      </c>
      <c r="W615" s="182">
        <f t="shared" si="59"/>
        <v>43.994999999999997</v>
      </c>
      <c r="X615" s="1" t="s">
        <v>4868</v>
      </c>
      <c r="AA615" s="183">
        <f t="shared" si="60"/>
        <v>10.136842105263158</v>
      </c>
      <c r="AB615" s="183">
        <f t="shared" si="61"/>
        <v>9.0336400000000019</v>
      </c>
      <c r="AC615" s="1"/>
      <c r="AD615" s="1"/>
      <c r="AE615" s="183">
        <f t="shared" si="62"/>
        <v>140</v>
      </c>
    </row>
    <row r="616" spans="1:31" x14ac:dyDescent="0.2">
      <c r="A616" s="133">
        <v>50</v>
      </c>
      <c r="B616" s="133" t="s">
        <v>4559</v>
      </c>
      <c r="C616" s="136" t="s">
        <v>5790</v>
      </c>
      <c r="D616" s="136" t="s">
        <v>522</v>
      </c>
      <c r="E616" s="136" t="s">
        <v>6545</v>
      </c>
      <c r="F616" s="133" t="s">
        <v>6546</v>
      </c>
      <c r="G616" s="136" t="s">
        <v>3620</v>
      </c>
      <c r="H616" s="133">
        <v>303</v>
      </c>
      <c r="I616" s="133">
        <v>1</v>
      </c>
      <c r="J616" s="566">
        <v>50</v>
      </c>
      <c r="K616" s="133">
        <v>54</v>
      </c>
      <c r="L616" s="133">
        <v>50</v>
      </c>
      <c r="M616" s="133" t="s">
        <v>3594</v>
      </c>
      <c r="N616" s="136" t="s">
        <v>3595</v>
      </c>
      <c r="O616" s="133" t="s">
        <v>1382</v>
      </c>
      <c r="P616" s="133" t="s">
        <v>3366</v>
      </c>
      <c r="Q616" s="166">
        <v>42010</v>
      </c>
      <c r="R616" s="1">
        <v>3.21</v>
      </c>
      <c r="S616" s="1">
        <v>85.5</v>
      </c>
      <c r="V616" s="1">
        <v>33600</v>
      </c>
      <c r="W616" s="182">
        <f t="shared" si="59"/>
        <v>43.994999999999997</v>
      </c>
      <c r="X616" s="1" t="s">
        <v>4868</v>
      </c>
      <c r="AA616" s="183">
        <f t="shared" si="60"/>
        <v>10.136842105263158</v>
      </c>
      <c r="AB616" s="183">
        <f t="shared" si="61"/>
        <v>9.0336400000000019</v>
      </c>
      <c r="AC616" s="1"/>
      <c r="AD616" s="1"/>
      <c r="AE616" s="183">
        <f t="shared" si="62"/>
        <v>140</v>
      </c>
    </row>
    <row r="617" spans="1:31" x14ac:dyDescent="0.2">
      <c r="A617" s="133" t="s">
        <v>6547</v>
      </c>
      <c r="B617" s="133" t="s">
        <v>4559</v>
      </c>
      <c r="C617" s="136" t="s">
        <v>5790</v>
      </c>
      <c r="D617" s="136" t="s">
        <v>525</v>
      </c>
      <c r="E617" s="136" t="s">
        <v>6548</v>
      </c>
      <c r="F617" s="133" t="s">
        <v>6549</v>
      </c>
      <c r="G617" s="136" t="s">
        <v>3620</v>
      </c>
      <c r="H617" s="133">
        <v>303</v>
      </c>
      <c r="I617" s="133">
        <v>1</v>
      </c>
      <c r="J617" s="133">
        <v>50</v>
      </c>
      <c r="K617" s="133">
        <v>54</v>
      </c>
      <c r="L617" s="133">
        <v>50</v>
      </c>
      <c r="M617" s="133" t="s">
        <v>3594</v>
      </c>
      <c r="N617" s="136" t="s">
        <v>3595</v>
      </c>
      <c r="O617" s="133" t="s">
        <v>1382</v>
      </c>
      <c r="P617" s="133" t="s">
        <v>4816</v>
      </c>
      <c r="Q617" s="166">
        <v>42012</v>
      </c>
      <c r="R617" s="1">
        <v>3.21</v>
      </c>
      <c r="S617" s="1">
        <v>85.5</v>
      </c>
      <c r="V617" s="1">
        <v>33600</v>
      </c>
      <c r="W617" s="182">
        <f t="shared" si="59"/>
        <v>43.994999999999997</v>
      </c>
      <c r="X617" s="1" t="s">
        <v>4868</v>
      </c>
      <c r="AA617" s="183">
        <f t="shared" si="60"/>
        <v>10.136842105263158</v>
      </c>
      <c r="AB617" s="183">
        <f t="shared" si="61"/>
        <v>9.0336400000000019</v>
      </c>
      <c r="AC617" s="1"/>
      <c r="AD617" s="1"/>
      <c r="AE617" s="183">
        <f t="shared" si="62"/>
        <v>140</v>
      </c>
    </row>
    <row r="618" spans="1:31" x14ac:dyDescent="0.2">
      <c r="A618" s="133" t="s">
        <v>6550</v>
      </c>
      <c r="B618" s="133" t="s">
        <v>4559</v>
      </c>
      <c r="C618" s="136" t="s">
        <v>5790</v>
      </c>
      <c r="D618" s="136" t="s">
        <v>529</v>
      </c>
      <c r="E618" s="136" t="s">
        <v>6551</v>
      </c>
      <c r="F618" s="133" t="s">
        <v>6552</v>
      </c>
      <c r="G618" s="136" t="s">
        <v>3620</v>
      </c>
      <c r="H618" s="133">
        <v>303</v>
      </c>
      <c r="I618" s="133">
        <v>1</v>
      </c>
      <c r="J618" s="133">
        <v>50</v>
      </c>
      <c r="K618" s="133">
        <v>54</v>
      </c>
      <c r="L618" s="133">
        <v>50</v>
      </c>
      <c r="M618" s="133" t="s">
        <v>3594</v>
      </c>
      <c r="N618" s="136" t="s">
        <v>3595</v>
      </c>
      <c r="O618" s="133" t="s">
        <v>1382</v>
      </c>
      <c r="P618" s="133" t="s">
        <v>663</v>
      </c>
      <c r="Q618" s="166">
        <v>42016</v>
      </c>
      <c r="R618" s="1">
        <v>3.21</v>
      </c>
      <c r="S618" s="1">
        <v>85.5</v>
      </c>
      <c r="V618" s="1">
        <v>33600</v>
      </c>
      <c r="W618" s="182">
        <f t="shared" si="59"/>
        <v>43.994999999999997</v>
      </c>
      <c r="X618" s="1" t="s">
        <v>4868</v>
      </c>
      <c r="AA618" s="183">
        <f t="shared" si="60"/>
        <v>10.136842105263158</v>
      </c>
      <c r="AB618" s="183">
        <f t="shared" si="61"/>
        <v>9.0336400000000019</v>
      </c>
      <c r="AC618" s="1"/>
      <c r="AD618" s="1"/>
      <c r="AE618" s="183">
        <f t="shared" si="62"/>
        <v>140</v>
      </c>
    </row>
    <row r="619" spans="1:31" x14ac:dyDescent="0.2">
      <c r="A619" s="133" t="s">
        <v>6553</v>
      </c>
      <c r="B619" s="133" t="s">
        <v>4559</v>
      </c>
      <c r="C619" s="136" t="s">
        <v>5790</v>
      </c>
      <c r="D619" s="136" t="s">
        <v>534</v>
      </c>
      <c r="E619" s="136" t="s">
        <v>6554</v>
      </c>
      <c r="F619" s="133" t="s">
        <v>6555</v>
      </c>
      <c r="G619" s="136" t="s">
        <v>3620</v>
      </c>
      <c r="H619" s="133">
        <v>303</v>
      </c>
      <c r="I619" s="133">
        <v>1</v>
      </c>
      <c r="J619" s="133">
        <v>50</v>
      </c>
      <c r="K619" s="133">
        <v>54</v>
      </c>
      <c r="L619" s="133">
        <v>50</v>
      </c>
      <c r="M619" s="133" t="s">
        <v>3594</v>
      </c>
      <c r="N619" s="136" t="s">
        <v>3595</v>
      </c>
      <c r="O619" s="133" t="s">
        <v>1382</v>
      </c>
      <c r="P619" s="133" t="s">
        <v>4816</v>
      </c>
      <c r="Q619" s="166">
        <v>42017</v>
      </c>
      <c r="R619" s="1">
        <v>3.21</v>
      </c>
      <c r="S619" s="1">
        <v>85.5</v>
      </c>
      <c r="V619" s="1">
        <v>33600</v>
      </c>
      <c r="W619" s="182">
        <f t="shared" si="59"/>
        <v>43.994999999999997</v>
      </c>
      <c r="X619" s="1" t="s">
        <v>4868</v>
      </c>
      <c r="AA619" s="183">
        <f t="shared" si="60"/>
        <v>10.136842105263158</v>
      </c>
      <c r="AB619" s="183">
        <f t="shared" si="61"/>
        <v>9.0336400000000019</v>
      </c>
      <c r="AC619" s="1"/>
      <c r="AD619" s="1"/>
      <c r="AE619" s="183">
        <f t="shared" si="62"/>
        <v>140</v>
      </c>
    </row>
    <row r="620" spans="1:31" x14ac:dyDescent="0.2">
      <c r="A620" s="133" t="s">
        <v>6556</v>
      </c>
      <c r="B620" s="133" t="s">
        <v>4559</v>
      </c>
      <c r="C620" s="136" t="s">
        <v>5790</v>
      </c>
      <c r="D620" s="136" t="s">
        <v>537</v>
      </c>
      <c r="E620" s="136" t="s">
        <v>6557</v>
      </c>
      <c r="F620" s="133" t="s">
        <v>6558</v>
      </c>
      <c r="G620" s="136" t="s">
        <v>3620</v>
      </c>
      <c r="H620" s="133">
        <v>303</v>
      </c>
      <c r="I620" s="133">
        <v>1</v>
      </c>
      <c r="J620" s="133">
        <v>45</v>
      </c>
      <c r="K620" s="133">
        <v>54</v>
      </c>
      <c r="L620" s="133">
        <v>50</v>
      </c>
      <c r="M620" s="133" t="s">
        <v>3594</v>
      </c>
      <c r="N620" s="136" t="s">
        <v>3595</v>
      </c>
      <c r="O620" s="133" t="s">
        <v>1382</v>
      </c>
      <c r="P620" s="133" t="s">
        <v>4816</v>
      </c>
      <c r="Q620" s="133" t="s">
        <v>6677</v>
      </c>
      <c r="R620" s="1">
        <v>3.21</v>
      </c>
      <c r="S620" s="1">
        <v>85.5</v>
      </c>
      <c r="V620" s="1">
        <v>33600</v>
      </c>
      <c r="W620" s="182">
        <f t="shared" si="59"/>
        <v>43.994999999999997</v>
      </c>
      <c r="X620" s="1" t="s">
        <v>4868</v>
      </c>
      <c r="AA620" s="183">
        <f t="shared" si="60"/>
        <v>9.1231578947368419</v>
      </c>
      <c r="AB620" s="183">
        <f t="shared" si="61"/>
        <v>8.1302760000000021</v>
      </c>
      <c r="AC620" s="1"/>
      <c r="AD620" s="1"/>
      <c r="AE620" s="183">
        <f t="shared" si="62"/>
        <v>125.99999999999999</v>
      </c>
    </row>
    <row r="621" spans="1:31" x14ac:dyDescent="0.2">
      <c r="A621" s="133" t="s">
        <v>5259</v>
      </c>
      <c r="B621" s="133" t="s">
        <v>4559</v>
      </c>
      <c r="C621" s="136" t="s">
        <v>6062</v>
      </c>
      <c r="D621" s="136" t="s">
        <v>1651</v>
      </c>
      <c r="E621" s="136"/>
      <c r="F621" s="133" t="s">
        <v>634</v>
      </c>
      <c r="G621" s="136" t="s">
        <v>3620</v>
      </c>
      <c r="H621" s="133">
        <v>303</v>
      </c>
      <c r="I621" s="133">
        <v>1</v>
      </c>
      <c r="J621" s="133">
        <v>7</v>
      </c>
      <c r="K621" s="133">
        <v>36</v>
      </c>
      <c r="L621" s="133"/>
      <c r="M621" s="133" t="s">
        <v>6257</v>
      </c>
      <c r="N621" s="136" t="s">
        <v>4833</v>
      </c>
      <c r="O621" s="133" t="s">
        <v>6693</v>
      </c>
      <c r="P621" s="133" t="s">
        <v>4816</v>
      </c>
      <c r="Q621" s="166">
        <v>42031</v>
      </c>
      <c r="R621" s="181">
        <v>3.21</v>
      </c>
      <c r="S621" s="1">
        <v>59.5</v>
      </c>
      <c r="V621" s="1">
        <v>33600</v>
      </c>
      <c r="W621" s="182">
        <f t="shared" si="59"/>
        <v>43.994999999999997</v>
      </c>
      <c r="X621" s="1" t="s">
        <v>4868</v>
      </c>
      <c r="AA621" s="183">
        <f t="shared" si="60"/>
        <v>1.3595294117647059</v>
      </c>
      <c r="AB621" s="183">
        <f t="shared" si="61"/>
        <v>1.2647096000000002</v>
      </c>
      <c r="AC621" s="1"/>
      <c r="AD621" s="1"/>
      <c r="AE621" s="183">
        <f t="shared" si="62"/>
        <v>19.599999999999998</v>
      </c>
    </row>
    <row r="622" spans="1:31" ht="13.5" thickBot="1" x14ac:dyDescent="0.25">
      <c r="A622" s="133" t="s">
        <v>6575</v>
      </c>
      <c r="B622" s="133" t="s">
        <v>4559</v>
      </c>
      <c r="C622" s="136" t="s">
        <v>6062</v>
      </c>
      <c r="D622" s="136" t="s">
        <v>1634</v>
      </c>
      <c r="E622" s="136" t="s">
        <v>6153</v>
      </c>
      <c r="F622" s="133" t="s">
        <v>6166</v>
      </c>
      <c r="G622" s="136" t="s">
        <v>3620</v>
      </c>
      <c r="H622" s="133">
        <v>303</v>
      </c>
      <c r="I622" s="133">
        <v>1</v>
      </c>
      <c r="J622" s="133">
        <v>59</v>
      </c>
      <c r="K622" s="133">
        <v>45</v>
      </c>
      <c r="L622" s="133">
        <v>80</v>
      </c>
      <c r="M622" s="133" t="s">
        <v>6257</v>
      </c>
      <c r="N622" s="136" t="s">
        <v>2660</v>
      </c>
      <c r="O622" s="133" t="s">
        <v>6693</v>
      </c>
      <c r="P622" s="133" t="s">
        <v>4816</v>
      </c>
      <c r="Q622" s="166">
        <v>42031</v>
      </c>
      <c r="R622" s="210">
        <v>3.21</v>
      </c>
      <c r="S622" s="1">
        <v>59.5</v>
      </c>
      <c r="V622" s="1">
        <v>33600</v>
      </c>
      <c r="W622" s="182">
        <f t="shared" si="59"/>
        <v>43.994999999999997</v>
      </c>
      <c r="X622" s="1" t="s">
        <v>4868</v>
      </c>
      <c r="AA622" s="183">
        <f>K622*100*R622*(J622)/(S622*1000)</f>
        <v>14.323613445378152</v>
      </c>
      <c r="AB622" s="183">
        <f>(V622*(J622*I622)*1.1)/9000*W622/1000</f>
        <v>10.659695199999998</v>
      </c>
      <c r="AC622" s="1"/>
      <c r="AD622" s="1"/>
      <c r="AE622" s="183">
        <f>J622*I622*(G622/100)</f>
        <v>165.2</v>
      </c>
    </row>
    <row r="623" spans="1:31" x14ac:dyDescent="0.2">
      <c r="A623" s="133" t="s">
        <v>6743</v>
      </c>
      <c r="B623" s="133" t="s">
        <v>4559</v>
      </c>
      <c r="C623" s="136" t="s">
        <v>6062</v>
      </c>
      <c r="D623" s="136" t="s">
        <v>2730</v>
      </c>
      <c r="E623" s="136" t="s">
        <v>1745</v>
      </c>
      <c r="F623" s="133" t="s">
        <v>1746</v>
      </c>
      <c r="G623" s="136" t="s">
        <v>3620</v>
      </c>
      <c r="H623" s="133">
        <v>303</v>
      </c>
      <c r="I623" s="133">
        <v>1</v>
      </c>
      <c r="J623" s="133">
        <v>175</v>
      </c>
      <c r="K623" s="133">
        <v>36</v>
      </c>
      <c r="L623" s="133">
        <v>175</v>
      </c>
      <c r="M623" s="133" t="s">
        <v>6744</v>
      </c>
      <c r="N623" s="136" t="s">
        <v>2395</v>
      </c>
      <c r="O623" s="133" t="s">
        <v>6748</v>
      </c>
      <c r="P623" s="133" t="s">
        <v>4816</v>
      </c>
      <c r="Q623" s="166">
        <v>42054</v>
      </c>
      <c r="R623" s="1">
        <v>3.21</v>
      </c>
      <c r="S623" s="1">
        <v>59.5</v>
      </c>
      <c r="V623" s="1">
        <v>33600</v>
      </c>
      <c r="W623" s="182">
        <f t="shared" si="59"/>
        <v>43.994999999999997</v>
      </c>
      <c r="X623" s="1" t="s">
        <v>4868</v>
      </c>
      <c r="AA623" s="183">
        <f>K623*100*R623*(J623)/(S623*1000)</f>
        <v>33.988235294117644</v>
      </c>
      <c r="AB623" s="183">
        <f>(V623*(J623*I623)*1.1)/9000*W623/1000</f>
        <v>31.617740000000001</v>
      </c>
      <c r="AC623" s="1"/>
      <c r="AD623" s="1"/>
      <c r="AE623" s="183">
        <f>J623*I623*(G623/100)</f>
        <v>489.99999999999994</v>
      </c>
    </row>
    <row r="624" spans="1:31" x14ac:dyDescent="0.2">
      <c r="A624" s="133" t="s">
        <v>6772</v>
      </c>
      <c r="B624" s="133" t="s">
        <v>4559</v>
      </c>
      <c r="C624" s="136" t="s">
        <v>6062</v>
      </c>
      <c r="D624" s="136" t="s">
        <v>4294</v>
      </c>
      <c r="E624" s="136" t="s">
        <v>6773</v>
      </c>
      <c r="F624" s="133" t="s">
        <v>6774</v>
      </c>
      <c r="G624" s="136" t="s">
        <v>3620</v>
      </c>
      <c r="H624" s="133">
        <v>303</v>
      </c>
      <c r="I624" s="133">
        <v>1</v>
      </c>
      <c r="J624" s="133">
        <v>15.5</v>
      </c>
      <c r="K624" s="133">
        <v>54</v>
      </c>
      <c r="L624" s="133">
        <v>15.5</v>
      </c>
      <c r="M624" s="133" t="s">
        <v>6398</v>
      </c>
      <c r="N624" s="136" t="s">
        <v>4833</v>
      </c>
      <c r="O624" s="133" t="s">
        <v>5710</v>
      </c>
      <c r="P624" s="133" t="s">
        <v>4816</v>
      </c>
      <c r="Q624" s="166">
        <v>42054</v>
      </c>
      <c r="R624" s="1">
        <v>3.21</v>
      </c>
      <c r="S624" s="1">
        <v>72</v>
      </c>
      <c r="V624" s="1">
        <v>33600</v>
      </c>
      <c r="W624" s="182">
        <f t="shared" si="59"/>
        <v>43.994999999999997</v>
      </c>
      <c r="X624" s="1" t="s">
        <v>4868</v>
      </c>
      <c r="AA624" s="183">
        <f>K624*100*R624*(J624)/(S624*1000)</f>
        <v>3.7316250000000002</v>
      </c>
      <c r="AB624" s="183">
        <f>(V624*(J624*I624)*1.1)/9000*W624/1000</f>
        <v>2.8004283999999999</v>
      </c>
      <c r="AC624" s="1"/>
      <c r="AD624" s="1"/>
      <c r="AE624" s="183">
        <f>J624*I624*(G624/100)</f>
        <v>43.4</v>
      </c>
    </row>
    <row r="625" spans="1:31" ht="13.5" thickBot="1" x14ac:dyDescent="0.25">
      <c r="A625" s="133" t="s">
        <v>6775</v>
      </c>
      <c r="B625" s="133" t="s">
        <v>4559</v>
      </c>
      <c r="C625" s="136" t="s">
        <v>6062</v>
      </c>
      <c r="D625" s="136" t="s">
        <v>4296</v>
      </c>
      <c r="E625" s="136" t="s">
        <v>6776</v>
      </c>
      <c r="F625" s="133" t="s">
        <v>4001</v>
      </c>
      <c r="G625" s="136" t="s">
        <v>3620</v>
      </c>
      <c r="H625" s="133">
        <v>303</v>
      </c>
      <c r="I625" s="133">
        <v>1</v>
      </c>
      <c r="J625" s="133">
        <v>44</v>
      </c>
      <c r="K625" s="133">
        <v>45</v>
      </c>
      <c r="L625" s="133">
        <v>44</v>
      </c>
      <c r="M625" s="133" t="s">
        <v>6398</v>
      </c>
      <c r="N625" s="136" t="s">
        <v>3633</v>
      </c>
      <c r="O625" s="133" t="s">
        <v>5710</v>
      </c>
      <c r="P625" s="133" t="s">
        <v>2277</v>
      </c>
      <c r="Q625" s="166">
        <v>42059</v>
      </c>
      <c r="R625" s="308">
        <v>3.21</v>
      </c>
      <c r="S625" s="1">
        <v>72</v>
      </c>
      <c r="V625" s="1">
        <v>33600</v>
      </c>
      <c r="W625" s="182">
        <f t="shared" si="59"/>
        <v>43.994999999999997</v>
      </c>
      <c r="X625" s="1" t="s">
        <v>4868</v>
      </c>
      <c r="AA625" s="183">
        <f>K625*100*R625*(J625)/(S625*1000)</f>
        <v>8.8275000000000006</v>
      </c>
      <c r="AB625" s="183">
        <f>(V625*(J625*I625)*1.1)/9000*W625/1000</f>
        <v>7.9496032000000003</v>
      </c>
      <c r="AC625" s="1"/>
      <c r="AD625" s="1"/>
      <c r="AE625" s="183">
        <f>J625*I625*(G625/100)</f>
        <v>123.19999999999999</v>
      </c>
    </row>
    <row r="626" spans="1:31" x14ac:dyDescent="0.2">
      <c r="A626" s="133" t="s">
        <v>6788</v>
      </c>
      <c r="B626" s="133" t="s">
        <v>4559</v>
      </c>
      <c r="C626" s="136" t="s">
        <v>6062</v>
      </c>
      <c r="D626" s="136" t="s">
        <v>4301</v>
      </c>
      <c r="E626" s="136" t="s">
        <v>6789</v>
      </c>
      <c r="F626" s="133" t="s">
        <v>6790</v>
      </c>
      <c r="G626" s="136" t="s">
        <v>3620</v>
      </c>
      <c r="H626" s="133">
        <v>303</v>
      </c>
      <c r="I626" s="133">
        <v>1</v>
      </c>
      <c r="J626" s="133">
        <v>23</v>
      </c>
      <c r="K626" s="133">
        <v>45</v>
      </c>
      <c r="L626" s="133">
        <v>23</v>
      </c>
      <c r="M626" s="133" t="s">
        <v>6791</v>
      </c>
      <c r="N626" s="136" t="s">
        <v>4833</v>
      </c>
      <c r="O626" s="133" t="s">
        <v>3616</v>
      </c>
      <c r="P626" s="133" t="s">
        <v>2277</v>
      </c>
      <c r="Q626" s="166">
        <v>42068</v>
      </c>
      <c r="R626" s="1">
        <v>3.21</v>
      </c>
      <c r="S626" s="1">
        <v>59.5</v>
      </c>
      <c r="V626" s="1">
        <v>33600</v>
      </c>
      <c r="W626" s="182">
        <f t="shared" si="59"/>
        <v>43.994999999999997</v>
      </c>
      <c r="X626" s="1" t="s">
        <v>4868</v>
      </c>
      <c r="AA626" s="183">
        <f t="shared" ref="AA626:AA631" si="63">K626*100*R626*(J626)/(S626*1000)</f>
        <v>5.5837815126050421</v>
      </c>
      <c r="AB626" s="183">
        <f t="shared" ref="AB626:AB631" si="64">(V626*(J626*I626)*1.1)/9000*W626/1000</f>
        <v>4.1554744000000001</v>
      </c>
      <c r="AC626" s="1"/>
      <c r="AD626" s="1"/>
      <c r="AE626" s="183">
        <f t="shared" ref="AE626:AE631" si="65">J626*I626*(G626/100)</f>
        <v>64.399999999999991</v>
      </c>
    </row>
    <row r="627" spans="1:31" x14ac:dyDescent="0.2">
      <c r="A627" s="133" t="s">
        <v>6817</v>
      </c>
      <c r="B627" s="133" t="s">
        <v>4559</v>
      </c>
      <c r="C627" s="136" t="s">
        <v>6062</v>
      </c>
      <c r="D627" s="136" t="s">
        <v>2638</v>
      </c>
      <c r="E627" s="136" t="s">
        <v>6818</v>
      </c>
      <c r="F627" s="133" t="s">
        <v>6819</v>
      </c>
      <c r="G627" s="136" t="s">
        <v>3620</v>
      </c>
      <c r="H627" s="133">
        <v>303</v>
      </c>
      <c r="I627" s="133">
        <v>1</v>
      </c>
      <c r="J627" s="133">
        <v>110</v>
      </c>
      <c r="K627" s="133">
        <v>63</v>
      </c>
      <c r="L627" s="133">
        <v>110</v>
      </c>
      <c r="M627" s="133" t="s">
        <v>6820</v>
      </c>
      <c r="N627" s="136" t="s">
        <v>3403</v>
      </c>
      <c r="O627" s="133" t="s">
        <v>6821</v>
      </c>
      <c r="P627" s="133" t="s">
        <v>4816</v>
      </c>
      <c r="Q627" s="166">
        <v>42080</v>
      </c>
      <c r="R627" s="1">
        <v>3.21</v>
      </c>
      <c r="S627" s="1">
        <v>59.5</v>
      </c>
      <c r="V627" s="1">
        <v>33600</v>
      </c>
      <c r="W627" s="182">
        <f t="shared" si="59"/>
        <v>43.994999999999997</v>
      </c>
      <c r="X627" s="1" t="s">
        <v>4868</v>
      </c>
      <c r="AA627" s="183">
        <f t="shared" si="63"/>
        <v>37.387058823529415</v>
      </c>
      <c r="AB627" s="183">
        <f t="shared" si="64"/>
        <v>19.874008</v>
      </c>
      <c r="AC627" s="1"/>
      <c r="AD627" s="1"/>
      <c r="AE627" s="183">
        <f t="shared" si="65"/>
        <v>308</v>
      </c>
    </row>
    <row r="628" spans="1:31" x14ac:dyDescent="0.2">
      <c r="A628" s="133" t="s">
        <v>6827</v>
      </c>
      <c r="B628" s="133" t="s">
        <v>4559</v>
      </c>
      <c r="C628" s="136" t="s">
        <v>6062</v>
      </c>
      <c r="D628" s="136" t="s">
        <v>4308</v>
      </c>
      <c r="E628" s="136" t="s">
        <v>6828</v>
      </c>
      <c r="F628" s="133" t="s">
        <v>6829</v>
      </c>
      <c r="G628" s="136" t="s">
        <v>3620</v>
      </c>
      <c r="H628" s="133">
        <v>303</v>
      </c>
      <c r="I628" s="133">
        <v>1</v>
      </c>
      <c r="J628" s="133">
        <v>10.5</v>
      </c>
      <c r="K628" s="133">
        <v>63</v>
      </c>
      <c r="L628" s="133">
        <v>10</v>
      </c>
      <c r="M628" s="133" t="s">
        <v>6830</v>
      </c>
      <c r="N628" s="136" t="s">
        <v>4833</v>
      </c>
      <c r="O628" s="133" t="s">
        <v>6831</v>
      </c>
      <c r="P628" s="133" t="s">
        <v>4816</v>
      </c>
      <c r="Q628" s="166">
        <v>42080</v>
      </c>
      <c r="R628" s="1">
        <v>3.21</v>
      </c>
      <c r="S628" s="1">
        <v>59.5</v>
      </c>
      <c r="V628" s="1">
        <v>33600</v>
      </c>
      <c r="W628" s="182">
        <f t="shared" si="59"/>
        <v>43.994999999999997</v>
      </c>
      <c r="X628" s="1" t="s">
        <v>4868</v>
      </c>
      <c r="AA628" s="183">
        <f t="shared" si="63"/>
        <v>3.5687647058823528</v>
      </c>
      <c r="AB628" s="183">
        <f t="shared" si="64"/>
        <v>1.8970643999999999</v>
      </c>
      <c r="AC628" s="1"/>
      <c r="AD628" s="1"/>
      <c r="AE628" s="183">
        <f t="shared" si="65"/>
        <v>29.4</v>
      </c>
    </row>
    <row r="629" spans="1:31" x14ac:dyDescent="0.2">
      <c r="A629" s="133" t="s">
        <v>6792</v>
      </c>
      <c r="B629" s="133" t="s">
        <v>4559</v>
      </c>
      <c r="C629" s="136" t="s">
        <v>6062</v>
      </c>
      <c r="D629" s="136" t="s">
        <v>878</v>
      </c>
      <c r="E629" s="136" t="s">
        <v>6793</v>
      </c>
      <c r="F629" s="133" t="s">
        <v>6794</v>
      </c>
      <c r="G629" s="136" t="s">
        <v>3620</v>
      </c>
      <c r="H629" s="133">
        <v>303</v>
      </c>
      <c r="I629" s="133">
        <v>1</v>
      </c>
      <c r="J629" s="133">
        <v>21</v>
      </c>
      <c r="K629" s="133">
        <v>45</v>
      </c>
      <c r="L629" s="133">
        <v>21</v>
      </c>
      <c r="M629" s="133" t="s">
        <v>6791</v>
      </c>
      <c r="N629" s="136" t="s">
        <v>4833</v>
      </c>
      <c r="O629" s="133" t="s">
        <v>6767</v>
      </c>
      <c r="P629" s="133" t="s">
        <v>4816</v>
      </c>
      <c r="Q629" s="166">
        <v>42081</v>
      </c>
      <c r="R629" s="1">
        <v>3.21</v>
      </c>
      <c r="S629" s="1">
        <v>59.5</v>
      </c>
      <c r="V629" s="1">
        <v>33600</v>
      </c>
      <c r="W629" s="182">
        <f t="shared" si="59"/>
        <v>43.994999999999997</v>
      </c>
      <c r="X629" s="1" t="s">
        <v>4868</v>
      </c>
      <c r="AA629" s="183">
        <f t="shared" si="63"/>
        <v>5.0982352941176474</v>
      </c>
      <c r="AB629" s="183">
        <f t="shared" si="64"/>
        <v>3.7941287999999997</v>
      </c>
      <c r="AC629" s="1"/>
      <c r="AD629" s="1"/>
      <c r="AE629" s="183">
        <f t="shared" si="65"/>
        <v>58.8</v>
      </c>
    </row>
    <row r="630" spans="1:31" x14ac:dyDescent="0.2">
      <c r="A630" s="133" t="s">
        <v>6840</v>
      </c>
      <c r="B630" s="133" t="s">
        <v>4559</v>
      </c>
      <c r="C630" s="136" t="s">
        <v>6062</v>
      </c>
      <c r="D630" s="136" t="s">
        <v>3784</v>
      </c>
      <c r="E630" s="136" t="s">
        <v>6795</v>
      </c>
      <c r="F630" s="133" t="s">
        <v>6796</v>
      </c>
      <c r="G630" s="136" t="s">
        <v>3620</v>
      </c>
      <c r="H630" s="133">
        <v>303</v>
      </c>
      <c r="I630" s="133">
        <v>1</v>
      </c>
      <c r="J630" s="133">
        <v>21</v>
      </c>
      <c r="K630" s="133">
        <v>50</v>
      </c>
      <c r="L630" s="133">
        <v>21</v>
      </c>
      <c r="M630" s="133" t="s">
        <v>6791</v>
      </c>
      <c r="N630" s="136" t="s">
        <v>4833</v>
      </c>
      <c r="O630" s="133" t="s">
        <v>6797</v>
      </c>
      <c r="P630" s="133" t="s">
        <v>2277</v>
      </c>
      <c r="Q630" s="166">
        <v>42082</v>
      </c>
      <c r="R630" s="1">
        <v>3.21</v>
      </c>
      <c r="S630" s="1">
        <v>59.5</v>
      </c>
      <c r="V630" s="1">
        <v>33600</v>
      </c>
      <c r="W630" s="182">
        <f t="shared" si="59"/>
        <v>43.994999999999997</v>
      </c>
      <c r="X630" s="1" t="s">
        <v>4868</v>
      </c>
      <c r="AA630" s="183">
        <f t="shared" si="63"/>
        <v>5.6647058823529415</v>
      </c>
      <c r="AB630" s="183">
        <f t="shared" si="64"/>
        <v>3.7941287999999997</v>
      </c>
      <c r="AC630" s="1"/>
      <c r="AD630" s="1"/>
      <c r="AE630" s="183">
        <f t="shared" si="65"/>
        <v>58.8</v>
      </c>
    </row>
    <row r="631" spans="1:31" x14ac:dyDescent="0.2">
      <c r="A631" s="133" t="s">
        <v>6848</v>
      </c>
      <c r="B631" s="133" t="s">
        <v>4559</v>
      </c>
      <c r="C631" s="136" t="s">
        <v>6062</v>
      </c>
      <c r="D631" s="136" t="s">
        <v>515</v>
      </c>
      <c r="E631" s="136" t="s">
        <v>6798</v>
      </c>
      <c r="F631" s="133" t="s">
        <v>6799</v>
      </c>
      <c r="G631" s="136" t="s">
        <v>3620</v>
      </c>
      <c r="H631" s="133">
        <v>303</v>
      </c>
      <c r="I631" s="133">
        <v>1</v>
      </c>
      <c r="J631" s="133">
        <v>21</v>
      </c>
      <c r="K631" s="133">
        <v>50</v>
      </c>
      <c r="L631" s="133">
        <v>21</v>
      </c>
      <c r="M631" s="133" t="s">
        <v>6791</v>
      </c>
      <c r="N631" s="136" t="s">
        <v>4833</v>
      </c>
      <c r="O631" s="133" t="s">
        <v>6800</v>
      </c>
      <c r="P631" s="133" t="s">
        <v>2277</v>
      </c>
      <c r="Q631" s="166">
        <v>42083</v>
      </c>
      <c r="R631" s="1">
        <v>3.21</v>
      </c>
      <c r="S631" s="1">
        <v>59.5</v>
      </c>
      <c r="V631" s="1">
        <v>33600</v>
      </c>
      <c r="W631" s="182">
        <f t="shared" si="59"/>
        <v>43.994999999999997</v>
      </c>
      <c r="X631" s="1" t="s">
        <v>4868</v>
      </c>
      <c r="AA631" s="183">
        <f t="shared" si="63"/>
        <v>5.6647058823529415</v>
      </c>
      <c r="AB631" s="183">
        <f t="shared" si="64"/>
        <v>3.7941287999999997</v>
      </c>
      <c r="AC631" s="1"/>
      <c r="AD631" s="1"/>
      <c r="AE631" s="183">
        <f t="shared" si="65"/>
        <v>58.8</v>
      </c>
    </row>
    <row r="632" spans="1:31" x14ac:dyDescent="0.2">
      <c r="A632" s="133" t="s">
        <v>6838</v>
      </c>
      <c r="B632" s="133" t="s">
        <v>4559</v>
      </c>
      <c r="C632" s="136" t="s">
        <v>6062</v>
      </c>
      <c r="D632" s="136" t="s">
        <v>518</v>
      </c>
      <c r="E632" s="136" t="s">
        <v>5197</v>
      </c>
      <c r="F632" s="133" t="s">
        <v>5680</v>
      </c>
      <c r="G632" s="136" t="s">
        <v>3620</v>
      </c>
      <c r="H632" s="133">
        <v>303</v>
      </c>
      <c r="I632" s="133">
        <v>1</v>
      </c>
      <c r="J632" s="133">
        <v>61</v>
      </c>
      <c r="K632" s="133">
        <v>45</v>
      </c>
      <c r="L632" s="133">
        <v>280</v>
      </c>
      <c r="M632" s="133" t="s">
        <v>6744</v>
      </c>
      <c r="N632" s="136" t="s">
        <v>2660</v>
      </c>
      <c r="O632" s="133" t="s">
        <v>6839</v>
      </c>
      <c r="P632" s="133" t="s">
        <v>4816</v>
      </c>
      <c r="Q632" s="166">
        <v>42088</v>
      </c>
      <c r="R632" s="1">
        <v>3.21</v>
      </c>
      <c r="S632" s="1">
        <v>59.5</v>
      </c>
      <c r="V632" s="1">
        <v>33600</v>
      </c>
      <c r="W632" s="182">
        <f t="shared" ref="W632:W643" si="66">41.9*1.05</f>
        <v>43.994999999999997</v>
      </c>
      <c r="X632" s="1" t="s">
        <v>4868</v>
      </c>
      <c r="AA632" s="183">
        <f t="shared" ref="AA632:AA637" si="67">K632*100*R632*(J632)/(S632*1000)</f>
        <v>14.809159663865547</v>
      </c>
      <c r="AB632" s="183">
        <f t="shared" ref="AB632:AB637" si="68">(V632*(J632*I632)*1.1)/9000*W632/1000</f>
        <v>11.021040799999998</v>
      </c>
      <c r="AC632" s="1"/>
      <c r="AD632" s="1"/>
      <c r="AE632" s="183">
        <f t="shared" ref="AE632:AE637" si="69">J632*I632*(G632/100)</f>
        <v>170.79999999999998</v>
      </c>
    </row>
    <row r="633" spans="1:31" ht="13.5" thickBot="1" x14ac:dyDescent="0.25">
      <c r="A633" s="133" t="s">
        <v>6838</v>
      </c>
      <c r="B633" s="133" t="s">
        <v>4559</v>
      </c>
      <c r="C633" s="136" t="s">
        <v>6062</v>
      </c>
      <c r="D633" s="136" t="s">
        <v>2734</v>
      </c>
      <c r="E633" s="136" t="s">
        <v>5197</v>
      </c>
      <c r="F633" s="133" t="s">
        <v>5680</v>
      </c>
      <c r="G633" s="136" t="s">
        <v>3620</v>
      </c>
      <c r="H633" s="133">
        <v>303</v>
      </c>
      <c r="I633" s="133">
        <v>1</v>
      </c>
      <c r="J633" s="133">
        <v>50</v>
      </c>
      <c r="K633" s="133">
        <v>45</v>
      </c>
      <c r="L633" s="133">
        <v>280</v>
      </c>
      <c r="M633" s="133" t="s">
        <v>6744</v>
      </c>
      <c r="N633" s="136" t="s">
        <v>2660</v>
      </c>
      <c r="O633" s="133" t="s">
        <v>6839</v>
      </c>
      <c r="P633" s="133" t="s">
        <v>4816</v>
      </c>
      <c r="Q633" s="166">
        <v>42090</v>
      </c>
      <c r="R633" s="308">
        <v>3.21</v>
      </c>
      <c r="S633" s="1">
        <v>59.5</v>
      </c>
      <c r="V633" s="1">
        <v>33600</v>
      </c>
      <c r="W633" s="182">
        <f t="shared" si="66"/>
        <v>43.994999999999997</v>
      </c>
      <c r="X633" s="1" t="s">
        <v>4868</v>
      </c>
      <c r="AA633" s="183">
        <f t="shared" si="67"/>
        <v>12.138655462184873</v>
      </c>
      <c r="AB633" s="183">
        <f t="shared" si="68"/>
        <v>9.0336400000000019</v>
      </c>
      <c r="AC633" s="1"/>
      <c r="AD633" s="1"/>
      <c r="AE633" s="183">
        <f t="shared" si="69"/>
        <v>140</v>
      </c>
    </row>
    <row r="634" spans="1:31" ht="13.5" thickBot="1" x14ac:dyDescent="0.25">
      <c r="A634" s="133" t="s">
        <v>6885</v>
      </c>
      <c r="B634" s="133" t="s">
        <v>4559</v>
      </c>
      <c r="C634" s="136" t="s">
        <v>6062</v>
      </c>
      <c r="D634" s="136" t="s">
        <v>522</v>
      </c>
      <c r="E634" s="136" t="s">
        <v>4124</v>
      </c>
      <c r="F634" s="133">
        <v>236012</v>
      </c>
      <c r="G634" s="136" t="s">
        <v>3620</v>
      </c>
      <c r="H634" s="133">
        <v>303</v>
      </c>
      <c r="I634" s="133">
        <v>1</v>
      </c>
      <c r="J634" s="133">
        <v>70</v>
      </c>
      <c r="K634" s="133">
        <v>36</v>
      </c>
      <c r="L634" s="133">
        <v>50</v>
      </c>
      <c r="M634" s="133" t="s">
        <v>6744</v>
      </c>
      <c r="N634" s="136" t="s">
        <v>3633</v>
      </c>
      <c r="O634" s="133" t="s">
        <v>6886</v>
      </c>
      <c r="P634" s="133" t="s">
        <v>4816</v>
      </c>
      <c r="Q634" s="166">
        <v>42111</v>
      </c>
      <c r="R634" s="308">
        <v>3.21</v>
      </c>
      <c r="S634" s="1">
        <v>59.5</v>
      </c>
      <c r="V634" s="1">
        <v>33600</v>
      </c>
      <c r="W634" s="182">
        <f t="shared" si="66"/>
        <v>43.994999999999997</v>
      </c>
      <c r="X634" s="1" t="s">
        <v>4868</v>
      </c>
      <c r="AA634" s="183">
        <f t="shared" si="67"/>
        <v>13.595294117647059</v>
      </c>
      <c r="AB634" s="183">
        <f t="shared" si="68"/>
        <v>12.647095999999998</v>
      </c>
      <c r="AC634" s="1"/>
      <c r="AD634" s="1"/>
      <c r="AE634" s="183">
        <f t="shared" si="69"/>
        <v>196</v>
      </c>
    </row>
    <row r="635" spans="1:31" x14ac:dyDescent="0.2">
      <c r="A635" s="133" t="s">
        <v>6930</v>
      </c>
      <c r="B635" s="133" t="s">
        <v>4559</v>
      </c>
      <c r="C635" s="136" t="s">
        <v>6062</v>
      </c>
      <c r="D635" s="136" t="s">
        <v>525</v>
      </c>
      <c r="E635" s="136" t="s">
        <v>5783</v>
      </c>
      <c r="F635" s="133" t="s">
        <v>5784</v>
      </c>
      <c r="G635" s="136" t="s">
        <v>3620</v>
      </c>
      <c r="H635" s="133">
        <v>303</v>
      </c>
      <c r="I635" s="133">
        <v>1</v>
      </c>
      <c r="J635" s="133">
        <v>110</v>
      </c>
      <c r="K635" s="133">
        <v>45</v>
      </c>
      <c r="L635" s="133">
        <v>110</v>
      </c>
      <c r="M635" s="133" t="s">
        <v>3621</v>
      </c>
      <c r="N635" s="136" t="s">
        <v>2660</v>
      </c>
      <c r="O635" s="133" t="s">
        <v>6931</v>
      </c>
      <c r="P635" s="133" t="s">
        <v>3366</v>
      </c>
      <c r="Q635" s="166">
        <v>42131</v>
      </c>
      <c r="R635" s="1">
        <v>3.21</v>
      </c>
      <c r="S635" s="1">
        <v>59.5</v>
      </c>
      <c r="V635" s="1">
        <v>33600</v>
      </c>
      <c r="W635" s="182">
        <f t="shared" si="66"/>
        <v>43.994999999999997</v>
      </c>
      <c r="X635" s="1" t="s">
        <v>4868</v>
      </c>
      <c r="AA635" s="183">
        <f t="shared" si="67"/>
        <v>26.705042016806722</v>
      </c>
      <c r="AB635" s="183">
        <f t="shared" si="68"/>
        <v>19.874008</v>
      </c>
      <c r="AC635" s="1"/>
      <c r="AD635" s="1"/>
      <c r="AE635" s="183">
        <f t="shared" si="69"/>
        <v>308</v>
      </c>
    </row>
    <row r="636" spans="1:31" x14ac:dyDescent="0.2">
      <c r="A636" s="133" t="s">
        <v>6960</v>
      </c>
      <c r="B636" s="133" t="s">
        <v>4559</v>
      </c>
      <c r="C636" s="136" t="s">
        <v>6062</v>
      </c>
      <c r="D636" s="136" t="s">
        <v>529</v>
      </c>
      <c r="E636" s="136" t="s">
        <v>5454</v>
      </c>
      <c r="F636" s="133" t="s">
        <v>3018</v>
      </c>
      <c r="G636" s="136" t="s">
        <v>3620</v>
      </c>
      <c r="H636" s="133">
        <v>303</v>
      </c>
      <c r="I636" s="133">
        <v>1</v>
      </c>
      <c r="J636" s="133">
        <v>220</v>
      </c>
      <c r="K636" s="133">
        <v>36</v>
      </c>
      <c r="L636" s="133">
        <v>220</v>
      </c>
      <c r="M636" s="133" t="s">
        <v>3630</v>
      </c>
      <c r="N636" s="136" t="s">
        <v>4907</v>
      </c>
      <c r="O636" s="133" t="s">
        <v>6957</v>
      </c>
      <c r="P636" s="133" t="s">
        <v>4816</v>
      </c>
      <c r="Q636" s="166">
        <v>42150</v>
      </c>
      <c r="R636" s="1">
        <v>3.21</v>
      </c>
      <c r="S636" s="1">
        <v>59.5</v>
      </c>
      <c r="V636" s="1">
        <v>33600</v>
      </c>
      <c r="W636" s="182">
        <f t="shared" si="66"/>
        <v>43.994999999999997</v>
      </c>
      <c r="X636" s="1" t="s">
        <v>4868</v>
      </c>
      <c r="AA636" s="183">
        <f t="shared" si="67"/>
        <v>42.728067226890758</v>
      </c>
      <c r="AB636" s="183">
        <f t="shared" si="68"/>
        <v>39.748016</v>
      </c>
      <c r="AC636" s="1"/>
      <c r="AD636" s="1"/>
      <c r="AE636" s="183">
        <f t="shared" si="69"/>
        <v>616</v>
      </c>
    </row>
    <row r="637" spans="1:31" ht="13.5" thickBot="1" x14ac:dyDescent="0.25">
      <c r="A637" s="133" t="s">
        <v>6937</v>
      </c>
      <c r="B637" s="133" t="s">
        <v>4559</v>
      </c>
      <c r="C637" s="14">
        <v>726</v>
      </c>
      <c r="D637" s="133" t="s">
        <v>534</v>
      </c>
      <c r="E637" s="136" t="s">
        <v>5360</v>
      </c>
      <c r="F637" s="133" t="s">
        <v>5361</v>
      </c>
      <c r="G637" s="136" t="s">
        <v>3620</v>
      </c>
      <c r="H637" s="133">
        <v>303</v>
      </c>
      <c r="I637" s="133">
        <v>1</v>
      </c>
      <c r="J637" s="133">
        <v>100</v>
      </c>
      <c r="K637" s="133">
        <v>54</v>
      </c>
      <c r="L637" s="133">
        <v>110</v>
      </c>
      <c r="M637" s="133" t="s">
        <v>5263</v>
      </c>
      <c r="N637" s="136" t="s">
        <v>2660</v>
      </c>
      <c r="O637" s="133" t="s">
        <v>6938</v>
      </c>
      <c r="P637" s="133" t="s">
        <v>4816</v>
      </c>
      <c r="Q637" s="166">
        <v>42156</v>
      </c>
      <c r="R637" s="308">
        <v>3.21</v>
      </c>
      <c r="S637" s="1">
        <v>59.5</v>
      </c>
      <c r="V637" s="1">
        <v>33600</v>
      </c>
      <c r="W637" s="182">
        <f t="shared" si="66"/>
        <v>43.994999999999997</v>
      </c>
      <c r="X637" s="1" t="s">
        <v>4868</v>
      </c>
      <c r="AA637" s="183">
        <f t="shared" si="67"/>
        <v>29.132773109243697</v>
      </c>
      <c r="AB637" s="183">
        <f t="shared" si="68"/>
        <v>18.067280000000004</v>
      </c>
      <c r="AC637" s="1"/>
      <c r="AD637" s="1"/>
      <c r="AE637" s="183">
        <f t="shared" si="69"/>
        <v>280</v>
      </c>
    </row>
    <row r="638" spans="1:31" ht="13.5" thickBot="1" x14ac:dyDescent="0.25">
      <c r="A638" s="133" t="s">
        <v>7070</v>
      </c>
      <c r="B638" s="133" t="s">
        <v>4559</v>
      </c>
      <c r="C638" s="136" t="s">
        <v>6062</v>
      </c>
      <c r="D638" s="136" t="s">
        <v>537</v>
      </c>
      <c r="E638" s="136" t="s">
        <v>5475</v>
      </c>
      <c r="F638" s="133" t="s">
        <v>5476</v>
      </c>
      <c r="G638" s="136" t="s">
        <v>3620</v>
      </c>
      <c r="H638" s="133">
        <v>303</v>
      </c>
      <c r="I638" s="133">
        <v>1</v>
      </c>
      <c r="J638" s="133">
        <v>165</v>
      </c>
      <c r="K638" s="133">
        <v>62</v>
      </c>
      <c r="L638" s="133">
        <v>330</v>
      </c>
      <c r="M638" s="133" t="s">
        <v>917</v>
      </c>
      <c r="N638" s="136" t="s">
        <v>1748</v>
      </c>
      <c r="O638" s="133" t="s">
        <v>4452</v>
      </c>
      <c r="P638" s="133" t="s">
        <v>663</v>
      </c>
      <c r="Q638" s="166">
        <v>42180</v>
      </c>
      <c r="R638" s="308">
        <v>3.21</v>
      </c>
      <c r="S638" s="1">
        <v>100</v>
      </c>
      <c r="V638" s="1">
        <v>33600</v>
      </c>
      <c r="W638" s="182">
        <f t="shared" si="66"/>
        <v>43.994999999999997</v>
      </c>
      <c r="X638" s="1" t="s">
        <v>4868</v>
      </c>
      <c r="AA638" s="183">
        <f t="shared" ref="AA638:AA645" si="70">K638*100*R638*(J638)/(S638*1000)</f>
        <v>32.838299999999997</v>
      </c>
      <c r="AB638" s="183">
        <f t="shared" ref="AB638:AB645" si="71">(V638*(J638*I638)*1.1)/9000*W638/1000</f>
        <v>29.811012000000005</v>
      </c>
      <c r="AC638" s="1"/>
      <c r="AD638" s="1"/>
      <c r="AE638" s="183">
        <f t="shared" ref="AE638:AE645" si="72">J638*I638*(G638/100)</f>
        <v>461.99999999999994</v>
      </c>
    </row>
    <row r="639" spans="1:31" x14ac:dyDescent="0.2">
      <c r="A639" s="133" t="s">
        <v>7091</v>
      </c>
      <c r="B639" s="133" t="s">
        <v>4559</v>
      </c>
      <c r="C639" s="136" t="s">
        <v>6062</v>
      </c>
      <c r="D639" s="136" t="s">
        <v>541</v>
      </c>
      <c r="E639" s="136" t="s">
        <v>3632</v>
      </c>
      <c r="F639" s="133">
        <v>238312</v>
      </c>
      <c r="G639" s="136" t="s">
        <v>3620</v>
      </c>
      <c r="H639" s="133">
        <v>303</v>
      </c>
      <c r="I639" s="133">
        <v>1</v>
      </c>
      <c r="J639" s="133">
        <v>220</v>
      </c>
      <c r="K639" s="133">
        <v>38</v>
      </c>
      <c r="L639" s="133">
        <v>220</v>
      </c>
      <c r="M639" s="133" t="s">
        <v>7092</v>
      </c>
      <c r="N639" s="136" t="s">
        <v>4907</v>
      </c>
      <c r="O639" s="133" t="s">
        <v>5710</v>
      </c>
      <c r="P639" s="133" t="s">
        <v>4816</v>
      </c>
      <c r="Q639" s="166">
        <v>42191</v>
      </c>
      <c r="R639" s="1">
        <v>3.21</v>
      </c>
      <c r="S639" s="1">
        <v>72</v>
      </c>
      <c r="V639" s="1">
        <v>33600</v>
      </c>
      <c r="W639" s="182">
        <f t="shared" si="66"/>
        <v>43.994999999999997</v>
      </c>
      <c r="X639" s="1" t="s">
        <v>4868</v>
      </c>
      <c r="AA639" s="183">
        <f t="shared" si="70"/>
        <v>37.271666666666668</v>
      </c>
      <c r="AB639" s="183">
        <f t="shared" si="71"/>
        <v>39.748016</v>
      </c>
      <c r="AC639" s="1"/>
      <c r="AD639" s="1"/>
      <c r="AE639" s="183">
        <f t="shared" si="72"/>
        <v>616</v>
      </c>
    </row>
    <row r="640" spans="1:31" x14ac:dyDescent="0.2">
      <c r="A640" s="133" t="s">
        <v>7102</v>
      </c>
      <c r="B640" s="133" t="s">
        <v>4559</v>
      </c>
      <c r="C640" s="136" t="s">
        <v>6062</v>
      </c>
      <c r="D640" s="136" t="s">
        <v>544</v>
      </c>
      <c r="E640" s="136" t="s">
        <v>4124</v>
      </c>
      <c r="F640" s="133">
        <v>236012</v>
      </c>
      <c r="G640" s="136" t="s">
        <v>3620</v>
      </c>
      <c r="H640" s="133">
        <v>303</v>
      </c>
      <c r="I640" s="133">
        <v>1</v>
      </c>
      <c r="J640" s="133">
        <v>25</v>
      </c>
      <c r="K640" s="133">
        <v>36</v>
      </c>
      <c r="L640" s="133">
        <v>110</v>
      </c>
      <c r="M640" s="133" t="s">
        <v>6744</v>
      </c>
      <c r="N640" s="136" t="s">
        <v>2660</v>
      </c>
      <c r="O640" s="133" t="s">
        <v>1397</v>
      </c>
      <c r="P640" s="133" t="s">
        <v>4816</v>
      </c>
      <c r="Q640" s="166">
        <v>42192</v>
      </c>
      <c r="R640" s="1">
        <v>3.21</v>
      </c>
      <c r="S640" s="1">
        <v>59.5</v>
      </c>
      <c r="V640" s="1">
        <v>33600</v>
      </c>
      <c r="W640" s="182">
        <f t="shared" si="66"/>
        <v>43.994999999999997</v>
      </c>
      <c r="X640" s="1" t="s">
        <v>4868</v>
      </c>
      <c r="AA640" s="183">
        <f t="shared" si="70"/>
        <v>4.8554621848739492</v>
      </c>
      <c r="AB640" s="183">
        <f t="shared" si="71"/>
        <v>4.5168200000000009</v>
      </c>
      <c r="AC640" s="1"/>
      <c r="AD640" s="1"/>
      <c r="AE640" s="183">
        <f t="shared" si="72"/>
        <v>70</v>
      </c>
    </row>
    <row r="641" spans="1:31" x14ac:dyDescent="0.2">
      <c r="A641" s="133" t="s">
        <v>1207</v>
      </c>
      <c r="B641" s="133" t="s">
        <v>4559</v>
      </c>
      <c r="C641" s="136" t="s">
        <v>6062</v>
      </c>
      <c r="D641" s="136" t="s">
        <v>548</v>
      </c>
      <c r="E641" s="136"/>
      <c r="F641" s="133" t="s">
        <v>7153</v>
      </c>
      <c r="G641" s="136" t="s">
        <v>3620</v>
      </c>
      <c r="H641" s="133">
        <v>303</v>
      </c>
      <c r="I641" s="133">
        <v>1</v>
      </c>
      <c r="J641" s="133">
        <v>0.6</v>
      </c>
      <c r="K641" s="133">
        <v>45</v>
      </c>
      <c r="L641" s="133">
        <v>0.6</v>
      </c>
      <c r="M641" s="133" t="s">
        <v>7081</v>
      </c>
      <c r="N641" s="136"/>
      <c r="O641" s="133" t="s">
        <v>2732</v>
      </c>
      <c r="P641" s="133" t="s">
        <v>2277</v>
      </c>
      <c r="Q641" s="166">
        <v>42199</v>
      </c>
      <c r="R641" s="1">
        <v>3.21</v>
      </c>
      <c r="S641" s="1">
        <v>72</v>
      </c>
      <c r="V641" s="1">
        <v>33600</v>
      </c>
      <c r="W641" s="182">
        <f t="shared" si="66"/>
        <v>43.994999999999997</v>
      </c>
      <c r="X641" s="1" t="s">
        <v>4868</v>
      </c>
      <c r="AA641" s="183">
        <f t="shared" si="70"/>
        <v>0.120375</v>
      </c>
      <c r="AB641" s="183">
        <f t="shared" si="71"/>
        <v>0.10840367999999999</v>
      </c>
      <c r="AC641" s="1"/>
      <c r="AD641" s="1"/>
      <c r="AE641" s="183">
        <f t="shared" si="72"/>
        <v>1.68</v>
      </c>
    </row>
    <row r="642" spans="1:31" x14ac:dyDescent="0.2">
      <c r="A642" s="133" t="s">
        <v>1207</v>
      </c>
      <c r="B642" s="133" t="s">
        <v>4559</v>
      </c>
      <c r="C642" s="136" t="s">
        <v>6062</v>
      </c>
      <c r="D642" s="136" t="s">
        <v>552</v>
      </c>
      <c r="E642" s="136"/>
      <c r="F642" s="133" t="s">
        <v>7154</v>
      </c>
      <c r="G642" s="136" t="s">
        <v>3620</v>
      </c>
      <c r="H642" s="133">
        <v>303</v>
      </c>
      <c r="I642" s="133">
        <v>1</v>
      </c>
      <c r="J642" s="133">
        <v>0.1</v>
      </c>
      <c r="K642" s="133">
        <v>45</v>
      </c>
      <c r="L642" s="133">
        <v>0.6</v>
      </c>
      <c r="M642" s="133" t="s">
        <v>7081</v>
      </c>
      <c r="N642" s="136"/>
      <c r="O642" s="133" t="s">
        <v>2732</v>
      </c>
      <c r="P642" s="133" t="s">
        <v>2277</v>
      </c>
      <c r="Q642" s="166">
        <v>42199</v>
      </c>
      <c r="R642" s="1">
        <v>3.21</v>
      </c>
      <c r="S642" s="1">
        <v>72</v>
      </c>
      <c r="V642" s="1">
        <v>33600</v>
      </c>
      <c r="W642" s="182">
        <f t="shared" si="66"/>
        <v>43.994999999999997</v>
      </c>
      <c r="X642" s="1" t="s">
        <v>4868</v>
      </c>
      <c r="AA642" s="183">
        <f t="shared" si="70"/>
        <v>2.00625E-2</v>
      </c>
      <c r="AB642" s="183">
        <f t="shared" si="71"/>
        <v>1.8067280000000002E-2</v>
      </c>
      <c r="AC642" s="1"/>
      <c r="AD642" s="1"/>
      <c r="AE642" s="183">
        <f t="shared" si="72"/>
        <v>0.27999999999999997</v>
      </c>
    </row>
    <row r="643" spans="1:31" x14ac:dyDescent="0.2">
      <c r="A643" s="133" t="s">
        <v>1207</v>
      </c>
      <c r="B643" s="133" t="s">
        <v>4559</v>
      </c>
      <c r="C643" s="136" t="s">
        <v>6062</v>
      </c>
      <c r="D643" s="136" t="s">
        <v>4638</v>
      </c>
      <c r="E643" s="136"/>
      <c r="F643" s="133" t="s">
        <v>7167</v>
      </c>
      <c r="G643" s="136" t="s">
        <v>3620</v>
      </c>
      <c r="H643" s="133">
        <v>303</v>
      </c>
      <c r="I643" s="133">
        <v>1</v>
      </c>
      <c r="J643" s="133">
        <v>0.03</v>
      </c>
      <c r="K643" s="133">
        <v>50</v>
      </c>
      <c r="L643" s="133"/>
      <c r="M643" s="133"/>
      <c r="N643" s="136"/>
      <c r="O643" s="133" t="s">
        <v>7168</v>
      </c>
      <c r="P643" s="133" t="s">
        <v>2277</v>
      </c>
      <c r="Q643" s="166">
        <v>42200</v>
      </c>
      <c r="R643" s="1">
        <v>3.21</v>
      </c>
      <c r="S643" s="1">
        <v>167</v>
      </c>
      <c r="V643" s="1">
        <v>33600</v>
      </c>
      <c r="W643" s="182">
        <f t="shared" si="66"/>
        <v>43.994999999999997</v>
      </c>
      <c r="X643" s="1" t="s">
        <v>4868</v>
      </c>
      <c r="AA643" s="183">
        <f t="shared" si="70"/>
        <v>2.8832335329341315E-3</v>
      </c>
      <c r="AB643" s="183">
        <f t="shared" si="71"/>
        <v>5.4201840000000006E-3</v>
      </c>
      <c r="AC643" s="1"/>
      <c r="AD643" s="1"/>
      <c r="AE643" s="183">
        <f t="shared" si="72"/>
        <v>8.3999999999999991E-2</v>
      </c>
    </row>
    <row r="644" spans="1:31" x14ac:dyDescent="0.2">
      <c r="A644" s="133" t="s">
        <v>1207</v>
      </c>
      <c r="B644" s="133" t="s">
        <v>4559</v>
      </c>
      <c r="C644" s="136" t="s">
        <v>6062</v>
      </c>
      <c r="D644" s="136" t="s">
        <v>4642</v>
      </c>
      <c r="E644" s="136"/>
      <c r="F644" s="133" t="s">
        <v>7167</v>
      </c>
      <c r="G644" s="136" t="s">
        <v>3620</v>
      </c>
      <c r="H644" s="133">
        <v>303</v>
      </c>
      <c r="I644" s="133">
        <v>1</v>
      </c>
      <c r="J644" s="133">
        <v>0.03</v>
      </c>
      <c r="K644" s="133">
        <v>50</v>
      </c>
      <c r="L644" s="133"/>
      <c r="M644" s="133"/>
      <c r="N644" s="136"/>
      <c r="O644" s="133" t="s">
        <v>7169</v>
      </c>
      <c r="P644" s="133" t="s">
        <v>2277</v>
      </c>
      <c r="Q644" s="166">
        <v>42200</v>
      </c>
      <c r="R644" s="1">
        <v>3.21</v>
      </c>
      <c r="S644" s="1">
        <v>167</v>
      </c>
      <c r="V644" s="1">
        <v>33600</v>
      </c>
      <c r="W644" s="182">
        <f t="shared" ref="W644:W659" si="73">41.9*1.05</f>
        <v>43.994999999999997</v>
      </c>
      <c r="X644" s="1" t="s">
        <v>4868</v>
      </c>
      <c r="AA644" s="183">
        <f t="shared" si="70"/>
        <v>2.8832335329341315E-3</v>
      </c>
      <c r="AB644" s="183">
        <f t="shared" si="71"/>
        <v>5.4201840000000006E-3</v>
      </c>
      <c r="AC644" s="1"/>
      <c r="AD644" s="1"/>
      <c r="AE644" s="183">
        <f t="shared" si="72"/>
        <v>8.3999999999999991E-2</v>
      </c>
    </row>
    <row r="645" spans="1:31" ht="13.5" thickBot="1" x14ac:dyDescent="0.25">
      <c r="A645" s="133" t="s">
        <v>1207</v>
      </c>
      <c r="B645" s="133" t="s">
        <v>4559</v>
      </c>
      <c r="C645" s="136" t="s">
        <v>6062</v>
      </c>
      <c r="D645" s="136" t="s">
        <v>4645</v>
      </c>
      <c r="E645" s="136"/>
      <c r="F645" s="133" t="s">
        <v>7167</v>
      </c>
      <c r="G645" s="136" t="s">
        <v>3620</v>
      </c>
      <c r="H645" s="133">
        <v>303</v>
      </c>
      <c r="I645" s="133">
        <v>1</v>
      </c>
      <c r="J645" s="133">
        <v>0.05</v>
      </c>
      <c r="K645" s="133">
        <v>50</v>
      </c>
      <c r="L645" s="133"/>
      <c r="M645" s="133"/>
      <c r="N645" s="136"/>
      <c r="O645" s="133" t="s">
        <v>7170</v>
      </c>
      <c r="P645" s="133" t="s">
        <v>2277</v>
      </c>
      <c r="Q645" s="166">
        <v>42200</v>
      </c>
      <c r="R645" s="308">
        <v>3.21</v>
      </c>
      <c r="S645" s="1">
        <v>167</v>
      </c>
      <c r="V645" s="1">
        <v>33600</v>
      </c>
      <c r="W645" s="182">
        <f t="shared" si="73"/>
        <v>43.994999999999997</v>
      </c>
      <c r="X645" s="1" t="s">
        <v>4868</v>
      </c>
      <c r="AA645" s="183">
        <f t="shared" si="70"/>
        <v>4.8053892215568859E-3</v>
      </c>
      <c r="AB645" s="183">
        <f t="shared" si="71"/>
        <v>9.0336400000000008E-3</v>
      </c>
      <c r="AC645" s="1"/>
      <c r="AD645" s="1"/>
      <c r="AE645" s="183">
        <f t="shared" si="72"/>
        <v>0.13999999999999999</v>
      </c>
    </row>
    <row r="646" spans="1:31" x14ac:dyDescent="0.2">
      <c r="B646" s="133" t="s">
        <v>7255</v>
      </c>
      <c r="C646" s="136" t="s">
        <v>6062</v>
      </c>
      <c r="D646" s="136" t="s">
        <v>4652</v>
      </c>
      <c r="E646" s="136"/>
      <c r="F646" s="133" t="s">
        <v>7256</v>
      </c>
      <c r="G646" s="136" t="s">
        <v>3620</v>
      </c>
      <c r="H646" s="133">
        <v>303</v>
      </c>
      <c r="I646" s="133">
        <v>1</v>
      </c>
      <c r="J646" s="133">
        <v>1</v>
      </c>
      <c r="K646" s="133">
        <v>50</v>
      </c>
      <c r="L646" s="133">
        <v>1</v>
      </c>
      <c r="M646" s="133" t="s">
        <v>7257</v>
      </c>
      <c r="N646" s="136"/>
      <c r="O646" s="133" t="s">
        <v>7258</v>
      </c>
      <c r="P646" s="133" t="s">
        <v>4816</v>
      </c>
      <c r="Q646" s="166">
        <v>42236</v>
      </c>
      <c r="R646" s="1">
        <v>3.21</v>
      </c>
      <c r="S646" s="1">
        <v>167</v>
      </c>
      <c r="V646" s="1">
        <v>33600</v>
      </c>
      <c r="W646" s="182">
        <f t="shared" si="73"/>
        <v>43.994999999999997</v>
      </c>
      <c r="X646" s="1" t="s">
        <v>4868</v>
      </c>
      <c r="AA646" s="183">
        <f t="shared" ref="AA646:AA651" si="74">K646*100*R646*(J646)/(S646*1000)</f>
        <v>9.6107784431137724E-2</v>
      </c>
      <c r="AB646" s="183">
        <f t="shared" ref="AB646:AB651" si="75">(V646*(J646*I646)*1.1)/9000*W646/1000</f>
        <v>0.18067279999999997</v>
      </c>
      <c r="AC646" s="1"/>
      <c r="AD646" s="1"/>
      <c r="AE646" s="183">
        <f t="shared" ref="AE646:AE651" si="76">J646*I646*(G646/100)</f>
        <v>2.8</v>
      </c>
    </row>
    <row r="647" spans="1:31" x14ac:dyDescent="0.2">
      <c r="A647" s="133" t="s">
        <v>7352</v>
      </c>
      <c r="B647" s="133" t="s">
        <v>7255</v>
      </c>
      <c r="C647" s="136" t="s">
        <v>6062</v>
      </c>
      <c r="D647" s="136" t="s">
        <v>4656</v>
      </c>
      <c r="E647" s="136" t="s">
        <v>5486</v>
      </c>
      <c r="F647" s="133" t="s">
        <v>3830</v>
      </c>
      <c r="G647" s="136" t="s">
        <v>3620</v>
      </c>
      <c r="H647" s="133">
        <v>303</v>
      </c>
      <c r="I647" s="133">
        <v>1</v>
      </c>
      <c r="J647" s="133">
        <v>27.5</v>
      </c>
      <c r="K647" s="133">
        <v>36</v>
      </c>
      <c r="L647" s="133">
        <v>27.5</v>
      </c>
      <c r="M647" s="133" t="s">
        <v>5500</v>
      </c>
      <c r="N647" s="136" t="s">
        <v>4836</v>
      </c>
      <c r="O647" s="133" t="s">
        <v>7201</v>
      </c>
      <c r="P647" s="133" t="s">
        <v>4816</v>
      </c>
      <c r="Q647" s="166">
        <v>42268</v>
      </c>
      <c r="R647" s="1">
        <v>3.21</v>
      </c>
      <c r="S647" s="1">
        <v>59.5</v>
      </c>
      <c r="V647" s="1">
        <v>33600</v>
      </c>
      <c r="W647" s="182">
        <f t="shared" si="73"/>
        <v>43.994999999999997</v>
      </c>
      <c r="X647" s="1" t="s">
        <v>4868</v>
      </c>
      <c r="AA647" s="183">
        <f t="shared" si="74"/>
        <v>5.3410084033613447</v>
      </c>
      <c r="AB647" s="183">
        <f t="shared" si="75"/>
        <v>4.968502</v>
      </c>
      <c r="AC647" s="1"/>
      <c r="AD647" s="1"/>
      <c r="AE647" s="183">
        <f t="shared" si="76"/>
        <v>77</v>
      </c>
    </row>
    <row r="648" spans="1:31" x14ac:dyDescent="0.2">
      <c r="A648" s="133" t="s">
        <v>7353</v>
      </c>
      <c r="B648" s="133" t="s">
        <v>7255</v>
      </c>
      <c r="C648" s="136" t="s">
        <v>6062</v>
      </c>
      <c r="D648" s="136" t="s">
        <v>4660</v>
      </c>
      <c r="E648" s="136" t="s">
        <v>7354</v>
      </c>
      <c r="F648" s="133" t="s">
        <v>7355</v>
      </c>
      <c r="G648" s="136" t="s">
        <v>3620</v>
      </c>
      <c r="H648" s="133">
        <v>303</v>
      </c>
      <c r="I648" s="133">
        <v>1</v>
      </c>
      <c r="J648" s="133">
        <v>27.5</v>
      </c>
      <c r="K648" s="133">
        <v>45</v>
      </c>
      <c r="L648" s="133">
        <v>27.5</v>
      </c>
      <c r="M648" s="133" t="s">
        <v>5500</v>
      </c>
      <c r="N648" s="136" t="s">
        <v>3633</v>
      </c>
      <c r="O648" s="133" t="s">
        <v>7201</v>
      </c>
      <c r="P648" s="133" t="s">
        <v>663</v>
      </c>
      <c r="Q648" s="166">
        <v>42269</v>
      </c>
      <c r="R648" s="1">
        <v>3.21</v>
      </c>
      <c r="S648" s="1">
        <v>59.5</v>
      </c>
      <c r="V648" s="1">
        <v>33600</v>
      </c>
      <c r="W648" s="182">
        <f t="shared" si="73"/>
        <v>43.994999999999997</v>
      </c>
      <c r="X648" s="1" t="s">
        <v>4868</v>
      </c>
      <c r="AA648" s="183">
        <f t="shared" si="74"/>
        <v>6.6762605042016805</v>
      </c>
      <c r="AB648" s="183">
        <f t="shared" si="75"/>
        <v>4.968502</v>
      </c>
      <c r="AC648" s="1"/>
      <c r="AD648" s="1"/>
      <c r="AE648" s="183">
        <f t="shared" si="76"/>
        <v>77</v>
      </c>
    </row>
    <row r="649" spans="1:31" x14ac:dyDescent="0.2">
      <c r="A649" s="133" t="s">
        <v>1207</v>
      </c>
      <c r="B649" s="133" t="s">
        <v>7255</v>
      </c>
      <c r="C649" s="136" t="s">
        <v>6062</v>
      </c>
      <c r="D649" s="136" t="s">
        <v>4664</v>
      </c>
      <c r="E649" s="136"/>
      <c r="F649" s="133" t="s">
        <v>7362</v>
      </c>
      <c r="G649" s="136" t="s">
        <v>3620</v>
      </c>
      <c r="H649" s="133">
        <v>303</v>
      </c>
      <c r="I649" s="133">
        <v>1</v>
      </c>
      <c r="J649" s="133">
        <v>1</v>
      </c>
      <c r="K649" s="133">
        <v>45</v>
      </c>
      <c r="L649" s="133"/>
      <c r="M649" s="133"/>
      <c r="N649" s="136"/>
      <c r="O649" s="133" t="s">
        <v>6428</v>
      </c>
      <c r="P649" s="133" t="s">
        <v>663</v>
      </c>
      <c r="Q649" s="166">
        <v>42269</v>
      </c>
      <c r="R649" s="1">
        <v>3.21</v>
      </c>
      <c r="S649" s="1">
        <v>59.5</v>
      </c>
      <c r="V649" s="1">
        <v>33600</v>
      </c>
      <c r="W649" s="182">
        <f t="shared" si="73"/>
        <v>43.994999999999997</v>
      </c>
      <c r="X649" s="1" t="s">
        <v>4868</v>
      </c>
      <c r="AA649" s="183">
        <f t="shared" si="74"/>
        <v>0.24277310924369747</v>
      </c>
      <c r="AB649" s="183">
        <f t="shared" si="75"/>
        <v>0.18067279999999997</v>
      </c>
      <c r="AC649" s="1"/>
      <c r="AD649" s="1"/>
      <c r="AE649" s="183">
        <f t="shared" si="76"/>
        <v>2.8</v>
      </c>
    </row>
    <row r="650" spans="1:31" x14ac:dyDescent="0.2">
      <c r="A650" s="133" t="s">
        <v>1207</v>
      </c>
      <c r="B650" s="133" t="s">
        <v>7255</v>
      </c>
      <c r="C650" s="136" t="s">
        <v>6062</v>
      </c>
      <c r="D650" s="136" t="s">
        <v>2742</v>
      </c>
      <c r="E650" s="136"/>
      <c r="F650" s="133" t="s">
        <v>7363</v>
      </c>
      <c r="G650" s="136" t="s">
        <v>3620</v>
      </c>
      <c r="H650" s="133">
        <v>303</v>
      </c>
      <c r="I650" s="133">
        <v>1</v>
      </c>
      <c r="J650" s="133">
        <v>1</v>
      </c>
      <c r="K650" s="133">
        <v>50</v>
      </c>
      <c r="L650" s="133"/>
      <c r="M650" s="133"/>
      <c r="N650" s="136"/>
      <c r="O650" s="133" t="s">
        <v>7364</v>
      </c>
      <c r="P650" s="133" t="s">
        <v>663</v>
      </c>
      <c r="Q650" s="166">
        <v>42270</v>
      </c>
      <c r="R650" s="1">
        <v>3.21</v>
      </c>
      <c r="S650" s="1">
        <v>59.5</v>
      </c>
      <c r="V650" s="1">
        <v>33600</v>
      </c>
      <c r="W650" s="182">
        <f t="shared" si="73"/>
        <v>43.994999999999997</v>
      </c>
      <c r="X650" s="1" t="s">
        <v>4868</v>
      </c>
      <c r="AA650" s="183">
        <f t="shared" si="74"/>
        <v>0.26974789915966385</v>
      </c>
      <c r="AB650" s="183">
        <f t="shared" si="75"/>
        <v>0.18067279999999997</v>
      </c>
      <c r="AC650" s="1"/>
      <c r="AD650" s="1"/>
      <c r="AE650" s="183">
        <f t="shared" si="76"/>
        <v>2.8</v>
      </c>
    </row>
    <row r="651" spans="1:31" ht="13.5" thickBot="1" x14ac:dyDescent="0.25">
      <c r="A651" s="133" t="s">
        <v>1207</v>
      </c>
      <c r="B651" s="133" t="s">
        <v>7255</v>
      </c>
      <c r="C651" s="136" t="s">
        <v>6062</v>
      </c>
      <c r="D651" s="136" t="s">
        <v>7368</v>
      </c>
      <c r="E651" s="136"/>
      <c r="F651" s="133" t="s">
        <v>7357</v>
      </c>
      <c r="G651" s="136" t="s">
        <v>3620</v>
      </c>
      <c r="H651" s="133">
        <v>303</v>
      </c>
      <c r="I651" s="133">
        <v>1</v>
      </c>
      <c r="J651" s="133">
        <v>3.5</v>
      </c>
      <c r="K651" s="133" t="s">
        <v>7369</v>
      </c>
      <c r="L651" s="133"/>
      <c r="M651" s="133" t="s">
        <v>7370</v>
      </c>
      <c r="N651" s="136"/>
      <c r="O651" s="133" t="s">
        <v>7371</v>
      </c>
      <c r="P651" s="133" t="s">
        <v>4816</v>
      </c>
      <c r="Q651" s="166">
        <v>42276</v>
      </c>
      <c r="R651" s="308">
        <v>3.21</v>
      </c>
      <c r="S651" s="1">
        <v>72</v>
      </c>
      <c r="V651" s="1">
        <v>33600</v>
      </c>
      <c r="W651" s="182">
        <f t="shared" si="73"/>
        <v>43.994999999999997</v>
      </c>
      <c r="X651" s="1" t="s">
        <v>4868</v>
      </c>
      <c r="AA651" s="183" t="e">
        <f t="shared" si="74"/>
        <v>#VALUE!</v>
      </c>
      <c r="AB651" s="183">
        <f t="shared" si="75"/>
        <v>0.63235480000000011</v>
      </c>
      <c r="AC651" s="1"/>
      <c r="AD651" s="1"/>
      <c r="AE651" s="183">
        <f t="shared" si="76"/>
        <v>9.7999999999999989</v>
      </c>
    </row>
    <row r="652" spans="1:31" ht="13.5" thickBot="1" x14ac:dyDescent="0.25">
      <c r="A652" s="133" t="s">
        <v>7409</v>
      </c>
      <c r="B652" s="133" t="s">
        <v>7255</v>
      </c>
      <c r="C652" s="136" t="s">
        <v>6036</v>
      </c>
      <c r="D652" s="136" t="s">
        <v>7410</v>
      </c>
      <c r="E652" s="136"/>
      <c r="F652" s="133" t="s">
        <v>7411</v>
      </c>
      <c r="G652" s="136" t="s">
        <v>3620</v>
      </c>
      <c r="H652" s="133">
        <v>303</v>
      </c>
      <c r="I652" s="133">
        <v>1</v>
      </c>
      <c r="J652" s="133">
        <v>10</v>
      </c>
      <c r="K652" s="133">
        <v>45</v>
      </c>
      <c r="L652" s="133">
        <v>10</v>
      </c>
      <c r="M652" s="133"/>
      <c r="N652" s="136" t="s">
        <v>4820</v>
      </c>
      <c r="O652" s="133" t="s">
        <v>6767</v>
      </c>
      <c r="P652" s="133" t="s">
        <v>663</v>
      </c>
      <c r="Q652" s="166">
        <v>42292</v>
      </c>
      <c r="R652" s="308">
        <v>3.21</v>
      </c>
      <c r="S652" s="1">
        <v>59.5</v>
      </c>
      <c r="V652" s="1">
        <v>33600</v>
      </c>
      <c r="W652" s="182">
        <f t="shared" si="73"/>
        <v>43.994999999999997</v>
      </c>
      <c r="X652" s="1" t="s">
        <v>4868</v>
      </c>
      <c r="AA652" s="183">
        <f>K652*100*R652*(J652)/(S652*1000)</f>
        <v>2.4277310924369746</v>
      </c>
      <c r="AB652" s="183">
        <f>(V652*(J652*I652)*1.1)/9000*W652/1000</f>
        <v>1.8067280000000001</v>
      </c>
      <c r="AC652" s="1"/>
      <c r="AD652" s="1"/>
      <c r="AE652" s="183">
        <f>J652*I652*(G652/100)</f>
        <v>28</v>
      </c>
    </row>
    <row r="653" spans="1:31" x14ac:dyDescent="0.2">
      <c r="A653" s="7235" t="s">
        <v>7666</v>
      </c>
      <c r="B653" s="7236"/>
      <c r="C653" s="7236"/>
      <c r="D653" s="7236"/>
      <c r="E653" s="7236"/>
      <c r="F653" s="7236"/>
      <c r="G653" s="7236"/>
      <c r="H653" s="7236"/>
      <c r="I653" s="7236"/>
      <c r="J653" s="7236"/>
      <c r="K653" s="7236"/>
      <c r="L653" s="7236"/>
      <c r="M653" s="7236"/>
      <c r="N653" s="7236"/>
      <c r="O653" s="7236"/>
      <c r="P653" s="7236"/>
      <c r="Q653" s="7237"/>
      <c r="W653" s="182"/>
      <c r="AA653" s="183"/>
      <c r="AB653" s="183"/>
      <c r="AC653" s="1"/>
      <c r="AD653" s="1"/>
      <c r="AE653" s="183"/>
    </row>
    <row r="654" spans="1:31" x14ac:dyDescent="0.2">
      <c r="A654" s="133" t="s">
        <v>7621</v>
      </c>
      <c r="B654" s="133" t="s">
        <v>7255</v>
      </c>
      <c r="C654" s="136" t="s">
        <v>7622</v>
      </c>
      <c r="D654" s="136" t="s">
        <v>1651</v>
      </c>
      <c r="E654" s="136" t="s">
        <v>7308</v>
      </c>
      <c r="F654" s="133" t="s">
        <v>7623</v>
      </c>
      <c r="G654" s="136" t="s">
        <v>3655</v>
      </c>
      <c r="H654" s="133">
        <v>172</v>
      </c>
      <c r="I654" s="133">
        <v>1</v>
      </c>
      <c r="J654" s="133">
        <v>110</v>
      </c>
      <c r="K654" s="133">
        <v>62</v>
      </c>
      <c r="L654" s="133">
        <v>110</v>
      </c>
      <c r="M654" s="133" t="s">
        <v>7504</v>
      </c>
      <c r="N654" s="136" t="s">
        <v>632</v>
      </c>
      <c r="O654" s="133" t="s">
        <v>7624</v>
      </c>
      <c r="P654" s="133" t="s">
        <v>4816</v>
      </c>
      <c r="Q654" s="166">
        <v>42348</v>
      </c>
      <c r="R654" s="1">
        <v>3.21</v>
      </c>
      <c r="S654" s="1">
        <v>85</v>
      </c>
      <c r="V654" s="1">
        <f t="shared" ref="V654:V659" si="77">19200*2</f>
        <v>38400</v>
      </c>
      <c r="W654" s="182">
        <f t="shared" si="73"/>
        <v>43.994999999999997</v>
      </c>
      <c r="X654" s="1" t="s">
        <v>4868</v>
      </c>
      <c r="AA654" s="183">
        <f t="shared" ref="AA654:AA660" si="78">K654*100*R654*(J654)/(S654*1000)</f>
        <v>25.755529411764705</v>
      </c>
      <c r="AB654" s="183">
        <f t="shared" ref="AB654:AB660" si="79">(V654*(J654*I654)*1.1)/9000*W654/1000</f>
        <v>22.713151999999997</v>
      </c>
      <c r="AC654" s="1"/>
      <c r="AD654" s="1"/>
      <c r="AE654" s="183">
        <f t="shared" ref="AE654:AE660" si="80">J654*I654*(G654/100)</f>
        <v>178.20000000000002</v>
      </c>
    </row>
    <row r="655" spans="1:31" x14ac:dyDescent="0.2">
      <c r="A655" s="133" t="s">
        <v>7621</v>
      </c>
      <c r="B655" s="133" t="s">
        <v>7255</v>
      </c>
      <c r="C655" s="136" t="s">
        <v>7622</v>
      </c>
      <c r="D655" s="136" t="s">
        <v>1631</v>
      </c>
      <c r="E655" s="136" t="s">
        <v>7308</v>
      </c>
      <c r="F655" s="133" t="s">
        <v>7623</v>
      </c>
      <c r="G655" s="136" t="s">
        <v>3655</v>
      </c>
      <c r="H655" s="133">
        <v>172</v>
      </c>
      <c r="I655" s="133">
        <v>1</v>
      </c>
      <c r="J655" s="133">
        <v>110</v>
      </c>
      <c r="K655" s="133">
        <v>62</v>
      </c>
      <c r="L655" s="133">
        <v>110</v>
      </c>
      <c r="M655" s="133" t="s">
        <v>7504</v>
      </c>
      <c r="N655" s="136" t="s">
        <v>632</v>
      </c>
      <c r="O655" s="133" t="s">
        <v>7624</v>
      </c>
      <c r="P655" s="133" t="s">
        <v>4816</v>
      </c>
      <c r="Q655" s="166">
        <v>42348</v>
      </c>
      <c r="R655" s="1">
        <v>3.21</v>
      </c>
      <c r="S655" s="1">
        <v>85</v>
      </c>
      <c r="V655" s="1">
        <f t="shared" si="77"/>
        <v>38400</v>
      </c>
      <c r="W655" s="182">
        <f t="shared" si="73"/>
        <v>43.994999999999997</v>
      </c>
      <c r="X655" s="1" t="s">
        <v>4868</v>
      </c>
      <c r="AA655" s="183">
        <f t="shared" si="78"/>
        <v>25.755529411764705</v>
      </c>
      <c r="AB655" s="183">
        <f t="shared" si="79"/>
        <v>22.713151999999997</v>
      </c>
      <c r="AC655" s="1"/>
      <c r="AD655" s="1"/>
      <c r="AE655" s="183">
        <f t="shared" si="80"/>
        <v>178.20000000000002</v>
      </c>
    </row>
    <row r="656" spans="1:31" x14ac:dyDescent="0.2">
      <c r="A656" s="133" t="s">
        <v>7642</v>
      </c>
      <c r="B656" s="133" t="s">
        <v>7255</v>
      </c>
      <c r="C656" s="136" t="s">
        <v>7622</v>
      </c>
      <c r="D656" s="136" t="s">
        <v>1634</v>
      </c>
      <c r="E656" s="136" t="s">
        <v>7643</v>
      </c>
      <c r="F656" s="133" t="s">
        <v>1336</v>
      </c>
      <c r="G656" s="136" t="s">
        <v>3655</v>
      </c>
      <c r="H656" s="133">
        <v>172</v>
      </c>
      <c r="I656" s="133">
        <v>1</v>
      </c>
      <c r="J656" s="133">
        <v>55</v>
      </c>
      <c r="K656" s="133">
        <v>45</v>
      </c>
      <c r="L656" s="133">
        <v>55</v>
      </c>
      <c r="M656" s="133" t="s">
        <v>5602</v>
      </c>
      <c r="N656" s="136" t="s">
        <v>4910</v>
      </c>
      <c r="O656" s="133" t="s">
        <v>6445</v>
      </c>
      <c r="P656" s="133" t="s">
        <v>4816</v>
      </c>
      <c r="Q656" s="166">
        <v>42352</v>
      </c>
      <c r="R656" s="1">
        <v>3.21</v>
      </c>
      <c r="S656" s="1">
        <v>72</v>
      </c>
      <c r="V656" s="1">
        <f t="shared" si="77"/>
        <v>38400</v>
      </c>
      <c r="W656" s="182">
        <f t="shared" si="73"/>
        <v>43.994999999999997</v>
      </c>
      <c r="X656" s="1" t="s">
        <v>4868</v>
      </c>
      <c r="AA656" s="183">
        <f t="shared" si="78"/>
        <v>11.034375000000001</v>
      </c>
      <c r="AB656" s="183">
        <f t="shared" si="79"/>
        <v>11.356575999999999</v>
      </c>
      <c r="AC656" s="1"/>
      <c r="AD656" s="1"/>
      <c r="AE656" s="183">
        <f t="shared" si="80"/>
        <v>89.100000000000009</v>
      </c>
    </row>
    <row r="657" spans="1:31" x14ac:dyDescent="0.2">
      <c r="A657" s="133" t="s">
        <v>7642</v>
      </c>
      <c r="B657" s="133" t="s">
        <v>7255</v>
      </c>
      <c r="C657" s="136" t="s">
        <v>7622</v>
      </c>
      <c r="D657" s="136" t="s">
        <v>1637</v>
      </c>
      <c r="E657" s="136" t="s">
        <v>7643</v>
      </c>
      <c r="F657" s="133" t="s">
        <v>1336</v>
      </c>
      <c r="G657" s="136" t="s">
        <v>3655</v>
      </c>
      <c r="H657" s="133">
        <v>172</v>
      </c>
      <c r="I657" s="133">
        <v>1</v>
      </c>
      <c r="J657" s="133">
        <v>55</v>
      </c>
      <c r="K657" s="133">
        <v>45</v>
      </c>
      <c r="L657" s="133">
        <v>55</v>
      </c>
      <c r="M657" s="133" t="s">
        <v>5602</v>
      </c>
      <c r="N657" s="136" t="s">
        <v>4910</v>
      </c>
      <c r="O657" s="133" t="s">
        <v>6445</v>
      </c>
      <c r="P657" s="133" t="s">
        <v>4816</v>
      </c>
      <c r="Q657" s="166">
        <v>42352</v>
      </c>
      <c r="R657" s="1">
        <v>3.21</v>
      </c>
      <c r="S657" s="1">
        <v>72</v>
      </c>
      <c r="V657" s="1">
        <f t="shared" si="77"/>
        <v>38400</v>
      </c>
      <c r="W657" s="182">
        <f t="shared" si="73"/>
        <v>43.994999999999997</v>
      </c>
      <c r="X657" s="1" t="s">
        <v>4868</v>
      </c>
      <c r="AA657" s="183">
        <f t="shared" si="78"/>
        <v>11.034375000000001</v>
      </c>
      <c r="AB657" s="183">
        <f t="shared" si="79"/>
        <v>11.356575999999999</v>
      </c>
      <c r="AC657" s="1"/>
      <c r="AD657" s="1"/>
      <c r="AE657" s="183">
        <f t="shared" si="80"/>
        <v>89.100000000000009</v>
      </c>
    </row>
    <row r="658" spans="1:31" x14ac:dyDescent="0.2">
      <c r="A658" s="133" t="s">
        <v>7661</v>
      </c>
      <c r="B658" s="133" t="s">
        <v>7255</v>
      </c>
      <c r="C658" s="136" t="s">
        <v>7622</v>
      </c>
      <c r="D658" s="136" t="s">
        <v>2726</v>
      </c>
      <c r="E658" s="136" t="s">
        <v>2411</v>
      </c>
      <c r="F658" s="133" t="s">
        <v>2412</v>
      </c>
      <c r="G658" s="136" t="s">
        <v>3655</v>
      </c>
      <c r="H658" s="133">
        <v>172</v>
      </c>
      <c r="I658" s="133">
        <v>1</v>
      </c>
      <c r="J658" s="133">
        <v>55</v>
      </c>
      <c r="K658" s="133">
        <v>54</v>
      </c>
      <c r="L658" s="133">
        <v>55</v>
      </c>
      <c r="M658" s="133" t="s">
        <v>3594</v>
      </c>
      <c r="N658" s="136"/>
      <c r="O658" s="133" t="s">
        <v>6445</v>
      </c>
      <c r="P658" s="133" t="s">
        <v>4816</v>
      </c>
      <c r="Q658" s="166">
        <v>42355</v>
      </c>
      <c r="R658" s="1">
        <v>3.21</v>
      </c>
      <c r="S658" s="1">
        <v>72</v>
      </c>
      <c r="V658" s="1">
        <f t="shared" si="77"/>
        <v>38400</v>
      </c>
      <c r="W658" s="182">
        <f t="shared" si="73"/>
        <v>43.994999999999997</v>
      </c>
      <c r="X658" s="1" t="s">
        <v>4868</v>
      </c>
      <c r="AA658" s="183">
        <f t="shared" si="78"/>
        <v>13.241250000000001</v>
      </c>
      <c r="AB658" s="183">
        <f t="shared" si="79"/>
        <v>11.356575999999999</v>
      </c>
      <c r="AC658" s="1"/>
      <c r="AD658" s="1"/>
      <c r="AE658" s="183">
        <f t="shared" si="80"/>
        <v>89.100000000000009</v>
      </c>
    </row>
    <row r="659" spans="1:31" ht="13.5" thickBot="1" x14ac:dyDescent="0.25">
      <c r="A659" s="133" t="s">
        <v>7661</v>
      </c>
      <c r="B659" s="133" t="s">
        <v>7255</v>
      </c>
      <c r="C659" s="136" t="s">
        <v>7622</v>
      </c>
      <c r="D659" s="136" t="s">
        <v>2729</v>
      </c>
      <c r="E659" s="136" t="s">
        <v>2411</v>
      </c>
      <c r="F659" s="133" t="s">
        <v>2412</v>
      </c>
      <c r="G659" s="136" t="s">
        <v>3655</v>
      </c>
      <c r="H659" s="133">
        <v>172</v>
      </c>
      <c r="I659" s="133">
        <v>1</v>
      </c>
      <c r="J659" s="133">
        <v>55</v>
      </c>
      <c r="K659" s="133">
        <v>54</v>
      </c>
      <c r="L659" s="133">
        <v>55</v>
      </c>
      <c r="M659" s="133" t="s">
        <v>3594</v>
      </c>
      <c r="N659" s="136"/>
      <c r="O659" s="133" t="s">
        <v>6445</v>
      </c>
      <c r="P659" s="133" t="s">
        <v>4816</v>
      </c>
      <c r="Q659" s="166">
        <v>42355</v>
      </c>
      <c r="R659" s="308">
        <v>3.21</v>
      </c>
      <c r="S659" s="1">
        <v>72</v>
      </c>
      <c r="V659" s="1">
        <f t="shared" si="77"/>
        <v>38400</v>
      </c>
      <c r="W659" s="182">
        <f t="shared" si="73"/>
        <v>43.994999999999997</v>
      </c>
      <c r="X659" s="1" t="s">
        <v>4868</v>
      </c>
      <c r="AA659" s="183">
        <f t="shared" si="78"/>
        <v>13.241250000000001</v>
      </c>
      <c r="AB659" s="183">
        <f t="shared" si="79"/>
        <v>11.356575999999999</v>
      </c>
      <c r="AC659" s="1"/>
      <c r="AD659" s="1"/>
      <c r="AE659" s="183">
        <f t="shared" si="80"/>
        <v>89.100000000000009</v>
      </c>
    </row>
    <row r="660" spans="1:31" x14ac:dyDescent="0.2">
      <c r="A660" s="133" t="s">
        <v>7662</v>
      </c>
      <c r="B660" s="133" t="s">
        <v>7255</v>
      </c>
      <c r="C660" s="136" t="s">
        <v>7622</v>
      </c>
      <c r="D660" s="136" t="s">
        <v>1641</v>
      </c>
      <c r="E660" s="136" t="s">
        <v>3697</v>
      </c>
      <c r="F660" s="133" t="s">
        <v>2344</v>
      </c>
      <c r="G660" s="136" t="s">
        <v>3655</v>
      </c>
      <c r="H660" s="133">
        <v>172</v>
      </c>
      <c r="I660" s="133">
        <v>1</v>
      </c>
      <c r="J660" s="133">
        <v>110</v>
      </c>
      <c r="K660" s="133">
        <v>54</v>
      </c>
      <c r="L660" s="133">
        <v>110</v>
      </c>
      <c r="M660" s="133" t="s">
        <v>3594</v>
      </c>
      <c r="N660" s="136"/>
      <c r="O660" s="133" t="s">
        <v>7663</v>
      </c>
      <c r="P660" s="133" t="s">
        <v>4816</v>
      </c>
      <c r="Q660" s="166">
        <v>42377</v>
      </c>
      <c r="R660" s="1">
        <v>3.21</v>
      </c>
      <c r="S660" s="1">
        <v>72</v>
      </c>
      <c r="V660" s="1">
        <f t="shared" ref="V660:V675" si="81">19200*2</f>
        <v>38400</v>
      </c>
      <c r="W660" s="182">
        <f t="shared" ref="W660:W675" si="82">41.9*1.05</f>
        <v>43.994999999999997</v>
      </c>
      <c r="X660" s="1" t="s">
        <v>4868</v>
      </c>
      <c r="AA660" s="183">
        <f t="shared" si="78"/>
        <v>26.482500000000002</v>
      </c>
      <c r="AB660" s="183">
        <f t="shared" si="79"/>
        <v>22.713151999999997</v>
      </c>
      <c r="AC660" s="1"/>
      <c r="AD660" s="1"/>
      <c r="AE660" s="183">
        <f t="shared" si="80"/>
        <v>178.20000000000002</v>
      </c>
    </row>
    <row r="661" spans="1:31" x14ac:dyDescent="0.2">
      <c r="A661" s="133" t="s">
        <v>7662</v>
      </c>
      <c r="B661" s="133" t="s">
        <v>7255</v>
      </c>
      <c r="C661" s="136" t="s">
        <v>7622</v>
      </c>
      <c r="D661" s="136" t="s">
        <v>1642</v>
      </c>
      <c r="E661" s="136" t="s">
        <v>3697</v>
      </c>
      <c r="F661" s="133" t="s">
        <v>2344</v>
      </c>
      <c r="G661" s="136" t="s">
        <v>3655</v>
      </c>
      <c r="H661" s="133">
        <v>172</v>
      </c>
      <c r="I661" s="133">
        <v>1</v>
      </c>
      <c r="J661" s="133">
        <v>110</v>
      </c>
      <c r="K661" s="133">
        <v>54</v>
      </c>
      <c r="L661" s="133">
        <v>110</v>
      </c>
      <c r="M661" s="133" t="s">
        <v>3594</v>
      </c>
      <c r="N661" s="136"/>
      <c r="O661" s="133" t="s">
        <v>7663</v>
      </c>
      <c r="P661" s="133" t="s">
        <v>4816</v>
      </c>
      <c r="Q661" s="166">
        <v>42377</v>
      </c>
      <c r="R661" s="1">
        <v>3.21</v>
      </c>
      <c r="S661" s="1">
        <v>72</v>
      </c>
      <c r="V661" s="1">
        <f t="shared" si="81"/>
        <v>38400</v>
      </c>
      <c r="W661" s="182">
        <f t="shared" si="82"/>
        <v>43.994999999999997</v>
      </c>
      <c r="X661" s="1" t="s">
        <v>4868</v>
      </c>
      <c r="AA661" s="183">
        <f t="shared" ref="AA661:AA667" si="83">K661*100*R661*(J661)/(S661*1000)</f>
        <v>26.482500000000002</v>
      </c>
      <c r="AB661" s="183">
        <f t="shared" ref="AB661:AB667" si="84">(V661*(J661*I661)*1.1)/9000*W661/1000</f>
        <v>22.713151999999997</v>
      </c>
      <c r="AC661" s="1"/>
      <c r="AD661" s="1"/>
      <c r="AE661" s="183">
        <f t="shared" ref="AE661:AE667" si="85">J661*I661*(G661/100)</f>
        <v>178.20000000000002</v>
      </c>
    </row>
    <row r="662" spans="1:31" x14ac:dyDescent="0.2">
      <c r="A662" s="166">
        <v>42387</v>
      </c>
      <c r="B662" s="133" t="s">
        <v>7255</v>
      </c>
      <c r="C662" s="136" t="s">
        <v>7622</v>
      </c>
      <c r="D662" s="136" t="s">
        <v>3704</v>
      </c>
      <c r="E662" s="136"/>
      <c r="F662" s="133" t="s">
        <v>7686</v>
      </c>
      <c r="G662" s="136" t="s">
        <v>3655</v>
      </c>
      <c r="H662" s="133">
        <v>175</v>
      </c>
      <c r="I662" s="133">
        <v>1</v>
      </c>
      <c r="J662" s="133">
        <v>7.5</v>
      </c>
      <c r="K662" s="133">
        <v>45</v>
      </c>
      <c r="L662" s="133"/>
      <c r="M662" s="133" t="s">
        <v>7687</v>
      </c>
      <c r="N662" s="136"/>
      <c r="O662" s="133" t="s">
        <v>6523</v>
      </c>
      <c r="P662" s="133" t="s">
        <v>663</v>
      </c>
      <c r="Q662" s="166">
        <v>42388</v>
      </c>
      <c r="R662" s="1">
        <v>3.21</v>
      </c>
      <c r="S662" s="1">
        <v>85.5</v>
      </c>
      <c r="V662" s="1">
        <f t="shared" si="81"/>
        <v>38400</v>
      </c>
      <c r="W662" s="182">
        <f t="shared" si="82"/>
        <v>43.994999999999997</v>
      </c>
      <c r="X662" s="1" t="s">
        <v>4868</v>
      </c>
      <c r="AA662" s="183">
        <f t="shared" si="83"/>
        <v>1.2671052631578947</v>
      </c>
      <c r="AB662" s="183">
        <f t="shared" si="84"/>
        <v>1.548624</v>
      </c>
      <c r="AC662" s="1"/>
      <c r="AD662" s="1"/>
      <c r="AE662" s="183">
        <f t="shared" si="85"/>
        <v>12.15</v>
      </c>
    </row>
    <row r="663" spans="1:31" x14ac:dyDescent="0.2">
      <c r="A663" s="166">
        <v>42387</v>
      </c>
      <c r="B663" s="133" t="s">
        <v>7255</v>
      </c>
      <c r="C663" s="136" t="s">
        <v>7622</v>
      </c>
      <c r="D663" s="136" t="s">
        <v>3707</v>
      </c>
      <c r="E663" s="136"/>
      <c r="F663" s="133" t="s">
        <v>7686</v>
      </c>
      <c r="G663" s="136" t="s">
        <v>3655</v>
      </c>
      <c r="H663" s="133">
        <v>175</v>
      </c>
      <c r="I663" s="133">
        <v>1</v>
      </c>
      <c r="J663" s="133">
        <v>7.5</v>
      </c>
      <c r="K663" s="133">
        <v>45</v>
      </c>
      <c r="L663" s="133"/>
      <c r="M663" s="133" t="s">
        <v>7687</v>
      </c>
      <c r="N663" s="136"/>
      <c r="O663" s="133" t="s">
        <v>6523</v>
      </c>
      <c r="P663" s="133" t="s">
        <v>663</v>
      </c>
      <c r="Q663" s="166">
        <v>42388</v>
      </c>
      <c r="R663" s="1">
        <v>3.21</v>
      </c>
      <c r="S663" s="1">
        <v>85.5</v>
      </c>
      <c r="V663" s="1">
        <f t="shared" si="81"/>
        <v>38400</v>
      </c>
      <c r="W663" s="182">
        <f t="shared" si="82"/>
        <v>43.994999999999997</v>
      </c>
      <c r="X663" s="1" t="s">
        <v>4868</v>
      </c>
      <c r="AA663" s="183">
        <f t="shared" si="83"/>
        <v>1.2671052631578947</v>
      </c>
      <c r="AB663" s="183">
        <f t="shared" si="84"/>
        <v>1.548624</v>
      </c>
      <c r="AC663" s="1"/>
      <c r="AD663" s="1"/>
      <c r="AE663" s="183">
        <f t="shared" si="85"/>
        <v>12.15</v>
      </c>
    </row>
    <row r="664" spans="1:31" x14ac:dyDescent="0.2">
      <c r="A664" s="166">
        <v>42387</v>
      </c>
      <c r="B664" s="133" t="s">
        <v>7255</v>
      </c>
      <c r="C664" s="136" t="s">
        <v>7622</v>
      </c>
      <c r="D664" s="136" t="s">
        <v>1645</v>
      </c>
      <c r="E664" s="136"/>
      <c r="F664" s="133" t="s">
        <v>7688</v>
      </c>
      <c r="G664" s="136" t="s">
        <v>3655</v>
      </c>
      <c r="H664" s="133">
        <v>175</v>
      </c>
      <c r="I664" s="133">
        <v>1</v>
      </c>
      <c r="J664" s="133">
        <v>8.5</v>
      </c>
      <c r="K664" s="133">
        <v>45</v>
      </c>
      <c r="L664" s="133"/>
      <c r="M664" s="133" t="s">
        <v>7687</v>
      </c>
      <c r="N664" s="136"/>
      <c r="O664" s="133" t="s">
        <v>6523</v>
      </c>
      <c r="P664" s="133" t="s">
        <v>4816</v>
      </c>
      <c r="Q664" s="166">
        <v>42389</v>
      </c>
      <c r="R664" s="1">
        <v>3.21</v>
      </c>
      <c r="S664" s="1">
        <v>85.5</v>
      </c>
      <c r="V664" s="1">
        <f t="shared" si="81"/>
        <v>38400</v>
      </c>
      <c r="W664" s="182">
        <f t="shared" si="82"/>
        <v>43.994999999999997</v>
      </c>
      <c r="X664" s="1" t="s">
        <v>4868</v>
      </c>
      <c r="AA664" s="183">
        <f t="shared" si="83"/>
        <v>1.4360526315789475</v>
      </c>
      <c r="AB664" s="183">
        <f t="shared" si="84"/>
        <v>1.7551071999999996</v>
      </c>
      <c r="AC664" s="1"/>
      <c r="AD664" s="1"/>
      <c r="AE664" s="183">
        <f t="shared" si="85"/>
        <v>13.770000000000001</v>
      </c>
    </row>
    <row r="665" spans="1:31" x14ac:dyDescent="0.2">
      <c r="A665" s="166">
        <v>42387</v>
      </c>
      <c r="B665" s="133" t="s">
        <v>7255</v>
      </c>
      <c r="C665" s="136" t="s">
        <v>7622</v>
      </c>
      <c r="D665" s="136" t="s">
        <v>1650</v>
      </c>
      <c r="E665" s="136"/>
      <c r="F665" s="133" t="s">
        <v>7688</v>
      </c>
      <c r="G665" s="136" t="s">
        <v>3655</v>
      </c>
      <c r="H665" s="133">
        <v>175</v>
      </c>
      <c r="I665" s="133">
        <v>1</v>
      </c>
      <c r="J665" s="133">
        <v>8.5</v>
      </c>
      <c r="K665" s="133">
        <v>45</v>
      </c>
      <c r="L665" s="133"/>
      <c r="M665" s="133" t="s">
        <v>7687</v>
      </c>
      <c r="N665" s="136"/>
      <c r="O665" s="133" t="s">
        <v>6523</v>
      </c>
      <c r="P665" s="133" t="s">
        <v>4816</v>
      </c>
      <c r="Q665" s="166">
        <v>42389</v>
      </c>
      <c r="R665" s="1">
        <v>3.21</v>
      </c>
      <c r="S665" s="1">
        <v>85.5</v>
      </c>
      <c r="V665" s="1">
        <f t="shared" si="81"/>
        <v>38400</v>
      </c>
      <c r="W665" s="182">
        <f t="shared" si="82"/>
        <v>43.994999999999997</v>
      </c>
      <c r="X665" s="1" t="s">
        <v>4868</v>
      </c>
      <c r="AA665" s="183">
        <f t="shared" si="83"/>
        <v>1.4360526315789475</v>
      </c>
      <c r="AB665" s="183">
        <f t="shared" si="84"/>
        <v>1.7551071999999996</v>
      </c>
      <c r="AC665" s="1"/>
      <c r="AD665" s="1"/>
      <c r="AE665" s="183">
        <f t="shared" si="85"/>
        <v>13.770000000000001</v>
      </c>
    </row>
    <row r="666" spans="1:31" x14ac:dyDescent="0.2">
      <c r="A666" s="133" t="s">
        <v>7691</v>
      </c>
      <c r="B666" s="133" t="s">
        <v>7255</v>
      </c>
      <c r="C666" s="136" t="s">
        <v>7622</v>
      </c>
      <c r="D666" s="136" t="s">
        <v>2447</v>
      </c>
      <c r="E666" s="136" t="s">
        <v>3697</v>
      </c>
      <c r="F666" s="133" t="s">
        <v>2344</v>
      </c>
      <c r="G666" s="136" t="s">
        <v>3655</v>
      </c>
      <c r="H666" s="133">
        <v>172</v>
      </c>
      <c r="I666" s="133">
        <v>1</v>
      </c>
      <c r="J666" s="133">
        <v>110</v>
      </c>
      <c r="K666" s="133">
        <v>54</v>
      </c>
      <c r="L666" s="133">
        <v>110</v>
      </c>
      <c r="M666" s="133" t="s">
        <v>7504</v>
      </c>
      <c r="N666" s="136"/>
      <c r="O666" s="133" t="s">
        <v>6228</v>
      </c>
      <c r="P666" s="133" t="s">
        <v>663</v>
      </c>
      <c r="Q666" s="166">
        <v>42397</v>
      </c>
      <c r="R666" s="1">
        <v>3.21</v>
      </c>
      <c r="S666" s="1">
        <v>72</v>
      </c>
      <c r="V666" s="1">
        <f t="shared" si="81"/>
        <v>38400</v>
      </c>
      <c r="W666" s="182">
        <f t="shared" si="82"/>
        <v>43.994999999999997</v>
      </c>
      <c r="X666" s="1" t="s">
        <v>4868</v>
      </c>
      <c r="AA666" s="183">
        <f t="shared" si="83"/>
        <v>26.482500000000002</v>
      </c>
      <c r="AB666" s="183">
        <f t="shared" si="84"/>
        <v>22.713151999999997</v>
      </c>
      <c r="AC666" s="1"/>
      <c r="AD666" s="1"/>
      <c r="AE666" s="183">
        <f t="shared" si="85"/>
        <v>178.20000000000002</v>
      </c>
    </row>
    <row r="667" spans="1:31" ht="13.5" thickBot="1" x14ac:dyDescent="0.25">
      <c r="A667" s="133" t="s">
        <v>7691</v>
      </c>
      <c r="B667" s="133" t="s">
        <v>7255</v>
      </c>
      <c r="C667" s="136" t="s">
        <v>7622</v>
      </c>
      <c r="D667" s="136" t="s">
        <v>2449</v>
      </c>
      <c r="E667" s="136" t="s">
        <v>3697</v>
      </c>
      <c r="F667" s="133" t="s">
        <v>2344</v>
      </c>
      <c r="G667" s="136" t="s">
        <v>3655</v>
      </c>
      <c r="H667" s="133">
        <v>172</v>
      </c>
      <c r="I667" s="133">
        <v>1</v>
      </c>
      <c r="J667" s="133">
        <v>110</v>
      </c>
      <c r="K667" s="133">
        <v>54</v>
      </c>
      <c r="L667" s="133">
        <v>110</v>
      </c>
      <c r="M667" s="133" t="s">
        <v>7504</v>
      </c>
      <c r="N667" s="136"/>
      <c r="O667" s="133" t="s">
        <v>6228</v>
      </c>
      <c r="P667" s="133" t="s">
        <v>663</v>
      </c>
      <c r="Q667" s="166">
        <v>42397</v>
      </c>
      <c r="R667" s="308">
        <v>3.21</v>
      </c>
      <c r="S667" s="1">
        <v>72</v>
      </c>
      <c r="V667" s="1">
        <f t="shared" si="81"/>
        <v>38400</v>
      </c>
      <c r="W667" s="182">
        <f t="shared" si="82"/>
        <v>43.994999999999997</v>
      </c>
      <c r="X667" s="1" t="s">
        <v>4868</v>
      </c>
      <c r="AA667" s="183">
        <f t="shared" si="83"/>
        <v>26.482500000000002</v>
      </c>
      <c r="AB667" s="183">
        <f t="shared" si="84"/>
        <v>22.713151999999997</v>
      </c>
      <c r="AC667" s="1"/>
      <c r="AD667" s="1"/>
      <c r="AE667" s="183">
        <f t="shared" si="85"/>
        <v>178.20000000000002</v>
      </c>
    </row>
    <row r="668" spans="1:31" x14ac:dyDescent="0.2">
      <c r="A668" s="133" t="s">
        <v>7701</v>
      </c>
      <c r="B668" s="133" t="s">
        <v>7255</v>
      </c>
      <c r="C668" s="133" t="s">
        <v>7622</v>
      </c>
      <c r="D668" s="136" t="s">
        <v>2451</v>
      </c>
      <c r="E668" s="133" t="s">
        <v>2642</v>
      </c>
      <c r="F668" s="133" t="s">
        <v>506</v>
      </c>
      <c r="G668" s="133" t="s">
        <v>3655</v>
      </c>
      <c r="H668" s="133">
        <v>172</v>
      </c>
      <c r="I668" s="133">
        <v>1</v>
      </c>
      <c r="J668" s="133">
        <v>137.5</v>
      </c>
      <c r="K668" s="133">
        <v>54</v>
      </c>
      <c r="L668" s="133">
        <v>275</v>
      </c>
      <c r="M668" s="133" t="s">
        <v>7702</v>
      </c>
      <c r="N668" s="133" t="s">
        <v>3622</v>
      </c>
      <c r="O668" s="133" t="s">
        <v>7703</v>
      </c>
      <c r="P668" s="133" t="s">
        <v>4816</v>
      </c>
      <c r="Q668" s="166">
        <v>42408</v>
      </c>
      <c r="R668" s="1">
        <v>3.21</v>
      </c>
      <c r="S668" s="1">
        <v>72</v>
      </c>
      <c r="V668" s="1">
        <f t="shared" si="81"/>
        <v>38400</v>
      </c>
      <c r="W668" s="182">
        <f t="shared" si="82"/>
        <v>43.994999999999997</v>
      </c>
      <c r="X668" s="1" t="s">
        <v>4868</v>
      </c>
      <c r="AA668" s="183">
        <f t="shared" ref="AA668:AA673" si="86">K668*100*R668*(J668)/(S668*1000)</f>
        <v>33.103124999999999</v>
      </c>
      <c r="AB668" s="183">
        <f t="shared" ref="AB668:AB673" si="87">(V668*(J668*I668)*1.1)/9000*W668/1000</f>
        <v>28.391440000000006</v>
      </c>
      <c r="AC668" s="1"/>
      <c r="AD668" s="1"/>
      <c r="AE668" s="183">
        <f t="shared" ref="AE668:AE673" si="88">J668*I668*(G668/100)</f>
        <v>222.75000000000003</v>
      </c>
    </row>
    <row r="669" spans="1:31" x14ac:dyDescent="0.2">
      <c r="A669" s="133" t="s">
        <v>7701</v>
      </c>
      <c r="B669" s="133" t="s">
        <v>7255</v>
      </c>
      <c r="C669" s="133" t="s">
        <v>7622</v>
      </c>
      <c r="D669" s="136" t="s">
        <v>2453</v>
      </c>
      <c r="E669" s="133" t="s">
        <v>2642</v>
      </c>
      <c r="F669" s="133" t="s">
        <v>506</v>
      </c>
      <c r="G669" s="133" t="s">
        <v>3655</v>
      </c>
      <c r="H669" s="133">
        <v>172</v>
      </c>
      <c r="I669" s="133">
        <v>1</v>
      </c>
      <c r="J669" s="133">
        <v>137.5</v>
      </c>
      <c r="K669" s="133">
        <v>54</v>
      </c>
      <c r="L669" s="133">
        <v>275</v>
      </c>
      <c r="M669" s="133" t="s">
        <v>7702</v>
      </c>
      <c r="N669" s="133" t="s">
        <v>3622</v>
      </c>
      <c r="O669" s="133" t="s">
        <v>7703</v>
      </c>
      <c r="P669" s="133" t="s">
        <v>4816</v>
      </c>
      <c r="Q669" s="166">
        <v>42408</v>
      </c>
      <c r="R669" s="1">
        <v>3.21</v>
      </c>
      <c r="S669" s="1">
        <v>72</v>
      </c>
      <c r="V669" s="1">
        <f t="shared" si="81"/>
        <v>38400</v>
      </c>
      <c r="W669" s="182">
        <f t="shared" si="82"/>
        <v>43.994999999999997</v>
      </c>
      <c r="X669" s="1" t="s">
        <v>4868</v>
      </c>
      <c r="AA669" s="183">
        <f t="shared" si="86"/>
        <v>33.103124999999999</v>
      </c>
      <c r="AB669" s="183">
        <f t="shared" si="87"/>
        <v>28.391440000000006</v>
      </c>
      <c r="AC669" s="1"/>
      <c r="AD669" s="1"/>
      <c r="AE669" s="183">
        <f t="shared" si="88"/>
        <v>222.75000000000003</v>
      </c>
    </row>
    <row r="670" spans="1:31" x14ac:dyDescent="0.2">
      <c r="A670" s="133" t="s">
        <v>7717</v>
      </c>
      <c r="B670" s="133" t="s">
        <v>7255</v>
      </c>
      <c r="C670" s="136" t="s">
        <v>7622</v>
      </c>
      <c r="D670" s="136" t="s">
        <v>2200</v>
      </c>
      <c r="E670" s="133">
        <v>101720</v>
      </c>
      <c r="F670" s="133" t="s">
        <v>4839</v>
      </c>
      <c r="G670" s="133">
        <v>162</v>
      </c>
      <c r="H670" s="133">
        <v>172</v>
      </c>
      <c r="I670" s="133">
        <v>1</v>
      </c>
      <c r="J670" s="133">
        <v>110</v>
      </c>
      <c r="K670" s="133">
        <v>54</v>
      </c>
      <c r="L670" s="133">
        <v>110</v>
      </c>
      <c r="M670" s="133" t="s">
        <v>917</v>
      </c>
      <c r="N670" s="133"/>
      <c r="O670" s="133" t="s">
        <v>6228</v>
      </c>
      <c r="P670" s="133" t="s">
        <v>2277</v>
      </c>
      <c r="Q670" s="166">
        <v>42416</v>
      </c>
      <c r="R670" s="1">
        <v>3.21</v>
      </c>
      <c r="S670" s="1">
        <v>72</v>
      </c>
      <c r="V670" s="1">
        <f t="shared" si="81"/>
        <v>38400</v>
      </c>
      <c r="W670" s="182">
        <f t="shared" si="82"/>
        <v>43.994999999999997</v>
      </c>
      <c r="X670" s="1" t="s">
        <v>4868</v>
      </c>
      <c r="AA670" s="183">
        <f t="shared" si="86"/>
        <v>26.482500000000002</v>
      </c>
      <c r="AB670" s="183">
        <f t="shared" si="87"/>
        <v>22.713151999999997</v>
      </c>
      <c r="AC670" s="1"/>
      <c r="AD670" s="1"/>
      <c r="AE670" s="183">
        <f t="shared" si="88"/>
        <v>178.20000000000002</v>
      </c>
    </row>
    <row r="671" spans="1:31" x14ac:dyDescent="0.2">
      <c r="A671" s="133" t="s">
        <v>7717</v>
      </c>
      <c r="B671" s="133" t="s">
        <v>7255</v>
      </c>
      <c r="C671" s="136" t="s">
        <v>7622</v>
      </c>
      <c r="D671" s="136" t="s">
        <v>2269</v>
      </c>
      <c r="E671" s="133">
        <v>101720</v>
      </c>
      <c r="F671" s="133" t="s">
        <v>4839</v>
      </c>
      <c r="G671" s="133">
        <v>162</v>
      </c>
      <c r="H671" s="133">
        <v>172</v>
      </c>
      <c r="I671" s="133">
        <v>1</v>
      </c>
      <c r="J671" s="133">
        <v>110</v>
      </c>
      <c r="K671" s="133">
        <v>54</v>
      </c>
      <c r="L671" s="133">
        <v>110</v>
      </c>
      <c r="M671" s="133" t="s">
        <v>917</v>
      </c>
      <c r="N671" s="133"/>
      <c r="O671" s="133" t="s">
        <v>6228</v>
      </c>
      <c r="P671" s="133" t="s">
        <v>2277</v>
      </c>
      <c r="Q671" s="166">
        <v>42416</v>
      </c>
      <c r="R671" s="1">
        <v>3.21</v>
      </c>
      <c r="S671" s="1">
        <v>72</v>
      </c>
      <c r="V671" s="1">
        <f t="shared" si="81"/>
        <v>38400</v>
      </c>
      <c r="W671" s="182">
        <f t="shared" si="82"/>
        <v>43.994999999999997</v>
      </c>
      <c r="X671" s="1" t="s">
        <v>4868</v>
      </c>
      <c r="AA671" s="183">
        <f t="shared" si="86"/>
        <v>26.482500000000002</v>
      </c>
      <c r="AB671" s="183">
        <f t="shared" si="87"/>
        <v>22.713151999999997</v>
      </c>
      <c r="AC671" s="1"/>
      <c r="AD671" s="1"/>
      <c r="AE671" s="183">
        <f t="shared" si="88"/>
        <v>178.20000000000002</v>
      </c>
    </row>
    <row r="672" spans="1:31" x14ac:dyDescent="0.2">
      <c r="A672" s="133" t="s">
        <v>7735</v>
      </c>
      <c r="B672" s="133" t="s">
        <v>7255</v>
      </c>
      <c r="C672" s="136" t="s">
        <v>7622</v>
      </c>
      <c r="D672" s="136" t="s">
        <v>2547</v>
      </c>
      <c r="E672" s="133">
        <v>101720</v>
      </c>
      <c r="F672" s="133" t="s">
        <v>4839</v>
      </c>
      <c r="G672" s="133">
        <v>162</v>
      </c>
      <c r="H672" s="133">
        <v>172</v>
      </c>
      <c r="I672" s="133">
        <v>1</v>
      </c>
      <c r="J672" s="133">
        <v>165</v>
      </c>
      <c r="K672" s="133">
        <v>54</v>
      </c>
      <c r="L672" s="133">
        <v>330</v>
      </c>
      <c r="M672" s="133" t="s">
        <v>613</v>
      </c>
      <c r="N672" s="133">
        <v>11</v>
      </c>
      <c r="O672" s="133" t="s">
        <v>7734</v>
      </c>
      <c r="P672" s="133" t="s">
        <v>2277</v>
      </c>
      <c r="Q672" s="166">
        <v>42423</v>
      </c>
      <c r="R672" s="1">
        <v>3.21</v>
      </c>
      <c r="S672" s="1">
        <v>72</v>
      </c>
      <c r="V672" s="1">
        <f t="shared" si="81"/>
        <v>38400</v>
      </c>
      <c r="W672" s="182">
        <f t="shared" si="82"/>
        <v>43.994999999999997</v>
      </c>
      <c r="X672" s="1" t="s">
        <v>4868</v>
      </c>
      <c r="AA672" s="183">
        <f t="shared" si="86"/>
        <v>39.723750000000003</v>
      </c>
      <c r="AB672" s="183">
        <f t="shared" si="87"/>
        <v>34.069728000000005</v>
      </c>
      <c r="AC672" s="1"/>
      <c r="AD672" s="1"/>
      <c r="AE672" s="183">
        <f t="shared" si="88"/>
        <v>267.3</v>
      </c>
    </row>
    <row r="673" spans="1:31" ht="13.5" thickBot="1" x14ac:dyDescent="0.25">
      <c r="A673" s="133" t="s">
        <v>7735</v>
      </c>
      <c r="B673" s="133" t="s">
        <v>7255</v>
      </c>
      <c r="C673" s="136" t="s">
        <v>7622</v>
      </c>
      <c r="D673" s="136" t="s">
        <v>3843</v>
      </c>
      <c r="E673" s="133">
        <v>101720</v>
      </c>
      <c r="F673" s="133" t="s">
        <v>4839</v>
      </c>
      <c r="G673" s="133">
        <v>162</v>
      </c>
      <c r="H673" s="133">
        <v>172</v>
      </c>
      <c r="I673" s="133">
        <v>1</v>
      </c>
      <c r="J673" s="133">
        <v>165</v>
      </c>
      <c r="K673" s="133">
        <v>54</v>
      </c>
      <c r="L673" s="133">
        <v>330</v>
      </c>
      <c r="M673" s="133" t="s">
        <v>613</v>
      </c>
      <c r="N673" s="133">
        <v>11</v>
      </c>
      <c r="O673" s="133" t="s">
        <v>7734</v>
      </c>
      <c r="P673" s="133" t="s">
        <v>2277</v>
      </c>
      <c r="Q673" s="166">
        <v>42423</v>
      </c>
      <c r="R673" s="308">
        <v>3.21</v>
      </c>
      <c r="S673" s="1">
        <v>72</v>
      </c>
      <c r="V673" s="1">
        <f t="shared" si="81"/>
        <v>38400</v>
      </c>
      <c r="W673" s="182">
        <f t="shared" si="82"/>
        <v>43.994999999999997</v>
      </c>
      <c r="X673" s="1" t="s">
        <v>4868</v>
      </c>
      <c r="AA673" s="183">
        <f t="shared" si="86"/>
        <v>39.723750000000003</v>
      </c>
      <c r="AB673" s="183">
        <f t="shared" si="87"/>
        <v>34.069728000000005</v>
      </c>
      <c r="AC673" s="1"/>
      <c r="AD673" s="1"/>
      <c r="AE673" s="183">
        <f t="shared" si="88"/>
        <v>267.3</v>
      </c>
    </row>
    <row r="674" spans="1:31" x14ac:dyDescent="0.2">
      <c r="A674" s="133" t="s">
        <v>7906</v>
      </c>
      <c r="B674" s="133" t="s">
        <v>7255</v>
      </c>
      <c r="C674" s="136" t="s">
        <v>7622</v>
      </c>
      <c r="D674" s="136" t="s">
        <v>2549</v>
      </c>
      <c r="E674" s="133">
        <v>101457</v>
      </c>
      <c r="F674" s="133" t="s">
        <v>1210</v>
      </c>
      <c r="G674" s="133">
        <v>165</v>
      </c>
      <c r="H674" s="133">
        <v>167</v>
      </c>
      <c r="I674" s="133">
        <v>1</v>
      </c>
      <c r="J674" s="133">
        <v>137.5</v>
      </c>
      <c r="K674" s="133">
        <v>62</v>
      </c>
      <c r="L674" s="133">
        <v>275</v>
      </c>
      <c r="M674" s="133" t="s">
        <v>917</v>
      </c>
      <c r="N674" s="133">
        <v>8</v>
      </c>
      <c r="O674" s="133" t="s">
        <v>4490</v>
      </c>
      <c r="P674" s="133" t="s">
        <v>663</v>
      </c>
      <c r="Q674" s="166">
        <v>42488</v>
      </c>
      <c r="R674" s="1">
        <v>3.21</v>
      </c>
      <c r="S674" s="1">
        <v>85</v>
      </c>
      <c r="V674" s="1">
        <f t="shared" si="81"/>
        <v>38400</v>
      </c>
      <c r="W674" s="182">
        <f t="shared" si="82"/>
        <v>43.994999999999997</v>
      </c>
      <c r="X674" s="1" t="s">
        <v>4868</v>
      </c>
      <c r="AA674" s="183">
        <f t="shared" ref="AA674:AA679" si="89">K674*100*R674*(J674)/(S674*1000)</f>
        <v>32.194411764705883</v>
      </c>
      <c r="AB674" s="183">
        <f t="shared" ref="AB674:AB679" si="90">(V674*(J674*I674)*1.1)/9000*W674/1000</f>
        <v>28.391440000000006</v>
      </c>
      <c r="AC674" s="1"/>
      <c r="AD674" s="1"/>
      <c r="AE674" s="183">
        <f t="shared" ref="AE674:AE679" si="91">J674*I674*(G674/100)</f>
        <v>226.875</v>
      </c>
    </row>
    <row r="675" spans="1:31" ht="13.5" thickBot="1" x14ac:dyDescent="0.25">
      <c r="A675" s="133" t="s">
        <v>7906</v>
      </c>
      <c r="B675" s="133" t="s">
        <v>7255</v>
      </c>
      <c r="C675" s="136" t="s">
        <v>7622</v>
      </c>
      <c r="D675" s="136" t="s">
        <v>2552</v>
      </c>
      <c r="E675" s="133">
        <v>101457</v>
      </c>
      <c r="F675" s="133" t="s">
        <v>1210</v>
      </c>
      <c r="G675" s="133">
        <v>165</v>
      </c>
      <c r="H675" s="133">
        <v>167</v>
      </c>
      <c r="I675" s="133">
        <v>1</v>
      </c>
      <c r="J675" s="133">
        <v>137.5</v>
      </c>
      <c r="K675" s="133">
        <v>62</v>
      </c>
      <c r="L675" s="133">
        <v>275</v>
      </c>
      <c r="M675" s="133" t="s">
        <v>917</v>
      </c>
      <c r="N675" s="133">
        <v>8</v>
      </c>
      <c r="O675" s="133" t="s">
        <v>4490</v>
      </c>
      <c r="P675" s="133" t="s">
        <v>663</v>
      </c>
      <c r="Q675" s="166">
        <v>42488</v>
      </c>
      <c r="R675" s="308">
        <v>3.21</v>
      </c>
      <c r="S675" s="1">
        <v>85</v>
      </c>
      <c r="V675" s="1">
        <f t="shared" si="81"/>
        <v>38400</v>
      </c>
      <c r="W675" s="182">
        <f t="shared" si="82"/>
        <v>43.994999999999997</v>
      </c>
      <c r="X675" s="1" t="s">
        <v>4868</v>
      </c>
      <c r="AA675" s="183">
        <f t="shared" si="89"/>
        <v>32.194411764705883</v>
      </c>
      <c r="AB675" s="183">
        <f t="shared" si="90"/>
        <v>28.391440000000006</v>
      </c>
      <c r="AC675" s="1"/>
      <c r="AD675" s="1"/>
      <c r="AE675" s="183">
        <f t="shared" si="91"/>
        <v>226.875</v>
      </c>
    </row>
    <row r="676" spans="1:31" x14ac:dyDescent="0.2">
      <c r="A676" s="133" t="s">
        <v>7927</v>
      </c>
      <c r="B676" s="133" t="s">
        <v>7255</v>
      </c>
      <c r="C676" s="136" t="s">
        <v>7622</v>
      </c>
      <c r="D676" s="136" t="s">
        <v>2212</v>
      </c>
      <c r="E676" s="133">
        <v>100026</v>
      </c>
      <c r="F676" s="133">
        <v>246342</v>
      </c>
      <c r="G676" s="133">
        <v>165</v>
      </c>
      <c r="H676" s="133">
        <v>172</v>
      </c>
      <c r="I676" s="133">
        <v>1</v>
      </c>
      <c r="J676" s="133">
        <v>220</v>
      </c>
      <c r="K676" s="133">
        <v>46</v>
      </c>
      <c r="L676" s="133">
        <v>440</v>
      </c>
      <c r="M676" s="133" t="s">
        <v>2731</v>
      </c>
      <c r="N676" s="133">
        <v>17</v>
      </c>
      <c r="O676" s="133" t="s">
        <v>6228</v>
      </c>
      <c r="P676" s="133" t="s">
        <v>663</v>
      </c>
      <c r="Q676" s="166">
        <v>42501</v>
      </c>
      <c r="R676" s="1">
        <v>3.21</v>
      </c>
      <c r="S676" s="1">
        <v>72</v>
      </c>
      <c r="V676" s="1">
        <f>19200*2</f>
        <v>38400</v>
      </c>
      <c r="W676" s="182">
        <f>41.9*1.05</f>
        <v>43.994999999999997</v>
      </c>
      <c r="X676" s="1" t="s">
        <v>4868</v>
      </c>
      <c r="AA676" s="183">
        <f t="shared" si="89"/>
        <v>45.118333333333332</v>
      </c>
      <c r="AB676" s="183">
        <f t="shared" si="90"/>
        <v>45.426303999999995</v>
      </c>
      <c r="AC676" s="1"/>
      <c r="AD676" s="1"/>
      <c r="AE676" s="183">
        <f t="shared" si="91"/>
        <v>363</v>
      </c>
    </row>
    <row r="677" spans="1:31" x14ac:dyDescent="0.2">
      <c r="A677" s="133" t="s">
        <v>7927</v>
      </c>
      <c r="B677" s="133" t="s">
        <v>7255</v>
      </c>
      <c r="C677" s="136" t="s">
        <v>7622</v>
      </c>
      <c r="D677" s="1537" t="s">
        <v>2214</v>
      </c>
      <c r="E677" s="133">
        <v>100026</v>
      </c>
      <c r="F677" s="133">
        <v>246342</v>
      </c>
      <c r="G677" s="133">
        <v>165</v>
      </c>
      <c r="H677" s="133">
        <v>172</v>
      </c>
      <c r="I677" s="133">
        <v>1</v>
      </c>
      <c r="J677" s="133">
        <v>220</v>
      </c>
      <c r="K677" s="133">
        <v>46</v>
      </c>
      <c r="L677" s="133">
        <v>440</v>
      </c>
      <c r="M677" s="133" t="s">
        <v>2731</v>
      </c>
      <c r="N677" s="133">
        <v>17</v>
      </c>
      <c r="O677" s="133" t="s">
        <v>6228</v>
      </c>
      <c r="P677" s="133" t="s">
        <v>663</v>
      </c>
      <c r="Q677" s="166">
        <v>42501</v>
      </c>
      <c r="R677" s="1">
        <v>3.21</v>
      </c>
      <c r="S677" s="1">
        <v>72</v>
      </c>
      <c r="V677" s="1">
        <f>19200*2</f>
        <v>38400</v>
      </c>
      <c r="W677" s="182">
        <f>41.9*1.05</f>
        <v>43.994999999999997</v>
      </c>
      <c r="X677" s="1" t="s">
        <v>4868</v>
      </c>
      <c r="AA677" s="183">
        <f t="shared" si="89"/>
        <v>45.118333333333332</v>
      </c>
      <c r="AB677" s="183">
        <f t="shared" si="90"/>
        <v>45.426303999999995</v>
      </c>
      <c r="AC677" s="1"/>
      <c r="AD677" s="1"/>
      <c r="AE677" s="183">
        <f t="shared" si="91"/>
        <v>363</v>
      </c>
    </row>
    <row r="678" spans="1:31" x14ac:dyDescent="0.2">
      <c r="A678" s="133" t="s">
        <v>8025</v>
      </c>
      <c r="B678" s="133" t="s">
        <v>7255</v>
      </c>
      <c r="C678" s="136" t="s">
        <v>7622</v>
      </c>
      <c r="D678" s="1537" t="s">
        <v>2559</v>
      </c>
      <c r="E678" s="133">
        <v>100827</v>
      </c>
      <c r="F678" s="133" t="s">
        <v>4166</v>
      </c>
      <c r="G678" s="133">
        <v>165</v>
      </c>
      <c r="H678" s="133">
        <v>172</v>
      </c>
      <c r="I678" s="133">
        <v>1</v>
      </c>
      <c r="J678" s="133">
        <v>55</v>
      </c>
      <c r="K678" s="133">
        <v>54</v>
      </c>
      <c r="L678" s="133">
        <v>110</v>
      </c>
      <c r="M678" s="133" t="s">
        <v>2731</v>
      </c>
      <c r="N678" s="133"/>
      <c r="O678" s="133" t="s">
        <v>5710</v>
      </c>
      <c r="P678" s="133" t="s">
        <v>663</v>
      </c>
      <c r="Q678" s="166">
        <v>42521</v>
      </c>
      <c r="R678" s="1">
        <v>3.21</v>
      </c>
      <c r="S678" s="1">
        <v>72</v>
      </c>
      <c r="V678" s="1">
        <f>19200*2</f>
        <v>38400</v>
      </c>
      <c r="W678" s="182">
        <f>41.9*1.05</f>
        <v>43.994999999999997</v>
      </c>
      <c r="X678" s="1" t="s">
        <v>4868</v>
      </c>
      <c r="AA678" s="183">
        <f t="shared" si="89"/>
        <v>13.241250000000001</v>
      </c>
      <c r="AB678" s="183">
        <f t="shared" si="90"/>
        <v>11.356575999999999</v>
      </c>
      <c r="AC678" s="1"/>
      <c r="AD678" s="1"/>
      <c r="AE678" s="183">
        <f t="shared" si="91"/>
        <v>90.75</v>
      </c>
    </row>
    <row r="679" spans="1:31" ht="13.5" thickBot="1" x14ac:dyDescent="0.25">
      <c r="A679" s="133" t="s">
        <v>8025</v>
      </c>
      <c r="B679" s="133" t="s">
        <v>7255</v>
      </c>
      <c r="C679" s="136" t="s">
        <v>7622</v>
      </c>
      <c r="D679" s="136" t="s">
        <v>4731</v>
      </c>
      <c r="E679" s="133">
        <v>100827</v>
      </c>
      <c r="F679" s="133" t="s">
        <v>4166</v>
      </c>
      <c r="G679" s="133">
        <v>165</v>
      </c>
      <c r="H679" s="133">
        <v>172</v>
      </c>
      <c r="I679" s="133">
        <v>1</v>
      </c>
      <c r="J679" s="133">
        <v>55</v>
      </c>
      <c r="K679" s="133">
        <v>54</v>
      </c>
      <c r="L679" s="133">
        <v>110</v>
      </c>
      <c r="M679" s="133" t="s">
        <v>2731</v>
      </c>
      <c r="N679" s="133"/>
      <c r="O679" s="133" t="s">
        <v>5710</v>
      </c>
      <c r="P679" s="133" t="s">
        <v>663</v>
      </c>
      <c r="Q679" s="166">
        <v>42521</v>
      </c>
      <c r="R679" s="308">
        <v>3.21</v>
      </c>
      <c r="S679" s="1">
        <v>72</v>
      </c>
      <c r="V679" s="1">
        <f>19200*2</f>
        <v>38400</v>
      </c>
      <c r="W679" s="182">
        <f>41.9*1.05</f>
        <v>43.994999999999997</v>
      </c>
      <c r="X679" s="1" t="s">
        <v>4868</v>
      </c>
      <c r="AA679" s="183">
        <f t="shared" si="89"/>
        <v>13.241250000000001</v>
      </c>
      <c r="AB679" s="183">
        <f t="shared" si="90"/>
        <v>11.356575999999999</v>
      </c>
      <c r="AC679" s="1"/>
      <c r="AD679" s="1"/>
      <c r="AE679" s="183">
        <f t="shared" si="91"/>
        <v>90.75</v>
      </c>
    </row>
    <row r="681" spans="1:31" x14ac:dyDescent="0.2">
      <c r="C681" s="1538"/>
      <c r="D681" s="1539" t="s">
        <v>8040</v>
      </c>
      <c r="E681" s="1540"/>
    </row>
    <row r="682" spans="1:31" x14ac:dyDescent="0.2">
      <c r="C682" s="1538"/>
      <c r="D682" s="1539" t="s">
        <v>8039</v>
      </c>
      <c r="E682" s="1540"/>
    </row>
  </sheetData>
  <customSheetViews>
    <customSheetView guid="{4952E460-A0CC-4193-B39B-FD9157215013}" topLeftCell="P1">
      <pane ySplit="1" topLeftCell="A550" activePane="bottomLeft" state="frozen"/>
      <selection pane="bottomLeft" activeCell="AE585" sqref="AE585:AE586"/>
      <pageMargins left="0.78740157499999996" right="0.78740157499999996" top="0.984251969" bottom="0.984251969" header="0.4921259845" footer="0.4921259845"/>
      <pageSetup paperSize="9" orientation="portrait" r:id="rId1"/>
      <headerFooter alignWithMargins="0"/>
    </customSheetView>
    <customSheetView guid="{698F4881-4298-4AB6-984E-F8B011B9F18F}" topLeftCell="P1">
      <pane ySplit="1" topLeftCell="A550" activePane="bottomLeft" state="frozen"/>
      <selection pane="bottomLeft" activeCell="AE585" sqref="AE585:AE586"/>
      <pageMargins left="0.78740157499999996" right="0.78740157499999996" top="0.984251969" bottom="0.984251969" header="0.4921259845" footer="0.4921259845"/>
      <pageSetup paperSize="9" orientation="portrait" r:id="rId2"/>
      <headerFooter alignWithMargins="0"/>
    </customSheetView>
    <customSheetView guid="{7CF31FC0-A2A4-4688-92B7-9678E8764428}" topLeftCell="P1">
      <pane ySplit="1" topLeftCell="A550" activePane="bottomLeft" state="frozen"/>
      <selection pane="bottomLeft" activeCell="AE585" sqref="AE585:AE586"/>
      <pageMargins left="0.78740157499999996" right="0.78740157499999996" top="0.984251969" bottom="0.984251969" header="0.4921259845" footer="0.4921259845"/>
      <pageSetup paperSize="9" orientation="portrait" r:id="rId3"/>
      <headerFooter alignWithMargins="0"/>
    </customSheetView>
    <customSheetView guid="{E87373D5-2DBC-4BB6-BBDE-73CF70111DDC}" topLeftCell="P1">
      <pane ySplit="1" topLeftCell="A550" activePane="bottomLeft" state="frozen"/>
      <selection pane="bottomLeft" activeCell="AE585" sqref="AE585:AE586"/>
      <pageMargins left="0.78740157499999996" right="0.78740157499999996" top="0.984251969" bottom="0.984251969" header="0.4921259845" footer="0.4921259845"/>
      <pageSetup paperSize="9" orientation="portrait" r:id="rId4"/>
      <headerFooter alignWithMargins="0"/>
    </customSheetView>
    <customSheetView guid="{5EE8ACEB-D391-4612-92B6-7F7E727A8D99}" topLeftCell="P1">
      <pane ySplit="1" topLeftCell="A620" activePane="bottomLeft" state="frozen"/>
      <selection pane="bottomLeft" activeCell="C652" sqref="C652:AE652"/>
      <pageMargins left="0.78740157499999996" right="0.78740157499999996" top="0.984251969" bottom="0.984251969" header="0.4921259845" footer="0.4921259845"/>
      <pageSetup paperSize="9" orientation="portrait" r:id="rId5"/>
      <headerFooter alignWithMargins="0"/>
    </customSheetView>
  </customSheetViews>
  <mergeCells count="4">
    <mergeCell ref="A533:Q533"/>
    <mergeCell ref="A558:Q558"/>
    <mergeCell ref="A584:Q584"/>
    <mergeCell ref="A653:Q653"/>
  </mergeCells>
  <phoneticPr fontId="0" type="noConversion"/>
  <conditionalFormatting sqref="C183:C189">
    <cfRule type="cellIs" dxfId="13" priority="2" stopIfTrue="1" operator="equal">
      <formula>450</formula>
    </cfRule>
  </conditionalFormatting>
  <conditionalFormatting sqref="H477:I477 H495:I497 H504:I504 H509:I512 H526:I532">
    <cfRule type="expression" dxfId="12" priority="3" stopIfTrue="1">
      <formula>NOT(ISERROR(SEARCH("x",H477)))</formula>
    </cfRule>
  </conditionalFormatting>
  <conditionalFormatting sqref="H540:I540">
    <cfRule type="containsText" dxfId="11" priority="1" stopIfTrue="1" operator="containsText" text="x">
      <formula>NOT(ISERROR(SEARCH("x",H540)))</formula>
    </cfRule>
  </conditionalFormatting>
  <pageMargins left="0.78740157499999996" right="0.78740157499999996" top="0.984251969" bottom="0.984251969" header="0.4921259845" footer="0.4921259845"/>
  <pageSetup paperSize="9" orientation="portrait" r:id="rId6"/>
  <headerFooter alignWithMargins="0"/>
  <legacyDrawing r:id="rId7"/>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Tabelle9"/>
  <dimension ref="A1:AF653"/>
  <sheetViews>
    <sheetView topLeftCell="P1" workbookViewId="0">
      <pane ySplit="1" topLeftCell="A622" activePane="bottomLeft" state="frozen"/>
      <selection activeCell="X13" sqref="X13"/>
      <selection pane="bottomLeft" activeCell="X13" sqref="X13"/>
    </sheetView>
  </sheetViews>
  <sheetFormatPr baseColWidth="10" defaultRowHeight="12.75" x14ac:dyDescent="0.2"/>
  <cols>
    <col min="1" max="1" width="11.42578125" style="196"/>
    <col min="3" max="3" width="9.28515625" style="223" customWidth="1"/>
    <col min="4" max="4" width="6.42578125" style="223" customWidth="1"/>
    <col min="5" max="5" width="10.7109375" style="214" customWidth="1"/>
    <col min="6" max="6" width="30" style="214" customWidth="1"/>
    <col min="7" max="8" width="7.85546875" style="214" customWidth="1"/>
    <col min="9" max="9" width="8.5703125" style="214" customWidth="1"/>
    <col min="10" max="10" width="9.28515625" style="214" customWidth="1"/>
    <col min="11" max="12" width="7.85546875" style="214" customWidth="1"/>
    <col min="13" max="13" width="22.7109375" style="214" customWidth="1"/>
    <col min="14" max="14" width="7.85546875" style="214" customWidth="1"/>
    <col min="15" max="15" width="38.85546875" style="214" customWidth="1"/>
    <col min="16" max="16" width="11.85546875" style="214" bestFit="1" customWidth="1"/>
    <col min="17" max="17" width="10" style="216" customWidth="1"/>
    <col min="18" max="18" width="12.5703125" style="1" customWidth="1"/>
    <col min="19" max="19" width="15.5703125" style="1" customWidth="1"/>
    <col min="20" max="20" width="16.5703125" style="1" customWidth="1"/>
    <col min="21" max="21" width="14.140625" style="1" customWidth="1"/>
    <col min="22" max="22" width="11.42578125" style="1"/>
    <col min="23" max="23" width="13.42578125" style="1" customWidth="1"/>
    <col min="24" max="26" width="14.140625" style="1" customWidth="1"/>
    <col min="27" max="27" width="16.85546875" style="1" customWidth="1"/>
    <col min="28" max="28" width="17.5703125" style="1" customWidth="1"/>
    <col min="29" max="29" width="7.5703125" customWidth="1"/>
    <col min="30" max="30" width="7.7109375" customWidth="1"/>
    <col min="32" max="32" width="12.7109375" bestFit="1" customWidth="1"/>
  </cols>
  <sheetData>
    <row r="1" spans="1:32" ht="53.25" thickBot="1" x14ac:dyDescent="0.35">
      <c r="A1" s="185" t="s">
        <v>4870</v>
      </c>
      <c r="B1" s="185" t="s">
        <v>4871</v>
      </c>
      <c r="C1" s="471" t="s">
        <v>4872</v>
      </c>
      <c r="D1" s="471" t="s">
        <v>4873</v>
      </c>
      <c r="E1" s="472" t="s">
        <v>4874</v>
      </c>
      <c r="F1" s="473" t="s">
        <v>4554</v>
      </c>
      <c r="G1" s="474" t="s">
        <v>4427</v>
      </c>
      <c r="H1" s="186" t="s">
        <v>4875</v>
      </c>
      <c r="I1" s="472" t="s">
        <v>4876</v>
      </c>
      <c r="J1" s="186" t="s">
        <v>4877</v>
      </c>
      <c r="K1" s="202" t="s">
        <v>4878</v>
      </c>
      <c r="L1" s="188" t="s">
        <v>4879</v>
      </c>
      <c r="M1" s="187" t="s">
        <v>4414</v>
      </c>
      <c r="N1" s="187" t="s">
        <v>4415</v>
      </c>
      <c r="O1" s="201" t="s">
        <v>4880</v>
      </c>
      <c r="P1" s="474" t="s">
        <v>4881</v>
      </c>
      <c r="Q1" s="475" t="s">
        <v>1414</v>
      </c>
      <c r="R1" s="192" t="s">
        <v>4882</v>
      </c>
      <c r="S1" s="193" t="s">
        <v>4883</v>
      </c>
      <c r="T1" s="193" t="s">
        <v>4884</v>
      </c>
      <c r="U1" s="193" t="s">
        <v>4885</v>
      </c>
      <c r="V1" s="192" t="s">
        <v>4886</v>
      </c>
      <c r="W1" s="192" t="s">
        <v>4887</v>
      </c>
      <c r="X1" s="192" t="s">
        <v>4888</v>
      </c>
      <c r="Y1" s="192" t="s">
        <v>4889</v>
      </c>
      <c r="Z1" s="192" t="s">
        <v>4890</v>
      </c>
      <c r="AA1" s="194" t="s">
        <v>4891</v>
      </c>
      <c r="AB1" s="194" t="s">
        <v>4892</v>
      </c>
      <c r="AC1" s="195" t="s">
        <v>4893</v>
      </c>
      <c r="AD1" s="195" t="s">
        <v>4894</v>
      </c>
      <c r="AE1" s="3" t="s">
        <v>4895</v>
      </c>
      <c r="AF1" s="258" t="s">
        <v>3786</v>
      </c>
    </row>
    <row r="2" spans="1:32" s="225" customFormat="1" ht="12.75" customHeight="1" x14ac:dyDescent="0.2">
      <c r="A2" s="224"/>
      <c r="C2" s="476" t="s">
        <v>1386</v>
      </c>
      <c r="D2" s="477"/>
      <c r="E2" s="477"/>
      <c r="F2" s="477"/>
      <c r="G2" s="477"/>
      <c r="H2" s="477"/>
      <c r="I2" s="477"/>
      <c r="J2" s="477"/>
      <c r="K2" s="477"/>
      <c r="L2" s="477"/>
      <c r="M2" s="477"/>
      <c r="N2" s="477"/>
      <c r="O2" s="477"/>
      <c r="P2" s="477"/>
      <c r="Q2" s="478"/>
      <c r="R2" s="1"/>
      <c r="S2" s="1"/>
      <c r="T2" s="1"/>
      <c r="U2" s="1"/>
      <c r="V2" s="1"/>
      <c r="W2" s="1"/>
      <c r="X2" s="1"/>
      <c r="Y2" s="1"/>
      <c r="Z2" s="1"/>
      <c r="AA2" s="1"/>
      <c r="AB2" s="1"/>
    </row>
    <row r="3" spans="1:32" x14ac:dyDescent="0.2">
      <c r="C3" s="199" t="s">
        <v>3787</v>
      </c>
      <c r="D3" s="223" t="s">
        <v>4898</v>
      </c>
      <c r="G3" s="200"/>
      <c r="H3" s="200"/>
      <c r="I3" s="199"/>
      <c r="J3" s="200"/>
      <c r="P3" s="200"/>
      <c r="Q3" s="203"/>
    </row>
    <row r="4" spans="1:32" x14ac:dyDescent="0.2">
      <c r="C4" s="199" t="s">
        <v>3788</v>
      </c>
      <c r="D4" s="223" t="s">
        <v>4899</v>
      </c>
      <c r="F4" s="200"/>
      <c r="G4" s="200"/>
      <c r="H4" s="200"/>
      <c r="I4" s="199"/>
      <c r="J4" s="200"/>
      <c r="P4" s="200"/>
      <c r="Q4" s="203"/>
    </row>
    <row r="5" spans="1:32" x14ac:dyDescent="0.2">
      <c r="C5" s="199" t="s">
        <v>3789</v>
      </c>
      <c r="D5" s="223" t="s">
        <v>4900</v>
      </c>
      <c r="F5" s="200"/>
      <c r="G5" s="200"/>
      <c r="H5" s="200"/>
      <c r="I5" s="199"/>
      <c r="J5" s="200"/>
      <c r="P5" s="200"/>
      <c r="Q5" s="203"/>
    </row>
    <row r="6" spans="1:32" x14ac:dyDescent="0.2">
      <c r="C6" s="199" t="s">
        <v>3790</v>
      </c>
      <c r="D6" s="223" t="s">
        <v>4901</v>
      </c>
      <c r="F6" s="200"/>
      <c r="G6" s="200"/>
      <c r="H6" s="200"/>
      <c r="I6" s="199"/>
      <c r="J6" s="200"/>
      <c r="N6" s="1"/>
      <c r="O6" s="1"/>
      <c r="P6" s="200"/>
      <c r="Q6" s="203"/>
    </row>
    <row r="7" spans="1:32" x14ac:dyDescent="0.2">
      <c r="C7" s="199" t="s">
        <v>3791</v>
      </c>
      <c r="D7" s="223" t="s">
        <v>4902</v>
      </c>
      <c r="F7" s="200"/>
      <c r="G7" s="200"/>
      <c r="H7" s="200"/>
      <c r="I7" s="199"/>
      <c r="J7" s="200"/>
      <c r="P7" s="200"/>
      <c r="Q7" s="203"/>
    </row>
    <row r="8" spans="1:32" x14ac:dyDescent="0.2">
      <c r="C8" s="199" t="s">
        <v>3792</v>
      </c>
      <c r="D8" s="223" t="s">
        <v>4903</v>
      </c>
      <c r="F8" s="200"/>
      <c r="G8" s="200"/>
      <c r="H8" s="200"/>
      <c r="I8" s="199"/>
      <c r="J8" s="200"/>
      <c r="P8" s="200"/>
      <c r="Q8" s="203"/>
    </row>
    <row r="9" spans="1:32" x14ac:dyDescent="0.2">
      <c r="C9" s="199" t="s">
        <v>3793</v>
      </c>
      <c r="D9" s="223" t="s">
        <v>4904</v>
      </c>
      <c r="F9" s="200"/>
      <c r="G9" s="200"/>
      <c r="H9" s="200"/>
      <c r="I9" s="199"/>
      <c r="J9" s="200"/>
      <c r="P9" s="200"/>
      <c r="Q9" s="203"/>
      <c r="R9" s="181"/>
    </row>
    <row r="10" spans="1:32" x14ac:dyDescent="0.2">
      <c r="C10" s="199" t="s">
        <v>3794</v>
      </c>
      <c r="D10" s="223" t="s">
        <v>4905</v>
      </c>
      <c r="F10" s="200"/>
      <c r="G10" s="200"/>
      <c r="H10" s="200"/>
      <c r="I10" s="199"/>
      <c r="J10" s="200"/>
      <c r="P10" s="200"/>
      <c r="Q10" s="203"/>
    </row>
    <row r="11" spans="1:32" x14ac:dyDescent="0.2">
      <c r="C11" s="199" t="s">
        <v>3795</v>
      </c>
      <c r="D11" s="223" t="s">
        <v>4906</v>
      </c>
      <c r="F11" s="200"/>
      <c r="G11" s="200"/>
      <c r="H11" s="200"/>
      <c r="I11" s="199"/>
      <c r="J11" s="200"/>
      <c r="P11" s="200"/>
      <c r="Q11" s="203"/>
    </row>
    <row r="12" spans="1:32" x14ac:dyDescent="0.2">
      <c r="C12" s="199" t="s">
        <v>3796</v>
      </c>
      <c r="D12" s="223" t="s">
        <v>4907</v>
      </c>
      <c r="F12" s="200"/>
      <c r="G12" s="200"/>
      <c r="H12" s="200"/>
      <c r="I12" s="199"/>
      <c r="J12" s="200"/>
      <c r="P12" s="200"/>
      <c r="Q12" s="203"/>
    </row>
    <row r="13" spans="1:32" x14ac:dyDescent="0.2">
      <c r="C13" s="199" t="s">
        <v>3797</v>
      </c>
      <c r="D13" s="223" t="s">
        <v>4908</v>
      </c>
      <c r="F13" s="200"/>
      <c r="G13" s="200"/>
      <c r="H13" s="200"/>
      <c r="I13" s="199"/>
      <c r="J13" s="200"/>
      <c r="P13" s="200"/>
      <c r="Q13" s="203"/>
    </row>
    <row r="14" spans="1:32" x14ac:dyDescent="0.2">
      <c r="C14" s="199" t="s">
        <v>3798</v>
      </c>
      <c r="D14" s="223" t="s">
        <v>4909</v>
      </c>
      <c r="F14" s="200"/>
      <c r="G14" s="200"/>
      <c r="H14" s="200"/>
      <c r="I14" s="199"/>
      <c r="J14" s="200"/>
      <c r="P14" s="200"/>
      <c r="Q14" s="203"/>
    </row>
    <row r="15" spans="1:32" x14ac:dyDescent="0.2">
      <c r="C15" s="199" t="s">
        <v>3799</v>
      </c>
      <c r="D15" s="223" t="s">
        <v>4910</v>
      </c>
      <c r="F15" s="200"/>
      <c r="G15" s="200"/>
      <c r="H15" s="200"/>
      <c r="I15" s="199"/>
      <c r="J15" s="200"/>
      <c r="P15" s="200"/>
      <c r="Q15" s="203"/>
    </row>
    <row r="16" spans="1:32" x14ac:dyDescent="0.2">
      <c r="C16" s="199" t="s">
        <v>3800</v>
      </c>
      <c r="D16" s="223" t="s">
        <v>4911</v>
      </c>
      <c r="F16" s="200"/>
      <c r="G16" s="200"/>
      <c r="H16" s="200"/>
      <c r="I16" s="199"/>
      <c r="J16" s="200"/>
      <c r="P16" s="200"/>
      <c r="Q16" s="203"/>
    </row>
    <row r="17" spans="3:17" x14ac:dyDescent="0.2">
      <c r="C17" s="199" t="s">
        <v>3801</v>
      </c>
      <c r="D17" s="223" t="s">
        <v>3639</v>
      </c>
      <c r="F17" s="200"/>
      <c r="G17" s="200"/>
      <c r="H17" s="200"/>
      <c r="I17" s="199"/>
      <c r="J17" s="200"/>
      <c r="P17" s="200"/>
      <c r="Q17" s="203"/>
    </row>
    <row r="18" spans="3:17" x14ac:dyDescent="0.2">
      <c r="C18" s="220" t="s">
        <v>3802</v>
      </c>
      <c r="D18" s="232" t="s">
        <v>4912</v>
      </c>
      <c r="E18" s="220"/>
      <c r="F18" s="220" t="s">
        <v>723</v>
      </c>
      <c r="G18" s="220">
        <v>303</v>
      </c>
      <c r="H18" s="220"/>
      <c r="I18" s="220">
        <v>1</v>
      </c>
      <c r="J18" s="220">
        <v>200</v>
      </c>
      <c r="K18" s="220"/>
      <c r="L18" s="220"/>
      <c r="M18" s="220"/>
      <c r="N18" s="220"/>
      <c r="O18" s="220"/>
      <c r="P18" s="220" t="s">
        <v>1754</v>
      </c>
      <c r="Q18" s="222" t="s">
        <v>1755</v>
      </c>
    </row>
    <row r="19" spans="3:17" x14ac:dyDescent="0.2">
      <c r="C19" s="214" t="s">
        <v>3803</v>
      </c>
      <c r="D19" s="223" t="s">
        <v>4913</v>
      </c>
      <c r="F19" s="214" t="s">
        <v>1030</v>
      </c>
      <c r="G19" s="214">
        <v>303</v>
      </c>
      <c r="I19" s="214">
        <v>1</v>
      </c>
      <c r="J19" s="214">
        <v>51</v>
      </c>
      <c r="P19" s="214" t="s">
        <v>1754</v>
      </c>
      <c r="Q19" s="216" t="s">
        <v>1755</v>
      </c>
    </row>
    <row r="20" spans="3:17" x14ac:dyDescent="0.2">
      <c r="C20" s="214" t="s">
        <v>3804</v>
      </c>
      <c r="D20" s="223" t="s">
        <v>4914</v>
      </c>
      <c r="F20" s="214" t="s">
        <v>3805</v>
      </c>
      <c r="G20" s="214">
        <v>151</v>
      </c>
      <c r="I20" s="214">
        <v>2</v>
      </c>
      <c r="J20" s="214">
        <v>10.5</v>
      </c>
      <c r="P20" s="214" t="s">
        <v>663</v>
      </c>
      <c r="Q20" s="216" t="s">
        <v>3806</v>
      </c>
    </row>
    <row r="21" spans="3:17" x14ac:dyDescent="0.2">
      <c r="C21" s="214" t="s">
        <v>3807</v>
      </c>
      <c r="D21" s="223" t="s">
        <v>4915</v>
      </c>
      <c r="F21" s="214" t="s">
        <v>3808</v>
      </c>
      <c r="G21" s="214">
        <v>151</v>
      </c>
      <c r="I21" s="214">
        <v>2</v>
      </c>
      <c r="J21" s="214">
        <v>10.5</v>
      </c>
      <c r="P21" s="214" t="s">
        <v>663</v>
      </c>
      <c r="Q21" s="216" t="s">
        <v>777</v>
      </c>
    </row>
    <row r="22" spans="3:17" x14ac:dyDescent="0.2">
      <c r="C22" s="214" t="s">
        <v>3809</v>
      </c>
      <c r="D22" s="223" t="s">
        <v>1748</v>
      </c>
      <c r="F22" s="214" t="s">
        <v>3810</v>
      </c>
      <c r="G22" s="214">
        <v>152</v>
      </c>
      <c r="I22" s="214">
        <v>2</v>
      </c>
      <c r="J22" s="214">
        <v>10.5</v>
      </c>
      <c r="P22" s="214" t="s">
        <v>776</v>
      </c>
      <c r="Q22" s="216" t="s">
        <v>777</v>
      </c>
    </row>
    <row r="23" spans="3:17" x14ac:dyDescent="0.2">
      <c r="C23" s="214" t="s">
        <v>3811</v>
      </c>
      <c r="D23" s="223" t="s">
        <v>1749</v>
      </c>
      <c r="F23" s="214" t="s">
        <v>3812</v>
      </c>
      <c r="G23" s="214">
        <v>152</v>
      </c>
      <c r="I23" s="214">
        <v>2</v>
      </c>
      <c r="J23" s="214">
        <v>10.5</v>
      </c>
      <c r="P23" s="214" t="s">
        <v>776</v>
      </c>
      <c r="Q23" s="216" t="s">
        <v>777</v>
      </c>
    </row>
    <row r="24" spans="3:17" x14ac:dyDescent="0.2">
      <c r="C24" s="214" t="s">
        <v>3813</v>
      </c>
      <c r="D24" s="223" t="s">
        <v>1750</v>
      </c>
      <c r="F24" s="214" t="s">
        <v>744</v>
      </c>
      <c r="G24" s="214">
        <v>152</v>
      </c>
      <c r="I24" s="214">
        <v>2</v>
      </c>
      <c r="J24" s="214">
        <v>10.5</v>
      </c>
      <c r="P24" s="214" t="s">
        <v>669</v>
      </c>
      <c r="Q24" s="216" t="s">
        <v>777</v>
      </c>
    </row>
    <row r="25" spans="3:17" x14ac:dyDescent="0.2">
      <c r="C25" s="214" t="s">
        <v>745</v>
      </c>
      <c r="D25" s="223" t="s">
        <v>1751</v>
      </c>
      <c r="F25" s="214">
        <v>236312</v>
      </c>
      <c r="G25" s="214">
        <v>152</v>
      </c>
      <c r="I25" s="214">
        <v>2</v>
      </c>
      <c r="J25" s="214">
        <v>10.5</v>
      </c>
      <c r="P25" s="214" t="s">
        <v>669</v>
      </c>
      <c r="Q25" s="216" t="s">
        <v>777</v>
      </c>
    </row>
    <row r="26" spans="3:17" x14ac:dyDescent="0.2">
      <c r="C26" s="214" t="s">
        <v>746</v>
      </c>
      <c r="D26" s="223" t="s">
        <v>1756</v>
      </c>
      <c r="F26" s="214" t="s">
        <v>747</v>
      </c>
      <c r="G26" s="214">
        <v>303</v>
      </c>
      <c r="I26" s="214">
        <v>1</v>
      </c>
      <c r="J26" s="214">
        <v>11</v>
      </c>
      <c r="P26" s="214" t="s">
        <v>663</v>
      </c>
      <c r="Q26" s="216" t="s">
        <v>4680</v>
      </c>
    </row>
    <row r="27" spans="3:17" x14ac:dyDescent="0.2">
      <c r="C27" s="214" t="s">
        <v>748</v>
      </c>
      <c r="D27" s="223" t="s">
        <v>774</v>
      </c>
      <c r="F27" s="214" t="s">
        <v>749</v>
      </c>
      <c r="G27" s="214">
        <v>303</v>
      </c>
      <c r="I27" s="214">
        <v>1</v>
      </c>
      <c r="J27" s="214">
        <v>11</v>
      </c>
      <c r="P27" s="214" t="s">
        <v>776</v>
      </c>
      <c r="Q27" s="216" t="s">
        <v>4680</v>
      </c>
    </row>
    <row r="28" spans="3:17" x14ac:dyDescent="0.2">
      <c r="C28" s="214" t="s">
        <v>750</v>
      </c>
      <c r="D28" s="223" t="s">
        <v>778</v>
      </c>
      <c r="F28" s="214" t="s">
        <v>751</v>
      </c>
      <c r="G28" s="214">
        <v>303</v>
      </c>
      <c r="I28" s="214">
        <v>1</v>
      </c>
      <c r="J28" s="214">
        <v>11</v>
      </c>
      <c r="P28" s="214" t="s">
        <v>776</v>
      </c>
      <c r="Q28" s="216" t="s">
        <v>4680</v>
      </c>
    </row>
    <row r="29" spans="3:17" x14ac:dyDescent="0.2">
      <c r="C29" s="214" t="s">
        <v>752</v>
      </c>
      <c r="D29" s="223" t="s">
        <v>780</v>
      </c>
      <c r="F29" s="214" t="s">
        <v>753</v>
      </c>
      <c r="G29" s="214">
        <v>303</v>
      </c>
      <c r="I29" s="214">
        <v>1</v>
      </c>
      <c r="J29" s="214">
        <v>11</v>
      </c>
      <c r="P29" s="214" t="s">
        <v>669</v>
      </c>
      <c r="Q29" s="216" t="s">
        <v>4680</v>
      </c>
    </row>
    <row r="30" spans="3:17" x14ac:dyDescent="0.2">
      <c r="C30" s="214" t="s">
        <v>754</v>
      </c>
      <c r="D30" s="223" t="s">
        <v>782</v>
      </c>
      <c r="F30" s="214" t="s">
        <v>755</v>
      </c>
      <c r="G30" s="214">
        <v>303</v>
      </c>
      <c r="I30" s="214">
        <v>1</v>
      </c>
      <c r="J30" s="214">
        <v>21</v>
      </c>
      <c r="P30" s="214" t="s">
        <v>669</v>
      </c>
      <c r="Q30" s="216" t="s">
        <v>4680</v>
      </c>
    </row>
    <row r="31" spans="3:17" x14ac:dyDescent="0.2">
      <c r="C31" s="214" t="s">
        <v>756</v>
      </c>
      <c r="D31" s="223" t="s">
        <v>630</v>
      </c>
      <c r="F31" s="214" t="s">
        <v>757</v>
      </c>
      <c r="G31" s="214">
        <v>303</v>
      </c>
      <c r="I31" s="214">
        <v>1</v>
      </c>
      <c r="J31" s="214">
        <v>21</v>
      </c>
      <c r="P31" s="214" t="s">
        <v>663</v>
      </c>
      <c r="Q31" s="216" t="s">
        <v>2482</v>
      </c>
    </row>
    <row r="32" spans="3:17" x14ac:dyDescent="0.2">
      <c r="C32" s="214" t="s">
        <v>758</v>
      </c>
      <c r="D32" s="223" t="s">
        <v>632</v>
      </c>
      <c r="F32" s="214" t="s">
        <v>1672</v>
      </c>
      <c r="G32" s="214">
        <v>303</v>
      </c>
      <c r="I32" s="214">
        <v>1</v>
      </c>
      <c r="J32" s="214">
        <v>21</v>
      </c>
      <c r="P32" s="214" t="s">
        <v>1754</v>
      </c>
      <c r="Q32" s="216" t="s">
        <v>2482</v>
      </c>
    </row>
    <row r="33" spans="1:28" x14ac:dyDescent="0.2">
      <c r="C33" s="214" t="s">
        <v>759</v>
      </c>
      <c r="D33" s="223" t="s">
        <v>799</v>
      </c>
      <c r="F33" s="214" t="s">
        <v>2692</v>
      </c>
      <c r="G33" s="214">
        <v>303</v>
      </c>
      <c r="I33" s="214">
        <v>1</v>
      </c>
      <c r="J33" s="214">
        <v>21</v>
      </c>
      <c r="P33" s="214" t="s">
        <v>669</v>
      </c>
      <c r="Q33" s="216" t="s">
        <v>2482</v>
      </c>
    </row>
    <row r="34" spans="1:28" x14ac:dyDescent="0.2">
      <c r="C34" s="214" t="s">
        <v>760</v>
      </c>
      <c r="D34" s="223" t="s">
        <v>801</v>
      </c>
      <c r="F34" s="214" t="s">
        <v>761</v>
      </c>
      <c r="G34" s="214">
        <v>151</v>
      </c>
      <c r="I34" s="214">
        <v>2</v>
      </c>
      <c r="J34" s="214">
        <v>1</v>
      </c>
      <c r="P34" s="214" t="s">
        <v>669</v>
      </c>
      <c r="Q34" s="216" t="s">
        <v>2482</v>
      </c>
    </row>
    <row r="35" spans="1:28" x14ac:dyDescent="0.2">
      <c r="C35" s="214" t="s">
        <v>762</v>
      </c>
      <c r="D35" s="223" t="s">
        <v>803</v>
      </c>
      <c r="F35" s="214" t="s">
        <v>763</v>
      </c>
      <c r="G35" s="214">
        <v>151</v>
      </c>
      <c r="I35" s="214">
        <v>2</v>
      </c>
      <c r="J35" s="214">
        <v>1</v>
      </c>
      <c r="P35" s="214" t="s">
        <v>669</v>
      </c>
      <c r="Q35" s="216" t="s">
        <v>2482</v>
      </c>
    </row>
    <row r="36" spans="1:28" x14ac:dyDescent="0.2">
      <c r="C36" s="214" t="s">
        <v>764</v>
      </c>
      <c r="D36" s="223" t="s">
        <v>805</v>
      </c>
      <c r="F36" s="214" t="s">
        <v>763</v>
      </c>
      <c r="G36" s="214">
        <v>151</v>
      </c>
      <c r="I36" s="214">
        <v>2</v>
      </c>
      <c r="J36" s="214">
        <v>1</v>
      </c>
      <c r="P36" s="214" t="s">
        <v>669</v>
      </c>
      <c r="Q36" s="216" t="s">
        <v>2482</v>
      </c>
    </row>
    <row r="37" spans="1:28" x14ac:dyDescent="0.2">
      <c r="C37" s="214" t="s">
        <v>765</v>
      </c>
      <c r="D37" s="223" t="s">
        <v>808</v>
      </c>
      <c r="F37" s="214" t="s">
        <v>761</v>
      </c>
      <c r="G37" s="214">
        <v>151</v>
      </c>
      <c r="I37" s="214">
        <v>2</v>
      </c>
      <c r="J37" s="214">
        <v>1</v>
      </c>
      <c r="P37" s="214" t="s">
        <v>669</v>
      </c>
      <c r="Q37" s="216" t="s">
        <v>2482</v>
      </c>
    </row>
    <row r="38" spans="1:28" x14ac:dyDescent="0.2">
      <c r="C38" s="214" t="s">
        <v>766</v>
      </c>
      <c r="D38" s="223" t="s">
        <v>811</v>
      </c>
      <c r="F38" s="214" t="s">
        <v>763</v>
      </c>
      <c r="G38" s="214">
        <v>151</v>
      </c>
      <c r="I38" s="214">
        <v>2</v>
      </c>
      <c r="J38" s="214">
        <v>1</v>
      </c>
      <c r="P38" s="214" t="s">
        <v>669</v>
      </c>
      <c r="Q38" s="216" t="s">
        <v>2482</v>
      </c>
    </row>
    <row r="39" spans="1:28" x14ac:dyDescent="0.2">
      <c r="C39" s="214" t="s">
        <v>767</v>
      </c>
      <c r="D39" s="223" t="s">
        <v>813</v>
      </c>
      <c r="F39" s="214" t="s">
        <v>761</v>
      </c>
      <c r="G39" s="214">
        <v>151</v>
      </c>
      <c r="I39" s="214">
        <v>2</v>
      </c>
      <c r="J39" s="214">
        <v>1</v>
      </c>
      <c r="P39" s="214" t="s">
        <v>669</v>
      </c>
      <c r="Q39" s="216" t="s">
        <v>2482</v>
      </c>
    </row>
    <row r="40" spans="1:28" x14ac:dyDescent="0.2">
      <c r="C40" s="214" t="s">
        <v>768</v>
      </c>
      <c r="D40" s="223" t="s">
        <v>1818</v>
      </c>
      <c r="F40" s="214" t="s">
        <v>4682</v>
      </c>
      <c r="G40" s="214">
        <v>303</v>
      </c>
      <c r="I40" s="214">
        <v>1</v>
      </c>
      <c r="J40" s="214">
        <v>111</v>
      </c>
      <c r="O40" s="214" t="s">
        <v>4451</v>
      </c>
      <c r="P40" s="214" t="s">
        <v>647</v>
      </c>
      <c r="Q40" s="216" t="s">
        <v>1586</v>
      </c>
    </row>
    <row r="41" spans="1:28" x14ac:dyDescent="0.2">
      <c r="C41" s="214" t="s">
        <v>769</v>
      </c>
      <c r="D41" s="223" t="s">
        <v>1820</v>
      </c>
      <c r="F41" s="214" t="s">
        <v>654</v>
      </c>
      <c r="G41" s="214">
        <v>151</v>
      </c>
      <c r="I41" s="214">
        <v>2</v>
      </c>
      <c r="J41" s="214">
        <v>200</v>
      </c>
      <c r="P41" s="214" t="s">
        <v>647</v>
      </c>
      <c r="Q41" s="216" t="s">
        <v>4684</v>
      </c>
    </row>
    <row r="42" spans="1:28" x14ac:dyDescent="0.2">
      <c r="C42" s="214" t="s">
        <v>770</v>
      </c>
      <c r="D42" s="223" t="s">
        <v>1822</v>
      </c>
      <c r="F42" s="214" t="s">
        <v>654</v>
      </c>
      <c r="G42" s="214">
        <v>151</v>
      </c>
      <c r="I42" s="214">
        <v>2</v>
      </c>
      <c r="J42" s="214">
        <v>118</v>
      </c>
      <c r="P42" s="214" t="s">
        <v>663</v>
      </c>
      <c r="Q42" s="216" t="s">
        <v>4687</v>
      </c>
    </row>
    <row r="43" spans="1:28" s="225" customFormat="1" x14ac:dyDescent="0.2">
      <c r="A43" s="224"/>
      <c r="C43" s="405" t="s">
        <v>4453</v>
      </c>
      <c r="D43" s="405"/>
      <c r="E43" s="405"/>
      <c r="F43" s="405"/>
      <c r="G43" s="405"/>
      <c r="H43" s="405"/>
      <c r="I43" s="405"/>
      <c r="J43" s="405"/>
      <c r="K43" s="405"/>
      <c r="L43" s="405"/>
      <c r="M43" s="405"/>
      <c r="N43" s="405"/>
      <c r="O43" s="405"/>
      <c r="P43" s="405"/>
      <c r="Q43" s="405"/>
      <c r="R43" s="1"/>
      <c r="S43" s="1"/>
      <c r="T43" s="1"/>
      <c r="U43" s="1"/>
      <c r="V43" s="1"/>
      <c r="W43" s="1"/>
      <c r="X43" s="1"/>
      <c r="Y43" s="1"/>
      <c r="Z43" s="1"/>
      <c r="AA43" s="1"/>
      <c r="AB43" s="1"/>
    </row>
    <row r="44" spans="1:28" x14ac:dyDescent="0.2">
      <c r="C44" s="214" t="s">
        <v>771</v>
      </c>
      <c r="D44" s="223" t="s">
        <v>4898</v>
      </c>
      <c r="F44" s="214" t="s">
        <v>646</v>
      </c>
      <c r="G44" s="214">
        <v>303</v>
      </c>
      <c r="I44" s="214">
        <v>1</v>
      </c>
      <c r="J44" s="214">
        <v>200</v>
      </c>
      <c r="O44" s="214" t="s">
        <v>4451</v>
      </c>
      <c r="P44" s="214" t="s">
        <v>663</v>
      </c>
      <c r="Q44" s="216" t="s">
        <v>648</v>
      </c>
    </row>
    <row r="45" spans="1:28" x14ac:dyDescent="0.2">
      <c r="C45" s="214" t="s">
        <v>3913</v>
      </c>
      <c r="D45" s="223" t="s">
        <v>4899</v>
      </c>
      <c r="F45" s="214" t="s">
        <v>646</v>
      </c>
      <c r="G45" s="214">
        <v>303</v>
      </c>
      <c r="I45" s="214">
        <v>1</v>
      </c>
      <c r="J45" s="214">
        <v>146</v>
      </c>
      <c r="O45" s="214" t="s">
        <v>4451</v>
      </c>
      <c r="P45" s="214" t="s">
        <v>639</v>
      </c>
      <c r="Q45" s="216" t="s">
        <v>649</v>
      </c>
    </row>
    <row r="46" spans="1:28" x14ac:dyDescent="0.2">
      <c r="C46" s="220" t="s">
        <v>3914</v>
      </c>
      <c r="D46" s="232" t="s">
        <v>4900</v>
      </c>
      <c r="E46" s="220"/>
      <c r="F46" s="220" t="s">
        <v>2485</v>
      </c>
      <c r="G46" s="220">
        <v>303</v>
      </c>
      <c r="H46" s="220"/>
      <c r="I46" s="220">
        <v>1</v>
      </c>
      <c r="J46" s="220">
        <v>200</v>
      </c>
      <c r="K46" s="220">
        <v>45</v>
      </c>
      <c r="L46" s="220"/>
      <c r="M46" s="220"/>
      <c r="N46" s="220"/>
      <c r="O46" s="220" t="s">
        <v>4451</v>
      </c>
      <c r="P46" s="220" t="s">
        <v>776</v>
      </c>
      <c r="Q46" s="222">
        <v>39674</v>
      </c>
    </row>
    <row r="47" spans="1:28" x14ac:dyDescent="0.2">
      <c r="C47" s="214" t="s">
        <v>3915</v>
      </c>
      <c r="D47" s="223" t="s">
        <v>4901</v>
      </c>
      <c r="F47" s="214" t="s">
        <v>2485</v>
      </c>
      <c r="G47" s="214">
        <v>303</v>
      </c>
      <c r="I47" s="214">
        <v>1</v>
      </c>
      <c r="J47" s="214">
        <v>137</v>
      </c>
      <c r="K47" s="214">
        <v>45</v>
      </c>
      <c r="O47" s="214" t="s">
        <v>4451</v>
      </c>
      <c r="P47" s="214" t="s">
        <v>647</v>
      </c>
      <c r="Q47" s="216">
        <v>39678</v>
      </c>
    </row>
    <row r="48" spans="1:28" x14ac:dyDescent="0.2">
      <c r="C48" s="223" t="s">
        <v>3916</v>
      </c>
      <c r="D48" s="223" t="s">
        <v>4902</v>
      </c>
      <c r="E48" s="214" t="s">
        <v>3917</v>
      </c>
      <c r="F48" s="214" t="s">
        <v>1687</v>
      </c>
      <c r="G48" s="214">
        <v>303</v>
      </c>
      <c r="I48" s="214">
        <v>1</v>
      </c>
      <c r="J48" s="214">
        <v>204</v>
      </c>
      <c r="K48" s="214">
        <v>45</v>
      </c>
      <c r="O48" s="214" t="s">
        <v>4451</v>
      </c>
      <c r="P48" s="214" t="s">
        <v>1754</v>
      </c>
      <c r="Q48" s="216">
        <v>39681</v>
      </c>
    </row>
    <row r="49" spans="3:17" x14ac:dyDescent="0.2">
      <c r="C49" s="223" t="s">
        <v>3916</v>
      </c>
      <c r="D49" s="223" t="s">
        <v>4903</v>
      </c>
      <c r="E49" s="214" t="s">
        <v>3918</v>
      </c>
      <c r="F49" s="214" t="s">
        <v>4156</v>
      </c>
      <c r="G49" s="214">
        <v>303</v>
      </c>
      <c r="I49" s="214">
        <v>1</v>
      </c>
      <c r="J49" s="214">
        <v>51</v>
      </c>
      <c r="K49" s="214">
        <v>45</v>
      </c>
      <c r="O49" s="214" t="s">
        <v>4451</v>
      </c>
      <c r="P49" s="214" t="s">
        <v>663</v>
      </c>
      <c r="Q49" s="216">
        <v>39682</v>
      </c>
    </row>
    <row r="50" spans="3:17" x14ac:dyDescent="0.2">
      <c r="C50" s="223" t="s">
        <v>3916</v>
      </c>
      <c r="D50" s="223" t="s">
        <v>4904</v>
      </c>
      <c r="E50" s="214" t="s">
        <v>3919</v>
      </c>
      <c r="F50" s="214" t="s">
        <v>3920</v>
      </c>
      <c r="G50" s="214">
        <v>303</v>
      </c>
      <c r="I50" s="214">
        <v>1</v>
      </c>
      <c r="J50" s="214">
        <v>11</v>
      </c>
      <c r="K50" s="214">
        <v>45</v>
      </c>
      <c r="O50" s="214" t="s">
        <v>4556</v>
      </c>
      <c r="P50" s="214" t="s">
        <v>669</v>
      </c>
      <c r="Q50" s="216">
        <v>39682</v>
      </c>
    </row>
    <row r="51" spans="3:17" x14ac:dyDescent="0.2">
      <c r="C51" s="223" t="s">
        <v>3916</v>
      </c>
      <c r="D51" s="223" t="s">
        <v>4905</v>
      </c>
      <c r="E51" s="214" t="s">
        <v>3921</v>
      </c>
      <c r="F51" s="214" t="s">
        <v>3922</v>
      </c>
      <c r="G51" s="214">
        <v>303</v>
      </c>
      <c r="I51" s="214">
        <v>1</v>
      </c>
      <c r="J51" s="214">
        <v>11</v>
      </c>
      <c r="K51" s="214">
        <v>45</v>
      </c>
      <c r="O51" s="214" t="s">
        <v>4556</v>
      </c>
      <c r="P51" s="214" t="s">
        <v>669</v>
      </c>
      <c r="Q51" s="216">
        <v>39682</v>
      </c>
    </row>
    <row r="52" spans="3:17" x14ac:dyDescent="0.2">
      <c r="C52" s="223" t="s">
        <v>3916</v>
      </c>
      <c r="D52" s="223" t="s">
        <v>4906</v>
      </c>
      <c r="E52" s="214" t="s">
        <v>3923</v>
      </c>
      <c r="F52" s="214" t="s">
        <v>3924</v>
      </c>
      <c r="G52" s="214">
        <v>303</v>
      </c>
      <c r="I52" s="214">
        <v>1</v>
      </c>
      <c r="J52" s="214">
        <v>11</v>
      </c>
      <c r="K52" s="214">
        <v>45</v>
      </c>
      <c r="O52" s="214" t="s">
        <v>4556</v>
      </c>
      <c r="P52" s="214" t="s">
        <v>647</v>
      </c>
      <c r="Q52" s="216">
        <v>39682</v>
      </c>
    </row>
    <row r="53" spans="3:17" x14ac:dyDescent="0.2">
      <c r="C53" s="223" t="s">
        <v>3916</v>
      </c>
      <c r="D53" s="223" t="s">
        <v>4907</v>
      </c>
      <c r="E53" s="214" t="s">
        <v>3925</v>
      </c>
      <c r="F53" s="214" t="s">
        <v>3926</v>
      </c>
      <c r="G53" s="214">
        <v>303</v>
      </c>
      <c r="I53" s="214">
        <v>1</v>
      </c>
      <c r="J53" s="214">
        <v>11</v>
      </c>
      <c r="K53" s="214">
        <v>45</v>
      </c>
      <c r="O53" s="214" t="s">
        <v>4556</v>
      </c>
      <c r="P53" s="214" t="s">
        <v>647</v>
      </c>
      <c r="Q53" s="216">
        <v>39683</v>
      </c>
    </row>
    <row r="54" spans="3:17" x14ac:dyDescent="0.2">
      <c r="C54" s="223" t="s">
        <v>3916</v>
      </c>
      <c r="D54" s="223" t="s">
        <v>4908</v>
      </c>
      <c r="E54" s="214" t="s">
        <v>3927</v>
      </c>
      <c r="F54" s="214" t="s">
        <v>3928</v>
      </c>
      <c r="G54" s="214">
        <v>303</v>
      </c>
      <c r="I54" s="214">
        <v>1</v>
      </c>
      <c r="J54" s="214">
        <v>11</v>
      </c>
      <c r="K54" s="214">
        <v>45</v>
      </c>
      <c r="O54" s="214" t="s">
        <v>4556</v>
      </c>
      <c r="P54" s="214" t="s">
        <v>1754</v>
      </c>
      <c r="Q54" s="216">
        <v>39683</v>
      </c>
    </row>
    <row r="55" spans="3:17" x14ac:dyDescent="0.2">
      <c r="C55" s="223" t="s">
        <v>3916</v>
      </c>
      <c r="D55" s="223" t="s">
        <v>4909</v>
      </c>
      <c r="E55" s="214" t="s">
        <v>3929</v>
      </c>
      <c r="F55" s="214" t="s">
        <v>3930</v>
      </c>
      <c r="G55" s="214">
        <v>303</v>
      </c>
      <c r="I55" s="214">
        <v>1</v>
      </c>
      <c r="J55" s="214">
        <v>11</v>
      </c>
      <c r="K55" s="214">
        <v>45</v>
      </c>
      <c r="O55" s="214" t="s">
        <v>4556</v>
      </c>
      <c r="P55" s="214" t="s">
        <v>1754</v>
      </c>
      <c r="Q55" s="216">
        <v>39683</v>
      </c>
    </row>
    <row r="56" spans="3:17" x14ac:dyDescent="0.2">
      <c r="C56" s="223" t="s">
        <v>3916</v>
      </c>
      <c r="D56" s="223" t="s">
        <v>4910</v>
      </c>
      <c r="E56" s="214" t="s">
        <v>3931</v>
      </c>
      <c r="F56" s="214" t="s">
        <v>3932</v>
      </c>
      <c r="G56" s="214">
        <v>303</v>
      </c>
      <c r="I56" s="214">
        <v>1</v>
      </c>
      <c r="J56" s="214">
        <v>11</v>
      </c>
      <c r="K56" s="214">
        <v>45</v>
      </c>
      <c r="O56" s="214" t="s">
        <v>4556</v>
      </c>
      <c r="P56" s="214" t="s">
        <v>1754</v>
      </c>
      <c r="Q56" s="216">
        <v>39683</v>
      </c>
    </row>
    <row r="57" spans="3:17" x14ac:dyDescent="0.2">
      <c r="C57" s="223" t="s">
        <v>3916</v>
      </c>
      <c r="D57" s="223" t="s">
        <v>4911</v>
      </c>
      <c r="E57" s="214" t="s">
        <v>3933</v>
      </c>
      <c r="F57" s="214" t="s">
        <v>3934</v>
      </c>
      <c r="G57" s="214">
        <v>303</v>
      </c>
      <c r="I57" s="214">
        <v>1</v>
      </c>
      <c r="J57" s="214">
        <v>17</v>
      </c>
      <c r="K57" s="214">
        <v>45</v>
      </c>
      <c r="O57" s="214" t="s">
        <v>4556</v>
      </c>
      <c r="P57" s="214" t="s">
        <v>669</v>
      </c>
      <c r="Q57" s="216">
        <v>39683</v>
      </c>
    </row>
    <row r="58" spans="3:17" x14ac:dyDescent="0.2">
      <c r="C58" s="223" t="s">
        <v>3916</v>
      </c>
      <c r="D58" s="223" t="s">
        <v>3639</v>
      </c>
      <c r="E58" s="214" t="s">
        <v>3935</v>
      </c>
      <c r="F58" s="214" t="s">
        <v>3936</v>
      </c>
      <c r="G58" s="214">
        <v>303</v>
      </c>
      <c r="I58" s="214">
        <v>1</v>
      </c>
      <c r="J58" s="214">
        <v>17</v>
      </c>
      <c r="K58" s="214">
        <v>63</v>
      </c>
      <c r="O58" s="214" t="s">
        <v>4556</v>
      </c>
      <c r="P58" s="214" t="s">
        <v>663</v>
      </c>
      <c r="Q58" s="216">
        <v>39685</v>
      </c>
    </row>
    <row r="59" spans="3:17" x14ac:dyDescent="0.2">
      <c r="C59" s="223" t="s">
        <v>3916</v>
      </c>
      <c r="D59" s="223" t="s">
        <v>4912</v>
      </c>
      <c r="E59" s="214" t="s">
        <v>3937</v>
      </c>
      <c r="F59" s="214" t="s">
        <v>3938</v>
      </c>
      <c r="G59" s="214">
        <v>303</v>
      </c>
      <c r="I59" s="214">
        <v>1</v>
      </c>
      <c r="J59" s="214">
        <v>17</v>
      </c>
      <c r="K59" s="214">
        <v>63</v>
      </c>
      <c r="O59" s="214" t="s">
        <v>4556</v>
      </c>
      <c r="P59" s="214" t="s">
        <v>1754</v>
      </c>
      <c r="Q59" s="216">
        <v>39685</v>
      </c>
    </row>
    <row r="60" spans="3:17" x14ac:dyDescent="0.2">
      <c r="C60" s="223" t="s">
        <v>3916</v>
      </c>
      <c r="D60" s="223" t="s">
        <v>4913</v>
      </c>
      <c r="E60" s="214" t="s">
        <v>3939</v>
      </c>
      <c r="F60" s="214" t="s">
        <v>3940</v>
      </c>
      <c r="G60" s="214">
        <v>303</v>
      </c>
      <c r="I60" s="214">
        <v>1</v>
      </c>
      <c r="J60" s="214">
        <v>57</v>
      </c>
      <c r="K60" s="214">
        <v>45</v>
      </c>
      <c r="O60" s="214" t="s">
        <v>4451</v>
      </c>
      <c r="P60" s="214" t="s">
        <v>647</v>
      </c>
      <c r="Q60" s="216">
        <v>39686</v>
      </c>
    </row>
    <row r="61" spans="3:17" x14ac:dyDescent="0.2">
      <c r="C61" s="223" t="s">
        <v>3916</v>
      </c>
      <c r="D61" s="223" t="s">
        <v>4914</v>
      </c>
      <c r="E61" s="214" t="s">
        <v>3941</v>
      </c>
      <c r="F61" s="214" t="s">
        <v>3908</v>
      </c>
      <c r="G61" s="214">
        <v>303</v>
      </c>
      <c r="I61" s="214">
        <v>1</v>
      </c>
      <c r="J61" s="214">
        <v>57</v>
      </c>
      <c r="K61" s="214">
        <v>45</v>
      </c>
      <c r="O61" s="214" t="s">
        <v>4451</v>
      </c>
      <c r="P61" s="214" t="s">
        <v>639</v>
      </c>
      <c r="Q61" s="216">
        <v>39687</v>
      </c>
    </row>
    <row r="62" spans="3:17" x14ac:dyDescent="0.2">
      <c r="C62" s="223" t="s">
        <v>3916</v>
      </c>
      <c r="D62" s="223" t="s">
        <v>4915</v>
      </c>
      <c r="E62" s="214" t="s">
        <v>223</v>
      </c>
      <c r="F62" s="214" t="s">
        <v>831</v>
      </c>
      <c r="G62" s="214">
        <v>303</v>
      </c>
      <c r="I62" s="214">
        <v>1</v>
      </c>
      <c r="J62" s="214">
        <v>11</v>
      </c>
      <c r="K62" s="214">
        <v>45</v>
      </c>
      <c r="O62" s="214" t="s">
        <v>4556</v>
      </c>
      <c r="P62" s="214" t="s">
        <v>647</v>
      </c>
      <c r="Q62" s="216">
        <v>39687</v>
      </c>
    </row>
    <row r="63" spans="3:17" x14ac:dyDescent="0.2">
      <c r="C63" s="223" t="s">
        <v>3916</v>
      </c>
      <c r="D63" s="223" t="s">
        <v>1748</v>
      </c>
      <c r="E63" s="214" t="s">
        <v>832</v>
      </c>
      <c r="F63" s="214" t="s">
        <v>831</v>
      </c>
      <c r="G63" s="214">
        <v>303</v>
      </c>
      <c r="I63" s="214">
        <v>1</v>
      </c>
      <c r="J63" s="214">
        <v>11</v>
      </c>
      <c r="K63" s="214">
        <v>45</v>
      </c>
      <c r="O63" s="214" t="s">
        <v>4556</v>
      </c>
      <c r="P63" s="214" t="s">
        <v>663</v>
      </c>
      <c r="Q63" s="216">
        <v>39687</v>
      </c>
    </row>
    <row r="64" spans="3:17" x14ac:dyDescent="0.2">
      <c r="C64" s="223" t="s">
        <v>3916</v>
      </c>
      <c r="D64" s="223" t="s">
        <v>1749</v>
      </c>
      <c r="E64" s="214" t="s">
        <v>833</v>
      </c>
      <c r="F64" s="214" t="s">
        <v>834</v>
      </c>
      <c r="G64" s="214">
        <v>303</v>
      </c>
      <c r="I64" s="214">
        <v>1</v>
      </c>
      <c r="J64" s="214">
        <v>11</v>
      </c>
      <c r="K64" s="214">
        <v>45</v>
      </c>
      <c r="O64" s="214" t="s">
        <v>4556</v>
      </c>
      <c r="P64" s="214" t="s">
        <v>663</v>
      </c>
      <c r="Q64" s="216">
        <v>39688</v>
      </c>
    </row>
    <row r="65" spans="3:17" x14ac:dyDescent="0.2">
      <c r="C65" s="223" t="s">
        <v>3916</v>
      </c>
      <c r="D65" s="223" t="s">
        <v>1750</v>
      </c>
      <c r="E65" s="214" t="s">
        <v>4956</v>
      </c>
      <c r="F65" s="214" t="s">
        <v>4957</v>
      </c>
      <c r="G65" s="214">
        <v>303</v>
      </c>
      <c r="I65" s="214">
        <v>1</v>
      </c>
      <c r="J65" s="214">
        <v>11</v>
      </c>
      <c r="K65" s="214">
        <v>45</v>
      </c>
      <c r="O65" s="214" t="s">
        <v>4556</v>
      </c>
      <c r="P65" s="214" t="s">
        <v>663</v>
      </c>
      <c r="Q65" s="216">
        <v>39688</v>
      </c>
    </row>
    <row r="66" spans="3:17" x14ac:dyDescent="0.2">
      <c r="C66" s="223" t="s">
        <v>3916</v>
      </c>
      <c r="D66" s="223" t="s">
        <v>1751</v>
      </c>
      <c r="E66" s="214" t="s">
        <v>4958</v>
      </c>
      <c r="F66" s="214" t="s">
        <v>4959</v>
      </c>
      <c r="G66" s="214">
        <v>303</v>
      </c>
      <c r="I66" s="214">
        <v>1</v>
      </c>
      <c r="J66" s="214">
        <v>11</v>
      </c>
      <c r="K66" s="214">
        <v>45</v>
      </c>
      <c r="O66" s="214" t="s">
        <v>4556</v>
      </c>
      <c r="P66" s="214" t="s">
        <v>639</v>
      </c>
      <c r="Q66" s="216">
        <v>39688</v>
      </c>
    </row>
    <row r="67" spans="3:17" x14ac:dyDescent="0.2">
      <c r="C67" s="223" t="s">
        <v>3916</v>
      </c>
      <c r="D67" s="223" t="s">
        <v>1756</v>
      </c>
      <c r="E67" s="214" t="s">
        <v>4960</v>
      </c>
      <c r="F67" s="214" t="s">
        <v>3890</v>
      </c>
      <c r="G67" s="214">
        <v>303</v>
      </c>
      <c r="I67" s="214">
        <v>1</v>
      </c>
      <c r="J67" s="214">
        <v>21</v>
      </c>
      <c r="K67" s="214">
        <v>36</v>
      </c>
      <c r="O67" s="214" t="s">
        <v>4556</v>
      </c>
      <c r="P67" s="214" t="s">
        <v>647</v>
      </c>
      <c r="Q67" s="216">
        <v>39688</v>
      </c>
    </row>
    <row r="68" spans="3:17" x14ac:dyDescent="0.2">
      <c r="C68" s="223" t="s">
        <v>3916</v>
      </c>
      <c r="D68" s="223" t="s">
        <v>774</v>
      </c>
      <c r="E68" s="214" t="s">
        <v>4961</v>
      </c>
      <c r="F68" s="214" t="s">
        <v>4962</v>
      </c>
      <c r="G68" s="214">
        <v>303</v>
      </c>
      <c r="I68" s="214">
        <v>1</v>
      </c>
      <c r="J68" s="214">
        <v>17</v>
      </c>
      <c r="K68" s="214">
        <v>45</v>
      </c>
      <c r="O68" s="214" t="s">
        <v>4556</v>
      </c>
      <c r="P68" s="214" t="s">
        <v>663</v>
      </c>
      <c r="Q68" s="216">
        <v>39688</v>
      </c>
    </row>
    <row r="69" spans="3:17" x14ac:dyDescent="0.2">
      <c r="C69" s="223" t="s">
        <v>3916</v>
      </c>
      <c r="D69" s="223" t="s">
        <v>778</v>
      </c>
      <c r="E69" s="214" t="s">
        <v>4963</v>
      </c>
      <c r="F69" s="214" t="s">
        <v>4964</v>
      </c>
      <c r="G69" s="214">
        <v>303</v>
      </c>
      <c r="I69" s="214">
        <v>1</v>
      </c>
      <c r="J69" s="214">
        <v>17</v>
      </c>
      <c r="K69" s="214">
        <v>45</v>
      </c>
      <c r="O69" s="214" t="s">
        <v>4556</v>
      </c>
      <c r="P69" s="214" t="s">
        <v>663</v>
      </c>
      <c r="Q69" s="216">
        <v>39689</v>
      </c>
    </row>
    <row r="70" spans="3:17" x14ac:dyDescent="0.2">
      <c r="C70" s="223" t="s">
        <v>3916</v>
      </c>
      <c r="D70" s="223" t="s">
        <v>780</v>
      </c>
      <c r="E70" s="214" t="s">
        <v>4965</v>
      </c>
      <c r="F70" s="214" t="s">
        <v>3300</v>
      </c>
      <c r="G70" s="214">
        <v>303</v>
      </c>
      <c r="I70" s="214">
        <v>1</v>
      </c>
      <c r="J70" s="214">
        <v>17</v>
      </c>
      <c r="K70" s="214">
        <v>45</v>
      </c>
      <c r="O70" s="214" t="s">
        <v>4556</v>
      </c>
      <c r="P70" s="214" t="s">
        <v>639</v>
      </c>
      <c r="Q70" s="216">
        <v>39689</v>
      </c>
    </row>
    <row r="71" spans="3:17" x14ac:dyDescent="0.2">
      <c r="C71" s="223" t="s">
        <v>3916</v>
      </c>
      <c r="D71" s="223" t="s">
        <v>782</v>
      </c>
      <c r="E71" s="214" t="s">
        <v>4966</v>
      </c>
      <c r="F71" s="214" t="s">
        <v>4967</v>
      </c>
      <c r="G71" s="214">
        <v>303</v>
      </c>
      <c r="I71" s="214">
        <v>1</v>
      </c>
      <c r="J71" s="214">
        <v>17</v>
      </c>
      <c r="K71" s="214">
        <v>45</v>
      </c>
      <c r="O71" s="214" t="s">
        <v>4556</v>
      </c>
      <c r="P71" s="214" t="s">
        <v>647</v>
      </c>
      <c r="Q71" s="216">
        <v>39689</v>
      </c>
    </row>
    <row r="72" spans="3:17" x14ac:dyDescent="0.2">
      <c r="C72" s="223" t="s">
        <v>3916</v>
      </c>
      <c r="D72" s="223" t="s">
        <v>630</v>
      </c>
      <c r="E72" s="214" t="s">
        <v>4968</v>
      </c>
      <c r="F72" s="214" t="s">
        <v>3711</v>
      </c>
      <c r="G72" s="214">
        <v>303</v>
      </c>
      <c r="I72" s="214">
        <v>1</v>
      </c>
      <c r="J72" s="214">
        <v>53</v>
      </c>
      <c r="K72" s="214">
        <v>45</v>
      </c>
      <c r="O72" s="214" t="s">
        <v>4556</v>
      </c>
      <c r="P72" s="214" t="s">
        <v>647</v>
      </c>
      <c r="Q72" s="216">
        <v>39690</v>
      </c>
    </row>
    <row r="73" spans="3:17" x14ac:dyDescent="0.2">
      <c r="C73" s="232" t="s">
        <v>3916</v>
      </c>
      <c r="D73" s="232" t="s">
        <v>632</v>
      </c>
      <c r="E73" s="220" t="s">
        <v>4969</v>
      </c>
      <c r="F73" s="220" t="s">
        <v>657</v>
      </c>
      <c r="G73" s="220">
        <v>303</v>
      </c>
      <c r="H73" s="220"/>
      <c r="I73" s="220">
        <v>1</v>
      </c>
      <c r="J73" s="220">
        <v>51</v>
      </c>
      <c r="K73" s="220">
        <v>45</v>
      </c>
      <c r="L73" s="220"/>
      <c r="M73" s="220"/>
      <c r="N73" s="220"/>
      <c r="O73" s="220" t="s">
        <v>4556</v>
      </c>
      <c r="P73" s="220" t="s">
        <v>1754</v>
      </c>
      <c r="Q73" s="222">
        <v>39692</v>
      </c>
    </row>
    <row r="74" spans="3:17" x14ac:dyDescent="0.2">
      <c r="C74" s="223" t="s">
        <v>3916</v>
      </c>
      <c r="D74" s="223" t="s">
        <v>799</v>
      </c>
      <c r="E74" s="214" t="s">
        <v>4970</v>
      </c>
      <c r="F74" s="214" t="s">
        <v>4971</v>
      </c>
      <c r="G74" s="214">
        <v>303</v>
      </c>
      <c r="I74" s="214">
        <v>1</v>
      </c>
      <c r="J74" s="214">
        <v>11</v>
      </c>
      <c r="K74" s="214">
        <v>45</v>
      </c>
      <c r="O74" s="214" t="s">
        <v>4451</v>
      </c>
      <c r="P74" s="214" t="s">
        <v>663</v>
      </c>
      <c r="Q74" s="216">
        <v>39692</v>
      </c>
    </row>
    <row r="75" spans="3:17" x14ac:dyDescent="0.2">
      <c r="C75" s="223" t="s">
        <v>3916</v>
      </c>
      <c r="D75" s="223" t="s">
        <v>801</v>
      </c>
      <c r="E75" s="214" t="s">
        <v>4720</v>
      </c>
      <c r="F75" s="214" t="s">
        <v>1336</v>
      </c>
      <c r="G75" s="214">
        <v>152</v>
      </c>
      <c r="I75" s="214">
        <v>2</v>
      </c>
      <c r="J75" s="214">
        <v>500</v>
      </c>
      <c r="K75" s="214">
        <v>45</v>
      </c>
      <c r="O75" s="214" t="s">
        <v>4451</v>
      </c>
      <c r="P75" s="214" t="s">
        <v>639</v>
      </c>
      <c r="Q75" s="216">
        <v>39700</v>
      </c>
    </row>
    <row r="76" spans="3:17" x14ac:dyDescent="0.2">
      <c r="C76" s="223" t="s">
        <v>3916</v>
      </c>
      <c r="D76" s="223" t="s">
        <v>803</v>
      </c>
      <c r="E76" s="214" t="s">
        <v>4721</v>
      </c>
      <c r="F76" s="214" t="s">
        <v>721</v>
      </c>
      <c r="G76" s="214">
        <v>152</v>
      </c>
      <c r="I76" s="214">
        <v>2</v>
      </c>
      <c r="J76" s="214">
        <v>300</v>
      </c>
      <c r="K76" s="214">
        <v>26</v>
      </c>
      <c r="O76" s="214" t="s">
        <v>4491</v>
      </c>
      <c r="P76" s="214" t="s">
        <v>663</v>
      </c>
      <c r="Q76" s="216">
        <v>39703</v>
      </c>
    </row>
    <row r="77" spans="3:17" x14ac:dyDescent="0.2">
      <c r="C77" s="223" t="s">
        <v>3916</v>
      </c>
      <c r="D77" s="223" t="s">
        <v>805</v>
      </c>
      <c r="E77" s="214" t="s">
        <v>4721</v>
      </c>
      <c r="F77" s="214" t="s">
        <v>721</v>
      </c>
      <c r="G77" s="214">
        <v>152</v>
      </c>
      <c r="I77" s="214">
        <v>2</v>
      </c>
      <c r="J77" s="214">
        <v>300</v>
      </c>
      <c r="K77" s="214">
        <v>26</v>
      </c>
      <c r="O77" s="214" t="s">
        <v>4491</v>
      </c>
      <c r="P77" s="214" t="s">
        <v>663</v>
      </c>
      <c r="Q77" s="216">
        <v>39707</v>
      </c>
    </row>
    <row r="78" spans="3:17" x14ac:dyDescent="0.2">
      <c r="C78" s="223" t="s">
        <v>3916</v>
      </c>
      <c r="D78" s="223" t="s">
        <v>808</v>
      </c>
      <c r="E78" s="214" t="s">
        <v>4721</v>
      </c>
      <c r="F78" s="214" t="s">
        <v>721</v>
      </c>
      <c r="G78" s="214">
        <v>152</v>
      </c>
      <c r="I78" s="214">
        <v>2</v>
      </c>
      <c r="J78" s="214">
        <v>100</v>
      </c>
      <c r="K78" s="214">
        <v>26</v>
      </c>
      <c r="O78" s="214" t="s">
        <v>4491</v>
      </c>
      <c r="P78" s="214" t="s">
        <v>1037</v>
      </c>
      <c r="Q78" s="216">
        <v>39708</v>
      </c>
    </row>
    <row r="79" spans="3:17" x14ac:dyDescent="0.2">
      <c r="C79" s="223" t="s">
        <v>3916</v>
      </c>
      <c r="D79" s="223" t="s">
        <v>811</v>
      </c>
      <c r="E79" s="214" t="s">
        <v>4005</v>
      </c>
      <c r="F79" s="214" t="s">
        <v>465</v>
      </c>
      <c r="G79" s="214">
        <v>303</v>
      </c>
      <c r="I79" s="214">
        <v>1</v>
      </c>
      <c r="J79" s="214">
        <v>225</v>
      </c>
      <c r="K79" s="214">
        <v>45</v>
      </c>
      <c r="O79" s="214" t="s">
        <v>4451</v>
      </c>
      <c r="P79" s="214" t="s">
        <v>647</v>
      </c>
      <c r="Q79" s="216">
        <v>39711</v>
      </c>
    </row>
    <row r="80" spans="3:17" x14ac:dyDescent="0.2">
      <c r="C80" s="223" t="s">
        <v>3916</v>
      </c>
      <c r="D80" s="223" t="s">
        <v>813</v>
      </c>
      <c r="E80" s="214" t="s">
        <v>4006</v>
      </c>
      <c r="F80" s="214" t="s">
        <v>4007</v>
      </c>
      <c r="G80" s="214">
        <v>303</v>
      </c>
      <c r="I80" s="214">
        <v>1</v>
      </c>
      <c r="J80" s="214">
        <v>23</v>
      </c>
      <c r="K80" s="214">
        <v>45</v>
      </c>
      <c r="O80" s="214" t="s">
        <v>4451</v>
      </c>
      <c r="P80" s="214" t="s">
        <v>669</v>
      </c>
      <c r="Q80" s="216">
        <v>39713</v>
      </c>
    </row>
    <row r="81" spans="1:28" x14ac:dyDescent="0.2">
      <c r="C81" s="223" t="s">
        <v>3916</v>
      </c>
      <c r="D81" s="223" t="s">
        <v>1818</v>
      </c>
      <c r="E81" s="214" t="s">
        <v>4008</v>
      </c>
      <c r="F81" s="214" t="s">
        <v>4009</v>
      </c>
      <c r="G81" s="214">
        <v>303</v>
      </c>
      <c r="I81" s="214">
        <v>1</v>
      </c>
      <c r="J81" s="214">
        <v>23</v>
      </c>
      <c r="K81" s="214">
        <v>45</v>
      </c>
      <c r="O81" s="214" t="s">
        <v>4451</v>
      </c>
      <c r="P81" s="214" t="s">
        <v>1754</v>
      </c>
      <c r="Q81" s="216">
        <v>39713</v>
      </c>
    </row>
    <row r="82" spans="1:28" x14ac:dyDescent="0.2">
      <c r="C82" s="223" t="s">
        <v>3916</v>
      </c>
      <c r="D82" s="223" t="s">
        <v>1820</v>
      </c>
      <c r="E82" s="214" t="s">
        <v>4010</v>
      </c>
      <c r="F82" s="214" t="s">
        <v>2934</v>
      </c>
      <c r="G82" s="214">
        <v>303</v>
      </c>
      <c r="I82" s="214">
        <v>1</v>
      </c>
      <c r="J82" s="214">
        <v>23</v>
      </c>
      <c r="K82" s="214">
        <v>45</v>
      </c>
      <c r="O82" s="214" t="s">
        <v>4451</v>
      </c>
      <c r="P82" s="214" t="s">
        <v>669</v>
      </c>
      <c r="Q82" s="216">
        <v>39713</v>
      </c>
    </row>
    <row r="83" spans="1:28" x14ac:dyDescent="0.2">
      <c r="C83" s="223" t="s">
        <v>3916</v>
      </c>
      <c r="D83" s="223" t="s">
        <v>1822</v>
      </c>
      <c r="E83" s="214" t="s">
        <v>4011</v>
      </c>
      <c r="F83" s="214" t="s">
        <v>4141</v>
      </c>
      <c r="G83" s="214">
        <v>303</v>
      </c>
      <c r="I83" s="214">
        <v>1</v>
      </c>
      <c r="J83" s="214">
        <v>16</v>
      </c>
      <c r="K83" s="214">
        <v>36</v>
      </c>
      <c r="O83" s="214" t="s">
        <v>4556</v>
      </c>
      <c r="P83" s="214" t="s">
        <v>669</v>
      </c>
      <c r="Q83" s="216">
        <v>39714</v>
      </c>
    </row>
    <row r="84" spans="1:28" x14ac:dyDescent="0.2">
      <c r="C84" s="223" t="s">
        <v>3916</v>
      </c>
      <c r="D84" s="223" t="s">
        <v>1824</v>
      </c>
      <c r="E84" s="214" t="s">
        <v>4012</v>
      </c>
      <c r="F84" s="214" t="s">
        <v>1670</v>
      </c>
      <c r="G84" s="214">
        <v>303</v>
      </c>
      <c r="I84" s="214">
        <v>1</v>
      </c>
      <c r="J84" s="214">
        <v>23</v>
      </c>
      <c r="K84" s="214">
        <v>45</v>
      </c>
      <c r="O84" s="214" t="s">
        <v>4556</v>
      </c>
      <c r="P84" s="214" t="s">
        <v>647</v>
      </c>
      <c r="Q84" s="216">
        <v>39714</v>
      </c>
    </row>
    <row r="85" spans="1:28" x14ac:dyDescent="0.2">
      <c r="C85" s="223" t="s">
        <v>3916</v>
      </c>
      <c r="D85" s="223" t="s">
        <v>1826</v>
      </c>
      <c r="E85" s="214" t="s">
        <v>4013</v>
      </c>
      <c r="F85" s="214" t="s">
        <v>1690</v>
      </c>
      <c r="G85" s="214">
        <v>303</v>
      </c>
      <c r="I85" s="214">
        <v>1</v>
      </c>
      <c r="J85" s="214">
        <v>23</v>
      </c>
      <c r="K85" s="214">
        <v>45</v>
      </c>
      <c r="O85" s="214" t="s">
        <v>4556</v>
      </c>
      <c r="P85" s="214" t="s">
        <v>1754</v>
      </c>
      <c r="Q85" s="216">
        <v>39714</v>
      </c>
    </row>
    <row r="86" spans="1:28" x14ac:dyDescent="0.2">
      <c r="C86" s="223" t="s">
        <v>3916</v>
      </c>
      <c r="D86" s="223" t="s">
        <v>664</v>
      </c>
      <c r="E86" s="214" t="s">
        <v>4014</v>
      </c>
      <c r="F86" s="214" t="s">
        <v>634</v>
      </c>
      <c r="G86" s="214">
        <v>303</v>
      </c>
      <c r="I86" s="214">
        <v>1</v>
      </c>
      <c r="J86" s="214">
        <v>23</v>
      </c>
      <c r="K86" s="214">
        <v>36</v>
      </c>
      <c r="O86" s="214" t="s">
        <v>4556</v>
      </c>
      <c r="P86" s="214" t="s">
        <v>669</v>
      </c>
      <c r="Q86" s="216">
        <v>39715</v>
      </c>
    </row>
    <row r="87" spans="1:28" x14ac:dyDescent="0.2">
      <c r="C87" s="223" t="s">
        <v>3916</v>
      </c>
      <c r="D87" s="223" t="s">
        <v>1830</v>
      </c>
      <c r="E87" s="214" t="s">
        <v>4728</v>
      </c>
      <c r="F87" s="214" t="s">
        <v>2083</v>
      </c>
      <c r="G87" s="214">
        <v>151</v>
      </c>
      <c r="I87" s="214">
        <v>2</v>
      </c>
      <c r="J87" s="214">
        <v>75</v>
      </c>
      <c r="K87" s="214">
        <v>26</v>
      </c>
      <c r="O87" s="214" t="s">
        <v>4491</v>
      </c>
      <c r="P87" s="214" t="s">
        <v>639</v>
      </c>
      <c r="Q87" s="216">
        <v>39716</v>
      </c>
    </row>
    <row r="88" spans="1:28" s="225" customFormat="1" x14ac:dyDescent="0.2">
      <c r="A88" s="224"/>
      <c r="C88" s="226" t="s">
        <v>4453</v>
      </c>
      <c r="D88" s="353"/>
      <c r="E88" s="228"/>
      <c r="F88" s="228"/>
      <c r="G88" s="228"/>
      <c r="H88" s="228"/>
      <c r="I88" s="228"/>
      <c r="J88" s="228"/>
      <c r="K88" s="228"/>
      <c r="L88" s="228"/>
      <c r="M88" s="228"/>
      <c r="N88" s="228"/>
      <c r="O88" s="228"/>
      <c r="P88" s="228"/>
      <c r="Q88" s="230"/>
      <c r="R88" s="1"/>
      <c r="S88" s="1"/>
      <c r="T88" s="1"/>
      <c r="U88" s="1"/>
      <c r="V88" s="1"/>
      <c r="W88" s="1"/>
      <c r="X88" s="1"/>
      <c r="Y88" s="1"/>
      <c r="Z88" s="1"/>
      <c r="AA88" s="1"/>
      <c r="AB88" s="1"/>
    </row>
    <row r="89" spans="1:28" x14ac:dyDescent="0.2">
      <c r="C89" s="223" t="s">
        <v>4015</v>
      </c>
      <c r="D89" s="223" t="s">
        <v>4898</v>
      </c>
      <c r="E89" s="214" t="s">
        <v>4016</v>
      </c>
      <c r="F89" s="214" t="s">
        <v>1969</v>
      </c>
      <c r="G89" s="214">
        <v>303</v>
      </c>
      <c r="I89" s="214">
        <v>1</v>
      </c>
      <c r="J89" s="214">
        <v>104</v>
      </c>
      <c r="K89" s="214">
        <v>50</v>
      </c>
      <c r="O89" s="214" t="s">
        <v>1197</v>
      </c>
      <c r="P89" s="214" t="s">
        <v>639</v>
      </c>
      <c r="Q89" s="216">
        <v>39718</v>
      </c>
      <c r="R89" s="181"/>
    </row>
    <row r="90" spans="1:28" x14ac:dyDescent="0.2">
      <c r="C90" s="223" t="s">
        <v>4015</v>
      </c>
      <c r="D90" s="223" t="s">
        <v>4899</v>
      </c>
      <c r="E90" s="214" t="s">
        <v>4017</v>
      </c>
      <c r="F90" s="214">
        <v>250812</v>
      </c>
      <c r="G90" s="214">
        <v>303</v>
      </c>
      <c r="I90" s="214">
        <v>1</v>
      </c>
      <c r="J90" s="214">
        <v>207</v>
      </c>
      <c r="K90" s="214">
        <v>50</v>
      </c>
      <c r="O90" s="214" t="s">
        <v>1197</v>
      </c>
      <c r="P90" s="214" t="s">
        <v>1754</v>
      </c>
      <c r="Q90" s="216">
        <v>39721</v>
      </c>
    </row>
    <row r="91" spans="1:28" x14ac:dyDescent="0.2">
      <c r="C91" s="232" t="s">
        <v>4015</v>
      </c>
      <c r="D91" s="232" t="s">
        <v>4900</v>
      </c>
      <c r="E91" s="220" t="s">
        <v>4018</v>
      </c>
      <c r="F91" s="220" t="s">
        <v>4019</v>
      </c>
      <c r="G91" s="220">
        <v>303</v>
      </c>
      <c r="H91" s="220"/>
      <c r="I91" s="220">
        <v>1</v>
      </c>
      <c r="J91" s="220">
        <v>138</v>
      </c>
      <c r="K91" s="220">
        <v>45</v>
      </c>
      <c r="L91" s="220"/>
      <c r="M91" s="220"/>
      <c r="N91" s="220"/>
      <c r="O91" s="220" t="s">
        <v>4556</v>
      </c>
      <c r="P91" s="220" t="s">
        <v>1754</v>
      </c>
      <c r="Q91" s="222">
        <v>39723</v>
      </c>
    </row>
    <row r="92" spans="1:28" x14ac:dyDescent="0.2">
      <c r="C92" s="223" t="s">
        <v>4015</v>
      </c>
      <c r="D92" s="223" t="s">
        <v>4901</v>
      </c>
      <c r="E92" s="214" t="s">
        <v>226</v>
      </c>
      <c r="F92" s="214" t="s">
        <v>5163</v>
      </c>
      <c r="G92" s="214">
        <v>151</v>
      </c>
      <c r="I92" s="214">
        <v>2</v>
      </c>
      <c r="J92" s="214">
        <v>300</v>
      </c>
      <c r="K92" s="214">
        <v>26</v>
      </c>
      <c r="O92" s="214" t="s">
        <v>4491</v>
      </c>
      <c r="P92" s="214" t="s">
        <v>3192</v>
      </c>
      <c r="Q92" s="216">
        <v>39728</v>
      </c>
    </row>
    <row r="93" spans="1:28" x14ac:dyDescent="0.2">
      <c r="C93" s="223" t="s">
        <v>4015</v>
      </c>
      <c r="D93" s="223" t="s">
        <v>4902</v>
      </c>
      <c r="E93" s="214" t="s">
        <v>226</v>
      </c>
      <c r="F93" s="214" t="s">
        <v>5163</v>
      </c>
      <c r="G93" s="214">
        <v>151</v>
      </c>
      <c r="I93" s="214">
        <v>2</v>
      </c>
      <c r="J93" s="214">
        <v>350</v>
      </c>
      <c r="K93" s="214">
        <v>26</v>
      </c>
      <c r="O93" s="214" t="s">
        <v>4491</v>
      </c>
      <c r="P93" s="214" t="s">
        <v>1754</v>
      </c>
      <c r="Q93" s="216">
        <v>39731</v>
      </c>
    </row>
    <row r="94" spans="1:28" x14ac:dyDescent="0.2">
      <c r="C94" s="223" t="s">
        <v>4015</v>
      </c>
      <c r="D94" s="223" t="s">
        <v>4903</v>
      </c>
      <c r="E94" s="214" t="s">
        <v>4020</v>
      </c>
      <c r="F94" s="214" t="s">
        <v>1010</v>
      </c>
      <c r="G94" s="214">
        <v>303</v>
      </c>
      <c r="I94" s="214">
        <v>1</v>
      </c>
      <c r="J94" s="214">
        <v>51</v>
      </c>
      <c r="K94" s="214">
        <v>63</v>
      </c>
      <c r="O94" s="214" t="s">
        <v>4556</v>
      </c>
      <c r="P94" s="214" t="s">
        <v>639</v>
      </c>
      <c r="Q94" s="216">
        <v>39732</v>
      </c>
    </row>
    <row r="95" spans="1:28" x14ac:dyDescent="0.2">
      <c r="C95" s="223" t="s">
        <v>4015</v>
      </c>
      <c r="D95" s="223" t="s">
        <v>4904</v>
      </c>
      <c r="E95" s="214" t="s">
        <v>226</v>
      </c>
      <c r="F95" s="214" t="s">
        <v>5163</v>
      </c>
      <c r="G95" s="214">
        <v>151</v>
      </c>
      <c r="I95" s="214">
        <v>2</v>
      </c>
      <c r="J95" s="214">
        <v>300</v>
      </c>
      <c r="K95" s="214">
        <v>26</v>
      </c>
      <c r="O95" s="214" t="s">
        <v>4491</v>
      </c>
      <c r="P95" s="214" t="s">
        <v>669</v>
      </c>
      <c r="Q95" s="216">
        <v>39735</v>
      </c>
    </row>
    <row r="96" spans="1:28" x14ac:dyDescent="0.2">
      <c r="C96" s="223" t="s">
        <v>4015</v>
      </c>
      <c r="D96" s="223" t="s">
        <v>4905</v>
      </c>
      <c r="E96" s="214" t="s">
        <v>226</v>
      </c>
      <c r="F96" s="214" t="s">
        <v>5163</v>
      </c>
      <c r="G96" s="214">
        <v>151</v>
      </c>
      <c r="I96" s="214">
        <v>2</v>
      </c>
      <c r="J96" s="214">
        <v>350</v>
      </c>
      <c r="K96" s="214">
        <v>26</v>
      </c>
      <c r="O96" s="214" t="s">
        <v>4491</v>
      </c>
      <c r="P96" s="214" t="s">
        <v>669</v>
      </c>
      <c r="Q96" s="216">
        <v>39737</v>
      </c>
    </row>
    <row r="97" spans="1:28" x14ac:dyDescent="0.2">
      <c r="C97" s="223" t="s">
        <v>4015</v>
      </c>
      <c r="D97" s="223" t="s">
        <v>4906</v>
      </c>
      <c r="E97" s="214" t="s">
        <v>4021</v>
      </c>
      <c r="F97" s="214" t="s">
        <v>4022</v>
      </c>
      <c r="G97" s="214">
        <v>303</v>
      </c>
      <c r="I97" s="214">
        <v>1</v>
      </c>
      <c r="J97" s="214">
        <v>125</v>
      </c>
      <c r="K97" s="214">
        <v>63</v>
      </c>
      <c r="O97" s="214" t="s">
        <v>4556</v>
      </c>
      <c r="P97" s="214" t="s">
        <v>669</v>
      </c>
      <c r="Q97" s="216">
        <v>39750</v>
      </c>
    </row>
    <row r="98" spans="1:28" x14ac:dyDescent="0.2">
      <c r="C98" s="232" t="s">
        <v>4015</v>
      </c>
      <c r="D98" s="232" t="s">
        <v>4907</v>
      </c>
      <c r="E98" s="220" t="s">
        <v>4023</v>
      </c>
      <c r="F98" s="220" t="s">
        <v>837</v>
      </c>
      <c r="G98" s="220">
        <v>303</v>
      </c>
      <c r="H98" s="220"/>
      <c r="I98" s="220">
        <v>1</v>
      </c>
      <c r="J98" s="220">
        <v>200</v>
      </c>
      <c r="K98" s="220">
        <v>63</v>
      </c>
      <c r="L98" s="220"/>
      <c r="M98" s="220"/>
      <c r="N98" s="220"/>
      <c r="O98" s="220" t="s">
        <v>4556</v>
      </c>
      <c r="P98" s="220" t="s">
        <v>669</v>
      </c>
      <c r="Q98" s="222">
        <v>39758</v>
      </c>
    </row>
    <row r="99" spans="1:28" x14ac:dyDescent="0.2">
      <c r="C99" s="223" t="s">
        <v>4015</v>
      </c>
      <c r="D99" s="223" t="s">
        <v>4908</v>
      </c>
      <c r="E99" s="214" t="s">
        <v>838</v>
      </c>
      <c r="F99" s="214" t="s">
        <v>837</v>
      </c>
      <c r="G99" s="214">
        <v>303</v>
      </c>
      <c r="I99" s="214">
        <v>1</v>
      </c>
      <c r="J99" s="214">
        <v>100</v>
      </c>
      <c r="K99" s="214">
        <v>63</v>
      </c>
      <c r="O99" s="214" t="s">
        <v>4556</v>
      </c>
      <c r="P99" s="214" t="s">
        <v>639</v>
      </c>
      <c r="Q99" s="216">
        <v>39760</v>
      </c>
    </row>
    <row r="100" spans="1:28" x14ac:dyDescent="0.2">
      <c r="C100" s="223" t="s">
        <v>4015</v>
      </c>
      <c r="D100" s="223" t="s">
        <v>4909</v>
      </c>
      <c r="E100" s="214" t="s">
        <v>5095</v>
      </c>
      <c r="F100" s="214" t="s">
        <v>4158</v>
      </c>
      <c r="G100" s="214">
        <v>303</v>
      </c>
      <c r="I100" s="214">
        <v>1</v>
      </c>
      <c r="J100" s="214">
        <v>138</v>
      </c>
      <c r="K100" s="214">
        <v>45</v>
      </c>
      <c r="O100" s="214" t="s">
        <v>4556</v>
      </c>
      <c r="P100" s="214" t="s">
        <v>647</v>
      </c>
      <c r="Q100" s="216">
        <v>39762</v>
      </c>
    </row>
    <row r="101" spans="1:28" x14ac:dyDescent="0.2">
      <c r="C101" s="223" t="s">
        <v>4015</v>
      </c>
      <c r="D101" s="223" t="s">
        <v>4910</v>
      </c>
      <c r="E101" s="214" t="s">
        <v>229</v>
      </c>
      <c r="F101" s="214" t="s">
        <v>1670</v>
      </c>
      <c r="G101" s="214">
        <v>151</v>
      </c>
      <c r="I101" s="214">
        <v>2</v>
      </c>
      <c r="J101" s="214">
        <v>98</v>
      </c>
      <c r="K101" s="214">
        <v>45</v>
      </c>
      <c r="O101" s="214" t="s">
        <v>4556</v>
      </c>
      <c r="P101" s="214" t="s">
        <v>1754</v>
      </c>
      <c r="Q101" s="216">
        <v>39763</v>
      </c>
    </row>
    <row r="102" spans="1:28" x14ac:dyDescent="0.2">
      <c r="C102" s="223" t="s">
        <v>4015</v>
      </c>
      <c r="D102" s="223" t="s">
        <v>4911</v>
      </c>
      <c r="E102" s="214" t="s">
        <v>1680</v>
      </c>
      <c r="F102" s="214" t="s">
        <v>1681</v>
      </c>
      <c r="G102" s="214">
        <v>303</v>
      </c>
      <c r="I102" s="214">
        <v>1</v>
      </c>
      <c r="J102" s="214">
        <v>135</v>
      </c>
      <c r="K102" s="214">
        <v>63</v>
      </c>
      <c r="O102" s="214" t="s">
        <v>4556</v>
      </c>
      <c r="P102" s="214" t="s">
        <v>663</v>
      </c>
      <c r="Q102" s="216">
        <v>39772</v>
      </c>
    </row>
    <row r="103" spans="1:28" x14ac:dyDescent="0.2">
      <c r="C103" s="223" t="s">
        <v>4015</v>
      </c>
      <c r="D103" s="223" t="s">
        <v>3639</v>
      </c>
      <c r="E103" s="214" t="s">
        <v>1677</v>
      </c>
      <c r="F103" s="214" t="s">
        <v>3065</v>
      </c>
      <c r="G103" s="214">
        <v>303</v>
      </c>
      <c r="I103" s="214">
        <v>1</v>
      </c>
      <c r="J103" s="214">
        <v>193</v>
      </c>
      <c r="K103" s="214">
        <v>45</v>
      </c>
      <c r="O103" s="214" t="s">
        <v>4556</v>
      </c>
      <c r="P103" s="214" t="s">
        <v>1754</v>
      </c>
      <c r="Q103" s="216">
        <v>39776</v>
      </c>
    </row>
    <row r="104" spans="1:28" x14ac:dyDescent="0.2">
      <c r="C104" s="223" t="s">
        <v>4015</v>
      </c>
      <c r="D104" s="223" t="s">
        <v>4912</v>
      </c>
      <c r="E104" s="214" t="s">
        <v>4987</v>
      </c>
      <c r="F104" s="214" t="s">
        <v>1681</v>
      </c>
      <c r="G104" s="214">
        <v>303</v>
      </c>
      <c r="I104" s="214">
        <v>1</v>
      </c>
      <c r="J104" s="214">
        <v>86</v>
      </c>
      <c r="K104" s="214">
        <v>63</v>
      </c>
      <c r="O104" s="214" t="s">
        <v>4556</v>
      </c>
      <c r="P104" s="214" t="s">
        <v>1754</v>
      </c>
      <c r="Q104" s="216">
        <v>39779</v>
      </c>
    </row>
    <row r="105" spans="1:28" x14ac:dyDescent="0.2">
      <c r="C105" s="232" t="s">
        <v>4015</v>
      </c>
      <c r="D105" s="232" t="s">
        <v>4913</v>
      </c>
      <c r="E105" s="220">
        <v>2001548</v>
      </c>
      <c r="F105" s="220" t="s">
        <v>2085</v>
      </c>
      <c r="G105" s="220">
        <v>151</v>
      </c>
      <c r="H105" s="220"/>
      <c r="I105" s="220">
        <v>2</v>
      </c>
      <c r="J105" s="220">
        <v>87</v>
      </c>
      <c r="K105" s="220">
        <v>46</v>
      </c>
      <c r="L105" s="220"/>
      <c r="M105" s="220"/>
      <c r="N105" s="220"/>
      <c r="O105" s="220" t="s">
        <v>2086</v>
      </c>
      <c r="P105" s="220" t="s">
        <v>1754</v>
      </c>
      <c r="Q105" s="222">
        <v>39786</v>
      </c>
    </row>
    <row r="106" spans="1:28" s="225" customFormat="1" x14ac:dyDescent="0.2">
      <c r="A106" s="224"/>
      <c r="C106" s="226" t="s">
        <v>4453</v>
      </c>
      <c r="D106" s="353"/>
      <c r="E106" s="228"/>
      <c r="F106" s="228"/>
      <c r="G106" s="228"/>
      <c r="H106" s="228"/>
      <c r="I106" s="228"/>
      <c r="J106" s="228"/>
      <c r="K106" s="228"/>
      <c r="L106" s="228"/>
      <c r="M106" s="228"/>
      <c r="N106" s="228"/>
      <c r="O106" s="228"/>
      <c r="P106" s="228"/>
      <c r="Q106" s="230"/>
      <c r="R106" s="1"/>
      <c r="S106" s="1"/>
      <c r="T106" s="1"/>
      <c r="U106" s="1"/>
      <c r="V106" s="1"/>
      <c r="W106" s="1"/>
      <c r="X106" s="1"/>
      <c r="Y106" s="1"/>
      <c r="Z106" s="1"/>
      <c r="AA106" s="1"/>
      <c r="AB106" s="1"/>
    </row>
    <row r="107" spans="1:28" x14ac:dyDescent="0.2">
      <c r="C107" s="223" t="s">
        <v>4988</v>
      </c>
      <c r="D107" s="223" t="s">
        <v>4898</v>
      </c>
      <c r="F107" s="214" t="s">
        <v>3065</v>
      </c>
      <c r="G107" s="214">
        <v>151</v>
      </c>
      <c r="I107" s="214">
        <v>2</v>
      </c>
      <c r="J107" s="214">
        <v>264</v>
      </c>
      <c r="K107" s="214">
        <v>45</v>
      </c>
      <c r="O107" s="214" t="s">
        <v>4556</v>
      </c>
      <c r="P107" s="214" t="s">
        <v>647</v>
      </c>
      <c r="Q107" s="216">
        <v>39792</v>
      </c>
    </row>
    <row r="108" spans="1:28" x14ac:dyDescent="0.2">
      <c r="C108" s="223" t="s">
        <v>4988</v>
      </c>
      <c r="D108" s="223" t="s">
        <v>4899</v>
      </c>
      <c r="F108" s="214" t="s">
        <v>657</v>
      </c>
      <c r="G108" s="214">
        <v>303</v>
      </c>
      <c r="I108" s="214">
        <v>1</v>
      </c>
      <c r="J108" s="214">
        <v>40</v>
      </c>
      <c r="K108" s="214">
        <v>40</v>
      </c>
      <c r="O108" s="214" t="s">
        <v>4556</v>
      </c>
      <c r="P108" s="214" t="s">
        <v>669</v>
      </c>
      <c r="Q108" s="216">
        <v>39793</v>
      </c>
    </row>
    <row r="109" spans="1:28" ht="13.5" thickBot="1" x14ac:dyDescent="0.25">
      <c r="C109" s="237" t="s">
        <v>4988</v>
      </c>
      <c r="D109" s="237" t="s">
        <v>4900</v>
      </c>
      <c r="E109" s="235">
        <v>2001396</v>
      </c>
      <c r="F109" s="235" t="s">
        <v>657</v>
      </c>
      <c r="G109" s="235">
        <v>303</v>
      </c>
      <c r="H109" s="235"/>
      <c r="I109" s="235">
        <v>1</v>
      </c>
      <c r="J109" s="235">
        <v>102</v>
      </c>
      <c r="K109" s="235">
        <v>45</v>
      </c>
      <c r="L109" s="235"/>
      <c r="M109" s="235"/>
      <c r="N109" s="235"/>
      <c r="O109" s="235" t="s">
        <v>4556</v>
      </c>
      <c r="P109" s="235" t="s">
        <v>669</v>
      </c>
      <c r="Q109" s="236">
        <v>39798</v>
      </c>
    </row>
    <row r="110" spans="1:28" ht="13.5" thickBot="1" x14ac:dyDescent="0.25">
      <c r="C110" s="238" t="s">
        <v>4988</v>
      </c>
      <c r="D110" s="238" t="s">
        <v>4901</v>
      </c>
      <c r="E110" s="240">
        <v>2001640</v>
      </c>
      <c r="F110" s="240" t="s">
        <v>4380</v>
      </c>
      <c r="G110" s="240">
        <v>303</v>
      </c>
      <c r="H110" s="240"/>
      <c r="I110" s="240">
        <v>1</v>
      </c>
      <c r="J110" s="240">
        <v>58</v>
      </c>
      <c r="K110" s="240">
        <v>45</v>
      </c>
      <c r="L110" s="240"/>
      <c r="M110" s="240"/>
      <c r="N110" s="240"/>
      <c r="O110" s="240" t="s">
        <v>4556</v>
      </c>
      <c r="P110" s="240" t="s">
        <v>647</v>
      </c>
      <c r="Q110" s="242">
        <v>39842</v>
      </c>
    </row>
    <row r="111" spans="1:28" x14ac:dyDescent="0.2">
      <c r="C111" s="223" t="s">
        <v>4988</v>
      </c>
      <c r="D111" s="223" t="s">
        <v>4902</v>
      </c>
      <c r="E111" s="214" t="s">
        <v>4989</v>
      </c>
      <c r="F111" s="214" t="s">
        <v>1030</v>
      </c>
      <c r="G111" s="214">
        <v>151</v>
      </c>
      <c r="I111" s="214">
        <v>2</v>
      </c>
      <c r="J111" s="214">
        <v>72.5</v>
      </c>
      <c r="K111" s="214">
        <v>45</v>
      </c>
      <c r="O111" s="214" t="s">
        <v>4556</v>
      </c>
      <c r="P111" s="214" t="s">
        <v>1754</v>
      </c>
      <c r="Q111" s="216">
        <v>39853</v>
      </c>
    </row>
    <row r="112" spans="1:28" x14ac:dyDescent="0.2">
      <c r="C112" s="223" t="s">
        <v>4988</v>
      </c>
      <c r="D112" s="223" t="s">
        <v>4903</v>
      </c>
      <c r="E112" s="214" t="s">
        <v>4990</v>
      </c>
      <c r="F112" s="214" t="s">
        <v>4129</v>
      </c>
      <c r="G112" s="214">
        <v>303</v>
      </c>
      <c r="I112" s="214">
        <v>1</v>
      </c>
      <c r="J112" s="214">
        <v>35</v>
      </c>
      <c r="K112" s="214">
        <v>45</v>
      </c>
      <c r="O112" s="214" t="s">
        <v>4556</v>
      </c>
      <c r="P112" s="214" t="s">
        <v>669</v>
      </c>
      <c r="Q112" s="216">
        <v>39854</v>
      </c>
    </row>
    <row r="113" spans="1:28" x14ac:dyDescent="0.2">
      <c r="C113" s="223" t="s">
        <v>4988</v>
      </c>
      <c r="D113" s="223" t="s">
        <v>4904</v>
      </c>
      <c r="E113" s="214" t="s">
        <v>4991</v>
      </c>
      <c r="F113" s="214" t="s">
        <v>4992</v>
      </c>
      <c r="G113" s="214">
        <v>151</v>
      </c>
      <c r="I113" s="214">
        <v>2</v>
      </c>
      <c r="J113" s="214">
        <v>285</v>
      </c>
      <c r="K113" s="214">
        <v>45</v>
      </c>
      <c r="O113" s="214" t="s">
        <v>4340</v>
      </c>
      <c r="P113" s="214" t="s">
        <v>663</v>
      </c>
      <c r="Q113" s="216">
        <v>39860</v>
      </c>
    </row>
    <row r="114" spans="1:28" x14ac:dyDescent="0.2">
      <c r="C114" s="223" t="s">
        <v>4988</v>
      </c>
      <c r="D114" s="223" t="s">
        <v>4905</v>
      </c>
      <c r="E114" s="214" t="s">
        <v>4993</v>
      </c>
      <c r="F114" s="214" t="s">
        <v>3988</v>
      </c>
      <c r="G114" s="214">
        <v>303</v>
      </c>
      <c r="I114" s="214">
        <v>1</v>
      </c>
      <c r="J114" s="214">
        <v>112</v>
      </c>
      <c r="K114" s="214">
        <v>45</v>
      </c>
      <c r="O114" s="214" t="s">
        <v>4451</v>
      </c>
      <c r="P114" s="214" t="s">
        <v>1754</v>
      </c>
      <c r="Q114" s="216">
        <v>39869</v>
      </c>
    </row>
    <row r="115" spans="1:28" ht="13.5" thickBot="1" x14ac:dyDescent="0.25">
      <c r="C115" s="237" t="s">
        <v>4988</v>
      </c>
      <c r="D115" s="237" t="s">
        <v>4906</v>
      </c>
      <c r="E115" s="235" t="s">
        <v>1694</v>
      </c>
      <c r="F115" s="235" t="s">
        <v>2920</v>
      </c>
      <c r="G115" s="235">
        <v>303</v>
      </c>
      <c r="H115" s="235"/>
      <c r="I115" s="235">
        <v>1</v>
      </c>
      <c r="J115" s="235">
        <v>56</v>
      </c>
      <c r="K115" s="235">
        <v>45</v>
      </c>
      <c r="L115" s="235"/>
      <c r="M115" s="235"/>
      <c r="N115" s="235"/>
      <c r="O115" s="235" t="s">
        <v>4451</v>
      </c>
      <c r="P115" s="235" t="s">
        <v>647</v>
      </c>
      <c r="Q115" s="236">
        <v>39870</v>
      </c>
    </row>
    <row r="116" spans="1:28" x14ac:dyDescent="0.2">
      <c r="C116" s="223" t="s">
        <v>4988</v>
      </c>
      <c r="D116" s="223" t="s">
        <v>4907</v>
      </c>
      <c r="E116" s="214" t="s">
        <v>4994</v>
      </c>
      <c r="F116" s="214" t="s">
        <v>2923</v>
      </c>
      <c r="G116" s="214">
        <v>303</v>
      </c>
      <c r="I116" s="214">
        <v>1</v>
      </c>
      <c r="J116" s="214">
        <v>174</v>
      </c>
      <c r="K116" s="214">
        <v>45</v>
      </c>
      <c r="O116" s="214" t="s">
        <v>4451</v>
      </c>
      <c r="P116" s="214" t="s">
        <v>663</v>
      </c>
      <c r="Q116" s="216">
        <v>39877</v>
      </c>
    </row>
    <row r="117" spans="1:28" x14ac:dyDescent="0.2">
      <c r="C117" s="223" t="s">
        <v>4988</v>
      </c>
      <c r="D117" s="223" t="s">
        <v>4908</v>
      </c>
      <c r="E117" s="214" t="s">
        <v>4995</v>
      </c>
      <c r="F117" s="214">
        <v>238311</v>
      </c>
      <c r="G117" s="214">
        <v>303</v>
      </c>
      <c r="I117" s="214">
        <v>1</v>
      </c>
      <c r="J117" s="214">
        <v>171</v>
      </c>
      <c r="K117" s="214">
        <v>38</v>
      </c>
      <c r="O117" s="214" t="s">
        <v>4451</v>
      </c>
      <c r="P117" s="214" t="s">
        <v>1754</v>
      </c>
      <c r="Q117" s="216">
        <v>39880</v>
      </c>
    </row>
    <row r="118" spans="1:28" x14ac:dyDescent="0.2">
      <c r="C118" s="223" t="s">
        <v>4988</v>
      </c>
      <c r="D118" s="223" t="s">
        <v>4909</v>
      </c>
      <c r="E118" s="214" t="s">
        <v>4996</v>
      </c>
      <c r="F118" s="214" t="s">
        <v>3065</v>
      </c>
      <c r="G118" s="214">
        <v>303</v>
      </c>
      <c r="I118" s="214">
        <v>1</v>
      </c>
      <c r="J118" s="214">
        <v>50</v>
      </c>
      <c r="K118" s="214">
        <v>45</v>
      </c>
      <c r="O118" s="214" t="s">
        <v>4556</v>
      </c>
      <c r="P118" s="214" t="s">
        <v>663</v>
      </c>
      <c r="Q118" s="216">
        <v>39881</v>
      </c>
    </row>
    <row r="119" spans="1:28" x14ac:dyDescent="0.2">
      <c r="C119" s="223" t="s">
        <v>4988</v>
      </c>
      <c r="D119" s="223" t="s">
        <v>4910</v>
      </c>
      <c r="E119" s="214" t="s">
        <v>4997</v>
      </c>
      <c r="F119" s="214" t="s">
        <v>657</v>
      </c>
      <c r="G119" s="214">
        <v>303</v>
      </c>
      <c r="I119" s="214">
        <v>1</v>
      </c>
      <c r="J119" s="214">
        <v>200</v>
      </c>
      <c r="K119" s="214">
        <v>45</v>
      </c>
      <c r="O119" s="214" t="s">
        <v>4556</v>
      </c>
      <c r="P119" s="214" t="s">
        <v>669</v>
      </c>
      <c r="Q119" s="216">
        <v>39884</v>
      </c>
    </row>
    <row r="120" spans="1:28" x14ac:dyDescent="0.2">
      <c r="C120" s="223" t="s">
        <v>4988</v>
      </c>
      <c r="D120" s="223" t="s">
        <v>4911</v>
      </c>
      <c r="E120" s="214" t="s">
        <v>4998</v>
      </c>
      <c r="F120" s="214" t="s">
        <v>4999</v>
      </c>
      <c r="G120" s="214">
        <v>303</v>
      </c>
      <c r="I120" s="214">
        <v>1</v>
      </c>
      <c r="J120" s="214">
        <v>55</v>
      </c>
      <c r="K120" s="214">
        <v>63</v>
      </c>
      <c r="O120" s="214" t="s">
        <v>4556</v>
      </c>
      <c r="P120" s="214" t="s">
        <v>669</v>
      </c>
      <c r="Q120" s="216">
        <v>39885</v>
      </c>
    </row>
    <row r="121" spans="1:28" x14ac:dyDescent="0.2">
      <c r="C121" s="223" t="s">
        <v>4988</v>
      </c>
      <c r="D121" s="223" t="s">
        <v>3639</v>
      </c>
      <c r="E121" s="214" t="s">
        <v>5000</v>
      </c>
      <c r="F121" s="214" t="s">
        <v>1186</v>
      </c>
      <c r="G121" s="214">
        <v>303</v>
      </c>
      <c r="I121" s="214">
        <v>1</v>
      </c>
      <c r="J121" s="214">
        <v>200</v>
      </c>
      <c r="K121" s="214">
        <v>54</v>
      </c>
      <c r="O121" s="214" t="s">
        <v>4451</v>
      </c>
      <c r="P121" s="214" t="s">
        <v>663</v>
      </c>
      <c r="Q121" s="216">
        <v>39890</v>
      </c>
    </row>
    <row r="122" spans="1:28" x14ac:dyDescent="0.2">
      <c r="C122" s="223" t="s">
        <v>4988</v>
      </c>
      <c r="D122" s="223" t="s">
        <v>4912</v>
      </c>
      <c r="E122" s="214" t="s">
        <v>5000</v>
      </c>
      <c r="F122" s="214" t="s">
        <v>1186</v>
      </c>
      <c r="G122" s="214">
        <v>303</v>
      </c>
      <c r="I122" s="214">
        <v>1</v>
      </c>
      <c r="J122" s="214">
        <v>140</v>
      </c>
      <c r="K122" s="214">
        <v>54</v>
      </c>
      <c r="O122" s="214" t="s">
        <v>4451</v>
      </c>
      <c r="P122" s="214" t="s">
        <v>1037</v>
      </c>
      <c r="Q122" s="216">
        <v>39898</v>
      </c>
    </row>
    <row r="123" spans="1:28" ht="13.5" thickBot="1" x14ac:dyDescent="0.25">
      <c r="C123" s="237" t="s">
        <v>4988</v>
      </c>
      <c r="D123" s="237" t="s">
        <v>4913</v>
      </c>
      <c r="E123" s="235"/>
      <c r="F123" s="235">
        <v>238312</v>
      </c>
      <c r="G123" s="235">
        <v>151</v>
      </c>
      <c r="H123" s="235"/>
      <c r="I123" s="235">
        <v>2</v>
      </c>
      <c r="J123" s="235">
        <v>30</v>
      </c>
      <c r="K123" s="235">
        <v>38</v>
      </c>
      <c r="L123" s="235"/>
      <c r="M123" s="235"/>
      <c r="N123" s="235"/>
      <c r="O123" s="235" t="s">
        <v>4451</v>
      </c>
      <c r="P123" s="235" t="s">
        <v>3192</v>
      </c>
      <c r="Q123" s="236">
        <v>39902</v>
      </c>
    </row>
    <row r="124" spans="1:28" x14ac:dyDescent="0.2">
      <c r="C124" s="223" t="s">
        <v>4988</v>
      </c>
      <c r="D124" s="223" t="s">
        <v>4914</v>
      </c>
      <c r="E124" s="214" t="s">
        <v>1706</v>
      </c>
      <c r="F124" s="214">
        <v>238312</v>
      </c>
      <c r="G124" s="214">
        <v>303</v>
      </c>
      <c r="I124" s="214">
        <v>1</v>
      </c>
      <c r="J124" s="214">
        <v>83</v>
      </c>
      <c r="K124" s="214">
        <v>38</v>
      </c>
      <c r="O124" s="214" t="s">
        <v>4451</v>
      </c>
      <c r="P124" s="214" t="s">
        <v>1037</v>
      </c>
      <c r="Q124" s="216">
        <v>39910</v>
      </c>
    </row>
    <row r="125" spans="1:28" s="225" customFormat="1" x14ac:dyDescent="0.2">
      <c r="A125" s="224"/>
      <c r="C125" s="226" t="s">
        <v>4453</v>
      </c>
      <c r="D125" s="353"/>
      <c r="E125" s="228"/>
      <c r="F125" s="228"/>
      <c r="G125" s="228"/>
      <c r="H125" s="228"/>
      <c r="I125" s="228"/>
      <c r="J125" s="228"/>
      <c r="K125" s="228"/>
      <c r="L125" s="228"/>
      <c r="M125" s="228"/>
      <c r="N125" s="228"/>
      <c r="O125" s="228"/>
      <c r="P125" s="228"/>
      <c r="Q125" s="230"/>
      <c r="R125" s="1"/>
      <c r="S125" s="1"/>
      <c r="T125" s="1"/>
      <c r="U125" s="1"/>
      <c r="V125" s="1"/>
      <c r="W125" s="1"/>
      <c r="X125" s="1"/>
      <c r="Y125" s="1"/>
      <c r="Z125" s="1"/>
      <c r="AA125" s="1"/>
      <c r="AB125" s="1"/>
    </row>
    <row r="126" spans="1:28" x14ac:dyDescent="0.2">
      <c r="C126" s="223" t="s">
        <v>5001</v>
      </c>
      <c r="D126" s="223" t="s">
        <v>4898</v>
      </c>
      <c r="E126" s="214" t="s">
        <v>1706</v>
      </c>
      <c r="F126" s="214">
        <v>238312</v>
      </c>
      <c r="G126" s="214">
        <v>303</v>
      </c>
      <c r="I126" s="214">
        <v>1</v>
      </c>
      <c r="J126" s="214">
        <v>100</v>
      </c>
      <c r="K126" s="214">
        <v>38</v>
      </c>
      <c r="O126" s="214" t="s">
        <v>4451</v>
      </c>
      <c r="P126" s="214" t="s">
        <v>1037</v>
      </c>
      <c r="Q126" s="216">
        <v>39911</v>
      </c>
    </row>
    <row r="127" spans="1:28" x14ac:dyDescent="0.2">
      <c r="C127" s="223" t="s">
        <v>5001</v>
      </c>
      <c r="D127" s="223" t="s">
        <v>4899</v>
      </c>
      <c r="E127" s="214" t="s">
        <v>5002</v>
      </c>
      <c r="F127" s="214" t="s">
        <v>633</v>
      </c>
      <c r="G127" s="214">
        <v>303</v>
      </c>
      <c r="I127" s="214">
        <v>1</v>
      </c>
      <c r="J127" s="214">
        <v>100</v>
      </c>
      <c r="K127" s="214">
        <v>36</v>
      </c>
      <c r="O127" s="214" t="s">
        <v>4556</v>
      </c>
      <c r="P127" s="214" t="s">
        <v>669</v>
      </c>
      <c r="Q127" s="216">
        <v>39918</v>
      </c>
    </row>
    <row r="128" spans="1:28" x14ac:dyDescent="0.2">
      <c r="C128" s="223" t="s">
        <v>5001</v>
      </c>
      <c r="D128" s="223" t="s">
        <v>4900</v>
      </c>
      <c r="E128" s="214">
        <v>2001637</v>
      </c>
      <c r="F128" s="214" t="s">
        <v>4828</v>
      </c>
      <c r="G128" s="214">
        <v>303</v>
      </c>
      <c r="I128" s="214">
        <v>1</v>
      </c>
      <c r="J128" s="214">
        <v>56</v>
      </c>
      <c r="K128" s="214">
        <v>36</v>
      </c>
      <c r="O128" s="214" t="s">
        <v>4556</v>
      </c>
      <c r="P128" s="214" t="s">
        <v>3192</v>
      </c>
      <c r="Q128" s="216">
        <v>39919</v>
      </c>
    </row>
    <row r="129" spans="3:17" x14ac:dyDescent="0.2">
      <c r="C129" s="223" t="s">
        <v>5001</v>
      </c>
      <c r="D129" s="223" t="s">
        <v>4901</v>
      </c>
      <c r="E129" s="214" t="s">
        <v>1709</v>
      </c>
      <c r="F129" s="214" t="s">
        <v>1672</v>
      </c>
      <c r="G129" s="214">
        <v>303</v>
      </c>
      <c r="I129" s="214">
        <v>1</v>
      </c>
      <c r="J129" s="214">
        <v>78</v>
      </c>
      <c r="K129" s="214">
        <v>36</v>
      </c>
      <c r="O129" s="214" t="s">
        <v>4556</v>
      </c>
      <c r="P129" s="214" t="s">
        <v>663</v>
      </c>
      <c r="Q129" s="216">
        <v>39920</v>
      </c>
    </row>
    <row r="130" spans="3:17" x14ac:dyDescent="0.2">
      <c r="C130" s="223" t="s">
        <v>5001</v>
      </c>
      <c r="D130" s="223" t="s">
        <v>4902</v>
      </c>
      <c r="E130" s="214">
        <v>2001637</v>
      </c>
      <c r="F130" s="214" t="s">
        <v>4828</v>
      </c>
      <c r="G130" s="214">
        <v>303</v>
      </c>
      <c r="I130" s="214">
        <v>1</v>
      </c>
      <c r="J130" s="214">
        <v>18</v>
      </c>
      <c r="K130" s="214">
        <v>36</v>
      </c>
      <c r="O130" s="214" t="s">
        <v>4556</v>
      </c>
      <c r="P130" s="214" t="s">
        <v>669</v>
      </c>
      <c r="Q130" s="216">
        <v>39930</v>
      </c>
    </row>
    <row r="131" spans="3:17" x14ac:dyDescent="0.2">
      <c r="C131" s="223" t="s">
        <v>5001</v>
      </c>
      <c r="D131" s="223" t="s">
        <v>4903</v>
      </c>
      <c r="E131" s="214" t="s">
        <v>5003</v>
      </c>
      <c r="F131" s="214" t="s">
        <v>634</v>
      </c>
      <c r="G131" s="214">
        <v>303</v>
      </c>
      <c r="I131" s="214">
        <v>1</v>
      </c>
      <c r="J131" s="214">
        <v>169</v>
      </c>
      <c r="K131" s="214">
        <v>36</v>
      </c>
      <c r="O131" s="214" t="s">
        <v>4556</v>
      </c>
      <c r="P131" s="214" t="s">
        <v>663</v>
      </c>
      <c r="Q131" s="216">
        <v>39931</v>
      </c>
    </row>
    <row r="132" spans="3:17" x14ac:dyDescent="0.2">
      <c r="C132" s="223" t="s">
        <v>5001</v>
      </c>
      <c r="D132" s="223" t="s">
        <v>4904</v>
      </c>
      <c r="E132" s="214" t="s">
        <v>5003</v>
      </c>
      <c r="F132" s="214" t="s">
        <v>634</v>
      </c>
      <c r="G132" s="214">
        <v>303</v>
      </c>
      <c r="I132" s="214">
        <v>1</v>
      </c>
      <c r="J132" s="214">
        <v>56</v>
      </c>
      <c r="K132" s="214">
        <v>36</v>
      </c>
      <c r="O132" s="214" t="s">
        <v>4556</v>
      </c>
      <c r="P132" s="214" t="s">
        <v>776</v>
      </c>
      <c r="Q132" s="216">
        <v>39932</v>
      </c>
    </row>
    <row r="133" spans="3:17" ht="13.5" thickBot="1" x14ac:dyDescent="0.25">
      <c r="C133" s="237" t="s">
        <v>5001</v>
      </c>
      <c r="D133" s="237" t="s">
        <v>4905</v>
      </c>
      <c r="E133" s="235" t="s">
        <v>5004</v>
      </c>
      <c r="F133" s="235" t="s">
        <v>1081</v>
      </c>
      <c r="G133" s="235">
        <v>303</v>
      </c>
      <c r="H133" s="235"/>
      <c r="I133" s="235">
        <v>1</v>
      </c>
      <c r="J133" s="235">
        <v>56</v>
      </c>
      <c r="K133" s="235">
        <v>45</v>
      </c>
      <c r="L133" s="235"/>
      <c r="M133" s="235"/>
      <c r="N133" s="235"/>
      <c r="O133" s="235" t="s">
        <v>4556</v>
      </c>
      <c r="P133" s="235" t="s">
        <v>669</v>
      </c>
      <c r="Q133" s="236">
        <v>39933</v>
      </c>
    </row>
    <row r="134" spans="3:17" x14ac:dyDescent="0.2">
      <c r="C134" s="223" t="s">
        <v>5001</v>
      </c>
      <c r="D134" s="223" t="s">
        <v>4906</v>
      </c>
      <c r="E134" s="214" t="s">
        <v>5005</v>
      </c>
      <c r="F134" s="214" t="s">
        <v>2923</v>
      </c>
      <c r="G134" s="214">
        <v>303</v>
      </c>
      <c r="I134" s="214">
        <v>1</v>
      </c>
      <c r="J134" s="214">
        <v>224</v>
      </c>
      <c r="K134" s="214">
        <v>45</v>
      </c>
      <c r="O134" s="214" t="s">
        <v>4451</v>
      </c>
      <c r="P134" s="214" t="s">
        <v>1754</v>
      </c>
      <c r="Q134" s="216">
        <v>39939</v>
      </c>
    </row>
    <row r="135" spans="3:17" x14ac:dyDescent="0.2">
      <c r="C135" s="223" t="s">
        <v>5001</v>
      </c>
      <c r="D135" s="223" t="s">
        <v>4907</v>
      </c>
      <c r="E135" s="214" t="s">
        <v>5006</v>
      </c>
      <c r="F135" s="214">
        <v>254541</v>
      </c>
      <c r="G135" s="214">
        <v>303</v>
      </c>
      <c r="I135" s="214">
        <v>1</v>
      </c>
      <c r="J135" s="214">
        <v>112</v>
      </c>
      <c r="K135" s="214">
        <v>54</v>
      </c>
      <c r="O135" s="214" t="s">
        <v>4452</v>
      </c>
      <c r="P135" s="214" t="s">
        <v>1754</v>
      </c>
      <c r="Q135" s="216">
        <v>39941</v>
      </c>
    </row>
    <row r="136" spans="3:17" x14ac:dyDescent="0.2">
      <c r="C136" s="223" t="s">
        <v>5001</v>
      </c>
      <c r="D136" s="223" t="s">
        <v>4908</v>
      </c>
      <c r="E136" s="214" t="s">
        <v>5007</v>
      </c>
      <c r="F136" s="214" t="s">
        <v>5008</v>
      </c>
      <c r="G136" s="214">
        <v>303</v>
      </c>
      <c r="I136" s="214">
        <v>1</v>
      </c>
      <c r="J136" s="214">
        <v>25</v>
      </c>
      <c r="K136" s="214">
        <v>63</v>
      </c>
      <c r="O136" s="214" t="s">
        <v>4556</v>
      </c>
      <c r="P136" s="214" t="s">
        <v>663</v>
      </c>
      <c r="Q136" s="216">
        <v>39944</v>
      </c>
    </row>
    <row r="137" spans="3:17" x14ac:dyDescent="0.2">
      <c r="C137" s="223" t="s">
        <v>5001</v>
      </c>
      <c r="D137" s="223" t="s">
        <v>4909</v>
      </c>
      <c r="E137" s="214" t="s">
        <v>5009</v>
      </c>
      <c r="F137" s="214" t="s">
        <v>5010</v>
      </c>
      <c r="G137" s="214">
        <v>303</v>
      </c>
      <c r="I137" s="214">
        <v>1</v>
      </c>
      <c r="J137" s="214">
        <v>25</v>
      </c>
      <c r="K137" s="214">
        <v>63</v>
      </c>
      <c r="O137" s="214" t="s">
        <v>4556</v>
      </c>
      <c r="P137" s="214" t="s">
        <v>1754</v>
      </c>
      <c r="Q137" s="216">
        <v>39944</v>
      </c>
    </row>
    <row r="138" spans="3:17" x14ac:dyDescent="0.2">
      <c r="C138" s="223" t="s">
        <v>5001</v>
      </c>
      <c r="D138" s="223" t="s">
        <v>4910</v>
      </c>
      <c r="E138" s="214" t="s">
        <v>5009</v>
      </c>
      <c r="F138" s="214" t="s">
        <v>862</v>
      </c>
      <c r="G138" s="214">
        <v>303</v>
      </c>
      <c r="I138" s="214">
        <v>1</v>
      </c>
      <c r="J138" s="214">
        <v>25</v>
      </c>
      <c r="K138" s="214">
        <v>63</v>
      </c>
      <c r="O138" s="214" t="s">
        <v>4556</v>
      </c>
      <c r="P138" s="214" t="s">
        <v>1754</v>
      </c>
      <c r="Q138" s="216">
        <v>39947</v>
      </c>
    </row>
    <row r="139" spans="3:17" x14ac:dyDescent="0.2">
      <c r="C139" s="223" t="s">
        <v>5001</v>
      </c>
      <c r="D139" s="223" t="s">
        <v>4911</v>
      </c>
      <c r="E139" s="214" t="s">
        <v>1719</v>
      </c>
      <c r="F139" s="214" t="s">
        <v>1720</v>
      </c>
      <c r="G139" s="214">
        <v>303</v>
      </c>
      <c r="I139" s="214">
        <v>1</v>
      </c>
      <c r="J139" s="214">
        <v>75</v>
      </c>
      <c r="K139" s="214">
        <v>45</v>
      </c>
      <c r="O139" s="214" t="s">
        <v>4556</v>
      </c>
      <c r="P139" s="214" t="s">
        <v>1754</v>
      </c>
      <c r="Q139" s="216">
        <v>39948</v>
      </c>
    </row>
    <row r="140" spans="3:17" x14ac:dyDescent="0.2">
      <c r="C140" s="223" t="s">
        <v>5001</v>
      </c>
      <c r="D140" s="223" t="s">
        <v>3639</v>
      </c>
      <c r="E140" s="214" t="s">
        <v>863</v>
      </c>
      <c r="F140" s="214" t="s">
        <v>475</v>
      </c>
      <c r="G140" s="214">
        <v>303</v>
      </c>
      <c r="I140" s="214">
        <v>1</v>
      </c>
      <c r="J140" s="214">
        <v>25</v>
      </c>
      <c r="K140" s="214">
        <v>63</v>
      </c>
      <c r="O140" s="214" t="s">
        <v>4556</v>
      </c>
      <c r="P140" s="214" t="s">
        <v>1754</v>
      </c>
      <c r="Q140" s="216">
        <v>39955</v>
      </c>
    </row>
    <row r="141" spans="3:17" ht="13.5" thickBot="1" x14ac:dyDescent="0.25">
      <c r="C141" s="237" t="s">
        <v>5001</v>
      </c>
      <c r="D141" s="237" t="s">
        <v>4912</v>
      </c>
      <c r="E141" s="235" t="s">
        <v>864</v>
      </c>
      <c r="F141" s="235" t="s">
        <v>1030</v>
      </c>
      <c r="G141" s="235">
        <v>151</v>
      </c>
      <c r="H141" s="235"/>
      <c r="I141" s="235">
        <v>2</v>
      </c>
      <c r="J141" s="235">
        <v>50</v>
      </c>
      <c r="K141" s="235">
        <v>45</v>
      </c>
      <c r="L141" s="235"/>
      <c r="M141" s="235"/>
      <c r="N141" s="235"/>
      <c r="O141" s="235" t="s">
        <v>4556</v>
      </c>
      <c r="P141" s="235" t="s">
        <v>669</v>
      </c>
      <c r="Q141" s="236">
        <v>39958</v>
      </c>
    </row>
    <row r="142" spans="3:17" x14ac:dyDescent="0.2">
      <c r="C142" s="223" t="s">
        <v>5001</v>
      </c>
      <c r="D142" s="223" t="s">
        <v>4913</v>
      </c>
      <c r="F142" s="214" t="s">
        <v>865</v>
      </c>
      <c r="G142" s="214">
        <v>303</v>
      </c>
      <c r="I142" s="214">
        <v>1</v>
      </c>
      <c r="J142" s="214">
        <v>70</v>
      </c>
      <c r="K142" s="214">
        <v>45</v>
      </c>
      <c r="O142" s="214" t="s">
        <v>4451</v>
      </c>
      <c r="P142" s="214" t="s">
        <v>663</v>
      </c>
      <c r="Q142" s="216">
        <v>39965</v>
      </c>
    </row>
    <row r="143" spans="3:17" x14ac:dyDescent="0.2">
      <c r="C143" s="223" t="s">
        <v>5001</v>
      </c>
      <c r="D143" s="223" t="s">
        <v>4914</v>
      </c>
      <c r="E143" s="214" t="s">
        <v>866</v>
      </c>
      <c r="F143" s="214" t="s">
        <v>3752</v>
      </c>
      <c r="G143" s="214">
        <v>151</v>
      </c>
      <c r="I143" s="214">
        <v>2</v>
      </c>
      <c r="J143" s="214">
        <v>292</v>
      </c>
      <c r="K143" s="214">
        <v>45</v>
      </c>
      <c r="O143" s="214" t="s">
        <v>4556</v>
      </c>
      <c r="P143" s="214" t="s">
        <v>663</v>
      </c>
      <c r="Q143" s="216">
        <v>39975</v>
      </c>
    </row>
    <row r="144" spans="3:17" x14ac:dyDescent="0.2">
      <c r="C144" s="223" t="s">
        <v>5001</v>
      </c>
      <c r="D144" s="223" t="s">
        <v>4915</v>
      </c>
      <c r="E144" s="214" t="s">
        <v>1738</v>
      </c>
      <c r="F144" s="214" t="s">
        <v>4519</v>
      </c>
      <c r="G144" s="214">
        <v>303</v>
      </c>
      <c r="I144" s="214">
        <v>1</v>
      </c>
      <c r="J144" s="214">
        <v>276</v>
      </c>
      <c r="K144" s="214">
        <v>45</v>
      </c>
      <c r="O144" s="214" t="s">
        <v>4556</v>
      </c>
      <c r="P144" s="214" t="s">
        <v>669</v>
      </c>
      <c r="Q144" s="216">
        <v>39983</v>
      </c>
    </row>
    <row r="145" spans="3:17" x14ac:dyDescent="0.2">
      <c r="C145" s="223" t="s">
        <v>5001</v>
      </c>
      <c r="D145" s="223" t="s">
        <v>1748</v>
      </c>
      <c r="E145" s="214" t="s">
        <v>1723</v>
      </c>
      <c r="F145" s="214" t="s">
        <v>4824</v>
      </c>
      <c r="G145" s="214">
        <v>303</v>
      </c>
      <c r="I145" s="214">
        <v>1</v>
      </c>
      <c r="J145" s="214">
        <v>56</v>
      </c>
      <c r="K145" s="214">
        <v>36</v>
      </c>
      <c r="O145" s="214" t="s">
        <v>4556</v>
      </c>
      <c r="P145" s="214" t="s">
        <v>663</v>
      </c>
      <c r="Q145" s="216">
        <v>39986</v>
      </c>
    </row>
    <row r="146" spans="3:17" ht="13.5" thickBot="1" x14ac:dyDescent="0.25">
      <c r="C146" s="237" t="s">
        <v>5001</v>
      </c>
      <c r="D146" s="237" t="s">
        <v>1749</v>
      </c>
      <c r="E146" s="235" t="s">
        <v>1730</v>
      </c>
      <c r="F146" s="235" t="s">
        <v>2500</v>
      </c>
      <c r="G146" s="235">
        <v>303</v>
      </c>
      <c r="H146" s="235"/>
      <c r="I146" s="235">
        <v>1</v>
      </c>
      <c r="J146" s="235">
        <v>38.5</v>
      </c>
      <c r="K146" s="235">
        <v>45</v>
      </c>
      <c r="L146" s="235"/>
      <c r="M146" s="235"/>
      <c r="N146" s="235"/>
      <c r="O146" s="235" t="s">
        <v>4556</v>
      </c>
      <c r="P146" s="235" t="s">
        <v>1754</v>
      </c>
      <c r="Q146" s="236">
        <v>39987</v>
      </c>
    </row>
    <row r="148" spans="3:17" x14ac:dyDescent="0.2">
      <c r="F148" s="201" t="s">
        <v>867</v>
      </c>
      <c r="O148" s="201" t="s">
        <v>867</v>
      </c>
    </row>
    <row r="149" spans="3:17" ht="13.5" thickBot="1" x14ac:dyDescent="0.25">
      <c r="C149" s="237"/>
      <c r="D149" s="237"/>
      <c r="E149" s="235"/>
      <c r="F149" s="235"/>
      <c r="G149" s="235"/>
      <c r="H149" s="235"/>
      <c r="I149" s="235"/>
      <c r="J149" s="235"/>
      <c r="K149" s="235"/>
      <c r="L149" s="235"/>
      <c r="M149" s="235"/>
      <c r="N149" s="235"/>
      <c r="O149" s="235"/>
      <c r="P149" s="235"/>
      <c r="Q149" s="236"/>
    </row>
    <row r="150" spans="3:17" ht="13.5" thickBot="1" x14ac:dyDescent="0.25">
      <c r="C150" s="238" t="s">
        <v>868</v>
      </c>
      <c r="D150" s="238" t="s">
        <v>4898</v>
      </c>
      <c r="E150" s="240" t="s">
        <v>3734</v>
      </c>
      <c r="F150" s="240" t="s">
        <v>3752</v>
      </c>
      <c r="G150" s="240">
        <v>151</v>
      </c>
      <c r="H150" s="240"/>
      <c r="I150" s="240">
        <v>2</v>
      </c>
      <c r="J150" s="240">
        <v>247</v>
      </c>
      <c r="K150" s="240">
        <v>45</v>
      </c>
      <c r="L150" s="240"/>
      <c r="M150" s="240"/>
      <c r="N150" s="240"/>
      <c r="O150" s="240" t="s">
        <v>4556</v>
      </c>
      <c r="P150" s="240" t="s">
        <v>669</v>
      </c>
      <c r="Q150" s="242">
        <v>40084</v>
      </c>
    </row>
    <row r="151" spans="3:17" x14ac:dyDescent="0.2">
      <c r="C151" s="223" t="s">
        <v>868</v>
      </c>
      <c r="D151" s="223" t="s">
        <v>4899</v>
      </c>
      <c r="E151" s="214" t="s">
        <v>3736</v>
      </c>
      <c r="F151" s="214" t="s">
        <v>3737</v>
      </c>
      <c r="G151" s="214">
        <v>303</v>
      </c>
      <c r="I151" s="214">
        <v>1</v>
      </c>
      <c r="J151" s="214">
        <v>134</v>
      </c>
      <c r="K151" s="214">
        <v>63</v>
      </c>
      <c r="O151" s="214" t="s">
        <v>4556</v>
      </c>
      <c r="P151" s="214" t="s">
        <v>669</v>
      </c>
      <c r="Q151" s="216">
        <v>40087</v>
      </c>
    </row>
    <row r="152" spans="3:17" x14ac:dyDescent="0.2">
      <c r="C152" s="223" t="s">
        <v>868</v>
      </c>
      <c r="D152" s="223" t="s">
        <v>4900</v>
      </c>
      <c r="E152" s="214" t="s">
        <v>869</v>
      </c>
      <c r="F152" s="214" t="s">
        <v>3730</v>
      </c>
      <c r="G152" s="214">
        <v>151</v>
      </c>
      <c r="I152" s="214">
        <v>2</v>
      </c>
      <c r="J152" s="214">
        <v>100</v>
      </c>
      <c r="K152" s="214">
        <v>63</v>
      </c>
      <c r="O152" s="214" t="s">
        <v>4556</v>
      </c>
      <c r="P152" s="214" t="s">
        <v>663</v>
      </c>
      <c r="Q152" s="216">
        <v>40094</v>
      </c>
    </row>
    <row r="153" spans="3:17" x14ac:dyDescent="0.2">
      <c r="C153" s="356" t="s">
        <v>868</v>
      </c>
      <c r="D153" s="356" t="s">
        <v>4901</v>
      </c>
      <c r="E153" s="245" t="s">
        <v>3814</v>
      </c>
      <c r="F153" s="245" t="s">
        <v>108</v>
      </c>
      <c r="G153" s="245">
        <v>303</v>
      </c>
      <c r="H153" s="245"/>
      <c r="I153" s="245">
        <v>1</v>
      </c>
      <c r="J153" s="245">
        <v>235</v>
      </c>
      <c r="K153" s="245">
        <v>45</v>
      </c>
      <c r="L153" s="245"/>
      <c r="M153" s="245"/>
      <c r="N153" s="245"/>
      <c r="O153" s="245" t="s">
        <v>4556</v>
      </c>
      <c r="P153" s="245" t="s">
        <v>669</v>
      </c>
      <c r="Q153" s="247">
        <v>40101</v>
      </c>
    </row>
    <row r="154" spans="3:17" x14ac:dyDescent="0.2">
      <c r="C154" s="223" t="s">
        <v>868</v>
      </c>
      <c r="D154" s="223" t="s">
        <v>4902</v>
      </c>
      <c r="E154" s="214" t="s">
        <v>870</v>
      </c>
      <c r="F154" s="214">
        <v>238312</v>
      </c>
      <c r="G154" s="214">
        <v>303</v>
      </c>
      <c r="I154" s="214">
        <v>1</v>
      </c>
      <c r="J154" s="214">
        <v>336</v>
      </c>
      <c r="K154" s="214">
        <v>34</v>
      </c>
      <c r="O154" s="214" t="s">
        <v>4451</v>
      </c>
      <c r="P154" s="214" t="s">
        <v>3192</v>
      </c>
      <c r="Q154" s="216">
        <v>40107</v>
      </c>
    </row>
    <row r="155" spans="3:17" x14ac:dyDescent="0.2">
      <c r="C155" s="223" t="s">
        <v>868</v>
      </c>
      <c r="D155" s="223" t="s">
        <v>4903</v>
      </c>
      <c r="F155" s="214" t="s">
        <v>3730</v>
      </c>
      <c r="G155" s="214">
        <v>151</v>
      </c>
      <c r="I155" s="214">
        <v>2</v>
      </c>
      <c r="J155" s="214">
        <v>91</v>
      </c>
      <c r="K155" s="214">
        <v>63</v>
      </c>
      <c r="O155" s="214" t="s">
        <v>4556</v>
      </c>
      <c r="P155" s="214" t="s">
        <v>669</v>
      </c>
      <c r="Q155" s="216">
        <v>40109</v>
      </c>
    </row>
    <row r="156" spans="3:17" x14ac:dyDescent="0.2">
      <c r="C156" s="223" t="s">
        <v>868</v>
      </c>
      <c r="D156" s="223" t="s">
        <v>4904</v>
      </c>
      <c r="E156" s="214" t="s">
        <v>871</v>
      </c>
      <c r="F156" s="214" t="s">
        <v>102</v>
      </c>
      <c r="G156" s="214">
        <v>151</v>
      </c>
      <c r="I156" s="214">
        <v>2</v>
      </c>
      <c r="J156" s="214">
        <v>100</v>
      </c>
      <c r="K156" s="214">
        <v>50</v>
      </c>
      <c r="O156" s="214" t="s">
        <v>1090</v>
      </c>
      <c r="P156" s="214" t="s">
        <v>669</v>
      </c>
      <c r="Q156" s="216">
        <v>40112</v>
      </c>
    </row>
    <row r="157" spans="3:17" x14ac:dyDescent="0.2">
      <c r="C157" s="223" t="s">
        <v>868</v>
      </c>
      <c r="D157" s="223" t="s">
        <v>4905</v>
      </c>
      <c r="E157" s="214" t="s">
        <v>872</v>
      </c>
      <c r="F157" s="214" t="s">
        <v>873</v>
      </c>
      <c r="G157" s="214">
        <v>151</v>
      </c>
      <c r="I157" s="214">
        <v>2</v>
      </c>
      <c r="J157" s="214">
        <v>75</v>
      </c>
      <c r="K157" s="214">
        <v>50</v>
      </c>
      <c r="O157" s="214" t="s">
        <v>1090</v>
      </c>
      <c r="P157" s="214" t="s">
        <v>1754</v>
      </c>
      <c r="Q157" s="216">
        <v>40113</v>
      </c>
    </row>
    <row r="158" spans="3:17" x14ac:dyDescent="0.2">
      <c r="C158" s="223" t="s">
        <v>868</v>
      </c>
      <c r="D158" s="223" t="s">
        <v>4906</v>
      </c>
      <c r="F158" s="214" t="s">
        <v>875</v>
      </c>
      <c r="G158" s="214">
        <v>151</v>
      </c>
      <c r="I158" s="214">
        <v>2</v>
      </c>
      <c r="J158" s="214">
        <v>73</v>
      </c>
      <c r="K158" s="214">
        <v>45</v>
      </c>
      <c r="O158" s="214" t="s">
        <v>1088</v>
      </c>
      <c r="P158" s="214" t="s">
        <v>1754</v>
      </c>
      <c r="Q158" s="216">
        <v>40115</v>
      </c>
    </row>
    <row r="159" spans="3:17" x14ac:dyDescent="0.2">
      <c r="C159" s="223" t="s">
        <v>868</v>
      </c>
      <c r="D159" s="223" t="s">
        <v>4907</v>
      </c>
      <c r="F159" s="214" t="s">
        <v>876</v>
      </c>
      <c r="G159" s="214">
        <v>151</v>
      </c>
      <c r="I159" s="214">
        <v>2</v>
      </c>
      <c r="J159" s="214">
        <v>25</v>
      </c>
      <c r="K159" s="214">
        <v>45</v>
      </c>
      <c r="O159" s="214" t="s">
        <v>1088</v>
      </c>
      <c r="P159" s="214" t="s">
        <v>1037</v>
      </c>
      <c r="Q159" s="216">
        <v>40115</v>
      </c>
    </row>
    <row r="160" spans="3:17" x14ac:dyDescent="0.2">
      <c r="C160" s="223" t="s">
        <v>868</v>
      </c>
      <c r="D160" s="223" t="s">
        <v>4908</v>
      </c>
      <c r="F160" s="214" t="s">
        <v>3828</v>
      </c>
      <c r="G160" s="214">
        <v>151</v>
      </c>
      <c r="I160" s="214">
        <v>2</v>
      </c>
      <c r="J160" s="214">
        <v>18</v>
      </c>
      <c r="K160" s="214">
        <v>45</v>
      </c>
      <c r="O160" s="214" t="s">
        <v>1088</v>
      </c>
      <c r="P160" s="214" t="s">
        <v>1754</v>
      </c>
      <c r="Q160" s="216">
        <v>40115</v>
      </c>
    </row>
    <row r="161" spans="3:17" x14ac:dyDescent="0.2">
      <c r="C161" s="223" t="s">
        <v>868</v>
      </c>
      <c r="D161" s="223" t="s">
        <v>4909</v>
      </c>
      <c r="F161" s="214" t="s">
        <v>877</v>
      </c>
      <c r="G161" s="214">
        <v>151</v>
      </c>
      <c r="I161" s="214">
        <v>2</v>
      </c>
      <c r="J161" s="214">
        <v>51</v>
      </c>
      <c r="K161" s="214">
        <v>45</v>
      </c>
      <c r="O161" s="214" t="s">
        <v>1088</v>
      </c>
      <c r="P161" s="214" t="s">
        <v>1037</v>
      </c>
      <c r="Q161" s="216">
        <v>40116</v>
      </c>
    </row>
    <row r="162" spans="3:17" ht="13.5" thickBot="1" x14ac:dyDescent="0.25">
      <c r="C162" s="237" t="s">
        <v>868</v>
      </c>
      <c r="D162" s="237" t="s">
        <v>4910</v>
      </c>
      <c r="E162" s="235"/>
      <c r="F162" s="235" t="s">
        <v>3829</v>
      </c>
      <c r="G162" s="235">
        <v>151</v>
      </c>
      <c r="H162" s="235"/>
      <c r="I162" s="235">
        <v>2</v>
      </c>
      <c r="J162" s="235">
        <v>44</v>
      </c>
      <c r="K162" s="235">
        <v>45</v>
      </c>
      <c r="L162" s="235"/>
      <c r="M162" s="235"/>
      <c r="N162" s="235"/>
      <c r="O162" s="235" t="s">
        <v>1088</v>
      </c>
      <c r="P162" s="235" t="s">
        <v>669</v>
      </c>
      <c r="Q162" s="236">
        <v>40116</v>
      </c>
    </row>
    <row r="163" spans="3:17" x14ac:dyDescent="0.2">
      <c r="C163" s="223" t="s">
        <v>868</v>
      </c>
      <c r="D163" s="223" t="s">
        <v>4911</v>
      </c>
      <c r="F163" s="214" t="s">
        <v>5011</v>
      </c>
      <c r="G163" s="214">
        <v>151</v>
      </c>
      <c r="I163" s="214">
        <v>2</v>
      </c>
      <c r="J163" s="214">
        <v>65.5</v>
      </c>
      <c r="K163" s="214">
        <v>45</v>
      </c>
      <c r="O163" s="214" t="s">
        <v>1088</v>
      </c>
      <c r="P163" s="214" t="s">
        <v>1754</v>
      </c>
      <c r="Q163" s="216">
        <v>40119</v>
      </c>
    </row>
    <row r="164" spans="3:17" x14ac:dyDescent="0.2">
      <c r="C164" s="223" t="s">
        <v>868</v>
      </c>
      <c r="D164" s="223" t="s">
        <v>3639</v>
      </c>
      <c r="F164" s="214" t="s">
        <v>5012</v>
      </c>
      <c r="G164" s="214">
        <v>151</v>
      </c>
      <c r="I164" s="214">
        <v>2</v>
      </c>
      <c r="J164" s="214">
        <v>30</v>
      </c>
      <c r="K164" s="214">
        <v>45</v>
      </c>
      <c r="O164" s="214" t="s">
        <v>1088</v>
      </c>
      <c r="P164" s="214" t="s">
        <v>663</v>
      </c>
      <c r="Q164" s="216">
        <v>40120</v>
      </c>
    </row>
    <row r="165" spans="3:17" x14ac:dyDescent="0.2">
      <c r="C165" s="223" t="s">
        <v>868</v>
      </c>
      <c r="D165" s="223" t="s">
        <v>4912</v>
      </c>
      <c r="F165" s="214" t="s">
        <v>5013</v>
      </c>
      <c r="G165" s="214">
        <v>151</v>
      </c>
      <c r="I165" s="214">
        <v>2</v>
      </c>
      <c r="J165" s="214">
        <v>33</v>
      </c>
      <c r="K165" s="214">
        <v>45</v>
      </c>
      <c r="O165" s="214" t="s">
        <v>1088</v>
      </c>
      <c r="P165" s="214" t="s">
        <v>1037</v>
      </c>
      <c r="Q165" s="216">
        <v>40120</v>
      </c>
    </row>
    <row r="166" spans="3:17" x14ac:dyDescent="0.2">
      <c r="C166" s="223" t="s">
        <v>868</v>
      </c>
      <c r="D166" s="223" t="s">
        <v>4913</v>
      </c>
      <c r="F166" s="214" t="s">
        <v>5013</v>
      </c>
      <c r="G166" s="214">
        <v>151</v>
      </c>
      <c r="I166" s="214">
        <v>2</v>
      </c>
      <c r="J166" s="214">
        <v>11.5</v>
      </c>
      <c r="K166" s="214">
        <v>45</v>
      </c>
      <c r="O166" s="214" t="s">
        <v>1088</v>
      </c>
      <c r="P166" s="214" t="s">
        <v>1037</v>
      </c>
      <c r="Q166" s="216">
        <v>40121</v>
      </c>
    </row>
    <row r="167" spans="3:17" x14ac:dyDescent="0.2">
      <c r="C167" s="223" t="s">
        <v>868</v>
      </c>
      <c r="D167" s="223" t="s">
        <v>4914</v>
      </c>
      <c r="F167" s="214" t="s">
        <v>5013</v>
      </c>
      <c r="G167" s="214">
        <v>151</v>
      </c>
      <c r="I167" s="214">
        <v>2</v>
      </c>
      <c r="J167" s="214">
        <v>27</v>
      </c>
      <c r="K167" s="214">
        <v>45</v>
      </c>
      <c r="O167" s="214" t="s">
        <v>1088</v>
      </c>
      <c r="P167" s="214" t="s">
        <v>663</v>
      </c>
      <c r="Q167" s="216">
        <v>40122</v>
      </c>
    </row>
    <row r="168" spans="3:17" x14ac:dyDescent="0.2">
      <c r="C168" s="223" t="s">
        <v>868</v>
      </c>
      <c r="D168" s="223" t="s">
        <v>4915</v>
      </c>
      <c r="E168" s="214" t="s">
        <v>5014</v>
      </c>
      <c r="F168" s="214" t="s">
        <v>1712</v>
      </c>
      <c r="G168" s="214">
        <v>303</v>
      </c>
      <c r="I168" s="214">
        <v>1</v>
      </c>
      <c r="J168" s="214">
        <v>50</v>
      </c>
      <c r="K168" s="214">
        <v>45</v>
      </c>
      <c r="O168" s="214" t="s">
        <v>4556</v>
      </c>
      <c r="P168" s="214" t="s">
        <v>1754</v>
      </c>
      <c r="Q168" s="216">
        <v>40122</v>
      </c>
    </row>
    <row r="169" spans="3:17" x14ac:dyDescent="0.2">
      <c r="C169" s="223" t="s">
        <v>868</v>
      </c>
      <c r="D169" s="223" t="s">
        <v>1748</v>
      </c>
      <c r="F169" s="214" t="s">
        <v>2509</v>
      </c>
      <c r="G169" s="214">
        <v>151</v>
      </c>
      <c r="I169" s="214">
        <v>2</v>
      </c>
      <c r="J169" s="214">
        <v>5</v>
      </c>
      <c r="K169" s="214">
        <v>45</v>
      </c>
      <c r="O169" s="214" t="s">
        <v>4556</v>
      </c>
      <c r="P169" s="214" t="s">
        <v>1754</v>
      </c>
      <c r="Q169" s="216">
        <v>40122</v>
      </c>
    </row>
    <row r="170" spans="3:17" x14ac:dyDescent="0.2">
      <c r="C170" s="223" t="s">
        <v>868</v>
      </c>
      <c r="D170" s="223" t="s">
        <v>1749</v>
      </c>
      <c r="F170" s="214" t="s">
        <v>2512</v>
      </c>
      <c r="G170" s="214">
        <v>151</v>
      </c>
      <c r="I170" s="214">
        <v>2</v>
      </c>
      <c r="J170" s="214">
        <v>5</v>
      </c>
      <c r="K170" s="214">
        <v>45</v>
      </c>
      <c r="O170" s="214" t="s">
        <v>4556</v>
      </c>
      <c r="P170" s="214" t="s">
        <v>1754</v>
      </c>
      <c r="Q170" s="216">
        <v>40122</v>
      </c>
    </row>
    <row r="171" spans="3:17" x14ac:dyDescent="0.2">
      <c r="C171" s="223" t="s">
        <v>868</v>
      </c>
      <c r="D171" s="223" t="s">
        <v>1750</v>
      </c>
      <c r="F171" s="214" t="s">
        <v>657</v>
      </c>
      <c r="G171" s="214">
        <v>151</v>
      </c>
      <c r="I171" s="214">
        <v>2</v>
      </c>
      <c r="J171" s="214">
        <v>5</v>
      </c>
      <c r="K171" s="214">
        <v>45</v>
      </c>
      <c r="O171" s="214" t="s">
        <v>4556</v>
      </c>
      <c r="P171" s="214" t="s">
        <v>663</v>
      </c>
      <c r="Q171" s="216">
        <v>40122</v>
      </c>
    </row>
    <row r="172" spans="3:17" x14ac:dyDescent="0.2">
      <c r="C172" s="223" t="s">
        <v>868</v>
      </c>
      <c r="D172" s="223" t="s">
        <v>1751</v>
      </c>
      <c r="F172" s="214" t="s">
        <v>1008</v>
      </c>
      <c r="G172" s="214">
        <v>151</v>
      </c>
      <c r="I172" s="214">
        <v>2</v>
      </c>
      <c r="J172" s="214">
        <v>5</v>
      </c>
      <c r="K172" s="214">
        <v>45</v>
      </c>
      <c r="O172" s="214" t="s">
        <v>4556</v>
      </c>
      <c r="P172" s="214" t="s">
        <v>663</v>
      </c>
      <c r="Q172" s="216">
        <v>40123</v>
      </c>
    </row>
    <row r="173" spans="3:17" x14ac:dyDescent="0.2">
      <c r="C173" s="223" t="s">
        <v>868</v>
      </c>
      <c r="D173" s="223" t="s">
        <v>1756</v>
      </c>
      <c r="F173" s="214" t="s">
        <v>3711</v>
      </c>
      <c r="G173" s="214">
        <v>151</v>
      </c>
      <c r="I173" s="214">
        <v>2</v>
      </c>
      <c r="J173" s="214">
        <v>5</v>
      </c>
      <c r="K173" s="214">
        <v>45</v>
      </c>
      <c r="O173" s="214" t="s">
        <v>4556</v>
      </c>
      <c r="P173" s="214" t="s">
        <v>663</v>
      </c>
      <c r="Q173" s="216">
        <v>40123</v>
      </c>
    </row>
    <row r="174" spans="3:17" x14ac:dyDescent="0.2">
      <c r="C174" s="223" t="s">
        <v>868</v>
      </c>
      <c r="D174" s="223" t="s">
        <v>774</v>
      </c>
      <c r="F174" s="214" t="s">
        <v>4828</v>
      </c>
      <c r="G174" s="214">
        <v>151</v>
      </c>
      <c r="I174" s="214">
        <v>2</v>
      </c>
      <c r="J174" s="214">
        <v>5</v>
      </c>
      <c r="K174" s="214">
        <v>36</v>
      </c>
      <c r="O174" s="214" t="s">
        <v>4556</v>
      </c>
      <c r="P174" s="214" t="s">
        <v>663</v>
      </c>
      <c r="Q174" s="216">
        <v>40123</v>
      </c>
    </row>
    <row r="175" spans="3:17" x14ac:dyDescent="0.2">
      <c r="C175" s="223" t="s">
        <v>868</v>
      </c>
      <c r="D175" s="223" t="s">
        <v>778</v>
      </c>
      <c r="F175" s="214" t="s">
        <v>633</v>
      </c>
      <c r="G175" s="214">
        <v>151</v>
      </c>
      <c r="I175" s="214">
        <v>2</v>
      </c>
      <c r="J175" s="214">
        <v>5</v>
      </c>
      <c r="K175" s="214">
        <v>36</v>
      </c>
      <c r="O175" s="214" t="s">
        <v>4556</v>
      </c>
      <c r="P175" s="214" t="s">
        <v>663</v>
      </c>
      <c r="Q175" s="216">
        <v>40123</v>
      </c>
    </row>
    <row r="176" spans="3:17" x14ac:dyDescent="0.2">
      <c r="C176" s="223" t="s">
        <v>868</v>
      </c>
      <c r="D176" s="223" t="s">
        <v>780</v>
      </c>
      <c r="F176" s="214" t="s">
        <v>4380</v>
      </c>
      <c r="G176" s="214">
        <v>151</v>
      </c>
      <c r="I176" s="214">
        <v>2</v>
      </c>
      <c r="J176" s="214">
        <v>5</v>
      </c>
      <c r="K176" s="214">
        <v>45</v>
      </c>
      <c r="O176" s="214" t="s">
        <v>4556</v>
      </c>
      <c r="P176" s="214" t="s">
        <v>1037</v>
      </c>
      <c r="Q176" s="216">
        <v>40123</v>
      </c>
    </row>
    <row r="177" spans="3:28" x14ac:dyDescent="0.2">
      <c r="C177" s="223" t="s">
        <v>868</v>
      </c>
      <c r="D177" s="223" t="s">
        <v>782</v>
      </c>
      <c r="F177" s="214" t="s">
        <v>5015</v>
      </c>
      <c r="G177" s="214">
        <v>151</v>
      </c>
      <c r="I177" s="214">
        <v>2</v>
      </c>
      <c r="J177" s="214">
        <v>5</v>
      </c>
      <c r="K177" s="214">
        <v>45</v>
      </c>
      <c r="O177" s="214" t="s">
        <v>4556</v>
      </c>
      <c r="P177" s="214" t="s">
        <v>1037</v>
      </c>
      <c r="Q177" s="216">
        <v>40123</v>
      </c>
    </row>
    <row r="178" spans="3:28" x14ac:dyDescent="0.2">
      <c r="C178" s="223" t="s">
        <v>868</v>
      </c>
      <c r="D178" s="223" t="s">
        <v>630</v>
      </c>
      <c r="F178" s="214" t="s">
        <v>5016</v>
      </c>
      <c r="G178" s="214">
        <v>151</v>
      </c>
      <c r="I178" s="214">
        <v>2</v>
      </c>
      <c r="J178" s="214">
        <v>5</v>
      </c>
      <c r="K178" s="214">
        <v>45</v>
      </c>
      <c r="O178" s="214" t="s">
        <v>4556</v>
      </c>
      <c r="P178" s="214" t="s">
        <v>1037</v>
      </c>
      <c r="Q178" s="216">
        <v>40123</v>
      </c>
    </row>
    <row r="179" spans="3:28" x14ac:dyDescent="0.2">
      <c r="C179" s="223" t="s">
        <v>868</v>
      </c>
      <c r="D179" s="223" t="s">
        <v>632</v>
      </c>
      <c r="F179" s="214" t="s">
        <v>1712</v>
      </c>
      <c r="G179" s="214">
        <v>151</v>
      </c>
      <c r="I179" s="214">
        <v>2</v>
      </c>
      <c r="J179" s="214">
        <v>5</v>
      </c>
      <c r="K179" s="214">
        <v>45</v>
      </c>
      <c r="O179" s="214" t="s">
        <v>4556</v>
      </c>
      <c r="P179" s="214" t="s">
        <v>1037</v>
      </c>
      <c r="Q179" s="216">
        <v>40123</v>
      </c>
    </row>
    <row r="180" spans="3:28" x14ac:dyDescent="0.2">
      <c r="C180" s="223" t="s">
        <v>868</v>
      </c>
      <c r="D180" s="223" t="s">
        <v>799</v>
      </c>
      <c r="F180" s="214" t="s">
        <v>5017</v>
      </c>
      <c r="G180" s="214">
        <v>151</v>
      </c>
      <c r="I180" s="214">
        <v>2</v>
      </c>
      <c r="J180" s="214">
        <v>5</v>
      </c>
      <c r="K180" s="214">
        <v>45</v>
      </c>
      <c r="O180" s="214" t="s">
        <v>4556</v>
      </c>
      <c r="P180" s="214" t="s">
        <v>1754</v>
      </c>
      <c r="Q180" s="216">
        <v>40123</v>
      </c>
    </row>
    <row r="181" spans="3:28" x14ac:dyDescent="0.2">
      <c r="C181" s="223" t="s">
        <v>868</v>
      </c>
      <c r="D181" s="223" t="s">
        <v>801</v>
      </c>
      <c r="F181" s="214" t="s">
        <v>3835</v>
      </c>
      <c r="G181" s="214">
        <v>151</v>
      </c>
      <c r="I181" s="214">
        <v>2</v>
      </c>
      <c r="J181" s="214">
        <v>5</v>
      </c>
      <c r="K181" s="214">
        <v>45</v>
      </c>
      <c r="O181" s="214" t="s">
        <v>4556</v>
      </c>
      <c r="P181" s="214" t="s">
        <v>1754</v>
      </c>
      <c r="Q181" s="216">
        <v>40123</v>
      </c>
    </row>
    <row r="182" spans="3:28" x14ac:dyDescent="0.2">
      <c r="C182" s="223" t="s">
        <v>868</v>
      </c>
      <c r="D182" s="223" t="s">
        <v>803</v>
      </c>
      <c r="F182" s="214" t="s">
        <v>2692</v>
      </c>
      <c r="G182" s="214">
        <v>151</v>
      </c>
      <c r="I182" s="214">
        <v>2</v>
      </c>
      <c r="J182" s="214">
        <v>5</v>
      </c>
      <c r="K182" s="214">
        <v>45</v>
      </c>
      <c r="O182" s="214" t="s">
        <v>4556</v>
      </c>
      <c r="P182" s="214" t="s">
        <v>663</v>
      </c>
      <c r="Q182" s="216">
        <v>40126</v>
      </c>
      <c r="R182" s="181"/>
      <c r="AA182" s="183"/>
      <c r="AB182" s="183"/>
    </row>
    <row r="183" spans="3:28" x14ac:dyDescent="0.2">
      <c r="C183" s="223" t="s">
        <v>868</v>
      </c>
      <c r="D183" s="223" t="s">
        <v>805</v>
      </c>
      <c r="F183" s="214" t="s">
        <v>1039</v>
      </c>
      <c r="G183" s="214">
        <v>303</v>
      </c>
      <c r="I183" s="214">
        <v>1</v>
      </c>
      <c r="J183" s="214">
        <v>56</v>
      </c>
      <c r="K183" s="214">
        <v>45</v>
      </c>
      <c r="O183" s="214" t="s">
        <v>4451</v>
      </c>
      <c r="P183" s="214" t="s">
        <v>663</v>
      </c>
      <c r="Q183" s="216">
        <v>40127</v>
      </c>
      <c r="R183" s="181"/>
      <c r="AA183" s="183"/>
      <c r="AB183" s="183"/>
    </row>
    <row r="184" spans="3:28" x14ac:dyDescent="0.2">
      <c r="C184" s="223" t="s">
        <v>868</v>
      </c>
      <c r="D184" s="223" t="s">
        <v>808</v>
      </c>
      <c r="F184" s="214">
        <v>238312</v>
      </c>
      <c r="G184" s="214">
        <v>303</v>
      </c>
      <c r="I184" s="214">
        <v>1</v>
      </c>
      <c r="J184" s="214">
        <v>280</v>
      </c>
      <c r="K184" s="214">
        <v>38</v>
      </c>
      <c r="O184" s="214" t="s">
        <v>4451</v>
      </c>
      <c r="P184" s="214" t="s">
        <v>663</v>
      </c>
      <c r="Q184" s="216">
        <v>40140</v>
      </c>
    </row>
    <row r="185" spans="3:28" x14ac:dyDescent="0.2">
      <c r="C185" s="223" t="s">
        <v>868</v>
      </c>
      <c r="D185" s="223" t="s">
        <v>811</v>
      </c>
      <c r="E185" s="214" t="s">
        <v>5018</v>
      </c>
      <c r="F185" s="214" t="s">
        <v>1039</v>
      </c>
      <c r="G185" s="214">
        <v>303</v>
      </c>
      <c r="I185" s="214">
        <v>1</v>
      </c>
      <c r="J185" s="214">
        <v>112</v>
      </c>
      <c r="K185" s="214">
        <v>45</v>
      </c>
      <c r="O185" s="214" t="s">
        <v>4451</v>
      </c>
      <c r="P185" s="214" t="s">
        <v>669</v>
      </c>
      <c r="Q185" s="216">
        <v>40141</v>
      </c>
      <c r="R185" s="181"/>
      <c r="AA185" s="183"/>
      <c r="AB185" s="183"/>
    </row>
    <row r="186" spans="3:28" x14ac:dyDescent="0.2">
      <c r="C186" s="223" t="s">
        <v>868</v>
      </c>
      <c r="D186" s="223" t="s">
        <v>813</v>
      </c>
      <c r="E186" s="214" t="s">
        <v>5019</v>
      </c>
      <c r="F186" s="214" t="s">
        <v>1039</v>
      </c>
      <c r="G186" s="214">
        <v>303</v>
      </c>
      <c r="I186" s="214">
        <v>1</v>
      </c>
      <c r="J186" s="214">
        <v>112</v>
      </c>
      <c r="K186" s="214">
        <v>45</v>
      </c>
      <c r="O186" s="214" t="s">
        <v>4451</v>
      </c>
      <c r="P186" s="214" t="s">
        <v>1754</v>
      </c>
      <c r="Q186" s="216">
        <v>40142</v>
      </c>
      <c r="R186" s="181"/>
      <c r="AA186" s="183"/>
      <c r="AB186" s="183"/>
    </row>
    <row r="187" spans="3:28" x14ac:dyDescent="0.2">
      <c r="C187" s="223" t="s">
        <v>868</v>
      </c>
      <c r="D187" s="223" t="s">
        <v>1818</v>
      </c>
      <c r="E187" s="214" t="s">
        <v>5020</v>
      </c>
      <c r="F187" s="214" t="s">
        <v>2493</v>
      </c>
      <c r="G187" s="214">
        <v>303</v>
      </c>
      <c r="I187" s="214">
        <v>1</v>
      </c>
      <c r="J187" s="214">
        <v>50</v>
      </c>
      <c r="K187" s="214">
        <v>45</v>
      </c>
      <c r="O187" s="214" t="s">
        <v>4451</v>
      </c>
      <c r="P187" s="214" t="s">
        <v>669</v>
      </c>
      <c r="Q187" s="216">
        <v>40143</v>
      </c>
    </row>
    <row r="188" spans="3:28" x14ac:dyDescent="0.2">
      <c r="C188" s="223" t="s">
        <v>868</v>
      </c>
      <c r="D188" s="223" t="s">
        <v>1820</v>
      </c>
      <c r="E188" s="214" t="s">
        <v>5021</v>
      </c>
      <c r="F188" s="214" t="s">
        <v>1071</v>
      </c>
      <c r="G188" s="214">
        <v>303</v>
      </c>
      <c r="I188" s="214">
        <v>1</v>
      </c>
      <c r="J188" s="214">
        <v>50</v>
      </c>
      <c r="K188" s="214">
        <v>63</v>
      </c>
      <c r="O188" s="214" t="s">
        <v>4556</v>
      </c>
      <c r="P188" s="214" t="s">
        <v>663</v>
      </c>
      <c r="Q188" s="216">
        <v>40144</v>
      </c>
    </row>
    <row r="189" spans="3:28" ht="13.5" thickBot="1" x14ac:dyDescent="0.25">
      <c r="C189" s="237" t="s">
        <v>868</v>
      </c>
      <c r="D189" s="237" t="s">
        <v>1822</v>
      </c>
      <c r="E189" s="235" t="s">
        <v>5022</v>
      </c>
      <c r="F189" s="235" t="s">
        <v>1554</v>
      </c>
      <c r="G189" s="235">
        <v>303</v>
      </c>
      <c r="H189" s="235"/>
      <c r="I189" s="235">
        <v>1</v>
      </c>
      <c r="J189" s="235">
        <v>56</v>
      </c>
      <c r="K189" s="235">
        <v>45</v>
      </c>
      <c r="L189" s="235"/>
      <c r="M189" s="235"/>
      <c r="N189" s="235"/>
      <c r="O189" s="235" t="s">
        <v>4556</v>
      </c>
      <c r="P189" s="235" t="s">
        <v>1754</v>
      </c>
      <c r="Q189" s="236">
        <v>40147</v>
      </c>
    </row>
    <row r="190" spans="3:28" x14ac:dyDescent="0.2">
      <c r="C190" s="223" t="s">
        <v>868</v>
      </c>
      <c r="D190" s="223" t="s">
        <v>1824</v>
      </c>
      <c r="E190" s="214" t="s">
        <v>5023</v>
      </c>
      <c r="F190" s="214" t="s">
        <v>3207</v>
      </c>
      <c r="G190" s="214">
        <v>303</v>
      </c>
      <c r="I190" s="214">
        <v>1</v>
      </c>
      <c r="J190" s="214">
        <v>17</v>
      </c>
      <c r="K190" s="214">
        <v>54</v>
      </c>
      <c r="O190" s="214" t="s">
        <v>4451</v>
      </c>
      <c r="P190" s="214" t="s">
        <v>1754</v>
      </c>
      <c r="Q190" s="216">
        <v>40148</v>
      </c>
    </row>
    <row r="191" spans="3:28" x14ac:dyDescent="0.2">
      <c r="C191" s="223" t="s">
        <v>868</v>
      </c>
      <c r="F191" s="214" t="s">
        <v>5024</v>
      </c>
      <c r="G191" s="214">
        <v>151</v>
      </c>
      <c r="I191" s="214">
        <v>2</v>
      </c>
      <c r="J191" s="214">
        <v>23</v>
      </c>
      <c r="K191" s="214">
        <v>70</v>
      </c>
      <c r="O191" s="214" t="s">
        <v>4556</v>
      </c>
      <c r="P191" s="214" t="s">
        <v>669</v>
      </c>
      <c r="Q191" s="216">
        <v>40155</v>
      </c>
    </row>
    <row r="192" spans="3:28" x14ac:dyDescent="0.2">
      <c r="C192" s="223" t="s">
        <v>868</v>
      </c>
      <c r="D192" s="223" t="s">
        <v>664</v>
      </c>
      <c r="E192" s="214" t="s">
        <v>5025</v>
      </c>
      <c r="F192" s="214" t="s">
        <v>5026</v>
      </c>
      <c r="G192" s="214">
        <v>151</v>
      </c>
      <c r="I192" s="214">
        <v>2</v>
      </c>
      <c r="J192" s="214">
        <v>19</v>
      </c>
      <c r="K192" s="214">
        <v>54</v>
      </c>
      <c r="O192" s="214" t="s">
        <v>5027</v>
      </c>
      <c r="P192" s="214" t="s">
        <v>1037</v>
      </c>
      <c r="Q192" s="216">
        <v>40156</v>
      </c>
    </row>
    <row r="193" spans="1:31" s="205" customFormat="1" ht="13.5" thickBot="1" x14ac:dyDescent="0.25">
      <c r="A193" s="204"/>
      <c r="C193" s="237" t="s">
        <v>868</v>
      </c>
      <c r="D193" s="237" t="s">
        <v>1830</v>
      </c>
      <c r="E193" s="235" t="s">
        <v>5028</v>
      </c>
      <c r="F193" s="235" t="s">
        <v>5029</v>
      </c>
      <c r="G193" s="235">
        <v>151</v>
      </c>
      <c r="H193" s="235"/>
      <c r="I193" s="235">
        <v>2</v>
      </c>
      <c r="J193" s="235">
        <v>110</v>
      </c>
      <c r="K193" s="235">
        <v>54</v>
      </c>
      <c r="L193" s="235"/>
      <c r="M193" s="235"/>
      <c r="N193" s="235"/>
      <c r="O193" s="235" t="s">
        <v>4451</v>
      </c>
      <c r="P193" s="235" t="s">
        <v>1754</v>
      </c>
      <c r="Q193" s="236">
        <v>40158</v>
      </c>
      <c r="R193" s="1"/>
      <c r="S193" s="1"/>
      <c r="T193" s="1"/>
      <c r="U193" s="1"/>
      <c r="V193" s="1"/>
      <c r="W193" s="1"/>
      <c r="X193" s="1"/>
      <c r="Y193" s="1"/>
      <c r="Z193" s="1"/>
      <c r="AA193" s="1"/>
      <c r="AB193" s="1"/>
    </row>
    <row r="194" spans="1:31" s="413" customFormat="1" ht="13.5" thickBot="1" x14ac:dyDescent="0.25">
      <c r="A194" s="412"/>
      <c r="C194" s="251"/>
      <c r="D194" s="251"/>
      <c r="E194" s="252"/>
      <c r="F194" s="253" t="s">
        <v>4333</v>
      </c>
      <c r="G194" s="252"/>
      <c r="H194" s="252"/>
      <c r="I194" s="252"/>
      <c r="J194" s="252"/>
      <c r="K194" s="252"/>
      <c r="L194" s="252"/>
      <c r="M194" s="252"/>
      <c r="N194" s="252"/>
      <c r="O194" s="252"/>
      <c r="P194" s="252"/>
      <c r="Q194" s="359"/>
      <c r="R194" s="1"/>
      <c r="S194" s="1"/>
      <c r="T194" s="1"/>
      <c r="U194" s="1"/>
      <c r="V194" s="1"/>
      <c r="W194" s="1"/>
      <c r="X194" s="1"/>
      <c r="Y194" s="1"/>
      <c r="Z194" s="1"/>
      <c r="AA194" s="1"/>
      <c r="AB194" s="1"/>
    </row>
    <row r="195" spans="1:31" s="480" customFormat="1" x14ac:dyDescent="0.2">
      <c r="A195" s="479"/>
      <c r="C195" s="354" t="s">
        <v>4453</v>
      </c>
      <c r="D195" s="481"/>
      <c r="E195" s="482"/>
      <c r="F195" s="483"/>
      <c r="G195" s="482"/>
      <c r="H195" s="482"/>
      <c r="I195" s="482"/>
      <c r="J195" s="482"/>
      <c r="K195" s="482"/>
      <c r="L195" s="482"/>
      <c r="M195" s="482"/>
      <c r="N195" s="482"/>
      <c r="O195" s="482"/>
      <c r="P195" s="482"/>
      <c r="Q195" s="484"/>
      <c r="R195" s="1"/>
      <c r="S195" s="1"/>
      <c r="T195" s="1"/>
      <c r="U195" s="1"/>
      <c r="V195" s="1"/>
      <c r="W195" s="1"/>
      <c r="X195" s="1"/>
      <c r="Y195" s="1"/>
      <c r="Z195" s="1"/>
      <c r="AA195" s="1"/>
      <c r="AB195" s="1"/>
    </row>
    <row r="196" spans="1:31" x14ac:dyDescent="0.2">
      <c r="C196" s="223" t="s">
        <v>5030</v>
      </c>
      <c r="D196" s="223" t="s">
        <v>4898</v>
      </c>
      <c r="E196" s="214" t="s">
        <v>3860</v>
      </c>
      <c r="F196" s="214" t="s">
        <v>3861</v>
      </c>
      <c r="G196" s="214">
        <v>303</v>
      </c>
      <c r="I196" s="214">
        <v>1</v>
      </c>
      <c r="J196" s="214">
        <v>113</v>
      </c>
      <c r="K196" s="214">
        <v>45</v>
      </c>
      <c r="O196" s="214" t="s">
        <v>4451</v>
      </c>
      <c r="P196" s="214" t="s">
        <v>1754</v>
      </c>
      <c r="Q196" s="216">
        <v>40193</v>
      </c>
      <c r="R196" s="1">
        <v>3.21</v>
      </c>
      <c r="S196" s="1">
        <v>72</v>
      </c>
      <c r="V196" s="1">
        <v>33600</v>
      </c>
      <c r="W196" s="1">
        <v>41.9</v>
      </c>
      <c r="X196" s="1" t="s">
        <v>1406</v>
      </c>
      <c r="AA196" s="183">
        <f t="shared" ref="AA196:AA206" si="0">K196*100*R196*(J196*I196)/(S196*1000)</f>
        <v>22.670625000000001</v>
      </c>
      <c r="AB196" s="183">
        <f t="shared" ref="AB196:AB206" si="1">(V196*(J196*I196)*1.1)/9000*W196/1000</f>
        <v>19.443834666666671</v>
      </c>
      <c r="AE196" s="183">
        <f t="shared" ref="AE196:AE206" si="2">J196*I196*(G196/100)</f>
        <v>342.39</v>
      </c>
    </row>
    <row r="197" spans="1:31" x14ac:dyDescent="0.2">
      <c r="C197" s="223" t="s">
        <v>5030</v>
      </c>
      <c r="D197" s="223" t="s">
        <v>4899</v>
      </c>
      <c r="F197" s="214" t="s">
        <v>4513</v>
      </c>
      <c r="G197" s="214">
        <v>303</v>
      </c>
      <c r="I197" s="214">
        <v>1</v>
      </c>
      <c r="J197" s="214">
        <v>210</v>
      </c>
      <c r="K197" s="214">
        <v>63</v>
      </c>
      <c r="O197" s="214" t="s">
        <v>4556</v>
      </c>
      <c r="P197" s="214" t="s">
        <v>1754</v>
      </c>
      <c r="Q197" s="216">
        <v>40199</v>
      </c>
      <c r="R197" s="1">
        <v>3.21</v>
      </c>
      <c r="S197" s="1">
        <v>59.5</v>
      </c>
      <c r="V197" s="1">
        <v>33600</v>
      </c>
      <c r="W197" s="1">
        <v>41.9</v>
      </c>
      <c r="X197" s="1" t="s">
        <v>1406</v>
      </c>
      <c r="AA197" s="183">
        <f t="shared" si="0"/>
        <v>71.375294117647059</v>
      </c>
      <c r="AB197" s="183">
        <f t="shared" si="1"/>
        <v>36.134560000000008</v>
      </c>
      <c r="AE197" s="183">
        <f t="shared" si="2"/>
        <v>636.29999999999995</v>
      </c>
    </row>
    <row r="198" spans="1:31" x14ac:dyDescent="0.2">
      <c r="C198" s="223" t="s">
        <v>5030</v>
      </c>
      <c r="D198" s="223" t="s">
        <v>4900</v>
      </c>
      <c r="F198" s="214" t="s">
        <v>631</v>
      </c>
      <c r="G198" s="214">
        <v>303</v>
      </c>
      <c r="I198" s="214">
        <v>1</v>
      </c>
      <c r="J198" s="214">
        <v>152</v>
      </c>
      <c r="K198" s="214">
        <v>36</v>
      </c>
      <c r="O198" s="214" t="s">
        <v>4556</v>
      </c>
      <c r="P198" s="214" t="s">
        <v>1754</v>
      </c>
      <c r="Q198" s="216">
        <v>40203</v>
      </c>
      <c r="R198" s="1">
        <v>3.21</v>
      </c>
      <c r="S198" s="1">
        <v>59.5</v>
      </c>
      <c r="V198" s="1">
        <v>33600</v>
      </c>
      <c r="W198" s="1">
        <v>41.9</v>
      </c>
      <c r="X198" s="1" t="s">
        <v>1406</v>
      </c>
      <c r="AA198" s="183">
        <f t="shared" si="0"/>
        <v>29.521210084033612</v>
      </c>
      <c r="AB198" s="183">
        <f t="shared" si="1"/>
        <v>26.154538666666667</v>
      </c>
      <c r="AE198" s="183">
        <f t="shared" si="2"/>
        <v>460.55999999999995</v>
      </c>
    </row>
    <row r="199" spans="1:31" x14ac:dyDescent="0.2">
      <c r="C199" s="223" t="s">
        <v>5030</v>
      </c>
      <c r="D199" s="223" t="s">
        <v>4901</v>
      </c>
      <c r="E199" s="214" t="s">
        <v>5031</v>
      </c>
      <c r="F199" s="214" t="s">
        <v>5032</v>
      </c>
      <c r="G199" s="214">
        <v>303</v>
      </c>
      <c r="I199" s="214">
        <v>1</v>
      </c>
      <c r="J199" s="214">
        <v>10</v>
      </c>
      <c r="K199" s="214">
        <v>45</v>
      </c>
      <c r="O199" s="214" t="s">
        <v>4556</v>
      </c>
      <c r="P199" s="214" t="s">
        <v>669</v>
      </c>
      <c r="Q199" s="216">
        <v>40203</v>
      </c>
      <c r="R199" s="1">
        <v>3.21</v>
      </c>
      <c r="S199" s="1">
        <v>59.5</v>
      </c>
      <c r="V199" s="1">
        <v>33600</v>
      </c>
      <c r="W199" s="1">
        <v>41.9</v>
      </c>
      <c r="X199" s="1" t="s">
        <v>1406</v>
      </c>
      <c r="AA199" s="183">
        <f t="shared" si="0"/>
        <v>2.4277310924369746</v>
      </c>
      <c r="AB199" s="183">
        <f t="shared" si="1"/>
        <v>1.7206933333333334</v>
      </c>
      <c r="AE199" s="183">
        <f t="shared" si="2"/>
        <v>30.299999999999997</v>
      </c>
    </row>
    <row r="200" spans="1:31" x14ac:dyDescent="0.2">
      <c r="C200" s="223" t="s">
        <v>5030</v>
      </c>
      <c r="D200" s="223" t="s">
        <v>4902</v>
      </c>
      <c r="E200" s="214" t="s">
        <v>5033</v>
      </c>
      <c r="F200" s="214" t="s">
        <v>1075</v>
      </c>
      <c r="G200" s="214">
        <v>303</v>
      </c>
      <c r="I200" s="214">
        <v>1</v>
      </c>
      <c r="J200" s="214">
        <v>20</v>
      </c>
      <c r="K200" s="214">
        <v>45</v>
      </c>
      <c r="O200" s="214" t="s">
        <v>4556</v>
      </c>
      <c r="P200" s="214" t="s">
        <v>1754</v>
      </c>
      <c r="Q200" s="216">
        <v>40203</v>
      </c>
      <c r="R200" s="1">
        <v>3.21</v>
      </c>
      <c r="S200" s="1">
        <v>59.5</v>
      </c>
      <c r="V200" s="1">
        <v>33600</v>
      </c>
      <c r="W200" s="1">
        <v>41.9</v>
      </c>
      <c r="X200" s="1" t="s">
        <v>1406</v>
      </c>
      <c r="AA200" s="183">
        <f t="shared" si="0"/>
        <v>4.8554621848739492</v>
      </c>
      <c r="AB200" s="183">
        <f t="shared" si="1"/>
        <v>3.4413866666666668</v>
      </c>
      <c r="AE200" s="183">
        <f t="shared" si="2"/>
        <v>60.599999999999994</v>
      </c>
    </row>
    <row r="201" spans="1:31" x14ac:dyDescent="0.2">
      <c r="C201" s="223" t="s">
        <v>5030</v>
      </c>
      <c r="D201" s="223" t="s">
        <v>4903</v>
      </c>
      <c r="E201" s="214" t="s">
        <v>448</v>
      </c>
      <c r="F201" s="214" t="s">
        <v>1660</v>
      </c>
      <c r="G201" s="214">
        <v>151</v>
      </c>
      <c r="I201" s="214">
        <v>2</v>
      </c>
      <c r="J201" s="214">
        <v>170</v>
      </c>
      <c r="K201" s="214">
        <v>50</v>
      </c>
      <c r="O201" s="214" t="s">
        <v>4340</v>
      </c>
      <c r="P201" s="214" t="s">
        <v>663</v>
      </c>
      <c r="Q201" s="216">
        <v>40206</v>
      </c>
      <c r="R201" s="1">
        <v>1.61</v>
      </c>
      <c r="S201" s="1">
        <v>54.6</v>
      </c>
      <c r="V201" s="1">
        <v>16800</v>
      </c>
      <c r="W201" s="1">
        <v>41.9</v>
      </c>
      <c r="X201" s="1" t="s">
        <v>1406</v>
      </c>
      <c r="AA201" s="183">
        <f t="shared" si="0"/>
        <v>50.128205128205138</v>
      </c>
      <c r="AB201" s="183">
        <f t="shared" si="1"/>
        <v>29.251786666666671</v>
      </c>
      <c r="AE201" s="183">
        <f t="shared" si="2"/>
        <v>513.4</v>
      </c>
    </row>
    <row r="202" spans="1:31" x14ac:dyDescent="0.2">
      <c r="C202" s="223" t="s">
        <v>5030</v>
      </c>
      <c r="D202" s="223" t="s">
        <v>4904</v>
      </c>
      <c r="E202" s="214" t="s">
        <v>5034</v>
      </c>
      <c r="F202" s="214" t="s">
        <v>657</v>
      </c>
      <c r="G202" s="214">
        <v>303</v>
      </c>
      <c r="I202" s="214">
        <v>1</v>
      </c>
      <c r="J202" s="214">
        <v>50</v>
      </c>
      <c r="K202" s="214">
        <v>45</v>
      </c>
      <c r="O202" s="214" t="s">
        <v>4556</v>
      </c>
      <c r="P202" s="214" t="s">
        <v>3192</v>
      </c>
      <c r="Q202" s="216">
        <v>40210</v>
      </c>
      <c r="R202" s="1">
        <v>3.21</v>
      </c>
      <c r="S202" s="1">
        <v>59.5</v>
      </c>
      <c r="V202" s="1">
        <v>33600</v>
      </c>
      <c r="W202" s="1">
        <v>41.9</v>
      </c>
      <c r="X202" s="1" t="s">
        <v>1406</v>
      </c>
      <c r="AA202" s="183">
        <f t="shared" si="0"/>
        <v>12.138655462184873</v>
      </c>
      <c r="AB202" s="183">
        <f t="shared" si="1"/>
        <v>8.6034666666666677</v>
      </c>
      <c r="AE202" s="183">
        <f t="shared" si="2"/>
        <v>151.5</v>
      </c>
    </row>
    <row r="203" spans="1:31" x14ac:dyDescent="0.2">
      <c r="C203" s="223" t="s">
        <v>5030</v>
      </c>
      <c r="D203" s="223" t="s">
        <v>4905</v>
      </c>
      <c r="E203" s="214" t="s">
        <v>449</v>
      </c>
      <c r="F203" s="214" t="s">
        <v>1065</v>
      </c>
      <c r="G203" s="214">
        <v>303</v>
      </c>
      <c r="I203" s="214">
        <v>1</v>
      </c>
      <c r="J203" s="214">
        <v>86</v>
      </c>
      <c r="K203" s="214">
        <v>45</v>
      </c>
      <c r="O203" s="214" t="s">
        <v>4556</v>
      </c>
      <c r="P203" s="214" t="s">
        <v>663</v>
      </c>
      <c r="Q203" s="216">
        <v>40214</v>
      </c>
      <c r="R203" s="1">
        <v>3.21</v>
      </c>
      <c r="S203" s="1">
        <v>59.5</v>
      </c>
      <c r="V203" s="1">
        <v>33600</v>
      </c>
      <c r="W203" s="1">
        <v>41.9</v>
      </c>
      <c r="X203" s="1" t="s">
        <v>1406</v>
      </c>
      <c r="AA203" s="183">
        <f t="shared" si="0"/>
        <v>20.878487394957983</v>
      </c>
      <c r="AB203" s="183">
        <f t="shared" si="1"/>
        <v>14.79796266666667</v>
      </c>
      <c r="AE203" s="183">
        <f t="shared" si="2"/>
        <v>260.58</v>
      </c>
    </row>
    <row r="204" spans="1:31" x14ac:dyDescent="0.2">
      <c r="C204" s="223" t="s">
        <v>5030</v>
      </c>
      <c r="D204" s="223" t="s">
        <v>4906</v>
      </c>
      <c r="E204" s="214" t="s">
        <v>5035</v>
      </c>
      <c r="F204" s="214" t="s">
        <v>451</v>
      </c>
      <c r="G204" s="214">
        <v>303</v>
      </c>
      <c r="I204" s="214">
        <v>1</v>
      </c>
      <c r="J204" s="214">
        <v>30</v>
      </c>
      <c r="K204" s="214">
        <v>45</v>
      </c>
      <c r="O204" s="214" t="s">
        <v>4556</v>
      </c>
      <c r="P204" s="214" t="s">
        <v>1754</v>
      </c>
      <c r="Q204" s="216">
        <v>40214</v>
      </c>
      <c r="R204" s="1">
        <v>3.21</v>
      </c>
      <c r="S204" s="1">
        <v>59.5</v>
      </c>
      <c r="V204" s="1">
        <v>33600</v>
      </c>
      <c r="W204" s="1">
        <v>41.9</v>
      </c>
      <c r="X204" s="1" t="s">
        <v>1406</v>
      </c>
      <c r="AA204" s="183">
        <f t="shared" si="0"/>
        <v>7.2831932773109243</v>
      </c>
      <c r="AB204" s="183">
        <f t="shared" si="1"/>
        <v>5.1620799999999996</v>
      </c>
      <c r="AE204" s="183">
        <f t="shared" si="2"/>
        <v>90.899999999999991</v>
      </c>
    </row>
    <row r="205" spans="1:31" x14ac:dyDescent="0.2">
      <c r="C205" s="223" t="s">
        <v>5030</v>
      </c>
      <c r="D205" s="223" t="s">
        <v>4907</v>
      </c>
      <c r="E205" s="214" t="s">
        <v>450</v>
      </c>
      <c r="F205" s="214" t="s">
        <v>451</v>
      </c>
      <c r="G205" s="214">
        <v>303</v>
      </c>
      <c r="I205" s="214">
        <v>1</v>
      </c>
      <c r="J205" s="214">
        <v>300</v>
      </c>
      <c r="K205" s="214">
        <v>45</v>
      </c>
      <c r="O205" s="214" t="s">
        <v>4556</v>
      </c>
      <c r="P205" s="214" t="s">
        <v>3192</v>
      </c>
      <c r="Q205" s="216">
        <v>40220</v>
      </c>
      <c r="R205" s="1">
        <v>3.21</v>
      </c>
      <c r="S205" s="1">
        <v>59.5</v>
      </c>
      <c r="V205" s="1">
        <v>33600</v>
      </c>
      <c r="W205" s="1">
        <v>41.9</v>
      </c>
      <c r="X205" s="1" t="s">
        <v>1406</v>
      </c>
      <c r="AA205" s="183">
        <f t="shared" si="0"/>
        <v>72.831932773109244</v>
      </c>
      <c r="AB205" s="183">
        <f t="shared" si="1"/>
        <v>51.620799999999996</v>
      </c>
      <c r="AE205" s="183">
        <f t="shared" si="2"/>
        <v>908.99999999999989</v>
      </c>
    </row>
    <row r="206" spans="1:31" ht="13.5" thickBot="1" x14ac:dyDescent="0.25">
      <c r="C206" s="237" t="s">
        <v>5030</v>
      </c>
      <c r="D206" s="237" t="s">
        <v>4908</v>
      </c>
      <c r="E206" s="235" t="s">
        <v>450</v>
      </c>
      <c r="F206" s="235" t="s">
        <v>451</v>
      </c>
      <c r="G206" s="235">
        <v>303</v>
      </c>
      <c r="H206" s="235"/>
      <c r="I206" s="235">
        <v>1</v>
      </c>
      <c r="J206" s="235">
        <v>172</v>
      </c>
      <c r="K206" s="235">
        <v>45</v>
      </c>
      <c r="L206" s="235"/>
      <c r="M206" s="235"/>
      <c r="N206" s="235"/>
      <c r="O206" s="235" t="s">
        <v>4556</v>
      </c>
      <c r="P206" s="235" t="s">
        <v>1754</v>
      </c>
      <c r="Q206" s="236">
        <v>40225</v>
      </c>
      <c r="R206" s="1">
        <v>3.21</v>
      </c>
      <c r="S206" s="1">
        <v>59.5</v>
      </c>
      <c r="V206" s="1">
        <v>33600</v>
      </c>
      <c r="W206" s="1">
        <v>41.9</v>
      </c>
      <c r="X206" s="1" t="s">
        <v>1406</v>
      </c>
      <c r="AA206" s="183">
        <f t="shared" si="0"/>
        <v>41.756974789915965</v>
      </c>
      <c r="AB206" s="183">
        <f t="shared" si="1"/>
        <v>29.595925333333341</v>
      </c>
      <c r="AE206" s="183">
        <f t="shared" si="2"/>
        <v>521.16</v>
      </c>
    </row>
    <row r="207" spans="1:31" x14ac:dyDescent="0.2">
      <c r="C207" s="243" t="s">
        <v>4453</v>
      </c>
      <c r="D207" s="356"/>
      <c r="E207" s="245"/>
      <c r="F207" s="245"/>
      <c r="G207" s="245"/>
      <c r="H207" s="245"/>
      <c r="I207" s="245"/>
      <c r="J207" s="245"/>
      <c r="K207" s="245"/>
      <c r="L207" s="245"/>
      <c r="M207" s="245"/>
      <c r="N207" s="245"/>
      <c r="O207" s="245"/>
      <c r="P207" s="245"/>
      <c r="Q207" s="247"/>
    </row>
    <row r="208" spans="1:31" x14ac:dyDescent="0.2">
      <c r="C208" s="223" t="s">
        <v>5036</v>
      </c>
      <c r="D208" s="223" t="s">
        <v>4898</v>
      </c>
      <c r="E208" s="214" t="s">
        <v>5037</v>
      </c>
      <c r="F208" s="214" t="s">
        <v>1611</v>
      </c>
      <c r="G208" s="214">
        <v>303</v>
      </c>
      <c r="I208" s="214">
        <v>1</v>
      </c>
      <c r="J208" s="214">
        <v>20</v>
      </c>
      <c r="K208" s="214">
        <v>45</v>
      </c>
      <c r="O208" s="214" t="s">
        <v>4556</v>
      </c>
      <c r="P208" s="214" t="s">
        <v>3209</v>
      </c>
      <c r="Q208" s="216">
        <v>40253</v>
      </c>
      <c r="R208" s="1">
        <v>3.21</v>
      </c>
      <c r="S208" s="1">
        <v>59.5</v>
      </c>
      <c r="V208" s="1">
        <v>33600</v>
      </c>
      <c r="W208" s="1">
        <v>41.9</v>
      </c>
      <c r="X208" s="1" t="s">
        <v>1406</v>
      </c>
      <c r="AA208" s="183">
        <f t="shared" ref="AA208:AA214" si="3">K208*100*R208*(J208*I208)/(S208*1000)</f>
        <v>4.8554621848739492</v>
      </c>
      <c r="AB208" s="183">
        <f t="shared" ref="AB208:AB214" si="4">(V208*(J208*I208)*1.1)/9000*W208/1000</f>
        <v>3.4413866666666668</v>
      </c>
      <c r="AE208" s="183">
        <f t="shared" ref="AE208:AE214" si="5">J208*I208*(G208/100)</f>
        <v>60.599999999999994</v>
      </c>
    </row>
    <row r="209" spans="3:31" x14ac:dyDescent="0.2">
      <c r="C209" s="223" t="s">
        <v>5036</v>
      </c>
      <c r="D209" s="223" t="s">
        <v>4899</v>
      </c>
      <c r="F209" s="214" t="s">
        <v>657</v>
      </c>
      <c r="G209" s="214">
        <v>303</v>
      </c>
      <c r="I209" s="214">
        <v>1</v>
      </c>
      <c r="J209" s="214">
        <v>18</v>
      </c>
      <c r="K209" s="214">
        <v>45</v>
      </c>
      <c r="O209" s="214" t="s">
        <v>4556</v>
      </c>
      <c r="P209" s="214" t="s">
        <v>1754</v>
      </c>
      <c r="Q209" s="216">
        <v>40253</v>
      </c>
      <c r="R209" s="1">
        <v>3.21</v>
      </c>
      <c r="S209" s="1">
        <v>59.5</v>
      </c>
      <c r="V209" s="1">
        <v>33600</v>
      </c>
      <c r="W209" s="1">
        <v>41.9</v>
      </c>
      <c r="X209" s="1" t="s">
        <v>1406</v>
      </c>
      <c r="AA209" s="183">
        <f t="shared" si="3"/>
        <v>4.3699159663865546</v>
      </c>
      <c r="AB209" s="183">
        <f t="shared" si="4"/>
        <v>3.097248</v>
      </c>
      <c r="AE209" s="183">
        <f t="shared" si="5"/>
        <v>54.54</v>
      </c>
    </row>
    <row r="210" spans="3:31" ht="13.5" thickBot="1" x14ac:dyDescent="0.25">
      <c r="C210" s="237" t="s">
        <v>5036</v>
      </c>
      <c r="D210" s="237" t="s">
        <v>4900</v>
      </c>
      <c r="E210" s="235" t="s">
        <v>135</v>
      </c>
      <c r="F210" s="235" t="s">
        <v>1183</v>
      </c>
      <c r="G210" s="235">
        <v>151</v>
      </c>
      <c r="H210" s="235"/>
      <c r="I210" s="235">
        <v>2</v>
      </c>
      <c r="J210" s="235">
        <v>250</v>
      </c>
      <c r="K210" s="235">
        <v>62</v>
      </c>
      <c r="L210" s="235"/>
      <c r="M210" s="235"/>
      <c r="N210" s="235"/>
      <c r="O210" s="235" t="s">
        <v>4452</v>
      </c>
      <c r="P210" s="235" t="s">
        <v>5038</v>
      </c>
      <c r="Q210" s="236">
        <v>40260</v>
      </c>
      <c r="R210" s="1">
        <v>1.61</v>
      </c>
      <c r="S210" s="1">
        <v>100</v>
      </c>
      <c r="V210" s="1">
        <v>16800</v>
      </c>
      <c r="W210" s="1">
        <v>41.9</v>
      </c>
      <c r="X210" s="1" t="s">
        <v>1406</v>
      </c>
      <c r="AA210" s="183">
        <f t="shared" si="3"/>
        <v>49.91</v>
      </c>
      <c r="AB210" s="183">
        <f t="shared" si="4"/>
        <v>43.017333333333333</v>
      </c>
      <c r="AE210" s="183">
        <f t="shared" si="5"/>
        <v>755</v>
      </c>
    </row>
    <row r="211" spans="3:31" x14ac:dyDescent="0.2">
      <c r="C211" s="223" t="s">
        <v>5036</v>
      </c>
      <c r="D211" s="223" t="s">
        <v>4901</v>
      </c>
      <c r="E211" s="214" t="s">
        <v>5039</v>
      </c>
      <c r="F211" s="214" t="s">
        <v>1183</v>
      </c>
      <c r="G211" s="214">
        <v>151</v>
      </c>
      <c r="I211" s="214">
        <v>2</v>
      </c>
      <c r="J211" s="214">
        <v>515</v>
      </c>
      <c r="K211" s="214">
        <v>62</v>
      </c>
      <c r="O211" s="214" t="s">
        <v>4452</v>
      </c>
      <c r="P211" s="214" t="s">
        <v>663</v>
      </c>
      <c r="Q211" s="216">
        <v>40275</v>
      </c>
      <c r="R211" s="1">
        <v>1.61</v>
      </c>
      <c r="S211" s="1">
        <v>100</v>
      </c>
      <c r="V211" s="1">
        <v>16800</v>
      </c>
      <c r="W211" s="1">
        <v>41.9</v>
      </c>
      <c r="X211" s="1" t="s">
        <v>1406</v>
      </c>
      <c r="AA211" s="183">
        <f t="shared" si="3"/>
        <v>102.8146</v>
      </c>
      <c r="AB211" s="183">
        <f t="shared" si="4"/>
        <v>88.615706666666668</v>
      </c>
      <c r="AE211" s="183">
        <f t="shared" si="5"/>
        <v>1555.3</v>
      </c>
    </row>
    <row r="212" spans="3:31" x14ac:dyDescent="0.2">
      <c r="C212" s="223" t="s">
        <v>5036</v>
      </c>
      <c r="D212" s="223" t="s">
        <v>4902</v>
      </c>
      <c r="E212" s="214" t="s">
        <v>5040</v>
      </c>
      <c r="F212" s="214" t="s">
        <v>3730</v>
      </c>
      <c r="G212" s="214">
        <v>151</v>
      </c>
      <c r="I212" s="214">
        <v>2</v>
      </c>
      <c r="J212" s="214">
        <v>40</v>
      </c>
      <c r="K212" s="214">
        <v>63</v>
      </c>
      <c r="O212" s="214" t="s">
        <v>4556</v>
      </c>
      <c r="P212" s="214" t="s">
        <v>3192</v>
      </c>
      <c r="Q212" s="216">
        <v>40276</v>
      </c>
      <c r="R212" s="1">
        <v>1.61</v>
      </c>
      <c r="S212" s="1">
        <v>59.5</v>
      </c>
      <c r="V212" s="1">
        <v>16800</v>
      </c>
      <c r="W212" s="1">
        <v>41.9</v>
      </c>
      <c r="X212" s="1" t="s">
        <v>1406</v>
      </c>
      <c r="AA212" s="183">
        <f t="shared" si="3"/>
        <v>13.637647058823529</v>
      </c>
      <c r="AB212" s="183">
        <f t="shared" si="4"/>
        <v>6.8827733333333336</v>
      </c>
      <c r="AE212" s="183">
        <f t="shared" si="5"/>
        <v>120.8</v>
      </c>
    </row>
    <row r="213" spans="3:31" x14ac:dyDescent="0.2">
      <c r="C213" s="223" t="s">
        <v>5036</v>
      </c>
      <c r="D213" s="223" t="s">
        <v>4903</v>
      </c>
      <c r="E213" s="214" t="s">
        <v>5041</v>
      </c>
      <c r="F213" s="214" t="s">
        <v>5042</v>
      </c>
      <c r="G213" s="214">
        <v>151</v>
      </c>
      <c r="I213" s="214">
        <v>2</v>
      </c>
      <c r="J213" s="214">
        <v>100</v>
      </c>
      <c r="K213" s="214">
        <v>45</v>
      </c>
      <c r="O213" s="214" t="s">
        <v>4556</v>
      </c>
      <c r="P213" s="214" t="s">
        <v>663</v>
      </c>
      <c r="Q213" s="216">
        <v>40277</v>
      </c>
      <c r="R213" s="1">
        <v>1.61</v>
      </c>
      <c r="S213" s="1">
        <v>59.5</v>
      </c>
      <c r="V213" s="1">
        <v>16800</v>
      </c>
      <c r="W213" s="1">
        <v>41.9</v>
      </c>
      <c r="X213" s="1" t="s">
        <v>1406</v>
      </c>
      <c r="AA213" s="183">
        <f t="shared" si="3"/>
        <v>24.352941176470587</v>
      </c>
      <c r="AB213" s="183">
        <f t="shared" si="4"/>
        <v>17.206933333333335</v>
      </c>
      <c r="AE213" s="183">
        <f t="shared" si="5"/>
        <v>302</v>
      </c>
    </row>
    <row r="214" spans="3:31" ht="13.5" thickBot="1" x14ac:dyDescent="0.25">
      <c r="C214" s="237" t="s">
        <v>5036</v>
      </c>
      <c r="D214" s="237" t="s">
        <v>4904</v>
      </c>
      <c r="E214" s="235" t="s">
        <v>3873</v>
      </c>
      <c r="F214" s="235" t="s">
        <v>1026</v>
      </c>
      <c r="G214" s="235">
        <v>151</v>
      </c>
      <c r="H214" s="235"/>
      <c r="I214" s="235">
        <v>2</v>
      </c>
      <c r="J214" s="235">
        <v>173</v>
      </c>
      <c r="K214" s="235">
        <v>54</v>
      </c>
      <c r="L214" s="235"/>
      <c r="M214" s="235"/>
      <c r="N214" s="235"/>
      <c r="O214" s="235" t="s">
        <v>4451</v>
      </c>
      <c r="P214" s="235" t="s">
        <v>1754</v>
      </c>
      <c r="Q214" s="236">
        <v>40296</v>
      </c>
      <c r="R214" s="1">
        <v>1.61</v>
      </c>
      <c r="S214" s="1">
        <v>72</v>
      </c>
      <c r="V214" s="1">
        <v>16800</v>
      </c>
      <c r="W214" s="1">
        <v>41.9</v>
      </c>
      <c r="X214" s="1" t="s">
        <v>1406</v>
      </c>
      <c r="AA214" s="183">
        <f t="shared" si="3"/>
        <v>41.779499999999999</v>
      </c>
      <c r="AB214" s="183">
        <f t="shared" si="4"/>
        <v>29.767994666666674</v>
      </c>
      <c r="AE214" s="183">
        <f t="shared" si="5"/>
        <v>522.46</v>
      </c>
    </row>
    <row r="215" spans="3:31" x14ac:dyDescent="0.2">
      <c r="C215" s="243" t="s">
        <v>4453</v>
      </c>
      <c r="D215" s="356"/>
      <c r="E215" s="245"/>
      <c r="F215" s="245"/>
      <c r="G215" s="245"/>
      <c r="H215" s="245"/>
      <c r="I215" s="245"/>
      <c r="J215" s="245"/>
      <c r="K215" s="245"/>
      <c r="L215" s="245"/>
      <c r="M215" s="245"/>
      <c r="N215" s="245"/>
      <c r="O215" s="245"/>
      <c r="P215" s="245"/>
      <c r="Q215" s="247"/>
    </row>
    <row r="216" spans="3:31" x14ac:dyDescent="0.2">
      <c r="C216" s="223" t="s">
        <v>5043</v>
      </c>
      <c r="D216" s="223" t="s">
        <v>4898</v>
      </c>
      <c r="E216" s="214" t="s">
        <v>2950</v>
      </c>
      <c r="F216" s="214" t="s">
        <v>2951</v>
      </c>
      <c r="G216" s="214">
        <v>303</v>
      </c>
      <c r="I216" s="214">
        <v>1</v>
      </c>
      <c r="J216" s="214">
        <v>45</v>
      </c>
      <c r="K216" s="214">
        <v>45</v>
      </c>
      <c r="O216" s="214" t="s">
        <v>4556</v>
      </c>
      <c r="P216" s="214" t="s">
        <v>663</v>
      </c>
      <c r="Q216" s="216">
        <v>40309</v>
      </c>
      <c r="R216" s="1">
        <v>3.21</v>
      </c>
      <c r="S216" s="1">
        <v>59.5</v>
      </c>
      <c r="V216" s="1">
        <v>33600</v>
      </c>
      <c r="W216" s="1">
        <v>41.9</v>
      </c>
      <c r="X216" s="1" t="s">
        <v>1406</v>
      </c>
      <c r="AA216" s="183">
        <f t="shared" ref="AA216:AA229" si="6">K216*100*R216*(J216*I216)/(S216*1000)</f>
        <v>10.924789915966386</v>
      </c>
      <c r="AB216" s="183">
        <f t="shared" ref="AB216:AB229" si="7">(V216*(J216*I216)*1.1)/9000*W216/1000</f>
        <v>7.743120000000002</v>
      </c>
      <c r="AE216" s="183">
        <f t="shared" ref="AE216:AE229" si="8">J216*I216*(G216/100)</f>
        <v>136.35</v>
      </c>
    </row>
    <row r="217" spans="3:31" x14ac:dyDescent="0.2">
      <c r="C217" s="223" t="s">
        <v>5043</v>
      </c>
      <c r="D217" s="223" t="s">
        <v>4899</v>
      </c>
      <c r="E217" s="214" t="s">
        <v>5044</v>
      </c>
      <c r="F217" s="214" t="s">
        <v>3910</v>
      </c>
      <c r="G217" s="214">
        <v>303</v>
      </c>
      <c r="I217" s="214">
        <v>1</v>
      </c>
      <c r="J217" s="214">
        <v>110</v>
      </c>
      <c r="K217" s="214">
        <v>36</v>
      </c>
      <c r="O217" s="214" t="s">
        <v>4556</v>
      </c>
      <c r="P217" s="214" t="s">
        <v>669</v>
      </c>
      <c r="Q217" s="216">
        <v>40315</v>
      </c>
      <c r="R217" s="1">
        <v>3.21</v>
      </c>
      <c r="S217" s="1">
        <v>59.5</v>
      </c>
      <c r="V217" s="1">
        <v>33600</v>
      </c>
      <c r="W217" s="1">
        <v>41.9</v>
      </c>
      <c r="X217" s="1" t="s">
        <v>1406</v>
      </c>
      <c r="AA217" s="183">
        <f t="shared" si="6"/>
        <v>21.364033613445379</v>
      </c>
      <c r="AB217" s="183">
        <f t="shared" si="7"/>
        <v>18.927626666666672</v>
      </c>
      <c r="AE217" s="183">
        <f t="shared" si="8"/>
        <v>333.29999999999995</v>
      </c>
    </row>
    <row r="218" spans="3:31" x14ac:dyDescent="0.2">
      <c r="C218" s="223" t="s">
        <v>5043</v>
      </c>
      <c r="D218" s="223" t="s">
        <v>4900</v>
      </c>
      <c r="E218" s="214" t="s">
        <v>5044</v>
      </c>
      <c r="F218" s="214" t="s">
        <v>5045</v>
      </c>
      <c r="G218" s="214">
        <v>303</v>
      </c>
      <c r="I218" s="214">
        <v>1</v>
      </c>
      <c r="J218" s="214">
        <v>100</v>
      </c>
      <c r="K218" s="214">
        <v>45</v>
      </c>
      <c r="O218" s="214" t="s">
        <v>4451</v>
      </c>
      <c r="P218" s="214" t="s">
        <v>663</v>
      </c>
      <c r="Q218" s="216">
        <v>40316</v>
      </c>
      <c r="R218" s="1">
        <v>3.21</v>
      </c>
      <c r="S218" s="1">
        <v>72</v>
      </c>
      <c r="V218" s="1">
        <v>33600</v>
      </c>
      <c r="W218" s="1">
        <v>41.9</v>
      </c>
      <c r="X218" s="1" t="s">
        <v>1406</v>
      </c>
      <c r="AA218" s="183">
        <f t="shared" si="6"/>
        <v>20.0625</v>
      </c>
      <c r="AB218" s="183">
        <f t="shared" si="7"/>
        <v>17.206933333333335</v>
      </c>
      <c r="AE218" s="183">
        <f t="shared" si="8"/>
        <v>303</v>
      </c>
    </row>
    <row r="219" spans="3:31" x14ac:dyDescent="0.2">
      <c r="C219" s="223" t="s">
        <v>5043</v>
      </c>
      <c r="D219" s="223" t="s">
        <v>4901</v>
      </c>
      <c r="E219" s="214" t="s">
        <v>5046</v>
      </c>
      <c r="F219" s="214" t="s">
        <v>2692</v>
      </c>
      <c r="G219" s="214">
        <v>303</v>
      </c>
      <c r="I219" s="214">
        <v>1</v>
      </c>
      <c r="J219" s="214">
        <v>100</v>
      </c>
      <c r="K219" s="214">
        <v>36</v>
      </c>
      <c r="O219" s="214" t="s">
        <v>4556</v>
      </c>
      <c r="P219" s="214" t="s">
        <v>663</v>
      </c>
      <c r="Q219" s="216">
        <v>40317</v>
      </c>
      <c r="R219" s="1">
        <v>3.21</v>
      </c>
      <c r="S219" s="1">
        <v>59.5</v>
      </c>
      <c r="V219" s="1">
        <v>33600</v>
      </c>
      <c r="W219" s="1">
        <v>41.9</v>
      </c>
      <c r="X219" s="1" t="s">
        <v>1406</v>
      </c>
      <c r="AA219" s="183">
        <f t="shared" si="6"/>
        <v>19.421848739495797</v>
      </c>
      <c r="AB219" s="183">
        <f t="shared" si="7"/>
        <v>17.206933333333335</v>
      </c>
      <c r="AE219" s="183">
        <f t="shared" si="8"/>
        <v>303</v>
      </c>
    </row>
    <row r="220" spans="3:31" x14ac:dyDescent="0.2">
      <c r="C220" s="223" t="s">
        <v>5043</v>
      </c>
      <c r="D220" s="223" t="s">
        <v>4902</v>
      </c>
      <c r="E220" s="214" t="s">
        <v>5047</v>
      </c>
      <c r="F220" s="214" t="s">
        <v>5048</v>
      </c>
      <c r="G220" s="214">
        <v>303</v>
      </c>
      <c r="I220" s="214">
        <v>1</v>
      </c>
      <c r="J220" s="214">
        <v>99.5</v>
      </c>
      <c r="K220" s="214">
        <v>45</v>
      </c>
      <c r="O220" s="214" t="s">
        <v>4556</v>
      </c>
      <c r="P220" s="214" t="s">
        <v>3192</v>
      </c>
      <c r="Q220" s="216">
        <v>40319</v>
      </c>
      <c r="R220" s="1">
        <v>3.21</v>
      </c>
      <c r="S220" s="1">
        <v>59.5</v>
      </c>
      <c r="V220" s="1">
        <v>33600</v>
      </c>
      <c r="W220" s="1">
        <v>41.9</v>
      </c>
      <c r="X220" s="1" t="s">
        <v>1406</v>
      </c>
      <c r="AA220" s="183">
        <f t="shared" si="6"/>
        <v>24.1559243697479</v>
      </c>
      <c r="AB220" s="183">
        <f t="shared" si="7"/>
        <v>17.120898666666669</v>
      </c>
      <c r="AE220" s="183">
        <f t="shared" si="8"/>
        <v>301.48499999999996</v>
      </c>
    </row>
    <row r="221" spans="3:31" x14ac:dyDescent="0.2">
      <c r="C221" s="223" t="s">
        <v>5043</v>
      </c>
      <c r="D221" s="223" t="s">
        <v>4903</v>
      </c>
      <c r="E221" s="214" t="s">
        <v>5049</v>
      </c>
      <c r="F221" s="214" t="s">
        <v>3528</v>
      </c>
      <c r="G221" s="214">
        <v>303</v>
      </c>
      <c r="I221" s="214">
        <v>1</v>
      </c>
      <c r="J221" s="214">
        <v>300</v>
      </c>
      <c r="K221" s="214">
        <v>46</v>
      </c>
      <c r="O221" s="214" t="s">
        <v>4452</v>
      </c>
      <c r="P221" s="214" t="s">
        <v>669</v>
      </c>
      <c r="Q221" s="216">
        <v>40326</v>
      </c>
      <c r="R221" s="1">
        <v>3.21</v>
      </c>
      <c r="S221" s="1">
        <v>100</v>
      </c>
      <c r="V221" s="1">
        <v>33600</v>
      </c>
      <c r="W221" s="1">
        <v>41.9</v>
      </c>
      <c r="X221" s="1" t="s">
        <v>1406</v>
      </c>
      <c r="AA221" s="183">
        <f t="shared" si="6"/>
        <v>44.298000000000002</v>
      </c>
      <c r="AB221" s="183">
        <f t="shared" si="7"/>
        <v>51.620799999999996</v>
      </c>
      <c r="AE221" s="183">
        <f t="shared" si="8"/>
        <v>908.99999999999989</v>
      </c>
    </row>
    <row r="222" spans="3:31" ht="13.5" thickBot="1" x14ac:dyDescent="0.25">
      <c r="C222" s="237" t="s">
        <v>5043</v>
      </c>
      <c r="D222" s="237" t="s">
        <v>4904</v>
      </c>
      <c r="E222" s="235" t="s">
        <v>5050</v>
      </c>
      <c r="F222" s="235" t="s">
        <v>5051</v>
      </c>
      <c r="G222" s="235">
        <v>303</v>
      </c>
      <c r="H222" s="235"/>
      <c r="I222" s="235">
        <v>1</v>
      </c>
      <c r="J222" s="235">
        <v>300</v>
      </c>
      <c r="K222" s="235">
        <v>45</v>
      </c>
      <c r="L222" s="235"/>
      <c r="M222" s="235"/>
      <c r="N222" s="235"/>
      <c r="O222" s="235" t="s">
        <v>4556</v>
      </c>
      <c r="P222" s="235" t="s">
        <v>669</v>
      </c>
      <c r="Q222" s="236">
        <v>40329</v>
      </c>
      <c r="R222" s="1">
        <v>3.21</v>
      </c>
      <c r="S222" s="1">
        <v>59.5</v>
      </c>
      <c r="V222" s="1">
        <v>33600</v>
      </c>
      <c r="W222" s="1">
        <v>41.9</v>
      </c>
      <c r="X222" s="1" t="s">
        <v>1406</v>
      </c>
      <c r="AA222" s="183">
        <f t="shared" si="6"/>
        <v>72.831932773109244</v>
      </c>
      <c r="AB222" s="183">
        <f t="shared" si="7"/>
        <v>51.620799999999996</v>
      </c>
      <c r="AE222" s="183">
        <f t="shared" si="8"/>
        <v>908.99999999999989</v>
      </c>
    </row>
    <row r="223" spans="3:31" x14ac:dyDescent="0.2">
      <c r="C223" s="223" t="s">
        <v>5043</v>
      </c>
      <c r="D223" s="223" t="s">
        <v>4905</v>
      </c>
      <c r="E223" s="214" t="s">
        <v>5052</v>
      </c>
      <c r="F223" s="214" t="s">
        <v>4343</v>
      </c>
      <c r="G223" s="214">
        <v>150</v>
      </c>
      <c r="I223" s="214">
        <v>2</v>
      </c>
      <c r="J223" s="214">
        <v>285</v>
      </c>
      <c r="K223" s="214">
        <v>45</v>
      </c>
      <c r="O223" s="214" t="s">
        <v>4451</v>
      </c>
      <c r="P223" s="214" t="s">
        <v>669</v>
      </c>
      <c r="Q223" s="216">
        <v>40333</v>
      </c>
      <c r="R223" s="1">
        <v>3.21</v>
      </c>
      <c r="S223" s="1">
        <v>72</v>
      </c>
      <c r="V223" s="1">
        <v>33600</v>
      </c>
      <c r="W223" s="1">
        <v>41.9</v>
      </c>
      <c r="X223" s="1" t="s">
        <v>1406</v>
      </c>
      <c r="AA223" s="183">
        <f t="shared" si="6"/>
        <v>114.35625</v>
      </c>
      <c r="AB223" s="183">
        <f t="shared" si="7"/>
        <v>98.079520000000002</v>
      </c>
      <c r="AE223" s="183">
        <f t="shared" si="8"/>
        <v>855</v>
      </c>
    </row>
    <row r="224" spans="3:31" x14ac:dyDescent="0.2">
      <c r="C224" s="223" t="s">
        <v>5043</v>
      </c>
      <c r="D224" s="223" t="s">
        <v>4906</v>
      </c>
      <c r="E224" s="214" t="s">
        <v>5053</v>
      </c>
      <c r="F224" s="214" t="s">
        <v>3692</v>
      </c>
      <c r="G224" s="214">
        <v>303</v>
      </c>
      <c r="I224" s="214">
        <v>1</v>
      </c>
      <c r="J224" s="214">
        <v>160</v>
      </c>
      <c r="K224" s="214">
        <v>45</v>
      </c>
      <c r="O224" s="214" t="s">
        <v>4556</v>
      </c>
      <c r="P224" s="214" t="s">
        <v>663</v>
      </c>
      <c r="Q224" s="216">
        <v>40337</v>
      </c>
      <c r="R224" s="1">
        <v>3.21</v>
      </c>
      <c r="S224" s="1">
        <v>59.5</v>
      </c>
      <c r="V224" s="1">
        <v>33600</v>
      </c>
      <c r="W224" s="1">
        <v>41.9</v>
      </c>
      <c r="X224" s="1" t="s">
        <v>1406</v>
      </c>
      <c r="AA224" s="183">
        <f t="shared" si="6"/>
        <v>38.843697478991594</v>
      </c>
      <c r="AB224" s="183">
        <f t="shared" si="7"/>
        <v>27.531093333333335</v>
      </c>
      <c r="AE224" s="183">
        <f t="shared" si="8"/>
        <v>484.79999999999995</v>
      </c>
    </row>
    <row r="225" spans="3:31" x14ac:dyDescent="0.2">
      <c r="C225" s="223" t="s">
        <v>5043</v>
      </c>
      <c r="D225" s="223" t="s">
        <v>4907</v>
      </c>
      <c r="E225" s="214" t="s">
        <v>464</v>
      </c>
      <c r="F225" s="214" t="s">
        <v>465</v>
      </c>
      <c r="G225" s="214">
        <v>151</v>
      </c>
      <c r="I225" s="214">
        <v>2</v>
      </c>
      <c r="J225" s="214">
        <v>22.5</v>
      </c>
      <c r="K225" s="214">
        <v>45</v>
      </c>
      <c r="O225" s="214" t="s">
        <v>4451</v>
      </c>
      <c r="P225" s="214" t="s">
        <v>669</v>
      </c>
      <c r="Q225" s="216">
        <v>40337</v>
      </c>
      <c r="R225" s="1">
        <v>1.61</v>
      </c>
      <c r="S225" s="1">
        <v>72</v>
      </c>
      <c r="V225" s="1">
        <v>33600</v>
      </c>
      <c r="W225" s="1">
        <v>41.9</v>
      </c>
      <c r="X225" s="1" t="s">
        <v>1406</v>
      </c>
      <c r="AA225" s="183">
        <f t="shared" si="6"/>
        <v>4.5281250000000002</v>
      </c>
      <c r="AB225" s="183">
        <f t="shared" si="7"/>
        <v>7.743120000000002</v>
      </c>
      <c r="AE225" s="183">
        <f t="shared" si="8"/>
        <v>67.95</v>
      </c>
    </row>
    <row r="226" spans="3:31" x14ac:dyDescent="0.2">
      <c r="C226" s="223" t="s">
        <v>5043</v>
      </c>
      <c r="D226" s="223" t="s">
        <v>4908</v>
      </c>
      <c r="E226" s="214" t="s">
        <v>2963</v>
      </c>
      <c r="F226" s="214" t="s">
        <v>3861</v>
      </c>
      <c r="G226" s="214">
        <v>303</v>
      </c>
      <c r="I226" s="214">
        <v>1</v>
      </c>
      <c r="J226" s="214">
        <v>70</v>
      </c>
      <c r="K226" s="214">
        <v>45</v>
      </c>
      <c r="O226" s="214" t="s">
        <v>4451</v>
      </c>
      <c r="P226" s="214" t="s">
        <v>663</v>
      </c>
      <c r="Q226" s="216">
        <v>40346</v>
      </c>
      <c r="R226" s="1">
        <v>3.21</v>
      </c>
      <c r="S226" s="1">
        <v>72</v>
      </c>
      <c r="V226" s="1">
        <v>33600</v>
      </c>
      <c r="W226" s="1">
        <v>41.9</v>
      </c>
      <c r="X226" s="1" t="s">
        <v>1406</v>
      </c>
      <c r="AA226" s="183">
        <f t="shared" si="6"/>
        <v>14.043749999999999</v>
      </c>
      <c r="AB226" s="183">
        <f t="shared" si="7"/>
        <v>12.044853333333332</v>
      </c>
      <c r="AE226" s="183">
        <f t="shared" si="8"/>
        <v>212.1</v>
      </c>
    </row>
    <row r="227" spans="3:31" x14ac:dyDescent="0.2">
      <c r="C227" s="223" t="s">
        <v>5043</v>
      </c>
      <c r="D227" s="223" t="s">
        <v>4909</v>
      </c>
      <c r="E227" s="214" t="s">
        <v>2963</v>
      </c>
      <c r="F227" s="214" t="s">
        <v>3861</v>
      </c>
      <c r="G227" s="214">
        <v>303</v>
      </c>
      <c r="I227" s="214">
        <v>1</v>
      </c>
      <c r="J227" s="214">
        <v>400</v>
      </c>
      <c r="K227" s="214">
        <v>45</v>
      </c>
      <c r="O227" s="214" t="s">
        <v>4451</v>
      </c>
      <c r="P227" s="214" t="s">
        <v>663</v>
      </c>
      <c r="Q227" s="216">
        <v>40353</v>
      </c>
      <c r="R227" s="1">
        <v>3.21</v>
      </c>
      <c r="S227" s="1">
        <v>72</v>
      </c>
      <c r="V227" s="1">
        <v>33600</v>
      </c>
      <c r="W227" s="1">
        <v>41.9</v>
      </c>
      <c r="X227" s="1" t="s">
        <v>1406</v>
      </c>
      <c r="AA227" s="183">
        <f t="shared" si="6"/>
        <v>80.25</v>
      </c>
      <c r="AB227" s="183">
        <f t="shared" si="7"/>
        <v>68.827733333333342</v>
      </c>
      <c r="AE227" s="183">
        <f t="shared" si="8"/>
        <v>1212</v>
      </c>
    </row>
    <row r="228" spans="3:31" ht="13.5" thickBot="1" x14ac:dyDescent="0.25">
      <c r="C228" s="237" t="s">
        <v>5043</v>
      </c>
      <c r="D228" s="237" t="s">
        <v>4910</v>
      </c>
      <c r="E228" s="235" t="s">
        <v>5054</v>
      </c>
      <c r="F228" s="235" t="s">
        <v>5055</v>
      </c>
      <c r="G228" s="235">
        <v>303</v>
      </c>
      <c r="H228" s="235"/>
      <c r="I228" s="235">
        <v>1</v>
      </c>
      <c r="J228" s="235">
        <v>50</v>
      </c>
      <c r="K228" s="235">
        <v>45</v>
      </c>
      <c r="L228" s="235"/>
      <c r="M228" s="235"/>
      <c r="N228" s="235"/>
      <c r="O228" s="235" t="s">
        <v>4556</v>
      </c>
      <c r="P228" s="235" t="s">
        <v>663</v>
      </c>
      <c r="Q228" s="236">
        <v>40354</v>
      </c>
      <c r="R228" s="1">
        <v>3.21</v>
      </c>
      <c r="S228" s="1">
        <v>59.5</v>
      </c>
      <c r="V228" s="1">
        <v>33600</v>
      </c>
      <c r="W228" s="1">
        <v>41.9</v>
      </c>
      <c r="X228" s="1" t="s">
        <v>1406</v>
      </c>
      <c r="AA228" s="183">
        <f t="shared" si="6"/>
        <v>12.138655462184873</v>
      </c>
      <c r="AB228" s="183">
        <f t="shared" si="7"/>
        <v>8.6034666666666677</v>
      </c>
      <c r="AE228" s="183">
        <f t="shared" si="8"/>
        <v>151.5</v>
      </c>
    </row>
    <row r="229" spans="3:31" x14ac:dyDescent="0.2">
      <c r="C229" s="223" t="s">
        <v>5043</v>
      </c>
      <c r="D229" s="223" t="s">
        <v>4911</v>
      </c>
      <c r="E229" s="214" t="s">
        <v>5056</v>
      </c>
      <c r="F229" s="214" t="s">
        <v>3219</v>
      </c>
      <c r="G229" s="214">
        <v>151</v>
      </c>
      <c r="I229" s="214">
        <v>2</v>
      </c>
      <c r="J229" s="214">
        <v>147</v>
      </c>
      <c r="K229" s="214">
        <v>50</v>
      </c>
      <c r="O229" s="214" t="s">
        <v>1197</v>
      </c>
      <c r="P229" s="214" t="s">
        <v>3192</v>
      </c>
      <c r="Q229" s="216">
        <v>40365</v>
      </c>
      <c r="R229" s="1">
        <v>1.61</v>
      </c>
      <c r="S229" s="1">
        <v>100</v>
      </c>
      <c r="V229" s="1">
        <v>33600</v>
      </c>
      <c r="W229" s="1">
        <v>41.9</v>
      </c>
      <c r="X229" s="1" t="s">
        <v>1406</v>
      </c>
      <c r="AA229" s="183">
        <f t="shared" si="6"/>
        <v>23.667000000000005</v>
      </c>
      <c r="AB229" s="183">
        <f t="shared" si="7"/>
        <v>50.588383999999991</v>
      </c>
      <c r="AE229" s="183">
        <f t="shared" si="8"/>
        <v>443.94</v>
      </c>
    </row>
    <row r="230" spans="3:31" x14ac:dyDescent="0.2">
      <c r="C230" s="243" t="s">
        <v>4453</v>
      </c>
      <c r="D230" s="356"/>
      <c r="E230" s="245"/>
      <c r="F230" s="245"/>
      <c r="G230" s="245"/>
      <c r="H230" s="245"/>
      <c r="I230" s="245"/>
      <c r="J230" s="245"/>
      <c r="K230" s="245"/>
      <c r="L230" s="245"/>
      <c r="M230" s="245"/>
      <c r="N230" s="245"/>
      <c r="O230" s="245"/>
      <c r="P230" s="245"/>
      <c r="Q230" s="247"/>
    </row>
    <row r="231" spans="3:31" x14ac:dyDescent="0.2">
      <c r="C231" s="223" t="s">
        <v>5057</v>
      </c>
      <c r="D231" s="223" t="s">
        <v>4898</v>
      </c>
      <c r="E231" s="214" t="s">
        <v>5056</v>
      </c>
      <c r="F231" s="214" t="s">
        <v>3219</v>
      </c>
      <c r="G231" s="214">
        <v>151</v>
      </c>
      <c r="I231" s="214">
        <v>2</v>
      </c>
      <c r="J231" s="214">
        <v>133</v>
      </c>
      <c r="K231" s="214">
        <v>50</v>
      </c>
      <c r="O231" s="214" t="s">
        <v>1197</v>
      </c>
      <c r="P231" s="214" t="s">
        <v>3192</v>
      </c>
      <c r="Q231" s="216">
        <v>40367</v>
      </c>
      <c r="R231" s="1">
        <v>1.61</v>
      </c>
      <c r="S231" s="1">
        <v>100</v>
      </c>
      <c r="V231" s="1">
        <v>33600</v>
      </c>
      <c r="W231" s="1">
        <v>41.9</v>
      </c>
      <c r="X231" s="1" t="s">
        <v>1406</v>
      </c>
      <c r="AA231" s="183">
        <f t="shared" ref="AA231:AA244" si="9">K231*100*R231*(J231*I231)/(S231*1000)</f>
        <v>21.413000000000004</v>
      </c>
      <c r="AB231" s="183">
        <f t="shared" ref="AB231:AB244" si="10">(V231*(J231*I231)*1.1)/9000*W231/1000</f>
        <v>45.770442666666661</v>
      </c>
      <c r="AE231" s="183">
        <f t="shared" ref="AE231:AE244" si="11">J231*I231*(G231/100)</f>
        <v>401.66</v>
      </c>
    </row>
    <row r="232" spans="3:31" x14ac:dyDescent="0.2">
      <c r="C232" s="223" t="s">
        <v>5057</v>
      </c>
      <c r="D232" s="223" t="s">
        <v>4899</v>
      </c>
      <c r="E232" s="214" t="s">
        <v>5058</v>
      </c>
      <c r="F232" s="214" t="s">
        <v>108</v>
      </c>
      <c r="G232" s="214">
        <v>303</v>
      </c>
      <c r="I232" s="214">
        <v>1</v>
      </c>
      <c r="J232" s="214">
        <v>35</v>
      </c>
      <c r="K232" s="214">
        <v>45</v>
      </c>
      <c r="O232" s="214" t="s">
        <v>4556</v>
      </c>
      <c r="P232" s="214" t="s">
        <v>669</v>
      </c>
      <c r="Q232" s="216">
        <v>40368</v>
      </c>
      <c r="R232" s="1">
        <v>3.21</v>
      </c>
      <c r="S232" s="1">
        <v>59.5</v>
      </c>
      <c r="V232" s="1">
        <v>33600</v>
      </c>
      <c r="W232" s="1">
        <v>41.9</v>
      </c>
      <c r="X232" s="1" t="s">
        <v>1406</v>
      </c>
      <c r="AA232" s="183">
        <f t="shared" si="9"/>
        <v>8.4970588235294109</v>
      </c>
      <c r="AB232" s="183">
        <f t="shared" si="10"/>
        <v>6.0224266666666662</v>
      </c>
      <c r="AE232" s="183">
        <f t="shared" si="11"/>
        <v>106.05</v>
      </c>
    </row>
    <row r="233" spans="3:31" x14ac:dyDescent="0.2">
      <c r="C233" s="223" t="s">
        <v>5057</v>
      </c>
      <c r="D233" s="223" t="s">
        <v>4900</v>
      </c>
      <c r="E233" s="214" t="s">
        <v>5059</v>
      </c>
      <c r="F233" s="214" t="s">
        <v>5060</v>
      </c>
      <c r="G233" s="214">
        <v>303</v>
      </c>
      <c r="I233" s="214">
        <v>1</v>
      </c>
      <c r="J233" s="214">
        <v>20</v>
      </c>
      <c r="K233" s="214">
        <v>45</v>
      </c>
      <c r="O233" s="214" t="s">
        <v>4556</v>
      </c>
      <c r="P233" s="214" t="s">
        <v>3192</v>
      </c>
      <c r="Q233" s="216">
        <v>40368</v>
      </c>
      <c r="R233" s="1">
        <v>3.21</v>
      </c>
      <c r="S233" s="1">
        <v>59.5</v>
      </c>
      <c r="V233" s="1">
        <v>33600</v>
      </c>
      <c r="W233" s="1">
        <v>41.9</v>
      </c>
      <c r="X233" s="1" t="s">
        <v>1406</v>
      </c>
      <c r="AA233" s="183">
        <f t="shared" si="9"/>
        <v>4.8554621848739492</v>
      </c>
      <c r="AB233" s="183">
        <f t="shared" si="10"/>
        <v>3.4413866666666668</v>
      </c>
      <c r="AE233" s="183">
        <f t="shared" si="11"/>
        <v>60.599999999999994</v>
      </c>
    </row>
    <row r="234" spans="3:31" x14ac:dyDescent="0.2">
      <c r="C234" s="223" t="s">
        <v>5057</v>
      </c>
      <c r="D234" s="223" t="s">
        <v>4901</v>
      </c>
      <c r="E234" s="214" t="s">
        <v>5061</v>
      </c>
      <c r="F234" s="214" t="s">
        <v>3217</v>
      </c>
      <c r="G234" s="214">
        <v>151</v>
      </c>
      <c r="I234" s="214">
        <v>2</v>
      </c>
      <c r="J234" s="214">
        <v>164</v>
      </c>
      <c r="K234" s="214">
        <v>50</v>
      </c>
      <c r="O234" s="214" t="s">
        <v>1197</v>
      </c>
      <c r="P234" s="214" t="s">
        <v>3192</v>
      </c>
      <c r="Q234" s="216">
        <v>40368</v>
      </c>
      <c r="R234" s="1">
        <v>1.61</v>
      </c>
      <c r="S234" s="1">
        <v>100</v>
      </c>
      <c r="V234" s="1">
        <v>33600</v>
      </c>
      <c r="W234" s="1">
        <v>41.9</v>
      </c>
      <c r="X234" s="1" t="s">
        <v>1406</v>
      </c>
      <c r="AA234" s="183">
        <f t="shared" si="9"/>
        <v>26.404000000000003</v>
      </c>
      <c r="AB234" s="183">
        <f t="shared" si="10"/>
        <v>56.43874133333334</v>
      </c>
      <c r="AE234" s="183">
        <f t="shared" si="11"/>
        <v>495.28000000000003</v>
      </c>
    </row>
    <row r="235" spans="3:31" x14ac:dyDescent="0.2">
      <c r="C235" s="223" t="s">
        <v>5057</v>
      </c>
      <c r="D235" s="223" t="s">
        <v>4902</v>
      </c>
      <c r="E235" s="214" t="s">
        <v>5062</v>
      </c>
      <c r="F235" s="214" t="s">
        <v>2975</v>
      </c>
      <c r="G235" s="214">
        <v>303</v>
      </c>
      <c r="I235" s="214">
        <v>1</v>
      </c>
      <c r="J235" s="214">
        <v>155</v>
      </c>
      <c r="K235" s="214">
        <v>63</v>
      </c>
      <c r="O235" s="214" t="s">
        <v>5063</v>
      </c>
      <c r="P235" s="214" t="s">
        <v>3209</v>
      </c>
      <c r="Q235" s="216">
        <v>40378</v>
      </c>
      <c r="R235" s="1">
        <v>3.21</v>
      </c>
      <c r="S235" s="1">
        <v>59.5</v>
      </c>
      <c r="V235" s="1">
        <v>33600</v>
      </c>
      <c r="W235" s="1">
        <v>41.9</v>
      </c>
      <c r="X235" s="1" t="s">
        <v>1406</v>
      </c>
      <c r="AA235" s="183">
        <f t="shared" si="9"/>
        <v>52.681764705882351</v>
      </c>
      <c r="AB235" s="183">
        <f t="shared" si="10"/>
        <v>26.670746666666666</v>
      </c>
      <c r="AE235" s="183">
        <f t="shared" si="11"/>
        <v>469.65</v>
      </c>
    </row>
    <row r="236" spans="3:31" x14ac:dyDescent="0.2">
      <c r="C236" s="223" t="s">
        <v>5057</v>
      </c>
      <c r="D236" s="223" t="s">
        <v>4903</v>
      </c>
      <c r="E236" s="214" t="s">
        <v>5064</v>
      </c>
      <c r="F236" s="214" t="s">
        <v>3250</v>
      </c>
      <c r="G236" s="214">
        <v>303</v>
      </c>
      <c r="I236" s="214">
        <v>1</v>
      </c>
      <c r="J236" s="214">
        <v>150</v>
      </c>
      <c r="K236" s="214">
        <v>55</v>
      </c>
      <c r="O236" s="214" t="s">
        <v>4556</v>
      </c>
      <c r="P236" s="214" t="s">
        <v>669</v>
      </c>
      <c r="Q236" s="216">
        <v>40380</v>
      </c>
      <c r="R236" s="1">
        <v>3.21</v>
      </c>
      <c r="S236" s="1">
        <v>59.5</v>
      </c>
      <c r="V236" s="1">
        <v>33600</v>
      </c>
      <c r="W236" s="1">
        <v>41.9</v>
      </c>
      <c r="X236" s="1" t="s">
        <v>1406</v>
      </c>
      <c r="AA236" s="183">
        <f t="shared" si="9"/>
        <v>44.508403361344541</v>
      </c>
      <c r="AB236" s="183">
        <f t="shared" si="10"/>
        <v>25.810399999999998</v>
      </c>
      <c r="AE236" s="183">
        <f t="shared" si="11"/>
        <v>454.49999999999994</v>
      </c>
    </row>
    <row r="237" spans="3:31" ht="13.5" thickBot="1" x14ac:dyDescent="0.25">
      <c r="C237" s="237" t="s">
        <v>5057</v>
      </c>
      <c r="D237" s="237" t="s">
        <v>4904</v>
      </c>
      <c r="E237" s="235" t="s">
        <v>5064</v>
      </c>
      <c r="F237" s="235" t="s">
        <v>5065</v>
      </c>
      <c r="G237" s="235">
        <v>303</v>
      </c>
      <c r="H237" s="235"/>
      <c r="I237" s="235">
        <v>1</v>
      </c>
      <c r="J237" s="235">
        <v>122</v>
      </c>
      <c r="K237" s="235">
        <v>54</v>
      </c>
      <c r="L237" s="235"/>
      <c r="M237" s="235"/>
      <c r="N237" s="235"/>
      <c r="O237" s="235" t="s">
        <v>4556</v>
      </c>
      <c r="P237" s="235" t="s">
        <v>669</v>
      </c>
      <c r="Q237" s="236">
        <v>40382</v>
      </c>
      <c r="R237" s="1">
        <v>3.21</v>
      </c>
      <c r="S237" s="1">
        <v>59.5</v>
      </c>
      <c r="V237" s="1">
        <v>33600</v>
      </c>
      <c r="W237" s="1">
        <v>41.9</v>
      </c>
      <c r="X237" s="1" t="s">
        <v>1406</v>
      </c>
      <c r="AA237" s="183">
        <f t="shared" si="9"/>
        <v>35.541983193277311</v>
      </c>
      <c r="AB237" s="183">
        <f t="shared" si="10"/>
        <v>20.992458666666664</v>
      </c>
      <c r="AE237" s="183">
        <f t="shared" si="11"/>
        <v>369.65999999999997</v>
      </c>
    </row>
    <row r="238" spans="3:31" x14ac:dyDescent="0.2">
      <c r="C238" s="223" t="s">
        <v>5057</v>
      </c>
      <c r="D238" s="223" t="s">
        <v>4905</v>
      </c>
      <c r="E238" s="214" t="s">
        <v>5066</v>
      </c>
      <c r="F238" s="214" t="s">
        <v>3207</v>
      </c>
      <c r="G238" s="214">
        <v>303</v>
      </c>
      <c r="I238" s="214">
        <v>1</v>
      </c>
      <c r="J238" s="214">
        <v>550</v>
      </c>
      <c r="K238" s="214">
        <v>54</v>
      </c>
      <c r="O238" s="214" t="s">
        <v>4451</v>
      </c>
      <c r="P238" s="214" t="s">
        <v>663</v>
      </c>
      <c r="Q238" s="216">
        <v>40410</v>
      </c>
      <c r="R238" s="1">
        <v>3.21</v>
      </c>
      <c r="S238" s="1">
        <v>72</v>
      </c>
      <c r="V238" s="1">
        <v>33600</v>
      </c>
      <c r="W238" s="1">
        <v>41.9</v>
      </c>
      <c r="X238" s="1" t="s">
        <v>1406</v>
      </c>
      <c r="AA238" s="183">
        <f t="shared" si="9"/>
        <v>132.41249999999999</v>
      </c>
      <c r="AB238" s="183">
        <f t="shared" si="10"/>
        <v>94.638133333333315</v>
      </c>
      <c r="AE238" s="183">
        <f t="shared" si="11"/>
        <v>1666.5</v>
      </c>
    </row>
    <row r="239" spans="3:31" x14ac:dyDescent="0.2">
      <c r="C239" s="223" t="s">
        <v>5057</v>
      </c>
      <c r="D239" s="223" t="s">
        <v>4906</v>
      </c>
      <c r="F239" s="214" t="s">
        <v>2965</v>
      </c>
      <c r="G239" s="214">
        <v>303</v>
      </c>
      <c r="I239" s="214">
        <v>1</v>
      </c>
      <c r="J239" s="214">
        <v>102</v>
      </c>
      <c r="K239" s="214">
        <v>45</v>
      </c>
      <c r="O239" s="214" t="s">
        <v>4451</v>
      </c>
      <c r="P239" s="214" t="s">
        <v>4816</v>
      </c>
      <c r="Q239" s="216">
        <v>40413</v>
      </c>
      <c r="R239" s="1">
        <v>3.21</v>
      </c>
      <c r="S239" s="1">
        <v>72</v>
      </c>
      <c r="V239" s="1">
        <v>33600</v>
      </c>
      <c r="W239" s="1">
        <v>41.9</v>
      </c>
      <c r="X239" s="1" t="s">
        <v>1406</v>
      </c>
      <c r="AA239" s="183">
        <f t="shared" si="9"/>
        <v>20.463750000000001</v>
      </c>
      <c r="AB239" s="183">
        <f t="shared" si="10"/>
        <v>17.551072000000001</v>
      </c>
      <c r="AE239" s="183">
        <f t="shared" si="11"/>
        <v>309.06</v>
      </c>
    </row>
    <row r="240" spans="3:31" x14ac:dyDescent="0.2">
      <c r="C240" s="223" t="s">
        <v>5057</v>
      </c>
      <c r="D240" s="223" t="s">
        <v>4907</v>
      </c>
      <c r="E240" s="214" t="s">
        <v>5067</v>
      </c>
      <c r="F240" s="214" t="s">
        <v>4343</v>
      </c>
      <c r="G240" s="214">
        <v>151</v>
      </c>
      <c r="I240" s="214">
        <v>2</v>
      </c>
      <c r="J240" s="214">
        <v>146</v>
      </c>
      <c r="K240" s="214">
        <v>45</v>
      </c>
      <c r="O240" s="214" t="s">
        <v>4451</v>
      </c>
      <c r="P240" s="214" t="s">
        <v>3209</v>
      </c>
      <c r="Q240" s="216">
        <v>40415</v>
      </c>
      <c r="R240" s="1">
        <v>1.61</v>
      </c>
      <c r="S240" s="1">
        <v>72</v>
      </c>
      <c r="V240" s="1">
        <v>33600</v>
      </c>
      <c r="W240" s="1">
        <v>41.9</v>
      </c>
      <c r="X240" s="1" t="s">
        <v>1406</v>
      </c>
      <c r="AA240" s="183">
        <f t="shared" si="9"/>
        <v>29.3825</v>
      </c>
      <c r="AB240" s="183">
        <f t="shared" si="10"/>
        <v>50.244245333333332</v>
      </c>
      <c r="AE240" s="183">
        <f t="shared" si="11"/>
        <v>440.92</v>
      </c>
    </row>
    <row r="241" spans="3:31" ht="13.5" thickBot="1" x14ac:dyDescent="0.25">
      <c r="C241" s="237" t="s">
        <v>5057</v>
      </c>
      <c r="D241" s="237" t="s">
        <v>4908</v>
      </c>
      <c r="E241" s="235" t="s">
        <v>5068</v>
      </c>
      <c r="F241" s="235" t="s">
        <v>4513</v>
      </c>
      <c r="G241" s="235">
        <v>303</v>
      </c>
      <c r="H241" s="235"/>
      <c r="I241" s="235">
        <v>1</v>
      </c>
      <c r="J241" s="235">
        <v>190</v>
      </c>
      <c r="K241" s="235">
        <v>63</v>
      </c>
      <c r="L241" s="235"/>
      <c r="M241" s="235"/>
      <c r="N241" s="235"/>
      <c r="O241" s="235" t="s">
        <v>5069</v>
      </c>
      <c r="P241" s="235" t="s">
        <v>3209</v>
      </c>
      <c r="Q241" s="236">
        <v>40411</v>
      </c>
      <c r="R241" s="1">
        <v>3.21</v>
      </c>
      <c r="S241" s="1">
        <v>59.5</v>
      </c>
      <c r="V241" s="1">
        <v>33600</v>
      </c>
      <c r="W241" s="1">
        <v>41.9</v>
      </c>
      <c r="X241" s="1" t="s">
        <v>1406</v>
      </c>
      <c r="AA241" s="183">
        <f t="shared" si="9"/>
        <v>64.57764705882353</v>
      </c>
      <c r="AB241" s="183">
        <f t="shared" si="10"/>
        <v>32.693173333333334</v>
      </c>
      <c r="AE241" s="183">
        <f t="shared" si="11"/>
        <v>575.69999999999993</v>
      </c>
    </row>
    <row r="242" spans="3:31" x14ac:dyDescent="0.2">
      <c r="C242" s="223" t="s">
        <v>5057</v>
      </c>
      <c r="D242" s="223" t="s">
        <v>4909</v>
      </c>
      <c r="E242" s="214" t="s">
        <v>5070</v>
      </c>
      <c r="F242" s="214" t="s">
        <v>4513</v>
      </c>
      <c r="G242" s="214">
        <v>151</v>
      </c>
      <c r="I242" s="214">
        <v>2</v>
      </c>
      <c r="J242" s="214">
        <v>125</v>
      </c>
      <c r="K242" s="214">
        <v>63</v>
      </c>
      <c r="O242" s="214" t="s">
        <v>5063</v>
      </c>
      <c r="P242" s="214" t="s">
        <v>3209</v>
      </c>
      <c r="Q242" s="216">
        <v>40423</v>
      </c>
      <c r="R242" s="1">
        <v>1.61</v>
      </c>
      <c r="S242" s="1">
        <v>59.5</v>
      </c>
      <c r="V242" s="1">
        <v>16800</v>
      </c>
      <c r="W242" s="182">
        <f>41.9*1.05</f>
        <v>43.994999999999997</v>
      </c>
      <c r="X242" s="1" t="s">
        <v>4868</v>
      </c>
      <c r="AA242" s="183">
        <f t="shared" si="9"/>
        <v>42.617647058823529</v>
      </c>
      <c r="AB242" s="183">
        <f t="shared" si="10"/>
        <v>22.584099999999999</v>
      </c>
      <c r="AE242" s="183">
        <f t="shared" si="11"/>
        <v>377.5</v>
      </c>
    </row>
    <row r="243" spans="3:31" x14ac:dyDescent="0.2">
      <c r="C243" s="223" t="s">
        <v>5057</v>
      </c>
      <c r="D243" s="223" t="s">
        <v>4910</v>
      </c>
      <c r="F243" s="214" t="s">
        <v>646</v>
      </c>
      <c r="G243" s="214">
        <v>303</v>
      </c>
      <c r="I243" s="214">
        <v>1</v>
      </c>
      <c r="J243" s="214">
        <v>102</v>
      </c>
      <c r="K243" s="214">
        <v>54</v>
      </c>
      <c r="O243" s="214" t="s">
        <v>4451</v>
      </c>
      <c r="P243" s="214" t="s">
        <v>4816</v>
      </c>
      <c r="Q243" s="216">
        <v>40424</v>
      </c>
      <c r="R243" s="1">
        <v>3.21</v>
      </c>
      <c r="S243" s="1">
        <v>72</v>
      </c>
      <c r="V243" s="1">
        <v>33600</v>
      </c>
      <c r="W243" s="182">
        <f>41.9*1.05</f>
        <v>43.994999999999997</v>
      </c>
      <c r="X243" s="1" t="s">
        <v>4868</v>
      </c>
      <c r="AA243" s="183">
        <f t="shared" si="9"/>
        <v>24.5565</v>
      </c>
      <c r="AB243" s="183">
        <f t="shared" si="10"/>
        <v>18.428625600000004</v>
      </c>
      <c r="AE243" s="183">
        <f t="shared" si="11"/>
        <v>309.06</v>
      </c>
    </row>
    <row r="244" spans="3:31" x14ac:dyDescent="0.2">
      <c r="C244" s="223" t="s">
        <v>5057</v>
      </c>
      <c r="D244" s="223" t="s">
        <v>4911</v>
      </c>
      <c r="E244" s="214" t="s">
        <v>5071</v>
      </c>
      <c r="F244" s="214" t="s">
        <v>2271</v>
      </c>
      <c r="G244" s="214">
        <v>151</v>
      </c>
      <c r="I244" s="214">
        <v>2</v>
      </c>
      <c r="J244" s="214">
        <v>344</v>
      </c>
      <c r="K244" s="214">
        <v>50</v>
      </c>
      <c r="O244" s="214" t="s">
        <v>1197</v>
      </c>
      <c r="P244" s="214" t="s">
        <v>4816</v>
      </c>
      <c r="Q244" s="216">
        <v>40437</v>
      </c>
      <c r="R244" s="1">
        <v>1.61</v>
      </c>
      <c r="S244" s="1">
        <v>100</v>
      </c>
      <c r="V244" s="1">
        <v>16800</v>
      </c>
      <c r="W244" s="182">
        <f>41.9*1.05</f>
        <v>43.994999999999997</v>
      </c>
      <c r="X244" s="1" t="s">
        <v>4868</v>
      </c>
      <c r="AA244" s="183">
        <f t="shared" si="9"/>
        <v>55.384000000000007</v>
      </c>
      <c r="AB244" s="183">
        <f t="shared" si="10"/>
        <v>62.15144320000001</v>
      </c>
      <c r="AE244" s="183">
        <f t="shared" si="11"/>
        <v>1038.8800000000001</v>
      </c>
    </row>
    <row r="245" spans="3:31" x14ac:dyDescent="0.2">
      <c r="C245" s="485"/>
      <c r="D245" s="485"/>
      <c r="E245" s="486"/>
      <c r="F245" s="486"/>
      <c r="G245" s="486"/>
      <c r="H245" s="486"/>
      <c r="I245" s="486"/>
      <c r="J245" s="486"/>
      <c r="K245" s="486"/>
      <c r="L245" s="486"/>
      <c r="M245" s="486"/>
      <c r="N245" s="486"/>
      <c r="O245" s="486"/>
      <c r="P245" s="486"/>
      <c r="Q245" s="487"/>
      <c r="W245" s="182"/>
      <c r="AA245" s="183"/>
      <c r="AB245" s="183"/>
      <c r="AE245" s="183"/>
    </row>
    <row r="246" spans="3:31" x14ac:dyDescent="0.2">
      <c r="C246" s="223" t="s">
        <v>5072</v>
      </c>
      <c r="D246" s="223" t="s">
        <v>4898</v>
      </c>
      <c r="E246" s="214" t="s">
        <v>5073</v>
      </c>
      <c r="F246" s="214" t="s">
        <v>5074</v>
      </c>
      <c r="G246" s="214">
        <v>151</v>
      </c>
      <c r="I246" s="214">
        <v>2</v>
      </c>
      <c r="J246" s="214">
        <v>300</v>
      </c>
      <c r="K246" s="214">
        <v>26</v>
      </c>
      <c r="O246" s="200" t="s">
        <v>4491</v>
      </c>
      <c r="P246" s="214" t="s">
        <v>4816</v>
      </c>
      <c r="Q246" s="216">
        <v>40466</v>
      </c>
      <c r="R246" s="1">
        <v>1.61</v>
      </c>
      <c r="S246" s="1">
        <v>25.3</v>
      </c>
      <c r="V246" s="1">
        <v>16800</v>
      </c>
      <c r="W246" s="182">
        <f t="shared" ref="W246:W259" si="12">41.9*1.05</f>
        <v>43.994999999999997</v>
      </c>
      <c r="X246" s="1" t="s">
        <v>4868</v>
      </c>
      <c r="AA246" s="183">
        <f>K246*100*R246*(J246*I246)/(S246*1000)</f>
        <v>99.272727272727266</v>
      </c>
      <c r="AB246" s="183">
        <f>(V246*(J246*I246)*1.1)/9000*W246/1000</f>
        <v>54.201839999999997</v>
      </c>
      <c r="AE246" s="183">
        <f>J246*I246*(G246/100)</f>
        <v>906</v>
      </c>
    </row>
    <row r="247" spans="3:31" x14ac:dyDescent="0.2">
      <c r="C247" s="223" t="s">
        <v>5072</v>
      </c>
      <c r="D247" s="223" t="s">
        <v>4899</v>
      </c>
      <c r="F247" s="214" t="s">
        <v>721</v>
      </c>
      <c r="G247" s="214">
        <v>151</v>
      </c>
      <c r="I247" s="214">
        <v>2</v>
      </c>
      <c r="J247" s="214">
        <v>250</v>
      </c>
      <c r="K247" s="214">
        <v>26</v>
      </c>
      <c r="O247" s="214" t="s">
        <v>4491</v>
      </c>
      <c r="P247" s="214" t="s">
        <v>4816</v>
      </c>
      <c r="Q247" s="216">
        <v>40472</v>
      </c>
      <c r="R247" s="1">
        <v>1.61</v>
      </c>
      <c r="S247" s="1">
        <v>25.3</v>
      </c>
      <c r="V247" s="1">
        <v>16800</v>
      </c>
      <c r="W247" s="182">
        <f t="shared" si="12"/>
        <v>43.994999999999997</v>
      </c>
      <c r="X247" s="1" t="s">
        <v>4868</v>
      </c>
      <c r="AA247" s="183">
        <f>K251*100*R247*(J251*I251)/(S247*1000)</f>
        <v>11.912727272727272</v>
      </c>
      <c r="AB247" s="183">
        <f>(V247*(J251*I251)*1.1)/9000*W247/1000</f>
        <v>6.5042207999999997</v>
      </c>
      <c r="AE247" s="183">
        <f>J251*I251*(G251/100)</f>
        <v>108.72</v>
      </c>
    </row>
    <row r="248" spans="3:31" x14ac:dyDescent="0.2">
      <c r="C248" s="223" t="s">
        <v>5072</v>
      </c>
      <c r="D248" s="223" t="s">
        <v>4900</v>
      </c>
      <c r="E248" s="214" t="s">
        <v>5073</v>
      </c>
      <c r="F248" s="214" t="s">
        <v>721</v>
      </c>
      <c r="G248" s="214">
        <v>151</v>
      </c>
      <c r="I248" s="214">
        <v>2</v>
      </c>
      <c r="J248" s="214">
        <v>250</v>
      </c>
      <c r="K248" s="214">
        <v>26</v>
      </c>
      <c r="O248" s="200" t="s">
        <v>4491</v>
      </c>
      <c r="P248" s="214" t="s">
        <v>4816</v>
      </c>
      <c r="Q248" s="216">
        <v>40472</v>
      </c>
      <c r="R248" s="1">
        <v>1.61</v>
      </c>
      <c r="S248" s="1">
        <v>25.3</v>
      </c>
      <c r="V248" s="1">
        <v>16800</v>
      </c>
      <c r="W248" s="182">
        <f t="shared" si="12"/>
        <v>43.994999999999997</v>
      </c>
      <c r="X248" s="1" t="s">
        <v>4868</v>
      </c>
      <c r="AA248" s="183">
        <f t="shared" ref="AA248:AA259" si="13">K248*100*R248*(J248*I248)/(S248*1000)</f>
        <v>82.727272727272734</v>
      </c>
      <c r="AB248" s="183">
        <f t="shared" ref="AB248:AB259" si="14">(V248*(J248*I248)*1.1)/9000*W248/1000</f>
        <v>45.168199999999999</v>
      </c>
      <c r="AE248" s="183">
        <f t="shared" ref="AE248:AE259" si="15">J248*I248*(G248/100)</f>
        <v>755</v>
      </c>
    </row>
    <row r="249" spans="3:31" x14ac:dyDescent="0.2">
      <c r="C249" s="223" t="s">
        <v>5072</v>
      </c>
      <c r="D249" s="223" t="s">
        <v>4901</v>
      </c>
      <c r="E249" s="214" t="s">
        <v>5075</v>
      </c>
      <c r="F249" s="214" t="s">
        <v>1026</v>
      </c>
      <c r="G249" s="214">
        <v>151</v>
      </c>
      <c r="I249" s="214">
        <v>2</v>
      </c>
      <c r="J249" s="214">
        <v>210</v>
      </c>
      <c r="K249" s="214">
        <v>54</v>
      </c>
      <c r="O249" s="214" t="s">
        <v>4451</v>
      </c>
      <c r="P249" s="214" t="s">
        <v>663</v>
      </c>
      <c r="Q249" s="216">
        <v>40478</v>
      </c>
      <c r="R249" s="1">
        <v>1.61</v>
      </c>
      <c r="S249" s="1">
        <v>72</v>
      </c>
      <c r="V249" s="1">
        <v>16800</v>
      </c>
      <c r="W249" s="182">
        <f t="shared" si="12"/>
        <v>43.994999999999997</v>
      </c>
      <c r="X249" s="1" t="s">
        <v>4868</v>
      </c>
      <c r="AA249" s="183">
        <f t="shared" si="13"/>
        <v>50.715000000000003</v>
      </c>
      <c r="AB249" s="183">
        <f t="shared" si="14"/>
        <v>37.941288</v>
      </c>
      <c r="AE249" s="183">
        <f t="shared" si="15"/>
        <v>634.20000000000005</v>
      </c>
    </row>
    <row r="250" spans="3:31" x14ac:dyDescent="0.2">
      <c r="C250" s="223" t="s">
        <v>5072</v>
      </c>
      <c r="D250" s="223" t="s">
        <v>4902</v>
      </c>
      <c r="E250" s="214" t="s">
        <v>5076</v>
      </c>
      <c r="F250" s="214" t="s">
        <v>245</v>
      </c>
      <c r="G250" s="214">
        <v>151</v>
      </c>
      <c r="I250" s="214">
        <v>2</v>
      </c>
      <c r="J250" s="214">
        <v>12</v>
      </c>
      <c r="K250" s="214">
        <v>36</v>
      </c>
      <c r="O250" s="214" t="s">
        <v>1397</v>
      </c>
      <c r="P250" s="214" t="s">
        <v>663</v>
      </c>
      <c r="Q250" s="216">
        <v>40478</v>
      </c>
      <c r="R250" s="1">
        <v>1.61</v>
      </c>
      <c r="S250" s="1">
        <v>59.5</v>
      </c>
      <c r="V250" s="1">
        <v>16800</v>
      </c>
      <c r="W250" s="182">
        <f t="shared" si="12"/>
        <v>43.994999999999997</v>
      </c>
      <c r="X250" s="1" t="s">
        <v>4868</v>
      </c>
      <c r="AA250" s="183">
        <f t="shared" si="13"/>
        <v>2.3378823529411763</v>
      </c>
      <c r="AB250" s="183">
        <f t="shared" si="14"/>
        <v>2.1680736</v>
      </c>
      <c r="AE250" s="183">
        <f t="shared" si="15"/>
        <v>36.24</v>
      </c>
    </row>
    <row r="251" spans="3:31" x14ac:dyDescent="0.2">
      <c r="C251" s="223" t="s">
        <v>5072</v>
      </c>
      <c r="D251" s="223" t="s">
        <v>4903</v>
      </c>
      <c r="E251" s="214" t="s">
        <v>5073</v>
      </c>
      <c r="F251" s="214" t="s">
        <v>721</v>
      </c>
      <c r="G251" s="214">
        <v>151</v>
      </c>
      <c r="I251" s="214">
        <v>2</v>
      </c>
      <c r="J251" s="214">
        <v>36</v>
      </c>
      <c r="K251" s="214">
        <v>26</v>
      </c>
      <c r="O251" s="214" t="s">
        <v>4491</v>
      </c>
      <c r="P251" s="214" t="s">
        <v>4816</v>
      </c>
      <c r="Q251" s="216">
        <v>40478</v>
      </c>
      <c r="R251" s="1">
        <v>1.61</v>
      </c>
      <c r="S251" s="1">
        <v>25.3</v>
      </c>
      <c r="V251" s="1">
        <v>16800</v>
      </c>
      <c r="W251" s="182">
        <f t="shared" si="12"/>
        <v>43.994999999999997</v>
      </c>
      <c r="X251" s="1" t="s">
        <v>4868</v>
      </c>
      <c r="AA251" s="183">
        <f t="shared" si="13"/>
        <v>11.912727272727272</v>
      </c>
      <c r="AB251" s="183">
        <f t="shared" si="14"/>
        <v>6.5042207999999997</v>
      </c>
      <c r="AE251" s="183">
        <f t="shared" si="15"/>
        <v>108.72</v>
      </c>
    </row>
    <row r="252" spans="3:31" x14ac:dyDescent="0.2">
      <c r="C252" s="223" t="s">
        <v>5072</v>
      </c>
      <c r="D252" s="223" t="s">
        <v>4904</v>
      </c>
      <c r="E252" s="214" t="s">
        <v>5077</v>
      </c>
      <c r="F252" s="214" t="s">
        <v>2283</v>
      </c>
      <c r="G252" s="214">
        <v>303</v>
      </c>
      <c r="I252" s="214">
        <v>1</v>
      </c>
      <c r="J252" s="214">
        <v>100</v>
      </c>
      <c r="K252" s="214">
        <v>46</v>
      </c>
      <c r="O252" s="214" t="s">
        <v>4452</v>
      </c>
      <c r="P252" s="214" t="s">
        <v>663</v>
      </c>
      <c r="Q252" s="216">
        <v>40479</v>
      </c>
      <c r="R252" s="1">
        <v>3.21</v>
      </c>
      <c r="S252" s="1">
        <v>100</v>
      </c>
      <c r="V252" s="1">
        <v>33600</v>
      </c>
      <c r="W252" s="182">
        <f t="shared" si="12"/>
        <v>43.994999999999997</v>
      </c>
      <c r="X252" s="1" t="s">
        <v>4868</v>
      </c>
      <c r="AA252" s="183">
        <f t="shared" si="13"/>
        <v>14.766</v>
      </c>
      <c r="AB252" s="183">
        <f t="shared" si="14"/>
        <v>18.067280000000004</v>
      </c>
      <c r="AE252" s="183">
        <f t="shared" si="15"/>
        <v>303</v>
      </c>
    </row>
    <row r="253" spans="3:31" x14ac:dyDescent="0.2">
      <c r="C253" s="223" t="s">
        <v>5072</v>
      </c>
      <c r="D253" s="223" t="s">
        <v>4905</v>
      </c>
      <c r="E253" s="214" t="s">
        <v>5078</v>
      </c>
      <c r="F253" s="214" t="s">
        <v>5079</v>
      </c>
      <c r="G253" s="214">
        <v>303</v>
      </c>
      <c r="I253" s="214">
        <v>1</v>
      </c>
      <c r="J253" s="214">
        <v>25</v>
      </c>
      <c r="K253" s="214">
        <v>45</v>
      </c>
      <c r="O253" s="214" t="s">
        <v>4556</v>
      </c>
      <c r="P253" s="214" t="s">
        <v>4816</v>
      </c>
      <c r="Q253" s="216">
        <v>40480</v>
      </c>
      <c r="R253" s="1">
        <v>3.21</v>
      </c>
      <c r="S253" s="1">
        <v>59.5</v>
      </c>
      <c r="V253" s="1">
        <v>33600</v>
      </c>
      <c r="W253" s="182">
        <f t="shared" si="12"/>
        <v>43.994999999999997</v>
      </c>
      <c r="X253" s="1" t="s">
        <v>4868</v>
      </c>
      <c r="AA253" s="183">
        <f t="shared" si="13"/>
        <v>6.0693277310924367</v>
      </c>
      <c r="AB253" s="183">
        <f t="shared" si="14"/>
        <v>4.5168200000000009</v>
      </c>
      <c r="AE253" s="183">
        <f t="shared" si="15"/>
        <v>75.75</v>
      </c>
    </row>
    <row r="254" spans="3:31" ht="13.5" thickBot="1" x14ac:dyDescent="0.25">
      <c r="C254" s="237" t="s">
        <v>5072</v>
      </c>
      <c r="D254" s="237" t="s">
        <v>4906</v>
      </c>
      <c r="E254" s="235" t="s">
        <v>376</v>
      </c>
      <c r="F254" s="235" t="s">
        <v>5080</v>
      </c>
      <c r="G254" s="235">
        <v>303</v>
      </c>
      <c r="H254" s="235"/>
      <c r="I254" s="235">
        <v>1</v>
      </c>
      <c r="J254" s="235">
        <v>25</v>
      </c>
      <c r="K254" s="235">
        <v>45</v>
      </c>
      <c r="L254" s="235"/>
      <c r="M254" s="235"/>
      <c r="N254" s="235"/>
      <c r="O254" s="235" t="s">
        <v>4556</v>
      </c>
      <c r="P254" s="235" t="s">
        <v>669</v>
      </c>
      <c r="Q254" s="236">
        <v>40480</v>
      </c>
      <c r="R254" s="1">
        <v>3.21</v>
      </c>
      <c r="S254" s="1">
        <v>59.5</v>
      </c>
      <c r="V254" s="1">
        <v>33600</v>
      </c>
      <c r="W254" s="182">
        <f t="shared" si="12"/>
        <v>43.994999999999997</v>
      </c>
      <c r="X254" s="1" t="s">
        <v>4868</v>
      </c>
      <c r="AA254" s="183">
        <f t="shared" si="13"/>
        <v>6.0693277310924367</v>
      </c>
      <c r="AB254" s="183">
        <f t="shared" si="14"/>
        <v>4.5168200000000009</v>
      </c>
      <c r="AE254" s="183">
        <f t="shared" si="15"/>
        <v>75.75</v>
      </c>
    </row>
    <row r="255" spans="3:31" x14ac:dyDescent="0.2">
      <c r="C255" s="223" t="s">
        <v>5072</v>
      </c>
      <c r="D255" s="223" t="s">
        <v>4907</v>
      </c>
      <c r="E255" s="214" t="s">
        <v>5081</v>
      </c>
      <c r="F255" s="214" t="s">
        <v>3018</v>
      </c>
      <c r="G255" s="214">
        <v>303</v>
      </c>
      <c r="I255" s="214">
        <v>1</v>
      </c>
      <c r="J255" s="214">
        <v>55</v>
      </c>
      <c r="K255" s="214">
        <v>36</v>
      </c>
      <c r="O255" s="214" t="s">
        <v>4556</v>
      </c>
      <c r="P255" s="214" t="s">
        <v>669</v>
      </c>
      <c r="Q255" s="216">
        <v>40483</v>
      </c>
      <c r="R255" s="1">
        <v>3.21</v>
      </c>
      <c r="S255" s="1">
        <v>59.5</v>
      </c>
      <c r="V255" s="1">
        <v>33600</v>
      </c>
      <c r="W255" s="182">
        <f t="shared" si="12"/>
        <v>43.994999999999997</v>
      </c>
      <c r="X255" s="1" t="s">
        <v>4868</v>
      </c>
      <c r="AA255" s="183">
        <f t="shared" si="13"/>
        <v>10.682016806722689</v>
      </c>
      <c r="AB255" s="183">
        <f t="shared" si="14"/>
        <v>9.9370039999999999</v>
      </c>
      <c r="AE255" s="183">
        <f t="shared" si="15"/>
        <v>166.64999999999998</v>
      </c>
    </row>
    <row r="256" spans="3:31" x14ac:dyDescent="0.2">
      <c r="C256" s="223" t="s">
        <v>5072</v>
      </c>
      <c r="D256" s="223" t="s">
        <v>4908</v>
      </c>
      <c r="E256" s="214" t="s">
        <v>5082</v>
      </c>
      <c r="F256" s="214" t="s">
        <v>5083</v>
      </c>
      <c r="G256" s="214">
        <v>303</v>
      </c>
      <c r="I256" s="214">
        <v>1</v>
      </c>
      <c r="J256" s="214">
        <v>25</v>
      </c>
      <c r="K256" s="214">
        <v>36</v>
      </c>
      <c r="O256" s="214" t="s">
        <v>4556</v>
      </c>
      <c r="P256" s="214" t="s">
        <v>663</v>
      </c>
      <c r="Q256" s="216">
        <v>40484</v>
      </c>
      <c r="R256" s="1">
        <v>3.21</v>
      </c>
      <c r="S256" s="1">
        <v>59.5</v>
      </c>
      <c r="V256" s="1">
        <v>33600</v>
      </c>
      <c r="W256" s="182">
        <f t="shared" si="12"/>
        <v>43.994999999999997</v>
      </c>
      <c r="X256" s="1" t="s">
        <v>4868</v>
      </c>
      <c r="AA256" s="183">
        <f t="shared" si="13"/>
        <v>4.8554621848739492</v>
      </c>
      <c r="AB256" s="183">
        <f t="shared" si="14"/>
        <v>4.5168200000000009</v>
      </c>
      <c r="AE256" s="183">
        <f t="shared" si="15"/>
        <v>75.75</v>
      </c>
    </row>
    <row r="257" spans="3:32" x14ac:dyDescent="0.2">
      <c r="C257" s="223" t="s">
        <v>5072</v>
      </c>
      <c r="D257" s="223" t="s">
        <v>4909</v>
      </c>
      <c r="E257" s="214" t="s">
        <v>5073</v>
      </c>
      <c r="F257" s="214" t="s">
        <v>5074</v>
      </c>
      <c r="G257" s="214">
        <v>151</v>
      </c>
      <c r="I257" s="214">
        <v>2</v>
      </c>
      <c r="J257" s="214">
        <v>170</v>
      </c>
      <c r="K257" s="214">
        <v>26</v>
      </c>
      <c r="O257" s="200" t="s">
        <v>4491</v>
      </c>
      <c r="P257" s="214" t="s">
        <v>669</v>
      </c>
      <c r="Q257" s="216">
        <v>40485</v>
      </c>
      <c r="R257" s="1">
        <v>1.61</v>
      </c>
      <c r="S257" s="1">
        <v>25.3</v>
      </c>
      <c r="V257" s="1">
        <v>16800</v>
      </c>
      <c r="W257" s="182">
        <f t="shared" si="12"/>
        <v>43.994999999999997</v>
      </c>
      <c r="X257" s="1" t="s">
        <v>4868</v>
      </c>
      <c r="AA257" s="183">
        <f t="shared" si="13"/>
        <v>56.254545454545458</v>
      </c>
      <c r="AB257" s="183">
        <f t="shared" si="14"/>
        <v>30.714376000000005</v>
      </c>
      <c r="AE257" s="183">
        <f t="shared" si="15"/>
        <v>513.4</v>
      </c>
    </row>
    <row r="258" spans="3:32" x14ac:dyDescent="0.2">
      <c r="C258" s="223" t="s">
        <v>5072</v>
      </c>
      <c r="D258" s="223" t="s">
        <v>4910</v>
      </c>
      <c r="E258" s="214" t="s">
        <v>371</v>
      </c>
      <c r="F258" s="214" t="s">
        <v>3018</v>
      </c>
      <c r="G258" s="214">
        <v>303</v>
      </c>
      <c r="I258" s="214">
        <v>1</v>
      </c>
      <c r="J258" s="214">
        <v>30</v>
      </c>
      <c r="K258" s="214">
        <v>36</v>
      </c>
      <c r="O258" s="214" t="s">
        <v>4556</v>
      </c>
      <c r="P258" s="214" t="s">
        <v>4816</v>
      </c>
      <c r="Q258" s="216">
        <v>40485</v>
      </c>
      <c r="R258" s="1">
        <v>3.21</v>
      </c>
      <c r="S258" s="1">
        <v>59.5</v>
      </c>
      <c r="V258" s="1">
        <v>33600</v>
      </c>
      <c r="W258" s="182">
        <f t="shared" si="12"/>
        <v>43.994999999999997</v>
      </c>
      <c r="X258" s="1" t="s">
        <v>4868</v>
      </c>
      <c r="AA258" s="183">
        <f t="shared" si="13"/>
        <v>5.8265546218487394</v>
      </c>
      <c r="AB258" s="183">
        <f t="shared" si="14"/>
        <v>5.4201839999999999</v>
      </c>
      <c r="AE258" s="183">
        <f t="shared" si="15"/>
        <v>90.899999999999991</v>
      </c>
    </row>
    <row r="259" spans="3:32" ht="13.5" thickBot="1" x14ac:dyDescent="0.25">
      <c r="C259" s="237" t="s">
        <v>5072</v>
      </c>
      <c r="D259" s="237" t="s">
        <v>4911</v>
      </c>
      <c r="E259" s="235" t="s">
        <v>5073</v>
      </c>
      <c r="F259" s="235" t="s">
        <v>721</v>
      </c>
      <c r="G259" s="235">
        <v>151</v>
      </c>
      <c r="H259" s="235"/>
      <c r="I259" s="235">
        <v>2</v>
      </c>
      <c r="J259" s="235">
        <v>300</v>
      </c>
      <c r="K259" s="235">
        <v>26</v>
      </c>
      <c r="L259" s="235"/>
      <c r="M259" s="235"/>
      <c r="N259" s="235"/>
      <c r="O259" s="208" t="s">
        <v>4491</v>
      </c>
      <c r="P259" s="235" t="s">
        <v>4816</v>
      </c>
      <c r="Q259" s="236">
        <v>40490</v>
      </c>
      <c r="R259" s="1">
        <v>1.61</v>
      </c>
      <c r="S259" s="1">
        <v>25.3</v>
      </c>
      <c r="V259" s="1">
        <v>16800</v>
      </c>
      <c r="W259" s="182">
        <f t="shared" si="12"/>
        <v>43.994999999999997</v>
      </c>
      <c r="X259" s="1" t="s">
        <v>4868</v>
      </c>
      <c r="AA259" s="183">
        <f t="shared" si="13"/>
        <v>99.272727272727266</v>
      </c>
      <c r="AB259" s="183">
        <f t="shared" si="14"/>
        <v>54.201839999999997</v>
      </c>
      <c r="AE259" s="183">
        <f t="shared" si="15"/>
        <v>906</v>
      </c>
    </row>
    <row r="260" spans="3:32" x14ac:dyDescent="0.2">
      <c r="C260" s="243" t="s">
        <v>4453</v>
      </c>
      <c r="D260" s="356"/>
      <c r="E260" s="245"/>
      <c r="F260" s="245"/>
      <c r="G260" s="245"/>
      <c r="H260" s="245"/>
      <c r="I260" s="245"/>
      <c r="J260" s="245"/>
      <c r="K260" s="245"/>
      <c r="L260" s="245"/>
      <c r="M260" s="245"/>
      <c r="N260" s="245"/>
      <c r="O260" s="245"/>
      <c r="P260" s="245"/>
      <c r="Q260" s="247"/>
    </row>
    <row r="261" spans="3:32" x14ac:dyDescent="0.2">
      <c r="C261" s="212" t="s">
        <v>5084</v>
      </c>
      <c r="D261" s="217" t="s">
        <v>4898</v>
      </c>
      <c r="E261" s="214" t="s">
        <v>5085</v>
      </c>
      <c r="F261" s="214" t="s">
        <v>721</v>
      </c>
      <c r="G261" s="214">
        <v>150</v>
      </c>
      <c r="I261" s="214">
        <v>2</v>
      </c>
      <c r="J261" s="214">
        <v>250</v>
      </c>
      <c r="K261" s="200">
        <v>26</v>
      </c>
      <c r="L261" s="200"/>
      <c r="M261" s="200"/>
      <c r="N261" s="200"/>
      <c r="O261" s="200" t="s">
        <v>4491</v>
      </c>
      <c r="P261" s="214" t="s">
        <v>669</v>
      </c>
      <c r="Q261" s="365">
        <v>40514</v>
      </c>
      <c r="R261" s="1">
        <v>1.61</v>
      </c>
      <c r="S261" s="1">
        <v>25.3</v>
      </c>
      <c r="V261" s="1">
        <v>16800</v>
      </c>
      <c r="W261" s="182">
        <f>41.9*1.05</f>
        <v>43.994999999999997</v>
      </c>
      <c r="X261" s="1" t="s">
        <v>4868</v>
      </c>
      <c r="AA261" s="183">
        <f>K261*100*R261*(J261*I261)/(S261*1000)</f>
        <v>82.727272727272734</v>
      </c>
      <c r="AB261" s="183">
        <f>(V261*(J261*I261)*1.1)/9000*W261/1000</f>
        <v>45.168199999999999</v>
      </c>
      <c r="AE261" s="183">
        <f>J261*I261*(G261/100)</f>
        <v>750</v>
      </c>
    </row>
    <row r="262" spans="3:32" x14ac:dyDescent="0.2">
      <c r="C262" s="223" t="s">
        <v>5084</v>
      </c>
      <c r="D262" s="217" t="s">
        <v>4899</v>
      </c>
      <c r="E262" s="214" t="s">
        <v>5085</v>
      </c>
      <c r="F262" s="214" t="s">
        <v>721</v>
      </c>
      <c r="G262" s="214">
        <v>151</v>
      </c>
      <c r="I262" s="214">
        <v>2</v>
      </c>
      <c r="J262" s="214">
        <v>300</v>
      </c>
      <c r="K262" s="200">
        <v>26</v>
      </c>
      <c r="L262" s="200"/>
      <c r="M262" s="200"/>
      <c r="N262" s="200"/>
      <c r="O262" s="200" t="s">
        <v>4491</v>
      </c>
      <c r="P262" s="214" t="s">
        <v>663</v>
      </c>
      <c r="Q262" s="216">
        <v>40518</v>
      </c>
      <c r="W262" s="182"/>
      <c r="AA262" s="183"/>
      <c r="AB262" s="183"/>
      <c r="AE262" s="183">
        <f>J262*I262*(G262/100)</f>
        <v>906</v>
      </c>
    </row>
    <row r="263" spans="3:32" x14ac:dyDescent="0.2">
      <c r="C263" s="223" t="s">
        <v>5084</v>
      </c>
      <c r="D263" s="217" t="s">
        <v>4900</v>
      </c>
      <c r="E263" s="214" t="s">
        <v>5085</v>
      </c>
      <c r="F263" s="214" t="s">
        <v>721</v>
      </c>
      <c r="G263" s="214">
        <v>151</v>
      </c>
      <c r="I263" s="214">
        <v>2</v>
      </c>
      <c r="J263" s="214">
        <v>18</v>
      </c>
      <c r="K263" s="200">
        <v>26</v>
      </c>
      <c r="L263" s="200"/>
      <c r="M263" s="200"/>
      <c r="N263" s="200"/>
      <c r="O263" s="200" t="s">
        <v>4491</v>
      </c>
      <c r="P263" s="214" t="s">
        <v>4816</v>
      </c>
      <c r="Q263" s="216">
        <v>40518</v>
      </c>
      <c r="W263" s="182"/>
      <c r="AA263" s="183"/>
      <c r="AB263" s="183"/>
      <c r="AE263" s="183">
        <f>J263*I263*(G263/100)</f>
        <v>54.36</v>
      </c>
    </row>
    <row r="264" spans="3:32" x14ac:dyDescent="0.2">
      <c r="C264" s="223" t="s">
        <v>5084</v>
      </c>
      <c r="D264" s="217" t="s">
        <v>4901</v>
      </c>
      <c r="E264" s="214" t="s">
        <v>5086</v>
      </c>
      <c r="F264" s="214">
        <v>238312</v>
      </c>
      <c r="G264" s="214">
        <v>303</v>
      </c>
      <c r="I264" s="214">
        <v>1</v>
      </c>
      <c r="J264" s="214">
        <v>220</v>
      </c>
      <c r="K264" s="200">
        <v>38</v>
      </c>
      <c r="L264" s="200"/>
      <c r="M264" s="200"/>
      <c r="N264" s="200"/>
      <c r="O264" s="200" t="s">
        <v>4451</v>
      </c>
      <c r="P264" s="214" t="s">
        <v>4816</v>
      </c>
      <c r="Q264" s="216">
        <v>40520</v>
      </c>
      <c r="W264" s="182"/>
      <c r="AA264" s="183"/>
      <c r="AB264" s="183"/>
      <c r="AE264" s="183">
        <f>J264*I264*(G264/100)</f>
        <v>666.59999999999991</v>
      </c>
    </row>
    <row r="265" spans="3:32" ht="13.5" thickBot="1" x14ac:dyDescent="0.25">
      <c r="C265" s="237" t="s">
        <v>5084</v>
      </c>
      <c r="D265" s="234" t="s">
        <v>4902</v>
      </c>
      <c r="E265" s="235" t="s">
        <v>5087</v>
      </c>
      <c r="F265" s="235" t="s">
        <v>3635</v>
      </c>
      <c r="G265" s="235">
        <v>151</v>
      </c>
      <c r="H265" s="235"/>
      <c r="I265" s="235">
        <v>2</v>
      </c>
      <c r="J265" s="235">
        <v>260</v>
      </c>
      <c r="K265" s="208">
        <v>54</v>
      </c>
      <c r="L265" s="208"/>
      <c r="M265" s="208"/>
      <c r="N265" s="208"/>
      <c r="O265" s="208" t="s">
        <v>4451</v>
      </c>
      <c r="P265" s="235" t="s">
        <v>663</v>
      </c>
      <c r="Q265" s="236">
        <v>40527</v>
      </c>
      <c r="W265" s="182"/>
      <c r="AA265" s="183"/>
      <c r="AB265" s="183"/>
      <c r="AE265" s="183">
        <f>J265*I265*(G265/100)</f>
        <v>785.2</v>
      </c>
    </row>
    <row r="266" spans="3:32" hidden="1" x14ac:dyDescent="0.2"/>
    <row r="267" spans="3:32" ht="13.5" thickBot="1" x14ac:dyDescent="0.25">
      <c r="C267" s="279"/>
      <c r="D267" s="279"/>
      <c r="E267" s="281"/>
      <c r="F267" s="282" t="s">
        <v>2288</v>
      </c>
      <c r="G267" s="281"/>
      <c r="H267" s="281"/>
      <c r="I267" s="281"/>
      <c r="J267" s="281"/>
      <c r="K267" s="281"/>
      <c r="L267" s="281"/>
      <c r="M267" s="281"/>
      <c r="N267" s="281"/>
      <c r="O267" s="281"/>
      <c r="P267" s="281"/>
      <c r="Q267" s="284"/>
    </row>
    <row r="268" spans="3:32" x14ac:dyDescent="0.2">
      <c r="C268" s="223" t="s">
        <v>5084</v>
      </c>
      <c r="D268" s="223" t="s">
        <v>4903</v>
      </c>
      <c r="E268" s="214" t="s">
        <v>5088</v>
      </c>
      <c r="F268" s="214" t="s">
        <v>919</v>
      </c>
      <c r="G268" s="214">
        <v>150</v>
      </c>
      <c r="I268" s="214">
        <v>2</v>
      </c>
      <c r="J268" s="214">
        <v>344</v>
      </c>
      <c r="K268" s="214">
        <v>50</v>
      </c>
      <c r="O268" s="214" t="s">
        <v>920</v>
      </c>
      <c r="P268" s="214" t="s">
        <v>669</v>
      </c>
      <c r="Q268" s="216">
        <v>40548</v>
      </c>
      <c r="AF268" s="419">
        <f t="shared" ref="AF268:AF299" si="16">K268*J268*100/1000</f>
        <v>1720</v>
      </c>
    </row>
    <row r="269" spans="3:32" x14ac:dyDescent="0.2">
      <c r="C269" s="223" t="s">
        <v>5084</v>
      </c>
      <c r="D269" s="223" t="s">
        <v>4904</v>
      </c>
      <c r="E269" s="214" t="s">
        <v>921</v>
      </c>
      <c r="F269" s="214" t="s">
        <v>922</v>
      </c>
      <c r="G269" s="214">
        <v>303</v>
      </c>
      <c r="I269" s="214">
        <v>1</v>
      </c>
      <c r="J269" s="214">
        <v>110</v>
      </c>
      <c r="K269" s="214">
        <v>63</v>
      </c>
      <c r="O269" s="214" t="s">
        <v>4556</v>
      </c>
      <c r="P269" s="214" t="s">
        <v>669</v>
      </c>
      <c r="Q269" s="216">
        <v>40550</v>
      </c>
      <c r="AF269" s="419">
        <f t="shared" si="16"/>
        <v>693</v>
      </c>
    </row>
    <row r="270" spans="3:32" x14ac:dyDescent="0.2">
      <c r="C270" s="223" t="s">
        <v>5084</v>
      </c>
      <c r="D270" s="223" t="s">
        <v>4905</v>
      </c>
      <c r="E270" s="214" t="s">
        <v>923</v>
      </c>
      <c r="F270" s="214" t="s">
        <v>924</v>
      </c>
      <c r="G270" s="214">
        <v>303</v>
      </c>
      <c r="I270" s="214">
        <v>1</v>
      </c>
      <c r="J270" s="214">
        <v>130</v>
      </c>
      <c r="K270" s="214">
        <v>63</v>
      </c>
      <c r="O270" s="214" t="s">
        <v>4556</v>
      </c>
      <c r="P270" s="214" t="s">
        <v>4816</v>
      </c>
      <c r="Q270" s="216">
        <v>40554</v>
      </c>
      <c r="AF270" s="419">
        <f t="shared" si="16"/>
        <v>819</v>
      </c>
    </row>
    <row r="271" spans="3:32" x14ac:dyDescent="0.2">
      <c r="C271" s="223" t="s">
        <v>5084</v>
      </c>
      <c r="D271" s="223" t="s">
        <v>4906</v>
      </c>
      <c r="E271" s="214" t="s">
        <v>923</v>
      </c>
      <c r="F271" s="214" t="s">
        <v>924</v>
      </c>
      <c r="G271" s="214">
        <v>303</v>
      </c>
      <c r="I271" s="214">
        <v>1</v>
      </c>
      <c r="J271" s="214">
        <v>200</v>
      </c>
      <c r="K271" s="214">
        <v>63</v>
      </c>
      <c r="O271" s="214" t="s">
        <v>4556</v>
      </c>
      <c r="P271" s="214" t="s">
        <v>669</v>
      </c>
      <c r="Q271" s="216">
        <v>40560</v>
      </c>
      <c r="AF271" s="419">
        <f t="shared" si="16"/>
        <v>1260</v>
      </c>
    </row>
    <row r="272" spans="3:32" x14ac:dyDescent="0.2">
      <c r="C272" s="223" t="s">
        <v>5084</v>
      </c>
      <c r="D272" s="223" t="s">
        <v>4907</v>
      </c>
      <c r="E272" s="214" t="s">
        <v>925</v>
      </c>
      <c r="F272" s="214" t="s">
        <v>926</v>
      </c>
      <c r="G272" s="214">
        <v>303</v>
      </c>
      <c r="I272" s="214">
        <v>1</v>
      </c>
      <c r="J272" s="214">
        <v>50</v>
      </c>
      <c r="K272" s="214">
        <v>45</v>
      </c>
      <c r="O272" s="214" t="s">
        <v>4556</v>
      </c>
      <c r="P272" s="214" t="s">
        <v>669</v>
      </c>
      <c r="Q272" s="216">
        <v>40561</v>
      </c>
      <c r="AF272" s="419">
        <f t="shared" si="16"/>
        <v>225</v>
      </c>
    </row>
    <row r="273" spans="3:32" x14ac:dyDescent="0.2">
      <c r="C273" s="223" t="s">
        <v>5084</v>
      </c>
      <c r="D273" s="223" t="s">
        <v>4908</v>
      </c>
      <c r="E273" s="214" t="s">
        <v>927</v>
      </c>
      <c r="F273" s="214" t="s">
        <v>928</v>
      </c>
      <c r="G273" s="214">
        <v>151</v>
      </c>
      <c r="I273" s="214">
        <v>2</v>
      </c>
      <c r="J273" s="214">
        <v>300</v>
      </c>
      <c r="K273" s="214">
        <v>26</v>
      </c>
      <c r="O273" s="214" t="s">
        <v>4491</v>
      </c>
      <c r="P273" s="214" t="s">
        <v>669</v>
      </c>
      <c r="Q273" s="216">
        <v>40563</v>
      </c>
      <c r="AF273" s="419">
        <f t="shared" si="16"/>
        <v>780</v>
      </c>
    </row>
    <row r="274" spans="3:32" ht="13.5" thickBot="1" x14ac:dyDescent="0.25">
      <c r="C274" s="237" t="s">
        <v>5084</v>
      </c>
      <c r="D274" s="237" t="s">
        <v>4909</v>
      </c>
      <c r="E274" s="235" t="s">
        <v>927</v>
      </c>
      <c r="F274" s="235" t="s">
        <v>929</v>
      </c>
      <c r="G274" s="235">
        <v>151</v>
      </c>
      <c r="H274" s="235"/>
      <c r="I274" s="235">
        <v>2</v>
      </c>
      <c r="J274" s="235">
        <v>105</v>
      </c>
      <c r="K274" s="235">
        <v>26</v>
      </c>
      <c r="L274" s="235"/>
      <c r="M274" s="235"/>
      <c r="N274" s="235"/>
      <c r="O274" s="235" t="s">
        <v>4491</v>
      </c>
      <c r="P274" s="235" t="s">
        <v>669</v>
      </c>
      <c r="Q274" s="236">
        <v>40564</v>
      </c>
      <c r="AF274" s="419">
        <f t="shared" si="16"/>
        <v>273</v>
      </c>
    </row>
    <row r="275" spans="3:32" x14ac:dyDescent="0.2">
      <c r="C275" s="243" t="s">
        <v>4453</v>
      </c>
      <c r="D275" s="356"/>
      <c r="E275" s="245"/>
      <c r="F275" s="245"/>
      <c r="G275" s="245"/>
      <c r="H275" s="245"/>
      <c r="I275" s="245"/>
      <c r="J275" s="245"/>
      <c r="K275" s="245"/>
      <c r="L275" s="245"/>
      <c r="M275" s="245"/>
      <c r="N275" s="245"/>
      <c r="O275" s="245"/>
      <c r="P275" s="245"/>
      <c r="Q275" s="247"/>
      <c r="AF275" s="419">
        <f t="shared" si="16"/>
        <v>0</v>
      </c>
    </row>
    <row r="276" spans="3:32" x14ac:dyDescent="0.2">
      <c r="C276" s="223" t="s">
        <v>930</v>
      </c>
      <c r="D276" s="223" t="s">
        <v>4898</v>
      </c>
      <c r="E276" s="214" t="s">
        <v>931</v>
      </c>
      <c r="F276" s="214" t="s">
        <v>932</v>
      </c>
      <c r="G276" s="214">
        <v>303</v>
      </c>
      <c r="I276" s="214">
        <v>1</v>
      </c>
      <c r="J276" s="214">
        <v>12</v>
      </c>
      <c r="K276" s="214">
        <v>45</v>
      </c>
      <c r="O276" s="214" t="s">
        <v>4556</v>
      </c>
      <c r="P276" s="214" t="s">
        <v>669</v>
      </c>
      <c r="Q276" s="216">
        <v>40588</v>
      </c>
      <c r="R276" s="1">
        <v>3.21</v>
      </c>
      <c r="S276" s="1">
        <v>59.5</v>
      </c>
      <c r="V276" s="1">
        <v>33600</v>
      </c>
      <c r="W276" s="182">
        <f>41.9*1.05</f>
        <v>43.994999999999997</v>
      </c>
      <c r="X276" s="1" t="s">
        <v>4868</v>
      </c>
      <c r="AA276" s="183">
        <f>K276*100*R276*(J276*I276)/(S276*1000)</f>
        <v>2.9132773109243697</v>
      </c>
      <c r="AB276" s="183">
        <f>(V276*(J276*I276)*1.1)/9000*W276/1000</f>
        <v>2.1680736</v>
      </c>
      <c r="AE276" s="183">
        <f t="shared" ref="AE276:AE302" si="17">J276*I276*(G276/100)</f>
        <v>36.36</v>
      </c>
      <c r="AF276" s="419">
        <f t="shared" si="16"/>
        <v>54</v>
      </c>
    </row>
    <row r="277" spans="3:32" x14ac:dyDescent="0.2">
      <c r="C277" s="223" t="s">
        <v>930</v>
      </c>
      <c r="D277" s="223" t="s">
        <v>4899</v>
      </c>
      <c r="E277" s="214" t="s">
        <v>933</v>
      </c>
      <c r="F277" s="214" t="s">
        <v>633</v>
      </c>
      <c r="G277" s="214">
        <v>303</v>
      </c>
      <c r="I277" s="214">
        <v>1</v>
      </c>
      <c r="J277" s="214">
        <v>20</v>
      </c>
      <c r="K277" s="214">
        <v>36</v>
      </c>
      <c r="O277" s="214" t="s">
        <v>4556</v>
      </c>
      <c r="P277" s="214" t="s">
        <v>4816</v>
      </c>
      <c r="Q277" s="216">
        <v>40589</v>
      </c>
      <c r="R277" s="1">
        <v>3.21</v>
      </c>
      <c r="S277" s="1">
        <v>59.5</v>
      </c>
      <c r="V277" s="1">
        <v>33600</v>
      </c>
      <c r="W277" s="182">
        <f>41.9*1.05</f>
        <v>43.994999999999997</v>
      </c>
      <c r="X277" s="1" t="s">
        <v>4868</v>
      </c>
      <c r="AA277" s="183">
        <f>K277*100*R277*(J277*I277)/(S277*1000)</f>
        <v>3.8843697478991595</v>
      </c>
      <c r="AB277" s="183">
        <f>(V277*(J277*I277)*1.1)/9000*W277/1000</f>
        <v>3.6134560000000002</v>
      </c>
      <c r="AE277" s="183">
        <f t="shared" si="17"/>
        <v>60.599999999999994</v>
      </c>
      <c r="AF277" s="419">
        <f t="shared" si="16"/>
        <v>72</v>
      </c>
    </row>
    <row r="278" spans="3:32" x14ac:dyDescent="0.2">
      <c r="C278" s="223" t="s">
        <v>930</v>
      </c>
      <c r="D278" s="223" t="s">
        <v>4900</v>
      </c>
      <c r="E278" s="214" t="s">
        <v>934</v>
      </c>
      <c r="F278" s="214" t="s">
        <v>4046</v>
      </c>
      <c r="G278" s="214">
        <v>303</v>
      </c>
      <c r="I278" s="214">
        <v>1</v>
      </c>
      <c r="J278" s="214">
        <v>165</v>
      </c>
      <c r="K278" s="214">
        <v>45</v>
      </c>
      <c r="O278" s="214" t="s">
        <v>4451</v>
      </c>
      <c r="P278" s="214" t="s">
        <v>663</v>
      </c>
      <c r="Q278" s="216">
        <v>40595</v>
      </c>
      <c r="R278" s="1">
        <v>3.21</v>
      </c>
      <c r="S278" s="1">
        <v>72</v>
      </c>
      <c r="V278" s="1">
        <v>33600</v>
      </c>
      <c r="W278" s="182">
        <f>41.9*1.05</f>
        <v>43.994999999999997</v>
      </c>
      <c r="X278" s="1" t="s">
        <v>4868</v>
      </c>
      <c r="AA278" s="183">
        <f>K278*100*R278*(J278*I278)/(S278*1000)</f>
        <v>33.103124999999999</v>
      </c>
      <c r="AB278" s="183">
        <f>(V278*(J278*I278)*1.1)/9000*W278/1000</f>
        <v>29.811012000000005</v>
      </c>
      <c r="AE278" s="183">
        <f t="shared" si="17"/>
        <v>499.95</v>
      </c>
      <c r="AF278" s="419">
        <f t="shared" si="16"/>
        <v>742.5</v>
      </c>
    </row>
    <row r="279" spans="3:32" ht="13.5" thickBot="1" x14ac:dyDescent="0.25">
      <c r="C279" s="237" t="s">
        <v>930</v>
      </c>
      <c r="D279" s="237" t="s">
        <v>4901</v>
      </c>
      <c r="E279" s="235" t="s">
        <v>935</v>
      </c>
      <c r="F279" s="235" t="s">
        <v>936</v>
      </c>
      <c r="G279" s="235">
        <v>303</v>
      </c>
      <c r="H279" s="235"/>
      <c r="I279" s="235">
        <v>1</v>
      </c>
      <c r="J279" s="235">
        <v>165</v>
      </c>
      <c r="K279" s="235">
        <v>45</v>
      </c>
      <c r="L279" s="235"/>
      <c r="M279" s="235"/>
      <c r="N279" s="235"/>
      <c r="O279" s="235" t="s">
        <v>4451</v>
      </c>
      <c r="P279" s="235" t="s">
        <v>663</v>
      </c>
      <c r="Q279" s="236">
        <v>40597</v>
      </c>
      <c r="R279" s="1">
        <v>3.21</v>
      </c>
      <c r="S279" s="1">
        <v>72</v>
      </c>
      <c r="V279" s="1">
        <v>33600</v>
      </c>
      <c r="W279" s="182">
        <f>41.9*1.05</f>
        <v>43.994999999999997</v>
      </c>
      <c r="X279" s="1" t="s">
        <v>4868</v>
      </c>
      <c r="AA279" s="183">
        <f>K279*100*R279*(J279*I279)/(S279*1000)</f>
        <v>33.103124999999999</v>
      </c>
      <c r="AB279" s="183">
        <f>(V279*(J279*I279)*1.1)/9000*W279/1000</f>
        <v>29.811012000000005</v>
      </c>
      <c r="AE279" s="183">
        <f t="shared" si="17"/>
        <v>499.95</v>
      </c>
      <c r="AF279" s="419">
        <f t="shared" si="16"/>
        <v>742.5</v>
      </c>
    </row>
    <row r="280" spans="3:32" x14ac:dyDescent="0.2">
      <c r="C280" s="223" t="s">
        <v>930</v>
      </c>
      <c r="D280" s="223" t="s">
        <v>4902</v>
      </c>
      <c r="E280" s="214" t="s">
        <v>900</v>
      </c>
      <c r="F280" s="214" t="s">
        <v>3219</v>
      </c>
      <c r="G280" s="214">
        <v>303</v>
      </c>
      <c r="I280" s="214">
        <v>1</v>
      </c>
      <c r="J280" s="214">
        <v>300</v>
      </c>
      <c r="K280" s="214">
        <v>50</v>
      </c>
      <c r="O280" s="214" t="s">
        <v>1407</v>
      </c>
      <c r="P280" s="214" t="s">
        <v>4816</v>
      </c>
      <c r="Q280" s="216">
        <v>40603</v>
      </c>
      <c r="AE280" s="183">
        <f t="shared" si="17"/>
        <v>908.99999999999989</v>
      </c>
      <c r="AF280" s="419">
        <f t="shared" si="16"/>
        <v>1500</v>
      </c>
    </row>
    <row r="281" spans="3:32" x14ac:dyDescent="0.2">
      <c r="C281" s="223" t="s">
        <v>930</v>
      </c>
      <c r="D281" s="223" t="s">
        <v>4903</v>
      </c>
      <c r="E281" s="214" t="s">
        <v>937</v>
      </c>
      <c r="F281" s="214">
        <v>250102</v>
      </c>
      <c r="G281" s="214">
        <v>303</v>
      </c>
      <c r="I281" s="214">
        <v>1</v>
      </c>
      <c r="J281" s="214">
        <v>250</v>
      </c>
      <c r="K281" s="214">
        <v>50</v>
      </c>
      <c r="O281" s="214" t="s">
        <v>938</v>
      </c>
      <c r="P281" s="214" t="s">
        <v>4816</v>
      </c>
      <c r="Q281" s="216">
        <v>40609</v>
      </c>
      <c r="AE281" s="183">
        <f t="shared" si="17"/>
        <v>757.5</v>
      </c>
      <c r="AF281" s="419">
        <f t="shared" si="16"/>
        <v>1250</v>
      </c>
    </row>
    <row r="282" spans="3:32" x14ac:dyDescent="0.2">
      <c r="C282" s="223" t="s">
        <v>930</v>
      </c>
      <c r="D282" s="223" t="s">
        <v>4904</v>
      </c>
      <c r="E282" s="214" t="s">
        <v>939</v>
      </c>
      <c r="F282" s="214" t="s">
        <v>940</v>
      </c>
      <c r="G282" s="214">
        <v>303</v>
      </c>
      <c r="I282" s="214">
        <v>1</v>
      </c>
      <c r="J282" s="214">
        <v>110</v>
      </c>
      <c r="K282" s="214">
        <v>45</v>
      </c>
      <c r="O282" s="214" t="s">
        <v>4556</v>
      </c>
      <c r="P282" s="214" t="s">
        <v>2277</v>
      </c>
      <c r="Q282" s="216">
        <v>40610</v>
      </c>
      <c r="AE282" s="183">
        <f t="shared" si="17"/>
        <v>333.29999999999995</v>
      </c>
      <c r="AF282" s="419">
        <f t="shared" si="16"/>
        <v>495</v>
      </c>
    </row>
    <row r="283" spans="3:32" x14ac:dyDescent="0.2">
      <c r="C283" s="223" t="s">
        <v>930</v>
      </c>
      <c r="D283" s="223" t="s">
        <v>4905</v>
      </c>
      <c r="E283" s="214" t="s">
        <v>941</v>
      </c>
      <c r="F283" s="214" t="s">
        <v>4079</v>
      </c>
      <c r="G283" s="214">
        <v>303</v>
      </c>
      <c r="I283" s="214">
        <v>1</v>
      </c>
      <c r="J283" s="214">
        <v>141</v>
      </c>
      <c r="K283" s="214">
        <v>36</v>
      </c>
      <c r="O283" s="214" t="s">
        <v>4556</v>
      </c>
      <c r="P283" s="214" t="s">
        <v>663</v>
      </c>
      <c r="Q283" s="216">
        <v>40611</v>
      </c>
      <c r="AE283" s="183">
        <f t="shared" si="17"/>
        <v>427.22999999999996</v>
      </c>
      <c r="AF283" s="419">
        <f t="shared" si="16"/>
        <v>507.6</v>
      </c>
    </row>
    <row r="284" spans="3:32" x14ac:dyDescent="0.2">
      <c r="C284" s="223" t="s">
        <v>930</v>
      </c>
      <c r="D284" s="223" t="s">
        <v>4906</v>
      </c>
      <c r="E284" s="214" t="s">
        <v>942</v>
      </c>
      <c r="F284" s="214" t="s">
        <v>943</v>
      </c>
      <c r="G284" s="214">
        <v>303</v>
      </c>
      <c r="I284" s="214">
        <v>1</v>
      </c>
      <c r="J284" s="214">
        <v>40</v>
      </c>
      <c r="K284" s="214">
        <v>45</v>
      </c>
      <c r="O284" s="214" t="s">
        <v>1415</v>
      </c>
      <c r="P284" s="214" t="s">
        <v>4816</v>
      </c>
      <c r="Q284" s="216">
        <v>40612</v>
      </c>
      <c r="AE284" s="183">
        <f t="shared" si="17"/>
        <v>121.19999999999999</v>
      </c>
      <c r="AF284" s="419">
        <f t="shared" si="16"/>
        <v>180</v>
      </c>
    </row>
    <row r="285" spans="3:32" x14ac:dyDescent="0.2">
      <c r="C285" s="223" t="s">
        <v>930</v>
      </c>
      <c r="D285" s="223" t="s">
        <v>4907</v>
      </c>
      <c r="E285" s="214" t="s">
        <v>944</v>
      </c>
      <c r="F285" s="214" t="s">
        <v>945</v>
      </c>
      <c r="G285" s="214">
        <v>303</v>
      </c>
      <c r="I285" s="214">
        <v>1</v>
      </c>
      <c r="J285" s="214">
        <v>110</v>
      </c>
      <c r="K285" s="214">
        <v>63</v>
      </c>
      <c r="O285" s="214" t="s">
        <v>4556</v>
      </c>
      <c r="P285" s="214" t="s">
        <v>669</v>
      </c>
      <c r="Q285" s="216">
        <v>40616</v>
      </c>
      <c r="AE285" s="183">
        <f t="shared" si="17"/>
        <v>333.29999999999995</v>
      </c>
      <c r="AF285" s="419">
        <f t="shared" si="16"/>
        <v>693</v>
      </c>
    </row>
    <row r="286" spans="3:32" x14ac:dyDescent="0.2">
      <c r="C286" s="223" t="s">
        <v>930</v>
      </c>
      <c r="D286" s="223" t="s">
        <v>4908</v>
      </c>
      <c r="E286" s="214" t="s">
        <v>946</v>
      </c>
      <c r="F286" s="214" t="s">
        <v>634</v>
      </c>
      <c r="G286" s="214">
        <v>303</v>
      </c>
      <c r="I286" s="214">
        <v>1</v>
      </c>
      <c r="J286" s="214">
        <v>44</v>
      </c>
      <c r="K286" s="214">
        <v>36</v>
      </c>
      <c r="O286" s="214" t="s">
        <v>4556</v>
      </c>
      <c r="P286" s="214" t="s">
        <v>4816</v>
      </c>
      <c r="Q286" s="216">
        <v>40616</v>
      </c>
      <c r="AE286" s="183">
        <f t="shared" si="17"/>
        <v>133.32</v>
      </c>
      <c r="AF286" s="419">
        <f t="shared" si="16"/>
        <v>158.4</v>
      </c>
    </row>
    <row r="287" spans="3:32" x14ac:dyDescent="0.2">
      <c r="C287" s="223" t="s">
        <v>930</v>
      </c>
      <c r="D287" s="217" t="s">
        <v>4909</v>
      </c>
      <c r="E287" s="214" t="s">
        <v>2328</v>
      </c>
      <c r="F287" s="214" t="s">
        <v>4343</v>
      </c>
      <c r="G287" s="214">
        <v>151</v>
      </c>
      <c r="I287" s="214">
        <v>2</v>
      </c>
      <c r="J287" s="214">
        <v>250</v>
      </c>
      <c r="K287" s="200">
        <v>45</v>
      </c>
      <c r="L287" s="200"/>
      <c r="M287" s="200"/>
      <c r="N287" s="200"/>
      <c r="O287" s="200" t="s">
        <v>4451</v>
      </c>
      <c r="P287" s="214" t="s">
        <v>4816</v>
      </c>
      <c r="Q287" s="216">
        <v>40619</v>
      </c>
      <c r="W287" s="182"/>
      <c r="AA287" s="183"/>
      <c r="AB287" s="183"/>
      <c r="AE287" s="183">
        <f t="shared" si="17"/>
        <v>755</v>
      </c>
      <c r="AF287" s="419">
        <f t="shared" si="16"/>
        <v>1125</v>
      </c>
    </row>
    <row r="288" spans="3:32" x14ac:dyDescent="0.2">
      <c r="C288" s="223" t="s">
        <v>930</v>
      </c>
      <c r="D288" s="223" t="s">
        <v>4910</v>
      </c>
      <c r="E288" s="214" t="s">
        <v>947</v>
      </c>
      <c r="F288" s="214" t="s">
        <v>860</v>
      </c>
      <c r="G288" s="214">
        <v>151</v>
      </c>
      <c r="I288" s="214">
        <v>2</v>
      </c>
      <c r="J288" s="214">
        <v>20</v>
      </c>
      <c r="K288" s="214">
        <v>54</v>
      </c>
      <c r="O288" s="214" t="s">
        <v>4451</v>
      </c>
      <c r="P288" s="214" t="s">
        <v>669</v>
      </c>
      <c r="Q288" s="216">
        <v>40620</v>
      </c>
      <c r="AE288" s="183">
        <f t="shared" si="17"/>
        <v>60.4</v>
      </c>
      <c r="AF288" s="419">
        <f t="shared" si="16"/>
        <v>108</v>
      </c>
    </row>
    <row r="289" spans="3:32" x14ac:dyDescent="0.2">
      <c r="C289" s="223" t="s">
        <v>930</v>
      </c>
      <c r="D289" s="223" t="s">
        <v>4911</v>
      </c>
      <c r="E289" s="214" t="s">
        <v>948</v>
      </c>
      <c r="F289" s="214" t="s">
        <v>949</v>
      </c>
      <c r="G289" s="214">
        <v>151</v>
      </c>
      <c r="I289" s="214">
        <v>2</v>
      </c>
      <c r="J289" s="214">
        <v>5</v>
      </c>
      <c r="K289" s="214">
        <v>45</v>
      </c>
      <c r="O289" s="214" t="s">
        <v>4556</v>
      </c>
      <c r="P289" s="214" t="s">
        <v>669</v>
      </c>
      <c r="Q289" s="216">
        <v>40620</v>
      </c>
      <c r="AE289" s="183">
        <f t="shared" si="17"/>
        <v>15.1</v>
      </c>
      <c r="AF289" s="419">
        <f t="shared" si="16"/>
        <v>22.5</v>
      </c>
    </row>
    <row r="290" spans="3:32" x14ac:dyDescent="0.2">
      <c r="C290" s="223" t="s">
        <v>930</v>
      </c>
      <c r="D290" s="223" t="s">
        <v>3639</v>
      </c>
      <c r="E290" s="214" t="s">
        <v>4984</v>
      </c>
      <c r="F290" s="214" t="s">
        <v>950</v>
      </c>
      <c r="G290" s="214">
        <v>151</v>
      </c>
      <c r="I290" s="214">
        <v>2</v>
      </c>
      <c r="J290" s="214">
        <v>5</v>
      </c>
      <c r="K290" s="214">
        <v>45</v>
      </c>
      <c r="O290" s="214" t="s">
        <v>4556</v>
      </c>
      <c r="P290" s="214" t="s">
        <v>669</v>
      </c>
      <c r="Q290" s="216">
        <v>40620</v>
      </c>
      <c r="AE290" s="183">
        <f t="shared" si="17"/>
        <v>15.1</v>
      </c>
      <c r="AF290" s="419">
        <f t="shared" si="16"/>
        <v>22.5</v>
      </c>
    </row>
    <row r="291" spans="3:32" x14ac:dyDescent="0.2">
      <c r="C291" s="223" t="s">
        <v>930</v>
      </c>
      <c r="D291" s="223" t="s">
        <v>4912</v>
      </c>
      <c r="E291" s="214" t="s">
        <v>861</v>
      </c>
      <c r="F291" s="214" t="s">
        <v>951</v>
      </c>
      <c r="G291" s="214">
        <v>151</v>
      </c>
      <c r="I291" s="214">
        <v>2</v>
      </c>
      <c r="J291" s="214">
        <v>10</v>
      </c>
      <c r="K291" s="214">
        <v>25</v>
      </c>
      <c r="O291" s="214" t="s">
        <v>952</v>
      </c>
      <c r="P291" s="214" t="s">
        <v>663</v>
      </c>
      <c r="Q291" s="216">
        <v>40620</v>
      </c>
      <c r="AE291" s="183">
        <f t="shared" si="17"/>
        <v>30.2</v>
      </c>
      <c r="AF291" s="419">
        <f t="shared" si="16"/>
        <v>25</v>
      </c>
    </row>
    <row r="292" spans="3:32" x14ac:dyDescent="0.2">
      <c r="C292" s="223" t="s">
        <v>930</v>
      </c>
      <c r="D292" s="223" t="s">
        <v>4913</v>
      </c>
      <c r="E292" s="214" t="s">
        <v>953</v>
      </c>
      <c r="F292" s="214" t="s">
        <v>954</v>
      </c>
      <c r="G292" s="214">
        <v>151</v>
      </c>
      <c r="I292" s="214">
        <v>2</v>
      </c>
      <c r="J292" s="214">
        <v>3.5</v>
      </c>
      <c r="K292" s="214">
        <v>45</v>
      </c>
      <c r="O292" s="214" t="s">
        <v>1415</v>
      </c>
      <c r="P292" s="214" t="s">
        <v>663</v>
      </c>
      <c r="Q292" s="216">
        <v>40620</v>
      </c>
      <c r="AE292" s="183">
        <f t="shared" si="17"/>
        <v>10.57</v>
      </c>
      <c r="AF292" s="419">
        <f t="shared" si="16"/>
        <v>15.75</v>
      </c>
    </row>
    <row r="293" spans="3:32" x14ac:dyDescent="0.2">
      <c r="C293" s="223" t="s">
        <v>930</v>
      </c>
      <c r="D293" s="223" t="s">
        <v>4914</v>
      </c>
      <c r="E293" s="214" t="s">
        <v>955</v>
      </c>
      <c r="F293" s="214" t="s">
        <v>956</v>
      </c>
      <c r="G293" s="214">
        <v>151</v>
      </c>
      <c r="I293" s="214">
        <v>2</v>
      </c>
      <c r="J293" s="214">
        <v>5</v>
      </c>
      <c r="K293" s="214">
        <v>45</v>
      </c>
      <c r="O293" s="214" t="s">
        <v>4556</v>
      </c>
      <c r="P293" s="214" t="s">
        <v>663</v>
      </c>
      <c r="Q293" s="216">
        <v>40620</v>
      </c>
      <c r="AE293" s="183">
        <f t="shared" si="17"/>
        <v>15.1</v>
      </c>
      <c r="AF293" s="419">
        <f t="shared" si="16"/>
        <v>22.5</v>
      </c>
    </row>
    <row r="294" spans="3:32" x14ac:dyDescent="0.2">
      <c r="C294" s="223" t="s">
        <v>930</v>
      </c>
      <c r="D294" s="223" t="s">
        <v>4915</v>
      </c>
      <c r="E294" s="214" t="s">
        <v>957</v>
      </c>
      <c r="F294" s="214" t="s">
        <v>475</v>
      </c>
      <c r="G294" s="214">
        <v>303</v>
      </c>
      <c r="I294" s="214">
        <v>1</v>
      </c>
      <c r="J294" s="214">
        <v>25.5</v>
      </c>
      <c r="K294" s="214">
        <v>63</v>
      </c>
      <c r="O294" s="214" t="s">
        <v>4556</v>
      </c>
      <c r="P294" s="214" t="s">
        <v>4816</v>
      </c>
      <c r="Q294" s="216">
        <v>40623</v>
      </c>
      <c r="AE294" s="183">
        <f t="shared" si="17"/>
        <v>77.265000000000001</v>
      </c>
      <c r="AF294" s="419">
        <f t="shared" si="16"/>
        <v>160.65</v>
      </c>
    </row>
    <row r="295" spans="3:32" x14ac:dyDescent="0.2">
      <c r="C295" s="223" t="s">
        <v>930</v>
      </c>
      <c r="D295" s="223" t="s">
        <v>1748</v>
      </c>
      <c r="E295" s="214" t="s">
        <v>410</v>
      </c>
      <c r="F295" s="214" t="s">
        <v>411</v>
      </c>
      <c r="G295" s="214">
        <v>303</v>
      </c>
      <c r="I295" s="214">
        <v>1</v>
      </c>
      <c r="J295" s="214">
        <v>50</v>
      </c>
      <c r="K295" s="214">
        <v>45</v>
      </c>
      <c r="O295" s="214" t="s">
        <v>4556</v>
      </c>
      <c r="P295" s="214" t="s">
        <v>4816</v>
      </c>
      <c r="Q295" s="216">
        <v>40623</v>
      </c>
      <c r="AE295" s="183">
        <f t="shared" si="17"/>
        <v>151.5</v>
      </c>
      <c r="AF295" s="419">
        <f t="shared" si="16"/>
        <v>225</v>
      </c>
    </row>
    <row r="296" spans="3:32" x14ac:dyDescent="0.2">
      <c r="C296" s="223" t="s">
        <v>930</v>
      </c>
      <c r="D296" s="223" t="s">
        <v>1749</v>
      </c>
      <c r="E296" s="214" t="s">
        <v>958</v>
      </c>
      <c r="F296" s="214" t="s">
        <v>3994</v>
      </c>
      <c r="G296" s="214">
        <v>303</v>
      </c>
      <c r="I296" s="214">
        <v>1</v>
      </c>
      <c r="J296" s="214">
        <v>50</v>
      </c>
      <c r="K296" s="214">
        <v>45</v>
      </c>
      <c r="O296" s="214" t="s">
        <v>4556</v>
      </c>
      <c r="P296" s="214" t="s">
        <v>4816</v>
      </c>
      <c r="Q296" s="216">
        <v>40624</v>
      </c>
      <c r="AE296" s="183">
        <f t="shared" si="17"/>
        <v>151.5</v>
      </c>
      <c r="AF296" s="419">
        <f t="shared" si="16"/>
        <v>225</v>
      </c>
    </row>
    <row r="297" spans="3:32" x14ac:dyDescent="0.2">
      <c r="C297" s="223" t="s">
        <v>930</v>
      </c>
      <c r="D297" s="223" t="s">
        <v>1750</v>
      </c>
      <c r="E297" s="214" t="s">
        <v>959</v>
      </c>
      <c r="F297" s="214" t="s">
        <v>3830</v>
      </c>
      <c r="G297" s="214">
        <v>303</v>
      </c>
      <c r="I297" s="214">
        <v>1</v>
      </c>
      <c r="J297" s="214">
        <v>50</v>
      </c>
      <c r="K297" s="214">
        <v>36</v>
      </c>
      <c r="O297" s="214" t="s">
        <v>4556</v>
      </c>
      <c r="P297" s="214" t="s">
        <v>4816</v>
      </c>
      <c r="Q297" s="216">
        <v>40625</v>
      </c>
      <c r="AE297" s="183">
        <f t="shared" si="17"/>
        <v>151.5</v>
      </c>
      <c r="AF297" s="419">
        <f t="shared" si="16"/>
        <v>180</v>
      </c>
    </row>
    <row r="298" spans="3:32" x14ac:dyDescent="0.2">
      <c r="C298" s="223" t="s">
        <v>930</v>
      </c>
      <c r="D298" s="223" t="s">
        <v>1751</v>
      </c>
      <c r="E298" s="214" t="s">
        <v>960</v>
      </c>
      <c r="F298" s="214" t="s">
        <v>35</v>
      </c>
      <c r="G298" s="214">
        <v>303</v>
      </c>
      <c r="I298" s="214">
        <v>1</v>
      </c>
      <c r="J298" s="214">
        <v>330</v>
      </c>
      <c r="K298" s="214">
        <v>45</v>
      </c>
      <c r="O298" s="214" t="s">
        <v>4451</v>
      </c>
      <c r="P298" s="214" t="s">
        <v>4816</v>
      </c>
      <c r="Q298" s="216">
        <v>40630</v>
      </c>
      <c r="AE298" s="183">
        <f t="shared" si="17"/>
        <v>999.9</v>
      </c>
      <c r="AF298" s="419">
        <f t="shared" si="16"/>
        <v>1485</v>
      </c>
    </row>
    <row r="299" spans="3:32" ht="13.5" thickBot="1" x14ac:dyDescent="0.25">
      <c r="C299" s="237" t="s">
        <v>930</v>
      </c>
      <c r="D299" s="237" t="s">
        <v>1756</v>
      </c>
      <c r="E299" s="235" t="s">
        <v>961</v>
      </c>
      <c r="F299" s="235" t="s">
        <v>962</v>
      </c>
      <c r="G299" s="235">
        <v>303</v>
      </c>
      <c r="H299" s="235"/>
      <c r="I299" s="235">
        <v>1</v>
      </c>
      <c r="J299" s="235">
        <v>165</v>
      </c>
      <c r="K299" s="235">
        <v>45</v>
      </c>
      <c r="L299" s="235"/>
      <c r="M299" s="235"/>
      <c r="N299" s="235"/>
      <c r="O299" s="235" t="s">
        <v>4556</v>
      </c>
      <c r="P299" s="235" t="s">
        <v>669</v>
      </c>
      <c r="Q299" s="236">
        <v>40633</v>
      </c>
      <c r="AE299" s="183">
        <f t="shared" si="17"/>
        <v>499.95</v>
      </c>
      <c r="AF299" s="419">
        <f t="shared" si="16"/>
        <v>742.5</v>
      </c>
    </row>
    <row r="300" spans="3:32" x14ac:dyDescent="0.2">
      <c r="C300" s="223" t="s">
        <v>930</v>
      </c>
      <c r="D300" s="223" t="s">
        <v>774</v>
      </c>
      <c r="E300" s="214" t="s">
        <v>941</v>
      </c>
      <c r="F300" s="214" t="s">
        <v>4079</v>
      </c>
      <c r="G300" s="214">
        <v>303</v>
      </c>
      <c r="I300" s="214">
        <v>1</v>
      </c>
      <c r="J300" s="214">
        <v>85</v>
      </c>
      <c r="K300" s="214">
        <v>36</v>
      </c>
      <c r="O300" s="214" t="s">
        <v>4556</v>
      </c>
      <c r="P300" s="214" t="s">
        <v>669</v>
      </c>
      <c r="Q300" s="216">
        <v>40634</v>
      </c>
      <c r="AE300" s="183">
        <f t="shared" si="17"/>
        <v>257.55</v>
      </c>
      <c r="AF300" s="419">
        <f t="shared" ref="AF300:AF331" si="18">K300*J300*100/1000</f>
        <v>306</v>
      </c>
    </row>
    <row r="301" spans="3:32" x14ac:dyDescent="0.2">
      <c r="C301" s="223" t="s">
        <v>930</v>
      </c>
      <c r="D301" s="223" t="s">
        <v>778</v>
      </c>
      <c r="E301" s="214" t="s">
        <v>412</v>
      </c>
      <c r="F301" s="214" t="s">
        <v>2338</v>
      </c>
      <c r="G301" s="214">
        <v>303</v>
      </c>
      <c r="I301" s="214">
        <v>1</v>
      </c>
      <c r="J301" s="214">
        <v>84</v>
      </c>
      <c r="K301" s="214">
        <v>63</v>
      </c>
      <c r="O301" s="214" t="s">
        <v>4556</v>
      </c>
      <c r="P301" s="214" t="s">
        <v>663</v>
      </c>
      <c r="Q301" s="216">
        <v>40637</v>
      </c>
      <c r="AE301" s="183">
        <f t="shared" si="17"/>
        <v>254.51999999999998</v>
      </c>
      <c r="AF301" s="419">
        <f t="shared" si="18"/>
        <v>529.20000000000005</v>
      </c>
    </row>
    <row r="302" spans="3:32" x14ac:dyDescent="0.2">
      <c r="C302" s="223" t="s">
        <v>930</v>
      </c>
      <c r="D302" s="223" t="s">
        <v>780</v>
      </c>
      <c r="E302" s="214" t="s">
        <v>963</v>
      </c>
      <c r="F302" s="214" t="s">
        <v>4824</v>
      </c>
      <c r="G302" s="214">
        <v>303</v>
      </c>
      <c r="I302" s="214">
        <v>1</v>
      </c>
      <c r="J302" s="214">
        <v>120</v>
      </c>
      <c r="K302" s="214">
        <v>36</v>
      </c>
      <c r="O302" s="214" t="s">
        <v>4556</v>
      </c>
      <c r="P302" s="214" t="s">
        <v>663</v>
      </c>
      <c r="Q302" s="216">
        <v>40639</v>
      </c>
      <c r="AE302" s="183">
        <f t="shared" si="17"/>
        <v>363.59999999999997</v>
      </c>
      <c r="AF302" s="419">
        <f t="shared" si="18"/>
        <v>432</v>
      </c>
    </row>
    <row r="303" spans="3:32" x14ac:dyDescent="0.2">
      <c r="C303" s="223" t="s">
        <v>930</v>
      </c>
      <c r="D303" s="223" t="s">
        <v>782</v>
      </c>
      <c r="E303" s="214" t="s">
        <v>903</v>
      </c>
      <c r="F303" s="214" t="s">
        <v>4004</v>
      </c>
      <c r="G303" s="214">
        <v>303</v>
      </c>
      <c r="I303" s="214">
        <v>1</v>
      </c>
      <c r="J303" s="214">
        <v>110</v>
      </c>
      <c r="K303" s="214">
        <v>45</v>
      </c>
      <c r="O303" s="214" t="s">
        <v>4556</v>
      </c>
      <c r="P303" s="214" t="s">
        <v>4816</v>
      </c>
      <c r="Q303" s="216">
        <v>40640</v>
      </c>
      <c r="AF303" s="419">
        <f t="shared" si="18"/>
        <v>495</v>
      </c>
    </row>
    <row r="304" spans="3:32" x14ac:dyDescent="0.2">
      <c r="C304" s="223" t="s">
        <v>930</v>
      </c>
      <c r="D304" s="223" t="s">
        <v>630</v>
      </c>
      <c r="E304" s="214" t="s">
        <v>964</v>
      </c>
      <c r="F304" s="214" t="s">
        <v>965</v>
      </c>
      <c r="G304" s="214">
        <v>303</v>
      </c>
      <c r="I304" s="214">
        <v>1</v>
      </c>
      <c r="J304" s="214">
        <v>79</v>
      </c>
      <c r="K304" s="214">
        <v>45</v>
      </c>
      <c r="O304" s="214" t="s">
        <v>4556</v>
      </c>
      <c r="P304" s="214" t="s">
        <v>4816</v>
      </c>
      <c r="Q304" s="216">
        <v>40645</v>
      </c>
      <c r="AF304" s="419">
        <f t="shared" si="18"/>
        <v>355.5</v>
      </c>
    </row>
    <row r="305" spans="3:32" x14ac:dyDescent="0.2">
      <c r="C305" s="243" t="s">
        <v>4453</v>
      </c>
      <c r="D305" s="356"/>
      <c r="E305" s="245"/>
      <c r="F305" s="245"/>
      <c r="G305" s="245"/>
      <c r="H305" s="245"/>
      <c r="I305" s="245"/>
      <c r="J305" s="245"/>
      <c r="K305" s="245"/>
      <c r="L305" s="245"/>
      <c r="M305" s="245"/>
      <c r="N305" s="245"/>
      <c r="O305" s="245"/>
      <c r="P305" s="245"/>
      <c r="Q305" s="247"/>
      <c r="AF305" s="419">
        <f t="shared" si="18"/>
        <v>0</v>
      </c>
    </row>
    <row r="306" spans="3:32" x14ac:dyDescent="0.2">
      <c r="C306" s="223" t="s">
        <v>966</v>
      </c>
      <c r="D306" s="223" t="s">
        <v>4898</v>
      </c>
      <c r="E306" s="214" t="s">
        <v>964</v>
      </c>
      <c r="F306" s="214" t="s">
        <v>965</v>
      </c>
      <c r="G306" s="214">
        <v>303</v>
      </c>
      <c r="I306" s="214">
        <v>1</v>
      </c>
      <c r="J306" s="214">
        <v>31.5</v>
      </c>
      <c r="K306" s="214">
        <v>45</v>
      </c>
      <c r="O306" s="214" t="s">
        <v>4556</v>
      </c>
      <c r="P306" s="214" t="s">
        <v>4816</v>
      </c>
      <c r="Q306" s="216">
        <v>40646</v>
      </c>
      <c r="AF306" s="419">
        <f t="shared" si="18"/>
        <v>141.75</v>
      </c>
    </row>
    <row r="307" spans="3:32" x14ac:dyDescent="0.2">
      <c r="C307" s="223" t="s">
        <v>966</v>
      </c>
      <c r="D307" s="223" t="s">
        <v>4899</v>
      </c>
      <c r="E307" s="214" t="s">
        <v>3467</v>
      </c>
      <c r="F307" s="214" t="s">
        <v>4819</v>
      </c>
      <c r="G307" s="214">
        <v>303</v>
      </c>
      <c r="I307" s="214">
        <v>1</v>
      </c>
      <c r="J307" s="214">
        <v>240</v>
      </c>
      <c r="K307" s="214">
        <v>36</v>
      </c>
      <c r="O307" s="214" t="s">
        <v>4556</v>
      </c>
      <c r="P307" s="214" t="s">
        <v>669</v>
      </c>
      <c r="Q307" s="216">
        <v>40648</v>
      </c>
      <c r="AF307" s="419">
        <f t="shared" si="18"/>
        <v>864</v>
      </c>
    </row>
    <row r="308" spans="3:32" x14ac:dyDescent="0.2">
      <c r="C308" s="223" t="s">
        <v>966</v>
      </c>
      <c r="D308" s="223" t="s">
        <v>4900</v>
      </c>
      <c r="E308" s="214" t="s">
        <v>3467</v>
      </c>
      <c r="F308" s="214" t="s">
        <v>4819</v>
      </c>
      <c r="G308" s="214">
        <v>303</v>
      </c>
      <c r="I308" s="214">
        <v>1</v>
      </c>
      <c r="J308" s="214">
        <v>130</v>
      </c>
      <c r="K308" s="214">
        <v>36</v>
      </c>
      <c r="O308" s="214" t="s">
        <v>4556</v>
      </c>
      <c r="P308" s="214" t="s">
        <v>2360</v>
      </c>
      <c r="Q308" s="216">
        <v>40652</v>
      </c>
      <c r="AF308" s="419">
        <f t="shared" si="18"/>
        <v>468</v>
      </c>
    </row>
    <row r="309" spans="3:32" x14ac:dyDescent="0.2">
      <c r="C309" s="223" t="s">
        <v>966</v>
      </c>
      <c r="D309" s="223" t="s">
        <v>4901</v>
      </c>
      <c r="E309" s="214" t="s">
        <v>967</v>
      </c>
      <c r="F309" s="214" t="s">
        <v>3030</v>
      </c>
      <c r="G309" s="214">
        <v>303</v>
      </c>
      <c r="I309" s="214">
        <v>1</v>
      </c>
      <c r="J309" s="214">
        <v>100</v>
      </c>
      <c r="K309" s="214">
        <v>45</v>
      </c>
      <c r="O309" s="214" t="s">
        <v>4451</v>
      </c>
      <c r="P309" s="214" t="s">
        <v>4816</v>
      </c>
      <c r="Q309" s="216">
        <v>40653</v>
      </c>
      <c r="AF309" s="419">
        <f t="shared" si="18"/>
        <v>450</v>
      </c>
    </row>
    <row r="310" spans="3:32" ht="13.5" thickBot="1" x14ac:dyDescent="0.25">
      <c r="C310" s="237" t="s">
        <v>966</v>
      </c>
      <c r="D310" s="237" t="s">
        <v>4902</v>
      </c>
      <c r="E310" s="235" t="s">
        <v>968</v>
      </c>
      <c r="F310" s="235" t="s">
        <v>932</v>
      </c>
      <c r="G310" s="235">
        <v>303</v>
      </c>
      <c r="H310" s="235"/>
      <c r="I310" s="235">
        <v>1</v>
      </c>
      <c r="J310" s="235">
        <v>330</v>
      </c>
      <c r="K310" s="235">
        <v>45</v>
      </c>
      <c r="L310" s="235"/>
      <c r="M310" s="235"/>
      <c r="N310" s="235"/>
      <c r="O310" s="235" t="s">
        <v>4556</v>
      </c>
      <c r="P310" s="235" t="s">
        <v>669</v>
      </c>
      <c r="Q310" s="236">
        <v>40662</v>
      </c>
      <c r="AF310" s="419">
        <f t="shared" si="18"/>
        <v>1485</v>
      </c>
    </row>
    <row r="311" spans="3:32" x14ac:dyDescent="0.2">
      <c r="C311" s="223" t="s">
        <v>966</v>
      </c>
      <c r="D311" s="223" t="s">
        <v>4903</v>
      </c>
      <c r="E311" s="214" t="s">
        <v>969</v>
      </c>
      <c r="F311" s="214" t="s">
        <v>2013</v>
      </c>
      <c r="G311" s="214">
        <v>303</v>
      </c>
      <c r="I311" s="214">
        <v>1</v>
      </c>
      <c r="J311" s="214">
        <v>87</v>
      </c>
      <c r="K311" s="214">
        <v>45</v>
      </c>
      <c r="O311" s="214" t="s">
        <v>4556</v>
      </c>
      <c r="P311" s="214" t="s">
        <v>4816</v>
      </c>
      <c r="Q311" s="216">
        <v>40665</v>
      </c>
      <c r="AF311" s="419">
        <f t="shared" si="18"/>
        <v>391.5</v>
      </c>
    </row>
    <row r="312" spans="3:32" x14ac:dyDescent="0.2">
      <c r="C312" s="223" t="s">
        <v>966</v>
      </c>
      <c r="D312" s="223" t="s">
        <v>4904</v>
      </c>
      <c r="E312" s="214" t="s">
        <v>2011</v>
      </c>
      <c r="F312" s="214" t="s">
        <v>970</v>
      </c>
      <c r="G312" s="214">
        <v>303</v>
      </c>
      <c r="I312" s="214">
        <v>1</v>
      </c>
      <c r="J312" s="214">
        <v>360</v>
      </c>
      <c r="K312" s="214">
        <v>45</v>
      </c>
      <c r="O312" s="214" t="s">
        <v>4451</v>
      </c>
      <c r="P312" s="214" t="s">
        <v>669</v>
      </c>
      <c r="Q312" s="216">
        <v>40669</v>
      </c>
      <c r="AF312" s="419">
        <f t="shared" si="18"/>
        <v>1620</v>
      </c>
    </row>
    <row r="313" spans="3:32" x14ac:dyDescent="0.2">
      <c r="C313" s="223" t="s">
        <v>966</v>
      </c>
      <c r="D313" s="223" t="s">
        <v>4905</v>
      </c>
      <c r="E313" s="214" t="s">
        <v>941</v>
      </c>
      <c r="F313" s="214" t="s">
        <v>4079</v>
      </c>
      <c r="G313" s="214">
        <v>303</v>
      </c>
      <c r="I313" s="214">
        <v>1</v>
      </c>
      <c r="J313" s="214">
        <v>150</v>
      </c>
      <c r="K313" s="214">
        <v>36</v>
      </c>
      <c r="O313" s="214" t="s">
        <v>4556</v>
      </c>
      <c r="P313" s="214" t="s">
        <v>4816</v>
      </c>
      <c r="Q313" s="216">
        <v>40672</v>
      </c>
      <c r="AF313" s="419">
        <f t="shared" si="18"/>
        <v>540</v>
      </c>
    </row>
    <row r="314" spans="3:32" x14ac:dyDescent="0.2">
      <c r="C314" s="223" t="s">
        <v>966</v>
      </c>
      <c r="D314" s="223" t="s">
        <v>4906</v>
      </c>
      <c r="E314" s="214" t="s">
        <v>971</v>
      </c>
      <c r="F314" s="214" t="s">
        <v>972</v>
      </c>
      <c r="G314" s="214">
        <v>303</v>
      </c>
      <c r="I314" s="214">
        <v>1</v>
      </c>
      <c r="J314" s="214">
        <v>22</v>
      </c>
      <c r="K314" s="214">
        <v>45</v>
      </c>
      <c r="O314" s="214" t="s">
        <v>4556</v>
      </c>
      <c r="P314" s="214" t="s">
        <v>4816</v>
      </c>
      <c r="Q314" s="216">
        <v>40672</v>
      </c>
      <c r="AF314" s="419">
        <f t="shared" si="18"/>
        <v>99</v>
      </c>
    </row>
    <row r="315" spans="3:32" x14ac:dyDescent="0.2">
      <c r="C315" s="223" t="s">
        <v>966</v>
      </c>
      <c r="D315" s="223" t="s">
        <v>4907</v>
      </c>
      <c r="E315" s="214" t="s">
        <v>973</v>
      </c>
      <c r="F315" s="214" t="s">
        <v>3237</v>
      </c>
      <c r="G315" s="214">
        <v>303</v>
      </c>
      <c r="I315" s="214">
        <v>1</v>
      </c>
      <c r="J315" s="214">
        <v>110</v>
      </c>
      <c r="K315" s="214">
        <v>45</v>
      </c>
      <c r="O315" s="214" t="s">
        <v>4556</v>
      </c>
      <c r="P315" s="214" t="s">
        <v>4816</v>
      </c>
      <c r="Q315" s="216">
        <v>40674</v>
      </c>
      <c r="AF315" s="419">
        <f t="shared" si="18"/>
        <v>495</v>
      </c>
    </row>
    <row r="316" spans="3:32" x14ac:dyDescent="0.2">
      <c r="C316" s="223" t="s">
        <v>966</v>
      </c>
      <c r="D316" s="223" t="s">
        <v>4908</v>
      </c>
      <c r="E316" s="214" t="s">
        <v>3467</v>
      </c>
      <c r="F316" s="214" t="s">
        <v>4819</v>
      </c>
      <c r="G316" s="214">
        <v>303</v>
      </c>
      <c r="I316" s="214">
        <v>1</v>
      </c>
      <c r="J316" s="214">
        <v>120</v>
      </c>
      <c r="K316" s="214">
        <v>36</v>
      </c>
      <c r="O316" s="214" t="s">
        <v>4556</v>
      </c>
      <c r="P316" s="214" t="s">
        <v>4816</v>
      </c>
      <c r="Q316" s="216">
        <v>40675</v>
      </c>
      <c r="AF316" s="419">
        <f t="shared" si="18"/>
        <v>432</v>
      </c>
    </row>
    <row r="317" spans="3:32" x14ac:dyDescent="0.2">
      <c r="C317" s="223" t="s">
        <v>966</v>
      </c>
      <c r="D317" s="223" t="s">
        <v>4909</v>
      </c>
      <c r="E317" s="214" t="s">
        <v>974</v>
      </c>
      <c r="F317" s="214" t="s">
        <v>48</v>
      </c>
      <c r="G317" s="214">
        <v>303</v>
      </c>
      <c r="I317" s="214">
        <v>1</v>
      </c>
      <c r="J317" s="214">
        <v>120</v>
      </c>
      <c r="K317" s="214">
        <v>45</v>
      </c>
      <c r="O317" s="214" t="s">
        <v>4556</v>
      </c>
      <c r="P317" s="214" t="s">
        <v>669</v>
      </c>
      <c r="Q317" s="216">
        <v>40677</v>
      </c>
      <c r="AF317" s="419">
        <f t="shared" si="18"/>
        <v>540</v>
      </c>
    </row>
    <row r="318" spans="3:32" x14ac:dyDescent="0.2">
      <c r="C318" s="223" t="s">
        <v>966</v>
      </c>
      <c r="D318" s="223" t="s">
        <v>4910</v>
      </c>
      <c r="E318" s="214" t="s">
        <v>975</v>
      </c>
      <c r="F318" s="214" t="s">
        <v>634</v>
      </c>
      <c r="G318" s="214">
        <v>303</v>
      </c>
      <c r="I318" s="214">
        <v>1</v>
      </c>
      <c r="J318" s="214">
        <v>300</v>
      </c>
      <c r="K318" s="214">
        <v>36</v>
      </c>
      <c r="O318" s="214" t="s">
        <v>4556</v>
      </c>
      <c r="P318" s="214" t="s">
        <v>663</v>
      </c>
      <c r="Q318" s="216">
        <v>40682</v>
      </c>
      <c r="AF318" s="419">
        <f t="shared" si="18"/>
        <v>1080</v>
      </c>
    </row>
    <row r="319" spans="3:32" x14ac:dyDescent="0.2">
      <c r="C319" s="223" t="s">
        <v>966</v>
      </c>
      <c r="D319" s="223" t="s">
        <v>4911</v>
      </c>
      <c r="E319" s="214" t="s">
        <v>974</v>
      </c>
      <c r="F319" s="214" t="s">
        <v>976</v>
      </c>
      <c r="G319" s="214">
        <v>303</v>
      </c>
      <c r="I319" s="214">
        <v>1</v>
      </c>
      <c r="J319" s="214">
        <v>210</v>
      </c>
      <c r="K319" s="214">
        <v>45</v>
      </c>
      <c r="O319" s="214" t="s">
        <v>4556</v>
      </c>
      <c r="P319" s="214" t="s">
        <v>669</v>
      </c>
      <c r="Q319" s="216">
        <v>40686</v>
      </c>
      <c r="AF319" s="419">
        <f t="shared" si="18"/>
        <v>945</v>
      </c>
    </row>
    <row r="320" spans="3:32" x14ac:dyDescent="0.2">
      <c r="C320" s="223" t="s">
        <v>966</v>
      </c>
      <c r="D320" s="223" t="s">
        <v>3639</v>
      </c>
      <c r="E320" s="214" t="s">
        <v>974</v>
      </c>
      <c r="F320" s="214" t="s">
        <v>977</v>
      </c>
      <c r="G320" s="214">
        <v>301</v>
      </c>
      <c r="I320" s="214">
        <v>1</v>
      </c>
      <c r="J320" s="214">
        <v>55</v>
      </c>
      <c r="K320" s="214">
        <v>45</v>
      </c>
      <c r="O320" s="214" t="s">
        <v>4556</v>
      </c>
      <c r="P320" s="214" t="s">
        <v>669</v>
      </c>
      <c r="Q320" s="216">
        <v>40687</v>
      </c>
      <c r="AF320" s="419">
        <f t="shared" si="18"/>
        <v>247.5</v>
      </c>
    </row>
    <row r="321" spans="3:32" x14ac:dyDescent="0.2">
      <c r="C321" s="223" t="s">
        <v>966</v>
      </c>
      <c r="D321" s="223" t="s">
        <v>4912</v>
      </c>
      <c r="E321" s="214" t="s">
        <v>978</v>
      </c>
      <c r="F321" s="214" t="s">
        <v>979</v>
      </c>
      <c r="G321" s="214">
        <v>151</v>
      </c>
      <c r="I321" s="214">
        <v>2</v>
      </c>
      <c r="J321" s="214">
        <v>70</v>
      </c>
      <c r="K321" s="214">
        <v>49</v>
      </c>
      <c r="O321" s="214" t="s">
        <v>4451</v>
      </c>
      <c r="P321" s="214" t="s">
        <v>669</v>
      </c>
      <c r="Q321" s="216">
        <v>40688</v>
      </c>
      <c r="AF321" s="419">
        <f t="shared" si="18"/>
        <v>343</v>
      </c>
    </row>
    <row r="322" spans="3:32" x14ac:dyDescent="0.2">
      <c r="C322" s="223" t="s">
        <v>966</v>
      </c>
      <c r="E322" s="214" t="s">
        <v>1207</v>
      </c>
      <c r="F322" s="214" t="s">
        <v>980</v>
      </c>
      <c r="G322" s="214">
        <v>151</v>
      </c>
      <c r="I322" s="214">
        <v>2</v>
      </c>
      <c r="J322" s="214">
        <v>30</v>
      </c>
      <c r="K322" s="214">
        <v>45</v>
      </c>
      <c r="O322" s="214" t="s">
        <v>4451</v>
      </c>
      <c r="P322" s="214" t="s">
        <v>669</v>
      </c>
      <c r="Q322" s="216">
        <v>40689</v>
      </c>
      <c r="AF322" s="419">
        <f t="shared" si="18"/>
        <v>135</v>
      </c>
    </row>
    <row r="323" spans="3:32" ht="13.5" thickBot="1" x14ac:dyDescent="0.25">
      <c r="C323" s="237" t="s">
        <v>966</v>
      </c>
      <c r="D323" s="237" t="s">
        <v>4913</v>
      </c>
      <c r="E323" s="235" t="s">
        <v>981</v>
      </c>
      <c r="F323" s="235" t="s">
        <v>4828</v>
      </c>
      <c r="G323" s="235">
        <v>303</v>
      </c>
      <c r="H323" s="235"/>
      <c r="I323" s="235">
        <v>1</v>
      </c>
      <c r="J323" s="235">
        <v>100</v>
      </c>
      <c r="K323" s="235">
        <v>36</v>
      </c>
      <c r="L323" s="235"/>
      <c r="M323" s="235"/>
      <c r="N323" s="235"/>
      <c r="O323" s="235" t="s">
        <v>4556</v>
      </c>
      <c r="P323" s="235" t="s">
        <v>4816</v>
      </c>
      <c r="Q323" s="236">
        <v>40694</v>
      </c>
      <c r="AF323" s="419">
        <f t="shared" si="18"/>
        <v>360</v>
      </c>
    </row>
    <row r="324" spans="3:32" x14ac:dyDescent="0.2">
      <c r="C324" s="223" t="s">
        <v>966</v>
      </c>
      <c r="D324" s="223" t="s">
        <v>4914</v>
      </c>
      <c r="F324" s="214" t="s">
        <v>1345</v>
      </c>
      <c r="G324" s="214">
        <v>151</v>
      </c>
      <c r="I324" s="214">
        <v>2</v>
      </c>
      <c r="J324" s="214">
        <v>14</v>
      </c>
      <c r="K324" s="214">
        <v>26</v>
      </c>
      <c r="O324" s="214" t="s">
        <v>4491</v>
      </c>
      <c r="P324" s="214" t="s">
        <v>669</v>
      </c>
      <c r="Q324" s="216">
        <v>40695</v>
      </c>
      <c r="AF324" s="419">
        <f t="shared" si="18"/>
        <v>36.4</v>
      </c>
    </row>
    <row r="325" spans="3:32" x14ac:dyDescent="0.2">
      <c r="C325" s="223" t="s">
        <v>966</v>
      </c>
      <c r="D325" s="223" t="s">
        <v>4915</v>
      </c>
      <c r="E325" s="214" t="s">
        <v>3304</v>
      </c>
      <c r="F325" s="214" t="s">
        <v>1340</v>
      </c>
      <c r="G325" s="214">
        <v>151</v>
      </c>
      <c r="I325" s="214">
        <v>2</v>
      </c>
      <c r="J325" s="214">
        <v>133</v>
      </c>
      <c r="K325" s="214">
        <v>26</v>
      </c>
      <c r="O325" s="214" t="s">
        <v>4491</v>
      </c>
      <c r="P325" s="214" t="s">
        <v>2277</v>
      </c>
      <c r="Q325" s="216">
        <v>40703</v>
      </c>
      <c r="AF325" s="419">
        <f t="shared" si="18"/>
        <v>345.8</v>
      </c>
    </row>
    <row r="326" spans="3:32" x14ac:dyDescent="0.2">
      <c r="C326" s="243" t="s">
        <v>4453</v>
      </c>
      <c r="D326" s="356"/>
      <c r="E326" s="245"/>
      <c r="F326" s="245"/>
      <c r="G326" s="245"/>
      <c r="H326" s="245"/>
      <c r="I326" s="245"/>
      <c r="J326" s="245"/>
      <c r="K326" s="245"/>
      <c r="L326" s="245"/>
      <c r="M326" s="245"/>
      <c r="N326" s="245"/>
      <c r="O326" s="245"/>
      <c r="P326" s="245"/>
      <c r="Q326" s="247"/>
      <c r="AF326" s="419">
        <f t="shared" si="18"/>
        <v>0</v>
      </c>
    </row>
    <row r="327" spans="3:32" ht="13.5" thickBot="1" x14ac:dyDescent="0.25">
      <c r="C327" s="237" t="s">
        <v>982</v>
      </c>
      <c r="D327" s="237" t="s">
        <v>4898</v>
      </c>
      <c r="E327" s="235" t="s">
        <v>983</v>
      </c>
      <c r="F327" s="235" t="s">
        <v>2332</v>
      </c>
      <c r="G327" s="235">
        <v>303</v>
      </c>
      <c r="H327" s="235"/>
      <c r="I327" s="235">
        <v>1</v>
      </c>
      <c r="J327" s="235">
        <v>330</v>
      </c>
      <c r="K327" s="235">
        <v>54</v>
      </c>
      <c r="L327" s="235"/>
      <c r="M327" s="235"/>
      <c r="N327" s="235"/>
      <c r="O327" s="235" t="s">
        <v>4451</v>
      </c>
      <c r="P327" s="235" t="s">
        <v>4816</v>
      </c>
      <c r="Q327" s="236">
        <v>40721</v>
      </c>
      <c r="AF327" s="419">
        <f t="shared" si="18"/>
        <v>1782</v>
      </c>
    </row>
    <row r="328" spans="3:32" x14ac:dyDescent="0.2">
      <c r="C328" s="223" t="s">
        <v>982</v>
      </c>
      <c r="D328" s="223" t="s">
        <v>4899</v>
      </c>
      <c r="E328" s="214" t="s">
        <v>984</v>
      </c>
      <c r="F328" s="214" t="s">
        <v>3372</v>
      </c>
      <c r="G328" s="214">
        <v>303</v>
      </c>
      <c r="I328" s="214">
        <v>1</v>
      </c>
      <c r="J328" s="214">
        <v>330</v>
      </c>
      <c r="K328" s="214">
        <v>54</v>
      </c>
      <c r="O328" s="214" t="s">
        <v>4451</v>
      </c>
      <c r="P328" s="214" t="s">
        <v>4816</v>
      </c>
      <c r="Q328" s="216">
        <v>40728</v>
      </c>
      <c r="AF328" s="419">
        <f t="shared" si="18"/>
        <v>1782</v>
      </c>
    </row>
    <row r="329" spans="3:32" x14ac:dyDescent="0.2">
      <c r="C329" s="223" t="s">
        <v>982</v>
      </c>
      <c r="D329" s="223" t="s">
        <v>4900</v>
      </c>
      <c r="E329" s="214" t="s">
        <v>984</v>
      </c>
      <c r="F329" s="214" t="s">
        <v>3372</v>
      </c>
      <c r="G329" s="214">
        <v>303</v>
      </c>
      <c r="I329" s="214">
        <v>1</v>
      </c>
      <c r="J329" s="214">
        <v>330</v>
      </c>
      <c r="K329" s="214">
        <v>54</v>
      </c>
      <c r="O329" s="214" t="s">
        <v>2732</v>
      </c>
      <c r="P329" s="214" t="s">
        <v>2360</v>
      </c>
      <c r="Q329" s="216">
        <v>40735</v>
      </c>
      <c r="AF329" s="419">
        <f t="shared" si="18"/>
        <v>1782</v>
      </c>
    </row>
    <row r="330" spans="3:32" x14ac:dyDescent="0.2">
      <c r="C330" s="223" t="s">
        <v>982</v>
      </c>
      <c r="D330" s="223" t="s">
        <v>4901</v>
      </c>
      <c r="E330" s="214" t="s">
        <v>3486</v>
      </c>
      <c r="F330" s="214" t="s">
        <v>2322</v>
      </c>
      <c r="G330" s="214">
        <v>303</v>
      </c>
      <c r="I330" s="214">
        <v>1</v>
      </c>
      <c r="J330" s="214">
        <v>540</v>
      </c>
      <c r="K330" s="214">
        <v>54</v>
      </c>
      <c r="O330" s="214" t="s">
        <v>4488</v>
      </c>
      <c r="P330" s="214" t="s">
        <v>669</v>
      </c>
      <c r="Q330" s="216">
        <v>40749</v>
      </c>
      <c r="AF330" s="419">
        <f t="shared" si="18"/>
        <v>2916</v>
      </c>
    </row>
    <row r="331" spans="3:32" x14ac:dyDescent="0.2">
      <c r="C331" s="223" t="s">
        <v>982</v>
      </c>
      <c r="D331" s="223" t="s">
        <v>4902</v>
      </c>
      <c r="E331" s="214" t="s">
        <v>3486</v>
      </c>
      <c r="F331" s="214" t="s">
        <v>2322</v>
      </c>
      <c r="G331" s="214">
        <v>303</v>
      </c>
      <c r="I331" s="214">
        <v>1</v>
      </c>
      <c r="J331" s="214">
        <v>80</v>
      </c>
      <c r="K331" s="214">
        <v>54</v>
      </c>
      <c r="O331" s="214" t="s">
        <v>4488</v>
      </c>
      <c r="P331" s="214" t="s">
        <v>2360</v>
      </c>
      <c r="Q331" s="216">
        <v>40750</v>
      </c>
      <c r="AF331" s="419">
        <f t="shared" si="18"/>
        <v>432</v>
      </c>
    </row>
    <row r="332" spans="3:32" ht="13.5" thickBot="1" x14ac:dyDescent="0.25">
      <c r="C332" s="237" t="s">
        <v>982</v>
      </c>
      <c r="D332" s="237" t="s">
        <v>4903</v>
      </c>
      <c r="E332" s="235" t="s">
        <v>985</v>
      </c>
      <c r="F332" s="235" t="s">
        <v>986</v>
      </c>
      <c r="G332" s="235">
        <v>303</v>
      </c>
      <c r="H332" s="235"/>
      <c r="I332" s="235">
        <v>1</v>
      </c>
      <c r="J332" s="235">
        <v>250</v>
      </c>
      <c r="K332" s="235">
        <v>36</v>
      </c>
      <c r="L332" s="235"/>
      <c r="M332" s="235"/>
      <c r="N332" s="235"/>
      <c r="O332" s="235" t="s">
        <v>1397</v>
      </c>
      <c r="P332" s="235" t="s">
        <v>669</v>
      </c>
      <c r="Q332" s="236">
        <v>40755</v>
      </c>
      <c r="AF332" s="419">
        <f t="shared" ref="AF332:AF350" si="19">K332*J332*100/1000</f>
        <v>900</v>
      </c>
    </row>
    <row r="333" spans="3:32" ht="13.5" thickBot="1" x14ac:dyDescent="0.25">
      <c r="C333" s="238" t="s">
        <v>982</v>
      </c>
      <c r="D333" s="238" t="s">
        <v>4904</v>
      </c>
      <c r="E333" s="240" t="s">
        <v>987</v>
      </c>
      <c r="F333" s="240" t="s">
        <v>3499</v>
      </c>
      <c r="G333" s="240">
        <v>151</v>
      </c>
      <c r="H333" s="240"/>
      <c r="I333" s="240">
        <v>2</v>
      </c>
      <c r="J333" s="240">
        <v>206</v>
      </c>
      <c r="K333" s="240">
        <v>55</v>
      </c>
      <c r="L333" s="240"/>
      <c r="M333" s="240"/>
      <c r="N333" s="240"/>
      <c r="O333" s="240" t="s">
        <v>4451</v>
      </c>
      <c r="P333" s="240" t="s">
        <v>2277</v>
      </c>
      <c r="Q333" s="242">
        <v>40763</v>
      </c>
      <c r="AF333" s="419">
        <f t="shared" si="19"/>
        <v>1133</v>
      </c>
    </row>
    <row r="334" spans="3:32" x14ac:dyDescent="0.2">
      <c r="C334" s="243" t="s">
        <v>4453</v>
      </c>
      <c r="D334" s="356"/>
      <c r="E334" s="245"/>
      <c r="F334" s="245"/>
      <c r="G334" s="245"/>
      <c r="H334" s="245"/>
      <c r="I334" s="245"/>
      <c r="J334" s="245"/>
      <c r="K334" s="245"/>
      <c r="L334" s="245"/>
      <c r="M334" s="245"/>
      <c r="N334" s="245"/>
      <c r="O334" s="245"/>
      <c r="P334" s="245"/>
      <c r="Q334" s="247"/>
      <c r="AF334" s="419">
        <f t="shared" si="19"/>
        <v>0</v>
      </c>
    </row>
    <row r="335" spans="3:32" x14ac:dyDescent="0.2">
      <c r="C335" s="223" t="s">
        <v>988</v>
      </c>
      <c r="D335" s="223" t="s">
        <v>4898</v>
      </c>
      <c r="E335" s="214" t="s">
        <v>989</v>
      </c>
      <c r="F335" s="214" t="s">
        <v>990</v>
      </c>
      <c r="G335" s="214">
        <v>303</v>
      </c>
      <c r="I335" s="214">
        <v>1</v>
      </c>
      <c r="J335" s="214">
        <v>235</v>
      </c>
      <c r="K335" s="214">
        <v>46</v>
      </c>
      <c r="O335" s="214" t="s">
        <v>2645</v>
      </c>
      <c r="P335" s="214" t="s">
        <v>776</v>
      </c>
      <c r="Q335" s="216">
        <v>40792</v>
      </c>
      <c r="AF335" s="419">
        <f t="shared" si="19"/>
        <v>1081</v>
      </c>
    </row>
    <row r="336" spans="3:32" x14ac:dyDescent="0.2">
      <c r="C336" s="223" t="s">
        <v>988</v>
      </c>
      <c r="D336" s="223" t="s">
        <v>4899</v>
      </c>
      <c r="E336" s="214" t="s">
        <v>991</v>
      </c>
      <c r="F336" s="214" t="s">
        <v>417</v>
      </c>
      <c r="G336" s="214">
        <v>303</v>
      </c>
      <c r="I336" s="214">
        <v>1</v>
      </c>
      <c r="J336" s="214">
        <v>77</v>
      </c>
      <c r="K336" s="214">
        <v>63</v>
      </c>
      <c r="O336" s="214" t="s">
        <v>4556</v>
      </c>
      <c r="P336" s="214" t="s">
        <v>663</v>
      </c>
      <c r="Q336" s="216">
        <v>40795</v>
      </c>
      <c r="AF336" s="419">
        <f t="shared" si="19"/>
        <v>485.1</v>
      </c>
    </row>
    <row r="337" spans="3:32" x14ac:dyDescent="0.2">
      <c r="C337" s="223" t="s">
        <v>988</v>
      </c>
      <c r="D337" s="223" t="s">
        <v>4900</v>
      </c>
      <c r="E337" s="214" t="s">
        <v>992</v>
      </c>
      <c r="F337" s="214" t="s">
        <v>1186</v>
      </c>
      <c r="G337" s="214">
        <v>303</v>
      </c>
      <c r="I337" s="214">
        <v>1</v>
      </c>
      <c r="J337" s="214">
        <v>220</v>
      </c>
      <c r="K337" s="214">
        <v>54</v>
      </c>
      <c r="O337" s="214" t="s">
        <v>4451</v>
      </c>
      <c r="P337" s="214" t="s">
        <v>663</v>
      </c>
      <c r="Q337" s="216">
        <v>40802</v>
      </c>
      <c r="AF337" s="419">
        <f t="shared" si="19"/>
        <v>1188</v>
      </c>
    </row>
    <row r="338" spans="3:32" x14ac:dyDescent="0.2">
      <c r="C338" s="223" t="s">
        <v>988</v>
      </c>
      <c r="D338" s="223" t="s">
        <v>4901</v>
      </c>
      <c r="E338" s="214" t="s">
        <v>991</v>
      </c>
      <c r="F338" s="214" t="s">
        <v>417</v>
      </c>
      <c r="G338" s="214">
        <v>303</v>
      </c>
      <c r="I338" s="214">
        <v>1</v>
      </c>
      <c r="J338" s="214">
        <v>335</v>
      </c>
      <c r="K338" s="214">
        <v>63</v>
      </c>
      <c r="O338" s="214" t="s">
        <v>4556</v>
      </c>
      <c r="P338" s="214" t="s">
        <v>663</v>
      </c>
      <c r="Q338" s="216">
        <v>40812</v>
      </c>
      <c r="AF338" s="419">
        <f t="shared" si="19"/>
        <v>2110.5</v>
      </c>
    </row>
    <row r="339" spans="3:32" x14ac:dyDescent="0.2">
      <c r="C339" s="435" t="s">
        <v>988</v>
      </c>
      <c r="D339" s="223" t="s">
        <v>4902</v>
      </c>
      <c r="E339" s="264" t="s">
        <v>993</v>
      </c>
      <c r="F339" s="214" t="s">
        <v>1735</v>
      </c>
      <c r="G339" s="214">
        <v>303</v>
      </c>
      <c r="I339" s="214">
        <v>1</v>
      </c>
      <c r="J339" s="214">
        <v>165</v>
      </c>
      <c r="K339" s="214">
        <v>45</v>
      </c>
      <c r="O339" s="214" t="s">
        <v>2732</v>
      </c>
      <c r="P339" s="214" t="s">
        <v>663</v>
      </c>
      <c r="Q339" s="216">
        <v>40814</v>
      </c>
      <c r="AF339" s="419">
        <f t="shared" si="19"/>
        <v>742.5</v>
      </c>
    </row>
    <row r="340" spans="3:32" ht="13.5" thickBot="1" x14ac:dyDescent="0.25">
      <c r="C340" s="237" t="s">
        <v>988</v>
      </c>
      <c r="D340" s="237" t="s">
        <v>4903</v>
      </c>
      <c r="E340" s="235" t="s">
        <v>994</v>
      </c>
      <c r="F340" s="235" t="s">
        <v>1737</v>
      </c>
      <c r="G340" s="235">
        <v>303</v>
      </c>
      <c r="H340" s="235"/>
      <c r="I340" s="235">
        <v>1</v>
      </c>
      <c r="J340" s="235">
        <v>55</v>
      </c>
      <c r="K340" s="235">
        <v>45</v>
      </c>
      <c r="L340" s="235"/>
      <c r="M340" s="235"/>
      <c r="N340" s="235"/>
      <c r="O340" s="235" t="s">
        <v>4451</v>
      </c>
      <c r="P340" s="235" t="s">
        <v>776</v>
      </c>
      <c r="Q340" s="236">
        <v>40815</v>
      </c>
      <c r="AF340" s="419">
        <f t="shared" si="19"/>
        <v>247.5</v>
      </c>
    </row>
    <row r="341" spans="3:32" x14ac:dyDescent="0.2">
      <c r="C341" s="223" t="s">
        <v>988</v>
      </c>
      <c r="D341" s="223" t="s">
        <v>4904</v>
      </c>
      <c r="E341" s="214" t="s">
        <v>995</v>
      </c>
      <c r="F341" s="214" t="s">
        <v>996</v>
      </c>
      <c r="G341" s="214">
        <v>303</v>
      </c>
      <c r="I341" s="214">
        <v>1</v>
      </c>
      <c r="J341" s="214">
        <v>290</v>
      </c>
      <c r="K341" s="214">
        <v>45</v>
      </c>
      <c r="O341" s="214" t="s">
        <v>4556</v>
      </c>
      <c r="P341" s="214" t="s">
        <v>669</v>
      </c>
      <c r="Q341" s="216">
        <v>40821</v>
      </c>
      <c r="AF341" s="419">
        <f t="shared" si="19"/>
        <v>1305</v>
      </c>
    </row>
    <row r="342" spans="3:32" x14ac:dyDescent="0.2">
      <c r="C342" s="223" t="s">
        <v>988</v>
      </c>
      <c r="D342" s="223" t="s">
        <v>4905</v>
      </c>
      <c r="E342" s="214" t="s">
        <v>997</v>
      </c>
      <c r="F342" s="214" t="s">
        <v>3341</v>
      </c>
      <c r="G342" s="214">
        <v>303</v>
      </c>
      <c r="I342" s="214">
        <v>1</v>
      </c>
      <c r="J342" s="214">
        <v>300</v>
      </c>
      <c r="K342" s="214">
        <v>54</v>
      </c>
      <c r="O342" s="214" t="s">
        <v>4451</v>
      </c>
      <c r="P342" s="214" t="s">
        <v>2360</v>
      </c>
      <c r="Q342" s="216">
        <v>40829</v>
      </c>
      <c r="AF342" s="419">
        <f t="shared" si="19"/>
        <v>1620</v>
      </c>
    </row>
    <row r="343" spans="3:32" x14ac:dyDescent="0.2">
      <c r="C343" s="223" t="s">
        <v>988</v>
      </c>
      <c r="D343" s="223" t="s">
        <v>4906</v>
      </c>
      <c r="E343" s="214" t="s">
        <v>998</v>
      </c>
      <c r="F343" s="214" t="s">
        <v>1186</v>
      </c>
      <c r="G343" s="214">
        <v>303</v>
      </c>
      <c r="I343" s="214">
        <v>1</v>
      </c>
      <c r="J343" s="214">
        <v>330</v>
      </c>
      <c r="K343" s="214">
        <v>54</v>
      </c>
      <c r="O343" s="214" t="s">
        <v>4451</v>
      </c>
      <c r="P343" s="214" t="s">
        <v>2360</v>
      </c>
      <c r="Q343" s="216">
        <v>40836</v>
      </c>
      <c r="AF343" s="419">
        <f t="shared" si="19"/>
        <v>1782</v>
      </c>
    </row>
    <row r="344" spans="3:32" ht="13.5" thickBot="1" x14ac:dyDescent="0.25">
      <c r="C344" s="237" t="s">
        <v>988</v>
      </c>
      <c r="D344" s="237" t="s">
        <v>4907</v>
      </c>
      <c r="E344" s="235" t="s">
        <v>999</v>
      </c>
      <c r="F344" s="235" t="s">
        <v>1000</v>
      </c>
      <c r="G344" s="235">
        <v>303</v>
      </c>
      <c r="H344" s="235"/>
      <c r="I344" s="235">
        <v>1</v>
      </c>
      <c r="J344" s="235">
        <v>360</v>
      </c>
      <c r="K344" s="235">
        <v>50</v>
      </c>
      <c r="L344" s="235"/>
      <c r="M344" s="235"/>
      <c r="N344" s="235"/>
      <c r="O344" s="235" t="s">
        <v>1407</v>
      </c>
      <c r="P344" s="235" t="s">
        <v>669</v>
      </c>
      <c r="Q344" s="236">
        <v>40843</v>
      </c>
      <c r="AF344" s="419">
        <f t="shared" si="19"/>
        <v>1800</v>
      </c>
    </row>
    <row r="345" spans="3:32" x14ac:dyDescent="0.2">
      <c r="C345" s="223" t="s">
        <v>988</v>
      </c>
      <c r="D345" s="223" t="s">
        <v>4908</v>
      </c>
      <c r="E345" s="214" t="s">
        <v>999</v>
      </c>
      <c r="F345" s="214" t="s">
        <v>1000</v>
      </c>
      <c r="G345" s="214">
        <v>303</v>
      </c>
      <c r="I345" s="214">
        <v>1</v>
      </c>
      <c r="J345" s="214">
        <v>194</v>
      </c>
      <c r="K345" s="214">
        <v>50</v>
      </c>
      <c r="O345" s="214" t="s">
        <v>1407</v>
      </c>
      <c r="P345" s="214" t="s">
        <v>669</v>
      </c>
      <c r="Q345" s="216">
        <v>40849</v>
      </c>
      <c r="AF345" s="419">
        <f t="shared" si="19"/>
        <v>970</v>
      </c>
    </row>
    <row r="346" spans="3:32" x14ac:dyDescent="0.2">
      <c r="C346" s="223" t="s">
        <v>988</v>
      </c>
      <c r="D346" s="223" t="s">
        <v>4909</v>
      </c>
      <c r="E346" s="214" t="s">
        <v>999</v>
      </c>
      <c r="F346" s="214" t="s">
        <v>327</v>
      </c>
      <c r="G346" s="214">
        <v>303</v>
      </c>
      <c r="I346" s="214">
        <v>1</v>
      </c>
      <c r="J346" s="214">
        <v>450</v>
      </c>
      <c r="K346" s="214">
        <v>50</v>
      </c>
      <c r="O346" s="214" t="s">
        <v>1407</v>
      </c>
      <c r="P346" s="214" t="s">
        <v>669</v>
      </c>
      <c r="Q346" s="216">
        <v>40857</v>
      </c>
      <c r="AF346" s="419">
        <f t="shared" si="19"/>
        <v>2250</v>
      </c>
    </row>
    <row r="347" spans="3:32" ht="13.5" thickBot="1" x14ac:dyDescent="0.25">
      <c r="C347" s="237" t="s">
        <v>988</v>
      </c>
      <c r="D347" s="237" t="s">
        <v>4910</v>
      </c>
      <c r="E347" s="235" t="s">
        <v>3515</v>
      </c>
      <c r="F347" s="235" t="s">
        <v>721</v>
      </c>
      <c r="G347" s="235">
        <v>172</v>
      </c>
      <c r="H347" s="235"/>
      <c r="I347" s="235">
        <v>2</v>
      </c>
      <c r="J347" s="235">
        <v>309</v>
      </c>
      <c r="K347" s="235">
        <v>26</v>
      </c>
      <c r="L347" s="235"/>
      <c r="M347" s="235"/>
      <c r="N347" s="235"/>
      <c r="O347" s="235" t="s">
        <v>4491</v>
      </c>
      <c r="P347" s="235" t="s">
        <v>2360</v>
      </c>
      <c r="Q347" s="236">
        <v>40864</v>
      </c>
      <c r="AF347" s="419">
        <f t="shared" si="19"/>
        <v>803.4</v>
      </c>
    </row>
    <row r="348" spans="3:32" x14ac:dyDescent="0.2">
      <c r="C348" s="243" t="s">
        <v>4453</v>
      </c>
      <c r="D348" s="356"/>
      <c r="E348" s="245"/>
      <c r="F348" s="245"/>
      <c r="G348" s="245"/>
      <c r="H348" s="245"/>
      <c r="I348" s="245"/>
      <c r="J348" s="245"/>
      <c r="K348" s="245"/>
      <c r="L348" s="245"/>
      <c r="M348" s="245"/>
      <c r="N348" s="245"/>
      <c r="O348" s="245"/>
      <c r="P348" s="245"/>
      <c r="Q348" s="247"/>
      <c r="AF348" s="419">
        <f t="shared" si="19"/>
        <v>0</v>
      </c>
    </row>
    <row r="349" spans="3:32" x14ac:dyDescent="0.2">
      <c r="C349" s="223" t="s">
        <v>1001</v>
      </c>
      <c r="D349" s="223" t="s">
        <v>4898</v>
      </c>
      <c r="E349" s="214" t="s">
        <v>1002</v>
      </c>
      <c r="F349" s="214" t="s">
        <v>4828</v>
      </c>
      <c r="G349" s="214">
        <v>303</v>
      </c>
      <c r="I349" s="214">
        <v>1</v>
      </c>
      <c r="J349" s="214">
        <v>110</v>
      </c>
      <c r="K349" s="214">
        <v>36</v>
      </c>
      <c r="O349" s="214" t="s">
        <v>4556</v>
      </c>
      <c r="P349" s="214" t="s">
        <v>663</v>
      </c>
      <c r="Q349" s="216">
        <v>40884</v>
      </c>
      <c r="AF349" s="419">
        <f t="shared" si="19"/>
        <v>396</v>
      </c>
    </row>
    <row r="350" spans="3:32" ht="13.5" thickBot="1" x14ac:dyDescent="0.25">
      <c r="C350" s="237" t="s">
        <v>1001</v>
      </c>
      <c r="D350" s="237" t="s">
        <v>4899</v>
      </c>
      <c r="E350" s="235" t="s">
        <v>1003</v>
      </c>
      <c r="F350" s="235" t="s">
        <v>1033</v>
      </c>
      <c r="G350" s="235">
        <v>303</v>
      </c>
      <c r="H350" s="235"/>
      <c r="I350" s="235">
        <v>1</v>
      </c>
      <c r="J350" s="235">
        <v>275</v>
      </c>
      <c r="K350" s="235">
        <v>54</v>
      </c>
      <c r="L350" s="235"/>
      <c r="M350" s="235"/>
      <c r="N350" s="235"/>
      <c r="O350" s="235" t="s">
        <v>4451</v>
      </c>
      <c r="P350" s="235" t="s">
        <v>663</v>
      </c>
      <c r="Q350" s="236">
        <v>40890</v>
      </c>
      <c r="AF350" s="421">
        <f t="shared" si="19"/>
        <v>1485</v>
      </c>
    </row>
    <row r="351" spans="3:32" x14ac:dyDescent="0.2">
      <c r="C351" s="287"/>
      <c r="D351" s="287"/>
      <c r="E351" s="288"/>
      <c r="F351" s="289" t="s">
        <v>1319</v>
      </c>
      <c r="G351" s="288"/>
      <c r="H351" s="288"/>
      <c r="I351" s="288"/>
      <c r="J351" s="288"/>
      <c r="K351" s="288"/>
      <c r="L351" s="288"/>
      <c r="M351" s="288"/>
      <c r="N351" s="288"/>
      <c r="O351" s="288"/>
      <c r="P351" s="288"/>
      <c r="Q351" s="290"/>
      <c r="AF351" s="374">
        <f>SUM(AF268:AF350)</f>
        <v>58654.05</v>
      </c>
    </row>
    <row r="352" spans="3:32" x14ac:dyDescent="0.2">
      <c r="C352" s="223" t="s">
        <v>1001</v>
      </c>
      <c r="D352" s="223" t="s">
        <v>4900</v>
      </c>
      <c r="E352" s="214" t="s">
        <v>1003</v>
      </c>
      <c r="F352" s="214" t="s">
        <v>1033</v>
      </c>
      <c r="G352" s="214">
        <v>303</v>
      </c>
      <c r="I352" s="214">
        <v>1</v>
      </c>
      <c r="J352" s="214">
        <v>275</v>
      </c>
      <c r="K352" s="214">
        <v>54</v>
      </c>
      <c r="O352" s="214" t="s">
        <v>4451</v>
      </c>
      <c r="P352" s="214" t="s">
        <v>663</v>
      </c>
      <c r="Q352" s="216">
        <v>40912</v>
      </c>
      <c r="R352" s="1">
        <v>3.21</v>
      </c>
      <c r="S352" s="1">
        <v>72</v>
      </c>
      <c r="V352" s="1">
        <v>33600</v>
      </c>
      <c r="W352" s="182">
        <f t="shared" ref="W352:W375" si="20">41.9*1.05</f>
        <v>43.994999999999997</v>
      </c>
      <c r="X352" s="1" t="s">
        <v>4868</v>
      </c>
      <c r="AA352" s="183">
        <f t="shared" ref="AA352:AA375" si="21">K352*100*R352*(J352*I352)/(S352*1000)</f>
        <v>66.206249999999997</v>
      </c>
      <c r="AB352" s="183">
        <f t="shared" ref="AB352:AB375" si="22">(V352*(J352*I352)*1.1)/9000*W352/1000</f>
        <v>49.685019999999994</v>
      </c>
      <c r="AE352" s="183">
        <f t="shared" ref="AE352:AE375" si="23">J352*I352*(G352/100)</f>
        <v>833.25</v>
      </c>
    </row>
    <row r="353" spans="3:31" x14ac:dyDescent="0.2">
      <c r="C353" s="223" t="s">
        <v>1001</v>
      </c>
      <c r="D353" s="223" t="s">
        <v>4901</v>
      </c>
      <c r="E353" s="214" t="s">
        <v>1004</v>
      </c>
      <c r="F353" s="214" t="s">
        <v>1005</v>
      </c>
      <c r="G353" s="214">
        <v>303</v>
      </c>
      <c r="I353" s="214">
        <v>1</v>
      </c>
      <c r="J353" s="214">
        <v>168</v>
      </c>
      <c r="K353" s="214">
        <v>36</v>
      </c>
      <c r="O353" s="214" t="s">
        <v>4556</v>
      </c>
      <c r="P353" s="214" t="s">
        <v>4804</v>
      </c>
      <c r="Q353" s="216">
        <v>40913</v>
      </c>
      <c r="R353" s="1">
        <v>3.21</v>
      </c>
      <c r="S353" s="1">
        <v>59.5</v>
      </c>
      <c r="V353" s="1">
        <v>33600</v>
      </c>
      <c r="W353" s="182">
        <f t="shared" si="20"/>
        <v>43.994999999999997</v>
      </c>
      <c r="X353" s="1" t="s">
        <v>4868</v>
      </c>
      <c r="AA353" s="183">
        <f t="shared" si="21"/>
        <v>32.628705882352939</v>
      </c>
      <c r="AB353" s="183">
        <f t="shared" si="22"/>
        <v>30.353030399999998</v>
      </c>
      <c r="AE353" s="183">
        <f t="shared" si="23"/>
        <v>509.03999999999996</v>
      </c>
    </row>
    <row r="354" spans="3:31" x14ac:dyDescent="0.2">
      <c r="C354" s="223" t="s">
        <v>1001</v>
      </c>
      <c r="D354" s="223" t="s">
        <v>4902</v>
      </c>
      <c r="E354" s="214" t="s">
        <v>1002</v>
      </c>
      <c r="F354" s="214" t="s">
        <v>4828</v>
      </c>
      <c r="G354" s="214">
        <v>303</v>
      </c>
      <c r="I354" s="214">
        <v>1</v>
      </c>
      <c r="J354" s="214">
        <v>110</v>
      </c>
      <c r="K354" s="214">
        <v>36</v>
      </c>
      <c r="O354" s="214" t="s">
        <v>4556</v>
      </c>
      <c r="P354" s="214" t="s">
        <v>663</v>
      </c>
      <c r="Q354" s="216">
        <v>40914</v>
      </c>
      <c r="R354" s="1">
        <v>3.21</v>
      </c>
      <c r="S354" s="1">
        <v>59.5</v>
      </c>
      <c r="V354" s="1">
        <v>33600</v>
      </c>
      <c r="W354" s="182">
        <f t="shared" si="20"/>
        <v>43.994999999999997</v>
      </c>
      <c r="X354" s="1" t="s">
        <v>4868</v>
      </c>
      <c r="AA354" s="183">
        <f t="shared" si="21"/>
        <v>21.364033613445379</v>
      </c>
      <c r="AB354" s="183">
        <f t="shared" si="22"/>
        <v>19.874008</v>
      </c>
      <c r="AE354" s="183">
        <f t="shared" si="23"/>
        <v>333.29999999999995</v>
      </c>
    </row>
    <row r="355" spans="3:31" x14ac:dyDescent="0.2">
      <c r="C355" s="223" t="s">
        <v>1001</v>
      </c>
      <c r="D355" s="223" t="s">
        <v>4903</v>
      </c>
      <c r="E355" s="214" t="s">
        <v>4186</v>
      </c>
      <c r="F355" s="214" t="s">
        <v>4187</v>
      </c>
      <c r="G355" s="214">
        <v>303</v>
      </c>
      <c r="I355" s="214">
        <v>1</v>
      </c>
      <c r="J355" s="214">
        <v>55</v>
      </c>
      <c r="K355" s="214">
        <v>63</v>
      </c>
      <c r="O355" s="488" t="s">
        <v>4188</v>
      </c>
      <c r="P355" s="214" t="s">
        <v>669</v>
      </c>
      <c r="Q355" s="216">
        <v>40918</v>
      </c>
      <c r="R355" s="1">
        <v>3.21</v>
      </c>
      <c r="S355" s="1">
        <v>59.5</v>
      </c>
      <c r="V355" s="1">
        <v>33600</v>
      </c>
      <c r="W355" s="182">
        <f t="shared" si="20"/>
        <v>43.994999999999997</v>
      </c>
      <c r="X355" s="1" t="s">
        <v>4868</v>
      </c>
      <c r="AA355" s="183">
        <f t="shared" si="21"/>
        <v>18.693529411764708</v>
      </c>
      <c r="AB355" s="183">
        <f t="shared" si="22"/>
        <v>9.9370039999999999</v>
      </c>
      <c r="AE355" s="183">
        <f t="shared" si="23"/>
        <v>166.64999999999998</v>
      </c>
    </row>
    <row r="356" spans="3:31" x14ac:dyDescent="0.2">
      <c r="C356" s="297" t="s">
        <v>1001</v>
      </c>
      <c r="D356" s="375">
        <v>7</v>
      </c>
      <c r="E356" s="295" t="s">
        <v>4189</v>
      </c>
      <c r="F356" s="295">
        <v>250102</v>
      </c>
      <c r="G356" s="295">
        <v>280</v>
      </c>
      <c r="H356" s="295"/>
      <c r="I356" s="295">
        <v>1</v>
      </c>
      <c r="J356" s="295">
        <v>220</v>
      </c>
      <c r="K356" s="295">
        <v>50</v>
      </c>
      <c r="L356" s="295"/>
      <c r="M356" s="295"/>
      <c r="N356" s="295"/>
      <c r="O356" s="295" t="s">
        <v>4190</v>
      </c>
      <c r="P356" s="295" t="s">
        <v>2360</v>
      </c>
      <c r="Q356" s="300">
        <v>40921</v>
      </c>
      <c r="R356" s="1">
        <v>3.21</v>
      </c>
      <c r="S356" s="1">
        <v>85.5</v>
      </c>
      <c r="V356" s="1">
        <v>33600</v>
      </c>
      <c r="W356" s="182">
        <f t="shared" si="20"/>
        <v>43.994999999999997</v>
      </c>
      <c r="X356" s="1" t="s">
        <v>4868</v>
      </c>
      <c r="AA356" s="183">
        <f t="shared" si="21"/>
        <v>41.298245614035089</v>
      </c>
      <c r="AB356" s="183">
        <f t="shared" si="22"/>
        <v>39.748016</v>
      </c>
      <c r="AE356" s="183">
        <f t="shared" si="23"/>
        <v>616</v>
      </c>
    </row>
    <row r="357" spans="3:31" x14ac:dyDescent="0.2">
      <c r="C357" s="294" t="s">
        <v>1001</v>
      </c>
      <c r="D357" s="294" t="s">
        <v>4905</v>
      </c>
      <c r="E357" s="295" t="s">
        <v>4191</v>
      </c>
      <c r="F357" s="295" t="s">
        <v>2692</v>
      </c>
      <c r="G357" s="295">
        <v>302</v>
      </c>
      <c r="H357" s="295"/>
      <c r="I357" s="295">
        <v>1</v>
      </c>
      <c r="J357" s="295">
        <v>110</v>
      </c>
      <c r="K357" s="295">
        <v>36</v>
      </c>
      <c r="L357" s="295"/>
      <c r="M357" s="295"/>
      <c r="N357" s="295"/>
      <c r="O357" s="295" t="s">
        <v>4192</v>
      </c>
      <c r="P357" s="295" t="s">
        <v>663</v>
      </c>
      <c r="Q357" s="300">
        <v>40924</v>
      </c>
      <c r="R357" s="1">
        <v>3.21</v>
      </c>
      <c r="S357" s="1">
        <v>59.5</v>
      </c>
      <c r="V357" s="1">
        <v>33600</v>
      </c>
      <c r="W357" s="182">
        <f t="shared" si="20"/>
        <v>43.994999999999997</v>
      </c>
      <c r="X357" s="1" t="s">
        <v>4868</v>
      </c>
      <c r="AA357" s="183">
        <f t="shared" si="21"/>
        <v>21.364033613445379</v>
      </c>
      <c r="AB357" s="183">
        <f t="shared" si="22"/>
        <v>19.874008</v>
      </c>
      <c r="AE357" s="183">
        <f t="shared" si="23"/>
        <v>332.2</v>
      </c>
    </row>
    <row r="358" spans="3:31" x14ac:dyDescent="0.2">
      <c r="C358" s="294" t="s">
        <v>1001</v>
      </c>
      <c r="D358" s="294" t="s">
        <v>4906</v>
      </c>
      <c r="E358" s="295" t="s">
        <v>4193</v>
      </c>
      <c r="F358" s="295" t="s">
        <v>1336</v>
      </c>
      <c r="G358" s="295">
        <v>151</v>
      </c>
      <c r="H358" s="295"/>
      <c r="I358" s="295">
        <v>2</v>
      </c>
      <c r="J358" s="295">
        <v>165</v>
      </c>
      <c r="K358" s="295">
        <v>45</v>
      </c>
      <c r="L358" s="295"/>
      <c r="M358" s="295"/>
      <c r="N358" s="295"/>
      <c r="O358" s="295" t="s">
        <v>4451</v>
      </c>
      <c r="P358" s="295" t="s">
        <v>663</v>
      </c>
      <c r="Q358" s="300">
        <v>40926</v>
      </c>
      <c r="R358" s="1">
        <v>1.61</v>
      </c>
      <c r="S358" s="1">
        <v>72</v>
      </c>
      <c r="V358" s="1">
        <v>33600</v>
      </c>
      <c r="W358" s="182">
        <f t="shared" si="20"/>
        <v>43.994999999999997</v>
      </c>
      <c r="X358" s="1" t="s">
        <v>4868</v>
      </c>
      <c r="AA358" s="183">
        <f t="shared" si="21"/>
        <v>33.206249999999997</v>
      </c>
      <c r="AB358" s="183">
        <f t="shared" si="22"/>
        <v>59.62202400000001</v>
      </c>
      <c r="AE358" s="183">
        <f t="shared" si="23"/>
        <v>498.3</v>
      </c>
    </row>
    <row r="359" spans="3:31" x14ac:dyDescent="0.2">
      <c r="C359" s="136" t="s">
        <v>1001</v>
      </c>
      <c r="D359" s="133">
        <v>10</v>
      </c>
      <c r="E359" s="133" t="s">
        <v>4194</v>
      </c>
      <c r="F359" s="133" t="s">
        <v>4195</v>
      </c>
      <c r="G359" s="133">
        <v>303</v>
      </c>
      <c r="H359" s="133"/>
      <c r="I359" s="133">
        <v>1</v>
      </c>
      <c r="J359" s="133">
        <v>165</v>
      </c>
      <c r="K359" s="133">
        <v>45</v>
      </c>
      <c r="L359" s="133"/>
      <c r="M359" s="133"/>
      <c r="N359" s="133"/>
      <c r="O359" s="133" t="s">
        <v>4451</v>
      </c>
      <c r="P359" s="133" t="s">
        <v>669</v>
      </c>
      <c r="Q359" s="133" t="s">
        <v>4196</v>
      </c>
      <c r="R359" s="1">
        <v>3.21</v>
      </c>
      <c r="S359" s="1">
        <v>72</v>
      </c>
      <c r="V359" s="1">
        <v>33600</v>
      </c>
      <c r="W359" s="182">
        <f t="shared" si="20"/>
        <v>43.994999999999997</v>
      </c>
      <c r="X359" s="1" t="s">
        <v>4868</v>
      </c>
      <c r="AA359" s="183">
        <f t="shared" si="21"/>
        <v>33.103124999999999</v>
      </c>
      <c r="AB359" s="183">
        <f t="shared" si="22"/>
        <v>29.811012000000005</v>
      </c>
      <c r="AE359" s="183">
        <f t="shared" si="23"/>
        <v>499.95</v>
      </c>
    </row>
    <row r="360" spans="3:31" x14ac:dyDescent="0.2">
      <c r="C360" s="136" t="s">
        <v>1001</v>
      </c>
      <c r="D360" s="133" t="s">
        <v>4908</v>
      </c>
      <c r="E360" s="133" t="s">
        <v>4197</v>
      </c>
      <c r="F360" s="133" t="s">
        <v>4198</v>
      </c>
      <c r="G360" s="133">
        <v>303</v>
      </c>
      <c r="H360" s="133"/>
      <c r="I360" s="133">
        <v>1</v>
      </c>
      <c r="J360" s="133">
        <v>110</v>
      </c>
      <c r="K360" s="133">
        <v>45</v>
      </c>
      <c r="L360" s="133"/>
      <c r="M360" s="133"/>
      <c r="N360" s="133"/>
      <c r="O360" s="133" t="s">
        <v>4199</v>
      </c>
      <c r="P360" s="133" t="s">
        <v>776</v>
      </c>
      <c r="Q360" s="133">
        <v>40935</v>
      </c>
      <c r="R360" s="1">
        <v>3.21</v>
      </c>
      <c r="S360" s="1">
        <v>135</v>
      </c>
      <c r="V360" s="1">
        <v>33600</v>
      </c>
      <c r="W360" s="182">
        <f t="shared" si="20"/>
        <v>43.994999999999997</v>
      </c>
      <c r="X360" s="1" t="s">
        <v>4868</v>
      </c>
      <c r="AA360" s="183">
        <f t="shared" si="21"/>
        <v>11.77</v>
      </c>
      <c r="AB360" s="183">
        <f t="shared" si="22"/>
        <v>19.874008</v>
      </c>
      <c r="AE360" s="183">
        <f t="shared" si="23"/>
        <v>333.29999999999995</v>
      </c>
    </row>
    <row r="361" spans="3:31" x14ac:dyDescent="0.2">
      <c r="C361" s="136" t="s">
        <v>1001</v>
      </c>
      <c r="D361" s="133">
        <v>12</v>
      </c>
      <c r="E361" s="133" t="s">
        <v>4065</v>
      </c>
      <c r="F361" s="133" t="s">
        <v>4413</v>
      </c>
      <c r="G361" s="133">
        <v>151</v>
      </c>
      <c r="H361" s="133"/>
      <c r="I361" s="133">
        <v>2</v>
      </c>
      <c r="J361" s="133">
        <v>96</v>
      </c>
      <c r="K361" s="133">
        <v>54</v>
      </c>
      <c r="L361" s="133"/>
      <c r="M361" s="133"/>
      <c r="N361" s="133"/>
      <c r="O361" s="133" t="s">
        <v>4451</v>
      </c>
      <c r="P361" s="133" t="s">
        <v>663</v>
      </c>
      <c r="Q361" s="166">
        <v>40940</v>
      </c>
      <c r="R361" s="1">
        <v>1.61</v>
      </c>
      <c r="S361" s="1">
        <v>72</v>
      </c>
      <c r="V361" s="1">
        <v>33600</v>
      </c>
      <c r="W361" s="182">
        <f t="shared" si="20"/>
        <v>43.994999999999997</v>
      </c>
      <c r="X361" s="1" t="s">
        <v>4868</v>
      </c>
      <c r="AA361" s="183">
        <f t="shared" si="21"/>
        <v>23.184000000000001</v>
      </c>
      <c r="AB361" s="183">
        <f t="shared" si="22"/>
        <v>34.689177600000001</v>
      </c>
      <c r="AE361" s="183">
        <f t="shared" si="23"/>
        <v>289.92</v>
      </c>
    </row>
    <row r="362" spans="3:31" x14ac:dyDescent="0.2">
      <c r="R362" s="1">
        <v>3.21</v>
      </c>
      <c r="S362" s="1">
        <v>72</v>
      </c>
      <c r="V362" s="1">
        <v>33600</v>
      </c>
      <c r="W362" s="182">
        <f t="shared" si="20"/>
        <v>43.994999999999997</v>
      </c>
      <c r="X362" s="1" t="s">
        <v>4868</v>
      </c>
      <c r="AA362" s="183">
        <f t="shared" si="21"/>
        <v>0</v>
      </c>
      <c r="AB362" s="183">
        <f t="shared" si="22"/>
        <v>0</v>
      </c>
      <c r="AE362" s="183">
        <f t="shared" si="23"/>
        <v>0</v>
      </c>
    </row>
    <row r="363" spans="3:31" x14ac:dyDescent="0.2">
      <c r="C363" s="136" t="s">
        <v>1001</v>
      </c>
      <c r="D363" s="133">
        <v>14</v>
      </c>
      <c r="E363" s="133" t="s">
        <v>4200</v>
      </c>
      <c r="F363" s="133" t="s">
        <v>3292</v>
      </c>
      <c r="G363" s="133">
        <v>303</v>
      </c>
      <c r="H363" s="133"/>
      <c r="I363" s="133">
        <v>1</v>
      </c>
      <c r="J363" s="133">
        <v>55</v>
      </c>
      <c r="K363" s="133">
        <v>45</v>
      </c>
      <c r="L363" s="133"/>
      <c r="M363" s="133"/>
      <c r="N363" s="133"/>
      <c r="O363" s="133" t="s">
        <v>2732</v>
      </c>
      <c r="P363" s="133" t="s">
        <v>4804</v>
      </c>
      <c r="Q363" s="166">
        <v>40944</v>
      </c>
      <c r="R363" s="1">
        <v>3.21</v>
      </c>
      <c r="S363" s="1">
        <v>72</v>
      </c>
      <c r="V363" s="1">
        <v>33600</v>
      </c>
      <c r="W363" s="182">
        <f t="shared" si="20"/>
        <v>43.994999999999997</v>
      </c>
      <c r="X363" s="1" t="s">
        <v>4868</v>
      </c>
      <c r="AA363" s="183">
        <f t="shared" si="21"/>
        <v>11.034375000000001</v>
      </c>
      <c r="AB363" s="183">
        <f t="shared" si="22"/>
        <v>9.9370039999999999</v>
      </c>
      <c r="AE363" s="183">
        <f t="shared" si="23"/>
        <v>166.64999999999998</v>
      </c>
    </row>
    <row r="364" spans="3:31" x14ac:dyDescent="0.2">
      <c r="C364" s="136" t="s">
        <v>1001</v>
      </c>
      <c r="D364" s="133">
        <v>15</v>
      </c>
      <c r="E364" s="133" t="s">
        <v>4201</v>
      </c>
      <c r="F364" s="133" t="s">
        <v>4202</v>
      </c>
      <c r="G364" s="133">
        <v>303</v>
      </c>
      <c r="H364" s="133"/>
      <c r="I364" s="133">
        <v>1</v>
      </c>
      <c r="J364" s="133">
        <v>110</v>
      </c>
      <c r="K364" s="133">
        <v>45</v>
      </c>
      <c r="L364" s="133"/>
      <c r="M364" s="133"/>
      <c r="N364" s="133"/>
      <c r="O364" s="133" t="s">
        <v>4451</v>
      </c>
      <c r="P364" s="133" t="s">
        <v>669</v>
      </c>
      <c r="Q364" s="166">
        <v>40946</v>
      </c>
      <c r="R364" s="1">
        <v>3.21</v>
      </c>
      <c r="S364" s="1">
        <v>72</v>
      </c>
      <c r="V364" s="1">
        <v>33600</v>
      </c>
      <c r="W364" s="182">
        <f t="shared" si="20"/>
        <v>43.994999999999997</v>
      </c>
      <c r="X364" s="1" t="s">
        <v>4868</v>
      </c>
      <c r="AA364" s="183">
        <f t="shared" si="21"/>
        <v>22.068750000000001</v>
      </c>
      <c r="AB364" s="183">
        <f t="shared" si="22"/>
        <v>19.874008</v>
      </c>
      <c r="AE364" s="183">
        <f t="shared" si="23"/>
        <v>333.29999999999995</v>
      </c>
    </row>
    <row r="365" spans="3:31" x14ac:dyDescent="0.2">
      <c r="C365" s="136" t="s">
        <v>1001</v>
      </c>
      <c r="D365" s="133">
        <v>16</v>
      </c>
      <c r="E365" s="133" t="s">
        <v>4203</v>
      </c>
      <c r="F365" s="133" t="s">
        <v>2015</v>
      </c>
      <c r="G365" s="133">
        <v>303</v>
      </c>
      <c r="H365" s="133"/>
      <c r="I365" s="133">
        <v>1</v>
      </c>
      <c r="J365" s="133">
        <v>55</v>
      </c>
      <c r="K365" s="133">
        <v>45</v>
      </c>
      <c r="L365" s="133"/>
      <c r="M365" s="133"/>
      <c r="N365" s="133"/>
      <c r="O365" s="133" t="s">
        <v>4451</v>
      </c>
      <c r="P365" s="133" t="s">
        <v>2277</v>
      </c>
      <c r="Q365" s="166">
        <v>40947</v>
      </c>
      <c r="R365" s="1">
        <v>3.21</v>
      </c>
      <c r="S365" s="1">
        <v>72</v>
      </c>
      <c r="V365" s="1">
        <v>33600</v>
      </c>
      <c r="W365" s="182">
        <f t="shared" si="20"/>
        <v>43.994999999999997</v>
      </c>
      <c r="X365" s="1" t="s">
        <v>4868</v>
      </c>
      <c r="AA365" s="183">
        <f t="shared" si="21"/>
        <v>11.034375000000001</v>
      </c>
      <c r="AB365" s="183">
        <f t="shared" si="22"/>
        <v>9.9370039999999999</v>
      </c>
      <c r="AE365" s="183">
        <f t="shared" si="23"/>
        <v>166.64999999999998</v>
      </c>
    </row>
    <row r="366" spans="3:31" x14ac:dyDescent="0.2">
      <c r="C366" s="136" t="s">
        <v>1001</v>
      </c>
      <c r="D366" s="133">
        <v>17</v>
      </c>
      <c r="E366" s="133" t="s">
        <v>4204</v>
      </c>
      <c r="F366" s="133" t="s">
        <v>4205</v>
      </c>
      <c r="G366" s="133">
        <v>303</v>
      </c>
      <c r="H366" s="133"/>
      <c r="I366" s="133">
        <v>1</v>
      </c>
      <c r="J366" s="133">
        <v>55</v>
      </c>
      <c r="K366" s="133">
        <v>45</v>
      </c>
      <c r="L366" s="133"/>
      <c r="M366" s="133"/>
      <c r="N366" s="133"/>
      <c r="O366" s="133" t="s">
        <v>3342</v>
      </c>
      <c r="P366" s="133" t="s">
        <v>2277</v>
      </c>
      <c r="Q366" s="166">
        <v>40948</v>
      </c>
      <c r="R366" s="1">
        <v>3.21</v>
      </c>
      <c r="S366" s="1">
        <v>72</v>
      </c>
      <c r="V366" s="1">
        <v>33600</v>
      </c>
      <c r="W366" s="182">
        <f t="shared" si="20"/>
        <v>43.994999999999997</v>
      </c>
      <c r="X366" s="1" t="s">
        <v>4868</v>
      </c>
      <c r="AA366" s="183">
        <f t="shared" si="21"/>
        <v>11.034375000000001</v>
      </c>
      <c r="AB366" s="183">
        <f t="shared" si="22"/>
        <v>9.9370039999999999</v>
      </c>
      <c r="AE366" s="183">
        <f t="shared" si="23"/>
        <v>166.64999999999998</v>
      </c>
    </row>
    <row r="367" spans="3:31" x14ac:dyDescent="0.2">
      <c r="C367" s="136" t="s">
        <v>1001</v>
      </c>
      <c r="D367" s="133">
        <v>18</v>
      </c>
      <c r="E367" s="133" t="s">
        <v>4206</v>
      </c>
      <c r="F367" s="133" t="s">
        <v>4207</v>
      </c>
      <c r="G367" s="133">
        <v>303</v>
      </c>
      <c r="H367" s="133"/>
      <c r="I367" s="133">
        <v>1</v>
      </c>
      <c r="J367" s="133">
        <v>28</v>
      </c>
      <c r="K367" s="133">
        <v>45</v>
      </c>
      <c r="L367" s="133"/>
      <c r="M367" s="133"/>
      <c r="N367" s="133"/>
      <c r="O367" s="133" t="s">
        <v>3342</v>
      </c>
      <c r="P367" s="133" t="s">
        <v>4804</v>
      </c>
      <c r="Q367" s="166">
        <v>40949</v>
      </c>
      <c r="R367" s="1">
        <v>3.21</v>
      </c>
      <c r="S367" s="1">
        <v>72</v>
      </c>
      <c r="V367" s="1">
        <v>33600</v>
      </c>
      <c r="W367" s="182">
        <f t="shared" si="20"/>
        <v>43.994999999999997</v>
      </c>
      <c r="X367" s="1" t="s">
        <v>4868</v>
      </c>
      <c r="AA367" s="183">
        <f t="shared" si="21"/>
        <v>5.6174999999999997</v>
      </c>
      <c r="AB367" s="183">
        <f t="shared" si="22"/>
        <v>5.0588384000000008</v>
      </c>
      <c r="AE367" s="183">
        <f t="shared" si="23"/>
        <v>84.839999999999989</v>
      </c>
    </row>
    <row r="368" spans="3:31" x14ac:dyDescent="0.2">
      <c r="C368" s="136" t="s">
        <v>1001</v>
      </c>
      <c r="D368" s="133">
        <v>19</v>
      </c>
      <c r="E368" s="133" t="s">
        <v>4208</v>
      </c>
      <c r="F368" s="133" t="s">
        <v>4209</v>
      </c>
      <c r="G368" s="133">
        <v>303</v>
      </c>
      <c r="H368" s="133"/>
      <c r="I368" s="133">
        <v>1</v>
      </c>
      <c r="J368" s="133">
        <v>6</v>
      </c>
      <c r="K368" s="133">
        <v>45</v>
      </c>
      <c r="L368" s="133"/>
      <c r="M368" s="133"/>
      <c r="N368" s="133"/>
      <c r="O368" s="133" t="s">
        <v>3623</v>
      </c>
      <c r="P368" s="133" t="s">
        <v>4804</v>
      </c>
      <c r="Q368" s="166">
        <v>40950</v>
      </c>
      <c r="R368" s="1">
        <v>3.21</v>
      </c>
      <c r="S368" s="1">
        <v>59.5</v>
      </c>
      <c r="V368" s="1">
        <v>33600</v>
      </c>
      <c r="W368" s="182">
        <f t="shared" si="20"/>
        <v>43.994999999999997</v>
      </c>
      <c r="X368" s="1" t="s">
        <v>4868</v>
      </c>
      <c r="AA368" s="183">
        <f t="shared" si="21"/>
        <v>1.4566386554621849</v>
      </c>
      <c r="AB368" s="183">
        <f t="shared" si="22"/>
        <v>1.0840368</v>
      </c>
      <c r="AE368" s="183">
        <f t="shared" si="23"/>
        <v>18.18</v>
      </c>
    </row>
    <row r="369" spans="3:31" x14ac:dyDescent="0.2">
      <c r="C369" s="136" t="s">
        <v>1001</v>
      </c>
      <c r="D369" s="133">
        <v>20</v>
      </c>
      <c r="E369" s="133" t="s">
        <v>4210</v>
      </c>
      <c r="F369" s="133" t="s">
        <v>4211</v>
      </c>
      <c r="G369" s="133">
        <v>303</v>
      </c>
      <c r="H369" s="133"/>
      <c r="I369" s="133">
        <v>1</v>
      </c>
      <c r="J369" s="133">
        <v>66</v>
      </c>
      <c r="K369" s="133">
        <v>45</v>
      </c>
      <c r="L369" s="133"/>
      <c r="M369" s="133"/>
      <c r="N369" s="133"/>
      <c r="O369" s="133" t="s">
        <v>1343</v>
      </c>
      <c r="P369" s="133" t="s">
        <v>669</v>
      </c>
      <c r="Q369" s="166">
        <v>40954</v>
      </c>
      <c r="R369" s="1">
        <v>3.21</v>
      </c>
      <c r="S369" s="1">
        <v>72</v>
      </c>
      <c r="V369" s="1">
        <v>33600</v>
      </c>
      <c r="W369" s="182">
        <f t="shared" si="20"/>
        <v>43.994999999999997</v>
      </c>
      <c r="X369" s="1" t="s">
        <v>4868</v>
      </c>
      <c r="AA369" s="183">
        <f t="shared" si="21"/>
        <v>13.241250000000001</v>
      </c>
      <c r="AB369" s="183">
        <f t="shared" si="22"/>
        <v>11.9244048</v>
      </c>
      <c r="AE369" s="183">
        <f t="shared" si="23"/>
        <v>199.98</v>
      </c>
    </row>
    <row r="370" spans="3:31" x14ac:dyDescent="0.2">
      <c r="C370" s="136" t="s">
        <v>1001</v>
      </c>
      <c r="D370" s="133">
        <v>21</v>
      </c>
      <c r="E370" s="133" t="s">
        <v>4212</v>
      </c>
      <c r="F370" s="133">
        <v>238312</v>
      </c>
      <c r="G370" s="133">
        <v>303</v>
      </c>
      <c r="H370" s="133"/>
      <c r="I370" s="133">
        <v>1</v>
      </c>
      <c r="J370" s="133">
        <v>110</v>
      </c>
      <c r="K370" s="133">
        <v>38</v>
      </c>
      <c r="L370" s="133"/>
      <c r="M370" s="133"/>
      <c r="N370" s="133"/>
      <c r="O370" s="133" t="s">
        <v>4451</v>
      </c>
      <c r="P370" s="133" t="s">
        <v>2277</v>
      </c>
      <c r="Q370" s="166">
        <v>40955</v>
      </c>
      <c r="R370" s="1">
        <v>3.21</v>
      </c>
      <c r="S370" s="1">
        <v>72</v>
      </c>
      <c r="V370" s="1">
        <v>33600</v>
      </c>
      <c r="W370" s="182">
        <f t="shared" si="20"/>
        <v>43.994999999999997</v>
      </c>
      <c r="X370" s="1" t="s">
        <v>4868</v>
      </c>
      <c r="AA370" s="183">
        <f t="shared" si="21"/>
        <v>18.635833333333334</v>
      </c>
      <c r="AB370" s="183">
        <f t="shared" si="22"/>
        <v>19.874008</v>
      </c>
      <c r="AE370" s="183">
        <f t="shared" si="23"/>
        <v>333.29999999999995</v>
      </c>
    </row>
    <row r="371" spans="3:31" x14ac:dyDescent="0.2">
      <c r="C371" s="136" t="s">
        <v>1001</v>
      </c>
      <c r="D371" s="133">
        <v>22</v>
      </c>
      <c r="E371" s="133" t="s">
        <v>4213</v>
      </c>
      <c r="F371" s="133">
        <v>238312</v>
      </c>
      <c r="G371" s="133">
        <v>303</v>
      </c>
      <c r="H371" s="133"/>
      <c r="I371" s="133">
        <v>1</v>
      </c>
      <c r="J371" s="133">
        <v>110</v>
      </c>
      <c r="K371" s="133">
        <v>38</v>
      </c>
      <c r="L371" s="133"/>
      <c r="M371" s="133"/>
      <c r="N371" s="133"/>
      <c r="O371" s="133" t="s">
        <v>4451</v>
      </c>
      <c r="P371" s="133" t="s">
        <v>2277</v>
      </c>
      <c r="Q371" s="166">
        <v>40958</v>
      </c>
      <c r="R371" s="1">
        <v>3.21</v>
      </c>
      <c r="S371" s="1">
        <v>72</v>
      </c>
      <c r="V371" s="1">
        <v>33600</v>
      </c>
      <c r="W371" s="182">
        <f t="shared" si="20"/>
        <v>43.994999999999997</v>
      </c>
      <c r="X371" s="1" t="s">
        <v>4868</v>
      </c>
      <c r="AA371" s="183">
        <f t="shared" si="21"/>
        <v>18.635833333333334</v>
      </c>
      <c r="AB371" s="183">
        <f t="shared" si="22"/>
        <v>19.874008</v>
      </c>
      <c r="AE371" s="183">
        <f t="shared" si="23"/>
        <v>333.29999999999995</v>
      </c>
    </row>
    <row r="372" spans="3:31" x14ac:dyDescent="0.2">
      <c r="C372" s="136" t="s">
        <v>1001</v>
      </c>
      <c r="D372" s="133">
        <v>23</v>
      </c>
      <c r="E372" s="133" t="s">
        <v>3533</v>
      </c>
      <c r="F372" s="133" t="s">
        <v>3534</v>
      </c>
      <c r="G372" s="133">
        <v>152</v>
      </c>
      <c r="H372" s="133"/>
      <c r="I372" s="133">
        <v>2</v>
      </c>
      <c r="J372" s="133">
        <v>265</v>
      </c>
      <c r="K372" s="133">
        <v>55</v>
      </c>
      <c r="L372" s="133"/>
      <c r="M372" s="133"/>
      <c r="N372" s="133"/>
      <c r="O372" s="133" t="s">
        <v>4451</v>
      </c>
      <c r="P372" s="133" t="s">
        <v>2360</v>
      </c>
      <c r="Q372" s="166">
        <v>40966</v>
      </c>
      <c r="R372" s="1">
        <v>1.61</v>
      </c>
      <c r="S372" s="1">
        <v>72</v>
      </c>
      <c r="V372" s="1">
        <v>33600</v>
      </c>
      <c r="W372" s="182">
        <f t="shared" si="20"/>
        <v>43.994999999999997</v>
      </c>
      <c r="X372" s="1" t="s">
        <v>4868</v>
      </c>
      <c r="AA372" s="183">
        <f t="shared" si="21"/>
        <v>65.182638888888889</v>
      </c>
      <c r="AB372" s="183">
        <f t="shared" si="22"/>
        <v>95.756583999999989</v>
      </c>
      <c r="AE372" s="183">
        <f t="shared" si="23"/>
        <v>805.6</v>
      </c>
    </row>
    <row r="373" spans="3:31" x14ac:dyDescent="0.2">
      <c r="C373" s="136" t="s">
        <v>1001</v>
      </c>
      <c r="D373" s="223" t="s">
        <v>1756</v>
      </c>
      <c r="E373" s="214" t="s">
        <v>4214</v>
      </c>
      <c r="F373" s="214" t="s">
        <v>57</v>
      </c>
      <c r="G373" s="214">
        <v>303</v>
      </c>
      <c r="I373" s="214">
        <v>1</v>
      </c>
      <c r="J373" s="214">
        <v>55</v>
      </c>
      <c r="K373" s="214">
        <v>45</v>
      </c>
      <c r="O373" s="133" t="s">
        <v>4825</v>
      </c>
      <c r="P373" s="214" t="s">
        <v>776</v>
      </c>
      <c r="Q373" s="216">
        <v>40967</v>
      </c>
      <c r="R373" s="1">
        <v>3.21</v>
      </c>
      <c r="S373" s="1">
        <v>59.5</v>
      </c>
      <c r="V373" s="1">
        <v>33600</v>
      </c>
      <c r="W373" s="182">
        <f t="shared" si="20"/>
        <v>43.994999999999997</v>
      </c>
      <c r="X373" s="1" t="s">
        <v>4868</v>
      </c>
      <c r="AA373" s="183">
        <f t="shared" si="21"/>
        <v>13.352521008403361</v>
      </c>
      <c r="AB373" s="183">
        <f t="shared" si="22"/>
        <v>9.9370039999999999</v>
      </c>
      <c r="AE373" s="183">
        <f t="shared" si="23"/>
        <v>166.64999999999998</v>
      </c>
    </row>
    <row r="374" spans="3:31" x14ac:dyDescent="0.2">
      <c r="C374" s="136" t="s">
        <v>1001</v>
      </c>
      <c r="D374" s="133">
        <v>25</v>
      </c>
      <c r="E374" s="133" t="s">
        <v>3533</v>
      </c>
      <c r="F374" s="133" t="s">
        <v>1306</v>
      </c>
      <c r="G374" s="133">
        <v>151</v>
      </c>
      <c r="H374" s="133"/>
      <c r="I374" s="133">
        <v>2</v>
      </c>
      <c r="J374" s="133">
        <v>400</v>
      </c>
      <c r="K374" s="133">
        <v>56</v>
      </c>
      <c r="L374" s="133"/>
      <c r="M374" s="133"/>
      <c r="N374" s="133"/>
      <c r="O374" s="133" t="s">
        <v>4451</v>
      </c>
      <c r="P374" s="133" t="s">
        <v>4804</v>
      </c>
      <c r="Q374" s="166">
        <v>40976</v>
      </c>
      <c r="R374" s="1">
        <v>1.61</v>
      </c>
      <c r="S374" s="1">
        <v>72</v>
      </c>
      <c r="V374" s="1">
        <v>33600</v>
      </c>
      <c r="W374" s="182">
        <f t="shared" si="20"/>
        <v>43.994999999999997</v>
      </c>
      <c r="X374" s="1" t="s">
        <v>4868</v>
      </c>
      <c r="AA374" s="183">
        <f t="shared" si="21"/>
        <v>100.17777777777778</v>
      </c>
      <c r="AB374" s="183">
        <f t="shared" si="22"/>
        <v>144.53824000000003</v>
      </c>
      <c r="AE374" s="183">
        <f t="shared" si="23"/>
        <v>1208</v>
      </c>
    </row>
    <row r="375" spans="3:31" x14ac:dyDescent="0.2">
      <c r="C375" s="136" t="s">
        <v>1001</v>
      </c>
      <c r="D375" s="133">
        <v>26</v>
      </c>
      <c r="E375" s="133" t="s">
        <v>3378</v>
      </c>
      <c r="F375" s="133" t="s">
        <v>1306</v>
      </c>
      <c r="G375" s="133">
        <v>151</v>
      </c>
      <c r="H375" s="133"/>
      <c r="I375" s="133">
        <v>2</v>
      </c>
      <c r="J375" s="133">
        <v>85</v>
      </c>
      <c r="K375" s="133">
        <v>56</v>
      </c>
      <c r="L375" s="133"/>
      <c r="M375" s="133"/>
      <c r="N375" s="133"/>
      <c r="O375" s="133" t="s">
        <v>4451</v>
      </c>
      <c r="P375" s="133" t="s">
        <v>2360</v>
      </c>
      <c r="Q375" s="166">
        <v>40981</v>
      </c>
      <c r="R375" s="1">
        <v>1.61</v>
      </c>
      <c r="S375" s="1">
        <v>72</v>
      </c>
      <c r="V375" s="1">
        <v>33600</v>
      </c>
      <c r="W375" s="182">
        <f t="shared" si="20"/>
        <v>43.994999999999997</v>
      </c>
      <c r="X375" s="1" t="s">
        <v>4868</v>
      </c>
      <c r="AA375" s="183">
        <f t="shared" si="21"/>
        <v>21.287777777777777</v>
      </c>
      <c r="AB375" s="183">
        <f t="shared" si="22"/>
        <v>30.714376000000005</v>
      </c>
      <c r="AE375" s="183">
        <f t="shared" si="23"/>
        <v>256.7</v>
      </c>
    </row>
    <row r="376" spans="3:31" x14ac:dyDescent="0.2">
      <c r="C376" s="312"/>
      <c r="D376" s="313"/>
      <c r="E376" s="313"/>
      <c r="F376" s="313"/>
      <c r="G376" s="313"/>
      <c r="H376" s="313"/>
      <c r="I376" s="313"/>
      <c r="J376" s="313">
        <f>SUM(J349:J375)</f>
        <v>3259</v>
      </c>
      <c r="K376" s="313"/>
      <c r="L376" s="313"/>
      <c r="M376" s="313"/>
      <c r="N376" s="313"/>
      <c r="O376" s="313"/>
      <c r="P376" s="313"/>
      <c r="Q376" s="315"/>
      <c r="W376" s="182"/>
      <c r="AA376" s="183"/>
      <c r="AB376" s="183"/>
      <c r="AE376" s="183"/>
    </row>
    <row r="377" spans="3:31" x14ac:dyDescent="0.2">
      <c r="C377" s="316" t="s">
        <v>4215</v>
      </c>
      <c r="D377" s="316"/>
      <c r="E377" s="319"/>
      <c r="F377" s="319" t="s">
        <v>4216</v>
      </c>
      <c r="G377" s="319"/>
      <c r="H377" s="319"/>
      <c r="I377" s="319"/>
      <c r="J377" s="319"/>
      <c r="K377" s="319"/>
      <c r="L377" s="319"/>
      <c r="M377" s="319"/>
      <c r="N377" s="319"/>
      <c r="O377" s="319"/>
      <c r="P377" s="319"/>
      <c r="Q377" s="320"/>
      <c r="R377" s="1">
        <v>3.21</v>
      </c>
      <c r="S377" s="1">
        <v>72</v>
      </c>
      <c r="V377" s="1">
        <v>33600</v>
      </c>
      <c r="W377" s="182">
        <f t="shared" ref="W377:W408" si="24">41.9*1.05</f>
        <v>43.994999999999997</v>
      </c>
      <c r="X377" s="1" t="s">
        <v>4868</v>
      </c>
      <c r="AA377" s="183">
        <f t="shared" ref="AA377:AA408" si="25">K377*100*R377*(J377*I377)/(S377*1000)</f>
        <v>0</v>
      </c>
      <c r="AB377" s="183">
        <f t="shared" ref="AB377:AB408" si="26">(V377*(J377*I377)*1.1)/9000*W377/1000</f>
        <v>0</v>
      </c>
      <c r="AE377" s="183">
        <f t="shared" ref="AE377:AE408" si="27">J377*I377*(G377/100)</f>
        <v>0</v>
      </c>
    </row>
    <row r="378" spans="3:31" x14ac:dyDescent="0.2">
      <c r="C378" s="136" t="s">
        <v>4217</v>
      </c>
      <c r="D378" s="133">
        <v>1</v>
      </c>
      <c r="E378" s="133" t="s">
        <v>3378</v>
      </c>
      <c r="F378" s="133" t="s">
        <v>1306</v>
      </c>
      <c r="G378" s="133">
        <v>151</v>
      </c>
      <c r="H378" s="133"/>
      <c r="I378" s="133">
        <v>2</v>
      </c>
      <c r="J378" s="133">
        <v>400</v>
      </c>
      <c r="K378" s="133">
        <v>56</v>
      </c>
      <c r="L378" s="133"/>
      <c r="M378" s="133"/>
      <c r="N378" s="133"/>
      <c r="O378" s="133" t="s">
        <v>4451</v>
      </c>
      <c r="P378" s="133" t="s">
        <v>776</v>
      </c>
      <c r="Q378" s="166">
        <v>40989</v>
      </c>
      <c r="R378" s="1">
        <v>1.61</v>
      </c>
      <c r="S378" s="1">
        <v>72</v>
      </c>
      <c r="V378" s="1">
        <v>33600</v>
      </c>
      <c r="W378" s="182">
        <f t="shared" si="24"/>
        <v>43.994999999999997</v>
      </c>
      <c r="X378" s="1" t="s">
        <v>4868</v>
      </c>
      <c r="AA378" s="183">
        <f t="shared" si="25"/>
        <v>100.17777777777778</v>
      </c>
      <c r="AB378" s="183">
        <f t="shared" si="26"/>
        <v>144.53824000000003</v>
      </c>
      <c r="AE378" s="183">
        <f t="shared" si="27"/>
        <v>1208</v>
      </c>
    </row>
    <row r="379" spans="3:31" x14ac:dyDescent="0.2">
      <c r="C379" s="136" t="s">
        <v>4217</v>
      </c>
      <c r="D379" s="133">
        <v>2</v>
      </c>
      <c r="E379" s="133" t="s">
        <v>3378</v>
      </c>
      <c r="F379" s="133" t="s">
        <v>3499</v>
      </c>
      <c r="G379" s="133">
        <v>151</v>
      </c>
      <c r="H379" s="133"/>
      <c r="I379" s="133">
        <v>2</v>
      </c>
      <c r="J379" s="133">
        <v>175</v>
      </c>
      <c r="K379" s="133">
        <v>56</v>
      </c>
      <c r="L379" s="133"/>
      <c r="M379" s="133"/>
      <c r="N379" s="133"/>
      <c r="O379" s="133" t="s">
        <v>2732</v>
      </c>
      <c r="P379" s="133" t="s">
        <v>669</v>
      </c>
      <c r="Q379" s="166">
        <v>40991</v>
      </c>
      <c r="R379" s="1">
        <v>1.61</v>
      </c>
      <c r="S379" s="1">
        <v>72</v>
      </c>
      <c r="V379" s="1">
        <v>33600</v>
      </c>
      <c r="W379" s="182">
        <f t="shared" si="24"/>
        <v>43.994999999999997</v>
      </c>
      <c r="X379" s="1" t="s">
        <v>4868</v>
      </c>
      <c r="AA379" s="183">
        <f t="shared" si="25"/>
        <v>43.827777777777776</v>
      </c>
      <c r="AB379" s="183">
        <f t="shared" si="26"/>
        <v>63.235480000000003</v>
      </c>
      <c r="AE379" s="183">
        <f t="shared" si="27"/>
        <v>528.5</v>
      </c>
    </row>
    <row r="380" spans="3:31" x14ac:dyDescent="0.2">
      <c r="C380" s="136" t="s">
        <v>4217</v>
      </c>
      <c r="D380" s="133">
        <v>3</v>
      </c>
      <c r="E380" s="133" t="s">
        <v>4218</v>
      </c>
      <c r="F380" s="133" t="s">
        <v>4219</v>
      </c>
      <c r="G380" s="133">
        <v>303</v>
      </c>
      <c r="H380" s="133"/>
      <c r="I380" s="133">
        <v>1</v>
      </c>
      <c r="J380" s="133">
        <v>55</v>
      </c>
      <c r="K380" s="133">
        <v>36</v>
      </c>
      <c r="L380" s="133"/>
      <c r="M380" s="133"/>
      <c r="N380" s="133"/>
      <c r="O380" s="133" t="s">
        <v>4220</v>
      </c>
      <c r="P380" s="133" t="s">
        <v>669</v>
      </c>
      <c r="Q380" s="166">
        <v>40994</v>
      </c>
      <c r="R380" s="1">
        <v>3.21</v>
      </c>
      <c r="S380" s="1">
        <v>59.5</v>
      </c>
      <c r="V380" s="1">
        <v>33600</v>
      </c>
      <c r="W380" s="182">
        <f t="shared" si="24"/>
        <v>43.994999999999997</v>
      </c>
      <c r="X380" s="1" t="s">
        <v>4868</v>
      </c>
      <c r="AA380" s="183">
        <f t="shared" si="25"/>
        <v>10.682016806722689</v>
      </c>
      <c r="AB380" s="183">
        <f t="shared" si="26"/>
        <v>9.9370039999999999</v>
      </c>
      <c r="AE380" s="183">
        <f t="shared" si="27"/>
        <v>166.64999999999998</v>
      </c>
    </row>
    <row r="381" spans="3:31" ht="13.5" thickBot="1" x14ac:dyDescent="0.25">
      <c r="C381" s="136" t="s">
        <v>4217</v>
      </c>
      <c r="D381" s="133">
        <v>4</v>
      </c>
      <c r="E381" s="133" t="s">
        <v>4221</v>
      </c>
      <c r="F381" s="133" t="s">
        <v>4222</v>
      </c>
      <c r="G381" s="133">
        <v>151</v>
      </c>
      <c r="H381" s="133"/>
      <c r="I381" s="133">
        <v>2</v>
      </c>
      <c r="J381" s="133">
        <v>94</v>
      </c>
      <c r="K381" s="133">
        <v>45</v>
      </c>
      <c r="L381" s="133"/>
      <c r="M381" s="133"/>
      <c r="N381" s="133"/>
      <c r="O381" s="133" t="s">
        <v>3694</v>
      </c>
      <c r="P381" s="133" t="s">
        <v>4804</v>
      </c>
      <c r="Q381" s="166">
        <v>40995</v>
      </c>
      <c r="R381" s="308">
        <v>1.61</v>
      </c>
      <c r="S381" s="1">
        <v>59.5</v>
      </c>
      <c r="V381" s="1">
        <v>33600</v>
      </c>
      <c r="W381" s="182">
        <f t="shared" si="24"/>
        <v>43.994999999999997</v>
      </c>
      <c r="X381" s="1" t="s">
        <v>4868</v>
      </c>
      <c r="AA381" s="183">
        <f t="shared" si="25"/>
        <v>22.891764705882352</v>
      </c>
      <c r="AB381" s="183">
        <f t="shared" si="26"/>
        <v>33.966486400000001</v>
      </c>
      <c r="AE381" s="183">
        <f t="shared" si="27"/>
        <v>283.88</v>
      </c>
    </row>
    <row r="382" spans="3:31" x14ac:dyDescent="0.2">
      <c r="C382" s="136" t="s">
        <v>4217</v>
      </c>
      <c r="D382" s="133">
        <v>5</v>
      </c>
      <c r="E382" s="133" t="s">
        <v>4223</v>
      </c>
      <c r="F382" s="133" t="s">
        <v>4224</v>
      </c>
      <c r="G382" s="133">
        <v>303</v>
      </c>
      <c r="H382" s="133"/>
      <c r="I382" s="133">
        <v>1</v>
      </c>
      <c r="J382" s="133">
        <v>269</v>
      </c>
      <c r="K382" s="133">
        <v>45</v>
      </c>
      <c r="L382" s="133"/>
      <c r="M382" s="133"/>
      <c r="N382" s="133"/>
      <c r="O382" s="133" t="s">
        <v>3694</v>
      </c>
      <c r="P382" s="133" t="s">
        <v>2360</v>
      </c>
      <c r="Q382" s="166">
        <v>40998</v>
      </c>
      <c r="R382" s="1">
        <v>3.21</v>
      </c>
      <c r="S382" s="1">
        <v>59.5</v>
      </c>
      <c r="V382" s="1">
        <v>33600</v>
      </c>
      <c r="W382" s="182">
        <f t="shared" si="24"/>
        <v>43.994999999999997</v>
      </c>
      <c r="X382" s="1" t="s">
        <v>4868</v>
      </c>
      <c r="AA382" s="183">
        <f t="shared" si="25"/>
        <v>65.305966386554616</v>
      </c>
      <c r="AB382" s="183">
        <f t="shared" si="26"/>
        <v>48.600983200000002</v>
      </c>
      <c r="AE382" s="183">
        <f t="shared" si="27"/>
        <v>815.06999999999994</v>
      </c>
    </row>
    <row r="383" spans="3:31" x14ac:dyDescent="0.2">
      <c r="C383" s="136" t="s">
        <v>4217</v>
      </c>
      <c r="D383" s="133">
        <v>6</v>
      </c>
      <c r="E383" s="133" t="s">
        <v>4225</v>
      </c>
      <c r="F383" s="133" t="s">
        <v>4226</v>
      </c>
      <c r="G383" s="133">
        <v>303</v>
      </c>
      <c r="H383" s="133"/>
      <c r="I383" s="133">
        <v>1</v>
      </c>
      <c r="J383" s="133">
        <v>220</v>
      </c>
      <c r="K383" s="133">
        <v>63</v>
      </c>
      <c r="L383" s="133"/>
      <c r="M383" s="133"/>
      <c r="N383" s="133"/>
      <c r="O383" s="133" t="s">
        <v>4556</v>
      </c>
      <c r="P383" s="133" t="s">
        <v>669</v>
      </c>
      <c r="Q383" s="166">
        <v>41004</v>
      </c>
      <c r="R383" s="1">
        <v>3.21</v>
      </c>
      <c r="S383" s="1">
        <v>59.5</v>
      </c>
      <c r="V383" s="1">
        <v>33600</v>
      </c>
      <c r="W383" s="182">
        <f t="shared" si="24"/>
        <v>43.994999999999997</v>
      </c>
      <c r="X383" s="1" t="s">
        <v>4868</v>
      </c>
      <c r="AA383" s="183">
        <f t="shared" si="25"/>
        <v>74.77411764705883</v>
      </c>
      <c r="AB383" s="183">
        <f t="shared" si="26"/>
        <v>39.748016</v>
      </c>
      <c r="AE383" s="183">
        <f t="shared" si="27"/>
        <v>666.59999999999991</v>
      </c>
    </row>
    <row r="384" spans="3:31" x14ac:dyDescent="0.2">
      <c r="C384" s="136" t="s">
        <v>4217</v>
      </c>
      <c r="D384" s="133" t="s">
        <v>3622</v>
      </c>
      <c r="E384" s="133" t="s">
        <v>4225</v>
      </c>
      <c r="F384" s="133" t="s">
        <v>4226</v>
      </c>
      <c r="G384" s="133">
        <v>303</v>
      </c>
      <c r="H384" s="133"/>
      <c r="I384" s="133">
        <v>1</v>
      </c>
      <c r="J384" s="133">
        <v>110</v>
      </c>
      <c r="K384" s="133">
        <v>63</v>
      </c>
      <c r="L384" s="133"/>
      <c r="M384" s="133"/>
      <c r="N384" s="133"/>
      <c r="O384" s="133" t="s">
        <v>4556</v>
      </c>
      <c r="P384" s="133" t="s">
        <v>669</v>
      </c>
      <c r="Q384" s="166">
        <v>41004</v>
      </c>
      <c r="R384" s="1">
        <v>3.21</v>
      </c>
      <c r="S384" s="1">
        <v>59.5</v>
      </c>
      <c r="V384" s="1">
        <v>33600</v>
      </c>
      <c r="W384" s="182">
        <f t="shared" si="24"/>
        <v>43.994999999999997</v>
      </c>
      <c r="X384" s="1" t="s">
        <v>4868</v>
      </c>
      <c r="AA384" s="183">
        <f t="shared" si="25"/>
        <v>37.387058823529415</v>
      </c>
      <c r="AB384" s="183">
        <f t="shared" si="26"/>
        <v>19.874008</v>
      </c>
      <c r="AE384" s="183">
        <f t="shared" si="27"/>
        <v>333.29999999999995</v>
      </c>
    </row>
    <row r="385" spans="3:31" x14ac:dyDescent="0.2">
      <c r="C385" s="136" t="s">
        <v>4217</v>
      </c>
      <c r="D385" s="133">
        <v>8</v>
      </c>
      <c r="E385" s="133" t="s">
        <v>4227</v>
      </c>
      <c r="F385" s="133" t="s">
        <v>3505</v>
      </c>
      <c r="G385" s="133">
        <v>303</v>
      </c>
      <c r="H385" s="133"/>
      <c r="I385" s="133">
        <v>1</v>
      </c>
      <c r="J385" s="133">
        <v>154</v>
      </c>
      <c r="K385" s="133">
        <v>63</v>
      </c>
      <c r="L385" s="133"/>
      <c r="M385" s="133"/>
      <c r="N385" s="133"/>
      <c r="O385" s="133" t="s">
        <v>4349</v>
      </c>
      <c r="P385" s="133" t="s">
        <v>3366</v>
      </c>
      <c r="Q385" s="166">
        <v>41013</v>
      </c>
      <c r="R385" s="1">
        <v>3.21</v>
      </c>
      <c r="S385" s="1">
        <v>59.5</v>
      </c>
      <c r="V385" s="1">
        <v>33600</v>
      </c>
      <c r="W385" s="182">
        <f t="shared" si="24"/>
        <v>43.994999999999997</v>
      </c>
      <c r="X385" s="1" t="s">
        <v>4868</v>
      </c>
      <c r="AA385" s="183">
        <f t="shared" si="25"/>
        <v>52.341882352941177</v>
      </c>
      <c r="AB385" s="183">
        <f t="shared" si="26"/>
        <v>27.823611199999995</v>
      </c>
      <c r="AE385" s="183">
        <f t="shared" si="27"/>
        <v>466.61999999999995</v>
      </c>
    </row>
    <row r="386" spans="3:31" x14ac:dyDescent="0.2">
      <c r="C386" s="136" t="s">
        <v>4217</v>
      </c>
      <c r="D386" s="133">
        <v>9</v>
      </c>
      <c r="E386" s="133" t="s">
        <v>3359</v>
      </c>
      <c r="F386" s="133" t="s">
        <v>4350</v>
      </c>
      <c r="G386" s="133">
        <v>304</v>
      </c>
      <c r="H386" s="133"/>
      <c r="I386" s="133">
        <v>1</v>
      </c>
      <c r="J386" s="133">
        <v>137.5</v>
      </c>
      <c r="K386" s="133">
        <v>45</v>
      </c>
      <c r="L386" s="133"/>
      <c r="M386" s="133"/>
      <c r="N386" s="133"/>
      <c r="O386" s="133" t="s">
        <v>4349</v>
      </c>
      <c r="P386" s="133" t="s">
        <v>3366</v>
      </c>
      <c r="Q386" s="166">
        <v>41016</v>
      </c>
      <c r="R386" s="1">
        <v>3.21</v>
      </c>
      <c r="S386" s="1">
        <v>59.5</v>
      </c>
      <c r="V386" s="1">
        <v>33600</v>
      </c>
      <c r="W386" s="182">
        <f t="shared" si="24"/>
        <v>43.994999999999997</v>
      </c>
      <c r="X386" s="1" t="s">
        <v>4868</v>
      </c>
      <c r="AA386" s="183">
        <f t="shared" si="25"/>
        <v>33.381302521008401</v>
      </c>
      <c r="AB386" s="183">
        <f t="shared" si="26"/>
        <v>24.842509999999997</v>
      </c>
      <c r="AE386" s="183">
        <f t="shared" si="27"/>
        <v>418</v>
      </c>
    </row>
    <row r="387" spans="3:31" x14ac:dyDescent="0.2">
      <c r="C387" s="136" t="s">
        <v>4217</v>
      </c>
      <c r="D387" s="133">
        <v>10</v>
      </c>
      <c r="E387" s="133" t="s">
        <v>4351</v>
      </c>
      <c r="F387" s="133" t="s">
        <v>4352</v>
      </c>
      <c r="G387" s="133">
        <v>303</v>
      </c>
      <c r="H387" s="133"/>
      <c r="I387" s="133">
        <v>1</v>
      </c>
      <c r="J387" s="133">
        <v>110</v>
      </c>
      <c r="K387" s="133">
        <v>63</v>
      </c>
      <c r="L387" s="133"/>
      <c r="M387" s="133"/>
      <c r="N387" s="133"/>
      <c r="O387" s="133" t="s">
        <v>4349</v>
      </c>
      <c r="P387" s="133" t="s">
        <v>3366</v>
      </c>
      <c r="Q387" s="166">
        <v>41018</v>
      </c>
      <c r="R387" s="2">
        <v>3.21</v>
      </c>
      <c r="S387" s="2">
        <v>59.5</v>
      </c>
      <c r="T387" s="255"/>
      <c r="U387" s="255"/>
      <c r="V387" s="1">
        <v>33600</v>
      </c>
      <c r="W387" s="182">
        <f t="shared" si="24"/>
        <v>43.994999999999997</v>
      </c>
      <c r="X387" s="1" t="s">
        <v>4868</v>
      </c>
      <c r="Y387" s="255"/>
      <c r="Z387" s="255"/>
      <c r="AA387" s="183">
        <f t="shared" si="25"/>
        <v>37.387058823529415</v>
      </c>
      <c r="AB387" s="183">
        <f t="shared" si="26"/>
        <v>19.874008</v>
      </c>
      <c r="AE387" s="183">
        <f t="shared" si="27"/>
        <v>333.29999999999995</v>
      </c>
    </row>
    <row r="388" spans="3:31" x14ac:dyDescent="0.2">
      <c r="C388" s="136" t="s">
        <v>4217</v>
      </c>
      <c r="D388" s="133">
        <v>11</v>
      </c>
      <c r="E388" s="133" t="s">
        <v>4353</v>
      </c>
      <c r="F388" s="133" t="s">
        <v>4354</v>
      </c>
      <c r="G388" s="133">
        <v>303</v>
      </c>
      <c r="H388" s="133"/>
      <c r="I388" s="133">
        <v>1</v>
      </c>
      <c r="J388" s="133">
        <v>9</v>
      </c>
      <c r="K388" s="133">
        <v>50</v>
      </c>
      <c r="L388" s="133"/>
      <c r="M388" s="133"/>
      <c r="N388" s="133"/>
      <c r="O388" s="133" t="s">
        <v>2528</v>
      </c>
      <c r="P388" s="133" t="s">
        <v>669</v>
      </c>
      <c r="Q388" s="166">
        <v>41018</v>
      </c>
      <c r="R388" s="1">
        <v>3.21</v>
      </c>
      <c r="S388" s="1">
        <v>59.5</v>
      </c>
      <c r="V388" s="1">
        <v>33600</v>
      </c>
      <c r="W388" s="182">
        <f t="shared" si="24"/>
        <v>43.994999999999997</v>
      </c>
      <c r="X388" s="1" t="s">
        <v>4868</v>
      </c>
      <c r="AA388" s="183">
        <f t="shared" si="25"/>
        <v>2.4277310924369746</v>
      </c>
      <c r="AB388" s="183">
        <f t="shared" si="26"/>
        <v>1.6260551999999999</v>
      </c>
      <c r="AE388" s="183">
        <f t="shared" si="27"/>
        <v>27.27</v>
      </c>
    </row>
    <row r="389" spans="3:31" x14ac:dyDescent="0.2">
      <c r="C389" s="136" t="s">
        <v>4217</v>
      </c>
      <c r="D389" s="133">
        <v>12</v>
      </c>
      <c r="E389" s="133" t="s">
        <v>4353</v>
      </c>
      <c r="F389" s="133" t="s">
        <v>4355</v>
      </c>
      <c r="G389" s="133">
        <v>303</v>
      </c>
      <c r="H389" s="133"/>
      <c r="I389" s="133">
        <v>1</v>
      </c>
      <c r="J389" s="133">
        <v>55</v>
      </c>
      <c r="K389" s="133">
        <v>50</v>
      </c>
      <c r="L389" s="133"/>
      <c r="M389" s="133"/>
      <c r="N389" s="133"/>
      <c r="O389" s="133" t="s">
        <v>4356</v>
      </c>
      <c r="P389" s="133" t="s">
        <v>669</v>
      </c>
      <c r="Q389" s="166">
        <v>41019</v>
      </c>
      <c r="R389" s="1">
        <v>3.21</v>
      </c>
      <c r="S389" s="1">
        <v>59.5</v>
      </c>
      <c r="V389" s="1">
        <v>33600</v>
      </c>
      <c r="W389" s="182">
        <f t="shared" si="24"/>
        <v>43.994999999999997</v>
      </c>
      <c r="X389" s="1" t="s">
        <v>4868</v>
      </c>
      <c r="AA389" s="183">
        <f t="shared" si="25"/>
        <v>14.836134453781513</v>
      </c>
      <c r="AB389" s="183">
        <f t="shared" si="26"/>
        <v>9.9370039999999999</v>
      </c>
      <c r="AE389" s="183">
        <f t="shared" si="27"/>
        <v>166.64999999999998</v>
      </c>
    </row>
    <row r="390" spans="3:31" x14ac:dyDescent="0.2">
      <c r="C390" s="136" t="s">
        <v>4217</v>
      </c>
      <c r="D390" s="133">
        <v>13</v>
      </c>
      <c r="E390" s="133" t="s">
        <v>4357</v>
      </c>
      <c r="F390" s="133" t="s">
        <v>4358</v>
      </c>
      <c r="G390" s="133">
        <v>303</v>
      </c>
      <c r="H390" s="133"/>
      <c r="I390" s="133">
        <v>1</v>
      </c>
      <c r="J390" s="133">
        <v>55</v>
      </c>
      <c r="K390" s="133">
        <v>50</v>
      </c>
      <c r="L390" s="133"/>
      <c r="M390" s="133"/>
      <c r="N390" s="133"/>
      <c r="O390" s="133" t="s">
        <v>4359</v>
      </c>
      <c r="P390" s="133" t="s">
        <v>663</v>
      </c>
      <c r="Q390" s="166">
        <v>41020</v>
      </c>
      <c r="R390" s="1">
        <v>3.21</v>
      </c>
      <c r="S390" s="1">
        <v>59.5</v>
      </c>
      <c r="V390" s="1">
        <v>33600</v>
      </c>
      <c r="W390" s="182">
        <f t="shared" si="24"/>
        <v>43.994999999999997</v>
      </c>
      <c r="X390" s="1" t="s">
        <v>4868</v>
      </c>
      <c r="AA390" s="183">
        <f t="shared" si="25"/>
        <v>14.836134453781513</v>
      </c>
      <c r="AB390" s="183">
        <f t="shared" si="26"/>
        <v>9.9370039999999999</v>
      </c>
      <c r="AE390" s="183">
        <f t="shared" si="27"/>
        <v>166.64999999999998</v>
      </c>
    </row>
    <row r="391" spans="3:31" x14ac:dyDescent="0.2">
      <c r="C391" s="136" t="s">
        <v>4217</v>
      </c>
      <c r="D391" s="133">
        <v>14</v>
      </c>
      <c r="E391" s="133" t="s">
        <v>4360</v>
      </c>
      <c r="F391" s="133" t="s">
        <v>4361</v>
      </c>
      <c r="G391" s="133">
        <v>303</v>
      </c>
      <c r="H391" s="133"/>
      <c r="I391" s="133">
        <v>1</v>
      </c>
      <c r="J391" s="133">
        <v>55</v>
      </c>
      <c r="K391" s="133">
        <v>45</v>
      </c>
      <c r="L391" s="133"/>
      <c r="M391" s="133"/>
      <c r="N391" s="133"/>
      <c r="O391" s="133" t="s">
        <v>4362</v>
      </c>
      <c r="P391" s="133" t="s">
        <v>4804</v>
      </c>
      <c r="Q391" s="166">
        <v>41020</v>
      </c>
      <c r="R391" s="1">
        <v>3.21</v>
      </c>
      <c r="S391" s="1">
        <v>59.5</v>
      </c>
      <c r="V391" s="1">
        <v>33600</v>
      </c>
      <c r="W391" s="182">
        <f t="shared" si="24"/>
        <v>43.994999999999997</v>
      </c>
      <c r="X391" s="1" t="s">
        <v>4868</v>
      </c>
      <c r="AA391" s="183">
        <f t="shared" si="25"/>
        <v>13.352521008403361</v>
      </c>
      <c r="AB391" s="183">
        <f t="shared" si="26"/>
        <v>9.9370039999999999</v>
      </c>
      <c r="AE391" s="183">
        <f t="shared" si="27"/>
        <v>166.64999999999998</v>
      </c>
    </row>
    <row r="392" spans="3:31" ht="13.5" thickBot="1" x14ac:dyDescent="0.25">
      <c r="C392" s="136" t="s">
        <v>4217</v>
      </c>
      <c r="D392" s="133">
        <v>15</v>
      </c>
      <c r="E392" s="133" t="s">
        <v>4070</v>
      </c>
      <c r="F392" s="133" t="s">
        <v>4363</v>
      </c>
      <c r="G392" s="133">
        <v>303</v>
      </c>
      <c r="H392" s="133"/>
      <c r="I392" s="133">
        <v>1</v>
      </c>
      <c r="J392" s="133">
        <v>55</v>
      </c>
      <c r="K392" s="133">
        <v>45</v>
      </c>
      <c r="L392" s="133"/>
      <c r="M392" s="133"/>
      <c r="N392" s="133"/>
      <c r="O392" s="133" t="s">
        <v>2962</v>
      </c>
      <c r="P392" s="133" t="s">
        <v>3366</v>
      </c>
      <c r="Q392" s="166">
        <v>41022</v>
      </c>
      <c r="R392" s="308">
        <v>3.21</v>
      </c>
      <c r="S392" s="1">
        <v>59.5</v>
      </c>
      <c r="V392" s="1">
        <v>33600</v>
      </c>
      <c r="W392" s="182">
        <f t="shared" si="24"/>
        <v>43.994999999999997</v>
      </c>
      <c r="X392" s="1" t="s">
        <v>4868</v>
      </c>
      <c r="AA392" s="183">
        <f t="shared" si="25"/>
        <v>13.352521008403361</v>
      </c>
      <c r="AB392" s="183">
        <f t="shared" si="26"/>
        <v>9.9370039999999999</v>
      </c>
      <c r="AE392" s="183">
        <f t="shared" si="27"/>
        <v>166.64999999999998</v>
      </c>
    </row>
    <row r="393" spans="3:31" x14ac:dyDescent="0.2">
      <c r="C393" s="136" t="s">
        <v>4217</v>
      </c>
      <c r="D393" s="133">
        <v>16</v>
      </c>
      <c r="E393" s="133" t="s">
        <v>4364</v>
      </c>
      <c r="F393" s="133" t="s">
        <v>646</v>
      </c>
      <c r="G393" s="133">
        <v>303</v>
      </c>
      <c r="H393" s="133"/>
      <c r="I393" s="133">
        <v>1</v>
      </c>
      <c r="J393" s="133">
        <v>330</v>
      </c>
      <c r="K393" s="133">
        <v>54</v>
      </c>
      <c r="L393" s="133"/>
      <c r="M393" s="133"/>
      <c r="N393" s="133"/>
      <c r="O393" s="133" t="s">
        <v>4451</v>
      </c>
      <c r="P393" s="133" t="s">
        <v>2277</v>
      </c>
      <c r="Q393" s="166">
        <v>41027</v>
      </c>
      <c r="R393" s="1">
        <v>3.21</v>
      </c>
      <c r="S393" s="1">
        <v>72</v>
      </c>
      <c r="V393" s="1">
        <v>33600</v>
      </c>
      <c r="W393" s="182">
        <f t="shared" si="24"/>
        <v>43.994999999999997</v>
      </c>
      <c r="X393" s="1" t="s">
        <v>4868</v>
      </c>
      <c r="AA393" s="183">
        <f t="shared" si="25"/>
        <v>79.447500000000005</v>
      </c>
      <c r="AB393" s="183">
        <f t="shared" si="26"/>
        <v>59.62202400000001</v>
      </c>
      <c r="AE393" s="183">
        <f t="shared" si="27"/>
        <v>999.9</v>
      </c>
    </row>
    <row r="394" spans="3:31" x14ac:dyDescent="0.2">
      <c r="C394" s="136" t="s">
        <v>4217</v>
      </c>
      <c r="D394" s="133">
        <v>17</v>
      </c>
      <c r="E394" s="133" t="s">
        <v>3371</v>
      </c>
      <c r="F394" s="133" t="s">
        <v>646</v>
      </c>
      <c r="G394" s="133">
        <v>303</v>
      </c>
      <c r="H394" s="133"/>
      <c r="I394" s="133">
        <v>1</v>
      </c>
      <c r="J394" s="133">
        <v>250</v>
      </c>
      <c r="K394" s="133">
        <v>54</v>
      </c>
      <c r="L394" s="133"/>
      <c r="M394" s="133"/>
      <c r="N394" s="133"/>
      <c r="O394" s="133" t="s">
        <v>3376</v>
      </c>
      <c r="P394" s="133" t="s">
        <v>3366</v>
      </c>
      <c r="Q394" s="166">
        <v>41034</v>
      </c>
      <c r="R394" s="1">
        <v>3.21</v>
      </c>
      <c r="S394" s="1">
        <v>72</v>
      </c>
      <c r="V394" s="1">
        <v>33600</v>
      </c>
      <c r="W394" s="182">
        <f t="shared" si="24"/>
        <v>43.994999999999997</v>
      </c>
      <c r="X394" s="1" t="s">
        <v>4868</v>
      </c>
      <c r="AA394" s="183">
        <f t="shared" si="25"/>
        <v>60.1875</v>
      </c>
      <c r="AB394" s="183">
        <f t="shared" si="26"/>
        <v>45.168199999999999</v>
      </c>
      <c r="AE394" s="183">
        <f t="shared" si="27"/>
        <v>757.5</v>
      </c>
    </row>
    <row r="395" spans="3:31" x14ac:dyDescent="0.2">
      <c r="C395" s="136" t="s">
        <v>4217</v>
      </c>
      <c r="D395" s="133">
        <v>18</v>
      </c>
      <c r="E395" s="133" t="s">
        <v>3371</v>
      </c>
      <c r="F395" s="133" t="s">
        <v>646</v>
      </c>
      <c r="G395" s="133">
        <v>303</v>
      </c>
      <c r="H395" s="133"/>
      <c r="I395" s="133">
        <v>1</v>
      </c>
      <c r="J395" s="133">
        <v>120</v>
      </c>
      <c r="K395" s="133">
        <v>54</v>
      </c>
      <c r="L395" s="133"/>
      <c r="M395" s="133"/>
      <c r="N395" s="133"/>
      <c r="O395" s="133" t="s">
        <v>3376</v>
      </c>
      <c r="P395" s="133" t="s">
        <v>3366</v>
      </c>
      <c r="Q395" s="166">
        <v>41037</v>
      </c>
      <c r="R395" s="1">
        <v>3.21</v>
      </c>
      <c r="S395" s="1">
        <v>72</v>
      </c>
      <c r="V395" s="1">
        <v>33600</v>
      </c>
      <c r="W395" s="182">
        <f t="shared" si="24"/>
        <v>43.994999999999997</v>
      </c>
      <c r="X395" s="1" t="s">
        <v>4868</v>
      </c>
      <c r="AA395" s="183">
        <f t="shared" si="25"/>
        <v>28.89</v>
      </c>
      <c r="AB395" s="183">
        <f t="shared" si="26"/>
        <v>21.680736</v>
      </c>
      <c r="AE395" s="183">
        <f t="shared" si="27"/>
        <v>363.59999999999997</v>
      </c>
    </row>
    <row r="396" spans="3:31" x14ac:dyDescent="0.2">
      <c r="C396" s="136" t="s">
        <v>4217</v>
      </c>
      <c r="D396" s="133">
        <v>19</v>
      </c>
      <c r="E396" s="133" t="s">
        <v>4365</v>
      </c>
      <c r="F396" s="133" t="s">
        <v>4366</v>
      </c>
      <c r="G396" s="133">
        <v>151</v>
      </c>
      <c r="H396" s="133"/>
      <c r="I396" s="133">
        <v>2</v>
      </c>
      <c r="J396" s="133">
        <v>110</v>
      </c>
      <c r="K396" s="133">
        <v>45</v>
      </c>
      <c r="L396" s="133"/>
      <c r="M396" s="133"/>
      <c r="N396" s="133"/>
      <c r="O396" s="133" t="s">
        <v>4367</v>
      </c>
      <c r="P396" s="133" t="s">
        <v>669</v>
      </c>
      <c r="Q396" s="166">
        <v>41038</v>
      </c>
      <c r="R396" s="1">
        <v>1.61</v>
      </c>
      <c r="S396" s="1">
        <v>72</v>
      </c>
      <c r="V396" s="1">
        <v>16800</v>
      </c>
      <c r="W396" s="182">
        <f t="shared" si="24"/>
        <v>43.994999999999997</v>
      </c>
      <c r="X396" s="1" t="s">
        <v>4868</v>
      </c>
      <c r="AA396" s="183">
        <f t="shared" si="25"/>
        <v>22.137499999999999</v>
      </c>
      <c r="AB396" s="183">
        <f t="shared" si="26"/>
        <v>19.874008</v>
      </c>
      <c r="AE396" s="183">
        <f t="shared" si="27"/>
        <v>332.2</v>
      </c>
    </row>
    <row r="397" spans="3:31" x14ac:dyDescent="0.2">
      <c r="C397" s="136" t="s">
        <v>4217</v>
      </c>
      <c r="D397" s="133">
        <v>20</v>
      </c>
      <c r="E397" s="133" t="s">
        <v>4368</v>
      </c>
      <c r="F397" s="133" t="s">
        <v>4369</v>
      </c>
      <c r="G397" s="133">
        <v>303</v>
      </c>
      <c r="H397" s="133"/>
      <c r="I397" s="133">
        <v>1</v>
      </c>
      <c r="J397" s="133">
        <v>55</v>
      </c>
      <c r="K397" s="133">
        <v>50</v>
      </c>
      <c r="L397" s="133"/>
      <c r="M397" s="133"/>
      <c r="N397" s="133"/>
      <c r="O397" s="133" t="s">
        <v>4370</v>
      </c>
      <c r="P397" s="133" t="s">
        <v>669</v>
      </c>
      <c r="Q397" s="166">
        <v>1136766</v>
      </c>
      <c r="R397" s="1">
        <v>3.21</v>
      </c>
      <c r="S397" s="1">
        <v>72</v>
      </c>
      <c r="V397" s="1">
        <v>33600</v>
      </c>
      <c r="W397" s="182">
        <f t="shared" si="24"/>
        <v>43.994999999999997</v>
      </c>
      <c r="X397" s="1" t="s">
        <v>4868</v>
      </c>
      <c r="AA397" s="183">
        <f t="shared" si="25"/>
        <v>12.260416666666666</v>
      </c>
      <c r="AB397" s="183">
        <f t="shared" si="26"/>
        <v>9.9370039999999999</v>
      </c>
      <c r="AE397" s="183">
        <f t="shared" si="27"/>
        <v>166.64999999999998</v>
      </c>
    </row>
    <row r="398" spans="3:31" x14ac:dyDescent="0.2">
      <c r="C398" s="136" t="s">
        <v>4217</v>
      </c>
      <c r="D398" s="133">
        <v>21</v>
      </c>
      <c r="E398" s="133" t="s">
        <v>4371</v>
      </c>
      <c r="F398" s="133" t="s">
        <v>4372</v>
      </c>
      <c r="G398" s="133">
        <v>303</v>
      </c>
      <c r="H398" s="133"/>
      <c r="I398" s="133">
        <v>1</v>
      </c>
      <c r="J398" s="133">
        <v>36</v>
      </c>
      <c r="K398" s="133">
        <v>36</v>
      </c>
      <c r="L398" s="133"/>
      <c r="M398" s="133"/>
      <c r="N398" s="133"/>
      <c r="O398" s="133" t="s">
        <v>4373</v>
      </c>
      <c r="P398" s="133" t="s">
        <v>663</v>
      </c>
      <c r="Q398" s="166">
        <v>41040</v>
      </c>
      <c r="R398" s="1">
        <v>3.21</v>
      </c>
      <c r="S398" s="1">
        <v>59.5</v>
      </c>
      <c r="V398" s="1">
        <v>33600</v>
      </c>
      <c r="W398" s="182">
        <f t="shared" si="24"/>
        <v>43.994999999999997</v>
      </c>
      <c r="X398" s="1" t="s">
        <v>4868</v>
      </c>
      <c r="AA398" s="183">
        <f t="shared" si="25"/>
        <v>6.9918655462184871</v>
      </c>
      <c r="AB398" s="183">
        <f t="shared" si="26"/>
        <v>6.5042207999999997</v>
      </c>
      <c r="AE398" s="183">
        <f t="shared" si="27"/>
        <v>109.08</v>
      </c>
    </row>
    <row r="399" spans="3:31" x14ac:dyDescent="0.2">
      <c r="C399" s="136" t="s">
        <v>4217</v>
      </c>
      <c r="D399" s="133">
        <v>22</v>
      </c>
      <c r="E399" s="133" t="s">
        <v>4374</v>
      </c>
      <c r="F399" s="133" t="s">
        <v>2530</v>
      </c>
      <c r="G399" s="133">
        <v>151</v>
      </c>
      <c r="H399" s="133"/>
      <c r="I399" s="133">
        <v>2</v>
      </c>
      <c r="J399" s="133">
        <v>66</v>
      </c>
      <c r="K399" s="133">
        <v>63</v>
      </c>
      <c r="L399" s="133"/>
      <c r="M399" s="133"/>
      <c r="N399" s="133"/>
      <c r="O399" s="133" t="s">
        <v>1211</v>
      </c>
      <c r="P399" s="133" t="s">
        <v>4804</v>
      </c>
      <c r="Q399" s="166">
        <v>41043</v>
      </c>
      <c r="R399" s="1">
        <v>1.61</v>
      </c>
      <c r="S399" s="1">
        <v>59.5</v>
      </c>
      <c r="V399" s="1">
        <v>16800</v>
      </c>
      <c r="W399" s="182">
        <f t="shared" si="24"/>
        <v>43.994999999999997</v>
      </c>
      <c r="X399" s="1" t="s">
        <v>4868</v>
      </c>
      <c r="AA399" s="183">
        <f t="shared" si="25"/>
        <v>22.502117647058824</v>
      </c>
      <c r="AB399" s="183">
        <f t="shared" si="26"/>
        <v>11.9244048</v>
      </c>
      <c r="AE399" s="183">
        <f t="shared" si="27"/>
        <v>199.32</v>
      </c>
    </row>
    <row r="400" spans="3:31" x14ac:dyDescent="0.2">
      <c r="C400" s="136" t="s">
        <v>4217</v>
      </c>
      <c r="D400" s="133">
        <v>23</v>
      </c>
      <c r="E400" s="133" t="s">
        <v>1212</v>
      </c>
      <c r="F400" s="133" t="s">
        <v>1213</v>
      </c>
      <c r="G400" s="133">
        <v>303</v>
      </c>
      <c r="H400" s="133"/>
      <c r="I400" s="133">
        <v>1</v>
      </c>
      <c r="J400" s="133">
        <v>55</v>
      </c>
      <c r="K400" s="133">
        <v>45</v>
      </c>
      <c r="L400" s="133"/>
      <c r="M400" s="133"/>
      <c r="N400" s="133"/>
      <c r="O400" s="133" t="s">
        <v>1214</v>
      </c>
      <c r="P400" s="133" t="s">
        <v>669</v>
      </c>
      <c r="Q400" s="166">
        <v>41044</v>
      </c>
      <c r="R400" s="1">
        <v>3.21</v>
      </c>
      <c r="S400" s="1">
        <v>59.5</v>
      </c>
      <c r="V400" s="1">
        <v>33600</v>
      </c>
      <c r="W400" s="182">
        <f t="shared" si="24"/>
        <v>43.994999999999997</v>
      </c>
      <c r="X400" s="1" t="s">
        <v>4868</v>
      </c>
      <c r="AA400" s="183">
        <f t="shared" si="25"/>
        <v>13.352521008403361</v>
      </c>
      <c r="AB400" s="183">
        <f t="shared" si="26"/>
        <v>9.9370039999999999</v>
      </c>
      <c r="AE400" s="183">
        <f t="shared" si="27"/>
        <v>166.64999999999998</v>
      </c>
    </row>
    <row r="401" spans="3:31" x14ac:dyDescent="0.2">
      <c r="C401" s="136" t="s">
        <v>4217</v>
      </c>
      <c r="D401" s="133">
        <v>24</v>
      </c>
      <c r="E401" s="133" t="s">
        <v>1215</v>
      </c>
      <c r="F401" s="133" t="s">
        <v>1216</v>
      </c>
      <c r="G401" s="133">
        <v>303</v>
      </c>
      <c r="H401" s="133"/>
      <c r="I401" s="133">
        <v>1</v>
      </c>
      <c r="J401" s="133">
        <v>35</v>
      </c>
      <c r="K401" s="133">
        <v>45</v>
      </c>
      <c r="L401" s="133"/>
      <c r="M401" s="133"/>
      <c r="N401" s="133"/>
      <c r="O401" s="133" t="s">
        <v>1217</v>
      </c>
      <c r="P401" s="133" t="s">
        <v>5038</v>
      </c>
      <c r="Q401" s="166">
        <v>41044</v>
      </c>
      <c r="R401" s="1">
        <v>3.21</v>
      </c>
      <c r="S401" s="1">
        <v>59.5</v>
      </c>
      <c r="V401" s="1">
        <v>33600</v>
      </c>
      <c r="W401" s="182">
        <f t="shared" si="24"/>
        <v>43.994999999999997</v>
      </c>
      <c r="X401" s="1" t="s">
        <v>4868</v>
      </c>
      <c r="AA401" s="183">
        <f t="shared" si="25"/>
        <v>8.4970588235294109</v>
      </c>
      <c r="AB401" s="183">
        <f t="shared" si="26"/>
        <v>6.3235479999999988</v>
      </c>
      <c r="AE401" s="183">
        <f t="shared" si="27"/>
        <v>106.05</v>
      </c>
    </row>
    <row r="402" spans="3:31" x14ac:dyDescent="0.2">
      <c r="C402" s="136" t="s">
        <v>4217</v>
      </c>
      <c r="D402" s="133">
        <v>25</v>
      </c>
      <c r="E402" s="133" t="s">
        <v>1218</v>
      </c>
      <c r="F402" s="133" t="s">
        <v>1219</v>
      </c>
      <c r="G402" s="133">
        <v>303</v>
      </c>
      <c r="H402" s="133"/>
      <c r="I402" s="133">
        <v>1</v>
      </c>
      <c r="J402" s="133">
        <v>36</v>
      </c>
      <c r="K402" s="133">
        <v>45</v>
      </c>
      <c r="L402" s="133"/>
      <c r="M402" s="133"/>
      <c r="N402" s="133"/>
      <c r="O402" s="133" t="s">
        <v>1214</v>
      </c>
      <c r="P402" s="133" t="s">
        <v>669</v>
      </c>
      <c r="Q402" s="166">
        <v>41045</v>
      </c>
      <c r="R402" s="1">
        <v>3.21</v>
      </c>
      <c r="S402" s="1">
        <v>59</v>
      </c>
      <c r="V402" s="1">
        <v>33600</v>
      </c>
      <c r="W402" s="182">
        <f t="shared" si="24"/>
        <v>43.994999999999997</v>
      </c>
      <c r="X402" s="1" t="s">
        <v>4868</v>
      </c>
      <c r="AA402" s="183">
        <f t="shared" si="25"/>
        <v>8.813898305084745</v>
      </c>
      <c r="AB402" s="183">
        <f t="shared" si="26"/>
        <v>6.5042207999999997</v>
      </c>
      <c r="AE402" s="183">
        <f t="shared" si="27"/>
        <v>109.08</v>
      </c>
    </row>
    <row r="403" spans="3:31" ht="13.5" thickBot="1" x14ac:dyDescent="0.25">
      <c r="C403" s="136" t="s">
        <v>4217</v>
      </c>
      <c r="D403" s="133">
        <v>26</v>
      </c>
      <c r="E403" s="133" t="s">
        <v>3378</v>
      </c>
      <c r="F403" s="133" t="s">
        <v>1306</v>
      </c>
      <c r="G403" s="133">
        <v>151</v>
      </c>
      <c r="H403" s="133"/>
      <c r="I403" s="133">
        <v>2</v>
      </c>
      <c r="J403" s="133">
        <v>192</v>
      </c>
      <c r="K403" s="133">
        <v>56</v>
      </c>
      <c r="L403" s="133"/>
      <c r="M403" s="133"/>
      <c r="N403" s="133"/>
      <c r="O403" s="133" t="s">
        <v>3376</v>
      </c>
      <c r="P403" s="133" t="s">
        <v>4804</v>
      </c>
      <c r="Q403" s="166">
        <v>41058</v>
      </c>
      <c r="R403" s="308">
        <v>1.61</v>
      </c>
      <c r="S403" s="1">
        <v>72</v>
      </c>
      <c r="V403" s="1">
        <v>16800</v>
      </c>
      <c r="W403" s="182">
        <f t="shared" si="24"/>
        <v>43.994999999999997</v>
      </c>
      <c r="X403" s="1" t="s">
        <v>4868</v>
      </c>
      <c r="AA403" s="183">
        <f t="shared" si="25"/>
        <v>48.085333333333331</v>
      </c>
      <c r="AB403" s="183">
        <f t="shared" si="26"/>
        <v>34.689177600000001</v>
      </c>
      <c r="AE403" s="183">
        <f t="shared" si="27"/>
        <v>579.84</v>
      </c>
    </row>
    <row r="404" spans="3:31" x14ac:dyDescent="0.2">
      <c r="C404" s="136" t="s">
        <v>4217</v>
      </c>
      <c r="D404" s="133">
        <v>27</v>
      </c>
      <c r="E404" s="133" t="s">
        <v>3379</v>
      </c>
      <c r="F404" s="133">
        <v>249342</v>
      </c>
      <c r="G404" s="133">
        <v>303</v>
      </c>
      <c r="H404" s="133"/>
      <c r="I404" s="133">
        <v>1</v>
      </c>
      <c r="J404" s="133">
        <v>303</v>
      </c>
      <c r="K404" s="133">
        <v>49</v>
      </c>
      <c r="L404" s="133"/>
      <c r="M404" s="133"/>
      <c r="N404" s="133"/>
      <c r="O404" s="133" t="s">
        <v>2732</v>
      </c>
      <c r="P404" s="133" t="s">
        <v>4807</v>
      </c>
      <c r="Q404" s="166">
        <v>41061</v>
      </c>
      <c r="R404" s="1">
        <v>3.21</v>
      </c>
      <c r="S404" s="1">
        <v>72</v>
      </c>
      <c r="V404" s="1">
        <v>33600</v>
      </c>
      <c r="W404" s="182">
        <f t="shared" si="24"/>
        <v>43.994999999999997</v>
      </c>
      <c r="X404" s="1" t="s">
        <v>4868</v>
      </c>
      <c r="AA404" s="183">
        <f t="shared" si="25"/>
        <v>66.192875000000001</v>
      </c>
      <c r="AB404" s="183">
        <f t="shared" si="26"/>
        <v>54.743858400000001</v>
      </c>
      <c r="AE404" s="183">
        <f t="shared" si="27"/>
        <v>918.08999999999992</v>
      </c>
    </row>
    <row r="405" spans="3:31" x14ac:dyDescent="0.2">
      <c r="C405" s="136" t="s">
        <v>4217</v>
      </c>
      <c r="D405" s="133">
        <v>28</v>
      </c>
      <c r="E405" s="133" t="s">
        <v>1220</v>
      </c>
      <c r="F405" s="133" t="s">
        <v>1221</v>
      </c>
      <c r="G405" s="133">
        <v>151</v>
      </c>
      <c r="H405" s="133"/>
      <c r="I405" s="133">
        <v>2</v>
      </c>
      <c r="J405" s="133">
        <v>8</v>
      </c>
      <c r="K405" s="133">
        <v>54</v>
      </c>
      <c r="L405" s="133"/>
      <c r="M405" s="133"/>
      <c r="N405" s="133"/>
      <c r="O405" s="133" t="s">
        <v>2732</v>
      </c>
      <c r="P405" s="133" t="s">
        <v>4807</v>
      </c>
      <c r="Q405" s="166">
        <v>41063</v>
      </c>
      <c r="R405" s="1">
        <v>1.61</v>
      </c>
      <c r="S405" s="1">
        <v>72</v>
      </c>
      <c r="V405" s="1">
        <v>16800</v>
      </c>
      <c r="W405" s="182">
        <f t="shared" si="24"/>
        <v>43.994999999999997</v>
      </c>
      <c r="X405" s="1" t="s">
        <v>4868</v>
      </c>
      <c r="AA405" s="183">
        <f t="shared" si="25"/>
        <v>1.9319999999999999</v>
      </c>
      <c r="AB405" s="183">
        <f t="shared" si="26"/>
        <v>1.4453823999999997</v>
      </c>
      <c r="AE405" s="183">
        <f t="shared" si="27"/>
        <v>24.16</v>
      </c>
    </row>
    <row r="406" spans="3:31" x14ac:dyDescent="0.2">
      <c r="C406" s="136" t="s">
        <v>4217</v>
      </c>
      <c r="D406" s="133">
        <v>29</v>
      </c>
      <c r="E406" s="133" t="s">
        <v>1222</v>
      </c>
      <c r="F406" s="133" t="s">
        <v>1223</v>
      </c>
      <c r="G406" s="133">
        <v>150</v>
      </c>
      <c r="H406" s="133"/>
      <c r="I406" s="133">
        <v>2</v>
      </c>
      <c r="J406" s="133">
        <v>8</v>
      </c>
      <c r="K406" s="133">
        <v>54</v>
      </c>
      <c r="L406" s="133"/>
      <c r="M406" s="133"/>
      <c r="N406" s="133"/>
      <c r="O406" s="133" t="s">
        <v>2732</v>
      </c>
      <c r="P406" s="133" t="s">
        <v>4807</v>
      </c>
      <c r="Q406" s="166">
        <v>41063</v>
      </c>
      <c r="R406" s="1">
        <v>1.61</v>
      </c>
      <c r="S406" s="1">
        <v>72</v>
      </c>
      <c r="V406" s="1">
        <v>16800</v>
      </c>
      <c r="W406" s="182">
        <f t="shared" si="24"/>
        <v>43.994999999999997</v>
      </c>
      <c r="X406" s="1" t="s">
        <v>4868</v>
      </c>
      <c r="AA406" s="183">
        <f t="shared" si="25"/>
        <v>1.9319999999999999</v>
      </c>
      <c r="AB406" s="183">
        <f t="shared" si="26"/>
        <v>1.4453823999999997</v>
      </c>
      <c r="AE406" s="183">
        <f t="shared" si="27"/>
        <v>24</v>
      </c>
    </row>
    <row r="407" spans="3:31" x14ac:dyDescent="0.2">
      <c r="C407" s="136" t="s">
        <v>4217</v>
      </c>
      <c r="D407" s="133">
        <v>30</v>
      </c>
      <c r="E407" s="133" t="s">
        <v>1224</v>
      </c>
      <c r="F407" s="133" t="s">
        <v>1225</v>
      </c>
      <c r="G407" s="133">
        <v>150</v>
      </c>
      <c r="H407" s="133"/>
      <c r="I407" s="133">
        <v>2</v>
      </c>
      <c r="J407" s="133">
        <v>12</v>
      </c>
      <c r="K407" s="133">
        <v>62</v>
      </c>
      <c r="L407" s="133"/>
      <c r="M407" s="133"/>
      <c r="N407" s="133"/>
      <c r="O407" s="133" t="s">
        <v>2645</v>
      </c>
      <c r="P407" s="133" t="s">
        <v>4807</v>
      </c>
      <c r="Q407" s="166">
        <v>41063</v>
      </c>
      <c r="R407" s="1">
        <v>1.61</v>
      </c>
      <c r="S407" s="1">
        <v>100</v>
      </c>
      <c r="V407" s="1">
        <v>16800</v>
      </c>
      <c r="W407" s="182">
        <f t="shared" si="24"/>
        <v>43.994999999999997</v>
      </c>
      <c r="X407" s="1" t="s">
        <v>4868</v>
      </c>
      <c r="AA407" s="183">
        <f t="shared" si="25"/>
        <v>2.39568</v>
      </c>
      <c r="AB407" s="183">
        <f t="shared" si="26"/>
        <v>2.1680736</v>
      </c>
      <c r="AE407" s="183">
        <f t="shared" si="27"/>
        <v>36</v>
      </c>
    </row>
    <row r="408" spans="3:31" x14ac:dyDescent="0.2">
      <c r="C408" s="136" t="s">
        <v>4217</v>
      </c>
      <c r="D408" s="133">
        <v>31</v>
      </c>
      <c r="E408" s="133" t="s">
        <v>1226</v>
      </c>
      <c r="F408" s="133" t="s">
        <v>1227</v>
      </c>
      <c r="G408" s="133">
        <v>150</v>
      </c>
      <c r="H408" s="133"/>
      <c r="I408" s="133">
        <v>2</v>
      </c>
      <c r="J408" s="133">
        <v>3</v>
      </c>
      <c r="K408" s="133">
        <v>54</v>
      </c>
      <c r="L408" s="133"/>
      <c r="M408" s="133"/>
      <c r="N408" s="133"/>
      <c r="O408" s="133" t="s">
        <v>2732</v>
      </c>
      <c r="P408" s="133" t="s">
        <v>4807</v>
      </c>
      <c r="Q408" s="166">
        <v>41063</v>
      </c>
      <c r="R408" s="181">
        <v>1.61</v>
      </c>
      <c r="S408" s="1">
        <v>72</v>
      </c>
      <c r="V408" s="1">
        <v>16800</v>
      </c>
      <c r="W408" s="182">
        <f t="shared" si="24"/>
        <v>43.994999999999997</v>
      </c>
      <c r="X408" s="1" t="s">
        <v>4868</v>
      </c>
      <c r="AA408" s="183">
        <f t="shared" si="25"/>
        <v>0.72450000000000003</v>
      </c>
      <c r="AB408" s="183">
        <f t="shared" si="26"/>
        <v>0.54201840000000001</v>
      </c>
      <c r="AE408" s="183">
        <f t="shared" si="27"/>
        <v>9</v>
      </c>
    </row>
    <row r="409" spans="3:31" x14ac:dyDescent="0.2">
      <c r="J409" s="214">
        <f>SUM(J378:J408)</f>
        <v>3572.5</v>
      </c>
    </row>
    <row r="410" spans="3:31" x14ac:dyDescent="0.2">
      <c r="C410" s="316"/>
      <c r="D410" s="316"/>
      <c r="E410" s="317">
        <v>41066</v>
      </c>
      <c r="F410" s="318" t="s">
        <v>1228</v>
      </c>
      <c r="G410" s="319"/>
      <c r="H410" s="319"/>
      <c r="I410" s="319"/>
      <c r="J410" s="319"/>
      <c r="K410" s="319"/>
      <c r="L410" s="319"/>
      <c r="M410" s="319"/>
      <c r="N410" s="319"/>
      <c r="O410" s="319"/>
      <c r="P410" s="319"/>
      <c r="Q410" s="320"/>
      <c r="R410" s="1">
        <v>3.21</v>
      </c>
      <c r="S410" s="1">
        <v>72</v>
      </c>
      <c r="V410" s="1">
        <v>33600</v>
      </c>
      <c r="W410" s="182">
        <f>41.9*1.05</f>
        <v>43.994999999999997</v>
      </c>
      <c r="X410" s="1" t="s">
        <v>4868</v>
      </c>
      <c r="AA410" s="183">
        <f>K410*100*R410*(J410*I410)/(S410*1000)</f>
        <v>0</v>
      </c>
      <c r="AB410" s="183">
        <f>(V410*(J410*I410)*1.1)/9000*W410/1000</f>
        <v>0</v>
      </c>
      <c r="AE410" s="183">
        <f>J410*I410*(G410/100)</f>
        <v>0</v>
      </c>
    </row>
    <row r="411" spans="3:31" x14ac:dyDescent="0.2">
      <c r="C411" s="136" t="s">
        <v>1229</v>
      </c>
      <c r="D411" s="133">
        <v>1</v>
      </c>
      <c r="E411" s="133" t="s">
        <v>1230</v>
      </c>
      <c r="F411" s="133" t="s">
        <v>4141</v>
      </c>
      <c r="G411" s="133">
        <v>303</v>
      </c>
      <c r="H411" s="133"/>
      <c r="I411" s="133">
        <v>1</v>
      </c>
      <c r="J411" s="133">
        <v>60</v>
      </c>
      <c r="K411" s="133">
        <v>36</v>
      </c>
      <c r="L411" s="133"/>
      <c r="M411" s="133"/>
      <c r="N411" s="133"/>
      <c r="O411" s="133" t="s">
        <v>1231</v>
      </c>
      <c r="P411" s="133" t="s">
        <v>4807</v>
      </c>
      <c r="Q411" s="166">
        <v>41071</v>
      </c>
    </row>
    <row r="412" spans="3:31" x14ac:dyDescent="0.2">
      <c r="C412" s="136" t="s">
        <v>1229</v>
      </c>
      <c r="D412" s="133">
        <v>2</v>
      </c>
      <c r="E412" s="133" t="s">
        <v>1232</v>
      </c>
      <c r="F412" s="133" t="s">
        <v>3830</v>
      </c>
      <c r="G412" s="133">
        <v>303</v>
      </c>
      <c r="H412" s="133"/>
      <c r="I412" s="133">
        <v>1</v>
      </c>
      <c r="J412" s="133">
        <v>84</v>
      </c>
      <c r="K412" s="133">
        <v>36</v>
      </c>
      <c r="L412" s="133"/>
      <c r="M412" s="133"/>
      <c r="N412" s="133"/>
      <c r="O412" s="133" t="s">
        <v>1233</v>
      </c>
      <c r="P412" s="133" t="s">
        <v>4807</v>
      </c>
      <c r="Q412" s="166">
        <v>41072</v>
      </c>
    </row>
    <row r="413" spans="3:31" x14ac:dyDescent="0.2">
      <c r="C413" s="136" t="s">
        <v>1229</v>
      </c>
      <c r="D413" s="133">
        <v>3</v>
      </c>
      <c r="E413" s="133" t="s">
        <v>1234</v>
      </c>
      <c r="F413" s="133" t="s">
        <v>392</v>
      </c>
      <c r="G413" s="133">
        <v>303</v>
      </c>
      <c r="H413" s="133"/>
      <c r="I413" s="133">
        <v>1</v>
      </c>
      <c r="J413" s="133">
        <v>25</v>
      </c>
      <c r="K413" s="133">
        <v>36</v>
      </c>
      <c r="L413" s="133"/>
      <c r="M413" s="133"/>
      <c r="N413" s="133"/>
      <c r="O413" s="133" t="s">
        <v>1235</v>
      </c>
      <c r="P413" s="133" t="s">
        <v>663</v>
      </c>
      <c r="Q413" s="166">
        <v>41073</v>
      </c>
    </row>
    <row r="414" spans="3:31" x14ac:dyDescent="0.2">
      <c r="C414" s="136" t="s">
        <v>1229</v>
      </c>
      <c r="D414" s="133">
        <v>4</v>
      </c>
      <c r="E414" s="133" t="s">
        <v>1236</v>
      </c>
      <c r="F414" s="133" t="s">
        <v>1237</v>
      </c>
      <c r="G414" s="133">
        <v>303</v>
      </c>
      <c r="H414" s="133"/>
      <c r="I414" s="133">
        <v>1</v>
      </c>
      <c r="J414" s="133">
        <v>26</v>
      </c>
      <c r="K414" s="133">
        <v>36</v>
      </c>
      <c r="L414" s="133"/>
      <c r="M414" s="133"/>
      <c r="N414" s="133"/>
      <c r="O414" s="133" t="s">
        <v>1238</v>
      </c>
      <c r="P414" s="133" t="s">
        <v>4807</v>
      </c>
      <c r="Q414" s="166">
        <v>41073</v>
      </c>
    </row>
    <row r="415" spans="3:31" x14ac:dyDescent="0.2">
      <c r="C415" s="136" t="s">
        <v>1229</v>
      </c>
      <c r="D415" s="133">
        <v>5</v>
      </c>
      <c r="E415" s="133" t="s">
        <v>1239</v>
      </c>
      <c r="F415" s="133" t="s">
        <v>25</v>
      </c>
      <c r="G415" s="133">
        <v>303</v>
      </c>
      <c r="H415" s="133"/>
      <c r="I415" s="133">
        <v>1</v>
      </c>
      <c r="J415" s="133">
        <v>55</v>
      </c>
      <c r="K415" s="133">
        <v>45</v>
      </c>
      <c r="L415" s="133"/>
      <c r="M415" s="133"/>
      <c r="N415" s="133"/>
      <c r="O415" s="133" t="s">
        <v>4451</v>
      </c>
      <c r="P415" s="133" t="s">
        <v>663</v>
      </c>
      <c r="Q415" s="166">
        <v>41074</v>
      </c>
    </row>
    <row r="416" spans="3:31" x14ac:dyDescent="0.2">
      <c r="C416" s="136" t="s">
        <v>1229</v>
      </c>
      <c r="D416" s="133">
        <v>6</v>
      </c>
      <c r="E416" s="133" t="s">
        <v>1240</v>
      </c>
      <c r="F416" s="133">
        <v>246342</v>
      </c>
      <c r="G416" s="133">
        <v>151</v>
      </c>
      <c r="H416" s="133"/>
      <c r="I416" s="133">
        <v>2</v>
      </c>
      <c r="J416" s="133">
        <v>165</v>
      </c>
      <c r="K416" s="133">
        <v>46</v>
      </c>
      <c r="L416" s="133"/>
      <c r="M416" s="133"/>
      <c r="N416" s="133"/>
      <c r="O416" s="133" t="s">
        <v>4451</v>
      </c>
      <c r="P416" s="133" t="s">
        <v>663</v>
      </c>
      <c r="Q416" s="166">
        <v>41079</v>
      </c>
    </row>
    <row r="417" spans="3:31" x14ac:dyDescent="0.2">
      <c r="C417" s="136" t="s">
        <v>1229</v>
      </c>
      <c r="D417" s="133">
        <v>7</v>
      </c>
      <c r="E417" s="133" t="s">
        <v>1236</v>
      </c>
      <c r="F417" s="133" t="s">
        <v>1237</v>
      </c>
      <c r="G417" s="133">
        <v>303</v>
      </c>
      <c r="H417" s="133"/>
      <c r="I417" s="133">
        <v>1</v>
      </c>
      <c r="J417" s="133">
        <v>25</v>
      </c>
      <c r="K417" s="133">
        <v>36</v>
      </c>
      <c r="L417" s="133"/>
      <c r="M417" s="133"/>
      <c r="N417" s="133"/>
      <c r="O417" s="133" t="s">
        <v>1241</v>
      </c>
      <c r="P417" s="133" t="s">
        <v>4804</v>
      </c>
      <c r="Q417" s="166">
        <v>41079</v>
      </c>
    </row>
    <row r="418" spans="3:31" x14ac:dyDescent="0.2">
      <c r="C418" s="136" t="s">
        <v>1229</v>
      </c>
      <c r="D418" s="133">
        <v>8</v>
      </c>
      <c r="E418" s="133" t="s">
        <v>1242</v>
      </c>
      <c r="F418" s="133" t="s">
        <v>3635</v>
      </c>
      <c r="G418" s="133">
        <v>151</v>
      </c>
      <c r="H418" s="133"/>
      <c r="I418" s="133">
        <v>2</v>
      </c>
      <c r="J418" s="133">
        <v>55</v>
      </c>
      <c r="K418" s="133">
        <v>54</v>
      </c>
      <c r="L418" s="133"/>
      <c r="M418" s="133"/>
      <c r="N418" s="133"/>
      <c r="O418" s="133" t="s">
        <v>4451</v>
      </c>
      <c r="P418" s="133" t="s">
        <v>4804</v>
      </c>
      <c r="Q418" s="166">
        <v>41080</v>
      </c>
    </row>
    <row r="419" spans="3:31" x14ac:dyDescent="0.2">
      <c r="C419" s="136" t="s">
        <v>1229</v>
      </c>
      <c r="D419" s="133">
        <v>9</v>
      </c>
      <c r="E419" s="133" t="s">
        <v>1243</v>
      </c>
      <c r="F419" s="133" t="s">
        <v>1244</v>
      </c>
      <c r="G419" s="133">
        <v>151</v>
      </c>
      <c r="H419" s="133"/>
      <c r="I419" s="133">
        <v>2</v>
      </c>
      <c r="J419" s="133">
        <v>104.5</v>
      </c>
      <c r="K419" s="133">
        <v>80</v>
      </c>
      <c r="L419" s="133"/>
      <c r="M419" s="133"/>
      <c r="N419" s="133"/>
      <c r="O419" s="133" t="s">
        <v>4452</v>
      </c>
      <c r="P419" s="133" t="s">
        <v>4807</v>
      </c>
      <c r="Q419" s="166">
        <v>41085</v>
      </c>
    </row>
    <row r="420" spans="3:31" x14ac:dyDescent="0.2">
      <c r="C420" s="136" t="s">
        <v>1229</v>
      </c>
      <c r="D420" s="133">
        <v>10</v>
      </c>
      <c r="E420" s="133" t="s">
        <v>4755</v>
      </c>
      <c r="F420" s="133" t="s">
        <v>3428</v>
      </c>
      <c r="G420" s="133">
        <v>303</v>
      </c>
      <c r="H420" s="133"/>
      <c r="I420" s="133">
        <v>1</v>
      </c>
      <c r="J420" s="133">
        <v>286</v>
      </c>
      <c r="K420" s="133">
        <v>45</v>
      </c>
      <c r="L420" s="133"/>
      <c r="M420" s="133"/>
      <c r="N420" s="133"/>
      <c r="O420" s="133" t="s">
        <v>3603</v>
      </c>
      <c r="P420" s="133" t="s">
        <v>4804</v>
      </c>
      <c r="Q420" s="166">
        <v>41088</v>
      </c>
    </row>
    <row r="421" spans="3:31" x14ac:dyDescent="0.2">
      <c r="C421" s="136" t="s">
        <v>1229</v>
      </c>
      <c r="D421" s="133">
        <v>11</v>
      </c>
      <c r="E421" s="133" t="s">
        <v>1245</v>
      </c>
      <c r="F421" s="133" t="s">
        <v>1246</v>
      </c>
      <c r="G421" s="133">
        <v>303</v>
      </c>
      <c r="H421" s="133"/>
      <c r="I421" s="133">
        <v>1</v>
      </c>
      <c r="J421" s="133">
        <v>28</v>
      </c>
      <c r="K421" s="133">
        <v>45</v>
      </c>
      <c r="L421" s="133"/>
      <c r="M421" s="133"/>
      <c r="N421" s="133"/>
      <c r="O421" s="133" t="s">
        <v>4091</v>
      </c>
      <c r="P421" s="133" t="s">
        <v>4807</v>
      </c>
      <c r="Q421" s="166">
        <v>41088</v>
      </c>
    </row>
    <row r="423" spans="3:31" x14ac:dyDescent="0.2">
      <c r="C423" s="136" t="s">
        <v>1229</v>
      </c>
      <c r="D423" s="133">
        <v>13</v>
      </c>
      <c r="E423" s="133" t="s">
        <v>1247</v>
      </c>
      <c r="F423" s="133" t="s">
        <v>631</v>
      </c>
      <c r="G423" s="133">
        <v>303</v>
      </c>
      <c r="H423" s="133"/>
      <c r="I423" s="133">
        <v>1</v>
      </c>
      <c r="J423" s="133">
        <v>55</v>
      </c>
      <c r="K423" s="133">
        <v>36</v>
      </c>
      <c r="L423" s="133"/>
      <c r="M423" s="133"/>
      <c r="N423" s="133"/>
      <c r="O423" s="133" t="s">
        <v>3675</v>
      </c>
      <c r="P423" s="133" t="s">
        <v>4807</v>
      </c>
      <c r="Q423" s="166">
        <v>41092</v>
      </c>
      <c r="R423" s="181">
        <v>3.21</v>
      </c>
      <c r="S423" s="1">
        <v>59.5</v>
      </c>
      <c r="V423" s="1">
        <v>33600</v>
      </c>
      <c r="W423" s="182">
        <f t="shared" ref="W423:W431" si="28">41.9*1.05</f>
        <v>43.994999999999997</v>
      </c>
      <c r="X423" s="1" t="s">
        <v>4868</v>
      </c>
      <c r="AA423" s="183">
        <f t="shared" ref="AA423:AA431" si="29">K423*100*R423*(J423*I423)/(S423*1000)</f>
        <v>10.682016806722689</v>
      </c>
      <c r="AB423" s="183">
        <f t="shared" ref="AB423:AB431" si="30">(V423*(J423*I423)*1.1)/9000*W423/1000</f>
        <v>9.9370039999999999</v>
      </c>
      <c r="AE423" s="183">
        <f t="shared" ref="AE423:AE431" si="31">J423*I423*(G423/100)</f>
        <v>166.64999999999998</v>
      </c>
    </row>
    <row r="424" spans="3:31" x14ac:dyDescent="0.2">
      <c r="C424" s="136" t="s">
        <v>1229</v>
      </c>
      <c r="D424" s="133">
        <v>14</v>
      </c>
      <c r="E424" s="133" t="s">
        <v>1248</v>
      </c>
      <c r="F424" s="133" t="s">
        <v>2719</v>
      </c>
      <c r="G424" s="133">
        <v>303</v>
      </c>
      <c r="H424" s="133"/>
      <c r="I424" s="133">
        <v>1</v>
      </c>
      <c r="J424" s="133">
        <v>16.7</v>
      </c>
      <c r="K424" s="133">
        <v>36</v>
      </c>
      <c r="L424" s="133"/>
      <c r="M424" s="133"/>
      <c r="N424" s="133"/>
      <c r="O424" s="133" t="s">
        <v>2694</v>
      </c>
      <c r="P424" s="133" t="s">
        <v>4807</v>
      </c>
      <c r="Q424" s="166">
        <v>41092</v>
      </c>
      <c r="R424" s="181">
        <v>3.21</v>
      </c>
      <c r="S424" s="1">
        <v>59.5</v>
      </c>
      <c r="V424" s="1">
        <v>33600</v>
      </c>
      <c r="W424" s="182">
        <f t="shared" si="28"/>
        <v>43.994999999999997</v>
      </c>
      <c r="X424" s="1" t="s">
        <v>4868</v>
      </c>
      <c r="AA424" s="183">
        <f t="shared" si="29"/>
        <v>3.2434487394957978</v>
      </c>
      <c r="AB424" s="183">
        <f t="shared" si="30"/>
        <v>3.0172357600000002</v>
      </c>
      <c r="AE424" s="183">
        <f t="shared" si="31"/>
        <v>50.600999999999992</v>
      </c>
    </row>
    <row r="425" spans="3:31" x14ac:dyDescent="0.2">
      <c r="C425" s="136" t="s">
        <v>1229</v>
      </c>
      <c r="D425" s="133">
        <v>15</v>
      </c>
      <c r="E425" s="133" t="s">
        <v>4073</v>
      </c>
      <c r="F425" s="133" t="s">
        <v>2344</v>
      </c>
      <c r="G425" s="133">
        <v>151</v>
      </c>
      <c r="H425" s="133"/>
      <c r="I425" s="133">
        <v>2</v>
      </c>
      <c r="J425" s="133">
        <v>50</v>
      </c>
      <c r="K425" s="133">
        <v>54</v>
      </c>
      <c r="L425" s="133"/>
      <c r="M425" s="133"/>
      <c r="N425" s="133"/>
      <c r="O425" s="133" t="s">
        <v>2732</v>
      </c>
      <c r="P425" s="133" t="s">
        <v>4807</v>
      </c>
      <c r="Q425" s="166">
        <v>41093</v>
      </c>
      <c r="R425" s="181">
        <v>1.61</v>
      </c>
      <c r="S425" s="1">
        <v>72</v>
      </c>
      <c r="V425" s="1">
        <v>16800</v>
      </c>
      <c r="W425" s="182">
        <f t="shared" si="28"/>
        <v>43.994999999999997</v>
      </c>
      <c r="X425" s="1" t="s">
        <v>4868</v>
      </c>
      <c r="AA425" s="183">
        <f t="shared" si="29"/>
        <v>12.074999999999999</v>
      </c>
      <c r="AB425" s="183">
        <f t="shared" si="30"/>
        <v>9.0336400000000019</v>
      </c>
      <c r="AE425" s="183">
        <f t="shared" si="31"/>
        <v>151</v>
      </c>
    </row>
    <row r="426" spans="3:31" x14ac:dyDescent="0.2">
      <c r="C426" s="136" t="s">
        <v>1229</v>
      </c>
      <c r="D426" s="133">
        <v>16</v>
      </c>
      <c r="E426" s="133" t="s">
        <v>1249</v>
      </c>
      <c r="F426" s="133" t="s">
        <v>4839</v>
      </c>
      <c r="G426" s="133">
        <v>151</v>
      </c>
      <c r="H426" s="133"/>
      <c r="I426" s="133">
        <v>2</v>
      </c>
      <c r="J426" s="133">
        <v>165</v>
      </c>
      <c r="K426" s="133">
        <v>54</v>
      </c>
      <c r="L426" s="133"/>
      <c r="M426" s="133"/>
      <c r="N426" s="133"/>
      <c r="O426" s="133" t="s">
        <v>2732</v>
      </c>
      <c r="P426" s="133" t="s">
        <v>4807</v>
      </c>
      <c r="Q426" s="166">
        <v>41095</v>
      </c>
      <c r="R426" s="181">
        <v>1.61</v>
      </c>
      <c r="S426" s="1">
        <v>72</v>
      </c>
      <c r="V426" s="1">
        <v>16800</v>
      </c>
      <c r="W426" s="182">
        <f t="shared" si="28"/>
        <v>43.994999999999997</v>
      </c>
      <c r="X426" s="1" t="s">
        <v>4868</v>
      </c>
      <c r="AA426" s="183">
        <f t="shared" si="29"/>
        <v>39.847499999999997</v>
      </c>
      <c r="AB426" s="183">
        <f t="shared" si="30"/>
        <v>29.811012000000005</v>
      </c>
      <c r="AE426" s="183">
        <f t="shared" si="31"/>
        <v>498.3</v>
      </c>
    </row>
    <row r="427" spans="3:31" x14ac:dyDescent="0.2">
      <c r="C427" s="136" t="s">
        <v>1229</v>
      </c>
      <c r="D427" s="133">
        <v>17</v>
      </c>
      <c r="E427" s="133" t="s">
        <v>3432</v>
      </c>
      <c r="F427" s="133" t="s">
        <v>2344</v>
      </c>
      <c r="G427" s="133">
        <v>303</v>
      </c>
      <c r="H427" s="133"/>
      <c r="I427" s="133">
        <v>1</v>
      </c>
      <c r="J427" s="133">
        <v>400</v>
      </c>
      <c r="K427" s="133">
        <v>54</v>
      </c>
      <c r="L427" s="133"/>
      <c r="M427" s="133"/>
      <c r="N427" s="133"/>
      <c r="O427" s="133" t="s">
        <v>4451</v>
      </c>
      <c r="P427" s="133" t="s">
        <v>663</v>
      </c>
      <c r="Q427" s="166">
        <v>41106</v>
      </c>
      <c r="R427" s="181">
        <v>3.21</v>
      </c>
      <c r="S427" s="1">
        <v>72</v>
      </c>
      <c r="V427" s="1">
        <v>33600</v>
      </c>
      <c r="W427" s="182">
        <f t="shared" si="28"/>
        <v>43.994999999999997</v>
      </c>
      <c r="X427" s="1" t="s">
        <v>4868</v>
      </c>
      <c r="AA427" s="183">
        <f t="shared" si="29"/>
        <v>96.3</v>
      </c>
      <c r="AB427" s="183">
        <f t="shared" si="30"/>
        <v>72.269120000000015</v>
      </c>
      <c r="AE427" s="183">
        <f t="shared" si="31"/>
        <v>1212</v>
      </c>
    </row>
    <row r="428" spans="3:31" x14ac:dyDescent="0.2">
      <c r="C428" s="136" t="s">
        <v>1229</v>
      </c>
      <c r="D428" s="133">
        <v>18</v>
      </c>
      <c r="E428" s="133" t="s">
        <v>1250</v>
      </c>
      <c r="F428" s="133" t="s">
        <v>646</v>
      </c>
      <c r="G428" s="133">
        <v>303</v>
      </c>
      <c r="H428" s="133"/>
      <c r="I428" s="133">
        <v>1</v>
      </c>
      <c r="J428" s="133">
        <v>165</v>
      </c>
      <c r="K428" s="133">
        <v>54</v>
      </c>
      <c r="L428" s="133"/>
      <c r="M428" s="133"/>
      <c r="N428" s="133"/>
      <c r="O428" s="133" t="s">
        <v>2732</v>
      </c>
      <c r="P428" s="133" t="s">
        <v>4807</v>
      </c>
      <c r="Q428" s="166">
        <v>41109</v>
      </c>
      <c r="R428" s="181">
        <v>3.21</v>
      </c>
      <c r="S428" s="1">
        <v>72</v>
      </c>
      <c r="V428" s="1">
        <v>33600</v>
      </c>
      <c r="W428" s="182">
        <f t="shared" si="28"/>
        <v>43.994999999999997</v>
      </c>
      <c r="X428" s="1" t="s">
        <v>4868</v>
      </c>
      <c r="AA428" s="183">
        <f t="shared" si="29"/>
        <v>39.723750000000003</v>
      </c>
      <c r="AB428" s="183">
        <f t="shared" si="30"/>
        <v>29.811012000000005</v>
      </c>
      <c r="AE428" s="183">
        <f t="shared" si="31"/>
        <v>499.95</v>
      </c>
    </row>
    <row r="429" spans="3:31" x14ac:dyDescent="0.2">
      <c r="C429" s="136" t="s">
        <v>1229</v>
      </c>
      <c r="D429" s="133">
        <v>19</v>
      </c>
      <c r="E429" s="133" t="s">
        <v>1251</v>
      </c>
      <c r="F429" s="133" t="s">
        <v>2532</v>
      </c>
      <c r="G429" s="133">
        <v>303</v>
      </c>
      <c r="H429" s="133"/>
      <c r="I429" s="133">
        <v>1</v>
      </c>
      <c r="J429" s="133">
        <v>165</v>
      </c>
      <c r="K429" s="133">
        <v>45</v>
      </c>
      <c r="L429" s="133"/>
      <c r="M429" s="133"/>
      <c r="N429" s="133"/>
      <c r="O429" s="133" t="s">
        <v>4451</v>
      </c>
      <c r="P429" s="133" t="s">
        <v>4804</v>
      </c>
      <c r="Q429" s="166">
        <v>41113</v>
      </c>
      <c r="R429" s="181">
        <v>3.21</v>
      </c>
      <c r="S429" s="1">
        <v>72</v>
      </c>
      <c r="V429" s="1">
        <v>33600</v>
      </c>
      <c r="W429" s="182">
        <f t="shared" si="28"/>
        <v>43.994999999999997</v>
      </c>
      <c r="X429" s="1" t="s">
        <v>4868</v>
      </c>
      <c r="AA429" s="183">
        <f t="shared" si="29"/>
        <v>33.103124999999999</v>
      </c>
      <c r="AB429" s="183">
        <f t="shared" si="30"/>
        <v>29.811012000000005</v>
      </c>
      <c r="AE429" s="183">
        <f t="shared" si="31"/>
        <v>499.95</v>
      </c>
    </row>
    <row r="430" spans="3:31" x14ac:dyDescent="0.2">
      <c r="C430" s="136" t="s">
        <v>1229</v>
      </c>
      <c r="D430" s="133">
        <v>20</v>
      </c>
      <c r="E430" s="133" t="s">
        <v>1252</v>
      </c>
      <c r="F430" s="133" t="s">
        <v>392</v>
      </c>
      <c r="G430" s="133">
        <v>303</v>
      </c>
      <c r="H430" s="133"/>
      <c r="I430" s="133">
        <v>1</v>
      </c>
      <c r="J430" s="133">
        <v>91</v>
      </c>
      <c r="K430" s="133">
        <v>36</v>
      </c>
      <c r="L430" s="133"/>
      <c r="M430" s="133"/>
      <c r="N430" s="133"/>
      <c r="O430" s="133" t="s">
        <v>1253</v>
      </c>
      <c r="P430" s="133" t="s">
        <v>4807</v>
      </c>
      <c r="Q430" s="166">
        <v>41114</v>
      </c>
      <c r="R430" s="181">
        <v>3.21</v>
      </c>
      <c r="S430" s="1">
        <v>59.5</v>
      </c>
      <c r="V430" s="1">
        <v>33600</v>
      </c>
      <c r="W430" s="182">
        <f t="shared" si="28"/>
        <v>43.994999999999997</v>
      </c>
      <c r="X430" s="1" t="s">
        <v>4868</v>
      </c>
      <c r="AA430" s="183">
        <f t="shared" si="29"/>
        <v>17.673882352941177</v>
      </c>
      <c r="AB430" s="183">
        <f t="shared" si="30"/>
        <v>16.441224800000001</v>
      </c>
      <c r="AE430" s="183">
        <f t="shared" si="31"/>
        <v>275.72999999999996</v>
      </c>
    </row>
    <row r="431" spans="3:31" ht="13.5" thickBot="1" x14ac:dyDescent="0.25">
      <c r="C431" s="136" t="s">
        <v>1229</v>
      </c>
      <c r="D431" s="133">
        <v>21</v>
      </c>
      <c r="E431" s="133" t="s">
        <v>1254</v>
      </c>
      <c r="F431" s="133" t="s">
        <v>1529</v>
      </c>
      <c r="G431" s="133">
        <v>303</v>
      </c>
      <c r="H431" s="133"/>
      <c r="I431" s="133">
        <v>1</v>
      </c>
      <c r="J431" s="133">
        <v>144</v>
      </c>
      <c r="K431" s="133">
        <v>45</v>
      </c>
      <c r="L431" s="133"/>
      <c r="M431" s="133"/>
      <c r="N431" s="133"/>
      <c r="O431" s="133" t="s">
        <v>4091</v>
      </c>
      <c r="P431" s="133" t="s">
        <v>4807</v>
      </c>
      <c r="Q431" s="166">
        <v>41115</v>
      </c>
      <c r="R431" s="308">
        <v>3.21</v>
      </c>
      <c r="S431" s="1">
        <v>59.5</v>
      </c>
      <c r="V431" s="1">
        <v>33600</v>
      </c>
      <c r="W431" s="182">
        <f t="shared" si="28"/>
        <v>43.994999999999997</v>
      </c>
      <c r="X431" s="1" t="s">
        <v>4868</v>
      </c>
      <c r="AA431" s="183">
        <f t="shared" si="29"/>
        <v>34.959327731092436</v>
      </c>
      <c r="AB431" s="183">
        <f t="shared" si="30"/>
        <v>26.016883199999999</v>
      </c>
      <c r="AE431" s="183">
        <f t="shared" si="31"/>
        <v>436.32</v>
      </c>
    </row>
    <row r="432" spans="3:31" ht="13.5" thickBot="1" x14ac:dyDescent="0.25">
      <c r="C432" s="136"/>
      <c r="D432" s="133"/>
      <c r="E432" s="133"/>
      <c r="F432" s="133"/>
      <c r="G432" s="133"/>
      <c r="H432" s="313"/>
      <c r="I432" s="310" t="s">
        <v>3437</v>
      </c>
      <c r="J432" s="324">
        <f>SUM(J423:J431)</f>
        <v>1251.7</v>
      </c>
      <c r="K432" s="133"/>
      <c r="L432" s="133"/>
      <c r="M432" s="133"/>
      <c r="N432" s="133"/>
      <c r="O432" s="133"/>
      <c r="P432" s="133"/>
      <c r="Q432" s="166"/>
      <c r="R432" s="308"/>
      <c r="W432" s="182"/>
      <c r="AA432" s="183"/>
      <c r="AB432" s="183"/>
      <c r="AE432" s="183"/>
    </row>
    <row r="433" spans="3:31" ht="13.5" thickBot="1" x14ac:dyDescent="0.25">
      <c r="C433" s="136" t="s">
        <v>1229</v>
      </c>
      <c r="D433" s="133">
        <v>22</v>
      </c>
      <c r="E433" s="133" t="s">
        <v>1255</v>
      </c>
      <c r="F433" s="133" t="s">
        <v>239</v>
      </c>
      <c r="G433" s="133">
        <v>151</v>
      </c>
      <c r="H433" s="133"/>
      <c r="I433" s="133">
        <v>2</v>
      </c>
      <c r="J433" s="133">
        <v>77</v>
      </c>
      <c r="K433" s="133">
        <v>62</v>
      </c>
      <c r="L433" s="133"/>
      <c r="M433" s="133"/>
      <c r="N433" s="133"/>
      <c r="O433" s="133" t="s">
        <v>4452</v>
      </c>
      <c r="P433" s="133" t="s">
        <v>663</v>
      </c>
      <c r="Q433" s="166">
        <v>41145</v>
      </c>
      <c r="R433" s="311">
        <v>1.61</v>
      </c>
      <c r="S433" s="1">
        <v>100</v>
      </c>
      <c r="V433" s="1">
        <v>16800</v>
      </c>
      <c r="W433" s="182">
        <f>41.9*1.05</f>
        <v>43.994999999999997</v>
      </c>
      <c r="X433" s="1" t="s">
        <v>4868</v>
      </c>
      <c r="AA433" s="183">
        <f>K433*100*R433*(J433*I433)/(S433*1000)</f>
        <v>15.37228</v>
      </c>
      <c r="AB433" s="183">
        <f>(V433*(J433*I433)*1.1)/9000*W433/1000</f>
        <v>13.911805599999997</v>
      </c>
      <c r="AE433" s="183">
        <f>J433*I433*(G433/100)</f>
        <v>232.54</v>
      </c>
    </row>
    <row r="434" spans="3:31" x14ac:dyDescent="0.2">
      <c r="C434" s="136"/>
      <c r="D434" s="133"/>
      <c r="E434" s="133"/>
      <c r="F434" s="133"/>
      <c r="G434" s="133"/>
      <c r="H434" s="313"/>
      <c r="I434" s="310" t="s">
        <v>2652</v>
      </c>
      <c r="J434" s="324">
        <f>SUM(J433)</f>
        <v>77</v>
      </c>
      <c r="K434" s="133"/>
      <c r="L434" s="133"/>
      <c r="M434" s="133"/>
      <c r="N434" s="133"/>
      <c r="O434" s="133"/>
      <c r="P434" s="133"/>
      <c r="Q434" s="166"/>
      <c r="R434" s="181"/>
      <c r="W434" s="182"/>
      <c r="AA434" s="183"/>
      <c r="AB434" s="183"/>
      <c r="AE434" s="183"/>
    </row>
    <row r="435" spans="3:31" x14ac:dyDescent="0.2">
      <c r="C435" s="136" t="s">
        <v>1229</v>
      </c>
      <c r="D435" s="133">
        <v>23</v>
      </c>
      <c r="E435" s="133" t="s">
        <v>1256</v>
      </c>
      <c r="F435" s="133" t="s">
        <v>1257</v>
      </c>
      <c r="G435" s="133">
        <v>303</v>
      </c>
      <c r="H435" s="133"/>
      <c r="I435" s="133">
        <v>1</v>
      </c>
      <c r="J435" s="133">
        <v>55</v>
      </c>
      <c r="K435" s="133">
        <v>36</v>
      </c>
      <c r="L435" s="133"/>
      <c r="M435" s="133"/>
      <c r="N435" s="133"/>
      <c r="O435" s="133" t="s">
        <v>4825</v>
      </c>
      <c r="P435" s="133" t="s">
        <v>4804</v>
      </c>
      <c r="Q435" s="166">
        <v>41158</v>
      </c>
      <c r="R435" s="181">
        <v>3.21</v>
      </c>
      <c r="S435" s="1">
        <v>59.5</v>
      </c>
      <c r="V435" s="1">
        <v>33600</v>
      </c>
      <c r="W435" s="182">
        <f t="shared" ref="W435:W444" si="32">41.9*1.05</f>
        <v>43.994999999999997</v>
      </c>
      <c r="X435" s="1" t="s">
        <v>4868</v>
      </c>
      <c r="AA435" s="183">
        <f t="shared" ref="AA435:AA444" si="33">K435*100*R435*(J435*I435)/(S435*1000)</f>
        <v>10.682016806722689</v>
      </c>
      <c r="AB435" s="183">
        <f t="shared" ref="AB435:AB444" si="34">(V435*(J435*I435)*1.1)/9000*W435/1000</f>
        <v>9.9370039999999999</v>
      </c>
      <c r="AE435" s="183">
        <f t="shared" ref="AE435:AE444" si="35">J435*I435*(G435/100)</f>
        <v>166.64999999999998</v>
      </c>
    </row>
    <row r="436" spans="3:31" x14ac:dyDescent="0.2">
      <c r="C436" s="136" t="s">
        <v>1229</v>
      </c>
      <c r="D436" s="133">
        <v>24</v>
      </c>
      <c r="E436" s="133" t="s">
        <v>1252</v>
      </c>
      <c r="F436" s="133" t="s">
        <v>1258</v>
      </c>
      <c r="G436" s="133">
        <v>303</v>
      </c>
      <c r="H436" s="133"/>
      <c r="I436" s="133">
        <v>1</v>
      </c>
      <c r="J436" s="133">
        <v>131</v>
      </c>
      <c r="K436" s="133">
        <v>36</v>
      </c>
      <c r="L436" s="133"/>
      <c r="M436" s="133"/>
      <c r="N436" s="133"/>
      <c r="O436" s="133" t="s">
        <v>1259</v>
      </c>
      <c r="P436" s="133" t="s">
        <v>4804</v>
      </c>
      <c r="Q436" s="166">
        <v>41162</v>
      </c>
      <c r="R436" s="181">
        <v>3.21</v>
      </c>
      <c r="S436" s="1">
        <v>59.5</v>
      </c>
      <c r="V436" s="1">
        <v>33600</v>
      </c>
      <c r="W436" s="182">
        <f t="shared" si="32"/>
        <v>43.994999999999997</v>
      </c>
      <c r="X436" s="1" t="s">
        <v>4868</v>
      </c>
      <c r="AA436" s="183">
        <f t="shared" si="33"/>
        <v>25.442621848739496</v>
      </c>
      <c r="AB436" s="183">
        <f t="shared" si="34"/>
        <v>23.668136799999999</v>
      </c>
      <c r="AE436" s="183">
        <f t="shared" si="35"/>
        <v>396.92999999999995</v>
      </c>
    </row>
    <row r="437" spans="3:31" x14ac:dyDescent="0.2">
      <c r="C437" s="136" t="s">
        <v>1229</v>
      </c>
      <c r="D437" s="133">
        <v>25</v>
      </c>
      <c r="E437" s="133" t="s">
        <v>1260</v>
      </c>
      <c r="F437" s="133" t="s">
        <v>1261</v>
      </c>
      <c r="G437" s="133">
        <v>303</v>
      </c>
      <c r="H437" s="133"/>
      <c r="I437" s="133">
        <v>1</v>
      </c>
      <c r="J437" s="133">
        <v>50</v>
      </c>
      <c r="K437" s="133">
        <v>36</v>
      </c>
      <c r="L437" s="133"/>
      <c r="M437" s="133"/>
      <c r="N437" s="133"/>
      <c r="O437" s="133" t="s">
        <v>1259</v>
      </c>
      <c r="P437" s="133" t="s">
        <v>663</v>
      </c>
      <c r="Q437" s="166">
        <v>41162</v>
      </c>
      <c r="R437" s="181">
        <v>3.21</v>
      </c>
      <c r="S437" s="1">
        <v>59.5</v>
      </c>
      <c r="V437" s="1">
        <v>33600</v>
      </c>
      <c r="W437" s="182">
        <f t="shared" si="32"/>
        <v>43.994999999999997</v>
      </c>
      <c r="X437" s="1" t="s">
        <v>4868</v>
      </c>
      <c r="AA437" s="183">
        <f t="shared" si="33"/>
        <v>9.7109243697478984</v>
      </c>
      <c r="AB437" s="183">
        <f t="shared" si="34"/>
        <v>9.0336400000000019</v>
      </c>
      <c r="AE437" s="183">
        <f t="shared" si="35"/>
        <v>151.5</v>
      </c>
    </row>
    <row r="438" spans="3:31" x14ac:dyDescent="0.2">
      <c r="C438" s="136" t="s">
        <v>1229</v>
      </c>
      <c r="D438" s="133">
        <v>26</v>
      </c>
      <c r="E438" s="133" t="s">
        <v>1234</v>
      </c>
      <c r="F438" s="133" t="s">
        <v>392</v>
      </c>
      <c r="G438" s="133">
        <v>303</v>
      </c>
      <c r="H438" s="133"/>
      <c r="I438" s="133">
        <v>1</v>
      </c>
      <c r="J438" s="133">
        <v>63</v>
      </c>
      <c r="K438" s="133">
        <v>36</v>
      </c>
      <c r="L438" s="133"/>
      <c r="M438" s="133"/>
      <c r="N438" s="133"/>
      <c r="O438" s="133" t="s">
        <v>1259</v>
      </c>
      <c r="P438" s="133" t="s">
        <v>4816</v>
      </c>
      <c r="Q438" s="166">
        <v>41163</v>
      </c>
      <c r="R438" s="181">
        <v>3.21</v>
      </c>
      <c r="S438" s="1">
        <v>59.5</v>
      </c>
      <c r="V438" s="1">
        <v>33600</v>
      </c>
      <c r="W438" s="182">
        <f t="shared" si="32"/>
        <v>43.994999999999997</v>
      </c>
      <c r="X438" s="1" t="s">
        <v>4868</v>
      </c>
      <c r="AA438" s="183">
        <f t="shared" si="33"/>
        <v>12.235764705882353</v>
      </c>
      <c r="AB438" s="183">
        <f t="shared" si="34"/>
        <v>11.382386400000001</v>
      </c>
      <c r="AE438" s="183">
        <f t="shared" si="35"/>
        <v>190.89</v>
      </c>
    </row>
    <row r="439" spans="3:31" x14ac:dyDescent="0.2">
      <c r="C439" s="136" t="s">
        <v>1229</v>
      </c>
      <c r="D439" s="136" t="s">
        <v>780</v>
      </c>
      <c r="E439" s="133" t="s">
        <v>4086</v>
      </c>
      <c r="F439" s="133">
        <v>238312</v>
      </c>
      <c r="G439" s="133">
        <v>303</v>
      </c>
      <c r="H439" s="133"/>
      <c r="I439" s="133">
        <v>1</v>
      </c>
      <c r="J439" s="133">
        <v>200</v>
      </c>
      <c r="K439" s="133">
        <v>38</v>
      </c>
      <c r="L439" s="133"/>
      <c r="M439" s="133"/>
      <c r="N439" s="133"/>
      <c r="O439" s="133" t="s">
        <v>4451</v>
      </c>
      <c r="P439" s="133" t="s">
        <v>4804</v>
      </c>
      <c r="Q439" s="166">
        <v>41165</v>
      </c>
      <c r="R439" s="181">
        <v>3.21</v>
      </c>
      <c r="S439" s="1">
        <v>72</v>
      </c>
      <c r="V439" s="1">
        <v>33600</v>
      </c>
      <c r="W439" s="182">
        <f t="shared" si="32"/>
        <v>43.994999999999997</v>
      </c>
      <c r="X439" s="1" t="s">
        <v>4868</v>
      </c>
      <c r="AA439" s="183">
        <f t="shared" si="33"/>
        <v>33.883333333333333</v>
      </c>
      <c r="AB439" s="183">
        <f t="shared" si="34"/>
        <v>36.134560000000008</v>
      </c>
      <c r="AE439" s="183">
        <f t="shared" si="35"/>
        <v>606</v>
      </c>
    </row>
    <row r="440" spans="3:31" x14ac:dyDescent="0.2">
      <c r="C440" s="136" t="s">
        <v>1229</v>
      </c>
      <c r="D440" s="136" t="s">
        <v>782</v>
      </c>
      <c r="E440" s="133" t="s">
        <v>3447</v>
      </c>
      <c r="F440" s="133">
        <v>246342</v>
      </c>
      <c r="G440" s="133">
        <v>151</v>
      </c>
      <c r="H440" s="133"/>
      <c r="I440" s="133">
        <v>2</v>
      </c>
      <c r="J440" s="133">
        <v>127</v>
      </c>
      <c r="K440" s="133">
        <v>46</v>
      </c>
      <c r="L440" s="133"/>
      <c r="M440" s="133"/>
      <c r="N440" s="133"/>
      <c r="O440" s="133" t="s">
        <v>4451</v>
      </c>
      <c r="P440" s="133" t="s">
        <v>663</v>
      </c>
      <c r="Q440" s="166">
        <v>41169</v>
      </c>
      <c r="R440" s="181">
        <v>1.61</v>
      </c>
      <c r="S440" s="1">
        <v>72</v>
      </c>
      <c r="V440" s="1">
        <v>16800</v>
      </c>
      <c r="W440" s="182">
        <f t="shared" si="32"/>
        <v>43.994999999999997</v>
      </c>
      <c r="X440" s="1" t="s">
        <v>4868</v>
      </c>
      <c r="AA440" s="183">
        <f t="shared" si="33"/>
        <v>26.126722222222224</v>
      </c>
      <c r="AB440" s="183">
        <f t="shared" si="34"/>
        <v>22.945445599999996</v>
      </c>
      <c r="AE440" s="183">
        <f t="shared" si="35"/>
        <v>383.54</v>
      </c>
    </row>
    <row r="441" spans="3:31" x14ac:dyDescent="0.2">
      <c r="C441" s="136" t="s">
        <v>1229</v>
      </c>
      <c r="D441" s="133">
        <v>29</v>
      </c>
      <c r="E441" s="133">
        <v>210260971</v>
      </c>
      <c r="F441" s="133" t="s">
        <v>1262</v>
      </c>
      <c r="G441" s="133">
        <v>151</v>
      </c>
      <c r="H441" s="133"/>
      <c r="I441" s="133">
        <v>2</v>
      </c>
      <c r="J441" s="133">
        <v>165</v>
      </c>
      <c r="K441" s="133">
        <v>63</v>
      </c>
      <c r="L441" s="133"/>
      <c r="M441" s="133"/>
      <c r="N441" s="133"/>
      <c r="O441" s="133" t="s">
        <v>1263</v>
      </c>
      <c r="P441" s="133" t="s">
        <v>4807</v>
      </c>
      <c r="Q441" s="166">
        <v>41171</v>
      </c>
      <c r="R441" s="181">
        <v>1.61</v>
      </c>
      <c r="S441" s="1">
        <v>59.5</v>
      </c>
      <c r="V441" s="1">
        <v>16800</v>
      </c>
      <c r="W441" s="182">
        <f t="shared" si="32"/>
        <v>43.994999999999997</v>
      </c>
      <c r="X441" s="1" t="s">
        <v>4868</v>
      </c>
      <c r="AA441" s="183">
        <f t="shared" si="33"/>
        <v>56.255294117647061</v>
      </c>
      <c r="AB441" s="183">
        <f t="shared" si="34"/>
        <v>29.811012000000005</v>
      </c>
      <c r="AE441" s="183">
        <f t="shared" si="35"/>
        <v>498.3</v>
      </c>
    </row>
    <row r="442" spans="3:31" x14ac:dyDescent="0.2">
      <c r="C442" s="136" t="s">
        <v>1229</v>
      </c>
      <c r="D442" s="133">
        <v>30</v>
      </c>
      <c r="E442" s="133" t="s">
        <v>1264</v>
      </c>
      <c r="F442" s="133" t="s">
        <v>4104</v>
      </c>
      <c r="G442" s="133">
        <v>303</v>
      </c>
      <c r="H442" s="133"/>
      <c r="I442" s="133">
        <v>1</v>
      </c>
      <c r="J442" s="133">
        <v>55</v>
      </c>
      <c r="K442" s="133">
        <v>50</v>
      </c>
      <c r="L442" s="133"/>
      <c r="M442" s="133"/>
      <c r="N442" s="133"/>
      <c r="O442" s="136" t="s">
        <v>1265</v>
      </c>
      <c r="P442" s="133" t="s">
        <v>4807</v>
      </c>
      <c r="Q442" s="166">
        <v>41172</v>
      </c>
      <c r="R442" s="181">
        <v>3.21</v>
      </c>
      <c r="S442" s="1">
        <v>59.5</v>
      </c>
      <c r="V442" s="1">
        <v>33600</v>
      </c>
      <c r="W442" s="182">
        <f t="shared" si="32"/>
        <v>43.994999999999997</v>
      </c>
      <c r="X442" s="1" t="s">
        <v>4868</v>
      </c>
      <c r="AA442" s="183">
        <f t="shared" si="33"/>
        <v>14.836134453781513</v>
      </c>
      <c r="AB442" s="183">
        <f t="shared" si="34"/>
        <v>9.9370039999999999</v>
      </c>
      <c r="AE442" s="183">
        <f t="shared" si="35"/>
        <v>166.64999999999998</v>
      </c>
    </row>
    <row r="443" spans="3:31" x14ac:dyDescent="0.2">
      <c r="C443" s="136" t="s">
        <v>1229</v>
      </c>
      <c r="D443" s="133">
        <v>31</v>
      </c>
      <c r="E443" s="133" t="s">
        <v>1266</v>
      </c>
      <c r="F443" s="133" t="s">
        <v>1267</v>
      </c>
      <c r="G443" s="133">
        <v>303</v>
      </c>
      <c r="H443" s="133"/>
      <c r="I443" s="133">
        <v>1</v>
      </c>
      <c r="J443" s="133">
        <v>55</v>
      </c>
      <c r="K443" s="133">
        <v>36</v>
      </c>
      <c r="L443" s="133"/>
      <c r="M443" s="133"/>
      <c r="N443" s="133"/>
      <c r="O443" s="133" t="s">
        <v>3675</v>
      </c>
      <c r="P443" s="133" t="s">
        <v>4807</v>
      </c>
      <c r="Q443" s="166">
        <v>41176</v>
      </c>
      <c r="R443" s="181">
        <v>3.21</v>
      </c>
      <c r="S443" s="1">
        <v>59.5</v>
      </c>
      <c r="V443" s="1">
        <v>33600</v>
      </c>
      <c r="W443" s="182">
        <f t="shared" si="32"/>
        <v>43.994999999999997</v>
      </c>
      <c r="X443" s="1" t="s">
        <v>4868</v>
      </c>
      <c r="AA443" s="183">
        <f t="shared" si="33"/>
        <v>10.682016806722689</v>
      </c>
      <c r="AB443" s="183">
        <f t="shared" si="34"/>
        <v>9.9370039999999999</v>
      </c>
      <c r="AE443" s="183">
        <f t="shared" si="35"/>
        <v>166.64999999999998</v>
      </c>
    </row>
    <row r="444" spans="3:31" ht="13.5" thickBot="1" x14ac:dyDescent="0.25">
      <c r="C444" s="136" t="s">
        <v>1229</v>
      </c>
      <c r="D444" s="133">
        <v>32</v>
      </c>
      <c r="E444" s="133" t="s">
        <v>1268</v>
      </c>
      <c r="F444" s="133" t="s">
        <v>696</v>
      </c>
      <c r="G444" s="133">
        <v>303</v>
      </c>
      <c r="H444" s="133"/>
      <c r="I444" s="133">
        <v>1</v>
      </c>
      <c r="J444" s="133">
        <v>164</v>
      </c>
      <c r="K444" s="133">
        <v>36</v>
      </c>
      <c r="L444" s="133"/>
      <c r="M444" s="133"/>
      <c r="N444" s="133"/>
      <c r="O444" s="133" t="s">
        <v>697</v>
      </c>
      <c r="P444" s="133" t="s">
        <v>4804</v>
      </c>
      <c r="Q444" s="166">
        <v>41178</v>
      </c>
      <c r="R444" s="308">
        <v>3.21</v>
      </c>
      <c r="S444" s="1">
        <v>59.5</v>
      </c>
      <c r="V444" s="1">
        <v>33600</v>
      </c>
      <c r="W444" s="182">
        <f t="shared" si="32"/>
        <v>43.994999999999997</v>
      </c>
      <c r="X444" s="1" t="s">
        <v>4868</v>
      </c>
      <c r="AA444" s="183">
        <f t="shared" si="33"/>
        <v>31.851831932773109</v>
      </c>
      <c r="AB444" s="183">
        <f t="shared" si="34"/>
        <v>29.630339200000002</v>
      </c>
      <c r="AE444" s="183">
        <f t="shared" si="35"/>
        <v>496.91999999999996</v>
      </c>
    </row>
    <row r="445" spans="3:31" x14ac:dyDescent="0.2">
      <c r="C445" s="312"/>
      <c r="D445" s="313"/>
      <c r="E445" s="313"/>
      <c r="F445" s="313"/>
      <c r="G445" s="313"/>
      <c r="H445" s="313"/>
      <c r="I445" s="310" t="s">
        <v>2667</v>
      </c>
      <c r="J445" s="314">
        <f>SUM(J435:J444)</f>
        <v>1065</v>
      </c>
      <c r="K445" s="313"/>
      <c r="L445" s="313"/>
      <c r="M445" s="313"/>
      <c r="N445" s="313"/>
      <c r="O445" s="313"/>
      <c r="P445" s="313"/>
      <c r="Q445" s="315"/>
      <c r="W445" s="182"/>
      <c r="AA445" s="183"/>
      <c r="AB445" s="183"/>
      <c r="AE445" s="183"/>
    </row>
    <row r="446" spans="3:31" x14ac:dyDescent="0.2">
      <c r="C446" s="316"/>
      <c r="D446" s="316"/>
      <c r="E446" s="317">
        <v>41190</v>
      </c>
      <c r="F446" s="318" t="s">
        <v>1269</v>
      </c>
      <c r="G446" s="319"/>
      <c r="H446" s="319"/>
      <c r="I446" s="319"/>
      <c r="J446" s="319"/>
      <c r="K446" s="319"/>
      <c r="L446" s="319"/>
      <c r="M446" s="319"/>
      <c r="N446" s="319"/>
      <c r="O446" s="319"/>
      <c r="P446" s="319"/>
      <c r="Q446" s="320"/>
      <c r="W446" s="182"/>
      <c r="AA446" s="183"/>
      <c r="AB446" s="183"/>
      <c r="AE446" s="183"/>
    </row>
    <row r="447" spans="3:31" x14ac:dyDescent="0.2">
      <c r="C447" s="136" t="s">
        <v>1270</v>
      </c>
      <c r="D447" s="133">
        <v>1</v>
      </c>
      <c r="E447" s="133" t="s">
        <v>1268</v>
      </c>
      <c r="F447" s="133" t="s">
        <v>3479</v>
      </c>
      <c r="G447" s="133">
        <v>303</v>
      </c>
      <c r="H447" s="133"/>
      <c r="I447" s="133">
        <v>1</v>
      </c>
      <c r="J447" s="133">
        <v>171</v>
      </c>
      <c r="K447" s="133">
        <v>36</v>
      </c>
      <c r="L447" s="133"/>
      <c r="M447" s="133"/>
      <c r="N447" s="133"/>
      <c r="O447" s="133" t="s">
        <v>1271</v>
      </c>
      <c r="P447" s="133" t="s">
        <v>4807</v>
      </c>
      <c r="Q447" s="166">
        <v>41192</v>
      </c>
      <c r="R447" s="1">
        <v>3.21</v>
      </c>
      <c r="S447" s="1">
        <v>59.5</v>
      </c>
      <c r="V447" s="1">
        <v>33600</v>
      </c>
      <c r="W447" s="182">
        <f>41.9*1.05</f>
        <v>43.994999999999997</v>
      </c>
      <c r="X447" s="1" t="s">
        <v>4868</v>
      </c>
      <c r="AA447" s="183">
        <f>K447*100*R447*(J447*I447)/(S447*1000)</f>
        <v>33.211361344537814</v>
      </c>
      <c r="AB447" s="183">
        <f>(V447*(J447*I447)*1.1)/9000*W447/1000</f>
        <v>30.895048800000005</v>
      </c>
      <c r="AE447" s="183">
        <f>J447*I447*(G447/100)</f>
        <v>518.13</v>
      </c>
    </row>
    <row r="448" spans="3:31" x14ac:dyDescent="0.2">
      <c r="C448" s="136" t="s">
        <v>1270</v>
      </c>
      <c r="D448" s="133">
        <v>2</v>
      </c>
      <c r="E448" s="133" t="s">
        <v>1268</v>
      </c>
      <c r="F448" s="133" t="s">
        <v>1272</v>
      </c>
      <c r="G448" s="133">
        <v>303</v>
      </c>
      <c r="H448" s="133"/>
      <c r="I448" s="133">
        <v>1</v>
      </c>
      <c r="J448" s="133">
        <v>110</v>
      </c>
      <c r="K448" s="133">
        <v>36</v>
      </c>
      <c r="L448" s="133"/>
      <c r="M448" s="133"/>
      <c r="N448" s="133"/>
      <c r="O448" s="133" t="s">
        <v>1397</v>
      </c>
      <c r="P448" s="133" t="s">
        <v>4804</v>
      </c>
      <c r="Q448" s="166">
        <v>41194</v>
      </c>
      <c r="R448" s="1">
        <v>3.21</v>
      </c>
      <c r="S448" s="1">
        <v>59.5</v>
      </c>
      <c r="V448" s="1">
        <v>33600</v>
      </c>
      <c r="W448" s="182">
        <f>41.9*1.05</f>
        <v>43.994999999999997</v>
      </c>
      <c r="X448" s="1" t="s">
        <v>4868</v>
      </c>
      <c r="AA448" s="183">
        <f>K448*100*R448*(J448*I448)/(S448*1000)</f>
        <v>21.364033613445379</v>
      </c>
      <c r="AB448" s="183">
        <f>(V448*(J448*I448)*1.1)/9000*W448/1000</f>
        <v>19.874008</v>
      </c>
      <c r="AE448" s="183">
        <f>J448*I448*(G448/100)</f>
        <v>333.29999999999995</v>
      </c>
    </row>
    <row r="449" spans="3:31" x14ac:dyDescent="0.2">
      <c r="C449" s="136" t="s">
        <v>1270</v>
      </c>
      <c r="D449" s="133">
        <v>3</v>
      </c>
      <c r="E449" s="133" t="s">
        <v>1273</v>
      </c>
      <c r="F449" s="133" t="s">
        <v>1746</v>
      </c>
      <c r="G449" s="133">
        <v>303</v>
      </c>
      <c r="H449" s="133"/>
      <c r="I449" s="133">
        <v>1</v>
      </c>
      <c r="J449" s="133">
        <v>55</v>
      </c>
      <c r="K449" s="133">
        <v>36</v>
      </c>
      <c r="L449" s="133"/>
      <c r="M449" s="133"/>
      <c r="N449" s="133"/>
      <c r="O449" s="133" t="s">
        <v>1397</v>
      </c>
      <c r="P449" s="133" t="s">
        <v>4807</v>
      </c>
      <c r="Q449" s="166">
        <v>41197</v>
      </c>
      <c r="R449" s="1">
        <v>3.21</v>
      </c>
      <c r="S449" s="1">
        <v>59.5</v>
      </c>
      <c r="V449" s="1">
        <v>33600</v>
      </c>
      <c r="W449" s="182">
        <f>41.9*1.05</f>
        <v>43.994999999999997</v>
      </c>
      <c r="X449" s="1" t="s">
        <v>4868</v>
      </c>
      <c r="AA449" s="183">
        <f>K449*100*R449*(J449*I449)/(S449*1000)</f>
        <v>10.682016806722689</v>
      </c>
      <c r="AB449" s="183">
        <f>(V449*(J449*I449)*1.1)/9000*W449/1000</f>
        <v>9.9370039999999999</v>
      </c>
      <c r="AE449" s="183">
        <f>J449*I449*(G449/100)</f>
        <v>166.64999999999998</v>
      </c>
    </row>
    <row r="450" spans="3:31" x14ac:dyDescent="0.2">
      <c r="C450" s="136" t="s">
        <v>1270</v>
      </c>
      <c r="D450" s="133">
        <v>4</v>
      </c>
      <c r="E450" s="133" t="s">
        <v>1274</v>
      </c>
      <c r="F450" s="133" t="s">
        <v>721</v>
      </c>
      <c r="G450" s="133">
        <v>151</v>
      </c>
      <c r="H450" s="133"/>
      <c r="I450" s="133">
        <v>2</v>
      </c>
      <c r="J450" s="133">
        <v>220</v>
      </c>
      <c r="K450" s="133">
        <v>26</v>
      </c>
      <c r="L450" s="133"/>
      <c r="M450" s="133"/>
      <c r="N450" s="133"/>
      <c r="O450" s="133" t="s">
        <v>1275</v>
      </c>
      <c r="P450" s="133" t="s">
        <v>4816</v>
      </c>
      <c r="Q450" s="166">
        <v>41204</v>
      </c>
      <c r="R450" s="181">
        <v>1.61</v>
      </c>
      <c r="S450" s="1">
        <v>25.3</v>
      </c>
      <c r="V450" s="1">
        <v>16800</v>
      </c>
      <c r="W450" s="182">
        <f>41.9*1.05</f>
        <v>43.994999999999997</v>
      </c>
      <c r="X450" s="1" t="s">
        <v>4868</v>
      </c>
      <c r="AA450" s="183">
        <f>K450*100*R450*(J450*I450)/(S450*1000)</f>
        <v>72.8</v>
      </c>
      <c r="AB450" s="183">
        <f>(V450*(J450*I450)*1.1)/9000*W450/1000</f>
        <v>39.748016</v>
      </c>
      <c r="AE450" s="183">
        <f>J450*I450*(G450/100)</f>
        <v>664.4</v>
      </c>
    </row>
    <row r="451" spans="3:31" ht="13.5" thickBot="1" x14ac:dyDescent="0.25">
      <c r="C451" s="136" t="s">
        <v>1270</v>
      </c>
      <c r="D451" s="133">
        <v>5</v>
      </c>
      <c r="E451" s="133" t="s">
        <v>1276</v>
      </c>
      <c r="F451" s="133" t="s">
        <v>1277</v>
      </c>
      <c r="G451" s="133">
        <v>303</v>
      </c>
      <c r="H451" s="133"/>
      <c r="I451" s="133">
        <v>1</v>
      </c>
      <c r="J451" s="133">
        <v>55</v>
      </c>
      <c r="K451" s="133">
        <v>50</v>
      </c>
      <c r="L451" s="133"/>
      <c r="M451" s="133"/>
      <c r="N451" s="133"/>
      <c r="O451" s="133" t="s">
        <v>1278</v>
      </c>
      <c r="P451" s="133" t="s">
        <v>4816</v>
      </c>
      <c r="Q451" s="166">
        <v>41205</v>
      </c>
      <c r="R451" s="308">
        <v>3.21</v>
      </c>
      <c r="S451" s="1">
        <v>59.5</v>
      </c>
      <c r="V451" s="1">
        <v>33600</v>
      </c>
      <c r="W451" s="182">
        <f>41.9*1.05</f>
        <v>43.994999999999997</v>
      </c>
      <c r="X451" s="1" t="s">
        <v>4868</v>
      </c>
      <c r="AA451" s="183">
        <f>K451*100*R451*(J451*I451)/(S451*1000)</f>
        <v>14.836134453781513</v>
      </c>
      <c r="AB451" s="183">
        <f>(V451*(J451*I451)*1.1)/9000*W451/1000</f>
        <v>9.9370039999999999</v>
      </c>
      <c r="AE451" s="183">
        <f>J451*I451*(G451/100)</f>
        <v>166.64999999999998</v>
      </c>
    </row>
    <row r="452" spans="3:31" x14ac:dyDescent="0.2">
      <c r="C452" s="136"/>
      <c r="D452" s="133"/>
      <c r="E452" s="133"/>
      <c r="F452" s="133"/>
      <c r="G452" s="133"/>
      <c r="H452" s="313"/>
      <c r="I452" s="310" t="s">
        <v>2675</v>
      </c>
      <c r="J452" s="324">
        <f>SUM(J447:J451)</f>
        <v>611</v>
      </c>
      <c r="K452" s="133"/>
      <c r="L452" s="133"/>
      <c r="M452" s="133"/>
      <c r="N452" s="133"/>
      <c r="O452" s="133"/>
      <c r="P452" s="133"/>
      <c r="Q452" s="166"/>
      <c r="R452" s="181"/>
      <c r="W452" s="182"/>
      <c r="AA452" s="183"/>
      <c r="AB452" s="183"/>
      <c r="AE452" s="183"/>
    </row>
    <row r="453" spans="3:31" x14ac:dyDescent="0.2">
      <c r="C453" s="136" t="s">
        <v>1270</v>
      </c>
      <c r="D453" s="133">
        <v>6</v>
      </c>
      <c r="E453" s="133" t="s">
        <v>1279</v>
      </c>
      <c r="F453" s="133" t="s">
        <v>3635</v>
      </c>
      <c r="G453" s="133">
        <v>151</v>
      </c>
      <c r="H453" s="133"/>
      <c r="I453" s="133">
        <v>2</v>
      </c>
      <c r="J453" s="133">
        <v>165</v>
      </c>
      <c r="K453" s="133">
        <v>54</v>
      </c>
      <c r="L453" s="133"/>
      <c r="M453" s="133"/>
      <c r="N453" s="133"/>
      <c r="O453" s="133" t="s">
        <v>2732</v>
      </c>
      <c r="P453" s="133" t="s">
        <v>4807</v>
      </c>
      <c r="Q453" s="166">
        <v>41218</v>
      </c>
      <c r="R453" s="181">
        <v>1.61</v>
      </c>
      <c r="S453" s="1">
        <v>72</v>
      </c>
      <c r="V453" s="1">
        <v>16800</v>
      </c>
      <c r="W453" s="182">
        <f t="shared" ref="W453:W460" si="36">41.9*1.05</f>
        <v>43.994999999999997</v>
      </c>
      <c r="X453" s="1" t="s">
        <v>4868</v>
      </c>
      <c r="AA453" s="183">
        <f t="shared" ref="AA453:AA460" si="37">K453*100*R453*(J453*I453)/(S453*1000)</f>
        <v>39.847499999999997</v>
      </c>
      <c r="AB453" s="183">
        <f t="shared" ref="AB453:AB460" si="38">(V453*(J453*I453)*1.1)/9000*W453/1000</f>
        <v>29.811012000000005</v>
      </c>
      <c r="AE453" s="183">
        <f t="shared" ref="AE453:AE460" si="39">J453*I453*(G453/100)</f>
        <v>498.3</v>
      </c>
    </row>
    <row r="454" spans="3:31" x14ac:dyDescent="0.2">
      <c r="C454" s="136" t="s">
        <v>1270</v>
      </c>
      <c r="D454" s="133">
        <v>7</v>
      </c>
      <c r="E454" s="133" t="s">
        <v>4100</v>
      </c>
      <c r="F454" s="133" t="s">
        <v>4101</v>
      </c>
      <c r="G454" s="133">
        <v>303</v>
      </c>
      <c r="H454" s="133"/>
      <c r="I454" s="133">
        <v>1</v>
      </c>
      <c r="J454" s="133">
        <v>55</v>
      </c>
      <c r="K454" s="133">
        <v>63</v>
      </c>
      <c r="L454" s="133"/>
      <c r="M454" s="133"/>
      <c r="N454" s="133"/>
      <c r="O454" s="133" t="s">
        <v>1280</v>
      </c>
      <c r="P454" s="133" t="s">
        <v>4807</v>
      </c>
      <c r="Q454" s="133" t="s">
        <v>1281</v>
      </c>
      <c r="R454" s="1">
        <v>3.21</v>
      </c>
      <c r="S454" s="1">
        <v>59.5</v>
      </c>
      <c r="V454" s="1">
        <v>33600</v>
      </c>
      <c r="W454" s="182">
        <f t="shared" si="36"/>
        <v>43.994999999999997</v>
      </c>
      <c r="X454" s="1" t="s">
        <v>4868</v>
      </c>
      <c r="AA454" s="183">
        <f t="shared" si="37"/>
        <v>18.693529411764708</v>
      </c>
      <c r="AB454" s="183">
        <f t="shared" si="38"/>
        <v>9.9370039999999999</v>
      </c>
      <c r="AE454" s="183">
        <f t="shared" si="39"/>
        <v>166.64999999999998</v>
      </c>
    </row>
    <row r="455" spans="3:31" x14ac:dyDescent="0.2">
      <c r="C455" s="321" t="s">
        <v>1270</v>
      </c>
      <c r="D455" s="322" t="s">
        <v>3657</v>
      </c>
      <c r="E455" s="322" t="s">
        <v>4092</v>
      </c>
      <c r="F455" s="322">
        <v>250102</v>
      </c>
      <c r="G455" s="322">
        <v>303</v>
      </c>
      <c r="H455" s="322"/>
      <c r="I455" s="322">
        <v>1</v>
      </c>
      <c r="J455" s="322">
        <v>23</v>
      </c>
      <c r="K455" s="322">
        <v>50</v>
      </c>
      <c r="L455" s="322"/>
      <c r="M455" s="322"/>
      <c r="N455" s="322"/>
      <c r="O455" s="322" t="s">
        <v>1282</v>
      </c>
      <c r="P455" s="322" t="s">
        <v>4804</v>
      </c>
      <c r="Q455" s="166">
        <v>41219</v>
      </c>
      <c r="R455" s="1">
        <v>3.21</v>
      </c>
      <c r="S455" s="1">
        <v>85.5</v>
      </c>
      <c r="V455" s="1">
        <v>33600</v>
      </c>
      <c r="W455" s="182">
        <f t="shared" si="36"/>
        <v>43.994999999999997</v>
      </c>
      <c r="X455" s="1" t="s">
        <v>4868</v>
      </c>
      <c r="AA455" s="183">
        <f t="shared" si="37"/>
        <v>4.3175438596491231</v>
      </c>
      <c r="AB455" s="183">
        <f t="shared" si="38"/>
        <v>4.1554744000000001</v>
      </c>
      <c r="AE455" s="183">
        <f t="shared" si="39"/>
        <v>69.69</v>
      </c>
    </row>
    <row r="456" spans="3:31" x14ac:dyDescent="0.2">
      <c r="C456" s="136" t="s">
        <v>1270</v>
      </c>
      <c r="D456" s="133">
        <v>9</v>
      </c>
      <c r="E456" s="133" t="s">
        <v>1283</v>
      </c>
      <c r="F456" s="133" t="s">
        <v>1039</v>
      </c>
      <c r="G456" s="133">
        <v>303</v>
      </c>
      <c r="H456" s="133"/>
      <c r="I456" s="133">
        <v>1</v>
      </c>
      <c r="J456" s="133">
        <v>55</v>
      </c>
      <c r="K456" s="133">
        <v>45</v>
      </c>
      <c r="L456" s="133"/>
      <c r="M456" s="133"/>
      <c r="N456" s="133"/>
      <c r="O456" s="133" t="s">
        <v>2732</v>
      </c>
      <c r="P456" s="133" t="s">
        <v>4807</v>
      </c>
      <c r="Q456" s="166">
        <v>41224</v>
      </c>
      <c r="R456" s="1">
        <v>3.21</v>
      </c>
      <c r="S456" s="1">
        <v>72</v>
      </c>
      <c r="V456" s="1">
        <v>33600</v>
      </c>
      <c r="W456" s="182">
        <f t="shared" si="36"/>
        <v>43.994999999999997</v>
      </c>
      <c r="X456" s="1" t="s">
        <v>4868</v>
      </c>
      <c r="AA456" s="183">
        <f t="shared" si="37"/>
        <v>11.034375000000001</v>
      </c>
      <c r="AB456" s="183">
        <f t="shared" si="38"/>
        <v>9.9370039999999999</v>
      </c>
      <c r="AE456" s="183">
        <f t="shared" si="39"/>
        <v>166.64999999999998</v>
      </c>
    </row>
    <row r="457" spans="3:31" x14ac:dyDescent="0.2">
      <c r="C457" s="136" t="s">
        <v>1270</v>
      </c>
      <c r="D457" s="133">
        <v>10</v>
      </c>
      <c r="E457" s="133" t="s">
        <v>1284</v>
      </c>
      <c r="F457" s="133" t="s">
        <v>2689</v>
      </c>
      <c r="G457" s="133">
        <v>303</v>
      </c>
      <c r="H457" s="133"/>
      <c r="I457" s="133">
        <v>1</v>
      </c>
      <c r="J457" s="133">
        <v>55</v>
      </c>
      <c r="K457" s="133">
        <v>45</v>
      </c>
      <c r="L457" s="133"/>
      <c r="M457" s="133"/>
      <c r="N457" s="133"/>
      <c r="O457" s="133" t="s">
        <v>1285</v>
      </c>
      <c r="P457" s="133" t="s">
        <v>4816</v>
      </c>
      <c r="Q457" s="166">
        <v>41225</v>
      </c>
      <c r="R457" s="1">
        <v>3.21</v>
      </c>
      <c r="S457" s="1">
        <v>59.5</v>
      </c>
      <c r="V457" s="1">
        <v>33600</v>
      </c>
      <c r="W457" s="182">
        <f t="shared" si="36"/>
        <v>43.994999999999997</v>
      </c>
      <c r="X457" s="1" t="s">
        <v>4868</v>
      </c>
      <c r="AA457" s="183">
        <f t="shared" si="37"/>
        <v>13.352521008403361</v>
      </c>
      <c r="AB457" s="183">
        <f t="shared" si="38"/>
        <v>9.9370039999999999</v>
      </c>
      <c r="AE457" s="183">
        <f t="shared" si="39"/>
        <v>166.64999999999998</v>
      </c>
    </row>
    <row r="458" spans="3:31" x14ac:dyDescent="0.2">
      <c r="C458" s="136" t="s">
        <v>1270</v>
      </c>
      <c r="D458" s="133">
        <v>11</v>
      </c>
      <c r="E458" s="133" t="s">
        <v>1286</v>
      </c>
      <c r="F458" s="133" t="s">
        <v>1033</v>
      </c>
      <c r="G458" s="133">
        <v>303</v>
      </c>
      <c r="H458" s="133"/>
      <c r="I458" s="133">
        <v>1</v>
      </c>
      <c r="J458" s="133">
        <v>166</v>
      </c>
      <c r="K458" s="133">
        <v>54</v>
      </c>
      <c r="L458" s="133"/>
      <c r="M458" s="133"/>
      <c r="N458" s="133"/>
      <c r="O458" s="133" t="s">
        <v>4451</v>
      </c>
      <c r="P458" s="133" t="s">
        <v>663</v>
      </c>
      <c r="Q458" s="166">
        <v>41229</v>
      </c>
      <c r="R458" s="1">
        <v>3.21</v>
      </c>
      <c r="S458" s="1">
        <v>72</v>
      </c>
      <c r="V458" s="1">
        <v>33600</v>
      </c>
      <c r="W458" s="182">
        <f t="shared" si="36"/>
        <v>43.994999999999997</v>
      </c>
      <c r="X458" s="1" t="s">
        <v>4868</v>
      </c>
      <c r="AA458" s="183">
        <f t="shared" si="37"/>
        <v>39.964500000000001</v>
      </c>
      <c r="AB458" s="183">
        <f t="shared" si="38"/>
        <v>29.991684800000005</v>
      </c>
      <c r="AE458" s="183">
        <f t="shared" si="39"/>
        <v>502.97999999999996</v>
      </c>
    </row>
    <row r="459" spans="3:31" x14ac:dyDescent="0.2">
      <c r="C459" s="136" t="s">
        <v>1270</v>
      </c>
      <c r="D459" s="133">
        <v>12</v>
      </c>
      <c r="E459" s="133" t="s">
        <v>4106</v>
      </c>
      <c r="F459" s="133" t="s">
        <v>4761</v>
      </c>
      <c r="G459" s="133">
        <v>303</v>
      </c>
      <c r="H459" s="133"/>
      <c r="I459" s="133">
        <v>1</v>
      </c>
      <c r="J459" s="133">
        <v>55</v>
      </c>
      <c r="K459" s="133">
        <v>36</v>
      </c>
      <c r="L459" s="133"/>
      <c r="M459" s="133"/>
      <c r="N459" s="133"/>
      <c r="O459" s="133" t="s">
        <v>4108</v>
      </c>
      <c r="P459" s="133" t="s">
        <v>4804</v>
      </c>
      <c r="Q459" s="166">
        <v>41231</v>
      </c>
      <c r="R459" s="1">
        <v>3.21</v>
      </c>
      <c r="S459" s="1">
        <v>59.5</v>
      </c>
      <c r="V459" s="1">
        <v>33600</v>
      </c>
      <c r="W459" s="182">
        <f t="shared" si="36"/>
        <v>43.994999999999997</v>
      </c>
      <c r="X459" s="1" t="s">
        <v>4868</v>
      </c>
      <c r="AA459" s="183">
        <f t="shared" si="37"/>
        <v>10.682016806722689</v>
      </c>
      <c r="AB459" s="183">
        <f t="shared" si="38"/>
        <v>9.9370039999999999</v>
      </c>
      <c r="AE459" s="183">
        <f t="shared" si="39"/>
        <v>166.64999999999998</v>
      </c>
    </row>
    <row r="460" spans="3:31" ht="13.5" thickBot="1" x14ac:dyDescent="0.25">
      <c r="C460" s="136" t="s">
        <v>1270</v>
      </c>
      <c r="D460" s="133">
        <v>13</v>
      </c>
      <c r="E460" s="133" t="s">
        <v>1286</v>
      </c>
      <c r="F460" s="133" t="s">
        <v>4382</v>
      </c>
      <c r="G460" s="133">
        <v>303</v>
      </c>
      <c r="H460" s="133"/>
      <c r="I460" s="133">
        <v>1</v>
      </c>
      <c r="J460" s="133">
        <v>134</v>
      </c>
      <c r="K460" s="133">
        <v>54</v>
      </c>
      <c r="L460" s="133"/>
      <c r="M460" s="133"/>
      <c r="N460" s="133"/>
      <c r="O460" s="133" t="s">
        <v>4451</v>
      </c>
      <c r="P460" s="133" t="s">
        <v>4804</v>
      </c>
      <c r="Q460" s="166">
        <v>41235</v>
      </c>
      <c r="R460" s="308">
        <v>3.21</v>
      </c>
      <c r="S460" s="1">
        <v>72</v>
      </c>
      <c r="V460" s="1">
        <v>33600</v>
      </c>
      <c r="W460" s="182">
        <f t="shared" si="36"/>
        <v>43.994999999999997</v>
      </c>
      <c r="X460" s="1" t="s">
        <v>4868</v>
      </c>
      <c r="AA460" s="183">
        <f t="shared" si="37"/>
        <v>32.2605</v>
      </c>
      <c r="AB460" s="183">
        <f t="shared" si="38"/>
        <v>24.210155199999999</v>
      </c>
      <c r="AE460" s="183">
        <f t="shared" si="39"/>
        <v>406.02</v>
      </c>
    </row>
    <row r="461" spans="3:31" x14ac:dyDescent="0.2">
      <c r="C461" s="136"/>
      <c r="D461" s="133"/>
      <c r="E461" s="133"/>
      <c r="F461" s="133"/>
      <c r="G461" s="133"/>
      <c r="H461" s="313"/>
      <c r="I461" s="310" t="s">
        <v>2697</v>
      </c>
      <c r="J461" s="324">
        <f>SUM(J453:J460)</f>
        <v>708</v>
      </c>
      <c r="K461" s="133"/>
      <c r="L461" s="133"/>
      <c r="M461" s="133"/>
      <c r="N461" s="133"/>
      <c r="O461" s="133"/>
      <c r="P461" s="133"/>
      <c r="Q461" s="166"/>
      <c r="W461" s="182"/>
      <c r="AA461" s="183"/>
      <c r="AB461" s="183"/>
      <c r="AE461" s="183"/>
    </row>
    <row r="462" spans="3:31" x14ac:dyDescent="0.2">
      <c r="C462" s="136" t="s">
        <v>1270</v>
      </c>
      <c r="D462" s="133">
        <v>14</v>
      </c>
      <c r="E462" s="133" t="s">
        <v>1286</v>
      </c>
      <c r="F462" s="133" t="s">
        <v>1033</v>
      </c>
      <c r="G462" s="133">
        <v>303</v>
      </c>
      <c r="H462" s="133"/>
      <c r="I462" s="133">
        <v>1</v>
      </c>
      <c r="J462" s="133">
        <v>250</v>
      </c>
      <c r="K462" s="133">
        <v>54</v>
      </c>
      <c r="L462" s="133"/>
      <c r="M462" s="133"/>
      <c r="N462" s="133"/>
      <c r="O462" s="133" t="s">
        <v>4451</v>
      </c>
      <c r="P462" s="133" t="s">
        <v>4816</v>
      </c>
      <c r="Q462" s="166">
        <v>41249</v>
      </c>
    </row>
    <row r="463" spans="3:31" x14ac:dyDescent="0.2">
      <c r="C463" s="136" t="s">
        <v>1270</v>
      </c>
      <c r="D463" s="133">
        <v>15</v>
      </c>
      <c r="E463" s="140" t="s">
        <v>4383</v>
      </c>
      <c r="F463" s="133" t="s">
        <v>2689</v>
      </c>
      <c r="G463" s="133">
        <v>303</v>
      </c>
      <c r="H463" s="133"/>
      <c r="I463" s="133">
        <v>1</v>
      </c>
      <c r="J463" s="133">
        <v>57</v>
      </c>
      <c r="K463" s="133">
        <v>45</v>
      </c>
      <c r="L463" s="133"/>
      <c r="M463" s="133"/>
      <c r="N463" s="133"/>
      <c r="O463" s="133" t="s">
        <v>4384</v>
      </c>
      <c r="P463" s="133" t="s">
        <v>4816</v>
      </c>
      <c r="Q463" s="166">
        <v>41255</v>
      </c>
    </row>
    <row r="464" spans="3:31" x14ac:dyDescent="0.2">
      <c r="C464" s="136" t="s">
        <v>1270</v>
      </c>
      <c r="D464" s="133">
        <v>16</v>
      </c>
      <c r="E464" s="133" t="s">
        <v>4385</v>
      </c>
      <c r="F464" s="133" t="s">
        <v>2692</v>
      </c>
      <c r="G464" s="133">
        <v>303</v>
      </c>
      <c r="H464" s="133"/>
      <c r="I464" s="133">
        <v>1</v>
      </c>
      <c r="J464" s="133">
        <v>100</v>
      </c>
      <c r="K464" s="133">
        <v>36</v>
      </c>
      <c r="L464" s="133"/>
      <c r="M464" s="133"/>
      <c r="N464" s="133"/>
      <c r="O464" s="133" t="s">
        <v>3434</v>
      </c>
      <c r="P464" s="133" t="s">
        <v>4807</v>
      </c>
      <c r="Q464" s="166">
        <v>41259</v>
      </c>
    </row>
    <row r="465" spans="1:31" x14ac:dyDescent="0.2">
      <c r="C465" s="136" t="s">
        <v>1270</v>
      </c>
      <c r="D465" s="133">
        <v>17</v>
      </c>
      <c r="E465" s="133" t="s">
        <v>4386</v>
      </c>
      <c r="F465" s="133" t="s">
        <v>2664</v>
      </c>
      <c r="G465" s="133">
        <v>303</v>
      </c>
      <c r="H465" s="133"/>
      <c r="I465" s="133">
        <v>1</v>
      </c>
      <c r="J465" s="133">
        <v>55</v>
      </c>
      <c r="K465" s="133">
        <v>45</v>
      </c>
      <c r="L465" s="133"/>
      <c r="M465" s="133"/>
      <c r="N465" s="133"/>
      <c r="O465" s="133" t="s">
        <v>2694</v>
      </c>
      <c r="P465" s="133" t="s">
        <v>4807</v>
      </c>
      <c r="Q465" s="166">
        <v>41261</v>
      </c>
    </row>
    <row r="466" spans="1:31" x14ac:dyDescent="0.2">
      <c r="C466" s="136" t="s">
        <v>1270</v>
      </c>
      <c r="D466" s="133">
        <v>18</v>
      </c>
      <c r="E466" s="133" t="s">
        <v>4387</v>
      </c>
      <c r="F466" s="133" t="s">
        <v>2719</v>
      </c>
      <c r="G466" s="133">
        <v>303</v>
      </c>
      <c r="H466" s="12"/>
      <c r="I466" s="133">
        <v>1</v>
      </c>
      <c r="J466" s="133">
        <v>100</v>
      </c>
      <c r="K466" s="133">
        <v>36</v>
      </c>
      <c r="L466" s="12"/>
      <c r="M466" s="12"/>
      <c r="N466" s="12"/>
      <c r="O466" s="133" t="s">
        <v>4388</v>
      </c>
      <c r="P466" s="133" t="s">
        <v>4804</v>
      </c>
      <c r="Q466" s="166">
        <v>41262</v>
      </c>
    </row>
    <row r="467" spans="1:31" x14ac:dyDescent="0.2">
      <c r="C467" s="312"/>
      <c r="D467" s="313"/>
      <c r="E467" s="313"/>
      <c r="F467" s="313"/>
      <c r="G467" s="313"/>
      <c r="H467" s="313"/>
      <c r="I467" s="310" t="s">
        <v>2714</v>
      </c>
      <c r="J467" s="324">
        <f>SUM(J462:J466)</f>
        <v>562</v>
      </c>
      <c r="K467" s="133"/>
      <c r="L467" s="12"/>
      <c r="M467" s="12"/>
      <c r="N467" s="12"/>
      <c r="O467" s="133"/>
      <c r="P467" s="133"/>
      <c r="Q467" s="166"/>
    </row>
    <row r="468" spans="1:31" x14ac:dyDescent="0.2">
      <c r="A468" s="327"/>
      <c r="B468" s="287"/>
      <c r="C468" s="287"/>
      <c r="D468" s="287"/>
      <c r="E468" s="288"/>
      <c r="F468" s="289" t="s">
        <v>3652</v>
      </c>
      <c r="G468" s="288"/>
      <c r="H468" s="288"/>
      <c r="I468" s="288"/>
      <c r="J468" s="288"/>
      <c r="K468" s="288"/>
      <c r="L468" s="288"/>
      <c r="M468" s="288"/>
      <c r="N468" s="288"/>
      <c r="O468" s="453"/>
      <c r="P468" s="453"/>
      <c r="Q468" s="455"/>
      <c r="R468" s="291">
        <f>SUM(R388:R465)</f>
        <v>154.14999999999998</v>
      </c>
      <c r="AA468" s="183"/>
      <c r="AB468" s="183"/>
      <c r="AE468" s="1"/>
    </row>
    <row r="469" spans="1:31" x14ac:dyDescent="0.2">
      <c r="A469" s="133" t="s">
        <v>4389</v>
      </c>
      <c r="B469" s="133" t="s">
        <v>4560</v>
      </c>
      <c r="C469" s="136" t="s">
        <v>1270</v>
      </c>
      <c r="D469" s="136" t="s">
        <v>4915</v>
      </c>
      <c r="E469" s="134">
        <v>101995</v>
      </c>
      <c r="F469" s="136" t="s">
        <v>1311</v>
      </c>
      <c r="G469" s="133">
        <v>280</v>
      </c>
      <c r="H469" s="489">
        <v>303</v>
      </c>
      <c r="I469" s="133">
        <v>1</v>
      </c>
      <c r="J469" s="133">
        <v>165</v>
      </c>
      <c r="K469" s="133">
        <v>45</v>
      </c>
      <c r="L469" s="490">
        <v>165</v>
      </c>
      <c r="M469" s="133" t="s">
        <v>4847</v>
      </c>
      <c r="N469" s="382" t="s">
        <v>3595</v>
      </c>
      <c r="O469" s="133" t="s">
        <v>4451</v>
      </c>
      <c r="P469" s="133" t="s">
        <v>4390</v>
      </c>
      <c r="Q469" s="166">
        <v>41284</v>
      </c>
      <c r="R469" s="1">
        <v>3.21</v>
      </c>
      <c r="S469" s="1">
        <v>72</v>
      </c>
      <c r="V469" s="1">
        <v>33600</v>
      </c>
      <c r="W469" s="182">
        <f>41.9*1.05</f>
        <v>43.994999999999997</v>
      </c>
      <c r="X469" s="1" t="s">
        <v>4868</v>
      </c>
      <c r="AA469" s="183">
        <f>K469*100*R469*(J469*I469)/(S469*1000)</f>
        <v>33.103124999999999</v>
      </c>
      <c r="AB469" s="183">
        <f>(V469*(J469*I469)*1.1)/9000*W469/1000</f>
        <v>29.811012000000005</v>
      </c>
      <c r="AE469" s="183">
        <f>J469*I469*(G469/100)</f>
        <v>461.99999999999994</v>
      </c>
    </row>
    <row r="470" spans="1:31" x14ac:dyDescent="0.2">
      <c r="A470" s="133" t="s">
        <v>4391</v>
      </c>
      <c r="B470" s="133" t="s">
        <v>4560</v>
      </c>
      <c r="C470" s="133">
        <v>656</v>
      </c>
      <c r="D470" s="133">
        <v>20</v>
      </c>
      <c r="E470" s="491" t="s">
        <v>4264</v>
      </c>
      <c r="F470" s="133" t="s">
        <v>1311</v>
      </c>
      <c r="G470" s="136" t="s">
        <v>3620</v>
      </c>
      <c r="H470" s="133">
        <v>303</v>
      </c>
      <c r="I470" s="133">
        <v>1</v>
      </c>
      <c r="J470" s="133">
        <v>110</v>
      </c>
      <c r="K470" s="133">
        <v>45</v>
      </c>
      <c r="L470" s="490">
        <v>110</v>
      </c>
      <c r="M470" s="133" t="s">
        <v>4847</v>
      </c>
      <c r="N470" s="136" t="s">
        <v>3598</v>
      </c>
      <c r="O470" s="133" t="s">
        <v>4451</v>
      </c>
      <c r="P470" s="133" t="s">
        <v>2277</v>
      </c>
      <c r="Q470" s="166">
        <v>41296</v>
      </c>
      <c r="R470" s="1">
        <v>3.21</v>
      </c>
      <c r="S470" s="1">
        <v>72</v>
      </c>
      <c r="V470" s="1">
        <v>33600</v>
      </c>
      <c r="W470" s="182">
        <f>41.9*1.05</f>
        <v>43.994999999999997</v>
      </c>
      <c r="X470" s="1" t="s">
        <v>4868</v>
      </c>
      <c r="AA470" s="183">
        <f>K470*100*R470*(J470*I470)/(S470*1000)</f>
        <v>22.068750000000001</v>
      </c>
      <c r="AB470" s="183">
        <f>(V470*(J470*I470)*1.1)/9000*W470/1000</f>
        <v>19.874008</v>
      </c>
      <c r="AE470" s="183">
        <f>J470*I470*(G470/100)</f>
        <v>308</v>
      </c>
    </row>
    <row r="471" spans="1:31" x14ac:dyDescent="0.2">
      <c r="A471" s="133" t="s">
        <v>4392</v>
      </c>
      <c r="B471" s="133" t="s">
        <v>4560</v>
      </c>
      <c r="C471" s="136">
        <v>656</v>
      </c>
      <c r="D471" s="133" t="s">
        <v>4393</v>
      </c>
      <c r="E471" s="133" t="s">
        <v>570</v>
      </c>
      <c r="F471" s="133">
        <v>6451090</v>
      </c>
      <c r="G471" s="133" t="s">
        <v>3629</v>
      </c>
      <c r="H471" s="133">
        <v>151</v>
      </c>
      <c r="I471" s="133">
        <v>2</v>
      </c>
      <c r="J471" s="133">
        <v>110</v>
      </c>
      <c r="K471" s="133">
        <v>45</v>
      </c>
      <c r="L471" s="133">
        <v>220</v>
      </c>
      <c r="M471" s="133" t="s">
        <v>4394</v>
      </c>
      <c r="N471" s="133" t="s">
        <v>2660</v>
      </c>
      <c r="O471" s="133" t="s">
        <v>2372</v>
      </c>
      <c r="P471" s="133" t="s">
        <v>4816</v>
      </c>
      <c r="Q471" s="166">
        <v>41297</v>
      </c>
      <c r="R471" s="1">
        <v>1.61</v>
      </c>
      <c r="S471" s="1">
        <v>59.5</v>
      </c>
      <c r="V471" s="1">
        <v>16800</v>
      </c>
      <c r="W471" s="182">
        <f>41.9*1.05</f>
        <v>43.994999999999997</v>
      </c>
      <c r="X471" s="1" t="s">
        <v>4868</v>
      </c>
      <c r="AA471" s="183">
        <f>K471*100*R471*(J471*I471)/(S471*1000)</f>
        <v>26.788235294117648</v>
      </c>
      <c r="AB471" s="183">
        <f>(V471*(J471*I471)*1.1)/9000*W471/1000</f>
        <v>19.874008</v>
      </c>
      <c r="AE471" s="183">
        <f>J471*I471*(G471/100)</f>
        <v>308</v>
      </c>
    </row>
    <row r="472" spans="1:31" x14ac:dyDescent="0.2">
      <c r="A472" s="133" t="s">
        <v>4392</v>
      </c>
      <c r="B472" s="133" t="s">
        <v>4560</v>
      </c>
      <c r="C472" s="136">
        <v>656</v>
      </c>
      <c r="D472" s="133" t="s">
        <v>4395</v>
      </c>
      <c r="E472" s="133" t="s">
        <v>570</v>
      </c>
      <c r="F472" s="133">
        <v>6451090</v>
      </c>
      <c r="G472" s="133" t="s">
        <v>3629</v>
      </c>
      <c r="H472" s="133">
        <v>151</v>
      </c>
      <c r="I472" s="133">
        <v>2</v>
      </c>
      <c r="J472" s="133">
        <v>110</v>
      </c>
      <c r="K472" s="133">
        <v>45</v>
      </c>
      <c r="L472" s="133">
        <v>220</v>
      </c>
      <c r="M472" s="133" t="s">
        <v>4394</v>
      </c>
      <c r="N472" s="133" t="s">
        <v>2660</v>
      </c>
      <c r="O472" s="133" t="s">
        <v>2372</v>
      </c>
      <c r="P472" s="133" t="s">
        <v>4816</v>
      </c>
      <c r="Q472" s="166">
        <v>41297</v>
      </c>
      <c r="R472" s="1">
        <v>1.61</v>
      </c>
      <c r="S472" s="1">
        <v>59.5</v>
      </c>
      <c r="V472" s="1">
        <v>16800</v>
      </c>
      <c r="W472" s="182">
        <f>41.9*1.05</f>
        <v>43.994999999999997</v>
      </c>
      <c r="X472" s="1" t="s">
        <v>4868</v>
      </c>
      <c r="AA472" s="183">
        <f>K472*100*R472*(J472*I472)/(S472*1000)</f>
        <v>26.788235294117648</v>
      </c>
      <c r="AB472" s="183">
        <f>(V472*(J472*I472)*1.1)/9000*W472/1000</f>
        <v>19.874008</v>
      </c>
      <c r="AE472" s="183">
        <f>J472*I472*(G472/100)</f>
        <v>308</v>
      </c>
    </row>
    <row r="473" spans="1:31" x14ac:dyDescent="0.2">
      <c r="A473" s="330"/>
      <c r="B473" s="331"/>
      <c r="C473" s="332"/>
      <c r="D473" s="332"/>
      <c r="E473" s="333">
        <v>41311</v>
      </c>
      <c r="F473" s="334" t="s">
        <v>4396</v>
      </c>
      <c r="G473" s="334"/>
      <c r="H473" s="334"/>
      <c r="I473" s="334"/>
      <c r="J473" s="334"/>
      <c r="K473" s="334"/>
      <c r="L473" s="334"/>
      <c r="M473" s="334"/>
      <c r="N473" s="334"/>
      <c r="O473" s="334"/>
      <c r="P473" s="334"/>
      <c r="Q473" s="335"/>
      <c r="AC473" s="183"/>
      <c r="AD473" s="183"/>
    </row>
    <row r="474" spans="1:31" x14ac:dyDescent="0.2">
      <c r="E474" s="420"/>
      <c r="I474" s="310" t="s">
        <v>4116</v>
      </c>
      <c r="J474" s="201">
        <f>SUM(J469:J473)</f>
        <v>495</v>
      </c>
      <c r="AC474" s="183"/>
      <c r="AD474" s="183"/>
    </row>
    <row r="475" spans="1:31" x14ac:dyDescent="0.2">
      <c r="A475" s="492" t="s">
        <v>4854</v>
      </c>
      <c r="B475" s="136" t="s">
        <v>4560</v>
      </c>
      <c r="C475" s="136" t="s">
        <v>1270</v>
      </c>
      <c r="D475" s="492" t="s">
        <v>1750</v>
      </c>
      <c r="E475" s="492" t="s">
        <v>4838</v>
      </c>
      <c r="F475" s="492" t="s">
        <v>4839</v>
      </c>
      <c r="G475" s="136" t="s">
        <v>3620</v>
      </c>
      <c r="H475" s="492" t="s">
        <v>4856</v>
      </c>
      <c r="I475" s="492" t="s">
        <v>4833</v>
      </c>
      <c r="J475" s="492" t="s">
        <v>4397</v>
      </c>
      <c r="K475" s="492" t="s">
        <v>1851</v>
      </c>
      <c r="L475" s="492">
        <v>330</v>
      </c>
      <c r="M475" s="492" t="s">
        <v>4857</v>
      </c>
      <c r="N475" s="492" t="s">
        <v>4914</v>
      </c>
      <c r="O475" s="492" t="s">
        <v>4451</v>
      </c>
      <c r="P475" s="136" t="s">
        <v>4807</v>
      </c>
      <c r="Q475" s="166">
        <v>41309</v>
      </c>
      <c r="R475" s="1">
        <v>3.21</v>
      </c>
      <c r="S475" s="1">
        <v>72</v>
      </c>
      <c r="V475" s="1">
        <v>33600</v>
      </c>
      <c r="W475" s="182">
        <f t="shared" ref="W475:W483" si="40">41.9*1.05</f>
        <v>43.994999999999997</v>
      </c>
      <c r="X475" s="1" t="s">
        <v>4868</v>
      </c>
      <c r="AA475" s="183">
        <f t="shared" ref="AA475:AA483" si="41">K475*100*R475*(J475*I475)/(S475*1000)</f>
        <v>50.316749999999999</v>
      </c>
      <c r="AB475" s="183">
        <f t="shared" ref="AB475:AB483" si="42">(V475*(J475*I475)*1.1)/9000*W475/1000</f>
        <v>37.760615200000004</v>
      </c>
      <c r="AE475" s="183">
        <f t="shared" ref="AE475:AE483" si="43">J475*I475*(G475/100)</f>
        <v>585.19999999999993</v>
      </c>
    </row>
    <row r="476" spans="1:31" x14ac:dyDescent="0.2">
      <c r="A476" s="133" t="s">
        <v>4398</v>
      </c>
      <c r="B476" s="133" t="s">
        <v>4560</v>
      </c>
      <c r="C476" s="136" t="s">
        <v>1270</v>
      </c>
      <c r="D476" s="133">
        <v>23</v>
      </c>
      <c r="E476" s="136" t="s">
        <v>4124</v>
      </c>
      <c r="F476" s="133">
        <v>236012</v>
      </c>
      <c r="G476" s="136" t="s">
        <v>3620</v>
      </c>
      <c r="H476" s="133">
        <v>303</v>
      </c>
      <c r="I476" s="133">
        <v>1</v>
      </c>
      <c r="J476" s="133">
        <v>154</v>
      </c>
      <c r="K476" s="133">
        <v>36</v>
      </c>
      <c r="L476" s="133">
        <v>330</v>
      </c>
      <c r="M476" s="133" t="s">
        <v>2416</v>
      </c>
      <c r="N476" s="336" t="s">
        <v>3403</v>
      </c>
      <c r="O476" s="426" t="s">
        <v>1397</v>
      </c>
      <c r="P476" s="133" t="s">
        <v>4807</v>
      </c>
      <c r="Q476" s="166">
        <v>41311</v>
      </c>
      <c r="R476" s="1">
        <v>3.21</v>
      </c>
      <c r="S476" s="1">
        <v>59.5</v>
      </c>
      <c r="V476" s="1">
        <v>33600</v>
      </c>
      <c r="W476" s="182">
        <f t="shared" si="40"/>
        <v>43.994999999999997</v>
      </c>
      <c r="X476" s="1" t="s">
        <v>4868</v>
      </c>
      <c r="AA476" s="183">
        <f t="shared" si="41"/>
        <v>29.909647058823531</v>
      </c>
      <c r="AB476" s="183">
        <f t="shared" si="42"/>
        <v>27.823611199999995</v>
      </c>
      <c r="AE476" s="183">
        <f t="shared" si="43"/>
        <v>431.2</v>
      </c>
    </row>
    <row r="477" spans="1:31" x14ac:dyDescent="0.2">
      <c r="A477" s="133" t="s">
        <v>4399</v>
      </c>
      <c r="B477" s="133" t="s">
        <v>4560</v>
      </c>
      <c r="C477" s="136" t="s">
        <v>1270</v>
      </c>
      <c r="D477" s="133">
        <v>24</v>
      </c>
      <c r="E477" s="136" t="s">
        <v>4400</v>
      </c>
      <c r="F477" s="133" t="s">
        <v>4104</v>
      </c>
      <c r="G477" s="136" t="s">
        <v>3620</v>
      </c>
      <c r="H477" s="133">
        <v>303</v>
      </c>
      <c r="I477" s="133">
        <v>1</v>
      </c>
      <c r="J477" s="133">
        <v>110</v>
      </c>
      <c r="K477" s="133">
        <v>50</v>
      </c>
      <c r="L477" s="133">
        <v>110</v>
      </c>
      <c r="M477" s="133" t="s">
        <v>2416</v>
      </c>
      <c r="N477" s="136" t="s">
        <v>3612</v>
      </c>
      <c r="O477" s="133" t="s">
        <v>4401</v>
      </c>
      <c r="P477" s="133" t="s">
        <v>4816</v>
      </c>
      <c r="Q477" s="166">
        <v>41316</v>
      </c>
      <c r="R477" s="1">
        <v>3.21</v>
      </c>
      <c r="S477" s="1">
        <v>59.5</v>
      </c>
      <c r="V477" s="1">
        <v>33600</v>
      </c>
      <c r="W477" s="182">
        <f t="shared" si="40"/>
        <v>43.994999999999997</v>
      </c>
      <c r="X477" s="1" t="s">
        <v>4868</v>
      </c>
      <c r="AA477" s="183">
        <f t="shared" si="41"/>
        <v>29.672268907563026</v>
      </c>
      <c r="AB477" s="183">
        <f t="shared" si="42"/>
        <v>19.874008</v>
      </c>
      <c r="AE477" s="183">
        <f t="shared" si="43"/>
        <v>308</v>
      </c>
    </row>
    <row r="478" spans="1:31" x14ac:dyDescent="0.2">
      <c r="A478" s="133" t="s">
        <v>4402</v>
      </c>
      <c r="B478" s="133" t="s">
        <v>4560</v>
      </c>
      <c r="C478" s="136" t="s">
        <v>1270</v>
      </c>
      <c r="D478" s="133">
        <v>25</v>
      </c>
      <c r="E478" s="136" t="s">
        <v>4403</v>
      </c>
      <c r="F478" s="133" t="s">
        <v>4404</v>
      </c>
      <c r="G478" s="136" t="s">
        <v>3620</v>
      </c>
      <c r="H478" s="133">
        <v>303</v>
      </c>
      <c r="I478" s="133">
        <v>1</v>
      </c>
      <c r="J478" s="133">
        <v>20</v>
      </c>
      <c r="K478" s="133">
        <v>50</v>
      </c>
      <c r="L478" s="133">
        <v>20</v>
      </c>
      <c r="M478" s="133" t="s">
        <v>557</v>
      </c>
      <c r="N478" s="336" t="s">
        <v>4833</v>
      </c>
      <c r="O478" s="133" t="s">
        <v>4405</v>
      </c>
      <c r="P478" s="133" t="s">
        <v>4807</v>
      </c>
      <c r="Q478" s="166">
        <v>41330</v>
      </c>
      <c r="R478" s="1">
        <v>3.21</v>
      </c>
      <c r="S478" s="1">
        <v>59.5</v>
      </c>
      <c r="V478" s="1">
        <v>33600</v>
      </c>
      <c r="W478" s="182">
        <f t="shared" si="40"/>
        <v>43.994999999999997</v>
      </c>
      <c r="X478" s="1" t="s">
        <v>4868</v>
      </c>
      <c r="AA478" s="183">
        <f t="shared" si="41"/>
        <v>5.3949579831932777</v>
      </c>
      <c r="AB478" s="183">
        <f t="shared" si="42"/>
        <v>3.6134560000000002</v>
      </c>
      <c r="AE478" s="183">
        <f t="shared" si="43"/>
        <v>56</v>
      </c>
    </row>
    <row r="479" spans="1:31" x14ac:dyDescent="0.2">
      <c r="A479" s="133" t="s">
        <v>4406</v>
      </c>
      <c r="B479" s="133" t="s">
        <v>4560</v>
      </c>
      <c r="C479" s="136" t="s">
        <v>1270</v>
      </c>
      <c r="D479" s="136" t="s">
        <v>778</v>
      </c>
      <c r="E479" s="133">
        <v>102021</v>
      </c>
      <c r="F479" s="133" t="s">
        <v>4407</v>
      </c>
      <c r="G479" s="133">
        <v>280</v>
      </c>
      <c r="H479" s="133">
        <v>303</v>
      </c>
      <c r="I479" s="133">
        <v>1</v>
      </c>
      <c r="J479" s="133">
        <v>12</v>
      </c>
      <c r="K479" s="133">
        <v>63</v>
      </c>
      <c r="L479" s="133">
        <v>12</v>
      </c>
      <c r="M479" s="133" t="s">
        <v>557</v>
      </c>
      <c r="N479" s="133">
        <v>1</v>
      </c>
      <c r="O479" s="135" t="s">
        <v>4408</v>
      </c>
      <c r="P479" s="133" t="s">
        <v>4804</v>
      </c>
      <c r="Q479" s="166">
        <v>41330</v>
      </c>
      <c r="R479" s="1">
        <v>3.21</v>
      </c>
      <c r="S479" s="1">
        <v>59.5</v>
      </c>
      <c r="V479" s="1">
        <v>33600</v>
      </c>
      <c r="W479" s="182">
        <f t="shared" si="40"/>
        <v>43.994999999999997</v>
      </c>
      <c r="X479" s="1" t="s">
        <v>4868</v>
      </c>
      <c r="AA479" s="183">
        <f t="shared" si="41"/>
        <v>4.0785882352941174</v>
      </c>
      <c r="AB479" s="183">
        <f t="shared" si="42"/>
        <v>2.1680736</v>
      </c>
      <c r="AE479" s="183">
        <f t="shared" si="43"/>
        <v>33.599999999999994</v>
      </c>
    </row>
    <row r="480" spans="1:31" x14ac:dyDescent="0.2">
      <c r="A480" s="133" t="s">
        <v>4406</v>
      </c>
      <c r="B480" s="133" t="s">
        <v>4560</v>
      </c>
      <c r="C480" s="136" t="s">
        <v>1270</v>
      </c>
      <c r="D480" s="136" t="s">
        <v>780</v>
      </c>
      <c r="E480" s="133">
        <v>102019</v>
      </c>
      <c r="F480" s="133" t="s">
        <v>4409</v>
      </c>
      <c r="G480" s="133">
        <v>280</v>
      </c>
      <c r="H480" s="133">
        <v>303</v>
      </c>
      <c r="I480" s="133">
        <v>1</v>
      </c>
      <c r="J480" s="133">
        <v>12</v>
      </c>
      <c r="K480" s="133">
        <v>63</v>
      </c>
      <c r="L480" s="133">
        <v>12</v>
      </c>
      <c r="M480" s="133" t="s">
        <v>557</v>
      </c>
      <c r="N480" s="133">
        <v>1</v>
      </c>
      <c r="O480" s="135" t="s">
        <v>4410</v>
      </c>
      <c r="P480" s="133" t="s">
        <v>4804</v>
      </c>
      <c r="Q480" s="166">
        <v>41331</v>
      </c>
      <c r="R480" s="1">
        <v>3.21</v>
      </c>
      <c r="S480" s="1">
        <v>59.5</v>
      </c>
      <c r="V480" s="1">
        <v>33600</v>
      </c>
      <c r="W480" s="182">
        <f t="shared" si="40"/>
        <v>43.994999999999997</v>
      </c>
      <c r="X480" s="1" t="s">
        <v>4868</v>
      </c>
      <c r="AA480" s="183">
        <f t="shared" si="41"/>
        <v>4.0785882352941174</v>
      </c>
      <c r="AB480" s="183">
        <f t="shared" si="42"/>
        <v>2.1680736</v>
      </c>
      <c r="AE480" s="183">
        <f t="shared" si="43"/>
        <v>33.599999999999994</v>
      </c>
    </row>
    <row r="481" spans="1:31" x14ac:dyDescent="0.2">
      <c r="A481" s="133" t="s">
        <v>1347</v>
      </c>
      <c r="B481" s="133" t="s">
        <v>4560</v>
      </c>
      <c r="C481" s="136" t="s">
        <v>1270</v>
      </c>
      <c r="D481" s="136" t="s">
        <v>782</v>
      </c>
      <c r="E481" s="133">
        <v>102018</v>
      </c>
      <c r="F481" s="133" t="s">
        <v>1348</v>
      </c>
      <c r="G481" s="133">
        <v>280</v>
      </c>
      <c r="H481" s="133">
        <v>303</v>
      </c>
      <c r="I481" s="133">
        <v>1</v>
      </c>
      <c r="J481" s="133">
        <v>12</v>
      </c>
      <c r="K481" s="133">
        <v>63</v>
      </c>
      <c r="L481" s="133">
        <v>12</v>
      </c>
      <c r="M481" s="133" t="s">
        <v>557</v>
      </c>
      <c r="N481" s="133">
        <v>1</v>
      </c>
      <c r="O481" s="135" t="s">
        <v>4410</v>
      </c>
      <c r="P481" s="133" t="s">
        <v>4807</v>
      </c>
      <c r="Q481" s="166">
        <v>41331</v>
      </c>
      <c r="R481" s="1">
        <v>3.21</v>
      </c>
      <c r="S481" s="1">
        <v>59.5</v>
      </c>
      <c r="V481" s="1">
        <v>33600</v>
      </c>
      <c r="W481" s="182">
        <f t="shared" si="40"/>
        <v>43.994999999999997</v>
      </c>
      <c r="X481" s="1" t="s">
        <v>4868</v>
      </c>
      <c r="AA481" s="183">
        <f t="shared" si="41"/>
        <v>4.0785882352941174</v>
      </c>
      <c r="AB481" s="183">
        <f t="shared" si="42"/>
        <v>2.1680736</v>
      </c>
      <c r="AE481" s="183">
        <f t="shared" si="43"/>
        <v>33.599999999999994</v>
      </c>
    </row>
    <row r="482" spans="1:31" x14ac:dyDescent="0.2">
      <c r="A482" s="133" t="s">
        <v>1349</v>
      </c>
      <c r="B482" s="133" t="s">
        <v>4560</v>
      </c>
      <c r="C482" s="136" t="s">
        <v>1270</v>
      </c>
      <c r="D482" s="133">
        <v>29</v>
      </c>
      <c r="E482" s="136" t="s">
        <v>1350</v>
      </c>
      <c r="F482" s="133" t="s">
        <v>1351</v>
      </c>
      <c r="G482" s="136" t="s">
        <v>3620</v>
      </c>
      <c r="H482" s="133">
        <v>303</v>
      </c>
      <c r="I482" s="133">
        <v>1</v>
      </c>
      <c r="J482" s="133">
        <v>110</v>
      </c>
      <c r="K482" s="133">
        <v>45</v>
      </c>
      <c r="L482" s="133">
        <v>110</v>
      </c>
      <c r="M482" s="133" t="s">
        <v>1352</v>
      </c>
      <c r="N482" s="136" t="s">
        <v>3633</v>
      </c>
      <c r="O482" s="133" t="s">
        <v>1353</v>
      </c>
      <c r="P482" s="133" t="s">
        <v>4804</v>
      </c>
      <c r="Q482" s="166">
        <v>41332</v>
      </c>
      <c r="R482" s="1">
        <v>3.21</v>
      </c>
      <c r="S482" s="1">
        <v>72</v>
      </c>
      <c r="V482" s="1">
        <v>33600</v>
      </c>
      <c r="W482" s="182">
        <f t="shared" si="40"/>
        <v>43.994999999999997</v>
      </c>
      <c r="X482" s="1" t="s">
        <v>4868</v>
      </c>
      <c r="AA482" s="183">
        <f t="shared" si="41"/>
        <v>22.068750000000001</v>
      </c>
      <c r="AB482" s="183">
        <f t="shared" si="42"/>
        <v>19.874008</v>
      </c>
      <c r="AE482" s="183">
        <f t="shared" si="43"/>
        <v>308</v>
      </c>
    </row>
    <row r="483" spans="1:31" ht="13.5" thickBot="1" x14ac:dyDescent="0.25">
      <c r="A483" s="133" t="s">
        <v>1354</v>
      </c>
      <c r="B483" s="133" t="s">
        <v>4560</v>
      </c>
      <c r="C483" s="136" t="s">
        <v>1270</v>
      </c>
      <c r="D483" s="133">
        <v>30</v>
      </c>
      <c r="E483" s="136" t="s">
        <v>1355</v>
      </c>
      <c r="F483" s="133" t="s">
        <v>1356</v>
      </c>
      <c r="G483" s="136" t="s">
        <v>3620</v>
      </c>
      <c r="H483" s="133">
        <v>303</v>
      </c>
      <c r="I483" s="133">
        <v>1</v>
      </c>
      <c r="J483" s="133">
        <v>55</v>
      </c>
      <c r="K483" s="133">
        <v>45</v>
      </c>
      <c r="L483" s="133">
        <v>55</v>
      </c>
      <c r="M483" s="133" t="s">
        <v>1352</v>
      </c>
      <c r="N483" s="136"/>
      <c r="O483" s="133" t="s">
        <v>1353</v>
      </c>
      <c r="P483" s="135" t="s">
        <v>4807</v>
      </c>
      <c r="Q483" s="342">
        <v>41333</v>
      </c>
      <c r="R483" s="308">
        <v>3.21</v>
      </c>
      <c r="S483" s="1">
        <v>72</v>
      </c>
      <c r="V483" s="1">
        <v>33600</v>
      </c>
      <c r="W483" s="182">
        <f t="shared" si="40"/>
        <v>43.994999999999997</v>
      </c>
      <c r="X483" s="1" t="s">
        <v>4868</v>
      </c>
      <c r="AA483" s="183">
        <f t="shared" si="41"/>
        <v>11.034375000000001</v>
      </c>
      <c r="AB483" s="183">
        <f t="shared" si="42"/>
        <v>9.9370039999999999</v>
      </c>
      <c r="AE483" s="183">
        <f t="shared" si="43"/>
        <v>154</v>
      </c>
    </row>
    <row r="484" spans="1:31" x14ac:dyDescent="0.2">
      <c r="A484" s="184"/>
      <c r="B484" s="385"/>
      <c r="C484" s="293"/>
      <c r="D484" s="293"/>
      <c r="E484" s="12"/>
      <c r="F484" s="12"/>
      <c r="G484" s="12"/>
      <c r="H484" s="12"/>
      <c r="I484" s="326" t="s">
        <v>1357</v>
      </c>
      <c r="J484" s="493">
        <f>SUM(J475:J483)</f>
        <v>485</v>
      </c>
      <c r="K484" s="12"/>
      <c r="L484" s="12"/>
      <c r="M484" s="12"/>
      <c r="N484" s="12"/>
      <c r="O484" s="12"/>
      <c r="P484" s="12"/>
      <c r="Q484" s="296"/>
    </row>
    <row r="485" spans="1:31" x14ac:dyDescent="0.2">
      <c r="A485" s="133" t="s">
        <v>1358</v>
      </c>
      <c r="B485" s="133" t="s">
        <v>4560</v>
      </c>
      <c r="C485" s="136" t="s">
        <v>1359</v>
      </c>
      <c r="D485" s="136" t="s">
        <v>1360</v>
      </c>
      <c r="E485" s="133">
        <v>100840</v>
      </c>
      <c r="F485" s="133">
        <v>246342</v>
      </c>
      <c r="G485" s="133">
        <v>140</v>
      </c>
      <c r="H485" s="133">
        <v>151</v>
      </c>
      <c r="I485" s="133">
        <v>1</v>
      </c>
      <c r="J485" s="133">
        <v>165</v>
      </c>
      <c r="K485" s="133">
        <v>46</v>
      </c>
      <c r="L485" s="133">
        <v>165</v>
      </c>
      <c r="M485" s="133" t="s">
        <v>2267</v>
      </c>
      <c r="N485" s="133">
        <v>4</v>
      </c>
      <c r="O485" s="133" t="s">
        <v>1353</v>
      </c>
      <c r="P485" s="133" t="s">
        <v>4804</v>
      </c>
      <c r="Q485" s="166">
        <v>41338</v>
      </c>
      <c r="R485" s="1">
        <v>1.61</v>
      </c>
      <c r="S485" s="1">
        <v>72</v>
      </c>
      <c r="V485" s="1">
        <v>16800</v>
      </c>
      <c r="W485" s="182">
        <f t="shared" ref="W485:W534" si="44">41.9*1.05</f>
        <v>43.994999999999997</v>
      </c>
      <c r="X485" s="1" t="s">
        <v>4868</v>
      </c>
      <c r="AA485" s="183">
        <f t="shared" ref="AA485:AA514" si="45">K485*100*R485*(J485*I485)/(S485*1000)</f>
        <v>16.972083333333334</v>
      </c>
      <c r="AB485" s="183">
        <f t="shared" ref="AB485:AB514" si="46">(V485*(J485*I485)*1.1)/9000*W485/1000</f>
        <v>14.905506000000003</v>
      </c>
      <c r="AE485" s="183">
        <f t="shared" ref="AE485:AE514" si="47">J485*I485*(G485/100)</f>
        <v>230.99999999999997</v>
      </c>
    </row>
    <row r="486" spans="1:31" x14ac:dyDescent="0.2">
      <c r="A486" s="133" t="s">
        <v>1358</v>
      </c>
      <c r="B486" s="133" t="s">
        <v>4560</v>
      </c>
      <c r="C486" s="136" t="s">
        <v>1359</v>
      </c>
      <c r="D486" s="136" t="s">
        <v>2268</v>
      </c>
      <c r="E486" s="133">
        <v>100840</v>
      </c>
      <c r="F486" s="133">
        <v>246342</v>
      </c>
      <c r="G486" s="133">
        <v>140</v>
      </c>
      <c r="H486" s="133">
        <v>151</v>
      </c>
      <c r="I486" s="133">
        <v>1</v>
      </c>
      <c r="J486" s="133">
        <v>165</v>
      </c>
      <c r="K486" s="133">
        <v>46</v>
      </c>
      <c r="L486" s="133">
        <v>165</v>
      </c>
      <c r="M486" s="133" t="s">
        <v>2267</v>
      </c>
      <c r="N486" s="133">
        <v>4</v>
      </c>
      <c r="O486" s="133" t="s">
        <v>1353</v>
      </c>
      <c r="P486" s="133" t="s">
        <v>4804</v>
      </c>
      <c r="Q486" s="166">
        <v>41338</v>
      </c>
      <c r="R486" s="1">
        <v>1.61</v>
      </c>
      <c r="S486" s="1">
        <v>72</v>
      </c>
      <c r="V486" s="1">
        <v>16800</v>
      </c>
      <c r="W486" s="182">
        <f t="shared" si="44"/>
        <v>43.994999999999997</v>
      </c>
      <c r="X486" s="1" t="s">
        <v>4868</v>
      </c>
      <c r="AA486" s="183">
        <f t="shared" si="45"/>
        <v>16.972083333333334</v>
      </c>
      <c r="AB486" s="183">
        <f t="shared" si="46"/>
        <v>14.905506000000003</v>
      </c>
      <c r="AE486" s="183">
        <f t="shared" si="47"/>
        <v>230.99999999999997</v>
      </c>
    </row>
    <row r="487" spans="1:31" x14ac:dyDescent="0.2">
      <c r="A487" s="133" t="s">
        <v>4528</v>
      </c>
      <c r="B487" s="133" t="s">
        <v>4560</v>
      </c>
      <c r="C487" s="136" t="s">
        <v>1270</v>
      </c>
      <c r="D487" s="133">
        <v>32</v>
      </c>
      <c r="E487" s="133">
        <v>102026</v>
      </c>
      <c r="F487" s="133" t="s">
        <v>4529</v>
      </c>
      <c r="G487" s="133">
        <v>280</v>
      </c>
      <c r="H487" s="133">
        <v>303</v>
      </c>
      <c r="I487" s="133">
        <v>1</v>
      </c>
      <c r="J487" s="133">
        <v>20</v>
      </c>
      <c r="K487" s="133">
        <v>63</v>
      </c>
      <c r="L487" s="133">
        <v>20</v>
      </c>
      <c r="M487" s="135" t="s">
        <v>4530</v>
      </c>
      <c r="N487" s="133"/>
      <c r="O487" s="135" t="s">
        <v>4531</v>
      </c>
      <c r="P487" s="135" t="s">
        <v>4807</v>
      </c>
      <c r="Q487" s="342">
        <v>41339</v>
      </c>
      <c r="R487" s="1">
        <v>3.21</v>
      </c>
      <c r="S487" s="1">
        <v>59.5</v>
      </c>
      <c r="V487" s="1">
        <v>33600</v>
      </c>
      <c r="W487" s="182">
        <f t="shared" si="44"/>
        <v>43.994999999999997</v>
      </c>
      <c r="X487" s="1" t="s">
        <v>4868</v>
      </c>
      <c r="AA487" s="183">
        <f t="shared" si="45"/>
        <v>6.7976470588235296</v>
      </c>
      <c r="AB487" s="183">
        <f t="shared" si="46"/>
        <v>3.6134560000000002</v>
      </c>
      <c r="AE487" s="183">
        <f t="shared" si="47"/>
        <v>56</v>
      </c>
    </row>
    <row r="488" spans="1:31" x14ac:dyDescent="0.2">
      <c r="A488" s="140" t="s">
        <v>4532</v>
      </c>
      <c r="B488" s="133" t="s">
        <v>4560</v>
      </c>
      <c r="C488" s="136" t="s">
        <v>1270</v>
      </c>
      <c r="D488" s="133">
        <v>33</v>
      </c>
      <c r="E488" s="133">
        <v>102027</v>
      </c>
      <c r="F488" s="133" t="s">
        <v>4533</v>
      </c>
      <c r="G488" s="133">
        <v>280</v>
      </c>
      <c r="H488" s="133">
        <v>303</v>
      </c>
      <c r="I488" s="133">
        <v>1</v>
      </c>
      <c r="J488" s="133"/>
      <c r="K488" s="133">
        <v>63</v>
      </c>
      <c r="L488" s="133">
        <v>10</v>
      </c>
      <c r="M488" s="133" t="s">
        <v>623</v>
      </c>
      <c r="N488" s="336" t="s">
        <v>4820</v>
      </c>
      <c r="O488" s="133" t="s">
        <v>4534</v>
      </c>
      <c r="P488" s="133" t="s">
        <v>4804</v>
      </c>
      <c r="Q488" s="166">
        <v>41339</v>
      </c>
      <c r="R488" s="1">
        <v>3.21</v>
      </c>
      <c r="S488" s="1">
        <v>59.5</v>
      </c>
      <c r="V488" s="1">
        <v>33600</v>
      </c>
      <c r="W488" s="182">
        <f t="shared" si="44"/>
        <v>43.994999999999997</v>
      </c>
      <c r="X488" s="1" t="s">
        <v>4868</v>
      </c>
      <c r="AA488" s="183">
        <f t="shared" si="45"/>
        <v>0</v>
      </c>
      <c r="AB488" s="183">
        <f t="shared" si="46"/>
        <v>0</v>
      </c>
      <c r="AE488" s="183">
        <f t="shared" si="47"/>
        <v>0</v>
      </c>
    </row>
    <row r="489" spans="1:31" x14ac:dyDescent="0.2">
      <c r="A489" s="140" t="s">
        <v>4535</v>
      </c>
      <c r="B489" s="133" t="s">
        <v>4560</v>
      </c>
      <c r="C489" s="136" t="s">
        <v>1270</v>
      </c>
      <c r="D489" s="133">
        <v>34</v>
      </c>
      <c r="E489" s="133">
        <v>102031</v>
      </c>
      <c r="F489" s="133" t="s">
        <v>625</v>
      </c>
      <c r="G489" s="133">
        <v>280</v>
      </c>
      <c r="H489" s="133">
        <v>303</v>
      </c>
      <c r="I489" s="133">
        <v>1</v>
      </c>
      <c r="J489" s="133">
        <v>10</v>
      </c>
      <c r="K489" s="133">
        <v>63</v>
      </c>
      <c r="L489" s="133">
        <v>10</v>
      </c>
      <c r="M489" s="133" t="s">
        <v>623</v>
      </c>
      <c r="N489" s="336" t="s">
        <v>4820</v>
      </c>
      <c r="O489" s="133" t="s">
        <v>626</v>
      </c>
      <c r="P489" s="133" t="s">
        <v>4804</v>
      </c>
      <c r="Q489" s="166">
        <v>41339</v>
      </c>
      <c r="R489" s="1">
        <v>3.21</v>
      </c>
      <c r="S489" s="1">
        <v>59.5</v>
      </c>
      <c r="V489" s="1">
        <v>33600</v>
      </c>
      <c r="W489" s="182">
        <f t="shared" si="44"/>
        <v>43.994999999999997</v>
      </c>
      <c r="X489" s="1" t="s">
        <v>4868</v>
      </c>
      <c r="AA489" s="183">
        <f t="shared" si="45"/>
        <v>3.3988235294117648</v>
      </c>
      <c r="AB489" s="183">
        <f t="shared" si="46"/>
        <v>1.8067280000000001</v>
      </c>
      <c r="AE489" s="183">
        <f t="shared" si="47"/>
        <v>28</v>
      </c>
    </row>
    <row r="490" spans="1:31" x14ac:dyDescent="0.2">
      <c r="A490" s="140" t="s">
        <v>4536</v>
      </c>
      <c r="B490" s="133" t="s">
        <v>4560</v>
      </c>
      <c r="C490" s="136" t="s">
        <v>1270</v>
      </c>
      <c r="D490" s="133">
        <v>35</v>
      </c>
      <c r="E490" s="133">
        <v>102029</v>
      </c>
      <c r="F490" s="133" t="s">
        <v>4537</v>
      </c>
      <c r="G490" s="133">
        <v>280</v>
      </c>
      <c r="H490" s="133">
        <v>303</v>
      </c>
      <c r="I490" s="133">
        <v>1</v>
      </c>
      <c r="J490" s="133">
        <v>10</v>
      </c>
      <c r="K490" s="133">
        <v>63</v>
      </c>
      <c r="L490" s="133">
        <v>10</v>
      </c>
      <c r="M490" s="133" t="s">
        <v>623</v>
      </c>
      <c r="N490" s="336" t="s">
        <v>4820</v>
      </c>
      <c r="O490" s="133" t="s">
        <v>4538</v>
      </c>
      <c r="P490" s="133" t="s">
        <v>4816</v>
      </c>
      <c r="Q490" s="166">
        <v>41340</v>
      </c>
      <c r="R490" s="1">
        <v>3.21</v>
      </c>
      <c r="S490" s="1">
        <v>59.5</v>
      </c>
      <c r="V490" s="1">
        <v>33600</v>
      </c>
      <c r="W490" s="182">
        <f t="shared" si="44"/>
        <v>43.994999999999997</v>
      </c>
      <c r="X490" s="1" t="s">
        <v>4868</v>
      </c>
      <c r="AA490" s="183">
        <f t="shared" si="45"/>
        <v>3.3988235294117648</v>
      </c>
      <c r="AB490" s="183">
        <f t="shared" si="46"/>
        <v>1.8067280000000001</v>
      </c>
      <c r="AE490" s="183">
        <f t="shared" si="47"/>
        <v>28</v>
      </c>
    </row>
    <row r="491" spans="1:31" x14ac:dyDescent="0.2">
      <c r="A491" s="470" t="s">
        <v>627</v>
      </c>
      <c r="B491" s="133" t="s">
        <v>4560</v>
      </c>
      <c r="C491" s="136" t="s">
        <v>1270</v>
      </c>
      <c r="D491" s="133">
        <v>36</v>
      </c>
      <c r="E491" s="133">
        <v>102028</v>
      </c>
      <c r="F491" s="133" t="s">
        <v>628</v>
      </c>
      <c r="G491" s="133">
        <v>280</v>
      </c>
      <c r="H491" s="133">
        <v>303</v>
      </c>
      <c r="I491" s="133">
        <v>1</v>
      </c>
      <c r="J491" s="133">
        <v>9</v>
      </c>
      <c r="K491" s="133">
        <v>63</v>
      </c>
      <c r="L491" s="133">
        <v>20</v>
      </c>
      <c r="M491" s="133" t="s">
        <v>623</v>
      </c>
      <c r="N491" s="136" t="s">
        <v>4833</v>
      </c>
      <c r="O491" s="133" t="s">
        <v>553</v>
      </c>
      <c r="P491" s="133" t="s">
        <v>4816</v>
      </c>
      <c r="Q491" s="166">
        <v>41340</v>
      </c>
      <c r="R491" s="1">
        <v>3.21</v>
      </c>
      <c r="S491" s="1">
        <v>59.5</v>
      </c>
      <c r="V491" s="1">
        <v>33600</v>
      </c>
      <c r="W491" s="182">
        <f t="shared" si="44"/>
        <v>43.994999999999997</v>
      </c>
      <c r="X491" s="1" t="s">
        <v>4868</v>
      </c>
      <c r="AA491" s="183">
        <f t="shared" si="45"/>
        <v>3.0589411764705883</v>
      </c>
      <c r="AB491" s="183">
        <f t="shared" si="46"/>
        <v>1.6260551999999999</v>
      </c>
      <c r="AE491" s="183">
        <f t="shared" si="47"/>
        <v>25.2</v>
      </c>
    </row>
    <row r="492" spans="1:31" x14ac:dyDescent="0.2">
      <c r="A492" s="7238" t="s">
        <v>4453</v>
      </c>
      <c r="B492" s="7238"/>
      <c r="C492" s="7238"/>
      <c r="D492" s="7238"/>
      <c r="E492" s="7238"/>
      <c r="F492" s="7238"/>
      <c r="G492" s="7238"/>
      <c r="H492" s="7238"/>
      <c r="I492" s="7238"/>
      <c r="J492" s="7238"/>
      <c r="K492" s="7238"/>
      <c r="L492" s="7238"/>
      <c r="M492" s="7238"/>
      <c r="N492" s="7238"/>
      <c r="O492" s="7238"/>
      <c r="P492" s="7238"/>
      <c r="Q492" s="7239"/>
      <c r="W492" s="182">
        <f t="shared" si="44"/>
        <v>43.994999999999997</v>
      </c>
      <c r="X492" s="1" t="s">
        <v>4868</v>
      </c>
      <c r="AA492" s="183" t="e">
        <f t="shared" si="45"/>
        <v>#DIV/0!</v>
      </c>
      <c r="AB492" s="183">
        <f t="shared" si="46"/>
        <v>0</v>
      </c>
      <c r="AE492" s="183">
        <f t="shared" si="47"/>
        <v>0</v>
      </c>
    </row>
    <row r="493" spans="1:31" x14ac:dyDescent="0.2">
      <c r="A493" s="133" t="s">
        <v>4539</v>
      </c>
      <c r="B493" s="133" t="s">
        <v>4560</v>
      </c>
      <c r="C493" s="136" t="s">
        <v>4831</v>
      </c>
      <c r="D493" s="133" t="s">
        <v>3688</v>
      </c>
      <c r="E493" s="136" t="s">
        <v>4540</v>
      </c>
      <c r="F493" s="134" t="s">
        <v>4541</v>
      </c>
      <c r="G493" s="136" t="s">
        <v>3636</v>
      </c>
      <c r="H493" s="133">
        <v>151</v>
      </c>
      <c r="I493" s="133">
        <v>1</v>
      </c>
      <c r="J493" s="133">
        <v>110</v>
      </c>
      <c r="K493" s="133">
        <v>45</v>
      </c>
      <c r="L493" s="133">
        <v>220</v>
      </c>
      <c r="M493" s="133" t="s">
        <v>4542</v>
      </c>
      <c r="N493" s="136" t="s">
        <v>3598</v>
      </c>
      <c r="O493" s="133" t="s">
        <v>4543</v>
      </c>
      <c r="P493" s="133" t="s">
        <v>4816</v>
      </c>
      <c r="Q493" s="166">
        <v>41352</v>
      </c>
      <c r="R493" s="1">
        <v>1.61</v>
      </c>
      <c r="S493" s="1">
        <v>59.5</v>
      </c>
      <c r="V493" s="1">
        <v>16800</v>
      </c>
      <c r="W493" s="182">
        <f t="shared" si="44"/>
        <v>43.994999999999997</v>
      </c>
      <c r="X493" s="1" t="s">
        <v>4868</v>
      </c>
      <c r="AA493" s="183">
        <f t="shared" si="45"/>
        <v>13.394117647058824</v>
      </c>
      <c r="AB493" s="183">
        <f t="shared" si="46"/>
        <v>9.9370039999999999</v>
      </c>
      <c r="AE493" s="183">
        <f t="shared" si="47"/>
        <v>159.5</v>
      </c>
    </row>
    <row r="494" spans="1:31" x14ac:dyDescent="0.2">
      <c r="A494" s="133" t="s">
        <v>4539</v>
      </c>
      <c r="B494" s="133" t="s">
        <v>4560</v>
      </c>
      <c r="C494" s="136" t="s">
        <v>4831</v>
      </c>
      <c r="D494" s="133" t="s">
        <v>3689</v>
      </c>
      <c r="E494" s="136" t="s">
        <v>4540</v>
      </c>
      <c r="F494" s="134" t="s">
        <v>4541</v>
      </c>
      <c r="G494" s="136" t="s">
        <v>3636</v>
      </c>
      <c r="H494" s="133">
        <v>151</v>
      </c>
      <c r="I494" s="133">
        <v>1</v>
      </c>
      <c r="J494" s="133">
        <v>110</v>
      </c>
      <c r="K494" s="133">
        <v>45</v>
      </c>
      <c r="L494" s="133">
        <v>220</v>
      </c>
      <c r="M494" s="133" t="s">
        <v>4542</v>
      </c>
      <c r="N494" s="136" t="s">
        <v>3598</v>
      </c>
      <c r="O494" s="133" t="s">
        <v>4543</v>
      </c>
      <c r="P494" s="133" t="s">
        <v>4816</v>
      </c>
      <c r="Q494" s="166">
        <v>41352</v>
      </c>
      <c r="R494" s="1">
        <v>1.61</v>
      </c>
      <c r="S494" s="1">
        <v>59.5</v>
      </c>
      <c r="V494" s="1">
        <v>16800</v>
      </c>
      <c r="W494" s="182">
        <f t="shared" si="44"/>
        <v>43.994999999999997</v>
      </c>
      <c r="X494" s="1" t="s">
        <v>4868</v>
      </c>
      <c r="AA494" s="183">
        <f t="shared" si="45"/>
        <v>13.394117647058824</v>
      </c>
      <c r="AB494" s="183">
        <f t="shared" si="46"/>
        <v>9.9370039999999999</v>
      </c>
      <c r="AE494" s="183">
        <f t="shared" si="47"/>
        <v>159.5</v>
      </c>
    </row>
    <row r="495" spans="1:31" x14ac:dyDescent="0.2">
      <c r="A495" s="133" t="s">
        <v>4544</v>
      </c>
      <c r="B495" s="133" t="s">
        <v>4560</v>
      </c>
      <c r="C495" s="136">
        <v>668</v>
      </c>
      <c r="D495" s="133">
        <v>2</v>
      </c>
      <c r="E495" s="136" t="s">
        <v>4545</v>
      </c>
      <c r="F495" s="133" t="s">
        <v>1698</v>
      </c>
      <c r="G495" s="136" t="s">
        <v>3620</v>
      </c>
      <c r="H495" s="133">
        <v>303</v>
      </c>
      <c r="I495" s="133">
        <v>1</v>
      </c>
      <c r="J495" s="133">
        <v>20</v>
      </c>
      <c r="K495" s="133">
        <v>36</v>
      </c>
      <c r="L495" s="133">
        <v>20</v>
      </c>
      <c r="M495" s="133" t="s">
        <v>623</v>
      </c>
      <c r="N495" s="336" t="s">
        <v>4833</v>
      </c>
      <c r="O495" s="133" t="s">
        <v>1397</v>
      </c>
      <c r="P495" s="133" t="s">
        <v>4807</v>
      </c>
      <c r="Q495" s="166">
        <v>41352</v>
      </c>
      <c r="R495" s="1">
        <v>3.21</v>
      </c>
      <c r="S495" s="1">
        <v>59.5</v>
      </c>
      <c r="V495" s="1">
        <v>33600</v>
      </c>
      <c r="W495" s="182">
        <f t="shared" si="44"/>
        <v>43.994999999999997</v>
      </c>
      <c r="X495" s="1" t="s">
        <v>4868</v>
      </c>
      <c r="AA495" s="183">
        <f t="shared" si="45"/>
        <v>3.8843697478991595</v>
      </c>
      <c r="AB495" s="183">
        <f t="shared" si="46"/>
        <v>3.6134560000000002</v>
      </c>
      <c r="AE495" s="183">
        <f t="shared" si="47"/>
        <v>56</v>
      </c>
    </row>
    <row r="496" spans="1:31" x14ac:dyDescent="0.2">
      <c r="A496" s="133" t="s">
        <v>4546</v>
      </c>
      <c r="B496" s="133" t="s">
        <v>4560</v>
      </c>
      <c r="C496" s="136" t="s">
        <v>4547</v>
      </c>
      <c r="D496" s="133">
        <v>3</v>
      </c>
      <c r="E496" s="136" t="s">
        <v>4548</v>
      </c>
      <c r="F496" s="133" t="s">
        <v>4549</v>
      </c>
      <c r="G496" s="136" t="s">
        <v>3620</v>
      </c>
      <c r="H496" s="133">
        <v>303</v>
      </c>
      <c r="I496" s="133">
        <v>1</v>
      </c>
      <c r="J496" s="133"/>
      <c r="K496" s="133">
        <v>63</v>
      </c>
      <c r="L496" s="133">
        <v>14</v>
      </c>
      <c r="M496" s="133" t="s">
        <v>557</v>
      </c>
      <c r="N496" s="336" t="s">
        <v>4833</v>
      </c>
      <c r="O496" s="133" t="s">
        <v>1361</v>
      </c>
      <c r="P496" s="133" t="s">
        <v>4804</v>
      </c>
      <c r="Q496" s="166">
        <v>41353</v>
      </c>
      <c r="R496" s="1">
        <v>3.21</v>
      </c>
      <c r="S496" s="1">
        <v>59.5</v>
      </c>
      <c r="V496" s="1">
        <v>33600</v>
      </c>
      <c r="W496" s="182">
        <f t="shared" si="44"/>
        <v>43.994999999999997</v>
      </c>
      <c r="X496" s="1" t="s">
        <v>4868</v>
      </c>
      <c r="AA496" s="183">
        <f t="shared" si="45"/>
        <v>0</v>
      </c>
      <c r="AB496" s="183">
        <f t="shared" si="46"/>
        <v>0</v>
      </c>
      <c r="AE496" s="183">
        <f t="shared" si="47"/>
        <v>0</v>
      </c>
    </row>
    <row r="497" spans="1:31" x14ac:dyDescent="0.2">
      <c r="A497" s="133" t="s">
        <v>1362</v>
      </c>
      <c r="B497" s="133" t="s">
        <v>4560</v>
      </c>
      <c r="C497" s="136" t="s">
        <v>4831</v>
      </c>
      <c r="D497" s="133">
        <v>4</v>
      </c>
      <c r="E497" s="136" t="s">
        <v>1363</v>
      </c>
      <c r="F497" s="133" t="s">
        <v>1364</v>
      </c>
      <c r="G497" s="136" t="s">
        <v>3620</v>
      </c>
      <c r="H497" s="133">
        <v>303</v>
      </c>
      <c r="I497" s="133">
        <v>1</v>
      </c>
      <c r="J497" s="133">
        <v>8</v>
      </c>
      <c r="K497" s="133">
        <v>63</v>
      </c>
      <c r="L497" s="133">
        <v>8</v>
      </c>
      <c r="M497" s="133" t="s">
        <v>557</v>
      </c>
      <c r="N497" s="336" t="s">
        <v>4833</v>
      </c>
      <c r="O497" s="133" t="s">
        <v>1361</v>
      </c>
      <c r="P497" s="133" t="s">
        <v>4816</v>
      </c>
      <c r="Q497" s="166">
        <v>41353</v>
      </c>
      <c r="R497" s="1">
        <v>3.21</v>
      </c>
      <c r="S497" s="1">
        <v>59.5</v>
      </c>
      <c r="V497" s="1">
        <v>33600</v>
      </c>
      <c r="W497" s="182">
        <f t="shared" si="44"/>
        <v>43.994999999999997</v>
      </c>
      <c r="X497" s="1" t="s">
        <v>4868</v>
      </c>
      <c r="AA497" s="183">
        <f t="shared" si="45"/>
        <v>2.7190588235294118</v>
      </c>
      <c r="AB497" s="183">
        <f t="shared" si="46"/>
        <v>1.4453823999999997</v>
      </c>
      <c r="AE497" s="183">
        <f t="shared" si="47"/>
        <v>22.4</v>
      </c>
    </row>
    <row r="498" spans="1:31" x14ac:dyDescent="0.2">
      <c r="A498" s="172" t="s">
        <v>1365</v>
      </c>
      <c r="B498" s="133" t="s">
        <v>4560</v>
      </c>
      <c r="C498" s="136" t="s">
        <v>4831</v>
      </c>
      <c r="D498" s="133">
        <v>5</v>
      </c>
      <c r="E498" s="136" t="s">
        <v>1366</v>
      </c>
      <c r="F498" s="133" t="s">
        <v>1367</v>
      </c>
      <c r="G498" s="136" t="s">
        <v>3620</v>
      </c>
      <c r="H498" s="133">
        <v>303</v>
      </c>
      <c r="I498" s="133">
        <v>1</v>
      </c>
      <c r="J498" s="133">
        <v>10</v>
      </c>
      <c r="K498" s="133">
        <v>63</v>
      </c>
      <c r="L498" s="133">
        <v>10</v>
      </c>
      <c r="M498" s="133" t="s">
        <v>560</v>
      </c>
      <c r="N498" s="336" t="s">
        <v>4820</v>
      </c>
      <c r="O498" s="133" t="s">
        <v>1368</v>
      </c>
      <c r="P498" s="133" t="s">
        <v>4816</v>
      </c>
      <c r="Q498" s="166">
        <v>41353</v>
      </c>
      <c r="R498" s="1">
        <v>3.21</v>
      </c>
      <c r="S498" s="1">
        <v>59.5</v>
      </c>
      <c r="V498" s="1">
        <v>33600</v>
      </c>
      <c r="W498" s="182">
        <f t="shared" si="44"/>
        <v>43.994999999999997</v>
      </c>
      <c r="X498" s="1" t="s">
        <v>4868</v>
      </c>
      <c r="AA498" s="183">
        <f t="shared" si="45"/>
        <v>3.3988235294117648</v>
      </c>
      <c r="AB498" s="183">
        <f t="shared" si="46"/>
        <v>1.8067280000000001</v>
      </c>
      <c r="AE498" s="183">
        <f t="shared" si="47"/>
        <v>28</v>
      </c>
    </row>
    <row r="499" spans="1:31" x14ac:dyDescent="0.2">
      <c r="A499" s="172" t="s">
        <v>1369</v>
      </c>
      <c r="B499" s="133" t="s">
        <v>4560</v>
      </c>
      <c r="C499" s="133" t="s">
        <v>1370</v>
      </c>
      <c r="D499" s="133">
        <v>6</v>
      </c>
      <c r="E499" s="136" t="s">
        <v>555</v>
      </c>
      <c r="F499" s="133" t="s">
        <v>556</v>
      </c>
      <c r="G499" s="136" t="s">
        <v>3620</v>
      </c>
      <c r="H499" s="133">
        <v>303</v>
      </c>
      <c r="I499" s="133">
        <v>1</v>
      </c>
      <c r="J499" s="133">
        <v>20</v>
      </c>
      <c r="K499" s="133">
        <v>63</v>
      </c>
      <c r="L499" s="133">
        <v>20</v>
      </c>
      <c r="M499" s="133" t="s">
        <v>560</v>
      </c>
      <c r="N499" s="336" t="s">
        <v>4833</v>
      </c>
      <c r="O499" s="133" t="s">
        <v>1368</v>
      </c>
      <c r="P499" s="133" t="s">
        <v>4807</v>
      </c>
      <c r="Q499" s="166">
        <v>41353</v>
      </c>
      <c r="R499" s="1">
        <v>3.21</v>
      </c>
      <c r="S499" s="1">
        <v>59.5</v>
      </c>
      <c r="V499" s="1">
        <v>33600</v>
      </c>
      <c r="W499" s="182">
        <f t="shared" si="44"/>
        <v>43.994999999999997</v>
      </c>
      <c r="X499" s="1" t="s">
        <v>4868</v>
      </c>
      <c r="AA499" s="183">
        <f t="shared" si="45"/>
        <v>6.7976470588235296</v>
      </c>
      <c r="AB499" s="183">
        <f t="shared" si="46"/>
        <v>3.6134560000000002</v>
      </c>
      <c r="AE499" s="183">
        <f t="shared" si="47"/>
        <v>56</v>
      </c>
    </row>
    <row r="500" spans="1:31" x14ac:dyDescent="0.2">
      <c r="A500" s="133" t="s">
        <v>1371</v>
      </c>
      <c r="B500" s="133" t="s">
        <v>4560</v>
      </c>
      <c r="C500" s="133">
        <v>668</v>
      </c>
      <c r="D500" s="396" t="s">
        <v>1372</v>
      </c>
      <c r="E500" s="133">
        <v>102032</v>
      </c>
      <c r="F500" s="133" t="s">
        <v>1373</v>
      </c>
      <c r="G500" s="133">
        <v>280</v>
      </c>
      <c r="H500" s="133">
        <v>303</v>
      </c>
      <c r="I500" s="133">
        <v>1</v>
      </c>
      <c r="J500" s="133">
        <v>20</v>
      </c>
      <c r="K500" s="133">
        <v>63</v>
      </c>
      <c r="L500" s="133">
        <v>20</v>
      </c>
      <c r="M500" s="133" t="s">
        <v>623</v>
      </c>
      <c r="N500" s="336" t="s">
        <v>1374</v>
      </c>
      <c r="O500" s="133" t="s">
        <v>1375</v>
      </c>
      <c r="P500" s="133" t="s">
        <v>4804</v>
      </c>
      <c r="Q500" s="166">
        <v>41354</v>
      </c>
      <c r="R500" s="1">
        <v>3.21</v>
      </c>
      <c r="S500" s="1">
        <v>59.5</v>
      </c>
      <c r="V500" s="1">
        <v>33600</v>
      </c>
      <c r="W500" s="182">
        <f t="shared" si="44"/>
        <v>43.994999999999997</v>
      </c>
      <c r="X500" s="1" t="s">
        <v>4868</v>
      </c>
      <c r="AA500" s="183">
        <f t="shared" si="45"/>
        <v>6.7976470588235296</v>
      </c>
      <c r="AB500" s="183">
        <f t="shared" si="46"/>
        <v>3.6134560000000002</v>
      </c>
      <c r="AE500" s="183">
        <f t="shared" si="47"/>
        <v>56</v>
      </c>
    </row>
    <row r="501" spans="1:31" x14ac:dyDescent="0.2">
      <c r="A501" s="172" t="s">
        <v>1376</v>
      </c>
      <c r="B501" s="133" t="s">
        <v>4560</v>
      </c>
      <c r="C501" s="136" t="s">
        <v>4831</v>
      </c>
      <c r="D501" s="395">
        <v>8</v>
      </c>
      <c r="E501" s="136" t="s">
        <v>1377</v>
      </c>
      <c r="F501" s="133" t="s">
        <v>2539</v>
      </c>
      <c r="G501" s="136" t="s">
        <v>3620</v>
      </c>
      <c r="H501" s="133">
        <v>303</v>
      </c>
      <c r="I501" s="133">
        <v>1</v>
      </c>
      <c r="J501" s="133">
        <v>10</v>
      </c>
      <c r="K501" s="133">
        <v>63</v>
      </c>
      <c r="L501" s="133">
        <v>10</v>
      </c>
      <c r="M501" s="133" t="s">
        <v>623</v>
      </c>
      <c r="N501" s="336" t="s">
        <v>4820</v>
      </c>
      <c r="O501" s="133" t="s">
        <v>2540</v>
      </c>
      <c r="P501" s="133" t="s">
        <v>4816</v>
      </c>
      <c r="Q501" s="166">
        <v>41354</v>
      </c>
      <c r="R501" s="1">
        <v>3.21</v>
      </c>
      <c r="S501" s="1">
        <v>59.5</v>
      </c>
      <c r="V501" s="1">
        <v>33600</v>
      </c>
      <c r="W501" s="182">
        <f t="shared" si="44"/>
        <v>43.994999999999997</v>
      </c>
      <c r="X501" s="1" t="s">
        <v>4868</v>
      </c>
      <c r="AA501" s="183">
        <f t="shared" si="45"/>
        <v>3.3988235294117648</v>
      </c>
      <c r="AB501" s="183">
        <f t="shared" si="46"/>
        <v>1.8067280000000001</v>
      </c>
      <c r="AE501" s="183">
        <f t="shared" si="47"/>
        <v>28</v>
      </c>
    </row>
    <row r="502" spans="1:31" x14ac:dyDescent="0.2">
      <c r="A502" s="172" t="s">
        <v>2541</v>
      </c>
      <c r="B502" s="133" t="s">
        <v>4560</v>
      </c>
      <c r="C502" s="133">
        <v>668</v>
      </c>
      <c r="D502" s="395" t="s">
        <v>2542</v>
      </c>
      <c r="E502" s="136" t="s">
        <v>2543</v>
      </c>
      <c r="F502" s="133" t="s">
        <v>4209</v>
      </c>
      <c r="G502" s="136" t="s">
        <v>3620</v>
      </c>
      <c r="H502" s="133">
        <v>303</v>
      </c>
      <c r="I502" s="133">
        <v>1</v>
      </c>
      <c r="J502" s="133"/>
      <c r="K502" s="133">
        <v>45</v>
      </c>
      <c r="L502" s="133">
        <v>20</v>
      </c>
      <c r="M502" s="133" t="s">
        <v>623</v>
      </c>
      <c r="N502" s="336" t="s">
        <v>4833</v>
      </c>
      <c r="O502" s="133" t="s">
        <v>2544</v>
      </c>
      <c r="P502" s="133" t="s">
        <v>4807</v>
      </c>
      <c r="Q502" s="133" t="s">
        <v>2545</v>
      </c>
      <c r="R502" s="1">
        <v>3.21</v>
      </c>
      <c r="S502" s="1">
        <v>59.5</v>
      </c>
      <c r="V502" s="1">
        <v>33600</v>
      </c>
      <c r="W502" s="182">
        <f t="shared" si="44"/>
        <v>43.994999999999997</v>
      </c>
      <c r="X502" s="1" t="s">
        <v>4868</v>
      </c>
      <c r="AA502" s="183">
        <f t="shared" si="45"/>
        <v>0</v>
      </c>
      <c r="AB502" s="183">
        <f t="shared" si="46"/>
        <v>0</v>
      </c>
      <c r="AE502" s="183">
        <f t="shared" si="47"/>
        <v>0</v>
      </c>
    </row>
    <row r="503" spans="1:31" x14ac:dyDescent="0.2">
      <c r="A503" s="172" t="s">
        <v>2546</v>
      </c>
      <c r="B503" s="133" t="s">
        <v>4560</v>
      </c>
      <c r="C503" s="133">
        <v>668</v>
      </c>
      <c r="D503" s="395" t="s">
        <v>2547</v>
      </c>
      <c r="E503" s="133">
        <v>100769</v>
      </c>
      <c r="F503" s="133" t="s">
        <v>634</v>
      </c>
      <c r="G503" s="133">
        <v>280</v>
      </c>
      <c r="H503" s="133">
        <v>303</v>
      </c>
      <c r="I503" s="133">
        <v>1</v>
      </c>
      <c r="J503" s="133">
        <v>10</v>
      </c>
      <c r="K503" s="133">
        <v>36</v>
      </c>
      <c r="L503" s="133">
        <v>10</v>
      </c>
      <c r="M503" s="133" t="s">
        <v>623</v>
      </c>
      <c r="N503" s="336" t="s">
        <v>4820</v>
      </c>
      <c r="O503" s="133" t="s">
        <v>2544</v>
      </c>
      <c r="P503" s="133"/>
      <c r="Q503" s="133"/>
      <c r="R503" s="1">
        <v>3.21</v>
      </c>
      <c r="S503" s="1">
        <v>59.5</v>
      </c>
      <c r="V503" s="1">
        <v>33600</v>
      </c>
      <c r="W503" s="182">
        <f t="shared" si="44"/>
        <v>43.994999999999997</v>
      </c>
      <c r="X503" s="1" t="s">
        <v>4868</v>
      </c>
      <c r="AA503" s="183">
        <f t="shared" si="45"/>
        <v>1.9421848739495797</v>
      </c>
      <c r="AB503" s="183">
        <f t="shared" si="46"/>
        <v>1.8067280000000001</v>
      </c>
      <c r="AE503" s="183">
        <f t="shared" si="47"/>
        <v>28</v>
      </c>
    </row>
    <row r="504" spans="1:31" x14ac:dyDescent="0.2">
      <c r="A504" s="177" t="s">
        <v>2548</v>
      </c>
      <c r="B504" s="177" t="s">
        <v>4560</v>
      </c>
      <c r="C504" s="179" t="s">
        <v>4547</v>
      </c>
      <c r="D504" s="399" t="s">
        <v>2549</v>
      </c>
      <c r="E504" s="177"/>
      <c r="F504" s="177" t="s">
        <v>2550</v>
      </c>
      <c r="G504" s="177">
        <v>140</v>
      </c>
      <c r="H504" s="177">
        <v>151</v>
      </c>
      <c r="I504" s="177">
        <v>1</v>
      </c>
      <c r="J504" s="177">
        <v>1</v>
      </c>
      <c r="K504" s="177">
        <v>63</v>
      </c>
      <c r="L504" s="177">
        <v>1</v>
      </c>
      <c r="M504" s="177" t="s">
        <v>1207</v>
      </c>
      <c r="N504" s="177"/>
      <c r="O504" s="177" t="s">
        <v>2551</v>
      </c>
      <c r="P504" s="177" t="s">
        <v>4807</v>
      </c>
      <c r="Q504" s="178">
        <v>41354</v>
      </c>
      <c r="R504" s="1">
        <v>1.61</v>
      </c>
      <c r="S504" s="1">
        <v>59.5</v>
      </c>
      <c r="V504" s="1">
        <v>16800</v>
      </c>
      <c r="W504" s="182">
        <f t="shared" si="44"/>
        <v>43.994999999999997</v>
      </c>
      <c r="X504" s="1" t="s">
        <v>4868</v>
      </c>
      <c r="AA504" s="183">
        <f t="shared" si="45"/>
        <v>0.17047058823529412</v>
      </c>
      <c r="AB504" s="183">
        <f t="shared" si="46"/>
        <v>9.0336399999999983E-2</v>
      </c>
      <c r="AE504" s="183">
        <f t="shared" si="47"/>
        <v>1.4</v>
      </c>
    </row>
    <row r="505" spans="1:31" x14ac:dyDescent="0.2">
      <c r="A505" s="177" t="s">
        <v>2548</v>
      </c>
      <c r="B505" s="177" t="s">
        <v>4560</v>
      </c>
      <c r="C505" s="179" t="s">
        <v>4547</v>
      </c>
      <c r="D505" s="399" t="s">
        <v>2552</v>
      </c>
      <c r="E505" s="177"/>
      <c r="F505" s="177" t="s">
        <v>2550</v>
      </c>
      <c r="G505" s="177">
        <v>140</v>
      </c>
      <c r="H505" s="177">
        <v>151</v>
      </c>
      <c r="I505" s="177">
        <v>1</v>
      </c>
      <c r="J505" s="177">
        <v>1</v>
      </c>
      <c r="K505" s="177">
        <v>63</v>
      </c>
      <c r="L505" s="177">
        <v>1</v>
      </c>
      <c r="M505" s="177" t="s">
        <v>1207</v>
      </c>
      <c r="N505" s="177"/>
      <c r="O505" s="177" t="s">
        <v>2551</v>
      </c>
      <c r="P505" s="177" t="s">
        <v>4807</v>
      </c>
      <c r="Q505" s="178">
        <v>41354</v>
      </c>
      <c r="R505" s="1">
        <v>1.61</v>
      </c>
      <c r="S505" s="1">
        <v>59.5</v>
      </c>
      <c r="V505" s="1">
        <v>16800</v>
      </c>
      <c r="W505" s="182">
        <f t="shared" si="44"/>
        <v>43.994999999999997</v>
      </c>
      <c r="X505" s="1" t="s">
        <v>4868</v>
      </c>
      <c r="AA505" s="183">
        <f t="shared" si="45"/>
        <v>0.17047058823529412</v>
      </c>
      <c r="AB505" s="183">
        <f t="shared" si="46"/>
        <v>9.0336399999999983E-2</v>
      </c>
      <c r="AE505" s="183">
        <f t="shared" si="47"/>
        <v>1.4</v>
      </c>
    </row>
    <row r="506" spans="1:31" ht="13.5" thickBot="1" x14ac:dyDescent="0.25">
      <c r="A506" s="133" t="s">
        <v>2553</v>
      </c>
      <c r="B506" s="133" t="s">
        <v>4560</v>
      </c>
      <c r="C506" s="133">
        <v>668</v>
      </c>
      <c r="D506" s="494" t="s">
        <v>2554</v>
      </c>
      <c r="E506" s="136" t="s">
        <v>2555</v>
      </c>
      <c r="F506" s="133" t="s">
        <v>2556</v>
      </c>
      <c r="G506" s="136" t="s">
        <v>3620</v>
      </c>
      <c r="H506" s="133">
        <v>303</v>
      </c>
      <c r="I506" s="133">
        <v>1</v>
      </c>
      <c r="J506" s="135">
        <v>95</v>
      </c>
      <c r="K506" s="135">
        <v>45</v>
      </c>
      <c r="L506" s="133">
        <v>110</v>
      </c>
      <c r="M506" s="133" t="s">
        <v>4260</v>
      </c>
      <c r="N506" s="336" t="s">
        <v>3598</v>
      </c>
      <c r="O506" s="133" t="s">
        <v>4451</v>
      </c>
      <c r="P506" s="133" t="s">
        <v>4807</v>
      </c>
      <c r="Q506" s="166">
        <v>41358</v>
      </c>
      <c r="R506" s="308">
        <v>3.21</v>
      </c>
      <c r="S506" s="1">
        <v>72</v>
      </c>
      <c r="V506" s="1">
        <v>33600</v>
      </c>
      <c r="W506" s="182">
        <f t="shared" si="44"/>
        <v>43.994999999999997</v>
      </c>
      <c r="X506" s="1" t="s">
        <v>4868</v>
      </c>
      <c r="AA506" s="183">
        <f t="shared" si="45"/>
        <v>19.059374999999999</v>
      </c>
      <c r="AB506" s="183">
        <f t="shared" si="46"/>
        <v>17.163916</v>
      </c>
      <c r="AE506" s="183">
        <f t="shared" si="47"/>
        <v>266</v>
      </c>
    </row>
    <row r="507" spans="1:31" x14ac:dyDescent="0.2">
      <c r="A507" s="133" t="s">
        <v>2557</v>
      </c>
      <c r="B507" s="133" t="s">
        <v>4560</v>
      </c>
      <c r="C507" s="136" t="s">
        <v>4831</v>
      </c>
      <c r="D507" s="136" t="s">
        <v>4258</v>
      </c>
      <c r="E507" s="133">
        <v>101937</v>
      </c>
      <c r="F507" s="133" t="s">
        <v>2689</v>
      </c>
      <c r="G507" s="133">
        <v>280</v>
      </c>
      <c r="H507" s="133">
        <v>303</v>
      </c>
      <c r="I507" s="133">
        <v>1</v>
      </c>
      <c r="J507" s="133">
        <v>110</v>
      </c>
      <c r="K507" s="133">
        <v>45</v>
      </c>
      <c r="L507" s="133">
        <v>110</v>
      </c>
      <c r="M507" s="133" t="s">
        <v>531</v>
      </c>
      <c r="N507" s="133"/>
      <c r="O507" s="133" t="s">
        <v>2558</v>
      </c>
      <c r="P507" s="133" t="s">
        <v>4804</v>
      </c>
      <c r="Q507" s="166">
        <v>41376</v>
      </c>
      <c r="R507" s="1">
        <v>3.21</v>
      </c>
      <c r="S507" s="1">
        <v>59.5</v>
      </c>
      <c r="V507" s="1">
        <v>33600</v>
      </c>
      <c r="W507" s="182">
        <f t="shared" si="44"/>
        <v>43.994999999999997</v>
      </c>
      <c r="X507" s="1" t="s">
        <v>4868</v>
      </c>
      <c r="AA507" s="183">
        <f t="shared" si="45"/>
        <v>26.705042016806722</v>
      </c>
      <c r="AB507" s="183">
        <f t="shared" si="46"/>
        <v>19.874008</v>
      </c>
      <c r="AE507" s="183">
        <f t="shared" si="47"/>
        <v>308</v>
      </c>
    </row>
    <row r="508" spans="1:31" ht="13.5" thickBot="1" x14ac:dyDescent="0.25">
      <c r="A508" s="135"/>
      <c r="B508" s="133" t="s">
        <v>4560</v>
      </c>
      <c r="C508" s="136" t="s">
        <v>4831</v>
      </c>
      <c r="D508" s="136" t="s">
        <v>2559</v>
      </c>
      <c r="E508" s="133"/>
      <c r="F508" s="133" t="s">
        <v>567</v>
      </c>
      <c r="G508" s="133">
        <v>280</v>
      </c>
      <c r="H508" s="133">
        <v>303</v>
      </c>
      <c r="I508" s="133">
        <v>1</v>
      </c>
      <c r="J508" s="133">
        <v>110</v>
      </c>
      <c r="K508" s="133">
        <v>45</v>
      </c>
      <c r="L508" s="133">
        <v>110</v>
      </c>
      <c r="M508" s="135"/>
      <c r="N508" s="133"/>
      <c r="O508" s="133" t="s">
        <v>2694</v>
      </c>
      <c r="P508" s="133" t="s">
        <v>4804</v>
      </c>
      <c r="Q508" s="166">
        <v>41380</v>
      </c>
      <c r="R508" s="308">
        <v>3.21</v>
      </c>
      <c r="S508" s="1">
        <v>59.5</v>
      </c>
      <c r="V508" s="1">
        <v>33600</v>
      </c>
      <c r="W508" s="182">
        <f t="shared" si="44"/>
        <v>43.994999999999997</v>
      </c>
      <c r="X508" s="1" t="s">
        <v>4868</v>
      </c>
      <c r="AA508" s="183">
        <f t="shared" si="45"/>
        <v>26.705042016806722</v>
      </c>
      <c r="AB508" s="183">
        <f t="shared" si="46"/>
        <v>19.874008</v>
      </c>
      <c r="AE508" s="183">
        <f t="shared" si="47"/>
        <v>308</v>
      </c>
    </row>
    <row r="509" spans="1:31" x14ac:dyDescent="0.2">
      <c r="A509" s="179" t="s">
        <v>2560</v>
      </c>
      <c r="B509" s="179" t="s">
        <v>4560</v>
      </c>
      <c r="C509" s="179" t="s">
        <v>4831</v>
      </c>
      <c r="D509" s="179" t="s">
        <v>2561</v>
      </c>
      <c r="E509" s="179">
        <v>101983</v>
      </c>
      <c r="F509" s="179" t="s">
        <v>1351</v>
      </c>
      <c r="G509" s="179">
        <v>280</v>
      </c>
      <c r="H509" s="179">
        <v>303</v>
      </c>
      <c r="I509" s="179" t="s">
        <v>4833</v>
      </c>
      <c r="J509" s="179" t="s">
        <v>1164</v>
      </c>
      <c r="K509" s="179">
        <v>45</v>
      </c>
      <c r="L509" s="179">
        <v>110</v>
      </c>
      <c r="M509" s="179" t="s">
        <v>3594</v>
      </c>
      <c r="N509" s="179"/>
      <c r="O509" s="179" t="s">
        <v>4451</v>
      </c>
      <c r="P509" s="179" t="s">
        <v>4807</v>
      </c>
      <c r="Q509" s="179" t="s">
        <v>4653</v>
      </c>
      <c r="R509" s="1">
        <v>3.21</v>
      </c>
      <c r="S509" s="1">
        <v>72</v>
      </c>
      <c r="V509" s="1">
        <v>33600</v>
      </c>
      <c r="W509" s="182">
        <f t="shared" si="44"/>
        <v>43.994999999999997</v>
      </c>
      <c r="X509" s="1" t="s">
        <v>4868</v>
      </c>
      <c r="AA509" s="183">
        <f t="shared" si="45"/>
        <v>22.068750000000001</v>
      </c>
      <c r="AB509" s="183">
        <f t="shared" si="46"/>
        <v>19.874008</v>
      </c>
      <c r="AE509" s="183">
        <f t="shared" si="47"/>
        <v>308</v>
      </c>
    </row>
    <row r="510" spans="1:31" x14ac:dyDescent="0.2">
      <c r="A510" s="179" t="s">
        <v>2562</v>
      </c>
      <c r="B510" s="179" t="s">
        <v>4560</v>
      </c>
      <c r="C510" s="179" t="s">
        <v>4831</v>
      </c>
      <c r="D510" s="179" t="s">
        <v>4273</v>
      </c>
      <c r="E510" s="179" t="s">
        <v>2563</v>
      </c>
      <c r="F510" s="179" t="s">
        <v>1026</v>
      </c>
      <c r="G510" s="179" t="s">
        <v>3629</v>
      </c>
      <c r="H510" s="179" t="s">
        <v>1950</v>
      </c>
      <c r="I510" s="179" t="s">
        <v>4833</v>
      </c>
      <c r="J510" s="179" t="s">
        <v>3060</v>
      </c>
      <c r="K510" s="179" t="s">
        <v>1851</v>
      </c>
      <c r="L510" s="177">
        <v>374</v>
      </c>
      <c r="M510" s="179" t="s">
        <v>2731</v>
      </c>
      <c r="N510" s="179"/>
      <c r="O510" s="179" t="s">
        <v>3706</v>
      </c>
      <c r="P510" s="179" t="s">
        <v>4807</v>
      </c>
      <c r="Q510" s="179" t="s">
        <v>2564</v>
      </c>
      <c r="R510" s="1">
        <v>1.61</v>
      </c>
      <c r="S510" s="1">
        <v>72</v>
      </c>
      <c r="V510" s="1">
        <v>16800</v>
      </c>
      <c r="W510" s="182">
        <f t="shared" si="44"/>
        <v>43.994999999999997</v>
      </c>
      <c r="X510" s="1" t="s">
        <v>4868</v>
      </c>
      <c r="AA510" s="183">
        <f t="shared" si="45"/>
        <v>22.580249999999999</v>
      </c>
      <c r="AB510" s="183">
        <f t="shared" si="46"/>
        <v>16.892906800000002</v>
      </c>
      <c r="AE510" s="183">
        <f t="shared" si="47"/>
        <v>261.8</v>
      </c>
    </row>
    <row r="511" spans="1:31" x14ac:dyDescent="0.2">
      <c r="A511" s="179" t="s">
        <v>2562</v>
      </c>
      <c r="B511" s="179" t="s">
        <v>4560</v>
      </c>
      <c r="C511" s="179" t="s">
        <v>4831</v>
      </c>
      <c r="D511" s="179" t="s">
        <v>4277</v>
      </c>
      <c r="E511" s="179" t="s">
        <v>2563</v>
      </c>
      <c r="F511" s="179" t="s">
        <v>1026</v>
      </c>
      <c r="G511" s="179" t="s">
        <v>3629</v>
      </c>
      <c r="H511" s="179" t="s">
        <v>1950</v>
      </c>
      <c r="I511" s="179" t="s">
        <v>4833</v>
      </c>
      <c r="J511" s="179" t="s">
        <v>3060</v>
      </c>
      <c r="K511" s="179" t="s">
        <v>1851</v>
      </c>
      <c r="L511" s="177">
        <v>374</v>
      </c>
      <c r="M511" s="179" t="s">
        <v>2731</v>
      </c>
      <c r="N511" s="179"/>
      <c r="O511" s="179" t="s">
        <v>3706</v>
      </c>
      <c r="P511" s="179" t="s">
        <v>4807</v>
      </c>
      <c r="Q511" s="179" t="s">
        <v>2564</v>
      </c>
      <c r="R511" s="1">
        <v>1.61</v>
      </c>
      <c r="S511" s="1">
        <v>72</v>
      </c>
      <c r="V511" s="1">
        <v>16800</v>
      </c>
      <c r="W511" s="182">
        <f t="shared" si="44"/>
        <v>43.994999999999997</v>
      </c>
      <c r="X511" s="1" t="s">
        <v>4868</v>
      </c>
      <c r="AA511" s="183">
        <f t="shared" si="45"/>
        <v>22.580249999999999</v>
      </c>
      <c r="AB511" s="183">
        <f t="shared" si="46"/>
        <v>16.892906800000002</v>
      </c>
      <c r="AE511" s="183">
        <f t="shared" si="47"/>
        <v>261.8</v>
      </c>
    </row>
    <row r="512" spans="1:31" x14ac:dyDescent="0.2">
      <c r="A512" s="177" t="s">
        <v>4550</v>
      </c>
      <c r="B512" s="177" t="s">
        <v>4560</v>
      </c>
      <c r="C512" s="179" t="s">
        <v>4831</v>
      </c>
      <c r="D512" s="179" t="s">
        <v>4279</v>
      </c>
      <c r="E512" s="177">
        <v>101949</v>
      </c>
      <c r="F512" s="177" t="s">
        <v>2565</v>
      </c>
      <c r="G512" s="177">
        <v>280</v>
      </c>
      <c r="H512" s="177">
        <v>303</v>
      </c>
      <c r="I512" s="177">
        <v>1</v>
      </c>
      <c r="J512" s="177">
        <v>110</v>
      </c>
      <c r="K512" s="177">
        <v>63</v>
      </c>
      <c r="L512" s="177">
        <v>110</v>
      </c>
      <c r="M512" s="177" t="s">
        <v>531</v>
      </c>
      <c r="N512" s="177"/>
      <c r="O512" s="177" t="s">
        <v>2566</v>
      </c>
      <c r="P512" s="177" t="s">
        <v>4807</v>
      </c>
      <c r="Q512" s="178">
        <v>41409</v>
      </c>
      <c r="R512" s="1">
        <v>3.21</v>
      </c>
      <c r="S512" s="1">
        <v>59.5</v>
      </c>
      <c r="V512" s="1">
        <v>33600</v>
      </c>
      <c r="W512" s="182">
        <f t="shared" si="44"/>
        <v>43.994999999999997</v>
      </c>
      <c r="X512" s="1" t="s">
        <v>4868</v>
      </c>
      <c r="AA512" s="183">
        <f t="shared" si="45"/>
        <v>37.387058823529415</v>
      </c>
      <c r="AB512" s="183">
        <f t="shared" si="46"/>
        <v>19.874008</v>
      </c>
      <c r="AE512" s="183">
        <f t="shared" si="47"/>
        <v>308</v>
      </c>
    </row>
    <row r="513" spans="1:31" x14ac:dyDescent="0.2">
      <c r="A513" s="133" t="s">
        <v>2567</v>
      </c>
      <c r="B513" s="133" t="s">
        <v>4560</v>
      </c>
      <c r="C513" s="136" t="s">
        <v>4831</v>
      </c>
      <c r="D513" s="136" t="s">
        <v>4285</v>
      </c>
      <c r="E513" s="133">
        <v>102017</v>
      </c>
      <c r="F513" s="133" t="s">
        <v>567</v>
      </c>
      <c r="G513" s="133">
        <v>280</v>
      </c>
      <c r="H513" s="133">
        <v>303</v>
      </c>
      <c r="I513" s="133">
        <v>1</v>
      </c>
      <c r="J513" s="133">
        <v>210</v>
      </c>
      <c r="K513" s="133">
        <v>45</v>
      </c>
      <c r="L513" s="133">
        <v>210</v>
      </c>
      <c r="M513" s="133" t="s">
        <v>2731</v>
      </c>
      <c r="N513" s="133"/>
      <c r="O513" s="133" t="s">
        <v>4388</v>
      </c>
      <c r="P513" s="133" t="s">
        <v>4807</v>
      </c>
      <c r="Q513" s="166">
        <v>41411</v>
      </c>
      <c r="R513" s="1">
        <v>3.21</v>
      </c>
      <c r="S513" s="1">
        <v>59.5</v>
      </c>
      <c r="V513" s="1">
        <v>33600</v>
      </c>
      <c r="W513" s="182">
        <f t="shared" si="44"/>
        <v>43.994999999999997</v>
      </c>
      <c r="X513" s="1" t="s">
        <v>4868</v>
      </c>
      <c r="AA513" s="183">
        <f t="shared" si="45"/>
        <v>50.982352941176472</v>
      </c>
      <c r="AB513" s="183">
        <f t="shared" si="46"/>
        <v>37.941288</v>
      </c>
      <c r="AE513" s="183">
        <f t="shared" si="47"/>
        <v>588</v>
      </c>
    </row>
    <row r="514" spans="1:31" ht="13.5" thickBot="1" x14ac:dyDescent="0.25">
      <c r="A514" s="133" t="s">
        <v>3676</v>
      </c>
      <c r="B514" s="133" t="s">
        <v>4560</v>
      </c>
      <c r="C514" s="136" t="s">
        <v>4831</v>
      </c>
      <c r="D514" s="136" t="s">
        <v>4288</v>
      </c>
      <c r="E514" s="133">
        <v>101158</v>
      </c>
      <c r="F514" s="133" t="s">
        <v>646</v>
      </c>
      <c r="G514" s="133">
        <v>280</v>
      </c>
      <c r="H514" s="133">
        <v>303</v>
      </c>
      <c r="I514" s="133">
        <v>1</v>
      </c>
      <c r="J514" s="133">
        <v>300</v>
      </c>
      <c r="K514" s="133">
        <v>54</v>
      </c>
      <c r="L514" s="133">
        <v>1100</v>
      </c>
      <c r="M514" s="133" t="s">
        <v>4247</v>
      </c>
      <c r="N514" s="133"/>
      <c r="O514" s="133" t="s">
        <v>3706</v>
      </c>
      <c r="P514" s="133" t="s">
        <v>4804</v>
      </c>
      <c r="Q514" s="166">
        <v>41421</v>
      </c>
      <c r="R514" s="308">
        <v>3.21</v>
      </c>
      <c r="S514" s="1">
        <v>72</v>
      </c>
      <c r="V514" s="1">
        <v>33600</v>
      </c>
      <c r="W514" s="182">
        <f t="shared" si="44"/>
        <v>43.994999999999997</v>
      </c>
      <c r="X514" s="1" t="s">
        <v>4868</v>
      </c>
      <c r="AA514" s="183">
        <f t="shared" si="45"/>
        <v>72.224999999999994</v>
      </c>
      <c r="AB514" s="183">
        <f t="shared" si="46"/>
        <v>54.201839999999997</v>
      </c>
      <c r="AE514" s="183">
        <f t="shared" si="47"/>
        <v>840</v>
      </c>
    </row>
    <row r="515" spans="1:31" x14ac:dyDescent="0.2">
      <c r="A515" s="133" t="s">
        <v>3676</v>
      </c>
      <c r="B515" s="133" t="s">
        <v>4560</v>
      </c>
      <c r="C515" s="136" t="s">
        <v>4831</v>
      </c>
      <c r="D515" s="136" t="s">
        <v>4292</v>
      </c>
      <c r="E515" s="133">
        <v>101158</v>
      </c>
      <c r="F515" s="133" t="s">
        <v>646</v>
      </c>
      <c r="G515" s="133">
        <v>280</v>
      </c>
      <c r="H515" s="133">
        <v>303</v>
      </c>
      <c r="I515" s="133">
        <v>1</v>
      </c>
      <c r="J515" s="133">
        <v>276</v>
      </c>
      <c r="K515" s="133">
        <v>54</v>
      </c>
      <c r="L515" s="133">
        <v>1100</v>
      </c>
      <c r="M515" s="133" t="s">
        <v>4247</v>
      </c>
      <c r="N515" s="133"/>
      <c r="O515" s="133" t="s">
        <v>3706</v>
      </c>
      <c r="P515" s="133" t="s">
        <v>4816</v>
      </c>
      <c r="Q515" s="166">
        <v>41430</v>
      </c>
      <c r="R515" s="1">
        <v>3.21</v>
      </c>
      <c r="S515" s="1">
        <v>72</v>
      </c>
      <c r="V515" s="1">
        <v>33600</v>
      </c>
      <c r="W515" s="182">
        <f t="shared" si="44"/>
        <v>43.994999999999997</v>
      </c>
      <c r="X515" s="1" t="s">
        <v>4868</v>
      </c>
      <c r="AA515" s="183">
        <f t="shared" ref="AA515:AA520" si="48">K515*100*R515*(J515*I515)/(S515*1000)</f>
        <v>66.447000000000003</v>
      </c>
      <c r="AB515" s="183">
        <f t="shared" ref="AB515:AB520" si="49">(V515*(J515*I515)*1.1)/9000*W515/1000</f>
        <v>49.865692799999998</v>
      </c>
      <c r="AE515" s="183">
        <f t="shared" ref="AE515:AE520" si="50">J515*I515*(G515/100)</f>
        <v>772.8</v>
      </c>
    </row>
    <row r="516" spans="1:31" x14ac:dyDescent="0.2">
      <c r="A516" s="177" t="s">
        <v>3634</v>
      </c>
      <c r="B516" s="177" t="s">
        <v>4560</v>
      </c>
      <c r="C516" s="179" t="s">
        <v>4831</v>
      </c>
      <c r="D516" s="179" t="s">
        <v>2730</v>
      </c>
      <c r="E516" s="177">
        <v>101704</v>
      </c>
      <c r="F516" s="177" t="s">
        <v>3635</v>
      </c>
      <c r="G516" s="177">
        <v>140</v>
      </c>
      <c r="H516" s="177">
        <v>151</v>
      </c>
      <c r="I516" s="177">
        <v>1</v>
      </c>
      <c r="J516" s="177">
        <v>100</v>
      </c>
      <c r="K516" s="177">
        <v>54</v>
      </c>
      <c r="L516" s="177">
        <v>200</v>
      </c>
      <c r="M516" s="177" t="s">
        <v>2731</v>
      </c>
      <c r="N516" s="177"/>
      <c r="O516" s="177" t="s">
        <v>2732</v>
      </c>
      <c r="P516" s="177" t="s">
        <v>4807</v>
      </c>
      <c r="Q516" s="180">
        <v>41435</v>
      </c>
      <c r="R516" s="1">
        <v>1.61</v>
      </c>
      <c r="S516" s="1">
        <v>72</v>
      </c>
      <c r="V516" s="1">
        <v>16800</v>
      </c>
      <c r="W516" s="182">
        <f t="shared" si="44"/>
        <v>43.994999999999997</v>
      </c>
      <c r="X516" s="1" t="s">
        <v>4868</v>
      </c>
      <c r="AA516" s="183">
        <f t="shared" si="48"/>
        <v>12.074999999999999</v>
      </c>
      <c r="AB516" s="183">
        <f t="shared" si="49"/>
        <v>9.0336400000000019</v>
      </c>
      <c r="AE516" s="183">
        <f t="shared" si="50"/>
        <v>140</v>
      </c>
    </row>
    <row r="517" spans="1:31" x14ac:dyDescent="0.2">
      <c r="A517" s="177" t="s">
        <v>3634</v>
      </c>
      <c r="B517" s="177" t="s">
        <v>4560</v>
      </c>
      <c r="C517" s="179" t="s">
        <v>4831</v>
      </c>
      <c r="D517" s="179" t="s">
        <v>2733</v>
      </c>
      <c r="E517" s="177">
        <v>101704</v>
      </c>
      <c r="F517" s="177" t="s">
        <v>3635</v>
      </c>
      <c r="G517" s="177">
        <v>140</v>
      </c>
      <c r="H517" s="177">
        <v>151</v>
      </c>
      <c r="I517" s="177">
        <v>1</v>
      </c>
      <c r="J517" s="177">
        <v>100</v>
      </c>
      <c r="K517" s="177">
        <v>54</v>
      </c>
      <c r="L517" s="177">
        <v>200</v>
      </c>
      <c r="M517" s="177" t="s">
        <v>2731</v>
      </c>
      <c r="N517" s="177"/>
      <c r="O517" s="177" t="s">
        <v>2732</v>
      </c>
      <c r="P517" s="177" t="s">
        <v>4807</v>
      </c>
      <c r="Q517" s="180">
        <v>41435</v>
      </c>
      <c r="R517" s="1">
        <v>1.61</v>
      </c>
      <c r="S517" s="1">
        <v>72</v>
      </c>
      <c r="V517" s="1">
        <v>16800</v>
      </c>
      <c r="W517" s="182">
        <f t="shared" si="44"/>
        <v>43.994999999999997</v>
      </c>
      <c r="X517" s="1" t="s">
        <v>4868</v>
      </c>
      <c r="AA517" s="183">
        <f t="shared" si="48"/>
        <v>12.074999999999999</v>
      </c>
      <c r="AB517" s="183">
        <f t="shared" si="49"/>
        <v>9.0336400000000019</v>
      </c>
      <c r="AE517" s="183">
        <f t="shared" si="50"/>
        <v>140</v>
      </c>
    </row>
    <row r="518" spans="1:31" x14ac:dyDescent="0.2">
      <c r="A518" s="133" t="s">
        <v>4830</v>
      </c>
      <c r="B518" s="133" t="s">
        <v>4560</v>
      </c>
      <c r="C518" s="136" t="s">
        <v>4831</v>
      </c>
      <c r="D518" s="133">
        <v>22</v>
      </c>
      <c r="E518" s="136" t="s">
        <v>4832</v>
      </c>
      <c r="F518" s="133">
        <v>238372</v>
      </c>
      <c r="G518" s="136" t="s">
        <v>3620</v>
      </c>
      <c r="H518" s="133">
        <v>303</v>
      </c>
      <c r="I518" s="133">
        <v>1</v>
      </c>
      <c r="J518" s="133">
        <v>50</v>
      </c>
      <c r="K518" s="133">
        <v>38</v>
      </c>
      <c r="L518" s="133">
        <v>50</v>
      </c>
      <c r="M518" s="133" t="s">
        <v>3626</v>
      </c>
      <c r="N518" s="136" t="s">
        <v>4833</v>
      </c>
      <c r="O518" s="133" t="s">
        <v>4451</v>
      </c>
      <c r="P518" s="133" t="s">
        <v>4804</v>
      </c>
      <c r="Q518" s="495">
        <v>41437</v>
      </c>
      <c r="R518" s="1">
        <v>3.21</v>
      </c>
      <c r="S518" s="1">
        <v>72</v>
      </c>
      <c r="V518" s="1">
        <v>33600</v>
      </c>
      <c r="W518" s="182">
        <f t="shared" si="44"/>
        <v>43.994999999999997</v>
      </c>
      <c r="X518" s="1" t="s">
        <v>4868</v>
      </c>
      <c r="AA518" s="183">
        <f t="shared" si="48"/>
        <v>8.4708333333333332</v>
      </c>
      <c r="AB518" s="183">
        <f t="shared" si="49"/>
        <v>9.0336400000000019</v>
      </c>
      <c r="AE518" s="183">
        <f t="shared" si="50"/>
        <v>140</v>
      </c>
    </row>
    <row r="519" spans="1:31" x14ac:dyDescent="0.2">
      <c r="A519" s="140" t="s">
        <v>4834</v>
      </c>
      <c r="B519" s="140" t="s">
        <v>4560</v>
      </c>
      <c r="C519" s="141" t="s">
        <v>4831</v>
      </c>
      <c r="D519" s="140">
        <v>23</v>
      </c>
      <c r="E519" s="141" t="s">
        <v>4835</v>
      </c>
      <c r="F519" s="140" t="s">
        <v>4413</v>
      </c>
      <c r="G519" s="141" t="s">
        <v>3620</v>
      </c>
      <c r="H519" s="140">
        <v>303</v>
      </c>
      <c r="I519" s="140">
        <v>1</v>
      </c>
      <c r="J519" s="140">
        <v>47</v>
      </c>
      <c r="K519" s="140">
        <v>54</v>
      </c>
      <c r="L519" s="140">
        <v>47</v>
      </c>
      <c r="M519" s="140" t="s">
        <v>3626</v>
      </c>
      <c r="N519" s="141" t="s">
        <v>4836</v>
      </c>
      <c r="O519" s="140" t="s">
        <v>4451</v>
      </c>
      <c r="P519" s="140" t="s">
        <v>4807</v>
      </c>
      <c r="Q519" s="496">
        <v>41437</v>
      </c>
      <c r="R519" s="1">
        <v>3.21</v>
      </c>
      <c r="S519" s="1">
        <v>72</v>
      </c>
      <c r="V519" s="1">
        <v>33600</v>
      </c>
      <c r="W519" s="182">
        <f t="shared" si="44"/>
        <v>43.994999999999997</v>
      </c>
      <c r="X519" s="1" t="s">
        <v>4868</v>
      </c>
      <c r="AA519" s="183">
        <f t="shared" si="48"/>
        <v>11.315250000000001</v>
      </c>
      <c r="AB519" s="183">
        <f t="shared" si="49"/>
        <v>8.4916216000000002</v>
      </c>
      <c r="AE519" s="183">
        <f t="shared" si="50"/>
        <v>131.6</v>
      </c>
    </row>
    <row r="520" spans="1:31" ht="13.5" thickBot="1" x14ac:dyDescent="0.25">
      <c r="A520" s="140" t="s">
        <v>4837</v>
      </c>
      <c r="B520" s="140" t="s">
        <v>4560</v>
      </c>
      <c r="C520" s="141" t="s">
        <v>4831</v>
      </c>
      <c r="D520" s="140">
        <v>24</v>
      </c>
      <c r="E520" s="141" t="s">
        <v>4838</v>
      </c>
      <c r="F520" s="140" t="s">
        <v>4839</v>
      </c>
      <c r="G520" s="141" t="s">
        <v>3620</v>
      </c>
      <c r="H520" s="140">
        <v>303</v>
      </c>
      <c r="I520" s="140">
        <v>1</v>
      </c>
      <c r="J520" s="140">
        <v>42</v>
      </c>
      <c r="K520" s="140">
        <v>54</v>
      </c>
      <c r="L520" s="140">
        <v>42</v>
      </c>
      <c r="M520" s="140" t="s">
        <v>3626</v>
      </c>
      <c r="N520" s="141" t="s">
        <v>4836</v>
      </c>
      <c r="O520" s="140" t="s">
        <v>4451</v>
      </c>
      <c r="P520" s="140" t="s">
        <v>4807</v>
      </c>
      <c r="Q520" s="165">
        <v>41438</v>
      </c>
      <c r="R520" s="308">
        <v>3.21</v>
      </c>
      <c r="S520" s="1">
        <v>72</v>
      </c>
      <c r="V520" s="1">
        <v>33600</v>
      </c>
      <c r="W520" s="182">
        <f t="shared" si="44"/>
        <v>43.994999999999997</v>
      </c>
      <c r="X520" s="1" t="s">
        <v>4868</v>
      </c>
      <c r="AA520" s="183">
        <f t="shared" si="48"/>
        <v>10.111499999999999</v>
      </c>
      <c r="AB520" s="183">
        <f t="shared" si="49"/>
        <v>7.5882575999999995</v>
      </c>
      <c r="AE520" s="183">
        <f t="shared" si="50"/>
        <v>117.6</v>
      </c>
    </row>
    <row r="521" spans="1:31" x14ac:dyDescent="0.2">
      <c r="A521" s="133" t="s">
        <v>4863</v>
      </c>
      <c r="B521" s="133" t="s">
        <v>4560</v>
      </c>
      <c r="C521" s="136" t="s">
        <v>4831</v>
      </c>
      <c r="D521" s="136" t="s">
        <v>2638</v>
      </c>
      <c r="E521" s="136" t="s">
        <v>4864</v>
      </c>
      <c r="F521" s="133" t="s">
        <v>4413</v>
      </c>
      <c r="G521" s="136" t="s">
        <v>3629</v>
      </c>
      <c r="H521" s="133">
        <v>151</v>
      </c>
      <c r="I521" s="133">
        <v>1</v>
      </c>
      <c r="J521" s="133">
        <v>185</v>
      </c>
      <c r="K521" s="133">
        <v>54</v>
      </c>
      <c r="L521" s="133">
        <v>660</v>
      </c>
      <c r="M521" s="133" t="s">
        <v>4865</v>
      </c>
      <c r="N521" s="136" t="s">
        <v>4866</v>
      </c>
      <c r="O521" s="133" t="s">
        <v>4451</v>
      </c>
      <c r="P521" s="133" t="s">
        <v>4816</v>
      </c>
      <c r="Q521" s="166">
        <v>41459</v>
      </c>
      <c r="R521" s="1">
        <v>1.61</v>
      </c>
      <c r="S521" s="1">
        <v>72</v>
      </c>
      <c r="V521" s="1">
        <v>16800</v>
      </c>
      <c r="W521" s="182">
        <f t="shared" si="44"/>
        <v>43.994999999999997</v>
      </c>
      <c r="X521" s="1" t="s">
        <v>4868</v>
      </c>
      <c r="AA521" s="183">
        <f>K521*100*R521*(J521*I521)/(S521*1000)</f>
        <v>22.338750000000001</v>
      </c>
      <c r="AB521" s="183">
        <f>(V521*(J521*I521)*1.1)/9000*W521/1000</f>
        <v>16.712233999999999</v>
      </c>
      <c r="AE521" s="183">
        <f>J521*I521*(G521/100)</f>
        <v>259</v>
      </c>
    </row>
    <row r="522" spans="1:31" x14ac:dyDescent="0.2">
      <c r="A522" s="133" t="s">
        <v>4863</v>
      </c>
      <c r="B522" s="133" t="s">
        <v>4560</v>
      </c>
      <c r="C522" s="136" t="s">
        <v>4831</v>
      </c>
      <c r="D522" s="136" t="s">
        <v>2640</v>
      </c>
      <c r="E522" s="136" t="s">
        <v>4864</v>
      </c>
      <c r="F522" s="133" t="s">
        <v>4413</v>
      </c>
      <c r="G522" s="136" t="s">
        <v>3629</v>
      </c>
      <c r="H522" s="133">
        <v>151</v>
      </c>
      <c r="I522" s="133">
        <v>1</v>
      </c>
      <c r="J522" s="133">
        <v>190</v>
      </c>
      <c r="K522" s="133">
        <v>54</v>
      </c>
      <c r="L522" s="133">
        <v>660</v>
      </c>
      <c r="M522" s="133" t="s">
        <v>4865</v>
      </c>
      <c r="N522" s="136" t="s">
        <v>4866</v>
      </c>
      <c r="O522" s="133" t="s">
        <v>4451</v>
      </c>
      <c r="P522" s="133" t="s">
        <v>4816</v>
      </c>
      <c r="Q522" s="166">
        <v>41459</v>
      </c>
      <c r="R522" s="1">
        <v>1.61</v>
      </c>
      <c r="S522" s="1">
        <v>72</v>
      </c>
      <c r="V522" s="1">
        <v>16800</v>
      </c>
      <c r="W522" s="182">
        <f t="shared" si="44"/>
        <v>43.994999999999997</v>
      </c>
      <c r="X522" s="1" t="s">
        <v>4868</v>
      </c>
      <c r="AA522" s="183">
        <f t="shared" ref="AA522:AA531" si="51">K522*100*R522*(J522*I522)/(S522*1000)</f>
        <v>22.942499999999999</v>
      </c>
      <c r="AB522" s="183">
        <f t="shared" ref="AB522:AB531" si="52">(V522*(J522*I522)*1.1)/9000*W522/1000</f>
        <v>17.163916</v>
      </c>
      <c r="AE522" s="183">
        <f t="shared" ref="AE522:AE531" si="53">J522*I522*(G522/100)</f>
        <v>266</v>
      </c>
    </row>
    <row r="523" spans="1:31" x14ac:dyDescent="0.2">
      <c r="A523" s="133" t="s">
        <v>2877</v>
      </c>
      <c r="B523" s="133" t="s">
        <v>4560</v>
      </c>
      <c r="C523" s="136" t="s">
        <v>4831</v>
      </c>
      <c r="D523" s="136" t="s">
        <v>4308</v>
      </c>
      <c r="E523" s="136" t="s">
        <v>2878</v>
      </c>
      <c r="F523" s="133" t="s">
        <v>2879</v>
      </c>
      <c r="G523" s="136" t="s">
        <v>3620</v>
      </c>
      <c r="H523" s="133">
        <v>303</v>
      </c>
      <c r="I523" s="133">
        <v>1</v>
      </c>
      <c r="J523" s="133">
        <v>110</v>
      </c>
      <c r="K523" s="133">
        <v>62</v>
      </c>
      <c r="L523" s="133">
        <v>110</v>
      </c>
      <c r="M523" s="133" t="s">
        <v>1875</v>
      </c>
      <c r="N523" s="136"/>
      <c r="O523" s="133" t="s">
        <v>1407</v>
      </c>
      <c r="P523" s="133" t="s">
        <v>4807</v>
      </c>
      <c r="Q523" s="166">
        <v>41463</v>
      </c>
      <c r="R523" s="1">
        <v>3.21</v>
      </c>
      <c r="S523" s="1">
        <v>100</v>
      </c>
      <c r="V523" s="1">
        <v>33600</v>
      </c>
      <c r="W523" s="182">
        <f t="shared" si="44"/>
        <v>43.994999999999997</v>
      </c>
      <c r="X523" s="1" t="s">
        <v>4868</v>
      </c>
      <c r="AA523" s="183">
        <f t="shared" si="51"/>
        <v>21.892199999999999</v>
      </c>
      <c r="AB523" s="183">
        <f t="shared" si="52"/>
        <v>19.874008</v>
      </c>
      <c r="AE523" s="183">
        <f t="shared" si="53"/>
        <v>308</v>
      </c>
    </row>
    <row r="524" spans="1:31" x14ac:dyDescent="0.2">
      <c r="A524" s="133" t="s">
        <v>5117</v>
      </c>
      <c r="B524" s="133" t="s">
        <v>4560</v>
      </c>
      <c r="C524" s="136" t="s">
        <v>4831</v>
      </c>
      <c r="D524" s="136" t="s">
        <v>878</v>
      </c>
      <c r="E524" s="136" t="s">
        <v>5118</v>
      </c>
      <c r="F524" s="133" t="s">
        <v>4839</v>
      </c>
      <c r="G524" s="136" t="s">
        <v>3629</v>
      </c>
      <c r="H524" s="133">
        <v>151</v>
      </c>
      <c r="I524" s="133">
        <v>1</v>
      </c>
      <c r="J524" s="133">
        <v>82.5</v>
      </c>
      <c r="K524" s="133">
        <v>54</v>
      </c>
      <c r="L524" s="133">
        <v>165</v>
      </c>
      <c r="M524" s="133" t="s">
        <v>3602</v>
      </c>
      <c r="N524" s="136" t="s">
        <v>3633</v>
      </c>
      <c r="O524" s="133" t="s">
        <v>4451</v>
      </c>
      <c r="P524" s="133" t="s">
        <v>4807</v>
      </c>
      <c r="Q524" s="166">
        <v>41464</v>
      </c>
      <c r="R524" s="1">
        <v>1.61</v>
      </c>
      <c r="S524" s="1">
        <v>72</v>
      </c>
      <c r="V524" s="1">
        <v>16800</v>
      </c>
      <c r="W524" s="182">
        <f t="shared" si="44"/>
        <v>43.994999999999997</v>
      </c>
      <c r="X524" s="1" t="s">
        <v>4868</v>
      </c>
      <c r="AA524" s="183">
        <f t="shared" si="51"/>
        <v>9.9618749999999991</v>
      </c>
      <c r="AB524" s="183">
        <f t="shared" si="52"/>
        <v>7.4527530000000013</v>
      </c>
      <c r="AE524" s="183">
        <f t="shared" si="53"/>
        <v>115.49999999999999</v>
      </c>
    </row>
    <row r="525" spans="1:31" x14ac:dyDescent="0.2">
      <c r="A525" s="133" t="s">
        <v>5117</v>
      </c>
      <c r="B525" s="133" t="s">
        <v>4560</v>
      </c>
      <c r="C525" s="136" t="s">
        <v>4831</v>
      </c>
      <c r="D525" s="136" t="s">
        <v>879</v>
      </c>
      <c r="E525" s="136" t="s">
        <v>5118</v>
      </c>
      <c r="F525" s="133" t="s">
        <v>4839</v>
      </c>
      <c r="G525" s="136" t="s">
        <v>3629</v>
      </c>
      <c r="H525" s="133">
        <v>151</v>
      </c>
      <c r="I525" s="133">
        <v>1</v>
      </c>
      <c r="J525" s="133">
        <v>82.5</v>
      </c>
      <c r="K525" s="133">
        <v>54</v>
      </c>
      <c r="L525" s="133">
        <v>165</v>
      </c>
      <c r="M525" s="133" t="s">
        <v>3602</v>
      </c>
      <c r="N525" s="136" t="s">
        <v>3633</v>
      </c>
      <c r="O525" s="133" t="s">
        <v>4451</v>
      </c>
      <c r="P525" s="133" t="s">
        <v>4807</v>
      </c>
      <c r="Q525" s="166">
        <v>41464</v>
      </c>
      <c r="R525" s="1">
        <v>1.61</v>
      </c>
      <c r="S525" s="1">
        <v>72</v>
      </c>
      <c r="V525" s="1">
        <v>16800</v>
      </c>
      <c r="W525" s="182">
        <f t="shared" si="44"/>
        <v>43.994999999999997</v>
      </c>
      <c r="X525" s="1" t="s">
        <v>4868</v>
      </c>
      <c r="AA525" s="183">
        <f t="shared" si="51"/>
        <v>9.9618749999999991</v>
      </c>
      <c r="AB525" s="183">
        <f t="shared" si="52"/>
        <v>7.4527530000000013</v>
      </c>
      <c r="AE525" s="183">
        <f t="shared" si="53"/>
        <v>115.49999999999999</v>
      </c>
    </row>
    <row r="526" spans="1:31" x14ac:dyDescent="0.2">
      <c r="A526" s="133" t="s">
        <v>3079</v>
      </c>
      <c r="B526" s="133" t="s">
        <v>4560</v>
      </c>
      <c r="C526" s="136" t="s">
        <v>4831</v>
      </c>
      <c r="D526" s="136" t="s">
        <v>3784</v>
      </c>
      <c r="E526" s="136" t="s">
        <v>5118</v>
      </c>
      <c r="F526" s="133" t="s">
        <v>4839</v>
      </c>
      <c r="G526" s="136" t="s">
        <v>3629</v>
      </c>
      <c r="H526" s="133">
        <v>151</v>
      </c>
      <c r="I526" s="133">
        <v>1</v>
      </c>
      <c r="J526" s="133">
        <v>110</v>
      </c>
      <c r="K526" s="133">
        <v>54</v>
      </c>
      <c r="L526" s="133">
        <v>220</v>
      </c>
      <c r="M526" s="133" t="s">
        <v>3594</v>
      </c>
      <c r="N526" s="136" t="s">
        <v>3598</v>
      </c>
      <c r="O526" s="133" t="s">
        <v>4451</v>
      </c>
      <c r="P526" s="133" t="s">
        <v>4807</v>
      </c>
      <c r="Q526" s="166">
        <v>41467</v>
      </c>
      <c r="R526" s="1">
        <v>1.61</v>
      </c>
      <c r="S526" s="1">
        <v>72</v>
      </c>
      <c r="V526" s="1">
        <v>16800</v>
      </c>
      <c r="W526" s="182">
        <f t="shared" si="44"/>
        <v>43.994999999999997</v>
      </c>
      <c r="X526" s="1" t="s">
        <v>4868</v>
      </c>
      <c r="AA526" s="183">
        <f t="shared" si="51"/>
        <v>13.282500000000001</v>
      </c>
      <c r="AB526" s="183">
        <f t="shared" si="52"/>
        <v>9.9370039999999999</v>
      </c>
      <c r="AE526" s="183">
        <f t="shared" si="53"/>
        <v>154</v>
      </c>
    </row>
    <row r="527" spans="1:31" x14ac:dyDescent="0.2">
      <c r="A527" s="133" t="s">
        <v>3079</v>
      </c>
      <c r="B527" s="133" t="s">
        <v>4560</v>
      </c>
      <c r="C527" s="136" t="s">
        <v>4831</v>
      </c>
      <c r="D527" s="136" t="s">
        <v>874</v>
      </c>
      <c r="E527" s="136" t="s">
        <v>5118</v>
      </c>
      <c r="F527" s="133" t="s">
        <v>4839</v>
      </c>
      <c r="G527" s="136" t="s">
        <v>3629</v>
      </c>
      <c r="H527" s="133">
        <v>151</v>
      </c>
      <c r="I527" s="133">
        <v>1</v>
      </c>
      <c r="J527" s="133">
        <v>110</v>
      </c>
      <c r="K527" s="133">
        <v>54</v>
      </c>
      <c r="L527" s="133">
        <v>220</v>
      </c>
      <c r="M527" s="133" t="s">
        <v>3594</v>
      </c>
      <c r="N527" s="136" t="s">
        <v>3598</v>
      </c>
      <c r="O527" s="133" t="s">
        <v>4451</v>
      </c>
      <c r="P527" s="133" t="s">
        <v>4807</v>
      </c>
      <c r="Q527" s="166">
        <v>41467</v>
      </c>
      <c r="R527" s="1">
        <v>1.61</v>
      </c>
      <c r="S527" s="1">
        <v>72</v>
      </c>
      <c r="V527" s="1">
        <v>16800</v>
      </c>
      <c r="W527" s="182">
        <f t="shared" si="44"/>
        <v>43.994999999999997</v>
      </c>
      <c r="X527" s="1" t="s">
        <v>4868</v>
      </c>
      <c r="AA527" s="183">
        <f t="shared" si="51"/>
        <v>13.282500000000001</v>
      </c>
      <c r="AB527" s="183">
        <f t="shared" si="52"/>
        <v>9.9370039999999999</v>
      </c>
      <c r="AE527" s="183">
        <f t="shared" si="53"/>
        <v>154</v>
      </c>
    </row>
    <row r="528" spans="1:31" x14ac:dyDescent="0.2">
      <c r="A528" s="133" t="s">
        <v>4936</v>
      </c>
      <c r="B528" s="133" t="s">
        <v>4560</v>
      </c>
      <c r="C528" s="136" t="s">
        <v>4831</v>
      </c>
      <c r="D528" s="136" t="s">
        <v>515</v>
      </c>
      <c r="E528" s="136" t="s">
        <v>4937</v>
      </c>
      <c r="F528" s="133" t="s">
        <v>4939</v>
      </c>
      <c r="G528" s="136" t="s">
        <v>3620</v>
      </c>
      <c r="H528" s="133">
        <v>303</v>
      </c>
      <c r="I528" s="133">
        <v>1</v>
      </c>
      <c r="J528" s="133">
        <v>116</v>
      </c>
      <c r="K528" s="133">
        <v>54</v>
      </c>
      <c r="L528" s="133">
        <v>110</v>
      </c>
      <c r="M528" s="133" t="s">
        <v>3594</v>
      </c>
      <c r="N528" s="136" t="s">
        <v>3598</v>
      </c>
      <c r="O528" s="133" t="s">
        <v>1382</v>
      </c>
      <c r="P528" s="133" t="s">
        <v>4804</v>
      </c>
      <c r="Q528" s="166">
        <v>41473</v>
      </c>
      <c r="R528" s="1">
        <v>3.21</v>
      </c>
      <c r="S528" s="1">
        <v>85.5</v>
      </c>
      <c r="V528" s="1">
        <v>33600</v>
      </c>
      <c r="W528" s="182">
        <f t="shared" si="44"/>
        <v>43.994999999999997</v>
      </c>
      <c r="X528" s="1" t="s">
        <v>4868</v>
      </c>
      <c r="AA528" s="183">
        <f t="shared" si="51"/>
        <v>23.517473684210525</v>
      </c>
      <c r="AB528" s="183">
        <f t="shared" si="52"/>
        <v>20.9580448</v>
      </c>
      <c r="AE528" s="183">
        <f t="shared" si="53"/>
        <v>324.79999999999995</v>
      </c>
    </row>
    <row r="529" spans="1:31" x14ac:dyDescent="0.2">
      <c r="A529" s="133" t="s">
        <v>4938</v>
      </c>
      <c r="B529" s="133" t="s">
        <v>4560</v>
      </c>
      <c r="C529" s="136" t="s">
        <v>4831</v>
      </c>
      <c r="D529" s="136" t="s">
        <v>518</v>
      </c>
      <c r="E529" s="136" t="s">
        <v>3600</v>
      </c>
      <c r="F529" s="133" t="s">
        <v>4940</v>
      </c>
      <c r="G529" s="136" t="s">
        <v>3620</v>
      </c>
      <c r="H529" s="133">
        <v>303</v>
      </c>
      <c r="I529" s="133">
        <v>1</v>
      </c>
      <c r="J529" s="133">
        <v>110</v>
      </c>
      <c r="K529" s="133">
        <v>54</v>
      </c>
      <c r="L529" s="133">
        <v>110</v>
      </c>
      <c r="M529" s="133" t="s">
        <v>3594</v>
      </c>
      <c r="N529" s="136" t="s">
        <v>3598</v>
      </c>
      <c r="O529" s="133" t="s">
        <v>1382</v>
      </c>
      <c r="P529" s="133" t="s">
        <v>4804</v>
      </c>
      <c r="Q529" s="166">
        <v>41477</v>
      </c>
      <c r="R529" s="1">
        <v>3.21</v>
      </c>
      <c r="S529" s="1">
        <v>85.5</v>
      </c>
      <c r="V529" s="1">
        <v>33600</v>
      </c>
      <c r="W529" s="182">
        <f t="shared" si="44"/>
        <v>43.994999999999997</v>
      </c>
      <c r="X529" s="1" t="s">
        <v>4868</v>
      </c>
      <c r="AA529" s="183">
        <f t="shared" si="51"/>
        <v>22.301052631578948</v>
      </c>
      <c r="AB529" s="183">
        <f t="shared" si="52"/>
        <v>19.874008</v>
      </c>
      <c r="AE529" s="183">
        <f t="shared" si="53"/>
        <v>308</v>
      </c>
    </row>
    <row r="530" spans="1:31" x14ac:dyDescent="0.2">
      <c r="A530" s="133" t="s">
        <v>4941</v>
      </c>
      <c r="B530" s="133" t="s">
        <v>4560</v>
      </c>
      <c r="C530" s="136" t="s">
        <v>4831</v>
      </c>
      <c r="D530" s="136" t="s">
        <v>2734</v>
      </c>
      <c r="E530" s="136" t="s">
        <v>4942</v>
      </c>
      <c r="F530" s="133" t="s">
        <v>4943</v>
      </c>
      <c r="G530" s="136" t="s">
        <v>3620</v>
      </c>
      <c r="H530" s="133">
        <v>303</v>
      </c>
      <c r="I530" s="133">
        <v>1</v>
      </c>
      <c r="J530" s="133">
        <v>110</v>
      </c>
      <c r="K530" s="133">
        <v>54</v>
      </c>
      <c r="L530" s="133">
        <v>110</v>
      </c>
      <c r="M530" s="133" t="s">
        <v>3594</v>
      </c>
      <c r="N530" s="136" t="s">
        <v>3598</v>
      </c>
      <c r="O530" s="133" t="s">
        <v>1382</v>
      </c>
      <c r="P530" s="133" t="s">
        <v>4807</v>
      </c>
      <c r="Q530" s="166">
        <v>41478</v>
      </c>
      <c r="R530" s="1">
        <v>3.21</v>
      </c>
      <c r="S530" s="1">
        <v>85.5</v>
      </c>
      <c r="V530" s="1">
        <v>33600</v>
      </c>
      <c r="W530" s="182">
        <f t="shared" si="44"/>
        <v>43.994999999999997</v>
      </c>
      <c r="X530" s="1" t="s">
        <v>4868</v>
      </c>
      <c r="AA530" s="183">
        <f t="shared" si="51"/>
        <v>22.301052631578948</v>
      </c>
      <c r="AB530" s="183">
        <f t="shared" si="52"/>
        <v>19.874008</v>
      </c>
      <c r="AE530" s="183">
        <f t="shared" si="53"/>
        <v>308</v>
      </c>
    </row>
    <row r="531" spans="1:31" ht="13.5" thickBot="1" x14ac:dyDescent="0.25">
      <c r="A531" s="140" t="s">
        <v>4782</v>
      </c>
      <c r="B531" s="140" t="s">
        <v>4560</v>
      </c>
      <c r="C531" s="141" t="s">
        <v>4831</v>
      </c>
      <c r="D531" s="141" t="s">
        <v>522</v>
      </c>
      <c r="E531" s="141" t="s">
        <v>4814</v>
      </c>
      <c r="F531" s="140" t="s">
        <v>4815</v>
      </c>
      <c r="G531" s="141" t="s">
        <v>3620</v>
      </c>
      <c r="H531" s="140">
        <v>303</v>
      </c>
      <c r="I531" s="140">
        <v>1</v>
      </c>
      <c r="J531" s="140">
        <v>91.5</v>
      </c>
      <c r="K531" s="140">
        <v>45</v>
      </c>
      <c r="L531" s="140">
        <v>88</v>
      </c>
      <c r="M531" s="140" t="s">
        <v>3626</v>
      </c>
      <c r="N531" s="141" t="s">
        <v>3633</v>
      </c>
      <c r="O531" s="140" t="s">
        <v>4451</v>
      </c>
      <c r="P531" s="140" t="s">
        <v>4807</v>
      </c>
      <c r="Q531" s="165">
        <v>41480</v>
      </c>
      <c r="R531" s="308">
        <v>3.21</v>
      </c>
      <c r="S531" s="1">
        <v>72</v>
      </c>
      <c r="V531" s="1">
        <v>33600</v>
      </c>
      <c r="W531" s="182">
        <f t="shared" si="44"/>
        <v>43.994999999999997</v>
      </c>
      <c r="X531" s="1" t="s">
        <v>4868</v>
      </c>
      <c r="AA531" s="183">
        <f t="shared" si="51"/>
        <v>18.357187499999998</v>
      </c>
      <c r="AB531" s="183">
        <f t="shared" si="52"/>
        <v>16.531561199999999</v>
      </c>
      <c r="AE531" s="183">
        <f t="shared" si="53"/>
        <v>256.2</v>
      </c>
    </row>
    <row r="532" spans="1:31" x14ac:dyDescent="0.2">
      <c r="A532" s="7224" t="s">
        <v>1386</v>
      </c>
      <c r="B532" s="7225"/>
      <c r="C532" s="7225"/>
      <c r="D532" s="7225"/>
      <c r="E532" s="7225"/>
      <c r="F532" s="7225"/>
      <c r="G532" s="7225"/>
      <c r="H532" s="7225"/>
      <c r="I532" s="7225"/>
      <c r="J532" s="7225"/>
      <c r="K532" s="7225"/>
      <c r="L532" s="7225"/>
      <c r="M532" s="7225"/>
      <c r="N532" s="7225"/>
      <c r="O532" s="7225"/>
      <c r="P532" s="7225"/>
      <c r="Q532" s="7226"/>
      <c r="W532" s="182"/>
      <c r="AA532" s="292"/>
      <c r="AB532" s="183"/>
      <c r="AC532" s="1"/>
      <c r="AD532" s="1"/>
      <c r="AE532" s="183"/>
    </row>
    <row r="533" spans="1:31" x14ac:dyDescent="0.2">
      <c r="A533" s="140" t="s">
        <v>4842</v>
      </c>
      <c r="B533" s="140" t="s">
        <v>4560</v>
      </c>
      <c r="C533" s="141" t="s">
        <v>5177</v>
      </c>
      <c r="D533" s="141" t="s">
        <v>1651</v>
      </c>
      <c r="E533" s="141" t="s">
        <v>4843</v>
      </c>
      <c r="F533" s="140" t="s">
        <v>4844</v>
      </c>
      <c r="G533" s="141" t="s">
        <v>3620</v>
      </c>
      <c r="H533" s="140">
        <v>303</v>
      </c>
      <c r="I533" s="140">
        <v>1</v>
      </c>
      <c r="J533" s="140">
        <v>133</v>
      </c>
      <c r="K533" s="140">
        <v>45</v>
      </c>
      <c r="L533" s="140">
        <v>133</v>
      </c>
      <c r="M533" s="140" t="s">
        <v>3626</v>
      </c>
      <c r="N533" s="141" t="s">
        <v>3612</v>
      </c>
      <c r="O533" s="140" t="s">
        <v>4829</v>
      </c>
      <c r="P533" s="140" t="s">
        <v>4816</v>
      </c>
      <c r="Q533" s="165">
        <v>41514</v>
      </c>
      <c r="R533" s="1">
        <v>3.21</v>
      </c>
      <c r="S533" s="1">
        <v>59.5</v>
      </c>
      <c r="V533" s="1">
        <v>33600</v>
      </c>
      <c r="W533" s="182">
        <f t="shared" si="44"/>
        <v>43.994999999999997</v>
      </c>
      <c r="X533" s="1" t="s">
        <v>4868</v>
      </c>
      <c r="AA533" s="183">
        <f t="shared" ref="AA533:AA551" si="54">K533*100*R533*(J533*I533)/(S533*1000)</f>
        <v>32.288823529411765</v>
      </c>
      <c r="AB533" s="183">
        <f t="shared" ref="AB533:AB551" si="55">(V533*(J533*I533)*1.1)/9000*W533/1000</f>
        <v>24.029482399999996</v>
      </c>
      <c r="AE533" s="183">
        <f t="shared" ref="AE533:AE551" si="56">J533*I533*(G533/100)</f>
        <v>372.4</v>
      </c>
    </row>
    <row r="534" spans="1:31" ht="13.5" thickBot="1" x14ac:dyDescent="0.25">
      <c r="A534" s="140" t="s">
        <v>4840</v>
      </c>
      <c r="B534" s="140" t="s">
        <v>4560</v>
      </c>
      <c r="C534" s="141" t="s">
        <v>5177</v>
      </c>
      <c r="D534" s="141" t="s">
        <v>1634</v>
      </c>
      <c r="E534" s="141" t="s">
        <v>3624</v>
      </c>
      <c r="F534" s="140" t="s">
        <v>3625</v>
      </c>
      <c r="G534" s="141" t="s">
        <v>3620</v>
      </c>
      <c r="H534" s="140">
        <v>303</v>
      </c>
      <c r="I534" s="140">
        <v>1</v>
      </c>
      <c r="J534" s="140">
        <v>36</v>
      </c>
      <c r="K534" s="140">
        <v>50</v>
      </c>
      <c r="L534" s="140">
        <v>72</v>
      </c>
      <c r="M534" s="140" t="s">
        <v>3626</v>
      </c>
      <c r="N534" s="141" t="s">
        <v>3633</v>
      </c>
      <c r="O534" s="140" t="s">
        <v>3627</v>
      </c>
      <c r="P534" s="140" t="s">
        <v>4816</v>
      </c>
      <c r="Q534" s="165">
        <v>41515</v>
      </c>
      <c r="R534" s="308">
        <v>3.21</v>
      </c>
      <c r="S534" s="1">
        <v>59.5</v>
      </c>
      <c r="V534" s="1">
        <v>33600</v>
      </c>
      <c r="W534" s="182">
        <f t="shared" si="44"/>
        <v>43.994999999999997</v>
      </c>
      <c r="X534" s="1" t="s">
        <v>4868</v>
      </c>
      <c r="AA534" s="183">
        <f t="shared" si="54"/>
        <v>9.7109243697478984</v>
      </c>
      <c r="AB534" s="183">
        <f t="shared" si="55"/>
        <v>6.5042207999999997</v>
      </c>
      <c r="AE534" s="183">
        <f t="shared" si="56"/>
        <v>100.8</v>
      </c>
    </row>
    <row r="535" spans="1:31" x14ac:dyDescent="0.2">
      <c r="A535" s="133" t="s">
        <v>5202</v>
      </c>
      <c r="B535" s="133" t="s">
        <v>4560</v>
      </c>
      <c r="C535" s="136" t="s">
        <v>5177</v>
      </c>
      <c r="D535" s="136" t="s">
        <v>2726</v>
      </c>
      <c r="E535" s="136" t="s">
        <v>5203</v>
      </c>
      <c r="F535" s="133" t="s">
        <v>5204</v>
      </c>
      <c r="G535" s="136" t="s">
        <v>3620</v>
      </c>
      <c r="H535" s="133">
        <v>303</v>
      </c>
      <c r="I535" s="133">
        <v>1</v>
      </c>
      <c r="J535" s="133">
        <v>110</v>
      </c>
      <c r="K535" s="133">
        <v>50</v>
      </c>
      <c r="L535" s="133">
        <v>110</v>
      </c>
      <c r="M535" s="133" t="s">
        <v>3594</v>
      </c>
      <c r="N535" s="136"/>
      <c r="O535" s="133" t="s">
        <v>5205</v>
      </c>
      <c r="P535" s="133" t="s">
        <v>4807</v>
      </c>
      <c r="Q535" s="166">
        <v>41519</v>
      </c>
      <c r="R535" s="1">
        <v>3.21</v>
      </c>
      <c r="S535" s="1">
        <v>59.5</v>
      </c>
      <c r="V535" s="1">
        <v>33600</v>
      </c>
      <c r="W535" s="182">
        <f t="shared" ref="W535:W553" si="57">41.9*1.05</f>
        <v>43.994999999999997</v>
      </c>
      <c r="X535" s="1" t="s">
        <v>4868</v>
      </c>
      <c r="AA535" s="183">
        <f t="shared" si="54"/>
        <v>29.672268907563026</v>
      </c>
      <c r="AB535" s="183">
        <f t="shared" si="55"/>
        <v>19.874008</v>
      </c>
      <c r="AE535" s="183">
        <f t="shared" si="56"/>
        <v>308</v>
      </c>
    </row>
    <row r="536" spans="1:31" x14ac:dyDescent="0.2">
      <c r="A536" s="133" t="s">
        <v>5243</v>
      </c>
      <c r="B536" s="133" t="s">
        <v>4560</v>
      </c>
      <c r="C536" s="136" t="s">
        <v>5177</v>
      </c>
      <c r="D536" s="136" t="s">
        <v>1641</v>
      </c>
      <c r="E536" s="136" t="s">
        <v>5244</v>
      </c>
      <c r="F536" s="133" t="s">
        <v>2464</v>
      </c>
      <c r="G536" s="136" t="s">
        <v>3620</v>
      </c>
      <c r="H536" s="133">
        <v>303</v>
      </c>
      <c r="I536" s="133">
        <v>1</v>
      </c>
      <c r="J536" s="133">
        <v>11</v>
      </c>
      <c r="K536" s="133">
        <v>54</v>
      </c>
      <c r="L536" s="133">
        <v>220</v>
      </c>
      <c r="M536" s="133" t="s">
        <v>4251</v>
      </c>
      <c r="N536" s="136" t="s">
        <v>3403</v>
      </c>
      <c r="O536" s="133" t="s">
        <v>4451</v>
      </c>
      <c r="P536" s="133" t="s">
        <v>4807</v>
      </c>
      <c r="Q536" s="166">
        <v>41526</v>
      </c>
      <c r="R536" s="1">
        <v>3.21</v>
      </c>
      <c r="S536" s="1">
        <v>72</v>
      </c>
      <c r="V536" s="1">
        <v>33600</v>
      </c>
      <c r="W536" s="182">
        <f t="shared" si="57"/>
        <v>43.994999999999997</v>
      </c>
      <c r="X536" s="1" t="s">
        <v>4868</v>
      </c>
      <c r="AA536" s="183">
        <f t="shared" si="54"/>
        <v>2.64825</v>
      </c>
      <c r="AB536" s="183">
        <f t="shared" si="55"/>
        <v>1.9874008000000001</v>
      </c>
      <c r="AE536" s="183">
        <f t="shared" si="56"/>
        <v>30.799999999999997</v>
      </c>
    </row>
    <row r="537" spans="1:31" x14ac:dyDescent="0.2">
      <c r="A537" s="704" t="s">
        <v>4840</v>
      </c>
      <c r="B537" s="704" t="s">
        <v>4560</v>
      </c>
      <c r="C537" s="705" t="s">
        <v>5177</v>
      </c>
      <c r="D537" s="705" t="s">
        <v>3704</v>
      </c>
      <c r="E537" s="705" t="s">
        <v>4777</v>
      </c>
      <c r="F537" s="704" t="s">
        <v>4096</v>
      </c>
      <c r="G537" s="705" t="s">
        <v>3620</v>
      </c>
      <c r="H537" s="704">
        <v>303</v>
      </c>
      <c r="I537" s="704">
        <v>1</v>
      </c>
      <c r="J537" s="704">
        <v>110</v>
      </c>
      <c r="K537" s="704">
        <v>63</v>
      </c>
      <c r="L537" s="704">
        <v>110</v>
      </c>
      <c r="M537" s="704" t="s">
        <v>3626</v>
      </c>
      <c r="N537" s="705"/>
      <c r="O537" s="704" t="s">
        <v>5248</v>
      </c>
      <c r="P537" s="704" t="s">
        <v>4807</v>
      </c>
      <c r="Q537" s="707">
        <v>41528</v>
      </c>
      <c r="R537" s="1">
        <v>3.21</v>
      </c>
      <c r="S537" s="1">
        <v>59.5</v>
      </c>
      <c r="V537" s="1">
        <v>33600</v>
      </c>
      <c r="W537" s="182">
        <f t="shared" si="57"/>
        <v>43.994999999999997</v>
      </c>
      <c r="X537" s="1" t="s">
        <v>4868</v>
      </c>
      <c r="AA537" s="183">
        <f t="shared" si="54"/>
        <v>37.387058823529415</v>
      </c>
      <c r="AB537" s="183">
        <f t="shared" si="55"/>
        <v>19.874008</v>
      </c>
      <c r="AE537" s="183">
        <f t="shared" si="56"/>
        <v>308</v>
      </c>
    </row>
    <row r="538" spans="1:31" x14ac:dyDescent="0.2">
      <c r="A538" s="704" t="s">
        <v>5224</v>
      </c>
      <c r="B538" s="704" t="s">
        <v>4560</v>
      </c>
      <c r="C538" s="705" t="s">
        <v>5177</v>
      </c>
      <c r="D538" s="705" t="s">
        <v>1645</v>
      </c>
      <c r="E538" s="705" t="s">
        <v>5225</v>
      </c>
      <c r="F538" s="704" t="s">
        <v>5226</v>
      </c>
      <c r="G538" s="705" t="s">
        <v>3620</v>
      </c>
      <c r="H538" s="704">
        <v>303</v>
      </c>
      <c r="I538" s="704">
        <v>1</v>
      </c>
      <c r="J538" s="704">
        <v>242</v>
      </c>
      <c r="K538" s="704">
        <v>46</v>
      </c>
      <c r="L538" s="704">
        <v>242</v>
      </c>
      <c r="M538" s="704" t="s">
        <v>5227</v>
      </c>
      <c r="N538" s="705" t="s">
        <v>2421</v>
      </c>
      <c r="O538" s="704" t="s">
        <v>2728</v>
      </c>
      <c r="P538" s="704" t="s">
        <v>4816</v>
      </c>
      <c r="Q538" s="707">
        <v>41533</v>
      </c>
      <c r="R538" s="1">
        <v>3.21</v>
      </c>
      <c r="S538" s="1">
        <v>100</v>
      </c>
      <c r="V538" s="1">
        <v>33600</v>
      </c>
      <c r="W538" s="182">
        <f t="shared" si="57"/>
        <v>43.994999999999997</v>
      </c>
      <c r="X538" s="1" t="s">
        <v>4868</v>
      </c>
      <c r="AA538" s="183">
        <f t="shared" si="54"/>
        <v>35.733719999999998</v>
      </c>
      <c r="AB538" s="183">
        <f t="shared" si="55"/>
        <v>43.722817599999999</v>
      </c>
      <c r="AE538" s="183">
        <f t="shared" si="56"/>
        <v>677.59999999999991</v>
      </c>
    </row>
    <row r="539" spans="1:31" x14ac:dyDescent="0.2">
      <c r="A539" s="140" t="s">
        <v>4769</v>
      </c>
      <c r="B539" s="140" t="s">
        <v>4560</v>
      </c>
      <c r="C539" s="141" t="s">
        <v>5177</v>
      </c>
      <c r="D539" s="141" t="s">
        <v>2447</v>
      </c>
      <c r="E539" s="141" t="s">
        <v>3624</v>
      </c>
      <c r="F539" s="140" t="s">
        <v>3625</v>
      </c>
      <c r="G539" s="141" t="s">
        <v>3620</v>
      </c>
      <c r="H539" s="140">
        <v>303</v>
      </c>
      <c r="I539" s="140">
        <v>1</v>
      </c>
      <c r="J539" s="140">
        <v>110</v>
      </c>
      <c r="K539" s="140">
        <v>50</v>
      </c>
      <c r="L539" s="140">
        <v>110</v>
      </c>
      <c r="M539" s="140" t="s">
        <v>3626</v>
      </c>
      <c r="N539" s="141" t="s">
        <v>3612</v>
      </c>
      <c r="O539" s="140" t="s">
        <v>5255</v>
      </c>
      <c r="P539" s="140" t="s">
        <v>4807</v>
      </c>
      <c r="Q539" s="165">
        <v>41540</v>
      </c>
      <c r="R539" s="1">
        <v>3.21</v>
      </c>
      <c r="S539" s="1">
        <v>59.5</v>
      </c>
      <c r="V539" s="1">
        <v>33600</v>
      </c>
      <c r="W539" s="182">
        <f t="shared" si="57"/>
        <v>43.994999999999997</v>
      </c>
      <c r="X539" s="1" t="s">
        <v>4868</v>
      </c>
      <c r="AA539" s="183">
        <f t="shared" si="54"/>
        <v>29.672268907563026</v>
      </c>
      <c r="AB539" s="183">
        <f t="shared" si="55"/>
        <v>19.874008</v>
      </c>
      <c r="AE539" s="183">
        <f t="shared" si="56"/>
        <v>308</v>
      </c>
    </row>
    <row r="540" spans="1:31" x14ac:dyDescent="0.2">
      <c r="A540" s="704" t="s">
        <v>5243</v>
      </c>
      <c r="B540" s="704" t="s">
        <v>4560</v>
      </c>
      <c r="C540" s="705" t="s">
        <v>5177</v>
      </c>
      <c r="D540" s="705" t="s">
        <v>2451</v>
      </c>
      <c r="E540" s="705" t="s">
        <v>5244</v>
      </c>
      <c r="F540" s="704" t="s">
        <v>2464</v>
      </c>
      <c r="G540" s="705" t="s">
        <v>3620</v>
      </c>
      <c r="H540" s="704">
        <v>303</v>
      </c>
      <c r="I540" s="704">
        <v>1</v>
      </c>
      <c r="J540" s="704">
        <v>135</v>
      </c>
      <c r="K540" s="704">
        <v>54</v>
      </c>
      <c r="L540" s="704">
        <v>220</v>
      </c>
      <c r="M540" s="704" t="s">
        <v>4251</v>
      </c>
      <c r="N540" s="705"/>
      <c r="O540" s="704" t="s">
        <v>5269</v>
      </c>
      <c r="P540" s="704" t="s">
        <v>4807</v>
      </c>
      <c r="Q540" s="707">
        <v>41542</v>
      </c>
      <c r="R540" s="1">
        <v>3.21</v>
      </c>
      <c r="S540" s="1">
        <v>72</v>
      </c>
      <c r="V540" s="1">
        <v>33600</v>
      </c>
      <c r="W540" s="182">
        <f t="shared" si="57"/>
        <v>43.994999999999997</v>
      </c>
      <c r="X540" s="1" t="s">
        <v>4868</v>
      </c>
      <c r="AA540" s="183">
        <f t="shared" si="54"/>
        <v>32.501249999999999</v>
      </c>
      <c r="AB540" s="183">
        <f t="shared" si="55"/>
        <v>24.390827999999999</v>
      </c>
      <c r="AE540" s="183">
        <f t="shared" si="56"/>
        <v>378</v>
      </c>
    </row>
    <row r="541" spans="1:31" ht="13.5" thickBot="1" x14ac:dyDescent="0.25">
      <c r="A541" s="140" t="s">
        <v>4772</v>
      </c>
      <c r="B541" s="140" t="s">
        <v>4560</v>
      </c>
      <c r="C541" s="141" t="s">
        <v>5177</v>
      </c>
      <c r="D541" s="141" t="s">
        <v>2200</v>
      </c>
      <c r="E541" s="141" t="s">
        <v>4773</v>
      </c>
      <c r="F541" s="140" t="s">
        <v>4774</v>
      </c>
      <c r="G541" s="141" t="s">
        <v>3620</v>
      </c>
      <c r="H541" s="140">
        <v>303</v>
      </c>
      <c r="I541" s="140">
        <v>1</v>
      </c>
      <c r="J541" s="140">
        <v>85</v>
      </c>
      <c r="K541" s="140">
        <v>63</v>
      </c>
      <c r="L541" s="140">
        <v>110</v>
      </c>
      <c r="M541" s="140" t="s">
        <v>3626</v>
      </c>
      <c r="N541" s="141" t="s">
        <v>3608</v>
      </c>
      <c r="O541" s="140" t="s">
        <v>4775</v>
      </c>
      <c r="P541" s="140" t="s">
        <v>4816</v>
      </c>
      <c r="Q541" s="165">
        <v>41544</v>
      </c>
      <c r="R541" s="308">
        <v>3.21</v>
      </c>
      <c r="S541" s="1">
        <v>59.5</v>
      </c>
      <c r="V541" s="1">
        <v>33600</v>
      </c>
      <c r="W541" s="182">
        <f t="shared" si="57"/>
        <v>43.994999999999997</v>
      </c>
      <c r="X541" s="1" t="s">
        <v>4868</v>
      </c>
      <c r="AA541" s="183">
        <f t="shared" si="54"/>
        <v>28.89</v>
      </c>
      <c r="AB541" s="183">
        <f t="shared" si="55"/>
        <v>15.357188000000003</v>
      </c>
      <c r="AE541" s="183">
        <f t="shared" si="56"/>
        <v>237.99999999999997</v>
      </c>
    </row>
    <row r="542" spans="1:31" x14ac:dyDescent="0.2">
      <c r="A542" s="704" t="s">
        <v>5228</v>
      </c>
      <c r="B542" s="704" t="s">
        <v>4560</v>
      </c>
      <c r="C542" s="705" t="s">
        <v>5177</v>
      </c>
      <c r="D542" s="705" t="s">
        <v>2547</v>
      </c>
      <c r="E542" s="705" t="s">
        <v>4400</v>
      </c>
      <c r="F542" s="704" t="s">
        <v>4104</v>
      </c>
      <c r="G542" s="705" t="s">
        <v>3620</v>
      </c>
      <c r="H542" s="704">
        <v>303</v>
      </c>
      <c r="I542" s="704">
        <v>1</v>
      </c>
      <c r="J542" s="704" t="s">
        <v>5313</v>
      </c>
      <c r="K542" s="704">
        <v>50</v>
      </c>
      <c r="L542" s="704">
        <v>110</v>
      </c>
      <c r="M542" s="704" t="s">
        <v>3594</v>
      </c>
      <c r="N542" s="705" t="s">
        <v>3612</v>
      </c>
      <c r="O542" s="704" t="s">
        <v>5229</v>
      </c>
      <c r="P542" s="704" t="s">
        <v>4807</v>
      </c>
      <c r="Q542" s="707">
        <v>41555</v>
      </c>
      <c r="R542" s="1">
        <v>3.21</v>
      </c>
      <c r="S542" s="1">
        <v>59.5</v>
      </c>
      <c r="V542" s="1">
        <v>33600</v>
      </c>
      <c r="W542" s="182">
        <f t="shared" si="57"/>
        <v>43.994999999999997</v>
      </c>
      <c r="X542" s="1" t="s">
        <v>4868</v>
      </c>
      <c r="AA542" s="183" t="e">
        <f t="shared" si="54"/>
        <v>#VALUE!</v>
      </c>
      <c r="AB542" s="183" t="e">
        <f t="shared" si="55"/>
        <v>#VALUE!</v>
      </c>
      <c r="AE542" s="183" t="e">
        <f t="shared" si="56"/>
        <v>#VALUE!</v>
      </c>
    </row>
    <row r="543" spans="1:31" x14ac:dyDescent="0.2">
      <c r="A543" s="704" t="s">
        <v>5317</v>
      </c>
      <c r="B543" s="704" t="s">
        <v>4560</v>
      </c>
      <c r="C543" s="705" t="s">
        <v>5177</v>
      </c>
      <c r="D543" s="705" t="s">
        <v>2549</v>
      </c>
      <c r="E543" s="705" t="s">
        <v>5330</v>
      </c>
      <c r="F543" s="704" t="s">
        <v>5331</v>
      </c>
      <c r="G543" s="705" t="s">
        <v>3620</v>
      </c>
      <c r="H543" s="704">
        <v>303</v>
      </c>
      <c r="I543" s="704">
        <v>1</v>
      </c>
      <c r="J543" s="704">
        <v>25</v>
      </c>
      <c r="K543" s="704">
        <v>45</v>
      </c>
      <c r="L543" s="704">
        <v>25</v>
      </c>
      <c r="M543" s="704" t="s">
        <v>5324</v>
      </c>
      <c r="N543" s="705" t="s">
        <v>4820</v>
      </c>
      <c r="O543" s="704" t="s">
        <v>4451</v>
      </c>
      <c r="P543" s="704" t="s">
        <v>4816</v>
      </c>
      <c r="Q543" s="707">
        <v>41557</v>
      </c>
      <c r="R543" s="1">
        <v>3.21</v>
      </c>
      <c r="S543" s="1">
        <v>72</v>
      </c>
      <c r="V543" s="1">
        <v>33600</v>
      </c>
      <c r="W543" s="182">
        <f t="shared" si="57"/>
        <v>43.994999999999997</v>
      </c>
      <c r="X543" s="1" t="s">
        <v>4868</v>
      </c>
      <c r="AA543" s="183">
        <f>K543*100*R543*(J543)/(S543*1000)</f>
        <v>5.015625</v>
      </c>
      <c r="AB543" s="183">
        <f t="shared" si="55"/>
        <v>4.5168200000000009</v>
      </c>
      <c r="AE543" s="183">
        <f t="shared" si="56"/>
        <v>70</v>
      </c>
    </row>
    <row r="544" spans="1:31" x14ac:dyDescent="0.2">
      <c r="A544" s="704" t="s">
        <v>5321</v>
      </c>
      <c r="B544" s="704" t="s">
        <v>4560</v>
      </c>
      <c r="C544" s="705" t="s">
        <v>5177</v>
      </c>
      <c r="D544" s="705" t="s">
        <v>2212</v>
      </c>
      <c r="E544" s="705" t="s">
        <v>5339</v>
      </c>
      <c r="F544" s="704" t="s">
        <v>5340</v>
      </c>
      <c r="G544" s="705" t="s">
        <v>3620</v>
      </c>
      <c r="H544" s="704">
        <v>303</v>
      </c>
      <c r="I544" s="704">
        <v>1</v>
      </c>
      <c r="J544" s="704">
        <v>16</v>
      </c>
      <c r="K544" s="704">
        <v>45</v>
      </c>
      <c r="L544" s="704">
        <v>16</v>
      </c>
      <c r="M544" s="704" t="s">
        <v>5324</v>
      </c>
      <c r="N544" s="705" t="s">
        <v>4820</v>
      </c>
      <c r="O544" s="704" t="s">
        <v>4451</v>
      </c>
      <c r="P544" s="704" t="s">
        <v>4804</v>
      </c>
      <c r="Q544" s="707">
        <v>41558</v>
      </c>
      <c r="R544" s="1">
        <v>3.21</v>
      </c>
      <c r="S544" s="1">
        <v>72</v>
      </c>
      <c r="V544" s="1">
        <v>33600</v>
      </c>
      <c r="W544" s="182">
        <f t="shared" si="57"/>
        <v>43.994999999999997</v>
      </c>
      <c r="X544" s="1" t="s">
        <v>4868</v>
      </c>
      <c r="AA544" s="183">
        <f>K544*100*R544*(J544)/(S544*1000)</f>
        <v>3.21</v>
      </c>
      <c r="AB544" s="183">
        <f t="shared" si="55"/>
        <v>2.8907647999999995</v>
      </c>
      <c r="AE544" s="183">
        <f t="shared" si="56"/>
        <v>44.8</v>
      </c>
    </row>
    <row r="545" spans="1:31" x14ac:dyDescent="0.2">
      <c r="A545" s="704" t="s">
        <v>5316</v>
      </c>
      <c r="B545" s="704" t="s">
        <v>4560</v>
      </c>
      <c r="C545" s="705" t="s">
        <v>5177</v>
      </c>
      <c r="D545" s="705" t="s">
        <v>4258</v>
      </c>
      <c r="E545" s="705" t="s">
        <v>5327</v>
      </c>
      <c r="F545" s="704" t="s">
        <v>5328</v>
      </c>
      <c r="G545" s="705" t="s">
        <v>3620</v>
      </c>
      <c r="H545" s="704">
        <v>303</v>
      </c>
      <c r="I545" s="704">
        <v>1</v>
      </c>
      <c r="J545" s="704">
        <v>16</v>
      </c>
      <c r="K545" s="704">
        <v>50</v>
      </c>
      <c r="L545" s="704">
        <v>16</v>
      </c>
      <c r="M545" s="704" t="s">
        <v>5324</v>
      </c>
      <c r="N545" s="705" t="s">
        <v>4820</v>
      </c>
      <c r="O545" s="704" t="s">
        <v>5329</v>
      </c>
      <c r="P545" s="704" t="s">
        <v>4816</v>
      </c>
      <c r="Q545" s="707">
        <v>41558</v>
      </c>
      <c r="R545" s="1">
        <v>3.21</v>
      </c>
      <c r="S545" s="1">
        <v>59.5</v>
      </c>
      <c r="V545" s="1">
        <v>33600</v>
      </c>
      <c r="W545" s="182">
        <f t="shared" si="57"/>
        <v>43.994999999999997</v>
      </c>
      <c r="X545" s="1" t="s">
        <v>4868</v>
      </c>
      <c r="AA545" s="183">
        <f t="shared" si="54"/>
        <v>4.3159663865546216</v>
      </c>
      <c r="AB545" s="183">
        <f t="shared" si="55"/>
        <v>2.8907647999999995</v>
      </c>
      <c r="AE545" s="183">
        <f t="shared" si="56"/>
        <v>44.8</v>
      </c>
    </row>
    <row r="546" spans="1:31" x14ac:dyDescent="0.2">
      <c r="A546" s="704" t="s">
        <v>5315</v>
      </c>
      <c r="B546" s="704" t="s">
        <v>4560</v>
      </c>
      <c r="C546" s="705" t="s">
        <v>5177</v>
      </c>
      <c r="D546" s="705" t="s">
        <v>2559</v>
      </c>
      <c r="E546" s="705" t="s">
        <v>5322</v>
      </c>
      <c r="F546" s="704" t="s">
        <v>5323</v>
      </c>
      <c r="G546" s="705" t="s">
        <v>3620</v>
      </c>
      <c r="H546" s="704">
        <v>303</v>
      </c>
      <c r="I546" s="704">
        <v>1</v>
      </c>
      <c r="J546" s="704">
        <v>17</v>
      </c>
      <c r="K546" s="704">
        <v>50</v>
      </c>
      <c r="L546" s="704">
        <v>17</v>
      </c>
      <c r="M546" s="704" t="s">
        <v>5324</v>
      </c>
      <c r="N546" s="705" t="s">
        <v>4820</v>
      </c>
      <c r="O546" s="704" t="s">
        <v>5325</v>
      </c>
      <c r="P546" s="704" t="s">
        <v>4807</v>
      </c>
      <c r="Q546" s="707">
        <v>41561</v>
      </c>
      <c r="R546" s="1">
        <v>3.21</v>
      </c>
      <c r="S546" s="1">
        <v>59.5</v>
      </c>
      <c r="V546" s="1">
        <v>33600</v>
      </c>
      <c r="W546" s="182">
        <f t="shared" si="57"/>
        <v>43.994999999999997</v>
      </c>
      <c r="X546" s="1" t="s">
        <v>4868</v>
      </c>
      <c r="AA546" s="183">
        <f t="shared" si="54"/>
        <v>4.5857142857142854</v>
      </c>
      <c r="AB546" s="183">
        <f t="shared" si="55"/>
        <v>3.0714375999999999</v>
      </c>
      <c r="AE546" s="183">
        <f t="shared" si="56"/>
        <v>47.599999999999994</v>
      </c>
    </row>
    <row r="547" spans="1:31" x14ac:dyDescent="0.2">
      <c r="A547" s="704" t="s">
        <v>5319</v>
      </c>
      <c r="B547" s="704" t="s">
        <v>4560</v>
      </c>
      <c r="C547" s="705" t="s">
        <v>5177</v>
      </c>
      <c r="D547" s="705" t="s">
        <v>2561</v>
      </c>
      <c r="E547" s="705" t="s">
        <v>5332</v>
      </c>
      <c r="F547" s="704" t="s">
        <v>5333</v>
      </c>
      <c r="G547" s="705" t="s">
        <v>3620</v>
      </c>
      <c r="H547" s="704">
        <v>303</v>
      </c>
      <c r="I547" s="704">
        <v>1</v>
      </c>
      <c r="J547" s="704">
        <v>17</v>
      </c>
      <c r="K547" s="704">
        <v>63</v>
      </c>
      <c r="L547" s="704">
        <v>17</v>
      </c>
      <c r="M547" s="704" t="s">
        <v>5324</v>
      </c>
      <c r="N547" s="705" t="s">
        <v>4820</v>
      </c>
      <c r="O547" s="704" t="s">
        <v>5334</v>
      </c>
      <c r="P547" s="704" t="s">
        <v>4816</v>
      </c>
      <c r="Q547" s="707">
        <v>41561</v>
      </c>
      <c r="R547" s="1">
        <v>3.21</v>
      </c>
      <c r="S547" s="1">
        <v>59.5</v>
      </c>
      <c r="V547" s="1">
        <v>33600</v>
      </c>
      <c r="W547" s="182">
        <f t="shared" si="57"/>
        <v>43.994999999999997</v>
      </c>
      <c r="X547" s="1" t="s">
        <v>4868</v>
      </c>
      <c r="AA547" s="183">
        <f t="shared" si="54"/>
        <v>5.7779999999999996</v>
      </c>
      <c r="AB547" s="183">
        <f t="shared" si="55"/>
        <v>3.0714375999999999</v>
      </c>
      <c r="AE547" s="183">
        <f t="shared" si="56"/>
        <v>47.599999999999994</v>
      </c>
    </row>
    <row r="548" spans="1:31" x14ac:dyDescent="0.2">
      <c r="A548" s="704" t="s">
        <v>5320</v>
      </c>
      <c r="B548" s="704" t="s">
        <v>4560</v>
      </c>
      <c r="C548" s="705" t="s">
        <v>5177</v>
      </c>
      <c r="D548" s="705" t="s">
        <v>4273</v>
      </c>
      <c r="E548" s="705" t="s">
        <v>5336</v>
      </c>
      <c r="F548" s="704" t="s">
        <v>5337</v>
      </c>
      <c r="G548" s="705" t="s">
        <v>3620</v>
      </c>
      <c r="H548" s="704">
        <v>303</v>
      </c>
      <c r="I548" s="704">
        <v>1</v>
      </c>
      <c r="J548" s="704">
        <v>16</v>
      </c>
      <c r="K548" s="704">
        <v>63</v>
      </c>
      <c r="L548" s="704">
        <v>16</v>
      </c>
      <c r="M548" s="704" t="s">
        <v>5324</v>
      </c>
      <c r="N548" s="705" t="s">
        <v>4820</v>
      </c>
      <c r="O548" s="704" t="s">
        <v>5338</v>
      </c>
      <c r="P548" s="704" t="s">
        <v>4804</v>
      </c>
      <c r="Q548" s="707">
        <v>41561</v>
      </c>
      <c r="R548" s="1">
        <v>3.21</v>
      </c>
      <c r="S548" s="1">
        <v>59.5</v>
      </c>
      <c r="V548" s="1">
        <v>33600</v>
      </c>
      <c r="W548" s="182">
        <f t="shared" si="57"/>
        <v>43.994999999999997</v>
      </c>
      <c r="X548" s="1" t="s">
        <v>4868</v>
      </c>
      <c r="AA548" s="183">
        <f t="shared" si="54"/>
        <v>5.4381176470588235</v>
      </c>
      <c r="AB548" s="183">
        <f t="shared" si="55"/>
        <v>2.8907647999999995</v>
      </c>
      <c r="AE548" s="183">
        <f t="shared" si="56"/>
        <v>44.8</v>
      </c>
    </row>
    <row r="549" spans="1:31" x14ac:dyDescent="0.2">
      <c r="A549" s="704" t="s">
        <v>5318</v>
      </c>
      <c r="B549" s="704" t="s">
        <v>4560</v>
      </c>
      <c r="C549" s="705" t="s">
        <v>5177</v>
      </c>
      <c r="D549" s="705" t="s">
        <v>4279</v>
      </c>
      <c r="E549" s="705" t="s">
        <v>4779</v>
      </c>
      <c r="F549" s="704" t="s">
        <v>4780</v>
      </c>
      <c r="G549" s="705" t="s">
        <v>3620</v>
      </c>
      <c r="H549" s="704">
        <v>303</v>
      </c>
      <c r="I549" s="704">
        <v>1</v>
      </c>
      <c r="J549" s="704">
        <v>19</v>
      </c>
      <c r="K549" s="704">
        <v>63</v>
      </c>
      <c r="L549" s="704">
        <v>17</v>
      </c>
      <c r="M549" s="704" t="s">
        <v>5324</v>
      </c>
      <c r="N549" s="705" t="s">
        <v>4820</v>
      </c>
      <c r="O549" s="704" t="s">
        <v>4781</v>
      </c>
      <c r="P549" s="704" t="s">
        <v>4807</v>
      </c>
      <c r="Q549" s="707">
        <v>41562</v>
      </c>
      <c r="R549" s="1">
        <v>3.21</v>
      </c>
      <c r="S549" s="1">
        <v>59.5</v>
      </c>
      <c r="V549" s="1">
        <v>33600</v>
      </c>
      <c r="W549" s="182">
        <f t="shared" si="57"/>
        <v>43.994999999999997</v>
      </c>
      <c r="X549" s="1" t="s">
        <v>4868</v>
      </c>
      <c r="AA549" s="183">
        <f t="shared" si="54"/>
        <v>6.4577647058823526</v>
      </c>
      <c r="AB549" s="183">
        <f t="shared" si="55"/>
        <v>3.4327831999999998</v>
      </c>
      <c r="AE549" s="183">
        <f t="shared" si="56"/>
        <v>53.199999999999996</v>
      </c>
    </row>
    <row r="550" spans="1:31" x14ac:dyDescent="0.2">
      <c r="A550" s="133" t="s">
        <v>5353</v>
      </c>
      <c r="B550" s="133" t="s">
        <v>4560</v>
      </c>
      <c r="C550" s="136" t="s">
        <v>5177</v>
      </c>
      <c r="D550" s="136" t="s">
        <v>4285</v>
      </c>
      <c r="E550" s="136" t="s">
        <v>5354</v>
      </c>
      <c r="F550" s="133" t="s">
        <v>3207</v>
      </c>
      <c r="G550" s="136" t="s">
        <v>3620</v>
      </c>
      <c r="H550" s="133">
        <v>303</v>
      </c>
      <c r="I550" s="133">
        <v>1</v>
      </c>
      <c r="J550" s="133">
        <v>345</v>
      </c>
      <c r="K550" s="133">
        <v>54</v>
      </c>
      <c r="L550" s="133">
        <v>275</v>
      </c>
      <c r="M550" s="133" t="s">
        <v>2039</v>
      </c>
      <c r="N550" s="136" t="s">
        <v>4911</v>
      </c>
      <c r="O550" s="133" t="s">
        <v>4451</v>
      </c>
      <c r="P550" s="133" t="s">
        <v>4807</v>
      </c>
      <c r="Q550" s="166">
        <v>41569</v>
      </c>
      <c r="R550" s="1">
        <v>3.21</v>
      </c>
      <c r="S550" s="1">
        <v>72</v>
      </c>
      <c r="V550" s="1">
        <v>33600</v>
      </c>
      <c r="W550" s="182">
        <f t="shared" si="57"/>
        <v>43.994999999999997</v>
      </c>
      <c r="X550" s="1" t="s">
        <v>4868</v>
      </c>
      <c r="AA550" s="183">
        <f>K550*100*R550*(J550)/(S550*1000)</f>
        <v>83.058750000000003</v>
      </c>
      <c r="AB550" s="183">
        <f t="shared" si="55"/>
        <v>62.332115999999999</v>
      </c>
      <c r="AE550" s="183">
        <f t="shared" si="56"/>
        <v>965.99999999999989</v>
      </c>
    </row>
    <row r="551" spans="1:31" ht="13.5" thickBot="1" x14ac:dyDescent="0.25">
      <c r="A551" s="704" t="s">
        <v>5286</v>
      </c>
      <c r="B551" s="704" t="s">
        <v>4560</v>
      </c>
      <c r="C551" s="705" t="s">
        <v>5177</v>
      </c>
      <c r="D551" s="705" t="s">
        <v>4288</v>
      </c>
      <c r="E551" s="705" t="s">
        <v>577</v>
      </c>
      <c r="F551" s="704" t="s">
        <v>578</v>
      </c>
      <c r="G551" s="705" t="s">
        <v>3620</v>
      </c>
      <c r="H551" s="704">
        <v>303</v>
      </c>
      <c r="I551" s="704">
        <v>1</v>
      </c>
      <c r="J551" s="704">
        <v>347.5</v>
      </c>
      <c r="K551" s="704">
        <v>45</v>
      </c>
      <c r="L551" s="704">
        <v>245</v>
      </c>
      <c r="M551" s="704" t="s">
        <v>5288</v>
      </c>
      <c r="N551" s="705" t="s">
        <v>4907</v>
      </c>
      <c r="O551" s="704" t="s">
        <v>3694</v>
      </c>
      <c r="P551" s="704" t="s">
        <v>4807</v>
      </c>
      <c r="Q551" s="707">
        <v>41577</v>
      </c>
      <c r="R551" s="308">
        <v>3.21</v>
      </c>
      <c r="S551" s="1">
        <v>59.5</v>
      </c>
      <c r="V551" s="1">
        <v>33600</v>
      </c>
      <c r="W551" s="182">
        <f t="shared" si="57"/>
        <v>43.994999999999997</v>
      </c>
      <c r="X551" s="1" t="s">
        <v>4868</v>
      </c>
      <c r="AA551" s="183">
        <f t="shared" si="54"/>
        <v>84.36365546218488</v>
      </c>
      <c r="AB551" s="183">
        <f t="shared" si="55"/>
        <v>62.783798000000004</v>
      </c>
      <c r="AE551" s="183">
        <f t="shared" si="56"/>
        <v>972.99999999999989</v>
      </c>
    </row>
    <row r="552" spans="1:31" x14ac:dyDescent="0.2">
      <c r="A552" s="704" t="s">
        <v>5359</v>
      </c>
      <c r="B552" s="704" t="s">
        <v>4560</v>
      </c>
      <c r="C552" s="705" t="s">
        <v>5177</v>
      </c>
      <c r="D552" s="705" t="s">
        <v>4292</v>
      </c>
      <c r="E552" s="705" t="s">
        <v>5360</v>
      </c>
      <c r="F552" s="704" t="s">
        <v>5361</v>
      </c>
      <c r="G552" s="705" t="s">
        <v>3620</v>
      </c>
      <c r="H552" s="704">
        <v>303</v>
      </c>
      <c r="I552" s="704">
        <v>1</v>
      </c>
      <c r="J552" s="704">
        <v>233</v>
      </c>
      <c r="K552" s="704">
        <v>54</v>
      </c>
      <c r="L552" s="704">
        <v>210</v>
      </c>
      <c r="M552" s="704" t="s">
        <v>5263</v>
      </c>
      <c r="N552" s="705" t="s">
        <v>4909</v>
      </c>
      <c r="O552" s="704" t="s">
        <v>1231</v>
      </c>
      <c r="P552" s="704" t="s">
        <v>5382</v>
      </c>
      <c r="Q552" s="707">
        <v>41586</v>
      </c>
      <c r="R552" s="1">
        <v>3.21</v>
      </c>
      <c r="S552" s="1">
        <v>59.5</v>
      </c>
      <c r="V552" s="1">
        <v>33600</v>
      </c>
      <c r="W552" s="182">
        <f t="shared" si="57"/>
        <v>43.994999999999997</v>
      </c>
      <c r="X552" s="1" t="s">
        <v>4868</v>
      </c>
      <c r="AA552" s="183">
        <f>K552*100*R552*(J552*I552)/(S552*1000)</f>
        <v>67.879361344537813</v>
      </c>
      <c r="AB552" s="183">
        <f>(V552*(J552*I552)*1.1)/9000*W552/1000</f>
        <v>42.096762400000003</v>
      </c>
      <c r="AE552" s="183">
        <f>J552*I552*(G552/100)</f>
        <v>652.4</v>
      </c>
    </row>
    <row r="553" spans="1:31" ht="13.5" thickBot="1" x14ac:dyDescent="0.25">
      <c r="A553" s="704" t="s">
        <v>5371</v>
      </c>
      <c r="B553" s="704" t="s">
        <v>4560</v>
      </c>
      <c r="C553" s="705" t="s">
        <v>5177</v>
      </c>
      <c r="D553" s="705" t="s">
        <v>2730</v>
      </c>
      <c r="E553" s="705" t="s">
        <v>5372</v>
      </c>
      <c r="F553" s="704" t="s">
        <v>2530</v>
      </c>
      <c r="G553" s="705" t="s">
        <v>3620</v>
      </c>
      <c r="H553" s="704">
        <v>303</v>
      </c>
      <c r="I553" s="704">
        <v>1</v>
      </c>
      <c r="J553" s="704">
        <v>121</v>
      </c>
      <c r="K553" s="704">
        <v>63</v>
      </c>
      <c r="L553" s="704">
        <v>121</v>
      </c>
      <c r="M553" s="704" t="s">
        <v>531</v>
      </c>
      <c r="N553" s="705" t="s">
        <v>3595</v>
      </c>
      <c r="O553" s="704" t="s">
        <v>5369</v>
      </c>
      <c r="P553" s="704" t="s">
        <v>2277</v>
      </c>
      <c r="Q553" s="707">
        <v>41591</v>
      </c>
      <c r="R553" s="308">
        <v>3.21</v>
      </c>
      <c r="S553" s="1">
        <v>59.5</v>
      </c>
      <c r="V553" s="1">
        <v>33600</v>
      </c>
      <c r="W553" s="182">
        <f t="shared" si="57"/>
        <v>43.994999999999997</v>
      </c>
      <c r="X553" s="1" t="s">
        <v>4868</v>
      </c>
      <c r="AA553" s="183">
        <f>K553*100*R553*(J553*I553)/(S553*1000)</f>
        <v>41.125764705882354</v>
      </c>
      <c r="AB553" s="183">
        <f>(V553*(J553*I553)*1.1)/9000*W553/1000</f>
        <v>21.8614088</v>
      </c>
      <c r="AE553" s="183">
        <f>J553*I553*(G553/100)</f>
        <v>338.79999999999995</v>
      </c>
    </row>
    <row r="554" spans="1:31" x14ac:dyDescent="0.2">
      <c r="A554" s="704" t="s">
        <v>5409</v>
      </c>
      <c r="B554" s="704" t="s">
        <v>4560</v>
      </c>
      <c r="C554" s="705" t="s">
        <v>5177</v>
      </c>
      <c r="D554" s="705" t="s">
        <v>4294</v>
      </c>
      <c r="E554" s="705" t="s">
        <v>5410</v>
      </c>
      <c r="F554" s="704">
        <v>250102</v>
      </c>
      <c r="G554" s="705" t="s">
        <v>3620</v>
      </c>
      <c r="H554" s="704">
        <v>303</v>
      </c>
      <c r="I554" s="704">
        <v>1</v>
      </c>
      <c r="J554" s="704">
        <v>275</v>
      </c>
      <c r="K554" s="704">
        <v>50</v>
      </c>
      <c r="L554" s="704">
        <v>275</v>
      </c>
      <c r="M554" s="704" t="s">
        <v>3602</v>
      </c>
      <c r="N554" s="705" t="s">
        <v>3622</v>
      </c>
      <c r="O554" s="704" t="s">
        <v>375</v>
      </c>
      <c r="P554" s="704" t="s">
        <v>4807</v>
      </c>
      <c r="Q554" s="707">
        <v>41610</v>
      </c>
    </row>
    <row r="555" spans="1:31" x14ac:dyDescent="0.2">
      <c r="A555" s="704" t="s">
        <v>5474</v>
      </c>
      <c r="B555" s="704" t="s">
        <v>4560</v>
      </c>
      <c r="C555" s="705" t="s">
        <v>5177</v>
      </c>
      <c r="D555" s="705" t="s">
        <v>4296</v>
      </c>
      <c r="E555" s="705" t="s">
        <v>5475</v>
      </c>
      <c r="F555" s="704" t="s">
        <v>5476</v>
      </c>
      <c r="G555" s="705" t="s">
        <v>3620</v>
      </c>
      <c r="H555" s="704">
        <v>303</v>
      </c>
      <c r="I555" s="704">
        <v>1</v>
      </c>
      <c r="J555" s="704">
        <v>270</v>
      </c>
      <c r="K555" s="704">
        <v>62</v>
      </c>
      <c r="L555" s="704">
        <v>270</v>
      </c>
      <c r="M555" s="704" t="s">
        <v>917</v>
      </c>
      <c r="N555" s="705" t="s">
        <v>2395</v>
      </c>
      <c r="O555" s="704" t="s">
        <v>4452</v>
      </c>
      <c r="P555" s="704" t="s">
        <v>4807</v>
      </c>
      <c r="Q555" s="707">
        <v>41617</v>
      </c>
    </row>
    <row r="556" spans="1:31" x14ac:dyDescent="0.2">
      <c r="A556" s="704" t="s">
        <v>5415</v>
      </c>
      <c r="B556" s="704" t="s">
        <v>4560</v>
      </c>
      <c r="C556" s="705" t="s">
        <v>5177</v>
      </c>
      <c r="D556" s="705" t="s">
        <v>4301</v>
      </c>
      <c r="E556" s="705" t="s">
        <v>1350</v>
      </c>
      <c r="F556" s="704" t="s">
        <v>1351</v>
      </c>
      <c r="G556" s="705" t="s">
        <v>3620</v>
      </c>
      <c r="H556" s="704">
        <v>303</v>
      </c>
      <c r="I556" s="704">
        <v>1</v>
      </c>
      <c r="J556" s="704">
        <v>50</v>
      </c>
      <c r="K556" s="704">
        <v>45</v>
      </c>
      <c r="L556" s="704">
        <v>50</v>
      </c>
      <c r="M556" s="704" t="s">
        <v>2731</v>
      </c>
      <c r="N556" s="705" t="s">
        <v>3612</v>
      </c>
      <c r="O556" s="704" t="s">
        <v>4451</v>
      </c>
      <c r="P556" s="704" t="s">
        <v>4807</v>
      </c>
      <c r="Q556" s="707">
        <v>41618</v>
      </c>
    </row>
    <row r="557" spans="1:31" x14ac:dyDescent="0.2">
      <c r="A557" s="133" t="s">
        <v>5527</v>
      </c>
      <c r="B557" s="133" t="s">
        <v>4560</v>
      </c>
      <c r="C557" s="136" t="s">
        <v>5177</v>
      </c>
      <c r="D557" s="136" t="s">
        <v>2638</v>
      </c>
      <c r="E557" s="136" t="s">
        <v>5478</v>
      </c>
      <c r="F557" s="133" t="s">
        <v>5333</v>
      </c>
      <c r="G557" s="136" t="s">
        <v>3620</v>
      </c>
      <c r="H557" s="133">
        <v>303</v>
      </c>
      <c r="I557" s="133">
        <v>1</v>
      </c>
      <c r="J557" s="133">
        <v>210</v>
      </c>
      <c r="K557" s="133">
        <v>63</v>
      </c>
      <c r="L557" s="133">
        <v>210</v>
      </c>
      <c r="M557" s="133" t="s">
        <v>2731</v>
      </c>
      <c r="N557" s="136"/>
      <c r="O557" s="133" t="s">
        <v>5528</v>
      </c>
      <c r="P557" s="133" t="s">
        <v>663</v>
      </c>
      <c r="Q557" s="166">
        <v>41628</v>
      </c>
    </row>
    <row r="558" spans="1:31" x14ac:dyDescent="0.2">
      <c r="A558" s="133" t="s">
        <v>5456</v>
      </c>
      <c r="B558" s="133" t="s">
        <v>4560</v>
      </c>
      <c r="C558" s="136" t="s">
        <v>5177</v>
      </c>
      <c r="D558" s="136" t="s">
        <v>4308</v>
      </c>
      <c r="E558" s="136" t="s">
        <v>5457</v>
      </c>
      <c r="F558" s="133" t="s">
        <v>5333</v>
      </c>
      <c r="G558" s="843">
        <v>140</v>
      </c>
      <c r="H558" s="846">
        <v>140</v>
      </c>
      <c r="I558" s="133">
        <v>1</v>
      </c>
      <c r="J558" s="133">
        <v>312.5</v>
      </c>
      <c r="K558" s="133">
        <v>63</v>
      </c>
      <c r="L558" s="133">
        <v>625</v>
      </c>
      <c r="M558" s="133" t="s">
        <v>5459</v>
      </c>
      <c r="N558" s="136" t="s">
        <v>2395</v>
      </c>
      <c r="O558" s="133" t="s">
        <v>5460</v>
      </c>
      <c r="P558" s="133" t="s">
        <v>4807</v>
      </c>
      <c r="Q558" s="166">
        <v>41653</v>
      </c>
      <c r="R558" s="1">
        <v>1.61</v>
      </c>
      <c r="S558" s="1">
        <v>59.5</v>
      </c>
      <c r="V558" s="1">
        <v>16800</v>
      </c>
      <c r="W558" s="182">
        <f>41.9*1.05</f>
        <v>43.994999999999997</v>
      </c>
      <c r="X558" s="1" t="s">
        <v>4868</v>
      </c>
      <c r="AA558" s="183">
        <f>K558*100*R558*(J558*I558)/(S558*1000)</f>
        <v>53.272058823529413</v>
      </c>
      <c r="AB558" s="183">
        <f>(V558*(J558*I558)*1.1)/9000*W558/1000</f>
        <v>28.230125000000001</v>
      </c>
      <c r="AE558" s="183">
        <f>J558*I558*(G558/100)</f>
        <v>437.5</v>
      </c>
    </row>
    <row r="559" spans="1:31" x14ac:dyDescent="0.2">
      <c r="A559" s="133" t="s">
        <v>5456</v>
      </c>
      <c r="B559" s="133" t="s">
        <v>4560</v>
      </c>
      <c r="C559" s="136" t="s">
        <v>5177</v>
      </c>
      <c r="D559" s="136" t="s">
        <v>5573</v>
      </c>
      <c r="E559" s="136" t="s">
        <v>5457</v>
      </c>
      <c r="F559" s="133" t="s">
        <v>5333</v>
      </c>
      <c r="G559" s="843">
        <v>140</v>
      </c>
      <c r="H559" s="846">
        <v>140</v>
      </c>
      <c r="I559" s="133">
        <v>1</v>
      </c>
      <c r="J559" s="133">
        <v>312.5</v>
      </c>
      <c r="K559" s="133">
        <v>63</v>
      </c>
      <c r="L559" s="133">
        <v>625</v>
      </c>
      <c r="M559" s="133" t="s">
        <v>5459</v>
      </c>
      <c r="N559" s="136" t="s">
        <v>2395</v>
      </c>
      <c r="O559" s="133" t="s">
        <v>5460</v>
      </c>
      <c r="P559" s="133" t="s">
        <v>4807</v>
      </c>
      <c r="Q559" s="166">
        <v>41653</v>
      </c>
      <c r="R559" s="1">
        <v>1.61</v>
      </c>
      <c r="S559" s="1">
        <v>59.5</v>
      </c>
      <c r="V559" s="1">
        <v>16800</v>
      </c>
      <c r="W559" s="182">
        <f>41.9*1.05</f>
        <v>43.994999999999997</v>
      </c>
      <c r="X559" s="1" t="s">
        <v>4868</v>
      </c>
      <c r="AA559" s="183">
        <f>K559*100*R559*(J559*I559)/(S559*1000)</f>
        <v>53.272058823529413</v>
      </c>
      <c r="AB559" s="183">
        <f>(V559*(J559*I559)*1.1)/9000*W559/1000</f>
        <v>28.230125000000001</v>
      </c>
      <c r="AE559" s="183">
        <f>J559*I559*(G559/100)</f>
        <v>437.5</v>
      </c>
    </row>
    <row r="560" spans="1:31" x14ac:dyDescent="0.2">
      <c r="A560" s="133" t="s">
        <v>5505</v>
      </c>
      <c r="B560" s="133" t="s">
        <v>4560</v>
      </c>
      <c r="C560" s="136" t="s">
        <v>5177</v>
      </c>
      <c r="D560" s="136" t="s">
        <v>878</v>
      </c>
      <c r="E560" s="136" t="s">
        <v>3624</v>
      </c>
      <c r="F560" s="133" t="s">
        <v>1551</v>
      </c>
      <c r="G560" s="136" t="s">
        <v>3620</v>
      </c>
      <c r="H560" s="133">
        <v>303</v>
      </c>
      <c r="I560" s="133">
        <v>1</v>
      </c>
      <c r="J560" s="133">
        <v>161</v>
      </c>
      <c r="K560" s="133">
        <v>50</v>
      </c>
      <c r="L560" s="133">
        <v>150</v>
      </c>
      <c r="M560" s="133" t="s">
        <v>2731</v>
      </c>
      <c r="N560" s="136"/>
      <c r="O560" s="133" t="s">
        <v>5584</v>
      </c>
      <c r="P560" s="133" t="s">
        <v>4816</v>
      </c>
      <c r="Q560" s="166">
        <v>41656</v>
      </c>
      <c r="R560" s="1">
        <v>3.21</v>
      </c>
      <c r="S560" s="1">
        <v>59.5</v>
      </c>
      <c r="V560" s="1">
        <v>33600</v>
      </c>
      <c r="W560" s="182">
        <f>41.9*1.05</f>
        <v>43.994999999999997</v>
      </c>
      <c r="X560" s="1" t="s">
        <v>4868</v>
      </c>
      <c r="AA560" s="183">
        <f>K560*100*R560*(J560*I560)/(S560*1000)</f>
        <v>43.429411764705883</v>
      </c>
      <c r="AB560" s="183">
        <f>(V560*(J560*I560)*1.1)/9000*W560/1000</f>
        <v>29.088320800000002</v>
      </c>
      <c r="AE560" s="183">
        <f>J560*I560*(G560/100)</f>
        <v>450.79999999999995</v>
      </c>
    </row>
    <row r="561" spans="1:31" ht="13.5" thickBot="1" x14ac:dyDescent="0.25">
      <c r="A561" s="133" t="s">
        <v>5609</v>
      </c>
      <c r="B561" s="133" t="s">
        <v>4560</v>
      </c>
      <c r="C561" s="136" t="s">
        <v>5177</v>
      </c>
      <c r="D561" s="136" t="s">
        <v>3784</v>
      </c>
      <c r="E561" s="136" t="s">
        <v>5610</v>
      </c>
      <c r="F561" s="133" t="s">
        <v>3662</v>
      </c>
      <c r="G561" s="136" t="s">
        <v>3620</v>
      </c>
      <c r="H561" s="133">
        <v>303</v>
      </c>
      <c r="I561" s="133">
        <v>1</v>
      </c>
      <c r="J561" s="133">
        <v>135</v>
      </c>
      <c r="K561" s="133">
        <v>45</v>
      </c>
      <c r="L561" s="133">
        <v>175</v>
      </c>
      <c r="M561" s="133" t="s">
        <v>2636</v>
      </c>
      <c r="N561" s="136" t="s">
        <v>2660</v>
      </c>
      <c r="O561" s="133" t="s">
        <v>4451</v>
      </c>
      <c r="P561" s="133" t="s">
        <v>4816</v>
      </c>
      <c r="Q561" s="166">
        <v>41667</v>
      </c>
      <c r="R561" s="308">
        <v>3.21</v>
      </c>
      <c r="S561" s="1">
        <v>72</v>
      </c>
      <c r="V561" s="1">
        <v>33600</v>
      </c>
      <c r="W561" s="182">
        <f>41.9*1.05</f>
        <v>43.994999999999997</v>
      </c>
      <c r="X561" s="1" t="s">
        <v>4868</v>
      </c>
      <c r="AA561" s="183">
        <f>K561*100*R561*(J561*I561)/(S561*1000)</f>
        <v>27.084375000000001</v>
      </c>
      <c r="AB561" s="183">
        <f>(V561*(J561*I561)*1.1)/9000*W561/1000</f>
        <v>24.390827999999999</v>
      </c>
      <c r="AE561" s="183">
        <f>J561*I561*(G561/100)</f>
        <v>378</v>
      </c>
    </row>
    <row r="562" spans="1:31" x14ac:dyDescent="0.2">
      <c r="A562" s="7224" t="s">
        <v>1386</v>
      </c>
      <c r="B562" s="7225"/>
      <c r="C562" s="7225"/>
      <c r="D562" s="7225"/>
      <c r="E562" s="7225"/>
      <c r="F562" s="7225"/>
      <c r="G562" s="7225"/>
      <c r="H562" s="7225"/>
      <c r="I562" s="7225"/>
      <c r="J562" s="7225"/>
      <c r="K562" s="7225"/>
      <c r="L562" s="7225"/>
      <c r="M562" s="7225"/>
      <c r="N562" s="7225"/>
      <c r="O562" s="7225"/>
      <c r="P562" s="7225"/>
      <c r="Q562" s="7226"/>
      <c r="W562" s="182"/>
      <c r="AA562" s="183"/>
      <c r="AB562" s="183"/>
      <c r="AE562" s="183"/>
    </row>
    <row r="563" spans="1:31" x14ac:dyDescent="0.2">
      <c r="A563" s="133" t="s">
        <v>5632</v>
      </c>
      <c r="B563" s="133" t="s">
        <v>4560</v>
      </c>
      <c r="C563" s="136" t="s">
        <v>5640</v>
      </c>
      <c r="D563" s="136" t="s">
        <v>1651</v>
      </c>
      <c r="E563" s="136" t="s">
        <v>3618</v>
      </c>
      <c r="F563" s="133" t="s">
        <v>3619</v>
      </c>
      <c r="G563" s="136" t="s">
        <v>3620</v>
      </c>
      <c r="H563" s="133">
        <v>303</v>
      </c>
      <c r="I563" s="133">
        <v>1</v>
      </c>
      <c r="J563" s="133">
        <v>210</v>
      </c>
      <c r="K563" s="133">
        <v>45</v>
      </c>
      <c r="L563" s="133">
        <v>210</v>
      </c>
      <c r="M563" s="133" t="s">
        <v>3621</v>
      </c>
      <c r="N563" s="136" t="s">
        <v>3403</v>
      </c>
      <c r="O563" s="133" t="s">
        <v>3623</v>
      </c>
      <c r="P563" s="133" t="s">
        <v>663</v>
      </c>
      <c r="Q563" s="166">
        <v>41673</v>
      </c>
      <c r="R563" s="1">
        <v>3.21</v>
      </c>
      <c r="S563" s="1">
        <v>59.5</v>
      </c>
      <c r="V563" s="1">
        <v>33600</v>
      </c>
      <c r="W563" s="182">
        <f t="shared" ref="W563:W583" si="58">41.9*1.05</f>
        <v>43.994999999999997</v>
      </c>
      <c r="X563" s="1" t="s">
        <v>4868</v>
      </c>
      <c r="AA563" s="183">
        <f t="shared" ref="AA563:AA571" si="59">K563*100*R563*(J563*I563)/(S563*1000)</f>
        <v>50.982352941176472</v>
      </c>
      <c r="AB563" s="183">
        <f t="shared" ref="AB563:AB571" si="60">(V563*(J563*I563)*1.1)/9000*W563/1000</f>
        <v>37.941288</v>
      </c>
      <c r="AE563" s="183">
        <f t="shared" ref="AE563:AE571" si="61">J563*I563*(G563/100)</f>
        <v>588</v>
      </c>
    </row>
    <row r="564" spans="1:31" x14ac:dyDescent="0.2">
      <c r="A564" s="133" t="s">
        <v>5645</v>
      </c>
      <c r="B564" s="133" t="s">
        <v>4560</v>
      </c>
      <c r="C564" s="136" t="s">
        <v>5640</v>
      </c>
      <c r="D564" s="136" t="s">
        <v>1634</v>
      </c>
      <c r="E564" s="136" t="s">
        <v>5354</v>
      </c>
      <c r="F564" s="133" t="s">
        <v>3207</v>
      </c>
      <c r="G564" s="136" t="s">
        <v>3620</v>
      </c>
      <c r="H564" s="133">
        <v>303</v>
      </c>
      <c r="I564" s="133">
        <v>1</v>
      </c>
      <c r="J564" s="133">
        <v>203</v>
      </c>
      <c r="K564" s="133">
        <v>54</v>
      </c>
      <c r="L564" s="133">
        <v>1100</v>
      </c>
      <c r="M564" s="133" t="s">
        <v>5646</v>
      </c>
      <c r="N564" s="136" t="s">
        <v>1818</v>
      </c>
      <c r="O564" s="133" t="s">
        <v>4451</v>
      </c>
      <c r="P564" s="133" t="s">
        <v>4816</v>
      </c>
      <c r="Q564" s="166">
        <v>41684</v>
      </c>
      <c r="R564" s="1">
        <v>3.21</v>
      </c>
      <c r="S564" s="1">
        <v>72</v>
      </c>
      <c r="V564" s="1">
        <v>33600</v>
      </c>
      <c r="W564" s="182">
        <f t="shared" si="58"/>
        <v>43.994999999999997</v>
      </c>
      <c r="X564" s="1" t="s">
        <v>4868</v>
      </c>
      <c r="AA564" s="183">
        <f t="shared" si="59"/>
        <v>48.872250000000001</v>
      </c>
      <c r="AB564" s="183">
        <f t="shared" si="60"/>
        <v>36.676578399999997</v>
      </c>
      <c r="AE564" s="183">
        <f t="shared" si="61"/>
        <v>568.4</v>
      </c>
    </row>
    <row r="565" spans="1:31" ht="13.5" thickBot="1" x14ac:dyDescent="0.25">
      <c r="A565" s="133" t="s">
        <v>5645</v>
      </c>
      <c r="B565" s="133" t="s">
        <v>4560</v>
      </c>
      <c r="C565" s="136" t="s">
        <v>5640</v>
      </c>
      <c r="D565" s="136" t="s">
        <v>2726</v>
      </c>
      <c r="E565" s="136" t="s">
        <v>5354</v>
      </c>
      <c r="F565" s="133" t="s">
        <v>3207</v>
      </c>
      <c r="G565" s="136" t="s">
        <v>3620</v>
      </c>
      <c r="H565" s="133">
        <v>303</v>
      </c>
      <c r="I565" s="133">
        <v>1</v>
      </c>
      <c r="J565" s="133">
        <v>335</v>
      </c>
      <c r="K565" s="133">
        <v>54</v>
      </c>
      <c r="L565" s="133">
        <v>1100</v>
      </c>
      <c r="M565" s="133" t="s">
        <v>5646</v>
      </c>
      <c r="N565" s="136" t="s">
        <v>1818</v>
      </c>
      <c r="O565" s="133" t="s">
        <v>5724</v>
      </c>
      <c r="P565" s="133" t="s">
        <v>4807</v>
      </c>
      <c r="Q565" s="166">
        <v>41697</v>
      </c>
      <c r="R565" s="308">
        <v>3.21</v>
      </c>
      <c r="S565" s="1">
        <v>72</v>
      </c>
      <c r="V565" s="1">
        <v>33600</v>
      </c>
      <c r="W565" s="182">
        <f t="shared" si="58"/>
        <v>43.994999999999997</v>
      </c>
      <c r="X565" s="1" t="s">
        <v>4868</v>
      </c>
      <c r="AA565" s="183">
        <f t="shared" si="59"/>
        <v>80.651250000000005</v>
      </c>
      <c r="AB565" s="183">
        <f t="shared" si="60"/>
        <v>60.525388000000007</v>
      </c>
      <c r="AE565" s="183">
        <f t="shared" si="61"/>
        <v>937.99999999999989</v>
      </c>
    </row>
    <row r="566" spans="1:31" x14ac:dyDescent="0.2">
      <c r="A566" s="133" t="s">
        <v>5645</v>
      </c>
      <c r="B566" s="133" t="s">
        <v>4560</v>
      </c>
      <c r="C566" s="136" t="s">
        <v>5640</v>
      </c>
      <c r="D566" s="136" t="s">
        <v>1641</v>
      </c>
      <c r="E566" s="136" t="s">
        <v>5354</v>
      </c>
      <c r="F566" s="133" t="s">
        <v>3207</v>
      </c>
      <c r="G566" s="136" t="s">
        <v>3620</v>
      </c>
      <c r="H566" s="133">
        <v>303</v>
      </c>
      <c r="I566" s="133">
        <v>1</v>
      </c>
      <c r="J566" s="133">
        <v>280</v>
      </c>
      <c r="K566" s="133">
        <v>54</v>
      </c>
      <c r="L566" s="133">
        <v>1100</v>
      </c>
      <c r="M566" s="133" t="s">
        <v>5646</v>
      </c>
      <c r="N566" s="136" t="s">
        <v>1818</v>
      </c>
      <c r="O566" s="133" t="s">
        <v>5724</v>
      </c>
      <c r="P566" s="133" t="s">
        <v>4807</v>
      </c>
      <c r="Q566" s="166">
        <v>41705</v>
      </c>
      <c r="R566" s="1">
        <v>3.21</v>
      </c>
      <c r="S566" s="1">
        <v>72</v>
      </c>
      <c r="V566" s="1">
        <v>33600</v>
      </c>
      <c r="W566" s="182">
        <f t="shared" si="58"/>
        <v>43.994999999999997</v>
      </c>
      <c r="X566" s="1" t="s">
        <v>4868</v>
      </c>
      <c r="AA566" s="183">
        <f t="shared" si="59"/>
        <v>67.41</v>
      </c>
      <c r="AB566" s="183">
        <f t="shared" si="60"/>
        <v>50.588383999999991</v>
      </c>
      <c r="AE566" s="183">
        <f t="shared" si="61"/>
        <v>784</v>
      </c>
    </row>
    <row r="567" spans="1:31" x14ac:dyDescent="0.2">
      <c r="A567" s="133" t="s">
        <v>5645</v>
      </c>
      <c r="B567" s="133" t="s">
        <v>4560</v>
      </c>
      <c r="C567" s="136" t="s">
        <v>5640</v>
      </c>
      <c r="D567" s="136" t="s">
        <v>3704</v>
      </c>
      <c r="E567" s="136" t="s">
        <v>5354</v>
      </c>
      <c r="F567" s="133" t="s">
        <v>3207</v>
      </c>
      <c r="G567" s="136" t="s">
        <v>3620</v>
      </c>
      <c r="H567" s="133">
        <v>303</v>
      </c>
      <c r="I567" s="133">
        <v>1</v>
      </c>
      <c r="J567" s="133">
        <v>280</v>
      </c>
      <c r="K567" s="133">
        <v>54</v>
      </c>
      <c r="L567" s="133">
        <v>1100</v>
      </c>
      <c r="M567" s="133" t="s">
        <v>5646</v>
      </c>
      <c r="N567" s="136" t="s">
        <v>1818</v>
      </c>
      <c r="O567" s="133" t="s">
        <v>5724</v>
      </c>
      <c r="P567" s="133" t="s">
        <v>4816</v>
      </c>
      <c r="Q567" s="166">
        <v>41716</v>
      </c>
      <c r="R567" s="1">
        <v>3.21</v>
      </c>
      <c r="S567" s="1">
        <v>72</v>
      </c>
      <c r="V567" s="1">
        <v>33600</v>
      </c>
      <c r="W567" s="182">
        <f t="shared" si="58"/>
        <v>43.994999999999997</v>
      </c>
      <c r="X567" s="1" t="s">
        <v>4868</v>
      </c>
      <c r="AA567" s="183">
        <f t="shared" si="59"/>
        <v>67.41</v>
      </c>
      <c r="AB567" s="183">
        <f t="shared" si="60"/>
        <v>50.588383999999991</v>
      </c>
      <c r="AE567" s="183">
        <f t="shared" si="61"/>
        <v>784</v>
      </c>
    </row>
    <row r="568" spans="1:31" x14ac:dyDescent="0.2">
      <c r="A568" s="133" t="s">
        <v>5623</v>
      </c>
      <c r="B568" s="133" t="s">
        <v>4560</v>
      </c>
      <c r="C568" s="136" t="s">
        <v>5640</v>
      </c>
      <c r="D568" s="136" t="s">
        <v>1645</v>
      </c>
      <c r="E568" s="136" t="s">
        <v>5624</v>
      </c>
      <c r="F568" s="133" t="s">
        <v>5625</v>
      </c>
      <c r="G568" s="844" t="s">
        <v>3636</v>
      </c>
      <c r="H568" s="133">
        <v>151</v>
      </c>
      <c r="I568" s="133">
        <v>1</v>
      </c>
      <c r="J568" s="133">
        <v>3.6</v>
      </c>
      <c r="K568" s="133">
        <v>54</v>
      </c>
      <c r="L568" s="133">
        <v>6.6</v>
      </c>
      <c r="M568" s="133" t="s">
        <v>917</v>
      </c>
      <c r="N568" s="136" t="s">
        <v>4820</v>
      </c>
      <c r="O568" s="133" t="s">
        <v>5710</v>
      </c>
      <c r="P568" s="133" t="s">
        <v>4807</v>
      </c>
      <c r="Q568" s="166">
        <v>41716</v>
      </c>
      <c r="R568" s="1">
        <v>1.61</v>
      </c>
      <c r="S568" s="1">
        <v>72</v>
      </c>
      <c r="V568" s="1">
        <v>16800</v>
      </c>
      <c r="W568" s="182">
        <f t="shared" si="58"/>
        <v>43.994999999999997</v>
      </c>
      <c r="X568" s="1" t="s">
        <v>4868</v>
      </c>
      <c r="AA568" s="183">
        <f t="shared" si="59"/>
        <v>0.43470000000000003</v>
      </c>
      <c r="AB568" s="183">
        <f t="shared" si="60"/>
        <v>0.32521103999999995</v>
      </c>
      <c r="AE568" s="183">
        <f t="shared" si="61"/>
        <v>5.22</v>
      </c>
    </row>
    <row r="569" spans="1:31" x14ac:dyDescent="0.2">
      <c r="A569" s="133" t="s">
        <v>5623</v>
      </c>
      <c r="B569" s="133" t="s">
        <v>4560</v>
      </c>
      <c r="C569" s="136" t="s">
        <v>5640</v>
      </c>
      <c r="D569" s="136" t="s">
        <v>1650</v>
      </c>
      <c r="E569" s="136" t="s">
        <v>5624</v>
      </c>
      <c r="F569" s="133" t="s">
        <v>5625</v>
      </c>
      <c r="G569" s="844" t="s">
        <v>3636</v>
      </c>
      <c r="H569" s="133">
        <v>151</v>
      </c>
      <c r="I569" s="133">
        <v>1</v>
      </c>
      <c r="J569" s="133">
        <v>3.6</v>
      </c>
      <c r="K569" s="133">
        <v>54</v>
      </c>
      <c r="L569" s="133">
        <v>6.6</v>
      </c>
      <c r="M569" s="133" t="s">
        <v>917</v>
      </c>
      <c r="N569" s="136" t="s">
        <v>4820</v>
      </c>
      <c r="O569" s="133" t="s">
        <v>5710</v>
      </c>
      <c r="P569" s="133" t="s">
        <v>4807</v>
      </c>
      <c r="Q569" s="166">
        <v>41716</v>
      </c>
      <c r="R569" s="1">
        <v>1.61</v>
      </c>
      <c r="S569" s="1">
        <v>72</v>
      </c>
      <c r="V569" s="1">
        <v>16800</v>
      </c>
      <c r="W569" s="182">
        <f t="shared" si="58"/>
        <v>43.994999999999997</v>
      </c>
      <c r="X569" s="1" t="s">
        <v>4868</v>
      </c>
      <c r="AA569" s="183">
        <f t="shared" si="59"/>
        <v>0.43470000000000003</v>
      </c>
      <c r="AB569" s="183">
        <f t="shared" si="60"/>
        <v>0.32521103999999995</v>
      </c>
      <c r="AE569" s="183">
        <f t="shared" si="61"/>
        <v>5.22</v>
      </c>
    </row>
    <row r="570" spans="1:31" x14ac:dyDescent="0.2">
      <c r="A570" s="133" t="s">
        <v>5770</v>
      </c>
      <c r="B570" s="133" t="s">
        <v>4560</v>
      </c>
      <c r="C570" s="136" t="s">
        <v>5640</v>
      </c>
      <c r="D570" s="136" t="s">
        <v>2447</v>
      </c>
      <c r="E570" s="136" t="s">
        <v>5182</v>
      </c>
      <c r="F570" s="133" t="s">
        <v>3635</v>
      </c>
      <c r="G570" s="136" t="s">
        <v>3636</v>
      </c>
      <c r="H570" s="133">
        <v>151</v>
      </c>
      <c r="I570" s="133">
        <v>1</v>
      </c>
      <c r="J570" s="133">
        <v>280</v>
      </c>
      <c r="K570" s="133">
        <v>54</v>
      </c>
      <c r="L570" s="133">
        <v>550</v>
      </c>
      <c r="M570" s="133" t="s">
        <v>2731</v>
      </c>
      <c r="N570" s="136"/>
      <c r="O570" s="133" t="s">
        <v>5788</v>
      </c>
      <c r="P570" s="133" t="s">
        <v>4816</v>
      </c>
      <c r="Q570" s="166">
        <v>41726</v>
      </c>
      <c r="R570" s="1">
        <v>1.61</v>
      </c>
      <c r="S570" s="1">
        <v>72</v>
      </c>
      <c r="V570" s="1">
        <v>16800</v>
      </c>
      <c r="W570" s="182">
        <f t="shared" si="58"/>
        <v>43.994999999999997</v>
      </c>
      <c r="X570" s="1" t="s">
        <v>4868</v>
      </c>
      <c r="AA570" s="183">
        <f t="shared" si="59"/>
        <v>33.81</v>
      </c>
      <c r="AB570" s="183">
        <f t="shared" si="60"/>
        <v>25.294191999999995</v>
      </c>
      <c r="AE570" s="183">
        <f t="shared" si="61"/>
        <v>406</v>
      </c>
    </row>
    <row r="571" spans="1:31" ht="13.5" thickBot="1" x14ac:dyDescent="0.25">
      <c r="A571" s="133" t="s">
        <v>5770</v>
      </c>
      <c r="B571" s="133" t="s">
        <v>4560</v>
      </c>
      <c r="C571" s="136" t="s">
        <v>5640</v>
      </c>
      <c r="D571" s="136" t="s">
        <v>2449</v>
      </c>
      <c r="E571" s="136" t="s">
        <v>5182</v>
      </c>
      <c r="F571" s="133" t="s">
        <v>3635</v>
      </c>
      <c r="G571" s="136" t="s">
        <v>3636</v>
      </c>
      <c r="H571" s="133">
        <v>151</v>
      </c>
      <c r="I571" s="133">
        <v>1</v>
      </c>
      <c r="J571" s="133">
        <v>280</v>
      </c>
      <c r="K571" s="133">
        <v>54</v>
      </c>
      <c r="L571" s="133">
        <v>550</v>
      </c>
      <c r="M571" s="133" t="s">
        <v>2731</v>
      </c>
      <c r="N571" s="136"/>
      <c r="O571" s="133" t="s">
        <v>5788</v>
      </c>
      <c r="P571" s="133" t="s">
        <v>4816</v>
      </c>
      <c r="Q571" s="166">
        <v>41726</v>
      </c>
      <c r="R571" s="308">
        <v>1.61</v>
      </c>
      <c r="S571" s="1">
        <v>72</v>
      </c>
      <c r="V571" s="1">
        <v>16800</v>
      </c>
      <c r="W571" s="182">
        <f t="shared" si="58"/>
        <v>43.994999999999997</v>
      </c>
      <c r="X571" s="1" t="s">
        <v>4868</v>
      </c>
      <c r="AA571" s="183">
        <f t="shared" si="59"/>
        <v>33.81</v>
      </c>
      <c r="AB571" s="183">
        <f t="shared" si="60"/>
        <v>25.294191999999995</v>
      </c>
      <c r="AE571" s="183">
        <f t="shared" si="61"/>
        <v>406</v>
      </c>
    </row>
    <row r="572" spans="1:31" x14ac:dyDescent="0.2">
      <c r="A572" s="133" t="s">
        <v>5804</v>
      </c>
      <c r="B572" s="133" t="s">
        <v>4560</v>
      </c>
      <c r="C572" s="136" t="s">
        <v>5640</v>
      </c>
      <c r="D572" s="136" t="s">
        <v>2451</v>
      </c>
      <c r="E572" s="136" t="s">
        <v>5192</v>
      </c>
      <c r="F572" s="133" t="s">
        <v>1039</v>
      </c>
      <c r="G572" s="136" t="s">
        <v>3620</v>
      </c>
      <c r="H572" s="133">
        <v>303</v>
      </c>
      <c r="I572" s="133">
        <v>1</v>
      </c>
      <c r="J572" s="133">
        <v>115</v>
      </c>
      <c r="K572" s="133">
        <v>45</v>
      </c>
      <c r="L572" s="133">
        <v>115</v>
      </c>
      <c r="M572" s="133" t="s">
        <v>3602</v>
      </c>
      <c r="N572" s="136" t="s">
        <v>3612</v>
      </c>
      <c r="O572" s="133" t="s">
        <v>5805</v>
      </c>
      <c r="P572" s="133" t="s">
        <v>4816</v>
      </c>
      <c r="Q572" s="166">
        <v>41731</v>
      </c>
      <c r="R572" s="1">
        <v>3.21</v>
      </c>
      <c r="S572" s="1">
        <v>72</v>
      </c>
      <c r="V572" s="1">
        <v>33600</v>
      </c>
      <c r="W572" s="182">
        <f t="shared" si="58"/>
        <v>43.994999999999997</v>
      </c>
      <c r="X572" s="1" t="s">
        <v>4868</v>
      </c>
      <c r="AA572" s="183">
        <f>K572*100*R572*(J572*I572)/(S572*1000)</f>
        <v>23.071874999999999</v>
      </c>
      <c r="AB572" s="183">
        <f>(V572*(J572*I572)*1.1)/9000*W572/1000</f>
        <v>20.777372</v>
      </c>
      <c r="AE572" s="183">
        <f>J572*I572*(G572/100)</f>
        <v>322</v>
      </c>
    </row>
    <row r="573" spans="1:31" x14ac:dyDescent="0.2">
      <c r="A573" s="133" t="s">
        <v>5941</v>
      </c>
      <c r="B573" s="133" t="s">
        <v>4560</v>
      </c>
      <c r="C573" s="136" t="s">
        <v>5640</v>
      </c>
      <c r="D573" s="136" t="s">
        <v>2200</v>
      </c>
      <c r="E573" s="136" t="s">
        <v>5556</v>
      </c>
      <c r="F573" s="133" t="s">
        <v>5557</v>
      </c>
      <c r="G573" s="136" t="s">
        <v>3620</v>
      </c>
      <c r="H573" s="133">
        <v>303</v>
      </c>
      <c r="I573" s="133">
        <v>1</v>
      </c>
      <c r="J573" s="133">
        <v>40</v>
      </c>
      <c r="K573" s="133">
        <v>50</v>
      </c>
      <c r="L573" s="133">
        <v>40</v>
      </c>
      <c r="M573" s="133" t="s">
        <v>5821</v>
      </c>
      <c r="N573" s="136"/>
      <c r="O573" s="133" t="s">
        <v>5820</v>
      </c>
      <c r="P573" s="133" t="s">
        <v>4816</v>
      </c>
      <c r="Q573" s="166">
        <v>41732</v>
      </c>
      <c r="R573" s="1">
        <v>3.21</v>
      </c>
      <c r="S573" s="1">
        <v>59.5</v>
      </c>
      <c r="V573" s="1">
        <v>33600</v>
      </c>
      <c r="W573" s="182">
        <f t="shared" si="58"/>
        <v>43.994999999999997</v>
      </c>
      <c r="X573" s="1" t="s">
        <v>4868</v>
      </c>
      <c r="AA573" s="183">
        <f>K573*100*R573*(J573*I573)/(S573*1000)</f>
        <v>10.789915966386555</v>
      </c>
      <c r="AB573" s="183">
        <f>(V573*(J573*I573)*1.1)/9000*W573/1000</f>
        <v>7.2269120000000004</v>
      </c>
      <c r="AE573" s="183">
        <f>J573*I573*(G573/100)</f>
        <v>112</v>
      </c>
    </row>
    <row r="574" spans="1:31" ht="13.5" thickBot="1" x14ac:dyDescent="0.25">
      <c r="A574" s="133" t="s">
        <v>5814</v>
      </c>
      <c r="B574" s="133" t="s">
        <v>4560</v>
      </c>
      <c r="C574" s="136" t="s">
        <v>5640</v>
      </c>
      <c r="D574" s="136" t="s">
        <v>2547</v>
      </c>
      <c r="E574" s="136" t="s">
        <v>5828</v>
      </c>
      <c r="F574" s="133" t="s">
        <v>5815</v>
      </c>
      <c r="G574" s="136" t="s">
        <v>3620</v>
      </c>
      <c r="H574" s="133">
        <v>303</v>
      </c>
      <c r="I574" s="133">
        <v>1</v>
      </c>
      <c r="J574" s="133">
        <v>188</v>
      </c>
      <c r="K574" s="133">
        <v>46</v>
      </c>
      <c r="L574" s="133">
        <v>280</v>
      </c>
      <c r="M574" s="133" t="s">
        <v>5811</v>
      </c>
      <c r="N574" s="136"/>
      <c r="O574" s="133" t="s">
        <v>5715</v>
      </c>
      <c r="P574" s="133" t="s">
        <v>4807</v>
      </c>
      <c r="Q574" s="166">
        <v>41738</v>
      </c>
      <c r="R574" s="308">
        <v>3.21</v>
      </c>
      <c r="S574" s="1">
        <v>100</v>
      </c>
      <c r="V574" s="1">
        <v>33600</v>
      </c>
      <c r="W574" s="182">
        <f t="shared" si="58"/>
        <v>43.994999999999997</v>
      </c>
      <c r="X574" s="1" t="s">
        <v>4868</v>
      </c>
      <c r="AA574" s="183">
        <f>K574*100*R574*(J574*I574)/(S574*1000)</f>
        <v>27.760079999999999</v>
      </c>
      <c r="AB574" s="183">
        <f>(V574*(J574*I574)*1.1)/9000*W574/1000</f>
        <v>33.966486400000001</v>
      </c>
      <c r="AE574" s="183">
        <f>J574*I574*(G574/100)</f>
        <v>526.4</v>
      </c>
    </row>
    <row r="575" spans="1:31" x14ac:dyDescent="0.2">
      <c r="A575" s="133"/>
      <c r="B575" s="7224" t="s">
        <v>1386</v>
      </c>
      <c r="C575" s="7225"/>
      <c r="D575" s="7225"/>
      <c r="E575" s="7225"/>
      <c r="F575" s="7225"/>
      <c r="G575" s="7225"/>
      <c r="H575" s="7225"/>
      <c r="I575" s="7225"/>
      <c r="J575" s="7225"/>
      <c r="K575" s="7225"/>
      <c r="L575" s="7225"/>
      <c r="M575" s="7225"/>
      <c r="N575" s="7225"/>
      <c r="O575" s="7225"/>
      <c r="P575" s="7225"/>
      <c r="Q575" s="7225"/>
      <c r="R575" s="7226"/>
      <c r="W575" s="182"/>
      <c r="AA575" s="183"/>
      <c r="AB575" s="183"/>
      <c r="AE575" s="183"/>
    </row>
    <row r="576" spans="1:31" x14ac:dyDescent="0.2">
      <c r="A576" s="133" t="s">
        <v>6039</v>
      </c>
      <c r="B576" s="133" t="s">
        <v>4560</v>
      </c>
      <c r="C576" s="136" t="s">
        <v>6062</v>
      </c>
      <c r="D576" s="136" t="s">
        <v>1651</v>
      </c>
      <c r="E576" s="136" t="s">
        <v>6040</v>
      </c>
      <c r="F576" s="133" t="s">
        <v>3611</v>
      </c>
      <c r="G576" s="136" t="s">
        <v>3620</v>
      </c>
      <c r="H576" s="133">
        <v>303</v>
      </c>
      <c r="I576" s="133">
        <v>1</v>
      </c>
      <c r="J576" s="133">
        <v>135</v>
      </c>
      <c r="K576" s="133">
        <v>54</v>
      </c>
      <c r="L576" s="133">
        <v>135</v>
      </c>
      <c r="M576" s="133" t="s">
        <v>6041</v>
      </c>
      <c r="N576" s="136" t="s">
        <v>3595</v>
      </c>
      <c r="O576" s="133" t="s">
        <v>6042</v>
      </c>
      <c r="P576" s="133" t="s">
        <v>4807</v>
      </c>
      <c r="Q576" s="133">
        <v>0.36150462962962965</v>
      </c>
      <c r="R576" s="1">
        <v>3.21</v>
      </c>
      <c r="S576" s="1">
        <v>72</v>
      </c>
      <c r="V576" s="1">
        <v>33600</v>
      </c>
      <c r="W576" s="182">
        <f t="shared" si="58"/>
        <v>43.994999999999997</v>
      </c>
      <c r="X576" s="1" t="s">
        <v>4868</v>
      </c>
      <c r="AA576" s="183">
        <f>K576*100*R576*(J576*I576)/(S576*1000)</f>
        <v>32.501249999999999</v>
      </c>
      <c r="AB576" s="183">
        <f>(V576*(J576*I576)*1.1)/9000*W576/1000</f>
        <v>24.390827999999999</v>
      </c>
      <c r="AE576" s="183">
        <f>J576*I576*(G576/100)</f>
        <v>378</v>
      </c>
    </row>
    <row r="577" spans="1:31" ht="13.5" thickBot="1" x14ac:dyDescent="0.25">
      <c r="A577" s="133" t="s">
        <v>6094</v>
      </c>
      <c r="B577" s="133" t="s">
        <v>4560</v>
      </c>
      <c r="C577" s="136" t="s">
        <v>6062</v>
      </c>
      <c r="D577" s="136" t="s">
        <v>1634</v>
      </c>
      <c r="E577" s="136" t="s">
        <v>5606</v>
      </c>
      <c r="F577" s="133" t="s">
        <v>5607</v>
      </c>
      <c r="G577" s="136" t="s">
        <v>3620</v>
      </c>
      <c r="H577" s="133">
        <v>303</v>
      </c>
      <c r="I577" s="133">
        <v>1</v>
      </c>
      <c r="J577" s="133">
        <v>60</v>
      </c>
      <c r="K577" s="133">
        <v>45</v>
      </c>
      <c r="L577" s="133">
        <v>50</v>
      </c>
      <c r="M577" s="133" t="s">
        <v>6058</v>
      </c>
      <c r="N577" s="136" t="s">
        <v>3633</v>
      </c>
      <c r="O577" s="133" t="s">
        <v>6081</v>
      </c>
      <c r="P577" s="133" t="s">
        <v>4807</v>
      </c>
      <c r="Q577" s="166">
        <v>41836</v>
      </c>
      <c r="R577" s="308">
        <v>3.21</v>
      </c>
      <c r="S577" s="1">
        <v>72</v>
      </c>
      <c r="V577" s="1">
        <v>33600</v>
      </c>
      <c r="W577" s="182">
        <f t="shared" si="58"/>
        <v>43.994999999999997</v>
      </c>
      <c r="X577" s="1" t="s">
        <v>4868</v>
      </c>
      <c r="AA577" s="183">
        <f t="shared" ref="AA577:AA588" si="62">K577*100*R577*(J577*I577)/(S577*1000)</f>
        <v>12.0375</v>
      </c>
      <c r="AB577" s="183">
        <f t="shared" ref="AB577:AB588" si="63">(V577*(J577*I577)*1.1)/9000*W577/1000</f>
        <v>10.840368</v>
      </c>
      <c r="AE577" s="183">
        <f t="shared" ref="AE577:AE588" si="64">J577*I577*(G577/100)</f>
        <v>168</v>
      </c>
    </row>
    <row r="578" spans="1:31" x14ac:dyDescent="0.2">
      <c r="A578" s="133" t="s">
        <v>6069</v>
      </c>
      <c r="B578" s="133" t="s">
        <v>4560</v>
      </c>
      <c r="C578" s="136" t="s">
        <v>6062</v>
      </c>
      <c r="D578" s="136" t="s">
        <v>2726</v>
      </c>
      <c r="E578" s="136" t="s">
        <v>3618</v>
      </c>
      <c r="F578" s="133" t="s">
        <v>3619</v>
      </c>
      <c r="G578" s="136" t="s">
        <v>3620</v>
      </c>
      <c r="H578" s="133">
        <v>303</v>
      </c>
      <c r="I578" s="133">
        <v>1</v>
      </c>
      <c r="J578" s="133">
        <v>175</v>
      </c>
      <c r="K578" s="133">
        <v>45</v>
      </c>
      <c r="L578" s="133">
        <v>175</v>
      </c>
      <c r="M578" s="133" t="s">
        <v>3621</v>
      </c>
      <c r="N578" s="136" t="s">
        <v>2660</v>
      </c>
      <c r="O578" s="133" t="s">
        <v>3623</v>
      </c>
      <c r="P578" s="133" t="s">
        <v>4816</v>
      </c>
      <c r="Q578" s="166">
        <v>41851</v>
      </c>
      <c r="R578" s="1">
        <v>3.21</v>
      </c>
      <c r="S578" s="1">
        <v>72</v>
      </c>
      <c r="V578" s="1">
        <v>33600</v>
      </c>
      <c r="W578" s="182">
        <f t="shared" si="58"/>
        <v>43.994999999999997</v>
      </c>
      <c r="X578" s="1" t="s">
        <v>4868</v>
      </c>
      <c r="AA578" s="183">
        <f t="shared" si="62"/>
        <v>35.109375</v>
      </c>
      <c r="AB578" s="183">
        <f t="shared" si="63"/>
        <v>31.617740000000001</v>
      </c>
      <c r="AE578" s="183">
        <f t="shared" si="64"/>
        <v>489.99999999999994</v>
      </c>
    </row>
    <row r="579" spans="1:31" x14ac:dyDescent="0.2">
      <c r="A579" s="133" t="s">
        <v>6138</v>
      </c>
      <c r="B579" s="133" t="s">
        <v>4560</v>
      </c>
      <c r="C579" s="136" t="s">
        <v>6062</v>
      </c>
      <c r="D579" s="136" t="s">
        <v>1641</v>
      </c>
      <c r="E579" s="136" t="s">
        <v>6144</v>
      </c>
      <c r="F579" s="133" t="s">
        <v>6145</v>
      </c>
      <c r="G579" s="136" t="s">
        <v>3620</v>
      </c>
      <c r="H579" s="133">
        <v>303</v>
      </c>
      <c r="I579" s="133">
        <v>1</v>
      </c>
      <c r="J579" s="133">
        <v>27.5</v>
      </c>
      <c r="K579" s="133">
        <v>45</v>
      </c>
      <c r="L579" s="133">
        <v>27.5</v>
      </c>
      <c r="M579" s="133" t="s">
        <v>6058</v>
      </c>
      <c r="N579" s="136" t="s">
        <v>4833</v>
      </c>
      <c r="O579" s="133" t="s">
        <v>6141</v>
      </c>
      <c r="P579" s="133" t="s">
        <v>4807</v>
      </c>
      <c r="Q579" s="166">
        <v>41857</v>
      </c>
      <c r="R579" s="1">
        <v>3.21</v>
      </c>
      <c r="S579" s="1">
        <v>72</v>
      </c>
      <c r="V579" s="1">
        <v>33600</v>
      </c>
      <c r="W579" s="182">
        <f t="shared" si="58"/>
        <v>43.994999999999997</v>
      </c>
      <c r="X579" s="1" t="s">
        <v>4868</v>
      </c>
      <c r="AA579" s="183">
        <f t="shared" si="62"/>
        <v>5.5171875000000004</v>
      </c>
      <c r="AB579" s="183">
        <f t="shared" si="63"/>
        <v>4.968502</v>
      </c>
      <c r="AE579" s="183">
        <f t="shared" si="64"/>
        <v>77</v>
      </c>
    </row>
    <row r="580" spans="1:31" x14ac:dyDescent="0.2">
      <c r="A580" s="133" t="s">
        <v>6137</v>
      </c>
      <c r="B580" s="133" t="s">
        <v>4560</v>
      </c>
      <c r="C580" s="136" t="s">
        <v>6062</v>
      </c>
      <c r="D580" s="136" t="s">
        <v>3704</v>
      </c>
      <c r="E580" s="136" t="s">
        <v>6142</v>
      </c>
      <c r="F580" s="133" t="s">
        <v>6143</v>
      </c>
      <c r="G580" s="136" t="s">
        <v>3620</v>
      </c>
      <c r="H580" s="133">
        <v>303</v>
      </c>
      <c r="I580" s="133">
        <v>1</v>
      </c>
      <c r="J580" s="133">
        <v>55</v>
      </c>
      <c r="K580" s="133">
        <v>45</v>
      </c>
      <c r="L580" s="133">
        <v>55</v>
      </c>
      <c r="M580" s="133" t="s">
        <v>6058</v>
      </c>
      <c r="N580" s="136" t="s">
        <v>3633</v>
      </c>
      <c r="O580" s="133" t="s">
        <v>6141</v>
      </c>
      <c r="P580" s="133" t="s">
        <v>4807</v>
      </c>
      <c r="Q580" s="166">
        <v>41859</v>
      </c>
      <c r="R580" s="286">
        <v>3.21</v>
      </c>
      <c r="S580" s="1">
        <v>72</v>
      </c>
      <c r="V580" s="1">
        <v>33600</v>
      </c>
      <c r="W580" s="182">
        <f t="shared" si="58"/>
        <v>43.994999999999997</v>
      </c>
      <c r="X580" s="1" t="s">
        <v>4868</v>
      </c>
      <c r="AA580" s="183">
        <f t="shared" si="62"/>
        <v>11.034375000000001</v>
      </c>
      <c r="AB580" s="183">
        <f t="shared" si="63"/>
        <v>9.9370039999999999</v>
      </c>
      <c r="AE580" s="183">
        <f t="shared" si="64"/>
        <v>154</v>
      </c>
    </row>
    <row r="581" spans="1:31" ht="13.5" thickBot="1" x14ac:dyDescent="0.25">
      <c r="A581" s="133" t="s">
        <v>6136</v>
      </c>
      <c r="B581" s="133" t="s">
        <v>4560</v>
      </c>
      <c r="C581" s="136" t="s">
        <v>6062</v>
      </c>
      <c r="D581" s="136" t="s">
        <v>1645</v>
      </c>
      <c r="E581" s="136" t="s">
        <v>6139</v>
      </c>
      <c r="F581" s="133" t="s">
        <v>6140</v>
      </c>
      <c r="G581" s="136" t="s">
        <v>3620</v>
      </c>
      <c r="H581" s="133">
        <v>303</v>
      </c>
      <c r="I581" s="133">
        <v>1</v>
      </c>
      <c r="J581" s="133">
        <v>55</v>
      </c>
      <c r="K581" s="133">
        <v>45</v>
      </c>
      <c r="L581" s="133">
        <v>55</v>
      </c>
      <c r="M581" s="133" t="s">
        <v>6058</v>
      </c>
      <c r="N581" s="136" t="s">
        <v>3633</v>
      </c>
      <c r="O581" s="133" t="s">
        <v>6141</v>
      </c>
      <c r="P581" s="133" t="s">
        <v>4807</v>
      </c>
      <c r="Q581" s="166">
        <v>41863</v>
      </c>
      <c r="R581" s="308">
        <v>3.21</v>
      </c>
      <c r="S581" s="1">
        <v>72</v>
      </c>
      <c r="V581" s="1">
        <v>33600</v>
      </c>
      <c r="W581" s="182">
        <f t="shared" si="58"/>
        <v>43.994999999999997</v>
      </c>
      <c r="X581" s="1" t="s">
        <v>4868</v>
      </c>
      <c r="AA581" s="183">
        <f t="shared" si="62"/>
        <v>11.034375000000001</v>
      </c>
      <c r="AB581" s="183">
        <f t="shared" si="63"/>
        <v>9.9370039999999999</v>
      </c>
      <c r="AE581" s="183">
        <f t="shared" si="64"/>
        <v>154</v>
      </c>
    </row>
    <row r="582" spans="1:31" x14ac:dyDescent="0.2">
      <c r="A582" s="133" t="s">
        <v>6219</v>
      </c>
      <c r="B582" s="133" t="s">
        <v>4560</v>
      </c>
      <c r="C582" s="136" t="s">
        <v>6062</v>
      </c>
      <c r="D582" s="136" t="s">
        <v>2447</v>
      </c>
      <c r="E582" s="136" t="s">
        <v>5223</v>
      </c>
      <c r="F582" s="133" t="s">
        <v>6220</v>
      </c>
      <c r="G582" s="136" t="s">
        <v>3620</v>
      </c>
      <c r="H582" s="133">
        <v>303</v>
      </c>
      <c r="I582" s="133">
        <v>1</v>
      </c>
      <c r="J582" s="133">
        <v>115</v>
      </c>
      <c r="K582" s="133">
        <v>45</v>
      </c>
      <c r="L582" s="133">
        <v>110</v>
      </c>
      <c r="M582" s="133" t="s">
        <v>6058</v>
      </c>
      <c r="N582" s="136" t="s">
        <v>3403</v>
      </c>
      <c r="O582" s="133" t="s">
        <v>6221</v>
      </c>
      <c r="P582" s="133" t="s">
        <v>4807</v>
      </c>
      <c r="Q582" s="166">
        <v>41901</v>
      </c>
      <c r="R582" s="1">
        <v>3.21</v>
      </c>
      <c r="S582" s="1">
        <v>72</v>
      </c>
      <c r="V582" s="1">
        <v>33600</v>
      </c>
      <c r="W582" s="182">
        <f t="shared" si="58"/>
        <v>43.994999999999997</v>
      </c>
      <c r="X582" s="1" t="s">
        <v>4868</v>
      </c>
      <c r="AA582" s="183">
        <f t="shared" si="62"/>
        <v>23.071874999999999</v>
      </c>
      <c r="AB582" s="183">
        <f t="shared" si="63"/>
        <v>20.777372</v>
      </c>
      <c r="AE582" s="183">
        <f t="shared" si="64"/>
        <v>322</v>
      </c>
    </row>
    <row r="583" spans="1:31" x14ac:dyDescent="0.2">
      <c r="A583" s="133" t="s">
        <v>6230</v>
      </c>
      <c r="B583" s="133" t="s">
        <v>4560</v>
      </c>
      <c r="C583" s="136" t="s">
        <v>6062</v>
      </c>
      <c r="D583" s="136" t="s">
        <v>2451</v>
      </c>
      <c r="E583" s="136" t="s">
        <v>6231</v>
      </c>
      <c r="F583" s="133" t="s">
        <v>1106</v>
      </c>
      <c r="G583" s="136" t="s">
        <v>3620</v>
      </c>
      <c r="H583" s="133">
        <v>303</v>
      </c>
      <c r="I583" s="133">
        <v>1</v>
      </c>
      <c r="J583" s="133">
        <v>28</v>
      </c>
      <c r="K583" s="133">
        <v>45</v>
      </c>
      <c r="L583" s="133">
        <v>28</v>
      </c>
      <c r="M583" s="133" t="s">
        <v>6232</v>
      </c>
      <c r="N583" s="136" t="s">
        <v>3633</v>
      </c>
      <c r="O583" s="133" t="s">
        <v>6228</v>
      </c>
      <c r="P583" s="133" t="s">
        <v>4807</v>
      </c>
      <c r="Q583" s="166">
        <v>41905</v>
      </c>
      <c r="R583" s="1">
        <v>3.21</v>
      </c>
      <c r="S583" s="1">
        <v>72</v>
      </c>
      <c r="V583" s="1">
        <v>33600</v>
      </c>
      <c r="W583" s="182">
        <f t="shared" si="58"/>
        <v>43.994999999999997</v>
      </c>
      <c r="X583" s="1" t="s">
        <v>4868</v>
      </c>
      <c r="AA583" s="183">
        <f t="shared" si="62"/>
        <v>5.6174999999999997</v>
      </c>
      <c r="AB583" s="183">
        <f t="shared" si="63"/>
        <v>5.0588384000000008</v>
      </c>
      <c r="AE583" s="183">
        <f t="shared" si="64"/>
        <v>78.399999999999991</v>
      </c>
    </row>
    <row r="584" spans="1:31" x14ac:dyDescent="0.2">
      <c r="A584" s="133" t="s">
        <v>6233</v>
      </c>
      <c r="B584" s="133" t="s">
        <v>4560</v>
      </c>
      <c r="C584" s="136" t="s">
        <v>6062</v>
      </c>
      <c r="D584" s="136" t="s">
        <v>2200</v>
      </c>
      <c r="E584" s="136" t="s">
        <v>6234</v>
      </c>
      <c r="F584" s="133" t="s">
        <v>1336</v>
      </c>
      <c r="G584" s="136" t="s">
        <v>3620</v>
      </c>
      <c r="H584" s="133">
        <v>303</v>
      </c>
      <c r="I584" s="133">
        <v>1</v>
      </c>
      <c r="J584" s="133">
        <v>28</v>
      </c>
      <c r="K584" s="133">
        <v>45</v>
      </c>
      <c r="L584" s="133">
        <v>28</v>
      </c>
      <c r="M584" s="133" t="s">
        <v>6232</v>
      </c>
      <c r="N584" s="136" t="s">
        <v>3633</v>
      </c>
      <c r="O584" s="133" t="s">
        <v>6228</v>
      </c>
      <c r="P584" s="133" t="s">
        <v>4807</v>
      </c>
      <c r="Q584" s="166">
        <v>41906</v>
      </c>
      <c r="R584" s="1">
        <v>3.21</v>
      </c>
      <c r="S584" s="1">
        <v>72</v>
      </c>
      <c r="V584" s="1">
        <v>33600</v>
      </c>
      <c r="W584" s="182">
        <f t="shared" ref="W584:W595" si="65">41.9*1.05</f>
        <v>43.994999999999997</v>
      </c>
      <c r="X584" s="1" t="s">
        <v>4868</v>
      </c>
      <c r="AA584" s="183">
        <f t="shared" si="62"/>
        <v>5.6174999999999997</v>
      </c>
      <c r="AB584" s="183">
        <f t="shared" si="63"/>
        <v>5.0588384000000008</v>
      </c>
      <c r="AE584" s="183">
        <f t="shared" si="64"/>
        <v>78.399999999999991</v>
      </c>
    </row>
    <row r="585" spans="1:31" ht="13.5" thickBot="1" x14ac:dyDescent="0.25">
      <c r="A585" s="133" t="s">
        <v>6264</v>
      </c>
      <c r="B585" s="133" t="s">
        <v>4560</v>
      </c>
      <c r="C585" s="136" t="s">
        <v>6062</v>
      </c>
      <c r="D585" s="136" t="s">
        <v>2547</v>
      </c>
      <c r="E585" s="136" t="s">
        <v>6235</v>
      </c>
      <c r="F585" s="133" t="s">
        <v>646</v>
      </c>
      <c r="G585" s="136" t="s">
        <v>3620</v>
      </c>
      <c r="H585" s="133">
        <v>303</v>
      </c>
      <c r="I585" s="133">
        <v>1</v>
      </c>
      <c r="J585" s="133">
        <v>28</v>
      </c>
      <c r="K585" s="133">
        <v>54</v>
      </c>
      <c r="L585" s="133">
        <v>28</v>
      </c>
      <c r="M585" s="133" t="s">
        <v>6232</v>
      </c>
      <c r="N585" s="136" t="s">
        <v>3633</v>
      </c>
      <c r="O585" s="133" t="s">
        <v>6228</v>
      </c>
      <c r="P585" s="133" t="s">
        <v>4807</v>
      </c>
      <c r="Q585" s="166">
        <v>41911</v>
      </c>
      <c r="R585" s="308">
        <v>3.21</v>
      </c>
      <c r="S585" s="1">
        <v>72</v>
      </c>
      <c r="V585" s="1">
        <v>33600</v>
      </c>
      <c r="W585" s="182">
        <f t="shared" si="65"/>
        <v>43.994999999999997</v>
      </c>
      <c r="X585" s="1" t="s">
        <v>4868</v>
      </c>
      <c r="AA585" s="183">
        <f t="shared" si="62"/>
        <v>6.7409999999999997</v>
      </c>
      <c r="AB585" s="183">
        <f t="shared" si="63"/>
        <v>5.0588384000000008</v>
      </c>
      <c r="AE585" s="183">
        <f t="shared" si="64"/>
        <v>78.399999999999991</v>
      </c>
    </row>
    <row r="586" spans="1:31" x14ac:dyDescent="0.2">
      <c r="A586" s="133" t="s">
        <v>6275</v>
      </c>
      <c r="B586" s="133" t="s">
        <v>4560</v>
      </c>
      <c r="C586" s="136" t="s">
        <v>6062</v>
      </c>
      <c r="D586" s="136" t="s">
        <v>2549</v>
      </c>
      <c r="E586" s="136" t="s">
        <v>5783</v>
      </c>
      <c r="F586" s="133" t="s">
        <v>5784</v>
      </c>
      <c r="G586" s="136" t="s">
        <v>3620</v>
      </c>
      <c r="H586" s="133">
        <v>303</v>
      </c>
      <c r="I586" s="133">
        <v>1</v>
      </c>
      <c r="J586" s="133">
        <v>159</v>
      </c>
      <c r="K586" s="133">
        <v>45</v>
      </c>
      <c r="L586" s="133">
        <v>145</v>
      </c>
      <c r="M586" s="133" t="s">
        <v>917</v>
      </c>
      <c r="N586" s="136" t="s">
        <v>3612</v>
      </c>
      <c r="O586" s="133" t="s">
        <v>6295</v>
      </c>
      <c r="P586" s="133" t="s">
        <v>4816</v>
      </c>
      <c r="Q586" s="166">
        <v>41927</v>
      </c>
      <c r="R586" s="1">
        <v>3.21</v>
      </c>
      <c r="S586" s="1">
        <v>59.5</v>
      </c>
      <c r="V586" s="1">
        <v>33600</v>
      </c>
      <c r="W586" s="182">
        <f t="shared" si="65"/>
        <v>43.994999999999997</v>
      </c>
      <c r="X586" s="1" t="s">
        <v>4868</v>
      </c>
      <c r="AA586" s="183">
        <f t="shared" si="62"/>
        <v>38.600924369747901</v>
      </c>
      <c r="AB586" s="183">
        <f t="shared" si="63"/>
        <v>28.726975200000005</v>
      </c>
      <c r="AE586" s="183">
        <f t="shared" si="64"/>
        <v>445.2</v>
      </c>
    </row>
    <row r="587" spans="1:31" x14ac:dyDescent="0.2">
      <c r="A587" s="133" t="s">
        <v>6290</v>
      </c>
      <c r="B587" s="133" t="s">
        <v>4560</v>
      </c>
      <c r="C587" s="136" t="s">
        <v>6062</v>
      </c>
      <c r="D587" s="136" t="s">
        <v>2212</v>
      </c>
      <c r="E587" s="136" t="s">
        <v>6291</v>
      </c>
      <c r="F587" s="133" t="s">
        <v>6292</v>
      </c>
      <c r="G587" s="136" t="s">
        <v>3620</v>
      </c>
      <c r="H587" s="133">
        <v>303</v>
      </c>
      <c r="I587" s="133">
        <v>1</v>
      </c>
      <c r="J587" s="133">
        <v>175</v>
      </c>
      <c r="K587" s="133">
        <v>45</v>
      </c>
      <c r="L587" s="133">
        <v>175</v>
      </c>
      <c r="M587" s="133" t="s">
        <v>3630</v>
      </c>
      <c r="N587" s="136" t="s">
        <v>2660</v>
      </c>
      <c r="O587" s="133" t="s">
        <v>6287</v>
      </c>
      <c r="P587" s="133" t="s">
        <v>663</v>
      </c>
      <c r="Q587" s="166">
        <v>41934</v>
      </c>
      <c r="R587" s="1">
        <v>3.21</v>
      </c>
      <c r="S587" s="1">
        <v>59.5</v>
      </c>
      <c r="V587" s="1">
        <v>33600</v>
      </c>
      <c r="W587" s="182">
        <f t="shared" si="65"/>
        <v>43.994999999999997</v>
      </c>
      <c r="X587" s="1" t="s">
        <v>4868</v>
      </c>
      <c r="AA587" s="183">
        <f t="shared" si="62"/>
        <v>42.485294117647058</v>
      </c>
      <c r="AB587" s="183">
        <f t="shared" si="63"/>
        <v>31.617740000000001</v>
      </c>
      <c r="AE587" s="183">
        <f t="shared" si="64"/>
        <v>489.99999999999994</v>
      </c>
    </row>
    <row r="588" spans="1:31" x14ac:dyDescent="0.2">
      <c r="A588" s="133" t="s">
        <v>6353</v>
      </c>
      <c r="B588" s="133" t="s">
        <v>4560</v>
      </c>
      <c r="C588" s="136" t="s">
        <v>6062</v>
      </c>
      <c r="D588" s="136" t="s">
        <v>4258</v>
      </c>
      <c r="E588" s="136" t="s">
        <v>6165</v>
      </c>
      <c r="F588" s="133" t="s">
        <v>6167</v>
      </c>
      <c r="G588" s="136" t="s">
        <v>3620</v>
      </c>
      <c r="H588" s="133">
        <v>303</v>
      </c>
      <c r="I588" s="133">
        <v>1</v>
      </c>
      <c r="J588" s="133">
        <v>35</v>
      </c>
      <c r="K588" s="133">
        <v>45</v>
      </c>
      <c r="L588" s="133">
        <v>33</v>
      </c>
      <c r="M588" s="133" t="s">
        <v>6257</v>
      </c>
      <c r="N588" s="136" t="s">
        <v>4833</v>
      </c>
      <c r="O588" s="133" t="s">
        <v>6352</v>
      </c>
      <c r="P588" s="133" t="s">
        <v>663</v>
      </c>
      <c r="Q588" s="166">
        <v>41935</v>
      </c>
      <c r="R588" s="1">
        <v>3.21</v>
      </c>
      <c r="S588" s="1">
        <v>59.5</v>
      </c>
      <c r="V588" s="1">
        <v>33600</v>
      </c>
      <c r="W588" s="182">
        <f t="shared" si="65"/>
        <v>43.994999999999997</v>
      </c>
      <c r="X588" s="1" t="s">
        <v>4868</v>
      </c>
      <c r="AA588" s="183">
        <f t="shared" si="62"/>
        <v>8.4970588235294109</v>
      </c>
      <c r="AB588" s="183">
        <f t="shared" si="63"/>
        <v>6.3235479999999988</v>
      </c>
      <c r="AE588" s="183">
        <f t="shared" si="64"/>
        <v>98</v>
      </c>
    </row>
    <row r="589" spans="1:31" x14ac:dyDescent="0.2">
      <c r="A589" s="133" t="s">
        <v>6243</v>
      </c>
      <c r="B589" s="133" t="s">
        <v>4560</v>
      </c>
      <c r="C589" s="136" t="s">
        <v>6062</v>
      </c>
      <c r="D589" s="136" t="s">
        <v>2561</v>
      </c>
      <c r="E589" s="136" t="s">
        <v>2543</v>
      </c>
      <c r="F589" s="133" t="s">
        <v>4209</v>
      </c>
      <c r="G589" s="136" t="s">
        <v>3620</v>
      </c>
      <c r="H589" s="133">
        <v>303</v>
      </c>
      <c r="I589" s="133">
        <v>1</v>
      </c>
      <c r="J589" s="133">
        <v>24</v>
      </c>
      <c r="K589" s="133">
        <v>45</v>
      </c>
      <c r="L589" s="133">
        <v>24</v>
      </c>
      <c r="M589" s="133" t="s">
        <v>6232</v>
      </c>
      <c r="N589" s="136" t="s">
        <v>3633</v>
      </c>
      <c r="O589" s="133" t="s">
        <v>6372</v>
      </c>
      <c r="P589" s="133" t="s">
        <v>4816</v>
      </c>
      <c r="Q589" s="166">
        <v>41939</v>
      </c>
      <c r="R589" s="1">
        <v>3.21</v>
      </c>
      <c r="S589" s="1">
        <v>59.5</v>
      </c>
      <c r="V589" s="1">
        <v>33600</v>
      </c>
      <c r="W589" s="182">
        <f t="shared" si="65"/>
        <v>43.994999999999997</v>
      </c>
      <c r="X589" s="1" t="s">
        <v>4868</v>
      </c>
      <c r="AA589" s="183">
        <f t="shared" ref="AA589:AA595" si="66">K589*100*R589*(J589*I589)/(S589*1000)</f>
        <v>5.8265546218487394</v>
      </c>
      <c r="AB589" s="183">
        <f t="shared" ref="AB589:AB595" si="67">(V589*(J589*I589)*1.1)/9000*W589/1000</f>
        <v>4.3361472000000001</v>
      </c>
      <c r="AE589" s="183">
        <f t="shared" ref="AE589:AE595" si="68">J589*I589*(G589/100)</f>
        <v>67.199999999999989</v>
      </c>
    </row>
    <row r="590" spans="1:31" ht="13.5" thickBot="1" x14ac:dyDescent="0.25">
      <c r="A590" s="133" t="s">
        <v>6350</v>
      </c>
      <c r="B590" s="133" t="s">
        <v>4560</v>
      </c>
      <c r="C590" s="136" t="s">
        <v>6062</v>
      </c>
      <c r="D590" s="136" t="s">
        <v>2559</v>
      </c>
      <c r="E590" s="136" t="s">
        <v>6164</v>
      </c>
      <c r="F590" s="133" t="s">
        <v>6166</v>
      </c>
      <c r="G590" s="136" t="s">
        <v>3620</v>
      </c>
      <c r="H590" s="133">
        <v>303</v>
      </c>
      <c r="I590" s="133">
        <v>1</v>
      </c>
      <c r="J590" s="133">
        <v>55</v>
      </c>
      <c r="K590" s="133">
        <v>45</v>
      </c>
      <c r="L590" s="133">
        <v>55</v>
      </c>
      <c r="M590" s="133" t="s">
        <v>6257</v>
      </c>
      <c r="N590" s="136" t="s">
        <v>4833</v>
      </c>
      <c r="O590" s="133" t="s">
        <v>6352</v>
      </c>
      <c r="P590" s="133" t="s">
        <v>4816</v>
      </c>
      <c r="Q590" s="166">
        <v>41936</v>
      </c>
      <c r="R590" s="308">
        <v>3.21</v>
      </c>
      <c r="S590" s="1">
        <v>59.5</v>
      </c>
      <c r="V590" s="1">
        <v>33600</v>
      </c>
      <c r="W590" s="182">
        <f t="shared" si="65"/>
        <v>43.994999999999997</v>
      </c>
      <c r="X590" s="1" t="s">
        <v>4868</v>
      </c>
      <c r="AA590" s="183">
        <f t="shared" si="66"/>
        <v>13.352521008403361</v>
      </c>
      <c r="AB590" s="183">
        <f t="shared" si="67"/>
        <v>9.9370039999999999</v>
      </c>
      <c r="AE590" s="183">
        <f t="shared" si="68"/>
        <v>154</v>
      </c>
    </row>
    <row r="591" spans="1:31" x14ac:dyDescent="0.2">
      <c r="A591" s="133" t="s">
        <v>6393</v>
      </c>
      <c r="B591" s="133" t="s">
        <v>4560</v>
      </c>
      <c r="C591" s="136" t="s">
        <v>6062</v>
      </c>
      <c r="D591" s="136" t="s">
        <v>4273</v>
      </c>
      <c r="E591" s="136" t="s">
        <v>5475</v>
      </c>
      <c r="F591" s="133" t="s">
        <v>5476</v>
      </c>
      <c r="G591" s="136" t="s">
        <v>3620</v>
      </c>
      <c r="H591" s="133">
        <v>303</v>
      </c>
      <c r="I591" s="133">
        <v>1</v>
      </c>
      <c r="J591" s="133">
        <v>137.5</v>
      </c>
      <c r="K591" s="133">
        <v>62</v>
      </c>
      <c r="L591" s="133">
        <v>275</v>
      </c>
      <c r="M591" s="133" t="s">
        <v>917</v>
      </c>
      <c r="N591" s="136" t="s">
        <v>6394</v>
      </c>
      <c r="O591" s="133" t="s">
        <v>4452</v>
      </c>
      <c r="P591" s="133" t="s">
        <v>663</v>
      </c>
      <c r="Q591" s="166">
        <v>41956</v>
      </c>
      <c r="R591" s="1">
        <v>3.21</v>
      </c>
      <c r="S591" s="1">
        <v>100</v>
      </c>
      <c r="V591" s="1">
        <v>33600</v>
      </c>
      <c r="W591" s="182">
        <f t="shared" si="65"/>
        <v>43.994999999999997</v>
      </c>
      <c r="X591" s="1" t="s">
        <v>4868</v>
      </c>
      <c r="AA591" s="183">
        <f t="shared" si="66"/>
        <v>27.36525</v>
      </c>
      <c r="AB591" s="183">
        <f t="shared" si="67"/>
        <v>24.842509999999997</v>
      </c>
      <c r="AE591" s="183">
        <f t="shared" si="68"/>
        <v>385</v>
      </c>
    </row>
    <row r="592" spans="1:31" x14ac:dyDescent="0.2">
      <c r="A592" s="133" t="s">
        <v>6397</v>
      </c>
      <c r="B592" s="133" t="s">
        <v>4560</v>
      </c>
      <c r="C592" s="136" t="s">
        <v>6062</v>
      </c>
      <c r="D592" s="136" t="s">
        <v>4279</v>
      </c>
      <c r="E592" s="136" t="s">
        <v>5322</v>
      </c>
      <c r="F592" s="133" t="s">
        <v>5482</v>
      </c>
      <c r="G592" s="136" t="s">
        <v>3620</v>
      </c>
      <c r="H592" s="133">
        <v>303</v>
      </c>
      <c r="I592" s="133">
        <v>1</v>
      </c>
      <c r="J592" s="133">
        <v>110</v>
      </c>
      <c r="K592" s="133">
        <v>50</v>
      </c>
      <c r="L592" s="133">
        <v>110</v>
      </c>
      <c r="M592" s="133" t="s">
        <v>6398</v>
      </c>
      <c r="N592" s="136" t="s">
        <v>3657</v>
      </c>
      <c r="O592" s="133" t="s">
        <v>6399</v>
      </c>
      <c r="P592" s="133" t="s">
        <v>663</v>
      </c>
      <c r="Q592" s="166">
        <v>41960</v>
      </c>
      <c r="R592" s="1">
        <v>3.21</v>
      </c>
      <c r="S592" s="1">
        <v>59.5</v>
      </c>
      <c r="V592" s="1">
        <v>33600</v>
      </c>
      <c r="W592" s="182">
        <f t="shared" si="65"/>
        <v>43.994999999999997</v>
      </c>
      <c r="X592" s="1" t="s">
        <v>4868</v>
      </c>
      <c r="AA592" s="183">
        <f t="shared" si="66"/>
        <v>29.672268907563026</v>
      </c>
      <c r="AB592" s="183">
        <f t="shared" si="67"/>
        <v>19.874008</v>
      </c>
      <c r="AE592" s="183">
        <f t="shared" si="68"/>
        <v>308</v>
      </c>
    </row>
    <row r="593" spans="1:31" ht="13.5" thickBot="1" x14ac:dyDescent="0.25">
      <c r="A593" s="133" t="s">
        <v>6347</v>
      </c>
      <c r="B593" s="133" t="s">
        <v>4560</v>
      </c>
      <c r="C593" s="136" t="s">
        <v>6062</v>
      </c>
      <c r="D593" s="136" t="s">
        <v>4285</v>
      </c>
      <c r="E593" s="136" t="s">
        <v>6441</v>
      </c>
      <c r="F593" s="133" t="s">
        <v>42</v>
      </c>
      <c r="G593" s="136" t="s">
        <v>3620</v>
      </c>
      <c r="H593" s="133">
        <v>303</v>
      </c>
      <c r="I593" s="133">
        <v>1</v>
      </c>
      <c r="J593" s="133">
        <v>11</v>
      </c>
      <c r="K593" s="133">
        <v>45</v>
      </c>
      <c r="L593" s="133">
        <v>50</v>
      </c>
      <c r="M593" s="133" t="s">
        <v>4524</v>
      </c>
      <c r="N593" s="136" t="s">
        <v>4820</v>
      </c>
      <c r="O593" s="133" t="s">
        <v>6442</v>
      </c>
      <c r="P593" s="133" t="s">
        <v>4816</v>
      </c>
      <c r="Q593" s="166">
        <v>41960</v>
      </c>
      <c r="R593" s="308">
        <v>3.21</v>
      </c>
      <c r="S593" s="1">
        <v>59.5</v>
      </c>
      <c r="V593" s="1">
        <v>33600</v>
      </c>
      <c r="W593" s="182">
        <f t="shared" si="65"/>
        <v>43.994999999999997</v>
      </c>
      <c r="X593" s="1" t="s">
        <v>4868</v>
      </c>
      <c r="AA593" s="183">
        <f t="shared" si="66"/>
        <v>2.6705042016806724</v>
      </c>
      <c r="AB593" s="183">
        <f t="shared" si="67"/>
        <v>1.9874008000000001</v>
      </c>
      <c r="AE593" s="183">
        <f t="shared" si="68"/>
        <v>30.799999999999997</v>
      </c>
    </row>
    <row r="594" spans="1:31" x14ac:dyDescent="0.2">
      <c r="A594" s="133" t="s">
        <v>6403</v>
      </c>
      <c r="B594" s="133" t="s">
        <v>4560</v>
      </c>
      <c r="C594" s="136" t="s">
        <v>6062</v>
      </c>
      <c r="D594" s="136" t="s">
        <v>4288</v>
      </c>
      <c r="E594" s="136" t="s">
        <v>6404</v>
      </c>
      <c r="F594" s="133" t="s">
        <v>108</v>
      </c>
      <c r="G594" s="136" t="s">
        <v>3620</v>
      </c>
      <c r="H594" s="133">
        <v>303</v>
      </c>
      <c r="I594" s="133">
        <v>1</v>
      </c>
      <c r="J594" s="133">
        <v>110</v>
      </c>
      <c r="K594" s="133">
        <v>45</v>
      </c>
      <c r="L594" s="133">
        <v>110</v>
      </c>
      <c r="M594" s="133" t="s">
        <v>6398</v>
      </c>
      <c r="N594" s="136" t="s">
        <v>3622</v>
      </c>
      <c r="O594" s="133" t="s">
        <v>6328</v>
      </c>
      <c r="P594" s="133" t="s">
        <v>4816</v>
      </c>
      <c r="Q594" s="166">
        <v>41982</v>
      </c>
      <c r="R594" s="1">
        <v>3.21</v>
      </c>
      <c r="S594" s="1">
        <v>59.5</v>
      </c>
      <c r="V594" s="1">
        <v>33600</v>
      </c>
      <c r="W594" s="182">
        <f t="shared" si="65"/>
        <v>43.994999999999997</v>
      </c>
      <c r="X594" s="1" t="s">
        <v>4868</v>
      </c>
      <c r="AA594" s="183">
        <f t="shared" si="66"/>
        <v>26.705042016806722</v>
      </c>
      <c r="AB594" s="183">
        <f t="shared" si="67"/>
        <v>19.874008</v>
      </c>
      <c r="AE594" s="183">
        <f t="shared" si="68"/>
        <v>308</v>
      </c>
    </row>
    <row r="595" spans="1:31" ht="13.5" thickBot="1" x14ac:dyDescent="0.25">
      <c r="A595" s="133" t="s">
        <v>6521</v>
      </c>
      <c r="B595" s="133" t="s">
        <v>4560</v>
      </c>
      <c r="C595" s="136" t="s">
        <v>6062</v>
      </c>
      <c r="D595" s="136" t="s">
        <v>4292</v>
      </c>
      <c r="E595" s="136" t="s">
        <v>5410</v>
      </c>
      <c r="F595" s="133">
        <v>250102</v>
      </c>
      <c r="G595" s="136" t="s">
        <v>3620</v>
      </c>
      <c r="H595" s="133">
        <v>303</v>
      </c>
      <c r="I595" s="133">
        <v>1</v>
      </c>
      <c r="J595" s="133">
        <v>142</v>
      </c>
      <c r="K595" s="133">
        <v>50</v>
      </c>
      <c r="L595" s="133">
        <v>275</v>
      </c>
      <c r="M595" s="133" t="s">
        <v>6041</v>
      </c>
      <c r="N595" s="136" t="s">
        <v>4909</v>
      </c>
      <c r="O595" s="133" t="s">
        <v>6523</v>
      </c>
      <c r="P595" s="133" t="s">
        <v>4816</v>
      </c>
      <c r="Q595" s="166">
        <v>41989</v>
      </c>
      <c r="R595" s="308">
        <v>3.21</v>
      </c>
      <c r="S595" s="1">
        <v>85.5</v>
      </c>
      <c r="V595" s="1">
        <v>33600</v>
      </c>
      <c r="W595" s="182">
        <f t="shared" si="65"/>
        <v>43.994999999999997</v>
      </c>
      <c r="X595" s="1" t="s">
        <v>4868</v>
      </c>
      <c r="AA595" s="183">
        <f t="shared" si="66"/>
        <v>26.656140350877195</v>
      </c>
      <c r="AB595" s="183">
        <f t="shared" si="67"/>
        <v>25.655537599999995</v>
      </c>
      <c r="AE595" s="183">
        <f t="shared" si="68"/>
        <v>397.59999999999997</v>
      </c>
    </row>
    <row r="596" spans="1:31" x14ac:dyDescent="0.2">
      <c r="F596" s="1264" t="s">
        <v>7048</v>
      </c>
    </row>
    <row r="597" spans="1:31" x14ac:dyDescent="0.2">
      <c r="A597" s="133" t="s">
        <v>6920</v>
      </c>
      <c r="B597" s="133" t="s">
        <v>4560</v>
      </c>
      <c r="C597" s="136" t="s">
        <v>6921</v>
      </c>
      <c r="D597" s="136" t="s">
        <v>1651</v>
      </c>
      <c r="E597" s="136" t="s">
        <v>6902</v>
      </c>
      <c r="F597" s="133" t="s">
        <v>6903</v>
      </c>
      <c r="G597" s="136" t="s">
        <v>3620</v>
      </c>
      <c r="H597" s="133">
        <v>303</v>
      </c>
      <c r="I597" s="133">
        <v>1</v>
      </c>
      <c r="J597" s="133">
        <v>125</v>
      </c>
      <c r="K597" s="133">
        <v>63</v>
      </c>
      <c r="L597" s="133">
        <v>110</v>
      </c>
      <c r="M597" s="133" t="s">
        <v>6898</v>
      </c>
      <c r="N597" s="136" t="s">
        <v>3657</v>
      </c>
      <c r="O597" s="133" t="s">
        <v>6904</v>
      </c>
      <c r="P597" s="133" t="s">
        <v>4816</v>
      </c>
      <c r="Q597" s="166">
        <v>42131</v>
      </c>
      <c r="R597" s="1">
        <v>3.21</v>
      </c>
      <c r="S597" s="1">
        <v>59.5</v>
      </c>
      <c r="V597" s="1">
        <v>33600</v>
      </c>
      <c r="W597" s="182">
        <f t="shared" ref="W597:W604" si="69">41.9*1.05</f>
        <v>43.994999999999997</v>
      </c>
      <c r="X597" s="1" t="s">
        <v>4868</v>
      </c>
      <c r="AA597" s="183">
        <f t="shared" ref="AA597:AA604" si="70">K597*100*R597*(J597*I597)/(S597*1000)</f>
        <v>42.485294117647058</v>
      </c>
      <c r="AB597" s="183">
        <f t="shared" ref="AB597:AB604" si="71">(V597*(J597*I597)*1.1)/9000*W597/1000</f>
        <v>22.584099999999999</v>
      </c>
      <c r="AE597" s="183">
        <f t="shared" ref="AE597:AE604" si="72">J597*I597*(G597/100)</f>
        <v>350</v>
      </c>
    </row>
    <row r="598" spans="1:31" x14ac:dyDescent="0.2">
      <c r="A598" s="133" t="s">
        <v>6945</v>
      </c>
      <c r="B598" s="133" t="s">
        <v>4560</v>
      </c>
      <c r="C598" s="136" t="s">
        <v>6921</v>
      </c>
      <c r="D598" s="136" t="s">
        <v>1634</v>
      </c>
      <c r="E598" s="136" t="s">
        <v>5918</v>
      </c>
      <c r="F598" s="133" t="s">
        <v>6946</v>
      </c>
      <c r="G598" s="136" t="s">
        <v>6947</v>
      </c>
      <c r="H598" s="133">
        <v>303</v>
      </c>
      <c r="I598" s="133">
        <v>1</v>
      </c>
      <c r="J598" s="133">
        <v>210</v>
      </c>
      <c r="K598" s="133">
        <v>54</v>
      </c>
      <c r="L598" s="133">
        <v>415</v>
      </c>
      <c r="M598" s="133" t="s">
        <v>917</v>
      </c>
      <c r="N598" s="136" t="s">
        <v>4911</v>
      </c>
      <c r="O598" s="133" t="s">
        <v>6668</v>
      </c>
      <c r="P598" s="133" t="s">
        <v>2277</v>
      </c>
      <c r="Q598" s="166">
        <v>42143</v>
      </c>
      <c r="R598" s="1">
        <v>3.21</v>
      </c>
      <c r="S598" s="1">
        <v>72</v>
      </c>
      <c r="V598" s="1">
        <v>33600</v>
      </c>
      <c r="W598" s="182">
        <f t="shared" si="69"/>
        <v>43.994999999999997</v>
      </c>
      <c r="X598" s="1" t="s">
        <v>4868</v>
      </c>
      <c r="AA598" s="183">
        <f t="shared" si="70"/>
        <v>50.557499999999997</v>
      </c>
      <c r="AB598" s="183">
        <f t="shared" si="71"/>
        <v>37.941288</v>
      </c>
      <c r="AE598" s="183">
        <f t="shared" si="72"/>
        <v>588</v>
      </c>
    </row>
    <row r="599" spans="1:31" ht="13.5" thickBot="1" x14ac:dyDescent="0.25">
      <c r="A599" s="133" t="s">
        <v>6945</v>
      </c>
      <c r="B599" s="133" t="s">
        <v>4560</v>
      </c>
      <c r="C599" s="136" t="s">
        <v>6921</v>
      </c>
      <c r="D599" s="136" t="s">
        <v>2726</v>
      </c>
      <c r="E599" s="136" t="s">
        <v>5918</v>
      </c>
      <c r="F599" s="133" t="s">
        <v>6946</v>
      </c>
      <c r="G599" s="136" t="s">
        <v>6947</v>
      </c>
      <c r="H599" s="133">
        <v>303</v>
      </c>
      <c r="I599" s="133">
        <v>1</v>
      </c>
      <c r="J599" s="133">
        <v>208</v>
      </c>
      <c r="K599" s="133">
        <v>54</v>
      </c>
      <c r="L599" s="133">
        <v>415</v>
      </c>
      <c r="M599" s="133" t="s">
        <v>917</v>
      </c>
      <c r="N599" s="136" t="s">
        <v>4911</v>
      </c>
      <c r="O599" s="133" t="s">
        <v>6668</v>
      </c>
      <c r="P599" s="133" t="s">
        <v>3366</v>
      </c>
      <c r="Q599" s="166">
        <v>42152</v>
      </c>
      <c r="R599" s="308">
        <v>3.21</v>
      </c>
      <c r="S599" s="1">
        <v>72</v>
      </c>
      <c r="V599" s="1">
        <v>33600</v>
      </c>
      <c r="W599" s="182">
        <f t="shared" si="69"/>
        <v>43.994999999999997</v>
      </c>
      <c r="X599" s="1" t="s">
        <v>4868</v>
      </c>
      <c r="AA599" s="183">
        <f t="shared" si="70"/>
        <v>50.076000000000001</v>
      </c>
      <c r="AB599" s="183">
        <f t="shared" si="71"/>
        <v>37.5799424</v>
      </c>
      <c r="AE599" s="183">
        <f t="shared" si="72"/>
        <v>582.4</v>
      </c>
    </row>
    <row r="600" spans="1:31" x14ac:dyDescent="0.2">
      <c r="A600" s="133" t="s">
        <v>7024</v>
      </c>
      <c r="B600" s="133" t="s">
        <v>4560</v>
      </c>
      <c r="C600" s="136" t="s">
        <v>6921</v>
      </c>
      <c r="D600" s="136" t="s">
        <v>1641</v>
      </c>
      <c r="E600" s="136" t="s">
        <v>6165</v>
      </c>
      <c r="F600" s="133" t="s">
        <v>6167</v>
      </c>
      <c r="G600" s="136" t="s">
        <v>3620</v>
      </c>
      <c r="H600" s="133">
        <v>303</v>
      </c>
      <c r="I600" s="133">
        <v>1</v>
      </c>
      <c r="J600" s="133">
        <v>55</v>
      </c>
      <c r="K600" s="133">
        <v>45</v>
      </c>
      <c r="L600" s="133">
        <v>55</v>
      </c>
      <c r="M600" s="133" t="s">
        <v>6744</v>
      </c>
      <c r="N600" s="136" t="s">
        <v>3633</v>
      </c>
      <c r="O600" s="133" t="s">
        <v>7023</v>
      </c>
      <c r="P600" s="133" t="s">
        <v>4816</v>
      </c>
      <c r="Q600" s="166">
        <v>42134</v>
      </c>
      <c r="R600" s="1">
        <v>3.21</v>
      </c>
      <c r="S600" s="1">
        <v>59.5</v>
      </c>
      <c r="V600" s="1">
        <v>33600</v>
      </c>
      <c r="W600" s="182">
        <f t="shared" si="69"/>
        <v>43.994999999999997</v>
      </c>
      <c r="X600" s="1" t="s">
        <v>4868</v>
      </c>
      <c r="AA600" s="183">
        <f t="shared" si="70"/>
        <v>13.352521008403361</v>
      </c>
      <c r="AB600" s="183">
        <f t="shared" si="71"/>
        <v>9.9370039999999999</v>
      </c>
      <c r="AE600" s="183">
        <f t="shared" si="72"/>
        <v>154</v>
      </c>
    </row>
    <row r="601" spans="1:31" x14ac:dyDescent="0.2">
      <c r="A601" s="133" t="s">
        <v>6959</v>
      </c>
      <c r="B601" s="133" t="s">
        <v>4560</v>
      </c>
      <c r="C601" s="136" t="s">
        <v>6921</v>
      </c>
      <c r="D601" s="136" t="s">
        <v>3704</v>
      </c>
      <c r="E601" s="136" t="s">
        <v>4739</v>
      </c>
      <c r="F601" s="133" t="s">
        <v>631</v>
      </c>
      <c r="G601" s="136" t="s">
        <v>3620</v>
      </c>
      <c r="H601" s="133">
        <v>303</v>
      </c>
      <c r="I601" s="133">
        <v>1</v>
      </c>
      <c r="J601" s="133">
        <v>220</v>
      </c>
      <c r="K601" s="133">
        <v>36</v>
      </c>
      <c r="L601" s="133">
        <v>220</v>
      </c>
      <c r="M601" s="133" t="s">
        <v>3630</v>
      </c>
      <c r="N601" s="136" t="s">
        <v>4907</v>
      </c>
      <c r="O601" s="133" t="s">
        <v>7046</v>
      </c>
      <c r="P601" s="133" t="s">
        <v>4816</v>
      </c>
      <c r="Q601" s="166">
        <v>42174</v>
      </c>
      <c r="R601" s="1">
        <v>3.21</v>
      </c>
      <c r="S601" s="1">
        <v>59.5</v>
      </c>
      <c r="V601" s="1">
        <v>33600</v>
      </c>
      <c r="W601" s="182">
        <f t="shared" si="69"/>
        <v>43.994999999999997</v>
      </c>
      <c r="X601" s="1" t="s">
        <v>4868</v>
      </c>
      <c r="AA601" s="183">
        <f t="shared" si="70"/>
        <v>42.728067226890758</v>
      </c>
      <c r="AB601" s="183">
        <f t="shared" si="71"/>
        <v>39.748016</v>
      </c>
      <c r="AE601" s="183">
        <f t="shared" si="72"/>
        <v>616</v>
      </c>
    </row>
    <row r="602" spans="1:31" ht="13.5" thickBot="1" x14ac:dyDescent="0.25">
      <c r="A602" s="133" t="s">
        <v>7044</v>
      </c>
      <c r="B602" s="133" t="s">
        <v>4560</v>
      </c>
      <c r="C602" s="136" t="s">
        <v>6921</v>
      </c>
      <c r="D602" s="136" t="s">
        <v>1645</v>
      </c>
      <c r="E602" s="136" t="s">
        <v>5197</v>
      </c>
      <c r="F602" s="133" t="s">
        <v>5198</v>
      </c>
      <c r="G602" s="136" t="s">
        <v>3620</v>
      </c>
      <c r="H602" s="133">
        <v>303</v>
      </c>
      <c r="I602" s="133">
        <v>1</v>
      </c>
      <c r="J602" s="133">
        <v>98</v>
      </c>
      <c r="K602" s="133">
        <v>45</v>
      </c>
      <c r="L602" s="133">
        <v>275</v>
      </c>
      <c r="M602" s="133" t="s">
        <v>6744</v>
      </c>
      <c r="N602" s="136" t="s">
        <v>4907</v>
      </c>
      <c r="O602" s="133" t="s">
        <v>7045</v>
      </c>
      <c r="P602" s="133" t="s">
        <v>663</v>
      </c>
      <c r="Q602" s="166">
        <v>42180</v>
      </c>
      <c r="R602" s="308">
        <v>3.21</v>
      </c>
      <c r="S602" s="1">
        <v>59.5</v>
      </c>
      <c r="V602" s="1">
        <v>33600</v>
      </c>
      <c r="W602" s="182">
        <f t="shared" si="69"/>
        <v>43.994999999999997</v>
      </c>
      <c r="X602" s="1" t="s">
        <v>4868</v>
      </c>
      <c r="AA602" s="183">
        <f t="shared" si="70"/>
        <v>23.791764705882354</v>
      </c>
      <c r="AB602" s="183">
        <f t="shared" si="71"/>
        <v>17.7059344</v>
      </c>
      <c r="AE602" s="183">
        <f t="shared" si="72"/>
        <v>274.39999999999998</v>
      </c>
    </row>
    <row r="603" spans="1:31" x14ac:dyDescent="0.2">
      <c r="A603" s="133" t="s">
        <v>7044</v>
      </c>
      <c r="B603" s="133" t="s">
        <v>4560</v>
      </c>
      <c r="C603" s="136" t="s">
        <v>6921</v>
      </c>
      <c r="D603" s="136" t="s">
        <v>2447</v>
      </c>
      <c r="E603" s="136" t="s">
        <v>5197</v>
      </c>
      <c r="F603" s="133" t="s">
        <v>5198</v>
      </c>
      <c r="G603" s="136" t="s">
        <v>3620</v>
      </c>
      <c r="H603" s="133">
        <v>303</v>
      </c>
      <c r="I603" s="133">
        <v>1</v>
      </c>
      <c r="J603" s="133">
        <v>126</v>
      </c>
      <c r="K603" s="133">
        <v>45</v>
      </c>
      <c r="L603" s="133">
        <v>275</v>
      </c>
      <c r="M603" s="133" t="s">
        <v>6744</v>
      </c>
      <c r="N603" s="136" t="s">
        <v>4907</v>
      </c>
      <c r="O603" s="133" t="s">
        <v>7045</v>
      </c>
      <c r="P603" s="133" t="s">
        <v>2277</v>
      </c>
      <c r="Q603" s="166">
        <v>42192</v>
      </c>
      <c r="R603" s="1">
        <v>3.21</v>
      </c>
      <c r="S603" s="1">
        <v>59.5</v>
      </c>
      <c r="V603" s="1">
        <v>33600</v>
      </c>
      <c r="W603" s="182">
        <f t="shared" si="69"/>
        <v>43.994999999999997</v>
      </c>
      <c r="X603" s="1" t="s">
        <v>4868</v>
      </c>
      <c r="AA603" s="183">
        <f t="shared" si="70"/>
        <v>30.589411764705883</v>
      </c>
      <c r="AB603" s="183">
        <f t="shared" si="71"/>
        <v>22.764772800000003</v>
      </c>
      <c r="AE603" s="183">
        <f t="shared" si="72"/>
        <v>352.79999999999995</v>
      </c>
    </row>
    <row r="604" spans="1:31" x14ac:dyDescent="0.2">
      <c r="A604" s="133" t="s">
        <v>7105</v>
      </c>
      <c r="B604" s="133" t="s">
        <v>4560</v>
      </c>
      <c r="C604" s="136" t="s">
        <v>6921</v>
      </c>
      <c r="D604" s="136" t="s">
        <v>2200</v>
      </c>
      <c r="E604" s="136" t="s">
        <v>1745</v>
      </c>
      <c r="F604" s="133" t="s">
        <v>7106</v>
      </c>
      <c r="G604" s="136" t="s">
        <v>3620</v>
      </c>
      <c r="H604" s="133">
        <v>303</v>
      </c>
      <c r="I604" s="133">
        <v>1</v>
      </c>
      <c r="J604" s="133">
        <v>60</v>
      </c>
      <c r="K604" s="133">
        <v>36</v>
      </c>
      <c r="L604" s="133">
        <v>60</v>
      </c>
      <c r="M604" s="133" t="s">
        <v>6744</v>
      </c>
      <c r="N604" s="136" t="s">
        <v>3598</v>
      </c>
      <c r="O604" s="133" t="s">
        <v>1397</v>
      </c>
      <c r="P604" s="133" t="s">
        <v>4816</v>
      </c>
      <c r="Q604" s="166">
        <v>42207</v>
      </c>
      <c r="R604" s="1">
        <v>3.21</v>
      </c>
      <c r="S604" s="1">
        <v>59.5</v>
      </c>
      <c r="V604" s="1">
        <v>33600</v>
      </c>
      <c r="W604" s="182">
        <f t="shared" si="69"/>
        <v>43.994999999999997</v>
      </c>
      <c r="X604" s="1" t="s">
        <v>4868</v>
      </c>
      <c r="AA604" s="183">
        <f t="shared" si="70"/>
        <v>11.653109243697479</v>
      </c>
      <c r="AB604" s="183">
        <f t="shared" si="71"/>
        <v>10.840368</v>
      </c>
      <c r="AE604" s="183">
        <f t="shared" si="72"/>
        <v>168</v>
      </c>
    </row>
    <row r="605" spans="1:31" x14ac:dyDescent="0.2">
      <c r="A605" s="133" t="s">
        <v>7102</v>
      </c>
      <c r="B605" s="133" t="s">
        <v>4560</v>
      </c>
      <c r="C605" s="136" t="s">
        <v>6921</v>
      </c>
      <c r="D605" s="136" t="s">
        <v>2451</v>
      </c>
      <c r="E605" s="136" t="s">
        <v>4124</v>
      </c>
      <c r="F605" s="133">
        <v>236012</v>
      </c>
      <c r="G605" s="136" t="s">
        <v>3620</v>
      </c>
      <c r="H605" s="133">
        <v>303</v>
      </c>
      <c r="I605" s="133">
        <v>1</v>
      </c>
      <c r="J605" s="133">
        <v>32</v>
      </c>
      <c r="K605" s="133">
        <v>36</v>
      </c>
      <c r="L605" s="133">
        <v>110</v>
      </c>
      <c r="M605" s="133" t="s">
        <v>6744</v>
      </c>
      <c r="N605" s="136" t="s">
        <v>2660</v>
      </c>
      <c r="O605" s="133" t="s">
        <v>1397</v>
      </c>
      <c r="P605" s="133" t="s">
        <v>3366</v>
      </c>
      <c r="Q605" s="166">
        <v>42194</v>
      </c>
      <c r="R605" s="1">
        <v>3.21</v>
      </c>
      <c r="S605" s="1">
        <v>59.5</v>
      </c>
      <c r="V605" s="1">
        <v>33600</v>
      </c>
      <c r="W605" s="182">
        <f t="shared" ref="W605:W616" si="73">41.9*1.05</f>
        <v>43.994999999999997</v>
      </c>
      <c r="X605" s="1" t="s">
        <v>4868</v>
      </c>
      <c r="AA605" s="183">
        <f t="shared" ref="AA605:AA613" si="74">K605*100*R605*(J605*I605)/(S605*1000)</f>
        <v>6.2149915966386553</v>
      </c>
      <c r="AB605" s="183">
        <f t="shared" ref="AB605:AB613" si="75">(V605*(J605*I605)*1.1)/9000*W605/1000</f>
        <v>5.7815295999999989</v>
      </c>
      <c r="AE605" s="183">
        <f t="shared" ref="AE605:AE613" si="76">J605*I605*(G605/100)</f>
        <v>89.6</v>
      </c>
    </row>
    <row r="606" spans="1:31" ht="13.5" thickBot="1" x14ac:dyDescent="0.25">
      <c r="A606" s="133" t="s">
        <v>7177</v>
      </c>
      <c r="B606" s="133" t="s">
        <v>4560</v>
      </c>
      <c r="C606" s="136" t="s">
        <v>6921</v>
      </c>
      <c r="D606" s="136" t="s">
        <v>2547</v>
      </c>
      <c r="E606" s="136" t="s">
        <v>6348</v>
      </c>
      <c r="F606" s="136" t="s">
        <v>6349</v>
      </c>
      <c r="G606" s="136" t="s">
        <v>3620</v>
      </c>
      <c r="H606" s="133">
        <v>303</v>
      </c>
      <c r="I606" s="133">
        <v>1</v>
      </c>
      <c r="J606" s="133">
        <v>11</v>
      </c>
      <c r="K606" s="133">
        <v>45</v>
      </c>
      <c r="L606" s="133">
        <v>9</v>
      </c>
      <c r="M606" s="133" t="s">
        <v>7178</v>
      </c>
      <c r="N606" s="136" t="s">
        <v>4820</v>
      </c>
      <c r="O606" s="133" t="s">
        <v>7046</v>
      </c>
      <c r="P606" s="133" t="s">
        <v>4816</v>
      </c>
      <c r="Q606" s="166">
        <v>42214</v>
      </c>
      <c r="R606" s="308">
        <v>3.21</v>
      </c>
      <c r="S606" s="1">
        <v>59.5</v>
      </c>
      <c r="V606" s="1">
        <v>33600</v>
      </c>
      <c r="W606" s="182">
        <f t="shared" si="73"/>
        <v>43.994999999999997</v>
      </c>
      <c r="X606" s="1" t="s">
        <v>4868</v>
      </c>
      <c r="AA606" s="183">
        <f t="shared" si="74"/>
        <v>2.6705042016806724</v>
      </c>
      <c r="AB606" s="183">
        <f t="shared" si="75"/>
        <v>1.9874008000000001</v>
      </c>
      <c r="AE606" s="183">
        <f t="shared" si="76"/>
        <v>30.799999999999997</v>
      </c>
    </row>
    <row r="607" spans="1:31" x14ac:dyDescent="0.2">
      <c r="A607" s="133" t="s">
        <v>7150</v>
      </c>
      <c r="B607" s="133" t="s">
        <v>4560</v>
      </c>
      <c r="C607" s="136" t="s">
        <v>6921</v>
      </c>
      <c r="D607" s="136" t="s">
        <v>7222</v>
      </c>
      <c r="E607" s="136"/>
      <c r="F607" s="133" t="s">
        <v>7143</v>
      </c>
      <c r="G607" s="136" t="s">
        <v>3620</v>
      </c>
      <c r="H607" s="133">
        <v>303</v>
      </c>
      <c r="I607" s="133">
        <v>1</v>
      </c>
      <c r="J607" s="133">
        <v>60</v>
      </c>
      <c r="K607" s="133">
        <v>45</v>
      </c>
      <c r="L607" s="133">
        <v>66</v>
      </c>
      <c r="M607" s="133" t="s">
        <v>3594</v>
      </c>
      <c r="N607" s="136" t="s">
        <v>3633</v>
      </c>
      <c r="O607" s="133" t="s">
        <v>7141</v>
      </c>
      <c r="P607" s="133" t="s">
        <v>663</v>
      </c>
      <c r="Q607" s="166">
        <v>42228</v>
      </c>
      <c r="R607" s="1">
        <v>3.21</v>
      </c>
      <c r="S607" s="1">
        <v>72</v>
      </c>
      <c r="V607" s="1">
        <v>33600</v>
      </c>
      <c r="W607" s="182">
        <f t="shared" si="73"/>
        <v>43.994999999999997</v>
      </c>
      <c r="X607" s="1" t="s">
        <v>4868</v>
      </c>
      <c r="AA607" s="183">
        <f t="shared" si="74"/>
        <v>12.0375</v>
      </c>
      <c r="AB607" s="183">
        <f t="shared" si="75"/>
        <v>10.840368</v>
      </c>
      <c r="AE607" s="183">
        <f t="shared" si="76"/>
        <v>168</v>
      </c>
    </row>
    <row r="608" spans="1:31" x14ac:dyDescent="0.2">
      <c r="A608" s="133" t="s">
        <v>7151</v>
      </c>
      <c r="B608" s="133" t="s">
        <v>4560</v>
      </c>
      <c r="C608" s="136" t="s">
        <v>6921</v>
      </c>
      <c r="D608" s="136" t="s">
        <v>7223</v>
      </c>
      <c r="E608" s="136"/>
      <c r="F608" s="133" t="s">
        <v>7145</v>
      </c>
      <c r="G608" s="136" t="s">
        <v>3620</v>
      </c>
      <c r="H608" s="133">
        <v>303</v>
      </c>
      <c r="I608" s="133">
        <v>1</v>
      </c>
      <c r="J608" s="133">
        <v>60</v>
      </c>
      <c r="K608" s="133">
        <v>54</v>
      </c>
      <c r="L608" s="133">
        <v>66</v>
      </c>
      <c r="M608" s="133" t="s">
        <v>3594</v>
      </c>
      <c r="N608" s="136" t="s">
        <v>3633</v>
      </c>
      <c r="O608" s="133" t="s">
        <v>7141</v>
      </c>
      <c r="P608" s="133" t="s">
        <v>663</v>
      </c>
      <c r="Q608" s="166">
        <v>42233</v>
      </c>
      <c r="R608" s="1">
        <v>3.21</v>
      </c>
      <c r="S608" s="1">
        <v>72</v>
      </c>
      <c r="V608" s="1">
        <v>33600</v>
      </c>
      <c r="W608" s="182">
        <f t="shared" si="73"/>
        <v>43.994999999999997</v>
      </c>
      <c r="X608" s="1" t="s">
        <v>4868</v>
      </c>
      <c r="AA608" s="183">
        <f t="shared" si="74"/>
        <v>14.445</v>
      </c>
      <c r="AB608" s="183">
        <f t="shared" si="75"/>
        <v>10.840368</v>
      </c>
      <c r="AE608" s="183">
        <f t="shared" si="76"/>
        <v>168</v>
      </c>
    </row>
    <row r="609" spans="1:31" x14ac:dyDescent="0.2">
      <c r="A609" s="133" t="s">
        <v>7151</v>
      </c>
      <c r="B609" s="133" t="s">
        <v>7253</v>
      </c>
      <c r="C609" s="136" t="s">
        <v>6921</v>
      </c>
      <c r="D609" s="136" t="s">
        <v>7252</v>
      </c>
      <c r="E609" s="136"/>
      <c r="F609" s="133" t="s">
        <v>7145</v>
      </c>
      <c r="G609" s="136" t="s">
        <v>3620</v>
      </c>
      <c r="H609" s="133">
        <v>303</v>
      </c>
      <c r="I609" s="133">
        <v>1</v>
      </c>
      <c r="J609" s="133">
        <v>60</v>
      </c>
      <c r="K609" s="133">
        <v>54</v>
      </c>
      <c r="L609" s="133">
        <v>66</v>
      </c>
      <c r="M609" s="133" t="s">
        <v>3594</v>
      </c>
      <c r="N609" s="136" t="s">
        <v>3633</v>
      </c>
      <c r="O609" s="133" t="s">
        <v>7146</v>
      </c>
      <c r="P609" s="133" t="s">
        <v>663</v>
      </c>
      <c r="Q609" s="166">
        <v>42235</v>
      </c>
      <c r="R609" s="1">
        <v>3.21</v>
      </c>
      <c r="S609" s="1">
        <v>72</v>
      </c>
      <c r="V609" s="1">
        <v>33600</v>
      </c>
      <c r="W609" s="182">
        <f t="shared" si="73"/>
        <v>43.994999999999997</v>
      </c>
      <c r="X609" s="1" t="s">
        <v>4868</v>
      </c>
      <c r="AA609" s="183">
        <f t="shared" si="74"/>
        <v>14.445</v>
      </c>
      <c r="AB609" s="183">
        <f t="shared" si="75"/>
        <v>10.840368</v>
      </c>
      <c r="AE609" s="183">
        <f t="shared" si="76"/>
        <v>168</v>
      </c>
    </row>
    <row r="610" spans="1:31" x14ac:dyDescent="0.2">
      <c r="A610" s="133" t="s">
        <v>7152</v>
      </c>
      <c r="B610" s="133" t="s">
        <v>7253</v>
      </c>
      <c r="C610" s="136" t="s">
        <v>6921</v>
      </c>
      <c r="D610" s="136" t="s">
        <v>7266</v>
      </c>
      <c r="E610" s="136"/>
      <c r="F610" s="133" t="s">
        <v>7143</v>
      </c>
      <c r="G610" s="136" t="s">
        <v>3620</v>
      </c>
      <c r="H610" s="133">
        <v>303</v>
      </c>
      <c r="I610" s="133">
        <v>1</v>
      </c>
      <c r="J610" s="133">
        <v>60</v>
      </c>
      <c r="K610" s="133">
        <v>45</v>
      </c>
      <c r="L610" s="133">
        <v>66</v>
      </c>
      <c r="M610" s="133" t="s">
        <v>3594</v>
      </c>
      <c r="N610" s="136" t="s">
        <v>3633</v>
      </c>
      <c r="O610" s="133" t="s">
        <v>7146</v>
      </c>
      <c r="P610" s="133" t="s">
        <v>2277</v>
      </c>
      <c r="Q610" s="166">
        <v>42240</v>
      </c>
      <c r="R610" s="1">
        <v>3.21</v>
      </c>
      <c r="S610" s="1">
        <v>72</v>
      </c>
      <c r="V610" s="1">
        <v>33600</v>
      </c>
      <c r="W610" s="182">
        <f t="shared" si="73"/>
        <v>43.994999999999997</v>
      </c>
      <c r="X610" s="1" t="s">
        <v>4868</v>
      </c>
      <c r="AA610" s="183">
        <f t="shared" si="74"/>
        <v>12.0375</v>
      </c>
      <c r="AB610" s="183">
        <f t="shared" si="75"/>
        <v>10.840368</v>
      </c>
      <c r="AE610" s="183">
        <f t="shared" si="76"/>
        <v>168</v>
      </c>
    </row>
    <row r="611" spans="1:31" x14ac:dyDescent="0.2">
      <c r="A611" s="133" t="s">
        <v>7264</v>
      </c>
      <c r="B611" s="133" t="s">
        <v>7253</v>
      </c>
      <c r="C611" s="136" t="s">
        <v>6921</v>
      </c>
      <c r="D611" s="136" t="s">
        <v>534</v>
      </c>
      <c r="E611" s="136"/>
      <c r="F611" s="133" t="s">
        <v>7267</v>
      </c>
      <c r="G611" s="136" t="s">
        <v>3620</v>
      </c>
      <c r="H611" s="133">
        <v>303</v>
      </c>
      <c r="I611" s="133">
        <v>1</v>
      </c>
      <c r="J611" s="133">
        <v>0.1</v>
      </c>
      <c r="K611" s="133">
        <v>62</v>
      </c>
      <c r="L611" s="133">
        <v>0.1</v>
      </c>
      <c r="M611" s="133" t="s">
        <v>7268</v>
      </c>
      <c r="N611" s="136"/>
      <c r="O611" s="133" t="s">
        <v>4452</v>
      </c>
      <c r="P611" s="133" t="s">
        <v>663</v>
      </c>
      <c r="Q611" s="166">
        <v>42241</v>
      </c>
      <c r="R611" s="1">
        <v>3.21</v>
      </c>
      <c r="S611" s="1">
        <v>100</v>
      </c>
      <c r="V611" s="1">
        <v>33600</v>
      </c>
      <c r="W611" s="182">
        <f t="shared" si="73"/>
        <v>43.994999999999997</v>
      </c>
      <c r="X611" s="1" t="s">
        <v>4868</v>
      </c>
      <c r="AA611" s="183">
        <f t="shared" si="74"/>
        <v>1.9902E-2</v>
      </c>
      <c r="AB611" s="183">
        <f t="shared" si="75"/>
        <v>1.8067280000000002E-2</v>
      </c>
      <c r="AE611" s="183">
        <f t="shared" si="76"/>
        <v>0.27999999999999997</v>
      </c>
    </row>
    <row r="612" spans="1:31" x14ac:dyDescent="0.2">
      <c r="A612" s="133" t="s">
        <v>7044</v>
      </c>
      <c r="B612" s="133" t="s">
        <v>7253</v>
      </c>
      <c r="C612" s="136" t="s">
        <v>6921</v>
      </c>
      <c r="D612" s="136" t="s">
        <v>7269</v>
      </c>
      <c r="E612" s="136" t="s">
        <v>5197</v>
      </c>
      <c r="F612" s="133" t="s">
        <v>5198</v>
      </c>
      <c r="G612" s="136" t="s">
        <v>3620</v>
      </c>
      <c r="H612" s="133">
        <v>303</v>
      </c>
      <c r="I612" s="133">
        <v>1</v>
      </c>
      <c r="J612" s="133">
        <v>51</v>
      </c>
      <c r="K612" s="133">
        <v>45</v>
      </c>
      <c r="L612" s="133">
        <v>51</v>
      </c>
      <c r="M612" s="133" t="s">
        <v>6744</v>
      </c>
      <c r="N612" s="136"/>
      <c r="O612" s="133" t="s">
        <v>4556</v>
      </c>
      <c r="P612" s="133" t="s">
        <v>4816</v>
      </c>
      <c r="Q612" s="166">
        <v>42244</v>
      </c>
      <c r="R612" s="1">
        <v>3.21</v>
      </c>
      <c r="S612" s="1">
        <v>59.5</v>
      </c>
      <c r="V612" s="1">
        <v>33600</v>
      </c>
      <c r="W612" s="182">
        <f t="shared" si="73"/>
        <v>43.994999999999997</v>
      </c>
      <c r="X612" s="1" t="s">
        <v>4868</v>
      </c>
      <c r="AA612" s="183">
        <f t="shared" si="74"/>
        <v>12.381428571428572</v>
      </c>
      <c r="AB612" s="183">
        <f t="shared" si="75"/>
        <v>9.2143128000000019</v>
      </c>
      <c r="AE612" s="183">
        <f t="shared" si="76"/>
        <v>142.79999999999998</v>
      </c>
    </row>
    <row r="613" spans="1:31" ht="13.5" thickBot="1" x14ac:dyDescent="0.25">
      <c r="A613" s="133" t="s">
        <v>7208</v>
      </c>
      <c r="B613" s="133" t="s">
        <v>7274</v>
      </c>
      <c r="C613" s="136" t="s">
        <v>6921</v>
      </c>
      <c r="D613" s="136" t="s">
        <v>541</v>
      </c>
      <c r="E613" s="136" t="s">
        <v>5197</v>
      </c>
      <c r="F613" s="133" t="s">
        <v>5198</v>
      </c>
      <c r="G613" s="136" t="s">
        <v>3620</v>
      </c>
      <c r="H613" s="133">
        <v>303</v>
      </c>
      <c r="I613" s="133">
        <v>1</v>
      </c>
      <c r="J613" s="133">
        <v>55</v>
      </c>
      <c r="K613" s="133">
        <v>45</v>
      </c>
      <c r="L613" s="133">
        <v>55</v>
      </c>
      <c r="M613" s="133" t="s">
        <v>6744</v>
      </c>
      <c r="N613" s="136" t="s">
        <v>3633</v>
      </c>
      <c r="O613" s="133" t="s">
        <v>6514</v>
      </c>
      <c r="P613" s="133" t="s">
        <v>663</v>
      </c>
      <c r="Q613" s="166">
        <v>42248</v>
      </c>
      <c r="R613" s="308">
        <v>3.21</v>
      </c>
      <c r="S613" s="1">
        <v>59.5</v>
      </c>
      <c r="V613" s="1">
        <v>33600</v>
      </c>
      <c r="W613" s="182">
        <f t="shared" si="73"/>
        <v>43.994999999999997</v>
      </c>
      <c r="X613" s="1" t="s">
        <v>4868</v>
      </c>
      <c r="AA613" s="183">
        <f t="shared" si="74"/>
        <v>13.352521008403361</v>
      </c>
      <c r="AB613" s="183">
        <f t="shared" si="75"/>
        <v>9.9370039999999999</v>
      </c>
      <c r="AE613" s="183">
        <f t="shared" si="76"/>
        <v>154</v>
      </c>
    </row>
    <row r="614" spans="1:31" x14ac:dyDescent="0.2">
      <c r="A614" s="133" t="s">
        <v>7103</v>
      </c>
      <c r="B614" s="133" t="s">
        <v>7253</v>
      </c>
      <c r="C614" s="136" t="s">
        <v>6921</v>
      </c>
      <c r="D614" s="136" t="s">
        <v>544</v>
      </c>
      <c r="E614" s="136" t="s">
        <v>5197</v>
      </c>
      <c r="F614" s="133" t="s">
        <v>7104</v>
      </c>
      <c r="G614" s="136" t="s">
        <v>3620</v>
      </c>
      <c r="H614" s="133">
        <v>303</v>
      </c>
      <c r="I614" s="133">
        <v>1</v>
      </c>
      <c r="J614" s="133">
        <v>110</v>
      </c>
      <c r="K614" s="133">
        <v>45</v>
      </c>
      <c r="L614" s="133">
        <v>110</v>
      </c>
      <c r="M614" s="133" t="s">
        <v>6744</v>
      </c>
      <c r="N614" s="136" t="s">
        <v>2660</v>
      </c>
      <c r="O614" s="133" t="s">
        <v>7179</v>
      </c>
      <c r="P614" s="133" t="s">
        <v>663</v>
      </c>
      <c r="Q614" s="166">
        <v>42254</v>
      </c>
      <c r="R614" s="1">
        <v>3.21</v>
      </c>
      <c r="S614" s="1">
        <v>59.5</v>
      </c>
      <c r="V614" s="1">
        <v>33600</v>
      </c>
      <c r="W614" s="182">
        <f t="shared" si="73"/>
        <v>43.994999999999997</v>
      </c>
      <c r="X614" s="1" t="s">
        <v>4868</v>
      </c>
      <c r="AA614" s="183">
        <f t="shared" ref="AA614:AA624" si="77">K614*100*R614*(J614*I614)/(S614*1000)</f>
        <v>26.705042016806722</v>
      </c>
      <c r="AB614" s="183">
        <f t="shared" ref="AB614:AB624" si="78">(V614*(J614*I614)*1.1)/9000*W614/1000</f>
        <v>19.874008</v>
      </c>
      <c r="AE614" s="183">
        <f t="shared" ref="AE614:AE624" si="79">J614*I614*(G614/100)</f>
        <v>308</v>
      </c>
    </row>
    <row r="615" spans="1:31" x14ac:dyDescent="0.2">
      <c r="A615" s="133" t="s">
        <v>7287</v>
      </c>
      <c r="B615" s="133" t="s">
        <v>7253</v>
      </c>
      <c r="C615" s="136" t="s">
        <v>6921</v>
      </c>
      <c r="D615" s="136" t="s">
        <v>548</v>
      </c>
      <c r="E615" s="136" t="s">
        <v>5197</v>
      </c>
      <c r="F615" s="133" t="s">
        <v>5198</v>
      </c>
      <c r="G615" s="136" t="s">
        <v>3620</v>
      </c>
      <c r="H615" s="133">
        <v>303</v>
      </c>
      <c r="I615" s="133">
        <v>1</v>
      </c>
      <c r="J615" s="133">
        <v>220</v>
      </c>
      <c r="K615" s="133">
        <v>45</v>
      </c>
      <c r="L615" s="133">
        <v>220</v>
      </c>
      <c r="M615" s="133" t="s">
        <v>5602</v>
      </c>
      <c r="N615" s="136" t="s">
        <v>7349</v>
      </c>
      <c r="O615" s="133" t="s">
        <v>7288</v>
      </c>
      <c r="P615" s="133" t="s">
        <v>663</v>
      </c>
      <c r="Q615" s="166">
        <v>42265</v>
      </c>
      <c r="R615" s="1">
        <v>3.21</v>
      </c>
      <c r="S615" s="1">
        <v>59.5</v>
      </c>
      <c r="V615" s="1">
        <v>33600</v>
      </c>
      <c r="W615" s="182">
        <f t="shared" si="73"/>
        <v>43.994999999999997</v>
      </c>
      <c r="X615" s="1" t="s">
        <v>4868</v>
      </c>
      <c r="AA615" s="183">
        <f t="shared" si="77"/>
        <v>53.410084033613444</v>
      </c>
      <c r="AB615" s="183">
        <f t="shared" si="78"/>
        <v>39.748016</v>
      </c>
      <c r="AE615" s="183">
        <f t="shared" si="79"/>
        <v>616</v>
      </c>
    </row>
    <row r="616" spans="1:31" ht="13.5" thickBot="1" x14ac:dyDescent="0.25">
      <c r="A616" s="133" t="s">
        <v>7209</v>
      </c>
      <c r="B616" s="133" t="s">
        <v>7253</v>
      </c>
      <c r="C616" s="136" t="s">
        <v>6921</v>
      </c>
      <c r="D616" s="136" t="s">
        <v>552</v>
      </c>
      <c r="E616" s="136" t="s">
        <v>2718</v>
      </c>
      <c r="F616" s="133" t="s">
        <v>2719</v>
      </c>
      <c r="G616" s="136" t="s">
        <v>3620</v>
      </c>
      <c r="H616" s="133">
        <v>303</v>
      </c>
      <c r="I616" s="133">
        <v>1</v>
      </c>
      <c r="J616" s="133">
        <v>55</v>
      </c>
      <c r="K616" s="133">
        <v>36</v>
      </c>
      <c r="L616" s="133">
        <v>55</v>
      </c>
      <c r="M616" s="133" t="s">
        <v>6744</v>
      </c>
      <c r="N616" s="136" t="s">
        <v>3633</v>
      </c>
      <c r="O616" s="133" t="s">
        <v>6514</v>
      </c>
      <c r="P616" s="133" t="s">
        <v>663</v>
      </c>
      <c r="Q616" s="166">
        <v>42269</v>
      </c>
      <c r="R616" s="308">
        <v>3.21</v>
      </c>
      <c r="S616" s="1">
        <v>59.5</v>
      </c>
      <c r="V616" s="1">
        <v>33600</v>
      </c>
      <c r="W616" s="182">
        <f t="shared" si="73"/>
        <v>43.994999999999997</v>
      </c>
      <c r="X616" s="1" t="s">
        <v>4868</v>
      </c>
      <c r="AA616" s="183">
        <f t="shared" si="77"/>
        <v>10.682016806722689</v>
      </c>
      <c r="AB616" s="183">
        <f t="shared" si="78"/>
        <v>9.9370039999999999</v>
      </c>
      <c r="AE616" s="183">
        <f t="shared" si="79"/>
        <v>154</v>
      </c>
    </row>
    <row r="617" spans="1:31" x14ac:dyDescent="0.2">
      <c r="A617" s="133" t="s">
        <v>7372</v>
      </c>
      <c r="B617" s="133" t="s">
        <v>7253</v>
      </c>
      <c r="C617" s="136" t="s">
        <v>6921</v>
      </c>
      <c r="D617" s="136" t="s">
        <v>4638</v>
      </c>
      <c r="E617" s="136" t="s">
        <v>5197</v>
      </c>
      <c r="F617" s="133" t="s">
        <v>5198</v>
      </c>
      <c r="G617" s="136" t="s">
        <v>3620</v>
      </c>
      <c r="H617" s="133">
        <v>303</v>
      </c>
      <c r="I617" s="133">
        <v>1</v>
      </c>
      <c r="J617" s="133">
        <v>135</v>
      </c>
      <c r="K617" s="133">
        <v>45</v>
      </c>
      <c r="L617" s="133">
        <v>220</v>
      </c>
      <c r="M617" s="133" t="s">
        <v>3594</v>
      </c>
      <c r="N617" s="136" t="s">
        <v>3657</v>
      </c>
      <c r="O617" s="133" t="s">
        <v>7185</v>
      </c>
      <c r="P617" s="133" t="s">
        <v>663</v>
      </c>
      <c r="Q617" s="166">
        <v>42284</v>
      </c>
      <c r="R617" s="1">
        <v>3.21</v>
      </c>
      <c r="S617" s="1">
        <v>59.5</v>
      </c>
      <c r="V617" s="1">
        <v>33600</v>
      </c>
      <c r="W617" s="182">
        <f t="shared" ref="W617:W622" si="80">41.9*1.05</f>
        <v>43.994999999999997</v>
      </c>
      <c r="X617" s="1" t="s">
        <v>4868</v>
      </c>
      <c r="AA617" s="183">
        <f t="shared" si="77"/>
        <v>32.774369747899158</v>
      </c>
      <c r="AB617" s="183">
        <f t="shared" si="78"/>
        <v>24.390827999999999</v>
      </c>
      <c r="AE617" s="183">
        <f t="shared" si="79"/>
        <v>378</v>
      </c>
    </row>
    <row r="618" spans="1:31" x14ac:dyDescent="0.2">
      <c r="A618" s="133" t="s">
        <v>7395</v>
      </c>
      <c r="B618" s="133" t="s">
        <v>7253</v>
      </c>
      <c r="C618" s="136" t="s">
        <v>6921</v>
      </c>
      <c r="D618" s="136" t="s">
        <v>4642</v>
      </c>
      <c r="E618" s="136" t="s">
        <v>5610</v>
      </c>
      <c r="F618" s="133" t="s">
        <v>3662</v>
      </c>
      <c r="G618" s="136" t="s">
        <v>3620</v>
      </c>
      <c r="H618" s="133">
        <v>303</v>
      </c>
      <c r="I618" s="133">
        <v>1</v>
      </c>
      <c r="J618" s="133">
        <v>110</v>
      </c>
      <c r="K618" s="133">
        <v>45</v>
      </c>
      <c r="L618" s="133">
        <v>110</v>
      </c>
      <c r="M618" s="133" t="s">
        <v>6041</v>
      </c>
      <c r="N618" s="136"/>
      <c r="O618" s="133" t="s">
        <v>6228</v>
      </c>
      <c r="P618" s="133" t="s">
        <v>2277</v>
      </c>
      <c r="Q618" s="166">
        <v>42290</v>
      </c>
      <c r="R618" s="1">
        <v>3.21</v>
      </c>
      <c r="S618" s="1">
        <v>72</v>
      </c>
      <c r="V618" s="1">
        <v>33600</v>
      </c>
      <c r="W618" s="182">
        <f t="shared" si="80"/>
        <v>43.994999999999997</v>
      </c>
      <c r="X618" s="1" t="s">
        <v>4868</v>
      </c>
      <c r="AA618" s="183">
        <f t="shared" si="77"/>
        <v>22.068750000000001</v>
      </c>
      <c r="AB618" s="183">
        <f t="shared" si="78"/>
        <v>19.874008</v>
      </c>
      <c r="AE618" s="183">
        <f t="shared" si="79"/>
        <v>308</v>
      </c>
    </row>
    <row r="619" spans="1:31" x14ac:dyDescent="0.2">
      <c r="A619" s="133" t="s">
        <v>7401</v>
      </c>
      <c r="B619" s="133" t="s">
        <v>7253</v>
      </c>
      <c r="C619" s="136" t="s">
        <v>6921</v>
      </c>
      <c r="D619" s="136" t="s">
        <v>4645</v>
      </c>
      <c r="E619" s="136" t="s">
        <v>6139</v>
      </c>
      <c r="F619" s="133" t="s">
        <v>6140</v>
      </c>
      <c r="G619" s="136" t="s">
        <v>3620</v>
      </c>
      <c r="H619" s="133">
        <v>303</v>
      </c>
      <c r="I619" s="133">
        <v>1</v>
      </c>
      <c r="J619" s="133">
        <v>55</v>
      </c>
      <c r="K619" s="133">
        <v>45</v>
      </c>
      <c r="L619" s="133">
        <v>55</v>
      </c>
      <c r="M619" s="133" t="s">
        <v>6744</v>
      </c>
      <c r="N619" s="136" t="s">
        <v>3612</v>
      </c>
      <c r="O619" s="133" t="s">
        <v>6228</v>
      </c>
      <c r="P619" s="133" t="s">
        <v>663</v>
      </c>
      <c r="Q619" s="166">
        <v>42291</v>
      </c>
      <c r="R619" s="1">
        <v>3.21</v>
      </c>
      <c r="S619" s="1">
        <v>72</v>
      </c>
      <c r="V619" s="1">
        <v>33600</v>
      </c>
      <c r="W619" s="182">
        <f t="shared" si="80"/>
        <v>43.994999999999997</v>
      </c>
      <c r="X619" s="1" t="s">
        <v>4868</v>
      </c>
      <c r="AA619" s="183">
        <f t="shared" si="77"/>
        <v>11.034375000000001</v>
      </c>
      <c r="AB619" s="183">
        <f t="shared" si="78"/>
        <v>9.9370039999999999</v>
      </c>
      <c r="AE619" s="183">
        <f t="shared" si="79"/>
        <v>154</v>
      </c>
    </row>
    <row r="620" spans="1:31" x14ac:dyDescent="0.2">
      <c r="A620" s="133" t="s">
        <v>7407</v>
      </c>
      <c r="B620" s="133" t="s">
        <v>7253</v>
      </c>
      <c r="C620" s="136" t="s">
        <v>6921</v>
      </c>
      <c r="D620" s="136" t="s">
        <v>4652</v>
      </c>
      <c r="E620" s="136" t="s">
        <v>7408</v>
      </c>
      <c r="F620" s="133" t="s">
        <v>2332</v>
      </c>
      <c r="G620" s="136" t="s">
        <v>3620</v>
      </c>
      <c r="H620" s="133">
        <v>303</v>
      </c>
      <c r="I620" s="133">
        <v>1</v>
      </c>
      <c r="J620" s="133">
        <v>60</v>
      </c>
      <c r="K620" s="133">
        <v>54</v>
      </c>
      <c r="L620" s="133">
        <v>110</v>
      </c>
      <c r="M620" s="133" t="s">
        <v>5263</v>
      </c>
      <c r="N620" s="136"/>
      <c r="O620" s="133" t="s">
        <v>6228</v>
      </c>
      <c r="P620" s="133" t="s">
        <v>4816</v>
      </c>
      <c r="Q620" s="166">
        <v>42296</v>
      </c>
      <c r="R620" s="1">
        <v>3.21</v>
      </c>
      <c r="S620" s="1">
        <v>72</v>
      </c>
      <c r="V620" s="1">
        <v>33600</v>
      </c>
      <c r="W620" s="182">
        <f t="shared" si="80"/>
        <v>43.994999999999997</v>
      </c>
      <c r="X620" s="1" t="s">
        <v>4868</v>
      </c>
      <c r="AA620" s="183">
        <f t="shared" si="77"/>
        <v>14.445</v>
      </c>
      <c r="AB620" s="183">
        <f t="shared" si="78"/>
        <v>10.840368</v>
      </c>
      <c r="AE620" s="183">
        <f t="shared" si="79"/>
        <v>168</v>
      </c>
    </row>
    <row r="621" spans="1:31" x14ac:dyDescent="0.2">
      <c r="A621" s="133" t="s">
        <v>7407</v>
      </c>
      <c r="B621" s="133" t="s">
        <v>7253</v>
      </c>
      <c r="C621" s="136" t="s">
        <v>6921</v>
      </c>
      <c r="D621" s="136" t="s">
        <v>4656</v>
      </c>
      <c r="E621" s="136" t="s">
        <v>7408</v>
      </c>
      <c r="F621" s="133" t="s">
        <v>2332</v>
      </c>
      <c r="G621" s="136" t="s">
        <v>3620</v>
      </c>
      <c r="H621" s="133">
        <v>303</v>
      </c>
      <c r="I621" s="133">
        <v>1</v>
      </c>
      <c r="J621" s="133">
        <v>50</v>
      </c>
      <c r="K621" s="133">
        <v>54</v>
      </c>
      <c r="L621" s="133">
        <v>110</v>
      </c>
      <c r="M621" s="133" t="s">
        <v>5263</v>
      </c>
      <c r="N621" s="136"/>
      <c r="O621" s="133" t="s">
        <v>6228</v>
      </c>
      <c r="P621" s="133" t="s">
        <v>663</v>
      </c>
      <c r="Q621" s="166">
        <v>42298</v>
      </c>
      <c r="R621" s="1">
        <v>3.21</v>
      </c>
      <c r="S621" s="1">
        <v>72</v>
      </c>
      <c r="V621" s="1">
        <v>33600</v>
      </c>
      <c r="W621" s="182">
        <f t="shared" si="80"/>
        <v>43.994999999999997</v>
      </c>
      <c r="X621" s="1" t="s">
        <v>4868</v>
      </c>
      <c r="AA621" s="183">
        <f t="shared" si="77"/>
        <v>12.0375</v>
      </c>
      <c r="AB621" s="183">
        <f t="shared" si="78"/>
        <v>9.0336400000000019</v>
      </c>
      <c r="AE621" s="183">
        <f t="shared" si="79"/>
        <v>140</v>
      </c>
    </row>
    <row r="622" spans="1:31" ht="13.5" thickBot="1" x14ac:dyDescent="0.25">
      <c r="A622" s="133" t="s">
        <v>7438</v>
      </c>
      <c r="B622" s="133" t="s">
        <v>7253</v>
      </c>
      <c r="C622" s="136" t="s">
        <v>6921</v>
      </c>
      <c r="D622" s="136" t="s">
        <v>4660</v>
      </c>
      <c r="E622" s="136" t="s">
        <v>3632</v>
      </c>
      <c r="F622" s="133">
        <v>238312</v>
      </c>
      <c r="G622" s="136" t="s">
        <v>3620</v>
      </c>
      <c r="H622" s="133">
        <v>303</v>
      </c>
      <c r="I622" s="133">
        <v>1</v>
      </c>
      <c r="J622" s="133">
        <v>220</v>
      </c>
      <c r="K622" s="133">
        <v>38</v>
      </c>
      <c r="L622" s="133">
        <v>220</v>
      </c>
      <c r="M622" s="133" t="s">
        <v>6744</v>
      </c>
      <c r="N622" s="136" t="s">
        <v>4907</v>
      </c>
      <c r="O622" s="133" t="s">
        <v>6228</v>
      </c>
      <c r="P622" s="133" t="s">
        <v>2277</v>
      </c>
      <c r="Q622" s="166">
        <v>42306</v>
      </c>
      <c r="R622" s="308">
        <v>3.21</v>
      </c>
      <c r="S622" s="1">
        <v>72</v>
      </c>
      <c r="V622" s="1">
        <v>33600</v>
      </c>
      <c r="W622" s="182">
        <f t="shared" si="80"/>
        <v>43.994999999999997</v>
      </c>
      <c r="X622" s="1" t="s">
        <v>4868</v>
      </c>
      <c r="AA622" s="183">
        <f t="shared" si="77"/>
        <v>37.271666666666668</v>
      </c>
      <c r="AB622" s="183">
        <f t="shared" si="78"/>
        <v>39.748016</v>
      </c>
      <c r="AE622" s="183">
        <f t="shared" si="79"/>
        <v>616</v>
      </c>
    </row>
    <row r="623" spans="1:31" x14ac:dyDescent="0.2">
      <c r="A623" s="133" t="s">
        <v>7372</v>
      </c>
      <c r="B623" s="133" t="s">
        <v>7253</v>
      </c>
      <c r="C623" s="136" t="s">
        <v>6921</v>
      </c>
      <c r="D623" s="136" t="s">
        <v>4664</v>
      </c>
      <c r="E623" s="136" t="s">
        <v>5197</v>
      </c>
      <c r="F623" s="133" t="s">
        <v>5198</v>
      </c>
      <c r="G623" s="136" t="s">
        <v>3620</v>
      </c>
      <c r="H623" s="133">
        <v>303</v>
      </c>
      <c r="I623" s="133">
        <v>1</v>
      </c>
      <c r="J623" s="133">
        <v>85</v>
      </c>
      <c r="K623" s="133">
        <v>45</v>
      </c>
      <c r="L623" s="133">
        <v>220</v>
      </c>
      <c r="M623" s="133" t="s">
        <v>3594</v>
      </c>
      <c r="N623" s="136"/>
      <c r="O623" s="133" t="s">
        <v>7288</v>
      </c>
      <c r="P623" s="133" t="s">
        <v>4816</v>
      </c>
      <c r="Q623" s="166">
        <v>42311</v>
      </c>
      <c r="R623" s="1">
        <v>3.21</v>
      </c>
      <c r="S623" s="1">
        <v>59.5</v>
      </c>
      <c r="V623" s="1">
        <v>33600</v>
      </c>
      <c r="W623" s="182">
        <f t="shared" ref="W623:W634" si="81">41.9*1.05</f>
        <v>43.994999999999997</v>
      </c>
      <c r="X623" s="1" t="s">
        <v>4868</v>
      </c>
      <c r="AA623" s="183">
        <f t="shared" si="77"/>
        <v>20.635714285714286</v>
      </c>
      <c r="AB623" s="183">
        <f t="shared" si="78"/>
        <v>15.357188000000003</v>
      </c>
      <c r="AE623" s="183">
        <f t="shared" si="79"/>
        <v>237.99999999999997</v>
      </c>
    </row>
    <row r="624" spans="1:31" x14ac:dyDescent="0.2">
      <c r="A624" s="133" t="s">
        <v>7472</v>
      </c>
      <c r="B624" s="133" t="s">
        <v>7253</v>
      </c>
      <c r="C624" s="136" t="s">
        <v>6921</v>
      </c>
      <c r="D624" s="136" t="s">
        <v>2742</v>
      </c>
      <c r="E624" s="136" t="s">
        <v>5283</v>
      </c>
      <c r="F624" s="133" t="s">
        <v>2344</v>
      </c>
      <c r="G624" s="136" t="s">
        <v>3620</v>
      </c>
      <c r="H624" s="133">
        <v>303</v>
      </c>
      <c r="I624" s="133">
        <v>1</v>
      </c>
      <c r="J624" s="133">
        <v>55</v>
      </c>
      <c r="K624" s="133">
        <v>54</v>
      </c>
      <c r="L624" s="133">
        <v>55</v>
      </c>
      <c r="M624" s="133" t="s">
        <v>7473</v>
      </c>
      <c r="N624" s="136" t="s">
        <v>3633</v>
      </c>
      <c r="O624" s="133" t="s">
        <v>6228</v>
      </c>
      <c r="P624" s="133" t="s">
        <v>4816</v>
      </c>
      <c r="Q624" s="166">
        <v>42312</v>
      </c>
      <c r="R624" s="1">
        <v>3.21</v>
      </c>
      <c r="S624" s="1">
        <v>72</v>
      </c>
      <c r="V624" s="1">
        <v>33600</v>
      </c>
      <c r="W624" s="182">
        <f t="shared" si="81"/>
        <v>43.994999999999997</v>
      </c>
      <c r="X624" s="1" t="s">
        <v>4868</v>
      </c>
      <c r="AA624" s="183">
        <f t="shared" si="77"/>
        <v>13.241250000000001</v>
      </c>
      <c r="AB624" s="183">
        <f t="shared" si="78"/>
        <v>9.9370039999999999</v>
      </c>
      <c r="AE624" s="183">
        <f t="shared" si="79"/>
        <v>154</v>
      </c>
    </row>
    <row r="625" spans="1:31" x14ac:dyDescent="0.2">
      <c r="A625" s="133" t="s">
        <v>7505</v>
      </c>
      <c r="B625" s="133" t="s">
        <v>7253</v>
      </c>
      <c r="C625" s="136" t="s">
        <v>6921</v>
      </c>
      <c r="D625" s="136" t="s">
        <v>4669</v>
      </c>
      <c r="E625" s="136" t="s">
        <v>5223</v>
      </c>
      <c r="F625" s="133" t="s">
        <v>2192</v>
      </c>
      <c r="G625" s="136" t="s">
        <v>3620</v>
      </c>
      <c r="H625" s="133">
        <v>303</v>
      </c>
      <c r="I625" s="133">
        <v>1</v>
      </c>
      <c r="J625" s="133">
        <v>55</v>
      </c>
      <c r="K625" s="133">
        <v>45</v>
      </c>
      <c r="L625" s="133"/>
      <c r="M625" s="133" t="s">
        <v>3594</v>
      </c>
      <c r="N625" s="136"/>
      <c r="O625" s="133" t="s">
        <v>7499</v>
      </c>
      <c r="P625" s="133" t="s">
        <v>663</v>
      </c>
      <c r="Q625" s="166">
        <v>42320</v>
      </c>
      <c r="R625" s="1">
        <v>3.21</v>
      </c>
      <c r="S625" s="1">
        <v>72</v>
      </c>
      <c r="V625" s="1">
        <v>33600</v>
      </c>
      <c r="W625" s="182">
        <f t="shared" si="81"/>
        <v>43.994999999999997</v>
      </c>
      <c r="X625" s="1" t="s">
        <v>4868</v>
      </c>
      <c r="AA625" s="183">
        <f t="shared" ref="AA625:AA630" si="82">K625*100*R625*(J625*I625)/(S625*1000)</f>
        <v>11.034375000000001</v>
      </c>
      <c r="AB625" s="183">
        <f t="shared" ref="AB625:AB630" si="83">(V625*(J625*I625)*1.1)/9000*W625/1000</f>
        <v>9.9370039999999999</v>
      </c>
      <c r="AE625" s="183">
        <f t="shared" ref="AE625:AE630" si="84">J625*I625*(G625/100)</f>
        <v>154</v>
      </c>
    </row>
    <row r="626" spans="1:31" x14ac:dyDescent="0.2">
      <c r="A626" s="133" t="s">
        <v>7506</v>
      </c>
      <c r="B626" s="133" t="s">
        <v>7253</v>
      </c>
      <c r="C626" s="136" t="s">
        <v>6921</v>
      </c>
      <c r="D626" s="136" t="s">
        <v>4674</v>
      </c>
      <c r="E626" s="136" t="s">
        <v>2718</v>
      </c>
      <c r="F626" s="133" t="s">
        <v>2719</v>
      </c>
      <c r="G626" s="136" t="s">
        <v>3620</v>
      </c>
      <c r="H626" s="133">
        <v>303</v>
      </c>
      <c r="I626" s="133">
        <v>1</v>
      </c>
      <c r="J626" s="133">
        <v>55</v>
      </c>
      <c r="K626" s="133">
        <v>36</v>
      </c>
      <c r="L626" s="133"/>
      <c r="M626" s="133" t="s">
        <v>3594</v>
      </c>
      <c r="N626" s="136" t="s">
        <v>4836</v>
      </c>
      <c r="O626" s="133" t="s">
        <v>7507</v>
      </c>
      <c r="P626" s="133" t="s">
        <v>663</v>
      </c>
      <c r="Q626" s="166">
        <v>42321</v>
      </c>
      <c r="R626" s="1">
        <v>3.21</v>
      </c>
      <c r="S626" s="1">
        <v>59.5</v>
      </c>
      <c r="V626" s="1">
        <v>33600</v>
      </c>
      <c r="W626" s="182">
        <f t="shared" si="81"/>
        <v>43.994999999999997</v>
      </c>
      <c r="X626" s="1" t="s">
        <v>4868</v>
      </c>
      <c r="AA626" s="183">
        <f t="shared" si="82"/>
        <v>10.682016806722689</v>
      </c>
      <c r="AB626" s="183">
        <f t="shared" si="83"/>
        <v>9.9370039999999999</v>
      </c>
      <c r="AE626" s="183">
        <f t="shared" si="84"/>
        <v>154</v>
      </c>
    </row>
    <row r="627" spans="1:31" x14ac:dyDescent="0.2">
      <c r="A627" s="133" t="s">
        <v>7520</v>
      </c>
      <c r="B627" s="133" t="s">
        <v>7253</v>
      </c>
      <c r="C627" s="136" t="s">
        <v>6921</v>
      </c>
      <c r="D627" s="136" t="s">
        <v>4806</v>
      </c>
      <c r="E627" s="136" t="s">
        <v>5235</v>
      </c>
      <c r="F627" s="133" t="s">
        <v>4111</v>
      </c>
      <c r="G627" s="136" t="s">
        <v>3620</v>
      </c>
      <c r="H627" s="133">
        <v>303</v>
      </c>
      <c r="I627" s="133">
        <v>1</v>
      </c>
      <c r="J627" s="133">
        <v>58</v>
      </c>
      <c r="K627" s="133">
        <v>36</v>
      </c>
      <c r="L627" s="133">
        <v>55</v>
      </c>
      <c r="M627" s="133" t="s">
        <v>3594</v>
      </c>
      <c r="N627" s="136"/>
      <c r="O627" s="133" t="s">
        <v>7521</v>
      </c>
      <c r="P627" s="133" t="s">
        <v>4816</v>
      </c>
      <c r="Q627" s="166">
        <v>42325</v>
      </c>
      <c r="R627" s="1">
        <v>3.21</v>
      </c>
      <c r="S627" s="1">
        <v>59.5</v>
      </c>
      <c r="V627" s="1">
        <v>33600</v>
      </c>
      <c r="W627" s="182">
        <f t="shared" si="81"/>
        <v>43.994999999999997</v>
      </c>
      <c r="X627" s="1" t="s">
        <v>4868</v>
      </c>
      <c r="AA627" s="183">
        <f t="shared" si="82"/>
        <v>11.264672268907564</v>
      </c>
      <c r="AB627" s="183">
        <f t="shared" si="83"/>
        <v>10.4790224</v>
      </c>
      <c r="AE627" s="183">
        <f t="shared" si="84"/>
        <v>162.39999999999998</v>
      </c>
    </row>
    <row r="628" spans="1:31" x14ac:dyDescent="0.2">
      <c r="A628" s="133" t="s">
        <v>7511</v>
      </c>
      <c r="B628" s="133" t="s">
        <v>7253</v>
      </c>
      <c r="C628" s="136" t="s">
        <v>6921</v>
      </c>
      <c r="D628" s="136" t="s">
        <v>2737</v>
      </c>
      <c r="E628" s="136" t="s">
        <v>7512</v>
      </c>
      <c r="F628" s="133" t="s">
        <v>7342</v>
      </c>
      <c r="G628" s="136" t="s">
        <v>3620</v>
      </c>
      <c r="H628" s="133">
        <v>303</v>
      </c>
      <c r="I628" s="133">
        <v>1</v>
      </c>
      <c r="J628" s="133">
        <v>23</v>
      </c>
      <c r="K628" s="133">
        <v>45</v>
      </c>
      <c r="L628" s="133"/>
      <c r="M628" s="133" t="s">
        <v>7320</v>
      </c>
      <c r="N628" s="136" t="s">
        <v>4833</v>
      </c>
      <c r="O628" s="133" t="s">
        <v>7513</v>
      </c>
      <c r="P628" s="133" t="s">
        <v>4816</v>
      </c>
      <c r="Q628" s="166">
        <v>42324</v>
      </c>
      <c r="R628" s="1">
        <v>3.21</v>
      </c>
      <c r="S628" s="1">
        <v>59.5</v>
      </c>
      <c r="V628" s="1">
        <v>33600</v>
      </c>
      <c r="W628" s="182">
        <f t="shared" si="81"/>
        <v>43.994999999999997</v>
      </c>
      <c r="X628" s="1" t="s">
        <v>4868</v>
      </c>
      <c r="AA628" s="183">
        <f t="shared" si="82"/>
        <v>5.5837815126050421</v>
      </c>
      <c r="AB628" s="183">
        <f t="shared" si="83"/>
        <v>4.1554744000000001</v>
      </c>
      <c r="AE628" s="183">
        <f t="shared" si="84"/>
        <v>64.399999999999991</v>
      </c>
    </row>
    <row r="629" spans="1:31" x14ac:dyDescent="0.2">
      <c r="A629" s="133" t="s">
        <v>7540</v>
      </c>
      <c r="B629" s="133" t="s">
        <v>7253</v>
      </c>
      <c r="C629" s="136" t="s">
        <v>6921</v>
      </c>
      <c r="D629" s="136" t="s">
        <v>4809</v>
      </c>
      <c r="E629" s="136" t="s">
        <v>7359</v>
      </c>
      <c r="F629" s="133" t="s">
        <v>7360</v>
      </c>
      <c r="G629" s="136" t="s">
        <v>3620</v>
      </c>
      <c r="H629" s="133">
        <v>303</v>
      </c>
      <c r="I629" s="133">
        <v>1</v>
      </c>
      <c r="J629" s="133">
        <v>110</v>
      </c>
      <c r="K629" s="133">
        <v>36</v>
      </c>
      <c r="L629" s="133">
        <v>110</v>
      </c>
      <c r="M629" s="133" t="s">
        <v>3594</v>
      </c>
      <c r="N629" s="136"/>
      <c r="O629" s="133" t="s">
        <v>7541</v>
      </c>
      <c r="P629" s="133" t="s">
        <v>4816</v>
      </c>
      <c r="Q629" s="166">
        <v>42331</v>
      </c>
      <c r="R629" s="1">
        <v>3.21</v>
      </c>
      <c r="S629" s="1">
        <v>59.5</v>
      </c>
      <c r="V629" s="1">
        <v>33600</v>
      </c>
      <c r="W629" s="182">
        <f t="shared" si="81"/>
        <v>43.994999999999997</v>
      </c>
      <c r="X629" s="1" t="s">
        <v>4868</v>
      </c>
      <c r="AA629" s="183">
        <f t="shared" si="82"/>
        <v>21.364033613445379</v>
      </c>
      <c r="AB629" s="183">
        <f t="shared" si="83"/>
        <v>19.874008</v>
      </c>
      <c r="AE629" s="183">
        <f t="shared" si="84"/>
        <v>308</v>
      </c>
    </row>
    <row r="630" spans="1:31" ht="13.5" thickBot="1" x14ac:dyDescent="0.25">
      <c r="A630" s="133" t="s">
        <v>7551</v>
      </c>
      <c r="B630" s="133" t="s">
        <v>7253</v>
      </c>
      <c r="C630" s="136" t="s">
        <v>6921</v>
      </c>
      <c r="D630" s="136" t="s">
        <v>1654</v>
      </c>
      <c r="E630" s="136" t="s">
        <v>7552</v>
      </c>
      <c r="F630" s="133" t="s">
        <v>7299</v>
      </c>
      <c r="G630" s="136" t="s">
        <v>3620</v>
      </c>
      <c r="H630" s="133">
        <v>303</v>
      </c>
      <c r="I630" s="133">
        <v>1</v>
      </c>
      <c r="J630" s="133">
        <v>110</v>
      </c>
      <c r="K630" s="133">
        <v>45</v>
      </c>
      <c r="L630" s="133">
        <v>110</v>
      </c>
      <c r="M630" s="133" t="s">
        <v>3594</v>
      </c>
      <c r="N630" s="136"/>
      <c r="O630" s="133" t="s">
        <v>7541</v>
      </c>
      <c r="P630" s="133" t="s">
        <v>4816</v>
      </c>
      <c r="Q630" s="166">
        <v>42334</v>
      </c>
      <c r="R630" s="308">
        <v>3.21</v>
      </c>
      <c r="S630" s="1">
        <v>59.5</v>
      </c>
      <c r="V630" s="1">
        <v>33600</v>
      </c>
      <c r="W630" s="182">
        <f t="shared" si="81"/>
        <v>43.994999999999997</v>
      </c>
      <c r="X630" s="1" t="s">
        <v>4868</v>
      </c>
      <c r="AA630" s="183">
        <f t="shared" si="82"/>
        <v>26.705042016806722</v>
      </c>
      <c r="AB630" s="183">
        <f t="shared" si="83"/>
        <v>19.874008</v>
      </c>
      <c r="AE630" s="183">
        <f t="shared" si="84"/>
        <v>308</v>
      </c>
    </row>
    <row r="631" spans="1:31" x14ac:dyDescent="0.2">
      <c r="A631" s="133" t="s">
        <v>7589</v>
      </c>
      <c r="B631" s="133" t="s">
        <v>7253</v>
      </c>
      <c r="C631" s="136" t="s">
        <v>6921</v>
      </c>
      <c r="D631" s="136" t="s">
        <v>7590</v>
      </c>
      <c r="E631" s="136" t="s">
        <v>5918</v>
      </c>
      <c r="F631" s="133" t="s">
        <v>5919</v>
      </c>
      <c r="G631" s="136" t="s">
        <v>3620</v>
      </c>
      <c r="H631" s="133">
        <v>303</v>
      </c>
      <c r="I631" s="133">
        <v>1</v>
      </c>
      <c r="J631" s="133">
        <v>110</v>
      </c>
      <c r="K631" s="133">
        <v>54</v>
      </c>
      <c r="L631" s="133">
        <v>110</v>
      </c>
      <c r="M631" s="133" t="s">
        <v>917</v>
      </c>
      <c r="N631" s="136" t="s">
        <v>774</v>
      </c>
      <c r="O631" s="133" t="s">
        <v>7591</v>
      </c>
      <c r="P631" s="133" t="s">
        <v>4816</v>
      </c>
      <c r="Q631" s="166">
        <v>42342</v>
      </c>
      <c r="R631" s="1">
        <v>3.21</v>
      </c>
      <c r="S631" s="1">
        <v>72</v>
      </c>
      <c r="V631" s="1">
        <v>33600</v>
      </c>
      <c r="W631" s="182">
        <f t="shared" si="81"/>
        <v>43.994999999999997</v>
      </c>
      <c r="X631" s="1" t="s">
        <v>4868</v>
      </c>
      <c r="AA631" s="183">
        <f>K631*100*R631*(J631*I631)/(S631*1000)</f>
        <v>26.482500000000002</v>
      </c>
      <c r="AB631" s="183">
        <f>(V631*(J631*I631)*1.1)/9000*W631/1000</f>
        <v>19.874008</v>
      </c>
      <c r="AE631" s="183">
        <f>J631*I631*(G631/100)</f>
        <v>308</v>
      </c>
    </row>
    <row r="632" spans="1:31" ht="13.5" thickBot="1" x14ac:dyDescent="0.25">
      <c r="A632" s="133" t="s">
        <v>7631</v>
      </c>
      <c r="B632" s="133" t="s">
        <v>7253</v>
      </c>
      <c r="C632" s="136" t="s">
        <v>6921</v>
      </c>
      <c r="D632" s="136" t="s">
        <v>7632</v>
      </c>
      <c r="E632" s="136" t="s">
        <v>7633</v>
      </c>
      <c r="F632" s="133" t="s">
        <v>7634</v>
      </c>
      <c r="G632" s="136" t="s">
        <v>3620</v>
      </c>
      <c r="H632" s="133">
        <v>303</v>
      </c>
      <c r="I632" s="133">
        <v>1</v>
      </c>
      <c r="J632" s="133">
        <v>92</v>
      </c>
      <c r="K632" s="133">
        <v>40</v>
      </c>
      <c r="L632" s="133">
        <v>110</v>
      </c>
      <c r="M632" s="133" t="s">
        <v>7504</v>
      </c>
      <c r="N632" s="136" t="s">
        <v>1748</v>
      </c>
      <c r="O632" s="133" t="s">
        <v>7628</v>
      </c>
      <c r="P632" s="133" t="s">
        <v>2277</v>
      </c>
      <c r="Q632" s="166">
        <v>42348</v>
      </c>
      <c r="R632" s="308">
        <v>3.21</v>
      </c>
      <c r="S632" s="1">
        <v>67.5</v>
      </c>
      <c r="V632" s="1">
        <v>33600</v>
      </c>
      <c r="W632" s="182">
        <f t="shared" si="81"/>
        <v>43.994999999999997</v>
      </c>
      <c r="X632" s="1" t="s">
        <v>4868</v>
      </c>
      <c r="AA632" s="183">
        <f>K632*100*R632*(J632*I632)/(S632*1000)</f>
        <v>17.500444444444444</v>
      </c>
      <c r="AB632" s="183">
        <f>(V632*(J632*I632)*1.1)/9000*W632/1000</f>
        <v>16.6218976</v>
      </c>
      <c r="AE632" s="183">
        <f>J632*I632*(G632/100)</f>
        <v>257.59999999999997</v>
      </c>
    </row>
    <row r="633" spans="1:31" x14ac:dyDescent="0.2">
      <c r="A633" s="133" t="s">
        <v>7675</v>
      </c>
      <c r="B633" s="133" t="s">
        <v>7253</v>
      </c>
      <c r="C633" s="136" t="s">
        <v>6921</v>
      </c>
      <c r="D633" s="136" t="s">
        <v>7676</v>
      </c>
      <c r="E633" s="136" t="s">
        <v>7677</v>
      </c>
      <c r="F633" s="133" t="s">
        <v>7678</v>
      </c>
      <c r="G633" s="136" t="s">
        <v>3620</v>
      </c>
      <c r="H633" s="133">
        <v>303</v>
      </c>
      <c r="I633" s="133">
        <v>1</v>
      </c>
      <c r="J633" s="133">
        <v>110</v>
      </c>
      <c r="K633" s="133">
        <v>45</v>
      </c>
      <c r="L633" s="133">
        <v>110</v>
      </c>
      <c r="M633" s="133" t="s">
        <v>2771</v>
      </c>
      <c r="N633" s="136"/>
      <c r="O633" s="133" t="s">
        <v>6228</v>
      </c>
      <c r="P633" s="133" t="s">
        <v>2277</v>
      </c>
      <c r="Q633" s="166">
        <v>42019</v>
      </c>
      <c r="R633" s="1">
        <v>3.21</v>
      </c>
      <c r="S633" s="1">
        <v>72</v>
      </c>
      <c r="V633" s="1">
        <v>33600</v>
      </c>
      <c r="W633" s="182">
        <f t="shared" si="81"/>
        <v>43.994999999999997</v>
      </c>
      <c r="X633" s="1" t="s">
        <v>4868</v>
      </c>
      <c r="AA633" s="183">
        <f>K633*100*R633*(J633*I633)/(S633*1000)</f>
        <v>22.068750000000001</v>
      </c>
      <c r="AB633" s="183">
        <f>(V633*(J633*I633)*1.1)/9000*W633/1000</f>
        <v>19.874008</v>
      </c>
      <c r="AE633" s="183">
        <f>J633*I633*(G633/100)</f>
        <v>308</v>
      </c>
    </row>
    <row r="634" spans="1:31" ht="13.5" thickBot="1" x14ac:dyDescent="0.25">
      <c r="A634" s="133"/>
      <c r="B634" s="133" t="s">
        <v>7253</v>
      </c>
      <c r="C634" s="136" t="s">
        <v>6921</v>
      </c>
      <c r="D634" s="136" t="s">
        <v>7694</v>
      </c>
      <c r="E634" s="136" t="s">
        <v>7359</v>
      </c>
      <c r="F634" s="133" t="s">
        <v>7360</v>
      </c>
      <c r="G634" s="136" t="s">
        <v>3620</v>
      </c>
      <c r="H634" s="133">
        <v>303</v>
      </c>
      <c r="I634" s="133">
        <v>1</v>
      </c>
      <c r="J634" s="133">
        <v>61</v>
      </c>
      <c r="K634" s="133">
        <v>36</v>
      </c>
      <c r="L634" s="133">
        <v>55</v>
      </c>
      <c r="M634" s="133" t="s">
        <v>7504</v>
      </c>
      <c r="N634" s="136"/>
      <c r="O634" s="133" t="s">
        <v>7695</v>
      </c>
      <c r="P634" s="133" t="s">
        <v>4816</v>
      </c>
      <c r="Q634" s="166">
        <v>42026</v>
      </c>
      <c r="R634" s="308">
        <v>3.21</v>
      </c>
      <c r="S634" s="1">
        <v>59.5</v>
      </c>
      <c r="V634" s="1">
        <v>33600</v>
      </c>
      <c r="W634" s="182">
        <f t="shared" si="81"/>
        <v>43.994999999999997</v>
      </c>
      <c r="X634" s="1" t="s">
        <v>4868</v>
      </c>
      <c r="AA634" s="183">
        <f>K634*100*R634*(J634*I634)/(S634*1000)</f>
        <v>11.847327731092436</v>
      </c>
      <c r="AB634" s="183">
        <f>(V634*(J634*I634)*1.1)/9000*W634/1000</f>
        <v>11.021040799999998</v>
      </c>
      <c r="AE634" s="183">
        <f>J634*I634*(G634/100)</f>
        <v>170.79999999999998</v>
      </c>
    </row>
    <row r="635" spans="1:31" x14ac:dyDescent="0.2">
      <c r="A635" s="133" t="s">
        <v>7721</v>
      </c>
      <c r="B635" s="133" t="s">
        <v>7253</v>
      </c>
      <c r="C635" s="136" t="s">
        <v>6921</v>
      </c>
      <c r="D635" s="136" t="s">
        <v>7722</v>
      </c>
      <c r="E635" s="133">
        <v>100025</v>
      </c>
      <c r="F635" s="133">
        <v>238312</v>
      </c>
      <c r="G635" s="133">
        <v>280</v>
      </c>
      <c r="H635" s="133">
        <v>303</v>
      </c>
      <c r="I635" s="133">
        <v>1</v>
      </c>
      <c r="J635" s="133">
        <v>145</v>
      </c>
      <c r="K635" s="133">
        <v>38</v>
      </c>
      <c r="L635" s="133">
        <v>220</v>
      </c>
      <c r="M635" s="133" t="s">
        <v>7504</v>
      </c>
      <c r="N635" s="133"/>
      <c r="O635" s="133" t="s">
        <v>6228</v>
      </c>
      <c r="P635" s="133" t="s">
        <v>663</v>
      </c>
      <c r="Q635" s="166">
        <v>42417</v>
      </c>
      <c r="R635" s="1">
        <v>3.21</v>
      </c>
      <c r="S635" s="1">
        <v>72</v>
      </c>
      <c r="V635" s="1">
        <v>33600</v>
      </c>
      <c r="W635" s="182">
        <f>41.9*1.05</f>
        <v>43.994999999999997</v>
      </c>
      <c r="X635" s="1" t="s">
        <v>4868</v>
      </c>
      <c r="AA635" s="183">
        <f>K635*100*R635*(J635*I635)/(S635*1000)</f>
        <v>24.565416666666668</v>
      </c>
      <c r="AB635" s="183">
        <f>(V635*(J635*I635)*1.1)/9000*W635/1000</f>
        <v>26.197555999999999</v>
      </c>
      <c r="AE635" s="183">
        <f>J635*I635*(G635/100)</f>
        <v>406</v>
      </c>
    </row>
    <row r="636" spans="1:31" x14ac:dyDescent="0.2">
      <c r="A636" s="7222" t="s">
        <v>5231</v>
      </c>
      <c r="B636" s="7222"/>
      <c r="C636" s="7222"/>
      <c r="D636" s="7222"/>
      <c r="E636" s="7222"/>
      <c r="F636" s="7222"/>
      <c r="G636" s="7222"/>
      <c r="H636" s="7222"/>
      <c r="I636" s="7222"/>
      <c r="J636" s="7222"/>
      <c r="K636" s="7222"/>
      <c r="L636" s="7222"/>
      <c r="M636" s="7222"/>
      <c r="N636" s="7222"/>
      <c r="O636" s="7222"/>
      <c r="P636" s="7222"/>
      <c r="Q636" s="7223"/>
    </row>
    <row r="637" spans="1:31" x14ac:dyDescent="0.2">
      <c r="A637" s="133" t="s">
        <v>7721</v>
      </c>
      <c r="B637" s="133" t="s">
        <v>7253</v>
      </c>
      <c r="C637" s="136" t="s">
        <v>7739</v>
      </c>
      <c r="D637" s="136" t="s">
        <v>1651</v>
      </c>
      <c r="E637" s="133">
        <v>100025</v>
      </c>
      <c r="F637" s="133">
        <v>238312</v>
      </c>
      <c r="G637" s="133">
        <v>280</v>
      </c>
      <c r="H637" s="133">
        <v>303</v>
      </c>
      <c r="I637" s="133">
        <v>1</v>
      </c>
      <c r="J637" s="133">
        <v>75</v>
      </c>
      <c r="K637" s="133">
        <v>38</v>
      </c>
      <c r="L637" s="133">
        <v>220</v>
      </c>
      <c r="M637" s="133" t="s">
        <v>7504</v>
      </c>
      <c r="N637" s="133"/>
      <c r="O637" s="133" t="s">
        <v>6228</v>
      </c>
      <c r="P637" s="133" t="s">
        <v>663</v>
      </c>
      <c r="Q637" s="166">
        <v>42418</v>
      </c>
      <c r="R637" s="1">
        <v>3.21</v>
      </c>
      <c r="S637" s="1">
        <v>72</v>
      </c>
      <c r="V637" s="1">
        <v>33600</v>
      </c>
      <c r="W637" s="182">
        <f>41.9*1.05</f>
        <v>43.994999999999997</v>
      </c>
      <c r="X637" s="1" t="s">
        <v>4868</v>
      </c>
      <c r="AA637" s="183">
        <f>K637*100*R637*(J637*I637)/(S637*1000)</f>
        <v>12.706250000000001</v>
      </c>
      <c r="AB637" s="183">
        <f>(V637*(J637*I637)*1.1)/9000*W637/1000</f>
        <v>13.550459999999999</v>
      </c>
      <c r="AE637" s="183">
        <f>J637*I637*(G637/100)</f>
        <v>210</v>
      </c>
    </row>
    <row r="638" spans="1:31" ht="13.5" thickBot="1" x14ac:dyDescent="0.25">
      <c r="A638" s="133" t="s">
        <v>7753</v>
      </c>
      <c r="B638" s="133" t="s">
        <v>7253</v>
      </c>
      <c r="C638" s="136" t="s">
        <v>7739</v>
      </c>
      <c r="D638" s="136" t="s">
        <v>1634</v>
      </c>
      <c r="E638" s="133">
        <v>102285</v>
      </c>
      <c r="F638" s="133" t="s">
        <v>7299</v>
      </c>
      <c r="G638" s="133">
        <v>280</v>
      </c>
      <c r="H638" s="133">
        <v>303</v>
      </c>
      <c r="I638" s="133">
        <v>1</v>
      </c>
      <c r="J638" s="133">
        <v>220</v>
      </c>
      <c r="K638" s="133">
        <v>45</v>
      </c>
      <c r="L638" s="133">
        <v>220</v>
      </c>
      <c r="M638" s="133" t="s">
        <v>7504</v>
      </c>
      <c r="N638" s="133"/>
      <c r="O638" s="133" t="s">
        <v>7754</v>
      </c>
      <c r="P638" s="133" t="s">
        <v>4816</v>
      </c>
      <c r="Q638" s="166">
        <v>42425</v>
      </c>
      <c r="R638" s="308">
        <v>3.21</v>
      </c>
      <c r="S638" s="1">
        <v>59.5</v>
      </c>
      <c r="V638" s="1">
        <v>33600</v>
      </c>
      <c r="W638" s="182">
        <f>41.9*1.05</f>
        <v>43.994999999999997</v>
      </c>
      <c r="X638" s="1" t="s">
        <v>4868</v>
      </c>
      <c r="AA638" s="183">
        <f>K638*100*R638*(J638*I638)/(S638*1000)</f>
        <v>53.410084033613444</v>
      </c>
      <c r="AB638" s="183">
        <f>(V638*(J638*I638)*1.1)/9000*W638/1000</f>
        <v>39.748016</v>
      </c>
      <c r="AE638" s="183">
        <f>J638*I638*(G638/100)</f>
        <v>616</v>
      </c>
    </row>
    <row r="639" spans="1:31" x14ac:dyDescent="0.2">
      <c r="A639" s="133" t="s">
        <v>7787</v>
      </c>
      <c r="B639" s="133" t="s">
        <v>7253</v>
      </c>
      <c r="C639" s="136" t="s">
        <v>7739</v>
      </c>
      <c r="D639" s="136" t="s">
        <v>2726</v>
      </c>
      <c r="E639" s="133">
        <v>102180</v>
      </c>
      <c r="F639" s="133" t="s">
        <v>6167</v>
      </c>
      <c r="G639" s="133">
        <v>280</v>
      </c>
      <c r="H639" s="133">
        <v>303</v>
      </c>
      <c r="I639" s="133">
        <v>1</v>
      </c>
      <c r="J639" s="133">
        <v>42</v>
      </c>
      <c r="K639" s="133">
        <v>45</v>
      </c>
      <c r="L639" s="133">
        <v>110</v>
      </c>
      <c r="M639" s="133" t="s">
        <v>7504</v>
      </c>
      <c r="N639" s="133"/>
      <c r="O639" s="133" t="s">
        <v>6693</v>
      </c>
      <c r="P639" s="133" t="s">
        <v>663</v>
      </c>
      <c r="Q639" s="166">
        <v>42433</v>
      </c>
      <c r="R639" s="1">
        <v>3.21</v>
      </c>
      <c r="S639" s="1">
        <v>59.5</v>
      </c>
      <c r="V639" s="1">
        <v>33600</v>
      </c>
      <c r="W639" s="182">
        <f t="shared" ref="W639:W648" si="85">41.9*1.05</f>
        <v>43.994999999999997</v>
      </c>
      <c r="X639" s="1" t="s">
        <v>4868</v>
      </c>
      <c r="AA639" s="183">
        <f t="shared" ref="AA639:AA648" si="86">K639*100*R639*(J639*I639)/(S639*1000)</f>
        <v>10.196470588235295</v>
      </c>
      <c r="AB639" s="183">
        <f t="shared" ref="AB639:AB648" si="87">(V639*(J639*I639)*1.1)/9000*W639/1000</f>
        <v>7.5882575999999995</v>
      </c>
      <c r="AE639" s="183">
        <f t="shared" ref="AE639:AE648" si="88">J639*I639*(G639/100)</f>
        <v>117.6</v>
      </c>
    </row>
    <row r="640" spans="1:31" x14ac:dyDescent="0.2">
      <c r="A640" s="133" t="s">
        <v>7799</v>
      </c>
      <c r="B640" s="133" t="s">
        <v>7253</v>
      </c>
      <c r="C640" s="136" t="s">
        <v>7739</v>
      </c>
      <c r="D640" s="136" t="s">
        <v>1641</v>
      </c>
      <c r="E640" s="133">
        <v>101699</v>
      </c>
      <c r="F640" s="133" t="s">
        <v>1033</v>
      </c>
      <c r="G640" s="133">
        <v>280</v>
      </c>
      <c r="H640" s="133"/>
      <c r="I640" s="133">
        <v>1</v>
      </c>
      <c r="J640" s="133">
        <v>300</v>
      </c>
      <c r="K640" s="133">
        <v>54</v>
      </c>
      <c r="L640" s="133"/>
      <c r="M640" s="133"/>
      <c r="N640" s="133"/>
      <c r="O640" s="133" t="s">
        <v>5710</v>
      </c>
      <c r="P640" s="133" t="s">
        <v>663</v>
      </c>
      <c r="Q640" s="166">
        <v>42438</v>
      </c>
      <c r="R640" s="1">
        <v>3.21</v>
      </c>
      <c r="S640" s="1">
        <v>72</v>
      </c>
      <c r="V640" s="1">
        <v>33600</v>
      </c>
      <c r="W640" s="182">
        <f t="shared" si="85"/>
        <v>43.994999999999997</v>
      </c>
      <c r="X640" s="1" t="s">
        <v>4868</v>
      </c>
      <c r="AA640" s="183">
        <f t="shared" si="86"/>
        <v>72.224999999999994</v>
      </c>
      <c r="AB640" s="183">
        <f t="shared" si="87"/>
        <v>54.201839999999997</v>
      </c>
      <c r="AE640" s="183">
        <f t="shared" si="88"/>
        <v>840</v>
      </c>
    </row>
    <row r="641" spans="1:31" ht="13.5" thickBot="1" x14ac:dyDescent="0.25">
      <c r="A641" s="133" t="s">
        <v>7830</v>
      </c>
      <c r="B641" s="133" t="s">
        <v>7253</v>
      </c>
      <c r="C641" s="136" t="s">
        <v>7739</v>
      </c>
      <c r="D641" s="136" t="s">
        <v>3704</v>
      </c>
      <c r="E641" s="133">
        <v>100858</v>
      </c>
      <c r="F641" s="133" t="s">
        <v>1039</v>
      </c>
      <c r="G641" s="133">
        <v>280</v>
      </c>
      <c r="H641" s="133">
        <v>303</v>
      </c>
      <c r="I641" s="133">
        <v>1</v>
      </c>
      <c r="J641" s="133">
        <v>33</v>
      </c>
      <c r="K641" s="133">
        <v>45</v>
      </c>
      <c r="L641" s="133">
        <v>33</v>
      </c>
      <c r="M641" s="133"/>
      <c r="N641" s="133">
        <v>1</v>
      </c>
      <c r="O641" s="133" t="s">
        <v>6228</v>
      </c>
      <c r="P641" s="133" t="s">
        <v>663</v>
      </c>
      <c r="Q641" s="166">
        <v>42446</v>
      </c>
      <c r="R641" s="308">
        <v>3.21</v>
      </c>
      <c r="S641" s="1">
        <v>72</v>
      </c>
      <c r="V641" s="1">
        <v>33600</v>
      </c>
      <c r="W641" s="182">
        <f t="shared" si="85"/>
        <v>43.994999999999997</v>
      </c>
      <c r="X641" s="1" t="s">
        <v>4868</v>
      </c>
      <c r="AA641" s="183">
        <f t="shared" si="86"/>
        <v>6.6206250000000004</v>
      </c>
      <c r="AB641" s="183">
        <f t="shared" si="87"/>
        <v>5.9622023999999998</v>
      </c>
      <c r="AE641" s="183">
        <f t="shared" si="88"/>
        <v>92.399999999999991</v>
      </c>
    </row>
    <row r="642" spans="1:31" x14ac:dyDescent="0.2">
      <c r="A642" s="133" t="s">
        <v>7849</v>
      </c>
      <c r="B642" s="133" t="s">
        <v>7253</v>
      </c>
      <c r="C642" s="136" t="s">
        <v>7739</v>
      </c>
      <c r="D642" s="136" t="s">
        <v>1645</v>
      </c>
      <c r="E642" s="133">
        <v>102335</v>
      </c>
      <c r="F642" s="133" t="s">
        <v>7850</v>
      </c>
      <c r="G642" s="133">
        <v>280</v>
      </c>
      <c r="H642" s="133">
        <v>303</v>
      </c>
      <c r="I642" s="133">
        <v>1</v>
      </c>
      <c r="J642" s="133">
        <v>6</v>
      </c>
      <c r="K642" s="133">
        <v>45</v>
      </c>
      <c r="L642" s="133"/>
      <c r="M642" s="133" t="s">
        <v>7504</v>
      </c>
      <c r="N642" s="133"/>
      <c r="O642" s="133" t="s">
        <v>6445</v>
      </c>
      <c r="P642" s="133" t="s">
        <v>4816</v>
      </c>
      <c r="Q642" s="166">
        <v>42465</v>
      </c>
      <c r="R642" s="1">
        <v>3.21</v>
      </c>
      <c r="S642" s="1">
        <v>72</v>
      </c>
      <c r="V642" s="1">
        <v>33600</v>
      </c>
      <c r="W642" s="182">
        <f t="shared" si="85"/>
        <v>43.994999999999997</v>
      </c>
      <c r="X642" s="1" t="s">
        <v>4868</v>
      </c>
      <c r="AA642" s="183">
        <f t="shared" si="86"/>
        <v>1.2037500000000001</v>
      </c>
      <c r="AB642" s="183">
        <f t="shared" si="87"/>
        <v>1.0840368</v>
      </c>
      <c r="AE642" s="183">
        <f t="shared" si="88"/>
        <v>16.799999999999997</v>
      </c>
    </row>
    <row r="643" spans="1:31" x14ac:dyDescent="0.2">
      <c r="A643" s="133" t="s">
        <v>7859</v>
      </c>
      <c r="B643" s="133" t="s">
        <v>7253</v>
      </c>
      <c r="C643" s="136" t="s">
        <v>7245</v>
      </c>
      <c r="D643" s="136" t="s">
        <v>2447</v>
      </c>
      <c r="E643" s="133">
        <v>102334</v>
      </c>
      <c r="F643" s="133" t="s">
        <v>7860</v>
      </c>
      <c r="G643" s="133">
        <v>280</v>
      </c>
      <c r="H643" s="133">
        <v>303</v>
      </c>
      <c r="I643" s="133">
        <v>1</v>
      </c>
      <c r="J643" s="133">
        <v>138</v>
      </c>
      <c r="K643" s="133">
        <v>45</v>
      </c>
      <c r="L643" s="133"/>
      <c r="M643" s="133" t="s">
        <v>5811</v>
      </c>
      <c r="N643" s="133"/>
      <c r="O643" s="133" t="s">
        <v>5710</v>
      </c>
      <c r="P643" s="133" t="s">
        <v>663</v>
      </c>
      <c r="Q643" s="166">
        <v>42472</v>
      </c>
      <c r="R643" s="1">
        <v>3.21</v>
      </c>
      <c r="S643" s="1">
        <v>72</v>
      </c>
      <c r="V643" s="1">
        <v>33600</v>
      </c>
      <c r="W643" s="182">
        <f t="shared" si="85"/>
        <v>43.994999999999997</v>
      </c>
      <c r="X643" s="1" t="s">
        <v>4868</v>
      </c>
      <c r="AA643" s="183">
        <f t="shared" si="86"/>
        <v>27.686250000000001</v>
      </c>
      <c r="AB643" s="183">
        <f t="shared" si="87"/>
        <v>24.932846399999999</v>
      </c>
      <c r="AE643" s="183">
        <f t="shared" si="88"/>
        <v>386.4</v>
      </c>
    </row>
    <row r="644" spans="1:31" x14ac:dyDescent="0.2">
      <c r="A644" s="133" t="s">
        <v>7877</v>
      </c>
      <c r="B644" s="133" t="s">
        <v>7253</v>
      </c>
      <c r="C644" s="136" t="s">
        <v>7739</v>
      </c>
      <c r="D644" s="136" t="s">
        <v>2451</v>
      </c>
      <c r="E644" s="133">
        <v>605215</v>
      </c>
      <c r="F644" s="133" t="s">
        <v>7878</v>
      </c>
      <c r="G644" s="133">
        <v>280</v>
      </c>
      <c r="H644" s="133">
        <v>303</v>
      </c>
      <c r="I644" s="133">
        <v>1</v>
      </c>
      <c r="J644" s="133">
        <v>4.4000000000000004</v>
      </c>
      <c r="K644" s="133">
        <v>45</v>
      </c>
      <c r="L644" s="133">
        <v>4</v>
      </c>
      <c r="M644" s="133" t="s">
        <v>5811</v>
      </c>
      <c r="N644" s="133"/>
      <c r="O644" s="133" t="s">
        <v>5710</v>
      </c>
      <c r="P644" s="133" t="s">
        <v>663</v>
      </c>
      <c r="Q644" s="166">
        <v>42472</v>
      </c>
      <c r="R644" s="1">
        <v>3.21</v>
      </c>
      <c r="S644" s="1">
        <v>72</v>
      </c>
      <c r="V644" s="1">
        <v>33600</v>
      </c>
      <c r="W644" s="182">
        <f t="shared" si="85"/>
        <v>43.994999999999997</v>
      </c>
      <c r="X644" s="1" t="s">
        <v>4868</v>
      </c>
      <c r="AA644" s="183">
        <f t="shared" si="86"/>
        <v>0.88275000000000015</v>
      </c>
      <c r="AB644" s="183">
        <f t="shared" si="87"/>
        <v>0.79496031999999994</v>
      </c>
      <c r="AE644" s="183">
        <f t="shared" si="88"/>
        <v>12.32</v>
      </c>
    </row>
    <row r="645" spans="1:31" x14ac:dyDescent="0.2">
      <c r="A645" s="133" t="s">
        <v>7881</v>
      </c>
      <c r="B645" s="133" t="s">
        <v>7253</v>
      </c>
      <c r="C645" s="136" t="s">
        <v>7739</v>
      </c>
      <c r="D645" s="136" t="s">
        <v>2200</v>
      </c>
      <c r="E645" s="133">
        <v>605216</v>
      </c>
      <c r="F645" s="133" t="s">
        <v>7882</v>
      </c>
      <c r="G645" s="133">
        <v>280</v>
      </c>
      <c r="H645" s="133">
        <v>303</v>
      </c>
      <c r="I645" s="133">
        <v>1</v>
      </c>
      <c r="J645" s="133">
        <v>4.4000000000000004</v>
      </c>
      <c r="K645" s="133">
        <v>45</v>
      </c>
      <c r="L645" s="133">
        <v>4</v>
      </c>
      <c r="M645" s="133" t="s">
        <v>5811</v>
      </c>
      <c r="N645" s="133"/>
      <c r="O645" s="133" t="s">
        <v>5710</v>
      </c>
      <c r="P645" s="133" t="s">
        <v>663</v>
      </c>
      <c r="Q645" s="166">
        <v>42472</v>
      </c>
      <c r="R645" s="1">
        <v>3.21</v>
      </c>
      <c r="S645" s="1">
        <v>72</v>
      </c>
      <c r="V645" s="1">
        <v>33600</v>
      </c>
      <c r="W645" s="182">
        <f t="shared" si="85"/>
        <v>43.994999999999997</v>
      </c>
      <c r="X645" s="1" t="s">
        <v>4868</v>
      </c>
      <c r="AA645" s="183">
        <f t="shared" si="86"/>
        <v>0.88275000000000015</v>
      </c>
      <c r="AB645" s="183">
        <f t="shared" si="87"/>
        <v>0.79496031999999994</v>
      </c>
      <c r="AE645" s="183">
        <f t="shared" si="88"/>
        <v>12.32</v>
      </c>
    </row>
    <row r="646" spans="1:31" x14ac:dyDescent="0.2">
      <c r="A646" s="133" t="s">
        <v>7883</v>
      </c>
      <c r="B646" s="133" t="s">
        <v>7253</v>
      </c>
      <c r="C646" s="136" t="s">
        <v>7739</v>
      </c>
      <c r="D646" s="136" t="s">
        <v>2547</v>
      </c>
      <c r="E646" s="133">
        <v>102183</v>
      </c>
      <c r="F646" s="133" t="s">
        <v>6140</v>
      </c>
      <c r="G646" s="133">
        <v>280</v>
      </c>
      <c r="H646" s="133">
        <v>303</v>
      </c>
      <c r="I646" s="133">
        <v>1</v>
      </c>
      <c r="J646" s="133">
        <v>138</v>
      </c>
      <c r="K646" s="133">
        <v>45</v>
      </c>
      <c r="L646" s="133">
        <v>138</v>
      </c>
      <c r="M646" s="133" t="s">
        <v>5811</v>
      </c>
      <c r="N646" s="133"/>
      <c r="O646" s="133" t="s">
        <v>5710</v>
      </c>
      <c r="P646" s="133" t="s">
        <v>663</v>
      </c>
      <c r="Q646" s="166">
        <v>42475</v>
      </c>
      <c r="R646" s="1">
        <v>3.21</v>
      </c>
      <c r="S646" s="1">
        <v>72</v>
      </c>
      <c r="V646" s="1">
        <v>33600</v>
      </c>
      <c r="W646" s="182">
        <f t="shared" si="85"/>
        <v>43.994999999999997</v>
      </c>
      <c r="X646" s="1" t="s">
        <v>4868</v>
      </c>
      <c r="AA646" s="183">
        <f t="shared" si="86"/>
        <v>27.686250000000001</v>
      </c>
      <c r="AB646" s="183">
        <f t="shared" si="87"/>
        <v>24.932846399999999</v>
      </c>
      <c r="AE646" s="183">
        <f t="shared" si="88"/>
        <v>386.4</v>
      </c>
    </row>
    <row r="647" spans="1:31" x14ac:dyDescent="0.2">
      <c r="A647" s="133" t="s">
        <v>7893</v>
      </c>
      <c r="B647" s="133" t="s">
        <v>7253</v>
      </c>
      <c r="C647" s="136" t="s">
        <v>7739</v>
      </c>
      <c r="D647" s="136" t="s">
        <v>2549</v>
      </c>
      <c r="E647" s="133">
        <v>102337</v>
      </c>
      <c r="F647" s="133" t="s">
        <v>7894</v>
      </c>
      <c r="G647" s="133">
        <v>280</v>
      </c>
      <c r="H647" s="133">
        <v>303</v>
      </c>
      <c r="I647" s="133">
        <v>1</v>
      </c>
      <c r="J647" s="133">
        <v>4</v>
      </c>
      <c r="K647" s="133">
        <v>45</v>
      </c>
      <c r="L647" s="133">
        <v>4</v>
      </c>
      <c r="M647" s="133"/>
      <c r="N647" s="133"/>
      <c r="O647" s="133" t="s">
        <v>5710</v>
      </c>
      <c r="P647" s="133" t="s">
        <v>663</v>
      </c>
      <c r="Q647" s="166">
        <v>42475</v>
      </c>
      <c r="R647" s="1">
        <v>3.21</v>
      </c>
      <c r="S647" s="1">
        <v>72</v>
      </c>
      <c r="V647" s="1">
        <v>33600</v>
      </c>
      <c r="W647" s="182">
        <f t="shared" si="85"/>
        <v>43.994999999999997</v>
      </c>
      <c r="X647" s="1" t="s">
        <v>4868</v>
      </c>
      <c r="AA647" s="183">
        <f t="shared" si="86"/>
        <v>0.80249999999999999</v>
      </c>
      <c r="AB647" s="183">
        <f t="shared" si="87"/>
        <v>0.72269119999999987</v>
      </c>
      <c r="AE647" s="183">
        <f t="shared" si="88"/>
        <v>11.2</v>
      </c>
    </row>
    <row r="648" spans="1:31" x14ac:dyDescent="0.2">
      <c r="A648" s="133" t="s">
        <v>7897</v>
      </c>
      <c r="B648" s="133" t="s">
        <v>7253</v>
      </c>
      <c r="C648" s="136" t="s">
        <v>7739</v>
      </c>
      <c r="D648" s="136" t="s">
        <v>2212</v>
      </c>
      <c r="E648" s="133">
        <v>102339</v>
      </c>
      <c r="F648" s="133" t="s">
        <v>7898</v>
      </c>
      <c r="G648" s="133">
        <v>280</v>
      </c>
      <c r="H648" s="133">
        <v>303</v>
      </c>
      <c r="I648" s="133">
        <v>1</v>
      </c>
      <c r="J648" s="133">
        <v>11</v>
      </c>
      <c r="K648" s="133">
        <v>54</v>
      </c>
      <c r="L648" s="133">
        <v>12</v>
      </c>
      <c r="M648" s="133" t="s">
        <v>7899</v>
      </c>
      <c r="N648" s="133"/>
      <c r="O648" s="133" t="s">
        <v>7900</v>
      </c>
      <c r="P648" s="133" t="s">
        <v>2277</v>
      </c>
      <c r="Q648" s="166">
        <v>42475</v>
      </c>
      <c r="R648" s="1">
        <v>3.21</v>
      </c>
      <c r="S648" s="1">
        <v>59.5</v>
      </c>
      <c r="V648" s="1">
        <v>33600</v>
      </c>
      <c r="W648" s="182">
        <f t="shared" si="85"/>
        <v>43.994999999999997</v>
      </c>
      <c r="X648" s="1" t="s">
        <v>4868</v>
      </c>
      <c r="AA648" s="183">
        <f t="shared" si="86"/>
        <v>3.2046050420168068</v>
      </c>
      <c r="AB648" s="183">
        <f t="shared" si="87"/>
        <v>1.9874008000000001</v>
      </c>
      <c r="AE648" s="183">
        <f t="shared" si="88"/>
        <v>30.799999999999997</v>
      </c>
    </row>
    <row r="649" spans="1:31" x14ac:dyDescent="0.2">
      <c r="A649" s="133" t="s">
        <v>7901</v>
      </c>
      <c r="B649" s="133" t="s">
        <v>7253</v>
      </c>
      <c r="C649" s="136" t="s">
        <v>7739</v>
      </c>
      <c r="D649" s="136" t="s">
        <v>4258</v>
      </c>
      <c r="E649" s="133">
        <v>102338</v>
      </c>
      <c r="F649" s="133" t="s">
        <v>7902</v>
      </c>
      <c r="G649" s="133">
        <v>280</v>
      </c>
      <c r="H649" s="133">
        <v>303</v>
      </c>
      <c r="I649" s="133">
        <v>1</v>
      </c>
      <c r="J649" s="133">
        <v>12</v>
      </c>
      <c r="K649" s="133">
        <v>54</v>
      </c>
      <c r="L649" s="133">
        <v>12</v>
      </c>
      <c r="M649" s="133" t="s">
        <v>7899</v>
      </c>
      <c r="N649" s="133"/>
      <c r="O649" s="133" t="s">
        <v>7900</v>
      </c>
      <c r="P649" s="133" t="s">
        <v>2277</v>
      </c>
      <c r="Q649" s="166">
        <v>42475</v>
      </c>
      <c r="R649" s="1">
        <v>3.21</v>
      </c>
      <c r="S649" s="1">
        <v>59.5</v>
      </c>
      <c r="V649" s="1">
        <v>33600</v>
      </c>
      <c r="W649" s="182">
        <f>41.9*1.05</f>
        <v>43.994999999999997</v>
      </c>
      <c r="X649" s="1" t="s">
        <v>4868</v>
      </c>
      <c r="AA649" s="183">
        <f>K649*100*R649*(J649*I649)/(S649*1000)</f>
        <v>3.4959327731092436</v>
      </c>
      <c r="AB649" s="183">
        <f>(V649*(J649*I649)*1.1)/9000*W649/1000</f>
        <v>2.1680736</v>
      </c>
      <c r="AE649" s="183">
        <f>J649*I649*(G649/100)</f>
        <v>33.599999999999994</v>
      </c>
    </row>
    <row r="650" spans="1:31" ht="13.5" thickBot="1" x14ac:dyDescent="0.25">
      <c r="A650" s="133" t="s">
        <v>7903</v>
      </c>
      <c r="B650" s="133" t="s">
        <v>7253</v>
      </c>
      <c r="C650" s="136" t="s">
        <v>7245</v>
      </c>
      <c r="D650" s="136" t="s">
        <v>2559</v>
      </c>
      <c r="E650" s="133">
        <v>100025</v>
      </c>
      <c r="F650" s="133">
        <v>238312</v>
      </c>
      <c r="G650" s="133">
        <v>280</v>
      </c>
      <c r="H650" s="133">
        <v>303</v>
      </c>
      <c r="I650" s="133">
        <v>1</v>
      </c>
      <c r="J650" s="133">
        <v>220</v>
      </c>
      <c r="K650" s="133">
        <v>38</v>
      </c>
      <c r="L650" s="133">
        <v>220</v>
      </c>
      <c r="M650" s="133" t="s">
        <v>2731</v>
      </c>
      <c r="N650" s="133"/>
      <c r="O650" s="133" t="s">
        <v>6228</v>
      </c>
      <c r="P650" s="133" t="s">
        <v>5281</v>
      </c>
      <c r="Q650" s="166">
        <v>42481</v>
      </c>
      <c r="R650" s="308">
        <v>3.21</v>
      </c>
      <c r="S650" s="1">
        <v>72</v>
      </c>
      <c r="V650" s="1">
        <v>33600</v>
      </c>
      <c r="W650" s="182">
        <f>41.9*1.05</f>
        <v>43.994999999999997</v>
      </c>
      <c r="X650" s="1" t="s">
        <v>4868</v>
      </c>
      <c r="AA650" s="183">
        <f>K650*100*R650*(J650*I650)/(S650*1000)</f>
        <v>37.271666666666668</v>
      </c>
      <c r="AB650" s="183">
        <f>(V650*(J650*I650)*1.1)/9000*W650/1000</f>
        <v>39.748016</v>
      </c>
      <c r="AE650" s="183">
        <f>J650*I650*(G650/100)</f>
        <v>616</v>
      </c>
    </row>
    <row r="651" spans="1:31" x14ac:dyDescent="0.2">
      <c r="A651" s="133" t="s">
        <v>7924</v>
      </c>
      <c r="B651" s="133" t="s">
        <v>7253</v>
      </c>
      <c r="C651" s="136" t="s">
        <v>7739</v>
      </c>
      <c r="D651" s="136" t="s">
        <v>2561</v>
      </c>
      <c r="E651" s="133">
        <v>102174</v>
      </c>
      <c r="F651" s="133" t="s">
        <v>3611</v>
      </c>
      <c r="G651" s="133">
        <v>280</v>
      </c>
      <c r="H651" s="133">
        <v>303</v>
      </c>
      <c r="I651" s="133">
        <v>1</v>
      </c>
      <c r="J651" s="133">
        <v>55</v>
      </c>
      <c r="K651" s="133">
        <v>54</v>
      </c>
      <c r="L651" s="133">
        <v>55</v>
      </c>
      <c r="M651" s="133" t="s">
        <v>7925</v>
      </c>
      <c r="N651" s="133"/>
      <c r="O651" s="133" t="s">
        <v>6228</v>
      </c>
      <c r="P651" s="133" t="s">
        <v>4816</v>
      </c>
      <c r="Q651" s="166">
        <v>42492</v>
      </c>
      <c r="R651" s="1">
        <v>3.21</v>
      </c>
      <c r="S651" s="1">
        <v>72</v>
      </c>
      <c r="V651" s="1">
        <v>33600</v>
      </c>
      <c r="W651" s="182">
        <f>41.9*1.05</f>
        <v>43.994999999999997</v>
      </c>
      <c r="X651" s="1" t="s">
        <v>4868</v>
      </c>
      <c r="AA651" s="183">
        <f>K651*100*R651*(J651*I651)/(S651*1000)</f>
        <v>13.241250000000001</v>
      </c>
      <c r="AB651" s="183">
        <f>(V651*(J651*I651)*1.1)/9000*W651/1000</f>
        <v>9.9370039999999999</v>
      </c>
      <c r="AE651" s="183">
        <f>J651*I651*(G651/100)</f>
        <v>154</v>
      </c>
    </row>
    <row r="652" spans="1:31" x14ac:dyDescent="0.2">
      <c r="A652" s="133" t="s">
        <v>7963</v>
      </c>
      <c r="B652" s="133" t="s">
        <v>7253</v>
      </c>
      <c r="C652" s="136" t="s">
        <v>7739</v>
      </c>
      <c r="D652" s="136" t="s">
        <v>4273</v>
      </c>
      <c r="E652" s="133">
        <v>102219</v>
      </c>
      <c r="F652" s="133" t="s">
        <v>4166</v>
      </c>
      <c r="G652" s="133">
        <v>280</v>
      </c>
      <c r="H652" s="133">
        <v>303</v>
      </c>
      <c r="I652" s="133">
        <v>1</v>
      </c>
      <c r="J652" s="133">
        <v>4</v>
      </c>
      <c r="K652" s="133">
        <v>54</v>
      </c>
      <c r="L652" s="133">
        <v>3</v>
      </c>
      <c r="M652" s="133"/>
      <c r="N652" s="133"/>
      <c r="O652" s="133" t="s">
        <v>6228</v>
      </c>
      <c r="P652" s="133" t="s">
        <v>663</v>
      </c>
      <c r="Q652" s="166">
        <v>42500</v>
      </c>
      <c r="R652" s="1">
        <v>3.21</v>
      </c>
      <c r="S652" s="1">
        <v>72</v>
      </c>
      <c r="V652" s="1">
        <v>33600</v>
      </c>
      <c r="W652" s="182">
        <f>41.9*1.05</f>
        <v>43.994999999999997</v>
      </c>
      <c r="X652" s="1" t="s">
        <v>4868</v>
      </c>
      <c r="AA652" s="183">
        <f>K652*100*R652*(J652*I652)/(S652*1000)</f>
        <v>0.96299999999999997</v>
      </c>
      <c r="AB652" s="183">
        <f>(V652*(J652*I652)*1.1)/9000*W652/1000</f>
        <v>0.72269119999999987</v>
      </c>
      <c r="AE652" s="183">
        <f>J652*I652*(G652/100)</f>
        <v>11.2</v>
      </c>
    </row>
    <row r="653" spans="1:31" ht="13.5" thickBot="1" x14ac:dyDescent="0.25">
      <c r="A653" s="133" t="s">
        <v>7995</v>
      </c>
      <c r="B653" s="133" t="s">
        <v>7253</v>
      </c>
      <c r="C653" s="136" t="s">
        <v>7739</v>
      </c>
      <c r="D653" s="136" t="s">
        <v>4279</v>
      </c>
      <c r="E653" s="133"/>
      <c r="F653" s="133" t="s">
        <v>5198</v>
      </c>
      <c r="G653" s="133">
        <v>280</v>
      </c>
      <c r="H653" s="133">
        <v>305</v>
      </c>
      <c r="I653" s="133">
        <v>1</v>
      </c>
      <c r="J653" s="133">
        <v>330</v>
      </c>
      <c r="K653" s="133">
        <v>45</v>
      </c>
      <c r="L653" s="133">
        <v>330</v>
      </c>
      <c r="M653" s="133"/>
      <c r="N653" s="133"/>
      <c r="O653" s="133" t="s">
        <v>7996</v>
      </c>
      <c r="P653" s="133" t="s">
        <v>663</v>
      </c>
      <c r="Q653" s="166">
        <v>42514</v>
      </c>
      <c r="R653" s="308">
        <v>3.21</v>
      </c>
      <c r="S653" s="1">
        <v>59.5</v>
      </c>
      <c r="V653" s="1">
        <v>33600</v>
      </c>
      <c r="W653" s="182">
        <f>41.9*1.05</f>
        <v>43.994999999999997</v>
      </c>
      <c r="X653" s="1" t="s">
        <v>4868</v>
      </c>
      <c r="AA653" s="183">
        <f>K653*100*R653*(J653*I653)/(S653*1000)</f>
        <v>80.115126050420173</v>
      </c>
      <c r="AB653" s="183">
        <f>(V653*(J653*I653)*1.1)/9000*W653/1000</f>
        <v>59.62202400000001</v>
      </c>
      <c r="AE653" s="183">
        <f>J653*I653*(G653/100)</f>
        <v>923.99999999999989</v>
      </c>
    </row>
  </sheetData>
  <customSheetViews>
    <customSheetView guid="{4952E460-A0CC-4193-B39B-FD9157215013}" hiddenRows="1" topLeftCell="P1">
      <pane ySplit="1" topLeftCell="A538" activePane="bottomLeft" state="frozen"/>
      <selection pane="bottomLeft" activeCell="C566" sqref="C566:AE571"/>
      <pageMargins left="0.78740157499999996" right="0.78740157499999996" top="0.984251969" bottom="0.984251969" header="0.4921259845" footer="0.4921259845"/>
      <pageSetup paperSize="9" orientation="portrait" r:id="rId1"/>
      <headerFooter alignWithMargins="0"/>
    </customSheetView>
    <customSheetView guid="{698F4881-4298-4AB6-984E-F8B011B9F18F}" hiddenRows="1" topLeftCell="P1">
      <pane ySplit="1" topLeftCell="A538" activePane="bottomLeft" state="frozen"/>
      <selection pane="bottomLeft" activeCell="C566" sqref="C566:AE571"/>
      <pageMargins left="0.78740157499999996" right="0.78740157499999996" top="0.984251969" bottom="0.984251969" header="0.4921259845" footer="0.4921259845"/>
      <pageSetup paperSize="9" orientation="portrait" r:id="rId2"/>
      <headerFooter alignWithMargins="0"/>
    </customSheetView>
    <customSheetView guid="{7CF31FC0-A2A4-4688-92B7-9678E8764428}" hiddenRows="1" topLeftCell="P1">
      <pane ySplit="1" topLeftCell="A538" activePane="bottomLeft" state="frozen"/>
      <selection pane="bottomLeft" activeCell="C566" sqref="C566:AE571"/>
      <pageMargins left="0.78740157499999996" right="0.78740157499999996" top="0.984251969" bottom="0.984251969" header="0.4921259845" footer="0.4921259845"/>
      <pageSetup paperSize="9" orientation="portrait" r:id="rId3"/>
      <headerFooter alignWithMargins="0"/>
    </customSheetView>
    <customSheetView guid="{E87373D5-2DBC-4BB6-BBDE-73CF70111DDC}" hiddenRows="1" topLeftCell="P1">
      <pane ySplit="1" topLeftCell="A538" activePane="bottomLeft" state="frozen"/>
      <selection pane="bottomLeft" activeCell="C566" sqref="C566:AE571"/>
      <pageMargins left="0.78740157499999996" right="0.78740157499999996" top="0.984251969" bottom="0.984251969" header="0.4921259845" footer="0.4921259845"/>
      <pageSetup paperSize="9" orientation="portrait" r:id="rId4"/>
      <headerFooter alignWithMargins="0"/>
    </customSheetView>
    <customSheetView guid="{5EE8ACEB-D391-4612-92B6-7F7E727A8D99}" hiddenRows="1">
      <pane ySplit="1" topLeftCell="A586" activePane="bottomLeft" state="frozen"/>
      <selection pane="bottomLeft" activeCell="A620" sqref="A620:IV620"/>
      <pageMargins left="0.78740157499999996" right="0.78740157499999996" top="0.984251969" bottom="0.984251969" header="0.4921259845" footer="0.4921259845"/>
      <pageSetup paperSize="9" orientation="portrait" r:id="rId5"/>
      <headerFooter alignWithMargins="0"/>
    </customSheetView>
  </customSheetViews>
  <mergeCells count="5">
    <mergeCell ref="A492:Q492"/>
    <mergeCell ref="A532:Q532"/>
    <mergeCell ref="A562:Q562"/>
    <mergeCell ref="B575:R575"/>
    <mergeCell ref="A636:Q636"/>
  </mergeCells>
  <phoneticPr fontId="0" type="noConversion"/>
  <conditionalFormatting sqref="H495:I495 H498:I499 H502:I502 H518:I525">
    <cfRule type="expression" dxfId="10" priority="3" stopIfTrue="1">
      <formula>NOT(ISERROR(SEARCH("x",H495)))</formula>
    </cfRule>
  </conditionalFormatting>
  <conditionalFormatting sqref="H533:I534">
    <cfRule type="containsText" dxfId="9" priority="1" stopIfTrue="1" operator="containsText" text="x">
      <formula>NOT(ISERROR(SEARCH("x",H533)))</formula>
    </cfRule>
  </conditionalFormatting>
  <pageMargins left="0.78740157499999996" right="0.78740157499999996" top="0.984251969" bottom="0.984251969" header="0.4921259845" footer="0.4921259845"/>
  <pageSetup paperSize="9" orientation="portrait" r:id="rId6"/>
  <headerFooter alignWithMargins="0"/>
  <legacyDrawing r:id="rId7"/>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Tabelle11"/>
  <dimension ref="A1:AF392"/>
  <sheetViews>
    <sheetView topLeftCell="J1" workbookViewId="0">
      <pane ySplit="1" topLeftCell="A179" activePane="bottomLeft" state="frozen"/>
      <selection activeCell="X13" sqref="X13"/>
      <selection pane="bottomLeft" activeCell="X13" sqref="X13"/>
    </sheetView>
  </sheetViews>
  <sheetFormatPr baseColWidth="10" defaultRowHeight="12.75" x14ac:dyDescent="0.2"/>
  <cols>
    <col min="1" max="1" width="11.42578125" style="196"/>
    <col min="3" max="3" width="9.28515625" style="223" customWidth="1"/>
    <col min="4" max="4" width="6.42578125" style="223" customWidth="1"/>
    <col min="5" max="5" width="10.7109375" style="214" customWidth="1"/>
    <col min="6" max="6" width="30" style="214" customWidth="1"/>
    <col min="7" max="8" width="7.85546875" style="214" customWidth="1"/>
    <col min="9" max="9" width="8.5703125" style="214" customWidth="1"/>
    <col min="10" max="10" width="9.28515625" style="214" customWidth="1"/>
    <col min="11" max="14" width="7.85546875" style="214" customWidth="1"/>
    <col min="15" max="15" width="27.140625" style="214" customWidth="1"/>
    <col min="16" max="16" width="11.85546875" style="214" bestFit="1" customWidth="1"/>
    <col min="17" max="17" width="10" style="216" customWidth="1"/>
    <col min="18" max="18" width="12.5703125" style="1" customWidth="1"/>
    <col min="19" max="19" width="15.5703125" style="1" customWidth="1"/>
    <col min="20" max="20" width="16.85546875" style="1" customWidth="1"/>
    <col min="21" max="21" width="18.140625" style="1" customWidth="1"/>
    <col min="22" max="22" width="11.42578125" style="1"/>
    <col min="23" max="23" width="13.42578125" style="1" customWidth="1"/>
    <col min="24" max="24" width="14.140625" style="1" customWidth="1"/>
    <col min="25" max="27" width="16.85546875" style="1" customWidth="1"/>
    <col min="28" max="28" width="17.5703125" style="1" customWidth="1"/>
    <col min="29" max="30" width="11.42578125" style="183"/>
    <col min="32" max="32" width="12.7109375" bestFit="1" customWidth="1"/>
  </cols>
  <sheetData>
    <row r="1" spans="1:32" ht="40.5" thickBot="1" x14ac:dyDescent="0.35">
      <c r="A1" s="185" t="s">
        <v>4870</v>
      </c>
      <c r="B1" s="185" t="s">
        <v>4871</v>
      </c>
      <c r="C1" s="349" t="s">
        <v>4872</v>
      </c>
      <c r="D1" s="349" t="s">
        <v>4873</v>
      </c>
      <c r="E1" s="186" t="s">
        <v>4874</v>
      </c>
      <c r="F1" s="350" t="s">
        <v>4554</v>
      </c>
      <c r="G1" s="190" t="s">
        <v>4427</v>
      </c>
      <c r="H1" s="186" t="s">
        <v>4875</v>
      </c>
      <c r="I1" s="186" t="s">
        <v>4876</v>
      </c>
      <c r="J1" s="186" t="s">
        <v>4877</v>
      </c>
      <c r="K1" s="187" t="s">
        <v>4878</v>
      </c>
      <c r="L1" s="188" t="s">
        <v>4879</v>
      </c>
      <c r="M1" s="187" t="s">
        <v>4414</v>
      </c>
      <c r="N1" s="187" t="s">
        <v>4415</v>
      </c>
      <c r="O1" s="189" t="s">
        <v>4880</v>
      </c>
      <c r="P1" s="190" t="s">
        <v>4881</v>
      </c>
      <c r="Q1" s="191" t="s">
        <v>1414</v>
      </c>
      <c r="R1" s="192" t="s">
        <v>4882</v>
      </c>
      <c r="S1" s="193" t="s">
        <v>2568</v>
      </c>
      <c r="T1" s="3" t="s">
        <v>4884</v>
      </c>
      <c r="U1" s="3" t="s">
        <v>2569</v>
      </c>
      <c r="V1" s="192" t="s">
        <v>4886</v>
      </c>
      <c r="W1" s="192" t="s">
        <v>2570</v>
      </c>
      <c r="X1" s="192" t="s">
        <v>4888</v>
      </c>
      <c r="Y1" s="3" t="s">
        <v>2571</v>
      </c>
      <c r="Z1" s="3" t="s">
        <v>4890</v>
      </c>
      <c r="AA1" s="194" t="s">
        <v>4891</v>
      </c>
      <c r="AB1" s="194" t="s">
        <v>4892</v>
      </c>
      <c r="AC1" s="195" t="s">
        <v>4894</v>
      </c>
      <c r="AD1" s="195" t="s">
        <v>4893</v>
      </c>
      <c r="AE1" s="3" t="s">
        <v>4895</v>
      </c>
      <c r="AF1" s="258" t="s">
        <v>2289</v>
      </c>
    </row>
    <row r="2" spans="1:32" ht="12.75" customHeight="1" x14ac:dyDescent="0.2">
      <c r="C2" s="223" t="s">
        <v>2617</v>
      </c>
      <c r="D2" s="198" t="s">
        <v>4902</v>
      </c>
      <c r="E2" s="214" t="s">
        <v>2618</v>
      </c>
      <c r="F2" s="214">
        <v>155700</v>
      </c>
      <c r="G2" s="214">
        <v>187</v>
      </c>
      <c r="I2" s="214">
        <v>1</v>
      </c>
      <c r="J2" s="214">
        <v>1070</v>
      </c>
      <c r="K2" s="198" t="s">
        <v>3947</v>
      </c>
      <c r="L2" s="198"/>
      <c r="M2" s="198"/>
      <c r="N2" s="198"/>
      <c r="O2" s="198" t="s">
        <v>2619</v>
      </c>
      <c r="P2" s="214" t="s">
        <v>639</v>
      </c>
      <c r="Q2" s="216">
        <v>39679</v>
      </c>
    </row>
    <row r="3" spans="1:32" x14ac:dyDescent="0.2">
      <c r="C3" s="223" t="s">
        <v>2617</v>
      </c>
      <c r="D3" s="223" t="s">
        <v>4903</v>
      </c>
      <c r="E3" s="214" t="s">
        <v>2620</v>
      </c>
      <c r="F3" s="214">
        <v>145550</v>
      </c>
      <c r="G3" s="214">
        <v>187</v>
      </c>
      <c r="I3" s="214">
        <v>1</v>
      </c>
      <c r="J3" s="214">
        <v>900</v>
      </c>
      <c r="K3" s="214">
        <v>45</v>
      </c>
      <c r="O3" s="214" t="s">
        <v>4487</v>
      </c>
      <c r="P3" s="214" t="s">
        <v>669</v>
      </c>
      <c r="Q3" s="216">
        <v>39686</v>
      </c>
    </row>
    <row r="4" spans="1:32" x14ac:dyDescent="0.2">
      <c r="C4" s="502" t="s">
        <v>2617</v>
      </c>
      <c r="D4" s="232" t="s">
        <v>4904</v>
      </c>
      <c r="E4" s="220" t="s">
        <v>2620</v>
      </c>
      <c r="F4" s="221">
        <v>145550</v>
      </c>
      <c r="G4" s="221">
        <v>187</v>
      </c>
      <c r="H4" s="221"/>
      <c r="I4" s="503">
        <v>1</v>
      </c>
      <c r="J4" s="221">
        <v>887</v>
      </c>
      <c r="K4" s="220">
        <v>45</v>
      </c>
      <c r="L4" s="220"/>
      <c r="M4" s="220"/>
      <c r="N4" s="220"/>
      <c r="O4" s="220" t="s">
        <v>4487</v>
      </c>
      <c r="P4" s="221" t="s">
        <v>639</v>
      </c>
      <c r="Q4" s="504">
        <v>39699</v>
      </c>
    </row>
    <row r="5" spans="1:32" ht="13.5" thickBot="1" x14ac:dyDescent="0.25">
      <c r="C5" s="520" t="s">
        <v>2617</v>
      </c>
      <c r="D5" s="521" t="s">
        <v>4905</v>
      </c>
      <c r="E5" s="522"/>
      <c r="F5" s="523">
        <v>136700</v>
      </c>
      <c r="G5" s="523">
        <v>175</v>
      </c>
      <c r="H5" s="523"/>
      <c r="I5" s="524">
        <v>1</v>
      </c>
      <c r="J5" s="523">
        <v>500</v>
      </c>
      <c r="K5" s="522">
        <v>37</v>
      </c>
      <c r="L5" s="522"/>
      <c r="M5" s="522"/>
      <c r="N5" s="522"/>
      <c r="O5" s="522" t="s">
        <v>2584</v>
      </c>
      <c r="P5" s="523" t="s">
        <v>1754</v>
      </c>
      <c r="Q5" s="525">
        <v>39758</v>
      </c>
    </row>
    <row r="6" spans="1:32" ht="13.5" thickBot="1" x14ac:dyDescent="0.25">
      <c r="C6" s="526" t="s">
        <v>2617</v>
      </c>
      <c r="D6" s="238" t="s">
        <v>4906</v>
      </c>
      <c r="E6" s="240"/>
      <c r="F6" s="241">
        <v>136700</v>
      </c>
      <c r="G6" s="241">
        <v>175</v>
      </c>
      <c r="H6" s="241"/>
      <c r="I6" s="527">
        <v>1</v>
      </c>
      <c r="J6" s="241">
        <v>836</v>
      </c>
      <c r="K6" s="240">
        <v>36</v>
      </c>
      <c r="L6" s="528"/>
      <c r="M6" s="528"/>
      <c r="N6" s="528"/>
      <c r="O6" s="528" t="s">
        <v>2584</v>
      </c>
      <c r="P6" s="241" t="s">
        <v>1754</v>
      </c>
      <c r="Q6" s="529">
        <v>39843</v>
      </c>
    </row>
    <row r="7" spans="1:32" x14ac:dyDescent="0.2">
      <c r="C7" s="497" t="s">
        <v>4453</v>
      </c>
      <c r="F7" s="200"/>
      <c r="G7" s="200"/>
      <c r="H7" s="200"/>
      <c r="I7" s="199"/>
      <c r="J7" s="200"/>
      <c r="P7" s="200"/>
      <c r="Q7" s="203"/>
    </row>
    <row r="8" spans="1:32" x14ac:dyDescent="0.2">
      <c r="C8" s="198" t="s">
        <v>2621</v>
      </c>
      <c r="D8" s="223" t="s">
        <v>4898</v>
      </c>
      <c r="F8" s="200">
        <v>136900</v>
      </c>
      <c r="G8" s="200">
        <v>171</v>
      </c>
      <c r="H8" s="200"/>
      <c r="I8" s="199">
        <v>1</v>
      </c>
      <c r="J8" s="200">
        <v>904</v>
      </c>
      <c r="K8" s="214">
        <v>33</v>
      </c>
      <c r="O8" s="214" t="s">
        <v>2573</v>
      </c>
      <c r="P8" s="200" t="s">
        <v>663</v>
      </c>
      <c r="Q8" s="203">
        <v>40161</v>
      </c>
    </row>
    <row r="9" spans="1:32" x14ac:dyDescent="0.2">
      <c r="C9" s="198" t="s">
        <v>2621</v>
      </c>
      <c r="D9" s="223" t="s">
        <v>4899</v>
      </c>
      <c r="F9" s="200">
        <v>136900</v>
      </c>
      <c r="G9" s="200">
        <v>171</v>
      </c>
      <c r="H9" s="200"/>
      <c r="I9" s="199">
        <v>1</v>
      </c>
      <c r="J9" s="200">
        <v>862</v>
      </c>
      <c r="K9" s="214">
        <v>33</v>
      </c>
      <c r="O9" s="214" t="s">
        <v>2573</v>
      </c>
      <c r="P9" s="200" t="s">
        <v>1037</v>
      </c>
      <c r="Q9" s="203">
        <v>40165</v>
      </c>
      <c r="R9" s="181"/>
    </row>
    <row r="10" spans="1:32" s="531" customFormat="1" x14ac:dyDescent="0.2">
      <c r="A10" s="530"/>
      <c r="C10" s="532"/>
      <c r="D10" s="532"/>
      <c r="E10" s="533"/>
      <c r="F10" s="534" t="s">
        <v>4333</v>
      </c>
      <c r="G10" s="533"/>
      <c r="H10" s="533"/>
      <c r="I10" s="533"/>
      <c r="J10" s="533"/>
      <c r="K10" s="533"/>
      <c r="L10" s="533"/>
      <c r="M10" s="533"/>
      <c r="N10" s="533"/>
      <c r="O10" s="533"/>
      <c r="P10" s="533"/>
      <c r="Q10" s="535"/>
      <c r="R10" s="1"/>
      <c r="S10" s="1"/>
      <c r="T10" s="1"/>
      <c r="U10" s="1"/>
      <c r="V10" s="1"/>
      <c r="W10" s="1"/>
      <c r="X10" s="1"/>
      <c r="Y10" s="1"/>
      <c r="Z10" s="1"/>
      <c r="AA10" s="1"/>
      <c r="AB10" s="1"/>
      <c r="AC10" s="183"/>
      <c r="AD10" s="183"/>
    </row>
    <row r="11" spans="1:32" x14ac:dyDescent="0.2">
      <c r="C11" s="198" t="s">
        <v>2621</v>
      </c>
      <c r="D11" s="223" t="s">
        <v>4900</v>
      </c>
      <c r="F11" s="200">
        <v>136900</v>
      </c>
      <c r="G11" s="200">
        <v>171</v>
      </c>
      <c r="H11" s="200"/>
      <c r="I11" s="199">
        <v>1</v>
      </c>
      <c r="J11" s="200">
        <v>910</v>
      </c>
      <c r="K11" s="214">
        <v>33</v>
      </c>
      <c r="O11" s="214" t="s">
        <v>2573</v>
      </c>
      <c r="P11" s="200" t="s">
        <v>1754</v>
      </c>
      <c r="Q11" s="203">
        <v>40184</v>
      </c>
      <c r="R11" s="1">
        <v>1.83</v>
      </c>
      <c r="S11" s="1">
        <v>92</v>
      </c>
      <c r="T11" s="1" t="s">
        <v>4561</v>
      </c>
      <c r="U11" s="1">
        <v>78</v>
      </c>
      <c r="V11" s="1">
        <v>12048</v>
      </c>
      <c r="W11" s="1">
        <v>92</v>
      </c>
      <c r="X11" s="1" t="s">
        <v>2584</v>
      </c>
      <c r="Y11" s="1">
        <v>78</v>
      </c>
      <c r="Z11" s="1" t="s">
        <v>4561</v>
      </c>
      <c r="AA11" s="183">
        <f>(K11*100*J11*I11)/17*16*R11/10000*S11/1000</f>
        <v>47.584478117647059</v>
      </c>
      <c r="AB11" s="183">
        <f>V11/36*35*J11*I11*1.108/10000*W11/1000</f>
        <v>108.65494154666666</v>
      </c>
      <c r="AC11" s="183">
        <f>(K11*100*J11*I11)/17*R11/10000*U11/1000</f>
        <v>2.5214601176470586</v>
      </c>
      <c r="AD11" s="183">
        <f>V11/36*J11*I11*1.108/10000*Y11/1000</f>
        <v>2.6320141120000002</v>
      </c>
      <c r="AE11" s="183">
        <f>J11*I11*(G11/100)</f>
        <v>1556.1</v>
      </c>
    </row>
    <row r="12" spans="1:32" ht="13.5" thickBot="1" x14ac:dyDescent="0.25">
      <c r="C12" s="207" t="s">
        <v>2621</v>
      </c>
      <c r="D12" s="237" t="s">
        <v>4901</v>
      </c>
      <c r="E12" s="235"/>
      <c r="F12" s="208">
        <v>136900</v>
      </c>
      <c r="G12" s="208">
        <v>171</v>
      </c>
      <c r="H12" s="208"/>
      <c r="I12" s="209">
        <v>1</v>
      </c>
      <c r="J12" s="208">
        <v>903</v>
      </c>
      <c r="K12" s="235">
        <v>33</v>
      </c>
      <c r="L12" s="235"/>
      <c r="M12" s="235"/>
      <c r="N12" s="235"/>
      <c r="O12" s="235" t="s">
        <v>2573</v>
      </c>
      <c r="P12" s="208" t="s">
        <v>669</v>
      </c>
      <c r="Q12" s="536">
        <v>40190</v>
      </c>
      <c r="R12" s="1">
        <v>1.83</v>
      </c>
      <c r="S12" s="1">
        <v>92</v>
      </c>
      <c r="T12" s="1" t="s">
        <v>4561</v>
      </c>
      <c r="U12" s="1">
        <v>78</v>
      </c>
      <c r="V12" s="1">
        <v>12048</v>
      </c>
      <c r="W12" s="1">
        <v>92</v>
      </c>
      <c r="X12" s="1" t="s">
        <v>2584</v>
      </c>
      <c r="Y12" s="1">
        <v>78</v>
      </c>
      <c r="Z12" s="1" t="s">
        <v>4561</v>
      </c>
      <c r="AA12" s="183">
        <f>(K12*100*J12*I12)/17*16*R12/10000*S12/1000</f>
        <v>47.218443670588243</v>
      </c>
      <c r="AB12" s="183">
        <f>V12/36*35*J12*I12*1.108/10000*W12/1000</f>
        <v>107.819134304</v>
      </c>
      <c r="AC12" s="183">
        <f>(K12*100*J12*I12)/17*R12/10000*U12/1000</f>
        <v>2.5020642705882357</v>
      </c>
      <c r="AD12" s="183">
        <f>V12/36*J12*I12*1.108/10000*Y12/1000</f>
        <v>2.6117678496000005</v>
      </c>
      <c r="AE12" s="183">
        <f>J12*I12*(G12/100)</f>
        <v>1544.1299999999999</v>
      </c>
    </row>
    <row r="13" spans="1:32" x14ac:dyDescent="0.2">
      <c r="C13" s="198" t="s">
        <v>2621</v>
      </c>
      <c r="D13" s="223" t="s">
        <v>4902</v>
      </c>
      <c r="F13" s="200">
        <v>136900</v>
      </c>
      <c r="G13" s="200">
        <v>171</v>
      </c>
      <c r="H13" s="200"/>
      <c r="I13" s="199">
        <v>1</v>
      </c>
      <c r="J13" s="200">
        <v>888</v>
      </c>
      <c r="K13" s="214">
        <v>33</v>
      </c>
      <c r="O13" s="214" t="s">
        <v>2573</v>
      </c>
      <c r="P13" s="200" t="s">
        <v>3209</v>
      </c>
      <c r="Q13" s="203">
        <v>40214</v>
      </c>
      <c r="R13" s="1">
        <v>1.83</v>
      </c>
      <c r="S13" s="1">
        <v>92</v>
      </c>
      <c r="T13" s="1" t="s">
        <v>4561</v>
      </c>
      <c r="U13" s="1">
        <v>78</v>
      </c>
      <c r="V13" s="1">
        <v>12048</v>
      </c>
      <c r="W13" s="1">
        <v>92</v>
      </c>
      <c r="X13" s="1" t="s">
        <v>2584</v>
      </c>
      <c r="Y13" s="1">
        <v>78</v>
      </c>
      <c r="Z13" s="1" t="s">
        <v>4561</v>
      </c>
      <c r="AA13" s="183">
        <f>(K13*100*J13*I13)/17*16*R13/10000*S13/1000</f>
        <v>46.43408414117647</v>
      </c>
      <c r="AB13" s="183">
        <f>V13/36*35*J13*I13*1.108/10000*W13/1000</f>
        <v>106.02811878400001</v>
      </c>
      <c r="AC13" s="183">
        <f>(K13*100*J13*I13)/17*R13/10000*U13/1000</f>
        <v>2.4605017411764707</v>
      </c>
      <c r="AD13" s="183">
        <f>V13/36*J13*I13*1.108/10000*Y13/1000</f>
        <v>2.5683830016</v>
      </c>
      <c r="AE13" s="183">
        <f>J13*I13*(G13/100)</f>
        <v>1518.48</v>
      </c>
    </row>
    <row r="14" spans="1:32" x14ac:dyDescent="0.2">
      <c r="C14" s="537" t="s">
        <v>4453</v>
      </c>
      <c r="D14" s="356"/>
      <c r="E14" s="245"/>
      <c r="F14" s="246"/>
      <c r="G14" s="246"/>
      <c r="H14" s="246"/>
      <c r="I14" s="538"/>
      <c r="J14" s="246"/>
      <c r="K14" s="245"/>
      <c r="L14" s="245"/>
      <c r="M14" s="245"/>
      <c r="N14" s="245"/>
      <c r="O14" s="245"/>
      <c r="P14" s="246"/>
      <c r="Q14" s="539"/>
    </row>
    <row r="15" spans="1:32" ht="13.5" thickBot="1" x14ac:dyDescent="0.25">
      <c r="C15" s="207" t="s">
        <v>2622</v>
      </c>
      <c r="D15" s="237" t="s">
        <v>4898</v>
      </c>
      <c r="E15" s="235"/>
      <c r="F15" s="208">
        <v>136900</v>
      </c>
      <c r="G15" s="208">
        <v>172</v>
      </c>
      <c r="H15" s="208"/>
      <c r="I15" s="209">
        <v>1</v>
      </c>
      <c r="J15" s="208">
        <v>904</v>
      </c>
      <c r="K15" s="235">
        <v>33</v>
      </c>
      <c r="L15" s="235"/>
      <c r="M15" s="235"/>
      <c r="N15" s="235"/>
      <c r="O15" s="235" t="s">
        <v>2573</v>
      </c>
      <c r="P15" s="208" t="s">
        <v>663</v>
      </c>
      <c r="Q15" s="536">
        <v>40325</v>
      </c>
      <c r="R15" s="1">
        <v>1.83</v>
      </c>
      <c r="S15" s="1">
        <v>92</v>
      </c>
      <c r="T15" s="1" t="s">
        <v>4561</v>
      </c>
      <c r="U15" s="1">
        <v>78</v>
      </c>
      <c r="V15" s="1">
        <v>12048</v>
      </c>
      <c r="W15" s="1">
        <v>92</v>
      </c>
      <c r="X15" s="1" t="s">
        <v>2584</v>
      </c>
      <c r="Y15" s="1">
        <v>78</v>
      </c>
      <c r="Z15" s="1" t="s">
        <v>4561</v>
      </c>
      <c r="AA15" s="183">
        <f>(K15*100*J15*I15)/17*16*R15/10000*S15/1000</f>
        <v>47.270734305882357</v>
      </c>
      <c r="AB15" s="183">
        <f>V15/36*35*J15*I15*1.108/10000*W15/1000</f>
        <v>107.93853533866668</v>
      </c>
      <c r="AC15" s="183">
        <f>(K15*100*J15*I15)/17*R15/10000*U15/1000</f>
        <v>2.504835105882353</v>
      </c>
      <c r="AD15" s="183">
        <f>V15/36*J15*I15*1.108/10000*Y15/1000</f>
        <v>2.6146601727999998</v>
      </c>
      <c r="AE15" s="183">
        <f>J15*I15*(G15/100)</f>
        <v>1554.8799999999999</v>
      </c>
    </row>
    <row r="16" spans="1:32" x14ac:dyDescent="0.2">
      <c r="C16" s="198" t="s">
        <v>2622</v>
      </c>
      <c r="D16" s="223" t="s">
        <v>4899</v>
      </c>
      <c r="F16" s="200">
        <v>136900</v>
      </c>
      <c r="G16" s="200">
        <v>172</v>
      </c>
      <c r="H16" s="200"/>
      <c r="I16" s="199">
        <v>1</v>
      </c>
      <c r="J16" s="200">
        <v>903</v>
      </c>
      <c r="K16" s="214">
        <v>33</v>
      </c>
      <c r="O16" s="214" t="s">
        <v>2573</v>
      </c>
      <c r="P16" s="200" t="s">
        <v>3192</v>
      </c>
      <c r="Q16" s="203">
        <v>40331</v>
      </c>
      <c r="R16" s="1">
        <v>1.83</v>
      </c>
      <c r="S16" s="1">
        <v>92</v>
      </c>
      <c r="T16" s="1" t="s">
        <v>4561</v>
      </c>
      <c r="U16" s="1">
        <v>78</v>
      </c>
      <c r="V16" s="1">
        <v>12048</v>
      </c>
      <c r="W16" s="1">
        <v>92</v>
      </c>
      <c r="X16" s="1" t="s">
        <v>2584</v>
      </c>
      <c r="Y16" s="1">
        <v>78</v>
      </c>
      <c r="Z16" s="1" t="s">
        <v>4561</v>
      </c>
      <c r="AA16" s="183">
        <f>(K16*100*J16*I16)/17*16*R16/10000*S16/1000</f>
        <v>47.218443670588243</v>
      </c>
      <c r="AB16" s="183">
        <f>V16/36*35*J16*I16*1.108/10000*W16/1000</f>
        <v>107.819134304</v>
      </c>
      <c r="AC16" s="183">
        <f>(K16*100*J16*I16)/17*R16/10000*U16/1000</f>
        <v>2.5020642705882357</v>
      </c>
      <c r="AD16" s="183">
        <f>V16/36*J16*I16*1.108/10000*Y16/1000</f>
        <v>2.6117678496000005</v>
      </c>
      <c r="AE16" s="183">
        <f>J16*I16*(G16/100)</f>
        <v>1553.16</v>
      </c>
    </row>
    <row r="17" spans="3:31" x14ac:dyDescent="0.2">
      <c r="C17" s="198" t="s">
        <v>2622</v>
      </c>
      <c r="D17" s="223" t="s">
        <v>4900</v>
      </c>
      <c r="F17" s="200">
        <v>136900</v>
      </c>
      <c r="G17" s="200">
        <v>172</v>
      </c>
      <c r="H17" s="200"/>
      <c r="I17" s="199">
        <v>1</v>
      </c>
      <c r="J17" s="200">
        <v>903</v>
      </c>
      <c r="K17" s="214">
        <v>33</v>
      </c>
      <c r="O17" s="214" t="s">
        <v>2573</v>
      </c>
      <c r="P17" s="200" t="s">
        <v>669</v>
      </c>
      <c r="Q17" s="203">
        <v>40337</v>
      </c>
      <c r="R17" s="1">
        <v>1.83</v>
      </c>
      <c r="S17" s="1">
        <v>92</v>
      </c>
      <c r="T17" s="1" t="s">
        <v>4561</v>
      </c>
      <c r="U17" s="1">
        <v>78</v>
      </c>
      <c r="V17" s="1">
        <v>12048</v>
      </c>
      <c r="W17" s="1">
        <v>92</v>
      </c>
      <c r="X17" s="1" t="s">
        <v>2584</v>
      </c>
      <c r="Y17" s="1">
        <v>78</v>
      </c>
      <c r="Z17" s="1" t="s">
        <v>4561</v>
      </c>
      <c r="AA17" s="183">
        <f>(K17*100*J17*I17)/17*16*R17/10000*S17/1000</f>
        <v>47.218443670588243</v>
      </c>
      <c r="AB17" s="183">
        <f>V17/36*35*J17*I17*1.108/10000*W17/1000</f>
        <v>107.819134304</v>
      </c>
      <c r="AC17" s="183">
        <f>(K17*100*J17*I17)/17*R17/10000*U17/1000</f>
        <v>2.5020642705882357</v>
      </c>
      <c r="AD17" s="183">
        <f>V17/36*J17*I17*1.108/10000*Y17/1000</f>
        <v>2.6117678496000005</v>
      </c>
      <c r="AE17" s="183">
        <f>J17*I17*(G17/100)</f>
        <v>1553.16</v>
      </c>
    </row>
    <row r="18" spans="3:31" ht="13.5" thickBot="1" x14ac:dyDescent="0.25">
      <c r="C18" s="237" t="s">
        <v>2622</v>
      </c>
      <c r="D18" s="237" t="s">
        <v>4901</v>
      </c>
      <c r="E18" s="235"/>
      <c r="F18" s="235">
        <v>136900</v>
      </c>
      <c r="G18" s="235">
        <v>172</v>
      </c>
      <c r="H18" s="235"/>
      <c r="I18" s="235">
        <v>1</v>
      </c>
      <c r="J18" s="235">
        <v>903</v>
      </c>
      <c r="K18" s="235">
        <v>33</v>
      </c>
      <c r="L18" s="235"/>
      <c r="M18" s="235"/>
      <c r="N18" s="235"/>
      <c r="O18" s="235" t="s">
        <v>2573</v>
      </c>
      <c r="P18" s="235" t="s">
        <v>669</v>
      </c>
      <c r="Q18" s="236">
        <v>40343</v>
      </c>
      <c r="R18" s="1">
        <v>1.83</v>
      </c>
      <c r="S18" s="1">
        <v>92</v>
      </c>
      <c r="T18" s="1" t="s">
        <v>4561</v>
      </c>
      <c r="U18" s="1">
        <v>78</v>
      </c>
      <c r="V18" s="1">
        <v>12048</v>
      </c>
      <c r="W18" s="1">
        <v>92</v>
      </c>
      <c r="X18" s="1" t="s">
        <v>2584</v>
      </c>
      <c r="Y18" s="1">
        <v>78</v>
      </c>
      <c r="Z18" s="1" t="s">
        <v>4561</v>
      </c>
      <c r="AA18" s="183">
        <f>(K18*100*J18*I18)/17*16*R18/10000*S18/1000</f>
        <v>47.218443670588243</v>
      </c>
      <c r="AB18" s="183">
        <f>V18/36*35*J18*I18*1.108/10000*W18/1000</f>
        <v>107.819134304</v>
      </c>
      <c r="AC18" s="183">
        <f>(K18*100*J18*I18)/17*R18/10000*U18/1000</f>
        <v>2.5020642705882357</v>
      </c>
      <c r="AD18" s="183">
        <f>V18/36*J18*I18*1.108/10000*Y18/1000</f>
        <v>2.6117678496000005</v>
      </c>
      <c r="AE18" s="183">
        <f>J18*I18*(G18/100)</f>
        <v>1553.16</v>
      </c>
    </row>
    <row r="19" spans="3:31" x14ac:dyDescent="0.2">
      <c r="C19" s="223" t="s">
        <v>2622</v>
      </c>
      <c r="D19" s="223" t="s">
        <v>4902</v>
      </c>
      <c r="F19" s="214">
        <v>136900</v>
      </c>
      <c r="G19" s="214">
        <v>172</v>
      </c>
      <c r="I19" s="214">
        <v>1</v>
      </c>
      <c r="J19" s="214">
        <v>805</v>
      </c>
      <c r="K19" s="214">
        <v>33</v>
      </c>
      <c r="O19" s="214" t="s">
        <v>2573</v>
      </c>
      <c r="P19" s="214" t="s">
        <v>663</v>
      </c>
      <c r="Q19" s="216">
        <v>40372</v>
      </c>
      <c r="R19" s="1">
        <v>1.83</v>
      </c>
      <c r="S19" s="1">
        <v>92</v>
      </c>
      <c r="T19" s="1" t="s">
        <v>4561</v>
      </c>
      <c r="U19" s="1">
        <v>78</v>
      </c>
      <c r="V19" s="1">
        <v>12048</v>
      </c>
      <c r="W19" s="1">
        <v>92</v>
      </c>
      <c r="X19" s="1" t="s">
        <v>2584</v>
      </c>
      <c r="Y19" s="1">
        <v>78</v>
      </c>
      <c r="Z19" s="1" t="s">
        <v>4561</v>
      </c>
      <c r="AA19" s="183">
        <f>(K19*100*J19*I19)/17*16*R19/10000*S19/1000</f>
        <v>42.093961411764717</v>
      </c>
      <c r="AB19" s="183">
        <f>V19/36*35*J19*I19*1.108/10000*W19/1000</f>
        <v>96.117832906666678</v>
      </c>
      <c r="AC19" s="183">
        <f>(K19*100*J19*I19)/17*R19/10000*U19/1000</f>
        <v>2.2305224117647064</v>
      </c>
      <c r="AD19" s="183">
        <f>V19/36*J19*I19*1.108/10000*Y19/1000</f>
        <v>2.3283201760000005</v>
      </c>
      <c r="AE19" s="183">
        <f>J19*I19*(G19/100)</f>
        <v>1384.6</v>
      </c>
    </row>
    <row r="20" spans="3:31" x14ac:dyDescent="0.2">
      <c r="C20" s="243" t="s">
        <v>4453</v>
      </c>
      <c r="D20" s="356"/>
      <c r="E20" s="245"/>
      <c r="F20" s="245"/>
      <c r="G20" s="245"/>
      <c r="H20" s="245"/>
      <c r="I20" s="245"/>
      <c r="J20" s="245"/>
      <c r="K20" s="245"/>
      <c r="L20" s="245"/>
      <c r="M20" s="245"/>
      <c r="N20" s="245"/>
      <c r="O20" s="245"/>
      <c r="P20" s="245"/>
      <c r="Q20" s="247"/>
    </row>
    <row r="21" spans="3:31" ht="13.5" thickBot="1" x14ac:dyDescent="0.25">
      <c r="C21" s="237" t="s">
        <v>2623</v>
      </c>
      <c r="D21" s="237" t="s">
        <v>4898</v>
      </c>
      <c r="E21" s="235"/>
      <c r="F21" s="235">
        <v>136900</v>
      </c>
      <c r="G21" s="235">
        <v>172</v>
      </c>
      <c r="H21" s="235"/>
      <c r="I21" s="235">
        <v>1</v>
      </c>
      <c r="J21" s="235">
        <v>500</v>
      </c>
      <c r="K21" s="235">
        <v>33</v>
      </c>
      <c r="L21" s="235"/>
      <c r="M21" s="235"/>
      <c r="N21" s="235"/>
      <c r="O21" s="235" t="s">
        <v>2573</v>
      </c>
      <c r="P21" s="235" t="s">
        <v>663</v>
      </c>
      <c r="Q21" s="236">
        <v>40377</v>
      </c>
      <c r="R21" s="1">
        <v>1.83</v>
      </c>
      <c r="S21" s="1">
        <v>92</v>
      </c>
      <c r="T21" s="1" t="s">
        <v>4561</v>
      </c>
      <c r="U21" s="1">
        <v>78</v>
      </c>
      <c r="V21" s="1">
        <v>12048</v>
      </c>
      <c r="W21" s="1">
        <v>92</v>
      </c>
      <c r="X21" s="1" t="s">
        <v>2584</v>
      </c>
      <c r="Y21" s="1">
        <v>78</v>
      </c>
      <c r="Z21" s="1" t="s">
        <v>4561</v>
      </c>
      <c r="AA21" s="183">
        <f t="shared" ref="AA21:AA29" si="0">(K21*100*J21*I21)/17*16*R21/10000*S21/1000</f>
        <v>26.145317647058821</v>
      </c>
      <c r="AB21" s="183">
        <f t="shared" ref="AB21:AB29" si="1">V21/36*35*J21*I21*1.108/10000*W21/1000</f>
        <v>59.700517333333345</v>
      </c>
      <c r="AC21" s="183">
        <f t="shared" ref="AC21:AC29" si="2">(K21*100*J21*I21)/17*R21/10000*U21/1000</f>
        <v>1.3854176470588235</v>
      </c>
      <c r="AD21" s="183">
        <f t="shared" ref="AD21:AD29" si="3">V21/36*J21*I21*1.108/10000*Y21/1000</f>
        <v>1.4461616000000002</v>
      </c>
      <c r="AE21" s="183">
        <f t="shared" ref="AE21:AE29" si="4">J21*I21*(G21/100)</f>
        <v>860</v>
      </c>
    </row>
    <row r="22" spans="3:31" x14ac:dyDescent="0.2">
      <c r="C22" s="223" t="s">
        <v>2623</v>
      </c>
      <c r="D22" s="223" t="s">
        <v>4899</v>
      </c>
      <c r="F22" s="214">
        <v>136900</v>
      </c>
      <c r="G22" s="214">
        <v>172</v>
      </c>
      <c r="I22" s="214">
        <v>1</v>
      </c>
      <c r="J22" s="214">
        <v>900</v>
      </c>
      <c r="K22" s="214">
        <v>33</v>
      </c>
      <c r="O22" s="214" t="s">
        <v>2573</v>
      </c>
      <c r="P22" s="214" t="s">
        <v>4807</v>
      </c>
      <c r="Q22" s="216">
        <v>40400</v>
      </c>
      <c r="R22" s="1">
        <v>1.83</v>
      </c>
      <c r="S22" s="1">
        <v>92</v>
      </c>
      <c r="T22" s="1" t="s">
        <v>4561</v>
      </c>
      <c r="U22" s="1">
        <v>78</v>
      </c>
      <c r="V22" s="1">
        <v>12048</v>
      </c>
      <c r="W22" s="1">
        <v>92</v>
      </c>
      <c r="X22" s="1" t="s">
        <v>2584</v>
      </c>
      <c r="Y22" s="1">
        <v>78</v>
      </c>
      <c r="Z22" s="1" t="s">
        <v>4561</v>
      </c>
      <c r="AA22" s="183">
        <f t="shared" si="0"/>
        <v>47.061571764705882</v>
      </c>
      <c r="AB22" s="183">
        <f t="shared" si="1"/>
        <v>107.46093120000002</v>
      </c>
      <c r="AC22" s="183">
        <f t="shared" si="2"/>
        <v>2.4937517647058827</v>
      </c>
      <c r="AD22" s="183">
        <f t="shared" si="3"/>
        <v>2.6030908800000008</v>
      </c>
      <c r="AE22" s="183">
        <f t="shared" si="4"/>
        <v>1548</v>
      </c>
    </row>
    <row r="23" spans="3:31" x14ac:dyDescent="0.2">
      <c r="C23" s="223" t="s">
        <v>2623</v>
      </c>
      <c r="D23" s="223" t="s">
        <v>4900</v>
      </c>
      <c r="F23" s="214">
        <v>136900</v>
      </c>
      <c r="G23" s="214">
        <v>172</v>
      </c>
      <c r="I23" s="214">
        <v>1</v>
      </c>
      <c r="J23" s="214">
        <v>778</v>
      </c>
      <c r="K23" s="214">
        <v>33</v>
      </c>
      <c r="O23" s="214" t="s">
        <v>2573</v>
      </c>
      <c r="P23" s="214" t="s">
        <v>663</v>
      </c>
      <c r="Q23" s="216">
        <v>40406</v>
      </c>
      <c r="R23" s="1">
        <v>1.83</v>
      </c>
      <c r="S23" s="1">
        <v>92</v>
      </c>
      <c r="T23" s="1" t="s">
        <v>4561</v>
      </c>
      <c r="U23" s="1">
        <v>78</v>
      </c>
      <c r="V23" s="1">
        <v>12048</v>
      </c>
      <c r="W23" s="1">
        <v>92</v>
      </c>
      <c r="X23" s="1" t="s">
        <v>2584</v>
      </c>
      <c r="Y23" s="1">
        <v>78</v>
      </c>
      <c r="Z23" s="1" t="s">
        <v>4561</v>
      </c>
      <c r="AA23" s="183">
        <f t="shared" si="0"/>
        <v>40.682114258823532</v>
      </c>
      <c r="AB23" s="183">
        <f t="shared" si="1"/>
        <v>92.894004970666671</v>
      </c>
      <c r="AC23" s="183">
        <f t="shared" si="2"/>
        <v>2.1557098588235295</v>
      </c>
      <c r="AD23" s="183">
        <f t="shared" si="3"/>
        <v>2.2502274496000005</v>
      </c>
      <c r="AE23" s="183">
        <f t="shared" si="4"/>
        <v>1338.16</v>
      </c>
    </row>
    <row r="24" spans="3:31" x14ac:dyDescent="0.2">
      <c r="C24" s="223" t="s">
        <v>2623</v>
      </c>
      <c r="D24" s="223" t="s">
        <v>4901</v>
      </c>
      <c r="F24" s="214" t="s">
        <v>2624</v>
      </c>
      <c r="G24" s="214">
        <v>172</v>
      </c>
      <c r="I24" s="214">
        <v>1</v>
      </c>
      <c r="J24" s="214">
        <v>10</v>
      </c>
      <c r="K24" s="214">
        <v>33</v>
      </c>
      <c r="O24" s="214" t="s">
        <v>2573</v>
      </c>
      <c r="P24" s="214" t="s">
        <v>663</v>
      </c>
      <c r="Q24" s="216">
        <v>40406</v>
      </c>
      <c r="R24" s="1">
        <v>1.83</v>
      </c>
      <c r="S24" s="1">
        <v>92</v>
      </c>
      <c r="T24" s="1" t="s">
        <v>4561</v>
      </c>
      <c r="U24" s="1">
        <v>78</v>
      </c>
      <c r="V24" s="1">
        <v>12048</v>
      </c>
      <c r="W24" s="1">
        <v>92</v>
      </c>
      <c r="X24" s="1" t="s">
        <v>2584</v>
      </c>
      <c r="Y24" s="1">
        <v>78</v>
      </c>
      <c r="Z24" s="1" t="s">
        <v>4561</v>
      </c>
      <c r="AA24" s="183">
        <f t="shared" si="0"/>
        <v>0.52290635294117649</v>
      </c>
      <c r="AB24" s="183">
        <f t="shared" si="1"/>
        <v>1.1940103466666669</v>
      </c>
      <c r="AC24" s="183">
        <f t="shared" si="2"/>
        <v>2.7708352941176472E-2</v>
      </c>
      <c r="AD24" s="183">
        <f t="shared" si="3"/>
        <v>2.8923232000000007E-2</v>
      </c>
      <c r="AE24" s="183">
        <f t="shared" si="4"/>
        <v>17.2</v>
      </c>
    </row>
    <row r="25" spans="3:31" x14ac:dyDescent="0.2">
      <c r="C25" s="223" t="s">
        <v>2623</v>
      </c>
      <c r="D25" s="223" t="s">
        <v>4902</v>
      </c>
      <c r="F25" s="214">
        <v>136900</v>
      </c>
      <c r="G25" s="214">
        <v>172</v>
      </c>
      <c r="I25" s="214">
        <v>1</v>
      </c>
      <c r="J25" s="214">
        <v>610</v>
      </c>
      <c r="K25" s="214">
        <v>33</v>
      </c>
      <c r="O25" s="214" t="s">
        <v>2573</v>
      </c>
      <c r="P25" s="214" t="s">
        <v>663</v>
      </c>
      <c r="Q25" s="216">
        <v>40409</v>
      </c>
      <c r="R25" s="1">
        <v>1.83</v>
      </c>
      <c r="S25" s="1">
        <v>92</v>
      </c>
      <c r="T25" s="1" t="s">
        <v>4561</v>
      </c>
      <c r="U25" s="1">
        <v>78</v>
      </c>
      <c r="V25" s="1">
        <v>12048</v>
      </c>
      <c r="W25" s="1">
        <v>92</v>
      </c>
      <c r="X25" s="1" t="s">
        <v>2584</v>
      </c>
      <c r="Y25" s="1">
        <v>78</v>
      </c>
      <c r="Z25" s="1" t="s">
        <v>4561</v>
      </c>
      <c r="AA25" s="183">
        <f t="shared" si="0"/>
        <v>31.897287529411763</v>
      </c>
      <c r="AB25" s="183">
        <f t="shared" si="1"/>
        <v>72.834631146666666</v>
      </c>
      <c r="AC25" s="183">
        <f t="shared" si="2"/>
        <v>1.6902095294117645</v>
      </c>
      <c r="AD25" s="183">
        <f t="shared" si="3"/>
        <v>1.7643171520000005</v>
      </c>
      <c r="AE25" s="183">
        <f t="shared" si="4"/>
        <v>1049.2</v>
      </c>
    </row>
    <row r="26" spans="3:31" x14ac:dyDescent="0.2">
      <c r="C26" s="223" t="s">
        <v>2623</v>
      </c>
      <c r="D26" s="223" t="s">
        <v>4903</v>
      </c>
      <c r="F26" s="214">
        <v>136900</v>
      </c>
      <c r="G26" s="214">
        <v>172</v>
      </c>
      <c r="I26" s="214">
        <v>1</v>
      </c>
      <c r="J26" s="214">
        <v>900</v>
      </c>
      <c r="K26" s="214">
        <v>33</v>
      </c>
      <c r="O26" s="214" t="s">
        <v>2573</v>
      </c>
      <c r="P26" s="214" t="s">
        <v>4816</v>
      </c>
      <c r="Q26" s="216">
        <v>40416</v>
      </c>
      <c r="R26" s="1">
        <v>1.83</v>
      </c>
      <c r="S26" s="1">
        <v>92</v>
      </c>
      <c r="T26" s="1" t="s">
        <v>4561</v>
      </c>
      <c r="U26" s="1">
        <v>78</v>
      </c>
      <c r="V26" s="1">
        <v>12048</v>
      </c>
      <c r="W26" s="1">
        <v>92</v>
      </c>
      <c r="X26" s="1" t="s">
        <v>2584</v>
      </c>
      <c r="Y26" s="1">
        <v>78</v>
      </c>
      <c r="Z26" s="1" t="s">
        <v>4561</v>
      </c>
      <c r="AA26" s="183">
        <f t="shared" si="0"/>
        <v>47.061571764705882</v>
      </c>
      <c r="AB26" s="183">
        <f t="shared" si="1"/>
        <v>107.46093120000002</v>
      </c>
      <c r="AC26" s="183">
        <f t="shared" si="2"/>
        <v>2.4937517647058827</v>
      </c>
      <c r="AD26" s="183">
        <f t="shared" si="3"/>
        <v>2.6030908800000008</v>
      </c>
      <c r="AE26" s="183">
        <f t="shared" si="4"/>
        <v>1548</v>
      </c>
    </row>
    <row r="27" spans="3:31" ht="13.5" thickBot="1" x14ac:dyDescent="0.25">
      <c r="C27" s="237" t="s">
        <v>2623</v>
      </c>
      <c r="D27" s="237" t="s">
        <v>4904</v>
      </c>
      <c r="E27" s="235"/>
      <c r="F27" s="235" t="s">
        <v>2624</v>
      </c>
      <c r="G27" s="235">
        <v>172</v>
      </c>
      <c r="H27" s="235"/>
      <c r="I27" s="235">
        <v>1</v>
      </c>
      <c r="J27" s="235">
        <v>330</v>
      </c>
      <c r="K27" s="235">
        <v>33</v>
      </c>
      <c r="L27" s="235"/>
      <c r="M27" s="235"/>
      <c r="N27" s="235"/>
      <c r="O27" s="235" t="s">
        <v>2573</v>
      </c>
      <c r="P27" s="235" t="s">
        <v>3209</v>
      </c>
      <c r="Q27" s="236">
        <v>40420</v>
      </c>
      <c r="R27" s="1">
        <v>1.83</v>
      </c>
      <c r="S27" s="1">
        <v>92</v>
      </c>
      <c r="T27" s="1" t="s">
        <v>4561</v>
      </c>
      <c r="U27" s="1">
        <v>78</v>
      </c>
      <c r="V27" s="1">
        <v>12048</v>
      </c>
      <c r="W27" s="1">
        <v>92</v>
      </c>
      <c r="X27" s="1" t="s">
        <v>2584</v>
      </c>
      <c r="Y27" s="1">
        <v>78</v>
      </c>
      <c r="Z27" s="1" t="s">
        <v>4561</v>
      </c>
      <c r="AA27" s="183">
        <f t="shared" si="0"/>
        <v>17.255909647058822</v>
      </c>
      <c r="AB27" s="183">
        <f t="shared" si="1"/>
        <v>39.402341440000001</v>
      </c>
      <c r="AC27" s="183">
        <f t="shared" si="2"/>
        <v>0.91437564705882357</v>
      </c>
      <c r="AD27" s="183">
        <f t="shared" si="3"/>
        <v>0.95446665600000002</v>
      </c>
      <c r="AE27" s="183">
        <f t="shared" si="4"/>
        <v>567.6</v>
      </c>
    </row>
    <row r="28" spans="3:31" x14ac:dyDescent="0.2">
      <c r="C28" s="223" t="s">
        <v>2623</v>
      </c>
      <c r="D28" s="223" t="s">
        <v>4905</v>
      </c>
      <c r="F28" s="214">
        <v>136900</v>
      </c>
      <c r="G28" s="214">
        <v>172</v>
      </c>
      <c r="I28" s="214">
        <v>1</v>
      </c>
      <c r="J28" s="214">
        <v>900</v>
      </c>
      <c r="K28" s="214">
        <v>33</v>
      </c>
      <c r="O28" s="214" t="s">
        <v>2573</v>
      </c>
      <c r="P28" s="214" t="s">
        <v>4816</v>
      </c>
      <c r="Q28" s="216">
        <v>40424</v>
      </c>
      <c r="R28" s="1">
        <v>1.83</v>
      </c>
      <c r="S28" s="1">
        <v>92</v>
      </c>
      <c r="T28" s="1" t="s">
        <v>4561</v>
      </c>
      <c r="U28" s="1">
        <v>78</v>
      </c>
      <c r="V28" s="1">
        <v>12048</v>
      </c>
      <c r="W28" s="1">
        <v>92</v>
      </c>
      <c r="X28" s="1" t="s">
        <v>2584</v>
      </c>
      <c r="Y28" s="1">
        <v>78</v>
      </c>
      <c r="Z28" s="1" t="s">
        <v>4561</v>
      </c>
      <c r="AA28" s="183">
        <f t="shared" si="0"/>
        <v>47.061571764705882</v>
      </c>
      <c r="AB28" s="183">
        <f t="shared" si="1"/>
        <v>107.46093120000002</v>
      </c>
      <c r="AC28" s="183">
        <f t="shared" si="2"/>
        <v>2.4937517647058827</v>
      </c>
      <c r="AD28" s="183">
        <f t="shared" si="3"/>
        <v>2.6030908800000008</v>
      </c>
      <c r="AE28" s="183">
        <f t="shared" si="4"/>
        <v>1548</v>
      </c>
    </row>
    <row r="29" spans="3:31" x14ac:dyDescent="0.2">
      <c r="C29" s="223" t="s">
        <v>2623</v>
      </c>
      <c r="D29" s="223" t="s">
        <v>4906</v>
      </c>
      <c r="F29" s="214">
        <v>136900</v>
      </c>
      <c r="G29" s="214">
        <v>172</v>
      </c>
      <c r="I29" s="214">
        <v>1</v>
      </c>
      <c r="J29" s="214">
        <v>377</v>
      </c>
      <c r="K29" s="214">
        <v>33</v>
      </c>
      <c r="O29" s="214" t="s">
        <v>2573</v>
      </c>
      <c r="P29" s="214" t="s">
        <v>4816</v>
      </c>
      <c r="Q29" s="216">
        <v>40435</v>
      </c>
      <c r="R29" s="1">
        <v>1.83</v>
      </c>
      <c r="S29" s="1">
        <v>92</v>
      </c>
      <c r="T29" s="1" t="s">
        <v>4561</v>
      </c>
      <c r="U29" s="1">
        <v>78</v>
      </c>
      <c r="V29" s="1">
        <v>12048</v>
      </c>
      <c r="W29" s="1">
        <v>92</v>
      </c>
      <c r="X29" s="1" t="s">
        <v>2584</v>
      </c>
      <c r="Y29" s="1">
        <v>78</v>
      </c>
      <c r="Z29" s="1" t="s">
        <v>4561</v>
      </c>
      <c r="AA29" s="183">
        <f t="shared" si="0"/>
        <v>19.713569505882354</v>
      </c>
      <c r="AB29" s="183">
        <f t="shared" si="1"/>
        <v>45.014190069333338</v>
      </c>
      <c r="AC29" s="183">
        <f t="shared" si="2"/>
        <v>1.044604905882353</v>
      </c>
      <c r="AD29" s="183">
        <f t="shared" si="3"/>
        <v>1.0904058464000002</v>
      </c>
      <c r="AE29" s="183">
        <f t="shared" si="4"/>
        <v>648.43999999999994</v>
      </c>
    </row>
    <row r="30" spans="3:31" x14ac:dyDescent="0.2">
      <c r="C30" s="243" t="s">
        <v>4453</v>
      </c>
      <c r="D30" s="356"/>
      <c r="E30" s="245"/>
      <c r="F30" s="245"/>
      <c r="G30" s="245"/>
      <c r="H30" s="245"/>
      <c r="I30" s="245"/>
      <c r="J30" s="245"/>
      <c r="K30" s="245"/>
      <c r="L30" s="245"/>
      <c r="M30" s="245"/>
      <c r="N30" s="245"/>
      <c r="O30" s="245"/>
      <c r="P30" s="245"/>
      <c r="Q30" s="247"/>
    </row>
    <row r="31" spans="3:31" ht="13.5" thickBot="1" x14ac:dyDescent="0.25">
      <c r="C31" s="237" t="s">
        <v>2625</v>
      </c>
      <c r="D31" s="237" t="s">
        <v>4898</v>
      </c>
      <c r="E31" s="235"/>
      <c r="F31" s="235">
        <v>136900</v>
      </c>
      <c r="G31" s="235">
        <v>172</v>
      </c>
      <c r="H31" s="235"/>
      <c r="I31" s="235">
        <v>1</v>
      </c>
      <c r="J31" s="235">
        <v>903</v>
      </c>
      <c r="K31" s="235">
        <v>33</v>
      </c>
      <c r="L31" s="235"/>
      <c r="M31" s="235"/>
      <c r="N31" s="235"/>
      <c r="O31" s="235" t="s">
        <v>2573</v>
      </c>
      <c r="P31" s="235" t="s">
        <v>663</v>
      </c>
      <c r="Q31" s="236">
        <v>40442</v>
      </c>
      <c r="R31" s="1">
        <v>1.83</v>
      </c>
      <c r="S31" s="1">
        <v>92</v>
      </c>
      <c r="T31" s="1" t="s">
        <v>4561</v>
      </c>
      <c r="U31" s="1">
        <v>78</v>
      </c>
      <c r="V31" s="1">
        <v>12048</v>
      </c>
      <c r="W31" s="1">
        <v>92</v>
      </c>
      <c r="X31" s="1" t="s">
        <v>2584</v>
      </c>
      <c r="Y31" s="1">
        <v>78</v>
      </c>
      <c r="Z31" s="1" t="s">
        <v>4561</v>
      </c>
      <c r="AA31" s="183">
        <f>(K31*100*J31*I31)/17*16*R31/10000*S31/1000</f>
        <v>47.218443670588243</v>
      </c>
      <c r="AB31" s="183">
        <f>V31/36*35*J31*I31*1.108/10000*W31/1000</f>
        <v>107.819134304</v>
      </c>
      <c r="AC31" s="183">
        <f>(K31*100*J31*I31)/17*R31/10000*U31/1000</f>
        <v>2.5020642705882357</v>
      </c>
      <c r="AD31" s="183">
        <f>V31/36*J31*I31*1.108/10000*Y31/1000</f>
        <v>2.6117678496000005</v>
      </c>
      <c r="AE31" s="183">
        <f>J31*I31*(G31/100)</f>
        <v>1553.16</v>
      </c>
    </row>
    <row r="32" spans="3:31" x14ac:dyDescent="0.2">
      <c r="C32" s="223" t="s">
        <v>2625</v>
      </c>
      <c r="D32" s="223" t="s">
        <v>4899</v>
      </c>
      <c r="F32" s="214">
        <v>136900</v>
      </c>
      <c r="G32" s="214">
        <v>172</v>
      </c>
      <c r="I32" s="214">
        <v>1</v>
      </c>
      <c r="J32" s="214">
        <v>1025</v>
      </c>
      <c r="K32" s="214">
        <v>33</v>
      </c>
      <c r="O32" s="214" t="s">
        <v>2573</v>
      </c>
      <c r="P32" s="214" t="s">
        <v>4816</v>
      </c>
      <c r="Q32" s="216">
        <v>40455</v>
      </c>
      <c r="R32" s="1">
        <v>1.83</v>
      </c>
      <c r="S32" s="1">
        <v>92</v>
      </c>
      <c r="T32" s="1" t="s">
        <v>4561</v>
      </c>
      <c r="U32" s="1">
        <v>78</v>
      </c>
      <c r="V32" s="1">
        <v>12048</v>
      </c>
      <c r="W32" s="1">
        <v>92</v>
      </c>
      <c r="X32" s="1" t="s">
        <v>2584</v>
      </c>
      <c r="Y32" s="1">
        <v>78</v>
      </c>
      <c r="Z32" s="1" t="s">
        <v>4561</v>
      </c>
      <c r="AA32" s="183">
        <f>(K32*100*J32*I32)/17*16*R32/10000*S32/1000</f>
        <v>53.597901176470593</v>
      </c>
      <c r="AB32" s="183">
        <f>V32/36*35*J32*I32*1.108/10000*W32/1000</f>
        <v>122.38606053333336</v>
      </c>
      <c r="AC32" s="183">
        <f>(K32*100*J32*I32)/17*R32/10000*U32/1000</f>
        <v>2.8401061764705884</v>
      </c>
      <c r="AD32" s="183">
        <f>V32/36*J32*I32*1.108/10000*Y32/1000</f>
        <v>2.9646312800000003</v>
      </c>
      <c r="AE32" s="183">
        <f>J32*I32*(G32/100)</f>
        <v>1763</v>
      </c>
    </row>
    <row r="33" spans="3:32" x14ac:dyDescent="0.2">
      <c r="C33" s="243" t="s">
        <v>4453</v>
      </c>
      <c r="D33" s="356"/>
      <c r="E33" s="245"/>
      <c r="F33" s="245"/>
      <c r="G33" s="245"/>
      <c r="H33" s="245"/>
      <c r="I33" s="245"/>
      <c r="J33" s="245"/>
      <c r="K33" s="245"/>
      <c r="L33" s="245"/>
      <c r="M33" s="245"/>
      <c r="N33" s="245"/>
      <c r="O33" s="245"/>
      <c r="P33" s="245"/>
      <c r="Q33" s="247"/>
      <c r="AA33" s="183"/>
      <c r="AB33" s="183"/>
      <c r="AE33" s="183"/>
    </row>
    <row r="34" spans="3:32" x14ac:dyDescent="0.2">
      <c r="C34" s="223" t="s">
        <v>2626</v>
      </c>
      <c r="D34" s="223" t="s">
        <v>4898</v>
      </c>
      <c r="E34" s="214" t="s">
        <v>2627</v>
      </c>
      <c r="F34" s="214" t="s">
        <v>2628</v>
      </c>
      <c r="G34" s="214">
        <v>172</v>
      </c>
      <c r="I34" s="214">
        <v>1</v>
      </c>
      <c r="J34" s="214">
        <v>682</v>
      </c>
      <c r="K34" s="214">
        <v>33</v>
      </c>
      <c r="O34" s="214" t="s">
        <v>2629</v>
      </c>
      <c r="P34" s="214" t="s">
        <v>4816</v>
      </c>
      <c r="Q34" s="216">
        <v>40457</v>
      </c>
      <c r="R34" s="1">
        <v>1.83</v>
      </c>
      <c r="S34" s="1">
        <v>167</v>
      </c>
      <c r="V34" s="1">
        <v>12048</v>
      </c>
      <c r="W34" s="1">
        <v>92</v>
      </c>
      <c r="X34" s="1" t="s">
        <v>2584</v>
      </c>
      <c r="Y34" s="1">
        <v>78</v>
      </c>
      <c r="Z34" s="1" t="s">
        <v>4561</v>
      </c>
      <c r="AA34" s="183">
        <f>(K34*100*J34*I34)/17*16*R34/10000*S34/1000</f>
        <v>64.734669741176475</v>
      </c>
      <c r="AB34" s="183">
        <f>V34/36*35*J34*I34*1.108/10000*W34/1000</f>
        <v>81.431505642666679</v>
      </c>
      <c r="AC34" s="183">
        <f>(K34*100*J34*I34)/17*R34/10000*U34/1000</f>
        <v>0</v>
      </c>
      <c r="AD34" s="183">
        <f>V34/36*J34*I34*1.108/10000*Y34/1000</f>
        <v>1.9725644224000005</v>
      </c>
      <c r="AE34" s="183">
        <f>J34*I34*(G34/100)</f>
        <v>1173.04</v>
      </c>
    </row>
    <row r="35" spans="3:32" x14ac:dyDescent="0.2">
      <c r="C35" s="223" t="s">
        <v>2626</v>
      </c>
      <c r="D35" s="223" t="s">
        <v>4899</v>
      </c>
      <c r="F35" s="214">
        <v>136900</v>
      </c>
      <c r="G35" s="214">
        <v>172</v>
      </c>
      <c r="I35" s="214">
        <v>1</v>
      </c>
      <c r="J35" s="214">
        <v>902</v>
      </c>
      <c r="K35" s="214">
        <v>33</v>
      </c>
      <c r="O35" s="214" t="s">
        <v>2573</v>
      </c>
      <c r="P35" s="214" t="s">
        <v>4816</v>
      </c>
      <c r="Q35" s="216">
        <v>40463</v>
      </c>
      <c r="R35" s="1">
        <v>1.83</v>
      </c>
      <c r="S35" s="1">
        <v>92</v>
      </c>
      <c r="T35" s="1" t="s">
        <v>4561</v>
      </c>
      <c r="U35" s="1">
        <v>78</v>
      </c>
      <c r="V35" s="1">
        <v>12048</v>
      </c>
      <c r="W35" s="1">
        <v>92</v>
      </c>
      <c r="X35" s="1" t="s">
        <v>2584</v>
      </c>
      <c r="Y35" s="1">
        <v>78</v>
      </c>
      <c r="Z35" s="1" t="s">
        <v>4561</v>
      </c>
      <c r="AA35" s="183">
        <f>(K35*100*J35*I35)/17*16*R35/10000*S35/1000</f>
        <v>47.166153035294116</v>
      </c>
      <c r="AB35" s="183">
        <f>V35/36*35*J35*I35*1.108/10000*W35/1000</f>
        <v>107.69973326933336</v>
      </c>
      <c r="AC35" s="183">
        <f>(K35*100*J35*I35)/17*R35/10000*U35/1000</f>
        <v>2.4992934352941174</v>
      </c>
      <c r="AD35" s="183">
        <f>V35/36*J35*I35*1.108/10000*Y35/1000</f>
        <v>2.6088755264000003</v>
      </c>
      <c r="AE35" s="183">
        <f>J35*I35*(G35/100)</f>
        <v>1551.44</v>
      </c>
    </row>
    <row r="36" spans="3:32" x14ac:dyDescent="0.2">
      <c r="C36" s="223" t="s">
        <v>2626</v>
      </c>
      <c r="D36" s="223" t="s">
        <v>4900</v>
      </c>
      <c r="F36" s="214">
        <v>136900</v>
      </c>
      <c r="G36" s="214">
        <v>172</v>
      </c>
      <c r="I36" s="214">
        <v>1</v>
      </c>
      <c r="J36" s="214">
        <v>903</v>
      </c>
      <c r="K36" s="214">
        <v>33</v>
      </c>
      <c r="O36" s="214" t="s">
        <v>2573</v>
      </c>
      <c r="P36" s="214" t="s">
        <v>669</v>
      </c>
      <c r="Q36" s="216">
        <v>40469</v>
      </c>
      <c r="R36" s="1">
        <v>1.83</v>
      </c>
      <c r="S36" s="1">
        <v>92</v>
      </c>
      <c r="T36" s="1" t="s">
        <v>4561</v>
      </c>
      <c r="U36" s="1">
        <v>78</v>
      </c>
      <c r="V36" s="1">
        <v>12048</v>
      </c>
      <c r="W36" s="1">
        <v>92</v>
      </c>
      <c r="X36" s="1" t="s">
        <v>2584</v>
      </c>
      <c r="Y36" s="1">
        <v>78</v>
      </c>
      <c r="Z36" s="1" t="s">
        <v>4561</v>
      </c>
      <c r="AA36" s="183">
        <f>(K36*100*J36*I36)/17*16*R36/10000*S36/1000</f>
        <v>47.218443670588243</v>
      </c>
      <c r="AB36" s="183">
        <f>V36/36*35*J36*I36*1.108/10000*W36/1000</f>
        <v>107.819134304</v>
      </c>
      <c r="AC36" s="183">
        <f>(K36*100*J36*I36)/17*R36/10000*U36/1000</f>
        <v>2.5020642705882357</v>
      </c>
      <c r="AD36" s="183">
        <f>V36/36*J36*I36*1.108/10000*Y36/1000</f>
        <v>2.6117678496000005</v>
      </c>
      <c r="AE36" s="183">
        <f>J36*I36*(G36/100)</f>
        <v>1553.16</v>
      </c>
    </row>
    <row r="37" spans="3:32" ht="13.5" thickBot="1" x14ac:dyDescent="0.25">
      <c r="C37" s="237" t="s">
        <v>2626</v>
      </c>
      <c r="D37" s="237" t="s">
        <v>4901</v>
      </c>
      <c r="E37" s="235"/>
      <c r="F37" s="235">
        <v>136900</v>
      </c>
      <c r="G37" s="235">
        <v>172</v>
      </c>
      <c r="H37" s="235"/>
      <c r="I37" s="235">
        <v>1</v>
      </c>
      <c r="J37" s="235">
        <v>903</v>
      </c>
      <c r="K37" s="235">
        <v>33</v>
      </c>
      <c r="L37" s="235"/>
      <c r="M37" s="235"/>
      <c r="N37" s="235"/>
      <c r="O37" s="235" t="s">
        <v>2573</v>
      </c>
      <c r="P37" s="235" t="s">
        <v>663</v>
      </c>
      <c r="Q37" s="236">
        <v>40472</v>
      </c>
      <c r="R37" s="1">
        <v>1.83</v>
      </c>
      <c r="S37" s="1">
        <v>92</v>
      </c>
      <c r="T37" s="1" t="s">
        <v>4561</v>
      </c>
      <c r="U37" s="1">
        <v>78</v>
      </c>
      <c r="V37" s="1">
        <v>12048</v>
      </c>
      <c r="W37" s="1">
        <v>92</v>
      </c>
      <c r="X37" s="1" t="s">
        <v>2584</v>
      </c>
      <c r="Y37" s="1">
        <v>78</v>
      </c>
      <c r="Z37" s="1" t="s">
        <v>4561</v>
      </c>
      <c r="AA37" s="183">
        <f>(K37*100*J37*I37)/17*16*R37/10000*S37/1000</f>
        <v>47.218443670588243</v>
      </c>
      <c r="AB37" s="183">
        <f>V37/36*35*J37*I37*1.108/10000*W37/1000</f>
        <v>107.819134304</v>
      </c>
      <c r="AC37" s="183">
        <f>(K37*100*J37*I37)/17*R37/10000*U37/1000</f>
        <v>2.5020642705882357</v>
      </c>
      <c r="AD37" s="183">
        <f>V37/36*J37*I37*1.108/10000*Y37/1000</f>
        <v>2.6117678496000005</v>
      </c>
      <c r="AE37" s="183">
        <f>J37*I37*(G37/100)</f>
        <v>1553.16</v>
      </c>
    </row>
    <row r="38" spans="3:32" x14ac:dyDescent="0.2">
      <c r="C38" s="243" t="s">
        <v>4453</v>
      </c>
      <c r="D38" s="356"/>
      <c r="E38" s="245"/>
      <c r="F38" s="245"/>
      <c r="G38" s="245"/>
      <c r="H38" s="245"/>
      <c r="I38" s="245"/>
      <c r="J38" s="245"/>
      <c r="K38" s="245"/>
      <c r="L38" s="245"/>
      <c r="M38" s="245"/>
      <c r="N38" s="245"/>
      <c r="O38" s="245"/>
      <c r="P38" s="245"/>
      <c r="Q38" s="247"/>
      <c r="AA38" s="183"/>
      <c r="AB38" s="183"/>
      <c r="AE38" s="183"/>
    </row>
    <row r="39" spans="3:32" x14ac:dyDescent="0.2">
      <c r="C39" s="223" t="s">
        <v>2630</v>
      </c>
      <c r="D39" s="223" t="s">
        <v>4898</v>
      </c>
      <c r="F39" s="214">
        <v>136900</v>
      </c>
      <c r="G39" s="214">
        <v>172</v>
      </c>
      <c r="I39" s="214">
        <v>1</v>
      </c>
      <c r="J39" s="214">
        <v>902</v>
      </c>
      <c r="K39" s="214">
        <v>33</v>
      </c>
      <c r="O39" s="214" t="s">
        <v>2573</v>
      </c>
      <c r="P39" s="214" t="s">
        <v>663</v>
      </c>
      <c r="Q39" s="216">
        <v>40494</v>
      </c>
      <c r="R39" s="1">
        <v>1.83</v>
      </c>
      <c r="S39" s="1">
        <v>92</v>
      </c>
      <c r="T39" s="1" t="s">
        <v>4561</v>
      </c>
      <c r="U39" s="1">
        <v>78</v>
      </c>
      <c r="V39" s="1">
        <v>12048</v>
      </c>
      <c r="W39" s="1">
        <v>92</v>
      </c>
      <c r="X39" s="1" t="s">
        <v>2584</v>
      </c>
      <c r="Y39" s="1">
        <v>78</v>
      </c>
      <c r="Z39" s="1" t="s">
        <v>4561</v>
      </c>
      <c r="AA39" s="183">
        <f>(K39*100*J39*I39)/17*16*R39/10000*S39/1000</f>
        <v>47.166153035294116</v>
      </c>
      <c r="AB39" s="183">
        <f>V39/36*35*J39*I39*1.108/10000*W39/1000</f>
        <v>107.69973326933336</v>
      </c>
      <c r="AC39" s="183">
        <f>(K39*100*J39*I39)/17*R39/10000*U39/1000</f>
        <v>2.4992934352941174</v>
      </c>
      <c r="AD39" s="183">
        <f>V39/36*J39*I39*1.108/10000*Y39/1000</f>
        <v>2.6088755264000003</v>
      </c>
      <c r="AE39" s="183">
        <f>J39*I39*(G39/100)</f>
        <v>1551.44</v>
      </c>
    </row>
    <row r="40" spans="3:32" x14ac:dyDescent="0.2">
      <c r="C40" s="223" t="s">
        <v>2630</v>
      </c>
      <c r="D40" s="223" t="s">
        <v>4899</v>
      </c>
      <c r="F40" s="214">
        <v>136900</v>
      </c>
      <c r="G40" s="214">
        <v>172</v>
      </c>
      <c r="I40" s="214">
        <v>1</v>
      </c>
      <c r="J40" s="214">
        <v>903</v>
      </c>
      <c r="K40" s="214">
        <v>33</v>
      </c>
      <c r="O40" s="214" t="s">
        <v>2573</v>
      </c>
      <c r="P40" s="214" t="s">
        <v>663</v>
      </c>
      <c r="Q40" s="216">
        <v>40505</v>
      </c>
      <c r="R40" s="1">
        <v>1.83</v>
      </c>
      <c r="S40" s="1">
        <v>92</v>
      </c>
      <c r="T40" s="1" t="s">
        <v>4561</v>
      </c>
      <c r="U40" s="1">
        <v>78</v>
      </c>
      <c r="V40" s="1">
        <v>12048</v>
      </c>
      <c r="W40" s="1">
        <v>92</v>
      </c>
      <c r="X40" s="1" t="s">
        <v>2584</v>
      </c>
      <c r="Y40" s="1">
        <v>78</v>
      </c>
      <c r="Z40" s="1" t="s">
        <v>4561</v>
      </c>
      <c r="AA40" s="183">
        <f>(K40*100*J40*I40)/17*16*R40/10000*S40/1000</f>
        <v>47.218443670588243</v>
      </c>
      <c r="AB40" s="183">
        <f>V40/36*35*J40*I40*1.108/10000*W40/1000</f>
        <v>107.819134304</v>
      </c>
      <c r="AC40" s="183">
        <f>(K40*100*J40*I40)/17*R40/10000*U40/1000</f>
        <v>2.5020642705882357</v>
      </c>
      <c r="AD40" s="183">
        <f>V40/36*J40*I40*1.108/10000*Y40/1000</f>
        <v>2.6117678496000005</v>
      </c>
      <c r="AE40" s="183">
        <f>J40*I40*(G40/100)</f>
        <v>1553.16</v>
      </c>
    </row>
    <row r="41" spans="3:32" ht="13.5" thickBot="1" x14ac:dyDescent="0.25">
      <c r="C41" s="237" t="s">
        <v>2630</v>
      </c>
      <c r="D41" s="237" t="s">
        <v>4900</v>
      </c>
      <c r="E41" s="235"/>
      <c r="F41" s="235">
        <v>136900</v>
      </c>
      <c r="G41" s="235">
        <v>172</v>
      </c>
      <c r="H41" s="235"/>
      <c r="I41" s="235">
        <v>1</v>
      </c>
      <c r="J41" s="235">
        <v>902</v>
      </c>
      <c r="K41" s="235">
        <v>33</v>
      </c>
      <c r="L41" s="235"/>
      <c r="M41" s="235"/>
      <c r="N41" s="235"/>
      <c r="O41" s="235" t="s">
        <v>2573</v>
      </c>
      <c r="P41" s="235" t="s">
        <v>669</v>
      </c>
      <c r="Q41" s="236">
        <v>40511</v>
      </c>
      <c r="R41" s="1">
        <v>1.83</v>
      </c>
      <c r="S41" s="1">
        <v>92</v>
      </c>
      <c r="T41" s="1" t="s">
        <v>4561</v>
      </c>
      <c r="U41" s="1">
        <v>78</v>
      </c>
      <c r="V41" s="1">
        <v>12048</v>
      </c>
      <c r="W41" s="1">
        <v>92</v>
      </c>
      <c r="X41" s="1" t="s">
        <v>2584</v>
      </c>
      <c r="Y41" s="1">
        <v>78</v>
      </c>
      <c r="Z41" s="1" t="s">
        <v>4561</v>
      </c>
      <c r="AA41" s="183">
        <f>(K41*100*J41*I41)/17*16*R41/10000*S41/1000</f>
        <v>47.166153035294116</v>
      </c>
      <c r="AB41" s="183">
        <f>V41/36*35*J41*I41*1.108/10000*W41/1000</f>
        <v>107.69973326933336</v>
      </c>
      <c r="AC41" s="183">
        <f>(K41*100*J41*I41)/17*R41/10000*U41/1000</f>
        <v>2.4992934352941174</v>
      </c>
      <c r="AD41" s="183">
        <f>V41/36*J41*I41*1.108/10000*Y41/1000</f>
        <v>2.6088755264000003</v>
      </c>
      <c r="AE41" s="183">
        <f>J41*I41*(G41/100)</f>
        <v>1551.44</v>
      </c>
    </row>
    <row r="42" spans="3:32" x14ac:dyDescent="0.2">
      <c r="C42" s="223" t="s">
        <v>2630</v>
      </c>
      <c r="D42" s="223" t="s">
        <v>4901</v>
      </c>
      <c r="F42" s="214">
        <v>136900</v>
      </c>
      <c r="G42" s="214">
        <v>172</v>
      </c>
      <c r="I42" s="214">
        <v>1</v>
      </c>
      <c r="J42" s="214">
        <v>890</v>
      </c>
      <c r="K42" s="214">
        <v>33</v>
      </c>
      <c r="O42" s="214" t="s">
        <v>2573</v>
      </c>
      <c r="P42" s="214" t="s">
        <v>4816</v>
      </c>
      <c r="Q42" s="216">
        <v>40528</v>
      </c>
      <c r="AA42" s="183"/>
      <c r="AB42" s="183"/>
      <c r="AE42" s="183">
        <f>J42*I42*(G42/100)</f>
        <v>1530.8</v>
      </c>
    </row>
    <row r="43" spans="3:32" ht="13.5" thickBot="1" x14ac:dyDescent="0.25">
      <c r="C43" s="266" t="s">
        <v>4453</v>
      </c>
      <c r="D43" s="511"/>
      <c r="E43" s="268"/>
      <c r="F43" s="268"/>
      <c r="G43" s="268"/>
      <c r="H43" s="268"/>
      <c r="I43" s="268"/>
      <c r="J43" s="268"/>
      <c r="K43" s="268"/>
      <c r="L43" s="268"/>
      <c r="M43" s="268"/>
      <c r="N43" s="268"/>
      <c r="O43" s="268"/>
      <c r="P43" s="268"/>
      <c r="Q43" s="270"/>
      <c r="AA43" s="183"/>
      <c r="AB43" s="183"/>
      <c r="AC43"/>
      <c r="AD43"/>
      <c r="AE43" s="1"/>
    </row>
    <row r="44" spans="3:32" ht="13.5" thickBot="1" x14ac:dyDescent="0.25">
      <c r="C44" s="279"/>
      <c r="D44" s="279"/>
      <c r="E44" s="281"/>
      <c r="F44" s="282" t="s">
        <v>2288</v>
      </c>
      <c r="G44" s="281"/>
      <c r="H44" s="281"/>
      <c r="I44" s="281"/>
      <c r="J44" s="281"/>
      <c r="K44" s="281"/>
      <c r="L44" s="281"/>
      <c r="M44" s="281"/>
      <c r="N44" s="281"/>
      <c r="O44" s="281"/>
      <c r="P44" s="281"/>
      <c r="Q44" s="284"/>
    </row>
    <row r="45" spans="3:32" x14ac:dyDescent="0.2">
      <c r="C45" s="223" t="s">
        <v>2631</v>
      </c>
      <c r="D45" s="223" t="s">
        <v>2632</v>
      </c>
      <c r="F45" s="214" t="s">
        <v>1613</v>
      </c>
    </row>
    <row r="46" spans="3:32" x14ac:dyDescent="0.2">
      <c r="C46" s="223" t="s">
        <v>1614</v>
      </c>
      <c r="D46" s="223" t="s">
        <v>4898</v>
      </c>
      <c r="E46" s="214" t="s">
        <v>1615</v>
      </c>
      <c r="F46" s="214" t="s">
        <v>1616</v>
      </c>
      <c r="G46" s="214">
        <v>172</v>
      </c>
      <c r="I46" s="214">
        <v>1</v>
      </c>
      <c r="J46" s="214">
        <v>1002</v>
      </c>
      <c r="K46" s="214">
        <v>33</v>
      </c>
      <c r="O46" s="214" t="s">
        <v>2573</v>
      </c>
      <c r="P46" s="214" t="s">
        <v>4816</v>
      </c>
      <c r="Q46" s="216">
        <v>40583</v>
      </c>
      <c r="R46" s="1">
        <v>1.83</v>
      </c>
      <c r="S46" s="1">
        <v>92</v>
      </c>
      <c r="T46" s="1" t="s">
        <v>4561</v>
      </c>
      <c r="U46" s="1">
        <v>78</v>
      </c>
      <c r="V46" s="1">
        <v>12048</v>
      </c>
      <c r="W46" s="1">
        <v>92</v>
      </c>
      <c r="X46" s="1" t="s">
        <v>2584</v>
      </c>
      <c r="Y46" s="1">
        <v>78</v>
      </c>
      <c r="Z46" s="1" t="s">
        <v>4561</v>
      </c>
      <c r="AA46" s="183">
        <f>(K46*100*J46*I46)/13*12*R46/10000*S46/1000</f>
        <v>51.387616246153847</v>
      </c>
      <c r="AB46" s="183">
        <f>V46/36*35*J46*I46*1.108/10000*W46/1000</f>
        <v>119.63983673600001</v>
      </c>
      <c r="AC46" s="183">
        <f>(K46*100*J46*I46)/13*R46/10000*U46/1000</f>
        <v>3.6306468000000001</v>
      </c>
      <c r="AD46" s="183">
        <f>V46/36*J46*I46*1.108/10000*Y46/1000</f>
        <v>2.8981078464000003</v>
      </c>
      <c r="AE46" s="183">
        <f>J46*I46*(G46/100)</f>
        <v>1723.44</v>
      </c>
      <c r="AF46" s="419">
        <f t="shared" ref="AF46:AF66" si="5">K46*J46*100/1000</f>
        <v>3306.6</v>
      </c>
    </row>
    <row r="47" spans="3:32" x14ac:dyDescent="0.2">
      <c r="C47" s="223" t="s">
        <v>1614</v>
      </c>
      <c r="D47" s="223" t="s">
        <v>4899</v>
      </c>
      <c r="E47" s="214" t="s">
        <v>1617</v>
      </c>
      <c r="F47" s="214" t="s">
        <v>1616</v>
      </c>
      <c r="G47" s="214">
        <v>174</v>
      </c>
      <c r="I47" s="214">
        <v>1</v>
      </c>
      <c r="J47" s="214">
        <v>1000</v>
      </c>
      <c r="K47" s="214">
        <v>33</v>
      </c>
      <c r="O47" s="214" t="s">
        <v>2573</v>
      </c>
      <c r="P47" s="214" t="s">
        <v>669</v>
      </c>
      <c r="Q47" s="216">
        <v>40590</v>
      </c>
      <c r="R47" s="1">
        <v>1.83</v>
      </c>
      <c r="S47" s="1">
        <v>92</v>
      </c>
      <c r="T47" s="1" t="s">
        <v>4561</v>
      </c>
      <c r="U47" s="1">
        <v>78</v>
      </c>
      <c r="V47" s="1">
        <v>12048</v>
      </c>
      <c r="W47" s="1">
        <v>92</v>
      </c>
      <c r="X47" s="1" t="s">
        <v>2584</v>
      </c>
      <c r="Y47" s="1">
        <v>78</v>
      </c>
      <c r="Z47" s="1" t="s">
        <v>4561</v>
      </c>
      <c r="AA47" s="183">
        <f>(K47*100*J47*I47)/13*12*R47/10000*S47/1000</f>
        <v>51.285046153846153</v>
      </c>
      <c r="AB47" s="183">
        <f>V47/36*35*J47*I47*1.108/10000*W47/1000</f>
        <v>119.40103466666669</v>
      </c>
      <c r="AC47" s="183">
        <f>(K47*100*J47*I47)/13*R47/10000*U47/1000</f>
        <v>3.6234000000000002</v>
      </c>
      <c r="AD47" s="183">
        <f>V47/36*J47*I47*1.108/10000*Y47/1000</f>
        <v>2.8923232000000003</v>
      </c>
      <c r="AE47" s="183">
        <f>J47*I47*(G47/100)</f>
        <v>1740</v>
      </c>
      <c r="AF47" s="419">
        <f t="shared" si="5"/>
        <v>3300</v>
      </c>
    </row>
    <row r="48" spans="3:32" ht="13.5" thickBot="1" x14ac:dyDescent="0.25">
      <c r="C48" s="237" t="s">
        <v>1614</v>
      </c>
      <c r="D48" s="237" t="s">
        <v>4900</v>
      </c>
      <c r="E48" s="235" t="s">
        <v>1617</v>
      </c>
      <c r="F48" s="235" t="s">
        <v>1616</v>
      </c>
      <c r="G48" s="235">
        <v>174</v>
      </c>
      <c r="H48" s="235"/>
      <c r="I48" s="235">
        <v>1</v>
      </c>
      <c r="J48" s="235">
        <v>1002</v>
      </c>
      <c r="K48" s="235">
        <v>33</v>
      </c>
      <c r="L48" s="235"/>
      <c r="M48" s="235"/>
      <c r="N48" s="235"/>
      <c r="O48" s="235" t="s">
        <v>2573</v>
      </c>
      <c r="P48" s="235" t="s">
        <v>2277</v>
      </c>
      <c r="Q48" s="236">
        <v>40598</v>
      </c>
      <c r="R48" s="1">
        <v>1.83</v>
      </c>
      <c r="S48" s="1">
        <v>92</v>
      </c>
      <c r="T48" s="1" t="s">
        <v>4561</v>
      </c>
      <c r="U48" s="1">
        <v>78</v>
      </c>
      <c r="V48" s="1">
        <v>12048</v>
      </c>
      <c r="W48" s="1">
        <v>92</v>
      </c>
      <c r="X48" s="1" t="s">
        <v>2584</v>
      </c>
      <c r="Y48" s="1">
        <v>78</v>
      </c>
      <c r="Z48" s="1" t="s">
        <v>4561</v>
      </c>
      <c r="AA48" s="183">
        <f>(K48*100*J48*I48)/13*12*R48/10000*S48/1000</f>
        <v>51.387616246153847</v>
      </c>
      <c r="AB48" s="183">
        <f>V48/36*35*J48*I48*1.108/10000*W48/1000</f>
        <v>119.63983673600001</v>
      </c>
      <c r="AC48" s="183">
        <f>(K48*100*J48*I48)/13*R48/10000*U48/1000</f>
        <v>3.6306468000000001</v>
      </c>
      <c r="AD48" s="183">
        <f>V48/36*J48*I48*1.108/10000*Y48/1000</f>
        <v>2.8981078464000003</v>
      </c>
      <c r="AE48" s="183">
        <f>J48*I48*(G48/100)</f>
        <v>1743.48</v>
      </c>
      <c r="AF48" s="419">
        <f t="shared" si="5"/>
        <v>3306.6</v>
      </c>
    </row>
    <row r="49" spans="3:32" x14ac:dyDescent="0.2">
      <c r="C49" s="223" t="s">
        <v>1614</v>
      </c>
      <c r="D49" s="223" t="s">
        <v>4901</v>
      </c>
      <c r="F49" s="214" t="s">
        <v>1616</v>
      </c>
      <c r="G49" s="214">
        <v>174</v>
      </c>
      <c r="I49" s="214">
        <v>1</v>
      </c>
      <c r="J49" s="214">
        <v>1000</v>
      </c>
      <c r="K49" s="214">
        <v>33</v>
      </c>
      <c r="O49" s="214" t="s">
        <v>2573</v>
      </c>
      <c r="P49" s="214" t="s">
        <v>2277</v>
      </c>
      <c r="Q49" s="216">
        <v>40604</v>
      </c>
      <c r="AF49" s="419">
        <f t="shared" si="5"/>
        <v>3300</v>
      </c>
    </row>
    <row r="50" spans="3:32" x14ac:dyDescent="0.2">
      <c r="C50" s="223" t="s">
        <v>1614</v>
      </c>
      <c r="D50" s="223" t="s">
        <v>4902</v>
      </c>
      <c r="F50" s="214">
        <v>136900</v>
      </c>
      <c r="G50" s="214">
        <v>174</v>
      </c>
      <c r="I50" s="214">
        <v>1</v>
      </c>
      <c r="J50" s="214">
        <v>702</v>
      </c>
      <c r="K50" s="214">
        <v>33</v>
      </c>
      <c r="O50" s="214" t="s">
        <v>2573</v>
      </c>
      <c r="P50" s="214" t="s">
        <v>669</v>
      </c>
      <c r="Q50" s="216">
        <v>40609</v>
      </c>
      <c r="AF50" s="419">
        <f t="shared" si="5"/>
        <v>2316.6</v>
      </c>
    </row>
    <row r="51" spans="3:32" ht="13.5" thickBot="1" x14ac:dyDescent="0.25">
      <c r="C51" s="237" t="s">
        <v>1614</v>
      </c>
      <c r="D51" s="237" t="s">
        <v>4903</v>
      </c>
      <c r="E51" s="235"/>
      <c r="F51" s="235">
        <v>136900</v>
      </c>
      <c r="G51" s="235">
        <v>172</v>
      </c>
      <c r="H51" s="235"/>
      <c r="I51" s="235">
        <v>1</v>
      </c>
      <c r="J51" s="235">
        <v>962</v>
      </c>
      <c r="K51" s="235">
        <v>33</v>
      </c>
      <c r="L51" s="235"/>
      <c r="M51" s="235"/>
      <c r="N51" s="235"/>
      <c r="O51" s="235" t="s">
        <v>2593</v>
      </c>
      <c r="P51" s="235" t="s">
        <v>4816</v>
      </c>
      <c r="Q51" s="236">
        <v>40627</v>
      </c>
      <c r="R51" s="3"/>
      <c r="S51" s="3"/>
      <c r="T51" s="3"/>
      <c r="U51" s="3"/>
      <c r="V51" s="3"/>
      <c r="W51" s="3"/>
      <c r="X51"/>
      <c r="Y51"/>
      <c r="Z51"/>
      <c r="AA51"/>
      <c r="AB51" s="3"/>
      <c r="AC51" s="261"/>
      <c r="AD51" s="261"/>
      <c r="AF51" s="419">
        <f t="shared" si="5"/>
        <v>3174.6</v>
      </c>
    </row>
    <row r="52" spans="3:32" x14ac:dyDescent="0.2">
      <c r="C52" s="243" t="s">
        <v>4453</v>
      </c>
      <c r="D52" s="356"/>
      <c r="E52" s="245"/>
      <c r="F52" s="245"/>
      <c r="G52" s="245"/>
      <c r="H52" s="245"/>
      <c r="I52" s="245"/>
      <c r="J52" s="245"/>
      <c r="K52" s="245"/>
      <c r="L52" s="245"/>
      <c r="M52" s="245"/>
      <c r="N52" s="245"/>
      <c r="O52" s="245"/>
      <c r="P52" s="245"/>
      <c r="Q52" s="247"/>
      <c r="AF52" s="419">
        <f t="shared" si="5"/>
        <v>0</v>
      </c>
    </row>
    <row r="53" spans="3:32" x14ac:dyDescent="0.2">
      <c r="C53" s="223" t="s">
        <v>1618</v>
      </c>
      <c r="D53" s="223" t="s">
        <v>4898</v>
      </c>
      <c r="E53" s="214" t="s">
        <v>1619</v>
      </c>
      <c r="F53" s="214">
        <v>129750</v>
      </c>
      <c r="G53" s="214">
        <v>194</v>
      </c>
      <c r="I53" s="214">
        <v>1</v>
      </c>
      <c r="J53" s="214">
        <v>903</v>
      </c>
      <c r="K53" s="214">
        <v>28</v>
      </c>
      <c r="O53" s="214" t="s">
        <v>2629</v>
      </c>
      <c r="P53" s="214" t="s">
        <v>2277</v>
      </c>
      <c r="Q53" s="216">
        <v>40680</v>
      </c>
      <c r="AF53" s="419">
        <f t="shared" si="5"/>
        <v>2528.4</v>
      </c>
    </row>
    <row r="54" spans="3:32" ht="13.5" thickBot="1" x14ac:dyDescent="0.25">
      <c r="C54" s="237" t="s">
        <v>1618</v>
      </c>
      <c r="D54" s="237" t="s">
        <v>4899</v>
      </c>
      <c r="E54" s="235" t="s">
        <v>1619</v>
      </c>
      <c r="F54" s="235">
        <v>129750</v>
      </c>
      <c r="G54" s="235">
        <v>176</v>
      </c>
      <c r="H54" s="235"/>
      <c r="I54" s="235">
        <v>1</v>
      </c>
      <c r="J54" s="235">
        <v>902</v>
      </c>
      <c r="K54" s="235">
        <v>28</v>
      </c>
      <c r="L54" s="235"/>
      <c r="M54" s="235"/>
      <c r="N54" s="235"/>
      <c r="O54" s="235" t="s">
        <v>2629</v>
      </c>
      <c r="P54" s="235" t="s">
        <v>4816</v>
      </c>
      <c r="Q54" s="236">
        <v>40683</v>
      </c>
      <c r="AF54" s="419">
        <f t="shared" si="5"/>
        <v>2525.6</v>
      </c>
    </row>
    <row r="55" spans="3:32" x14ac:dyDescent="0.2">
      <c r="C55" s="223" t="s">
        <v>1618</v>
      </c>
      <c r="D55" s="223" t="s">
        <v>4900</v>
      </c>
      <c r="E55" s="214" t="s">
        <v>1619</v>
      </c>
      <c r="F55" s="214">
        <v>129750</v>
      </c>
      <c r="G55" s="214">
        <v>176</v>
      </c>
      <c r="I55" s="214">
        <v>1</v>
      </c>
      <c r="J55" s="214">
        <v>902</v>
      </c>
      <c r="K55" s="214">
        <v>28</v>
      </c>
      <c r="O55" s="214" t="s">
        <v>2629</v>
      </c>
      <c r="P55" s="214" t="s">
        <v>663</v>
      </c>
      <c r="Q55" s="216">
        <v>40710</v>
      </c>
      <c r="AF55" s="419">
        <f t="shared" si="5"/>
        <v>2525.6</v>
      </c>
    </row>
    <row r="56" spans="3:32" x14ac:dyDescent="0.2">
      <c r="C56" s="223" t="s">
        <v>1618</v>
      </c>
      <c r="D56" s="223" t="s">
        <v>4901</v>
      </c>
      <c r="E56" s="214" t="s">
        <v>1619</v>
      </c>
      <c r="F56" s="214">
        <v>129750</v>
      </c>
      <c r="G56" s="214">
        <v>176</v>
      </c>
      <c r="I56" s="214">
        <v>1</v>
      </c>
      <c r="J56" s="214">
        <v>903</v>
      </c>
      <c r="K56" s="214">
        <v>28</v>
      </c>
      <c r="O56" s="214" t="s">
        <v>2629</v>
      </c>
      <c r="P56" s="214" t="s">
        <v>4816</v>
      </c>
      <c r="Q56" s="216">
        <v>40715</v>
      </c>
      <c r="AF56" s="419">
        <f t="shared" si="5"/>
        <v>2528.4</v>
      </c>
    </row>
    <row r="57" spans="3:32" x14ac:dyDescent="0.2">
      <c r="C57" s="223" t="s">
        <v>1618</v>
      </c>
      <c r="D57" s="223" t="s">
        <v>4902</v>
      </c>
      <c r="E57" s="214" t="s">
        <v>1619</v>
      </c>
      <c r="F57" s="214">
        <v>129750</v>
      </c>
      <c r="G57" s="214">
        <v>176</v>
      </c>
      <c r="I57" s="214">
        <v>1</v>
      </c>
      <c r="J57" s="214">
        <v>903</v>
      </c>
      <c r="K57" s="200">
        <v>28</v>
      </c>
      <c r="L57" s="200"/>
      <c r="M57" s="200"/>
      <c r="N57" s="200"/>
      <c r="O57" s="200" t="s">
        <v>2629</v>
      </c>
      <c r="P57" s="214" t="s">
        <v>2277</v>
      </c>
      <c r="Q57" s="216">
        <v>40721</v>
      </c>
      <c r="AF57" s="419">
        <f t="shared" si="5"/>
        <v>2528.4</v>
      </c>
    </row>
    <row r="58" spans="3:32" ht="13.5" thickBot="1" x14ac:dyDescent="0.25">
      <c r="C58" s="237" t="s">
        <v>1618</v>
      </c>
      <c r="D58" s="237" t="s">
        <v>4903</v>
      </c>
      <c r="E58" s="235" t="s">
        <v>1619</v>
      </c>
      <c r="F58" s="235">
        <v>129750</v>
      </c>
      <c r="G58" s="235">
        <v>176</v>
      </c>
      <c r="H58" s="235"/>
      <c r="I58" s="235">
        <v>1</v>
      </c>
      <c r="J58" s="235">
        <v>502</v>
      </c>
      <c r="K58" s="235">
        <v>28</v>
      </c>
      <c r="L58" s="235"/>
      <c r="M58" s="235"/>
      <c r="N58" s="235"/>
      <c r="O58" s="235" t="s">
        <v>2629</v>
      </c>
      <c r="P58" s="235" t="s">
        <v>669</v>
      </c>
      <c r="Q58" s="236">
        <v>40723</v>
      </c>
      <c r="AF58" s="419">
        <f t="shared" si="5"/>
        <v>1405.6</v>
      </c>
    </row>
    <row r="59" spans="3:32" x14ac:dyDescent="0.2">
      <c r="C59" s="223" t="s">
        <v>1618</v>
      </c>
      <c r="D59" s="223" t="s">
        <v>4904</v>
      </c>
      <c r="E59" s="214" t="s">
        <v>1620</v>
      </c>
      <c r="F59" s="214">
        <v>129750</v>
      </c>
      <c r="G59" s="214">
        <v>177</v>
      </c>
      <c r="I59" s="214">
        <v>1</v>
      </c>
      <c r="J59" s="214">
        <v>902</v>
      </c>
      <c r="K59" s="214">
        <v>28</v>
      </c>
      <c r="O59" s="214" t="s">
        <v>2629</v>
      </c>
      <c r="P59" s="214" t="s">
        <v>669</v>
      </c>
      <c r="Q59" s="216">
        <v>40749</v>
      </c>
      <c r="AF59" s="419">
        <f t="shared" si="5"/>
        <v>2525.6</v>
      </c>
    </row>
    <row r="60" spans="3:32" ht="13.5" thickBot="1" x14ac:dyDescent="0.25">
      <c r="C60" s="237" t="s">
        <v>1618</v>
      </c>
      <c r="D60" s="237" t="s">
        <v>4905</v>
      </c>
      <c r="E60" s="235" t="s">
        <v>1620</v>
      </c>
      <c r="F60" s="235">
        <v>129750</v>
      </c>
      <c r="G60" s="235">
        <v>177</v>
      </c>
      <c r="H60" s="235"/>
      <c r="I60" s="235">
        <v>1</v>
      </c>
      <c r="J60" s="235">
        <v>902</v>
      </c>
      <c r="K60" s="235">
        <v>28</v>
      </c>
      <c r="L60" s="235"/>
      <c r="M60" s="235"/>
      <c r="N60" s="235"/>
      <c r="O60" s="235" t="s">
        <v>2629</v>
      </c>
      <c r="P60" s="235" t="s">
        <v>4816</v>
      </c>
      <c r="Q60" s="236">
        <v>40752</v>
      </c>
      <c r="AF60" s="419">
        <f t="shared" si="5"/>
        <v>2525.6</v>
      </c>
    </row>
    <row r="61" spans="3:32" x14ac:dyDescent="0.2">
      <c r="C61" s="223" t="s">
        <v>1618</v>
      </c>
      <c r="D61" s="223" t="s">
        <v>4906</v>
      </c>
      <c r="E61" s="214" t="s">
        <v>1620</v>
      </c>
      <c r="F61" s="214">
        <v>129750</v>
      </c>
      <c r="G61" s="214">
        <v>196.5</v>
      </c>
      <c r="I61" s="214">
        <v>1</v>
      </c>
      <c r="J61" s="214">
        <v>903</v>
      </c>
      <c r="K61" s="214">
        <v>28</v>
      </c>
      <c r="O61" s="214" t="s">
        <v>2629</v>
      </c>
      <c r="P61" s="214" t="s">
        <v>2277</v>
      </c>
      <c r="Q61" s="216">
        <v>40758</v>
      </c>
      <c r="AC61" s="256"/>
      <c r="AD61" s="256"/>
      <c r="AF61" s="419">
        <f t="shared" si="5"/>
        <v>2528.4</v>
      </c>
    </row>
    <row r="62" spans="3:32" x14ac:dyDescent="0.2">
      <c r="C62" s="223" t="s">
        <v>1618</v>
      </c>
      <c r="D62" s="223" t="s">
        <v>4907</v>
      </c>
      <c r="E62" s="214" t="s">
        <v>1620</v>
      </c>
      <c r="F62" s="214">
        <v>129750</v>
      </c>
      <c r="G62" s="214">
        <v>196.5</v>
      </c>
      <c r="I62" s="214">
        <v>1</v>
      </c>
      <c r="J62" s="214">
        <v>902</v>
      </c>
      <c r="K62" s="214">
        <v>28</v>
      </c>
      <c r="O62" s="214" t="s">
        <v>2629</v>
      </c>
      <c r="P62" s="214" t="s">
        <v>2360</v>
      </c>
      <c r="Q62" s="216">
        <v>40761</v>
      </c>
      <c r="AC62" s="256"/>
      <c r="AD62" s="256"/>
      <c r="AF62" s="419">
        <f t="shared" si="5"/>
        <v>2525.6</v>
      </c>
    </row>
    <row r="63" spans="3:32" ht="13.5" thickBot="1" x14ac:dyDescent="0.25">
      <c r="C63" s="237" t="s">
        <v>1618</v>
      </c>
      <c r="D63" s="237" t="s">
        <v>4908</v>
      </c>
      <c r="E63" s="235" t="s">
        <v>1620</v>
      </c>
      <c r="F63" s="235">
        <v>129750</v>
      </c>
      <c r="G63" s="235">
        <v>178</v>
      </c>
      <c r="H63" s="235"/>
      <c r="I63" s="235">
        <v>1</v>
      </c>
      <c r="J63" s="235">
        <v>902</v>
      </c>
      <c r="K63" s="235">
        <v>28</v>
      </c>
      <c r="L63" s="235"/>
      <c r="M63" s="235"/>
      <c r="N63" s="235"/>
      <c r="O63" s="235" t="s">
        <v>2629</v>
      </c>
      <c r="P63" s="235" t="s">
        <v>663</v>
      </c>
      <c r="Q63" s="236">
        <v>40766</v>
      </c>
      <c r="AF63" s="419">
        <f t="shared" si="5"/>
        <v>2525.6</v>
      </c>
    </row>
    <row r="64" spans="3:32" x14ac:dyDescent="0.2">
      <c r="C64" s="243" t="s">
        <v>4453</v>
      </c>
      <c r="D64" s="356"/>
      <c r="E64" s="245"/>
      <c r="F64" s="245"/>
      <c r="G64" s="245"/>
      <c r="H64" s="245"/>
      <c r="I64" s="245"/>
      <c r="J64" s="245"/>
      <c r="K64" s="245"/>
      <c r="L64" s="245"/>
      <c r="M64" s="245"/>
      <c r="N64" s="245"/>
      <c r="O64" s="245"/>
      <c r="P64" s="245"/>
      <c r="Q64" s="247"/>
      <c r="AF64" s="419">
        <f t="shared" si="5"/>
        <v>0</v>
      </c>
    </row>
    <row r="65" spans="3:32" x14ac:dyDescent="0.2">
      <c r="C65" s="223" t="s">
        <v>1621</v>
      </c>
      <c r="D65" s="223" t="s">
        <v>4898</v>
      </c>
      <c r="E65" s="214" t="s">
        <v>1622</v>
      </c>
      <c r="F65" s="214">
        <v>129750</v>
      </c>
      <c r="G65" s="214">
        <v>195</v>
      </c>
      <c r="I65" s="214">
        <v>1</v>
      </c>
      <c r="J65" s="214">
        <v>902</v>
      </c>
      <c r="K65" s="214">
        <v>28</v>
      </c>
      <c r="O65" s="214" t="s">
        <v>2629</v>
      </c>
      <c r="P65" s="214" t="s">
        <v>4816</v>
      </c>
      <c r="Q65" s="216">
        <v>40885</v>
      </c>
      <c r="AF65" s="419">
        <f t="shared" si="5"/>
        <v>2525.6</v>
      </c>
    </row>
    <row r="66" spans="3:32" ht="13.5" thickBot="1" x14ac:dyDescent="0.25">
      <c r="C66" s="237" t="s">
        <v>1621</v>
      </c>
      <c r="D66" s="237" t="s">
        <v>4899</v>
      </c>
      <c r="E66" s="235" t="s">
        <v>1622</v>
      </c>
      <c r="F66" s="235">
        <v>129750</v>
      </c>
      <c r="G66" s="235">
        <v>195</v>
      </c>
      <c r="H66" s="235"/>
      <c r="I66" s="235">
        <v>1</v>
      </c>
      <c r="J66" s="235">
        <v>902</v>
      </c>
      <c r="K66" s="235">
        <v>28</v>
      </c>
      <c r="L66" s="235"/>
      <c r="M66" s="235"/>
      <c r="N66" s="235"/>
      <c r="O66" s="235" t="s">
        <v>2629</v>
      </c>
      <c r="P66" s="235" t="s">
        <v>663</v>
      </c>
      <c r="Q66" s="236">
        <v>40890</v>
      </c>
      <c r="AF66" s="421">
        <f t="shared" si="5"/>
        <v>2525.6</v>
      </c>
    </row>
    <row r="67" spans="3:32" x14ac:dyDescent="0.2">
      <c r="C67" s="287"/>
      <c r="D67" s="287"/>
      <c r="E67" s="288"/>
      <c r="F67" s="289" t="s">
        <v>1319</v>
      </c>
      <c r="G67" s="288"/>
      <c r="H67" s="288"/>
      <c r="I67" s="288"/>
      <c r="J67" s="288"/>
      <c r="K67" s="288"/>
      <c r="L67" s="288"/>
      <c r="M67" s="288"/>
      <c r="N67" s="288"/>
      <c r="O67" s="288"/>
      <c r="P67" s="288"/>
      <c r="Q67" s="290"/>
      <c r="AF67" s="374">
        <f>SUM(AF46:AF66)</f>
        <v>50428.399999999994</v>
      </c>
    </row>
    <row r="68" spans="3:32" x14ac:dyDescent="0.2">
      <c r="C68" s="223" t="s">
        <v>1621</v>
      </c>
      <c r="D68" s="223" t="s">
        <v>4900</v>
      </c>
      <c r="E68" s="214" t="s">
        <v>1623</v>
      </c>
      <c r="F68" s="214">
        <v>129750</v>
      </c>
      <c r="G68" s="214">
        <v>178</v>
      </c>
      <c r="I68" s="214">
        <v>1</v>
      </c>
      <c r="J68" s="214">
        <v>903</v>
      </c>
      <c r="K68" s="214">
        <v>28</v>
      </c>
      <c r="O68" s="214" t="s">
        <v>2629</v>
      </c>
      <c r="P68" s="214" t="s">
        <v>2277</v>
      </c>
      <c r="Q68" s="216">
        <v>40911</v>
      </c>
      <c r="R68" s="1">
        <v>1.83</v>
      </c>
      <c r="S68" s="1">
        <v>167</v>
      </c>
      <c r="T68" s="1" t="s">
        <v>4561</v>
      </c>
      <c r="U68" s="1">
        <v>78</v>
      </c>
      <c r="V68" s="1">
        <v>12048</v>
      </c>
      <c r="W68" s="1">
        <v>92</v>
      </c>
      <c r="X68" s="1" t="s">
        <v>2584</v>
      </c>
      <c r="Y68" s="1">
        <v>78</v>
      </c>
      <c r="Z68" s="1" t="s">
        <v>4561</v>
      </c>
      <c r="AA68" s="183">
        <f t="shared" ref="AA68:AA86" si="6">(K68*100*J68*I68)/13*12*R68/10000*S68/1000</f>
        <v>71.326552984615375</v>
      </c>
      <c r="AB68" s="183">
        <f t="shared" ref="AB68:AB86" si="7">V68/36*35*J68*I68*1.108/10000*W68/1000</f>
        <v>107.819134304</v>
      </c>
      <c r="AC68" s="183">
        <f t="shared" ref="AC68:AC86" si="8">(K68*100*J68*I68)/13*R68/10000*U68/1000</f>
        <v>2.7761831999999997</v>
      </c>
      <c r="AD68" s="183">
        <f t="shared" ref="AD68:AD86" si="9">V68/36*J68*I68*1.108/10000*Y68/1000</f>
        <v>2.6117678496000005</v>
      </c>
      <c r="AE68" s="183">
        <f t="shared" ref="AE68:AE86" si="10">J68*I68*(G68/100)</f>
        <v>1607.34</v>
      </c>
    </row>
    <row r="69" spans="3:32" x14ac:dyDescent="0.2">
      <c r="C69" s="223" t="s">
        <v>1621</v>
      </c>
      <c r="D69" s="223" t="s">
        <v>4901</v>
      </c>
      <c r="E69" s="214" t="s">
        <v>1623</v>
      </c>
      <c r="F69" s="214">
        <v>129750</v>
      </c>
      <c r="G69" s="214">
        <v>178</v>
      </c>
      <c r="I69" s="214">
        <v>1</v>
      </c>
      <c r="J69" s="214">
        <v>906</v>
      </c>
      <c r="K69" s="214">
        <v>28</v>
      </c>
      <c r="O69" s="214" t="s">
        <v>1624</v>
      </c>
      <c r="P69" s="214" t="s">
        <v>4804</v>
      </c>
      <c r="Q69" s="216">
        <v>40914</v>
      </c>
      <c r="R69" s="1">
        <v>1.83</v>
      </c>
      <c r="S69" s="1">
        <v>167</v>
      </c>
      <c r="T69" s="1" t="s">
        <v>4561</v>
      </c>
      <c r="U69" s="1">
        <v>78</v>
      </c>
      <c r="V69" s="1">
        <v>12048</v>
      </c>
      <c r="W69" s="1">
        <v>92</v>
      </c>
      <c r="X69" s="1" t="s">
        <v>2584</v>
      </c>
      <c r="Y69" s="1">
        <v>78</v>
      </c>
      <c r="Z69" s="1" t="s">
        <v>4561</v>
      </c>
      <c r="AA69" s="183">
        <f t="shared" si="6"/>
        <v>71.563518276923091</v>
      </c>
      <c r="AB69" s="183">
        <f t="shared" si="7"/>
        <v>108.17733740799999</v>
      </c>
      <c r="AC69" s="183">
        <f t="shared" si="8"/>
        <v>2.7854064000000003</v>
      </c>
      <c r="AD69" s="183">
        <f t="shared" si="9"/>
        <v>2.6204448191999998</v>
      </c>
      <c r="AE69" s="183">
        <f t="shared" si="10"/>
        <v>1612.68</v>
      </c>
    </row>
    <row r="70" spans="3:32" x14ac:dyDescent="0.2">
      <c r="C70" s="294" t="s">
        <v>1621</v>
      </c>
      <c r="D70" s="294" t="s">
        <v>4902</v>
      </c>
      <c r="E70" s="295" t="s">
        <v>1625</v>
      </c>
      <c r="F70" s="295">
        <v>129750</v>
      </c>
      <c r="G70" s="295">
        <v>178</v>
      </c>
      <c r="H70" s="295"/>
      <c r="I70" s="295">
        <v>1</v>
      </c>
      <c r="J70" s="295">
        <v>520</v>
      </c>
      <c r="K70" s="295">
        <v>28</v>
      </c>
      <c r="L70" s="295"/>
      <c r="M70" s="295"/>
      <c r="N70" s="295"/>
      <c r="O70" s="295" t="s">
        <v>1626</v>
      </c>
      <c r="P70" s="295" t="s">
        <v>669</v>
      </c>
      <c r="Q70" s="300">
        <v>40926</v>
      </c>
      <c r="R70" s="1">
        <v>1.83</v>
      </c>
      <c r="S70" s="1">
        <v>167</v>
      </c>
      <c r="T70" s="1" t="s">
        <v>4561</v>
      </c>
      <c r="U70" s="1">
        <v>78</v>
      </c>
      <c r="V70" s="1">
        <v>12048</v>
      </c>
      <c r="W70" s="1">
        <v>92</v>
      </c>
      <c r="X70" s="1" t="s">
        <v>2584</v>
      </c>
      <c r="Y70" s="1">
        <v>78</v>
      </c>
      <c r="Z70" s="1" t="s">
        <v>4561</v>
      </c>
      <c r="AA70" s="183">
        <f t="shared" si="6"/>
        <v>41.073983999999996</v>
      </c>
      <c r="AB70" s="183">
        <f t="shared" si="7"/>
        <v>62.088538026666676</v>
      </c>
      <c r="AC70" s="183">
        <f t="shared" si="8"/>
        <v>1.5986879999999999</v>
      </c>
      <c r="AD70" s="183">
        <f t="shared" si="9"/>
        <v>1.5040080640000004</v>
      </c>
      <c r="AE70" s="183">
        <f t="shared" si="10"/>
        <v>925.6</v>
      </c>
    </row>
    <row r="71" spans="3:32" x14ac:dyDescent="0.2">
      <c r="C71" s="243" t="s">
        <v>4453</v>
      </c>
      <c r="D71" s="356"/>
      <c r="E71" s="245"/>
      <c r="F71" s="540">
        <v>40926</v>
      </c>
      <c r="G71" s="245"/>
      <c r="H71" s="245"/>
      <c r="I71" s="245"/>
      <c r="J71" s="245"/>
      <c r="K71" s="245"/>
      <c r="L71" s="245"/>
      <c r="M71" s="245"/>
      <c r="N71" s="245"/>
      <c r="O71" s="245"/>
      <c r="P71" s="245"/>
      <c r="Q71" s="247"/>
      <c r="R71" s="1">
        <v>1.83</v>
      </c>
      <c r="S71" s="1">
        <v>92</v>
      </c>
      <c r="T71" s="1" t="s">
        <v>4561</v>
      </c>
      <c r="U71" s="1">
        <v>78</v>
      </c>
      <c r="V71" s="1">
        <v>12048</v>
      </c>
      <c r="W71" s="1">
        <v>92</v>
      </c>
      <c r="X71" s="1" t="s">
        <v>2584</v>
      </c>
      <c r="Y71" s="1">
        <v>78</v>
      </c>
      <c r="Z71" s="1" t="s">
        <v>4561</v>
      </c>
      <c r="AA71" s="183">
        <f t="shared" si="6"/>
        <v>0</v>
      </c>
      <c r="AB71" s="183">
        <f t="shared" si="7"/>
        <v>0</v>
      </c>
      <c r="AC71" s="183">
        <f t="shared" si="8"/>
        <v>0</v>
      </c>
      <c r="AD71" s="183">
        <f t="shared" si="9"/>
        <v>0</v>
      </c>
      <c r="AE71" s="183">
        <f t="shared" si="10"/>
        <v>0</v>
      </c>
    </row>
    <row r="72" spans="3:32" x14ac:dyDescent="0.2">
      <c r="C72" s="136" t="s">
        <v>1627</v>
      </c>
      <c r="D72" s="133">
        <v>1</v>
      </c>
      <c r="E72" s="133" t="s">
        <v>1457</v>
      </c>
      <c r="F72" s="133">
        <v>136970</v>
      </c>
      <c r="G72" s="133">
        <v>174</v>
      </c>
      <c r="H72" s="133"/>
      <c r="I72" s="133">
        <v>1</v>
      </c>
      <c r="J72" s="133">
        <v>903</v>
      </c>
      <c r="K72" s="133">
        <v>33</v>
      </c>
      <c r="L72" s="133"/>
      <c r="M72" s="133"/>
      <c r="N72" s="133"/>
      <c r="O72" s="133" t="s">
        <v>2722</v>
      </c>
      <c r="P72" s="133" t="s">
        <v>669</v>
      </c>
      <c r="Q72" s="166">
        <v>40941</v>
      </c>
      <c r="R72" s="1">
        <v>1.83</v>
      </c>
      <c r="S72" s="1">
        <v>92</v>
      </c>
      <c r="T72" s="1" t="s">
        <v>4561</v>
      </c>
      <c r="U72" s="1">
        <v>78</v>
      </c>
      <c r="V72" s="1">
        <v>12048</v>
      </c>
      <c r="W72" s="1">
        <v>92</v>
      </c>
      <c r="X72" s="1" t="s">
        <v>2584</v>
      </c>
      <c r="Y72" s="1">
        <v>78</v>
      </c>
      <c r="Z72" s="1" t="s">
        <v>4561</v>
      </c>
      <c r="AA72" s="183">
        <f t="shared" si="6"/>
        <v>46.310396676923077</v>
      </c>
      <c r="AB72" s="183">
        <f t="shared" si="7"/>
        <v>107.819134304</v>
      </c>
      <c r="AC72" s="183">
        <f t="shared" si="8"/>
        <v>3.2719302000000003</v>
      </c>
      <c r="AD72" s="183">
        <f t="shared" si="9"/>
        <v>2.6117678496000005</v>
      </c>
      <c r="AE72" s="183">
        <f t="shared" si="10"/>
        <v>1571.22</v>
      </c>
    </row>
    <row r="73" spans="3:32" x14ac:dyDescent="0.2">
      <c r="C73" s="136" t="s">
        <v>1627</v>
      </c>
      <c r="D73" s="133">
        <v>2</v>
      </c>
      <c r="E73" s="133" t="s">
        <v>1457</v>
      </c>
      <c r="F73" s="133">
        <v>136970</v>
      </c>
      <c r="G73" s="133">
        <v>174</v>
      </c>
      <c r="H73" s="133"/>
      <c r="I73" s="133">
        <v>1</v>
      </c>
      <c r="J73" s="133">
        <v>903</v>
      </c>
      <c r="K73" s="133">
        <v>33</v>
      </c>
      <c r="L73" s="133"/>
      <c r="M73" s="133"/>
      <c r="N73" s="133"/>
      <c r="O73" s="133" t="s">
        <v>2602</v>
      </c>
      <c r="P73" s="133" t="s">
        <v>2277</v>
      </c>
      <c r="Q73" s="166">
        <v>40949</v>
      </c>
      <c r="R73" s="1">
        <v>1.83</v>
      </c>
      <c r="S73" s="1">
        <v>92</v>
      </c>
      <c r="T73" s="1" t="s">
        <v>4561</v>
      </c>
      <c r="U73" s="1">
        <v>78</v>
      </c>
      <c r="V73" s="1">
        <v>12048</v>
      </c>
      <c r="W73" s="1">
        <v>92</v>
      </c>
      <c r="X73" s="1" t="s">
        <v>2584</v>
      </c>
      <c r="Y73" s="1">
        <v>78</v>
      </c>
      <c r="Z73" s="1" t="s">
        <v>4561</v>
      </c>
      <c r="AA73" s="183">
        <f t="shared" si="6"/>
        <v>46.310396676923077</v>
      </c>
      <c r="AB73" s="183">
        <f t="shared" si="7"/>
        <v>107.819134304</v>
      </c>
      <c r="AC73" s="183">
        <f t="shared" si="8"/>
        <v>3.2719302000000003</v>
      </c>
      <c r="AD73" s="183">
        <f t="shared" si="9"/>
        <v>2.6117678496000005</v>
      </c>
      <c r="AE73" s="183">
        <f t="shared" si="10"/>
        <v>1571.22</v>
      </c>
    </row>
    <row r="74" spans="3:32" x14ac:dyDescent="0.2">
      <c r="C74" s="136" t="s">
        <v>1627</v>
      </c>
      <c r="D74" s="133">
        <v>3</v>
      </c>
      <c r="E74" s="133" t="s">
        <v>1457</v>
      </c>
      <c r="F74" s="133">
        <v>136970</v>
      </c>
      <c r="G74" s="133">
        <v>174</v>
      </c>
      <c r="H74" s="133"/>
      <c r="I74" s="133">
        <v>1</v>
      </c>
      <c r="J74" s="133">
        <v>903</v>
      </c>
      <c r="K74" s="133">
        <v>33</v>
      </c>
      <c r="L74" s="133"/>
      <c r="M74" s="133"/>
      <c r="N74" s="133"/>
      <c r="O74" s="133" t="s">
        <v>2602</v>
      </c>
      <c r="P74" s="133"/>
      <c r="Q74" s="166"/>
      <c r="R74" s="1">
        <v>1.83</v>
      </c>
      <c r="S74" s="1">
        <v>92</v>
      </c>
      <c r="T74" s="1" t="s">
        <v>4561</v>
      </c>
      <c r="U74" s="1">
        <v>78</v>
      </c>
      <c r="V74" s="1">
        <v>12048</v>
      </c>
      <c r="W74" s="1">
        <v>92</v>
      </c>
      <c r="X74" s="1" t="s">
        <v>2584</v>
      </c>
      <c r="Y74" s="1">
        <v>78</v>
      </c>
      <c r="Z74" s="1" t="s">
        <v>4561</v>
      </c>
      <c r="AA74" s="183">
        <f t="shared" si="6"/>
        <v>46.310396676923077</v>
      </c>
      <c r="AB74" s="183">
        <f t="shared" si="7"/>
        <v>107.819134304</v>
      </c>
      <c r="AC74" s="183">
        <f t="shared" si="8"/>
        <v>3.2719302000000003</v>
      </c>
      <c r="AD74" s="183">
        <f t="shared" si="9"/>
        <v>2.6117678496000005</v>
      </c>
      <c r="AE74" s="183">
        <f t="shared" si="10"/>
        <v>1571.22</v>
      </c>
    </row>
    <row r="75" spans="3:32" x14ac:dyDescent="0.2">
      <c r="C75" s="136" t="s">
        <v>1627</v>
      </c>
      <c r="D75" s="133">
        <v>4</v>
      </c>
      <c r="E75" s="133" t="s">
        <v>1457</v>
      </c>
      <c r="F75" s="133">
        <v>136970</v>
      </c>
      <c r="G75" s="133">
        <v>174</v>
      </c>
      <c r="H75" s="133"/>
      <c r="I75" s="133">
        <v>1</v>
      </c>
      <c r="J75" s="133">
        <v>903</v>
      </c>
      <c r="K75" s="133">
        <v>33</v>
      </c>
      <c r="L75" s="133"/>
      <c r="M75" s="133"/>
      <c r="N75" s="133"/>
      <c r="O75" s="133" t="s">
        <v>2602</v>
      </c>
      <c r="P75" s="133" t="s">
        <v>4804</v>
      </c>
      <c r="Q75" s="166">
        <v>40961</v>
      </c>
      <c r="R75" s="1">
        <v>1.83</v>
      </c>
      <c r="S75" s="1">
        <v>92</v>
      </c>
      <c r="T75" s="1" t="s">
        <v>4561</v>
      </c>
      <c r="U75" s="1">
        <v>78</v>
      </c>
      <c r="V75" s="1">
        <v>12048</v>
      </c>
      <c r="W75" s="1">
        <v>92</v>
      </c>
      <c r="X75" s="1" t="s">
        <v>2584</v>
      </c>
      <c r="Y75" s="1">
        <v>78</v>
      </c>
      <c r="Z75" s="1" t="s">
        <v>4561</v>
      </c>
      <c r="AA75" s="183">
        <f t="shared" si="6"/>
        <v>46.310396676923077</v>
      </c>
      <c r="AB75" s="183">
        <f t="shared" si="7"/>
        <v>107.819134304</v>
      </c>
      <c r="AC75" s="183">
        <f t="shared" si="8"/>
        <v>3.2719302000000003</v>
      </c>
      <c r="AD75" s="183">
        <f t="shared" si="9"/>
        <v>2.6117678496000005</v>
      </c>
      <c r="AE75" s="183">
        <f t="shared" si="10"/>
        <v>1571.22</v>
      </c>
    </row>
    <row r="76" spans="3:32" x14ac:dyDescent="0.2">
      <c r="C76" s="136" t="s">
        <v>1627</v>
      </c>
      <c r="D76" s="133">
        <v>5</v>
      </c>
      <c r="E76" s="133" t="s">
        <v>1457</v>
      </c>
      <c r="F76" s="133">
        <v>136970</v>
      </c>
      <c r="G76" s="133">
        <v>174</v>
      </c>
      <c r="H76" s="133"/>
      <c r="I76" s="133">
        <v>1</v>
      </c>
      <c r="J76" s="133">
        <v>903</v>
      </c>
      <c r="K76" s="133">
        <v>33</v>
      </c>
      <c r="L76" s="133"/>
      <c r="M76" s="133"/>
      <c r="N76" s="133"/>
      <c r="O76" s="133" t="s">
        <v>2601</v>
      </c>
      <c r="P76" s="133" t="s">
        <v>4804</v>
      </c>
      <c r="Q76" s="166">
        <v>40967</v>
      </c>
      <c r="R76" s="1">
        <v>1.83</v>
      </c>
      <c r="S76" s="1">
        <v>92</v>
      </c>
      <c r="T76" s="1" t="s">
        <v>4561</v>
      </c>
      <c r="U76" s="1">
        <v>78</v>
      </c>
      <c r="V76" s="1">
        <v>12048</v>
      </c>
      <c r="W76" s="1">
        <v>92</v>
      </c>
      <c r="X76" s="1" t="s">
        <v>2584</v>
      </c>
      <c r="Y76" s="1">
        <v>78</v>
      </c>
      <c r="Z76" s="1" t="s">
        <v>4561</v>
      </c>
      <c r="AA76" s="183">
        <f t="shared" si="6"/>
        <v>46.310396676923077</v>
      </c>
      <c r="AB76" s="183">
        <f t="shared" si="7"/>
        <v>107.819134304</v>
      </c>
      <c r="AC76" s="183">
        <f t="shared" si="8"/>
        <v>3.2719302000000003</v>
      </c>
      <c r="AD76" s="183">
        <f t="shared" si="9"/>
        <v>2.6117678496000005</v>
      </c>
      <c r="AE76" s="183">
        <f t="shared" si="10"/>
        <v>1571.22</v>
      </c>
    </row>
    <row r="77" spans="3:32" x14ac:dyDescent="0.2">
      <c r="C77" s="136" t="s">
        <v>1627</v>
      </c>
      <c r="D77" s="293" t="s">
        <v>3403</v>
      </c>
      <c r="E77" s="133" t="s">
        <v>1457</v>
      </c>
      <c r="F77" s="133">
        <v>136970</v>
      </c>
      <c r="G77" s="133">
        <v>174</v>
      </c>
      <c r="H77" s="133"/>
      <c r="I77" s="133">
        <v>1</v>
      </c>
      <c r="J77" s="133">
        <v>903</v>
      </c>
      <c r="K77" s="133">
        <v>33</v>
      </c>
      <c r="L77" s="133"/>
      <c r="M77" s="133"/>
      <c r="N77" s="133"/>
      <c r="O77" s="133" t="s">
        <v>2601</v>
      </c>
      <c r="P77" s="133" t="s">
        <v>2360</v>
      </c>
      <c r="Q77" s="166"/>
      <c r="R77" s="1">
        <v>1.83</v>
      </c>
      <c r="S77" s="1">
        <v>92</v>
      </c>
      <c r="T77" s="1" t="s">
        <v>4561</v>
      </c>
      <c r="U77" s="1">
        <v>78</v>
      </c>
      <c r="V77" s="1">
        <v>12048</v>
      </c>
      <c r="W77" s="1">
        <v>92</v>
      </c>
      <c r="X77" s="1" t="s">
        <v>2584</v>
      </c>
      <c r="Y77" s="1">
        <v>78</v>
      </c>
      <c r="Z77" s="1" t="s">
        <v>4561</v>
      </c>
      <c r="AA77" s="183">
        <f t="shared" si="6"/>
        <v>46.310396676923077</v>
      </c>
      <c r="AB77" s="183">
        <f t="shared" si="7"/>
        <v>107.819134304</v>
      </c>
      <c r="AC77" s="183">
        <f t="shared" si="8"/>
        <v>3.2719302000000003</v>
      </c>
      <c r="AD77" s="183">
        <f t="shared" si="9"/>
        <v>2.6117678496000005</v>
      </c>
      <c r="AE77" s="183">
        <f t="shared" si="10"/>
        <v>1571.22</v>
      </c>
    </row>
    <row r="78" spans="3:32" x14ac:dyDescent="0.2">
      <c r="C78" s="136" t="s">
        <v>1627</v>
      </c>
      <c r="D78" s="133">
        <v>7</v>
      </c>
      <c r="E78" s="133" t="s">
        <v>1457</v>
      </c>
      <c r="F78" s="133">
        <v>136970</v>
      </c>
      <c r="G78" s="133">
        <v>172</v>
      </c>
      <c r="H78" s="133"/>
      <c r="I78" s="133">
        <v>1</v>
      </c>
      <c r="J78" s="133">
        <v>613</v>
      </c>
      <c r="K78" s="133">
        <v>33</v>
      </c>
      <c r="L78" s="133"/>
      <c r="M78" s="133"/>
      <c r="N78" s="133"/>
      <c r="O78" s="133" t="s">
        <v>1458</v>
      </c>
      <c r="P78" s="133" t="s">
        <v>669</v>
      </c>
      <c r="Q78" s="166">
        <v>40983</v>
      </c>
      <c r="R78" s="1">
        <v>1.83</v>
      </c>
      <c r="S78" s="1">
        <v>92</v>
      </c>
      <c r="T78" s="1" t="s">
        <v>4561</v>
      </c>
      <c r="U78" s="1">
        <v>78</v>
      </c>
      <c r="V78" s="1">
        <v>12048</v>
      </c>
      <c r="W78" s="1">
        <v>92</v>
      </c>
      <c r="X78" s="1" t="s">
        <v>2584</v>
      </c>
      <c r="Y78" s="1">
        <v>78</v>
      </c>
      <c r="Z78" s="1" t="s">
        <v>4561</v>
      </c>
      <c r="AA78" s="183">
        <f t="shared" si="6"/>
        <v>31.437733292307698</v>
      </c>
      <c r="AB78" s="183">
        <f t="shared" si="7"/>
        <v>73.192834250666678</v>
      </c>
      <c r="AC78" s="183">
        <f t="shared" si="8"/>
        <v>2.2211442000000003</v>
      </c>
      <c r="AD78" s="183">
        <f t="shared" si="9"/>
        <v>1.7729941216000003</v>
      </c>
      <c r="AE78" s="183">
        <f t="shared" si="10"/>
        <v>1054.3599999999999</v>
      </c>
    </row>
    <row r="79" spans="3:32" x14ac:dyDescent="0.2">
      <c r="C79" s="316"/>
      <c r="D79" s="316"/>
      <c r="E79" s="317">
        <v>40982</v>
      </c>
      <c r="F79" s="319" t="s">
        <v>1459</v>
      </c>
      <c r="G79" s="319"/>
      <c r="H79" s="319"/>
      <c r="I79" s="319"/>
      <c r="J79" s="319"/>
      <c r="K79" s="319"/>
      <c r="L79" s="319"/>
      <c r="M79" s="319"/>
      <c r="N79" s="319"/>
      <c r="O79" s="319"/>
      <c r="P79" s="319"/>
      <c r="Q79" s="320"/>
      <c r="R79" s="1">
        <v>1.83</v>
      </c>
      <c r="S79" s="1">
        <v>92</v>
      </c>
      <c r="T79" s="1" t="s">
        <v>4561</v>
      </c>
      <c r="U79" s="1">
        <v>78</v>
      </c>
      <c r="V79" s="1">
        <v>12048</v>
      </c>
      <c r="W79" s="1">
        <v>92</v>
      </c>
      <c r="X79" s="1" t="s">
        <v>2584</v>
      </c>
      <c r="Y79" s="1">
        <v>78</v>
      </c>
      <c r="Z79" s="1" t="s">
        <v>4561</v>
      </c>
      <c r="AA79" s="183">
        <f t="shared" si="6"/>
        <v>0</v>
      </c>
      <c r="AB79" s="183">
        <f t="shared" si="7"/>
        <v>0</v>
      </c>
      <c r="AC79" s="183">
        <f t="shared" si="8"/>
        <v>0</v>
      </c>
      <c r="AD79" s="183">
        <f t="shared" si="9"/>
        <v>0</v>
      </c>
      <c r="AE79" s="183">
        <f t="shared" si="10"/>
        <v>0</v>
      </c>
    </row>
    <row r="80" spans="3:32" ht="13.5" thickBot="1" x14ac:dyDescent="0.25">
      <c r="C80" s="136" t="s">
        <v>1460</v>
      </c>
      <c r="D80" s="133">
        <v>1</v>
      </c>
      <c r="E80" s="133" t="s">
        <v>1457</v>
      </c>
      <c r="F80" s="133">
        <v>136750</v>
      </c>
      <c r="G80" s="133">
        <v>172</v>
      </c>
      <c r="H80" s="133"/>
      <c r="I80" s="133">
        <v>1</v>
      </c>
      <c r="J80" s="133">
        <v>300</v>
      </c>
      <c r="K80" s="133">
        <v>33</v>
      </c>
      <c r="L80" s="133"/>
      <c r="M80" s="133"/>
      <c r="N80" s="133"/>
      <c r="O80" s="133" t="s">
        <v>1461</v>
      </c>
      <c r="P80" s="133" t="s">
        <v>669</v>
      </c>
      <c r="Q80" s="166">
        <v>40988</v>
      </c>
      <c r="R80" s="308">
        <v>1.83</v>
      </c>
      <c r="S80" s="1">
        <v>92</v>
      </c>
      <c r="T80" s="1" t="s">
        <v>4561</v>
      </c>
      <c r="U80" s="1">
        <v>78</v>
      </c>
      <c r="V80" s="1">
        <v>12048</v>
      </c>
      <c r="W80" s="1">
        <v>92</v>
      </c>
      <c r="X80" s="1" t="s">
        <v>2584</v>
      </c>
      <c r="Y80" s="1">
        <v>78</v>
      </c>
      <c r="Z80" s="1" t="s">
        <v>4561</v>
      </c>
      <c r="AA80" s="183">
        <f t="shared" si="6"/>
        <v>15.385513846153849</v>
      </c>
      <c r="AB80" s="183">
        <f t="shared" si="7"/>
        <v>35.820310400000004</v>
      </c>
      <c r="AC80" s="183">
        <f t="shared" si="8"/>
        <v>1.0870199999999999</v>
      </c>
      <c r="AD80" s="183">
        <f t="shared" si="9"/>
        <v>0.86769696000000007</v>
      </c>
      <c r="AE80" s="183">
        <f t="shared" si="10"/>
        <v>516</v>
      </c>
    </row>
    <row r="81" spans="3:31" x14ac:dyDescent="0.2">
      <c r="C81" s="136" t="s">
        <v>1460</v>
      </c>
      <c r="D81" s="133">
        <v>2</v>
      </c>
      <c r="E81" s="133" t="s">
        <v>1457</v>
      </c>
      <c r="F81" s="133">
        <v>136970</v>
      </c>
      <c r="G81" s="133">
        <v>174</v>
      </c>
      <c r="H81" s="133"/>
      <c r="I81" s="133">
        <v>1</v>
      </c>
      <c r="J81" s="133">
        <v>903</v>
      </c>
      <c r="K81" s="133">
        <v>33</v>
      </c>
      <c r="L81" s="133"/>
      <c r="M81" s="133"/>
      <c r="N81" s="133"/>
      <c r="O81" s="133" t="s">
        <v>1462</v>
      </c>
      <c r="P81" s="133" t="s">
        <v>4804</v>
      </c>
      <c r="Q81" s="166">
        <v>40997</v>
      </c>
      <c r="R81" s="1">
        <v>1.83</v>
      </c>
      <c r="S81" s="1">
        <v>92</v>
      </c>
      <c r="T81" s="1" t="s">
        <v>4561</v>
      </c>
      <c r="U81" s="1">
        <v>78</v>
      </c>
      <c r="V81" s="1">
        <v>12048</v>
      </c>
      <c r="W81" s="1">
        <v>92</v>
      </c>
      <c r="X81" s="1" t="s">
        <v>2584</v>
      </c>
      <c r="Y81" s="1">
        <v>78</v>
      </c>
      <c r="Z81" s="1" t="s">
        <v>4561</v>
      </c>
      <c r="AA81" s="183">
        <f t="shared" si="6"/>
        <v>46.310396676923077</v>
      </c>
      <c r="AB81" s="183">
        <f t="shared" si="7"/>
        <v>107.819134304</v>
      </c>
      <c r="AC81" s="183">
        <f t="shared" si="8"/>
        <v>3.2719302000000003</v>
      </c>
      <c r="AD81" s="183">
        <f t="shared" si="9"/>
        <v>2.6117678496000005</v>
      </c>
      <c r="AE81" s="183">
        <f t="shared" si="10"/>
        <v>1571.22</v>
      </c>
    </row>
    <row r="82" spans="3:31" x14ac:dyDescent="0.2">
      <c r="C82" s="136" t="s">
        <v>1460</v>
      </c>
      <c r="D82" s="133">
        <v>3</v>
      </c>
      <c r="E82" s="133" t="s">
        <v>1457</v>
      </c>
      <c r="F82" s="133">
        <v>136970</v>
      </c>
      <c r="G82" s="133">
        <v>174</v>
      </c>
      <c r="H82" s="133"/>
      <c r="I82" s="133">
        <v>1</v>
      </c>
      <c r="J82" s="133">
        <v>461</v>
      </c>
      <c r="K82" s="133">
        <v>33</v>
      </c>
      <c r="L82" s="583" t="s">
        <v>1464</v>
      </c>
      <c r="M82" s="133"/>
      <c r="N82" s="133"/>
      <c r="O82" s="133" t="s">
        <v>1463</v>
      </c>
      <c r="P82" s="133" t="s">
        <v>669</v>
      </c>
      <c r="Q82" s="342">
        <v>41001</v>
      </c>
      <c r="R82" s="1">
        <v>1.83</v>
      </c>
      <c r="S82" s="1">
        <v>92</v>
      </c>
      <c r="T82" s="1" t="s">
        <v>4561</v>
      </c>
      <c r="U82" s="1">
        <v>78</v>
      </c>
      <c r="V82" s="1">
        <v>12048</v>
      </c>
      <c r="W82" s="1">
        <v>92</v>
      </c>
      <c r="X82" s="1" t="s">
        <v>2584</v>
      </c>
      <c r="Y82" s="1">
        <v>78</v>
      </c>
      <c r="Z82" s="1" t="s">
        <v>4561</v>
      </c>
      <c r="AA82" s="183">
        <f t="shared" si="6"/>
        <v>23.642406276923072</v>
      </c>
      <c r="AB82" s="183">
        <f t="shared" si="7"/>
        <v>55.043876981333341</v>
      </c>
      <c r="AC82" s="183">
        <f t="shared" si="8"/>
        <v>1.6703874000000001</v>
      </c>
      <c r="AD82" s="183">
        <f t="shared" si="9"/>
        <v>1.3333609952000001</v>
      </c>
      <c r="AE82" s="183">
        <f t="shared" si="10"/>
        <v>802.14</v>
      </c>
    </row>
    <row r="83" spans="3:31" x14ac:dyDescent="0.2">
      <c r="C83" s="136" t="s">
        <v>1460</v>
      </c>
      <c r="D83" s="133">
        <v>4</v>
      </c>
      <c r="E83" s="133" t="s">
        <v>1457</v>
      </c>
      <c r="F83" s="133">
        <v>136970</v>
      </c>
      <c r="G83" s="133">
        <v>174</v>
      </c>
      <c r="H83" s="133"/>
      <c r="I83" s="133">
        <v>1</v>
      </c>
      <c r="J83" s="12">
        <v>400</v>
      </c>
      <c r="K83" s="133">
        <v>33</v>
      </c>
      <c r="L83" s="541" t="s">
        <v>3294</v>
      </c>
      <c r="M83" s="133"/>
      <c r="N83" s="133"/>
      <c r="O83" s="133" t="s">
        <v>1463</v>
      </c>
      <c r="P83" s="133" t="s">
        <v>2277</v>
      </c>
      <c r="Q83" s="166">
        <v>41010</v>
      </c>
      <c r="R83" s="1">
        <v>1.83</v>
      </c>
      <c r="S83" s="1">
        <v>92</v>
      </c>
      <c r="T83" s="1" t="s">
        <v>4561</v>
      </c>
      <c r="U83" s="1">
        <v>78</v>
      </c>
      <c r="V83" s="1">
        <v>12048</v>
      </c>
      <c r="W83" s="1">
        <v>92</v>
      </c>
      <c r="X83" s="1" t="s">
        <v>2584</v>
      </c>
      <c r="Y83" s="1">
        <v>78</v>
      </c>
      <c r="Z83" s="1" t="s">
        <v>4561</v>
      </c>
      <c r="AA83" s="183">
        <f t="shared" si="6"/>
        <v>20.514018461538459</v>
      </c>
      <c r="AB83" s="183">
        <f t="shared" si="7"/>
        <v>47.760413866666681</v>
      </c>
      <c r="AC83" s="183">
        <f t="shared" si="8"/>
        <v>1.44936</v>
      </c>
      <c r="AD83" s="183">
        <f t="shared" si="9"/>
        <v>1.1569292800000002</v>
      </c>
      <c r="AE83" s="183">
        <f t="shared" si="10"/>
        <v>696</v>
      </c>
    </row>
    <row r="84" spans="3:31" x14ac:dyDescent="0.2">
      <c r="C84" s="136" t="s">
        <v>1460</v>
      </c>
      <c r="D84" s="133">
        <v>5</v>
      </c>
      <c r="E84" s="133" t="s">
        <v>1457</v>
      </c>
      <c r="F84" s="133">
        <v>136970</v>
      </c>
      <c r="G84" s="133">
        <v>174</v>
      </c>
      <c r="H84" s="133"/>
      <c r="I84" s="133">
        <v>1</v>
      </c>
      <c r="J84" s="133">
        <v>903</v>
      </c>
      <c r="K84" s="133">
        <v>33</v>
      </c>
      <c r="L84" s="1"/>
      <c r="M84" s="133"/>
      <c r="N84" s="133"/>
      <c r="O84" s="133" t="s">
        <v>2573</v>
      </c>
      <c r="P84" s="133" t="s">
        <v>2277</v>
      </c>
      <c r="Q84" s="166">
        <v>41010</v>
      </c>
      <c r="R84" s="1">
        <v>1.83</v>
      </c>
      <c r="S84" s="1">
        <v>92</v>
      </c>
      <c r="T84" s="1" t="s">
        <v>4561</v>
      </c>
      <c r="U84" s="1">
        <v>78</v>
      </c>
      <c r="V84" s="1">
        <v>12048</v>
      </c>
      <c r="W84" s="1">
        <v>92</v>
      </c>
      <c r="X84" s="1" t="s">
        <v>2584</v>
      </c>
      <c r="Y84" s="1">
        <v>78</v>
      </c>
      <c r="Z84" s="1" t="s">
        <v>4561</v>
      </c>
      <c r="AA84" s="183">
        <f t="shared" si="6"/>
        <v>46.310396676923077</v>
      </c>
      <c r="AB84" s="183">
        <f t="shared" si="7"/>
        <v>107.819134304</v>
      </c>
      <c r="AC84" s="183">
        <f t="shared" si="8"/>
        <v>3.2719302000000003</v>
      </c>
      <c r="AD84" s="183">
        <f t="shared" si="9"/>
        <v>2.6117678496000005</v>
      </c>
      <c r="AE84" s="183">
        <f t="shared" si="10"/>
        <v>1571.22</v>
      </c>
    </row>
    <row r="85" spans="3:31" ht="13.5" thickBot="1" x14ac:dyDescent="0.25">
      <c r="C85" s="136" t="s">
        <v>1460</v>
      </c>
      <c r="D85" s="133">
        <v>6</v>
      </c>
      <c r="E85" s="133" t="s">
        <v>1457</v>
      </c>
      <c r="F85" s="133">
        <v>136750</v>
      </c>
      <c r="G85" s="133">
        <v>172</v>
      </c>
      <c r="H85" s="133"/>
      <c r="I85" s="133">
        <v>1</v>
      </c>
      <c r="J85" s="133">
        <v>903</v>
      </c>
      <c r="K85" s="133">
        <v>33</v>
      </c>
      <c r="L85" s="541" t="s">
        <v>3294</v>
      </c>
      <c r="M85" s="133"/>
      <c r="N85" s="133"/>
      <c r="O85" s="133" t="s">
        <v>2722</v>
      </c>
      <c r="P85" s="133" t="s">
        <v>669</v>
      </c>
      <c r="Q85" s="166">
        <v>41022</v>
      </c>
      <c r="R85" s="210">
        <v>1.83</v>
      </c>
      <c r="S85" s="1">
        <v>92</v>
      </c>
      <c r="T85" s="1" t="s">
        <v>4561</v>
      </c>
      <c r="U85" s="1">
        <v>78</v>
      </c>
      <c r="V85" s="1">
        <v>12048</v>
      </c>
      <c r="W85" s="1">
        <v>92</v>
      </c>
      <c r="X85" s="1" t="s">
        <v>2584</v>
      </c>
      <c r="Y85" s="1">
        <v>78</v>
      </c>
      <c r="Z85" s="1" t="s">
        <v>4561</v>
      </c>
      <c r="AA85" s="183">
        <f t="shared" si="6"/>
        <v>46.310396676923077</v>
      </c>
      <c r="AB85" s="183">
        <f t="shared" si="7"/>
        <v>107.819134304</v>
      </c>
      <c r="AC85" s="183">
        <f t="shared" si="8"/>
        <v>3.2719302000000003</v>
      </c>
      <c r="AD85" s="183">
        <f t="shared" si="9"/>
        <v>2.6117678496000005</v>
      </c>
      <c r="AE85" s="183">
        <f t="shared" si="10"/>
        <v>1553.16</v>
      </c>
    </row>
    <row r="86" spans="3:31" x14ac:dyDescent="0.2">
      <c r="C86" s="136" t="s">
        <v>1460</v>
      </c>
      <c r="D86" s="133">
        <v>7</v>
      </c>
      <c r="E86" s="133" t="s">
        <v>1457</v>
      </c>
      <c r="F86" s="133">
        <v>136970</v>
      </c>
      <c r="G86" s="133">
        <v>174</v>
      </c>
      <c r="H86" s="133"/>
      <c r="I86" s="133">
        <v>1</v>
      </c>
      <c r="J86" s="133">
        <v>698</v>
      </c>
      <c r="K86" s="133">
        <v>33</v>
      </c>
      <c r="L86" s="133"/>
      <c r="M86" s="133"/>
      <c r="N86" s="133"/>
      <c r="O86" s="133" t="s">
        <v>2573</v>
      </c>
      <c r="P86" s="133" t="s">
        <v>4804</v>
      </c>
      <c r="Q86" s="166">
        <v>41025</v>
      </c>
      <c r="R86" s="1">
        <v>1.83</v>
      </c>
      <c r="S86" s="1">
        <v>92</v>
      </c>
      <c r="T86" s="1" t="s">
        <v>4561</v>
      </c>
      <c r="U86" s="1">
        <v>78</v>
      </c>
      <c r="V86" s="1">
        <v>12048</v>
      </c>
      <c r="W86" s="1">
        <v>92</v>
      </c>
      <c r="X86" s="1" t="s">
        <v>2584</v>
      </c>
      <c r="Y86" s="1">
        <v>78</v>
      </c>
      <c r="Z86" s="1" t="s">
        <v>4561</v>
      </c>
      <c r="AA86" s="183">
        <f t="shared" si="6"/>
        <v>35.796962215384617</v>
      </c>
      <c r="AB86" s="183">
        <f t="shared" si="7"/>
        <v>83.341922197333332</v>
      </c>
      <c r="AC86" s="183">
        <f t="shared" si="8"/>
        <v>2.5291332</v>
      </c>
      <c r="AD86" s="183">
        <f t="shared" si="9"/>
        <v>2.0188415935999999</v>
      </c>
      <c r="AE86" s="183">
        <f t="shared" si="10"/>
        <v>1214.52</v>
      </c>
    </row>
    <row r="87" spans="3:31" x14ac:dyDescent="0.2">
      <c r="C87" s="312"/>
      <c r="D87" s="313"/>
      <c r="E87" s="313"/>
      <c r="F87" s="313"/>
      <c r="G87" s="313"/>
      <c r="H87" s="313"/>
      <c r="I87" s="313" t="s">
        <v>1539</v>
      </c>
      <c r="J87" s="214">
        <f>SUM(J80:J86)</f>
        <v>4568</v>
      </c>
      <c r="K87" s="313"/>
      <c r="L87" s="313"/>
      <c r="M87" s="313"/>
      <c r="N87" s="313"/>
      <c r="O87" s="313"/>
      <c r="P87" s="313"/>
      <c r="Q87" s="315"/>
    </row>
    <row r="88" spans="3:31" x14ac:dyDescent="0.2">
      <c r="C88" s="316"/>
      <c r="D88" s="316"/>
      <c r="E88" s="317">
        <v>41026</v>
      </c>
      <c r="F88" s="318" t="s">
        <v>2430</v>
      </c>
      <c r="G88" s="319"/>
      <c r="H88" s="319"/>
      <c r="I88" s="319"/>
      <c r="J88" s="319"/>
      <c r="K88" s="319"/>
      <c r="L88" s="319"/>
      <c r="M88" s="319"/>
      <c r="N88" s="319"/>
      <c r="O88" s="319"/>
      <c r="P88" s="319"/>
      <c r="Q88" s="320"/>
    </row>
    <row r="89" spans="3:31" x14ac:dyDescent="0.2">
      <c r="C89" s="136" t="s">
        <v>2431</v>
      </c>
      <c r="D89" s="133">
        <v>1</v>
      </c>
      <c r="E89" s="133" t="s">
        <v>1457</v>
      </c>
      <c r="F89" s="133">
        <v>136970</v>
      </c>
      <c r="G89" s="133">
        <v>174</v>
      </c>
      <c r="H89" s="133"/>
      <c r="I89" s="133">
        <v>1</v>
      </c>
      <c r="J89" s="133">
        <v>903</v>
      </c>
      <c r="K89" s="133">
        <v>33</v>
      </c>
      <c r="L89" s="133"/>
      <c r="M89" s="133"/>
      <c r="N89" s="133"/>
      <c r="O89" s="133" t="s">
        <v>2432</v>
      </c>
      <c r="P89" s="133" t="s">
        <v>4804</v>
      </c>
      <c r="Q89" s="166">
        <v>41034</v>
      </c>
      <c r="R89" s="1">
        <v>1.83</v>
      </c>
      <c r="S89" s="1">
        <v>92</v>
      </c>
      <c r="T89" s="1" t="s">
        <v>4561</v>
      </c>
      <c r="U89" s="1">
        <v>78</v>
      </c>
      <c r="V89" s="1">
        <v>12048</v>
      </c>
      <c r="W89" s="1">
        <v>92</v>
      </c>
      <c r="X89" s="1" t="s">
        <v>2584</v>
      </c>
      <c r="Y89" s="1">
        <v>78</v>
      </c>
      <c r="Z89" s="1" t="s">
        <v>4561</v>
      </c>
      <c r="AA89" s="183">
        <f>(K89*100*J89*I89)/13*12*R89/10000*S89/1000</f>
        <v>46.310396676923077</v>
      </c>
      <c r="AB89" s="183">
        <f>V89/36*35*J89*I89*1.108/10000*W89/1000</f>
        <v>107.819134304</v>
      </c>
      <c r="AC89" s="183">
        <f>(K89*100*J89*I89)/13*R89/10000*U89/1000</f>
        <v>3.2719302000000003</v>
      </c>
      <c r="AD89" s="183">
        <f>V89/36*J89*I89*1.108/10000*Y89/1000</f>
        <v>2.6117678496000005</v>
      </c>
      <c r="AE89" s="183">
        <f>J89*I89*(G89/100)</f>
        <v>1571.22</v>
      </c>
    </row>
    <row r="90" spans="3:31" x14ac:dyDescent="0.2">
      <c r="C90" s="136" t="s">
        <v>2431</v>
      </c>
      <c r="D90" s="133">
        <v>2</v>
      </c>
      <c r="E90" s="133" t="s">
        <v>1457</v>
      </c>
      <c r="F90" s="133">
        <v>136970</v>
      </c>
      <c r="G90" s="133">
        <v>174</v>
      </c>
      <c r="H90" s="133"/>
      <c r="I90" s="133">
        <v>1</v>
      </c>
      <c r="J90" s="133">
        <v>903</v>
      </c>
      <c r="K90" s="133">
        <v>33</v>
      </c>
      <c r="L90" s="133"/>
      <c r="M90" s="133"/>
      <c r="N90" s="133"/>
      <c r="O90" s="133" t="s">
        <v>2432</v>
      </c>
      <c r="P90" s="133" t="s">
        <v>4804</v>
      </c>
      <c r="Q90" s="166">
        <v>41038</v>
      </c>
      <c r="R90" s="1">
        <v>1.83</v>
      </c>
      <c r="S90" s="1">
        <v>92</v>
      </c>
      <c r="T90" s="1" t="s">
        <v>4561</v>
      </c>
      <c r="U90" s="1">
        <v>78</v>
      </c>
      <c r="V90" s="1">
        <v>12048</v>
      </c>
      <c r="W90" s="1">
        <v>92</v>
      </c>
      <c r="X90" s="1" t="s">
        <v>2584</v>
      </c>
      <c r="Y90" s="1">
        <v>78</v>
      </c>
      <c r="Z90" s="1" t="s">
        <v>4561</v>
      </c>
      <c r="AA90" s="183">
        <f>(K90*100*J90*I90)/13*12*R90/10000*S90/1000</f>
        <v>46.310396676923077</v>
      </c>
      <c r="AB90" s="183">
        <f>V90/36*35*J90*I90*1.108/10000*W90/1000</f>
        <v>107.819134304</v>
      </c>
      <c r="AC90" s="183">
        <f>(K90*100*J90*I90)/13*R90/10000*U90/1000</f>
        <v>3.2719302000000003</v>
      </c>
      <c r="AD90" s="183">
        <f>V90/36*J90*I90*1.108/10000*Y90/1000</f>
        <v>2.6117678496000005</v>
      </c>
      <c r="AE90" s="183">
        <f>J90*I90*(G90/100)</f>
        <v>1571.22</v>
      </c>
    </row>
    <row r="91" spans="3:31" x14ac:dyDescent="0.2">
      <c r="C91" s="136" t="s">
        <v>2431</v>
      </c>
      <c r="D91" s="133">
        <v>3</v>
      </c>
      <c r="E91" s="133" t="s">
        <v>1457</v>
      </c>
      <c r="F91" s="133">
        <v>136970</v>
      </c>
      <c r="G91" s="133">
        <v>174</v>
      </c>
      <c r="H91" s="133"/>
      <c r="I91" s="133">
        <v>1</v>
      </c>
      <c r="J91" s="133">
        <v>903</v>
      </c>
      <c r="K91" s="133">
        <v>33</v>
      </c>
      <c r="L91" s="133"/>
      <c r="M91" s="133"/>
      <c r="N91" s="133"/>
      <c r="O91" s="133" t="s">
        <v>2432</v>
      </c>
      <c r="P91" s="133" t="s">
        <v>4807</v>
      </c>
      <c r="Q91" s="166">
        <v>41044</v>
      </c>
      <c r="R91" s="1">
        <v>1.83</v>
      </c>
      <c r="S91" s="1">
        <v>92</v>
      </c>
      <c r="T91" s="1" t="s">
        <v>4561</v>
      </c>
      <c r="U91" s="1">
        <v>78</v>
      </c>
      <c r="V91" s="1">
        <v>12048</v>
      </c>
      <c r="W91" s="1">
        <v>92</v>
      </c>
      <c r="X91" s="1" t="s">
        <v>2584</v>
      </c>
      <c r="Y91" s="1">
        <v>78</v>
      </c>
      <c r="Z91" s="1" t="s">
        <v>4561</v>
      </c>
      <c r="AA91" s="183">
        <f>(K91*100*J91*I91)/13*12*R91/10000*S91/1000</f>
        <v>46.310396676923077</v>
      </c>
      <c r="AB91" s="183">
        <f>V91/36*35*J91*I91*1.108/10000*W91/1000</f>
        <v>107.819134304</v>
      </c>
      <c r="AC91" s="183">
        <f>(K91*100*J91*I91)/13*R91/10000*U91/1000</f>
        <v>3.2719302000000003</v>
      </c>
      <c r="AD91" s="183">
        <f>V91/36*J91*I91*1.108/10000*Y91/1000</f>
        <v>2.6117678496000005</v>
      </c>
      <c r="AE91" s="183">
        <f>J91*I91*(G91/100)</f>
        <v>1571.22</v>
      </c>
    </row>
    <row r="92" spans="3:31" ht="13.5" thickBot="1" x14ac:dyDescent="0.25">
      <c r="C92" s="136" t="s">
        <v>2431</v>
      </c>
      <c r="D92" s="133">
        <v>4</v>
      </c>
      <c r="E92" s="133" t="s">
        <v>1457</v>
      </c>
      <c r="F92" s="133">
        <v>136970</v>
      </c>
      <c r="G92" s="133">
        <v>174</v>
      </c>
      <c r="H92" s="133"/>
      <c r="I92" s="133">
        <v>1</v>
      </c>
      <c r="J92" s="133">
        <v>903</v>
      </c>
      <c r="K92" s="133">
        <v>33</v>
      </c>
      <c r="L92" s="133"/>
      <c r="M92" s="133"/>
      <c r="N92" s="133"/>
      <c r="O92" s="133" t="s">
        <v>2432</v>
      </c>
      <c r="P92" s="133" t="s">
        <v>2433</v>
      </c>
      <c r="Q92" s="166">
        <v>41052</v>
      </c>
      <c r="R92" s="210">
        <v>1.83</v>
      </c>
      <c r="S92" s="1">
        <v>92</v>
      </c>
      <c r="T92" s="1" t="s">
        <v>4561</v>
      </c>
      <c r="U92" s="1">
        <v>78</v>
      </c>
      <c r="V92" s="1">
        <v>12048</v>
      </c>
      <c r="W92" s="1">
        <v>92</v>
      </c>
      <c r="X92" s="1" t="s">
        <v>2584</v>
      </c>
      <c r="Y92" s="1">
        <v>78</v>
      </c>
      <c r="Z92" s="1" t="s">
        <v>4561</v>
      </c>
      <c r="AA92" s="183">
        <f>(K92*100*J92*I92)/13*12*R92/10000*S92/1000</f>
        <v>46.310396676923077</v>
      </c>
      <c r="AB92" s="183">
        <f>V92/36*35*J92*I92*1.108/10000*W92/1000</f>
        <v>107.819134304</v>
      </c>
      <c r="AC92" s="183">
        <f>(K92*100*J92*I92)/13*R92/10000*U92/1000</f>
        <v>3.2719302000000003</v>
      </c>
      <c r="AD92" s="183">
        <f>V92/36*J92*I92*1.108/10000*Y92/1000</f>
        <v>2.6117678496000005</v>
      </c>
      <c r="AE92" s="183">
        <f>J92*I92*(G92/100)</f>
        <v>1571.22</v>
      </c>
    </row>
    <row r="93" spans="3:31" x14ac:dyDescent="0.2">
      <c r="C93" s="136" t="s">
        <v>2431</v>
      </c>
      <c r="D93" s="133">
        <v>5</v>
      </c>
      <c r="E93" s="133" t="s">
        <v>1457</v>
      </c>
      <c r="F93" s="133">
        <v>136970</v>
      </c>
      <c r="G93" s="133">
        <v>174</v>
      </c>
      <c r="H93" s="133"/>
      <c r="I93" s="133">
        <v>1</v>
      </c>
      <c r="J93" s="133">
        <v>903</v>
      </c>
      <c r="K93" s="133">
        <v>33</v>
      </c>
      <c r="L93" s="133"/>
      <c r="M93" s="133"/>
      <c r="N93" s="133"/>
      <c r="O93" s="133" t="s">
        <v>2722</v>
      </c>
      <c r="P93" s="133" t="s">
        <v>4807</v>
      </c>
      <c r="Q93" s="166">
        <v>41061</v>
      </c>
    </row>
    <row r="94" spans="3:31" x14ac:dyDescent="0.2">
      <c r="C94" s="136" t="s">
        <v>2431</v>
      </c>
      <c r="D94" s="133">
        <v>6</v>
      </c>
      <c r="E94" s="133" t="s">
        <v>2434</v>
      </c>
      <c r="F94" s="133">
        <v>136970</v>
      </c>
      <c r="G94" s="133">
        <v>174</v>
      </c>
      <c r="H94" s="133"/>
      <c r="I94" s="133">
        <v>1</v>
      </c>
      <c r="J94" s="133">
        <v>903</v>
      </c>
      <c r="K94" s="133">
        <v>33</v>
      </c>
      <c r="L94" s="133"/>
      <c r="M94" s="133"/>
      <c r="N94" s="133"/>
      <c r="O94" s="133" t="s">
        <v>2435</v>
      </c>
      <c r="P94" s="133" t="s">
        <v>663</v>
      </c>
      <c r="Q94" s="166">
        <v>41066</v>
      </c>
    </row>
    <row r="95" spans="3:31" x14ac:dyDescent="0.2">
      <c r="C95" s="316"/>
      <c r="D95" s="316"/>
      <c r="E95" s="317">
        <v>41101</v>
      </c>
      <c r="F95" s="318" t="s">
        <v>2436</v>
      </c>
      <c r="G95" s="319"/>
      <c r="H95" s="319"/>
      <c r="I95" s="319"/>
      <c r="J95" s="319"/>
      <c r="K95" s="319"/>
      <c r="L95" s="319"/>
      <c r="M95" s="319"/>
      <c r="N95" s="319"/>
      <c r="O95" s="319"/>
      <c r="P95" s="319"/>
      <c r="Q95" s="320"/>
    </row>
    <row r="96" spans="3:31" x14ac:dyDescent="0.2">
      <c r="C96" s="136" t="s">
        <v>2437</v>
      </c>
      <c r="D96" s="133">
        <v>1</v>
      </c>
      <c r="E96" s="133" t="s">
        <v>2438</v>
      </c>
      <c r="F96" s="133">
        <v>133973</v>
      </c>
      <c r="G96" s="133">
        <v>172.5</v>
      </c>
      <c r="H96" s="133"/>
      <c r="I96" s="133">
        <v>1</v>
      </c>
      <c r="J96" s="133">
        <v>1202</v>
      </c>
      <c r="K96" s="133">
        <v>33</v>
      </c>
      <c r="L96" s="133"/>
      <c r="M96" s="133"/>
      <c r="N96" s="133"/>
      <c r="O96" s="133" t="s">
        <v>2439</v>
      </c>
      <c r="P96" s="133" t="s">
        <v>663</v>
      </c>
      <c r="Q96" s="166">
        <v>41107</v>
      </c>
      <c r="R96" s="1">
        <v>1.83</v>
      </c>
      <c r="S96" s="1">
        <v>92</v>
      </c>
      <c r="T96" s="1" t="s">
        <v>4561</v>
      </c>
      <c r="U96" s="1">
        <v>78</v>
      </c>
      <c r="V96" s="1">
        <v>12048</v>
      </c>
      <c r="W96" s="1">
        <v>92</v>
      </c>
      <c r="X96" s="1" t="s">
        <v>2584</v>
      </c>
      <c r="Y96" s="1">
        <v>78</v>
      </c>
      <c r="Z96" s="1" t="s">
        <v>4561</v>
      </c>
      <c r="AA96" s="183">
        <f t="shared" ref="AA96:AA103" si="11">(K96*100*J96*I96)/13*12*R96/10000*S96/1000</f>
        <v>61.644625476923082</v>
      </c>
      <c r="AB96" s="183">
        <f t="shared" ref="AB96:AB103" si="12">V96/36*35*J96*I96*1.108/10000*W96/1000</f>
        <v>143.52004366933335</v>
      </c>
      <c r="AC96" s="183">
        <f t="shared" ref="AC96:AC103" si="13">(K96*100*J96*I96)/13*R96/10000*U96/1000</f>
        <v>4.3553268000000012</v>
      </c>
      <c r="AD96" s="183">
        <f t="shared" ref="AD96:AD103" si="14">V96/36*J96*I96*1.108/10000*Y96/1000</f>
        <v>3.4765724864000007</v>
      </c>
      <c r="AE96" s="183">
        <f t="shared" ref="AE96:AE103" si="15">J96*I96*(G96/100)</f>
        <v>2073.4500000000003</v>
      </c>
    </row>
    <row r="97" spans="3:31" x14ac:dyDescent="0.2">
      <c r="C97" s="136" t="s">
        <v>2437</v>
      </c>
      <c r="D97" s="133">
        <v>2</v>
      </c>
      <c r="E97" s="133" t="s">
        <v>2440</v>
      </c>
      <c r="F97" s="133" t="s">
        <v>2441</v>
      </c>
      <c r="G97" s="133">
        <v>173</v>
      </c>
      <c r="H97" s="133"/>
      <c r="I97" s="133">
        <v>1</v>
      </c>
      <c r="J97" s="133">
        <v>100</v>
      </c>
      <c r="K97" s="133">
        <v>33</v>
      </c>
      <c r="L97" s="133"/>
      <c r="M97" s="133"/>
      <c r="N97" s="133"/>
      <c r="O97" s="133" t="s">
        <v>2442</v>
      </c>
      <c r="P97" s="133" t="s">
        <v>4807</v>
      </c>
      <c r="Q97" s="166">
        <v>41108</v>
      </c>
      <c r="R97" s="1">
        <v>1.83</v>
      </c>
      <c r="S97" s="1">
        <v>78</v>
      </c>
      <c r="T97" s="1" t="s">
        <v>4561</v>
      </c>
      <c r="U97" s="1">
        <v>78</v>
      </c>
      <c r="V97" s="1">
        <v>12048</v>
      </c>
      <c r="W97" s="1">
        <v>92</v>
      </c>
      <c r="X97" s="1" t="s">
        <v>2584</v>
      </c>
      <c r="Y97" s="1">
        <v>78</v>
      </c>
      <c r="Z97" s="1" t="s">
        <v>4561</v>
      </c>
      <c r="AA97" s="183">
        <f t="shared" si="11"/>
        <v>4.3480799999999995</v>
      </c>
      <c r="AB97" s="183">
        <f t="shared" si="12"/>
        <v>11.94010346666667</v>
      </c>
      <c r="AC97" s="183">
        <f t="shared" si="13"/>
        <v>0.36234</v>
      </c>
      <c r="AD97" s="183">
        <f t="shared" si="14"/>
        <v>0.28923232000000004</v>
      </c>
      <c r="AE97" s="183">
        <f t="shared" si="15"/>
        <v>173</v>
      </c>
    </row>
    <row r="98" spans="3:31" x14ac:dyDescent="0.2">
      <c r="F98" s="214" t="s">
        <v>4585</v>
      </c>
      <c r="J98" s="214">
        <v>39.5</v>
      </c>
      <c r="K98" s="133">
        <v>36</v>
      </c>
      <c r="L98" s="313"/>
      <c r="M98" s="313"/>
      <c r="N98" s="313"/>
      <c r="R98" s="1">
        <v>1.83</v>
      </c>
      <c r="S98" s="1">
        <v>92</v>
      </c>
      <c r="T98" s="1" t="s">
        <v>4561</v>
      </c>
      <c r="U98" s="1">
        <v>78</v>
      </c>
      <c r="V98" s="1">
        <v>12048</v>
      </c>
      <c r="W98" s="1">
        <v>92</v>
      </c>
      <c r="X98" s="1" t="s">
        <v>2584</v>
      </c>
      <c r="Y98" s="1">
        <v>78</v>
      </c>
      <c r="Z98" s="1" t="s">
        <v>4561</v>
      </c>
      <c r="AA98" s="183">
        <f t="shared" si="11"/>
        <v>0</v>
      </c>
      <c r="AB98" s="183">
        <f t="shared" si="12"/>
        <v>0</v>
      </c>
      <c r="AC98" s="183">
        <f t="shared" si="13"/>
        <v>0</v>
      </c>
      <c r="AD98" s="183">
        <f t="shared" si="14"/>
        <v>0</v>
      </c>
      <c r="AE98" s="183">
        <f t="shared" si="15"/>
        <v>0</v>
      </c>
    </row>
    <row r="99" spans="3:31" x14ac:dyDescent="0.2">
      <c r="C99" s="492" t="s">
        <v>2437</v>
      </c>
      <c r="D99" s="345">
        <v>3</v>
      </c>
      <c r="E99" s="345" t="s">
        <v>4586</v>
      </c>
      <c r="F99" s="345">
        <v>133913</v>
      </c>
      <c r="G99" s="345">
        <v>172.5</v>
      </c>
      <c r="H99" s="345"/>
      <c r="I99" s="345">
        <v>1</v>
      </c>
      <c r="J99" s="345">
        <v>745</v>
      </c>
      <c r="K99" s="345">
        <v>36</v>
      </c>
      <c r="L99" s="345"/>
      <c r="M99" s="345"/>
      <c r="N99" s="345"/>
      <c r="O99" s="345" t="s">
        <v>2614</v>
      </c>
      <c r="P99" s="345" t="s">
        <v>663</v>
      </c>
      <c r="Q99" s="542">
        <v>41114</v>
      </c>
      <c r="R99" s="1">
        <v>1.83</v>
      </c>
      <c r="S99" s="1">
        <v>92</v>
      </c>
      <c r="T99" s="1" t="s">
        <v>4561</v>
      </c>
      <c r="U99" s="1">
        <v>78</v>
      </c>
      <c r="V99" s="1">
        <v>12048</v>
      </c>
      <c r="W99" s="1">
        <v>92</v>
      </c>
      <c r="X99" s="1" t="s">
        <v>2584</v>
      </c>
      <c r="Y99" s="1">
        <v>78</v>
      </c>
      <c r="Z99" s="1" t="s">
        <v>4561</v>
      </c>
      <c r="AA99" s="183">
        <f t="shared" si="11"/>
        <v>41.680755692307699</v>
      </c>
      <c r="AB99" s="183">
        <f t="shared" si="12"/>
        <v>88.95377082666667</v>
      </c>
      <c r="AC99" s="183">
        <f t="shared" si="13"/>
        <v>2.9448359999999996</v>
      </c>
      <c r="AD99" s="183">
        <f t="shared" si="14"/>
        <v>2.1547807840000006</v>
      </c>
      <c r="AE99" s="183">
        <f t="shared" si="15"/>
        <v>1285.125</v>
      </c>
    </row>
    <row r="100" spans="3:31" ht="13.5" thickBot="1" x14ac:dyDescent="0.25">
      <c r="C100" s="492" t="s">
        <v>2437</v>
      </c>
      <c r="D100" s="345">
        <v>4</v>
      </c>
      <c r="E100" s="345" t="s">
        <v>4586</v>
      </c>
      <c r="F100" s="345">
        <v>133913</v>
      </c>
      <c r="G100" s="345">
        <v>172.5</v>
      </c>
      <c r="H100" s="345"/>
      <c r="I100" s="345">
        <v>1</v>
      </c>
      <c r="J100" s="345">
        <v>455</v>
      </c>
      <c r="K100" s="345">
        <v>36</v>
      </c>
      <c r="L100" s="345"/>
      <c r="M100" s="345"/>
      <c r="N100" s="345"/>
      <c r="O100" s="345" t="s">
        <v>2722</v>
      </c>
      <c r="P100" s="345" t="s">
        <v>4807</v>
      </c>
      <c r="Q100" s="542">
        <v>41116</v>
      </c>
      <c r="R100" s="210">
        <v>1.83</v>
      </c>
      <c r="S100" s="1">
        <v>92</v>
      </c>
      <c r="T100" s="1" t="s">
        <v>4561</v>
      </c>
      <c r="U100" s="1">
        <v>78</v>
      </c>
      <c r="V100" s="1">
        <v>12048</v>
      </c>
      <c r="W100" s="1">
        <v>92</v>
      </c>
      <c r="X100" s="1" t="s">
        <v>2584</v>
      </c>
      <c r="Y100" s="1">
        <v>78</v>
      </c>
      <c r="Z100" s="1" t="s">
        <v>4561</v>
      </c>
      <c r="AA100" s="183">
        <f t="shared" si="11"/>
        <v>25.456032000000004</v>
      </c>
      <c r="AB100" s="183">
        <f t="shared" si="12"/>
        <v>54.327470773333332</v>
      </c>
      <c r="AC100" s="183">
        <f t="shared" si="13"/>
        <v>1.7985239999999998</v>
      </c>
      <c r="AD100" s="183">
        <f t="shared" si="14"/>
        <v>1.3160070560000001</v>
      </c>
      <c r="AE100" s="183">
        <f t="shared" si="15"/>
        <v>784.875</v>
      </c>
    </row>
    <row r="101" spans="3:31" x14ac:dyDescent="0.2">
      <c r="C101" s="136" t="s">
        <v>2437</v>
      </c>
      <c r="D101" s="133">
        <v>5</v>
      </c>
      <c r="E101" s="133" t="s">
        <v>4587</v>
      </c>
      <c r="F101" s="133">
        <v>133913</v>
      </c>
      <c r="G101" s="133">
        <v>172.5</v>
      </c>
      <c r="H101" s="133"/>
      <c r="I101" s="133">
        <v>1</v>
      </c>
      <c r="J101" s="133">
        <v>552</v>
      </c>
      <c r="K101" s="133">
        <v>36</v>
      </c>
      <c r="L101" s="133"/>
      <c r="M101" s="133"/>
      <c r="N101" s="133"/>
      <c r="O101" s="133" t="s">
        <v>2614</v>
      </c>
      <c r="P101" s="133" t="s">
        <v>4804</v>
      </c>
      <c r="Q101" s="166">
        <v>41141</v>
      </c>
      <c r="R101" s="1">
        <v>1.83</v>
      </c>
      <c r="S101" s="1">
        <v>92</v>
      </c>
      <c r="T101" s="1" t="s">
        <v>4561</v>
      </c>
      <c r="U101" s="1">
        <v>78</v>
      </c>
      <c r="V101" s="1">
        <v>12048</v>
      </c>
      <c r="W101" s="1">
        <v>92</v>
      </c>
      <c r="X101" s="1" t="s">
        <v>2584</v>
      </c>
      <c r="Y101" s="1">
        <v>78</v>
      </c>
      <c r="Z101" s="1" t="s">
        <v>4561</v>
      </c>
      <c r="AA101" s="183">
        <f t="shared" si="11"/>
        <v>30.882922338461537</v>
      </c>
      <c r="AB101" s="183">
        <f t="shared" si="12"/>
        <v>65.909371136000019</v>
      </c>
      <c r="AC101" s="183">
        <f t="shared" si="13"/>
        <v>2.1819456000000006</v>
      </c>
      <c r="AD101" s="183">
        <f t="shared" si="14"/>
        <v>1.5965624064000001</v>
      </c>
      <c r="AE101" s="183">
        <f t="shared" si="15"/>
        <v>952.2</v>
      </c>
    </row>
    <row r="102" spans="3:31" x14ac:dyDescent="0.2">
      <c r="C102" s="136" t="s">
        <v>2437</v>
      </c>
      <c r="D102" s="133">
        <v>6</v>
      </c>
      <c r="E102" s="133" t="s">
        <v>4588</v>
      </c>
      <c r="F102" s="133">
        <v>136970</v>
      </c>
      <c r="G102" s="133">
        <v>172</v>
      </c>
      <c r="H102" s="133"/>
      <c r="I102" s="133">
        <v>1</v>
      </c>
      <c r="J102" s="133">
        <v>903</v>
      </c>
      <c r="K102" s="133">
        <v>33</v>
      </c>
      <c r="L102" s="133"/>
      <c r="M102" s="133"/>
      <c r="N102" s="133"/>
      <c r="O102" s="133" t="s">
        <v>2573</v>
      </c>
      <c r="P102" s="133" t="s">
        <v>4804</v>
      </c>
      <c r="Q102" s="166">
        <v>41145</v>
      </c>
      <c r="R102" s="1">
        <v>1.83</v>
      </c>
      <c r="S102" s="1">
        <v>92</v>
      </c>
      <c r="T102" s="1" t="s">
        <v>4561</v>
      </c>
      <c r="U102" s="1">
        <v>78</v>
      </c>
      <c r="V102" s="1">
        <v>12048</v>
      </c>
      <c r="W102" s="1">
        <v>92</v>
      </c>
      <c r="X102" s="1" t="s">
        <v>2584</v>
      </c>
      <c r="Y102" s="1">
        <v>78</v>
      </c>
      <c r="Z102" s="1" t="s">
        <v>4561</v>
      </c>
      <c r="AA102" s="183">
        <f t="shared" si="11"/>
        <v>46.310396676923077</v>
      </c>
      <c r="AB102" s="183">
        <f t="shared" si="12"/>
        <v>107.819134304</v>
      </c>
      <c r="AC102" s="183">
        <f t="shared" si="13"/>
        <v>3.2719302000000003</v>
      </c>
      <c r="AD102" s="183">
        <f t="shared" si="14"/>
        <v>2.6117678496000005</v>
      </c>
      <c r="AE102" s="183">
        <f t="shared" si="15"/>
        <v>1553.16</v>
      </c>
    </row>
    <row r="103" spans="3:31" ht="13.5" thickBot="1" x14ac:dyDescent="0.25">
      <c r="C103" s="136" t="s">
        <v>2437</v>
      </c>
      <c r="D103" s="133">
        <v>7</v>
      </c>
      <c r="E103" s="133" t="s">
        <v>4588</v>
      </c>
      <c r="F103" s="133">
        <v>136970</v>
      </c>
      <c r="G103" s="133">
        <v>172</v>
      </c>
      <c r="H103" s="133"/>
      <c r="I103" s="133">
        <v>1</v>
      </c>
      <c r="J103" s="133">
        <v>903</v>
      </c>
      <c r="K103" s="133">
        <v>33</v>
      </c>
      <c r="L103" s="133"/>
      <c r="M103" s="133"/>
      <c r="N103" s="133"/>
      <c r="O103" s="133" t="s">
        <v>2722</v>
      </c>
      <c r="P103" s="133" t="s">
        <v>4807</v>
      </c>
      <c r="Q103" s="166">
        <v>41150</v>
      </c>
      <c r="R103" s="210">
        <v>1.83</v>
      </c>
      <c r="S103" s="1">
        <v>92</v>
      </c>
      <c r="T103" s="1" t="s">
        <v>4561</v>
      </c>
      <c r="U103" s="1">
        <v>78</v>
      </c>
      <c r="V103" s="1">
        <v>12048</v>
      </c>
      <c r="W103" s="1">
        <v>92</v>
      </c>
      <c r="X103" s="1" t="s">
        <v>2584</v>
      </c>
      <c r="Y103" s="1">
        <v>78</v>
      </c>
      <c r="Z103" s="1" t="s">
        <v>4561</v>
      </c>
      <c r="AA103" s="183">
        <f t="shared" si="11"/>
        <v>46.310396676923077</v>
      </c>
      <c r="AB103" s="183">
        <f t="shared" si="12"/>
        <v>107.819134304</v>
      </c>
      <c r="AC103" s="183">
        <f t="shared" si="13"/>
        <v>3.2719302000000003</v>
      </c>
      <c r="AD103" s="183">
        <f t="shared" si="14"/>
        <v>2.6117678496000005</v>
      </c>
      <c r="AE103" s="183">
        <f t="shared" si="15"/>
        <v>1553.16</v>
      </c>
    </row>
    <row r="104" spans="3:31" x14ac:dyDescent="0.2">
      <c r="C104" s="136" t="s">
        <v>2437</v>
      </c>
      <c r="D104" s="133">
        <v>8</v>
      </c>
      <c r="E104" s="133" t="s">
        <v>4588</v>
      </c>
      <c r="F104" s="133">
        <v>136970</v>
      </c>
      <c r="G104" s="133">
        <v>172</v>
      </c>
      <c r="H104" s="133"/>
      <c r="I104" s="133">
        <v>1</v>
      </c>
      <c r="J104" s="133">
        <v>698</v>
      </c>
      <c r="K104" s="133">
        <v>33</v>
      </c>
      <c r="L104" s="133"/>
      <c r="M104" s="133"/>
      <c r="N104" s="133"/>
      <c r="O104" s="133" t="s">
        <v>2722</v>
      </c>
      <c r="P104" s="133" t="s">
        <v>4807</v>
      </c>
      <c r="Q104" s="166">
        <v>41150</v>
      </c>
      <c r="AA104" s="183"/>
      <c r="AB104" s="183"/>
      <c r="AE104" s="183"/>
    </row>
    <row r="105" spans="3:31" x14ac:dyDescent="0.2">
      <c r="C105" s="316"/>
      <c r="D105" s="316"/>
      <c r="E105" s="317">
        <v>41169</v>
      </c>
      <c r="F105" s="318" t="s">
        <v>4589</v>
      </c>
      <c r="G105" s="319"/>
      <c r="H105" s="319"/>
      <c r="I105" s="319"/>
      <c r="J105" s="319"/>
      <c r="K105" s="319"/>
      <c r="L105" s="319"/>
      <c r="M105" s="319"/>
      <c r="N105" s="319"/>
      <c r="O105" s="319"/>
      <c r="P105" s="319"/>
      <c r="Q105" s="320"/>
    </row>
    <row r="106" spans="3:31" x14ac:dyDescent="0.2">
      <c r="C106" s="338" t="s">
        <v>4590</v>
      </c>
      <c r="D106" s="426">
        <v>1</v>
      </c>
      <c r="E106" s="426" t="s">
        <v>4591</v>
      </c>
      <c r="F106" s="426" t="s">
        <v>4592</v>
      </c>
      <c r="G106" s="426">
        <v>174</v>
      </c>
      <c r="H106" s="426"/>
      <c r="I106" s="426">
        <v>1</v>
      </c>
      <c r="J106" s="426">
        <v>300</v>
      </c>
      <c r="K106" s="426">
        <v>33</v>
      </c>
      <c r="L106" s="426"/>
      <c r="M106" s="426"/>
      <c r="N106" s="426"/>
      <c r="O106" s="426" t="s">
        <v>4593</v>
      </c>
      <c r="P106" s="426" t="s">
        <v>4807</v>
      </c>
      <c r="Q106" s="339">
        <v>41163</v>
      </c>
      <c r="R106" s="1">
        <v>1.83</v>
      </c>
      <c r="S106" s="1">
        <v>92</v>
      </c>
      <c r="V106" s="1">
        <v>12048</v>
      </c>
      <c r="W106" s="1">
        <v>92</v>
      </c>
      <c r="X106" s="1" t="s">
        <v>2584</v>
      </c>
      <c r="Y106" s="1">
        <v>78</v>
      </c>
      <c r="Z106" s="1" t="s">
        <v>4561</v>
      </c>
      <c r="AA106" s="183">
        <f>(K106*100*J106*I106)/13*12*R106/10000*S106/1000</f>
        <v>15.385513846153849</v>
      </c>
      <c r="AB106" s="183">
        <f>V106/36*35*J106*I106*1.108/10000*W106/1000</f>
        <v>35.820310400000004</v>
      </c>
      <c r="AC106" s="183">
        <f>(K106*100*J106*I106)/13*R106/10000*U106/1000</f>
        <v>0</v>
      </c>
      <c r="AD106" s="183">
        <f>V106/36*J106*I106*1.108/10000*Y106/1000</f>
        <v>0.86769696000000007</v>
      </c>
      <c r="AE106" s="183">
        <f>J106*I106*(G106/100)</f>
        <v>522</v>
      </c>
    </row>
    <row r="107" spans="3:31" x14ac:dyDescent="0.2">
      <c r="C107" s="338" t="s">
        <v>4590</v>
      </c>
      <c r="D107" s="426">
        <v>2</v>
      </c>
      <c r="E107" s="426" t="s">
        <v>4591</v>
      </c>
      <c r="F107" s="426" t="s">
        <v>4592</v>
      </c>
      <c r="G107" s="426">
        <v>174</v>
      </c>
      <c r="H107" s="426"/>
      <c r="I107" s="426">
        <v>1</v>
      </c>
      <c r="J107" s="426">
        <v>300</v>
      </c>
      <c r="K107" s="426">
        <v>33</v>
      </c>
      <c r="L107" s="426"/>
      <c r="M107" s="426"/>
      <c r="N107" s="426"/>
      <c r="O107" s="426" t="s">
        <v>4593</v>
      </c>
      <c r="P107" s="426" t="s">
        <v>4807</v>
      </c>
      <c r="Q107" s="339">
        <v>41163</v>
      </c>
      <c r="R107" s="1">
        <v>1.83</v>
      </c>
      <c r="S107" s="1">
        <v>92</v>
      </c>
      <c r="V107" s="1">
        <v>12048</v>
      </c>
      <c r="W107" s="1">
        <v>92</v>
      </c>
      <c r="X107" s="1" t="s">
        <v>2584</v>
      </c>
      <c r="Y107" s="1">
        <v>78</v>
      </c>
      <c r="Z107" s="1" t="s">
        <v>4561</v>
      </c>
      <c r="AA107" s="183">
        <f>(K107*100*J107*I107)/13*12*R107/10000*S107/1000</f>
        <v>15.385513846153849</v>
      </c>
      <c r="AB107" s="183">
        <f>V107/36*35*J107*I107*1.108/10000*W107/1000</f>
        <v>35.820310400000004</v>
      </c>
      <c r="AC107" s="183">
        <f>(K107*100*J107*I107)/13*R107/10000*U107/1000</f>
        <v>0</v>
      </c>
      <c r="AD107" s="183">
        <f>V107/36*J107*I107*1.108/10000*Y107/1000</f>
        <v>0.86769696000000007</v>
      </c>
      <c r="AE107" s="183">
        <f>J107*I107*(G107/100)</f>
        <v>522</v>
      </c>
    </row>
    <row r="108" spans="3:31" x14ac:dyDescent="0.2">
      <c r="C108" s="136" t="s">
        <v>4590</v>
      </c>
      <c r="D108" s="133">
        <v>3</v>
      </c>
      <c r="E108" s="133" t="s">
        <v>4594</v>
      </c>
      <c r="F108" s="133">
        <v>136750</v>
      </c>
      <c r="G108" s="133">
        <v>174</v>
      </c>
      <c r="H108" s="133"/>
      <c r="I108" s="133">
        <v>1</v>
      </c>
      <c r="J108" s="133">
        <v>300</v>
      </c>
      <c r="K108" s="133">
        <v>33</v>
      </c>
      <c r="L108" s="133"/>
      <c r="M108" s="133"/>
      <c r="N108" s="133"/>
      <c r="O108" s="133" t="s">
        <v>4593</v>
      </c>
      <c r="P108" s="133" t="s">
        <v>4807</v>
      </c>
      <c r="Q108" s="166">
        <v>41169</v>
      </c>
      <c r="R108" s="1">
        <v>1.83</v>
      </c>
      <c r="S108" s="1">
        <v>92</v>
      </c>
      <c r="V108" s="1">
        <v>12048</v>
      </c>
      <c r="W108" s="1">
        <v>92</v>
      </c>
      <c r="X108" s="1" t="s">
        <v>2584</v>
      </c>
      <c r="Y108" s="1">
        <v>78</v>
      </c>
      <c r="Z108" s="1" t="s">
        <v>4561</v>
      </c>
      <c r="AA108" s="183">
        <f>(K108*100*J108*I108)/13*12*R108/10000*S108/1000</f>
        <v>15.385513846153849</v>
      </c>
      <c r="AB108" s="183">
        <f>V108/36*35*J108*I108*1.108/10000*W108/1000</f>
        <v>35.820310400000004</v>
      </c>
      <c r="AC108" s="183">
        <f>(K108*100*J108*I108)/13*R108/10000*U108/1000</f>
        <v>0</v>
      </c>
      <c r="AD108" s="183">
        <f>V108/36*J108*I108*1.108/10000*Y108/1000</f>
        <v>0.86769696000000007</v>
      </c>
      <c r="AE108" s="183">
        <f>J108*I108*(G108/100)</f>
        <v>522</v>
      </c>
    </row>
    <row r="109" spans="3:31" x14ac:dyDescent="0.2">
      <c r="C109" s="136" t="s">
        <v>4590</v>
      </c>
      <c r="D109" s="133">
        <v>4</v>
      </c>
      <c r="E109" s="133" t="s">
        <v>4594</v>
      </c>
      <c r="F109" s="133">
        <v>136750</v>
      </c>
      <c r="G109" s="133">
        <v>174</v>
      </c>
      <c r="H109" s="133"/>
      <c r="I109" s="133">
        <v>1</v>
      </c>
      <c r="J109" s="133">
        <v>360</v>
      </c>
      <c r="K109" s="133">
        <v>33</v>
      </c>
      <c r="L109" s="133"/>
      <c r="M109" s="133"/>
      <c r="N109" s="133"/>
      <c r="O109" s="133" t="s">
        <v>4593</v>
      </c>
      <c r="P109" s="133" t="s">
        <v>4807</v>
      </c>
      <c r="Q109" s="166">
        <v>41169</v>
      </c>
      <c r="R109" s="1">
        <v>1.83</v>
      </c>
      <c r="S109" s="1">
        <v>92</v>
      </c>
      <c r="V109" s="1">
        <v>12048</v>
      </c>
      <c r="W109" s="1">
        <v>92</v>
      </c>
      <c r="X109" s="1" t="s">
        <v>2584</v>
      </c>
      <c r="Y109" s="1">
        <v>78</v>
      </c>
      <c r="Z109" s="1" t="s">
        <v>4561</v>
      </c>
      <c r="AA109" s="183">
        <f>(K109*100*J109*I109)/13*12*R109/10000*S109/1000</f>
        <v>18.462616615384622</v>
      </c>
      <c r="AB109" s="183">
        <f>V109/36*35*J109*I109*1.108/10000*W109/1000</f>
        <v>42.984372480000005</v>
      </c>
      <c r="AC109" s="183">
        <f>(K109*100*J109*I109)/13*R109/10000*U109/1000</f>
        <v>0</v>
      </c>
      <c r="AD109" s="183">
        <f>V109/36*J109*I109*1.108/10000*Y109/1000</f>
        <v>1.0412363520000001</v>
      </c>
      <c r="AE109" s="183">
        <f>J109*I109*(G109/100)</f>
        <v>626.4</v>
      </c>
    </row>
    <row r="110" spans="3:31" x14ac:dyDescent="0.2">
      <c r="C110" s="312"/>
      <c r="D110" s="313"/>
      <c r="E110" s="313"/>
      <c r="F110" s="313"/>
      <c r="G110" s="313"/>
      <c r="H110" s="313"/>
      <c r="I110" s="314" t="s">
        <v>1539</v>
      </c>
      <c r="J110" s="314">
        <f>SUM(J106:J109)</f>
        <v>1260</v>
      </c>
      <c r="K110" s="313"/>
      <c r="L110" s="313"/>
      <c r="M110" s="313"/>
      <c r="N110" s="313"/>
      <c r="O110" s="313"/>
      <c r="P110" s="313"/>
      <c r="Q110" s="315"/>
      <c r="AA110" s="183"/>
      <c r="AB110" s="183"/>
      <c r="AE110" s="183"/>
    </row>
    <row r="111" spans="3:31" x14ac:dyDescent="0.2">
      <c r="C111" s="316"/>
      <c r="D111" s="316"/>
      <c r="E111" s="543">
        <v>41183</v>
      </c>
      <c r="F111" s="544" t="s">
        <v>4595</v>
      </c>
      <c r="G111" s="545"/>
      <c r="H111" s="545"/>
      <c r="I111" s="545"/>
      <c r="J111" s="545"/>
      <c r="K111" s="545"/>
      <c r="L111" s="545"/>
      <c r="M111" s="545"/>
      <c r="N111" s="545"/>
      <c r="O111" s="545"/>
      <c r="P111" s="319"/>
      <c r="Q111" s="320"/>
    </row>
    <row r="112" spans="3:31" x14ac:dyDescent="0.2">
      <c r="C112" s="136" t="s">
        <v>4596</v>
      </c>
      <c r="D112" s="133">
        <v>1</v>
      </c>
      <c r="E112" s="133" t="s">
        <v>4597</v>
      </c>
      <c r="F112" s="133">
        <v>136900</v>
      </c>
      <c r="G112" s="133">
        <v>172</v>
      </c>
      <c r="H112" s="133"/>
      <c r="I112" s="133">
        <v>1</v>
      </c>
      <c r="J112" s="133">
        <v>300</v>
      </c>
      <c r="K112" s="133">
        <v>33</v>
      </c>
      <c r="L112" s="133"/>
      <c r="M112" s="133"/>
      <c r="N112" s="133"/>
      <c r="O112" s="133" t="s">
        <v>2722</v>
      </c>
      <c r="P112" s="133" t="s">
        <v>4807</v>
      </c>
      <c r="Q112" s="166">
        <v>41173</v>
      </c>
      <c r="R112" s="1">
        <v>1.83</v>
      </c>
      <c r="S112" s="1">
        <v>92</v>
      </c>
      <c r="T112" s="1" t="s">
        <v>4561</v>
      </c>
      <c r="U112" s="1">
        <v>78</v>
      </c>
      <c r="V112" s="1">
        <v>12048</v>
      </c>
      <c r="W112" s="1">
        <v>92</v>
      </c>
      <c r="X112" s="1" t="s">
        <v>2584</v>
      </c>
      <c r="Y112" s="1">
        <v>78</v>
      </c>
      <c r="Z112" s="1" t="s">
        <v>4561</v>
      </c>
      <c r="AA112" s="183">
        <f t="shared" ref="AA112:AA118" si="16">(K112*100*J112*I112)/13*12*R112/10000*S112/1000</f>
        <v>15.385513846153849</v>
      </c>
      <c r="AB112" s="183">
        <f t="shared" ref="AB112:AB118" si="17">V112/36*35*J112*I112*1.108/10000*W112/1000</f>
        <v>35.820310400000004</v>
      </c>
      <c r="AC112" s="183">
        <f t="shared" ref="AC112:AC118" si="18">(K112*100*J112*I112)/13*R112/10000*U112/1000</f>
        <v>1.0870199999999999</v>
      </c>
      <c r="AD112" s="183">
        <f t="shared" ref="AD112:AD118" si="19">V112/36*J112*I112*1.108/10000*Y112/1000</f>
        <v>0.86769696000000007</v>
      </c>
      <c r="AE112" s="183">
        <f t="shared" ref="AE112:AE118" si="20">J112*I112*(G112/100)</f>
        <v>516</v>
      </c>
    </row>
    <row r="113" spans="1:32" ht="13.5" thickBot="1" x14ac:dyDescent="0.25">
      <c r="C113" s="136" t="s">
        <v>4596</v>
      </c>
      <c r="D113" s="133">
        <v>2</v>
      </c>
      <c r="E113" s="133" t="s">
        <v>4597</v>
      </c>
      <c r="F113" s="133">
        <v>136900</v>
      </c>
      <c r="G113" s="133">
        <v>174</v>
      </c>
      <c r="H113" s="133"/>
      <c r="I113" s="133">
        <v>1</v>
      </c>
      <c r="J113" s="133">
        <v>903</v>
      </c>
      <c r="K113" s="133">
        <v>36</v>
      </c>
      <c r="L113" s="133"/>
      <c r="M113" s="133"/>
      <c r="N113" s="133"/>
      <c r="O113" s="133" t="s">
        <v>2722</v>
      </c>
      <c r="P113" s="133" t="s">
        <v>2277</v>
      </c>
      <c r="Q113" s="166">
        <v>41179</v>
      </c>
      <c r="R113" s="210">
        <v>1.83</v>
      </c>
      <c r="S113" s="1">
        <v>92</v>
      </c>
      <c r="T113" s="1" t="s">
        <v>4561</v>
      </c>
      <c r="U113" s="1">
        <v>78</v>
      </c>
      <c r="V113" s="1">
        <v>12048</v>
      </c>
      <c r="W113" s="1">
        <v>92</v>
      </c>
      <c r="X113" s="1" t="s">
        <v>2584</v>
      </c>
      <c r="Y113" s="1">
        <v>78</v>
      </c>
      <c r="Z113" s="1" t="s">
        <v>4561</v>
      </c>
      <c r="AA113" s="183">
        <f t="shared" si="16"/>
        <v>50.520432738461544</v>
      </c>
      <c r="AB113" s="183">
        <f t="shared" si="17"/>
        <v>107.819134304</v>
      </c>
      <c r="AC113" s="183">
        <f t="shared" si="18"/>
        <v>3.5693784000000006</v>
      </c>
      <c r="AD113" s="183">
        <f t="shared" si="19"/>
        <v>2.6117678496000005</v>
      </c>
      <c r="AE113" s="183">
        <f t="shared" si="20"/>
        <v>1571.22</v>
      </c>
    </row>
    <row r="114" spans="1:32" x14ac:dyDescent="0.2">
      <c r="C114" s="136" t="s">
        <v>4596</v>
      </c>
      <c r="D114" s="133">
        <v>3</v>
      </c>
      <c r="E114" s="133" t="s">
        <v>4597</v>
      </c>
      <c r="F114" s="133">
        <v>133913</v>
      </c>
      <c r="G114" s="133">
        <v>174</v>
      </c>
      <c r="H114" s="133"/>
      <c r="I114" s="133">
        <v>1</v>
      </c>
      <c r="J114" s="133">
        <v>903</v>
      </c>
      <c r="K114" s="133">
        <v>36</v>
      </c>
      <c r="L114" s="133"/>
      <c r="M114" s="133"/>
      <c r="N114" s="133"/>
      <c r="O114" s="133" t="s">
        <v>2614</v>
      </c>
      <c r="P114" s="133" t="s">
        <v>2277</v>
      </c>
      <c r="Q114" s="166">
        <v>41186</v>
      </c>
      <c r="R114" s="1">
        <v>1.83</v>
      </c>
      <c r="S114" s="1">
        <v>92</v>
      </c>
      <c r="T114" s="1" t="s">
        <v>4561</v>
      </c>
      <c r="U114" s="1">
        <v>78</v>
      </c>
      <c r="V114" s="1">
        <v>12048</v>
      </c>
      <c r="W114" s="1">
        <v>92</v>
      </c>
      <c r="X114" s="1" t="s">
        <v>2584</v>
      </c>
      <c r="Y114" s="1">
        <v>78</v>
      </c>
      <c r="Z114" s="1" t="s">
        <v>4561</v>
      </c>
      <c r="AA114" s="183">
        <f t="shared" si="16"/>
        <v>50.520432738461544</v>
      </c>
      <c r="AB114" s="183">
        <f t="shared" si="17"/>
        <v>107.819134304</v>
      </c>
      <c r="AC114" s="183">
        <f t="shared" si="18"/>
        <v>3.5693784000000006</v>
      </c>
      <c r="AD114" s="183">
        <f t="shared" si="19"/>
        <v>2.6117678496000005</v>
      </c>
      <c r="AE114" s="183">
        <f t="shared" si="20"/>
        <v>1571.22</v>
      </c>
    </row>
    <row r="115" spans="1:32" x14ac:dyDescent="0.2">
      <c r="C115" s="136" t="s">
        <v>4596</v>
      </c>
      <c r="D115" s="133">
        <v>4</v>
      </c>
      <c r="E115" s="133" t="s">
        <v>4597</v>
      </c>
      <c r="F115" s="133">
        <v>133913</v>
      </c>
      <c r="G115" s="133">
        <v>174</v>
      </c>
      <c r="H115" s="133"/>
      <c r="I115" s="133">
        <v>1</v>
      </c>
      <c r="J115" s="133">
        <v>903</v>
      </c>
      <c r="K115" s="133">
        <v>33</v>
      </c>
      <c r="L115" s="133"/>
      <c r="M115" s="133"/>
      <c r="N115" s="133"/>
      <c r="O115" s="133" t="s">
        <v>2722</v>
      </c>
      <c r="P115" s="133" t="s">
        <v>4807</v>
      </c>
      <c r="Q115" s="166">
        <v>41192</v>
      </c>
      <c r="R115" s="1">
        <v>1.83</v>
      </c>
      <c r="S115" s="1">
        <v>92</v>
      </c>
      <c r="T115" s="1" t="s">
        <v>4561</v>
      </c>
      <c r="U115" s="1">
        <v>78</v>
      </c>
      <c r="V115" s="1">
        <v>12048</v>
      </c>
      <c r="W115" s="1">
        <v>92</v>
      </c>
      <c r="X115" s="1" t="s">
        <v>2584</v>
      </c>
      <c r="Y115" s="1">
        <v>78</v>
      </c>
      <c r="Z115" s="1" t="s">
        <v>4561</v>
      </c>
      <c r="AA115" s="183">
        <f t="shared" si="16"/>
        <v>46.310396676923077</v>
      </c>
      <c r="AB115" s="183">
        <f t="shared" si="17"/>
        <v>107.819134304</v>
      </c>
      <c r="AC115" s="183">
        <f t="shared" si="18"/>
        <v>3.2719302000000003</v>
      </c>
      <c r="AD115" s="183">
        <f t="shared" si="19"/>
        <v>2.6117678496000005</v>
      </c>
      <c r="AE115" s="183">
        <f t="shared" si="20"/>
        <v>1571.22</v>
      </c>
    </row>
    <row r="116" spans="1:32" x14ac:dyDescent="0.2">
      <c r="C116" s="136" t="s">
        <v>4596</v>
      </c>
      <c r="D116" s="133">
        <v>5</v>
      </c>
      <c r="E116" s="133" t="s">
        <v>4597</v>
      </c>
      <c r="F116" s="133">
        <v>133913</v>
      </c>
      <c r="G116" s="133">
        <v>172</v>
      </c>
      <c r="H116" s="133"/>
      <c r="I116" s="133">
        <v>1</v>
      </c>
      <c r="J116" s="133">
        <v>903</v>
      </c>
      <c r="K116" s="133">
        <v>36</v>
      </c>
      <c r="L116" s="133"/>
      <c r="M116" s="133"/>
      <c r="N116" s="133"/>
      <c r="O116" s="133" t="s">
        <v>2722</v>
      </c>
      <c r="P116" s="133" t="s">
        <v>4807</v>
      </c>
      <c r="Q116" s="166">
        <v>41199</v>
      </c>
      <c r="R116" s="1">
        <v>1.83</v>
      </c>
      <c r="S116" s="1">
        <v>92</v>
      </c>
      <c r="T116" s="1" t="s">
        <v>4561</v>
      </c>
      <c r="U116" s="1">
        <v>78</v>
      </c>
      <c r="V116" s="1">
        <v>12048</v>
      </c>
      <c r="W116" s="1">
        <v>92</v>
      </c>
      <c r="X116" s="1" t="s">
        <v>2584</v>
      </c>
      <c r="Y116" s="1">
        <v>78</v>
      </c>
      <c r="Z116" s="1" t="s">
        <v>4561</v>
      </c>
      <c r="AA116" s="183">
        <f t="shared" si="16"/>
        <v>50.520432738461544</v>
      </c>
      <c r="AB116" s="183">
        <f t="shared" si="17"/>
        <v>107.819134304</v>
      </c>
      <c r="AC116" s="183">
        <f t="shared" si="18"/>
        <v>3.5693784000000006</v>
      </c>
      <c r="AD116" s="183">
        <f t="shared" si="19"/>
        <v>2.6117678496000005</v>
      </c>
      <c r="AE116" s="183">
        <f t="shared" si="20"/>
        <v>1553.16</v>
      </c>
    </row>
    <row r="117" spans="1:32" ht="13.5" thickBot="1" x14ac:dyDescent="0.25">
      <c r="C117" s="136" t="s">
        <v>4596</v>
      </c>
      <c r="D117" s="133">
        <v>6</v>
      </c>
      <c r="E117" s="133" t="s">
        <v>4597</v>
      </c>
      <c r="F117" s="133">
        <v>133913</v>
      </c>
      <c r="G117" s="133">
        <v>172</v>
      </c>
      <c r="H117" s="133"/>
      <c r="I117" s="133">
        <v>1</v>
      </c>
      <c r="J117" s="133">
        <v>903</v>
      </c>
      <c r="K117" s="133">
        <v>36</v>
      </c>
      <c r="L117" s="133"/>
      <c r="M117" s="133"/>
      <c r="N117" s="133"/>
      <c r="O117" s="133" t="s">
        <v>2722</v>
      </c>
      <c r="P117" s="133" t="s">
        <v>4816</v>
      </c>
      <c r="Q117" s="166">
        <v>41207</v>
      </c>
      <c r="R117" s="210">
        <v>1.83</v>
      </c>
      <c r="S117" s="1">
        <v>92</v>
      </c>
      <c r="T117" s="1" t="s">
        <v>4561</v>
      </c>
      <c r="U117" s="1">
        <v>78</v>
      </c>
      <c r="V117" s="1">
        <v>12048</v>
      </c>
      <c r="W117" s="1">
        <v>92</v>
      </c>
      <c r="X117" s="1" t="s">
        <v>2584</v>
      </c>
      <c r="Y117" s="1">
        <v>78</v>
      </c>
      <c r="Z117" s="1" t="s">
        <v>4561</v>
      </c>
      <c r="AA117" s="183">
        <f t="shared" si="16"/>
        <v>50.520432738461544</v>
      </c>
      <c r="AB117" s="183">
        <f t="shared" si="17"/>
        <v>107.819134304</v>
      </c>
      <c r="AC117" s="183">
        <f t="shared" si="18"/>
        <v>3.5693784000000006</v>
      </c>
      <c r="AD117" s="183">
        <f t="shared" si="19"/>
        <v>2.6117678496000005</v>
      </c>
      <c r="AE117" s="183">
        <f t="shared" si="20"/>
        <v>1553.16</v>
      </c>
    </row>
    <row r="118" spans="1:32" ht="13.5" thickBot="1" x14ac:dyDescent="0.25">
      <c r="C118" s="136" t="s">
        <v>4596</v>
      </c>
      <c r="D118" s="133">
        <v>7</v>
      </c>
      <c r="E118" s="133" t="s">
        <v>4597</v>
      </c>
      <c r="F118" s="133">
        <v>133913</v>
      </c>
      <c r="G118" s="133">
        <v>172</v>
      </c>
      <c r="H118" s="133"/>
      <c r="I118" s="133">
        <v>1</v>
      </c>
      <c r="J118" s="133">
        <v>807</v>
      </c>
      <c r="K118" s="133">
        <v>36</v>
      </c>
      <c r="L118" s="133"/>
      <c r="M118" s="133"/>
      <c r="N118" s="133"/>
      <c r="O118" s="133" t="s">
        <v>2722</v>
      </c>
      <c r="P118" s="133" t="s">
        <v>4807</v>
      </c>
      <c r="Q118" s="166">
        <v>41221</v>
      </c>
      <c r="R118" s="528">
        <v>1.83</v>
      </c>
      <c r="S118" s="1">
        <v>92</v>
      </c>
      <c r="T118" s="1" t="s">
        <v>4561</v>
      </c>
      <c r="U118" s="1">
        <v>78</v>
      </c>
      <c r="V118" s="1">
        <v>12048</v>
      </c>
      <c r="W118" s="1">
        <v>92</v>
      </c>
      <c r="X118" s="1" t="s">
        <v>2584</v>
      </c>
      <c r="Y118" s="1">
        <v>78</v>
      </c>
      <c r="Z118" s="1" t="s">
        <v>4561</v>
      </c>
      <c r="AA118" s="183">
        <f t="shared" si="16"/>
        <v>45.149489723076925</v>
      </c>
      <c r="AB118" s="183">
        <f t="shared" si="17"/>
        <v>96.356634975999995</v>
      </c>
      <c r="AC118" s="183">
        <f t="shared" si="18"/>
        <v>3.1899096</v>
      </c>
      <c r="AD118" s="183">
        <f t="shared" si="19"/>
        <v>2.3341048224000001</v>
      </c>
      <c r="AE118" s="183">
        <f t="shared" si="20"/>
        <v>1388.04</v>
      </c>
    </row>
    <row r="119" spans="1:32" x14ac:dyDescent="0.2">
      <c r="A119" s="327"/>
      <c r="B119" s="287"/>
      <c r="C119" s="287"/>
      <c r="D119" s="287"/>
      <c r="E119" s="288"/>
      <c r="F119" s="289" t="s">
        <v>3652</v>
      </c>
      <c r="G119" s="288"/>
      <c r="H119" s="288"/>
      <c r="I119" s="288"/>
      <c r="J119" s="288"/>
      <c r="K119" s="288"/>
      <c r="L119" s="288"/>
      <c r="M119" s="288"/>
      <c r="N119" s="288"/>
      <c r="O119" s="288"/>
      <c r="P119" s="288"/>
      <c r="Q119" s="290"/>
      <c r="Z119" s="183"/>
      <c r="AA119" s="183"/>
      <c r="AB119"/>
      <c r="AC119"/>
      <c r="AD119" s="1"/>
    </row>
    <row r="120" spans="1:32" x14ac:dyDescent="0.2">
      <c r="A120" s="414"/>
      <c r="B120" s="243"/>
      <c r="C120" s="243"/>
      <c r="D120" s="356"/>
      <c r="E120" s="245"/>
      <c r="F120" s="540" t="s">
        <v>4598</v>
      </c>
      <c r="G120" s="245"/>
      <c r="H120" s="245"/>
      <c r="I120" s="245"/>
      <c r="J120" s="245"/>
      <c r="K120" s="245"/>
      <c r="L120" s="245"/>
      <c r="M120" s="245"/>
      <c r="N120" s="245"/>
      <c r="O120" s="245"/>
      <c r="P120" s="245"/>
      <c r="Q120" s="247"/>
      <c r="AA120" s="183"/>
      <c r="AB120" s="183"/>
      <c r="AE120" s="183"/>
    </row>
    <row r="121" spans="1:32" x14ac:dyDescent="0.2">
      <c r="A121" s="546"/>
      <c r="B121" s="547"/>
      <c r="C121" s="316"/>
      <c r="D121" s="316"/>
      <c r="E121" s="543">
        <v>41276</v>
      </c>
      <c r="F121" s="548" t="s">
        <v>4599</v>
      </c>
      <c r="G121" s="545"/>
      <c r="H121" s="545"/>
      <c r="I121" s="545"/>
      <c r="J121" s="545"/>
      <c r="K121" s="545"/>
      <c r="L121" s="545"/>
      <c r="M121" s="545"/>
      <c r="N121" s="545"/>
      <c r="O121" s="545"/>
      <c r="P121" s="319"/>
      <c r="Q121" s="320"/>
    </row>
    <row r="122" spans="1:32" s="2" customFormat="1" x14ac:dyDescent="0.2">
      <c r="A122" s="133" t="s">
        <v>4600</v>
      </c>
      <c r="B122" s="133">
        <v>42</v>
      </c>
      <c r="C122" s="136" t="s">
        <v>4601</v>
      </c>
      <c r="D122" s="136" t="s">
        <v>4898</v>
      </c>
      <c r="E122" s="133">
        <v>200004</v>
      </c>
      <c r="F122" s="133">
        <v>136900</v>
      </c>
      <c r="G122" s="133">
        <v>165</v>
      </c>
      <c r="H122" s="133">
        <v>174</v>
      </c>
      <c r="I122" s="133">
        <v>1</v>
      </c>
      <c r="J122" s="133">
        <v>903</v>
      </c>
      <c r="K122" s="133">
        <v>33</v>
      </c>
      <c r="L122" s="133">
        <v>903</v>
      </c>
      <c r="M122" s="133" t="s">
        <v>1380</v>
      </c>
      <c r="N122" s="133"/>
      <c r="O122" s="133" t="s">
        <v>2614</v>
      </c>
      <c r="P122" s="133" t="s">
        <v>663</v>
      </c>
      <c r="Q122" s="166">
        <v>41295</v>
      </c>
      <c r="R122" s="1">
        <v>1.83</v>
      </c>
      <c r="S122" s="1">
        <v>92</v>
      </c>
      <c r="T122" s="1" t="s">
        <v>4561</v>
      </c>
      <c r="U122" s="1">
        <v>78</v>
      </c>
      <c r="V122" s="1">
        <v>12048</v>
      </c>
      <c r="W122" s="1">
        <v>92</v>
      </c>
      <c r="X122" s="1" t="s">
        <v>2584</v>
      </c>
      <c r="Y122" s="1">
        <v>78</v>
      </c>
      <c r="Z122" s="1" t="s">
        <v>4561</v>
      </c>
      <c r="AA122" s="183">
        <f t="shared" ref="AA122:AA135" si="21">(K122*100*J122*I122)/13*12*R122/10000*S122/1000</f>
        <v>46.310396676923077</v>
      </c>
      <c r="AB122" s="183">
        <f t="shared" ref="AB122:AB135" si="22">V122/36*35*J122*I122*1.108/10000*W122/1000</f>
        <v>107.819134304</v>
      </c>
      <c r="AC122" s="183">
        <f t="shared" ref="AC122:AC135" si="23">(K122*100*J122*I122)/13*R122/10000*U122/1000</f>
        <v>3.2719302000000003</v>
      </c>
      <c r="AD122" s="183">
        <f t="shared" ref="AD122:AD135" si="24">V122/36*J122*I122*1.108/10000*Y122/1000</f>
        <v>2.6117678496000005</v>
      </c>
      <c r="AE122" s="183">
        <f t="shared" ref="AE122:AE134" si="25">J122*I122*(G122/100)</f>
        <v>1489.9499999999998</v>
      </c>
      <c r="AF122" s="549"/>
    </row>
    <row r="123" spans="1:32" s="1" customFormat="1" x14ac:dyDescent="0.2">
      <c r="A123" s="133" t="s">
        <v>4600</v>
      </c>
      <c r="B123" s="133">
        <v>42</v>
      </c>
      <c r="C123" s="136" t="s">
        <v>4601</v>
      </c>
      <c r="D123" s="136" t="s">
        <v>4899</v>
      </c>
      <c r="E123" s="133">
        <v>200004</v>
      </c>
      <c r="F123" s="133">
        <v>136900</v>
      </c>
      <c r="G123" s="133">
        <v>165</v>
      </c>
      <c r="H123" s="133">
        <v>174</v>
      </c>
      <c r="I123" s="133">
        <v>1</v>
      </c>
      <c r="J123" s="133">
        <v>302</v>
      </c>
      <c r="K123" s="133">
        <v>33</v>
      </c>
      <c r="L123" s="133">
        <v>302</v>
      </c>
      <c r="M123" s="133" t="s">
        <v>1380</v>
      </c>
      <c r="N123" s="133">
        <v>2</v>
      </c>
      <c r="O123" s="133" t="s">
        <v>2614</v>
      </c>
      <c r="P123" s="133" t="s">
        <v>4804</v>
      </c>
      <c r="Q123" s="166">
        <v>41296</v>
      </c>
      <c r="R123" s="1">
        <v>1.83</v>
      </c>
      <c r="S123" s="1">
        <v>92</v>
      </c>
      <c r="T123" s="1" t="s">
        <v>4561</v>
      </c>
      <c r="U123" s="1">
        <v>78</v>
      </c>
      <c r="V123" s="1">
        <v>12048</v>
      </c>
      <c r="W123" s="1">
        <v>92</v>
      </c>
      <c r="X123" s="1" t="s">
        <v>2584</v>
      </c>
      <c r="Y123" s="1">
        <v>78</v>
      </c>
      <c r="Z123" s="1" t="s">
        <v>4561</v>
      </c>
      <c r="AA123" s="183">
        <f t="shared" si="21"/>
        <v>15.488083938461539</v>
      </c>
      <c r="AB123" s="183">
        <f t="shared" si="22"/>
        <v>36.059112469333343</v>
      </c>
      <c r="AC123" s="183">
        <f t="shared" si="23"/>
        <v>1.0942668000000002</v>
      </c>
      <c r="AD123" s="183">
        <f t="shared" si="24"/>
        <v>0.87348160640000017</v>
      </c>
      <c r="AE123" s="183">
        <f t="shared" si="25"/>
        <v>498.29999999999995</v>
      </c>
    </row>
    <row r="124" spans="1:32" s="1" customFormat="1" ht="13.5" thickBot="1" x14ac:dyDescent="0.25">
      <c r="A124" s="492" t="s">
        <v>4602</v>
      </c>
      <c r="B124" s="136" t="s">
        <v>4603</v>
      </c>
      <c r="C124" s="136" t="s">
        <v>4601</v>
      </c>
      <c r="D124" s="492" t="s">
        <v>4230</v>
      </c>
      <c r="E124" s="492">
        <v>1500000</v>
      </c>
      <c r="F124" s="492">
        <v>133913</v>
      </c>
      <c r="G124" s="492" t="s">
        <v>3655</v>
      </c>
      <c r="H124" s="492">
        <v>174</v>
      </c>
      <c r="I124" s="12">
        <v>1</v>
      </c>
      <c r="J124" s="492">
        <v>903</v>
      </c>
      <c r="K124" s="492">
        <v>36</v>
      </c>
      <c r="L124" s="492">
        <v>5400</v>
      </c>
      <c r="M124" s="492" t="s">
        <v>4604</v>
      </c>
      <c r="N124" s="492" t="s">
        <v>780</v>
      </c>
      <c r="O124" s="492" t="s">
        <v>4605</v>
      </c>
      <c r="P124" s="136" t="s">
        <v>4804</v>
      </c>
      <c r="Q124" s="166">
        <v>41303</v>
      </c>
      <c r="R124" s="210">
        <v>1.83</v>
      </c>
      <c r="S124" s="1">
        <v>92</v>
      </c>
      <c r="T124" s="1" t="s">
        <v>4561</v>
      </c>
      <c r="U124" s="1">
        <v>78</v>
      </c>
      <c r="V124" s="1">
        <v>12048</v>
      </c>
      <c r="W124" s="1">
        <v>92</v>
      </c>
      <c r="X124" s="1" t="s">
        <v>2584</v>
      </c>
      <c r="Y124" s="1">
        <v>78</v>
      </c>
      <c r="Z124" s="1" t="s">
        <v>4561</v>
      </c>
      <c r="AA124" s="183">
        <f t="shared" si="21"/>
        <v>50.520432738461544</v>
      </c>
      <c r="AB124" s="183">
        <f t="shared" si="22"/>
        <v>107.819134304</v>
      </c>
      <c r="AC124" s="183">
        <f t="shared" si="23"/>
        <v>3.5693784000000006</v>
      </c>
      <c r="AD124" s="183">
        <f t="shared" si="24"/>
        <v>2.6117678496000005</v>
      </c>
      <c r="AE124" s="183">
        <f t="shared" si="25"/>
        <v>1462.8600000000001</v>
      </c>
    </row>
    <row r="125" spans="1:32" x14ac:dyDescent="0.2">
      <c r="A125" s="136" t="s">
        <v>4602</v>
      </c>
      <c r="B125" s="136" t="s">
        <v>4603</v>
      </c>
      <c r="C125" s="136" t="s">
        <v>4601</v>
      </c>
      <c r="D125" s="136" t="s">
        <v>4606</v>
      </c>
      <c r="E125" s="136" t="s">
        <v>4607</v>
      </c>
      <c r="F125" s="136">
        <v>133913</v>
      </c>
      <c r="G125" s="136" t="s">
        <v>3655</v>
      </c>
      <c r="H125" s="136">
        <v>174</v>
      </c>
      <c r="I125" s="136" t="s">
        <v>4833</v>
      </c>
      <c r="J125" s="136" t="s">
        <v>4608</v>
      </c>
      <c r="K125" s="136">
        <v>36</v>
      </c>
      <c r="L125" s="136">
        <v>5400</v>
      </c>
      <c r="M125" s="136" t="s">
        <v>4604</v>
      </c>
      <c r="N125" s="136" t="s">
        <v>780</v>
      </c>
      <c r="O125" s="136" t="s">
        <v>4605</v>
      </c>
      <c r="P125" s="136" t="s">
        <v>4804</v>
      </c>
      <c r="Q125" s="166">
        <v>41310</v>
      </c>
      <c r="R125" s="1">
        <v>1.83</v>
      </c>
      <c r="S125" s="1">
        <v>92</v>
      </c>
      <c r="T125" s="1" t="s">
        <v>4561</v>
      </c>
      <c r="U125" s="1">
        <v>78</v>
      </c>
      <c r="V125" s="1">
        <v>12048</v>
      </c>
      <c r="W125" s="1">
        <v>92</v>
      </c>
      <c r="X125" s="1" t="s">
        <v>2584</v>
      </c>
      <c r="Y125" s="1">
        <v>78</v>
      </c>
      <c r="Z125" s="1" t="s">
        <v>4561</v>
      </c>
      <c r="AA125" s="183">
        <f t="shared" si="21"/>
        <v>50.520432738461544</v>
      </c>
      <c r="AB125" s="183">
        <f t="shared" si="22"/>
        <v>107.819134304</v>
      </c>
      <c r="AC125" s="183">
        <f t="shared" si="23"/>
        <v>3.5693784000000006</v>
      </c>
      <c r="AD125" s="183">
        <f t="shared" si="24"/>
        <v>2.6117678496000005</v>
      </c>
      <c r="AE125" s="183">
        <f t="shared" si="25"/>
        <v>1462.8600000000001</v>
      </c>
    </row>
    <row r="126" spans="1:32" x14ac:dyDescent="0.2">
      <c r="A126" s="136" t="s">
        <v>4602</v>
      </c>
      <c r="B126" s="136" t="s">
        <v>4603</v>
      </c>
      <c r="C126" s="136" t="s">
        <v>4601</v>
      </c>
      <c r="D126" s="136" t="s">
        <v>4609</v>
      </c>
      <c r="E126" s="136" t="s">
        <v>4607</v>
      </c>
      <c r="F126" s="136">
        <v>133913</v>
      </c>
      <c r="G126" s="136" t="s">
        <v>3655</v>
      </c>
      <c r="H126" s="136">
        <v>174</v>
      </c>
      <c r="I126" s="136" t="s">
        <v>4833</v>
      </c>
      <c r="J126" s="136" t="s">
        <v>4608</v>
      </c>
      <c r="K126" s="136">
        <v>36</v>
      </c>
      <c r="L126" s="136">
        <v>5400</v>
      </c>
      <c r="M126" s="136" t="s">
        <v>4604</v>
      </c>
      <c r="N126" s="136" t="s">
        <v>780</v>
      </c>
      <c r="O126" s="136" t="s">
        <v>4605</v>
      </c>
      <c r="P126" s="136" t="s">
        <v>4807</v>
      </c>
      <c r="Q126" s="166">
        <v>41313</v>
      </c>
      <c r="R126" s="1">
        <v>1.83</v>
      </c>
      <c r="S126" s="1">
        <v>92</v>
      </c>
      <c r="T126" s="1" t="s">
        <v>4561</v>
      </c>
      <c r="U126" s="1">
        <v>78</v>
      </c>
      <c r="V126" s="1">
        <v>12048</v>
      </c>
      <c r="W126" s="1">
        <v>92</v>
      </c>
      <c r="X126" s="1" t="s">
        <v>2584</v>
      </c>
      <c r="Y126" s="1">
        <v>78</v>
      </c>
      <c r="Z126" s="1" t="s">
        <v>4561</v>
      </c>
      <c r="AA126" s="183">
        <f t="shared" si="21"/>
        <v>50.520432738461544</v>
      </c>
      <c r="AB126" s="183">
        <f t="shared" si="22"/>
        <v>107.819134304</v>
      </c>
      <c r="AC126" s="183">
        <f t="shared" si="23"/>
        <v>3.5693784000000006</v>
      </c>
      <c r="AD126" s="183">
        <f t="shared" si="24"/>
        <v>2.6117678496000005</v>
      </c>
      <c r="AE126" s="183">
        <f t="shared" si="25"/>
        <v>1462.8600000000001</v>
      </c>
    </row>
    <row r="127" spans="1:32" x14ac:dyDescent="0.2">
      <c r="A127" s="136" t="s">
        <v>4602</v>
      </c>
      <c r="B127" s="136" t="s">
        <v>4603</v>
      </c>
      <c r="C127" s="136" t="s">
        <v>4601</v>
      </c>
      <c r="D127" s="136" t="s">
        <v>4610</v>
      </c>
      <c r="E127" s="136" t="s">
        <v>4607</v>
      </c>
      <c r="F127" s="136">
        <v>133913</v>
      </c>
      <c r="G127" s="136" t="s">
        <v>3655</v>
      </c>
      <c r="H127" s="136">
        <v>174</v>
      </c>
      <c r="I127" s="136" t="s">
        <v>4833</v>
      </c>
      <c r="J127" s="136" t="s">
        <v>4608</v>
      </c>
      <c r="K127" s="136">
        <v>36</v>
      </c>
      <c r="L127" s="136">
        <v>5400</v>
      </c>
      <c r="M127" s="136" t="s">
        <v>4604</v>
      </c>
      <c r="N127" s="136" t="s">
        <v>780</v>
      </c>
      <c r="O127" s="136" t="s">
        <v>4605</v>
      </c>
      <c r="P127" s="136" t="s">
        <v>4807</v>
      </c>
      <c r="Q127" s="166">
        <v>41319</v>
      </c>
      <c r="R127" s="1">
        <v>1.83</v>
      </c>
      <c r="S127" s="1">
        <v>92</v>
      </c>
      <c r="T127" s="1" t="s">
        <v>4561</v>
      </c>
      <c r="U127" s="1">
        <v>78</v>
      </c>
      <c r="V127" s="1">
        <v>12048</v>
      </c>
      <c r="W127" s="1">
        <v>92</v>
      </c>
      <c r="X127" s="1" t="s">
        <v>2584</v>
      </c>
      <c r="Y127" s="1">
        <v>78</v>
      </c>
      <c r="Z127" s="1" t="s">
        <v>4561</v>
      </c>
      <c r="AA127" s="183">
        <f t="shared" si="21"/>
        <v>50.520432738461544</v>
      </c>
      <c r="AB127" s="183">
        <f t="shared" si="22"/>
        <v>107.819134304</v>
      </c>
      <c r="AC127" s="183">
        <f t="shared" si="23"/>
        <v>3.5693784000000006</v>
      </c>
      <c r="AD127" s="183">
        <f t="shared" si="24"/>
        <v>2.6117678496000005</v>
      </c>
      <c r="AE127" s="183">
        <f t="shared" si="25"/>
        <v>1462.8600000000001</v>
      </c>
    </row>
    <row r="128" spans="1:32" x14ac:dyDescent="0.2">
      <c r="A128" s="136" t="s">
        <v>4602</v>
      </c>
      <c r="B128" s="136" t="s">
        <v>4603</v>
      </c>
      <c r="C128" s="136" t="s">
        <v>4601</v>
      </c>
      <c r="D128" s="136" t="s">
        <v>3622</v>
      </c>
      <c r="E128" s="136" t="s">
        <v>4611</v>
      </c>
      <c r="F128" s="136">
        <v>133913</v>
      </c>
      <c r="G128" s="136" t="s">
        <v>3655</v>
      </c>
      <c r="H128" s="136">
        <v>174</v>
      </c>
      <c r="I128" s="136" t="s">
        <v>4833</v>
      </c>
      <c r="J128" s="136" t="s">
        <v>4612</v>
      </c>
      <c r="K128" s="136">
        <v>36</v>
      </c>
      <c r="L128" s="136">
        <v>5400</v>
      </c>
      <c r="M128" s="136" t="s">
        <v>4604</v>
      </c>
      <c r="N128" s="136" t="s">
        <v>780</v>
      </c>
      <c r="O128" s="136" t="s">
        <v>4605</v>
      </c>
      <c r="P128" s="136" t="s">
        <v>4807</v>
      </c>
      <c r="Q128" s="166">
        <v>41325</v>
      </c>
      <c r="R128" s="1">
        <v>1.83</v>
      </c>
      <c r="S128" s="1">
        <v>92</v>
      </c>
      <c r="T128" s="1" t="s">
        <v>4561</v>
      </c>
      <c r="U128" s="1">
        <v>78</v>
      </c>
      <c r="V128" s="1">
        <v>12048</v>
      </c>
      <c r="W128" s="1">
        <v>92</v>
      </c>
      <c r="X128" s="1" t="s">
        <v>2584</v>
      </c>
      <c r="Y128" s="1">
        <v>78</v>
      </c>
      <c r="Z128" s="1" t="s">
        <v>4561</v>
      </c>
      <c r="AA128" s="183">
        <f t="shared" si="21"/>
        <v>41.960492307692306</v>
      </c>
      <c r="AB128" s="183">
        <f t="shared" si="22"/>
        <v>89.550775999999999</v>
      </c>
      <c r="AC128" s="183">
        <f t="shared" si="23"/>
        <v>2.9646000000000003</v>
      </c>
      <c r="AD128" s="183">
        <f t="shared" si="24"/>
        <v>2.1692423999999999</v>
      </c>
      <c r="AE128" s="183">
        <f t="shared" si="25"/>
        <v>1215</v>
      </c>
    </row>
    <row r="129" spans="1:31" x14ac:dyDescent="0.2">
      <c r="A129" s="546"/>
      <c r="B129" s="547"/>
      <c r="C129" s="444"/>
      <c r="D129" s="444"/>
      <c r="E129" s="550">
        <v>41323</v>
      </c>
      <c r="F129" s="551" t="s">
        <v>4613</v>
      </c>
      <c r="G129" s="552"/>
      <c r="H129" s="552"/>
      <c r="I129" s="552"/>
      <c r="J129" s="552"/>
      <c r="K129" s="552"/>
      <c r="L129" s="553" t="s">
        <v>4614</v>
      </c>
      <c r="M129" s="552"/>
      <c r="N129" s="552"/>
      <c r="O129" s="552"/>
      <c r="P129" s="447"/>
      <c r="Q129" s="448"/>
      <c r="R129" s="1">
        <v>1.83</v>
      </c>
      <c r="S129" s="1">
        <v>92</v>
      </c>
      <c r="T129" s="1" t="s">
        <v>4561</v>
      </c>
      <c r="U129" s="1">
        <v>78</v>
      </c>
      <c r="V129" s="1">
        <v>12048</v>
      </c>
      <c r="W129" s="1">
        <v>92</v>
      </c>
      <c r="X129" s="1" t="s">
        <v>2584</v>
      </c>
      <c r="Y129" s="1">
        <v>78</v>
      </c>
      <c r="Z129" s="1" t="s">
        <v>4561</v>
      </c>
      <c r="AA129" s="183">
        <f t="shared" si="21"/>
        <v>0</v>
      </c>
      <c r="AB129" s="183">
        <f t="shared" si="22"/>
        <v>0</v>
      </c>
      <c r="AC129" s="183">
        <f t="shared" si="23"/>
        <v>0</v>
      </c>
      <c r="AD129" s="183">
        <f t="shared" si="24"/>
        <v>0</v>
      </c>
      <c r="AE129" s="183">
        <f t="shared" si="25"/>
        <v>0</v>
      </c>
    </row>
    <row r="130" spans="1:31" ht="13.5" thickBot="1" x14ac:dyDescent="0.25">
      <c r="A130" s="136" t="s">
        <v>4602</v>
      </c>
      <c r="B130" s="136" t="s">
        <v>4603</v>
      </c>
      <c r="C130" s="136" t="s">
        <v>4615</v>
      </c>
      <c r="D130" s="136" t="s">
        <v>4833</v>
      </c>
      <c r="E130" s="136" t="s">
        <v>4611</v>
      </c>
      <c r="F130" s="136">
        <v>133913</v>
      </c>
      <c r="G130" s="136" t="s">
        <v>3655</v>
      </c>
      <c r="H130" s="136">
        <v>174</v>
      </c>
      <c r="I130" s="136" t="s">
        <v>4833</v>
      </c>
      <c r="J130" s="136" t="s">
        <v>4608</v>
      </c>
      <c r="K130" s="136">
        <v>36</v>
      </c>
      <c r="L130" s="136">
        <v>5400</v>
      </c>
      <c r="M130" s="136" t="s">
        <v>4604</v>
      </c>
      <c r="N130" s="136" t="s">
        <v>780</v>
      </c>
      <c r="O130" s="136" t="s">
        <v>4605</v>
      </c>
      <c r="P130" s="136" t="s">
        <v>4616</v>
      </c>
      <c r="Q130" s="166">
        <v>41332</v>
      </c>
      <c r="R130" s="210">
        <v>1.83</v>
      </c>
      <c r="S130" s="1">
        <v>92</v>
      </c>
      <c r="T130" s="1" t="s">
        <v>4561</v>
      </c>
      <c r="U130" s="1">
        <v>78</v>
      </c>
      <c r="V130" s="1">
        <v>12048</v>
      </c>
      <c r="W130" s="1">
        <v>92</v>
      </c>
      <c r="X130" s="1" t="s">
        <v>2584</v>
      </c>
      <c r="Y130" s="1">
        <v>78</v>
      </c>
      <c r="Z130" s="1" t="s">
        <v>4561</v>
      </c>
      <c r="AA130" s="183">
        <f t="shared" si="21"/>
        <v>50.520432738461544</v>
      </c>
      <c r="AB130" s="183">
        <f t="shared" si="22"/>
        <v>107.819134304</v>
      </c>
      <c r="AC130" s="183">
        <f t="shared" si="23"/>
        <v>3.5693784000000006</v>
      </c>
      <c r="AD130" s="183">
        <f t="shared" si="24"/>
        <v>2.6117678496000005</v>
      </c>
      <c r="AE130" s="183">
        <f t="shared" si="25"/>
        <v>1462.8600000000001</v>
      </c>
    </row>
    <row r="131" spans="1:31" x14ac:dyDescent="0.2">
      <c r="A131" s="135"/>
      <c r="B131" s="133">
        <v>42</v>
      </c>
      <c r="C131" s="136" t="s">
        <v>4615</v>
      </c>
      <c r="D131" s="136" t="s">
        <v>1634</v>
      </c>
      <c r="E131" s="133"/>
      <c r="F131" s="133">
        <v>136900</v>
      </c>
      <c r="G131" s="133">
        <v>162</v>
      </c>
      <c r="H131" s="133">
        <v>174</v>
      </c>
      <c r="I131" s="133">
        <v>1</v>
      </c>
      <c r="J131" s="133">
        <v>903</v>
      </c>
      <c r="K131" s="133">
        <v>33</v>
      </c>
      <c r="L131" s="135"/>
      <c r="M131" s="135"/>
      <c r="N131" s="133"/>
      <c r="O131" s="133" t="s">
        <v>2722</v>
      </c>
      <c r="P131" s="133" t="s">
        <v>4816</v>
      </c>
      <c r="Q131" s="166">
        <v>41381</v>
      </c>
      <c r="R131" s="1">
        <v>1.83</v>
      </c>
      <c r="S131" s="1">
        <v>92</v>
      </c>
      <c r="T131" s="1" t="s">
        <v>4561</v>
      </c>
      <c r="U131" s="1">
        <v>78</v>
      </c>
      <c r="V131" s="1">
        <v>12048</v>
      </c>
      <c r="W131" s="1">
        <v>92</v>
      </c>
      <c r="X131" s="1" t="s">
        <v>2584</v>
      </c>
      <c r="Y131" s="1">
        <v>78</v>
      </c>
      <c r="Z131" s="1" t="s">
        <v>4561</v>
      </c>
      <c r="AA131" s="183">
        <f t="shared" si="21"/>
        <v>46.310396676923077</v>
      </c>
      <c r="AB131" s="183">
        <f t="shared" si="22"/>
        <v>107.819134304</v>
      </c>
      <c r="AC131" s="183">
        <f t="shared" si="23"/>
        <v>3.2719302000000003</v>
      </c>
      <c r="AD131" s="183">
        <f t="shared" si="24"/>
        <v>2.6117678496000005</v>
      </c>
      <c r="AE131" s="183">
        <f t="shared" si="25"/>
        <v>1462.8600000000001</v>
      </c>
    </row>
    <row r="132" spans="1:31" ht="13.5" thickBot="1" x14ac:dyDescent="0.25">
      <c r="A132" s="135"/>
      <c r="B132" s="133">
        <v>42</v>
      </c>
      <c r="C132" s="136" t="s">
        <v>4615</v>
      </c>
      <c r="D132" s="136" t="s">
        <v>2726</v>
      </c>
      <c r="E132" s="133"/>
      <c r="F132" s="133">
        <v>136900</v>
      </c>
      <c r="G132" s="133">
        <v>162</v>
      </c>
      <c r="H132" s="133">
        <v>174</v>
      </c>
      <c r="I132" s="133">
        <v>1</v>
      </c>
      <c r="J132" s="133">
        <v>903</v>
      </c>
      <c r="K132" s="133">
        <v>33</v>
      </c>
      <c r="L132" s="135"/>
      <c r="M132" s="135"/>
      <c r="N132" s="133"/>
      <c r="O132" s="133" t="s">
        <v>2722</v>
      </c>
      <c r="P132" s="133" t="s">
        <v>4804</v>
      </c>
      <c r="Q132" s="166">
        <v>41386</v>
      </c>
      <c r="R132" s="210">
        <v>1.83</v>
      </c>
      <c r="S132" s="1">
        <v>92</v>
      </c>
      <c r="T132" s="1" t="s">
        <v>4561</v>
      </c>
      <c r="U132" s="1">
        <v>78</v>
      </c>
      <c r="V132" s="1">
        <v>12048</v>
      </c>
      <c r="W132" s="1">
        <v>92</v>
      </c>
      <c r="X132" s="1" t="s">
        <v>2584</v>
      </c>
      <c r="Y132" s="1">
        <v>78</v>
      </c>
      <c r="Z132" s="1" t="s">
        <v>4561</v>
      </c>
      <c r="AA132" s="183">
        <f t="shared" si="21"/>
        <v>46.310396676923077</v>
      </c>
      <c r="AB132" s="183">
        <f t="shared" si="22"/>
        <v>107.819134304</v>
      </c>
      <c r="AC132" s="183">
        <f t="shared" si="23"/>
        <v>3.2719302000000003</v>
      </c>
      <c r="AD132" s="183">
        <f t="shared" si="24"/>
        <v>2.6117678496000005</v>
      </c>
      <c r="AE132" s="183">
        <f t="shared" si="25"/>
        <v>1462.8600000000001</v>
      </c>
    </row>
    <row r="133" spans="1:31" x14ac:dyDescent="0.2">
      <c r="B133" s="133">
        <v>42</v>
      </c>
      <c r="C133" s="136" t="s">
        <v>4615</v>
      </c>
      <c r="D133" s="136" t="s">
        <v>1641</v>
      </c>
      <c r="E133" s="133"/>
      <c r="F133" s="133">
        <v>136900</v>
      </c>
      <c r="G133" s="133">
        <v>162</v>
      </c>
      <c r="H133" s="133">
        <v>174</v>
      </c>
      <c r="I133" s="133">
        <v>1</v>
      </c>
      <c r="J133" s="133">
        <v>903</v>
      </c>
      <c r="K133" s="133">
        <v>33</v>
      </c>
      <c r="L133" s="135"/>
      <c r="M133" s="135"/>
      <c r="N133" s="133"/>
      <c r="O133" s="133" t="s">
        <v>2722</v>
      </c>
      <c r="P133" s="133" t="s">
        <v>4804</v>
      </c>
      <c r="Q133" s="166">
        <v>41397</v>
      </c>
      <c r="R133" s="1">
        <v>1.83</v>
      </c>
      <c r="S133" s="1">
        <v>92</v>
      </c>
      <c r="T133" s="1" t="s">
        <v>4561</v>
      </c>
      <c r="U133" s="1">
        <v>78</v>
      </c>
      <c r="V133" s="1">
        <v>12048</v>
      </c>
      <c r="W133" s="1">
        <v>92</v>
      </c>
      <c r="X133" s="1" t="s">
        <v>2584</v>
      </c>
      <c r="Y133" s="1">
        <v>78</v>
      </c>
      <c r="Z133" s="1" t="s">
        <v>4561</v>
      </c>
      <c r="AA133" s="183">
        <f t="shared" si="21"/>
        <v>46.310396676923077</v>
      </c>
      <c r="AB133" s="183">
        <f t="shared" si="22"/>
        <v>107.819134304</v>
      </c>
      <c r="AC133" s="183">
        <f t="shared" si="23"/>
        <v>3.2719302000000003</v>
      </c>
      <c r="AD133" s="183">
        <f t="shared" si="24"/>
        <v>2.6117678496000005</v>
      </c>
      <c r="AE133" s="183">
        <f t="shared" si="25"/>
        <v>1462.8600000000001</v>
      </c>
    </row>
    <row r="134" spans="1:31" ht="13.5" thickBot="1" x14ac:dyDescent="0.25">
      <c r="B134" s="133">
        <v>42</v>
      </c>
      <c r="C134" s="136" t="s">
        <v>4615</v>
      </c>
      <c r="D134" s="136" t="s">
        <v>3704</v>
      </c>
      <c r="E134" s="133"/>
      <c r="F134" s="133">
        <v>136900</v>
      </c>
      <c r="G134" s="133">
        <v>162</v>
      </c>
      <c r="H134" s="133">
        <v>174</v>
      </c>
      <c r="I134" s="133">
        <v>1</v>
      </c>
      <c r="J134" s="133">
        <v>902</v>
      </c>
      <c r="K134" s="133">
        <v>33</v>
      </c>
      <c r="M134" s="135"/>
      <c r="N134" s="133"/>
      <c r="O134" s="133" t="s">
        <v>2722</v>
      </c>
      <c r="P134" s="133" t="s">
        <v>4807</v>
      </c>
      <c r="Q134" s="166">
        <v>41407</v>
      </c>
      <c r="R134" s="210">
        <v>1.83</v>
      </c>
      <c r="S134" s="1">
        <v>92</v>
      </c>
      <c r="T134" s="1" t="s">
        <v>4561</v>
      </c>
      <c r="U134" s="1">
        <v>78</v>
      </c>
      <c r="V134" s="1">
        <v>12048</v>
      </c>
      <c r="W134" s="1">
        <v>92</v>
      </c>
      <c r="X134" s="1" t="s">
        <v>2584</v>
      </c>
      <c r="Y134" s="1">
        <v>78</v>
      </c>
      <c r="Z134" s="1" t="s">
        <v>4561</v>
      </c>
      <c r="AA134" s="183">
        <f t="shared" si="21"/>
        <v>46.259111630769233</v>
      </c>
      <c r="AB134" s="183">
        <f t="shared" si="22"/>
        <v>107.69973326933336</v>
      </c>
      <c r="AC134" s="183">
        <f t="shared" si="23"/>
        <v>3.2683068000000004</v>
      </c>
      <c r="AD134" s="183">
        <f t="shared" si="24"/>
        <v>2.6088755264000003</v>
      </c>
      <c r="AE134" s="183">
        <f t="shared" si="25"/>
        <v>1461.24</v>
      </c>
    </row>
    <row r="135" spans="1:31" x14ac:dyDescent="0.2">
      <c r="B135" s="133">
        <v>42</v>
      </c>
      <c r="C135" s="136" t="s">
        <v>4615</v>
      </c>
      <c r="D135" s="136" t="s">
        <v>1645</v>
      </c>
      <c r="E135" s="133"/>
      <c r="F135" s="133">
        <v>136900</v>
      </c>
      <c r="G135" s="133">
        <v>160</v>
      </c>
      <c r="H135" s="133">
        <v>173</v>
      </c>
      <c r="I135" s="133">
        <v>1</v>
      </c>
      <c r="J135" s="133">
        <v>1118</v>
      </c>
      <c r="K135" s="133">
        <v>33</v>
      </c>
      <c r="L135" s="135"/>
      <c r="M135" s="135"/>
      <c r="N135" s="133"/>
      <c r="O135" s="135" t="s">
        <v>2722</v>
      </c>
      <c r="P135" s="133" t="s">
        <v>4807</v>
      </c>
      <c r="Q135" s="166">
        <v>41411</v>
      </c>
      <c r="R135" s="1">
        <v>1.83</v>
      </c>
      <c r="S135" s="1">
        <v>92</v>
      </c>
      <c r="T135" s="1" t="s">
        <v>4561</v>
      </c>
      <c r="U135" s="1">
        <v>78</v>
      </c>
      <c r="V135" s="1">
        <v>12048</v>
      </c>
      <c r="W135" s="1">
        <v>92</v>
      </c>
      <c r="X135" s="1" t="s">
        <v>2584</v>
      </c>
      <c r="Y135" s="1">
        <v>78</v>
      </c>
      <c r="Z135" s="1" t="s">
        <v>4561</v>
      </c>
      <c r="AA135" s="183">
        <f t="shared" si="21"/>
        <v>57.336681599999999</v>
      </c>
      <c r="AB135" s="183">
        <f t="shared" si="22"/>
        <v>133.49035675733336</v>
      </c>
      <c r="AC135" s="183">
        <f t="shared" si="23"/>
        <v>4.0509612000000006</v>
      </c>
      <c r="AD135" s="183">
        <f t="shared" si="24"/>
        <v>3.2336173376000006</v>
      </c>
      <c r="AE135" s="183">
        <f>J135*I135*(G135/100)</f>
        <v>1788.8000000000002</v>
      </c>
    </row>
    <row r="136" spans="1:31" x14ac:dyDescent="0.2">
      <c r="A136" s="7240" t="s">
        <v>4453</v>
      </c>
      <c r="B136" s="7240"/>
      <c r="C136" s="7240"/>
      <c r="D136" s="7240"/>
      <c r="E136" s="7240"/>
      <c r="F136" s="7240"/>
      <c r="G136" s="7240"/>
      <c r="H136" s="7240"/>
      <c r="I136" s="7240"/>
      <c r="J136" s="7240"/>
      <c r="K136" s="7240"/>
      <c r="L136" s="7240"/>
      <c r="M136" s="7240"/>
      <c r="N136" s="7240"/>
      <c r="O136" s="7240"/>
      <c r="P136" s="7240"/>
      <c r="Q136" s="7241"/>
      <c r="AA136" s="183"/>
      <c r="AB136" s="183"/>
      <c r="AE136" s="183"/>
    </row>
    <row r="137" spans="1:31" x14ac:dyDescent="0.2">
      <c r="B137" s="133">
        <v>42</v>
      </c>
      <c r="C137" s="136" t="s">
        <v>2720</v>
      </c>
      <c r="D137" s="133">
        <v>1</v>
      </c>
      <c r="E137" s="136"/>
      <c r="F137" s="133">
        <v>136900</v>
      </c>
      <c r="G137" s="136" t="s">
        <v>3001</v>
      </c>
      <c r="H137" s="133">
        <v>172</v>
      </c>
      <c r="I137" s="133">
        <v>1</v>
      </c>
      <c r="J137" s="133">
        <v>903</v>
      </c>
      <c r="K137" s="133">
        <v>33</v>
      </c>
      <c r="L137" s="133"/>
      <c r="M137" s="133" t="s">
        <v>1380</v>
      </c>
      <c r="N137" s="136"/>
      <c r="O137" s="133" t="s">
        <v>2722</v>
      </c>
      <c r="P137" s="133" t="s">
        <v>4816</v>
      </c>
      <c r="Q137" s="166">
        <v>41443</v>
      </c>
      <c r="R137" s="1">
        <v>1.83</v>
      </c>
      <c r="S137" s="1">
        <v>92</v>
      </c>
      <c r="T137" s="1" t="s">
        <v>4561</v>
      </c>
      <c r="U137" s="1">
        <v>78</v>
      </c>
      <c r="V137" s="1">
        <v>12048</v>
      </c>
      <c r="W137" s="1">
        <v>92</v>
      </c>
      <c r="X137" s="1" t="s">
        <v>2584</v>
      </c>
      <c r="Y137" s="1">
        <v>78</v>
      </c>
      <c r="Z137" s="1" t="s">
        <v>4561</v>
      </c>
      <c r="AA137" s="183">
        <f t="shared" ref="AA137:AA143" si="26">(K137*100*J137*I137)/13*12*R137/10000*S137/1000</f>
        <v>46.310396676923077</v>
      </c>
      <c r="AB137" s="183">
        <f t="shared" ref="AB137:AB143" si="27">V137/36*35*J137*I137*1.108/10000*W137/1000</f>
        <v>107.819134304</v>
      </c>
      <c r="AC137" s="183">
        <f t="shared" ref="AC137:AC143" si="28">(K137*100*J137*I137)/13*R137/10000*U137/1000</f>
        <v>3.2719302000000003</v>
      </c>
      <c r="AD137" s="183">
        <f t="shared" ref="AD137:AD143" si="29">V137/36*J137*I137*1.108/10000*Y137/1000</f>
        <v>2.6117678496000005</v>
      </c>
      <c r="AE137" s="183">
        <f t="shared" ref="AE137:AE143" si="30">J137*I137*(G137/100)</f>
        <v>1535.1</v>
      </c>
    </row>
    <row r="138" spans="1:31" x14ac:dyDescent="0.2">
      <c r="B138" s="394">
        <v>42</v>
      </c>
      <c r="C138" s="336" t="s">
        <v>2720</v>
      </c>
      <c r="D138" s="394">
        <v>2</v>
      </c>
      <c r="E138" s="336"/>
      <c r="F138" s="394">
        <v>136900</v>
      </c>
      <c r="G138" s="336" t="s">
        <v>3001</v>
      </c>
      <c r="H138" s="394">
        <v>172</v>
      </c>
      <c r="I138" s="394">
        <v>1</v>
      </c>
      <c r="J138" s="394">
        <v>903</v>
      </c>
      <c r="K138" s="394">
        <v>33</v>
      </c>
      <c r="L138" s="394"/>
      <c r="M138" s="394" t="s">
        <v>1380</v>
      </c>
      <c r="N138" s="336"/>
      <c r="O138" s="394" t="s">
        <v>2722</v>
      </c>
      <c r="P138" s="394" t="s">
        <v>4804</v>
      </c>
      <c r="Q138" s="337">
        <v>41446</v>
      </c>
      <c r="R138" s="1">
        <v>1.83</v>
      </c>
      <c r="S138" s="1">
        <v>92</v>
      </c>
      <c r="T138" s="1" t="s">
        <v>4561</v>
      </c>
      <c r="U138" s="1">
        <v>78</v>
      </c>
      <c r="V138" s="1">
        <v>12048</v>
      </c>
      <c r="W138" s="1">
        <v>92</v>
      </c>
      <c r="X138" s="1" t="s">
        <v>2584</v>
      </c>
      <c r="Y138" s="1">
        <v>78</v>
      </c>
      <c r="Z138" s="1" t="s">
        <v>4561</v>
      </c>
      <c r="AA138" s="183">
        <f t="shared" si="26"/>
        <v>46.310396676923077</v>
      </c>
      <c r="AB138" s="183">
        <f t="shared" si="27"/>
        <v>107.819134304</v>
      </c>
      <c r="AC138" s="183">
        <f t="shared" si="28"/>
        <v>3.2719302000000003</v>
      </c>
      <c r="AD138" s="183">
        <f t="shared" si="29"/>
        <v>2.6117678496000005</v>
      </c>
      <c r="AE138" s="183">
        <f t="shared" si="30"/>
        <v>1535.1</v>
      </c>
    </row>
    <row r="139" spans="1:31" ht="13.5" thickBot="1" x14ac:dyDescent="0.25">
      <c r="B139" s="394">
        <v>42</v>
      </c>
      <c r="C139" s="336" t="s">
        <v>2720</v>
      </c>
      <c r="D139" s="394">
        <v>3</v>
      </c>
      <c r="E139" s="336"/>
      <c r="F139" s="394">
        <v>136900</v>
      </c>
      <c r="G139" s="336" t="s">
        <v>3001</v>
      </c>
      <c r="H139" s="394">
        <v>172</v>
      </c>
      <c r="I139" s="394">
        <v>1</v>
      </c>
      <c r="J139" s="394">
        <v>902</v>
      </c>
      <c r="K139" s="394">
        <v>33</v>
      </c>
      <c r="L139" s="394"/>
      <c r="M139" s="394" t="s">
        <v>1380</v>
      </c>
      <c r="N139" s="336"/>
      <c r="O139" s="394" t="s">
        <v>2722</v>
      </c>
      <c r="P139" s="133" t="s">
        <v>4807</v>
      </c>
      <c r="Q139" s="166">
        <v>41452</v>
      </c>
      <c r="R139" s="308">
        <v>1.83</v>
      </c>
      <c r="S139" s="1">
        <v>92</v>
      </c>
      <c r="T139" s="1" t="s">
        <v>4561</v>
      </c>
      <c r="U139" s="1">
        <v>78</v>
      </c>
      <c r="V139" s="1">
        <v>12048</v>
      </c>
      <c r="W139" s="1">
        <v>92</v>
      </c>
      <c r="X139" s="1" t="s">
        <v>2584</v>
      </c>
      <c r="Y139" s="1">
        <v>78</v>
      </c>
      <c r="Z139" s="1" t="s">
        <v>4561</v>
      </c>
      <c r="AA139" s="183">
        <f t="shared" si="26"/>
        <v>46.259111630769233</v>
      </c>
      <c r="AB139" s="183">
        <f t="shared" si="27"/>
        <v>107.69973326933336</v>
      </c>
      <c r="AC139" s="183">
        <f t="shared" si="28"/>
        <v>3.2683068000000004</v>
      </c>
      <c r="AD139" s="183">
        <f t="shared" si="29"/>
        <v>2.6088755264000003</v>
      </c>
      <c r="AE139" s="183">
        <f t="shared" si="30"/>
        <v>1533.3999999999999</v>
      </c>
    </row>
    <row r="140" spans="1:31" x14ac:dyDescent="0.2">
      <c r="B140" s="133">
        <v>42</v>
      </c>
      <c r="C140" s="136" t="s">
        <v>2720</v>
      </c>
      <c r="D140" s="136" t="s">
        <v>1641</v>
      </c>
      <c r="E140" s="136" t="s">
        <v>4611</v>
      </c>
      <c r="F140" s="133">
        <v>136900</v>
      </c>
      <c r="G140" s="136" t="s">
        <v>3001</v>
      </c>
      <c r="H140" s="133">
        <v>172</v>
      </c>
      <c r="I140" s="133">
        <v>1</v>
      </c>
      <c r="J140" s="133">
        <v>903</v>
      </c>
      <c r="K140" s="133">
        <v>33</v>
      </c>
      <c r="L140" s="133"/>
      <c r="M140" s="133" t="s">
        <v>1380</v>
      </c>
      <c r="N140" s="136"/>
      <c r="O140" s="133" t="s">
        <v>2722</v>
      </c>
      <c r="P140" s="133" t="s">
        <v>4804</v>
      </c>
      <c r="Q140" s="166">
        <v>41457</v>
      </c>
      <c r="R140" s="1">
        <v>1.83</v>
      </c>
      <c r="S140" s="1">
        <v>90</v>
      </c>
      <c r="T140" s="1" t="s">
        <v>4561</v>
      </c>
      <c r="U140" s="1">
        <v>78.5</v>
      </c>
      <c r="V140" s="1">
        <v>12048</v>
      </c>
      <c r="W140" s="1">
        <v>90</v>
      </c>
      <c r="X140" s="1" t="s">
        <v>2584</v>
      </c>
      <c r="Y140" s="1">
        <v>78.5</v>
      </c>
      <c r="Z140" s="1" t="s">
        <v>4561</v>
      </c>
      <c r="AA140" s="183">
        <f t="shared" si="26"/>
        <v>45.303648923076921</v>
      </c>
      <c r="AB140" s="183">
        <f t="shared" si="27"/>
        <v>105.47524008000001</v>
      </c>
      <c r="AC140" s="183">
        <f t="shared" si="28"/>
        <v>3.2929041115384616</v>
      </c>
      <c r="AD140" s="183">
        <f t="shared" si="29"/>
        <v>2.6285099512000003</v>
      </c>
      <c r="AE140" s="183">
        <f t="shared" si="30"/>
        <v>1535.1</v>
      </c>
    </row>
    <row r="141" spans="1:31" x14ac:dyDescent="0.2">
      <c r="B141" s="394">
        <v>42</v>
      </c>
      <c r="C141" s="336" t="s">
        <v>2720</v>
      </c>
      <c r="D141" s="336" t="s">
        <v>3704</v>
      </c>
      <c r="E141" s="336"/>
      <c r="F141" s="394">
        <v>136900</v>
      </c>
      <c r="G141" s="336" t="s">
        <v>3001</v>
      </c>
      <c r="H141" s="394">
        <v>172</v>
      </c>
      <c r="I141" s="394">
        <v>1</v>
      </c>
      <c r="J141" s="394">
        <v>903</v>
      </c>
      <c r="K141" s="394">
        <v>33</v>
      </c>
      <c r="L141" s="394"/>
      <c r="M141" s="394" t="s">
        <v>1380</v>
      </c>
      <c r="N141" s="336"/>
      <c r="O141" s="394" t="s">
        <v>2722</v>
      </c>
      <c r="P141" s="394" t="s">
        <v>4804</v>
      </c>
      <c r="Q141" s="337">
        <v>41463</v>
      </c>
      <c r="R141" s="1">
        <v>1.83</v>
      </c>
      <c r="S141" s="1">
        <v>90</v>
      </c>
      <c r="T141" s="1" t="s">
        <v>4561</v>
      </c>
      <c r="U141" s="1">
        <v>78.5</v>
      </c>
      <c r="V141" s="1">
        <v>12048</v>
      </c>
      <c r="W141" s="1">
        <v>90</v>
      </c>
      <c r="X141" s="1" t="s">
        <v>2584</v>
      </c>
      <c r="Y141" s="1">
        <v>78.5</v>
      </c>
      <c r="Z141" s="1" t="s">
        <v>4561</v>
      </c>
      <c r="AA141" s="183">
        <f t="shared" si="26"/>
        <v>45.303648923076921</v>
      </c>
      <c r="AB141" s="183">
        <f t="shared" si="27"/>
        <v>105.47524008000001</v>
      </c>
      <c r="AC141" s="183">
        <f t="shared" si="28"/>
        <v>3.2929041115384616</v>
      </c>
      <c r="AD141" s="183">
        <f t="shared" si="29"/>
        <v>2.6285099512000003</v>
      </c>
      <c r="AE141" s="183">
        <f t="shared" si="30"/>
        <v>1535.1</v>
      </c>
    </row>
    <row r="142" spans="1:31" x14ac:dyDescent="0.2">
      <c r="B142" s="394">
        <v>42</v>
      </c>
      <c r="C142" s="336" t="s">
        <v>2720</v>
      </c>
      <c r="D142" s="336" t="s">
        <v>1645</v>
      </c>
      <c r="E142" s="336"/>
      <c r="F142" s="394">
        <v>136900</v>
      </c>
      <c r="G142" s="336" t="s">
        <v>3001</v>
      </c>
      <c r="H142" s="394">
        <v>172</v>
      </c>
      <c r="I142" s="394">
        <v>1</v>
      </c>
      <c r="J142" s="394">
        <v>502</v>
      </c>
      <c r="K142" s="394">
        <v>33</v>
      </c>
      <c r="L142" s="394"/>
      <c r="M142" s="394" t="s">
        <v>1380</v>
      </c>
      <c r="N142" s="336"/>
      <c r="O142" s="394" t="s">
        <v>2722</v>
      </c>
      <c r="P142" s="394" t="s">
        <v>4816</v>
      </c>
      <c r="Q142" s="337">
        <v>41465</v>
      </c>
      <c r="R142" s="1">
        <v>1.83</v>
      </c>
      <c r="S142" s="1">
        <v>90</v>
      </c>
      <c r="T142" s="1" t="s">
        <v>4561</v>
      </c>
      <c r="U142" s="1">
        <v>78.5</v>
      </c>
      <c r="V142" s="1">
        <v>12048</v>
      </c>
      <c r="W142" s="1">
        <v>90</v>
      </c>
      <c r="X142" s="1" t="s">
        <v>2584</v>
      </c>
      <c r="Y142" s="1">
        <v>78.5</v>
      </c>
      <c r="Z142" s="1" t="s">
        <v>4561</v>
      </c>
      <c r="AA142" s="183">
        <f t="shared" si="26"/>
        <v>25.185417230769236</v>
      </c>
      <c r="AB142" s="183">
        <f t="shared" si="27"/>
        <v>58.636290720000019</v>
      </c>
      <c r="AC142" s="183">
        <f t="shared" si="28"/>
        <v>1.8306067153846157</v>
      </c>
      <c r="AD142" s="183">
        <f t="shared" si="29"/>
        <v>1.4612535941333338</v>
      </c>
      <c r="AE142" s="183">
        <f t="shared" si="30"/>
        <v>853.4</v>
      </c>
    </row>
    <row r="143" spans="1:31" ht="13.5" thickBot="1" x14ac:dyDescent="0.25">
      <c r="B143" s="394">
        <v>42</v>
      </c>
      <c r="C143" s="336" t="s">
        <v>2720</v>
      </c>
      <c r="D143" s="336" t="s">
        <v>2447</v>
      </c>
      <c r="E143" s="336"/>
      <c r="F143" s="394">
        <v>136900</v>
      </c>
      <c r="G143" s="336" t="s">
        <v>3001</v>
      </c>
      <c r="H143" s="394">
        <v>172</v>
      </c>
      <c r="I143" s="394">
        <v>1</v>
      </c>
      <c r="J143" s="394">
        <v>475</v>
      </c>
      <c r="K143" s="394">
        <v>33</v>
      </c>
      <c r="L143" s="394"/>
      <c r="M143" s="394" t="s">
        <v>1380</v>
      </c>
      <c r="N143" s="336"/>
      <c r="O143" s="394" t="s">
        <v>2722</v>
      </c>
      <c r="P143" s="394" t="s">
        <v>4816</v>
      </c>
      <c r="Q143" s="337">
        <v>41467</v>
      </c>
      <c r="R143" s="308">
        <v>1.83</v>
      </c>
      <c r="S143" s="1">
        <v>90</v>
      </c>
      <c r="T143" s="1" t="s">
        <v>4561</v>
      </c>
      <c r="U143" s="1">
        <v>78.5</v>
      </c>
      <c r="V143" s="1">
        <v>12048</v>
      </c>
      <c r="W143" s="1">
        <v>90</v>
      </c>
      <c r="X143" s="1" t="s">
        <v>2584</v>
      </c>
      <c r="Y143" s="1">
        <v>78.5</v>
      </c>
      <c r="Z143" s="1" t="s">
        <v>4561</v>
      </c>
      <c r="AA143" s="183">
        <f t="shared" si="26"/>
        <v>23.830823076923075</v>
      </c>
      <c r="AB143" s="183">
        <f t="shared" si="27"/>
        <v>55.482546000000013</v>
      </c>
      <c r="AC143" s="183">
        <f t="shared" si="28"/>
        <v>1.7321477884615386</v>
      </c>
      <c r="AD143" s="183">
        <f t="shared" si="29"/>
        <v>1.3826602733333337</v>
      </c>
      <c r="AE143" s="183">
        <f t="shared" si="30"/>
        <v>807.5</v>
      </c>
    </row>
    <row r="144" spans="1:31" x14ac:dyDescent="0.2">
      <c r="A144" s="7242" t="s">
        <v>1386</v>
      </c>
      <c r="B144" s="7242"/>
      <c r="C144" s="7242"/>
      <c r="D144" s="7242"/>
      <c r="E144" s="7242"/>
      <c r="F144" s="7242"/>
      <c r="G144" s="7242"/>
      <c r="H144" s="7242"/>
      <c r="I144" s="7242"/>
      <c r="J144" s="7242"/>
      <c r="K144" s="7242"/>
      <c r="L144" s="7242"/>
      <c r="M144" s="7242"/>
      <c r="N144" s="7242"/>
      <c r="O144" s="7242"/>
      <c r="P144" s="7242"/>
      <c r="Q144" s="7243"/>
      <c r="AA144" s="183"/>
      <c r="AB144" s="183"/>
      <c r="AE144" s="183"/>
    </row>
    <row r="145" spans="1:31" x14ac:dyDescent="0.2">
      <c r="A145" s="394" t="s">
        <v>5186</v>
      </c>
      <c r="B145" s="394">
        <v>42</v>
      </c>
      <c r="C145" s="336" t="s">
        <v>5180</v>
      </c>
      <c r="D145" s="336" t="s">
        <v>1651</v>
      </c>
      <c r="E145" s="336"/>
      <c r="F145" s="394">
        <v>133913</v>
      </c>
      <c r="G145" s="336" t="s">
        <v>3001</v>
      </c>
      <c r="H145" s="394">
        <v>172</v>
      </c>
      <c r="I145" s="394">
        <v>1</v>
      </c>
      <c r="J145" s="394">
        <v>1000</v>
      </c>
      <c r="K145" s="394">
        <v>36</v>
      </c>
      <c r="L145" s="394">
        <v>1000</v>
      </c>
      <c r="M145" s="394" t="s">
        <v>1494</v>
      </c>
      <c r="N145" s="336"/>
      <c r="O145" s="394" t="s">
        <v>2722</v>
      </c>
      <c r="P145" s="394" t="s">
        <v>4807</v>
      </c>
      <c r="Q145" s="337">
        <v>41519</v>
      </c>
      <c r="R145" s="1">
        <v>1.83</v>
      </c>
      <c r="S145" s="1">
        <v>90</v>
      </c>
      <c r="T145" s="1" t="s">
        <v>4561</v>
      </c>
      <c r="U145" s="1">
        <v>78.5</v>
      </c>
      <c r="V145" s="1">
        <v>12048</v>
      </c>
      <c r="W145" s="1">
        <v>90</v>
      </c>
      <c r="X145" s="1" t="s">
        <v>2584</v>
      </c>
      <c r="Y145" s="1">
        <v>78.5</v>
      </c>
      <c r="Z145" s="1" t="s">
        <v>4561</v>
      </c>
      <c r="AA145" s="183">
        <f t="shared" ref="AA145:AA152" si="31">(K145*100*J145*I145)/13*12*R145/10000*S145/1000</f>
        <v>54.73107692307692</v>
      </c>
      <c r="AB145" s="183">
        <f t="shared" ref="AB145:AB152" si="32">V145/36*35*J145*I145*1.108/10000*W145/1000</f>
        <v>116.80536000000004</v>
      </c>
      <c r="AC145" s="183">
        <f t="shared" ref="AC145:AC152" si="33">(K145*100*J145*I145)/13*R145/10000*U145/1000</f>
        <v>3.9781384615384616</v>
      </c>
      <c r="AD145" s="183">
        <f t="shared" ref="AD145:AD152" si="34">V145/36*J145*I145*1.108/10000*Y145/1000</f>
        <v>2.9108637333333336</v>
      </c>
      <c r="AE145" s="183">
        <f t="shared" ref="AE145:AE152" si="35">J145*I145*(G145/100)</f>
        <v>1700</v>
      </c>
    </row>
    <row r="146" spans="1:31" x14ac:dyDescent="0.2">
      <c r="A146" s="394" t="s">
        <v>5187</v>
      </c>
      <c r="B146" s="394">
        <v>42</v>
      </c>
      <c r="C146" s="336" t="s">
        <v>5180</v>
      </c>
      <c r="D146" s="336" t="s">
        <v>1634</v>
      </c>
      <c r="E146" s="336" t="s">
        <v>4611</v>
      </c>
      <c r="F146" s="394">
        <v>133913</v>
      </c>
      <c r="G146" s="336" t="s">
        <v>3655</v>
      </c>
      <c r="H146" s="394">
        <v>172</v>
      </c>
      <c r="I146" s="394">
        <v>1</v>
      </c>
      <c r="J146" s="394">
        <v>900</v>
      </c>
      <c r="K146" s="394">
        <v>36</v>
      </c>
      <c r="L146" s="394">
        <v>900</v>
      </c>
      <c r="M146" s="394" t="s">
        <v>5188</v>
      </c>
      <c r="N146" s="336"/>
      <c r="O146" s="394" t="s">
        <v>2614</v>
      </c>
      <c r="P146" s="394" t="s">
        <v>4816</v>
      </c>
      <c r="Q146" s="337">
        <v>41526</v>
      </c>
      <c r="R146" s="1">
        <v>1.83</v>
      </c>
      <c r="S146" s="1">
        <v>90</v>
      </c>
      <c r="T146" s="1" t="s">
        <v>4561</v>
      </c>
      <c r="U146" s="1">
        <v>78.5</v>
      </c>
      <c r="V146" s="1">
        <v>12048</v>
      </c>
      <c r="W146" s="1">
        <v>90</v>
      </c>
      <c r="X146" s="1" t="s">
        <v>2584</v>
      </c>
      <c r="Y146" s="1">
        <v>78.5</v>
      </c>
      <c r="Z146" s="1" t="s">
        <v>4561</v>
      </c>
      <c r="AA146" s="183">
        <f t="shared" si="31"/>
        <v>49.257969230769234</v>
      </c>
      <c r="AB146" s="183">
        <f t="shared" si="32"/>
        <v>105.12482400000002</v>
      </c>
      <c r="AC146" s="183">
        <f t="shared" si="33"/>
        <v>3.5803246153846153</v>
      </c>
      <c r="AD146" s="183">
        <f t="shared" si="34"/>
        <v>2.6197773600000005</v>
      </c>
      <c r="AE146" s="183">
        <f t="shared" si="35"/>
        <v>1458</v>
      </c>
    </row>
    <row r="147" spans="1:31" ht="13.5" thickBot="1" x14ac:dyDescent="0.25">
      <c r="B147" s="133">
        <v>42</v>
      </c>
      <c r="C147" s="136" t="s">
        <v>5180</v>
      </c>
      <c r="D147" s="136" t="s">
        <v>2726</v>
      </c>
      <c r="E147" s="136"/>
      <c r="F147" s="133">
        <v>136900</v>
      </c>
      <c r="G147" s="136" t="s">
        <v>3001</v>
      </c>
      <c r="H147" s="133">
        <v>172</v>
      </c>
      <c r="I147" s="133">
        <v>1</v>
      </c>
      <c r="J147" s="133">
        <v>903</v>
      </c>
      <c r="K147" s="133">
        <v>33</v>
      </c>
      <c r="L147" s="133"/>
      <c r="M147" s="133" t="s">
        <v>1380</v>
      </c>
      <c r="N147" s="136"/>
      <c r="O147" s="133" t="s">
        <v>2722</v>
      </c>
      <c r="P147" s="133" t="s">
        <v>4804</v>
      </c>
      <c r="Q147" s="166">
        <v>41529</v>
      </c>
      <c r="R147" s="308">
        <v>1.83</v>
      </c>
      <c r="S147" s="1">
        <v>90</v>
      </c>
      <c r="T147" s="1" t="s">
        <v>4561</v>
      </c>
      <c r="U147" s="1">
        <v>78.5</v>
      </c>
      <c r="V147" s="1">
        <v>12048</v>
      </c>
      <c r="W147" s="1">
        <v>90</v>
      </c>
      <c r="X147" s="1" t="s">
        <v>2584</v>
      </c>
      <c r="Y147" s="1">
        <v>78.5</v>
      </c>
      <c r="Z147" s="1" t="s">
        <v>4561</v>
      </c>
      <c r="AA147" s="183">
        <f t="shared" si="31"/>
        <v>45.303648923076921</v>
      </c>
      <c r="AB147" s="183">
        <f t="shared" si="32"/>
        <v>105.47524008000001</v>
      </c>
      <c r="AC147" s="183">
        <f t="shared" si="33"/>
        <v>3.2929041115384616</v>
      </c>
      <c r="AD147" s="183">
        <f t="shared" si="34"/>
        <v>2.6285099512000003</v>
      </c>
      <c r="AE147" s="183">
        <f t="shared" si="35"/>
        <v>1535.1</v>
      </c>
    </row>
    <row r="148" spans="1:31" x14ac:dyDescent="0.2">
      <c r="B148" s="133">
        <v>42</v>
      </c>
      <c r="C148" s="136" t="s">
        <v>5180</v>
      </c>
      <c r="D148" s="136" t="s">
        <v>1641</v>
      </c>
      <c r="E148" s="136"/>
      <c r="F148" s="133">
        <v>136900</v>
      </c>
      <c r="G148" s="136" t="s">
        <v>3001</v>
      </c>
      <c r="H148" s="133">
        <v>172</v>
      </c>
      <c r="I148" s="133">
        <v>1</v>
      </c>
      <c r="J148" s="133">
        <v>903</v>
      </c>
      <c r="K148" s="133">
        <v>33</v>
      </c>
      <c r="L148" s="133"/>
      <c r="M148" s="133" t="s">
        <v>1380</v>
      </c>
      <c r="N148" s="136"/>
      <c r="O148" s="133" t="s">
        <v>2722</v>
      </c>
      <c r="P148" s="133" t="s">
        <v>4816</v>
      </c>
      <c r="Q148" s="166">
        <v>41557</v>
      </c>
      <c r="R148" s="1">
        <v>1.83</v>
      </c>
      <c r="S148" s="1">
        <v>90</v>
      </c>
      <c r="T148" s="1" t="s">
        <v>4561</v>
      </c>
      <c r="U148" s="1">
        <v>78.5</v>
      </c>
      <c r="V148" s="1">
        <v>12048</v>
      </c>
      <c r="W148" s="1">
        <v>90</v>
      </c>
      <c r="X148" s="1" t="s">
        <v>2584</v>
      </c>
      <c r="Y148" s="1">
        <v>78.5</v>
      </c>
      <c r="Z148" s="1" t="s">
        <v>4561</v>
      </c>
      <c r="AA148" s="183">
        <f t="shared" si="31"/>
        <v>45.303648923076921</v>
      </c>
      <c r="AB148" s="183">
        <f t="shared" si="32"/>
        <v>105.47524008000001</v>
      </c>
      <c r="AC148" s="183">
        <f t="shared" si="33"/>
        <v>3.2929041115384616</v>
      </c>
      <c r="AD148" s="183">
        <f t="shared" si="34"/>
        <v>2.6285099512000003</v>
      </c>
      <c r="AE148" s="183">
        <f t="shared" si="35"/>
        <v>1535.1</v>
      </c>
    </row>
    <row r="149" spans="1:31" x14ac:dyDescent="0.2">
      <c r="B149" s="133">
        <v>42</v>
      </c>
      <c r="C149" s="136" t="s">
        <v>5180</v>
      </c>
      <c r="D149" s="136" t="s">
        <v>3704</v>
      </c>
      <c r="E149" s="136"/>
      <c r="F149" s="133">
        <v>136900</v>
      </c>
      <c r="G149" s="136" t="s">
        <v>3001</v>
      </c>
      <c r="H149" s="133">
        <v>172</v>
      </c>
      <c r="I149" s="133">
        <v>1</v>
      </c>
      <c r="J149" s="133">
        <v>903</v>
      </c>
      <c r="K149" s="133">
        <v>33</v>
      </c>
      <c r="L149" s="133"/>
      <c r="M149" s="133" t="s">
        <v>1380</v>
      </c>
      <c r="N149" s="136"/>
      <c r="O149" s="133" t="s">
        <v>2722</v>
      </c>
      <c r="P149" s="133" t="s">
        <v>4807</v>
      </c>
      <c r="Q149" s="166">
        <v>41563</v>
      </c>
      <c r="R149" s="1">
        <v>1.83</v>
      </c>
      <c r="S149" s="1">
        <v>90</v>
      </c>
      <c r="T149" s="1" t="s">
        <v>4561</v>
      </c>
      <c r="U149" s="1">
        <v>78.5</v>
      </c>
      <c r="V149" s="1">
        <v>12048</v>
      </c>
      <c r="W149" s="1">
        <v>90</v>
      </c>
      <c r="X149" s="1" t="s">
        <v>2584</v>
      </c>
      <c r="Y149" s="1">
        <v>78.5</v>
      </c>
      <c r="Z149" s="1" t="s">
        <v>4561</v>
      </c>
      <c r="AA149" s="183">
        <f t="shared" si="31"/>
        <v>45.303648923076921</v>
      </c>
      <c r="AB149" s="183">
        <f t="shared" si="32"/>
        <v>105.47524008000001</v>
      </c>
      <c r="AC149" s="183">
        <f t="shared" si="33"/>
        <v>3.2929041115384616</v>
      </c>
      <c r="AD149" s="183">
        <f t="shared" si="34"/>
        <v>2.6285099512000003</v>
      </c>
      <c r="AE149" s="183">
        <f t="shared" si="35"/>
        <v>1535.1</v>
      </c>
    </row>
    <row r="150" spans="1:31" ht="13.5" thickBot="1" x14ac:dyDescent="0.25">
      <c r="B150" s="133">
        <v>42</v>
      </c>
      <c r="C150" s="136" t="s">
        <v>5180</v>
      </c>
      <c r="D150" s="136" t="s">
        <v>1645</v>
      </c>
      <c r="E150" s="136"/>
      <c r="F150" s="133">
        <v>136900</v>
      </c>
      <c r="G150" s="136" t="s">
        <v>3001</v>
      </c>
      <c r="H150" s="133">
        <v>172</v>
      </c>
      <c r="I150" s="133">
        <v>1</v>
      </c>
      <c r="J150" s="133">
        <v>766</v>
      </c>
      <c r="K150" s="133">
        <v>33</v>
      </c>
      <c r="L150" s="133"/>
      <c r="M150" s="133" t="s">
        <v>1380</v>
      </c>
      <c r="N150" s="136"/>
      <c r="O150" s="133" t="s">
        <v>2722</v>
      </c>
      <c r="P150" s="133" t="s">
        <v>4816</v>
      </c>
      <c r="Q150" s="166">
        <v>41569</v>
      </c>
      <c r="R150" s="308">
        <v>1.83</v>
      </c>
      <c r="S150" s="1">
        <v>90</v>
      </c>
      <c r="T150" s="1" t="s">
        <v>4561</v>
      </c>
      <c r="U150" s="1">
        <v>78.5</v>
      </c>
      <c r="V150" s="1">
        <v>12048</v>
      </c>
      <c r="W150" s="1">
        <v>90</v>
      </c>
      <c r="X150" s="1" t="s">
        <v>2584</v>
      </c>
      <c r="Y150" s="1">
        <v>78.5</v>
      </c>
      <c r="Z150" s="1" t="s">
        <v>4561</v>
      </c>
      <c r="AA150" s="183">
        <f t="shared" si="31"/>
        <v>38.430337846153847</v>
      </c>
      <c r="AB150" s="183">
        <f t="shared" si="32"/>
        <v>89.472905760000003</v>
      </c>
      <c r="AC150" s="183">
        <f t="shared" si="33"/>
        <v>2.7933162230769231</v>
      </c>
      <c r="AD150" s="183">
        <f t="shared" si="34"/>
        <v>2.2297216197333336</v>
      </c>
      <c r="AE150" s="183">
        <f t="shared" si="35"/>
        <v>1302.2</v>
      </c>
    </row>
    <row r="151" spans="1:31" x14ac:dyDescent="0.2">
      <c r="B151" s="133">
        <v>42</v>
      </c>
      <c r="C151" s="136" t="s">
        <v>5388</v>
      </c>
      <c r="D151" s="136" t="s">
        <v>1651</v>
      </c>
      <c r="E151" s="136" t="s">
        <v>4611</v>
      </c>
      <c r="F151" s="133">
        <v>133913</v>
      </c>
      <c r="G151" s="136" t="s">
        <v>3655</v>
      </c>
      <c r="H151" s="133">
        <v>172</v>
      </c>
      <c r="I151" s="133">
        <v>1</v>
      </c>
      <c r="J151" s="133">
        <v>1100</v>
      </c>
      <c r="K151" s="133">
        <v>36</v>
      </c>
      <c r="L151" s="133">
        <v>1100</v>
      </c>
      <c r="M151" s="133" t="s">
        <v>1494</v>
      </c>
      <c r="N151" s="136"/>
      <c r="O151" s="133" t="s">
        <v>2722</v>
      </c>
      <c r="P151" s="133" t="s">
        <v>663</v>
      </c>
      <c r="Q151" s="166">
        <v>41597</v>
      </c>
      <c r="R151" s="1">
        <v>1.83</v>
      </c>
      <c r="S151" s="1">
        <v>90</v>
      </c>
      <c r="T151" s="1" t="s">
        <v>4561</v>
      </c>
      <c r="U151" s="1">
        <v>78.5</v>
      </c>
      <c r="V151" s="1">
        <v>12048</v>
      </c>
      <c r="W151" s="1">
        <v>90</v>
      </c>
      <c r="X151" s="1" t="s">
        <v>2584</v>
      </c>
      <c r="Y151" s="1">
        <v>78.5</v>
      </c>
      <c r="Z151" s="1" t="s">
        <v>4561</v>
      </c>
      <c r="AA151" s="183">
        <f t="shared" si="31"/>
        <v>60.204184615384619</v>
      </c>
      <c r="AB151" s="183">
        <f t="shared" si="32"/>
        <v>128.48589600000003</v>
      </c>
      <c r="AC151" s="183">
        <f t="shared" si="33"/>
        <v>4.3759523076923079</v>
      </c>
      <c r="AD151" s="183">
        <f t="shared" si="34"/>
        <v>3.2019501066666671</v>
      </c>
      <c r="AE151" s="183">
        <f t="shared" si="35"/>
        <v>1782.0000000000002</v>
      </c>
    </row>
    <row r="152" spans="1:31" ht="13.5" thickBot="1" x14ac:dyDescent="0.25">
      <c r="B152" s="133">
        <v>42</v>
      </c>
      <c r="C152" s="136" t="s">
        <v>5388</v>
      </c>
      <c r="D152" s="136" t="s">
        <v>1634</v>
      </c>
      <c r="E152" s="136" t="s">
        <v>4611</v>
      </c>
      <c r="F152" s="133">
        <v>133913</v>
      </c>
      <c r="G152" s="136" t="s">
        <v>3655</v>
      </c>
      <c r="H152" s="133">
        <v>172</v>
      </c>
      <c r="I152" s="133">
        <v>1</v>
      </c>
      <c r="J152" s="133">
        <v>903</v>
      </c>
      <c r="K152" s="133">
        <v>36</v>
      </c>
      <c r="L152" s="133">
        <v>1100</v>
      </c>
      <c r="M152" s="133" t="s">
        <v>1494</v>
      </c>
      <c r="N152" s="136"/>
      <c r="O152" s="133" t="s">
        <v>2722</v>
      </c>
      <c r="P152" s="133" t="s">
        <v>2277</v>
      </c>
      <c r="Q152" s="166">
        <v>41605</v>
      </c>
      <c r="R152" s="308">
        <v>1.83</v>
      </c>
      <c r="S152" s="1">
        <v>90</v>
      </c>
      <c r="T152" s="1" t="s">
        <v>4561</v>
      </c>
      <c r="U152" s="1">
        <v>78.5</v>
      </c>
      <c r="V152" s="1">
        <v>12048</v>
      </c>
      <c r="W152" s="1">
        <v>90</v>
      </c>
      <c r="X152" s="1" t="s">
        <v>2584</v>
      </c>
      <c r="Y152" s="1">
        <v>78.5</v>
      </c>
      <c r="Z152" s="1" t="s">
        <v>4561</v>
      </c>
      <c r="AA152" s="183">
        <f t="shared" si="31"/>
        <v>49.422162461538463</v>
      </c>
      <c r="AB152" s="183">
        <f t="shared" si="32"/>
        <v>105.47524008000001</v>
      </c>
      <c r="AC152" s="183">
        <f t="shared" si="33"/>
        <v>3.592259030769231</v>
      </c>
      <c r="AD152" s="183">
        <f t="shared" si="34"/>
        <v>2.6285099512000003</v>
      </c>
      <c r="AE152" s="183">
        <f t="shared" si="35"/>
        <v>1462.8600000000001</v>
      </c>
    </row>
    <row r="153" spans="1:31" x14ac:dyDescent="0.2">
      <c r="B153" s="133">
        <v>42</v>
      </c>
      <c r="C153" s="136" t="s">
        <v>5388</v>
      </c>
      <c r="D153" s="136" t="s">
        <v>2726</v>
      </c>
      <c r="E153" s="136" t="s">
        <v>4611</v>
      </c>
      <c r="F153" s="133">
        <v>133913</v>
      </c>
      <c r="G153" s="136" t="s">
        <v>3655</v>
      </c>
      <c r="H153" s="133">
        <v>172</v>
      </c>
      <c r="I153" s="133">
        <v>1</v>
      </c>
      <c r="J153" s="133">
        <v>1304</v>
      </c>
      <c r="K153" s="133">
        <v>36</v>
      </c>
      <c r="L153" s="133">
        <v>1100</v>
      </c>
      <c r="M153" s="133" t="s">
        <v>1494</v>
      </c>
      <c r="N153" s="136"/>
      <c r="O153" s="133" t="s">
        <v>2722</v>
      </c>
      <c r="P153" s="133" t="s">
        <v>2277</v>
      </c>
      <c r="Q153" s="166">
        <v>41614</v>
      </c>
    </row>
    <row r="154" spans="1:31" x14ac:dyDescent="0.2">
      <c r="B154" s="133">
        <v>42</v>
      </c>
      <c r="C154" s="136" t="s">
        <v>5388</v>
      </c>
      <c r="D154" s="136" t="s">
        <v>1641</v>
      </c>
      <c r="E154" s="136" t="s">
        <v>4611</v>
      </c>
      <c r="F154" s="133">
        <v>133913</v>
      </c>
      <c r="G154" s="136" t="s">
        <v>3655</v>
      </c>
      <c r="H154" s="133">
        <v>172</v>
      </c>
      <c r="I154" s="133">
        <v>1</v>
      </c>
      <c r="J154" s="133">
        <v>903</v>
      </c>
      <c r="K154" s="133">
        <v>36</v>
      </c>
      <c r="L154" s="133">
        <v>1100</v>
      </c>
      <c r="M154" s="133" t="s">
        <v>1494</v>
      </c>
      <c r="N154" s="136"/>
      <c r="O154" s="133" t="s">
        <v>2722</v>
      </c>
      <c r="P154" s="133" t="s">
        <v>663</v>
      </c>
      <c r="Q154" s="166">
        <v>41621</v>
      </c>
    </row>
    <row r="155" spans="1:31" x14ac:dyDescent="0.2">
      <c r="B155" s="133">
        <v>42</v>
      </c>
      <c r="C155" s="136" t="s">
        <v>5388</v>
      </c>
      <c r="D155" s="136" t="s">
        <v>3704</v>
      </c>
      <c r="E155" s="136" t="s">
        <v>4611</v>
      </c>
      <c r="F155" s="133">
        <v>133913</v>
      </c>
      <c r="G155" s="136" t="s">
        <v>3655</v>
      </c>
      <c r="H155" s="133">
        <v>172</v>
      </c>
      <c r="I155" s="133">
        <v>1</v>
      </c>
      <c r="J155" s="133">
        <v>1100</v>
      </c>
      <c r="K155" s="133">
        <v>36</v>
      </c>
      <c r="L155" s="133">
        <v>1100</v>
      </c>
      <c r="M155" s="133" t="s">
        <v>1494</v>
      </c>
      <c r="N155" s="136"/>
      <c r="O155" s="133" t="s">
        <v>2722</v>
      </c>
      <c r="P155" s="133" t="s">
        <v>4807</v>
      </c>
      <c r="Q155" s="166">
        <v>41627</v>
      </c>
    </row>
    <row r="156" spans="1:31" x14ac:dyDescent="0.2">
      <c r="B156" s="133">
        <v>42</v>
      </c>
      <c r="C156" s="136" t="s">
        <v>5388</v>
      </c>
      <c r="D156" s="136" t="s">
        <v>1645</v>
      </c>
      <c r="E156" s="136"/>
      <c r="F156" s="133">
        <v>133913</v>
      </c>
      <c r="G156" s="136" t="s">
        <v>3655</v>
      </c>
      <c r="H156" s="133">
        <v>172</v>
      </c>
      <c r="I156" s="133">
        <v>1</v>
      </c>
      <c r="J156" s="133">
        <v>406</v>
      </c>
      <c r="K156" s="133">
        <v>36</v>
      </c>
      <c r="L156" s="133"/>
      <c r="M156" s="133" t="s">
        <v>1494</v>
      </c>
      <c r="N156" s="136"/>
      <c r="O156" s="133" t="s">
        <v>2722</v>
      </c>
      <c r="P156" s="133" t="s">
        <v>4807</v>
      </c>
      <c r="Q156" s="166">
        <v>41642</v>
      </c>
      <c r="R156" s="1">
        <v>1.83</v>
      </c>
      <c r="S156" s="1">
        <v>90</v>
      </c>
      <c r="T156" s="1" t="s">
        <v>4561</v>
      </c>
      <c r="U156" s="1">
        <v>78.5</v>
      </c>
      <c r="V156" s="1">
        <v>12048</v>
      </c>
      <c r="W156" s="1">
        <v>90</v>
      </c>
      <c r="X156" s="1" t="s">
        <v>2584</v>
      </c>
      <c r="Y156" s="1">
        <v>78.5</v>
      </c>
      <c r="Z156" s="1" t="s">
        <v>4561</v>
      </c>
      <c r="AA156" s="183">
        <f>(K156*100*J156*I156)/13*12*R156/10000*S156/1000</f>
        <v>22.220817230769228</v>
      </c>
      <c r="AB156" s="183">
        <f>V156/36*35*J156*I156*1.108/10000*W156/1000</f>
        <v>47.422976160000012</v>
      </c>
      <c r="AC156" s="183">
        <f>(K156*100*J156*I156)/13*R156/10000*U156/1000</f>
        <v>1.6151242153846155</v>
      </c>
      <c r="AD156" s="183">
        <f>V156/36*J156*I156*1.108/10000*Y156/1000</f>
        <v>1.1818106757333335</v>
      </c>
      <c r="AE156" s="183">
        <f>J156*I156*(G156/100)</f>
        <v>657.72</v>
      </c>
    </row>
    <row r="157" spans="1:31" x14ac:dyDescent="0.2">
      <c r="A157" s="7240" t="s">
        <v>4453</v>
      </c>
      <c r="B157" s="7240"/>
      <c r="C157" s="7240"/>
      <c r="D157" s="7240"/>
      <c r="E157" s="7240"/>
      <c r="F157" s="7240"/>
      <c r="G157" s="7240"/>
      <c r="H157" s="7240"/>
      <c r="I157" s="7240"/>
      <c r="J157" s="7240"/>
      <c r="K157" s="7240"/>
      <c r="L157" s="7240"/>
      <c r="M157" s="7240"/>
      <c r="N157" s="7240"/>
      <c r="O157" s="7240"/>
      <c r="P157" s="7240"/>
      <c r="Q157" s="7241"/>
      <c r="AA157" s="183"/>
      <c r="AB157" s="183"/>
      <c r="AE157" s="183"/>
    </row>
    <row r="158" spans="1:31" ht="13.5" thickBot="1" x14ac:dyDescent="0.25">
      <c r="A158" s="133" t="s">
        <v>5186</v>
      </c>
      <c r="B158" s="133">
        <v>42</v>
      </c>
      <c r="C158" s="136" t="s">
        <v>5600</v>
      </c>
      <c r="D158" s="136" t="s">
        <v>1651</v>
      </c>
      <c r="E158" s="136"/>
      <c r="F158" s="133">
        <v>133913</v>
      </c>
      <c r="G158" s="136" t="s">
        <v>3655</v>
      </c>
      <c r="H158" s="133">
        <v>172</v>
      </c>
      <c r="I158" s="133">
        <v>1</v>
      </c>
      <c r="J158" s="133">
        <v>1104</v>
      </c>
      <c r="K158" s="133">
        <v>36</v>
      </c>
      <c r="L158" s="133"/>
      <c r="M158" s="133" t="s">
        <v>1494</v>
      </c>
      <c r="N158" s="136"/>
      <c r="O158" s="133" t="s">
        <v>2722</v>
      </c>
      <c r="P158" s="133" t="s">
        <v>663</v>
      </c>
      <c r="Q158" s="166">
        <v>41668</v>
      </c>
      <c r="R158" s="308">
        <v>1.83</v>
      </c>
      <c r="S158" s="1">
        <v>90</v>
      </c>
      <c r="T158" s="1" t="s">
        <v>4561</v>
      </c>
      <c r="U158" s="1">
        <v>78.5</v>
      </c>
      <c r="V158" s="1">
        <v>12048</v>
      </c>
      <c r="W158" s="1">
        <v>90</v>
      </c>
      <c r="X158" s="1" t="s">
        <v>2584</v>
      </c>
      <c r="Y158" s="1">
        <v>78.5</v>
      </c>
      <c r="Z158" s="1" t="s">
        <v>4561</v>
      </c>
      <c r="AA158" s="183">
        <f>(K158*100*J158*I158)/13*12*R158/10000*S158/1000</f>
        <v>60.423108923076924</v>
      </c>
      <c r="AB158" s="183">
        <f>V158/36*35*J158*I158*1.108/10000*W158/1000</f>
        <v>128.95311744000003</v>
      </c>
      <c r="AC158" s="183">
        <f>(K158*100*J158*I158)/13*R158/10000*U158/1000</f>
        <v>4.3918648615384619</v>
      </c>
      <c r="AD158" s="183">
        <f>V158/36*J158*I158*1.108/10000*Y158/1000</f>
        <v>3.2135935616000002</v>
      </c>
      <c r="AE158" s="183">
        <f>J158*I158*(G158/100)</f>
        <v>1788.48</v>
      </c>
    </row>
    <row r="159" spans="1:31" x14ac:dyDescent="0.2">
      <c r="A159" s="133" t="s">
        <v>5186</v>
      </c>
      <c r="B159" s="133">
        <v>42</v>
      </c>
      <c r="C159" s="136" t="s">
        <v>5600</v>
      </c>
      <c r="D159" s="136" t="s">
        <v>1634</v>
      </c>
      <c r="E159" s="136"/>
      <c r="F159" s="133">
        <v>133913</v>
      </c>
      <c r="G159" s="136" t="s">
        <v>3655</v>
      </c>
      <c r="H159" s="133">
        <v>172</v>
      </c>
      <c r="I159" s="133">
        <v>1</v>
      </c>
      <c r="J159" s="133">
        <v>1100</v>
      </c>
      <c r="K159" s="133">
        <v>36</v>
      </c>
      <c r="L159" s="133"/>
      <c r="M159" s="133" t="s">
        <v>1494</v>
      </c>
      <c r="N159" s="136"/>
      <c r="O159" s="133" t="s">
        <v>2722</v>
      </c>
      <c r="P159" s="133" t="s">
        <v>4816</v>
      </c>
      <c r="Q159" s="166">
        <v>41677</v>
      </c>
      <c r="R159" s="1">
        <v>1.83</v>
      </c>
      <c r="S159" s="1">
        <v>90</v>
      </c>
      <c r="T159" s="1" t="s">
        <v>4561</v>
      </c>
      <c r="U159" s="1">
        <v>78.5</v>
      </c>
      <c r="V159" s="1">
        <v>12048</v>
      </c>
      <c r="W159" s="1">
        <v>90</v>
      </c>
      <c r="X159" s="1" t="s">
        <v>2584</v>
      </c>
      <c r="Y159" s="1">
        <v>78.5</v>
      </c>
      <c r="Z159" s="1" t="s">
        <v>4561</v>
      </c>
      <c r="AA159" s="183">
        <f>(K159*100*J159*I159)/13*12*R159/10000*S159/1000</f>
        <v>60.204184615384619</v>
      </c>
      <c r="AB159" s="183">
        <f>V159/36*35*J159*I159*1.108/10000*W159/1000</f>
        <v>128.48589600000003</v>
      </c>
      <c r="AC159" s="183">
        <f>(K159*100*J159*I159)/13*R159/10000*U159/1000</f>
        <v>4.3759523076923079</v>
      </c>
      <c r="AD159" s="183">
        <f>V159/36*J159*I159*1.108/10000*Y159/1000</f>
        <v>3.2019501066666671</v>
      </c>
      <c r="AE159" s="183">
        <f>J159*I159*(G159/100)</f>
        <v>1782.0000000000002</v>
      </c>
    </row>
    <row r="160" spans="1:31" x14ac:dyDescent="0.2">
      <c r="A160" s="133" t="s">
        <v>5186</v>
      </c>
      <c r="B160" s="133">
        <v>42</v>
      </c>
      <c r="C160" s="136" t="s">
        <v>5600</v>
      </c>
      <c r="D160" s="136" t="s">
        <v>2726</v>
      </c>
      <c r="E160" s="136"/>
      <c r="F160" s="133">
        <v>133913</v>
      </c>
      <c r="G160" s="136" t="s">
        <v>3655</v>
      </c>
      <c r="H160" s="133">
        <v>172</v>
      </c>
      <c r="I160" s="133">
        <v>1</v>
      </c>
      <c r="J160" s="133">
        <v>1102</v>
      </c>
      <c r="K160" s="133">
        <v>36</v>
      </c>
      <c r="L160" s="133"/>
      <c r="M160" s="133" t="s">
        <v>1494</v>
      </c>
      <c r="N160" s="136"/>
      <c r="O160" s="133" t="s">
        <v>2722</v>
      </c>
      <c r="P160" s="133" t="s">
        <v>4816</v>
      </c>
      <c r="Q160" s="166">
        <v>41688</v>
      </c>
      <c r="R160" s="1">
        <v>1.83</v>
      </c>
      <c r="S160" s="1">
        <v>90</v>
      </c>
      <c r="T160" s="1" t="s">
        <v>4561</v>
      </c>
      <c r="U160" s="1">
        <v>78.5</v>
      </c>
      <c r="V160" s="1">
        <v>12048</v>
      </c>
      <c r="W160" s="1">
        <v>90</v>
      </c>
      <c r="X160" s="1" t="s">
        <v>2584</v>
      </c>
      <c r="Y160" s="1">
        <v>78.5</v>
      </c>
      <c r="Z160" s="1" t="s">
        <v>4561</v>
      </c>
      <c r="AA160" s="183">
        <f>(K160*100*J160*I160)/13*12*R160/10000*S160/1000</f>
        <v>60.313646769230772</v>
      </c>
      <c r="AB160" s="183">
        <f>V160/36*35*J160*I160*1.108/10000*W160/1000</f>
        <v>128.71950672000003</v>
      </c>
      <c r="AC160" s="183">
        <f>(K160*100*J160*I160)/13*R160/10000*U160/1000</f>
        <v>4.3839085846153845</v>
      </c>
      <c r="AD160" s="183">
        <f>V160/36*J160*I160*1.108/10000*Y160/1000</f>
        <v>3.2077718341333332</v>
      </c>
      <c r="AE160" s="183">
        <f>J160*I160*(G160/100)</f>
        <v>1785.24</v>
      </c>
    </row>
    <row r="161" spans="1:31" ht="13.5" thickBot="1" x14ac:dyDescent="0.25">
      <c r="A161" s="133" t="s">
        <v>5186</v>
      </c>
      <c r="B161" s="133">
        <v>42</v>
      </c>
      <c r="C161" s="136" t="s">
        <v>5600</v>
      </c>
      <c r="D161" s="136" t="s">
        <v>1641</v>
      </c>
      <c r="E161" s="136"/>
      <c r="F161" s="133">
        <v>133913</v>
      </c>
      <c r="G161" s="136" t="s">
        <v>3655</v>
      </c>
      <c r="H161" s="133">
        <v>172</v>
      </c>
      <c r="I161" s="133">
        <v>1</v>
      </c>
      <c r="J161" s="133">
        <v>1100</v>
      </c>
      <c r="K161" s="133">
        <v>36</v>
      </c>
      <c r="L161" s="133"/>
      <c r="M161" s="133" t="s">
        <v>1494</v>
      </c>
      <c r="N161" s="136"/>
      <c r="O161" s="133" t="s">
        <v>2722</v>
      </c>
      <c r="P161" s="133" t="s">
        <v>4816</v>
      </c>
      <c r="Q161" s="166">
        <v>41697</v>
      </c>
      <c r="R161" s="308">
        <v>1.83</v>
      </c>
      <c r="S161" s="1">
        <v>90</v>
      </c>
      <c r="T161" s="1" t="s">
        <v>4561</v>
      </c>
      <c r="U161" s="1">
        <v>78.5</v>
      </c>
      <c r="V161" s="1">
        <v>12048</v>
      </c>
      <c r="W161" s="1">
        <v>90</v>
      </c>
      <c r="X161" s="1" t="s">
        <v>2584</v>
      </c>
      <c r="Y161" s="1">
        <v>78.5</v>
      </c>
      <c r="Z161" s="1" t="s">
        <v>4561</v>
      </c>
      <c r="AA161" s="183">
        <f>(K161*100*J161*I161)/13*12*R161/10000*S161/1000</f>
        <v>60.204184615384619</v>
      </c>
      <c r="AB161" s="183">
        <f>V161/36*35*J161*I161*1.108/10000*W161/1000</f>
        <v>128.48589600000003</v>
      </c>
      <c r="AC161" s="183">
        <f>(K161*100*J161*I161)/13*R161/10000*U161/1000</f>
        <v>4.3759523076923079</v>
      </c>
      <c r="AD161" s="183">
        <f>V161/36*J161*I161*1.108/10000*Y161/1000</f>
        <v>3.2019501066666671</v>
      </c>
      <c r="AE161" s="183">
        <f>J161*I161*(G161/100)</f>
        <v>1782.0000000000002</v>
      </c>
    </row>
    <row r="162" spans="1:31" x14ac:dyDescent="0.2">
      <c r="B162" s="133">
        <v>42</v>
      </c>
      <c r="C162" s="136" t="s">
        <v>5600</v>
      </c>
      <c r="D162" s="136" t="s">
        <v>3704</v>
      </c>
      <c r="E162" s="136"/>
      <c r="F162" s="133">
        <v>136900</v>
      </c>
      <c r="G162" s="136" t="s">
        <v>2721</v>
      </c>
      <c r="H162" s="133">
        <v>173</v>
      </c>
      <c r="I162" s="133">
        <v>1</v>
      </c>
      <c r="J162" s="133">
        <v>875</v>
      </c>
      <c r="K162" s="133">
        <v>33</v>
      </c>
      <c r="L162" s="133"/>
      <c r="M162" s="133" t="s">
        <v>1380</v>
      </c>
      <c r="N162" s="136"/>
      <c r="O162" s="133" t="s">
        <v>2722</v>
      </c>
      <c r="P162" s="133" t="s">
        <v>4807</v>
      </c>
      <c r="Q162" s="166">
        <v>41705</v>
      </c>
      <c r="R162" s="1">
        <v>1.83</v>
      </c>
      <c r="S162" s="1">
        <v>90</v>
      </c>
      <c r="T162" s="1" t="s">
        <v>4561</v>
      </c>
      <c r="U162" s="1">
        <v>78.5</v>
      </c>
      <c r="V162" s="1">
        <v>12048</v>
      </c>
      <c r="W162" s="1">
        <v>90</v>
      </c>
      <c r="X162" s="1" t="s">
        <v>2584</v>
      </c>
      <c r="Y162" s="1">
        <v>78.5</v>
      </c>
      <c r="Z162" s="1" t="s">
        <v>4561</v>
      </c>
      <c r="AA162" s="183">
        <f>(K162*100*J162*I162)/13*12*R162/10000*S162/1000</f>
        <v>43.898884615384624</v>
      </c>
      <c r="AB162" s="183">
        <f>V162/36*35*J162*I162*1.108/10000*W162/1000</f>
        <v>102.20469000000003</v>
      </c>
      <c r="AC162" s="183">
        <f>(K162*100*J162*I162)/13*R162/10000*U162/1000</f>
        <v>3.1907985576923079</v>
      </c>
      <c r="AD162" s="183">
        <f>V162/36*J162*I162*1.108/10000*Y162/1000</f>
        <v>2.5470057666666674</v>
      </c>
      <c r="AE162" s="183">
        <f>J162*I162*(G162/100)</f>
        <v>1505</v>
      </c>
    </row>
    <row r="163" spans="1:31" x14ac:dyDescent="0.2">
      <c r="A163" s="7240" t="s">
        <v>4453</v>
      </c>
      <c r="B163" s="7240"/>
      <c r="C163" s="7240"/>
      <c r="D163" s="7240"/>
      <c r="E163" s="7240"/>
      <c r="F163" s="7240"/>
      <c r="G163" s="7240"/>
      <c r="H163" s="7240"/>
      <c r="I163" s="7240"/>
      <c r="J163" s="7240"/>
      <c r="K163" s="7240"/>
      <c r="L163" s="7240"/>
      <c r="M163" s="7240"/>
      <c r="N163" s="7240"/>
      <c r="O163" s="7240"/>
      <c r="P163" s="7240"/>
      <c r="Q163" s="7241"/>
      <c r="AA163" s="183"/>
      <c r="AB163" s="183"/>
      <c r="AE163" s="183"/>
    </row>
    <row r="164" spans="1:31" x14ac:dyDescent="0.2">
      <c r="B164" s="133">
        <v>42</v>
      </c>
      <c r="C164" s="136" t="s">
        <v>5768</v>
      </c>
      <c r="D164" s="136" t="s">
        <v>1651</v>
      </c>
      <c r="E164" s="136"/>
      <c r="F164" s="133">
        <v>136900</v>
      </c>
      <c r="G164" s="136" t="s">
        <v>3001</v>
      </c>
      <c r="H164" s="133">
        <v>172</v>
      </c>
      <c r="I164" s="133">
        <v>1</v>
      </c>
      <c r="J164" s="133">
        <v>903</v>
      </c>
      <c r="K164" s="133">
        <v>33</v>
      </c>
      <c r="L164" s="133"/>
      <c r="M164" s="133" t="s">
        <v>1380</v>
      </c>
      <c r="N164" s="136"/>
      <c r="O164" s="133" t="s">
        <v>2722</v>
      </c>
      <c r="P164" s="133" t="s">
        <v>4816</v>
      </c>
      <c r="Q164" s="166">
        <v>41715</v>
      </c>
      <c r="R164" s="1">
        <v>1.83</v>
      </c>
      <c r="S164" s="1">
        <v>90</v>
      </c>
      <c r="T164" s="1" t="s">
        <v>4561</v>
      </c>
      <c r="U164" s="1">
        <v>78.5</v>
      </c>
      <c r="V164" s="1">
        <v>12048</v>
      </c>
      <c r="W164" s="1">
        <v>90</v>
      </c>
      <c r="X164" s="1" t="s">
        <v>2584</v>
      </c>
      <c r="Y164" s="1">
        <v>78.5</v>
      </c>
      <c r="Z164" s="1" t="s">
        <v>4561</v>
      </c>
      <c r="AA164" s="183">
        <f>(K164*100*J164*I164)/13*12*R164/10000*S164/1000</f>
        <v>45.303648923076921</v>
      </c>
      <c r="AB164" s="183">
        <f>V164/36*35*J164*I164*1.108/10000*W164/1000</f>
        <v>105.47524008000001</v>
      </c>
      <c r="AC164" s="183">
        <f>(K164*100*J164*I164)/13*R164/10000*U164/1000</f>
        <v>3.2929041115384616</v>
      </c>
      <c r="AD164" s="183">
        <f>V164/36*J164*I164*1.108/10000*Y164/1000</f>
        <v>2.6285099512000003</v>
      </c>
      <c r="AE164" s="183">
        <f>J164*I164*(G164/100)</f>
        <v>1535.1</v>
      </c>
    </row>
    <row r="165" spans="1:31" ht="13.5" thickBot="1" x14ac:dyDescent="0.25">
      <c r="B165" s="133">
        <v>42</v>
      </c>
      <c r="C165" s="136" t="s">
        <v>5768</v>
      </c>
      <c r="D165" s="136" t="s">
        <v>1634</v>
      </c>
      <c r="E165" s="136"/>
      <c r="F165" s="133">
        <v>136900</v>
      </c>
      <c r="G165" s="136" t="s">
        <v>3001</v>
      </c>
      <c r="H165" s="133">
        <v>172</v>
      </c>
      <c r="I165" s="133">
        <v>1</v>
      </c>
      <c r="J165" s="133">
        <v>903</v>
      </c>
      <c r="K165" s="133">
        <v>33</v>
      </c>
      <c r="L165" s="133"/>
      <c r="M165" s="133" t="s">
        <v>1380</v>
      </c>
      <c r="N165" s="136"/>
      <c r="O165" s="133" t="s">
        <v>2722</v>
      </c>
      <c r="P165" s="133" t="s">
        <v>4816</v>
      </c>
      <c r="Q165" s="166">
        <v>41723</v>
      </c>
      <c r="R165" s="308">
        <v>1.83</v>
      </c>
      <c r="S165" s="1">
        <v>90</v>
      </c>
      <c r="T165" s="1" t="s">
        <v>4561</v>
      </c>
      <c r="U165" s="1">
        <v>78.5</v>
      </c>
      <c r="V165" s="1">
        <v>12048</v>
      </c>
      <c r="W165" s="1">
        <v>90</v>
      </c>
      <c r="X165" s="1" t="s">
        <v>2584</v>
      </c>
      <c r="Y165" s="1">
        <v>78.5</v>
      </c>
      <c r="Z165" s="1" t="s">
        <v>4561</v>
      </c>
      <c r="AA165" s="183">
        <f>(K165*100*J165*I165)/13*12*R165/10000*S165/1000</f>
        <v>45.303648923076921</v>
      </c>
      <c r="AB165" s="183">
        <f>V165/36*35*J165*I165*1.108/10000*W165/1000</f>
        <v>105.47524008000001</v>
      </c>
      <c r="AC165" s="183">
        <f>(K165*100*J165*I165)/13*R165/10000*U165/1000</f>
        <v>3.2929041115384616</v>
      </c>
      <c r="AD165" s="183">
        <f>V165/36*J165*I165*1.108/10000*Y165/1000</f>
        <v>2.6285099512000003</v>
      </c>
      <c r="AE165" s="183">
        <f>J165*I165*(G165/100)</f>
        <v>1535.1</v>
      </c>
    </row>
    <row r="166" spans="1:31" x14ac:dyDescent="0.2">
      <c r="B166" s="133">
        <v>42</v>
      </c>
      <c r="C166" s="136" t="s">
        <v>5768</v>
      </c>
      <c r="D166" s="136" t="s">
        <v>2726</v>
      </c>
      <c r="E166" s="136"/>
      <c r="F166" s="133">
        <v>136900</v>
      </c>
      <c r="G166" s="136" t="s">
        <v>3001</v>
      </c>
      <c r="H166" s="133">
        <v>172</v>
      </c>
      <c r="I166" s="133">
        <v>1</v>
      </c>
      <c r="J166" s="133">
        <v>902</v>
      </c>
      <c r="K166" s="133">
        <v>33</v>
      </c>
      <c r="L166" s="133"/>
      <c r="M166" s="133" t="s">
        <v>1380</v>
      </c>
      <c r="N166" s="136"/>
      <c r="O166" s="133" t="s">
        <v>2722</v>
      </c>
      <c r="P166" s="133" t="s">
        <v>4816</v>
      </c>
      <c r="Q166" s="166">
        <v>41731</v>
      </c>
      <c r="R166" s="1">
        <v>1.83</v>
      </c>
      <c r="S166" s="1">
        <v>90</v>
      </c>
      <c r="T166" s="1" t="s">
        <v>4561</v>
      </c>
      <c r="U166" s="1">
        <v>78.5</v>
      </c>
      <c r="V166" s="1">
        <v>12048</v>
      </c>
      <c r="W166" s="1">
        <v>90</v>
      </c>
      <c r="X166" s="1" t="s">
        <v>2584</v>
      </c>
      <c r="Y166" s="1">
        <v>78.5</v>
      </c>
      <c r="Z166" s="1" t="s">
        <v>4561</v>
      </c>
      <c r="AA166" s="183">
        <f>(K166*100*J166*I166)/13*12*R166/10000*S166/1000</f>
        <v>45.253478769230775</v>
      </c>
      <c r="AB166" s="183">
        <f>V166/36*35*J166*I166*1.108/10000*W166/1000</f>
        <v>105.35843472000003</v>
      </c>
      <c r="AC166" s="183">
        <f>(K166*100*J166*I166)/13*R166/10000*U166/1000</f>
        <v>3.2892574846153848</v>
      </c>
      <c r="AD166" s="183">
        <f>V166/36*J166*I166*1.108/10000*Y166/1000</f>
        <v>2.6255990874666666</v>
      </c>
      <c r="AE166" s="183">
        <f>J166*I166*(G166/100)</f>
        <v>1533.3999999999999</v>
      </c>
    </row>
    <row r="167" spans="1:31" x14ac:dyDescent="0.2">
      <c r="B167" s="133">
        <v>42</v>
      </c>
      <c r="C167" s="136" t="s">
        <v>5768</v>
      </c>
      <c r="D167" s="136" t="s">
        <v>1641</v>
      </c>
      <c r="E167" s="136"/>
      <c r="F167" s="133">
        <v>136900</v>
      </c>
      <c r="G167" s="136" t="s">
        <v>3001</v>
      </c>
      <c r="H167" s="133">
        <v>172</v>
      </c>
      <c r="I167" s="133">
        <v>1</v>
      </c>
      <c r="J167" s="133">
        <v>902</v>
      </c>
      <c r="K167" s="133">
        <v>33</v>
      </c>
      <c r="L167" s="133"/>
      <c r="M167" s="133" t="s">
        <v>1380</v>
      </c>
      <c r="N167" s="136"/>
      <c r="O167" s="133" t="s">
        <v>2722</v>
      </c>
      <c r="P167" s="133" t="s">
        <v>4816</v>
      </c>
      <c r="Q167" s="166">
        <v>41738</v>
      </c>
      <c r="R167" s="1">
        <v>1.83</v>
      </c>
      <c r="S167" s="1">
        <v>90</v>
      </c>
      <c r="T167" s="1" t="s">
        <v>4561</v>
      </c>
      <c r="U167" s="1">
        <v>78.5</v>
      </c>
      <c r="V167" s="1">
        <v>12048</v>
      </c>
      <c r="W167" s="1">
        <v>90</v>
      </c>
      <c r="X167" s="1" t="s">
        <v>2584</v>
      </c>
      <c r="Y167" s="1">
        <v>78.5</v>
      </c>
      <c r="Z167" s="1" t="s">
        <v>4561</v>
      </c>
      <c r="AA167" s="183">
        <f>(K167*100*J167*I167)/13*12*R167/10000*S167/1000</f>
        <v>45.253478769230775</v>
      </c>
      <c r="AB167" s="183">
        <f>V167/36*35*J167*I167*1.108/10000*W167/1000</f>
        <v>105.35843472000003</v>
      </c>
      <c r="AC167" s="183">
        <f>(K167*100*J167*I167)/13*R167/10000*U167/1000</f>
        <v>3.2892574846153848</v>
      </c>
      <c r="AD167" s="183">
        <f>V167/36*J167*I167*1.108/10000*Y167/1000</f>
        <v>2.6255990874666666</v>
      </c>
      <c r="AE167" s="183">
        <f>J167*I167*(G167/100)</f>
        <v>1533.3999999999999</v>
      </c>
    </row>
    <row r="168" spans="1:31" ht="13.5" thickBot="1" x14ac:dyDescent="0.25">
      <c r="B168" s="133">
        <v>42</v>
      </c>
      <c r="C168" s="136" t="s">
        <v>5768</v>
      </c>
      <c r="D168" s="136" t="s">
        <v>3704</v>
      </c>
      <c r="E168" s="136"/>
      <c r="F168" s="133">
        <v>136900</v>
      </c>
      <c r="G168" s="136" t="s">
        <v>3001</v>
      </c>
      <c r="H168" s="133">
        <v>172</v>
      </c>
      <c r="I168" s="133">
        <v>1</v>
      </c>
      <c r="J168" s="133">
        <v>476</v>
      </c>
      <c r="K168" s="133">
        <v>33</v>
      </c>
      <c r="L168" s="133"/>
      <c r="M168" s="133" t="s">
        <v>1380</v>
      </c>
      <c r="N168" s="136"/>
      <c r="O168" s="133" t="s">
        <v>2722</v>
      </c>
      <c r="P168" s="133" t="s">
        <v>663</v>
      </c>
      <c r="Q168" s="166">
        <v>41743</v>
      </c>
      <c r="R168" s="308">
        <v>1.83</v>
      </c>
      <c r="S168" s="1">
        <v>90</v>
      </c>
      <c r="T168" s="1" t="s">
        <v>4561</v>
      </c>
      <c r="U168" s="1">
        <v>78.5</v>
      </c>
      <c r="V168" s="1">
        <v>12048</v>
      </c>
      <c r="W168" s="1">
        <v>90</v>
      </c>
      <c r="X168" s="1" t="s">
        <v>2584</v>
      </c>
      <c r="Y168" s="1">
        <v>78.5</v>
      </c>
      <c r="Z168" s="1" t="s">
        <v>4561</v>
      </c>
      <c r="AA168" s="183">
        <f>(K168*100*J168*I168)/13*12*R168/10000*S168/1000</f>
        <v>23.880993230769231</v>
      </c>
      <c r="AB168" s="183">
        <f>V168/36*35*J168*I168*1.108/10000*W168/1000</f>
        <v>55.599351360000014</v>
      </c>
      <c r="AC168" s="183">
        <f>(K168*100*J168*I168)/13*R168/10000*U168/1000</f>
        <v>1.7357944153846154</v>
      </c>
      <c r="AD168" s="183">
        <f>V168/36*J168*I168*1.108/10000*Y168/1000</f>
        <v>1.3855711370666668</v>
      </c>
      <c r="AE168" s="183">
        <f>J168*I168*(G168/100)</f>
        <v>809.19999999999993</v>
      </c>
    </row>
    <row r="169" spans="1:31" x14ac:dyDescent="0.2">
      <c r="A169" s="7240" t="s">
        <v>4453</v>
      </c>
      <c r="B169" s="7240"/>
      <c r="C169" s="7240"/>
      <c r="D169" s="7240"/>
      <c r="E169" s="7240"/>
      <c r="F169" s="7240"/>
      <c r="G169" s="7240"/>
      <c r="H169" s="7240"/>
      <c r="I169" s="7240"/>
      <c r="J169" s="7240"/>
      <c r="K169" s="7240"/>
      <c r="L169" s="7240"/>
      <c r="M169" s="7240"/>
      <c r="N169" s="7240"/>
      <c r="O169" s="7240"/>
      <c r="P169" s="7240"/>
      <c r="Q169" s="7241"/>
      <c r="AA169" s="183"/>
      <c r="AB169" s="183"/>
      <c r="AE169" s="183"/>
    </row>
    <row r="170" spans="1:31" x14ac:dyDescent="0.2">
      <c r="B170" s="133">
        <v>42</v>
      </c>
      <c r="C170" s="136" t="s">
        <v>5912</v>
      </c>
      <c r="D170" s="136" t="s">
        <v>1651</v>
      </c>
      <c r="E170" s="136"/>
      <c r="F170" s="133">
        <v>136900</v>
      </c>
      <c r="G170" s="136" t="s">
        <v>1648</v>
      </c>
      <c r="H170" s="133">
        <v>172</v>
      </c>
      <c r="I170" s="133">
        <v>1</v>
      </c>
      <c r="J170" s="133">
        <v>903</v>
      </c>
      <c r="K170" s="133">
        <v>33</v>
      </c>
      <c r="L170" s="133"/>
      <c r="M170" s="133" t="s">
        <v>1380</v>
      </c>
      <c r="N170" s="136"/>
      <c r="O170" s="133" t="s">
        <v>2722</v>
      </c>
      <c r="P170" s="133" t="s">
        <v>4816</v>
      </c>
      <c r="Q170" s="166">
        <v>41772</v>
      </c>
      <c r="R170" s="1">
        <v>1.83</v>
      </c>
      <c r="S170" s="1">
        <v>90</v>
      </c>
      <c r="T170" s="1" t="s">
        <v>4561</v>
      </c>
      <c r="U170" s="1">
        <v>78.5</v>
      </c>
      <c r="V170" s="1">
        <v>12048</v>
      </c>
      <c r="W170" s="1">
        <v>90</v>
      </c>
      <c r="X170" s="1" t="s">
        <v>2584</v>
      </c>
      <c r="Y170" s="1">
        <v>78.5</v>
      </c>
      <c r="Z170" s="1" t="s">
        <v>4561</v>
      </c>
      <c r="AA170" s="183">
        <f t="shared" ref="AA170:AA176" si="36">(K170*100*J170*I170)/13*12*R170/10000*S170/1000</f>
        <v>45.303648923076921</v>
      </c>
      <c r="AB170" s="183">
        <f t="shared" ref="AB170:AB176" si="37">V170/36*35*J170*I170*1.108/10000*W170/1000</f>
        <v>105.47524008000001</v>
      </c>
      <c r="AC170" s="183">
        <f t="shared" ref="AC170:AC176" si="38">(K170*100*J170*I170)/13*R170/10000*U170/1000</f>
        <v>3.2929041115384616</v>
      </c>
      <c r="AD170" s="183">
        <f t="shared" ref="AD170:AD176" si="39">V170/36*J170*I170*1.108/10000*Y170/1000</f>
        <v>2.6285099512000003</v>
      </c>
      <c r="AE170" s="183">
        <f t="shared" ref="AE170:AE176" si="40">J170*I170*(G170/100)</f>
        <v>1489.9499999999998</v>
      </c>
    </row>
    <row r="171" spans="1:31" x14ac:dyDescent="0.2">
      <c r="B171" s="133">
        <v>42</v>
      </c>
      <c r="C171" s="136" t="s">
        <v>5912</v>
      </c>
      <c r="D171" s="136" t="s">
        <v>1634</v>
      </c>
      <c r="E171" s="136"/>
      <c r="F171" s="133">
        <v>136900</v>
      </c>
      <c r="G171" s="136" t="s">
        <v>1648</v>
      </c>
      <c r="H171" s="133">
        <v>172</v>
      </c>
      <c r="I171" s="133">
        <v>1</v>
      </c>
      <c r="J171" s="133">
        <v>903</v>
      </c>
      <c r="K171" s="133">
        <v>33</v>
      </c>
      <c r="L171" s="133"/>
      <c r="M171" s="133" t="s">
        <v>1380</v>
      </c>
      <c r="N171" s="136"/>
      <c r="O171" s="133" t="s">
        <v>2722</v>
      </c>
      <c r="P171" s="133" t="s">
        <v>4807</v>
      </c>
      <c r="Q171" s="166">
        <v>41779</v>
      </c>
      <c r="R171" s="1">
        <v>1.83</v>
      </c>
      <c r="S171" s="1">
        <v>90</v>
      </c>
      <c r="T171" s="1" t="s">
        <v>4561</v>
      </c>
      <c r="U171" s="1">
        <v>78.5</v>
      </c>
      <c r="V171" s="1">
        <v>12048</v>
      </c>
      <c r="W171" s="1">
        <v>90</v>
      </c>
      <c r="X171" s="1" t="s">
        <v>2584</v>
      </c>
      <c r="Y171" s="1">
        <v>78.5</v>
      </c>
      <c r="Z171" s="1" t="s">
        <v>4561</v>
      </c>
      <c r="AA171" s="183">
        <f t="shared" si="36"/>
        <v>45.303648923076921</v>
      </c>
      <c r="AB171" s="183">
        <f t="shared" si="37"/>
        <v>105.47524008000001</v>
      </c>
      <c r="AC171" s="183">
        <f t="shared" si="38"/>
        <v>3.2929041115384616</v>
      </c>
      <c r="AD171" s="183">
        <f t="shared" si="39"/>
        <v>2.6285099512000003</v>
      </c>
      <c r="AE171" s="183">
        <f t="shared" si="40"/>
        <v>1489.9499999999998</v>
      </c>
    </row>
    <row r="172" spans="1:31" ht="13.5" thickBot="1" x14ac:dyDescent="0.25">
      <c r="B172" s="133">
        <v>42</v>
      </c>
      <c r="C172" s="136" t="s">
        <v>5912</v>
      </c>
      <c r="D172" s="136" t="s">
        <v>2726</v>
      </c>
      <c r="E172" s="136"/>
      <c r="F172" s="133">
        <v>136900</v>
      </c>
      <c r="G172" s="136" t="s">
        <v>1648</v>
      </c>
      <c r="H172" s="133">
        <v>172</v>
      </c>
      <c r="I172" s="133">
        <v>1</v>
      </c>
      <c r="J172" s="133">
        <v>903</v>
      </c>
      <c r="K172" s="133">
        <v>33</v>
      </c>
      <c r="L172" s="133">
        <v>903</v>
      </c>
      <c r="M172" s="133" t="s">
        <v>1380</v>
      </c>
      <c r="N172" s="136"/>
      <c r="O172" s="133" t="s">
        <v>2722</v>
      </c>
      <c r="P172" s="133" t="s">
        <v>4807</v>
      </c>
      <c r="Q172" s="166">
        <v>41786</v>
      </c>
      <c r="R172" s="308">
        <v>1.83</v>
      </c>
      <c r="S172" s="1">
        <v>90</v>
      </c>
      <c r="T172" s="1" t="s">
        <v>4561</v>
      </c>
      <c r="U172" s="1">
        <v>78.5</v>
      </c>
      <c r="V172" s="1">
        <v>12048</v>
      </c>
      <c r="W172" s="1">
        <v>90</v>
      </c>
      <c r="X172" s="1" t="s">
        <v>2584</v>
      </c>
      <c r="Y172" s="1">
        <v>78.5</v>
      </c>
      <c r="Z172" s="1" t="s">
        <v>4561</v>
      </c>
      <c r="AA172" s="183">
        <f t="shared" si="36"/>
        <v>45.303648923076921</v>
      </c>
      <c r="AB172" s="183">
        <f t="shared" si="37"/>
        <v>105.47524008000001</v>
      </c>
      <c r="AC172" s="183">
        <f t="shared" si="38"/>
        <v>3.2929041115384616</v>
      </c>
      <c r="AD172" s="183">
        <f t="shared" si="39"/>
        <v>2.6285099512000003</v>
      </c>
      <c r="AE172" s="183">
        <f t="shared" si="40"/>
        <v>1489.9499999999998</v>
      </c>
    </row>
    <row r="173" spans="1:31" x14ac:dyDescent="0.2">
      <c r="B173" s="133">
        <v>42</v>
      </c>
      <c r="C173" s="136" t="s">
        <v>5912</v>
      </c>
      <c r="D173" s="136" t="s">
        <v>1641</v>
      </c>
      <c r="E173" s="136"/>
      <c r="F173" s="133">
        <v>136900</v>
      </c>
      <c r="G173" s="136" t="s">
        <v>1648</v>
      </c>
      <c r="H173" s="133">
        <v>172</v>
      </c>
      <c r="I173" s="133">
        <v>1</v>
      </c>
      <c r="J173" s="133">
        <v>903</v>
      </c>
      <c r="K173" s="133">
        <v>33</v>
      </c>
      <c r="L173" s="133"/>
      <c r="M173" s="133" t="s">
        <v>1380</v>
      </c>
      <c r="N173" s="136"/>
      <c r="O173" s="133" t="s">
        <v>2722</v>
      </c>
      <c r="P173" s="133" t="s">
        <v>4807</v>
      </c>
      <c r="Q173" s="166">
        <v>41796</v>
      </c>
      <c r="R173" s="1">
        <v>1.83</v>
      </c>
      <c r="S173" s="1">
        <v>90</v>
      </c>
      <c r="T173" s="1" t="s">
        <v>4561</v>
      </c>
      <c r="U173" s="1">
        <v>78.5</v>
      </c>
      <c r="V173" s="1">
        <v>12048</v>
      </c>
      <c r="W173" s="1">
        <v>90</v>
      </c>
      <c r="X173" s="1" t="s">
        <v>2584</v>
      </c>
      <c r="Y173" s="1">
        <v>78.5</v>
      </c>
      <c r="Z173" s="1" t="s">
        <v>4561</v>
      </c>
      <c r="AA173" s="183">
        <f t="shared" si="36"/>
        <v>45.303648923076921</v>
      </c>
      <c r="AB173" s="183">
        <f t="shared" si="37"/>
        <v>105.47524008000001</v>
      </c>
      <c r="AC173" s="183">
        <f t="shared" si="38"/>
        <v>3.2929041115384616</v>
      </c>
      <c r="AD173" s="183">
        <f t="shared" si="39"/>
        <v>2.6285099512000003</v>
      </c>
      <c r="AE173" s="183">
        <f t="shared" si="40"/>
        <v>1489.9499999999998</v>
      </c>
    </row>
    <row r="174" spans="1:31" ht="13.5" thickBot="1" x14ac:dyDescent="0.25">
      <c r="B174" s="133">
        <v>42</v>
      </c>
      <c r="C174" s="136" t="s">
        <v>5912</v>
      </c>
      <c r="D174" s="136" t="s">
        <v>3704</v>
      </c>
      <c r="E174" s="136" t="s">
        <v>4482</v>
      </c>
      <c r="F174" s="133">
        <v>136900</v>
      </c>
      <c r="G174" s="136" t="s">
        <v>1648</v>
      </c>
      <c r="H174" s="133">
        <v>172</v>
      </c>
      <c r="I174" s="133">
        <v>1</v>
      </c>
      <c r="J174" s="133">
        <v>903</v>
      </c>
      <c r="K174" s="133">
        <v>33</v>
      </c>
      <c r="L174" s="133"/>
      <c r="M174" s="133" t="s">
        <v>1380</v>
      </c>
      <c r="N174" s="136"/>
      <c r="O174" s="133" t="s">
        <v>2722</v>
      </c>
      <c r="P174" s="133" t="s">
        <v>4807</v>
      </c>
      <c r="Q174" s="166">
        <v>41807</v>
      </c>
      <c r="R174" s="308">
        <v>1.83</v>
      </c>
      <c r="S174" s="1">
        <v>90</v>
      </c>
      <c r="T174" s="1" t="s">
        <v>4561</v>
      </c>
      <c r="U174" s="1">
        <v>78.5</v>
      </c>
      <c r="V174" s="1">
        <v>12048</v>
      </c>
      <c r="W174" s="1">
        <v>90</v>
      </c>
      <c r="X174" s="1" t="s">
        <v>2584</v>
      </c>
      <c r="Y174" s="1">
        <v>78.5</v>
      </c>
      <c r="Z174" s="1" t="s">
        <v>4561</v>
      </c>
      <c r="AA174" s="183">
        <f t="shared" si="36"/>
        <v>45.303648923076921</v>
      </c>
      <c r="AB174" s="183">
        <f t="shared" si="37"/>
        <v>105.47524008000001</v>
      </c>
      <c r="AC174" s="183">
        <f t="shared" si="38"/>
        <v>3.2929041115384616</v>
      </c>
      <c r="AD174" s="183">
        <f t="shared" si="39"/>
        <v>2.6285099512000003</v>
      </c>
      <c r="AE174" s="183">
        <f t="shared" si="40"/>
        <v>1489.9499999999998</v>
      </c>
    </row>
    <row r="175" spans="1:31" x14ac:dyDescent="0.2">
      <c r="A175" s="133" t="s">
        <v>5962</v>
      </c>
      <c r="B175" s="133">
        <v>42</v>
      </c>
      <c r="C175" s="136" t="s">
        <v>5912</v>
      </c>
      <c r="D175" s="136" t="s">
        <v>1645</v>
      </c>
      <c r="E175" s="136" t="s">
        <v>6019</v>
      </c>
      <c r="F175" s="133">
        <v>133950</v>
      </c>
      <c r="G175" s="136" t="s">
        <v>1648</v>
      </c>
      <c r="H175" s="133">
        <v>172</v>
      </c>
      <c r="I175" s="133">
        <v>1</v>
      </c>
      <c r="J175" s="133">
        <v>450</v>
      </c>
      <c r="K175" s="133">
        <v>36</v>
      </c>
      <c r="L175" s="133">
        <v>1100</v>
      </c>
      <c r="M175" s="133" t="s">
        <v>6020</v>
      </c>
      <c r="N175" s="136" t="s">
        <v>4907</v>
      </c>
      <c r="O175" s="133" t="s">
        <v>4593</v>
      </c>
      <c r="P175" s="133" t="s">
        <v>4807</v>
      </c>
      <c r="Q175" s="166">
        <v>41821</v>
      </c>
      <c r="R175" s="1">
        <v>1.83</v>
      </c>
      <c r="S175" s="1">
        <v>90</v>
      </c>
      <c r="V175" s="1">
        <v>12048</v>
      </c>
      <c r="W175" s="1">
        <v>90</v>
      </c>
      <c r="X175" s="1" t="s">
        <v>2584</v>
      </c>
      <c r="Y175" s="1">
        <v>78.5</v>
      </c>
      <c r="Z175" s="1" t="s">
        <v>4561</v>
      </c>
      <c r="AA175" s="183">
        <f t="shared" si="36"/>
        <v>24.628984615384617</v>
      </c>
      <c r="AB175" s="183">
        <f t="shared" si="37"/>
        <v>52.562412000000009</v>
      </c>
      <c r="AC175" s="183">
        <f t="shared" si="38"/>
        <v>0</v>
      </c>
      <c r="AD175" s="183">
        <f t="shared" si="39"/>
        <v>1.3098886800000002</v>
      </c>
      <c r="AE175" s="183">
        <f t="shared" si="40"/>
        <v>742.5</v>
      </c>
    </row>
    <row r="176" spans="1:31" ht="13.5" thickBot="1" x14ac:dyDescent="0.25">
      <c r="A176" s="133"/>
      <c r="B176" s="133">
        <v>42</v>
      </c>
      <c r="C176" s="136" t="s">
        <v>5912</v>
      </c>
      <c r="D176" s="136" t="s">
        <v>2447</v>
      </c>
      <c r="E176" s="136"/>
      <c r="F176" s="133">
        <v>136900</v>
      </c>
      <c r="G176" s="136" t="s">
        <v>1648</v>
      </c>
      <c r="H176" s="133">
        <v>172</v>
      </c>
      <c r="I176" s="133">
        <v>1</v>
      </c>
      <c r="J176" s="133">
        <v>181</v>
      </c>
      <c r="K176" s="133">
        <v>33</v>
      </c>
      <c r="L176" s="133"/>
      <c r="M176" s="133" t="s">
        <v>1380</v>
      </c>
      <c r="N176" s="136"/>
      <c r="O176" s="133" t="s">
        <v>2722</v>
      </c>
      <c r="P176" s="133" t="s">
        <v>4807</v>
      </c>
      <c r="Q176" s="166">
        <v>41822</v>
      </c>
      <c r="R176" s="308">
        <v>1.83</v>
      </c>
      <c r="S176" s="1">
        <v>90</v>
      </c>
      <c r="T176" s="1" t="s">
        <v>4561</v>
      </c>
      <c r="U176" s="1">
        <v>78.5</v>
      </c>
      <c r="V176" s="1">
        <v>12048</v>
      </c>
      <c r="W176" s="1">
        <v>90</v>
      </c>
      <c r="X176" s="1" t="s">
        <v>2584</v>
      </c>
      <c r="Y176" s="1">
        <v>78.5</v>
      </c>
      <c r="Z176" s="1" t="s">
        <v>4561</v>
      </c>
      <c r="AA176" s="183">
        <f t="shared" si="36"/>
        <v>9.0807978461538461</v>
      </c>
      <c r="AB176" s="183">
        <f t="shared" si="37"/>
        <v>21.141770160000004</v>
      </c>
      <c r="AC176" s="183">
        <f t="shared" si="38"/>
        <v>0.66003947307692301</v>
      </c>
      <c r="AD176" s="183">
        <f t="shared" si="39"/>
        <v>0.52686633573333352</v>
      </c>
      <c r="AE176" s="183">
        <f t="shared" si="40"/>
        <v>298.64999999999998</v>
      </c>
    </row>
    <row r="177" spans="1:31" x14ac:dyDescent="0.2">
      <c r="A177" s="7232" t="s">
        <v>4453</v>
      </c>
      <c r="B177" s="7233"/>
      <c r="C177" s="7233"/>
      <c r="D177" s="7233"/>
      <c r="E177" s="7233"/>
      <c r="F177" s="7233"/>
      <c r="G177" s="7233"/>
      <c r="H177" s="7233"/>
      <c r="I177" s="7233"/>
      <c r="J177" s="7233"/>
      <c r="K177" s="7233"/>
      <c r="L177" s="7233"/>
      <c r="M177" s="7233"/>
      <c r="N177" s="7233"/>
      <c r="O177" s="7233"/>
      <c r="P177" s="7233"/>
      <c r="Q177" s="7234"/>
      <c r="AA177" s="183"/>
      <c r="AB177" s="183"/>
      <c r="AE177" s="183"/>
    </row>
    <row r="178" spans="1:31" x14ac:dyDescent="0.2">
      <c r="A178" s="133"/>
      <c r="B178" s="133">
        <v>42</v>
      </c>
      <c r="C178" s="136" t="s">
        <v>6209</v>
      </c>
      <c r="D178" s="136" t="s">
        <v>1651</v>
      </c>
      <c r="E178" s="136"/>
      <c r="F178" s="133">
        <v>136900</v>
      </c>
      <c r="G178" s="136" t="s">
        <v>1648</v>
      </c>
      <c r="H178" s="133">
        <v>172</v>
      </c>
      <c r="I178" s="133">
        <v>1</v>
      </c>
      <c r="J178" s="133">
        <v>903</v>
      </c>
      <c r="K178" s="133">
        <v>33</v>
      </c>
      <c r="L178" s="133"/>
      <c r="M178" s="133" t="s">
        <v>1380</v>
      </c>
      <c r="N178" s="136"/>
      <c r="O178" s="133" t="s">
        <v>2722</v>
      </c>
      <c r="P178" s="133" t="s">
        <v>4807</v>
      </c>
      <c r="Q178" s="166">
        <v>41901</v>
      </c>
      <c r="R178" s="1">
        <v>1.83</v>
      </c>
      <c r="S178" s="1">
        <v>90</v>
      </c>
      <c r="T178" s="2" t="s">
        <v>4561</v>
      </c>
      <c r="U178" s="1">
        <v>78.5</v>
      </c>
      <c r="V178" s="1">
        <v>12048</v>
      </c>
      <c r="W178" s="1">
        <v>90</v>
      </c>
      <c r="X178" s="1" t="s">
        <v>2584</v>
      </c>
      <c r="Y178" s="1">
        <v>78.5</v>
      </c>
      <c r="Z178" s="1" t="s">
        <v>4561</v>
      </c>
      <c r="AA178" s="183">
        <f>(K178*100*J178*I178)/13*12*R178/10000*S178/1000</f>
        <v>45.303648923076921</v>
      </c>
      <c r="AB178" s="183">
        <f>V178/36*35*J178*I178*1.108/10000*W178/1000</f>
        <v>105.47524008000001</v>
      </c>
      <c r="AC178" s="183">
        <f>(K178*100*J178*I178)/13*R178/10000*U178/1000</f>
        <v>3.2929041115384616</v>
      </c>
      <c r="AD178" s="183">
        <f>V178/36*J178*I178*1.108/10000*Y178/1000</f>
        <v>2.6285099512000003</v>
      </c>
      <c r="AE178" s="183">
        <f>J178*I178*(G178/100)</f>
        <v>1489.9499999999998</v>
      </c>
    </row>
    <row r="179" spans="1:31" ht="13.5" thickBot="1" x14ac:dyDescent="0.25">
      <c r="A179" s="133"/>
      <c r="B179" s="133">
        <v>42</v>
      </c>
      <c r="C179" s="136" t="s">
        <v>6209</v>
      </c>
      <c r="D179" s="136" t="s">
        <v>1634</v>
      </c>
      <c r="E179" s="136"/>
      <c r="F179" s="133">
        <v>136900</v>
      </c>
      <c r="G179" s="136" t="s">
        <v>1648</v>
      </c>
      <c r="H179" s="133">
        <v>172</v>
      </c>
      <c r="I179" s="133">
        <v>1</v>
      </c>
      <c r="J179" s="133">
        <v>452</v>
      </c>
      <c r="K179" s="133">
        <v>33</v>
      </c>
      <c r="L179" s="133"/>
      <c r="M179" s="133" t="s">
        <v>1380</v>
      </c>
      <c r="N179" s="136"/>
      <c r="O179" s="133" t="s">
        <v>2722</v>
      </c>
      <c r="P179" s="133" t="s">
        <v>4807</v>
      </c>
      <c r="Q179" s="166">
        <v>41911</v>
      </c>
      <c r="R179" s="308">
        <v>1.83</v>
      </c>
      <c r="S179" s="1">
        <v>90</v>
      </c>
      <c r="T179" s="1" t="s">
        <v>4561</v>
      </c>
      <c r="U179" s="1">
        <v>78.5</v>
      </c>
      <c r="V179" s="1">
        <v>12048</v>
      </c>
      <c r="W179" s="1">
        <v>90</v>
      </c>
      <c r="X179" s="1" t="s">
        <v>2584</v>
      </c>
      <c r="Y179" s="1">
        <v>78.5</v>
      </c>
      <c r="Z179" s="1" t="s">
        <v>4561</v>
      </c>
      <c r="AA179" s="183">
        <f>(K179*100*J179*I179)/13*12*R179/10000*S179/1000</f>
        <v>22.67690953846154</v>
      </c>
      <c r="AB179" s="183">
        <f>V179/36*35*J179*I179*1.108/10000*W179/1000</f>
        <v>52.796022720000011</v>
      </c>
      <c r="AC179" s="183">
        <f>(K179*100*J179*I179)/13*R179/10000*U179/1000</f>
        <v>1.6482753692307692</v>
      </c>
      <c r="AD179" s="183">
        <f>V179/36*J179*I179*1.108/10000*Y179/1000</f>
        <v>1.3157104074666668</v>
      </c>
      <c r="AE179" s="183">
        <f>J179*I179*(G179/100)</f>
        <v>745.8</v>
      </c>
    </row>
    <row r="180" spans="1:31" x14ac:dyDescent="0.2">
      <c r="A180" s="133" t="s">
        <v>6212</v>
      </c>
      <c r="B180" s="133">
        <v>42</v>
      </c>
      <c r="C180" s="136" t="s">
        <v>6209</v>
      </c>
      <c r="D180" s="136" t="s">
        <v>2726</v>
      </c>
      <c r="E180" s="136" t="s">
        <v>4611</v>
      </c>
      <c r="F180" s="133">
        <v>133913</v>
      </c>
      <c r="G180" s="136" t="s">
        <v>1648</v>
      </c>
      <c r="H180" s="133">
        <v>173</v>
      </c>
      <c r="I180" s="133">
        <v>1</v>
      </c>
      <c r="J180" s="133">
        <v>340</v>
      </c>
      <c r="K180" s="133">
        <v>36</v>
      </c>
      <c r="L180" s="133"/>
      <c r="M180" s="133" t="s">
        <v>5188</v>
      </c>
      <c r="N180" s="136"/>
      <c r="O180" s="133" t="s">
        <v>2722</v>
      </c>
      <c r="P180" s="133" t="s">
        <v>4807</v>
      </c>
      <c r="Q180" s="166">
        <v>41918</v>
      </c>
      <c r="R180" s="1">
        <v>1.83</v>
      </c>
      <c r="S180" s="1">
        <v>90</v>
      </c>
      <c r="T180" s="2" t="s">
        <v>4561</v>
      </c>
      <c r="U180" s="1">
        <v>78.5</v>
      </c>
      <c r="V180" s="1">
        <v>12048</v>
      </c>
      <c r="W180" s="1">
        <v>90</v>
      </c>
      <c r="X180" s="1" t="s">
        <v>2584</v>
      </c>
      <c r="Y180" s="1">
        <v>78.5</v>
      </c>
      <c r="Z180" s="1" t="s">
        <v>4561</v>
      </c>
      <c r="AA180" s="183">
        <f>(K180*100*J180*I180)/13*12*R180/10000*S180/1000</f>
        <v>18.608566153846159</v>
      </c>
      <c r="AB180" s="183">
        <f>V180/36*35*J180*I180*1.108/10000*W180/1000</f>
        <v>39.713822400000005</v>
      </c>
      <c r="AC180" s="183">
        <f>(K180*100*J180*I180)/13*R180/10000*U180/1000</f>
        <v>1.3525670769230769</v>
      </c>
      <c r="AD180" s="183">
        <f>V180/36*J180*I180*1.108/10000*Y180/1000</f>
        <v>0.98969366933333347</v>
      </c>
      <c r="AE180" s="183">
        <f>J180*I180*(G180/100)</f>
        <v>561</v>
      </c>
    </row>
    <row r="181" spans="1:31" x14ac:dyDescent="0.2">
      <c r="A181" s="133"/>
      <c r="B181" s="133">
        <v>42</v>
      </c>
      <c r="C181" s="136" t="s">
        <v>6209</v>
      </c>
      <c r="D181" s="136" t="s">
        <v>1641</v>
      </c>
      <c r="E181" s="136"/>
      <c r="F181" s="133">
        <v>136900</v>
      </c>
      <c r="G181" s="136" t="s">
        <v>1648</v>
      </c>
      <c r="H181" s="133">
        <v>172</v>
      </c>
      <c r="I181" s="133">
        <v>1</v>
      </c>
      <c r="J181" s="133">
        <v>903</v>
      </c>
      <c r="K181" s="133">
        <v>33</v>
      </c>
      <c r="L181" s="133"/>
      <c r="M181" s="133" t="s">
        <v>1380</v>
      </c>
      <c r="N181" s="136"/>
      <c r="O181" s="133" t="s">
        <v>2722</v>
      </c>
      <c r="P181" s="133" t="s">
        <v>663</v>
      </c>
      <c r="Q181" s="166">
        <v>41927</v>
      </c>
      <c r="R181" s="1">
        <v>1.83</v>
      </c>
      <c r="S181" s="1">
        <v>90</v>
      </c>
      <c r="T181" s="2" t="s">
        <v>4561</v>
      </c>
      <c r="U181" s="1">
        <v>78.5</v>
      </c>
      <c r="V181" s="1">
        <v>12048</v>
      </c>
      <c r="W181" s="1">
        <v>90</v>
      </c>
      <c r="X181" s="1" t="s">
        <v>2584</v>
      </c>
      <c r="Y181" s="1">
        <v>78.5</v>
      </c>
      <c r="Z181" s="1" t="s">
        <v>4561</v>
      </c>
      <c r="AA181" s="183">
        <f>(K181*100*J181*I181)/13*12*R181/10000*S181/1000</f>
        <v>45.303648923076921</v>
      </c>
      <c r="AB181" s="183">
        <f>V181/36*35*J181*I181*1.108/10000*W181/1000</f>
        <v>105.47524008000001</v>
      </c>
      <c r="AC181" s="183">
        <f>(K181*100*J181*I181)/13*R181/10000*U181/1000</f>
        <v>3.2929041115384616</v>
      </c>
      <c r="AD181" s="183">
        <f>V181/36*J181*I181*1.108/10000*Y181/1000</f>
        <v>2.6285099512000003</v>
      </c>
      <c r="AE181" s="183">
        <f>J181*I181*(G181/100)</f>
        <v>1489.9499999999998</v>
      </c>
    </row>
    <row r="182" spans="1:31" ht="13.5" thickBot="1" x14ac:dyDescent="0.25">
      <c r="A182" s="133"/>
      <c r="B182" s="133">
        <v>42</v>
      </c>
      <c r="C182" s="136" t="s">
        <v>6209</v>
      </c>
      <c r="D182" s="136" t="s">
        <v>3704</v>
      </c>
      <c r="E182" s="136"/>
      <c r="F182" s="133">
        <v>136900</v>
      </c>
      <c r="G182" s="136" t="s">
        <v>1648</v>
      </c>
      <c r="H182" s="133">
        <v>172</v>
      </c>
      <c r="I182" s="133">
        <v>1</v>
      </c>
      <c r="J182" s="133">
        <v>793</v>
      </c>
      <c r="K182" s="133">
        <v>33</v>
      </c>
      <c r="L182" s="133"/>
      <c r="M182" s="133" t="s">
        <v>1380</v>
      </c>
      <c r="N182" s="136"/>
      <c r="O182" s="133" t="s">
        <v>2722</v>
      </c>
      <c r="P182" s="133" t="s">
        <v>4807</v>
      </c>
      <c r="Q182" s="166">
        <v>41940</v>
      </c>
      <c r="R182" s="308">
        <v>1.83</v>
      </c>
      <c r="S182" s="1">
        <v>90</v>
      </c>
      <c r="T182" s="1" t="s">
        <v>4561</v>
      </c>
      <c r="U182" s="1">
        <v>78.5</v>
      </c>
      <c r="V182" s="1">
        <v>12048</v>
      </c>
      <c r="W182" s="1">
        <v>90</v>
      </c>
      <c r="X182" s="1" t="s">
        <v>2584</v>
      </c>
      <c r="Y182" s="1">
        <v>78.5</v>
      </c>
      <c r="Z182" s="1" t="s">
        <v>4561</v>
      </c>
      <c r="AA182" s="183">
        <f>(K182*100*J182*I182)/13*12*R182/10000*S182/1000</f>
        <v>39.784931999999998</v>
      </c>
      <c r="AB182" s="183">
        <f>V182/36*35*J182*I182*1.108/10000*W182/1000</f>
        <v>92.626650480000009</v>
      </c>
      <c r="AC182" s="183">
        <f>(K182*100*J182*I182)/13*R182/10000*U182/1000</f>
        <v>2.89177515</v>
      </c>
      <c r="AD182" s="183">
        <f>V182/36*J182*I182*1.108/10000*Y182/1000</f>
        <v>2.3083149405333336</v>
      </c>
      <c r="AE182" s="183">
        <f>J182*I182*(G182/100)</f>
        <v>1308.4499999999998</v>
      </c>
    </row>
    <row r="183" spans="1:31" x14ac:dyDescent="0.2">
      <c r="A183" s="7244" t="s">
        <v>1386</v>
      </c>
      <c r="B183" s="7244"/>
      <c r="C183" s="7244"/>
      <c r="D183" s="7244"/>
      <c r="E183" s="7244"/>
      <c r="F183" s="7244"/>
      <c r="G183" s="7244"/>
      <c r="H183" s="7244"/>
      <c r="I183" s="7244"/>
      <c r="J183" s="7244"/>
      <c r="K183" s="7244"/>
      <c r="L183" s="7244"/>
      <c r="M183" s="7244"/>
      <c r="N183" s="7244"/>
      <c r="O183" s="7244"/>
      <c r="P183" s="7244"/>
      <c r="Q183" s="7245"/>
    </row>
    <row r="184" spans="1:31" ht="13.5" thickBot="1" x14ac:dyDescent="0.25">
      <c r="B184" s="133">
        <v>42</v>
      </c>
      <c r="C184" s="136" t="s">
        <v>6807</v>
      </c>
      <c r="D184" s="136" t="s">
        <v>1651</v>
      </c>
      <c r="E184" s="136"/>
      <c r="F184" s="133">
        <v>136900</v>
      </c>
      <c r="G184" s="136" t="s">
        <v>1648</v>
      </c>
      <c r="H184" s="133">
        <v>170</v>
      </c>
      <c r="I184" s="133">
        <v>1</v>
      </c>
      <c r="J184" s="133">
        <v>902</v>
      </c>
      <c r="K184" s="133">
        <v>33</v>
      </c>
      <c r="L184" s="133"/>
      <c r="M184" s="133" t="s">
        <v>1380</v>
      </c>
      <c r="N184" s="136"/>
      <c r="O184" s="133" t="s">
        <v>2573</v>
      </c>
      <c r="P184" s="133" t="s">
        <v>4816</v>
      </c>
      <c r="Q184" s="166">
        <v>42083</v>
      </c>
      <c r="R184" s="308">
        <v>1.83</v>
      </c>
      <c r="S184" s="1">
        <v>90</v>
      </c>
      <c r="T184" s="1" t="s">
        <v>4561</v>
      </c>
      <c r="U184" s="1">
        <v>78.5</v>
      </c>
      <c r="V184" s="1">
        <v>12048</v>
      </c>
      <c r="W184" s="1">
        <v>90</v>
      </c>
      <c r="X184" s="1" t="s">
        <v>2584</v>
      </c>
      <c r="Y184" s="1">
        <v>78.5</v>
      </c>
      <c r="Z184" s="1" t="s">
        <v>4561</v>
      </c>
      <c r="AA184" s="183">
        <f>(K184*100*J184*I184)/13*12*R184/10000*S184/1000</f>
        <v>45.253478769230775</v>
      </c>
      <c r="AB184" s="183">
        <f>V184/36*35*J184*I184*1.108/10000*W184/1000</f>
        <v>105.35843472000003</v>
      </c>
      <c r="AC184" s="183">
        <f>(K184*100*J184*I184)/13*R184/10000*U184/1000</f>
        <v>3.2892574846153848</v>
      </c>
      <c r="AD184" s="183">
        <f>V184/36*J184*I184*1.108/10000*Y184/1000</f>
        <v>2.6255990874666666</v>
      </c>
      <c r="AE184" s="183">
        <f>J184*I184*(G184/100)</f>
        <v>1488.3</v>
      </c>
    </row>
    <row r="185" spans="1:31" x14ac:dyDescent="0.2">
      <c r="B185" s="133">
        <v>42</v>
      </c>
      <c r="C185" s="136" t="s">
        <v>6807</v>
      </c>
      <c r="D185" s="136" t="s">
        <v>1634</v>
      </c>
      <c r="E185" s="136"/>
      <c r="F185" s="133">
        <v>136900</v>
      </c>
      <c r="G185" s="136" t="s">
        <v>1648</v>
      </c>
      <c r="H185" s="133">
        <v>172</v>
      </c>
      <c r="I185" s="133">
        <v>1</v>
      </c>
      <c r="J185" s="133">
        <v>902</v>
      </c>
      <c r="K185" s="133">
        <v>33</v>
      </c>
      <c r="L185" s="133"/>
      <c r="M185" s="133" t="s">
        <v>1380</v>
      </c>
      <c r="N185" s="136"/>
      <c r="O185" s="133" t="s">
        <v>2573</v>
      </c>
      <c r="P185" s="133" t="s">
        <v>4816</v>
      </c>
      <c r="Q185" s="166">
        <v>42101</v>
      </c>
      <c r="R185" s="1">
        <v>1.83</v>
      </c>
      <c r="S185" s="1">
        <v>90</v>
      </c>
      <c r="T185" s="2" t="s">
        <v>4561</v>
      </c>
      <c r="U185" s="1">
        <v>78.5</v>
      </c>
      <c r="V185" s="1">
        <v>12048</v>
      </c>
      <c r="W185" s="1">
        <v>90</v>
      </c>
      <c r="X185" s="1" t="s">
        <v>2584</v>
      </c>
      <c r="Y185" s="1">
        <v>78.5</v>
      </c>
      <c r="Z185" s="1" t="s">
        <v>4561</v>
      </c>
      <c r="AA185" s="183">
        <f>(K185*100*J185*I185)/13*12*R185/10000*S185/1000</f>
        <v>45.253478769230775</v>
      </c>
      <c r="AB185" s="183">
        <f>V185/36*35*J185*I185*1.108/10000*W185/1000</f>
        <v>105.35843472000003</v>
      </c>
      <c r="AC185" s="183">
        <f>(K185*100*J185*I185)/13*R185/10000*U185/1000</f>
        <v>3.2892574846153848</v>
      </c>
      <c r="AD185" s="183">
        <f>V185/36*J185*I185*1.108/10000*Y185/1000</f>
        <v>2.6255990874666666</v>
      </c>
      <c r="AE185" s="183">
        <f>J185*I185*(G185/100)</f>
        <v>1488.3</v>
      </c>
    </row>
    <row r="186" spans="1:31" ht="13.5" thickBot="1" x14ac:dyDescent="0.25">
      <c r="B186" s="133">
        <v>42</v>
      </c>
      <c r="C186" s="136" t="s">
        <v>6807</v>
      </c>
      <c r="D186" s="136" t="s">
        <v>2726</v>
      </c>
      <c r="E186" s="136"/>
      <c r="F186" s="133">
        <v>136900</v>
      </c>
      <c r="G186" s="136" t="s">
        <v>1648</v>
      </c>
      <c r="H186" s="133">
        <v>172</v>
      </c>
      <c r="I186" s="133">
        <v>1</v>
      </c>
      <c r="J186" s="133">
        <v>1102</v>
      </c>
      <c r="K186" s="133">
        <v>33</v>
      </c>
      <c r="L186" s="133"/>
      <c r="M186" s="133" t="s">
        <v>1380</v>
      </c>
      <c r="N186" s="136"/>
      <c r="O186" s="133" t="s">
        <v>2573</v>
      </c>
      <c r="P186" s="133" t="s">
        <v>4816</v>
      </c>
      <c r="Q186" s="166">
        <v>42114</v>
      </c>
      <c r="R186" s="308">
        <v>1.83</v>
      </c>
      <c r="S186" s="1">
        <v>90</v>
      </c>
      <c r="T186" s="1" t="s">
        <v>4561</v>
      </c>
      <c r="U186" s="1">
        <v>78.5</v>
      </c>
      <c r="V186" s="1">
        <v>12048</v>
      </c>
      <c r="W186" s="1">
        <v>90</v>
      </c>
      <c r="X186" s="1" t="s">
        <v>2584</v>
      </c>
      <c r="Y186" s="1">
        <v>78.5</v>
      </c>
      <c r="Z186" s="1" t="s">
        <v>4561</v>
      </c>
      <c r="AA186" s="183">
        <f>(K186*100*J186*I186)/13*12*R186/10000*S186/1000</f>
        <v>55.287509538461549</v>
      </c>
      <c r="AB186" s="183">
        <f>V186/36*35*J186*I186*1.108/10000*W186/1000</f>
        <v>128.71950672000003</v>
      </c>
      <c r="AC186" s="183">
        <f>(K186*100*J186*I186)/13*R186/10000*U186/1000</f>
        <v>4.0185828692307703</v>
      </c>
      <c r="AD186" s="183">
        <f>V186/36*J186*I186*1.108/10000*Y186/1000</f>
        <v>3.2077718341333332</v>
      </c>
      <c r="AE186" s="183">
        <f>J186*I186*(G186/100)</f>
        <v>1818.3</v>
      </c>
    </row>
    <row r="187" spans="1:31" x14ac:dyDescent="0.2">
      <c r="A187" s="133"/>
      <c r="B187" s="133">
        <v>42</v>
      </c>
      <c r="C187" s="136" t="s">
        <v>6807</v>
      </c>
      <c r="D187" s="136" t="s">
        <v>1641</v>
      </c>
      <c r="E187" s="136"/>
      <c r="F187" s="133">
        <v>136900</v>
      </c>
      <c r="G187" s="136" t="s">
        <v>1648</v>
      </c>
      <c r="H187" s="133">
        <v>172</v>
      </c>
      <c r="I187" s="133">
        <v>1</v>
      </c>
      <c r="J187" s="133">
        <v>555</v>
      </c>
      <c r="K187" s="133">
        <v>33</v>
      </c>
      <c r="L187" s="133"/>
      <c r="M187" s="133" t="s">
        <v>1380</v>
      </c>
      <c r="N187" s="136"/>
      <c r="O187" s="133" t="s">
        <v>2573</v>
      </c>
      <c r="P187" s="133" t="s">
        <v>663</v>
      </c>
      <c r="Q187" s="166">
        <v>42128</v>
      </c>
      <c r="R187" s="1">
        <v>1.83</v>
      </c>
      <c r="S187" s="1">
        <v>90</v>
      </c>
      <c r="T187" s="2" t="s">
        <v>4561</v>
      </c>
      <c r="U187" s="1">
        <v>78.5</v>
      </c>
      <c r="V187" s="1">
        <v>12048</v>
      </c>
      <c r="W187" s="1">
        <v>90</v>
      </c>
      <c r="X187" s="1" t="s">
        <v>2584</v>
      </c>
      <c r="Y187" s="1">
        <v>78.5</v>
      </c>
      <c r="Z187" s="1" t="s">
        <v>4561</v>
      </c>
      <c r="AA187" s="183">
        <f>(K187*100*J187*I187)/13*12*R187/10000*S187/1000</f>
        <v>27.844435384615387</v>
      </c>
      <c r="AB187" s="183">
        <f>V187/36*35*J187*I187*1.108/10000*W187/1000</f>
        <v>64.826974800000002</v>
      </c>
      <c r="AC187" s="183">
        <f>(K187*100*J187*I187)/13*R187/10000*U187/1000</f>
        <v>2.0238779423076925</v>
      </c>
      <c r="AD187" s="183">
        <f>V187/36*J187*I187*1.108/10000*Y187/1000</f>
        <v>1.6155293719999999</v>
      </c>
      <c r="AE187" s="183">
        <f>J187*I187*(G187/100)</f>
        <v>915.75</v>
      </c>
    </row>
    <row r="188" spans="1:31" x14ac:dyDescent="0.2">
      <c r="A188" s="7244" t="s">
        <v>1386</v>
      </c>
      <c r="B188" s="7244"/>
      <c r="C188" s="7244"/>
      <c r="D188" s="7244"/>
      <c r="E188" s="7244"/>
      <c r="F188" s="7244"/>
      <c r="G188" s="7244"/>
      <c r="H188" s="7244"/>
      <c r="I188" s="7244"/>
      <c r="J188" s="7244"/>
      <c r="K188" s="7244"/>
      <c r="L188" s="7244"/>
      <c r="M188" s="7244"/>
      <c r="N188" s="7244"/>
      <c r="O188" s="7244"/>
      <c r="P188" s="7244"/>
      <c r="Q188" s="7245"/>
      <c r="T188" s="2"/>
      <c r="AA188" s="183"/>
      <c r="AB188" s="183"/>
      <c r="AE188" s="183"/>
    </row>
    <row r="189" spans="1:31" ht="13.5" thickBot="1" x14ac:dyDescent="0.25">
      <c r="A189" s="133" t="s">
        <v>6926</v>
      </c>
      <c r="B189" s="133">
        <v>42</v>
      </c>
      <c r="C189" s="136" t="s">
        <v>7008</v>
      </c>
      <c r="D189" s="136" t="s">
        <v>1651</v>
      </c>
      <c r="E189" s="136" t="s">
        <v>6927</v>
      </c>
      <c r="F189" s="133">
        <v>136750</v>
      </c>
      <c r="G189" s="136" t="s">
        <v>1648</v>
      </c>
      <c r="H189" s="133">
        <v>172</v>
      </c>
      <c r="I189" s="133">
        <v>1</v>
      </c>
      <c r="J189" s="133">
        <v>1100</v>
      </c>
      <c r="K189" s="133">
        <v>33</v>
      </c>
      <c r="L189" s="133"/>
      <c r="M189" s="133" t="s">
        <v>5743</v>
      </c>
      <c r="N189" s="136"/>
      <c r="O189" s="133" t="s">
        <v>2584</v>
      </c>
      <c r="P189" s="133" t="s">
        <v>2277</v>
      </c>
      <c r="Q189" s="166">
        <v>42145</v>
      </c>
      <c r="R189" s="308">
        <v>1.83</v>
      </c>
      <c r="S189" s="1">
        <v>90</v>
      </c>
      <c r="T189" s="1" t="s">
        <v>4561</v>
      </c>
      <c r="U189" s="1">
        <v>78.5</v>
      </c>
      <c r="V189" s="1">
        <v>12048</v>
      </c>
      <c r="W189" s="1">
        <v>90</v>
      </c>
      <c r="X189" s="1" t="s">
        <v>2584</v>
      </c>
      <c r="Y189" s="1">
        <v>78.5</v>
      </c>
      <c r="Z189" s="1" t="s">
        <v>4561</v>
      </c>
      <c r="AA189" s="183">
        <f t="shared" ref="AA189:AA194" si="41">(K189*100*J189*I189)/13*12*R189/10000*S189/1000</f>
        <v>55.187169230769236</v>
      </c>
      <c r="AB189" s="183">
        <f t="shared" ref="AB189:AB194" si="42">V189/36*35*J189*I189*1.108/10000*W189/1000</f>
        <v>128.48589600000003</v>
      </c>
      <c r="AC189" s="183">
        <f t="shared" ref="AC189:AC194" si="43">(K189*100*J189*I189)/13*R189/10000*U189/1000</f>
        <v>4.0112896153846158</v>
      </c>
      <c r="AD189" s="183">
        <f t="shared" ref="AD189:AD194" si="44">V189/36*J189*I189*1.108/10000*Y189/1000</f>
        <v>3.2019501066666671</v>
      </c>
      <c r="AE189" s="183">
        <f t="shared" ref="AE189:AE194" si="45">J189*I189*(G189/100)</f>
        <v>1815</v>
      </c>
    </row>
    <row r="190" spans="1:31" x14ac:dyDescent="0.2">
      <c r="A190" s="133" t="s">
        <v>6926</v>
      </c>
      <c r="B190" s="133">
        <v>42</v>
      </c>
      <c r="C190" s="136" t="s">
        <v>7008</v>
      </c>
      <c r="D190" s="136" t="s">
        <v>1634</v>
      </c>
      <c r="E190" s="136" t="s">
        <v>6927</v>
      </c>
      <c r="F190" s="133">
        <v>136750</v>
      </c>
      <c r="G190" s="136" t="s">
        <v>1648</v>
      </c>
      <c r="H190" s="133">
        <v>172</v>
      </c>
      <c r="I190" s="133">
        <v>1</v>
      </c>
      <c r="J190" s="133">
        <v>1102</v>
      </c>
      <c r="K190" s="133">
        <v>33</v>
      </c>
      <c r="L190" s="133"/>
      <c r="M190" s="133" t="s">
        <v>5743</v>
      </c>
      <c r="N190" s="136"/>
      <c r="O190" s="133" t="s">
        <v>2584</v>
      </c>
      <c r="P190" s="133" t="s">
        <v>4816</v>
      </c>
      <c r="Q190" s="166">
        <v>42160</v>
      </c>
      <c r="R190" s="1">
        <v>1.83</v>
      </c>
      <c r="S190" s="1">
        <v>90</v>
      </c>
      <c r="T190" s="2"/>
      <c r="V190" s="1">
        <v>12048</v>
      </c>
      <c r="W190" s="1">
        <v>90</v>
      </c>
      <c r="X190" s="1" t="s">
        <v>2584</v>
      </c>
      <c r="AA190" s="183">
        <f t="shared" si="41"/>
        <v>55.287509538461549</v>
      </c>
      <c r="AB190" s="183">
        <f t="shared" si="42"/>
        <v>128.71950672000003</v>
      </c>
      <c r="AC190" s="183">
        <f t="shared" si="43"/>
        <v>0</v>
      </c>
      <c r="AD190" s="183">
        <f t="shared" si="44"/>
        <v>0</v>
      </c>
      <c r="AE190" s="183">
        <f t="shared" si="45"/>
        <v>1818.3</v>
      </c>
    </row>
    <row r="191" spans="1:31" ht="13.5" thickBot="1" x14ac:dyDescent="0.25">
      <c r="A191" s="133" t="s">
        <v>6926</v>
      </c>
      <c r="B191" s="133">
        <v>42</v>
      </c>
      <c r="C191" s="136" t="s">
        <v>7008</v>
      </c>
      <c r="D191" s="136" t="s">
        <v>2726</v>
      </c>
      <c r="E191" s="136" t="s">
        <v>6927</v>
      </c>
      <c r="F191" s="133">
        <v>136750</v>
      </c>
      <c r="G191" s="136" t="s">
        <v>1648</v>
      </c>
      <c r="H191" s="133">
        <v>172</v>
      </c>
      <c r="I191" s="133">
        <v>1</v>
      </c>
      <c r="J191" s="133">
        <v>1102</v>
      </c>
      <c r="K191" s="133">
        <v>33</v>
      </c>
      <c r="L191" s="133"/>
      <c r="M191" s="133" t="s">
        <v>5743</v>
      </c>
      <c r="N191" s="136"/>
      <c r="O191" s="133" t="s">
        <v>2584</v>
      </c>
      <c r="P191" s="133" t="s">
        <v>3366</v>
      </c>
      <c r="Q191" s="166">
        <v>42180</v>
      </c>
      <c r="R191" s="308">
        <v>1.83</v>
      </c>
      <c r="S191" s="1">
        <v>90</v>
      </c>
      <c r="V191" s="1">
        <v>12048</v>
      </c>
      <c r="W191" s="1">
        <v>90</v>
      </c>
      <c r="X191" s="1" t="s">
        <v>2584</v>
      </c>
      <c r="AA191" s="183">
        <f t="shared" si="41"/>
        <v>55.287509538461549</v>
      </c>
      <c r="AB191" s="183">
        <f t="shared" si="42"/>
        <v>128.71950672000003</v>
      </c>
      <c r="AC191" s="183">
        <f t="shared" si="43"/>
        <v>0</v>
      </c>
      <c r="AD191" s="183">
        <f t="shared" si="44"/>
        <v>0</v>
      </c>
      <c r="AE191" s="183">
        <f t="shared" si="45"/>
        <v>1818.3</v>
      </c>
    </row>
    <row r="192" spans="1:31" x14ac:dyDescent="0.2">
      <c r="A192" s="133" t="s">
        <v>6926</v>
      </c>
      <c r="B192" s="133">
        <v>42</v>
      </c>
      <c r="C192" s="136" t="s">
        <v>7008</v>
      </c>
      <c r="D192" s="136" t="s">
        <v>1641</v>
      </c>
      <c r="E192" s="136" t="s">
        <v>6927</v>
      </c>
      <c r="F192" s="133">
        <v>136750</v>
      </c>
      <c r="G192" s="136" t="s">
        <v>1648</v>
      </c>
      <c r="H192" s="133">
        <v>172</v>
      </c>
      <c r="I192" s="133">
        <v>1</v>
      </c>
      <c r="J192" s="133">
        <v>1102</v>
      </c>
      <c r="K192" s="133">
        <v>33</v>
      </c>
      <c r="L192" s="133"/>
      <c r="M192" s="133" t="s">
        <v>5743</v>
      </c>
      <c r="N192" s="136"/>
      <c r="O192" s="133" t="s">
        <v>2584</v>
      </c>
      <c r="P192" s="133" t="s">
        <v>7067</v>
      </c>
      <c r="Q192" s="166">
        <v>42199</v>
      </c>
      <c r="R192" s="1">
        <v>1.83</v>
      </c>
      <c r="S192" s="1">
        <v>90</v>
      </c>
      <c r="T192" s="2"/>
      <c r="V192" s="1">
        <v>12048</v>
      </c>
      <c r="W192" s="1">
        <v>90</v>
      </c>
      <c r="X192" s="1" t="s">
        <v>2584</v>
      </c>
      <c r="AA192" s="183">
        <f t="shared" si="41"/>
        <v>55.287509538461549</v>
      </c>
      <c r="AB192" s="183">
        <f t="shared" si="42"/>
        <v>128.71950672000003</v>
      </c>
      <c r="AC192" s="183">
        <f t="shared" si="43"/>
        <v>0</v>
      </c>
      <c r="AD192" s="183">
        <f t="shared" si="44"/>
        <v>0</v>
      </c>
      <c r="AE192" s="183">
        <f t="shared" si="45"/>
        <v>1818.3</v>
      </c>
    </row>
    <row r="193" spans="1:31" x14ac:dyDescent="0.2">
      <c r="A193" s="133" t="s">
        <v>6926</v>
      </c>
      <c r="B193" s="133">
        <v>42</v>
      </c>
      <c r="C193" s="136" t="s">
        <v>7008</v>
      </c>
      <c r="D193" s="136" t="s">
        <v>3704</v>
      </c>
      <c r="E193" s="136" t="s">
        <v>6927</v>
      </c>
      <c r="F193" s="133">
        <v>136750</v>
      </c>
      <c r="G193" s="136" t="s">
        <v>1648</v>
      </c>
      <c r="H193" s="133">
        <v>172</v>
      </c>
      <c r="I193" s="133">
        <v>1</v>
      </c>
      <c r="J193" s="133">
        <v>401</v>
      </c>
      <c r="K193" s="133">
        <v>33</v>
      </c>
      <c r="L193" s="133"/>
      <c r="M193" s="133" t="s">
        <v>5743</v>
      </c>
      <c r="N193" s="136"/>
      <c r="O193" s="133" t="s">
        <v>2584</v>
      </c>
      <c r="P193" s="133" t="s">
        <v>4816</v>
      </c>
      <c r="Q193" s="166">
        <v>42205</v>
      </c>
      <c r="R193" s="1">
        <v>1.83</v>
      </c>
      <c r="S193" s="1">
        <v>90</v>
      </c>
      <c r="T193" s="2"/>
      <c r="V193" s="1">
        <v>12048</v>
      </c>
      <c r="W193" s="1">
        <v>90</v>
      </c>
      <c r="X193" s="1" t="s">
        <v>2584</v>
      </c>
      <c r="AA193" s="183">
        <f t="shared" si="41"/>
        <v>20.118231692307692</v>
      </c>
      <c r="AB193" s="183">
        <f t="shared" si="42"/>
        <v>46.838949360000001</v>
      </c>
      <c r="AC193" s="183">
        <f t="shared" si="43"/>
        <v>0</v>
      </c>
      <c r="AD193" s="183">
        <f t="shared" si="44"/>
        <v>0</v>
      </c>
      <c r="AE193" s="183">
        <f t="shared" si="45"/>
        <v>661.65</v>
      </c>
    </row>
    <row r="194" spans="1:31" ht="13.5" thickBot="1" x14ac:dyDescent="0.25">
      <c r="A194" s="133" t="s">
        <v>6926</v>
      </c>
      <c r="B194" s="133">
        <v>42</v>
      </c>
      <c r="C194" s="136" t="s">
        <v>7008</v>
      </c>
      <c r="D194" s="136" t="s">
        <v>1645</v>
      </c>
      <c r="E194" s="136" t="s">
        <v>6927</v>
      </c>
      <c r="F194" s="133">
        <v>136750</v>
      </c>
      <c r="G194" s="136" t="s">
        <v>1648</v>
      </c>
      <c r="H194" s="133">
        <v>172</v>
      </c>
      <c r="I194" s="133">
        <v>1</v>
      </c>
      <c r="J194" s="133">
        <v>306</v>
      </c>
      <c r="K194" s="133">
        <v>33</v>
      </c>
      <c r="L194" s="133"/>
      <c r="M194" s="133" t="s">
        <v>5743</v>
      </c>
      <c r="N194" s="136"/>
      <c r="O194" s="133" t="s">
        <v>2584</v>
      </c>
      <c r="P194" s="133" t="s">
        <v>4816</v>
      </c>
      <c r="Q194" s="166">
        <v>42213</v>
      </c>
      <c r="R194" s="308">
        <v>1.83</v>
      </c>
      <c r="S194" s="1">
        <v>90</v>
      </c>
      <c r="V194" s="1">
        <v>12048</v>
      </c>
      <c r="W194" s="1">
        <v>90</v>
      </c>
      <c r="X194" s="1" t="s">
        <v>2584</v>
      </c>
      <c r="AA194" s="183">
        <f t="shared" si="41"/>
        <v>15.352067076923078</v>
      </c>
      <c r="AB194" s="183">
        <f t="shared" si="42"/>
        <v>35.742440160000008</v>
      </c>
      <c r="AC194" s="183">
        <f t="shared" si="43"/>
        <v>0</v>
      </c>
      <c r="AD194" s="183">
        <f t="shared" si="44"/>
        <v>0</v>
      </c>
      <c r="AE194" s="183">
        <f t="shared" si="45"/>
        <v>504.9</v>
      </c>
    </row>
    <row r="195" spans="1:31" x14ac:dyDescent="0.2">
      <c r="A195" s="133"/>
      <c r="B195" s="7244" t="s">
        <v>1386</v>
      </c>
      <c r="C195" s="7244"/>
      <c r="D195" s="7244"/>
      <c r="E195" s="7244"/>
      <c r="F195" s="7244"/>
      <c r="G195" s="7244"/>
      <c r="H195" s="7244"/>
      <c r="I195" s="7244"/>
      <c r="J195" s="7244"/>
      <c r="K195" s="7244"/>
      <c r="L195" s="7244"/>
      <c r="M195" s="7244"/>
      <c r="N195" s="7244"/>
      <c r="O195" s="7244"/>
      <c r="P195" s="7244"/>
      <c r="Q195" s="7244"/>
      <c r="R195" s="7245"/>
      <c r="AA195" s="183"/>
      <c r="AB195" s="183"/>
      <c r="AE195" s="183"/>
    </row>
    <row r="196" spans="1:31" ht="13.5" thickBot="1" x14ac:dyDescent="0.25">
      <c r="A196" s="133" t="s">
        <v>6926</v>
      </c>
      <c r="B196" s="133">
        <v>42</v>
      </c>
      <c r="C196" s="136" t="s">
        <v>7205</v>
      </c>
      <c r="D196" s="136" t="s">
        <v>1651</v>
      </c>
      <c r="E196" s="136" t="s">
        <v>6927</v>
      </c>
      <c r="F196" s="133">
        <v>136750</v>
      </c>
      <c r="G196" s="136" t="s">
        <v>1648</v>
      </c>
      <c r="H196" s="133">
        <v>172</v>
      </c>
      <c r="I196" s="133">
        <v>1</v>
      </c>
      <c r="J196" s="133">
        <v>902</v>
      </c>
      <c r="K196" s="133">
        <v>33</v>
      </c>
      <c r="L196" s="133"/>
      <c r="M196" s="133" t="s">
        <v>5743</v>
      </c>
      <c r="N196" s="136"/>
      <c r="O196" s="133" t="s">
        <v>2584</v>
      </c>
      <c r="P196" s="133" t="s">
        <v>4816</v>
      </c>
      <c r="Q196" s="166">
        <v>42228</v>
      </c>
      <c r="R196" s="308">
        <v>1.83</v>
      </c>
      <c r="S196" s="1">
        <v>90</v>
      </c>
      <c r="V196" s="1">
        <v>12048</v>
      </c>
      <c r="W196" s="1">
        <v>90</v>
      </c>
      <c r="X196" s="1" t="s">
        <v>2584</v>
      </c>
      <c r="AA196" s="183">
        <f>(K196*100*J196*I196)/13*12*R196/10000*S196/1000</f>
        <v>45.253478769230775</v>
      </c>
      <c r="AB196" s="183">
        <f>V196/36*35*J196*I196*1.108/10000*W196/1000</f>
        <v>105.35843472000003</v>
      </c>
      <c r="AC196" s="183">
        <f>(K196*100*J196*I196)/13*R196/10000*U196/1000</f>
        <v>0</v>
      </c>
      <c r="AD196" s="183">
        <f>V196/36*J196*I196*1.108/10000*Y196/1000</f>
        <v>0</v>
      </c>
      <c r="AE196" s="183">
        <f>J196*I196*(G196/100)</f>
        <v>1488.3</v>
      </c>
    </row>
    <row r="197" spans="1:31" x14ac:dyDescent="0.2">
      <c r="A197" s="133" t="s">
        <v>6926</v>
      </c>
      <c r="B197" s="133">
        <v>42</v>
      </c>
      <c r="C197" s="136" t="s">
        <v>7205</v>
      </c>
      <c r="D197" s="136" t="s">
        <v>1634</v>
      </c>
      <c r="E197" s="136" t="s">
        <v>6927</v>
      </c>
      <c r="F197" s="133">
        <v>136750</v>
      </c>
      <c r="G197" s="136" t="s">
        <v>1648</v>
      </c>
      <c r="H197" s="133">
        <v>172</v>
      </c>
      <c r="I197" s="133">
        <v>1</v>
      </c>
      <c r="J197" s="133">
        <v>1201</v>
      </c>
      <c r="K197" s="133">
        <v>33</v>
      </c>
      <c r="L197" s="133"/>
      <c r="M197" s="133" t="s">
        <v>5743</v>
      </c>
      <c r="N197" s="136"/>
      <c r="O197" s="133" t="s">
        <v>2584</v>
      </c>
      <c r="P197" s="133" t="s">
        <v>663</v>
      </c>
      <c r="Q197" s="166">
        <v>42248</v>
      </c>
      <c r="R197" s="1">
        <v>1.83</v>
      </c>
      <c r="S197" s="1">
        <v>90</v>
      </c>
      <c r="T197" s="2"/>
      <c r="V197" s="1">
        <v>12048</v>
      </c>
      <c r="W197" s="1">
        <v>90</v>
      </c>
      <c r="X197" s="1" t="s">
        <v>2584</v>
      </c>
      <c r="AA197" s="183">
        <f>(K197*100*J197*I197)/13*12*R197/10000*S197/1000</f>
        <v>60.254354769230773</v>
      </c>
      <c r="AB197" s="183">
        <f>V197/36*35*J197*I197*1.108/10000*W197/1000</f>
        <v>140.28323736000002</v>
      </c>
      <c r="AC197" s="183">
        <f>(K197*100*J197*I197)/13*R197/10000*U197/1000</f>
        <v>0</v>
      </c>
      <c r="AD197" s="183">
        <f>V197/36*J197*I197*1.108/10000*Y197/1000</f>
        <v>0</v>
      </c>
      <c r="AE197" s="183">
        <f>J197*I197*(G197/100)</f>
        <v>1981.6499999999999</v>
      </c>
    </row>
    <row r="198" spans="1:31" ht="13.5" thickBot="1" x14ac:dyDescent="0.25">
      <c r="A198" s="133" t="s">
        <v>6926</v>
      </c>
      <c r="B198" s="133" t="s">
        <v>7276</v>
      </c>
      <c r="C198" s="136" t="s">
        <v>7205</v>
      </c>
      <c r="D198" s="136" t="s">
        <v>2726</v>
      </c>
      <c r="E198" s="136" t="s">
        <v>6927</v>
      </c>
      <c r="F198" s="133">
        <v>136750</v>
      </c>
      <c r="G198" s="136" t="s">
        <v>1648</v>
      </c>
      <c r="H198" s="133">
        <v>172</v>
      </c>
      <c r="I198" s="133">
        <v>1</v>
      </c>
      <c r="J198" s="133">
        <v>1204</v>
      </c>
      <c r="K198" s="133">
        <v>33</v>
      </c>
      <c r="L198" s="133"/>
      <c r="M198" s="133" t="s">
        <v>5743</v>
      </c>
      <c r="N198" s="136"/>
      <c r="O198" s="133" t="s">
        <v>2584</v>
      </c>
      <c r="P198" s="133" t="s">
        <v>663</v>
      </c>
      <c r="Q198" s="166">
        <v>42268</v>
      </c>
      <c r="R198" s="308">
        <v>1.83</v>
      </c>
      <c r="S198" s="1">
        <v>90</v>
      </c>
      <c r="V198" s="1">
        <v>12048</v>
      </c>
      <c r="W198" s="1">
        <v>90</v>
      </c>
      <c r="X198" s="1" t="s">
        <v>2584</v>
      </c>
      <c r="AA198" s="183">
        <f>(K198*100*J198*I198)/13*12*R198/10000*S198/1000</f>
        <v>60.404865230769232</v>
      </c>
      <c r="AB198" s="183">
        <f>V198/36*35*J198*I198*1.108/10000*W198/1000</f>
        <v>140.63365344000002</v>
      </c>
      <c r="AC198" s="183">
        <f>(K198*100*J198*I198)/13*R198/10000*U198/1000</f>
        <v>0</v>
      </c>
      <c r="AD198" s="183">
        <f>V198/36*J198*I198*1.108/10000*Y198/1000</f>
        <v>0</v>
      </c>
      <c r="AE198" s="183">
        <f>J198*I198*(G198/100)</f>
        <v>1986.6</v>
      </c>
    </row>
    <row r="199" spans="1:31" x14ac:dyDescent="0.2">
      <c r="A199" s="133" t="s">
        <v>6926</v>
      </c>
      <c r="B199" s="133" t="s">
        <v>7276</v>
      </c>
      <c r="C199" s="136" t="s">
        <v>7205</v>
      </c>
      <c r="D199" s="136" t="s">
        <v>1641</v>
      </c>
      <c r="E199" s="136" t="s">
        <v>6927</v>
      </c>
      <c r="F199" s="133">
        <v>136750</v>
      </c>
      <c r="G199" s="136" t="s">
        <v>1648</v>
      </c>
      <c r="H199" s="133">
        <v>172</v>
      </c>
      <c r="I199" s="133">
        <v>1</v>
      </c>
      <c r="J199" s="133">
        <v>1204</v>
      </c>
      <c r="K199" s="133">
        <v>33</v>
      </c>
      <c r="L199" s="133"/>
      <c r="M199" s="133" t="s">
        <v>5743</v>
      </c>
      <c r="N199" s="136"/>
      <c r="O199" s="133" t="s">
        <v>2584</v>
      </c>
      <c r="P199" s="133" t="s">
        <v>4816</v>
      </c>
      <c r="Q199" s="166">
        <v>42286</v>
      </c>
      <c r="R199" s="1">
        <v>1.83</v>
      </c>
      <c r="S199" s="1">
        <v>90</v>
      </c>
      <c r="T199" s="2"/>
      <c r="V199" s="1">
        <v>12048</v>
      </c>
      <c r="W199" s="1">
        <v>90</v>
      </c>
      <c r="X199" s="1" t="s">
        <v>2584</v>
      </c>
      <c r="AA199" s="183">
        <f>(K199*100*J199*I199)/13*12*R199/10000*S199/1000</f>
        <v>60.404865230769232</v>
      </c>
      <c r="AB199" s="183">
        <f>V199/36*35*J199*I199*1.108/10000*W199/1000</f>
        <v>140.63365344000002</v>
      </c>
      <c r="AC199" s="183">
        <f>(K199*100*J199*I199)/13*R199/10000*U199/1000</f>
        <v>0</v>
      </c>
      <c r="AD199" s="183">
        <f>V199/36*J199*I199*1.108/10000*Y199/1000</f>
        <v>0</v>
      </c>
      <c r="AE199" s="183">
        <f>J199*I199*(G199/100)</f>
        <v>1986.6</v>
      </c>
    </row>
    <row r="200" spans="1:31" ht="13.5" thickBot="1" x14ac:dyDescent="0.25">
      <c r="A200" s="133" t="s">
        <v>6926</v>
      </c>
      <c r="B200" s="133" t="s">
        <v>7276</v>
      </c>
      <c r="C200" s="136" t="s">
        <v>7205</v>
      </c>
      <c r="D200" s="136" t="s">
        <v>3704</v>
      </c>
      <c r="E200" s="136" t="s">
        <v>6927</v>
      </c>
      <c r="F200" s="133">
        <v>136750</v>
      </c>
      <c r="G200" s="136" t="s">
        <v>1648</v>
      </c>
      <c r="H200" s="133">
        <v>172</v>
      </c>
      <c r="I200" s="133">
        <v>1</v>
      </c>
      <c r="J200" s="133">
        <v>514</v>
      </c>
      <c r="K200" s="133">
        <v>33</v>
      </c>
      <c r="L200" s="133"/>
      <c r="M200" s="133" t="s">
        <v>5743</v>
      </c>
      <c r="N200" s="136"/>
      <c r="O200" s="133" t="s">
        <v>2584</v>
      </c>
      <c r="P200" s="133" t="s">
        <v>4816</v>
      </c>
      <c r="Q200" s="166">
        <v>42297</v>
      </c>
      <c r="R200" s="308">
        <v>1.83</v>
      </c>
      <c r="S200" s="1">
        <v>90</v>
      </c>
      <c r="V200" s="1">
        <v>12048</v>
      </c>
      <c r="W200" s="1">
        <v>90</v>
      </c>
      <c r="X200" s="1" t="s">
        <v>2584</v>
      </c>
      <c r="AA200" s="183">
        <f>(K200*100*J200*I200)/13*12*R200/10000*S200/1000</f>
        <v>25.787459076923078</v>
      </c>
      <c r="AB200" s="183">
        <f>V200/36*35*J200*I200*1.108/10000*W200/1000</f>
        <v>60.037955040000007</v>
      </c>
      <c r="AC200" s="183">
        <f>(K200*100*J200*I200)/13*R200/10000*U200/1000</f>
        <v>0</v>
      </c>
      <c r="AD200" s="183">
        <f>V200/36*J200*I200*1.108/10000*Y200/1000</f>
        <v>0</v>
      </c>
      <c r="AE200" s="183">
        <f>J200*I200*(G200/100)</f>
        <v>848.09999999999991</v>
      </c>
    </row>
    <row r="201" spans="1:31" x14ac:dyDescent="0.2">
      <c r="A201" s="133"/>
      <c r="B201" s="7244" t="s">
        <v>1386</v>
      </c>
      <c r="C201" s="7244"/>
      <c r="D201" s="7244"/>
      <c r="E201" s="7244"/>
      <c r="F201" s="7244"/>
      <c r="G201" s="7244"/>
      <c r="H201" s="7244"/>
      <c r="I201" s="7244"/>
      <c r="J201" s="7244"/>
      <c r="K201" s="7244"/>
      <c r="L201" s="7244"/>
      <c r="M201" s="7244"/>
      <c r="N201" s="7244"/>
      <c r="O201" s="7244"/>
      <c r="P201" s="7244"/>
      <c r="Q201" s="7244"/>
      <c r="R201" s="7245"/>
      <c r="AA201" s="183"/>
      <c r="AB201" s="183"/>
      <c r="AE201" s="183"/>
    </row>
    <row r="202" spans="1:31" x14ac:dyDescent="0.2">
      <c r="B202" s="133" t="s">
        <v>7276</v>
      </c>
      <c r="C202" s="136" t="s">
        <v>7458</v>
      </c>
      <c r="D202" s="136" t="s">
        <v>1651</v>
      </c>
      <c r="E202" s="136"/>
      <c r="F202" s="133">
        <v>136900</v>
      </c>
      <c r="G202" s="136" t="s">
        <v>3655</v>
      </c>
      <c r="H202" s="133">
        <v>172</v>
      </c>
      <c r="I202" s="133">
        <v>1</v>
      </c>
      <c r="J202" s="133">
        <v>903</v>
      </c>
      <c r="K202" s="133">
        <v>33</v>
      </c>
      <c r="L202" s="133"/>
      <c r="M202" s="133" t="s">
        <v>1380</v>
      </c>
      <c r="N202" s="136"/>
      <c r="O202" s="133" t="s">
        <v>2573</v>
      </c>
      <c r="P202" s="133" t="s">
        <v>663</v>
      </c>
      <c r="Q202" s="166">
        <v>42314</v>
      </c>
      <c r="R202" s="1">
        <v>1.83</v>
      </c>
      <c r="S202" s="1">
        <v>90</v>
      </c>
      <c r="T202" s="1" t="s">
        <v>4561</v>
      </c>
      <c r="U202" s="1">
        <v>78.5</v>
      </c>
      <c r="V202" s="1">
        <v>12048</v>
      </c>
      <c r="W202" s="1">
        <v>90</v>
      </c>
      <c r="X202" s="1" t="s">
        <v>2584</v>
      </c>
      <c r="Y202" s="1">
        <v>78.5</v>
      </c>
      <c r="Z202" s="1" t="s">
        <v>4561</v>
      </c>
      <c r="AA202" s="183">
        <f t="shared" ref="AA202:AA207" si="46">(K202*100*J202*I202)/13*12*R202/10000*S202/1000</f>
        <v>45.303648923076921</v>
      </c>
      <c r="AB202" s="183">
        <f t="shared" ref="AB202:AB207" si="47">V202/36*35*J202*I202*1.108/10000*W202/1000</f>
        <v>105.47524008000001</v>
      </c>
      <c r="AC202" s="183">
        <f t="shared" ref="AC202:AC207" si="48">(K202*100*J202*I202)/13*R202/10000*U202/1000</f>
        <v>3.2929041115384616</v>
      </c>
      <c r="AD202" s="183">
        <f t="shared" ref="AD202:AD207" si="49">V202/36*J202*I202*1.108/10000*Y202/1000</f>
        <v>2.6285099512000003</v>
      </c>
      <c r="AE202" s="183">
        <f t="shared" ref="AE202:AE207" si="50">J202*I202*(G202/100)</f>
        <v>1462.8600000000001</v>
      </c>
    </row>
    <row r="203" spans="1:31" ht="13.5" thickBot="1" x14ac:dyDescent="0.25">
      <c r="B203" s="133" t="s">
        <v>7276</v>
      </c>
      <c r="C203" s="136" t="s">
        <v>7458</v>
      </c>
      <c r="D203" s="136" t="s">
        <v>1634</v>
      </c>
      <c r="E203" s="136"/>
      <c r="F203" s="133">
        <v>136900</v>
      </c>
      <c r="G203" s="136" t="s">
        <v>3655</v>
      </c>
      <c r="H203" s="133">
        <v>172</v>
      </c>
      <c r="I203" s="133">
        <v>1</v>
      </c>
      <c r="J203" s="133">
        <v>902</v>
      </c>
      <c r="K203" s="133">
        <v>33</v>
      </c>
      <c r="L203" s="133"/>
      <c r="M203" s="133" t="s">
        <v>1380</v>
      </c>
      <c r="N203" s="136"/>
      <c r="O203" s="133" t="s">
        <v>2573</v>
      </c>
      <c r="P203" s="133" t="s">
        <v>4816</v>
      </c>
      <c r="Q203" s="166">
        <v>42332</v>
      </c>
      <c r="R203" s="308">
        <v>1.83</v>
      </c>
      <c r="S203" s="1">
        <v>90</v>
      </c>
      <c r="T203" s="2" t="s">
        <v>4561</v>
      </c>
      <c r="U203" s="1">
        <v>78.5</v>
      </c>
      <c r="V203" s="1">
        <v>12048</v>
      </c>
      <c r="W203" s="1">
        <v>90</v>
      </c>
      <c r="X203" s="1" t="s">
        <v>2584</v>
      </c>
      <c r="Y203" s="1">
        <v>78.5</v>
      </c>
      <c r="Z203" s="1" t="s">
        <v>4561</v>
      </c>
      <c r="AA203" s="183">
        <f t="shared" si="46"/>
        <v>45.253478769230775</v>
      </c>
      <c r="AB203" s="183">
        <f t="shared" si="47"/>
        <v>105.35843472000003</v>
      </c>
      <c r="AC203" s="183">
        <f t="shared" si="48"/>
        <v>3.2892574846153848</v>
      </c>
      <c r="AD203" s="183">
        <f t="shared" si="49"/>
        <v>2.6255990874666666</v>
      </c>
      <c r="AE203" s="183">
        <f t="shared" si="50"/>
        <v>1461.24</v>
      </c>
    </row>
    <row r="204" spans="1:31" ht="13.5" thickBot="1" x14ac:dyDescent="0.25">
      <c r="B204" s="133" t="s">
        <v>7276</v>
      </c>
      <c r="C204" s="136" t="s">
        <v>7458</v>
      </c>
      <c r="D204" s="136" t="s">
        <v>2726</v>
      </c>
      <c r="E204" s="136"/>
      <c r="F204" s="133">
        <v>136900</v>
      </c>
      <c r="G204" s="136" t="s">
        <v>3655</v>
      </c>
      <c r="H204" s="133">
        <v>172</v>
      </c>
      <c r="I204" s="133">
        <v>1</v>
      </c>
      <c r="J204" s="133">
        <v>902</v>
      </c>
      <c r="K204" s="133">
        <v>33</v>
      </c>
      <c r="L204" s="133"/>
      <c r="M204" s="133" t="s">
        <v>1380</v>
      </c>
      <c r="N204" s="136"/>
      <c r="O204" s="133" t="s">
        <v>2573</v>
      </c>
      <c r="P204" s="133" t="s">
        <v>4816</v>
      </c>
      <c r="Q204" s="166">
        <v>42347</v>
      </c>
      <c r="R204" s="308">
        <v>1.83</v>
      </c>
      <c r="S204" s="1">
        <v>90</v>
      </c>
      <c r="T204" s="2" t="s">
        <v>4561</v>
      </c>
      <c r="U204" s="1">
        <v>78.5</v>
      </c>
      <c r="V204" s="1">
        <v>12048</v>
      </c>
      <c r="W204" s="1">
        <v>90</v>
      </c>
      <c r="X204" s="1" t="s">
        <v>2584</v>
      </c>
      <c r="Y204" s="1">
        <v>78.5</v>
      </c>
      <c r="Z204" s="1" t="s">
        <v>4561</v>
      </c>
      <c r="AA204" s="183">
        <f t="shared" si="46"/>
        <v>45.253478769230775</v>
      </c>
      <c r="AB204" s="183">
        <f t="shared" si="47"/>
        <v>105.35843472000003</v>
      </c>
      <c r="AC204" s="183">
        <f t="shared" si="48"/>
        <v>3.2892574846153848</v>
      </c>
      <c r="AD204" s="183">
        <f t="shared" si="49"/>
        <v>2.6255990874666666</v>
      </c>
      <c r="AE204" s="183">
        <f t="shared" si="50"/>
        <v>1461.24</v>
      </c>
    </row>
    <row r="205" spans="1:31" ht="13.5" thickBot="1" x14ac:dyDescent="0.25">
      <c r="B205" s="133" t="s">
        <v>7276</v>
      </c>
      <c r="C205" s="136" t="s">
        <v>7458</v>
      </c>
      <c r="D205" s="136" t="s">
        <v>1641</v>
      </c>
      <c r="E205" s="136"/>
      <c r="F205" s="133">
        <v>136900</v>
      </c>
      <c r="G205" s="136" t="s">
        <v>3655</v>
      </c>
      <c r="H205" s="133">
        <v>172</v>
      </c>
      <c r="I205" s="133">
        <v>1</v>
      </c>
      <c r="J205" s="133">
        <v>902</v>
      </c>
      <c r="K205" s="133">
        <v>33</v>
      </c>
      <c r="L205" s="133"/>
      <c r="M205" s="133" t="s">
        <v>1380</v>
      </c>
      <c r="N205" s="136"/>
      <c r="O205" s="133" t="s">
        <v>2573</v>
      </c>
      <c r="P205" s="133" t="s">
        <v>4816</v>
      </c>
      <c r="Q205" s="166">
        <v>42377</v>
      </c>
      <c r="R205" s="308">
        <v>1.83</v>
      </c>
      <c r="S205" s="1">
        <v>90</v>
      </c>
      <c r="T205" s="2" t="s">
        <v>4561</v>
      </c>
      <c r="U205" s="1">
        <v>78.5</v>
      </c>
      <c r="V205" s="1">
        <v>12048</v>
      </c>
      <c r="W205" s="1">
        <v>90</v>
      </c>
      <c r="X205" s="1" t="s">
        <v>2584</v>
      </c>
      <c r="Y205" s="1">
        <v>78.5</v>
      </c>
      <c r="Z205" s="1" t="s">
        <v>4561</v>
      </c>
      <c r="AA205" s="183">
        <f t="shared" si="46"/>
        <v>45.253478769230775</v>
      </c>
      <c r="AB205" s="183">
        <f t="shared" si="47"/>
        <v>105.35843472000003</v>
      </c>
      <c r="AC205" s="183">
        <f t="shared" si="48"/>
        <v>3.2892574846153848</v>
      </c>
      <c r="AD205" s="183">
        <f t="shared" si="49"/>
        <v>2.6255990874666666</v>
      </c>
      <c r="AE205" s="183">
        <f t="shared" si="50"/>
        <v>1461.24</v>
      </c>
    </row>
    <row r="206" spans="1:31" x14ac:dyDescent="0.2">
      <c r="B206" s="133" t="s">
        <v>7276</v>
      </c>
      <c r="C206" s="133" t="s">
        <v>7458</v>
      </c>
      <c r="D206" s="136" t="s">
        <v>3704</v>
      </c>
      <c r="E206" s="133"/>
      <c r="F206" s="133">
        <v>136900</v>
      </c>
      <c r="G206" s="133" t="s">
        <v>3655</v>
      </c>
      <c r="H206" s="133">
        <v>172</v>
      </c>
      <c r="I206" s="133">
        <v>1</v>
      </c>
      <c r="J206" s="133">
        <v>1250</v>
      </c>
      <c r="K206" s="133">
        <v>33</v>
      </c>
      <c r="L206" s="133"/>
      <c r="M206" s="133" t="s">
        <v>1380</v>
      </c>
      <c r="N206" s="133"/>
      <c r="O206" s="133" t="s">
        <v>2573</v>
      </c>
      <c r="P206" s="133" t="s">
        <v>663</v>
      </c>
      <c r="Q206" s="166">
        <v>42401</v>
      </c>
      <c r="R206" s="1">
        <v>1.83</v>
      </c>
      <c r="S206" s="1">
        <v>90</v>
      </c>
      <c r="T206" s="1" t="s">
        <v>4561</v>
      </c>
      <c r="U206" s="1">
        <v>78.5</v>
      </c>
      <c r="V206" s="1">
        <v>12048</v>
      </c>
      <c r="W206" s="1">
        <v>90</v>
      </c>
      <c r="X206" s="1" t="s">
        <v>2584</v>
      </c>
      <c r="Y206" s="1">
        <v>78.5</v>
      </c>
      <c r="Z206" s="1" t="s">
        <v>4561</v>
      </c>
      <c r="AA206" s="183">
        <f t="shared" si="46"/>
        <v>62.712692307692315</v>
      </c>
      <c r="AB206" s="183">
        <f t="shared" si="47"/>
        <v>146.00670000000005</v>
      </c>
      <c r="AC206" s="183">
        <f t="shared" si="48"/>
        <v>4.5582836538461544</v>
      </c>
      <c r="AD206" s="183">
        <f t="shared" si="49"/>
        <v>3.6385796666666677</v>
      </c>
      <c r="AE206" s="183">
        <f t="shared" si="50"/>
        <v>2025.0000000000002</v>
      </c>
    </row>
    <row r="207" spans="1:31" x14ac:dyDescent="0.2">
      <c r="B207" s="133" t="s">
        <v>7276</v>
      </c>
      <c r="C207" s="133" t="s">
        <v>7458</v>
      </c>
      <c r="D207" s="136" t="s">
        <v>1645</v>
      </c>
      <c r="E207" s="133"/>
      <c r="F207" s="133">
        <v>136900</v>
      </c>
      <c r="G207" s="133" t="s">
        <v>3655</v>
      </c>
      <c r="H207" s="133">
        <v>172</v>
      </c>
      <c r="I207" s="133">
        <v>1</v>
      </c>
      <c r="J207" s="133">
        <v>296</v>
      </c>
      <c r="K207" s="133">
        <v>33</v>
      </c>
      <c r="L207" s="133"/>
      <c r="M207" s="133" t="s">
        <v>1380</v>
      </c>
      <c r="N207" s="133"/>
      <c r="O207" s="133" t="s">
        <v>2573</v>
      </c>
      <c r="P207" s="133" t="s">
        <v>4816</v>
      </c>
      <c r="Q207" s="166">
        <v>42405</v>
      </c>
      <c r="R207" s="1">
        <v>1.83</v>
      </c>
      <c r="S207" s="1">
        <v>90</v>
      </c>
      <c r="T207" s="1" t="s">
        <v>4561</v>
      </c>
      <c r="U207" s="1">
        <v>78.5</v>
      </c>
      <c r="V207" s="1">
        <v>12048</v>
      </c>
      <c r="W207" s="1">
        <v>90</v>
      </c>
      <c r="X207" s="1" t="s">
        <v>2584</v>
      </c>
      <c r="Y207" s="1">
        <v>78.5</v>
      </c>
      <c r="Z207" s="1" t="s">
        <v>4561</v>
      </c>
      <c r="AA207" s="183">
        <f t="shared" si="46"/>
        <v>14.850365538461535</v>
      </c>
      <c r="AB207" s="183">
        <f t="shared" si="47"/>
        <v>34.574386560000008</v>
      </c>
      <c r="AC207" s="183">
        <f t="shared" si="48"/>
        <v>1.0794015692307692</v>
      </c>
      <c r="AD207" s="183">
        <f t="shared" si="49"/>
        <v>0.86161566506666676</v>
      </c>
      <c r="AE207" s="183">
        <f t="shared" si="50"/>
        <v>479.52000000000004</v>
      </c>
    </row>
    <row r="208" spans="1:31" x14ac:dyDescent="0.2">
      <c r="A208" s="133"/>
      <c r="B208" s="7244" t="s">
        <v>1386</v>
      </c>
      <c r="C208" s="7244"/>
      <c r="D208" s="7244"/>
      <c r="E208" s="7244"/>
      <c r="F208" s="7244"/>
      <c r="G208" s="7244"/>
      <c r="H208" s="7244"/>
      <c r="I208" s="7244"/>
      <c r="J208" s="7244"/>
      <c r="K208" s="7244"/>
      <c r="L208" s="7244"/>
      <c r="M208" s="7244"/>
      <c r="N208" s="7244"/>
      <c r="O208" s="7244"/>
      <c r="P208" s="7244"/>
      <c r="Q208" s="7244"/>
      <c r="R208" s="7245"/>
      <c r="AA208" s="183"/>
      <c r="AB208" s="183"/>
      <c r="AE208" s="183"/>
    </row>
    <row r="209" spans="1:31" ht="13.5" thickBot="1" x14ac:dyDescent="0.25">
      <c r="B209" s="133" t="s">
        <v>7276</v>
      </c>
      <c r="C209" s="136" t="s">
        <v>7733</v>
      </c>
      <c r="D209" s="136" t="s">
        <v>1651</v>
      </c>
      <c r="E209" s="133">
        <v>200253</v>
      </c>
      <c r="F209" s="133">
        <v>136900</v>
      </c>
      <c r="G209" s="133">
        <v>162</v>
      </c>
      <c r="H209" s="133">
        <v>172</v>
      </c>
      <c r="I209" s="133">
        <v>1</v>
      </c>
      <c r="J209" s="133">
        <v>725</v>
      </c>
      <c r="K209" s="133">
        <v>33</v>
      </c>
      <c r="L209" s="133"/>
      <c r="M209" s="133" t="s">
        <v>7098</v>
      </c>
      <c r="N209" s="133"/>
      <c r="O209" s="133" t="s">
        <v>7724</v>
      </c>
      <c r="P209" s="133" t="s">
        <v>4816</v>
      </c>
      <c r="Q209" s="166">
        <v>42418</v>
      </c>
      <c r="R209" s="308">
        <v>1.83</v>
      </c>
      <c r="S209" s="1">
        <v>90</v>
      </c>
      <c r="T209" s="2" t="s">
        <v>4561</v>
      </c>
      <c r="U209" s="1">
        <v>78.5</v>
      </c>
      <c r="V209" s="1">
        <v>12048</v>
      </c>
      <c r="W209" s="1">
        <v>90</v>
      </c>
      <c r="X209" s="1" t="s">
        <v>2584</v>
      </c>
      <c r="Y209" s="1">
        <v>78.5</v>
      </c>
      <c r="Z209" s="1" t="s">
        <v>4561</v>
      </c>
      <c r="AA209" s="183">
        <f>(K209*100*J209*I209)/13*12*R209/10000*S209/1000</f>
        <v>36.373361538461538</v>
      </c>
      <c r="AB209" s="183">
        <f>V209/36*35*J209*I209*1.108/10000*W209/1000</f>
        <v>84.68388600000003</v>
      </c>
      <c r="AC209" s="183">
        <f>(K209*100*J209*I209)/13*R209/10000*U209/1000</f>
        <v>2.6438045192307689</v>
      </c>
      <c r="AD209" s="183">
        <f>V209/36*J209*I209*1.108/10000*Y209/1000</f>
        <v>2.1103762066666674</v>
      </c>
      <c r="AE209" s="183">
        <f>J209*I209*(G209/100)</f>
        <v>1174.5</v>
      </c>
    </row>
    <row r="210" spans="1:31" x14ac:dyDescent="0.2">
      <c r="A210" s="133" t="s">
        <v>7745</v>
      </c>
      <c r="B210" s="133" t="s">
        <v>7276</v>
      </c>
      <c r="C210" s="136" t="s">
        <v>7733</v>
      </c>
      <c r="D210" s="136" t="s">
        <v>1634</v>
      </c>
      <c r="E210" s="133">
        <v>200025</v>
      </c>
      <c r="F210" s="133">
        <v>133913</v>
      </c>
      <c r="G210" s="133">
        <v>162</v>
      </c>
      <c r="H210" s="133">
        <v>172</v>
      </c>
      <c r="I210" s="133">
        <v>1</v>
      </c>
      <c r="J210" s="133">
        <v>1505</v>
      </c>
      <c r="K210" s="133">
        <v>36</v>
      </c>
      <c r="L210" s="133"/>
      <c r="M210" s="133" t="s">
        <v>1494</v>
      </c>
      <c r="N210" s="133"/>
      <c r="O210" s="133" t="s">
        <v>2614</v>
      </c>
      <c r="P210" s="133" t="s">
        <v>663</v>
      </c>
      <c r="Q210" s="166">
        <v>42432</v>
      </c>
      <c r="R210" s="1">
        <v>1.83</v>
      </c>
      <c r="S210" s="1">
        <v>90</v>
      </c>
      <c r="T210" s="1" t="s">
        <v>4561</v>
      </c>
      <c r="U210" s="1">
        <v>78.5</v>
      </c>
      <c r="V210" s="1">
        <v>12048</v>
      </c>
      <c r="W210" s="1">
        <v>90</v>
      </c>
      <c r="X210" s="1" t="s">
        <v>2584</v>
      </c>
      <c r="Y210" s="1">
        <v>78.5</v>
      </c>
      <c r="Z210" s="1" t="s">
        <v>4561</v>
      </c>
      <c r="AA210" s="183">
        <f>(K210*100*J210*I210)/13*12*R210/10000*S210/1000</f>
        <v>82.370270769230771</v>
      </c>
      <c r="AB210" s="183">
        <f>V210/36*35*J210*I210*1.108/10000*W210/1000</f>
        <v>175.79206680000004</v>
      </c>
      <c r="AC210" s="183">
        <f>(K210*100*J210*I210)/13*R210/10000*U210/1000</f>
        <v>5.9870983846153845</v>
      </c>
      <c r="AD210" s="183">
        <f>V210/36*J210*I210*1.108/10000*Y210/1000</f>
        <v>4.3808499186666676</v>
      </c>
      <c r="AE210" s="183">
        <f>J210*I210*(G210/100)</f>
        <v>2438.1000000000004</v>
      </c>
    </row>
    <row r="211" spans="1:31" ht="13.5" thickBot="1" x14ac:dyDescent="0.25">
      <c r="A211" s="133" t="s">
        <v>7745</v>
      </c>
      <c r="B211" s="133" t="s">
        <v>7276</v>
      </c>
      <c r="C211" s="136" t="s">
        <v>7733</v>
      </c>
      <c r="D211" s="136" t="s">
        <v>2726</v>
      </c>
      <c r="E211" s="133">
        <v>200025</v>
      </c>
      <c r="F211" s="133">
        <v>133913</v>
      </c>
      <c r="G211" s="133">
        <v>162</v>
      </c>
      <c r="H211" s="133">
        <v>172</v>
      </c>
      <c r="I211" s="133">
        <v>1</v>
      </c>
      <c r="J211" s="133">
        <v>903</v>
      </c>
      <c r="K211" s="133">
        <v>36</v>
      </c>
      <c r="L211" s="133"/>
      <c r="M211" s="133" t="s">
        <v>1494</v>
      </c>
      <c r="N211" s="133"/>
      <c r="O211" s="133" t="s">
        <v>2614</v>
      </c>
      <c r="P211" s="133" t="s">
        <v>4816</v>
      </c>
      <c r="Q211" s="166">
        <v>42438</v>
      </c>
      <c r="R211" s="308">
        <v>1.83</v>
      </c>
      <c r="S211" s="1">
        <v>90</v>
      </c>
      <c r="T211" s="2" t="s">
        <v>4561</v>
      </c>
      <c r="U211" s="1">
        <v>78.5</v>
      </c>
      <c r="V211" s="1">
        <v>12048</v>
      </c>
      <c r="W211" s="1">
        <v>90</v>
      </c>
      <c r="X211" s="1" t="s">
        <v>2584</v>
      </c>
      <c r="Y211" s="1">
        <v>78.5</v>
      </c>
      <c r="Z211" s="1" t="s">
        <v>4561</v>
      </c>
      <c r="AA211" s="183">
        <f>(K211*100*J211*I211)/13*12*R211/10000*S211/1000</f>
        <v>49.422162461538463</v>
      </c>
      <c r="AB211" s="183">
        <f>V211/36*35*J211*I211*1.108/10000*W211/1000</f>
        <v>105.47524008000001</v>
      </c>
      <c r="AC211" s="183">
        <f>(K211*100*J211*I211)/13*R211/10000*U211/1000</f>
        <v>3.592259030769231</v>
      </c>
      <c r="AD211" s="183">
        <f>V211/36*J211*I211*1.108/10000*Y211/1000</f>
        <v>2.6285099512000003</v>
      </c>
      <c r="AE211" s="183">
        <f>J211*I211*(G211/100)</f>
        <v>1462.8600000000001</v>
      </c>
    </row>
    <row r="390" spans="18:28" x14ac:dyDescent="0.2">
      <c r="R390" s="255"/>
      <c r="S390" s="255"/>
      <c r="T390" s="255"/>
      <c r="U390" s="255"/>
      <c r="V390" s="255"/>
      <c r="W390" s="255"/>
      <c r="X390" s="255"/>
      <c r="Y390" s="255"/>
      <c r="Z390" s="255"/>
      <c r="AA390" s="255"/>
      <c r="AB390" s="255"/>
    </row>
    <row r="391" spans="18:28" x14ac:dyDescent="0.2">
      <c r="AA391" s="183"/>
      <c r="AB391" s="183"/>
    </row>
    <row r="392" spans="18:28" x14ac:dyDescent="0.2">
      <c r="AA392" s="183"/>
      <c r="AB392" s="183"/>
    </row>
  </sheetData>
  <customSheetViews>
    <customSheetView guid="{4952E460-A0CC-4193-B39B-FD9157215013}">
      <pane ySplit="1" topLeftCell="A142" activePane="bottomLeft" state="frozen"/>
      <selection pane="bottomLeft" activeCell="A163" sqref="A163:Q163"/>
      <pageMargins left="0.78740157499999996" right="0.78740157499999996" top="0.984251969" bottom="0.984251969" header="0.4921259845" footer="0.4921259845"/>
      <pageSetup paperSize="9" orientation="portrait" r:id="rId1"/>
      <headerFooter alignWithMargins="0"/>
    </customSheetView>
    <customSheetView guid="{698F4881-4298-4AB6-984E-F8B011B9F18F}">
      <pane ySplit="1" topLeftCell="A142" activePane="bottomLeft" state="frozen"/>
      <selection pane="bottomLeft" activeCell="A163" sqref="A163:Q163"/>
      <pageMargins left="0.78740157499999996" right="0.78740157499999996" top="0.984251969" bottom="0.984251969" header="0.4921259845" footer="0.4921259845"/>
      <pageSetup paperSize="9" orientation="portrait" r:id="rId2"/>
      <headerFooter alignWithMargins="0"/>
    </customSheetView>
    <customSheetView guid="{7CF31FC0-A2A4-4688-92B7-9678E8764428}">
      <pane ySplit="1" topLeftCell="A142" activePane="bottomLeft" state="frozen"/>
      <selection pane="bottomLeft" activeCell="A163" sqref="A163:Q163"/>
      <pageMargins left="0.78740157499999996" right="0.78740157499999996" top="0.984251969" bottom="0.984251969" header="0.4921259845" footer="0.4921259845"/>
      <pageSetup paperSize="9" orientation="portrait" r:id="rId3"/>
      <headerFooter alignWithMargins="0"/>
    </customSheetView>
    <customSheetView guid="{E87373D5-2DBC-4BB6-BBDE-73CF70111DDC}">
      <pane ySplit="1" topLeftCell="A142" activePane="bottomLeft" state="frozen"/>
      <selection pane="bottomLeft" activeCell="A163" sqref="A163:Q163"/>
      <pageMargins left="0.78740157499999996" right="0.78740157499999996" top="0.984251969" bottom="0.984251969" header="0.4921259845" footer="0.4921259845"/>
      <pageSetup paperSize="9" orientation="portrait" r:id="rId4"/>
      <headerFooter alignWithMargins="0"/>
    </customSheetView>
    <customSheetView guid="{5EE8ACEB-D391-4612-92B6-7F7E727A8D99}">
      <pane ySplit="1" topLeftCell="A169" activePane="bottomLeft" state="frozen"/>
      <selection pane="bottomLeft" activeCell="C199" sqref="C199:AE200"/>
      <pageMargins left="0.78740157499999996" right="0.78740157499999996" top="0.984251969" bottom="0.984251969" header="0.4921259845" footer="0.4921259845"/>
      <pageSetup paperSize="9" orientation="portrait" r:id="rId5"/>
      <headerFooter alignWithMargins="0"/>
    </customSheetView>
  </customSheetViews>
  <mergeCells count="11">
    <mergeCell ref="A177:Q177"/>
    <mergeCell ref="B208:R208"/>
    <mergeCell ref="B201:R201"/>
    <mergeCell ref="B195:R195"/>
    <mergeCell ref="A188:Q188"/>
    <mergeCell ref="A183:Q183"/>
    <mergeCell ref="A136:Q136"/>
    <mergeCell ref="A144:Q144"/>
    <mergeCell ref="A157:Q157"/>
    <mergeCell ref="A163:Q163"/>
    <mergeCell ref="A169:Q169"/>
  </mergeCells>
  <phoneticPr fontId="0" type="noConversion"/>
  <conditionalFormatting sqref="H137:I143">
    <cfRule type="expression" dxfId="8" priority="1" stopIfTrue="1">
      <formula>NOT(ISERROR(SEARCH("x",H137)))</formula>
    </cfRule>
  </conditionalFormatting>
  <pageMargins left="0.78740157499999996" right="0.78740157499999996" top="0.984251969" bottom="0.984251969" header="0.4921259845" footer="0.4921259845"/>
  <pageSetup paperSize="9" orientation="portrait" r:id="rId6"/>
  <headerFooter alignWithMargins="0"/>
  <legacyDrawing r:id="rId7"/>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Tabelle12"/>
  <dimension ref="A1:AF388"/>
  <sheetViews>
    <sheetView topLeftCell="F1" workbookViewId="0">
      <pane ySplit="1" topLeftCell="A151" activePane="bottomLeft" state="frozen"/>
      <selection activeCell="X13" sqref="X13"/>
      <selection pane="bottomLeft" activeCell="X13" sqref="X13"/>
    </sheetView>
  </sheetViews>
  <sheetFormatPr baseColWidth="10" defaultRowHeight="12.75" x14ac:dyDescent="0.2"/>
  <cols>
    <col min="1" max="1" width="11.42578125" style="196"/>
    <col min="3" max="3" width="9.28515625" style="223" customWidth="1"/>
    <col min="4" max="4" width="8.28515625" style="223" customWidth="1"/>
    <col min="5" max="5" width="10.7109375" style="214" customWidth="1"/>
    <col min="6" max="6" width="30" style="214" customWidth="1"/>
    <col min="7" max="8" width="7.85546875" style="214" customWidth="1"/>
    <col min="9" max="9" width="8.5703125" style="214" customWidth="1"/>
    <col min="10" max="10" width="19.7109375" style="214" customWidth="1"/>
    <col min="11" max="14" width="7.85546875" style="214" customWidth="1"/>
    <col min="15" max="15" width="27.140625" style="214" customWidth="1"/>
    <col min="16" max="16" width="11.85546875" style="214" bestFit="1" customWidth="1"/>
    <col min="17" max="17" width="10" style="216" customWidth="1"/>
    <col min="18" max="18" width="12.5703125" style="1" customWidth="1"/>
    <col min="19" max="19" width="15.5703125" style="1" customWidth="1"/>
    <col min="20" max="20" width="16.85546875" style="1" customWidth="1"/>
    <col min="21" max="21" width="18.140625" style="1" customWidth="1"/>
    <col min="22" max="22" width="11.42578125" style="1"/>
    <col min="23" max="23" width="13.42578125" style="1" customWidth="1"/>
    <col min="24" max="24" width="14.140625" style="1" customWidth="1"/>
    <col min="25" max="27" width="16.85546875" style="1" customWidth="1"/>
    <col min="28" max="28" width="17.5703125" style="1" customWidth="1"/>
    <col min="29" max="30" width="11.42578125" style="183"/>
    <col min="32" max="32" width="12.7109375" bestFit="1" customWidth="1"/>
  </cols>
  <sheetData>
    <row r="1" spans="1:32" ht="40.5" thickBot="1" x14ac:dyDescent="0.35">
      <c r="A1" s="185" t="s">
        <v>4870</v>
      </c>
      <c r="B1" s="185" t="s">
        <v>4871</v>
      </c>
      <c r="C1" s="349" t="s">
        <v>4872</v>
      </c>
      <c r="D1" s="349" t="s">
        <v>4873</v>
      </c>
      <c r="E1" s="186" t="s">
        <v>4874</v>
      </c>
      <c r="F1" s="350" t="s">
        <v>4554</v>
      </c>
      <c r="G1" s="186" t="s">
        <v>4617</v>
      </c>
      <c r="H1" s="186" t="s">
        <v>4875</v>
      </c>
      <c r="I1" s="186" t="s">
        <v>4876</v>
      </c>
      <c r="J1" s="186" t="s">
        <v>4877</v>
      </c>
      <c r="K1" s="187" t="s">
        <v>4878</v>
      </c>
      <c r="L1" s="188" t="s">
        <v>4879</v>
      </c>
      <c r="M1" s="187" t="s">
        <v>4414</v>
      </c>
      <c r="N1" s="187" t="s">
        <v>4415</v>
      </c>
      <c r="O1" s="189" t="s">
        <v>4880</v>
      </c>
      <c r="P1" s="190" t="s">
        <v>4881</v>
      </c>
      <c r="Q1" s="191" t="s">
        <v>1414</v>
      </c>
      <c r="R1" s="192" t="s">
        <v>4882</v>
      </c>
      <c r="S1" s="193" t="s">
        <v>2568</v>
      </c>
      <c r="T1" s="3" t="s">
        <v>4884</v>
      </c>
      <c r="U1" s="3" t="s">
        <v>2569</v>
      </c>
      <c r="V1" s="192" t="s">
        <v>4886</v>
      </c>
      <c r="W1" s="192" t="s">
        <v>2570</v>
      </c>
      <c r="X1" s="192" t="s">
        <v>4888</v>
      </c>
      <c r="Y1" s="3" t="s">
        <v>2571</v>
      </c>
      <c r="Z1" s="3" t="s">
        <v>4890</v>
      </c>
      <c r="AA1" s="194" t="s">
        <v>4891</v>
      </c>
      <c r="AB1" s="194" t="s">
        <v>4892</v>
      </c>
      <c r="AC1" s="195" t="s">
        <v>4893</v>
      </c>
      <c r="AD1" s="195" t="s">
        <v>4894</v>
      </c>
      <c r="AE1" s="3" t="s">
        <v>4895</v>
      </c>
      <c r="AF1" s="258" t="s">
        <v>2289</v>
      </c>
    </row>
    <row r="2" spans="1:32" s="509" customFormat="1" ht="12.75" customHeight="1" x14ac:dyDescent="0.2">
      <c r="A2" s="508"/>
      <c r="C2" s="217" t="s">
        <v>4618</v>
      </c>
      <c r="D2" s="198" t="s">
        <v>4898</v>
      </c>
      <c r="E2" s="198"/>
      <c r="F2" s="200">
        <v>136900</v>
      </c>
      <c r="G2" s="200">
        <v>260</v>
      </c>
      <c r="H2" s="200"/>
      <c r="I2" s="200">
        <v>1</v>
      </c>
      <c r="J2" s="200">
        <v>902</v>
      </c>
      <c r="K2" s="198" t="s">
        <v>803</v>
      </c>
      <c r="L2" s="198"/>
      <c r="M2" s="198"/>
      <c r="N2" s="198"/>
      <c r="O2" s="214" t="s">
        <v>2584</v>
      </c>
      <c r="P2" s="200" t="s">
        <v>647</v>
      </c>
      <c r="Q2" s="203" t="s">
        <v>2469</v>
      </c>
      <c r="R2" s="1"/>
      <c r="S2" s="1"/>
      <c r="T2" s="1"/>
      <c r="U2" s="1"/>
      <c r="V2" s="1"/>
      <c r="W2" s="1"/>
      <c r="X2" s="1"/>
      <c r="Y2" s="1"/>
      <c r="Z2" s="1"/>
      <c r="AA2" s="1"/>
      <c r="AB2" s="1"/>
      <c r="AC2" s="183"/>
      <c r="AD2" s="183"/>
    </row>
    <row r="3" spans="1:32" x14ac:dyDescent="0.2">
      <c r="C3" s="232" t="s">
        <v>4618</v>
      </c>
      <c r="D3" s="232" t="s">
        <v>4899</v>
      </c>
      <c r="E3" s="220"/>
      <c r="F3" s="220">
        <v>136900</v>
      </c>
      <c r="G3" s="220">
        <v>260</v>
      </c>
      <c r="H3" s="220"/>
      <c r="I3" s="220">
        <v>1</v>
      </c>
      <c r="J3" s="220">
        <v>900</v>
      </c>
      <c r="K3" s="220">
        <v>33</v>
      </c>
      <c r="L3" s="220"/>
      <c r="M3" s="220"/>
      <c r="N3" s="220"/>
      <c r="O3" s="220" t="s">
        <v>2584</v>
      </c>
      <c r="P3" s="220" t="s">
        <v>1754</v>
      </c>
      <c r="Q3" s="222" t="s">
        <v>1755</v>
      </c>
    </row>
    <row r="4" spans="1:32" x14ac:dyDescent="0.2">
      <c r="C4" s="223" t="s">
        <v>4618</v>
      </c>
      <c r="D4" s="223" t="s">
        <v>4900</v>
      </c>
      <c r="F4" s="214">
        <v>136900</v>
      </c>
      <c r="G4" s="214">
        <v>260</v>
      </c>
      <c r="I4" s="214">
        <v>1</v>
      </c>
      <c r="J4" s="214">
        <v>900</v>
      </c>
      <c r="K4" s="214">
        <v>33</v>
      </c>
      <c r="O4" s="214" t="s">
        <v>2584</v>
      </c>
      <c r="P4" s="214" t="s">
        <v>639</v>
      </c>
      <c r="Q4" s="216" t="s">
        <v>1586</v>
      </c>
    </row>
    <row r="5" spans="1:32" x14ac:dyDescent="0.2">
      <c r="C5" s="502" t="s">
        <v>4618</v>
      </c>
      <c r="D5" s="232" t="s">
        <v>4901</v>
      </c>
      <c r="E5" s="220"/>
      <c r="F5" s="221">
        <v>136900</v>
      </c>
      <c r="G5" s="221">
        <v>260</v>
      </c>
      <c r="H5" s="221"/>
      <c r="I5" s="503">
        <v>1</v>
      </c>
      <c r="J5" s="221">
        <v>985</v>
      </c>
      <c r="K5" s="220">
        <v>33</v>
      </c>
      <c r="L5" s="220"/>
      <c r="M5" s="220"/>
      <c r="N5" s="220"/>
      <c r="O5" s="220" t="s">
        <v>2573</v>
      </c>
      <c r="P5" s="221" t="s">
        <v>669</v>
      </c>
      <c r="Q5" s="504">
        <v>39745</v>
      </c>
    </row>
    <row r="6" spans="1:32" x14ac:dyDescent="0.2">
      <c r="C6" s="554" t="s">
        <v>4453</v>
      </c>
      <c r="D6" s="485"/>
      <c r="E6" s="486"/>
      <c r="F6" s="555"/>
      <c r="G6" s="555"/>
      <c r="H6" s="555"/>
      <c r="I6" s="556"/>
      <c r="J6" s="555"/>
      <c r="K6" s="486"/>
      <c r="L6" s="557"/>
      <c r="M6" s="557"/>
      <c r="N6" s="557"/>
      <c r="O6" s="557"/>
      <c r="P6" s="555"/>
      <c r="Q6" s="558"/>
    </row>
    <row r="7" spans="1:32" x14ac:dyDescent="0.2">
      <c r="C7" s="502" t="s">
        <v>4619</v>
      </c>
      <c r="D7" s="232" t="s">
        <v>4898</v>
      </c>
      <c r="E7" s="220"/>
      <c r="F7" s="221">
        <v>136900</v>
      </c>
      <c r="G7" s="221">
        <v>130</v>
      </c>
      <c r="H7" s="221"/>
      <c r="I7" s="503">
        <v>2</v>
      </c>
      <c r="J7" s="221">
        <v>902</v>
      </c>
      <c r="K7" s="220">
        <v>33</v>
      </c>
      <c r="L7" s="220"/>
      <c r="M7" s="220"/>
      <c r="N7" s="220"/>
      <c r="O7" s="220" t="s">
        <v>2573</v>
      </c>
      <c r="P7" s="221" t="s">
        <v>669</v>
      </c>
      <c r="Q7" s="504">
        <v>39755</v>
      </c>
    </row>
    <row r="8" spans="1:32" x14ac:dyDescent="0.2">
      <c r="C8" s="198" t="s">
        <v>4619</v>
      </c>
      <c r="D8" s="223" t="s">
        <v>4899</v>
      </c>
      <c r="F8" s="200">
        <v>136900</v>
      </c>
      <c r="G8" s="200">
        <v>260</v>
      </c>
      <c r="H8" s="200"/>
      <c r="I8" s="199">
        <v>1</v>
      </c>
      <c r="J8" s="200">
        <v>900</v>
      </c>
      <c r="K8" s="214">
        <v>33</v>
      </c>
      <c r="O8" s="214" t="s">
        <v>2573</v>
      </c>
      <c r="P8" s="200" t="s">
        <v>639</v>
      </c>
      <c r="Q8" s="203">
        <v>39759</v>
      </c>
    </row>
    <row r="9" spans="1:32" x14ac:dyDescent="0.2">
      <c r="C9" s="198" t="s">
        <v>4619</v>
      </c>
      <c r="D9" s="223" t="s">
        <v>4900</v>
      </c>
      <c r="F9" s="200">
        <v>136900</v>
      </c>
      <c r="G9" s="200">
        <v>130</v>
      </c>
      <c r="H9" s="200"/>
      <c r="I9" s="199">
        <v>2</v>
      </c>
      <c r="J9" s="200">
        <v>901</v>
      </c>
      <c r="K9" s="214">
        <v>33</v>
      </c>
      <c r="O9" s="214" t="s">
        <v>2573</v>
      </c>
      <c r="P9" s="200" t="s">
        <v>639</v>
      </c>
      <c r="Q9" s="203">
        <v>39764</v>
      </c>
      <c r="R9" s="181"/>
    </row>
    <row r="10" spans="1:32" ht="13.5" thickBot="1" x14ac:dyDescent="0.25">
      <c r="C10" s="207" t="s">
        <v>4619</v>
      </c>
      <c r="D10" s="237" t="s">
        <v>4901</v>
      </c>
      <c r="E10" s="235"/>
      <c r="F10" s="208">
        <v>136900</v>
      </c>
      <c r="G10" s="208">
        <v>130</v>
      </c>
      <c r="H10" s="208"/>
      <c r="I10" s="209">
        <v>2</v>
      </c>
      <c r="J10" s="208">
        <v>902</v>
      </c>
      <c r="K10" s="235">
        <v>33</v>
      </c>
      <c r="L10" s="235"/>
      <c r="M10" s="235"/>
      <c r="N10" s="235"/>
      <c r="O10" s="235" t="s">
        <v>2573</v>
      </c>
      <c r="P10" s="208" t="s">
        <v>647</v>
      </c>
      <c r="Q10" s="536">
        <v>39769</v>
      </c>
    </row>
    <row r="11" spans="1:32" x14ac:dyDescent="0.2">
      <c r="C11" s="259" t="s">
        <v>4453</v>
      </c>
      <c r="D11" s="198"/>
      <c r="F11" s="200"/>
      <c r="G11" s="200"/>
      <c r="H11" s="200"/>
      <c r="I11" s="199"/>
      <c r="J11" s="200"/>
      <c r="P11" s="200"/>
      <c r="Q11" s="203"/>
    </row>
    <row r="12" spans="1:32" x14ac:dyDescent="0.2">
      <c r="C12" s="198" t="s">
        <v>4620</v>
      </c>
      <c r="D12" s="223" t="s">
        <v>4898</v>
      </c>
      <c r="F12" s="200">
        <v>136900</v>
      </c>
      <c r="G12" s="200">
        <v>130</v>
      </c>
      <c r="H12" s="200"/>
      <c r="I12" s="199">
        <v>2</v>
      </c>
      <c r="J12" s="200">
        <v>902</v>
      </c>
      <c r="K12" s="214">
        <v>33</v>
      </c>
      <c r="O12" s="214" t="s">
        <v>2573</v>
      </c>
      <c r="P12" s="200" t="s">
        <v>647</v>
      </c>
      <c r="Q12" s="203">
        <v>39854</v>
      </c>
    </row>
    <row r="13" spans="1:32" x14ac:dyDescent="0.2">
      <c r="C13" s="198" t="s">
        <v>4620</v>
      </c>
      <c r="D13" s="223" t="s">
        <v>4899</v>
      </c>
      <c r="F13" s="200">
        <v>136900</v>
      </c>
      <c r="G13" s="200">
        <v>130</v>
      </c>
      <c r="H13" s="200"/>
      <c r="I13" s="199">
        <v>2</v>
      </c>
      <c r="J13" s="200">
        <v>902</v>
      </c>
      <c r="K13" s="214">
        <v>33</v>
      </c>
      <c r="O13" s="214" t="s">
        <v>2573</v>
      </c>
      <c r="P13" s="200" t="s">
        <v>1754</v>
      </c>
      <c r="Q13" s="203">
        <v>39861</v>
      </c>
    </row>
    <row r="14" spans="1:32" x14ac:dyDescent="0.2">
      <c r="C14" s="198" t="s">
        <v>4620</v>
      </c>
      <c r="D14" s="223" t="s">
        <v>4900</v>
      </c>
      <c r="F14" s="200">
        <v>136900</v>
      </c>
      <c r="G14" s="200">
        <v>130</v>
      </c>
      <c r="H14" s="200"/>
      <c r="I14" s="199">
        <v>2</v>
      </c>
      <c r="J14" s="200">
        <v>902</v>
      </c>
      <c r="K14" s="214">
        <v>33</v>
      </c>
      <c r="O14" s="214" t="s">
        <v>2573</v>
      </c>
      <c r="P14" s="200" t="s">
        <v>647</v>
      </c>
      <c r="Q14" s="203">
        <v>39864</v>
      </c>
    </row>
    <row r="15" spans="1:32" ht="13.5" thickBot="1" x14ac:dyDescent="0.25">
      <c r="C15" s="207" t="s">
        <v>4620</v>
      </c>
      <c r="D15" s="237" t="s">
        <v>4901</v>
      </c>
      <c r="E15" s="235"/>
      <c r="F15" s="208">
        <v>136900</v>
      </c>
      <c r="G15" s="208">
        <v>130</v>
      </c>
      <c r="H15" s="208"/>
      <c r="I15" s="209">
        <v>2</v>
      </c>
      <c r="J15" s="208">
        <v>903</v>
      </c>
      <c r="K15" s="235">
        <v>33</v>
      </c>
      <c r="L15" s="235"/>
      <c r="M15" s="235"/>
      <c r="N15" s="235"/>
      <c r="O15" s="235" t="s">
        <v>2573</v>
      </c>
      <c r="P15" s="208" t="s">
        <v>669</v>
      </c>
      <c r="Q15" s="536">
        <v>39870</v>
      </c>
    </row>
    <row r="16" spans="1:32" x14ac:dyDescent="0.2">
      <c r="C16" s="198" t="s">
        <v>4620</v>
      </c>
      <c r="D16" s="223" t="s">
        <v>4902</v>
      </c>
      <c r="F16" s="200">
        <v>136900</v>
      </c>
      <c r="G16" s="200">
        <v>130</v>
      </c>
      <c r="H16" s="200"/>
      <c r="I16" s="199">
        <v>2</v>
      </c>
      <c r="J16" s="200">
        <v>460</v>
      </c>
      <c r="K16" s="214">
        <v>33</v>
      </c>
      <c r="O16" s="214" t="s">
        <v>2573</v>
      </c>
      <c r="P16" s="200" t="s">
        <v>669</v>
      </c>
      <c r="Q16" s="203">
        <v>39877</v>
      </c>
    </row>
    <row r="17" spans="3:17" x14ac:dyDescent="0.2">
      <c r="C17" s="497" t="s">
        <v>4453</v>
      </c>
      <c r="F17" s="200"/>
      <c r="G17" s="200"/>
      <c r="H17" s="200"/>
      <c r="I17" s="199"/>
      <c r="J17" s="200"/>
      <c r="P17" s="200"/>
      <c r="Q17" s="203"/>
    </row>
    <row r="18" spans="3:17" x14ac:dyDescent="0.2">
      <c r="C18" s="223" t="s">
        <v>4621</v>
      </c>
      <c r="D18" s="223" t="s">
        <v>4898</v>
      </c>
      <c r="F18" s="214">
        <v>136900</v>
      </c>
      <c r="G18" s="214">
        <v>130</v>
      </c>
      <c r="I18" s="214">
        <v>2</v>
      </c>
      <c r="J18" s="214">
        <v>902</v>
      </c>
      <c r="K18" s="214">
        <v>33</v>
      </c>
      <c r="O18" s="214" t="s">
        <v>2573</v>
      </c>
      <c r="P18" s="214" t="s">
        <v>669</v>
      </c>
      <c r="Q18" s="216">
        <v>39883</v>
      </c>
    </row>
    <row r="19" spans="3:17" x14ac:dyDescent="0.2">
      <c r="C19" s="223" t="s">
        <v>4621</v>
      </c>
      <c r="D19" s="223" t="s">
        <v>4899</v>
      </c>
      <c r="F19" s="214">
        <v>136900</v>
      </c>
      <c r="G19" s="214">
        <v>130</v>
      </c>
      <c r="I19" s="214">
        <v>2</v>
      </c>
      <c r="J19" s="214">
        <v>901</v>
      </c>
      <c r="K19" s="214">
        <v>33</v>
      </c>
      <c r="O19" s="214" t="s">
        <v>2573</v>
      </c>
      <c r="P19" s="214" t="s">
        <v>669</v>
      </c>
      <c r="Q19" s="216">
        <v>39889</v>
      </c>
    </row>
    <row r="20" spans="3:17" ht="13.5" thickBot="1" x14ac:dyDescent="0.25">
      <c r="C20" s="237" t="s">
        <v>4621</v>
      </c>
      <c r="D20" s="237" t="s">
        <v>4900</v>
      </c>
      <c r="E20" s="235"/>
      <c r="F20" s="235">
        <v>136900</v>
      </c>
      <c r="G20" s="235">
        <v>130</v>
      </c>
      <c r="H20" s="235"/>
      <c r="I20" s="235">
        <v>2</v>
      </c>
      <c r="J20" s="235">
        <v>901</v>
      </c>
      <c r="K20" s="235">
        <v>33</v>
      </c>
      <c r="L20" s="235"/>
      <c r="M20" s="235"/>
      <c r="N20" s="235"/>
      <c r="O20" s="235" t="s">
        <v>2573</v>
      </c>
      <c r="P20" s="235" t="s">
        <v>669</v>
      </c>
      <c r="Q20" s="236">
        <v>39902</v>
      </c>
    </row>
    <row r="21" spans="3:17" x14ac:dyDescent="0.2">
      <c r="C21" s="223" t="s">
        <v>4621</v>
      </c>
      <c r="D21" s="223" t="s">
        <v>4901</v>
      </c>
      <c r="F21" s="214">
        <v>136900</v>
      </c>
      <c r="G21" s="214">
        <v>130</v>
      </c>
      <c r="I21" s="214">
        <v>2</v>
      </c>
      <c r="J21" s="214">
        <v>903</v>
      </c>
      <c r="K21" s="214">
        <v>33</v>
      </c>
      <c r="O21" s="214" t="s">
        <v>2573</v>
      </c>
      <c r="P21" s="214" t="s">
        <v>669</v>
      </c>
      <c r="Q21" s="216">
        <v>39906</v>
      </c>
    </row>
    <row r="22" spans="3:17" x14ac:dyDescent="0.2">
      <c r="C22" s="223" t="s">
        <v>4621</v>
      </c>
      <c r="D22" s="223" t="s">
        <v>4902</v>
      </c>
      <c r="F22" s="214">
        <v>136900</v>
      </c>
      <c r="G22" s="214">
        <v>130</v>
      </c>
      <c r="I22" s="214">
        <v>2</v>
      </c>
      <c r="J22" s="214">
        <v>358</v>
      </c>
      <c r="K22" s="214">
        <v>33</v>
      </c>
      <c r="O22" s="214" t="s">
        <v>2573</v>
      </c>
      <c r="P22" s="214" t="s">
        <v>3192</v>
      </c>
      <c r="Q22" s="216">
        <v>39917</v>
      </c>
    </row>
    <row r="23" spans="3:17" x14ac:dyDescent="0.2">
      <c r="C23" s="259" t="s">
        <v>4453</v>
      </c>
    </row>
    <row r="24" spans="3:17" x14ac:dyDescent="0.2">
      <c r="C24" s="223" t="s">
        <v>4622</v>
      </c>
      <c r="D24" s="223" t="s">
        <v>4898</v>
      </c>
      <c r="F24" s="214">
        <v>136900</v>
      </c>
      <c r="G24" s="214">
        <v>130</v>
      </c>
      <c r="I24" s="214">
        <v>2</v>
      </c>
      <c r="J24" s="214">
        <v>902</v>
      </c>
      <c r="K24" s="214">
        <v>33</v>
      </c>
      <c r="O24" s="214" t="s">
        <v>2573</v>
      </c>
      <c r="P24" s="214" t="s">
        <v>663</v>
      </c>
      <c r="Q24" s="216">
        <v>39923</v>
      </c>
    </row>
    <row r="25" spans="3:17" ht="13.5" thickBot="1" x14ac:dyDescent="0.25">
      <c r="C25" s="237" t="s">
        <v>4622</v>
      </c>
      <c r="D25" s="237" t="s">
        <v>4899</v>
      </c>
      <c r="E25" s="235"/>
      <c r="F25" s="235">
        <v>136900</v>
      </c>
      <c r="G25" s="235">
        <v>130</v>
      </c>
      <c r="H25" s="235"/>
      <c r="I25" s="235">
        <v>2</v>
      </c>
      <c r="J25" s="235">
        <v>903</v>
      </c>
      <c r="K25" s="235">
        <v>33</v>
      </c>
      <c r="L25" s="235"/>
      <c r="M25" s="235"/>
      <c r="N25" s="235"/>
      <c r="O25" s="235" t="s">
        <v>2573</v>
      </c>
      <c r="P25" s="235" t="s">
        <v>669</v>
      </c>
      <c r="Q25" s="236">
        <v>39932</v>
      </c>
    </row>
    <row r="26" spans="3:17" x14ac:dyDescent="0.2">
      <c r="C26" s="223" t="s">
        <v>4622</v>
      </c>
      <c r="D26" s="223" t="s">
        <v>4900</v>
      </c>
      <c r="F26" s="214">
        <v>136900</v>
      </c>
      <c r="G26" s="214">
        <v>130</v>
      </c>
      <c r="I26" s="214">
        <v>2</v>
      </c>
      <c r="J26" s="214">
        <v>902</v>
      </c>
      <c r="K26" s="214">
        <v>33</v>
      </c>
      <c r="O26" s="214" t="s">
        <v>2573</v>
      </c>
      <c r="P26" s="214" t="s">
        <v>663</v>
      </c>
      <c r="Q26" s="216">
        <v>39938</v>
      </c>
    </row>
    <row r="27" spans="3:17" ht="13.5" thickBot="1" x14ac:dyDescent="0.25">
      <c r="C27" s="237" t="s">
        <v>4622</v>
      </c>
      <c r="D27" s="237" t="s">
        <v>4901</v>
      </c>
      <c r="E27" s="235"/>
      <c r="F27" s="235">
        <v>136900</v>
      </c>
      <c r="G27" s="235">
        <v>130</v>
      </c>
      <c r="H27" s="235"/>
      <c r="I27" s="235">
        <v>2</v>
      </c>
      <c r="J27" s="235">
        <v>902</v>
      </c>
      <c r="K27" s="235">
        <v>33</v>
      </c>
      <c r="L27" s="235"/>
      <c r="M27" s="235"/>
      <c r="N27" s="235"/>
      <c r="O27" s="235" t="s">
        <v>2573</v>
      </c>
      <c r="P27" s="235" t="s">
        <v>1754</v>
      </c>
      <c r="Q27" s="236">
        <v>39944</v>
      </c>
    </row>
    <row r="28" spans="3:17" x14ac:dyDescent="0.2">
      <c r="C28" s="223" t="s">
        <v>4622</v>
      </c>
      <c r="D28" s="223" t="s">
        <v>4902</v>
      </c>
      <c r="F28" s="214">
        <v>136900</v>
      </c>
      <c r="G28" s="214">
        <v>130</v>
      </c>
      <c r="I28" s="214">
        <v>2</v>
      </c>
      <c r="J28" s="214">
        <v>1030</v>
      </c>
      <c r="K28" s="214">
        <v>33</v>
      </c>
      <c r="O28" s="214" t="s">
        <v>2573</v>
      </c>
      <c r="P28" s="214" t="s">
        <v>1754</v>
      </c>
      <c r="Q28" s="216">
        <v>40007</v>
      </c>
    </row>
    <row r="29" spans="3:17" ht="13.5" thickBot="1" x14ac:dyDescent="0.25">
      <c r="C29" s="266" t="s">
        <v>4453</v>
      </c>
      <c r="D29" s="511"/>
      <c r="E29" s="268"/>
      <c r="F29" s="268"/>
      <c r="G29" s="268"/>
      <c r="H29" s="268"/>
      <c r="I29" s="268"/>
      <c r="J29" s="268"/>
      <c r="K29" s="268"/>
      <c r="L29" s="268"/>
      <c r="M29" s="268"/>
      <c r="N29" s="268"/>
      <c r="O29" s="268"/>
      <c r="P29" s="268"/>
      <c r="Q29" s="270"/>
    </row>
    <row r="30" spans="3:17" x14ac:dyDescent="0.2">
      <c r="C30" s="223" t="s">
        <v>4623</v>
      </c>
      <c r="D30" s="223" t="s">
        <v>4898</v>
      </c>
      <c r="F30" s="214">
        <v>136900</v>
      </c>
      <c r="G30" s="214">
        <v>130</v>
      </c>
      <c r="I30" s="214">
        <v>2</v>
      </c>
      <c r="J30" s="214">
        <v>640</v>
      </c>
      <c r="K30" s="214">
        <v>33</v>
      </c>
      <c r="O30" s="214" t="s">
        <v>2573</v>
      </c>
      <c r="P30" s="214" t="s">
        <v>663</v>
      </c>
      <c r="Q30" s="216">
        <v>40029</v>
      </c>
    </row>
    <row r="31" spans="3:17" x14ac:dyDescent="0.2">
      <c r="C31" s="223" t="s">
        <v>4623</v>
      </c>
      <c r="D31" s="223" t="s">
        <v>4899</v>
      </c>
      <c r="E31" s="214" t="s">
        <v>4624</v>
      </c>
      <c r="F31" s="214">
        <v>136950</v>
      </c>
      <c r="G31" s="214">
        <v>260</v>
      </c>
      <c r="I31" s="214">
        <v>1</v>
      </c>
      <c r="J31" s="214">
        <v>955</v>
      </c>
      <c r="K31" s="214">
        <v>33</v>
      </c>
      <c r="O31" s="214" t="s">
        <v>2573</v>
      </c>
      <c r="P31" s="214" t="s">
        <v>663</v>
      </c>
      <c r="Q31" s="216">
        <v>40037</v>
      </c>
    </row>
    <row r="32" spans="3:17" ht="13.5" thickBot="1" x14ac:dyDescent="0.25">
      <c r="C32" s="237" t="s">
        <v>4623</v>
      </c>
      <c r="D32" s="237" t="s">
        <v>4900</v>
      </c>
      <c r="E32" s="235" t="s">
        <v>4624</v>
      </c>
      <c r="F32" s="235">
        <v>136950</v>
      </c>
      <c r="G32" s="235">
        <v>260</v>
      </c>
      <c r="H32" s="235"/>
      <c r="I32" s="235">
        <v>1</v>
      </c>
      <c r="J32" s="235">
        <v>960</v>
      </c>
      <c r="K32" s="235">
        <v>33</v>
      </c>
      <c r="L32" s="235"/>
      <c r="M32" s="235"/>
      <c r="N32" s="235"/>
      <c r="O32" s="235" t="s">
        <v>2573</v>
      </c>
      <c r="P32" s="235" t="s">
        <v>663</v>
      </c>
      <c r="Q32" s="236">
        <v>40043</v>
      </c>
    </row>
    <row r="33" spans="1:31" s="531" customFormat="1" x14ac:dyDescent="0.2">
      <c r="A33" s="530"/>
      <c r="C33" s="532"/>
      <c r="D33" s="532"/>
      <c r="E33" s="533"/>
      <c r="F33" s="534" t="s">
        <v>4333</v>
      </c>
      <c r="G33" s="533"/>
      <c r="H33" s="533"/>
      <c r="I33" s="533"/>
      <c r="J33" s="533"/>
      <c r="K33" s="533"/>
      <c r="L33" s="533"/>
      <c r="M33" s="533"/>
      <c r="N33" s="533"/>
      <c r="O33" s="533"/>
      <c r="P33" s="533"/>
      <c r="Q33" s="535"/>
      <c r="R33" s="1"/>
      <c r="S33" s="1"/>
      <c r="T33" s="1"/>
      <c r="U33" s="1"/>
      <c r="V33" s="1"/>
      <c r="W33" s="1"/>
      <c r="X33" s="1"/>
      <c r="Y33" s="1"/>
      <c r="Z33" s="1"/>
      <c r="AA33" s="1"/>
      <c r="AB33" s="1"/>
      <c r="AC33" s="183"/>
      <c r="AD33" s="183"/>
    </row>
    <row r="34" spans="1:31" x14ac:dyDescent="0.2">
      <c r="C34" s="223" t="s">
        <v>4623</v>
      </c>
      <c r="D34" s="223" t="s">
        <v>4901</v>
      </c>
      <c r="F34" s="200">
        <v>136950</v>
      </c>
      <c r="G34" s="214">
        <v>260</v>
      </c>
      <c r="I34" s="214">
        <v>1</v>
      </c>
      <c r="J34" s="214">
        <v>310</v>
      </c>
      <c r="K34" s="214">
        <v>33</v>
      </c>
      <c r="O34" s="214" t="s">
        <v>2573</v>
      </c>
      <c r="P34" s="214" t="s">
        <v>1754</v>
      </c>
      <c r="Q34" s="216">
        <v>40185</v>
      </c>
      <c r="R34" s="1">
        <v>2.65</v>
      </c>
      <c r="S34" s="1">
        <v>92</v>
      </c>
      <c r="T34" s="1" t="s">
        <v>4561</v>
      </c>
      <c r="U34" s="1">
        <v>78</v>
      </c>
      <c r="V34" s="1">
        <v>17496</v>
      </c>
      <c r="W34" s="1">
        <v>92</v>
      </c>
      <c r="X34" s="1" t="s">
        <v>2584</v>
      </c>
      <c r="Y34" s="1">
        <v>78</v>
      </c>
      <c r="Z34" s="1" t="s">
        <v>4561</v>
      </c>
      <c r="AA34" s="183">
        <f>(K34*100*J34*I34)/17*16*R34/10000*S34/1000</f>
        <v>23.473637647058823</v>
      </c>
      <c r="AB34" s="183">
        <f>V34/36*35*J34*I34*1.108/10000*W34/1000</f>
        <v>53.751872160000005</v>
      </c>
      <c r="AC34" s="183">
        <f>(K34*100*J34*I34)/17*R34/10000*U34/1000</f>
        <v>1.2438476470588233</v>
      </c>
      <c r="AD34" s="183">
        <f>V34/36*J34*I34*1.108/10000*Y34/1000</f>
        <v>1.3020639840000001</v>
      </c>
      <c r="AE34" s="183">
        <f>J34*I34*(G34/100)</f>
        <v>806</v>
      </c>
    </row>
    <row r="35" spans="1:31" s="205" customFormat="1" ht="13.5" thickBot="1" x14ac:dyDescent="0.25">
      <c r="A35" s="204"/>
      <c r="C35" s="266" t="s">
        <v>4453</v>
      </c>
      <c r="D35" s="511"/>
      <c r="E35" s="268"/>
      <c r="F35" s="269"/>
      <c r="G35" s="268"/>
      <c r="H35" s="268"/>
      <c r="I35" s="268"/>
      <c r="J35" s="268"/>
      <c r="K35" s="268"/>
      <c r="L35" s="268"/>
      <c r="M35" s="268"/>
      <c r="N35" s="268"/>
      <c r="O35" s="268"/>
      <c r="P35" s="268"/>
      <c r="Q35" s="270"/>
      <c r="R35" s="1"/>
      <c r="S35" s="1"/>
      <c r="T35" s="1"/>
      <c r="U35" s="1"/>
      <c r="V35" s="1"/>
      <c r="W35" s="1"/>
      <c r="X35" s="1"/>
      <c r="Y35" s="1"/>
      <c r="Z35" s="1"/>
      <c r="AA35" s="1"/>
      <c r="AB35" s="1"/>
      <c r="AC35" s="183"/>
      <c r="AD35" s="183"/>
    </row>
    <row r="36" spans="1:31" x14ac:dyDescent="0.2">
      <c r="C36" s="223" t="s">
        <v>4625</v>
      </c>
      <c r="D36" s="223" t="s">
        <v>4898</v>
      </c>
      <c r="F36" s="200">
        <v>136950</v>
      </c>
      <c r="G36" s="214">
        <v>260</v>
      </c>
      <c r="I36" s="214">
        <v>1</v>
      </c>
      <c r="J36" s="214">
        <v>904</v>
      </c>
      <c r="K36" s="214">
        <v>33</v>
      </c>
      <c r="O36" s="214" t="s">
        <v>2573</v>
      </c>
      <c r="P36" s="214" t="s">
        <v>1754</v>
      </c>
      <c r="Q36" s="216">
        <v>40196</v>
      </c>
      <c r="R36" s="1">
        <v>2.65</v>
      </c>
      <c r="S36" s="1">
        <v>92</v>
      </c>
      <c r="T36" s="1" t="s">
        <v>4561</v>
      </c>
      <c r="U36" s="1">
        <v>78</v>
      </c>
      <c r="V36" s="1">
        <v>17496</v>
      </c>
      <c r="W36" s="1">
        <v>92</v>
      </c>
      <c r="X36" s="1" t="s">
        <v>2584</v>
      </c>
      <c r="Y36" s="1">
        <v>78</v>
      </c>
      <c r="Z36" s="1" t="s">
        <v>4561</v>
      </c>
      <c r="AA36" s="183">
        <f>(K36*100*J36*I36)/17*16*R36/10000*S36/1000</f>
        <v>68.452156235294112</v>
      </c>
      <c r="AB36" s="183">
        <f>V36/36*35*J36*I36*1.108/10000*W36/1000</f>
        <v>156.74739494400001</v>
      </c>
      <c r="AC36" s="183">
        <f>(K36*100*J36*I36)/17*R36/10000*U36/1000</f>
        <v>3.6272202352941174</v>
      </c>
      <c r="AD36" s="183">
        <f>V36/36*J36*I36*1.108/10000*Y36/1000</f>
        <v>3.7969865856000005</v>
      </c>
      <c r="AE36" s="183">
        <f>J36*I36*(G36/100)</f>
        <v>2350.4</v>
      </c>
    </row>
    <row r="37" spans="1:31" x14ac:dyDescent="0.2">
      <c r="C37" s="223" t="s">
        <v>4625</v>
      </c>
      <c r="D37" s="223" t="s">
        <v>4899</v>
      </c>
      <c r="F37" s="200">
        <v>136950</v>
      </c>
      <c r="G37" s="214">
        <v>260</v>
      </c>
      <c r="I37" s="214">
        <v>1</v>
      </c>
      <c r="J37" s="214">
        <v>904</v>
      </c>
      <c r="K37" s="214">
        <v>33</v>
      </c>
      <c r="O37" s="214" t="s">
        <v>2573</v>
      </c>
      <c r="P37" s="214" t="s">
        <v>663</v>
      </c>
      <c r="Q37" s="216">
        <v>40203</v>
      </c>
      <c r="R37" s="1">
        <v>2.65</v>
      </c>
      <c r="S37" s="1">
        <v>92</v>
      </c>
      <c r="T37" s="1" t="s">
        <v>4561</v>
      </c>
      <c r="U37" s="1">
        <v>78</v>
      </c>
      <c r="V37" s="1">
        <v>17496</v>
      </c>
      <c r="W37" s="1">
        <v>92</v>
      </c>
      <c r="X37" s="1" t="s">
        <v>2584</v>
      </c>
      <c r="Y37" s="1">
        <v>78</v>
      </c>
      <c r="Z37" s="1" t="s">
        <v>4561</v>
      </c>
      <c r="AA37" s="183">
        <f>(K37*100*J37*I37)/17*16*R37/10000*S37/1000</f>
        <v>68.452156235294112</v>
      </c>
      <c r="AB37" s="183">
        <f>V37/36*35*J37*I37*1.108/10000*W37/1000</f>
        <v>156.74739494400001</v>
      </c>
      <c r="AC37" s="183">
        <f>(K37*100*J37*I37)/17*R37/10000*U37/1000</f>
        <v>3.6272202352941174</v>
      </c>
      <c r="AD37" s="183">
        <f>V37/36*J37*I37*1.108/10000*Y37/1000</f>
        <v>3.7969865856000005</v>
      </c>
      <c r="AE37" s="183">
        <f>J37*I37*(G37/100)</f>
        <v>2350.4</v>
      </c>
    </row>
    <row r="38" spans="1:31" ht="13.5" thickBot="1" x14ac:dyDescent="0.25">
      <c r="C38" s="237" t="s">
        <v>4625</v>
      </c>
      <c r="D38" s="237" t="s">
        <v>4900</v>
      </c>
      <c r="E38" s="235"/>
      <c r="F38" s="208">
        <v>136900</v>
      </c>
      <c r="G38" s="235">
        <v>260</v>
      </c>
      <c r="H38" s="235"/>
      <c r="I38" s="235">
        <v>1</v>
      </c>
      <c r="J38" s="235">
        <v>902</v>
      </c>
      <c r="K38" s="235">
        <v>33</v>
      </c>
      <c r="L38" s="235"/>
      <c r="M38" s="235"/>
      <c r="N38" s="235"/>
      <c r="O38" s="235" t="s">
        <v>2573</v>
      </c>
      <c r="P38" s="235" t="s">
        <v>1754</v>
      </c>
      <c r="Q38" s="236">
        <v>40206</v>
      </c>
      <c r="R38" s="1">
        <v>2.65</v>
      </c>
      <c r="S38" s="1">
        <v>92</v>
      </c>
      <c r="T38" s="1" t="s">
        <v>4561</v>
      </c>
      <c r="U38" s="1">
        <v>78</v>
      </c>
      <c r="V38" s="1">
        <v>17496</v>
      </c>
      <c r="W38" s="1">
        <v>92</v>
      </c>
      <c r="X38" s="1" t="s">
        <v>2584</v>
      </c>
      <c r="Y38" s="1">
        <v>78</v>
      </c>
      <c r="Z38" s="1" t="s">
        <v>4561</v>
      </c>
      <c r="AA38" s="183">
        <f>(K38*100*J38*I38)/17*16*R38/10000*S38/1000</f>
        <v>68.30071341176469</v>
      </c>
      <c r="AB38" s="183">
        <f>V38/36*35*J38*I38*1.108/10000*W38/1000</f>
        <v>156.400608672</v>
      </c>
      <c r="AC38" s="183">
        <f>(K38*100*J38*I38)/17*R38/10000*U38/1000</f>
        <v>3.6191954117647054</v>
      </c>
      <c r="AD38" s="183">
        <f>V38/36*J38*I38*1.108/10000*Y38/1000</f>
        <v>3.7885861728000005</v>
      </c>
      <c r="AE38" s="183">
        <f>J38*I38*(G38/100)</f>
        <v>2345.2000000000003</v>
      </c>
    </row>
    <row r="39" spans="1:31" x14ac:dyDescent="0.2">
      <c r="C39" s="223" t="s">
        <v>4625</v>
      </c>
      <c r="D39" s="223" t="s">
        <v>4901</v>
      </c>
      <c r="F39" s="200">
        <v>136900</v>
      </c>
      <c r="G39" s="214">
        <v>260</v>
      </c>
      <c r="I39" s="214">
        <v>1</v>
      </c>
      <c r="J39" s="214">
        <v>903</v>
      </c>
      <c r="K39" s="214">
        <v>33</v>
      </c>
      <c r="O39" s="214" t="s">
        <v>2573</v>
      </c>
      <c r="P39" s="214" t="s">
        <v>3192</v>
      </c>
      <c r="Q39" s="216">
        <v>40210</v>
      </c>
      <c r="R39" s="1">
        <v>2.65</v>
      </c>
      <c r="S39" s="1">
        <v>92</v>
      </c>
      <c r="T39" s="1" t="s">
        <v>4561</v>
      </c>
      <c r="U39" s="1">
        <v>78</v>
      </c>
      <c r="V39" s="1">
        <v>17496</v>
      </c>
      <c r="W39" s="1">
        <v>92</v>
      </c>
      <c r="X39" s="1" t="s">
        <v>2584</v>
      </c>
      <c r="Y39" s="1">
        <v>78</v>
      </c>
      <c r="Z39" s="1" t="s">
        <v>4561</v>
      </c>
      <c r="AA39" s="183">
        <f>(K39*100*J39*I39)/17*16*R39/10000*S39/1000</f>
        <v>68.376434823529408</v>
      </c>
      <c r="AB39" s="183">
        <f>V39/36*35*J39*I39*1.108/10000*W39/1000</f>
        <v>156.57400180800002</v>
      </c>
      <c r="AC39" s="183">
        <f>(K39*100*J39*I39)/17*R39/10000*U39/1000</f>
        <v>3.6232078235294116</v>
      </c>
      <c r="AD39" s="183">
        <f>V39/36*J39*I39*1.108/10000*Y39/1000</f>
        <v>3.7927863792000007</v>
      </c>
      <c r="AE39" s="183">
        <f>J39*I39*(G39/100)</f>
        <v>2347.8000000000002</v>
      </c>
    </row>
    <row r="40" spans="1:31" x14ac:dyDescent="0.2">
      <c r="C40" s="223" t="s">
        <v>4625</v>
      </c>
      <c r="D40" s="223" t="s">
        <v>4902</v>
      </c>
      <c r="F40" s="200">
        <v>136900</v>
      </c>
      <c r="G40" s="214">
        <v>260</v>
      </c>
      <c r="I40" s="214">
        <v>1</v>
      </c>
      <c r="J40" s="214">
        <v>572</v>
      </c>
      <c r="K40" s="214">
        <v>33</v>
      </c>
      <c r="O40" s="214" t="s">
        <v>2573</v>
      </c>
      <c r="P40" s="214" t="s">
        <v>669</v>
      </c>
      <c r="Q40" s="216">
        <v>40225</v>
      </c>
      <c r="R40" s="1">
        <v>2.65</v>
      </c>
      <c r="S40" s="1">
        <v>92</v>
      </c>
      <c r="T40" s="1" t="s">
        <v>4561</v>
      </c>
      <c r="U40" s="1">
        <v>78</v>
      </c>
      <c r="V40" s="1">
        <v>17496</v>
      </c>
      <c r="W40" s="1">
        <v>92</v>
      </c>
      <c r="X40" s="1" t="s">
        <v>2584</v>
      </c>
      <c r="Y40" s="1">
        <v>78</v>
      </c>
      <c r="Z40" s="1" t="s">
        <v>4561</v>
      </c>
      <c r="AA40" s="183">
        <f>(K40*100*J40*I40)/17*16*R40/10000*S40/1000</f>
        <v>43.312647529411763</v>
      </c>
      <c r="AB40" s="183">
        <f>V40/36*35*J40*I40*1.108/10000*W40/1000</f>
        <v>99.180873792000014</v>
      </c>
      <c r="AC40" s="183">
        <f>(K40*100*J40*I40)/17*R40/10000*U40/1000</f>
        <v>2.2950995294117646</v>
      </c>
      <c r="AD40" s="183">
        <f>V40/36*J40*I40*1.108/10000*Y40/1000</f>
        <v>2.4025180607999999</v>
      </c>
      <c r="AE40" s="183">
        <f>J40*I40*(G40/100)</f>
        <v>1487.2</v>
      </c>
    </row>
    <row r="41" spans="1:31" x14ac:dyDescent="0.2">
      <c r="C41" s="243" t="s">
        <v>4453</v>
      </c>
      <c r="D41" s="356"/>
      <c r="E41" s="245"/>
      <c r="F41" s="246"/>
      <c r="G41" s="245"/>
      <c r="H41" s="245"/>
      <c r="I41" s="245"/>
      <c r="J41" s="245"/>
      <c r="K41" s="245"/>
      <c r="L41" s="245"/>
      <c r="M41" s="245"/>
      <c r="N41" s="245"/>
      <c r="O41" s="245"/>
      <c r="P41" s="245"/>
      <c r="Q41" s="247"/>
    </row>
    <row r="42" spans="1:31" ht="13.5" thickBot="1" x14ac:dyDescent="0.25">
      <c r="C42" s="237" t="s">
        <v>4626</v>
      </c>
      <c r="D42" s="237" t="s">
        <v>4898</v>
      </c>
      <c r="E42" s="235"/>
      <c r="F42" s="208">
        <v>136900</v>
      </c>
      <c r="G42" s="235">
        <v>130</v>
      </c>
      <c r="H42" s="235"/>
      <c r="I42" s="235">
        <v>2</v>
      </c>
      <c r="J42" s="235">
        <v>903</v>
      </c>
      <c r="K42" s="235">
        <v>33</v>
      </c>
      <c r="L42" s="235"/>
      <c r="M42" s="235"/>
      <c r="N42" s="235"/>
      <c r="O42" s="235" t="s">
        <v>2573</v>
      </c>
      <c r="P42" s="235" t="s">
        <v>3192</v>
      </c>
      <c r="Q42" s="236">
        <v>40233</v>
      </c>
      <c r="R42" s="1">
        <v>1.35</v>
      </c>
      <c r="S42" s="1">
        <v>92</v>
      </c>
      <c r="T42" s="1" t="s">
        <v>4561</v>
      </c>
      <c r="U42" s="1">
        <v>78</v>
      </c>
      <c r="V42" s="1">
        <v>8748</v>
      </c>
      <c r="W42" s="1">
        <v>92</v>
      </c>
      <c r="X42" s="1" t="s">
        <v>2584</v>
      </c>
      <c r="Y42" s="1">
        <v>78</v>
      </c>
      <c r="Z42" s="1" t="s">
        <v>4561</v>
      </c>
      <c r="AA42" s="183">
        <f>(K42*100*J42*I42)/17*16*R42/10000*S42/1000</f>
        <v>69.666556235294138</v>
      </c>
      <c r="AB42" s="183">
        <f>V42/36*35*J42*I42*1.108/10000*W42/1000</f>
        <v>156.57400180800002</v>
      </c>
      <c r="AC42" s="183">
        <f>(K42*100*J42*I42)/17*R42/10000*U42/1000</f>
        <v>3.6915702352941184</v>
      </c>
      <c r="AD42" s="183">
        <f>V42/36*J42*I42*1.108/10000*Y42/1000</f>
        <v>3.7927863792000007</v>
      </c>
      <c r="AE42" s="183">
        <f>J42*I42*(G42/100)</f>
        <v>2347.8000000000002</v>
      </c>
    </row>
    <row r="43" spans="1:31" x14ac:dyDescent="0.2">
      <c r="C43" s="223" t="s">
        <v>4626</v>
      </c>
      <c r="D43" s="223" t="s">
        <v>4899</v>
      </c>
      <c r="F43" s="200">
        <v>136900</v>
      </c>
      <c r="G43" s="214">
        <v>130</v>
      </c>
      <c r="I43" s="214">
        <v>2</v>
      </c>
      <c r="J43" s="214">
        <v>825</v>
      </c>
      <c r="K43" s="214">
        <v>33</v>
      </c>
      <c r="O43" s="214" t="s">
        <v>2573</v>
      </c>
      <c r="P43" s="214" t="s">
        <v>663</v>
      </c>
      <c r="Q43" s="216">
        <v>40240</v>
      </c>
      <c r="R43" s="1">
        <v>1.35</v>
      </c>
      <c r="S43" s="1">
        <v>92</v>
      </c>
      <c r="T43" s="1" t="s">
        <v>4561</v>
      </c>
      <c r="U43" s="1">
        <v>78</v>
      </c>
      <c r="V43" s="1">
        <v>8748</v>
      </c>
      <c r="W43" s="1">
        <v>92</v>
      </c>
      <c r="X43" s="1" t="s">
        <v>2584</v>
      </c>
      <c r="Y43" s="1">
        <v>78</v>
      </c>
      <c r="Z43" s="1" t="s">
        <v>4561</v>
      </c>
      <c r="AA43" s="183">
        <f>(K43*100*J43*I43)/17*16*R43/10000*S43/1000</f>
        <v>63.64884705882352</v>
      </c>
      <c r="AB43" s="183">
        <f>V43/36*35*J43*I43*1.108/10000*W43/1000</f>
        <v>143.0493372</v>
      </c>
      <c r="AC43" s="183">
        <f>(K43*100*J43*I43)/17*R43/10000*U43/1000</f>
        <v>3.3726970588235292</v>
      </c>
      <c r="AD43" s="183">
        <f>V43/36*J43*I43*1.108/10000*Y43/1000</f>
        <v>3.4651702800000002</v>
      </c>
      <c r="AE43" s="183">
        <f>J43*I43*(G43/100)</f>
        <v>2145</v>
      </c>
    </row>
    <row r="44" spans="1:31" ht="13.5" thickBot="1" x14ac:dyDescent="0.25">
      <c r="C44" s="234" t="s">
        <v>4626</v>
      </c>
      <c r="D44" s="234" t="s">
        <v>4900</v>
      </c>
      <c r="E44" s="208"/>
      <c r="F44" s="208">
        <v>136900</v>
      </c>
      <c r="G44" s="208">
        <v>130</v>
      </c>
      <c r="H44" s="208"/>
      <c r="I44" s="208">
        <v>2</v>
      </c>
      <c r="J44" s="208">
        <v>903</v>
      </c>
      <c r="K44" s="208">
        <v>33</v>
      </c>
      <c r="L44" s="208"/>
      <c r="M44" s="208"/>
      <c r="N44" s="208"/>
      <c r="O44" s="208" t="s">
        <v>2573</v>
      </c>
      <c r="P44" s="208" t="s">
        <v>1754</v>
      </c>
      <c r="Q44" s="536">
        <v>40249</v>
      </c>
      <c r="R44" s="1">
        <v>1.35</v>
      </c>
      <c r="S44" s="1">
        <v>92</v>
      </c>
      <c r="T44" s="1" t="s">
        <v>4561</v>
      </c>
      <c r="U44" s="1">
        <v>78</v>
      </c>
      <c r="V44" s="1">
        <v>8748</v>
      </c>
      <c r="W44" s="1">
        <v>92</v>
      </c>
      <c r="X44" s="1" t="s">
        <v>2584</v>
      </c>
      <c r="Y44" s="1">
        <v>78</v>
      </c>
      <c r="Z44" s="1" t="s">
        <v>4561</v>
      </c>
      <c r="AA44" s="183">
        <f>(K44*100*J44*I44)/17*16*R44/10000*S44/1000</f>
        <v>69.666556235294138</v>
      </c>
      <c r="AB44" s="183">
        <f>V44/36*35*J44*I44*1.108/10000*W44/1000</f>
        <v>156.57400180800002</v>
      </c>
      <c r="AC44" s="183">
        <f>(K44*100*J44*I44)/17*R44/10000*U44/1000</f>
        <v>3.6915702352941184</v>
      </c>
      <c r="AD44" s="183">
        <f>V44/36*J44*I44*1.108/10000*Y44/1000</f>
        <v>3.7927863792000007</v>
      </c>
      <c r="AE44" s="183">
        <f>J44*I44*(G44/100)</f>
        <v>2347.8000000000002</v>
      </c>
    </row>
    <row r="45" spans="1:31" x14ac:dyDescent="0.2">
      <c r="C45" s="243" t="s">
        <v>4453</v>
      </c>
      <c r="D45" s="244"/>
      <c r="E45" s="246"/>
      <c r="F45" s="246"/>
      <c r="G45" s="246"/>
      <c r="H45" s="246"/>
      <c r="I45" s="246"/>
      <c r="J45" s="246"/>
      <c r="K45" s="246"/>
      <c r="L45" s="246"/>
      <c r="M45" s="246"/>
      <c r="N45" s="246"/>
      <c r="O45" s="246"/>
      <c r="P45" s="246"/>
      <c r="Q45" s="539"/>
    </row>
    <row r="46" spans="1:31" x14ac:dyDescent="0.2">
      <c r="C46" s="217" t="s">
        <v>4627</v>
      </c>
      <c r="D46" s="217" t="s">
        <v>4898</v>
      </c>
      <c r="E46" s="200"/>
      <c r="F46" s="200">
        <v>136900</v>
      </c>
      <c r="G46" s="200">
        <v>130</v>
      </c>
      <c r="H46" s="200"/>
      <c r="I46" s="200">
        <v>2</v>
      </c>
      <c r="J46" s="200">
        <v>903</v>
      </c>
      <c r="K46" s="200">
        <v>33</v>
      </c>
      <c r="L46" s="200"/>
      <c r="M46" s="200"/>
      <c r="N46" s="200"/>
      <c r="O46" s="200" t="s">
        <v>2573</v>
      </c>
      <c r="P46" s="200" t="s">
        <v>3192</v>
      </c>
      <c r="Q46" s="203">
        <v>40312</v>
      </c>
      <c r="R46" s="1">
        <v>1.35</v>
      </c>
      <c r="S46" s="1">
        <v>92</v>
      </c>
      <c r="T46" s="1" t="s">
        <v>4561</v>
      </c>
      <c r="U46" s="1">
        <v>78</v>
      </c>
      <c r="V46" s="1">
        <v>8748</v>
      </c>
      <c r="W46" s="1">
        <v>92</v>
      </c>
      <c r="X46" s="1" t="s">
        <v>2584</v>
      </c>
      <c r="Y46" s="1">
        <v>78</v>
      </c>
      <c r="Z46" s="1" t="s">
        <v>4561</v>
      </c>
      <c r="AA46" s="183">
        <f>(K46*100*J46*I46)/17*16*R46/10000*S46/1000</f>
        <v>69.666556235294138</v>
      </c>
      <c r="AB46" s="183">
        <f>V46/36*35*J46*I46*1.108/10000*W46/1000</f>
        <v>156.57400180800002</v>
      </c>
      <c r="AC46" s="183">
        <f>(K46*100*J46*I46)/17*R46/10000*U46/1000</f>
        <v>3.6915702352941184</v>
      </c>
      <c r="AD46" s="183">
        <f>V46/36*J46*I46*1.108/10000*Y46/1000</f>
        <v>3.7927863792000007</v>
      </c>
      <c r="AE46" s="183">
        <f>J46*I46*(G46/100)</f>
        <v>2347.8000000000002</v>
      </c>
    </row>
    <row r="47" spans="1:31" ht="13.5" thickBot="1" x14ac:dyDescent="0.25">
      <c r="C47" s="234" t="s">
        <v>4627</v>
      </c>
      <c r="D47" s="234" t="s">
        <v>4899</v>
      </c>
      <c r="E47" s="208"/>
      <c r="F47" s="208">
        <v>136900</v>
      </c>
      <c r="G47" s="208">
        <v>130</v>
      </c>
      <c r="H47" s="208"/>
      <c r="I47" s="208">
        <v>2</v>
      </c>
      <c r="J47" s="208">
        <v>535</v>
      </c>
      <c r="K47" s="208">
        <v>33</v>
      </c>
      <c r="L47" s="208"/>
      <c r="M47" s="208"/>
      <c r="N47" s="208"/>
      <c r="O47" s="208" t="s">
        <v>2573</v>
      </c>
      <c r="P47" s="208" t="s">
        <v>663</v>
      </c>
      <c r="Q47" s="536">
        <v>40324</v>
      </c>
      <c r="R47" s="1">
        <v>1.35</v>
      </c>
      <c r="S47" s="1">
        <v>92</v>
      </c>
      <c r="T47" s="1" t="s">
        <v>4561</v>
      </c>
      <c r="U47" s="1">
        <v>78</v>
      </c>
      <c r="V47" s="1">
        <v>8748</v>
      </c>
      <c r="W47" s="1">
        <v>92</v>
      </c>
      <c r="X47" s="1" t="s">
        <v>2584</v>
      </c>
      <c r="Y47" s="1">
        <v>78</v>
      </c>
      <c r="Z47" s="1" t="s">
        <v>4561</v>
      </c>
      <c r="AA47" s="183">
        <f>(K47*100*J47*I47)/17*16*R47/10000*S47/1000</f>
        <v>41.275312941176473</v>
      </c>
      <c r="AB47" s="183">
        <f>V47/36*35*J47*I47*1.108/10000*W47/1000</f>
        <v>92.765327760000005</v>
      </c>
      <c r="AC47" s="183">
        <f>(K47*100*J47*I47)/17*R47/10000*U47/1000</f>
        <v>2.1871429411764707</v>
      </c>
      <c r="AD47" s="183">
        <f>V47/36*J47*I47*1.108/10000*Y47/1000</f>
        <v>2.2471104240000002</v>
      </c>
      <c r="AE47" s="183">
        <f>J47*I47*(G47/100)</f>
        <v>1391</v>
      </c>
    </row>
    <row r="48" spans="1:31" x14ac:dyDescent="0.2">
      <c r="C48" s="217" t="s">
        <v>4627</v>
      </c>
      <c r="D48" s="217" t="s">
        <v>4900</v>
      </c>
      <c r="E48" s="200"/>
      <c r="F48" s="200">
        <v>136900</v>
      </c>
      <c r="G48" s="200">
        <v>130</v>
      </c>
      <c r="H48" s="200"/>
      <c r="I48" s="200">
        <v>2</v>
      </c>
      <c r="J48" s="200">
        <v>903</v>
      </c>
      <c r="K48" s="200">
        <v>33</v>
      </c>
      <c r="L48" s="200"/>
      <c r="M48" s="200"/>
      <c r="N48" s="200"/>
      <c r="O48" s="200" t="s">
        <v>2573</v>
      </c>
      <c r="P48" s="200" t="s">
        <v>663</v>
      </c>
      <c r="Q48" s="203">
        <v>40330</v>
      </c>
      <c r="R48" s="1">
        <v>1.35</v>
      </c>
      <c r="S48" s="1">
        <v>92</v>
      </c>
      <c r="T48" s="1" t="s">
        <v>4561</v>
      </c>
      <c r="U48" s="1">
        <v>78</v>
      </c>
      <c r="V48" s="1">
        <v>8748</v>
      </c>
      <c r="W48" s="1">
        <v>92</v>
      </c>
      <c r="X48" s="1" t="s">
        <v>2584</v>
      </c>
      <c r="Y48" s="1">
        <v>78</v>
      </c>
      <c r="Z48" s="1" t="s">
        <v>4561</v>
      </c>
      <c r="AA48" s="183">
        <f>(K48*100*J48*I48)/17*16*R48/10000*S48/1000</f>
        <v>69.666556235294138</v>
      </c>
      <c r="AB48" s="183">
        <f>V48/36*35*J48*I48*1.108/10000*W48/1000</f>
        <v>156.57400180800002</v>
      </c>
      <c r="AC48" s="183">
        <f>(K48*100*J48*I48)/17*R48/10000*U48/1000</f>
        <v>3.6915702352941184</v>
      </c>
      <c r="AD48" s="183">
        <f>V48/36*J48*I48*1.108/10000*Y48/1000</f>
        <v>3.7927863792000007</v>
      </c>
      <c r="AE48" s="183">
        <f>J48*I48*(G48/100)</f>
        <v>2347.8000000000002</v>
      </c>
    </row>
    <row r="49" spans="3:32" ht="13.5" thickBot="1" x14ac:dyDescent="0.25">
      <c r="C49" s="234" t="s">
        <v>4627</v>
      </c>
      <c r="D49" s="234" t="s">
        <v>4901</v>
      </c>
      <c r="E49" s="208"/>
      <c r="F49" s="208">
        <v>136900</v>
      </c>
      <c r="G49" s="208">
        <v>130</v>
      </c>
      <c r="H49" s="208"/>
      <c r="I49" s="208">
        <v>2</v>
      </c>
      <c r="J49" s="208">
        <v>950</v>
      </c>
      <c r="K49" s="208">
        <v>33</v>
      </c>
      <c r="L49" s="208"/>
      <c r="M49" s="208"/>
      <c r="N49" s="208"/>
      <c r="O49" s="208" t="s">
        <v>2573</v>
      </c>
      <c r="P49" s="208" t="s">
        <v>663</v>
      </c>
      <c r="Q49" s="536">
        <v>40336</v>
      </c>
      <c r="R49" s="1">
        <v>1.35</v>
      </c>
      <c r="S49" s="1">
        <v>92</v>
      </c>
      <c r="T49" s="1" t="s">
        <v>4561</v>
      </c>
      <c r="U49" s="1">
        <v>78</v>
      </c>
      <c r="V49" s="1">
        <v>8748</v>
      </c>
      <c r="W49" s="1">
        <v>92</v>
      </c>
      <c r="X49" s="1" t="s">
        <v>2584</v>
      </c>
      <c r="Y49" s="1">
        <v>78</v>
      </c>
      <c r="Z49" s="1" t="s">
        <v>4561</v>
      </c>
      <c r="AA49" s="183">
        <f>(K49*100*J49*I49)/17*16*R49/10000*S49/1000</f>
        <v>73.292611764705882</v>
      </c>
      <c r="AB49" s="183">
        <f>V49/36*35*J49*I49*1.108/10000*W49/1000</f>
        <v>164.72347920000001</v>
      </c>
      <c r="AC49" s="183">
        <f>(K49*100*J49*I49)/17*R49/10000*U49/1000</f>
        <v>3.8837117647058821</v>
      </c>
      <c r="AD49" s="183">
        <f>V49/36*J49*I49*1.108/10000*Y49/1000</f>
        <v>3.9901960800000005</v>
      </c>
      <c r="AE49" s="183">
        <f>J49*I49*(G49/100)</f>
        <v>2470</v>
      </c>
    </row>
    <row r="50" spans="3:32" ht="13.5" thickBot="1" x14ac:dyDescent="0.25">
      <c r="C50" s="239" t="s">
        <v>4627</v>
      </c>
      <c r="D50" s="239" t="s">
        <v>4902</v>
      </c>
      <c r="E50" s="241"/>
      <c r="F50" s="241">
        <v>136900</v>
      </c>
      <c r="G50" s="241">
        <v>130</v>
      </c>
      <c r="H50" s="241"/>
      <c r="I50" s="241">
        <v>2</v>
      </c>
      <c r="J50" s="241">
        <v>865</v>
      </c>
      <c r="K50" s="241">
        <v>33</v>
      </c>
      <c r="L50" s="241"/>
      <c r="M50" s="241"/>
      <c r="N50" s="241"/>
      <c r="O50" s="241" t="s">
        <v>2573</v>
      </c>
      <c r="P50" s="241" t="s">
        <v>663</v>
      </c>
      <c r="Q50" s="529">
        <v>40416</v>
      </c>
      <c r="R50" s="1">
        <v>1.35</v>
      </c>
      <c r="S50" s="1">
        <v>92</v>
      </c>
      <c r="T50" s="1" t="s">
        <v>4561</v>
      </c>
      <c r="U50" s="1">
        <v>78</v>
      </c>
      <c r="V50" s="1">
        <v>8748</v>
      </c>
      <c r="W50" s="1">
        <v>92</v>
      </c>
      <c r="X50" s="1" t="s">
        <v>2584</v>
      </c>
      <c r="Y50" s="1">
        <v>78</v>
      </c>
      <c r="Z50" s="1" t="s">
        <v>4561</v>
      </c>
      <c r="AA50" s="183">
        <f>(K50*100*J50*I50)/17*16*R50/10000*S50/1000</f>
        <v>66.73485176470588</v>
      </c>
      <c r="AB50" s="183">
        <f>V50/36*35*J50*I50*1.108/10000*W50/1000</f>
        <v>149.98506264</v>
      </c>
      <c r="AC50" s="183">
        <f>(K50*100*J50*I50)/17*R50/10000*U50/1000</f>
        <v>3.5362217647058825</v>
      </c>
      <c r="AD50" s="183">
        <f>V50/36*J50*I50*1.108/10000*Y50/1000</f>
        <v>3.6331785360000004</v>
      </c>
      <c r="AE50" s="183">
        <f>J50*I50*(G50/100)</f>
        <v>2249</v>
      </c>
    </row>
    <row r="51" spans="3:32" x14ac:dyDescent="0.2">
      <c r="C51" s="243" t="s">
        <v>4453</v>
      </c>
      <c r="D51" s="244"/>
      <c r="E51" s="246"/>
      <c r="F51" s="246"/>
      <c r="G51" s="246"/>
      <c r="H51" s="246"/>
      <c r="I51" s="246"/>
      <c r="J51" s="246"/>
      <c r="K51" s="246"/>
      <c r="L51" s="246"/>
      <c r="M51" s="246"/>
      <c r="N51" s="246"/>
      <c r="O51" s="246"/>
      <c r="P51" s="246"/>
      <c r="Q51" s="539"/>
      <c r="AA51" s="183"/>
      <c r="AB51" s="183"/>
      <c r="AE51" s="183"/>
    </row>
    <row r="52" spans="3:32" ht="13.5" thickBot="1" x14ac:dyDescent="0.25">
      <c r="C52" s="234" t="s">
        <v>4628</v>
      </c>
      <c r="D52" s="234" t="s">
        <v>4898</v>
      </c>
      <c r="E52" s="208"/>
      <c r="F52" s="208">
        <v>136900</v>
      </c>
      <c r="G52" s="208">
        <v>130</v>
      </c>
      <c r="H52" s="208"/>
      <c r="I52" s="208">
        <v>2</v>
      </c>
      <c r="J52" s="208">
        <v>902</v>
      </c>
      <c r="K52" s="208">
        <v>33</v>
      </c>
      <c r="L52" s="208"/>
      <c r="M52" s="208"/>
      <c r="N52" s="208"/>
      <c r="O52" s="208" t="s">
        <v>2573</v>
      </c>
      <c r="P52" s="208" t="s">
        <v>4816</v>
      </c>
      <c r="Q52" s="536">
        <v>40473</v>
      </c>
      <c r="R52" s="1">
        <v>1.35</v>
      </c>
      <c r="S52" s="1">
        <v>92</v>
      </c>
      <c r="T52" s="1" t="s">
        <v>4561</v>
      </c>
      <c r="U52" s="1">
        <v>78</v>
      </c>
      <c r="V52" s="1">
        <v>8748</v>
      </c>
      <c r="W52" s="1">
        <v>92</v>
      </c>
      <c r="X52" s="1" t="s">
        <v>2584</v>
      </c>
      <c r="Y52" s="1">
        <v>78</v>
      </c>
      <c r="Z52" s="1" t="s">
        <v>4561</v>
      </c>
      <c r="AA52" s="183">
        <f>(K52*100*J52*I52)/17*16*R52/10000*S52/1000</f>
        <v>69.589406117647073</v>
      </c>
      <c r="AB52" s="183">
        <f>V52/36*35*J52*I52*1.108/10000*W52/1000</f>
        <v>156.400608672</v>
      </c>
      <c r="AC52" s="183">
        <f>(K52*100*J52*I52)/17*R52/10000*U52/1000</f>
        <v>3.6874821176470589</v>
      </c>
      <c r="AD52" s="183">
        <f>V52/36*J52*I52*1.108/10000*Y52/1000</f>
        <v>3.7885861728000005</v>
      </c>
      <c r="AE52" s="183">
        <f>J52*I52*(G52/100)</f>
        <v>2345.2000000000003</v>
      </c>
    </row>
    <row r="53" spans="3:32" x14ac:dyDescent="0.2">
      <c r="C53" s="217" t="s">
        <v>4628</v>
      </c>
      <c r="D53" s="217" t="s">
        <v>4899</v>
      </c>
      <c r="E53" s="200" t="s">
        <v>4629</v>
      </c>
      <c r="F53" s="200">
        <v>136950</v>
      </c>
      <c r="G53" s="200">
        <v>260</v>
      </c>
      <c r="H53" s="200"/>
      <c r="I53" s="200">
        <v>1</v>
      </c>
      <c r="J53" s="200">
        <v>1002</v>
      </c>
      <c r="K53" s="200">
        <v>33</v>
      </c>
      <c r="L53" s="200"/>
      <c r="M53" s="200"/>
      <c r="N53" s="200"/>
      <c r="O53" s="200" t="s">
        <v>2573</v>
      </c>
      <c r="P53" s="200" t="s">
        <v>4816</v>
      </c>
      <c r="Q53" s="203">
        <v>40483</v>
      </c>
      <c r="R53" s="1">
        <v>2.65</v>
      </c>
      <c r="S53" s="1">
        <v>92</v>
      </c>
      <c r="T53" s="1" t="s">
        <v>4561</v>
      </c>
      <c r="U53" s="1">
        <v>78</v>
      </c>
      <c r="V53" s="1">
        <v>17496</v>
      </c>
      <c r="W53" s="1">
        <v>92</v>
      </c>
      <c r="X53" s="1" t="s">
        <v>2584</v>
      </c>
      <c r="Y53" s="1">
        <v>78</v>
      </c>
      <c r="Z53" s="1" t="s">
        <v>4561</v>
      </c>
      <c r="AA53" s="183">
        <f>(K53*100*J53*I53)/17*16*R53/10000*S53/1000</f>
        <v>75.872854588235299</v>
      </c>
      <c r="AB53" s="183">
        <f>V53/36*35*J53*I53*1.108/10000*W53/1000</f>
        <v>173.739922272</v>
      </c>
      <c r="AC53" s="183">
        <f>(K53*100*J53*I53)/17*R53/10000*U53/1000</f>
        <v>4.0204365882352944</v>
      </c>
      <c r="AD53" s="183">
        <f>V53/36*J53*I53*1.108/10000*Y53/1000</f>
        <v>4.2086068128000003</v>
      </c>
      <c r="AE53" s="183">
        <f>J53*I53*(G53/100)</f>
        <v>2605.2000000000003</v>
      </c>
    </row>
    <row r="54" spans="3:32" x14ac:dyDescent="0.2">
      <c r="C54" s="217" t="s">
        <v>4628</v>
      </c>
      <c r="D54" s="217" t="s">
        <v>4900</v>
      </c>
      <c r="E54" s="200"/>
      <c r="F54" s="200">
        <v>136900</v>
      </c>
      <c r="G54" s="200">
        <v>130</v>
      </c>
      <c r="H54" s="200"/>
      <c r="I54" s="200">
        <v>2</v>
      </c>
      <c r="J54" s="200">
        <v>903</v>
      </c>
      <c r="K54" s="200">
        <v>33</v>
      </c>
      <c r="L54" s="200"/>
      <c r="M54" s="200"/>
      <c r="N54" s="200"/>
      <c r="O54" s="200" t="s">
        <v>2573</v>
      </c>
      <c r="P54" s="200" t="s">
        <v>4816</v>
      </c>
      <c r="Q54" s="203">
        <v>40486</v>
      </c>
      <c r="R54" s="1">
        <v>1.35</v>
      </c>
      <c r="S54" s="1">
        <v>92</v>
      </c>
      <c r="T54" s="1" t="s">
        <v>4561</v>
      </c>
      <c r="U54" s="1">
        <v>78</v>
      </c>
      <c r="V54" s="1">
        <v>8748</v>
      </c>
      <c r="W54" s="1">
        <v>92</v>
      </c>
      <c r="X54" s="1" t="s">
        <v>2584</v>
      </c>
      <c r="Y54" s="1">
        <v>78</v>
      </c>
      <c r="Z54" s="1" t="s">
        <v>4561</v>
      </c>
      <c r="AA54" s="183">
        <f>(K54*100*J54*I54)/17*16*R54/10000*S54/1000</f>
        <v>69.666556235294138</v>
      </c>
      <c r="AB54" s="183">
        <f>V54/36*35*J54*I54*1.108/10000*W54/1000</f>
        <v>156.57400180800002</v>
      </c>
      <c r="AC54" s="183">
        <f>(K54*100*J54*I54)/17*R54/10000*U54/1000</f>
        <v>3.6915702352941184</v>
      </c>
      <c r="AD54" s="183">
        <f>V54/36*J54*I54*1.108/10000*Y54/1000</f>
        <v>3.7927863792000007</v>
      </c>
      <c r="AE54" s="183">
        <f>J54*I54*(G54/100)</f>
        <v>2347.8000000000002</v>
      </c>
    </row>
    <row r="55" spans="3:32" x14ac:dyDescent="0.2">
      <c r="C55" s="217" t="s">
        <v>4628</v>
      </c>
      <c r="D55" s="217" t="s">
        <v>4901</v>
      </c>
      <c r="E55" s="200"/>
      <c r="F55" s="200">
        <v>136900</v>
      </c>
      <c r="G55" s="200">
        <v>130</v>
      </c>
      <c r="H55" s="200"/>
      <c r="I55" s="200">
        <v>2</v>
      </c>
      <c r="J55" s="200">
        <v>902</v>
      </c>
      <c r="K55" s="200">
        <v>33</v>
      </c>
      <c r="L55" s="200"/>
      <c r="M55" s="200"/>
      <c r="N55" s="200"/>
      <c r="O55" s="200" t="s">
        <v>2573</v>
      </c>
      <c r="P55" s="200" t="s">
        <v>4816</v>
      </c>
      <c r="Q55" s="203">
        <v>40494</v>
      </c>
      <c r="R55" s="1">
        <v>1.35</v>
      </c>
      <c r="S55" s="1">
        <v>92</v>
      </c>
      <c r="T55" s="1" t="s">
        <v>4561</v>
      </c>
      <c r="U55" s="1">
        <v>78</v>
      </c>
      <c r="V55" s="1">
        <v>8748</v>
      </c>
      <c r="W55" s="1">
        <v>92</v>
      </c>
      <c r="X55" s="1" t="s">
        <v>2584</v>
      </c>
      <c r="Y55" s="1">
        <v>78</v>
      </c>
      <c r="Z55" s="1" t="s">
        <v>4561</v>
      </c>
      <c r="AA55" s="183">
        <f>(K55*100*J55*I55)/17*16*R55/10000*S55/1000</f>
        <v>69.589406117647073</v>
      </c>
      <c r="AB55" s="183">
        <f>V55/36*35*J55*I55*1.108/10000*W55/1000</f>
        <v>156.400608672</v>
      </c>
      <c r="AC55" s="183">
        <f>(K55*100*J55*I55)/17*R55/10000*U55/1000</f>
        <v>3.6874821176470589</v>
      </c>
      <c r="AD55" s="183">
        <f>V55/36*J55*I55*1.108/10000*Y55/1000</f>
        <v>3.7885861728000005</v>
      </c>
      <c r="AE55" s="183">
        <f>J55*I55*(G55/100)</f>
        <v>2345.2000000000003</v>
      </c>
    </row>
    <row r="56" spans="3:32" ht="13.5" thickBot="1" x14ac:dyDescent="0.25">
      <c r="C56" s="234" t="s">
        <v>4628</v>
      </c>
      <c r="D56" s="234" t="s">
        <v>4902</v>
      </c>
      <c r="E56" s="208"/>
      <c r="F56" s="208">
        <v>136900</v>
      </c>
      <c r="G56" s="208">
        <v>130</v>
      </c>
      <c r="H56" s="208"/>
      <c r="I56" s="208">
        <v>2</v>
      </c>
      <c r="J56" s="208">
        <v>445</v>
      </c>
      <c r="K56" s="208">
        <v>33</v>
      </c>
      <c r="L56" s="208"/>
      <c r="M56" s="208"/>
      <c r="N56" s="208"/>
      <c r="O56" s="208" t="s">
        <v>2573</v>
      </c>
      <c r="P56" s="208" t="s">
        <v>4816</v>
      </c>
      <c r="Q56" s="536">
        <v>40508</v>
      </c>
      <c r="R56" s="1">
        <v>1.35</v>
      </c>
      <c r="S56" s="1">
        <v>92</v>
      </c>
      <c r="T56" s="1" t="s">
        <v>4561</v>
      </c>
      <c r="U56" s="1">
        <v>78</v>
      </c>
      <c r="V56" s="1">
        <v>8748</v>
      </c>
      <c r="W56" s="1">
        <v>92</v>
      </c>
      <c r="X56" s="1" t="s">
        <v>2584</v>
      </c>
      <c r="Y56" s="1">
        <v>78</v>
      </c>
      <c r="Z56" s="1" t="s">
        <v>4561</v>
      </c>
      <c r="AA56" s="183">
        <f>(K56*100*J56*I56)/17*16*R56/10000*S56/1000</f>
        <v>34.331802352941182</v>
      </c>
      <c r="AB56" s="183">
        <f>V56/36*35*J56*I56*1.108/10000*W56/1000</f>
        <v>77.159945520000008</v>
      </c>
      <c r="AC56" s="183">
        <f>(K56*100*J56*I56)/17*R56/10000*U56/1000</f>
        <v>1.8192123529411768</v>
      </c>
      <c r="AD56" s="183">
        <f>V56/36*J56*I56*1.108/10000*Y56/1000</f>
        <v>1.8690918480000003</v>
      </c>
      <c r="AE56" s="183">
        <f>J56*I56*(G56/100)</f>
        <v>1157</v>
      </c>
    </row>
    <row r="57" spans="3:32" x14ac:dyDescent="0.2">
      <c r="C57" s="243" t="s">
        <v>4453</v>
      </c>
      <c r="D57" s="244"/>
      <c r="E57" s="246"/>
      <c r="F57" s="246"/>
      <c r="G57" s="246"/>
      <c r="H57" s="246"/>
      <c r="I57" s="246"/>
      <c r="J57" s="246"/>
      <c r="K57" s="246"/>
      <c r="L57" s="246"/>
      <c r="M57" s="246"/>
      <c r="N57" s="246"/>
      <c r="O57" s="246"/>
      <c r="P57" s="246"/>
      <c r="Q57" s="539"/>
      <c r="AA57" s="183"/>
      <c r="AB57" s="183"/>
      <c r="AE57" s="183"/>
    </row>
    <row r="58" spans="3:32" x14ac:dyDescent="0.2">
      <c r="C58" s="559" t="s">
        <v>4630</v>
      </c>
      <c r="D58" s="217" t="s">
        <v>4898</v>
      </c>
      <c r="E58" s="200"/>
      <c r="F58" s="200">
        <v>136900</v>
      </c>
      <c r="G58" s="200">
        <v>130</v>
      </c>
      <c r="H58" s="200"/>
      <c r="I58" s="200">
        <v>2</v>
      </c>
      <c r="J58" s="200">
        <v>902</v>
      </c>
      <c r="K58" s="200">
        <v>33</v>
      </c>
      <c r="L58" s="200"/>
      <c r="M58" s="200"/>
      <c r="N58" s="200"/>
      <c r="O58" s="200" t="s">
        <v>2573</v>
      </c>
      <c r="P58" s="200" t="s">
        <v>2277</v>
      </c>
      <c r="Q58" s="560">
        <v>40514</v>
      </c>
      <c r="R58" s="1">
        <v>1.35</v>
      </c>
      <c r="S58" s="1">
        <v>92</v>
      </c>
      <c r="T58" s="1" t="s">
        <v>4561</v>
      </c>
      <c r="U58" s="1">
        <v>78</v>
      </c>
      <c r="V58" s="1">
        <v>8748</v>
      </c>
      <c r="W58" s="1">
        <v>92</v>
      </c>
      <c r="X58" s="1" t="s">
        <v>2584</v>
      </c>
      <c r="Y58" s="1">
        <v>78</v>
      </c>
      <c r="Z58" s="1" t="s">
        <v>4561</v>
      </c>
      <c r="AA58" s="183">
        <f>(K58*100*J58*I58)/17*16*R58/10000*S58/1000</f>
        <v>69.589406117647073</v>
      </c>
      <c r="AB58" s="183">
        <f>V58/36*35*J58*I58*1.108/10000*W58/1000</f>
        <v>156.400608672</v>
      </c>
      <c r="AC58" s="183">
        <f>(K58*100*J58*I58)/17*R58/10000*U58/1000</f>
        <v>3.6874821176470589</v>
      </c>
      <c r="AD58" s="183">
        <f>V58/36*J58*I58*1.108/10000*Y58/1000</f>
        <v>3.7885861728000005</v>
      </c>
      <c r="AE58" s="183">
        <f>J58*I58*(G58/100)</f>
        <v>2345.2000000000003</v>
      </c>
    </row>
    <row r="59" spans="3:32" ht="13.5" thickBot="1" x14ac:dyDescent="0.25">
      <c r="C59" s="234" t="s">
        <v>4630</v>
      </c>
      <c r="D59" s="234" t="s">
        <v>4899</v>
      </c>
      <c r="E59" s="208"/>
      <c r="F59" s="208">
        <v>136900</v>
      </c>
      <c r="G59" s="208">
        <v>130</v>
      </c>
      <c r="H59" s="208"/>
      <c r="I59" s="208">
        <v>2</v>
      </c>
      <c r="J59" s="208">
        <v>901</v>
      </c>
      <c r="K59" s="208">
        <v>33</v>
      </c>
      <c r="L59" s="208"/>
      <c r="M59" s="208"/>
      <c r="N59" s="208"/>
      <c r="O59" s="208" t="s">
        <v>2573</v>
      </c>
      <c r="P59" s="208" t="s">
        <v>4816</v>
      </c>
      <c r="Q59" s="536">
        <v>40521</v>
      </c>
      <c r="AA59" s="183"/>
      <c r="AB59" s="183"/>
      <c r="AE59" s="183">
        <f>J59*I59*(G59/100)</f>
        <v>2342.6</v>
      </c>
    </row>
    <row r="60" spans="3:32" ht="13.5" thickBot="1" x14ac:dyDescent="0.25">
      <c r="C60" s="279"/>
      <c r="D60" s="280"/>
      <c r="E60" s="283"/>
      <c r="F60" s="282" t="s">
        <v>2288</v>
      </c>
      <c r="G60" s="283"/>
      <c r="H60" s="283"/>
      <c r="I60" s="283"/>
      <c r="J60" s="283"/>
      <c r="K60" s="283"/>
      <c r="L60" s="283"/>
      <c r="M60" s="283"/>
      <c r="N60" s="283"/>
      <c r="O60" s="283"/>
      <c r="P60" s="283"/>
      <c r="Q60" s="561"/>
      <c r="AA60" s="183"/>
      <c r="AB60" s="183"/>
      <c r="AC60"/>
      <c r="AD60"/>
      <c r="AE60" s="1">
        <f>J61*I61*(G61/100)</f>
        <v>2332.2000000000003</v>
      </c>
    </row>
    <row r="61" spans="3:32" x14ac:dyDescent="0.2">
      <c r="C61" s="223" t="s">
        <v>4630</v>
      </c>
      <c r="D61" s="223" t="s">
        <v>4900</v>
      </c>
      <c r="F61" s="214">
        <v>136900</v>
      </c>
      <c r="G61" s="214">
        <v>130</v>
      </c>
      <c r="I61" s="214">
        <v>2</v>
      </c>
      <c r="J61" s="214">
        <v>897</v>
      </c>
      <c r="K61" s="214">
        <v>33</v>
      </c>
      <c r="O61" s="214" t="s">
        <v>2573</v>
      </c>
      <c r="P61" s="214" t="s">
        <v>4816</v>
      </c>
      <c r="Q61" s="216">
        <v>40548</v>
      </c>
      <c r="AA61" s="183"/>
      <c r="AB61" s="183"/>
      <c r="AC61"/>
      <c r="AD61"/>
      <c r="AE61" s="1"/>
      <c r="AF61" s="419">
        <f t="shared" ref="AF61:AF77" si="0">K61*J61*100/1000</f>
        <v>2960.1</v>
      </c>
    </row>
    <row r="62" spans="3:32" x14ac:dyDescent="0.2">
      <c r="C62" s="217" t="s">
        <v>4630</v>
      </c>
      <c r="D62" s="217" t="s">
        <v>4901</v>
      </c>
      <c r="E62" s="200"/>
      <c r="F62" s="200">
        <v>136900</v>
      </c>
      <c r="G62" s="200">
        <v>130</v>
      </c>
      <c r="H62" s="200"/>
      <c r="I62" s="200">
        <v>2</v>
      </c>
      <c r="J62" s="200">
        <v>930</v>
      </c>
      <c r="K62" s="200">
        <v>33</v>
      </c>
      <c r="L62" s="200"/>
      <c r="M62" s="200"/>
      <c r="N62" s="200"/>
      <c r="O62" s="200" t="s">
        <v>2573</v>
      </c>
      <c r="P62" s="200" t="s">
        <v>669</v>
      </c>
      <c r="Q62" s="203">
        <v>40557</v>
      </c>
      <c r="AA62" s="183"/>
      <c r="AB62" s="183"/>
      <c r="AF62" s="419">
        <f t="shared" si="0"/>
        <v>3069</v>
      </c>
    </row>
    <row r="63" spans="3:32" x14ac:dyDescent="0.2">
      <c r="C63" s="243" t="s">
        <v>4453</v>
      </c>
      <c r="D63" s="356"/>
      <c r="E63" s="245"/>
      <c r="F63" s="245"/>
      <c r="G63" s="245"/>
      <c r="H63" s="245"/>
      <c r="I63" s="245"/>
      <c r="J63" s="245"/>
      <c r="K63" s="245"/>
      <c r="L63" s="245"/>
      <c r="M63" s="245"/>
      <c r="N63" s="245"/>
      <c r="O63" s="245"/>
      <c r="P63" s="245"/>
      <c r="Q63" s="247"/>
      <c r="AF63" s="419">
        <f t="shared" si="0"/>
        <v>0</v>
      </c>
    </row>
    <row r="64" spans="3:32" x14ac:dyDescent="0.2">
      <c r="C64" s="217" t="s">
        <v>4631</v>
      </c>
      <c r="D64" s="217" t="s">
        <v>4898</v>
      </c>
      <c r="E64" s="200"/>
      <c r="F64" s="200">
        <v>136900</v>
      </c>
      <c r="G64" s="200">
        <v>130</v>
      </c>
      <c r="H64" s="200"/>
      <c r="I64" s="200">
        <v>2</v>
      </c>
      <c r="J64" s="200">
        <v>902</v>
      </c>
      <c r="K64" s="200">
        <v>33</v>
      </c>
      <c r="L64" s="200"/>
      <c r="M64" s="200"/>
      <c r="N64" s="200"/>
      <c r="O64" s="200" t="s">
        <v>2573</v>
      </c>
      <c r="P64" s="200" t="s">
        <v>4816</v>
      </c>
      <c r="Q64" s="203">
        <v>40564</v>
      </c>
      <c r="AA64" s="183"/>
      <c r="AB64" s="183"/>
      <c r="AF64" s="419">
        <f t="shared" si="0"/>
        <v>2976.6</v>
      </c>
    </row>
    <row r="65" spans="3:32" ht="13.5" thickBot="1" x14ac:dyDescent="0.25">
      <c r="C65" s="237" t="s">
        <v>4631</v>
      </c>
      <c r="D65" s="237" t="s">
        <v>4899</v>
      </c>
      <c r="E65" s="235"/>
      <c r="F65" s="235">
        <v>136900</v>
      </c>
      <c r="G65" s="235">
        <v>130</v>
      </c>
      <c r="H65" s="235"/>
      <c r="I65" s="235">
        <v>2</v>
      </c>
      <c r="J65" s="235">
        <v>450</v>
      </c>
      <c r="K65" s="235">
        <v>33</v>
      </c>
      <c r="L65" s="235"/>
      <c r="M65" s="235"/>
      <c r="N65" s="235"/>
      <c r="O65" s="235" t="s">
        <v>2573</v>
      </c>
      <c r="P65" s="235" t="s">
        <v>663</v>
      </c>
      <c r="Q65" s="236">
        <v>40568</v>
      </c>
      <c r="AA65" s="183"/>
      <c r="AB65" s="183"/>
      <c r="AF65" s="419">
        <f t="shared" si="0"/>
        <v>1485</v>
      </c>
    </row>
    <row r="66" spans="3:32" ht="13.5" thickBot="1" x14ac:dyDescent="0.25">
      <c r="C66" s="239" t="s">
        <v>4631</v>
      </c>
      <c r="D66" s="239" t="s">
        <v>4900</v>
      </c>
      <c r="E66" s="241"/>
      <c r="F66" s="241">
        <v>136900</v>
      </c>
      <c r="G66" s="241">
        <v>260</v>
      </c>
      <c r="H66" s="241"/>
      <c r="I66" s="241">
        <v>1</v>
      </c>
      <c r="J66" s="241">
        <v>902</v>
      </c>
      <c r="K66" s="241">
        <v>33</v>
      </c>
      <c r="L66" s="241"/>
      <c r="M66" s="241"/>
      <c r="N66" s="241"/>
      <c r="O66" s="241" t="s">
        <v>2573</v>
      </c>
      <c r="P66" s="241" t="s">
        <v>4816</v>
      </c>
      <c r="Q66" s="529">
        <v>40575</v>
      </c>
      <c r="AA66" s="183"/>
      <c r="AB66" s="183"/>
      <c r="AF66" s="419">
        <f t="shared" si="0"/>
        <v>2976.6</v>
      </c>
    </row>
    <row r="67" spans="3:32" x14ac:dyDescent="0.2">
      <c r="C67" s="243" t="s">
        <v>4453</v>
      </c>
      <c r="D67" s="244"/>
      <c r="E67" s="246"/>
      <c r="F67" s="246"/>
      <c r="G67" s="246"/>
      <c r="H67" s="246"/>
      <c r="I67" s="246"/>
      <c r="J67" s="246"/>
      <c r="K67" s="246"/>
      <c r="L67" s="246"/>
      <c r="M67" s="246"/>
      <c r="N67" s="246"/>
      <c r="O67" s="246"/>
      <c r="P67" s="246"/>
      <c r="Q67" s="539"/>
      <c r="AA67" s="183"/>
      <c r="AB67" s="183"/>
      <c r="AF67" s="419">
        <f t="shared" si="0"/>
        <v>0</v>
      </c>
    </row>
    <row r="68" spans="3:32" x14ac:dyDescent="0.2">
      <c r="C68" s="223" t="s">
        <v>4632</v>
      </c>
      <c r="D68" s="223" t="s">
        <v>4898</v>
      </c>
      <c r="F68" s="214">
        <v>136900</v>
      </c>
      <c r="G68" s="214">
        <v>130</v>
      </c>
      <c r="I68" s="214">
        <v>2</v>
      </c>
      <c r="J68" s="214">
        <v>903</v>
      </c>
      <c r="K68" s="214">
        <v>33</v>
      </c>
      <c r="O68" s="214" t="s">
        <v>2573</v>
      </c>
      <c r="P68" s="214" t="s">
        <v>669</v>
      </c>
      <c r="Q68" s="216">
        <v>40606</v>
      </c>
      <c r="AF68" s="419">
        <f t="shared" si="0"/>
        <v>2979.9</v>
      </c>
    </row>
    <row r="69" spans="3:32" x14ac:dyDescent="0.2">
      <c r="C69" s="223" t="s">
        <v>4632</v>
      </c>
      <c r="D69" s="223" t="s">
        <v>4899</v>
      </c>
      <c r="F69" s="214">
        <v>136900</v>
      </c>
      <c r="G69" s="214">
        <v>130</v>
      </c>
      <c r="I69" s="214">
        <v>2</v>
      </c>
      <c r="J69" s="214">
        <v>887</v>
      </c>
      <c r="K69" s="214">
        <v>33</v>
      </c>
      <c r="O69" s="214" t="s">
        <v>2573</v>
      </c>
      <c r="P69" s="214" t="s">
        <v>4816</v>
      </c>
      <c r="Q69" s="216">
        <v>40623</v>
      </c>
      <c r="AF69" s="419">
        <f t="shared" si="0"/>
        <v>2927.1</v>
      </c>
    </row>
    <row r="70" spans="3:32" ht="13.5" thickBot="1" x14ac:dyDescent="0.25">
      <c r="C70" s="237" t="s">
        <v>4632</v>
      </c>
      <c r="D70" s="237" t="s">
        <v>4900</v>
      </c>
      <c r="E70" s="235"/>
      <c r="F70" s="235">
        <v>136900</v>
      </c>
      <c r="G70" s="235">
        <v>130</v>
      </c>
      <c r="H70" s="235"/>
      <c r="I70" s="235">
        <v>2</v>
      </c>
      <c r="J70" s="235">
        <v>900</v>
      </c>
      <c r="K70" s="235">
        <v>33</v>
      </c>
      <c r="L70" s="235"/>
      <c r="M70" s="235"/>
      <c r="N70" s="235"/>
      <c r="O70" s="235" t="s">
        <v>2573</v>
      </c>
      <c r="P70" s="235" t="s">
        <v>669</v>
      </c>
      <c r="Q70" s="236">
        <v>40630</v>
      </c>
      <c r="AF70" s="419">
        <f t="shared" si="0"/>
        <v>2970</v>
      </c>
    </row>
    <row r="71" spans="3:32" ht="13.5" thickBot="1" x14ac:dyDescent="0.25">
      <c r="C71" s="239" t="s">
        <v>4632</v>
      </c>
      <c r="D71" s="239" t="s">
        <v>4901</v>
      </c>
      <c r="E71" s="241"/>
      <c r="F71" s="241">
        <v>136900</v>
      </c>
      <c r="G71" s="241">
        <v>130</v>
      </c>
      <c r="H71" s="241"/>
      <c r="I71" s="241">
        <v>2</v>
      </c>
      <c r="J71" s="241">
        <v>902</v>
      </c>
      <c r="K71" s="241">
        <v>33</v>
      </c>
      <c r="L71" s="241"/>
      <c r="M71" s="241"/>
      <c r="N71" s="241"/>
      <c r="O71" s="241" t="s">
        <v>2573</v>
      </c>
      <c r="P71" s="241" t="s">
        <v>663</v>
      </c>
      <c r="Q71" s="529">
        <v>40634</v>
      </c>
      <c r="AF71" s="419">
        <f t="shared" si="0"/>
        <v>2976.6</v>
      </c>
    </row>
    <row r="72" spans="3:32" x14ac:dyDescent="0.2">
      <c r="C72" s="217" t="s">
        <v>4632</v>
      </c>
      <c r="D72" s="217" t="s">
        <v>4902</v>
      </c>
      <c r="E72" s="200"/>
      <c r="F72" s="200">
        <v>136900</v>
      </c>
      <c r="G72" s="200">
        <v>130</v>
      </c>
      <c r="H72" s="200"/>
      <c r="I72" s="200">
        <v>2</v>
      </c>
      <c r="J72" s="200">
        <v>330</v>
      </c>
      <c r="K72" s="200">
        <v>33</v>
      </c>
      <c r="L72" s="200"/>
      <c r="M72" s="200"/>
      <c r="N72" s="200"/>
      <c r="O72" s="200" t="s">
        <v>2573</v>
      </c>
      <c r="P72" s="200" t="s">
        <v>669</v>
      </c>
      <c r="Q72" s="203">
        <v>40757</v>
      </c>
      <c r="AF72" s="419">
        <f t="shared" si="0"/>
        <v>1089</v>
      </c>
    </row>
    <row r="73" spans="3:32" x14ac:dyDescent="0.2">
      <c r="C73" s="243" t="s">
        <v>4453</v>
      </c>
      <c r="D73" s="244"/>
      <c r="E73" s="246"/>
      <c r="F73" s="246"/>
      <c r="G73" s="246"/>
      <c r="H73" s="246"/>
      <c r="I73" s="246"/>
      <c r="J73" s="246"/>
      <c r="K73" s="246"/>
      <c r="L73" s="246"/>
      <c r="M73" s="246"/>
      <c r="N73" s="246"/>
      <c r="O73" s="246"/>
      <c r="P73" s="246"/>
      <c r="Q73" s="539"/>
      <c r="AF73" s="419">
        <f t="shared" si="0"/>
        <v>0</v>
      </c>
    </row>
    <row r="74" spans="3:32" x14ac:dyDescent="0.2">
      <c r="C74" s="217" t="s">
        <v>4633</v>
      </c>
      <c r="D74" s="217" t="s">
        <v>4898</v>
      </c>
      <c r="E74" s="200" t="s">
        <v>4634</v>
      </c>
      <c r="F74" s="200">
        <v>136950</v>
      </c>
      <c r="G74" s="200">
        <v>260</v>
      </c>
      <c r="H74" s="200"/>
      <c r="I74" s="200">
        <v>1</v>
      </c>
      <c r="J74" s="200">
        <v>600</v>
      </c>
      <c r="K74" s="200">
        <v>33</v>
      </c>
      <c r="L74" s="200"/>
      <c r="M74" s="200"/>
      <c r="N74" s="200"/>
      <c r="O74" s="200" t="s">
        <v>2573</v>
      </c>
      <c r="P74" s="200" t="s">
        <v>669</v>
      </c>
      <c r="Q74" s="203">
        <v>40760</v>
      </c>
      <c r="AF74" s="419">
        <f t="shared" si="0"/>
        <v>1980</v>
      </c>
    </row>
    <row r="75" spans="3:32" x14ac:dyDescent="0.2">
      <c r="C75" s="217" t="s">
        <v>4633</v>
      </c>
      <c r="D75" s="217" t="s">
        <v>4899</v>
      </c>
      <c r="E75" s="200" t="s">
        <v>4634</v>
      </c>
      <c r="F75" s="200">
        <v>136950</v>
      </c>
      <c r="G75" s="200">
        <v>260</v>
      </c>
      <c r="H75" s="200"/>
      <c r="I75" s="200">
        <v>1</v>
      </c>
      <c r="J75" s="200">
        <v>903</v>
      </c>
      <c r="K75" s="200">
        <v>33</v>
      </c>
      <c r="L75" s="200"/>
      <c r="M75" s="200"/>
      <c r="N75" s="200"/>
      <c r="O75" s="200" t="s">
        <v>2573</v>
      </c>
      <c r="P75" s="200" t="s">
        <v>4635</v>
      </c>
      <c r="Q75" s="203">
        <v>40766</v>
      </c>
      <c r="AF75" s="419">
        <f t="shared" si="0"/>
        <v>2979.9</v>
      </c>
    </row>
    <row r="76" spans="3:32" ht="13.5" thickBot="1" x14ac:dyDescent="0.25">
      <c r="C76" s="234" t="s">
        <v>4633</v>
      </c>
      <c r="D76" s="234" t="s">
        <v>4900</v>
      </c>
      <c r="E76" s="208" t="s">
        <v>4634</v>
      </c>
      <c r="F76" s="208">
        <v>136950</v>
      </c>
      <c r="G76" s="208">
        <v>260</v>
      </c>
      <c r="H76" s="208"/>
      <c r="I76" s="208">
        <v>1</v>
      </c>
      <c r="J76" s="208">
        <v>903</v>
      </c>
      <c r="K76" s="208">
        <v>33</v>
      </c>
      <c r="L76" s="208"/>
      <c r="M76" s="208"/>
      <c r="N76" s="208"/>
      <c r="O76" s="208" t="s">
        <v>2573</v>
      </c>
      <c r="P76" s="208" t="s">
        <v>4816</v>
      </c>
      <c r="Q76" s="536">
        <v>40773</v>
      </c>
      <c r="AF76" s="419">
        <f t="shared" si="0"/>
        <v>2979.9</v>
      </c>
    </row>
    <row r="77" spans="3:32" ht="13.5" thickBot="1" x14ac:dyDescent="0.25">
      <c r="C77" s="239" t="s">
        <v>4633</v>
      </c>
      <c r="D77" s="239" t="s">
        <v>4901</v>
      </c>
      <c r="E77" s="241" t="s">
        <v>4634</v>
      </c>
      <c r="F77" s="241">
        <v>136950</v>
      </c>
      <c r="G77" s="241">
        <v>260</v>
      </c>
      <c r="H77" s="241"/>
      <c r="I77" s="241">
        <v>1</v>
      </c>
      <c r="J77" s="241">
        <v>1030</v>
      </c>
      <c r="K77" s="241">
        <v>33</v>
      </c>
      <c r="L77" s="241"/>
      <c r="M77" s="241"/>
      <c r="N77" s="241"/>
      <c r="O77" s="241" t="s">
        <v>2573</v>
      </c>
      <c r="P77" s="241" t="s">
        <v>776</v>
      </c>
      <c r="Q77" s="529">
        <v>40793</v>
      </c>
      <c r="AF77" s="421">
        <f t="shared" si="0"/>
        <v>3399</v>
      </c>
    </row>
    <row r="78" spans="3:32" x14ac:dyDescent="0.2">
      <c r="C78" s="287"/>
      <c r="D78" s="287"/>
      <c r="E78" s="288"/>
      <c r="F78" s="289" t="s">
        <v>1319</v>
      </c>
      <c r="G78" s="288"/>
      <c r="H78" s="288"/>
      <c r="I78" s="288"/>
      <c r="J78" s="288"/>
      <c r="K78" s="288"/>
      <c r="L78" s="288"/>
      <c r="M78" s="288"/>
      <c r="N78" s="288"/>
      <c r="O78" s="288"/>
      <c r="P78" s="288"/>
      <c r="Q78" s="290"/>
      <c r="AF78" s="374">
        <f>SUM(AF61:AF77)</f>
        <v>37748.699999999997</v>
      </c>
    </row>
    <row r="79" spans="3:32" ht="13.5" thickBot="1" x14ac:dyDescent="0.25">
      <c r="F79" s="214" t="s">
        <v>1207</v>
      </c>
      <c r="R79" s="308">
        <v>1.8</v>
      </c>
      <c r="T79" s="1" t="s">
        <v>4561</v>
      </c>
      <c r="U79" s="1">
        <v>78</v>
      </c>
      <c r="V79" s="1">
        <v>17496</v>
      </c>
      <c r="W79" s="1">
        <v>92</v>
      </c>
      <c r="X79" s="1" t="s">
        <v>2584</v>
      </c>
      <c r="Y79" s="1">
        <v>78</v>
      </c>
      <c r="Z79" s="1" t="s">
        <v>4561</v>
      </c>
      <c r="AA79" s="183">
        <f>(K82*100*J82*I82)/17*16*R79/10000*S84/1000</f>
        <v>50.666586352941174</v>
      </c>
      <c r="AB79" s="183">
        <f>V79/36*35*J82*I82*1.108/10000*W79/1000</f>
        <v>156.57400180800002</v>
      </c>
      <c r="AC79" s="183">
        <f>(K82*100*J82*I82)/17*R79/10000*U79/1000</f>
        <v>2.6847783529411764</v>
      </c>
      <c r="AD79" s="183">
        <f>V79/36*J82*I82*1.108/10000*Y79/1000</f>
        <v>3.7927863792000007</v>
      </c>
      <c r="AE79" s="183">
        <f>J82*I82*(G82/100)</f>
        <v>1562.19</v>
      </c>
    </row>
    <row r="80" spans="3:32" x14ac:dyDescent="0.2">
      <c r="C80" s="516"/>
      <c r="D80" s="516"/>
      <c r="E80" s="517"/>
      <c r="F80" s="517" t="s">
        <v>4598</v>
      </c>
      <c r="G80" s="517"/>
      <c r="H80" s="517"/>
      <c r="I80" s="517"/>
      <c r="J80" s="517"/>
      <c r="K80" s="517"/>
      <c r="L80" s="517"/>
      <c r="M80" s="517"/>
      <c r="N80" s="517"/>
      <c r="O80" s="517"/>
      <c r="P80" s="517"/>
      <c r="Q80" s="518"/>
    </row>
    <row r="81" spans="3:31" x14ac:dyDescent="0.2">
      <c r="C81" s="316"/>
      <c r="D81" s="316"/>
      <c r="E81" s="317">
        <v>41015</v>
      </c>
      <c r="F81" s="318" t="s">
        <v>1465</v>
      </c>
      <c r="G81" s="319"/>
      <c r="H81" s="319"/>
      <c r="I81" s="319"/>
      <c r="J81" s="319"/>
      <c r="K81" s="319"/>
      <c r="L81" s="319"/>
      <c r="M81" s="319"/>
      <c r="N81" s="319"/>
      <c r="O81" s="319"/>
      <c r="P81" s="319"/>
      <c r="Q81" s="320"/>
    </row>
    <row r="82" spans="3:31" x14ac:dyDescent="0.2">
      <c r="C82" s="136" t="s">
        <v>1466</v>
      </c>
      <c r="D82" s="133">
        <v>1</v>
      </c>
      <c r="E82" s="133" t="s">
        <v>1467</v>
      </c>
      <c r="F82" s="133">
        <v>133913</v>
      </c>
      <c r="G82" s="133">
        <v>173</v>
      </c>
      <c r="H82" s="133"/>
      <c r="I82" s="133">
        <v>1</v>
      </c>
      <c r="J82" s="133">
        <v>903</v>
      </c>
      <c r="K82" s="133">
        <v>36</v>
      </c>
      <c r="L82" s="133"/>
      <c r="M82" s="133"/>
      <c r="N82" s="133"/>
      <c r="O82" s="133" t="s">
        <v>2609</v>
      </c>
      <c r="P82" s="133" t="s">
        <v>669</v>
      </c>
      <c r="Q82" s="166">
        <v>41024</v>
      </c>
      <c r="R82" s="1">
        <v>1.8</v>
      </c>
      <c r="S82" s="1">
        <v>92</v>
      </c>
      <c r="T82" s="1" t="s">
        <v>4561</v>
      </c>
      <c r="U82" s="1">
        <v>78</v>
      </c>
      <c r="V82" s="1">
        <v>12048</v>
      </c>
      <c r="W82" s="1">
        <v>92</v>
      </c>
      <c r="X82" s="1" t="s">
        <v>2584</v>
      </c>
      <c r="Y82" s="1">
        <v>78</v>
      </c>
      <c r="Z82" s="1" t="s">
        <v>4561</v>
      </c>
      <c r="AA82" s="183">
        <f>(K82*100*J82*I82)/17*16*R82/10000*S82/1000</f>
        <v>50.666586352941174</v>
      </c>
      <c r="AB82" s="183">
        <f>V82/36*35*J82*I82*1.108/10000*W82/1000</f>
        <v>107.819134304</v>
      </c>
      <c r="AC82" s="183">
        <f>(K82*100*J82*I82)/17*R82/10000*U82/1000</f>
        <v>2.6847783529411764</v>
      </c>
      <c r="AD82" s="183">
        <f>V82/36*J82*I82*1.108/10000*Y82/1000</f>
        <v>2.6117678496000005</v>
      </c>
      <c r="AE82" s="183">
        <f>J82*I82*(G82/100)</f>
        <v>1562.19</v>
      </c>
    </row>
    <row r="83" spans="3:31" x14ac:dyDescent="0.2">
      <c r="C83" s="136" t="s">
        <v>1466</v>
      </c>
      <c r="D83" s="133">
        <v>2</v>
      </c>
      <c r="E83" s="133" t="s">
        <v>1467</v>
      </c>
      <c r="F83" s="133">
        <v>133913</v>
      </c>
      <c r="G83" s="133">
        <v>173</v>
      </c>
      <c r="H83" s="133"/>
      <c r="I83" s="133">
        <v>1</v>
      </c>
      <c r="J83" s="133">
        <v>903</v>
      </c>
      <c r="K83" s="133">
        <v>36</v>
      </c>
      <c r="L83" s="133"/>
      <c r="M83" s="133"/>
      <c r="N83" s="133"/>
      <c r="O83" s="133" t="s">
        <v>2609</v>
      </c>
      <c r="P83" s="133" t="s">
        <v>2277</v>
      </c>
      <c r="Q83" s="166">
        <v>41031</v>
      </c>
      <c r="R83" s="1">
        <v>1.8</v>
      </c>
      <c r="S83" s="1">
        <v>92</v>
      </c>
      <c r="T83" s="1" t="s">
        <v>4561</v>
      </c>
      <c r="U83" s="1">
        <v>78</v>
      </c>
      <c r="V83" s="1">
        <v>12048</v>
      </c>
      <c r="W83" s="1">
        <v>92</v>
      </c>
      <c r="X83" s="1" t="s">
        <v>2584</v>
      </c>
      <c r="Y83" s="1">
        <v>78</v>
      </c>
      <c r="Z83" s="1" t="s">
        <v>4561</v>
      </c>
      <c r="AA83" s="183">
        <f>(K83*100*J83*I83)/17*16*R83/10000*S83/1000</f>
        <v>50.666586352941174</v>
      </c>
      <c r="AB83" s="183">
        <f>V83/36*35*J83*I83*1.108/10000*W83/1000</f>
        <v>107.819134304</v>
      </c>
      <c r="AC83" s="183">
        <f>(K83*100*J83*I83)/17*R83/10000*U83/1000</f>
        <v>2.6847783529411764</v>
      </c>
      <c r="AD83" s="183">
        <f>V83/36*J83*I83*1.108/10000*Y83/1000</f>
        <v>2.6117678496000005</v>
      </c>
      <c r="AE83" s="183">
        <f>J83*I83*(G83/100)</f>
        <v>1562.19</v>
      </c>
    </row>
    <row r="84" spans="3:31" x14ac:dyDescent="0.2">
      <c r="C84" s="136" t="s">
        <v>1466</v>
      </c>
      <c r="D84" s="133">
        <v>3</v>
      </c>
      <c r="E84" s="133" t="s">
        <v>1467</v>
      </c>
      <c r="F84" s="133">
        <v>133913</v>
      </c>
      <c r="G84" s="133">
        <v>173</v>
      </c>
      <c r="H84" s="133"/>
      <c r="I84" s="133">
        <v>1</v>
      </c>
      <c r="J84" s="133">
        <v>504</v>
      </c>
      <c r="K84" s="133">
        <v>36</v>
      </c>
      <c r="L84" s="133"/>
      <c r="M84" s="133"/>
      <c r="N84" s="133"/>
      <c r="O84" s="133" t="s">
        <v>2609</v>
      </c>
      <c r="P84" s="133" t="s">
        <v>4804</v>
      </c>
      <c r="Q84" s="166">
        <v>41033</v>
      </c>
      <c r="R84" s="1">
        <v>1.8</v>
      </c>
      <c r="S84" s="1">
        <v>92</v>
      </c>
      <c r="T84" s="1" t="s">
        <v>4561</v>
      </c>
      <c r="U84" s="1">
        <v>78</v>
      </c>
      <c r="V84" s="1">
        <v>12048</v>
      </c>
      <c r="W84" s="1">
        <v>92</v>
      </c>
      <c r="X84" s="1" t="s">
        <v>2584</v>
      </c>
      <c r="Y84" s="1">
        <v>78</v>
      </c>
      <c r="Z84" s="1" t="s">
        <v>4561</v>
      </c>
      <c r="AA84" s="183">
        <f>(K84*100*J84*I84)/17*16*R84/10000*S84/1000</f>
        <v>28.279024941176473</v>
      </c>
      <c r="AB84" s="183">
        <f>V84/36*35*J84*I84*1.108/10000*W84/1000</f>
        <v>60.178121472000001</v>
      </c>
      <c r="AC84" s="183">
        <f>(K84*100*J84*I84)/17*R84/10000*U84/1000</f>
        <v>1.4984809411764706</v>
      </c>
      <c r="AD84" s="183">
        <f>V84/36*J84*I84*1.108/10000*Y84/1000</f>
        <v>1.4577308928000001</v>
      </c>
      <c r="AE84" s="183">
        <f>J84*I84*(G84/100)</f>
        <v>871.92</v>
      </c>
    </row>
    <row r="85" spans="3:31" x14ac:dyDescent="0.2">
      <c r="C85" s="562" t="s">
        <v>1466</v>
      </c>
      <c r="D85" s="376">
        <v>4</v>
      </c>
      <c r="E85" s="133" t="s">
        <v>1467</v>
      </c>
      <c r="F85" s="133">
        <v>133913</v>
      </c>
      <c r="G85" s="133">
        <v>173</v>
      </c>
      <c r="H85" s="133"/>
      <c r="I85" s="133">
        <v>1</v>
      </c>
      <c r="J85" s="563">
        <v>298</v>
      </c>
      <c r="K85" s="133">
        <v>36</v>
      </c>
      <c r="L85" s="133"/>
      <c r="M85" s="133"/>
      <c r="N85" s="133"/>
      <c r="O85" s="133" t="s">
        <v>2609</v>
      </c>
      <c r="P85" s="133" t="s">
        <v>4804</v>
      </c>
      <c r="Q85" s="166">
        <v>41037</v>
      </c>
      <c r="R85" s="1">
        <v>1.8</v>
      </c>
      <c r="S85" s="1">
        <v>92</v>
      </c>
      <c r="T85" s="1" t="s">
        <v>4561</v>
      </c>
      <c r="U85" s="1">
        <v>78</v>
      </c>
      <c r="V85" s="1">
        <v>12048</v>
      </c>
      <c r="W85" s="1">
        <v>92</v>
      </c>
      <c r="X85" s="1" t="s">
        <v>2584</v>
      </c>
      <c r="Y85" s="1">
        <v>78</v>
      </c>
      <c r="Z85" s="1" t="s">
        <v>4561</v>
      </c>
      <c r="AA85" s="183">
        <f>(K85*100*J85*I85)/17*16*R85/10000*S85/1000</f>
        <v>16.720534588235292</v>
      </c>
      <c r="AB85" s="183">
        <f>V85/36*35*J85*I85*1.108/10000*W85/1000</f>
        <v>35.581508330666672</v>
      </c>
      <c r="AC85" s="183">
        <f>(K85*100*J85*I85)/17*R85/10000*U85/1000</f>
        <v>0.8860065882352941</v>
      </c>
      <c r="AD85" s="183">
        <f>V85/36*J85*I85*1.108/10000*Y85/1000</f>
        <v>0.86191231360000009</v>
      </c>
      <c r="AE85" s="183">
        <f>J85*I85*(G85/100)</f>
        <v>515.54</v>
      </c>
    </row>
    <row r="86" spans="3:31" ht="13.5" thickBot="1" x14ac:dyDescent="0.25">
      <c r="C86" s="562" t="s">
        <v>1466</v>
      </c>
      <c r="D86" s="376">
        <v>5</v>
      </c>
      <c r="E86" s="133" t="s">
        <v>1467</v>
      </c>
      <c r="F86" s="133">
        <v>133913</v>
      </c>
      <c r="G86" s="133">
        <v>172.5</v>
      </c>
      <c r="H86" s="133"/>
      <c r="I86" s="133">
        <v>1</v>
      </c>
      <c r="J86" s="563">
        <v>903</v>
      </c>
      <c r="K86" s="133">
        <v>36</v>
      </c>
      <c r="L86" s="133"/>
      <c r="M86" s="133"/>
      <c r="N86" s="133"/>
      <c r="O86" s="133" t="s">
        <v>2722</v>
      </c>
      <c r="P86" s="133" t="s">
        <v>669</v>
      </c>
      <c r="Q86" s="166">
        <v>41059</v>
      </c>
      <c r="R86" s="308">
        <v>1.8</v>
      </c>
      <c r="S86" s="1">
        <v>92</v>
      </c>
      <c r="T86" s="1" t="s">
        <v>4561</v>
      </c>
      <c r="U86" s="1">
        <v>78</v>
      </c>
      <c r="V86" s="1">
        <v>12048</v>
      </c>
      <c r="W86" s="1">
        <v>92</v>
      </c>
      <c r="X86" s="1" t="s">
        <v>2584</v>
      </c>
      <c r="Y86" s="1">
        <v>78</v>
      </c>
      <c r="Z86" s="1" t="s">
        <v>4561</v>
      </c>
      <c r="AA86" s="183">
        <f>(K86*100*J86*I86)/17*16*R86/10000*S86/1000</f>
        <v>50.666586352941174</v>
      </c>
      <c r="AB86" s="183">
        <f>V86/36*35*J86*I86*1.108/10000*W86/1000</f>
        <v>107.819134304</v>
      </c>
      <c r="AC86" s="183">
        <f>(K86*100*J86*I86)/17*R86/10000*U86/1000</f>
        <v>2.6847783529411764</v>
      </c>
      <c r="AD86" s="183">
        <f>V86/36*J86*I86*1.108/10000*Y86/1000</f>
        <v>2.6117678496000005</v>
      </c>
      <c r="AE86" s="183">
        <f>J86*I86*(G86/100)</f>
        <v>1557.6750000000002</v>
      </c>
    </row>
    <row r="87" spans="3:31" x14ac:dyDescent="0.2">
      <c r="C87" s="136" t="s">
        <v>1466</v>
      </c>
      <c r="D87" s="133">
        <v>6</v>
      </c>
      <c r="E87" s="133" t="s">
        <v>1467</v>
      </c>
      <c r="F87" s="133">
        <v>133913</v>
      </c>
      <c r="G87" s="133">
        <v>172</v>
      </c>
      <c r="H87" s="133"/>
      <c r="I87" s="133">
        <v>1</v>
      </c>
      <c r="J87" s="563">
        <v>749</v>
      </c>
      <c r="K87" s="133">
        <v>36</v>
      </c>
      <c r="L87" s="133"/>
      <c r="M87" s="133"/>
      <c r="N87" s="133"/>
      <c r="O87" s="133" t="s">
        <v>2609</v>
      </c>
      <c r="P87" s="133" t="s">
        <v>2360</v>
      </c>
      <c r="Q87" s="166">
        <v>41067</v>
      </c>
      <c r="R87" s="133" t="s">
        <v>3649</v>
      </c>
    </row>
    <row r="88" spans="3:31" x14ac:dyDescent="0.2">
      <c r="I88" s="201" t="s">
        <v>1539</v>
      </c>
      <c r="J88" s="201">
        <f>SUM(J85:J87)</f>
        <v>1950</v>
      </c>
      <c r="O88" s="201" t="s">
        <v>1468</v>
      </c>
    </row>
    <row r="89" spans="3:31" x14ac:dyDescent="0.2">
      <c r="C89" s="316"/>
      <c r="D89" s="316"/>
      <c r="E89" s="317">
        <v>41066</v>
      </c>
      <c r="F89" s="318" t="s">
        <v>1469</v>
      </c>
      <c r="G89" s="319"/>
      <c r="H89" s="319"/>
      <c r="I89" s="319"/>
      <c r="J89" s="319"/>
      <c r="K89" s="319"/>
      <c r="L89" s="319"/>
      <c r="M89" s="319"/>
      <c r="N89" s="319"/>
      <c r="O89" s="319"/>
      <c r="P89" s="319"/>
      <c r="Q89" s="320"/>
    </row>
    <row r="90" spans="3:31" x14ac:dyDescent="0.2">
      <c r="C90" s="562" t="s">
        <v>1470</v>
      </c>
      <c r="D90" s="376">
        <v>1</v>
      </c>
      <c r="E90" s="133" t="s">
        <v>2438</v>
      </c>
      <c r="F90" s="133" t="s">
        <v>1471</v>
      </c>
      <c r="G90" s="133">
        <v>172.5</v>
      </c>
      <c r="H90" s="133"/>
      <c r="I90" s="133">
        <v>1</v>
      </c>
      <c r="J90" s="133">
        <v>903</v>
      </c>
      <c r="K90" s="133">
        <v>33</v>
      </c>
      <c r="L90" s="133"/>
      <c r="M90" s="133"/>
      <c r="N90" s="133"/>
      <c r="O90" s="133" t="s">
        <v>2609</v>
      </c>
      <c r="P90" s="133" t="s">
        <v>4804</v>
      </c>
      <c r="Q90" s="166">
        <v>41073</v>
      </c>
    </row>
    <row r="91" spans="3:31" x14ac:dyDescent="0.2">
      <c r="C91" s="562" t="s">
        <v>1470</v>
      </c>
      <c r="D91" s="376">
        <v>2</v>
      </c>
      <c r="E91" s="133" t="s">
        <v>2438</v>
      </c>
      <c r="F91" s="133" t="s">
        <v>1471</v>
      </c>
      <c r="G91" s="133">
        <v>172.5</v>
      </c>
      <c r="H91" s="133"/>
      <c r="I91" s="133">
        <v>1</v>
      </c>
      <c r="J91" s="133">
        <v>903</v>
      </c>
      <c r="K91" s="133">
        <v>33</v>
      </c>
      <c r="L91" s="133"/>
      <c r="M91" s="133"/>
      <c r="N91" s="133"/>
      <c r="O91" s="133" t="s">
        <v>2614</v>
      </c>
      <c r="P91" s="133" t="s">
        <v>4804</v>
      </c>
      <c r="Q91" s="166">
        <v>41078</v>
      </c>
    </row>
    <row r="92" spans="3:31" x14ac:dyDescent="0.2">
      <c r="C92" s="562" t="s">
        <v>1470</v>
      </c>
      <c r="D92" s="376">
        <v>3</v>
      </c>
      <c r="E92" s="133" t="s">
        <v>2438</v>
      </c>
      <c r="F92" s="133" t="s">
        <v>1471</v>
      </c>
      <c r="G92" s="133">
        <v>172.5</v>
      </c>
      <c r="H92" s="133"/>
      <c r="I92" s="133">
        <v>1</v>
      </c>
      <c r="J92" s="133">
        <v>220</v>
      </c>
      <c r="K92" s="133">
        <v>33</v>
      </c>
      <c r="L92" s="133"/>
      <c r="M92" s="133"/>
      <c r="N92" s="133"/>
      <c r="O92" s="133" t="s">
        <v>2614</v>
      </c>
      <c r="P92" s="133" t="s">
        <v>4804</v>
      </c>
      <c r="Q92" s="166">
        <v>41079</v>
      </c>
    </row>
    <row r="93" spans="3:31" x14ac:dyDescent="0.2">
      <c r="C93" s="356"/>
      <c r="D93" s="356"/>
      <c r="E93" s="245"/>
      <c r="F93" s="245" t="s">
        <v>1472</v>
      </c>
      <c r="G93" s="245"/>
      <c r="H93" s="245"/>
      <c r="I93" s="245"/>
      <c r="J93" s="245"/>
      <c r="K93" s="245"/>
      <c r="L93" s="245"/>
      <c r="M93" s="245"/>
      <c r="N93" s="245"/>
      <c r="O93" s="245"/>
      <c r="P93" s="245"/>
    </row>
    <row r="94" spans="3:31" x14ac:dyDescent="0.2">
      <c r="C94" s="562" t="s">
        <v>1470</v>
      </c>
      <c r="D94" s="376">
        <v>4</v>
      </c>
      <c r="E94" s="133" t="s">
        <v>2438</v>
      </c>
      <c r="F94" s="133" t="s">
        <v>1471</v>
      </c>
      <c r="G94" s="133">
        <v>172.5</v>
      </c>
      <c r="H94" s="133"/>
      <c r="I94" s="133">
        <v>1</v>
      </c>
      <c r="J94" s="133">
        <v>903</v>
      </c>
      <c r="K94" s="564">
        <v>36</v>
      </c>
      <c r="L94" s="564"/>
      <c r="M94" s="564"/>
      <c r="N94" s="564"/>
      <c r="O94" s="133" t="s">
        <v>2614</v>
      </c>
      <c r="P94" s="133" t="s">
        <v>4807</v>
      </c>
      <c r="Q94" s="166">
        <v>41088</v>
      </c>
    </row>
    <row r="95" spans="3:31" x14ac:dyDescent="0.2">
      <c r="C95" s="136" t="s">
        <v>1470</v>
      </c>
      <c r="D95" s="133">
        <v>5</v>
      </c>
      <c r="E95" s="133" t="s">
        <v>1467</v>
      </c>
      <c r="F95" s="133" t="s">
        <v>1473</v>
      </c>
      <c r="G95" s="133">
        <v>172</v>
      </c>
      <c r="H95" s="133"/>
      <c r="I95" s="133">
        <v>1</v>
      </c>
      <c r="J95" s="563">
        <v>903</v>
      </c>
      <c r="K95" s="564">
        <v>36</v>
      </c>
      <c r="L95" s="564"/>
      <c r="M95" s="564"/>
      <c r="N95" s="564"/>
      <c r="O95" s="133" t="s">
        <v>2722</v>
      </c>
      <c r="P95" s="133" t="s">
        <v>4807</v>
      </c>
      <c r="Q95" s="166">
        <v>41064</v>
      </c>
    </row>
    <row r="96" spans="3:31" x14ac:dyDescent="0.2">
      <c r="C96" s="136" t="s">
        <v>1470</v>
      </c>
      <c r="D96" s="133">
        <v>6</v>
      </c>
      <c r="E96" s="133" t="s">
        <v>2438</v>
      </c>
      <c r="F96" s="133" t="s">
        <v>1471</v>
      </c>
      <c r="G96" s="133">
        <v>172.5</v>
      </c>
      <c r="H96" s="133"/>
      <c r="I96" s="133">
        <v>1</v>
      </c>
      <c r="J96" s="133">
        <v>282</v>
      </c>
      <c r="K96" s="133">
        <v>33</v>
      </c>
      <c r="L96" s="133"/>
      <c r="M96" s="133"/>
      <c r="N96" s="133"/>
      <c r="O96" s="133" t="s">
        <v>2722</v>
      </c>
      <c r="P96" s="133" t="s">
        <v>4807</v>
      </c>
      <c r="Q96" s="166">
        <v>41101</v>
      </c>
      <c r="R96" s="1">
        <v>1.8</v>
      </c>
      <c r="S96" s="1">
        <v>92</v>
      </c>
      <c r="T96" s="1" t="s">
        <v>4561</v>
      </c>
      <c r="U96" s="1">
        <v>78</v>
      </c>
      <c r="V96" s="1">
        <v>12048</v>
      </c>
      <c r="W96" s="1">
        <v>92</v>
      </c>
      <c r="X96" s="1" t="s">
        <v>2584</v>
      </c>
      <c r="Y96" s="1">
        <v>78</v>
      </c>
      <c r="Z96" s="1" t="s">
        <v>4561</v>
      </c>
      <c r="AA96" s="183">
        <f>(K96*100*J96*I96)/17*16*R96/10000*S96/1000</f>
        <v>14.504222117647059</v>
      </c>
      <c r="AB96" s="183">
        <f>V96/36*35*J96*I96*1.108/10000*W96/1000</f>
        <v>33.671091776000004</v>
      </c>
      <c r="AC96" s="183">
        <f>(K96*100*J96*I96)/17*R96/10000*U96/1000</f>
        <v>0.76856611764705884</v>
      </c>
      <c r="AD96" s="183">
        <f>V96/36*J96*I96*1.108/10000*Y96/1000</f>
        <v>0.81563514240000001</v>
      </c>
      <c r="AE96" s="183">
        <f>J96*I96*(G96/100)</f>
        <v>486.45000000000005</v>
      </c>
    </row>
    <row r="97" spans="3:31" x14ac:dyDescent="0.2">
      <c r="I97" s="201" t="s">
        <v>1539</v>
      </c>
      <c r="J97" s="201">
        <f>SUM(J90:J96)-J95</f>
        <v>3211</v>
      </c>
      <c r="O97" s="201" t="s">
        <v>1474</v>
      </c>
    </row>
    <row r="98" spans="3:31" x14ac:dyDescent="0.2">
      <c r="C98" s="316"/>
      <c r="D98" s="316"/>
      <c r="E98" s="317">
        <v>41103</v>
      </c>
      <c r="F98" s="318" t="s">
        <v>1475</v>
      </c>
      <c r="G98" s="319"/>
      <c r="H98" s="319"/>
      <c r="I98" s="319"/>
      <c r="J98" s="319"/>
      <c r="K98" s="319"/>
      <c r="L98" s="319"/>
      <c r="M98" s="319"/>
      <c r="N98" s="319"/>
      <c r="O98" s="319"/>
      <c r="P98" s="319"/>
      <c r="Q98" s="320"/>
    </row>
    <row r="99" spans="3:31" x14ac:dyDescent="0.2">
      <c r="E99" s="214" t="s">
        <v>1476</v>
      </c>
      <c r="F99" s="133" t="s">
        <v>1471</v>
      </c>
      <c r="J99" s="214">
        <v>1200</v>
      </c>
      <c r="AA99" s="183"/>
      <c r="AB99" s="183"/>
      <c r="AE99" s="183"/>
    </row>
    <row r="100" spans="3:31" x14ac:dyDescent="0.2">
      <c r="E100" s="214" t="s">
        <v>1477</v>
      </c>
      <c r="F100" s="133">
        <v>136913</v>
      </c>
      <c r="J100" s="214">
        <v>1200</v>
      </c>
    </row>
    <row r="101" spans="3:31" x14ac:dyDescent="0.2">
      <c r="E101" s="214" t="s">
        <v>1478</v>
      </c>
      <c r="F101" s="133">
        <v>136913</v>
      </c>
      <c r="J101" s="214">
        <v>1200</v>
      </c>
    </row>
    <row r="102" spans="3:31" x14ac:dyDescent="0.2">
      <c r="C102" s="136" t="s">
        <v>1479</v>
      </c>
      <c r="D102" s="133">
        <v>1</v>
      </c>
      <c r="E102" s="133" t="s">
        <v>4588</v>
      </c>
      <c r="F102" s="133">
        <v>136970</v>
      </c>
      <c r="G102" s="133">
        <v>174</v>
      </c>
      <c r="H102" s="133"/>
      <c r="I102" s="133">
        <v>1</v>
      </c>
      <c r="J102" s="133">
        <v>903</v>
      </c>
      <c r="K102" s="133">
        <v>33</v>
      </c>
      <c r="L102" s="133"/>
      <c r="M102" s="133"/>
      <c r="N102" s="133"/>
      <c r="O102" s="133" t="s">
        <v>2614</v>
      </c>
      <c r="P102" s="133" t="s">
        <v>4804</v>
      </c>
      <c r="Q102" s="565">
        <v>41110</v>
      </c>
      <c r="R102" s="1">
        <v>1.8</v>
      </c>
      <c r="S102" s="1">
        <v>92</v>
      </c>
      <c r="T102" s="1" t="s">
        <v>4561</v>
      </c>
      <c r="U102" s="1">
        <v>78</v>
      </c>
      <c r="V102" s="1">
        <v>12048</v>
      </c>
      <c r="W102" s="1">
        <v>92</v>
      </c>
      <c r="X102" s="1" t="s">
        <v>2584</v>
      </c>
      <c r="Y102" s="1">
        <v>78</v>
      </c>
      <c r="Z102" s="1" t="s">
        <v>4561</v>
      </c>
      <c r="AA102" s="183">
        <f t="shared" ref="AA102:AA107" si="1">(K102*100*J102*I102)/17*16*R102/10000*S102/1000</f>
        <v>46.444370823529418</v>
      </c>
      <c r="AB102" s="183">
        <f t="shared" ref="AB102:AB107" si="2">V102/36*35*J102*I102*1.108/10000*W102/1000</f>
        <v>107.819134304</v>
      </c>
      <c r="AC102" s="183">
        <f t="shared" ref="AC102:AC107" si="3">(K102*100*J102*I102)/17*R102/10000*U102/1000</f>
        <v>2.4610468235294118</v>
      </c>
      <c r="AD102" s="183">
        <f t="shared" ref="AD102:AD107" si="4">V102/36*J102*I102*1.108/10000*Y102/1000</f>
        <v>2.6117678496000005</v>
      </c>
      <c r="AE102" s="183">
        <f t="shared" ref="AE102:AE107" si="5">J102*I102*(G102/100)</f>
        <v>1571.22</v>
      </c>
    </row>
    <row r="103" spans="3:31" ht="13.5" thickBot="1" x14ac:dyDescent="0.25">
      <c r="C103" s="136" t="s">
        <v>1479</v>
      </c>
      <c r="D103" s="133">
        <v>2</v>
      </c>
      <c r="E103" s="133" t="s">
        <v>4588</v>
      </c>
      <c r="F103" s="133">
        <v>136970</v>
      </c>
      <c r="G103" s="133">
        <v>174</v>
      </c>
      <c r="H103" s="133"/>
      <c r="I103" s="133">
        <v>1</v>
      </c>
      <c r="J103" s="133">
        <v>903</v>
      </c>
      <c r="K103" s="133">
        <v>33</v>
      </c>
      <c r="L103" s="133"/>
      <c r="M103" s="133"/>
      <c r="N103" s="133"/>
      <c r="O103" s="133" t="s">
        <v>2614</v>
      </c>
      <c r="P103" s="133" t="s">
        <v>663</v>
      </c>
      <c r="Q103" s="456">
        <v>41116</v>
      </c>
      <c r="R103" s="210">
        <v>1.8</v>
      </c>
      <c r="S103" s="1">
        <v>92</v>
      </c>
      <c r="T103" s="1" t="s">
        <v>4561</v>
      </c>
      <c r="U103" s="1">
        <v>78</v>
      </c>
      <c r="V103" s="1">
        <v>12048</v>
      </c>
      <c r="W103" s="1">
        <v>92</v>
      </c>
      <c r="X103" s="1" t="s">
        <v>2584</v>
      </c>
      <c r="Y103" s="1">
        <v>78</v>
      </c>
      <c r="Z103" s="1" t="s">
        <v>4561</v>
      </c>
      <c r="AA103" s="183">
        <f t="shared" si="1"/>
        <v>46.444370823529418</v>
      </c>
      <c r="AB103" s="183">
        <f t="shared" si="2"/>
        <v>107.819134304</v>
      </c>
      <c r="AC103" s="183">
        <f t="shared" si="3"/>
        <v>2.4610468235294118</v>
      </c>
      <c r="AD103" s="183">
        <f t="shared" si="4"/>
        <v>2.6117678496000005</v>
      </c>
      <c r="AE103" s="183">
        <f t="shared" si="5"/>
        <v>1571.22</v>
      </c>
    </row>
    <row r="104" spans="3:31" x14ac:dyDescent="0.2">
      <c r="C104" s="136" t="s">
        <v>1479</v>
      </c>
      <c r="D104" s="133">
        <v>3</v>
      </c>
      <c r="E104" s="133" t="s">
        <v>4588</v>
      </c>
      <c r="F104" s="133">
        <v>136970</v>
      </c>
      <c r="G104" s="133">
        <v>174</v>
      </c>
      <c r="H104" s="133"/>
      <c r="I104" s="133">
        <v>1</v>
      </c>
      <c r="J104" s="133">
        <v>903</v>
      </c>
      <c r="K104" s="133">
        <v>33</v>
      </c>
      <c r="L104" s="133"/>
      <c r="M104" s="133"/>
      <c r="N104" s="133"/>
      <c r="O104" s="133" t="s">
        <v>2614</v>
      </c>
      <c r="P104" s="133" t="s">
        <v>663</v>
      </c>
      <c r="Q104" s="166">
        <v>41141</v>
      </c>
      <c r="R104" s="1">
        <v>1.8</v>
      </c>
      <c r="S104" s="1">
        <v>92</v>
      </c>
      <c r="T104" s="1" t="s">
        <v>4561</v>
      </c>
      <c r="U104" s="1">
        <v>78</v>
      </c>
      <c r="V104" s="1">
        <v>12048</v>
      </c>
      <c r="W104" s="1">
        <v>92</v>
      </c>
      <c r="X104" s="1" t="s">
        <v>2584</v>
      </c>
      <c r="Y104" s="1">
        <v>78</v>
      </c>
      <c r="Z104" s="1" t="s">
        <v>4561</v>
      </c>
      <c r="AA104" s="183">
        <f t="shared" si="1"/>
        <v>46.444370823529418</v>
      </c>
      <c r="AB104" s="183">
        <f t="shared" si="2"/>
        <v>107.819134304</v>
      </c>
      <c r="AC104" s="183">
        <f t="shared" si="3"/>
        <v>2.4610468235294118</v>
      </c>
      <c r="AD104" s="183">
        <f t="shared" si="4"/>
        <v>2.6117678496000005</v>
      </c>
      <c r="AE104" s="183">
        <f t="shared" si="5"/>
        <v>1571.22</v>
      </c>
    </row>
    <row r="105" spans="3:31" ht="13.5" thickBot="1" x14ac:dyDescent="0.25">
      <c r="C105" s="136" t="s">
        <v>1479</v>
      </c>
      <c r="D105" s="133">
        <v>4</v>
      </c>
      <c r="E105" s="133" t="s">
        <v>4588</v>
      </c>
      <c r="F105" s="133">
        <v>139700</v>
      </c>
      <c r="G105" s="133">
        <v>174</v>
      </c>
      <c r="H105" s="133"/>
      <c r="I105" s="133">
        <v>1</v>
      </c>
      <c r="J105" s="133">
        <v>903</v>
      </c>
      <c r="K105" s="133">
        <v>33</v>
      </c>
      <c r="L105" s="133"/>
      <c r="M105" s="133"/>
      <c r="N105" s="133"/>
      <c r="O105" s="133" t="s">
        <v>1480</v>
      </c>
      <c r="P105" s="133" t="s">
        <v>663</v>
      </c>
      <c r="Q105" s="456">
        <v>41145</v>
      </c>
      <c r="R105" s="210">
        <v>1.8</v>
      </c>
      <c r="S105" s="1">
        <v>92</v>
      </c>
      <c r="T105" s="1" t="s">
        <v>4561</v>
      </c>
      <c r="U105" s="1">
        <v>78</v>
      </c>
      <c r="V105" s="1">
        <v>12048</v>
      </c>
      <c r="W105" s="1">
        <v>92</v>
      </c>
      <c r="X105" s="1" t="s">
        <v>2584</v>
      </c>
      <c r="Y105" s="1">
        <v>78</v>
      </c>
      <c r="Z105" s="1" t="s">
        <v>4561</v>
      </c>
      <c r="AA105" s="183">
        <f t="shared" si="1"/>
        <v>46.444370823529418</v>
      </c>
      <c r="AB105" s="183">
        <f t="shared" si="2"/>
        <v>107.819134304</v>
      </c>
      <c r="AC105" s="183">
        <f t="shared" si="3"/>
        <v>2.4610468235294118</v>
      </c>
      <c r="AD105" s="183">
        <f t="shared" si="4"/>
        <v>2.6117678496000005</v>
      </c>
      <c r="AE105" s="183">
        <f t="shared" si="5"/>
        <v>1571.22</v>
      </c>
    </row>
    <row r="106" spans="3:31" x14ac:dyDescent="0.2">
      <c r="C106" s="136" t="s">
        <v>1479</v>
      </c>
      <c r="D106" s="133">
        <v>5</v>
      </c>
      <c r="E106" s="133" t="s">
        <v>4588</v>
      </c>
      <c r="F106" s="133">
        <v>136900</v>
      </c>
      <c r="G106" s="133">
        <v>174</v>
      </c>
      <c r="H106" s="133"/>
      <c r="I106" s="133">
        <v>1</v>
      </c>
      <c r="J106" s="133">
        <v>903</v>
      </c>
      <c r="K106" s="133">
        <v>33</v>
      </c>
      <c r="L106" s="133"/>
      <c r="M106" s="133"/>
      <c r="N106" s="133"/>
      <c r="O106" s="133" t="s">
        <v>1481</v>
      </c>
      <c r="P106" s="133" t="s">
        <v>663</v>
      </c>
      <c r="Q106" s="456">
        <v>41155</v>
      </c>
      <c r="R106" s="1">
        <v>1.8</v>
      </c>
      <c r="S106" s="1">
        <v>92</v>
      </c>
      <c r="T106" s="1" t="s">
        <v>4561</v>
      </c>
      <c r="U106" s="1">
        <v>78</v>
      </c>
      <c r="V106" s="1">
        <v>12048</v>
      </c>
      <c r="W106" s="1">
        <v>92</v>
      </c>
      <c r="X106" s="1" t="s">
        <v>2584</v>
      </c>
      <c r="Y106" s="1">
        <v>78</v>
      </c>
      <c r="Z106" s="1" t="s">
        <v>4561</v>
      </c>
      <c r="AA106" s="183">
        <f t="shared" si="1"/>
        <v>46.444370823529418</v>
      </c>
      <c r="AB106" s="183">
        <f t="shared" si="2"/>
        <v>107.819134304</v>
      </c>
      <c r="AC106" s="183">
        <f t="shared" si="3"/>
        <v>2.4610468235294118</v>
      </c>
      <c r="AD106" s="183">
        <f t="shared" si="4"/>
        <v>2.6117678496000005</v>
      </c>
      <c r="AE106" s="183">
        <f t="shared" si="5"/>
        <v>1571.22</v>
      </c>
    </row>
    <row r="107" spans="3:31" x14ac:dyDescent="0.2">
      <c r="C107" s="136" t="s">
        <v>1479</v>
      </c>
      <c r="D107" s="133">
        <v>6</v>
      </c>
      <c r="E107" s="133" t="s">
        <v>4588</v>
      </c>
      <c r="F107" s="133">
        <v>136970</v>
      </c>
      <c r="G107" s="133">
        <v>174</v>
      </c>
      <c r="H107" s="133"/>
      <c r="I107" s="133">
        <v>1</v>
      </c>
      <c r="J107" s="133">
        <v>1005.5</v>
      </c>
      <c r="K107" s="133">
        <v>33</v>
      </c>
      <c r="L107" s="133"/>
      <c r="M107" s="133"/>
      <c r="N107" s="133"/>
      <c r="O107" s="133" t="s">
        <v>2722</v>
      </c>
      <c r="P107" s="133" t="s">
        <v>4807</v>
      </c>
      <c r="Q107" s="456">
        <v>41162</v>
      </c>
      <c r="R107" s="1">
        <v>1.8</v>
      </c>
      <c r="S107" s="1">
        <v>92</v>
      </c>
      <c r="T107" s="1" t="s">
        <v>4561</v>
      </c>
      <c r="U107" s="1">
        <v>78</v>
      </c>
      <c r="V107" s="1">
        <v>12048</v>
      </c>
      <c r="W107" s="1">
        <v>92</v>
      </c>
      <c r="X107" s="1" t="s">
        <v>2584</v>
      </c>
      <c r="Y107" s="1">
        <v>78</v>
      </c>
      <c r="Z107" s="1" t="s">
        <v>4561</v>
      </c>
      <c r="AA107" s="183">
        <f t="shared" si="1"/>
        <v>51.716295529411767</v>
      </c>
      <c r="AB107" s="183">
        <f t="shared" si="2"/>
        <v>120.05774035733334</v>
      </c>
      <c r="AC107" s="183">
        <f t="shared" si="3"/>
        <v>2.7404015294117645</v>
      </c>
      <c r="AD107" s="183">
        <f t="shared" si="4"/>
        <v>2.9082309776000002</v>
      </c>
      <c r="AE107" s="183">
        <f t="shared" si="5"/>
        <v>1749.57</v>
      </c>
    </row>
    <row r="108" spans="3:31" x14ac:dyDescent="0.2">
      <c r="C108" s="312"/>
      <c r="D108" s="313"/>
      <c r="E108" s="313"/>
      <c r="F108" s="313"/>
      <c r="G108" s="313"/>
      <c r="H108" s="313"/>
      <c r="I108" s="201" t="s">
        <v>1539</v>
      </c>
      <c r="J108" s="314">
        <f>SUM(J102:J107)</f>
        <v>5520.5</v>
      </c>
      <c r="K108" s="313"/>
      <c r="L108" s="313"/>
      <c r="M108" s="313"/>
      <c r="N108" s="313"/>
      <c r="O108" s="201" t="s">
        <v>1482</v>
      </c>
      <c r="P108" s="313"/>
      <c r="Q108" s="456"/>
      <c r="AA108" s="183"/>
      <c r="AB108" s="183"/>
      <c r="AE108" s="183"/>
    </row>
    <row r="109" spans="3:31" x14ac:dyDescent="0.2">
      <c r="C109" s="316"/>
      <c r="D109" s="316"/>
      <c r="E109" s="317">
        <v>41163</v>
      </c>
      <c r="F109" s="318" t="s">
        <v>1483</v>
      </c>
      <c r="G109" s="319"/>
      <c r="H109" s="319"/>
      <c r="I109" s="319"/>
      <c r="J109" s="319"/>
      <c r="K109" s="319"/>
      <c r="L109" s="319"/>
      <c r="M109" s="319"/>
      <c r="N109" s="319"/>
      <c r="O109" s="319"/>
      <c r="P109" s="319"/>
      <c r="Q109" s="320"/>
      <c r="AA109" s="183"/>
      <c r="AB109" s="183"/>
      <c r="AE109" s="183"/>
    </row>
    <row r="110" spans="3:31" ht="13.5" thickBot="1" x14ac:dyDescent="0.25">
      <c r="C110" s="136" t="s">
        <v>1484</v>
      </c>
      <c r="D110" s="133">
        <v>1</v>
      </c>
      <c r="E110" s="133" t="s">
        <v>4597</v>
      </c>
      <c r="F110" s="133">
        <v>133913</v>
      </c>
      <c r="G110" s="133">
        <v>174</v>
      </c>
      <c r="H110" s="133"/>
      <c r="I110" s="133">
        <v>1</v>
      </c>
      <c r="J110" s="133">
        <v>903</v>
      </c>
      <c r="K110" s="133">
        <v>36</v>
      </c>
      <c r="L110" s="133"/>
      <c r="M110" s="133"/>
      <c r="N110" s="133"/>
      <c r="O110" s="133" t="s">
        <v>4593</v>
      </c>
      <c r="P110" s="133" t="s">
        <v>2277</v>
      </c>
      <c r="Q110" s="456">
        <v>41170</v>
      </c>
      <c r="R110" s="210">
        <v>1.8</v>
      </c>
      <c r="S110" s="1">
        <v>92</v>
      </c>
      <c r="V110" s="1">
        <v>12048</v>
      </c>
      <c r="W110" s="1">
        <v>92</v>
      </c>
      <c r="X110" s="1" t="s">
        <v>2584</v>
      </c>
      <c r="Y110" s="1">
        <v>78</v>
      </c>
      <c r="Z110" s="1" t="s">
        <v>4561</v>
      </c>
      <c r="AA110" s="183">
        <f>(K110*100*J110*I110)/17*16*R110/10000*S110/1000</f>
        <v>50.666586352941174</v>
      </c>
      <c r="AB110" s="183">
        <f>V110/36*35*J110*I110*1.108/10000*W110/1000</f>
        <v>107.819134304</v>
      </c>
      <c r="AC110" s="183">
        <f>(K110*100*J110*I110)/17*R110/10000*U110/1000</f>
        <v>0</v>
      </c>
      <c r="AD110" s="183">
        <f>V110/36*J110*I110*1.108/10000*Y110/1000</f>
        <v>2.6117678496000005</v>
      </c>
      <c r="AE110" s="183">
        <f>J110*I110*(G110/100)</f>
        <v>1571.22</v>
      </c>
    </row>
    <row r="111" spans="3:31" x14ac:dyDescent="0.2">
      <c r="F111" s="245" t="s">
        <v>1485</v>
      </c>
    </row>
    <row r="112" spans="3:31" x14ac:dyDescent="0.2">
      <c r="C112" s="136" t="s">
        <v>1484</v>
      </c>
      <c r="D112" s="133">
        <v>2</v>
      </c>
      <c r="E112" s="133">
        <v>2102702</v>
      </c>
      <c r="F112" s="133">
        <v>133913</v>
      </c>
      <c r="G112" s="133">
        <v>174</v>
      </c>
      <c r="H112" s="133"/>
      <c r="I112" s="133">
        <v>1</v>
      </c>
      <c r="J112" s="133">
        <v>25</v>
      </c>
      <c r="K112" s="133">
        <v>36</v>
      </c>
      <c r="L112" s="133"/>
      <c r="M112" s="133"/>
      <c r="N112" s="133"/>
      <c r="O112" s="133" t="s">
        <v>2722</v>
      </c>
      <c r="P112" s="133" t="s">
        <v>4807</v>
      </c>
      <c r="Q112" s="166">
        <v>41187</v>
      </c>
      <c r="R112" s="1">
        <v>1.8</v>
      </c>
      <c r="S112" s="1">
        <v>92</v>
      </c>
      <c r="T112" s="1" t="s">
        <v>4561</v>
      </c>
      <c r="U112" s="1">
        <v>78</v>
      </c>
      <c r="V112" s="1">
        <v>12048</v>
      </c>
      <c r="W112" s="1">
        <v>92</v>
      </c>
      <c r="X112" s="1" t="s">
        <v>2584</v>
      </c>
      <c r="Y112" s="1">
        <v>78</v>
      </c>
      <c r="Z112" s="1" t="s">
        <v>4561</v>
      </c>
      <c r="AA112" s="183">
        <f t="shared" ref="AA112:AA117" si="6">(K112*100*J112*I112)/17*16*R112/10000*S112/1000</f>
        <v>1.402729411764706</v>
      </c>
      <c r="AB112" s="183">
        <f t="shared" ref="AB112:AB117" si="7">V112/36*35*J112*I112*1.108/10000*W112/1000</f>
        <v>2.9850258666666676</v>
      </c>
      <c r="AC112" s="183">
        <f t="shared" ref="AC112:AC117" si="8">(K112*100*J112*I112)/17*R112/10000*U112/1000</f>
        <v>7.432941176470588E-2</v>
      </c>
      <c r="AD112" s="183">
        <f t="shared" ref="AD112:AD117" si="9">V112/36*J112*I112*1.108/10000*Y112/1000</f>
        <v>7.2308080000000011E-2</v>
      </c>
      <c r="AE112" s="183">
        <f t="shared" ref="AE112:AE117" si="10">J112*I112*(G112/100)</f>
        <v>43.5</v>
      </c>
    </row>
    <row r="113" spans="1:31" x14ac:dyDescent="0.2">
      <c r="C113" s="136" t="s">
        <v>1484</v>
      </c>
      <c r="D113" s="133">
        <v>3</v>
      </c>
      <c r="E113" s="133">
        <v>210240</v>
      </c>
      <c r="F113" s="133">
        <v>136970</v>
      </c>
      <c r="G113" s="133">
        <v>173</v>
      </c>
      <c r="H113" s="133"/>
      <c r="I113" s="133">
        <v>1</v>
      </c>
      <c r="J113" s="133">
        <v>903</v>
      </c>
      <c r="K113" s="133">
        <v>33</v>
      </c>
      <c r="L113" s="133"/>
      <c r="M113" s="133"/>
      <c r="N113" s="133"/>
      <c r="O113" s="133" t="s">
        <v>2722</v>
      </c>
      <c r="P113" s="133" t="s">
        <v>4816</v>
      </c>
      <c r="Q113" s="456">
        <v>41197</v>
      </c>
      <c r="R113" s="1">
        <v>1.8</v>
      </c>
      <c r="S113" s="1">
        <v>92</v>
      </c>
      <c r="T113" s="1" t="s">
        <v>4561</v>
      </c>
      <c r="U113" s="1">
        <v>78</v>
      </c>
      <c r="V113" s="1">
        <v>12048</v>
      </c>
      <c r="W113" s="1">
        <v>92</v>
      </c>
      <c r="X113" s="1" t="s">
        <v>2584</v>
      </c>
      <c r="Y113" s="1">
        <v>78</v>
      </c>
      <c r="Z113" s="1" t="s">
        <v>4561</v>
      </c>
      <c r="AA113" s="183">
        <f t="shared" si="6"/>
        <v>46.444370823529418</v>
      </c>
      <c r="AB113" s="183">
        <f t="shared" si="7"/>
        <v>107.819134304</v>
      </c>
      <c r="AC113" s="183">
        <f t="shared" si="8"/>
        <v>2.4610468235294118</v>
      </c>
      <c r="AD113" s="183">
        <f t="shared" si="9"/>
        <v>2.6117678496000005</v>
      </c>
      <c r="AE113" s="183">
        <f t="shared" si="10"/>
        <v>1562.19</v>
      </c>
    </row>
    <row r="114" spans="1:31" ht="13.5" thickBot="1" x14ac:dyDescent="0.25">
      <c r="C114" s="136" t="s">
        <v>1484</v>
      </c>
      <c r="D114" s="133">
        <v>4</v>
      </c>
      <c r="E114" s="133" t="s">
        <v>1457</v>
      </c>
      <c r="F114" s="133">
        <v>136970</v>
      </c>
      <c r="G114" s="133">
        <v>173</v>
      </c>
      <c r="H114" s="133"/>
      <c r="I114" s="133">
        <v>1</v>
      </c>
      <c r="J114" s="133">
        <v>903</v>
      </c>
      <c r="K114" s="133">
        <v>33</v>
      </c>
      <c r="L114" s="133"/>
      <c r="M114" s="133"/>
      <c r="N114" s="133"/>
      <c r="O114" s="133" t="s">
        <v>2722</v>
      </c>
      <c r="P114" s="133" t="s">
        <v>4807</v>
      </c>
      <c r="Q114" s="456">
        <v>41201</v>
      </c>
      <c r="R114" s="210">
        <v>1.8</v>
      </c>
      <c r="S114" s="1">
        <v>92</v>
      </c>
      <c r="T114" s="1" t="s">
        <v>4561</v>
      </c>
      <c r="U114" s="1">
        <v>78</v>
      </c>
      <c r="V114" s="1">
        <v>12048</v>
      </c>
      <c r="W114" s="1">
        <v>92</v>
      </c>
      <c r="X114" s="1" t="s">
        <v>2584</v>
      </c>
      <c r="Y114" s="1">
        <v>78</v>
      </c>
      <c r="Z114" s="1" t="s">
        <v>4561</v>
      </c>
      <c r="AA114" s="183">
        <f t="shared" si="6"/>
        <v>46.444370823529418</v>
      </c>
      <c r="AB114" s="183">
        <f t="shared" si="7"/>
        <v>107.819134304</v>
      </c>
      <c r="AC114" s="183">
        <f t="shared" si="8"/>
        <v>2.4610468235294118</v>
      </c>
      <c r="AD114" s="183">
        <f t="shared" si="9"/>
        <v>2.6117678496000005</v>
      </c>
      <c r="AE114" s="183">
        <f t="shared" si="10"/>
        <v>1562.19</v>
      </c>
    </row>
    <row r="115" spans="1:31" x14ac:dyDescent="0.2">
      <c r="C115" s="136" t="s">
        <v>1484</v>
      </c>
      <c r="D115" s="133">
        <v>5</v>
      </c>
      <c r="E115" s="133" t="s">
        <v>1457</v>
      </c>
      <c r="F115" s="133">
        <v>136970</v>
      </c>
      <c r="G115" s="133">
        <v>173</v>
      </c>
      <c r="H115" s="133"/>
      <c r="I115" s="133">
        <v>1</v>
      </c>
      <c r="J115" s="133">
        <v>903</v>
      </c>
      <c r="K115" s="133">
        <v>33</v>
      </c>
      <c r="L115" s="133"/>
      <c r="M115" s="133"/>
      <c r="N115" s="133"/>
      <c r="O115" s="133" t="s">
        <v>2614</v>
      </c>
      <c r="P115" s="133" t="s">
        <v>4804</v>
      </c>
      <c r="Q115" s="166">
        <v>41219</v>
      </c>
      <c r="R115" s="1">
        <v>1.8</v>
      </c>
      <c r="S115" s="1">
        <v>92</v>
      </c>
      <c r="T115" s="1" t="s">
        <v>4561</v>
      </c>
      <c r="U115" s="1">
        <v>78</v>
      </c>
      <c r="V115" s="1">
        <v>12048</v>
      </c>
      <c r="W115" s="1">
        <v>92</v>
      </c>
      <c r="X115" s="1" t="s">
        <v>2584</v>
      </c>
      <c r="Y115" s="1">
        <v>78</v>
      </c>
      <c r="Z115" s="1" t="s">
        <v>4561</v>
      </c>
      <c r="AA115" s="183">
        <f t="shared" si="6"/>
        <v>46.444370823529418</v>
      </c>
      <c r="AB115" s="183">
        <f t="shared" si="7"/>
        <v>107.819134304</v>
      </c>
      <c r="AC115" s="183">
        <f t="shared" si="8"/>
        <v>2.4610468235294118</v>
      </c>
      <c r="AD115" s="183">
        <f t="shared" si="9"/>
        <v>2.6117678496000005</v>
      </c>
      <c r="AE115" s="183">
        <f t="shared" si="10"/>
        <v>1562.19</v>
      </c>
    </row>
    <row r="116" spans="1:31" x14ac:dyDescent="0.2">
      <c r="C116" s="136" t="s">
        <v>1484</v>
      </c>
      <c r="D116" s="133">
        <v>6</v>
      </c>
      <c r="E116" s="133" t="s">
        <v>1457</v>
      </c>
      <c r="F116" s="133">
        <v>136970</v>
      </c>
      <c r="G116" s="133">
        <v>173</v>
      </c>
      <c r="H116" s="133"/>
      <c r="I116" s="133">
        <v>1</v>
      </c>
      <c r="J116" s="133">
        <v>903</v>
      </c>
      <c r="K116" s="133">
        <v>33</v>
      </c>
      <c r="L116" s="133"/>
      <c r="M116" s="133"/>
      <c r="N116" s="133"/>
      <c r="O116" s="133" t="s">
        <v>2573</v>
      </c>
      <c r="P116" s="133" t="s">
        <v>4804</v>
      </c>
      <c r="Q116" s="456">
        <v>41227</v>
      </c>
      <c r="R116" s="1">
        <v>1.8</v>
      </c>
      <c r="S116" s="1">
        <v>92</v>
      </c>
      <c r="T116" s="1" t="s">
        <v>4561</v>
      </c>
      <c r="U116" s="1">
        <v>78</v>
      </c>
      <c r="V116" s="1">
        <v>12048</v>
      </c>
      <c r="W116" s="1">
        <v>92</v>
      </c>
      <c r="X116" s="1" t="s">
        <v>2584</v>
      </c>
      <c r="Y116" s="1">
        <v>78</v>
      </c>
      <c r="Z116" s="1" t="s">
        <v>4561</v>
      </c>
      <c r="AA116" s="183">
        <f t="shared" si="6"/>
        <v>46.444370823529418</v>
      </c>
      <c r="AB116" s="183">
        <f t="shared" si="7"/>
        <v>107.819134304</v>
      </c>
      <c r="AC116" s="183">
        <f t="shared" si="8"/>
        <v>2.4610468235294118</v>
      </c>
      <c r="AD116" s="183">
        <f t="shared" si="9"/>
        <v>2.6117678496000005</v>
      </c>
      <c r="AE116" s="183">
        <f t="shared" si="10"/>
        <v>1562.19</v>
      </c>
    </row>
    <row r="117" spans="1:31" ht="13.5" thickBot="1" x14ac:dyDescent="0.25">
      <c r="C117" s="136" t="s">
        <v>1484</v>
      </c>
      <c r="D117" s="133">
        <v>7</v>
      </c>
      <c r="E117" s="133" t="s">
        <v>1457</v>
      </c>
      <c r="F117" s="133">
        <v>136900</v>
      </c>
      <c r="G117" s="133">
        <v>173</v>
      </c>
      <c r="H117" s="133"/>
      <c r="I117" s="133">
        <v>1</v>
      </c>
      <c r="J117" s="133">
        <v>750</v>
      </c>
      <c r="K117" s="133">
        <v>33</v>
      </c>
      <c r="L117" s="133"/>
      <c r="M117" s="133"/>
      <c r="N117" s="133"/>
      <c r="O117" s="133" t="s">
        <v>2614</v>
      </c>
      <c r="P117" s="133" t="s">
        <v>4816</v>
      </c>
      <c r="Q117" s="166">
        <v>41240</v>
      </c>
      <c r="R117" s="308">
        <v>1.8</v>
      </c>
      <c r="S117" s="1">
        <v>92</v>
      </c>
      <c r="T117" s="1" t="s">
        <v>4561</v>
      </c>
      <c r="U117" s="1">
        <v>78</v>
      </c>
      <c r="V117" s="1">
        <v>12048</v>
      </c>
      <c r="W117" s="1">
        <v>92</v>
      </c>
      <c r="X117" s="1" t="s">
        <v>2584</v>
      </c>
      <c r="Y117" s="1">
        <v>78</v>
      </c>
      <c r="Z117" s="1" t="s">
        <v>4561</v>
      </c>
      <c r="AA117" s="183">
        <f t="shared" si="6"/>
        <v>38.57505882352941</v>
      </c>
      <c r="AB117" s="183">
        <f t="shared" si="7"/>
        <v>89.550775999999999</v>
      </c>
      <c r="AC117" s="183">
        <f t="shared" si="8"/>
        <v>2.0440588235294119</v>
      </c>
      <c r="AD117" s="183">
        <f t="shared" si="9"/>
        <v>2.1692423999999999</v>
      </c>
      <c r="AE117" s="183">
        <f t="shared" si="10"/>
        <v>1297.5</v>
      </c>
    </row>
    <row r="118" spans="1:31" x14ac:dyDescent="0.2">
      <c r="A118" s="327"/>
      <c r="B118" s="287"/>
      <c r="C118" s="287"/>
      <c r="D118" s="287"/>
      <c r="E118" s="288"/>
      <c r="F118" s="289" t="s">
        <v>3652</v>
      </c>
      <c r="G118" s="288"/>
      <c r="H118" s="288"/>
      <c r="I118" s="288"/>
      <c r="J118" s="288"/>
      <c r="K118" s="288"/>
      <c r="L118" s="288"/>
      <c r="M118" s="288"/>
      <c r="N118" s="288"/>
      <c r="O118" s="288"/>
      <c r="P118" s="288"/>
      <c r="Q118" s="290"/>
      <c r="R118" s="291">
        <f>SUM(R40:R117)</f>
        <v>58.849999999999966</v>
      </c>
      <c r="AA118" s="183"/>
      <c r="AB118" s="183"/>
      <c r="AC118"/>
      <c r="AD118"/>
      <c r="AE118" s="1"/>
    </row>
    <row r="119" spans="1:31" x14ac:dyDescent="0.2">
      <c r="A119" s="466"/>
      <c r="B119" s="316"/>
      <c r="C119" s="316"/>
      <c r="D119" s="317"/>
      <c r="E119" s="519" t="s">
        <v>2616</v>
      </c>
      <c r="F119" s="319"/>
      <c r="G119" s="319"/>
      <c r="H119" s="319"/>
      <c r="I119" s="319"/>
      <c r="J119" s="319"/>
      <c r="K119" s="319"/>
      <c r="L119" s="319"/>
      <c r="M119" s="319"/>
      <c r="N119" s="319"/>
      <c r="O119" s="319"/>
      <c r="P119" s="320"/>
      <c r="Q119" s="1"/>
      <c r="AB119" s="183"/>
      <c r="AD119"/>
    </row>
    <row r="120" spans="1:31" x14ac:dyDescent="0.2">
      <c r="A120" s="172" t="s">
        <v>1486</v>
      </c>
      <c r="B120" s="566" t="s">
        <v>1487</v>
      </c>
      <c r="C120" s="172">
        <v>599</v>
      </c>
      <c r="D120" s="136" t="s">
        <v>1631</v>
      </c>
      <c r="E120" s="567" t="s">
        <v>1488</v>
      </c>
      <c r="F120" s="568">
        <v>136750</v>
      </c>
      <c r="G120" s="567" t="s">
        <v>1192</v>
      </c>
      <c r="H120" s="569">
        <v>129</v>
      </c>
      <c r="I120" s="569">
        <v>1</v>
      </c>
      <c r="J120" s="569">
        <v>1000</v>
      </c>
      <c r="K120" s="569">
        <v>33</v>
      </c>
      <c r="L120" s="570">
        <v>2000</v>
      </c>
      <c r="M120" s="172" t="s">
        <v>1489</v>
      </c>
      <c r="N120" s="325"/>
      <c r="O120" s="172" t="s">
        <v>4493</v>
      </c>
      <c r="P120" s="14" t="s">
        <v>4807</v>
      </c>
      <c r="Q120" s="456">
        <v>41354</v>
      </c>
      <c r="R120" s="1">
        <v>1.35</v>
      </c>
      <c r="S120" s="1">
        <v>92</v>
      </c>
      <c r="V120" s="1">
        <v>17496</v>
      </c>
      <c r="W120" s="1">
        <v>92</v>
      </c>
      <c r="X120" s="1" t="s">
        <v>2584</v>
      </c>
      <c r="AA120" s="183">
        <f t="shared" ref="AA120:AA127" si="11">(K120*100*J120*I120)/17*16*R120/10000*S120/1000</f>
        <v>38.57505882352941</v>
      </c>
      <c r="AB120" s="183">
        <f t="shared" ref="AB120:AB127" si="12">V120/36*35*J120*I120*1.108/10000*W120/1000</f>
        <v>173.393136</v>
      </c>
      <c r="AC120" s="183">
        <f t="shared" ref="AC120:AC127" si="13">(K120*100*J120*I120)/17*R120/10000*U120/1000</f>
        <v>0</v>
      </c>
      <c r="AD120" s="183">
        <f t="shared" ref="AD120:AD127" si="14">V120/36*J120*I120*1.108/10000*Y120/1000</f>
        <v>0</v>
      </c>
      <c r="AE120" s="183">
        <f t="shared" ref="AE120:AE127" si="15">J120*I120*(G120/100)</f>
        <v>1200</v>
      </c>
    </row>
    <row r="121" spans="1:31" x14ac:dyDescent="0.2">
      <c r="A121" s="172"/>
      <c r="B121" s="566">
        <v>43</v>
      </c>
      <c r="C121" s="172">
        <v>599</v>
      </c>
      <c r="D121" s="136" t="s">
        <v>1631</v>
      </c>
      <c r="E121" s="567" t="s">
        <v>1486</v>
      </c>
      <c r="F121" s="568">
        <v>136750</v>
      </c>
      <c r="G121" s="567" t="s">
        <v>1192</v>
      </c>
      <c r="H121" s="569">
        <v>129</v>
      </c>
      <c r="I121" s="569">
        <v>1</v>
      </c>
      <c r="J121" s="569">
        <v>1000</v>
      </c>
      <c r="K121" s="569">
        <v>33</v>
      </c>
      <c r="L121" s="570"/>
      <c r="M121" s="172"/>
      <c r="N121" s="325"/>
      <c r="O121" s="172" t="s">
        <v>4493</v>
      </c>
      <c r="P121" s="14" t="s">
        <v>4807</v>
      </c>
      <c r="Q121" s="456">
        <v>41354</v>
      </c>
      <c r="AA121" s="183"/>
      <c r="AB121" s="183"/>
      <c r="AE121" s="183"/>
    </row>
    <row r="122" spans="1:31" x14ac:dyDescent="0.2">
      <c r="A122" s="172"/>
      <c r="B122" s="566">
        <v>43</v>
      </c>
      <c r="C122" s="172">
        <v>599</v>
      </c>
      <c r="D122" s="136" t="s">
        <v>1634</v>
      </c>
      <c r="E122" s="567" t="s">
        <v>5942</v>
      </c>
      <c r="F122" s="568">
        <v>136750</v>
      </c>
      <c r="G122" s="567" t="s">
        <v>1192</v>
      </c>
      <c r="H122" s="569">
        <v>129</v>
      </c>
      <c r="I122" s="569">
        <v>1</v>
      </c>
      <c r="J122" s="569">
        <v>1000</v>
      </c>
      <c r="K122" s="569">
        <v>33</v>
      </c>
      <c r="L122" s="570"/>
      <c r="M122" s="172"/>
      <c r="N122" s="325"/>
      <c r="O122" s="172" t="s">
        <v>4493</v>
      </c>
      <c r="P122" s="14" t="s">
        <v>4804</v>
      </c>
      <c r="Q122" s="456"/>
      <c r="AA122" s="183"/>
      <c r="AB122" s="183"/>
      <c r="AE122" s="183"/>
    </row>
    <row r="123" spans="1:31" ht="13.5" thickBot="1" x14ac:dyDescent="0.25">
      <c r="A123" s="172" t="s">
        <v>1486</v>
      </c>
      <c r="B123" s="566" t="s">
        <v>1487</v>
      </c>
      <c r="C123" s="172">
        <v>599</v>
      </c>
      <c r="D123" s="136" t="s">
        <v>1637</v>
      </c>
      <c r="E123" s="567" t="s">
        <v>5942</v>
      </c>
      <c r="F123" s="568">
        <v>136750</v>
      </c>
      <c r="G123" s="567" t="s">
        <v>1192</v>
      </c>
      <c r="H123" s="569">
        <v>129</v>
      </c>
      <c r="I123" s="569">
        <v>1</v>
      </c>
      <c r="J123" s="569">
        <v>1000</v>
      </c>
      <c r="K123" s="569">
        <v>33</v>
      </c>
      <c r="L123" s="570">
        <v>2000</v>
      </c>
      <c r="M123" s="172" t="s">
        <v>1489</v>
      </c>
      <c r="N123" s="325"/>
      <c r="O123" s="172" t="s">
        <v>4493</v>
      </c>
      <c r="P123" s="14" t="s">
        <v>4804</v>
      </c>
      <c r="Q123" s="456"/>
      <c r="R123" s="210">
        <v>1.35</v>
      </c>
      <c r="S123" s="1">
        <v>92</v>
      </c>
      <c r="V123" s="1">
        <v>17496</v>
      </c>
      <c r="W123" s="1">
        <v>92</v>
      </c>
      <c r="X123" s="1" t="s">
        <v>2584</v>
      </c>
      <c r="AA123" s="183">
        <f t="shared" si="11"/>
        <v>38.57505882352941</v>
      </c>
      <c r="AB123" s="183">
        <f t="shared" si="12"/>
        <v>173.393136</v>
      </c>
      <c r="AC123" s="183">
        <f t="shared" si="13"/>
        <v>0</v>
      </c>
      <c r="AD123" s="183">
        <f t="shared" si="14"/>
        <v>0</v>
      </c>
      <c r="AE123" s="183">
        <f t="shared" si="15"/>
        <v>1200</v>
      </c>
    </row>
    <row r="124" spans="1:31" x14ac:dyDescent="0.2">
      <c r="A124" s="133" t="s">
        <v>1486</v>
      </c>
      <c r="B124" s="133" t="s">
        <v>1487</v>
      </c>
      <c r="C124" s="136" t="s">
        <v>1490</v>
      </c>
      <c r="D124" s="136" t="s">
        <v>2726</v>
      </c>
      <c r="E124" s="136" t="s">
        <v>1488</v>
      </c>
      <c r="F124" s="133">
        <v>136750</v>
      </c>
      <c r="G124" s="136" t="s">
        <v>1192</v>
      </c>
      <c r="H124" s="133">
        <v>129</v>
      </c>
      <c r="I124" s="135">
        <v>1</v>
      </c>
      <c r="J124" s="133">
        <v>1000</v>
      </c>
      <c r="K124" s="135">
        <v>33</v>
      </c>
      <c r="L124" s="133">
        <v>2000</v>
      </c>
      <c r="M124" s="133" t="s">
        <v>1489</v>
      </c>
      <c r="N124" s="136"/>
      <c r="O124" s="133" t="s">
        <v>4493</v>
      </c>
      <c r="P124" s="133" t="s">
        <v>4804</v>
      </c>
      <c r="Q124" s="166">
        <v>41366</v>
      </c>
      <c r="R124" s="1">
        <v>1.35</v>
      </c>
      <c r="S124" s="1">
        <v>92</v>
      </c>
      <c r="V124" s="1">
        <v>17496</v>
      </c>
      <c r="W124" s="1">
        <v>92</v>
      </c>
      <c r="X124" s="1" t="s">
        <v>2584</v>
      </c>
      <c r="AA124" s="183">
        <f t="shared" si="11"/>
        <v>38.57505882352941</v>
      </c>
      <c r="AB124" s="183">
        <f t="shared" si="12"/>
        <v>173.393136</v>
      </c>
      <c r="AC124" s="183">
        <f t="shared" si="13"/>
        <v>0</v>
      </c>
      <c r="AD124" s="183">
        <f t="shared" si="14"/>
        <v>0</v>
      </c>
      <c r="AE124" s="183">
        <f t="shared" si="15"/>
        <v>1200</v>
      </c>
    </row>
    <row r="125" spans="1:31" x14ac:dyDescent="0.2">
      <c r="A125" s="133" t="s">
        <v>1486</v>
      </c>
      <c r="B125" s="133" t="s">
        <v>1487</v>
      </c>
      <c r="C125" s="136" t="s">
        <v>1490</v>
      </c>
      <c r="D125" s="136" t="s">
        <v>2729</v>
      </c>
      <c r="E125" s="136" t="s">
        <v>1488</v>
      </c>
      <c r="F125" s="133">
        <v>136750</v>
      </c>
      <c r="G125" s="136" t="s">
        <v>1192</v>
      </c>
      <c r="H125" s="133">
        <v>129</v>
      </c>
      <c r="I125" s="135">
        <v>1</v>
      </c>
      <c r="J125" s="133">
        <v>1000</v>
      </c>
      <c r="K125" s="135">
        <v>33</v>
      </c>
      <c r="L125" s="133">
        <v>2000</v>
      </c>
      <c r="M125" s="133" t="s">
        <v>1489</v>
      </c>
      <c r="N125" s="136"/>
      <c r="O125" s="133" t="s">
        <v>4493</v>
      </c>
      <c r="P125" s="133" t="s">
        <v>4804</v>
      </c>
      <c r="Q125" s="166">
        <v>41366</v>
      </c>
      <c r="R125" s="1">
        <v>1.35</v>
      </c>
      <c r="S125" s="1">
        <v>92</v>
      </c>
      <c r="V125" s="1">
        <v>17496</v>
      </c>
      <c r="W125" s="1">
        <v>92</v>
      </c>
      <c r="X125" s="1" t="s">
        <v>2584</v>
      </c>
      <c r="AA125" s="183">
        <f t="shared" si="11"/>
        <v>38.57505882352941</v>
      </c>
      <c r="AB125" s="183">
        <f t="shared" si="12"/>
        <v>173.393136</v>
      </c>
      <c r="AC125" s="183">
        <f t="shared" si="13"/>
        <v>0</v>
      </c>
      <c r="AD125" s="183">
        <f t="shared" si="14"/>
        <v>0</v>
      </c>
      <c r="AE125" s="183">
        <f t="shared" si="15"/>
        <v>1200</v>
      </c>
    </row>
    <row r="126" spans="1:31" x14ac:dyDescent="0.2">
      <c r="A126" s="133" t="s">
        <v>1486</v>
      </c>
      <c r="B126" s="133">
        <v>43</v>
      </c>
      <c r="C126" s="133">
        <v>599</v>
      </c>
      <c r="D126" s="136" t="s">
        <v>1641</v>
      </c>
      <c r="E126" s="136" t="s">
        <v>1488</v>
      </c>
      <c r="F126" s="133">
        <v>136750</v>
      </c>
      <c r="G126" s="136" t="s">
        <v>1192</v>
      </c>
      <c r="H126" s="133">
        <v>129</v>
      </c>
      <c r="I126" s="135">
        <v>1</v>
      </c>
      <c r="J126" s="135">
        <v>445</v>
      </c>
      <c r="K126" s="133">
        <v>33</v>
      </c>
      <c r="L126" s="133">
        <v>2000</v>
      </c>
      <c r="M126" s="133" t="s">
        <v>1489</v>
      </c>
      <c r="N126" s="136"/>
      <c r="O126" s="133" t="s">
        <v>4493</v>
      </c>
      <c r="P126" s="133" t="s">
        <v>4807</v>
      </c>
      <c r="Q126" s="166">
        <v>41380</v>
      </c>
      <c r="R126" s="1">
        <v>1.35</v>
      </c>
      <c r="S126" s="1">
        <v>92</v>
      </c>
      <c r="V126" s="1">
        <v>17496</v>
      </c>
      <c r="W126" s="1">
        <v>92</v>
      </c>
      <c r="X126" s="1" t="s">
        <v>2584</v>
      </c>
      <c r="AA126" s="183">
        <f t="shared" si="11"/>
        <v>17.165901176470591</v>
      </c>
      <c r="AB126" s="183">
        <f t="shared" si="12"/>
        <v>77.159945520000008</v>
      </c>
      <c r="AC126" s="183">
        <f t="shared" si="13"/>
        <v>0</v>
      </c>
      <c r="AD126" s="183">
        <f t="shared" si="14"/>
        <v>0</v>
      </c>
      <c r="AE126" s="183">
        <f t="shared" si="15"/>
        <v>534</v>
      </c>
    </row>
    <row r="127" spans="1:31" ht="13.5" thickBot="1" x14ac:dyDescent="0.25">
      <c r="A127" s="133" t="s">
        <v>1486</v>
      </c>
      <c r="B127" s="133">
        <v>43</v>
      </c>
      <c r="C127" s="133">
        <v>599</v>
      </c>
      <c r="D127" s="136" t="s">
        <v>1642</v>
      </c>
      <c r="E127" s="136" t="s">
        <v>1488</v>
      </c>
      <c r="F127" s="133">
        <v>136750</v>
      </c>
      <c r="G127" s="136" t="s">
        <v>1192</v>
      </c>
      <c r="H127" s="133">
        <v>129</v>
      </c>
      <c r="I127" s="135">
        <v>1</v>
      </c>
      <c r="J127" s="135">
        <v>445</v>
      </c>
      <c r="K127" s="133">
        <v>33</v>
      </c>
      <c r="L127" s="133">
        <v>2000</v>
      </c>
      <c r="M127" s="133" t="s">
        <v>1489</v>
      </c>
      <c r="N127" s="136"/>
      <c r="O127" s="133" t="s">
        <v>4493</v>
      </c>
      <c r="P127" s="133" t="s">
        <v>4807</v>
      </c>
      <c r="Q127" s="166">
        <v>41380</v>
      </c>
      <c r="R127" s="308">
        <v>1.35</v>
      </c>
      <c r="S127" s="1">
        <v>92</v>
      </c>
      <c r="V127" s="1">
        <v>17496</v>
      </c>
      <c r="W127" s="1">
        <v>92</v>
      </c>
      <c r="X127" s="1" t="s">
        <v>2584</v>
      </c>
      <c r="AA127" s="183">
        <f t="shared" si="11"/>
        <v>17.165901176470591</v>
      </c>
      <c r="AB127" s="183">
        <f t="shared" si="12"/>
        <v>77.159945520000008</v>
      </c>
      <c r="AC127" s="183">
        <f t="shared" si="13"/>
        <v>0</v>
      </c>
      <c r="AD127" s="183">
        <f t="shared" si="14"/>
        <v>0</v>
      </c>
      <c r="AE127" s="183">
        <f t="shared" si="15"/>
        <v>534</v>
      </c>
    </row>
    <row r="128" spans="1:31" x14ac:dyDescent="0.2">
      <c r="A128" s="571"/>
      <c r="B128" s="306"/>
      <c r="C128" s="306"/>
      <c r="D128" s="305"/>
      <c r="E128" s="305"/>
      <c r="F128" s="306" t="s">
        <v>1386</v>
      </c>
      <c r="G128" s="305"/>
      <c r="H128" s="306"/>
      <c r="I128" s="572"/>
      <c r="J128" s="572"/>
      <c r="K128" s="306"/>
      <c r="L128" s="306"/>
      <c r="M128" s="306"/>
      <c r="N128" s="305"/>
      <c r="O128" s="306"/>
      <c r="P128" s="306"/>
      <c r="Q128" s="307"/>
      <c r="AA128" s="183"/>
      <c r="AB128" s="183"/>
      <c r="AE128" s="183"/>
    </row>
    <row r="129" spans="1:31" x14ac:dyDescent="0.2">
      <c r="B129" s="133">
        <v>43</v>
      </c>
      <c r="C129" s="136" t="s">
        <v>1491</v>
      </c>
      <c r="D129" s="136" t="s">
        <v>1651</v>
      </c>
      <c r="E129" s="133"/>
      <c r="F129" s="133">
        <v>136900</v>
      </c>
      <c r="G129" s="133">
        <v>162</v>
      </c>
      <c r="H129" s="133">
        <v>172</v>
      </c>
      <c r="I129" s="133">
        <v>1</v>
      </c>
      <c r="J129" s="133">
        <v>903</v>
      </c>
      <c r="K129" s="133">
        <v>33</v>
      </c>
      <c r="L129" s="135"/>
      <c r="M129" s="135"/>
      <c r="N129" s="133"/>
      <c r="O129" s="133" t="s">
        <v>1492</v>
      </c>
      <c r="P129" s="133" t="s">
        <v>4804</v>
      </c>
      <c r="Q129" s="166">
        <v>41400</v>
      </c>
      <c r="R129" s="1">
        <v>1.8</v>
      </c>
      <c r="S129" s="1">
        <v>92</v>
      </c>
      <c r="T129" s="1" t="s">
        <v>4561</v>
      </c>
      <c r="U129" s="1">
        <v>78</v>
      </c>
      <c r="V129" s="1">
        <v>12048</v>
      </c>
      <c r="W129" s="1">
        <v>92</v>
      </c>
      <c r="X129" s="1" t="s">
        <v>2584</v>
      </c>
      <c r="Y129" s="1">
        <v>78</v>
      </c>
      <c r="Z129" s="1" t="s">
        <v>4561</v>
      </c>
      <c r="AA129" s="183">
        <f t="shared" ref="AA129:AA135" si="16">(K129*100*J129*I129)/17*16*R129/10000*S129/1000</f>
        <v>46.444370823529418</v>
      </c>
      <c r="AB129" s="183">
        <f t="shared" ref="AB129:AB135" si="17">V129/36*35*J129*I129*1.108/10000*W129/1000</f>
        <v>107.819134304</v>
      </c>
      <c r="AC129" s="183">
        <f t="shared" ref="AC129:AC135" si="18">(K129*100*J129*I129)/17*R129/10000*U129/1000</f>
        <v>2.4610468235294118</v>
      </c>
      <c r="AD129" s="183">
        <f t="shared" ref="AD129:AD135" si="19">V129/36*J129*I129*1.108/10000*Y129/1000</f>
        <v>2.6117678496000005</v>
      </c>
      <c r="AE129" s="183">
        <f t="shared" ref="AE129:AE135" si="20">J129*I129*(G129/100)</f>
        <v>1462.8600000000001</v>
      </c>
    </row>
    <row r="130" spans="1:31" x14ac:dyDescent="0.2">
      <c r="A130" s="177" t="s">
        <v>1493</v>
      </c>
      <c r="B130" s="177">
        <v>43</v>
      </c>
      <c r="C130" s="179" t="s">
        <v>1491</v>
      </c>
      <c r="D130" s="179" t="s">
        <v>1634</v>
      </c>
      <c r="E130" s="177">
        <v>200025</v>
      </c>
      <c r="F130" s="177">
        <v>133913</v>
      </c>
      <c r="G130" s="177">
        <v>162</v>
      </c>
      <c r="H130" s="177">
        <v>172</v>
      </c>
      <c r="I130" s="177">
        <v>1</v>
      </c>
      <c r="J130" s="177">
        <v>903</v>
      </c>
      <c r="K130" s="177">
        <v>36</v>
      </c>
      <c r="L130" s="177">
        <v>5000</v>
      </c>
      <c r="M130" s="177" t="s">
        <v>1494</v>
      </c>
      <c r="N130" s="177"/>
      <c r="O130" s="177" t="s">
        <v>2722</v>
      </c>
      <c r="P130" s="177" t="s">
        <v>4804</v>
      </c>
      <c r="Q130" s="178">
        <v>41408</v>
      </c>
      <c r="R130" s="1">
        <v>1.8</v>
      </c>
      <c r="S130" s="1">
        <v>92</v>
      </c>
      <c r="T130" s="1" t="s">
        <v>4561</v>
      </c>
      <c r="U130" s="1">
        <v>78</v>
      </c>
      <c r="V130" s="1">
        <v>12048</v>
      </c>
      <c r="W130" s="1">
        <v>92</v>
      </c>
      <c r="X130" s="1" t="s">
        <v>2584</v>
      </c>
      <c r="Y130" s="1">
        <v>78</v>
      </c>
      <c r="Z130" s="1" t="s">
        <v>4561</v>
      </c>
      <c r="AA130" s="183">
        <f t="shared" si="16"/>
        <v>50.666586352941174</v>
      </c>
      <c r="AB130" s="183">
        <f t="shared" si="17"/>
        <v>107.819134304</v>
      </c>
      <c r="AC130" s="183">
        <f t="shared" si="18"/>
        <v>2.6847783529411764</v>
      </c>
      <c r="AD130" s="183">
        <f t="shared" si="19"/>
        <v>2.6117678496000005</v>
      </c>
      <c r="AE130" s="183">
        <f t="shared" si="20"/>
        <v>1462.8600000000001</v>
      </c>
    </row>
    <row r="131" spans="1:31" x14ac:dyDescent="0.2">
      <c r="A131" s="177" t="s">
        <v>1493</v>
      </c>
      <c r="B131" s="177">
        <v>43</v>
      </c>
      <c r="C131" s="179" t="s">
        <v>1491</v>
      </c>
      <c r="D131" s="179" t="s">
        <v>2726</v>
      </c>
      <c r="E131" s="177">
        <v>200025</v>
      </c>
      <c r="F131" s="177">
        <v>133913</v>
      </c>
      <c r="G131" s="177">
        <v>162</v>
      </c>
      <c r="H131" s="177">
        <v>172</v>
      </c>
      <c r="I131" s="177">
        <v>1</v>
      </c>
      <c r="J131" s="177">
        <v>903</v>
      </c>
      <c r="K131" s="177">
        <v>36</v>
      </c>
      <c r="L131" s="177">
        <v>5000</v>
      </c>
      <c r="M131" s="177" t="s">
        <v>1494</v>
      </c>
      <c r="N131" s="177"/>
      <c r="O131" s="177" t="s">
        <v>2722</v>
      </c>
      <c r="P131" s="133" t="s">
        <v>4816</v>
      </c>
      <c r="Q131" s="166">
        <v>41415</v>
      </c>
      <c r="R131" s="1">
        <v>1.8</v>
      </c>
      <c r="S131" s="1">
        <v>92</v>
      </c>
      <c r="T131" s="1" t="s">
        <v>4561</v>
      </c>
      <c r="U131" s="1">
        <v>78</v>
      </c>
      <c r="V131" s="1">
        <v>12048</v>
      </c>
      <c r="W131" s="1">
        <v>92</v>
      </c>
      <c r="X131" s="1" t="s">
        <v>2584</v>
      </c>
      <c r="Y131" s="1">
        <v>78</v>
      </c>
      <c r="Z131" s="1" t="s">
        <v>4561</v>
      </c>
      <c r="AA131" s="183">
        <f t="shared" si="16"/>
        <v>50.666586352941174</v>
      </c>
      <c r="AB131" s="183">
        <f t="shared" si="17"/>
        <v>107.819134304</v>
      </c>
      <c r="AC131" s="183">
        <f t="shared" si="18"/>
        <v>2.6847783529411764</v>
      </c>
      <c r="AD131" s="183">
        <f t="shared" si="19"/>
        <v>2.6117678496000005</v>
      </c>
      <c r="AE131" s="183">
        <f t="shared" si="20"/>
        <v>1462.8600000000001</v>
      </c>
    </row>
    <row r="132" spans="1:31" x14ac:dyDescent="0.2">
      <c r="A132" s="177" t="s">
        <v>1493</v>
      </c>
      <c r="B132" s="177">
        <v>43</v>
      </c>
      <c r="C132" s="179" t="s">
        <v>1491</v>
      </c>
      <c r="D132" s="179" t="s">
        <v>1641</v>
      </c>
      <c r="E132" s="177">
        <v>200025</v>
      </c>
      <c r="F132" s="177">
        <v>133913</v>
      </c>
      <c r="G132" s="177">
        <v>162</v>
      </c>
      <c r="H132" s="177">
        <v>172</v>
      </c>
      <c r="I132" s="177">
        <v>1</v>
      </c>
      <c r="J132" s="177">
        <v>903</v>
      </c>
      <c r="K132" s="177">
        <v>36</v>
      </c>
      <c r="L132" s="177">
        <v>5000</v>
      </c>
      <c r="M132" s="177" t="s">
        <v>1494</v>
      </c>
      <c r="N132" s="177"/>
      <c r="O132" s="177" t="s">
        <v>2722</v>
      </c>
      <c r="P132" s="177" t="s">
        <v>4816</v>
      </c>
      <c r="Q132" s="178">
        <v>41421</v>
      </c>
      <c r="R132" s="1">
        <v>1.8</v>
      </c>
      <c r="S132" s="1">
        <v>92</v>
      </c>
      <c r="T132" s="1" t="s">
        <v>4561</v>
      </c>
      <c r="U132" s="1">
        <v>78</v>
      </c>
      <c r="V132" s="1">
        <v>12048</v>
      </c>
      <c r="W132" s="1">
        <v>92</v>
      </c>
      <c r="X132" s="1" t="s">
        <v>2584</v>
      </c>
      <c r="Y132" s="1">
        <v>78</v>
      </c>
      <c r="Z132" s="1" t="s">
        <v>4561</v>
      </c>
      <c r="AA132" s="183">
        <f t="shared" si="16"/>
        <v>50.666586352941174</v>
      </c>
      <c r="AB132" s="183">
        <f t="shared" si="17"/>
        <v>107.819134304</v>
      </c>
      <c r="AC132" s="183">
        <f t="shared" si="18"/>
        <v>2.6847783529411764</v>
      </c>
      <c r="AD132" s="183">
        <f t="shared" si="19"/>
        <v>2.6117678496000005</v>
      </c>
      <c r="AE132" s="183">
        <f t="shared" si="20"/>
        <v>1462.8600000000001</v>
      </c>
    </row>
    <row r="133" spans="1:31" ht="13.5" thickBot="1" x14ac:dyDescent="0.25">
      <c r="A133" s="177" t="s">
        <v>1493</v>
      </c>
      <c r="B133" s="177">
        <v>43</v>
      </c>
      <c r="C133" s="179" t="s">
        <v>1491</v>
      </c>
      <c r="D133" s="179" t="s">
        <v>3704</v>
      </c>
      <c r="E133" s="177">
        <v>200025</v>
      </c>
      <c r="F133" s="177">
        <v>133913</v>
      </c>
      <c r="G133" s="177">
        <v>162</v>
      </c>
      <c r="H133" s="177">
        <v>172</v>
      </c>
      <c r="I133" s="177">
        <v>1</v>
      </c>
      <c r="J133" s="177">
        <v>903</v>
      </c>
      <c r="K133" s="177">
        <v>36</v>
      </c>
      <c r="L133" s="177">
        <v>5000</v>
      </c>
      <c r="M133" s="177" t="s">
        <v>1494</v>
      </c>
      <c r="N133" s="177"/>
      <c r="O133" s="177" t="s">
        <v>2722</v>
      </c>
      <c r="P133" s="177" t="s">
        <v>4816</v>
      </c>
      <c r="Q133" s="178">
        <v>41424</v>
      </c>
      <c r="R133" s="308">
        <v>1.8</v>
      </c>
      <c r="S133" s="1">
        <v>92</v>
      </c>
      <c r="T133" s="1" t="s">
        <v>4561</v>
      </c>
      <c r="U133" s="1">
        <v>78</v>
      </c>
      <c r="V133" s="1">
        <v>12048</v>
      </c>
      <c r="W133" s="1">
        <v>92</v>
      </c>
      <c r="X133" s="1" t="s">
        <v>2584</v>
      </c>
      <c r="Y133" s="1">
        <v>78</v>
      </c>
      <c r="Z133" s="1" t="s">
        <v>4561</v>
      </c>
      <c r="AA133" s="183">
        <f t="shared" si="16"/>
        <v>50.666586352941174</v>
      </c>
      <c r="AB133" s="183">
        <f t="shared" si="17"/>
        <v>107.819134304</v>
      </c>
      <c r="AC133" s="183">
        <f t="shared" si="18"/>
        <v>2.6847783529411764</v>
      </c>
      <c r="AD133" s="183">
        <f t="shared" si="19"/>
        <v>2.6117678496000005</v>
      </c>
      <c r="AE133" s="183">
        <f t="shared" si="20"/>
        <v>1462.8600000000001</v>
      </c>
    </row>
    <row r="134" spans="1:31" x14ac:dyDescent="0.2">
      <c r="A134" s="177" t="s">
        <v>1493</v>
      </c>
      <c r="B134" s="177">
        <v>43</v>
      </c>
      <c r="C134" s="179" t="s">
        <v>1491</v>
      </c>
      <c r="D134" s="179" t="s">
        <v>1645</v>
      </c>
      <c r="E134" s="177">
        <v>200025</v>
      </c>
      <c r="F134" s="177">
        <v>133913</v>
      </c>
      <c r="G134" s="177">
        <v>162</v>
      </c>
      <c r="H134" s="177">
        <v>172</v>
      </c>
      <c r="I134" s="177">
        <v>1</v>
      </c>
      <c r="J134" s="177">
        <v>903</v>
      </c>
      <c r="K134" s="177">
        <v>36</v>
      </c>
      <c r="L134" s="177">
        <v>5000</v>
      </c>
      <c r="M134" s="177" t="s">
        <v>1494</v>
      </c>
      <c r="N134" s="177"/>
      <c r="O134" s="177" t="s">
        <v>2722</v>
      </c>
      <c r="P134" s="177" t="s">
        <v>4816</v>
      </c>
      <c r="Q134" s="178">
        <v>41430</v>
      </c>
      <c r="R134" s="1">
        <v>1.8</v>
      </c>
      <c r="S134" s="1">
        <v>92</v>
      </c>
      <c r="T134" s="1" t="s">
        <v>4561</v>
      </c>
      <c r="U134" s="1">
        <v>78</v>
      </c>
      <c r="V134" s="1">
        <v>12048</v>
      </c>
      <c r="W134" s="1">
        <v>92</v>
      </c>
      <c r="X134" s="1" t="s">
        <v>2584</v>
      </c>
      <c r="Y134" s="1">
        <v>78</v>
      </c>
      <c r="Z134" s="1" t="s">
        <v>4561</v>
      </c>
      <c r="AA134" s="183">
        <f t="shared" si="16"/>
        <v>50.666586352941174</v>
      </c>
      <c r="AB134" s="183">
        <f t="shared" si="17"/>
        <v>107.819134304</v>
      </c>
      <c r="AC134" s="183">
        <f t="shared" si="18"/>
        <v>2.6847783529411764</v>
      </c>
      <c r="AD134" s="183">
        <f t="shared" si="19"/>
        <v>2.6117678496000005</v>
      </c>
      <c r="AE134" s="183">
        <f t="shared" si="20"/>
        <v>1462.8600000000001</v>
      </c>
    </row>
    <row r="135" spans="1:31" ht="13.5" thickBot="1" x14ac:dyDescent="0.25">
      <c r="A135" s="177" t="s">
        <v>1493</v>
      </c>
      <c r="B135" s="177">
        <v>43</v>
      </c>
      <c r="C135" s="179" t="s">
        <v>1491</v>
      </c>
      <c r="D135" s="179" t="s">
        <v>2447</v>
      </c>
      <c r="E135" s="177">
        <v>200025</v>
      </c>
      <c r="F135" s="177">
        <v>133913</v>
      </c>
      <c r="G135" s="177">
        <v>162</v>
      </c>
      <c r="H135" s="177">
        <v>172</v>
      </c>
      <c r="I135" s="177">
        <v>1</v>
      </c>
      <c r="J135" s="177">
        <v>289</v>
      </c>
      <c r="K135" s="177">
        <v>36</v>
      </c>
      <c r="L135" s="177">
        <v>5000</v>
      </c>
      <c r="M135" s="177" t="s">
        <v>1494</v>
      </c>
      <c r="N135" s="177"/>
      <c r="O135" s="177" t="s">
        <v>2722</v>
      </c>
      <c r="P135" s="177" t="s">
        <v>4807</v>
      </c>
      <c r="Q135" s="178">
        <v>41435</v>
      </c>
      <c r="R135" s="308">
        <v>1.8</v>
      </c>
      <c r="S135" s="1">
        <v>92</v>
      </c>
      <c r="T135" s="1" t="s">
        <v>4561</v>
      </c>
      <c r="U135" s="1">
        <v>78</v>
      </c>
      <c r="V135" s="1">
        <v>12048</v>
      </c>
      <c r="W135" s="1">
        <v>92</v>
      </c>
      <c r="X135" s="1" t="s">
        <v>2584</v>
      </c>
      <c r="Y135" s="1">
        <v>78</v>
      </c>
      <c r="Z135" s="1" t="s">
        <v>4561</v>
      </c>
      <c r="AA135" s="183">
        <f t="shared" si="16"/>
        <v>16.215551999999999</v>
      </c>
      <c r="AB135" s="183">
        <f t="shared" si="17"/>
        <v>34.506899018666672</v>
      </c>
      <c r="AC135" s="183">
        <f t="shared" si="18"/>
        <v>0.85924800000000001</v>
      </c>
      <c r="AD135" s="183">
        <f t="shared" si="19"/>
        <v>0.83588140480000017</v>
      </c>
      <c r="AE135" s="183">
        <f t="shared" si="20"/>
        <v>468.18</v>
      </c>
    </row>
    <row r="136" spans="1:31" x14ac:dyDescent="0.2">
      <c r="A136" s="571"/>
      <c r="B136" s="306"/>
      <c r="C136" s="306"/>
      <c r="D136" s="305"/>
      <c r="E136" s="305"/>
      <c r="F136" s="306" t="s">
        <v>1386</v>
      </c>
      <c r="G136" s="305"/>
      <c r="H136" s="306"/>
      <c r="I136" s="572"/>
      <c r="J136" s="572"/>
      <c r="K136" s="306"/>
      <c r="L136" s="306"/>
      <c r="M136" s="306"/>
      <c r="N136" s="305"/>
      <c r="O136" s="306"/>
      <c r="P136" s="306"/>
      <c r="Q136" s="307"/>
      <c r="AA136" s="183"/>
      <c r="AB136" s="183"/>
      <c r="AE136" s="183"/>
    </row>
    <row r="137" spans="1:31" x14ac:dyDescent="0.2">
      <c r="B137" s="133">
        <v>43</v>
      </c>
      <c r="C137" s="136" t="s">
        <v>5746</v>
      </c>
      <c r="D137" s="136" t="s">
        <v>1651</v>
      </c>
      <c r="E137" s="136"/>
      <c r="F137" s="133">
        <v>136900</v>
      </c>
      <c r="G137" s="136" t="s">
        <v>1648</v>
      </c>
      <c r="H137" s="133">
        <v>173</v>
      </c>
      <c r="I137" s="133">
        <v>1</v>
      </c>
      <c r="J137" s="133">
        <v>902</v>
      </c>
      <c r="K137" s="133">
        <v>33</v>
      </c>
      <c r="L137" s="133"/>
      <c r="M137" s="133" t="s">
        <v>1380</v>
      </c>
      <c r="N137" s="136"/>
      <c r="O137" s="133" t="s">
        <v>2722</v>
      </c>
      <c r="P137" s="133" t="s">
        <v>4816</v>
      </c>
      <c r="Q137" s="166">
        <v>41710</v>
      </c>
      <c r="R137" s="1">
        <v>1.8</v>
      </c>
      <c r="S137" s="1">
        <v>92</v>
      </c>
      <c r="T137" s="1" t="s">
        <v>4561</v>
      </c>
      <c r="U137" s="1">
        <v>78</v>
      </c>
      <c r="V137" s="1">
        <v>12048</v>
      </c>
      <c r="W137" s="1">
        <v>92</v>
      </c>
      <c r="X137" s="1" t="s">
        <v>2584</v>
      </c>
      <c r="Y137" s="1">
        <v>78</v>
      </c>
      <c r="Z137" s="1" t="s">
        <v>4561</v>
      </c>
      <c r="AA137" s="183">
        <f>(K137*100*J137*I137)/17*16*R137/10000*S137/1000</f>
        <v>46.392937411764713</v>
      </c>
      <c r="AB137" s="183">
        <f>V137/36*35*J137*I137*1.108/10000*W137/1000</f>
        <v>107.69973326933336</v>
      </c>
      <c r="AC137" s="183">
        <f>(K137*100*J137*I137)/17*R137/10000*U137/1000</f>
        <v>2.4583214117647061</v>
      </c>
      <c r="AD137" s="183">
        <f>V137/36*J137*I137*1.108/10000*Y137/1000</f>
        <v>2.6088755264000003</v>
      </c>
      <c r="AE137" s="183">
        <f>J137*I137*(G137/100)</f>
        <v>1488.3</v>
      </c>
    </row>
    <row r="138" spans="1:31" ht="13.5" thickBot="1" x14ac:dyDescent="0.25">
      <c r="B138" s="133">
        <v>43</v>
      </c>
      <c r="C138" s="136" t="s">
        <v>5746</v>
      </c>
      <c r="D138" s="136" t="s">
        <v>1634</v>
      </c>
      <c r="E138" s="136"/>
      <c r="F138" s="133">
        <v>136900</v>
      </c>
      <c r="G138" s="136" t="s">
        <v>1648</v>
      </c>
      <c r="H138" s="133">
        <v>173</v>
      </c>
      <c r="I138" s="133">
        <v>1</v>
      </c>
      <c r="J138" s="133">
        <v>903</v>
      </c>
      <c r="K138" s="133">
        <v>33</v>
      </c>
      <c r="L138" s="133"/>
      <c r="M138" s="133" t="s">
        <v>1380</v>
      </c>
      <c r="N138" s="136"/>
      <c r="O138" s="133" t="s">
        <v>2722</v>
      </c>
      <c r="P138" s="133" t="s">
        <v>4807</v>
      </c>
      <c r="Q138" s="166">
        <v>41719</v>
      </c>
      <c r="R138" s="308">
        <v>1.8</v>
      </c>
      <c r="S138" s="1">
        <v>92</v>
      </c>
      <c r="T138" s="1" t="s">
        <v>4561</v>
      </c>
      <c r="U138" s="1">
        <v>78</v>
      </c>
      <c r="V138" s="1">
        <v>12048</v>
      </c>
      <c r="W138" s="1">
        <v>92</v>
      </c>
      <c r="X138" s="1" t="s">
        <v>2584</v>
      </c>
      <c r="Y138" s="1">
        <v>78</v>
      </c>
      <c r="Z138" s="1" t="s">
        <v>4561</v>
      </c>
      <c r="AA138" s="183">
        <f>(K138*100*J138*I138)/17*16*R138/10000*S138/1000</f>
        <v>46.444370823529418</v>
      </c>
      <c r="AB138" s="183">
        <f>V138/36*35*J138*I138*1.108/10000*W138/1000</f>
        <v>107.819134304</v>
      </c>
      <c r="AC138" s="183">
        <f>(K138*100*J138*I138)/17*R138/10000*U138/1000</f>
        <v>2.4610468235294118</v>
      </c>
      <c r="AD138" s="183">
        <f>V138/36*J138*I138*1.108/10000*Y138/1000</f>
        <v>2.6117678496000005</v>
      </c>
      <c r="AE138" s="183">
        <f>J138*I138*(G138/100)</f>
        <v>1489.9499999999998</v>
      </c>
    </row>
    <row r="139" spans="1:31" x14ac:dyDescent="0.2">
      <c r="B139" s="133">
        <v>43</v>
      </c>
      <c r="C139" s="136" t="s">
        <v>5746</v>
      </c>
      <c r="D139" s="136" t="s">
        <v>2726</v>
      </c>
      <c r="E139" s="136"/>
      <c r="F139" s="133">
        <v>136900</v>
      </c>
      <c r="G139" s="136" t="s">
        <v>1648</v>
      </c>
      <c r="H139" s="133">
        <v>173</v>
      </c>
      <c r="I139" s="133">
        <v>1</v>
      </c>
      <c r="J139" s="133">
        <v>903</v>
      </c>
      <c r="K139" s="133">
        <v>33</v>
      </c>
      <c r="L139" s="133"/>
      <c r="M139" s="133" t="s">
        <v>1380</v>
      </c>
      <c r="N139" s="136"/>
      <c r="O139" s="133" t="s">
        <v>2722</v>
      </c>
      <c r="P139" s="133" t="s">
        <v>4807</v>
      </c>
      <c r="Q139" s="166">
        <v>41729</v>
      </c>
      <c r="R139" s="1">
        <v>1.8</v>
      </c>
      <c r="S139" s="1">
        <v>92</v>
      </c>
      <c r="T139" s="1" t="s">
        <v>4561</v>
      </c>
      <c r="U139" s="1">
        <v>78</v>
      </c>
      <c r="V139" s="1">
        <v>12048</v>
      </c>
      <c r="W139" s="1">
        <v>92</v>
      </c>
      <c r="X139" s="1" t="s">
        <v>3766</v>
      </c>
      <c r="Y139" s="1">
        <v>77</v>
      </c>
      <c r="Z139" s="1" t="s">
        <v>4561</v>
      </c>
      <c r="AA139" s="183">
        <f>(K139*100*J139*I139)/17*16*R139/10000*S139/1000</f>
        <v>46.444370823529418</v>
      </c>
      <c r="AB139" s="183">
        <f>V139/36*35*J139*I139*1.108/10000*W139/1000</f>
        <v>107.819134304</v>
      </c>
      <c r="AC139" s="183">
        <f>(K139*100*J139*I139)/17*R139/10000*U139/1000</f>
        <v>2.4610468235294118</v>
      </c>
      <c r="AD139" s="183">
        <f>V139/36*J139*I139*1.108/10000*Y139/1000</f>
        <v>2.5782836464000001</v>
      </c>
      <c r="AE139" s="183">
        <f>J139*I139*(G139/100)</f>
        <v>1489.9499999999998</v>
      </c>
    </row>
    <row r="140" spans="1:31" x14ac:dyDescent="0.2">
      <c r="B140" s="133">
        <v>43</v>
      </c>
      <c r="C140" s="136" t="s">
        <v>5746</v>
      </c>
      <c r="D140" s="136" t="s">
        <v>1641</v>
      </c>
      <c r="E140" s="136"/>
      <c r="F140" s="133">
        <v>136900</v>
      </c>
      <c r="G140" s="136" t="s">
        <v>1648</v>
      </c>
      <c r="H140" s="133">
        <v>173</v>
      </c>
      <c r="I140" s="133">
        <v>1</v>
      </c>
      <c r="J140" s="133">
        <v>903</v>
      </c>
      <c r="K140" s="133">
        <v>33</v>
      </c>
      <c r="L140" s="133"/>
      <c r="M140" s="133" t="s">
        <v>1380</v>
      </c>
      <c r="N140" s="136"/>
      <c r="O140" s="133" t="s">
        <v>2722</v>
      </c>
      <c r="P140" s="133" t="s">
        <v>4807</v>
      </c>
      <c r="Q140" s="166">
        <v>41737</v>
      </c>
      <c r="R140" s="1">
        <v>1.8</v>
      </c>
      <c r="S140" s="1">
        <v>92</v>
      </c>
      <c r="T140" s="1" t="s">
        <v>4561</v>
      </c>
      <c r="U140" s="1">
        <v>78</v>
      </c>
      <c r="V140" s="1">
        <v>12048</v>
      </c>
      <c r="W140" s="1">
        <v>92</v>
      </c>
      <c r="X140" s="1" t="s">
        <v>2584</v>
      </c>
      <c r="Y140" s="1">
        <v>78</v>
      </c>
      <c r="Z140" s="1" t="s">
        <v>4561</v>
      </c>
      <c r="AA140" s="183">
        <f>(K140*100*J140*I140)/17*16*R140/10000*S140/1000</f>
        <v>46.444370823529418</v>
      </c>
      <c r="AB140" s="183">
        <f>V140/36*35*J140*I140*1.108/10000*W140/1000</f>
        <v>107.819134304</v>
      </c>
      <c r="AC140" s="183">
        <f>(K140*100*J140*I140)/17*R140/10000*U140/1000</f>
        <v>2.4610468235294118</v>
      </c>
      <c r="AD140" s="183">
        <f>V140/36*J140*I140*1.108/10000*Y140/1000</f>
        <v>2.6117678496000005</v>
      </c>
      <c r="AE140" s="183">
        <f>J140*I140*(G140/100)</f>
        <v>1489.9499999999998</v>
      </c>
    </row>
    <row r="141" spans="1:31" ht="13.5" thickBot="1" x14ac:dyDescent="0.25">
      <c r="B141" s="133">
        <v>43</v>
      </c>
      <c r="C141" s="136" t="s">
        <v>5746</v>
      </c>
      <c r="D141" s="136" t="s">
        <v>3704</v>
      </c>
      <c r="E141" s="136"/>
      <c r="F141" s="133">
        <v>136900</v>
      </c>
      <c r="G141" s="136" t="s">
        <v>1648</v>
      </c>
      <c r="H141" s="133">
        <v>173</v>
      </c>
      <c r="I141" s="133">
        <v>1</v>
      </c>
      <c r="J141" s="133">
        <v>480</v>
      </c>
      <c r="K141" s="133">
        <v>33</v>
      </c>
      <c r="L141" s="133"/>
      <c r="M141" s="133" t="s">
        <v>1380</v>
      </c>
      <c r="N141" s="136"/>
      <c r="O141" s="133" t="s">
        <v>2722</v>
      </c>
      <c r="P141" s="133" t="s">
        <v>4816</v>
      </c>
      <c r="Q141" s="166">
        <v>41740</v>
      </c>
      <c r="R141" s="308">
        <v>1.8</v>
      </c>
      <c r="S141" s="1">
        <v>92</v>
      </c>
      <c r="T141" s="1" t="s">
        <v>4561</v>
      </c>
      <c r="U141" s="1">
        <v>78</v>
      </c>
      <c r="V141" s="1">
        <v>12048</v>
      </c>
      <c r="W141" s="1">
        <v>92</v>
      </c>
      <c r="X141" s="1" t="s">
        <v>2584</v>
      </c>
      <c r="Y141" s="1">
        <v>78</v>
      </c>
      <c r="Z141" s="1" t="s">
        <v>4561</v>
      </c>
      <c r="AA141" s="183">
        <f>(K141*100*J141*I141)/17*16*R141/10000*S141/1000</f>
        <v>24.688037647058827</v>
      </c>
      <c r="AB141" s="183">
        <f>V141/36*35*J141*I141*1.108/10000*W141/1000</f>
        <v>57.312496639999999</v>
      </c>
      <c r="AC141" s="183">
        <f>(K141*100*J141*I141)/17*R141/10000*U141/1000</f>
        <v>1.3081976470588237</v>
      </c>
      <c r="AD141" s="183">
        <f>V141/36*J141*I141*1.108/10000*Y141/1000</f>
        <v>1.3883151360000001</v>
      </c>
      <c r="AE141" s="183">
        <f>J141*I141*(G141/100)</f>
        <v>792</v>
      </c>
    </row>
    <row r="142" spans="1:31" x14ac:dyDescent="0.2">
      <c r="A142" s="571"/>
      <c r="B142" s="306"/>
      <c r="C142" s="306"/>
      <c r="D142" s="305"/>
      <c r="E142" s="305"/>
      <c r="F142" s="306" t="s">
        <v>1386</v>
      </c>
      <c r="G142" s="305"/>
      <c r="H142" s="306"/>
      <c r="I142" s="572"/>
      <c r="J142" s="572"/>
      <c r="K142" s="306"/>
      <c r="L142" s="306"/>
      <c r="M142" s="306"/>
      <c r="N142" s="305"/>
      <c r="O142" s="306"/>
      <c r="P142" s="306"/>
      <c r="Q142" s="307"/>
      <c r="AA142" s="183"/>
      <c r="AB142" s="183"/>
      <c r="AE142" s="183"/>
    </row>
    <row r="143" spans="1:31" x14ac:dyDescent="0.2">
      <c r="B143" s="133">
        <v>43</v>
      </c>
      <c r="C143" s="136" t="s">
        <v>5911</v>
      </c>
      <c r="D143" s="136" t="s">
        <v>1651</v>
      </c>
      <c r="E143" s="136"/>
      <c r="F143" s="133">
        <v>136900</v>
      </c>
      <c r="G143" s="136" t="s">
        <v>1648</v>
      </c>
      <c r="H143" s="133">
        <v>173</v>
      </c>
      <c r="I143" s="133">
        <v>1</v>
      </c>
      <c r="J143" s="133">
        <v>903</v>
      </c>
      <c r="K143" s="133">
        <v>33</v>
      </c>
      <c r="L143" s="133"/>
      <c r="M143" s="133" t="s">
        <v>1380</v>
      </c>
      <c r="N143" s="136"/>
      <c r="O143" s="133" t="s">
        <v>2722</v>
      </c>
      <c r="P143" s="133" t="s">
        <v>4807</v>
      </c>
      <c r="Q143" s="166">
        <v>41774</v>
      </c>
      <c r="R143" s="1">
        <v>1.8</v>
      </c>
      <c r="S143" s="1">
        <v>92</v>
      </c>
      <c r="T143" s="1" t="s">
        <v>4561</v>
      </c>
      <c r="U143" s="1">
        <v>78</v>
      </c>
      <c r="V143" s="1">
        <v>12048</v>
      </c>
      <c r="W143" s="1">
        <v>92</v>
      </c>
      <c r="X143" s="1" t="s">
        <v>2584</v>
      </c>
      <c r="Y143" s="1">
        <v>78</v>
      </c>
      <c r="Z143" s="1" t="s">
        <v>4561</v>
      </c>
      <c r="AA143" s="183">
        <f t="shared" ref="AA143:AA149" si="21">(K143*100*J143*I143)/17*16*R143/10000*S143/1000</f>
        <v>46.444370823529418</v>
      </c>
      <c r="AB143" s="183">
        <f t="shared" ref="AB143:AB149" si="22">V143/36*35*J143*I143*1.108/10000*W143/1000</f>
        <v>107.819134304</v>
      </c>
      <c r="AC143" s="183">
        <f t="shared" ref="AC143:AC149" si="23">(K143*100*J143*I143)/17*R143/10000*U143/1000</f>
        <v>2.4610468235294118</v>
      </c>
      <c r="AD143" s="183">
        <f t="shared" ref="AD143:AD149" si="24">V143/36*J143*I143*1.108/10000*Y143/1000</f>
        <v>2.6117678496000005</v>
      </c>
      <c r="AE143" s="183">
        <f t="shared" ref="AE143:AE149" si="25">J143*I143*(G143/100)</f>
        <v>1489.9499999999998</v>
      </c>
    </row>
    <row r="144" spans="1:31" ht="13.5" thickBot="1" x14ac:dyDescent="0.25">
      <c r="B144" s="133">
        <v>43</v>
      </c>
      <c r="C144" s="136" t="s">
        <v>5911</v>
      </c>
      <c r="D144" s="136" t="s">
        <v>1634</v>
      </c>
      <c r="E144" s="136"/>
      <c r="F144" s="133">
        <v>136900</v>
      </c>
      <c r="G144" s="136" t="s">
        <v>1648</v>
      </c>
      <c r="H144" s="133">
        <v>173</v>
      </c>
      <c r="I144" s="133">
        <v>1</v>
      </c>
      <c r="J144" s="133">
        <v>902</v>
      </c>
      <c r="K144" s="133">
        <v>33</v>
      </c>
      <c r="L144" s="133"/>
      <c r="M144" s="133" t="s">
        <v>1380</v>
      </c>
      <c r="N144" s="136"/>
      <c r="O144" s="133" t="s">
        <v>2722</v>
      </c>
      <c r="P144" s="133" t="s">
        <v>4816</v>
      </c>
      <c r="Q144" s="166">
        <v>41782</v>
      </c>
      <c r="R144" s="308">
        <v>1.8</v>
      </c>
      <c r="S144" s="1">
        <v>92</v>
      </c>
      <c r="T144" s="1" t="s">
        <v>4561</v>
      </c>
      <c r="U144" s="1">
        <v>78</v>
      </c>
      <c r="V144" s="1">
        <v>12048</v>
      </c>
      <c r="W144" s="1">
        <v>92</v>
      </c>
      <c r="X144" s="1" t="s">
        <v>2584</v>
      </c>
      <c r="Y144" s="1">
        <v>78</v>
      </c>
      <c r="Z144" s="1" t="s">
        <v>4561</v>
      </c>
      <c r="AA144" s="183">
        <f t="shared" si="21"/>
        <v>46.392937411764713</v>
      </c>
      <c r="AB144" s="183">
        <f t="shared" si="22"/>
        <v>107.69973326933336</v>
      </c>
      <c r="AC144" s="183">
        <f t="shared" si="23"/>
        <v>2.4583214117647061</v>
      </c>
      <c r="AD144" s="183">
        <f t="shared" si="24"/>
        <v>2.6088755264000003</v>
      </c>
      <c r="AE144" s="183">
        <f t="shared" si="25"/>
        <v>1488.3</v>
      </c>
    </row>
    <row r="145" spans="1:31" x14ac:dyDescent="0.2">
      <c r="B145" s="133">
        <v>43</v>
      </c>
      <c r="C145" s="136" t="s">
        <v>5911</v>
      </c>
      <c r="D145" s="136" t="s">
        <v>2726</v>
      </c>
      <c r="E145" s="136"/>
      <c r="F145" s="133">
        <v>136900</v>
      </c>
      <c r="G145" s="136" t="s">
        <v>1648</v>
      </c>
      <c r="H145" s="133">
        <v>173</v>
      </c>
      <c r="I145" s="133">
        <v>1</v>
      </c>
      <c r="J145" s="133">
        <v>903</v>
      </c>
      <c r="K145" s="133">
        <v>33</v>
      </c>
      <c r="L145" s="133"/>
      <c r="M145" s="133" t="s">
        <v>1380</v>
      </c>
      <c r="N145" s="136"/>
      <c r="O145" s="133" t="s">
        <v>2722</v>
      </c>
      <c r="P145" s="133" t="s">
        <v>4807</v>
      </c>
      <c r="Q145" s="166">
        <v>41794</v>
      </c>
      <c r="R145" s="1">
        <v>1.8</v>
      </c>
      <c r="S145" s="1">
        <v>92</v>
      </c>
      <c r="T145" s="1" t="s">
        <v>4561</v>
      </c>
      <c r="U145" s="1">
        <v>78</v>
      </c>
      <c r="V145" s="1">
        <v>12048</v>
      </c>
      <c r="W145" s="1">
        <v>92</v>
      </c>
      <c r="X145" s="1" t="s">
        <v>2584</v>
      </c>
      <c r="Y145" s="1">
        <v>78</v>
      </c>
      <c r="Z145" s="1" t="s">
        <v>4561</v>
      </c>
      <c r="AA145" s="183">
        <f t="shared" si="21"/>
        <v>46.444370823529418</v>
      </c>
      <c r="AB145" s="183">
        <f t="shared" si="22"/>
        <v>107.819134304</v>
      </c>
      <c r="AC145" s="183">
        <f t="shared" si="23"/>
        <v>2.4610468235294118</v>
      </c>
      <c r="AD145" s="183">
        <f t="shared" si="24"/>
        <v>2.6117678496000005</v>
      </c>
      <c r="AE145" s="183">
        <f t="shared" si="25"/>
        <v>1489.9499999999998</v>
      </c>
    </row>
    <row r="146" spans="1:31" x14ac:dyDescent="0.2">
      <c r="B146" s="133">
        <v>43</v>
      </c>
      <c r="C146" s="136" t="s">
        <v>5911</v>
      </c>
      <c r="D146" s="136" t="s">
        <v>1641</v>
      </c>
      <c r="E146" s="136" t="s">
        <v>4482</v>
      </c>
      <c r="F146" s="133">
        <v>136900</v>
      </c>
      <c r="G146" s="136" t="s">
        <v>1648</v>
      </c>
      <c r="H146" s="133">
        <v>173</v>
      </c>
      <c r="I146" s="133">
        <v>1</v>
      </c>
      <c r="J146" s="133">
        <v>903</v>
      </c>
      <c r="K146" s="133">
        <v>33</v>
      </c>
      <c r="L146" s="133"/>
      <c r="M146" s="133" t="s">
        <v>1380</v>
      </c>
      <c r="N146" s="136"/>
      <c r="O146" s="133" t="s">
        <v>2722</v>
      </c>
      <c r="P146" s="133" t="s">
        <v>4807</v>
      </c>
      <c r="Q146" s="166">
        <v>41802</v>
      </c>
      <c r="R146" s="1">
        <v>1.8</v>
      </c>
      <c r="S146" s="1">
        <v>92</v>
      </c>
      <c r="T146" s="1" t="s">
        <v>4561</v>
      </c>
      <c r="U146" s="1">
        <v>78</v>
      </c>
      <c r="V146" s="1">
        <v>12048</v>
      </c>
      <c r="W146" s="1">
        <v>92</v>
      </c>
      <c r="X146" s="1" t="s">
        <v>2584</v>
      </c>
      <c r="Y146" s="1">
        <v>78</v>
      </c>
      <c r="Z146" s="1" t="s">
        <v>4561</v>
      </c>
      <c r="AA146" s="183">
        <f t="shared" si="21"/>
        <v>46.444370823529418</v>
      </c>
      <c r="AB146" s="183">
        <f t="shared" si="22"/>
        <v>107.819134304</v>
      </c>
      <c r="AC146" s="183">
        <f t="shared" si="23"/>
        <v>2.4610468235294118</v>
      </c>
      <c r="AD146" s="183">
        <f t="shared" si="24"/>
        <v>2.6117678496000005</v>
      </c>
      <c r="AE146" s="183">
        <f t="shared" si="25"/>
        <v>1489.9499999999998</v>
      </c>
    </row>
    <row r="147" spans="1:31" ht="13.5" thickBot="1" x14ac:dyDescent="0.25">
      <c r="B147" s="133">
        <v>43</v>
      </c>
      <c r="C147" s="136" t="s">
        <v>5911</v>
      </c>
      <c r="D147" s="136" t="s">
        <v>3704</v>
      </c>
      <c r="E147" s="136"/>
      <c r="F147" s="133">
        <v>136900</v>
      </c>
      <c r="G147" s="136" t="s">
        <v>1648</v>
      </c>
      <c r="H147" s="133">
        <v>172</v>
      </c>
      <c r="I147" s="133">
        <v>1</v>
      </c>
      <c r="J147" s="133">
        <v>530</v>
      </c>
      <c r="K147" s="133">
        <v>33</v>
      </c>
      <c r="L147" s="133"/>
      <c r="M147" s="133" t="s">
        <v>1380</v>
      </c>
      <c r="N147" s="136"/>
      <c r="O147" s="133" t="s">
        <v>2722</v>
      </c>
      <c r="P147" s="133" t="s">
        <v>4807</v>
      </c>
      <c r="Q147" s="166">
        <v>41810</v>
      </c>
      <c r="R147" s="308">
        <v>1.8</v>
      </c>
      <c r="S147" s="1">
        <v>92</v>
      </c>
      <c r="T147" s="1" t="s">
        <v>4561</v>
      </c>
      <c r="U147" s="1">
        <v>78</v>
      </c>
      <c r="V147" s="1">
        <v>12048</v>
      </c>
      <c r="W147" s="1">
        <v>92</v>
      </c>
      <c r="X147" s="1" t="s">
        <v>2584</v>
      </c>
      <c r="Y147" s="1">
        <v>78</v>
      </c>
      <c r="Z147" s="1" t="s">
        <v>4561</v>
      </c>
      <c r="AA147" s="183">
        <f t="shared" si="21"/>
        <v>27.259708235294116</v>
      </c>
      <c r="AB147" s="183">
        <f t="shared" si="22"/>
        <v>63.282548373333334</v>
      </c>
      <c r="AC147" s="183">
        <f t="shared" si="23"/>
        <v>1.4444682352941176</v>
      </c>
      <c r="AD147" s="183">
        <f t="shared" si="24"/>
        <v>1.5329312959999999</v>
      </c>
      <c r="AE147" s="183">
        <f t="shared" si="25"/>
        <v>874.5</v>
      </c>
    </row>
    <row r="148" spans="1:31" x14ac:dyDescent="0.2">
      <c r="A148" s="133" t="s">
        <v>6026</v>
      </c>
      <c r="B148" s="133">
        <v>43</v>
      </c>
      <c r="C148" s="136" t="s">
        <v>5911</v>
      </c>
      <c r="D148" s="136" t="s">
        <v>1645</v>
      </c>
      <c r="E148" s="136"/>
      <c r="F148" s="133">
        <v>133950</v>
      </c>
      <c r="G148" s="136" t="s">
        <v>3655</v>
      </c>
      <c r="H148" s="133">
        <v>172</v>
      </c>
      <c r="I148" s="133">
        <v>1</v>
      </c>
      <c r="J148" s="133">
        <v>700</v>
      </c>
      <c r="K148" s="133">
        <v>36</v>
      </c>
      <c r="L148" s="133">
        <v>1100</v>
      </c>
      <c r="M148" s="133" t="s">
        <v>6020</v>
      </c>
      <c r="N148" s="136"/>
      <c r="O148" s="133" t="s">
        <v>4593</v>
      </c>
      <c r="P148" s="133" t="s">
        <v>663</v>
      </c>
      <c r="Q148" s="166">
        <v>41821</v>
      </c>
      <c r="R148" s="1">
        <v>1.8</v>
      </c>
      <c r="S148" s="1">
        <v>92</v>
      </c>
      <c r="V148" s="1">
        <v>12048</v>
      </c>
      <c r="W148" s="1">
        <v>92</v>
      </c>
      <c r="X148" s="1" t="s">
        <v>2584</v>
      </c>
      <c r="Y148" s="1">
        <v>78</v>
      </c>
      <c r="Z148" s="1" t="s">
        <v>4561</v>
      </c>
      <c r="AA148" s="183">
        <f t="shared" si="21"/>
        <v>39.276423529411758</v>
      </c>
      <c r="AB148" s="183">
        <f t="shared" si="22"/>
        <v>83.580724266666678</v>
      </c>
      <c r="AC148" s="183">
        <f t="shared" si="23"/>
        <v>0</v>
      </c>
      <c r="AD148" s="183">
        <f t="shared" si="24"/>
        <v>2.0246262400000004</v>
      </c>
      <c r="AE148" s="183">
        <f t="shared" si="25"/>
        <v>1134</v>
      </c>
    </row>
    <row r="149" spans="1:31" x14ac:dyDescent="0.2">
      <c r="A149" s="133"/>
      <c r="B149" s="133">
        <v>43</v>
      </c>
      <c r="C149" s="136" t="s">
        <v>5911</v>
      </c>
      <c r="D149" s="136" t="s">
        <v>2447</v>
      </c>
      <c r="E149" s="136"/>
      <c r="F149" s="133">
        <v>136900</v>
      </c>
      <c r="G149" s="136" t="s">
        <v>1648</v>
      </c>
      <c r="H149" s="133">
        <v>172</v>
      </c>
      <c r="I149" s="133">
        <v>1</v>
      </c>
      <c r="J149" s="133">
        <v>275</v>
      </c>
      <c r="K149" s="133">
        <v>33</v>
      </c>
      <c r="L149" s="133"/>
      <c r="M149" s="133" t="s">
        <v>1380</v>
      </c>
      <c r="N149" s="136"/>
      <c r="O149" s="133" t="s">
        <v>2722</v>
      </c>
      <c r="P149" s="133" t="s">
        <v>4807</v>
      </c>
      <c r="Q149" s="166">
        <v>41828</v>
      </c>
      <c r="R149" s="1">
        <v>1.8</v>
      </c>
      <c r="S149" s="1">
        <v>92</v>
      </c>
      <c r="T149" s="1" t="s">
        <v>4561</v>
      </c>
      <c r="U149" s="1">
        <v>78</v>
      </c>
      <c r="V149" s="1">
        <v>12048</v>
      </c>
      <c r="W149" s="1">
        <v>92</v>
      </c>
      <c r="X149" s="1" t="s">
        <v>2584</v>
      </c>
      <c r="Y149" s="1">
        <v>78</v>
      </c>
      <c r="Z149" s="1" t="s">
        <v>4561</v>
      </c>
      <c r="AA149" s="183">
        <f t="shared" si="21"/>
        <v>14.144188235294118</v>
      </c>
      <c r="AB149" s="183">
        <f t="shared" si="22"/>
        <v>32.835284533333336</v>
      </c>
      <c r="AC149" s="183">
        <f t="shared" si="23"/>
        <v>0.74948823529411768</v>
      </c>
      <c r="AD149" s="183">
        <f t="shared" si="24"/>
        <v>0.79538888000000008</v>
      </c>
      <c r="AE149" s="183">
        <f t="shared" si="25"/>
        <v>453.75</v>
      </c>
    </row>
    <row r="150" spans="1:31" x14ac:dyDescent="0.2">
      <c r="A150" s="571"/>
      <c r="B150" s="306"/>
      <c r="C150" s="306"/>
      <c r="D150" s="305"/>
      <c r="E150" s="305"/>
      <c r="F150" s="306" t="s">
        <v>1386</v>
      </c>
      <c r="G150" s="305"/>
      <c r="H150" s="306"/>
      <c r="I150" s="572"/>
      <c r="J150" s="572"/>
      <c r="K150" s="306"/>
      <c r="L150" s="306"/>
      <c r="M150" s="306"/>
      <c r="N150" s="305"/>
      <c r="O150" s="306"/>
      <c r="P150" s="306"/>
      <c r="Q150" s="307"/>
      <c r="AA150" s="183"/>
      <c r="AB150" s="183"/>
      <c r="AE150" s="183"/>
    </row>
    <row r="151" spans="1:31" x14ac:dyDescent="0.2">
      <c r="A151" s="133"/>
      <c r="B151" s="133">
        <v>43</v>
      </c>
      <c r="C151" s="136" t="s">
        <v>5989</v>
      </c>
      <c r="D151" s="136" t="s">
        <v>1651</v>
      </c>
      <c r="E151" s="136"/>
      <c r="F151" s="133">
        <v>136900</v>
      </c>
      <c r="G151" s="136"/>
      <c r="H151" s="133">
        <v>172</v>
      </c>
      <c r="I151" s="133">
        <v>1</v>
      </c>
      <c r="J151" s="133">
        <v>903</v>
      </c>
      <c r="K151" s="133">
        <v>33</v>
      </c>
      <c r="L151" s="133"/>
      <c r="M151" s="133" t="s">
        <v>1380</v>
      </c>
      <c r="N151" s="136"/>
      <c r="O151" s="133" t="s">
        <v>2722</v>
      </c>
      <c r="P151" s="133" t="s">
        <v>4807</v>
      </c>
      <c r="Q151" s="166">
        <v>41836</v>
      </c>
      <c r="R151" s="1">
        <v>1.8</v>
      </c>
      <c r="S151" s="1">
        <v>92</v>
      </c>
      <c r="T151" s="1" t="s">
        <v>4561</v>
      </c>
      <c r="U151" s="1">
        <v>78</v>
      </c>
      <c r="V151" s="1">
        <v>12048</v>
      </c>
      <c r="W151" s="1">
        <v>92</v>
      </c>
      <c r="X151" s="1" t="s">
        <v>2584</v>
      </c>
      <c r="Y151" s="1">
        <v>78</v>
      </c>
      <c r="Z151" s="1" t="s">
        <v>4561</v>
      </c>
      <c r="AA151" s="183">
        <f t="shared" ref="AA151:AA160" si="26">(K151*100*J151*I151)/17*16*R151/10000*S151/1000</f>
        <v>46.444370823529418</v>
      </c>
      <c r="AB151" s="183">
        <f t="shared" ref="AB151:AB160" si="27">V151/36*35*J151*I151*1.108/10000*W151/1000</f>
        <v>107.819134304</v>
      </c>
      <c r="AC151" s="183">
        <f t="shared" ref="AC151:AC160" si="28">(K151*100*J151*I151)/17*R151/10000*U151/1000</f>
        <v>2.4610468235294118</v>
      </c>
      <c r="AD151" s="183">
        <f t="shared" ref="AD151:AD160" si="29">V151/36*J151*I151*1.108/10000*Y151/1000</f>
        <v>2.6117678496000005</v>
      </c>
      <c r="AE151" s="183">
        <f t="shared" ref="AE151:AE160" si="30">J151*I151*(G151/100)</f>
        <v>0</v>
      </c>
    </row>
    <row r="152" spans="1:31" x14ac:dyDescent="0.2">
      <c r="A152" s="378"/>
      <c r="B152" s="133">
        <v>43</v>
      </c>
      <c r="C152" s="136" t="s">
        <v>5989</v>
      </c>
      <c r="D152" s="136" t="s">
        <v>1634</v>
      </c>
      <c r="E152" s="136"/>
      <c r="F152" s="133">
        <v>136900</v>
      </c>
      <c r="G152" s="136"/>
      <c r="H152" s="133">
        <v>172</v>
      </c>
      <c r="I152" s="133">
        <v>1</v>
      </c>
      <c r="J152" s="133">
        <v>280</v>
      </c>
      <c r="K152" s="133">
        <v>33</v>
      </c>
      <c r="L152" s="133"/>
      <c r="M152" s="133" t="s">
        <v>1380</v>
      </c>
      <c r="N152" s="136"/>
      <c r="O152" s="133" t="s">
        <v>2722</v>
      </c>
      <c r="P152" s="133" t="s">
        <v>4807</v>
      </c>
      <c r="Q152" s="166">
        <v>41838</v>
      </c>
      <c r="R152" s="1">
        <v>1.8</v>
      </c>
      <c r="S152" s="1">
        <v>92</v>
      </c>
      <c r="T152" s="1" t="s">
        <v>4561</v>
      </c>
      <c r="U152" s="1">
        <v>78</v>
      </c>
      <c r="V152" s="1">
        <v>12048</v>
      </c>
      <c r="W152" s="1">
        <v>92</v>
      </c>
      <c r="X152" s="1" t="s">
        <v>2584</v>
      </c>
      <c r="Y152" s="1">
        <v>78</v>
      </c>
      <c r="Z152" s="1" t="s">
        <v>4561</v>
      </c>
      <c r="AA152" s="183">
        <f t="shared" si="26"/>
        <v>14.401355294117646</v>
      </c>
      <c r="AB152" s="183">
        <f t="shared" si="27"/>
        <v>33.432289706666673</v>
      </c>
      <c r="AC152" s="183">
        <f t="shared" si="28"/>
        <v>0.76311529411764711</v>
      </c>
      <c r="AD152" s="183">
        <f t="shared" si="29"/>
        <v>0.80985049600000014</v>
      </c>
      <c r="AE152" s="183">
        <f t="shared" si="30"/>
        <v>0</v>
      </c>
    </row>
    <row r="153" spans="1:31" ht="13.5" thickBot="1" x14ac:dyDescent="0.25">
      <c r="A153" s="133" t="s">
        <v>6021</v>
      </c>
      <c r="B153" s="133">
        <v>43</v>
      </c>
      <c r="C153" s="136" t="s">
        <v>5989</v>
      </c>
      <c r="D153" s="136" t="s">
        <v>2726</v>
      </c>
      <c r="E153" s="136"/>
      <c r="F153" s="133">
        <v>133913</v>
      </c>
      <c r="G153" s="136"/>
      <c r="H153" s="133">
        <v>173</v>
      </c>
      <c r="I153" s="133">
        <v>1</v>
      </c>
      <c r="J153" s="133">
        <v>600</v>
      </c>
      <c r="K153" s="133">
        <v>36</v>
      </c>
      <c r="L153" s="133"/>
      <c r="M153" s="133" t="s">
        <v>1494</v>
      </c>
      <c r="N153" s="136"/>
      <c r="O153" s="133" t="s">
        <v>2722</v>
      </c>
      <c r="P153" s="133" t="s">
        <v>4816</v>
      </c>
      <c r="Q153" s="166">
        <v>41845</v>
      </c>
      <c r="R153" s="308">
        <v>1.8</v>
      </c>
      <c r="S153" s="1">
        <v>92</v>
      </c>
      <c r="T153" s="1" t="s">
        <v>4561</v>
      </c>
      <c r="U153" s="1">
        <v>78</v>
      </c>
      <c r="V153" s="1">
        <v>12048</v>
      </c>
      <c r="W153" s="1">
        <v>92</v>
      </c>
      <c r="X153" s="1" t="s">
        <v>2584</v>
      </c>
      <c r="Y153" s="1">
        <v>78</v>
      </c>
      <c r="Z153" s="1" t="s">
        <v>4561</v>
      </c>
      <c r="AA153" s="183">
        <f t="shared" si="26"/>
        <v>33.665505882352939</v>
      </c>
      <c r="AB153" s="183">
        <f t="shared" si="27"/>
        <v>71.640620800000008</v>
      </c>
      <c r="AC153" s="183">
        <f t="shared" si="28"/>
        <v>1.7839058823529412</v>
      </c>
      <c r="AD153" s="183">
        <f t="shared" si="29"/>
        <v>1.7353939200000001</v>
      </c>
      <c r="AE153" s="183">
        <f t="shared" si="30"/>
        <v>0</v>
      </c>
    </row>
    <row r="154" spans="1:31" x14ac:dyDescent="0.2">
      <c r="A154" s="133" t="s">
        <v>6212</v>
      </c>
      <c r="B154" s="133">
        <v>43</v>
      </c>
      <c r="C154" s="136" t="s">
        <v>5989</v>
      </c>
      <c r="D154" s="136" t="s">
        <v>1641</v>
      </c>
      <c r="E154" s="136"/>
      <c r="F154" s="133">
        <v>133913</v>
      </c>
      <c r="G154" s="136" t="s">
        <v>1648</v>
      </c>
      <c r="H154" s="133">
        <v>173</v>
      </c>
      <c r="I154" s="133">
        <v>1</v>
      </c>
      <c r="J154" s="133">
        <v>902</v>
      </c>
      <c r="K154" s="133">
        <v>36</v>
      </c>
      <c r="L154" s="133">
        <v>1800</v>
      </c>
      <c r="M154" s="133" t="s">
        <v>5188</v>
      </c>
      <c r="N154" s="136"/>
      <c r="O154" s="133" t="s">
        <v>2722</v>
      </c>
      <c r="P154" s="133" t="s">
        <v>4807</v>
      </c>
      <c r="Q154" s="166">
        <v>41899</v>
      </c>
      <c r="R154" s="1">
        <v>1.8</v>
      </c>
      <c r="S154" s="1">
        <v>92</v>
      </c>
      <c r="T154" s="1" t="s">
        <v>4561</v>
      </c>
      <c r="U154" s="1">
        <v>78</v>
      </c>
      <c r="V154" s="1">
        <v>12048</v>
      </c>
      <c r="W154" s="1">
        <v>92</v>
      </c>
      <c r="X154" s="1" t="s">
        <v>2584</v>
      </c>
      <c r="Y154" s="1">
        <v>78</v>
      </c>
      <c r="Z154" s="1" t="s">
        <v>4561</v>
      </c>
      <c r="AA154" s="183">
        <f t="shared" si="26"/>
        <v>50.610477176470596</v>
      </c>
      <c r="AB154" s="183">
        <f t="shared" si="27"/>
        <v>107.69973326933336</v>
      </c>
      <c r="AC154" s="183">
        <f t="shared" si="28"/>
        <v>2.6818051764705881</v>
      </c>
      <c r="AD154" s="183">
        <f t="shared" si="29"/>
        <v>2.6088755264000003</v>
      </c>
      <c r="AE154" s="183">
        <f t="shared" si="30"/>
        <v>1488.3</v>
      </c>
    </row>
    <row r="155" spans="1:31" ht="13.5" thickBot="1" x14ac:dyDescent="0.25">
      <c r="A155" s="133" t="s">
        <v>6212</v>
      </c>
      <c r="B155" s="133">
        <v>43</v>
      </c>
      <c r="C155" s="136" t="s">
        <v>5989</v>
      </c>
      <c r="D155" s="136" t="s">
        <v>3704</v>
      </c>
      <c r="E155" s="136" t="s">
        <v>4611</v>
      </c>
      <c r="F155" s="133">
        <v>133913</v>
      </c>
      <c r="G155" s="136" t="s">
        <v>1648</v>
      </c>
      <c r="H155" s="133">
        <v>173</v>
      </c>
      <c r="I155" s="133">
        <v>1</v>
      </c>
      <c r="J155" s="133">
        <v>550</v>
      </c>
      <c r="K155" s="133">
        <v>36</v>
      </c>
      <c r="L155" s="133">
        <v>1800</v>
      </c>
      <c r="M155" s="133" t="s">
        <v>5188</v>
      </c>
      <c r="N155" s="136"/>
      <c r="O155" s="133" t="s">
        <v>2722</v>
      </c>
      <c r="P155" s="133" t="s">
        <v>4807</v>
      </c>
      <c r="Q155" s="166">
        <v>41911</v>
      </c>
      <c r="R155" s="308">
        <v>1.8</v>
      </c>
      <c r="S155" s="1">
        <v>92</v>
      </c>
      <c r="T155" s="1" t="s">
        <v>4561</v>
      </c>
      <c r="U155" s="1">
        <v>78</v>
      </c>
      <c r="V155" s="1">
        <v>12048</v>
      </c>
      <c r="W155" s="1">
        <v>92</v>
      </c>
      <c r="X155" s="1" t="s">
        <v>2584</v>
      </c>
      <c r="Y155" s="1">
        <v>78</v>
      </c>
      <c r="Z155" s="1" t="s">
        <v>4561</v>
      </c>
      <c r="AA155" s="183">
        <f t="shared" si="26"/>
        <v>30.860047058823529</v>
      </c>
      <c r="AB155" s="183">
        <f t="shared" si="27"/>
        <v>65.670569066666673</v>
      </c>
      <c r="AC155" s="183">
        <f t="shared" si="28"/>
        <v>1.6352470588235295</v>
      </c>
      <c r="AD155" s="183">
        <f t="shared" si="29"/>
        <v>1.5907777600000002</v>
      </c>
      <c r="AE155" s="183">
        <f t="shared" si="30"/>
        <v>907.5</v>
      </c>
    </row>
    <row r="156" spans="1:31" x14ac:dyDescent="0.2">
      <c r="A156" s="133" t="s">
        <v>6566</v>
      </c>
      <c r="B156" s="133">
        <v>43</v>
      </c>
      <c r="C156" s="136" t="s">
        <v>6499</v>
      </c>
      <c r="D156" s="136" t="s">
        <v>1651</v>
      </c>
      <c r="E156" s="136" t="s">
        <v>4611</v>
      </c>
      <c r="F156" s="133">
        <v>133913</v>
      </c>
      <c r="G156" s="136" t="s">
        <v>3007</v>
      </c>
      <c r="H156" s="133"/>
      <c r="I156" s="133">
        <v>1</v>
      </c>
      <c r="J156" s="133">
        <v>903</v>
      </c>
      <c r="K156" s="133">
        <v>36</v>
      </c>
      <c r="L156" s="133"/>
      <c r="M156" s="133" t="s">
        <v>5188</v>
      </c>
      <c r="N156" s="136"/>
      <c r="O156" s="133" t="s">
        <v>2722</v>
      </c>
      <c r="P156" s="133" t="s">
        <v>663</v>
      </c>
      <c r="Q156" s="166">
        <v>42011</v>
      </c>
      <c r="R156" s="1">
        <v>1.8</v>
      </c>
      <c r="S156" s="1">
        <v>92</v>
      </c>
      <c r="T156" s="1" t="s">
        <v>4561</v>
      </c>
      <c r="U156" s="1">
        <v>78</v>
      </c>
      <c r="V156" s="1">
        <v>12048</v>
      </c>
      <c r="W156" s="1">
        <v>92</v>
      </c>
      <c r="X156" s="1" t="s">
        <v>2584</v>
      </c>
      <c r="Y156" s="1">
        <v>78</v>
      </c>
      <c r="Z156" s="1" t="s">
        <v>4561</v>
      </c>
      <c r="AA156" s="183">
        <f t="shared" si="26"/>
        <v>50.666586352941174</v>
      </c>
      <c r="AB156" s="183">
        <f t="shared" si="27"/>
        <v>107.819134304</v>
      </c>
      <c r="AC156" s="183">
        <f t="shared" si="28"/>
        <v>2.6847783529411764</v>
      </c>
      <c r="AD156" s="183">
        <f t="shared" si="29"/>
        <v>2.6117678496000005</v>
      </c>
      <c r="AE156" s="183">
        <f t="shared" si="30"/>
        <v>1562.19</v>
      </c>
    </row>
    <row r="157" spans="1:31" ht="13.5" thickBot="1" x14ac:dyDescent="0.25">
      <c r="A157" s="133" t="s">
        <v>6566</v>
      </c>
      <c r="B157" s="133">
        <v>43</v>
      </c>
      <c r="C157" s="136" t="s">
        <v>6499</v>
      </c>
      <c r="D157" s="136" t="s">
        <v>1634</v>
      </c>
      <c r="E157" s="136" t="s">
        <v>4611</v>
      </c>
      <c r="F157" s="133">
        <v>133913</v>
      </c>
      <c r="G157" s="136" t="s">
        <v>3007</v>
      </c>
      <c r="H157" s="133">
        <v>173</v>
      </c>
      <c r="I157" s="133">
        <v>1</v>
      </c>
      <c r="J157" s="133">
        <v>902</v>
      </c>
      <c r="K157" s="133">
        <v>36</v>
      </c>
      <c r="L157" s="133">
        <v>2500</v>
      </c>
      <c r="M157" s="133" t="s">
        <v>5188</v>
      </c>
      <c r="N157" s="136"/>
      <c r="O157" s="133" t="s">
        <v>2722</v>
      </c>
      <c r="P157" s="133" t="s">
        <v>4816</v>
      </c>
      <c r="Q157" s="166">
        <v>42023</v>
      </c>
      <c r="R157" s="308">
        <v>1.8</v>
      </c>
      <c r="S157" s="1">
        <v>92</v>
      </c>
      <c r="T157" s="1" t="s">
        <v>4561</v>
      </c>
      <c r="U157" s="1">
        <v>78</v>
      </c>
      <c r="V157" s="1">
        <v>12048</v>
      </c>
      <c r="W157" s="1">
        <v>92</v>
      </c>
      <c r="X157" s="1" t="s">
        <v>2584</v>
      </c>
      <c r="Y157" s="1">
        <v>78</v>
      </c>
      <c r="Z157" s="1" t="s">
        <v>4561</v>
      </c>
      <c r="AA157" s="183">
        <f t="shared" si="26"/>
        <v>50.610477176470596</v>
      </c>
      <c r="AB157" s="183">
        <f t="shared" si="27"/>
        <v>107.69973326933336</v>
      </c>
      <c r="AC157" s="183">
        <f t="shared" si="28"/>
        <v>2.6818051764705881</v>
      </c>
      <c r="AD157" s="183">
        <f t="shared" si="29"/>
        <v>2.6088755264000003</v>
      </c>
      <c r="AE157" s="183">
        <f t="shared" si="30"/>
        <v>1560.46</v>
      </c>
    </row>
    <row r="158" spans="1:31" x14ac:dyDescent="0.2">
      <c r="A158" s="133" t="s">
        <v>6566</v>
      </c>
      <c r="B158" s="133">
        <v>43</v>
      </c>
      <c r="C158" s="136" t="s">
        <v>6499</v>
      </c>
      <c r="D158" s="136" t="s">
        <v>2726</v>
      </c>
      <c r="E158" s="136" t="s">
        <v>4611</v>
      </c>
      <c r="F158" s="133">
        <v>133913</v>
      </c>
      <c r="G158" s="136" t="s">
        <v>3007</v>
      </c>
      <c r="H158" s="133"/>
      <c r="I158" s="133">
        <v>1</v>
      </c>
      <c r="J158" s="133">
        <v>950</v>
      </c>
      <c r="K158" s="133">
        <v>36</v>
      </c>
      <c r="L158" s="133"/>
      <c r="M158" s="133" t="s">
        <v>5188</v>
      </c>
      <c r="N158" s="136"/>
      <c r="O158" s="133" t="s">
        <v>2722</v>
      </c>
      <c r="P158" s="133" t="s">
        <v>4816</v>
      </c>
      <c r="Q158" s="166">
        <v>42037</v>
      </c>
      <c r="R158" s="1">
        <v>1.8</v>
      </c>
      <c r="S158" s="1">
        <v>92</v>
      </c>
      <c r="T158" s="1" t="s">
        <v>4561</v>
      </c>
      <c r="U158" s="1">
        <v>78</v>
      </c>
      <c r="V158" s="1">
        <v>12048</v>
      </c>
      <c r="W158" s="1">
        <v>92</v>
      </c>
      <c r="X158" s="1" t="s">
        <v>2584</v>
      </c>
      <c r="Y158" s="1">
        <v>78</v>
      </c>
      <c r="Z158" s="1" t="s">
        <v>4561</v>
      </c>
      <c r="AA158" s="183">
        <f t="shared" si="26"/>
        <v>53.303717647058825</v>
      </c>
      <c r="AB158" s="183">
        <f t="shared" si="27"/>
        <v>113.43098293333337</v>
      </c>
      <c r="AC158" s="183">
        <f t="shared" si="28"/>
        <v>2.8245176470588236</v>
      </c>
      <c r="AD158" s="183">
        <f t="shared" si="29"/>
        <v>2.7477070400000003</v>
      </c>
      <c r="AE158" s="183">
        <f t="shared" si="30"/>
        <v>1643.5</v>
      </c>
    </row>
    <row r="159" spans="1:31" x14ac:dyDescent="0.2">
      <c r="A159" s="133" t="s">
        <v>6711</v>
      </c>
      <c r="B159" s="133">
        <v>43</v>
      </c>
      <c r="C159" s="136" t="s">
        <v>6499</v>
      </c>
      <c r="D159" s="136" t="s">
        <v>1641</v>
      </c>
      <c r="E159" s="136" t="s">
        <v>4607</v>
      </c>
      <c r="F159" s="133">
        <v>133913</v>
      </c>
      <c r="G159" s="136" t="s">
        <v>3655</v>
      </c>
      <c r="H159" s="133">
        <v>172</v>
      </c>
      <c r="I159" s="133">
        <v>1</v>
      </c>
      <c r="J159" s="133">
        <v>920</v>
      </c>
      <c r="K159" s="133">
        <v>36</v>
      </c>
      <c r="L159" s="133">
        <v>5500</v>
      </c>
      <c r="M159" s="133" t="s">
        <v>1494</v>
      </c>
      <c r="N159" s="136" t="s">
        <v>5130</v>
      </c>
      <c r="O159" s="133" t="s">
        <v>6622</v>
      </c>
      <c r="P159" s="133" t="s">
        <v>4816</v>
      </c>
      <c r="Q159" s="166">
        <v>42052</v>
      </c>
      <c r="R159" s="1">
        <v>1.8</v>
      </c>
      <c r="S159" s="1">
        <v>92</v>
      </c>
      <c r="T159" s="1" t="s">
        <v>4561</v>
      </c>
      <c r="U159" s="1">
        <v>78</v>
      </c>
      <c r="V159" s="1">
        <v>12048</v>
      </c>
      <c r="W159" s="1">
        <v>92</v>
      </c>
      <c r="X159" s="1" t="s">
        <v>2584</v>
      </c>
      <c r="Y159" s="1">
        <v>78</v>
      </c>
      <c r="Z159" s="1" t="s">
        <v>4561</v>
      </c>
      <c r="AA159" s="183">
        <f t="shared" si="26"/>
        <v>51.620442352941176</v>
      </c>
      <c r="AB159" s="183">
        <f t="shared" si="27"/>
        <v>109.84895189333336</v>
      </c>
      <c r="AC159" s="183">
        <f t="shared" si="28"/>
        <v>2.7353223529411763</v>
      </c>
      <c r="AD159" s="183">
        <f t="shared" si="29"/>
        <v>2.6609373440000006</v>
      </c>
      <c r="AE159" s="183">
        <f t="shared" si="30"/>
        <v>1490.4</v>
      </c>
    </row>
    <row r="160" spans="1:31" ht="13.5" thickBot="1" x14ac:dyDescent="0.25">
      <c r="A160" s="133" t="s">
        <v>6711</v>
      </c>
      <c r="B160" s="133">
        <v>43</v>
      </c>
      <c r="C160" s="136" t="s">
        <v>6499</v>
      </c>
      <c r="D160" s="136" t="s">
        <v>3704</v>
      </c>
      <c r="E160" s="136" t="s">
        <v>4607</v>
      </c>
      <c r="F160" s="133">
        <v>133913</v>
      </c>
      <c r="G160" s="136" t="s">
        <v>3655</v>
      </c>
      <c r="H160" s="133">
        <v>172</v>
      </c>
      <c r="I160" s="133">
        <v>1</v>
      </c>
      <c r="J160" s="133">
        <v>516</v>
      </c>
      <c r="K160" s="133">
        <v>36</v>
      </c>
      <c r="L160" s="133">
        <v>5500</v>
      </c>
      <c r="M160" s="133" t="s">
        <v>1494</v>
      </c>
      <c r="N160" s="136" t="s">
        <v>5130</v>
      </c>
      <c r="O160" s="133" t="s">
        <v>6622</v>
      </c>
      <c r="P160" s="133" t="s">
        <v>2277</v>
      </c>
      <c r="Q160" s="166">
        <v>42061</v>
      </c>
      <c r="R160" s="308">
        <v>1.8</v>
      </c>
      <c r="S160" s="1">
        <v>92</v>
      </c>
      <c r="T160" s="1" t="s">
        <v>4561</v>
      </c>
      <c r="U160" s="1">
        <v>78</v>
      </c>
      <c r="V160" s="1">
        <v>12048</v>
      </c>
      <c r="W160" s="1">
        <v>92</v>
      </c>
      <c r="X160" s="1" t="s">
        <v>2584</v>
      </c>
      <c r="Y160" s="1">
        <v>78</v>
      </c>
      <c r="Z160" s="1" t="s">
        <v>4561</v>
      </c>
      <c r="AA160" s="183">
        <f t="shared" si="26"/>
        <v>28.952335058823525</v>
      </c>
      <c r="AB160" s="183">
        <f t="shared" si="27"/>
        <v>61.610933887999998</v>
      </c>
      <c r="AC160" s="183">
        <f t="shared" si="28"/>
        <v>1.5341590588235292</v>
      </c>
      <c r="AD160" s="183">
        <f t="shared" si="29"/>
        <v>1.4924387712</v>
      </c>
      <c r="AE160" s="183">
        <f t="shared" si="30"/>
        <v>835.92000000000007</v>
      </c>
    </row>
    <row r="161" spans="1:31" x14ac:dyDescent="0.2">
      <c r="A161" s="7246" t="s">
        <v>1386</v>
      </c>
      <c r="B161" s="7246"/>
      <c r="C161" s="7246"/>
      <c r="D161" s="7246"/>
      <c r="E161" s="7246"/>
      <c r="F161" s="7246"/>
      <c r="G161" s="7246"/>
      <c r="H161" s="7246"/>
      <c r="I161" s="7246"/>
      <c r="J161" s="7246"/>
      <c r="K161" s="7246"/>
      <c r="L161" s="7246"/>
      <c r="M161" s="7246"/>
      <c r="N161" s="7246"/>
      <c r="O161" s="7246"/>
      <c r="P161" s="7246"/>
      <c r="Q161" s="7247"/>
    </row>
    <row r="162" spans="1:31" x14ac:dyDescent="0.2">
      <c r="A162" s="133" t="s">
        <v>6711</v>
      </c>
      <c r="B162" s="133">
        <v>43</v>
      </c>
      <c r="C162" s="136" t="s">
        <v>6806</v>
      </c>
      <c r="D162" s="136" t="s">
        <v>1651</v>
      </c>
      <c r="E162" s="136" t="s">
        <v>4607</v>
      </c>
      <c r="F162" s="133">
        <v>133913</v>
      </c>
      <c r="G162" s="136" t="s">
        <v>3655</v>
      </c>
      <c r="H162" s="133">
        <v>173</v>
      </c>
      <c r="I162" s="133">
        <v>1</v>
      </c>
      <c r="J162" s="133">
        <v>920</v>
      </c>
      <c r="K162" s="133">
        <v>36</v>
      </c>
      <c r="L162" s="133"/>
      <c r="M162" s="133" t="s">
        <v>1494</v>
      </c>
      <c r="N162" s="136"/>
      <c r="O162" s="133" t="s">
        <v>2597</v>
      </c>
      <c r="P162" s="133" t="s">
        <v>4816</v>
      </c>
      <c r="Q162" s="166">
        <v>42079</v>
      </c>
      <c r="R162" s="1">
        <v>1.8</v>
      </c>
      <c r="S162" s="1">
        <v>92</v>
      </c>
      <c r="T162" s="1" t="s">
        <v>4561</v>
      </c>
      <c r="U162" s="1">
        <v>78</v>
      </c>
      <c r="V162" s="1">
        <v>12048</v>
      </c>
      <c r="W162" s="1">
        <v>92</v>
      </c>
      <c r="X162" s="1" t="s">
        <v>2584</v>
      </c>
      <c r="Y162" s="1">
        <v>78</v>
      </c>
      <c r="Z162" s="1" t="s">
        <v>4561</v>
      </c>
      <c r="AA162" s="183">
        <f>(K162*100*J162*I162)/17*16*R162/10000*S162/1000</f>
        <v>51.620442352941176</v>
      </c>
      <c r="AB162" s="183">
        <f>V162/36*35*J162*I162*1.108/10000*W162/1000</f>
        <v>109.84895189333336</v>
      </c>
      <c r="AC162" s="183">
        <f>(K162*100*J162*I162)/17*R162/10000*U162/1000</f>
        <v>2.7353223529411763</v>
      </c>
      <c r="AD162" s="183">
        <f>V162/36*J162*I162*1.108/10000*Y162/1000</f>
        <v>2.6609373440000006</v>
      </c>
      <c r="AE162" s="183">
        <f>J162*I162*(G162/100)</f>
        <v>1490.4</v>
      </c>
    </row>
    <row r="163" spans="1:31" ht="13.5" thickBot="1" x14ac:dyDescent="0.25">
      <c r="A163" s="133" t="s">
        <v>6711</v>
      </c>
      <c r="B163" s="133">
        <v>43</v>
      </c>
      <c r="C163" s="136" t="s">
        <v>6806</v>
      </c>
      <c r="D163" s="136" t="s">
        <v>1634</v>
      </c>
      <c r="E163" s="136" t="s">
        <v>4607</v>
      </c>
      <c r="F163" s="133">
        <v>133913</v>
      </c>
      <c r="G163" s="136" t="s">
        <v>3655</v>
      </c>
      <c r="H163" s="133">
        <v>173</v>
      </c>
      <c r="I163" s="133">
        <v>1</v>
      </c>
      <c r="J163" s="133">
        <v>602</v>
      </c>
      <c r="K163" s="133">
        <v>36</v>
      </c>
      <c r="L163" s="133"/>
      <c r="M163" s="133" t="s">
        <v>1494</v>
      </c>
      <c r="N163" s="136"/>
      <c r="O163" s="133" t="s">
        <v>2597</v>
      </c>
      <c r="P163" s="133" t="s">
        <v>2277</v>
      </c>
      <c r="Q163" s="166">
        <v>42087</v>
      </c>
      <c r="R163" s="308">
        <v>1.8</v>
      </c>
      <c r="S163" s="1">
        <v>92</v>
      </c>
      <c r="T163" s="1" t="s">
        <v>4561</v>
      </c>
      <c r="U163" s="1">
        <v>78</v>
      </c>
      <c r="V163" s="1">
        <v>12048</v>
      </c>
      <c r="W163" s="1">
        <v>92</v>
      </c>
      <c r="X163" s="1" t="s">
        <v>2584</v>
      </c>
      <c r="Y163" s="1">
        <v>78</v>
      </c>
      <c r="Z163" s="1" t="s">
        <v>4561</v>
      </c>
      <c r="AA163" s="183">
        <f>(K163*100*J163*I163)/17*16*R163/10000*S163/1000</f>
        <v>33.777724235294116</v>
      </c>
      <c r="AB163" s="183">
        <f>V163/36*35*J163*I163*1.108/10000*W163/1000</f>
        <v>71.879422869333339</v>
      </c>
      <c r="AC163" s="183">
        <f>(K163*100*J163*I163)/17*R163/10000*U163/1000</f>
        <v>1.7898522352941177</v>
      </c>
      <c r="AD163" s="183">
        <f>V163/36*J163*I163*1.108/10000*Y163/1000</f>
        <v>1.7411785664000003</v>
      </c>
      <c r="AE163" s="183">
        <f>J163*I163*(G163/100)</f>
        <v>975.24</v>
      </c>
    </row>
    <row r="164" spans="1:31" x14ac:dyDescent="0.2">
      <c r="A164" s="133" t="s">
        <v>6711</v>
      </c>
      <c r="B164" s="133">
        <v>43</v>
      </c>
      <c r="C164" s="136" t="s">
        <v>6806</v>
      </c>
      <c r="D164" s="136" t="s">
        <v>2726</v>
      </c>
      <c r="E164" s="136" t="s">
        <v>4607</v>
      </c>
      <c r="F164" s="133">
        <v>133913</v>
      </c>
      <c r="G164" s="136" t="s">
        <v>3655</v>
      </c>
      <c r="H164" s="133">
        <v>173</v>
      </c>
      <c r="I164" s="133">
        <v>1</v>
      </c>
      <c r="J164" s="133">
        <v>1202</v>
      </c>
      <c r="K164" s="133">
        <v>36</v>
      </c>
      <c r="L164" s="133"/>
      <c r="M164" s="133" t="s">
        <v>1494</v>
      </c>
      <c r="N164" s="136"/>
      <c r="O164" s="133" t="s">
        <v>2597</v>
      </c>
      <c r="P164" s="133" t="s">
        <v>663</v>
      </c>
      <c r="Q164" s="166">
        <v>42105</v>
      </c>
      <c r="R164" s="1">
        <v>1.8</v>
      </c>
      <c r="S164" s="1">
        <v>92</v>
      </c>
      <c r="T164" s="1" t="s">
        <v>4561</v>
      </c>
      <c r="U164" s="1">
        <v>78</v>
      </c>
      <c r="V164" s="1">
        <v>12048</v>
      </c>
      <c r="W164" s="1">
        <v>92</v>
      </c>
      <c r="X164" s="1" t="s">
        <v>2584</v>
      </c>
      <c r="Y164" s="1">
        <v>78</v>
      </c>
      <c r="Z164" s="1" t="s">
        <v>4561</v>
      </c>
      <c r="AA164" s="183">
        <f>(K164*100*J164*I164)/17*16*R164/10000*S164/1000</f>
        <v>67.443230117647047</v>
      </c>
      <c r="AB164" s="183">
        <f>V164/36*35*J164*I164*1.108/10000*W164/1000</f>
        <v>143.52004366933335</v>
      </c>
      <c r="AC164" s="183">
        <f>(K164*100*J164*I164)/17*R164/10000*U164/1000</f>
        <v>3.5737581176470585</v>
      </c>
      <c r="AD164" s="183">
        <f>V164/36*J164*I164*1.108/10000*Y164/1000</f>
        <v>3.4765724864000007</v>
      </c>
      <c r="AE164" s="183">
        <f>J164*I164*(G164/100)</f>
        <v>1947.2400000000002</v>
      </c>
    </row>
    <row r="165" spans="1:31" ht="13.5" thickBot="1" x14ac:dyDescent="0.25">
      <c r="A165" s="133" t="s">
        <v>6711</v>
      </c>
      <c r="B165" s="133">
        <v>43</v>
      </c>
      <c r="C165" s="136" t="s">
        <v>6806</v>
      </c>
      <c r="D165" s="136" t="s">
        <v>1641</v>
      </c>
      <c r="E165" s="136" t="s">
        <v>4607</v>
      </c>
      <c r="F165" s="133">
        <v>133913</v>
      </c>
      <c r="G165" s="136" t="s">
        <v>3655</v>
      </c>
      <c r="H165" s="133">
        <v>173</v>
      </c>
      <c r="I165" s="133">
        <v>1</v>
      </c>
      <c r="J165" s="133">
        <v>747</v>
      </c>
      <c r="K165" s="133">
        <v>36</v>
      </c>
      <c r="L165" s="133"/>
      <c r="M165" s="133" t="s">
        <v>1494</v>
      </c>
      <c r="N165" s="136"/>
      <c r="O165" s="133" t="s">
        <v>2597</v>
      </c>
      <c r="P165" s="133" t="s">
        <v>4816</v>
      </c>
      <c r="Q165" s="166">
        <v>42121</v>
      </c>
      <c r="R165" s="308">
        <v>1.8</v>
      </c>
      <c r="S165" s="1">
        <v>92</v>
      </c>
      <c r="T165" s="1" t="s">
        <v>4561</v>
      </c>
      <c r="U165" s="1">
        <v>78</v>
      </c>
      <c r="V165" s="1">
        <v>12048</v>
      </c>
      <c r="W165" s="1">
        <v>92</v>
      </c>
      <c r="X165" s="1" t="s">
        <v>2584</v>
      </c>
      <c r="Y165" s="1">
        <v>78</v>
      </c>
      <c r="Z165" s="1" t="s">
        <v>4561</v>
      </c>
      <c r="AA165" s="183">
        <f>(K165*100*J165*I165)/17*16*R165/10000*S165/1000</f>
        <v>41.913554823529417</v>
      </c>
      <c r="AB165" s="183">
        <f>V165/36*35*J165*I165*1.108/10000*W165/1000</f>
        <v>89.192572896000001</v>
      </c>
      <c r="AC165" s="183">
        <f>(K165*100*J165*I165)/17*R165/10000*U165/1000</f>
        <v>2.2209628235294123</v>
      </c>
      <c r="AD165" s="183">
        <f>V165/36*J165*I165*1.108/10000*Y165/1000</f>
        <v>2.1605654304000006</v>
      </c>
      <c r="AE165" s="183">
        <f>J165*I165*(G165/100)</f>
        <v>1210.1400000000001</v>
      </c>
    </row>
    <row r="166" spans="1:31" x14ac:dyDescent="0.2">
      <c r="A166" s="7246" t="s">
        <v>1386</v>
      </c>
      <c r="B166" s="7246"/>
      <c r="C166" s="7246"/>
      <c r="D166" s="7246"/>
      <c r="E166" s="7246"/>
      <c r="F166" s="7246"/>
      <c r="G166" s="7246"/>
      <c r="H166" s="7246"/>
      <c r="I166" s="7246"/>
      <c r="J166" s="7246"/>
      <c r="K166" s="7246"/>
      <c r="L166" s="7246"/>
      <c r="M166" s="7246"/>
      <c r="N166" s="7246"/>
      <c r="O166" s="7246"/>
      <c r="P166" s="7246"/>
      <c r="Q166" s="7247"/>
    </row>
    <row r="167" spans="1:31" x14ac:dyDescent="0.2">
      <c r="A167" s="133" t="s">
        <v>6711</v>
      </c>
      <c r="B167" s="133">
        <v>43</v>
      </c>
      <c r="C167" s="136" t="s">
        <v>6922</v>
      </c>
      <c r="D167" s="136" t="s">
        <v>1651</v>
      </c>
      <c r="E167" s="136" t="s">
        <v>4607</v>
      </c>
      <c r="F167" s="133">
        <v>133913</v>
      </c>
      <c r="G167" s="136" t="s">
        <v>3655</v>
      </c>
      <c r="H167" s="133">
        <v>173</v>
      </c>
      <c r="I167" s="133">
        <v>1</v>
      </c>
      <c r="J167" s="133">
        <v>900</v>
      </c>
      <c r="K167" s="133">
        <v>36</v>
      </c>
      <c r="L167" s="133"/>
      <c r="M167" s="133" t="s">
        <v>1494</v>
      </c>
      <c r="N167" s="136"/>
      <c r="O167" s="133" t="s">
        <v>2597</v>
      </c>
      <c r="P167" s="133" t="s">
        <v>2277</v>
      </c>
      <c r="Q167" s="166">
        <v>42136</v>
      </c>
      <c r="R167" s="1">
        <v>1.8</v>
      </c>
      <c r="S167" s="1">
        <v>92</v>
      </c>
      <c r="T167" s="1" t="s">
        <v>4561</v>
      </c>
      <c r="U167" s="1">
        <v>78</v>
      </c>
      <c r="V167" s="1">
        <v>12048</v>
      </c>
      <c r="W167" s="1">
        <v>92</v>
      </c>
      <c r="X167" s="1" t="s">
        <v>2584</v>
      </c>
      <c r="Y167" s="1">
        <v>78</v>
      </c>
      <c r="Z167" s="1" t="s">
        <v>4561</v>
      </c>
      <c r="AA167" s="183">
        <f t="shared" ref="AA167:AA172" si="31">(K167*100*J167*I167)/17*16*R167/10000*S167/1000</f>
        <v>50.498258823529426</v>
      </c>
      <c r="AB167" s="183">
        <f t="shared" ref="AB167:AB172" si="32">V167/36*35*J167*I167*1.108/10000*W167/1000</f>
        <v>107.46093120000002</v>
      </c>
      <c r="AC167" s="183">
        <f t="shared" ref="AC167:AC172" si="33">(K167*100*J167*I167)/17*R167/10000*U167/1000</f>
        <v>2.6758588235294125</v>
      </c>
      <c r="AD167" s="183">
        <f t="shared" ref="AD167:AD172" si="34">V167/36*J167*I167*1.108/10000*Y167/1000</f>
        <v>2.6030908800000008</v>
      </c>
      <c r="AE167" s="183">
        <f t="shared" ref="AE167:AE172" si="35">J167*I167*(G167/100)</f>
        <v>1458</v>
      </c>
    </row>
    <row r="168" spans="1:31" x14ac:dyDescent="0.2">
      <c r="A168" s="133" t="s">
        <v>6711</v>
      </c>
      <c r="B168" s="133">
        <v>43</v>
      </c>
      <c r="C168" s="136" t="s">
        <v>6922</v>
      </c>
      <c r="D168" s="136" t="s">
        <v>1634</v>
      </c>
      <c r="E168" s="136" t="s">
        <v>4607</v>
      </c>
      <c r="F168" s="133">
        <v>133913</v>
      </c>
      <c r="G168" s="136" t="s">
        <v>3655</v>
      </c>
      <c r="H168" s="133">
        <v>173</v>
      </c>
      <c r="I168" s="133">
        <v>1</v>
      </c>
      <c r="J168" s="133">
        <v>1400</v>
      </c>
      <c r="K168" s="133">
        <v>36</v>
      </c>
      <c r="L168" s="133"/>
      <c r="M168" s="133" t="s">
        <v>1494</v>
      </c>
      <c r="N168" s="136"/>
      <c r="O168" s="133" t="s">
        <v>2597</v>
      </c>
      <c r="P168" s="133" t="s">
        <v>4816</v>
      </c>
      <c r="Q168" s="166">
        <v>42127</v>
      </c>
      <c r="R168" s="1">
        <v>1.8</v>
      </c>
      <c r="S168" s="1">
        <v>92</v>
      </c>
      <c r="T168" s="1" t="s">
        <v>4561</v>
      </c>
      <c r="U168" s="1">
        <v>78</v>
      </c>
      <c r="V168" s="1">
        <v>12048</v>
      </c>
      <c r="W168" s="1">
        <v>92</v>
      </c>
      <c r="X168" s="1" t="s">
        <v>2584</v>
      </c>
      <c r="Y168" s="1">
        <v>78</v>
      </c>
      <c r="Z168" s="1" t="s">
        <v>4561</v>
      </c>
      <c r="AA168" s="183">
        <f t="shared" si="31"/>
        <v>78.552847058823517</v>
      </c>
      <c r="AB168" s="183">
        <f t="shared" si="32"/>
        <v>167.16144853333336</v>
      </c>
      <c r="AC168" s="183">
        <f t="shared" si="33"/>
        <v>4.1624470588235294</v>
      </c>
      <c r="AD168" s="183">
        <f t="shared" si="34"/>
        <v>4.0492524800000007</v>
      </c>
      <c r="AE168" s="183">
        <f t="shared" si="35"/>
        <v>2268</v>
      </c>
    </row>
    <row r="169" spans="1:31" ht="13.5" thickBot="1" x14ac:dyDescent="0.25">
      <c r="A169" s="133" t="s">
        <v>6711</v>
      </c>
      <c r="B169" s="133">
        <v>43</v>
      </c>
      <c r="C169" s="136" t="s">
        <v>6922</v>
      </c>
      <c r="D169" s="136" t="s">
        <v>2726</v>
      </c>
      <c r="E169" s="136" t="s">
        <v>4607</v>
      </c>
      <c r="F169" s="133">
        <v>133913</v>
      </c>
      <c r="G169" s="136" t="s">
        <v>3655</v>
      </c>
      <c r="H169" s="133">
        <v>173</v>
      </c>
      <c r="I169" s="133">
        <v>1</v>
      </c>
      <c r="J169" s="133">
        <v>220</v>
      </c>
      <c r="K169" s="133">
        <v>36</v>
      </c>
      <c r="L169" s="133"/>
      <c r="M169" s="133" t="s">
        <v>1494</v>
      </c>
      <c r="N169" s="136"/>
      <c r="O169" s="133" t="s">
        <v>2597</v>
      </c>
      <c r="P169" s="133" t="s">
        <v>4816</v>
      </c>
      <c r="Q169" s="166">
        <v>42132</v>
      </c>
      <c r="R169" s="308">
        <v>1.8</v>
      </c>
      <c r="S169" s="1">
        <v>92</v>
      </c>
      <c r="T169" s="1" t="s">
        <v>4561</v>
      </c>
      <c r="U169" s="1">
        <v>78</v>
      </c>
      <c r="V169" s="1">
        <v>12048</v>
      </c>
      <c r="W169" s="1">
        <v>92</v>
      </c>
      <c r="X169" s="1" t="s">
        <v>2584</v>
      </c>
      <c r="Y169" s="1">
        <v>78</v>
      </c>
      <c r="Z169" s="1" t="s">
        <v>4561</v>
      </c>
      <c r="AA169" s="183">
        <f t="shared" si="31"/>
        <v>12.344018823529414</v>
      </c>
      <c r="AB169" s="183">
        <f t="shared" si="32"/>
        <v>26.268227626666672</v>
      </c>
      <c r="AC169" s="183">
        <f t="shared" si="33"/>
        <v>0.65409882352941184</v>
      </c>
      <c r="AD169" s="183">
        <f t="shared" si="34"/>
        <v>0.63631110400000013</v>
      </c>
      <c r="AE169" s="183">
        <f t="shared" si="35"/>
        <v>356.40000000000003</v>
      </c>
    </row>
    <row r="170" spans="1:31" ht="13.5" thickBot="1" x14ac:dyDescent="0.25">
      <c r="A170" s="133" t="s">
        <v>7136</v>
      </c>
      <c r="B170" s="133">
        <v>43</v>
      </c>
      <c r="C170" s="136" t="s">
        <v>6922</v>
      </c>
      <c r="D170" s="136" t="s">
        <v>1641</v>
      </c>
      <c r="E170" s="136" t="s">
        <v>4611</v>
      </c>
      <c r="F170" s="133">
        <v>133913</v>
      </c>
      <c r="G170" s="136" t="s">
        <v>3655</v>
      </c>
      <c r="H170" s="133">
        <v>173</v>
      </c>
      <c r="I170" s="133">
        <v>1</v>
      </c>
      <c r="J170" s="133">
        <v>901</v>
      </c>
      <c r="K170" s="133">
        <v>36</v>
      </c>
      <c r="L170" s="133">
        <v>2750</v>
      </c>
      <c r="M170" s="133" t="s">
        <v>1494</v>
      </c>
      <c r="N170" s="136" t="s">
        <v>1818</v>
      </c>
      <c r="O170" s="133" t="s">
        <v>2614</v>
      </c>
      <c r="P170" s="133" t="s">
        <v>4816</v>
      </c>
      <c r="Q170" s="166">
        <v>42147</v>
      </c>
      <c r="R170" s="308">
        <v>1.8</v>
      </c>
      <c r="S170" s="1">
        <v>92</v>
      </c>
      <c r="T170" s="1" t="s">
        <v>4561</v>
      </c>
      <c r="U170" s="1">
        <v>78</v>
      </c>
      <c r="V170" s="1">
        <v>12048</v>
      </c>
      <c r="W170" s="1">
        <v>92</v>
      </c>
      <c r="X170" s="1" t="s">
        <v>2584</v>
      </c>
      <c r="Y170" s="1">
        <v>78</v>
      </c>
      <c r="Z170" s="1" t="s">
        <v>4561</v>
      </c>
      <c r="AA170" s="183">
        <f t="shared" si="31"/>
        <v>50.554368000000004</v>
      </c>
      <c r="AB170" s="183">
        <f t="shared" si="32"/>
        <v>107.58033223466668</v>
      </c>
      <c r="AC170" s="183">
        <f t="shared" si="33"/>
        <v>2.6788319999999999</v>
      </c>
      <c r="AD170" s="183">
        <f t="shared" si="34"/>
        <v>2.6059832032000005</v>
      </c>
      <c r="AE170" s="183">
        <f t="shared" si="35"/>
        <v>1459.6200000000001</v>
      </c>
    </row>
    <row r="171" spans="1:31" x14ac:dyDescent="0.2">
      <c r="A171" s="133" t="s">
        <v>7136</v>
      </c>
      <c r="B171" s="133">
        <v>43</v>
      </c>
      <c r="C171" s="136" t="s">
        <v>6922</v>
      </c>
      <c r="D171" s="136" t="s">
        <v>3704</v>
      </c>
      <c r="E171" s="136" t="s">
        <v>4611</v>
      </c>
      <c r="F171" s="133">
        <v>133913</v>
      </c>
      <c r="G171" s="136" t="s">
        <v>3655</v>
      </c>
      <c r="H171" s="133">
        <v>173</v>
      </c>
      <c r="I171" s="133">
        <v>1</v>
      </c>
      <c r="J171" s="133">
        <v>903</v>
      </c>
      <c r="K171" s="133">
        <v>36</v>
      </c>
      <c r="L171" s="133">
        <v>2750</v>
      </c>
      <c r="M171" s="133" t="s">
        <v>1494</v>
      </c>
      <c r="N171" s="136" t="s">
        <v>1818</v>
      </c>
      <c r="O171" s="133" t="s">
        <v>2614</v>
      </c>
      <c r="P171" s="133" t="s">
        <v>2277</v>
      </c>
      <c r="Q171" s="166">
        <v>42223</v>
      </c>
      <c r="R171" s="1">
        <v>1.8</v>
      </c>
      <c r="S171" s="1">
        <v>92</v>
      </c>
      <c r="T171" s="1" t="s">
        <v>4561</v>
      </c>
      <c r="U171" s="1">
        <v>78</v>
      </c>
      <c r="V171" s="1">
        <v>12048</v>
      </c>
      <c r="W171" s="1">
        <v>92</v>
      </c>
      <c r="X171" s="1" t="s">
        <v>2584</v>
      </c>
      <c r="Y171" s="1">
        <v>78</v>
      </c>
      <c r="Z171" s="1" t="s">
        <v>4561</v>
      </c>
      <c r="AA171" s="183">
        <f t="shared" si="31"/>
        <v>50.666586352941174</v>
      </c>
      <c r="AB171" s="183">
        <f t="shared" si="32"/>
        <v>107.819134304</v>
      </c>
      <c r="AC171" s="183">
        <f t="shared" si="33"/>
        <v>2.6847783529411764</v>
      </c>
      <c r="AD171" s="183">
        <f t="shared" si="34"/>
        <v>2.6117678496000005</v>
      </c>
      <c r="AE171" s="183">
        <f t="shared" si="35"/>
        <v>1462.8600000000001</v>
      </c>
    </row>
    <row r="172" spans="1:31" ht="13.5" thickBot="1" x14ac:dyDescent="0.25">
      <c r="A172" s="133" t="s">
        <v>7136</v>
      </c>
      <c r="B172" s="133">
        <v>43</v>
      </c>
      <c r="C172" s="136" t="s">
        <v>6922</v>
      </c>
      <c r="D172" s="136" t="s">
        <v>1645</v>
      </c>
      <c r="E172" s="136" t="s">
        <v>4611</v>
      </c>
      <c r="F172" s="133">
        <v>133913</v>
      </c>
      <c r="G172" s="136" t="s">
        <v>3655</v>
      </c>
      <c r="H172" s="133">
        <v>173</v>
      </c>
      <c r="I172" s="133">
        <v>1</v>
      </c>
      <c r="J172" s="133">
        <v>448</v>
      </c>
      <c r="K172" s="133">
        <v>36</v>
      </c>
      <c r="L172" s="133">
        <v>2750</v>
      </c>
      <c r="M172" s="133" t="s">
        <v>1494</v>
      </c>
      <c r="N172" s="136" t="s">
        <v>1818</v>
      </c>
      <c r="O172" s="133" t="s">
        <v>2614</v>
      </c>
      <c r="P172" s="133" t="s">
        <v>4816</v>
      </c>
      <c r="Q172" s="166">
        <v>42233</v>
      </c>
      <c r="R172" s="308">
        <v>1.8</v>
      </c>
      <c r="S172" s="1">
        <v>92</v>
      </c>
      <c r="T172" s="1" t="s">
        <v>4561</v>
      </c>
      <c r="U172" s="1">
        <v>78</v>
      </c>
      <c r="V172" s="1">
        <v>12048</v>
      </c>
      <c r="W172" s="1">
        <v>92</v>
      </c>
      <c r="X172" s="1" t="s">
        <v>2584</v>
      </c>
      <c r="Y172" s="1">
        <v>78</v>
      </c>
      <c r="Z172" s="1" t="s">
        <v>4561</v>
      </c>
      <c r="AA172" s="183">
        <f t="shared" si="31"/>
        <v>25.136911058823529</v>
      </c>
      <c r="AB172" s="183">
        <f t="shared" si="32"/>
        <v>53.491663530666685</v>
      </c>
      <c r="AC172" s="183">
        <f t="shared" si="33"/>
        <v>1.3319830588235293</v>
      </c>
      <c r="AD172" s="183">
        <f t="shared" si="34"/>
        <v>1.2957607936000004</v>
      </c>
      <c r="AE172" s="183">
        <f t="shared" si="35"/>
        <v>725.76</v>
      </c>
    </row>
    <row r="173" spans="1:31" x14ac:dyDescent="0.2">
      <c r="A173" s="7248" t="s">
        <v>1386</v>
      </c>
      <c r="B173" s="7246"/>
      <c r="C173" s="7246"/>
      <c r="D173" s="7246"/>
      <c r="E173" s="7246"/>
      <c r="F173" s="7246"/>
      <c r="G173" s="7246"/>
      <c r="H173" s="7246"/>
      <c r="I173" s="7246"/>
      <c r="J173" s="7246"/>
      <c r="K173" s="7246"/>
      <c r="L173" s="7246"/>
      <c r="M173" s="7246"/>
      <c r="N173" s="7246"/>
      <c r="O173" s="7246"/>
      <c r="P173" s="7246"/>
      <c r="Q173" s="7247"/>
    </row>
    <row r="174" spans="1:31" x14ac:dyDescent="0.2">
      <c r="A174" s="133" t="s">
        <v>7136</v>
      </c>
      <c r="B174" s="133" t="s">
        <v>7244</v>
      </c>
      <c r="C174" s="136" t="s">
        <v>7245</v>
      </c>
      <c r="D174" s="136" t="s">
        <v>1651</v>
      </c>
      <c r="E174" s="136" t="s">
        <v>4611</v>
      </c>
      <c r="F174" s="133">
        <v>133913</v>
      </c>
      <c r="G174" s="136" t="s">
        <v>3655</v>
      </c>
      <c r="H174" s="133">
        <v>173</v>
      </c>
      <c r="I174" s="133">
        <v>1</v>
      </c>
      <c r="J174" s="133">
        <v>1105</v>
      </c>
      <c r="K174" s="133">
        <v>36</v>
      </c>
      <c r="L174" s="133">
        <v>2750</v>
      </c>
      <c r="M174" s="133" t="s">
        <v>1494</v>
      </c>
      <c r="N174" s="136" t="s">
        <v>1818</v>
      </c>
      <c r="O174" s="133" t="s">
        <v>2614</v>
      </c>
      <c r="P174" s="133" t="s">
        <v>4816</v>
      </c>
      <c r="Q174" s="166">
        <v>42254</v>
      </c>
      <c r="R174" s="1">
        <v>1.8</v>
      </c>
      <c r="S174" s="1">
        <v>92</v>
      </c>
      <c r="T174" s="1" t="s">
        <v>4561</v>
      </c>
      <c r="U174" s="1">
        <v>78</v>
      </c>
      <c r="V174" s="1">
        <v>12048</v>
      </c>
      <c r="W174" s="1">
        <v>92</v>
      </c>
      <c r="X174" s="1" t="s">
        <v>2584</v>
      </c>
      <c r="Y174" s="1">
        <v>78</v>
      </c>
      <c r="Z174" s="1" t="s">
        <v>4561</v>
      </c>
      <c r="AA174" s="183">
        <f>(K174*100*J174*I174)/17*16*R174/10000*S174/1000</f>
        <v>62.000639999999997</v>
      </c>
      <c r="AB174" s="183">
        <f>V174/36*35*J174*I174*1.108/10000*W174/1000</f>
        <v>131.93814330666669</v>
      </c>
      <c r="AC174" s="183">
        <f>(K174*100*J174*I174)/17*R174/10000*U174/1000</f>
        <v>3.2853599999999998</v>
      </c>
      <c r="AD174" s="183">
        <f>V174/36*J174*I174*1.108/10000*Y174/1000</f>
        <v>3.1960171360000005</v>
      </c>
      <c r="AE174" s="183">
        <f>J174*I174*(G174/100)</f>
        <v>1790.1000000000001</v>
      </c>
    </row>
    <row r="175" spans="1:31" ht="13.5" thickBot="1" x14ac:dyDescent="0.25">
      <c r="A175" s="133" t="s">
        <v>7236</v>
      </c>
      <c r="B175" s="133" t="s">
        <v>7244</v>
      </c>
      <c r="C175" s="136" t="s">
        <v>7245</v>
      </c>
      <c r="D175" s="136" t="s">
        <v>1634</v>
      </c>
      <c r="E175" s="136" t="s">
        <v>4611</v>
      </c>
      <c r="F175" s="133">
        <v>133913</v>
      </c>
      <c r="G175" s="136" t="s">
        <v>3655</v>
      </c>
      <c r="H175" s="133">
        <v>173</v>
      </c>
      <c r="I175" s="133">
        <v>1</v>
      </c>
      <c r="J175" s="133">
        <v>851</v>
      </c>
      <c r="K175" s="133">
        <v>36</v>
      </c>
      <c r="L175" s="133">
        <v>2750</v>
      </c>
      <c r="M175" s="133" t="s">
        <v>1494</v>
      </c>
      <c r="N175" s="136" t="s">
        <v>1818</v>
      </c>
      <c r="O175" s="133" t="s">
        <v>2614</v>
      </c>
      <c r="P175" s="133" t="s">
        <v>4816</v>
      </c>
      <c r="Q175" s="166">
        <v>42268</v>
      </c>
      <c r="R175" s="308">
        <v>1.8</v>
      </c>
      <c r="S175" s="1">
        <v>92</v>
      </c>
      <c r="T175" s="1" t="s">
        <v>4561</v>
      </c>
      <c r="U175" s="1">
        <v>78</v>
      </c>
      <c r="V175" s="1">
        <v>12048</v>
      </c>
      <c r="W175" s="1">
        <v>92</v>
      </c>
      <c r="X175" s="1" t="s">
        <v>2584</v>
      </c>
      <c r="Y175" s="1">
        <v>78</v>
      </c>
      <c r="Z175" s="1" t="s">
        <v>4561</v>
      </c>
      <c r="AA175" s="183">
        <f>(K175*100*J175*I175)/17*16*R175/10000*S175/1000</f>
        <v>47.74890917647059</v>
      </c>
      <c r="AB175" s="183">
        <f>V175/36*35*J175*I175*1.108/10000*W175/1000</f>
        <v>101.61028050133335</v>
      </c>
      <c r="AC175" s="183">
        <f>(K175*100*J175*I175)/17*R175/10000*U175/1000</f>
        <v>2.5301731764705884</v>
      </c>
      <c r="AD175" s="183">
        <f>V175/36*J175*I175*1.108/10000*Y175/1000</f>
        <v>2.461367043200001</v>
      </c>
      <c r="AE175" s="183">
        <f>J175*I175*(G175/100)</f>
        <v>1378.6200000000001</v>
      </c>
    </row>
    <row r="176" spans="1:31" x14ac:dyDescent="0.2">
      <c r="A176" s="133" t="s">
        <v>7236</v>
      </c>
      <c r="B176" s="133" t="s">
        <v>7244</v>
      </c>
      <c r="C176" s="136" t="s">
        <v>7245</v>
      </c>
      <c r="D176" s="136" t="s">
        <v>2726</v>
      </c>
      <c r="E176" s="136" t="s">
        <v>4611</v>
      </c>
      <c r="F176" s="133">
        <v>133913</v>
      </c>
      <c r="G176" s="136" t="s">
        <v>3655</v>
      </c>
      <c r="H176" s="133">
        <v>173</v>
      </c>
      <c r="I176" s="133">
        <v>1</v>
      </c>
      <c r="J176" s="133">
        <v>1200</v>
      </c>
      <c r="K176" s="133">
        <v>36</v>
      </c>
      <c r="L176" s="133">
        <v>2750</v>
      </c>
      <c r="M176" s="133" t="s">
        <v>1494</v>
      </c>
      <c r="N176" s="136" t="s">
        <v>1818</v>
      </c>
      <c r="O176" s="133" t="s">
        <v>2614</v>
      </c>
      <c r="P176" s="133" t="s">
        <v>4816</v>
      </c>
      <c r="Q176" s="166">
        <v>42285</v>
      </c>
      <c r="R176" s="1">
        <v>1.8</v>
      </c>
      <c r="S176" s="1">
        <v>92</v>
      </c>
      <c r="T176" s="1" t="s">
        <v>4561</v>
      </c>
      <c r="U176" s="1">
        <v>78</v>
      </c>
      <c r="V176" s="1">
        <v>12048</v>
      </c>
      <c r="W176" s="1">
        <v>92</v>
      </c>
      <c r="X176" s="1" t="s">
        <v>2584</v>
      </c>
      <c r="Y176" s="1">
        <v>78</v>
      </c>
      <c r="Z176" s="1" t="s">
        <v>4561</v>
      </c>
      <c r="AA176" s="183">
        <f>(K176*100*J176*I176)/17*16*R176/10000*S176/1000</f>
        <v>67.331011764705877</v>
      </c>
      <c r="AB176" s="183">
        <f>V176/36*35*J176*I176*1.108/10000*W176/1000</f>
        <v>143.28124160000002</v>
      </c>
      <c r="AC176" s="183">
        <f>(K176*100*J176*I176)/17*R176/10000*U176/1000</f>
        <v>3.5678117647058825</v>
      </c>
      <c r="AD176" s="183">
        <f>V176/36*J176*I176*1.108/10000*Y176/1000</f>
        <v>3.4707878400000003</v>
      </c>
      <c r="AE176" s="183">
        <f>J176*I176*(G176/100)</f>
        <v>1944.0000000000002</v>
      </c>
    </row>
    <row r="177" spans="1:31" ht="13.5" thickBot="1" x14ac:dyDescent="0.25">
      <c r="A177" s="133" t="s">
        <v>7236</v>
      </c>
      <c r="B177" s="133" t="s">
        <v>7244</v>
      </c>
      <c r="C177" s="136" t="s">
        <v>7245</v>
      </c>
      <c r="D177" s="136" t="s">
        <v>1641</v>
      </c>
      <c r="E177" s="136" t="s">
        <v>4611</v>
      </c>
      <c r="F177" s="133">
        <v>133913</v>
      </c>
      <c r="G177" s="136" t="s">
        <v>3655</v>
      </c>
      <c r="H177" s="133">
        <v>173</v>
      </c>
      <c r="I177" s="133">
        <v>1</v>
      </c>
      <c r="J177" s="133">
        <v>1202</v>
      </c>
      <c r="K177" s="133">
        <v>36</v>
      </c>
      <c r="L177" s="133">
        <v>2750</v>
      </c>
      <c r="M177" s="133" t="s">
        <v>1494</v>
      </c>
      <c r="N177" s="136" t="s">
        <v>1818</v>
      </c>
      <c r="O177" s="133" t="s">
        <v>2614</v>
      </c>
      <c r="P177" s="133" t="s">
        <v>4816</v>
      </c>
      <c r="Q177" s="166">
        <v>42304</v>
      </c>
      <c r="R177" s="308">
        <v>1.8</v>
      </c>
      <c r="S177" s="1">
        <v>92</v>
      </c>
      <c r="T177" s="1" t="s">
        <v>4561</v>
      </c>
      <c r="U177" s="1">
        <v>78</v>
      </c>
      <c r="V177" s="1">
        <v>12048</v>
      </c>
      <c r="W177" s="1">
        <v>92</v>
      </c>
      <c r="X177" s="1" t="s">
        <v>2584</v>
      </c>
      <c r="Y177" s="1">
        <v>78</v>
      </c>
      <c r="Z177" s="1" t="s">
        <v>4561</v>
      </c>
      <c r="AA177" s="183">
        <f>(K177*100*J177*I177)/17*16*R177/10000*S177/1000</f>
        <v>67.443230117647047</v>
      </c>
      <c r="AB177" s="183">
        <f>V177/36*35*J177*I177*1.108/10000*W177/1000</f>
        <v>143.52004366933335</v>
      </c>
      <c r="AC177" s="183">
        <f>(K177*100*J177*I177)/17*R177/10000*U177/1000</f>
        <v>3.5737581176470585</v>
      </c>
      <c r="AD177" s="183">
        <f>V177/36*J177*I177*1.108/10000*Y177/1000</f>
        <v>3.4765724864000007</v>
      </c>
      <c r="AE177" s="183">
        <f>J177*I177*(G177/100)</f>
        <v>1947.2400000000002</v>
      </c>
    </row>
    <row r="178" spans="1:31" ht="13.5" thickBot="1" x14ac:dyDescent="0.25">
      <c r="A178" s="133" t="s">
        <v>7236</v>
      </c>
      <c r="B178" s="133" t="s">
        <v>7244</v>
      </c>
      <c r="C178" s="136" t="s">
        <v>7245</v>
      </c>
      <c r="D178" s="136" t="s">
        <v>3704</v>
      </c>
      <c r="E178" s="136" t="s">
        <v>4611</v>
      </c>
      <c r="F178" s="133">
        <v>133913</v>
      </c>
      <c r="G178" s="136" t="s">
        <v>3655</v>
      </c>
      <c r="H178" s="133">
        <v>173</v>
      </c>
      <c r="I178" s="133">
        <v>1</v>
      </c>
      <c r="J178" s="133">
        <v>1050</v>
      </c>
      <c r="K178" s="133">
        <v>36</v>
      </c>
      <c r="L178" s="133">
        <v>2750</v>
      </c>
      <c r="M178" s="133" t="s">
        <v>1494</v>
      </c>
      <c r="N178" s="136" t="s">
        <v>1818</v>
      </c>
      <c r="O178" s="133" t="s">
        <v>2614</v>
      </c>
      <c r="P178" s="133" t="s">
        <v>4816</v>
      </c>
      <c r="Q178" s="166">
        <v>42321</v>
      </c>
      <c r="R178" s="308">
        <v>1.8</v>
      </c>
      <c r="S178" s="1">
        <v>92</v>
      </c>
      <c r="T178" s="1" t="s">
        <v>4561</v>
      </c>
      <c r="U178" s="1">
        <v>78</v>
      </c>
      <c r="V178" s="1">
        <v>12048</v>
      </c>
      <c r="W178" s="1">
        <v>92</v>
      </c>
      <c r="X178" s="1" t="s">
        <v>2584</v>
      </c>
      <c r="Y178" s="1">
        <v>78</v>
      </c>
      <c r="Z178" s="1" t="s">
        <v>4561</v>
      </c>
      <c r="AA178" s="183">
        <f>(K178*100*J178*I178)/17*16*R178/10000*S178/1000</f>
        <v>58.914635294117659</v>
      </c>
      <c r="AB178" s="183">
        <f>V178/36*35*J178*I178*1.108/10000*W178/1000</f>
        <v>125.37108640000001</v>
      </c>
      <c r="AC178" s="183">
        <f>(K178*100*J178*I178)/17*R178/10000*U178/1000</f>
        <v>3.1218352941176475</v>
      </c>
      <c r="AD178" s="183">
        <f>V178/36*J178*I178*1.108/10000*Y178/1000</f>
        <v>3.0369393599999999</v>
      </c>
      <c r="AE178" s="183">
        <f>J178*I178*(G178/100)</f>
        <v>1701</v>
      </c>
    </row>
    <row r="179" spans="1:31" x14ac:dyDescent="0.2">
      <c r="A179" s="7248" t="s">
        <v>1386</v>
      </c>
      <c r="B179" s="7246"/>
      <c r="C179" s="7246"/>
      <c r="D179" s="7246"/>
      <c r="E179" s="7246"/>
      <c r="F179" s="7246"/>
      <c r="G179" s="7246"/>
      <c r="H179" s="7246"/>
      <c r="I179" s="7246"/>
      <c r="J179" s="7246"/>
      <c r="K179" s="7246"/>
      <c r="L179" s="7246"/>
      <c r="M179" s="7246"/>
      <c r="N179" s="7246"/>
      <c r="O179" s="7246"/>
      <c r="P179" s="7246"/>
      <c r="Q179" s="7247"/>
      <c r="AA179" s="183"/>
      <c r="AB179" s="183"/>
      <c r="AE179" s="183"/>
    </row>
    <row r="180" spans="1:31" x14ac:dyDescent="0.2">
      <c r="A180" s="133" t="s">
        <v>7527</v>
      </c>
      <c r="B180" s="133" t="s">
        <v>7244</v>
      </c>
      <c r="C180" s="136" t="s">
        <v>7519</v>
      </c>
      <c r="D180" s="136" t="s">
        <v>1651</v>
      </c>
      <c r="E180" s="136" t="s">
        <v>4611</v>
      </c>
      <c r="F180" s="133">
        <v>133913</v>
      </c>
      <c r="G180" s="136" t="s">
        <v>3655</v>
      </c>
      <c r="H180" s="133">
        <v>173</v>
      </c>
      <c r="I180" s="133">
        <v>1</v>
      </c>
      <c r="J180" s="133">
        <v>902</v>
      </c>
      <c r="K180" s="133">
        <v>36</v>
      </c>
      <c r="L180" s="133">
        <v>2750</v>
      </c>
      <c r="M180" s="133" t="s">
        <v>1494</v>
      </c>
      <c r="N180" s="136" t="s">
        <v>1818</v>
      </c>
      <c r="O180" s="133" t="s">
        <v>2614</v>
      </c>
      <c r="P180" s="133" t="s">
        <v>4816</v>
      </c>
      <c r="Q180" s="166">
        <v>42339</v>
      </c>
      <c r="R180" s="1">
        <v>1.8</v>
      </c>
      <c r="S180" s="1">
        <v>92</v>
      </c>
      <c r="T180" s="1" t="s">
        <v>4561</v>
      </c>
      <c r="U180" s="1">
        <v>78</v>
      </c>
      <c r="V180" s="1">
        <v>12048</v>
      </c>
      <c r="W180" s="1">
        <v>92</v>
      </c>
      <c r="X180" s="1" t="s">
        <v>2584</v>
      </c>
      <c r="Y180" s="1">
        <v>78</v>
      </c>
      <c r="Z180" s="1" t="s">
        <v>4561</v>
      </c>
      <c r="AA180" s="183">
        <f>(K180*100*J180*I180)/17*16*R180/10000*S180/1000</f>
        <v>50.610477176470596</v>
      </c>
      <c r="AB180" s="183">
        <f>V180/36*35*J180*I180*1.108/10000*W180/1000</f>
        <v>107.69973326933336</v>
      </c>
      <c r="AC180" s="183">
        <f>(K180*100*J180*I180)/17*R180/10000*U180/1000</f>
        <v>2.6818051764705881</v>
      </c>
      <c r="AD180" s="183">
        <f>V180/36*J180*I180*1.108/10000*Y180/1000</f>
        <v>2.6088755264000003</v>
      </c>
      <c r="AE180" s="183">
        <f>J180*I180*(G180/100)</f>
        <v>1461.24</v>
      </c>
    </row>
    <row r="181" spans="1:31" ht="13.5" thickBot="1" x14ac:dyDescent="0.25">
      <c r="A181" s="133" t="s">
        <v>7527</v>
      </c>
      <c r="B181" s="133" t="s">
        <v>7244</v>
      </c>
      <c r="C181" s="136" t="s">
        <v>7519</v>
      </c>
      <c r="D181" s="136" t="s">
        <v>1634</v>
      </c>
      <c r="E181" s="136" t="s">
        <v>4611</v>
      </c>
      <c r="F181" s="133">
        <v>133913</v>
      </c>
      <c r="G181" s="136" t="s">
        <v>3655</v>
      </c>
      <c r="H181" s="133">
        <v>173</v>
      </c>
      <c r="I181" s="133">
        <v>1</v>
      </c>
      <c r="J181" s="133">
        <v>1000</v>
      </c>
      <c r="K181" s="133">
        <v>36</v>
      </c>
      <c r="L181" s="133">
        <v>2750</v>
      </c>
      <c r="M181" s="133" t="s">
        <v>1494</v>
      </c>
      <c r="N181" s="136" t="s">
        <v>1818</v>
      </c>
      <c r="O181" s="133" t="s">
        <v>2614</v>
      </c>
      <c r="P181" s="133" t="s">
        <v>4816</v>
      </c>
      <c r="Q181" s="166">
        <v>42354</v>
      </c>
      <c r="R181" s="308">
        <v>1.8</v>
      </c>
      <c r="S181" s="1">
        <v>92</v>
      </c>
      <c r="T181" s="1" t="s">
        <v>4561</v>
      </c>
      <c r="U181" s="1">
        <v>78</v>
      </c>
      <c r="V181" s="1">
        <v>12048</v>
      </c>
      <c r="W181" s="1">
        <v>92</v>
      </c>
      <c r="X181" s="1" t="s">
        <v>2584</v>
      </c>
      <c r="Y181" s="1">
        <v>78</v>
      </c>
      <c r="Z181" s="1" t="s">
        <v>4561</v>
      </c>
      <c r="AA181" s="183">
        <f>(K181*100*J181*I181)/17*16*R181/10000*S181/1000</f>
        <v>56.109176470588238</v>
      </c>
      <c r="AB181" s="183">
        <f>V181/36*35*J181*I181*1.108/10000*W181/1000</f>
        <v>119.40103466666669</v>
      </c>
      <c r="AC181" s="183">
        <f>(K181*100*J181*I181)/17*R181/10000*U181/1000</f>
        <v>2.9731764705882351</v>
      </c>
      <c r="AD181" s="183">
        <f>V181/36*J181*I181*1.108/10000*Y181/1000</f>
        <v>2.8923232000000003</v>
      </c>
      <c r="AE181" s="183">
        <f>J181*I181*(G181/100)</f>
        <v>1620</v>
      </c>
    </row>
    <row r="182" spans="1:31" ht="13.5" thickBot="1" x14ac:dyDescent="0.25">
      <c r="A182" s="133" t="s">
        <v>7710</v>
      </c>
      <c r="B182" s="133" t="s">
        <v>7244</v>
      </c>
      <c r="C182" s="136" t="s">
        <v>7519</v>
      </c>
      <c r="D182" s="136" t="s">
        <v>2726</v>
      </c>
      <c r="E182" s="133" t="s">
        <v>4611</v>
      </c>
      <c r="F182" s="133">
        <v>133913</v>
      </c>
      <c r="G182" s="133" t="s">
        <v>3655</v>
      </c>
      <c r="H182" s="133">
        <v>175</v>
      </c>
      <c r="I182" s="133">
        <v>1</v>
      </c>
      <c r="J182" s="133">
        <v>1505</v>
      </c>
      <c r="K182" s="133">
        <v>36</v>
      </c>
      <c r="L182" s="133"/>
      <c r="M182" s="133" t="s">
        <v>1494</v>
      </c>
      <c r="N182" s="133"/>
      <c r="O182" s="133" t="s">
        <v>2573</v>
      </c>
      <c r="P182" s="133" t="s">
        <v>663</v>
      </c>
      <c r="Q182" s="166">
        <v>42422</v>
      </c>
      <c r="R182" s="308">
        <v>1.8</v>
      </c>
      <c r="S182" s="1">
        <v>92</v>
      </c>
      <c r="T182" s="1" t="s">
        <v>4561</v>
      </c>
      <c r="U182" s="1">
        <v>78</v>
      </c>
      <c r="V182" s="1">
        <v>12048</v>
      </c>
      <c r="W182" s="1">
        <v>92</v>
      </c>
      <c r="X182" s="1" t="s">
        <v>2584</v>
      </c>
      <c r="Y182" s="1">
        <v>78</v>
      </c>
      <c r="Z182" s="1" t="s">
        <v>4561</v>
      </c>
      <c r="AA182" s="183">
        <f>(K182*100*J182*I182)/17*16*R182/10000*S182/1000</f>
        <v>84.444310588235297</v>
      </c>
      <c r="AB182" s="183">
        <f>V182/36*35*J182*I182*1.108/10000*W182/1000</f>
        <v>179.69855717333337</v>
      </c>
      <c r="AC182" s="183">
        <f>(K182*100*J182*I182)/17*R182/10000*U182/1000</f>
        <v>4.4746305882352946</v>
      </c>
      <c r="AD182" s="183">
        <f>V182/36*J182*I182*1.108/10000*Y182/1000</f>
        <v>4.3529464160000009</v>
      </c>
      <c r="AE182" s="183">
        <f>J182*I182*(G182/100)</f>
        <v>2438.1000000000004</v>
      </c>
    </row>
    <row r="183" spans="1:31" x14ac:dyDescent="0.2">
      <c r="A183" s="133" t="s">
        <v>7745</v>
      </c>
      <c r="B183" s="133" t="s">
        <v>7244</v>
      </c>
      <c r="C183" s="136" t="s">
        <v>7519</v>
      </c>
      <c r="D183" s="136" t="s">
        <v>1641</v>
      </c>
      <c r="E183" s="133" t="s">
        <v>4611</v>
      </c>
      <c r="F183" s="133">
        <v>133913</v>
      </c>
      <c r="G183" s="133" t="s">
        <v>3655</v>
      </c>
      <c r="H183" s="133">
        <v>175</v>
      </c>
      <c r="I183" s="133">
        <v>1</v>
      </c>
      <c r="J183" s="133">
        <v>1505</v>
      </c>
      <c r="K183" s="133">
        <v>36</v>
      </c>
      <c r="L183" s="133"/>
      <c r="M183" s="133" t="s">
        <v>1494</v>
      </c>
      <c r="N183" s="133"/>
      <c r="O183" s="133" t="s">
        <v>2573</v>
      </c>
      <c r="P183" s="133" t="s">
        <v>5281</v>
      </c>
      <c r="Q183" s="166">
        <v>42433</v>
      </c>
      <c r="R183" s="1">
        <v>1.8</v>
      </c>
      <c r="S183" s="1">
        <v>92</v>
      </c>
      <c r="T183" s="1" t="s">
        <v>4561</v>
      </c>
      <c r="U183" s="1">
        <v>78</v>
      </c>
      <c r="V183" s="1">
        <v>12048</v>
      </c>
      <c r="W183" s="1">
        <v>92</v>
      </c>
      <c r="X183" s="1" t="s">
        <v>2584</v>
      </c>
      <c r="Y183" s="1">
        <v>78</v>
      </c>
      <c r="Z183" s="1" t="s">
        <v>4561</v>
      </c>
      <c r="AA183" s="183">
        <f>(K183*100*J183*I183)/17*16*R183/10000*S183/1000</f>
        <v>84.444310588235297</v>
      </c>
      <c r="AB183" s="183">
        <f>V183/36*35*J183*I183*1.108/10000*W183/1000</f>
        <v>179.69855717333337</v>
      </c>
      <c r="AC183" s="183">
        <f>(K183*100*J183*I183)/17*R183/10000*U183/1000</f>
        <v>4.4746305882352946</v>
      </c>
      <c r="AD183" s="183">
        <f>V183/36*J183*I183*1.108/10000*Y183/1000</f>
        <v>4.3529464160000009</v>
      </c>
      <c r="AE183" s="183">
        <f>J183*I183*(G183/100)</f>
        <v>2438.1000000000004</v>
      </c>
    </row>
    <row r="184" spans="1:31" ht="13.5" thickBot="1" x14ac:dyDescent="0.25">
      <c r="A184" s="133" t="s">
        <v>7745</v>
      </c>
      <c r="B184" s="133" t="s">
        <v>7244</v>
      </c>
      <c r="C184" s="136" t="s">
        <v>7519</v>
      </c>
      <c r="D184" s="136" t="s">
        <v>3704</v>
      </c>
      <c r="E184" s="133" t="s">
        <v>4611</v>
      </c>
      <c r="F184" s="133">
        <v>133913</v>
      </c>
      <c r="G184" s="133" t="s">
        <v>3655</v>
      </c>
      <c r="H184" s="133">
        <v>175</v>
      </c>
      <c r="I184" s="133">
        <v>1</v>
      </c>
      <c r="J184" s="133">
        <v>400</v>
      </c>
      <c r="K184" s="133">
        <v>36</v>
      </c>
      <c r="L184" s="133">
        <v>603</v>
      </c>
      <c r="M184" s="133" t="s">
        <v>1494</v>
      </c>
      <c r="N184" s="133">
        <v>5</v>
      </c>
      <c r="O184" s="133" t="s">
        <v>2573</v>
      </c>
      <c r="P184" s="133" t="s">
        <v>4816</v>
      </c>
      <c r="Q184" s="166">
        <v>42437</v>
      </c>
      <c r="R184" s="308">
        <v>1.8</v>
      </c>
      <c r="S184" s="1">
        <v>92</v>
      </c>
      <c r="T184" s="1" t="s">
        <v>4561</v>
      </c>
      <c r="U184" s="1">
        <v>78</v>
      </c>
      <c r="V184" s="1">
        <v>12048</v>
      </c>
      <c r="W184" s="1">
        <v>92</v>
      </c>
      <c r="X184" s="1" t="s">
        <v>2584</v>
      </c>
      <c r="Y184" s="1">
        <v>78</v>
      </c>
      <c r="Z184" s="1" t="s">
        <v>4561</v>
      </c>
      <c r="AA184" s="183">
        <f>(K184*100*J184*I184)/17*16*R184/10000*S184/1000</f>
        <v>22.443670588235296</v>
      </c>
      <c r="AB184" s="183">
        <f>V184/36*35*J184*I184*1.108/10000*W184/1000</f>
        <v>47.760413866666681</v>
      </c>
      <c r="AC184" s="183">
        <f>(K184*100*J184*I184)/17*R184/10000*U184/1000</f>
        <v>1.1892705882352941</v>
      </c>
      <c r="AD184" s="183">
        <f>V184/36*J184*I184*1.108/10000*Y184/1000</f>
        <v>1.1569292800000002</v>
      </c>
      <c r="AE184" s="183">
        <f>J184*I184*(G184/100)</f>
        <v>648</v>
      </c>
    </row>
    <row r="197" spans="18:28" x14ac:dyDescent="0.2">
      <c r="R197" s="181"/>
      <c r="AA197" s="183"/>
      <c r="AB197" s="183"/>
    </row>
    <row r="198" spans="18:28" x14ac:dyDescent="0.2">
      <c r="R198" s="181"/>
      <c r="AA198" s="183"/>
      <c r="AB198" s="183"/>
    </row>
    <row r="200" spans="18:28" x14ac:dyDescent="0.2">
      <c r="R200" s="181"/>
      <c r="AA200" s="183"/>
      <c r="AB200" s="183"/>
    </row>
    <row r="201" spans="18:28" x14ac:dyDescent="0.2">
      <c r="R201" s="181"/>
      <c r="AA201" s="183"/>
      <c r="AB201" s="183"/>
    </row>
    <row r="386" spans="18:28" x14ac:dyDescent="0.2">
      <c r="R386" s="255"/>
      <c r="S386" s="255"/>
      <c r="T386" s="255"/>
      <c r="U386" s="255"/>
      <c r="V386" s="255"/>
      <c r="W386" s="255"/>
      <c r="X386" s="255"/>
      <c r="Y386" s="255"/>
      <c r="Z386" s="255"/>
      <c r="AA386" s="255"/>
      <c r="AB386" s="255"/>
    </row>
    <row r="387" spans="18:28" x14ac:dyDescent="0.2">
      <c r="AA387" s="183"/>
      <c r="AB387" s="183"/>
    </row>
    <row r="388" spans="18:28" x14ac:dyDescent="0.2">
      <c r="AA388" s="183"/>
      <c r="AB388" s="183"/>
    </row>
  </sheetData>
  <customSheetViews>
    <customSheetView guid="{4952E460-A0CC-4193-B39B-FD9157215013}" topLeftCell="P1">
      <pane ySplit="1" topLeftCell="A109" activePane="bottomLeft" state="frozen"/>
      <selection pane="bottomLeft" activeCell="AE135" sqref="AE135"/>
      <pageMargins left="0.78740157499999996" right="0.78740157499999996" top="0.984251969" bottom="0.984251969" header="0.4921259845" footer="0.4921259845"/>
      <pageSetup paperSize="9" orientation="portrait" r:id="rId1"/>
      <headerFooter alignWithMargins="0"/>
    </customSheetView>
    <customSheetView guid="{698F4881-4298-4AB6-984E-F8B011B9F18F}" topLeftCell="P1">
      <pane ySplit="1" topLeftCell="A109" activePane="bottomLeft" state="frozen"/>
      <selection pane="bottomLeft" activeCell="AE135" sqref="AE135"/>
      <pageMargins left="0.78740157499999996" right="0.78740157499999996" top="0.984251969" bottom="0.984251969" header="0.4921259845" footer="0.4921259845"/>
      <pageSetup paperSize="9" orientation="portrait" r:id="rId2"/>
      <headerFooter alignWithMargins="0"/>
    </customSheetView>
    <customSheetView guid="{7CF31FC0-A2A4-4688-92B7-9678E8764428}" topLeftCell="P1">
      <pane ySplit="1" topLeftCell="A109" activePane="bottomLeft" state="frozen"/>
      <selection pane="bottomLeft" activeCell="AE135" sqref="AE135"/>
      <pageMargins left="0.78740157499999996" right="0.78740157499999996" top="0.984251969" bottom="0.984251969" header="0.4921259845" footer="0.4921259845"/>
      <pageSetup paperSize="9" orientation="portrait" r:id="rId3"/>
      <headerFooter alignWithMargins="0"/>
    </customSheetView>
    <customSheetView guid="{E87373D5-2DBC-4BB6-BBDE-73CF70111DDC}" topLeftCell="P1">
      <pane ySplit="1" topLeftCell="A109" activePane="bottomLeft" state="frozen"/>
      <selection pane="bottomLeft" activeCell="AE135" sqref="AE135"/>
      <pageMargins left="0.78740157499999996" right="0.78740157499999996" top="0.984251969" bottom="0.984251969" header="0.4921259845" footer="0.4921259845"/>
      <pageSetup paperSize="9" orientation="portrait" r:id="rId4"/>
      <headerFooter alignWithMargins="0"/>
    </customSheetView>
    <customSheetView guid="{5EE8ACEB-D391-4612-92B6-7F7E727A8D99}">
      <pane ySplit="1" topLeftCell="A148" activePane="bottomLeft" state="frozen"/>
      <selection pane="bottomLeft" activeCell="C176" sqref="C176:AE177"/>
      <pageMargins left="0.78740157499999996" right="0.78740157499999996" top="0.984251969" bottom="0.984251969" header="0.4921259845" footer="0.4921259845"/>
      <pageSetup paperSize="9" orientation="portrait" r:id="rId5"/>
      <headerFooter alignWithMargins="0"/>
    </customSheetView>
  </customSheetViews>
  <mergeCells count="4">
    <mergeCell ref="A161:Q161"/>
    <mergeCell ref="A166:Q166"/>
    <mergeCell ref="A173:Q173"/>
    <mergeCell ref="A179:Q179"/>
  </mergeCells>
  <phoneticPr fontId="0" type="noConversion"/>
  <pageMargins left="0.78740157499999996" right="0.78740157499999996" top="0.984251969" bottom="0.984251969" header="0.4921259845" footer="0.4921259845"/>
  <pageSetup paperSize="9" orientation="portrait" r:id="rId6"/>
  <headerFooter alignWithMargins="0"/>
  <legacyDrawing r:id="rId7"/>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Tabelle13"/>
  <dimension ref="A1:AF391"/>
  <sheetViews>
    <sheetView workbookViewId="0">
      <pane ySplit="1" topLeftCell="A249" activePane="bottomLeft" state="frozen"/>
      <selection activeCell="X13" sqref="X13"/>
      <selection pane="bottomLeft" activeCell="X13" sqref="X13"/>
    </sheetView>
  </sheetViews>
  <sheetFormatPr baseColWidth="10" defaultRowHeight="12.75" x14ac:dyDescent="0.2"/>
  <cols>
    <col min="1" max="1" width="11.42578125" style="196"/>
    <col min="3" max="3" width="9.28515625" style="223" customWidth="1"/>
    <col min="4" max="4" width="6.42578125" style="223" customWidth="1"/>
    <col min="5" max="5" width="10.7109375" style="214" customWidth="1"/>
    <col min="6" max="6" width="30" style="214" customWidth="1"/>
    <col min="7" max="8" width="7.85546875" style="214" customWidth="1"/>
    <col min="9" max="9" width="8.5703125" style="214" customWidth="1"/>
    <col min="10" max="10" width="9.28515625" style="214" customWidth="1"/>
    <col min="11" max="14" width="7.85546875" style="214" customWidth="1"/>
    <col min="15" max="15" width="27.140625" style="214" customWidth="1"/>
    <col min="16" max="16" width="11.85546875" style="214" bestFit="1" customWidth="1"/>
    <col min="17" max="17" width="10" style="216" customWidth="1"/>
    <col min="18" max="18" width="12.5703125" style="1" customWidth="1"/>
    <col min="19" max="19" width="15.5703125" style="1" customWidth="1"/>
    <col min="20" max="20" width="16.85546875" style="1" customWidth="1"/>
    <col min="21" max="21" width="18.140625" style="1" customWidth="1"/>
    <col min="22" max="22" width="11.42578125" style="1"/>
    <col min="23" max="23" width="13.42578125" style="1" customWidth="1"/>
    <col min="24" max="24" width="14.140625" style="1" customWidth="1"/>
    <col min="25" max="27" width="16.85546875" style="1" customWidth="1"/>
    <col min="28" max="28" width="17.5703125" style="1" customWidth="1"/>
    <col min="29" max="30" width="11.42578125" style="183"/>
  </cols>
  <sheetData>
    <row r="1" spans="1:32" ht="40.5" thickBot="1" x14ac:dyDescent="0.35">
      <c r="A1" s="185" t="s">
        <v>4870</v>
      </c>
      <c r="B1" s="185" t="s">
        <v>4871</v>
      </c>
      <c r="C1" s="349" t="s">
        <v>4872</v>
      </c>
      <c r="D1" s="349" t="s">
        <v>4873</v>
      </c>
      <c r="E1" s="186" t="s">
        <v>4874</v>
      </c>
      <c r="F1" s="350" t="s">
        <v>4554</v>
      </c>
      <c r="G1" s="190" t="s">
        <v>4427</v>
      </c>
      <c r="H1" s="186" t="s">
        <v>4875</v>
      </c>
      <c r="I1" s="186" t="s">
        <v>4876</v>
      </c>
      <c r="J1" s="186" t="s">
        <v>4877</v>
      </c>
      <c r="K1" s="187" t="s">
        <v>4878</v>
      </c>
      <c r="L1" s="188" t="s">
        <v>4879</v>
      </c>
      <c r="M1" s="187" t="s">
        <v>4414</v>
      </c>
      <c r="N1" s="187" t="s">
        <v>4415</v>
      </c>
      <c r="O1" s="189" t="s">
        <v>4880</v>
      </c>
      <c r="P1" s="190" t="s">
        <v>4881</v>
      </c>
      <c r="Q1" s="191" t="s">
        <v>1414</v>
      </c>
      <c r="R1" s="192" t="s">
        <v>4882</v>
      </c>
      <c r="S1" s="193" t="s">
        <v>2568</v>
      </c>
      <c r="T1" s="3" t="s">
        <v>4884</v>
      </c>
      <c r="U1" s="3" t="s">
        <v>2569</v>
      </c>
      <c r="V1" s="192" t="s">
        <v>4886</v>
      </c>
      <c r="W1" s="192" t="s">
        <v>2570</v>
      </c>
      <c r="X1" s="192" t="s">
        <v>4888</v>
      </c>
      <c r="Y1" s="3" t="s">
        <v>2571</v>
      </c>
      <c r="Z1" s="3" t="s">
        <v>4890</v>
      </c>
      <c r="AA1" s="194" t="s">
        <v>4891</v>
      </c>
      <c r="AB1" s="194" t="s">
        <v>4892</v>
      </c>
      <c r="AC1" s="195" t="s">
        <v>4893</v>
      </c>
      <c r="AD1" s="195" t="s">
        <v>4894</v>
      </c>
      <c r="AE1" s="3" t="s">
        <v>4895</v>
      </c>
      <c r="AF1" s="258" t="s">
        <v>2289</v>
      </c>
    </row>
    <row r="2" spans="1:32" s="509" customFormat="1" ht="12.75" customHeight="1" x14ac:dyDescent="0.2">
      <c r="A2" s="508"/>
      <c r="C2" s="573" t="s">
        <v>1495</v>
      </c>
      <c r="D2" s="574" t="s">
        <v>4903</v>
      </c>
      <c r="E2" s="574"/>
      <c r="F2" s="575">
        <v>136900</v>
      </c>
      <c r="G2" s="575">
        <v>150</v>
      </c>
      <c r="H2" s="575"/>
      <c r="I2" s="575">
        <v>2</v>
      </c>
      <c r="J2" s="575">
        <v>300</v>
      </c>
      <c r="K2" s="574" t="s">
        <v>803</v>
      </c>
      <c r="L2" s="574"/>
      <c r="M2" s="574"/>
      <c r="N2" s="574"/>
      <c r="O2" s="575" t="s">
        <v>2573</v>
      </c>
      <c r="P2" s="575" t="s">
        <v>3192</v>
      </c>
      <c r="Q2" s="576">
        <v>39678</v>
      </c>
      <c r="R2" s="1"/>
      <c r="S2" s="1"/>
      <c r="T2" s="1"/>
      <c r="U2" s="1"/>
      <c r="V2" s="1"/>
      <c r="W2" s="1"/>
      <c r="X2" s="1"/>
      <c r="Y2" s="1"/>
      <c r="Z2" s="1"/>
      <c r="AA2" s="1"/>
      <c r="AB2" s="1"/>
      <c r="AC2" s="183"/>
      <c r="AD2" s="183"/>
    </row>
    <row r="3" spans="1:32" x14ac:dyDescent="0.2">
      <c r="C3" s="502" t="s">
        <v>1496</v>
      </c>
      <c r="D3" s="232" t="s">
        <v>4898</v>
      </c>
      <c r="E3" s="220"/>
      <c r="F3" s="220">
        <v>136900</v>
      </c>
      <c r="G3" s="221" t="s">
        <v>4088</v>
      </c>
      <c r="H3" s="221"/>
      <c r="I3" s="503">
        <v>2</v>
      </c>
      <c r="J3" s="221">
        <v>902</v>
      </c>
      <c r="K3" s="220">
        <v>33</v>
      </c>
      <c r="L3" s="220"/>
      <c r="M3" s="220"/>
      <c r="N3" s="220"/>
      <c r="O3" s="220" t="s">
        <v>2573</v>
      </c>
      <c r="P3" s="221" t="s">
        <v>1754</v>
      </c>
      <c r="Q3" s="504">
        <v>39697</v>
      </c>
    </row>
    <row r="4" spans="1:32" x14ac:dyDescent="0.2">
      <c r="C4" s="223" t="s">
        <v>1496</v>
      </c>
      <c r="D4" s="223" t="s">
        <v>4899</v>
      </c>
      <c r="E4" s="577"/>
      <c r="F4" s="214">
        <v>136900</v>
      </c>
      <c r="G4" s="214" t="s">
        <v>4088</v>
      </c>
      <c r="I4" s="214">
        <v>2</v>
      </c>
      <c r="J4" s="214">
        <v>902</v>
      </c>
      <c r="K4" s="214">
        <v>33</v>
      </c>
      <c r="O4" s="214" t="s">
        <v>2573</v>
      </c>
      <c r="P4" s="214" t="s">
        <v>663</v>
      </c>
      <c r="Q4" s="203">
        <v>39702</v>
      </c>
    </row>
    <row r="5" spans="1:32" x14ac:dyDescent="0.2">
      <c r="C5" s="198" t="s">
        <v>1496</v>
      </c>
      <c r="D5" s="223" t="s">
        <v>4900</v>
      </c>
      <c r="F5" s="200">
        <v>136900</v>
      </c>
      <c r="G5" s="200" t="s">
        <v>4088</v>
      </c>
      <c r="H5" s="200"/>
      <c r="I5" s="199">
        <v>2</v>
      </c>
      <c r="J5" s="200">
        <v>902</v>
      </c>
      <c r="K5" s="214">
        <v>33</v>
      </c>
      <c r="O5" s="214" t="s">
        <v>2573</v>
      </c>
      <c r="P5" s="200" t="s">
        <v>647</v>
      </c>
      <c r="Q5" s="203">
        <v>39706</v>
      </c>
    </row>
    <row r="6" spans="1:32" x14ac:dyDescent="0.2">
      <c r="C6" s="198" t="s">
        <v>1496</v>
      </c>
      <c r="D6" s="223" t="s">
        <v>4901</v>
      </c>
      <c r="F6" s="200">
        <v>136900</v>
      </c>
      <c r="G6" s="200" t="s">
        <v>4088</v>
      </c>
      <c r="H6" s="200"/>
      <c r="I6" s="199">
        <v>2</v>
      </c>
      <c r="J6" s="200">
        <v>902</v>
      </c>
      <c r="K6" s="214">
        <v>33</v>
      </c>
      <c r="O6" s="214" t="s">
        <v>2573</v>
      </c>
      <c r="P6" s="200" t="s">
        <v>647</v>
      </c>
      <c r="Q6" s="203">
        <v>39715</v>
      </c>
    </row>
    <row r="7" spans="1:32" x14ac:dyDescent="0.2">
      <c r="C7" s="502" t="s">
        <v>1496</v>
      </c>
      <c r="D7" s="232" t="s">
        <v>4902</v>
      </c>
      <c r="E7" s="220"/>
      <c r="F7" s="221">
        <v>136900</v>
      </c>
      <c r="G7" s="221" t="s">
        <v>4088</v>
      </c>
      <c r="H7" s="221"/>
      <c r="I7" s="503">
        <v>2</v>
      </c>
      <c r="J7" s="221">
        <v>902</v>
      </c>
      <c r="K7" s="220">
        <v>33</v>
      </c>
      <c r="L7" s="220"/>
      <c r="M7" s="220"/>
      <c r="N7" s="220"/>
      <c r="O7" s="220" t="s">
        <v>2573</v>
      </c>
      <c r="P7" s="221" t="s">
        <v>639</v>
      </c>
      <c r="Q7" s="504">
        <v>39730</v>
      </c>
    </row>
    <row r="8" spans="1:32" x14ac:dyDescent="0.2">
      <c r="C8" s="198" t="s">
        <v>1496</v>
      </c>
      <c r="D8" s="223" t="s">
        <v>4903</v>
      </c>
      <c r="F8" s="200">
        <v>136900</v>
      </c>
      <c r="G8" s="200" t="s">
        <v>4088</v>
      </c>
      <c r="H8" s="200"/>
      <c r="I8" s="199">
        <v>2</v>
      </c>
      <c r="J8" s="200">
        <v>275</v>
      </c>
      <c r="K8" s="214">
        <v>33</v>
      </c>
      <c r="O8" s="214" t="s">
        <v>2573</v>
      </c>
      <c r="P8" s="200" t="s">
        <v>647</v>
      </c>
      <c r="Q8" s="203">
        <v>39735</v>
      </c>
    </row>
    <row r="9" spans="1:32" x14ac:dyDescent="0.2">
      <c r="C9" s="578" t="s">
        <v>4453</v>
      </c>
      <c r="D9" s="485"/>
      <c r="E9" s="486"/>
      <c r="F9" s="555"/>
      <c r="G9" s="555"/>
      <c r="H9" s="555"/>
      <c r="I9" s="556"/>
      <c r="J9" s="555"/>
      <c r="K9" s="486"/>
      <c r="L9" s="486"/>
      <c r="M9" s="486"/>
      <c r="N9" s="486"/>
      <c r="O9" s="486"/>
      <c r="P9" s="555"/>
      <c r="Q9" s="558"/>
      <c r="R9" s="181"/>
    </row>
    <row r="10" spans="1:32" x14ac:dyDescent="0.2">
      <c r="C10" s="198" t="s">
        <v>1497</v>
      </c>
      <c r="D10" s="223" t="s">
        <v>4898</v>
      </c>
      <c r="F10" s="200">
        <v>136900</v>
      </c>
      <c r="G10" s="200" t="s">
        <v>4088</v>
      </c>
      <c r="H10" s="200"/>
      <c r="I10" s="199">
        <v>2</v>
      </c>
      <c r="J10" s="200">
        <v>902</v>
      </c>
      <c r="K10" s="214">
        <v>33</v>
      </c>
      <c r="O10" s="214" t="s">
        <v>2573</v>
      </c>
      <c r="P10" s="200" t="s">
        <v>647</v>
      </c>
      <c r="Q10" s="203">
        <v>39748</v>
      </c>
    </row>
    <row r="11" spans="1:32" x14ac:dyDescent="0.2">
      <c r="C11" s="502" t="s">
        <v>1497</v>
      </c>
      <c r="D11" s="232" t="s">
        <v>4899</v>
      </c>
      <c r="E11" s="220"/>
      <c r="F11" s="221">
        <v>136900</v>
      </c>
      <c r="G11" s="221" t="s">
        <v>4088</v>
      </c>
      <c r="H11" s="221"/>
      <c r="I11" s="503">
        <v>2</v>
      </c>
      <c r="J11" s="221">
        <v>902</v>
      </c>
      <c r="K11" s="220">
        <v>33</v>
      </c>
      <c r="L11" s="220"/>
      <c r="M11" s="220"/>
      <c r="N11" s="220"/>
      <c r="O11" s="220" t="s">
        <v>2573</v>
      </c>
      <c r="P11" s="221" t="s">
        <v>1754</v>
      </c>
      <c r="Q11" s="504">
        <v>39755</v>
      </c>
    </row>
    <row r="12" spans="1:32" x14ac:dyDescent="0.2">
      <c r="C12" s="198" t="s">
        <v>1497</v>
      </c>
      <c r="D12" s="223" t="s">
        <v>4900</v>
      </c>
      <c r="F12" s="200">
        <v>136900</v>
      </c>
      <c r="G12" s="200" t="s">
        <v>4088</v>
      </c>
      <c r="H12" s="200"/>
      <c r="I12" s="199">
        <v>2</v>
      </c>
      <c r="J12" s="200">
        <v>902</v>
      </c>
      <c r="K12" s="214">
        <v>33</v>
      </c>
      <c r="O12" s="214" t="s">
        <v>2573</v>
      </c>
      <c r="P12" s="200" t="s">
        <v>639</v>
      </c>
      <c r="Q12" s="203">
        <v>39759</v>
      </c>
    </row>
    <row r="13" spans="1:32" x14ac:dyDescent="0.2">
      <c r="C13" s="198" t="s">
        <v>1497</v>
      </c>
      <c r="D13" s="223" t="s">
        <v>4901</v>
      </c>
      <c r="F13" s="200">
        <v>136900</v>
      </c>
      <c r="G13" s="200" t="s">
        <v>4088</v>
      </c>
      <c r="H13" s="200"/>
      <c r="I13" s="199">
        <v>2</v>
      </c>
      <c r="J13" s="200">
        <v>902</v>
      </c>
      <c r="K13" s="214">
        <v>33</v>
      </c>
      <c r="O13" s="214" t="s">
        <v>2573</v>
      </c>
      <c r="P13" s="200" t="s">
        <v>663</v>
      </c>
      <c r="Q13" s="203">
        <v>39764</v>
      </c>
    </row>
    <row r="14" spans="1:32" x14ac:dyDescent="0.2">
      <c r="C14" s="198" t="s">
        <v>1497</v>
      </c>
      <c r="D14" s="223" t="s">
        <v>4902</v>
      </c>
      <c r="F14" s="200">
        <v>136900</v>
      </c>
      <c r="G14" s="200" t="s">
        <v>4088</v>
      </c>
      <c r="H14" s="200"/>
      <c r="I14" s="199">
        <v>2</v>
      </c>
      <c r="J14" s="200">
        <v>902</v>
      </c>
      <c r="K14" s="214">
        <v>33</v>
      </c>
      <c r="O14" s="214" t="s">
        <v>2573</v>
      </c>
      <c r="P14" s="200" t="s">
        <v>663</v>
      </c>
      <c r="Q14" s="203">
        <v>39770</v>
      </c>
    </row>
    <row r="15" spans="1:32" x14ac:dyDescent="0.2">
      <c r="C15" s="198" t="s">
        <v>1497</v>
      </c>
      <c r="D15" s="223" t="s">
        <v>4903</v>
      </c>
      <c r="F15" s="200">
        <v>136900</v>
      </c>
      <c r="G15" s="200" t="s">
        <v>4088</v>
      </c>
      <c r="H15" s="200"/>
      <c r="I15" s="199">
        <v>2</v>
      </c>
      <c r="J15" s="200">
        <v>346</v>
      </c>
      <c r="K15" s="214">
        <v>33</v>
      </c>
      <c r="O15" s="214" t="s">
        <v>2573</v>
      </c>
      <c r="P15" s="200" t="s">
        <v>663</v>
      </c>
      <c r="Q15" s="203">
        <v>39777</v>
      </c>
    </row>
    <row r="16" spans="1:32" x14ac:dyDescent="0.2">
      <c r="C16" s="578"/>
      <c r="D16" s="485"/>
      <c r="E16" s="486"/>
      <c r="F16" s="555"/>
      <c r="G16" s="555"/>
      <c r="H16" s="555"/>
      <c r="I16" s="556"/>
      <c r="J16" s="555"/>
      <c r="K16" s="486"/>
      <c r="L16" s="486"/>
      <c r="M16" s="486"/>
      <c r="N16" s="486"/>
      <c r="O16" s="486"/>
      <c r="P16" s="555"/>
      <c r="Q16" s="558"/>
    </row>
    <row r="17" spans="3:17" x14ac:dyDescent="0.2">
      <c r="C17" s="502" t="s">
        <v>1498</v>
      </c>
      <c r="D17" s="232" t="s">
        <v>4898</v>
      </c>
      <c r="E17" s="220"/>
      <c r="F17" s="221">
        <v>136900</v>
      </c>
      <c r="G17" s="221" t="s">
        <v>4088</v>
      </c>
      <c r="H17" s="221"/>
      <c r="I17" s="503">
        <v>2</v>
      </c>
      <c r="J17" s="221">
        <v>902</v>
      </c>
      <c r="K17" s="220">
        <v>33</v>
      </c>
      <c r="L17" s="220"/>
      <c r="M17" s="220"/>
      <c r="N17" s="220"/>
      <c r="O17" s="220" t="s">
        <v>2573</v>
      </c>
      <c r="P17" s="221" t="s">
        <v>669</v>
      </c>
      <c r="Q17" s="504">
        <v>39783</v>
      </c>
    </row>
    <row r="18" spans="3:17" x14ac:dyDescent="0.2">
      <c r="C18" s="223" t="s">
        <v>1498</v>
      </c>
      <c r="D18" s="223" t="s">
        <v>4899</v>
      </c>
      <c r="F18" s="214">
        <v>136900</v>
      </c>
      <c r="G18" s="214" t="s">
        <v>4088</v>
      </c>
      <c r="I18" s="214">
        <v>2</v>
      </c>
      <c r="J18" s="214">
        <v>229</v>
      </c>
      <c r="K18" s="214">
        <v>33</v>
      </c>
      <c r="O18" s="214" t="s">
        <v>2573</v>
      </c>
      <c r="P18" s="214" t="s">
        <v>669</v>
      </c>
      <c r="Q18" s="216">
        <v>39784</v>
      </c>
    </row>
    <row r="19" spans="3:17" x14ac:dyDescent="0.2">
      <c r="C19" s="223" t="s">
        <v>1498</v>
      </c>
      <c r="D19" s="223" t="s">
        <v>4900</v>
      </c>
      <c r="F19" s="214">
        <v>136900</v>
      </c>
      <c r="G19" s="214" t="s">
        <v>4088</v>
      </c>
      <c r="I19" s="214">
        <v>2</v>
      </c>
      <c r="J19" s="214">
        <v>903</v>
      </c>
      <c r="K19" s="214">
        <v>33</v>
      </c>
      <c r="O19" s="214" t="s">
        <v>2573</v>
      </c>
      <c r="P19" s="214" t="s">
        <v>639</v>
      </c>
      <c r="Q19" s="216">
        <v>39790</v>
      </c>
    </row>
    <row r="20" spans="3:17" ht="13.5" thickBot="1" x14ac:dyDescent="0.25">
      <c r="C20" s="237" t="s">
        <v>1498</v>
      </c>
      <c r="D20" s="237" t="s">
        <v>4901</v>
      </c>
      <c r="E20" s="235"/>
      <c r="F20" s="235">
        <v>136900</v>
      </c>
      <c r="G20" s="235" t="s">
        <v>4088</v>
      </c>
      <c r="H20" s="235"/>
      <c r="I20" s="235">
        <v>2</v>
      </c>
      <c r="J20" s="235">
        <v>902</v>
      </c>
      <c r="K20" s="235">
        <v>33</v>
      </c>
      <c r="L20" s="235"/>
      <c r="M20" s="235"/>
      <c r="N20" s="235"/>
      <c r="O20" s="235" t="s">
        <v>2573</v>
      </c>
      <c r="P20" s="235" t="s">
        <v>663</v>
      </c>
      <c r="Q20" s="236">
        <v>39794</v>
      </c>
    </row>
    <row r="21" spans="3:17" x14ac:dyDescent="0.2">
      <c r="C21" s="512" t="s">
        <v>1498</v>
      </c>
      <c r="D21" s="512" t="s">
        <v>4902</v>
      </c>
      <c r="E21" s="213"/>
      <c r="F21" s="213">
        <v>136900</v>
      </c>
      <c r="G21" s="213" t="s">
        <v>4088</v>
      </c>
      <c r="H21" s="213"/>
      <c r="I21" s="213">
        <v>2</v>
      </c>
      <c r="J21" s="213">
        <v>903</v>
      </c>
      <c r="K21" s="213">
        <v>33</v>
      </c>
      <c r="L21" s="213"/>
      <c r="M21" s="213"/>
      <c r="N21" s="213"/>
      <c r="O21" s="213" t="s">
        <v>2573</v>
      </c>
      <c r="P21" s="213" t="s">
        <v>669</v>
      </c>
      <c r="Q21" s="215">
        <v>39835</v>
      </c>
    </row>
    <row r="22" spans="3:17" ht="13.5" thickBot="1" x14ac:dyDescent="0.25">
      <c r="C22" s="237" t="s">
        <v>1498</v>
      </c>
      <c r="D22" s="237" t="s">
        <v>4903</v>
      </c>
      <c r="E22" s="235"/>
      <c r="F22" s="235">
        <v>136900</v>
      </c>
      <c r="G22" s="235" t="s">
        <v>4088</v>
      </c>
      <c r="H22" s="235"/>
      <c r="I22" s="235">
        <v>2</v>
      </c>
      <c r="J22" s="235">
        <v>658</v>
      </c>
      <c r="K22" s="235">
        <v>33</v>
      </c>
      <c r="L22" s="235"/>
      <c r="M22" s="235"/>
      <c r="N22" s="235"/>
      <c r="O22" s="235" t="s">
        <v>2573</v>
      </c>
      <c r="P22" s="235" t="s">
        <v>1754</v>
      </c>
      <c r="Q22" s="236">
        <v>39841</v>
      </c>
    </row>
    <row r="23" spans="3:17" x14ac:dyDescent="0.2">
      <c r="C23" s="259" t="s">
        <v>4453</v>
      </c>
    </row>
    <row r="24" spans="3:17" x14ac:dyDescent="0.2">
      <c r="C24" s="223" t="s">
        <v>1499</v>
      </c>
      <c r="D24" s="223" t="s">
        <v>4898</v>
      </c>
      <c r="F24" s="214">
        <v>136900</v>
      </c>
      <c r="G24" s="214" t="s">
        <v>4088</v>
      </c>
      <c r="I24" s="214">
        <v>2</v>
      </c>
      <c r="J24" s="214">
        <v>902</v>
      </c>
      <c r="K24" s="214">
        <v>33</v>
      </c>
      <c r="O24" s="214" t="s">
        <v>2573</v>
      </c>
      <c r="P24" s="214" t="s">
        <v>647</v>
      </c>
      <c r="Q24" s="216">
        <v>39854</v>
      </c>
    </row>
    <row r="25" spans="3:17" x14ac:dyDescent="0.2">
      <c r="C25" s="223" t="s">
        <v>1499</v>
      </c>
      <c r="D25" s="223" t="s">
        <v>4899</v>
      </c>
      <c r="F25" s="214">
        <v>136900</v>
      </c>
      <c r="G25" s="214" t="s">
        <v>4088</v>
      </c>
      <c r="I25" s="214">
        <v>2</v>
      </c>
      <c r="J25" s="214">
        <v>902</v>
      </c>
      <c r="K25" s="214">
        <v>33</v>
      </c>
      <c r="O25" s="214" t="s">
        <v>2573</v>
      </c>
      <c r="P25" s="214" t="s">
        <v>647</v>
      </c>
      <c r="Q25" s="216">
        <v>39860</v>
      </c>
    </row>
    <row r="26" spans="3:17" x14ac:dyDescent="0.2">
      <c r="C26" s="223" t="s">
        <v>1499</v>
      </c>
      <c r="D26" s="223" t="s">
        <v>4900</v>
      </c>
      <c r="F26" s="214">
        <v>136900</v>
      </c>
      <c r="G26" s="214" t="s">
        <v>4088</v>
      </c>
      <c r="I26" s="214">
        <v>2</v>
      </c>
      <c r="J26" s="214">
        <v>902</v>
      </c>
      <c r="K26" s="214">
        <v>33</v>
      </c>
      <c r="O26" s="214" t="s">
        <v>2573</v>
      </c>
      <c r="P26" s="214" t="s">
        <v>663</v>
      </c>
      <c r="Q26" s="216">
        <v>39864</v>
      </c>
    </row>
    <row r="27" spans="3:17" ht="13.5" thickBot="1" x14ac:dyDescent="0.25">
      <c r="C27" s="237" t="s">
        <v>1499</v>
      </c>
      <c r="D27" s="237" t="s">
        <v>4901</v>
      </c>
      <c r="E27" s="235"/>
      <c r="F27" s="235">
        <v>136900</v>
      </c>
      <c r="G27" s="235" t="s">
        <v>4088</v>
      </c>
      <c r="H27" s="235"/>
      <c r="I27" s="235">
        <v>2</v>
      </c>
      <c r="J27" s="235">
        <v>901</v>
      </c>
      <c r="K27" s="235">
        <v>33</v>
      </c>
      <c r="L27" s="235"/>
      <c r="M27" s="235"/>
      <c r="N27" s="235"/>
      <c r="O27" s="235" t="s">
        <v>2573</v>
      </c>
      <c r="P27" s="235" t="s">
        <v>1754</v>
      </c>
      <c r="Q27" s="236">
        <v>39869</v>
      </c>
    </row>
    <row r="28" spans="3:17" x14ac:dyDescent="0.2">
      <c r="C28" s="223" t="s">
        <v>1499</v>
      </c>
      <c r="D28" s="223" t="s">
        <v>4902</v>
      </c>
      <c r="F28" s="214">
        <v>136900</v>
      </c>
      <c r="G28" s="214" t="s">
        <v>4088</v>
      </c>
      <c r="I28" s="214">
        <v>2</v>
      </c>
      <c r="J28" s="214">
        <v>288</v>
      </c>
      <c r="K28" s="214">
        <v>33</v>
      </c>
      <c r="O28" s="214" t="s">
        <v>2573</v>
      </c>
      <c r="P28" s="214" t="s">
        <v>1754</v>
      </c>
      <c r="Q28" s="216">
        <v>39875</v>
      </c>
    </row>
    <row r="29" spans="3:17" x14ac:dyDescent="0.2">
      <c r="C29" s="259" t="s">
        <v>4453</v>
      </c>
    </row>
    <row r="30" spans="3:17" x14ac:dyDescent="0.2">
      <c r="C30" s="223" t="s">
        <v>1500</v>
      </c>
      <c r="D30" s="223" t="s">
        <v>4898</v>
      </c>
      <c r="F30" s="214">
        <v>136900</v>
      </c>
      <c r="G30" s="214" t="s">
        <v>4088</v>
      </c>
      <c r="I30" s="214">
        <v>2</v>
      </c>
      <c r="J30" s="214">
        <v>902</v>
      </c>
      <c r="K30" s="214">
        <v>33</v>
      </c>
      <c r="O30" s="214" t="s">
        <v>2573</v>
      </c>
      <c r="P30" s="214" t="s">
        <v>663</v>
      </c>
      <c r="Q30" s="216">
        <v>39879</v>
      </c>
    </row>
    <row r="31" spans="3:17" x14ac:dyDescent="0.2">
      <c r="C31" s="223" t="s">
        <v>1500</v>
      </c>
      <c r="D31" s="223" t="s">
        <v>4899</v>
      </c>
      <c r="F31" s="214">
        <v>136900</v>
      </c>
      <c r="G31" s="214" t="s">
        <v>4088</v>
      </c>
      <c r="I31" s="214">
        <v>2</v>
      </c>
      <c r="J31" s="214">
        <v>902</v>
      </c>
      <c r="K31" s="214">
        <v>33</v>
      </c>
      <c r="O31" s="214" t="s">
        <v>2573</v>
      </c>
      <c r="P31" s="214" t="s">
        <v>1754</v>
      </c>
      <c r="Q31" s="216">
        <v>39884</v>
      </c>
    </row>
    <row r="32" spans="3:17" ht="13.5" thickBot="1" x14ac:dyDescent="0.25">
      <c r="C32" s="237" t="s">
        <v>1500</v>
      </c>
      <c r="D32" s="237" t="s">
        <v>4900</v>
      </c>
      <c r="E32" s="235"/>
      <c r="F32" s="235">
        <v>136900</v>
      </c>
      <c r="G32" s="235" t="s">
        <v>4088</v>
      </c>
      <c r="H32" s="235"/>
      <c r="I32" s="235">
        <v>2</v>
      </c>
      <c r="J32" s="235">
        <v>902</v>
      </c>
      <c r="K32" s="235">
        <v>33</v>
      </c>
      <c r="L32" s="235"/>
      <c r="M32" s="235"/>
      <c r="N32" s="235"/>
      <c r="O32" s="235" t="s">
        <v>2573</v>
      </c>
      <c r="P32" s="235" t="s">
        <v>663</v>
      </c>
      <c r="Q32" s="236">
        <v>39890</v>
      </c>
    </row>
    <row r="33" spans="1:30" x14ac:dyDescent="0.2">
      <c r="C33" s="223" t="s">
        <v>1500</v>
      </c>
      <c r="D33" s="223" t="s">
        <v>4901</v>
      </c>
      <c r="F33" s="214">
        <v>136900</v>
      </c>
      <c r="G33" s="214" t="s">
        <v>4088</v>
      </c>
      <c r="I33" s="214">
        <v>2</v>
      </c>
      <c r="J33" s="214">
        <v>902</v>
      </c>
      <c r="K33" s="214">
        <v>33</v>
      </c>
      <c r="O33" s="214" t="s">
        <v>2573</v>
      </c>
      <c r="P33" s="214" t="s">
        <v>663</v>
      </c>
      <c r="Q33" s="216">
        <v>39904</v>
      </c>
    </row>
    <row r="34" spans="1:30" x14ac:dyDescent="0.2">
      <c r="C34" s="223" t="s">
        <v>1500</v>
      </c>
      <c r="D34" s="223" t="s">
        <v>4902</v>
      </c>
      <c r="F34" s="214">
        <v>136900</v>
      </c>
      <c r="G34" s="214" t="s">
        <v>4088</v>
      </c>
      <c r="I34" s="214">
        <v>2</v>
      </c>
      <c r="J34" s="214">
        <v>257</v>
      </c>
      <c r="K34" s="214">
        <v>33</v>
      </c>
      <c r="O34" s="214" t="s">
        <v>2573</v>
      </c>
      <c r="P34" s="214" t="s">
        <v>1754</v>
      </c>
      <c r="Q34" s="216">
        <v>39906</v>
      </c>
    </row>
    <row r="35" spans="1:30" x14ac:dyDescent="0.2">
      <c r="C35" s="259" t="s">
        <v>4453</v>
      </c>
    </row>
    <row r="36" spans="1:30" x14ac:dyDescent="0.2">
      <c r="C36" s="223" t="s">
        <v>1501</v>
      </c>
      <c r="D36" s="223" t="s">
        <v>4898</v>
      </c>
      <c r="F36" s="214">
        <v>136900</v>
      </c>
      <c r="G36" s="214" t="s">
        <v>4088</v>
      </c>
      <c r="I36" s="214">
        <v>2</v>
      </c>
      <c r="J36" s="214">
        <v>902</v>
      </c>
      <c r="K36" s="214">
        <v>33</v>
      </c>
      <c r="O36" s="214" t="s">
        <v>2573</v>
      </c>
      <c r="P36" s="214" t="s">
        <v>663</v>
      </c>
      <c r="Q36" s="216">
        <v>39917</v>
      </c>
    </row>
    <row r="37" spans="1:30" x14ac:dyDescent="0.2">
      <c r="C37" s="223" t="s">
        <v>1501</v>
      </c>
      <c r="D37" s="223" t="s">
        <v>4899</v>
      </c>
      <c r="F37" s="214">
        <v>136900</v>
      </c>
      <c r="G37" s="214" t="s">
        <v>4088</v>
      </c>
      <c r="I37" s="214">
        <v>2</v>
      </c>
      <c r="J37" s="214">
        <v>902</v>
      </c>
      <c r="K37" s="214">
        <v>33</v>
      </c>
      <c r="O37" s="214" t="s">
        <v>2573</v>
      </c>
      <c r="P37" s="214" t="s">
        <v>663</v>
      </c>
      <c r="Q37" s="216">
        <v>39923</v>
      </c>
    </row>
    <row r="38" spans="1:30" ht="13.5" thickBot="1" x14ac:dyDescent="0.25">
      <c r="C38" s="237" t="s">
        <v>1501</v>
      </c>
      <c r="D38" s="237" t="s">
        <v>4900</v>
      </c>
      <c r="E38" s="235"/>
      <c r="F38" s="235">
        <v>136900</v>
      </c>
      <c r="G38" s="235" t="s">
        <v>4088</v>
      </c>
      <c r="H38" s="235"/>
      <c r="I38" s="235">
        <v>2</v>
      </c>
      <c r="J38" s="235">
        <v>902</v>
      </c>
      <c r="K38" s="235">
        <v>33</v>
      </c>
      <c r="L38" s="235"/>
      <c r="M38" s="235"/>
      <c r="N38" s="235"/>
      <c r="O38" s="235" t="s">
        <v>2573</v>
      </c>
      <c r="P38" s="235" t="s">
        <v>669</v>
      </c>
      <c r="Q38" s="236">
        <v>39932</v>
      </c>
    </row>
    <row r="39" spans="1:30" x14ac:dyDescent="0.2">
      <c r="C39" s="223" t="s">
        <v>1501</v>
      </c>
      <c r="D39" s="223" t="s">
        <v>4901</v>
      </c>
      <c r="F39" s="214">
        <v>136900</v>
      </c>
      <c r="G39" s="214" t="s">
        <v>4088</v>
      </c>
      <c r="I39" s="214">
        <v>2</v>
      </c>
      <c r="J39" s="214">
        <v>902</v>
      </c>
      <c r="K39" s="214">
        <v>33</v>
      </c>
      <c r="O39" s="214" t="s">
        <v>2573</v>
      </c>
      <c r="P39" s="214" t="s">
        <v>663</v>
      </c>
      <c r="Q39" s="216">
        <v>39938</v>
      </c>
    </row>
    <row r="40" spans="1:30" ht="13.5" thickBot="1" x14ac:dyDescent="0.25">
      <c r="C40" s="237" t="s">
        <v>1501</v>
      </c>
      <c r="D40" s="237" t="s">
        <v>4902</v>
      </c>
      <c r="E40" s="235"/>
      <c r="F40" s="235">
        <v>136900</v>
      </c>
      <c r="G40" s="235" t="s">
        <v>4088</v>
      </c>
      <c r="H40" s="235"/>
      <c r="I40" s="235">
        <v>2</v>
      </c>
      <c r="J40" s="235">
        <v>902</v>
      </c>
      <c r="K40" s="235">
        <v>33</v>
      </c>
      <c r="L40" s="235"/>
      <c r="M40" s="235"/>
      <c r="N40" s="235"/>
      <c r="O40" s="235" t="s">
        <v>2573</v>
      </c>
      <c r="P40" s="235" t="s">
        <v>1754</v>
      </c>
      <c r="Q40" s="236">
        <v>39944</v>
      </c>
    </row>
    <row r="41" spans="1:30" ht="13.5" thickBot="1" x14ac:dyDescent="0.25">
      <c r="C41" s="238" t="s">
        <v>1501</v>
      </c>
      <c r="D41" s="238" t="s">
        <v>4903</v>
      </c>
      <c r="E41" s="240"/>
      <c r="F41" s="240">
        <v>136900</v>
      </c>
      <c r="G41" s="240" t="s">
        <v>4088</v>
      </c>
      <c r="H41" s="240"/>
      <c r="I41" s="240">
        <v>2</v>
      </c>
      <c r="J41" s="240">
        <v>355</v>
      </c>
      <c r="K41" s="240">
        <v>33</v>
      </c>
      <c r="L41" s="240"/>
      <c r="M41" s="240"/>
      <c r="N41" s="240"/>
      <c r="O41" s="240" t="s">
        <v>2573</v>
      </c>
      <c r="P41" s="240" t="s">
        <v>1754</v>
      </c>
      <c r="Q41" s="242">
        <v>39986</v>
      </c>
    </row>
    <row r="42" spans="1:30" x14ac:dyDescent="0.2">
      <c r="C42" s="259" t="s">
        <v>4453</v>
      </c>
      <c r="D42" s="259"/>
      <c r="E42" s="201"/>
      <c r="F42" s="201"/>
      <c r="G42" s="201"/>
      <c r="H42" s="201"/>
      <c r="I42" s="201"/>
      <c r="J42" s="201"/>
      <c r="K42" s="201"/>
      <c r="L42" s="201"/>
      <c r="M42" s="201"/>
      <c r="N42" s="201"/>
      <c r="O42" s="201"/>
      <c r="P42" s="201"/>
      <c r="Q42" s="260"/>
    </row>
    <row r="43" spans="1:30" x14ac:dyDescent="0.2">
      <c r="C43" s="223" t="s">
        <v>1502</v>
      </c>
      <c r="D43" s="223" t="s">
        <v>4898</v>
      </c>
      <c r="F43" s="214">
        <v>136900</v>
      </c>
      <c r="G43" s="214" t="s">
        <v>4088</v>
      </c>
      <c r="I43" s="214">
        <v>2</v>
      </c>
      <c r="J43" s="214">
        <v>903</v>
      </c>
      <c r="K43" s="214">
        <v>33</v>
      </c>
      <c r="O43" s="214" t="s">
        <v>2573</v>
      </c>
      <c r="P43" s="214" t="s">
        <v>663</v>
      </c>
      <c r="Q43" s="216">
        <v>40078</v>
      </c>
      <c r="AC43" s="510"/>
      <c r="AD43" s="510"/>
    </row>
    <row r="44" spans="1:30" ht="13.5" thickBot="1" x14ac:dyDescent="0.25">
      <c r="C44" s="237" t="s">
        <v>1502</v>
      </c>
      <c r="D44" s="237" t="s">
        <v>4899</v>
      </c>
      <c r="E44" s="235"/>
      <c r="F44" s="235">
        <v>136900</v>
      </c>
      <c r="G44" s="235" t="s">
        <v>4088</v>
      </c>
      <c r="H44" s="235"/>
      <c r="I44" s="235">
        <v>2</v>
      </c>
      <c r="J44" s="235">
        <v>592</v>
      </c>
      <c r="K44" s="235">
        <v>33</v>
      </c>
      <c r="L44" s="235"/>
      <c r="M44" s="235"/>
      <c r="N44" s="235"/>
      <c r="O44" s="235" t="s">
        <v>2573</v>
      </c>
      <c r="P44" s="235" t="s">
        <v>669</v>
      </c>
      <c r="Q44" s="236">
        <v>40082</v>
      </c>
    </row>
    <row r="45" spans="1:30" x14ac:dyDescent="0.2">
      <c r="C45" s="223" t="s">
        <v>1502</v>
      </c>
      <c r="D45" s="223" t="s">
        <v>4900</v>
      </c>
      <c r="F45" s="214">
        <v>136900</v>
      </c>
      <c r="G45" s="214" t="s">
        <v>4088</v>
      </c>
      <c r="I45" s="214">
        <v>2</v>
      </c>
      <c r="J45" s="214">
        <v>903</v>
      </c>
      <c r="K45" s="214">
        <v>33</v>
      </c>
      <c r="O45" s="214" t="s">
        <v>2573</v>
      </c>
      <c r="P45" s="214" t="s">
        <v>663</v>
      </c>
      <c r="Q45" s="216">
        <v>40093</v>
      </c>
    </row>
    <row r="46" spans="1:30" ht="13.5" thickBot="1" x14ac:dyDescent="0.25">
      <c r="C46" s="511" t="s">
        <v>1502</v>
      </c>
      <c r="D46" s="511" t="s">
        <v>4901</v>
      </c>
      <c r="E46" s="268"/>
      <c r="F46" s="268">
        <v>136900</v>
      </c>
      <c r="G46" s="268" t="s">
        <v>4088</v>
      </c>
      <c r="H46" s="268"/>
      <c r="I46" s="268">
        <v>2</v>
      </c>
      <c r="J46" s="268">
        <v>903</v>
      </c>
      <c r="K46" s="268">
        <v>33</v>
      </c>
      <c r="L46" s="268"/>
      <c r="M46" s="268"/>
      <c r="N46" s="268"/>
      <c r="O46" s="268" t="s">
        <v>2573</v>
      </c>
      <c r="P46" s="268" t="s">
        <v>1754</v>
      </c>
      <c r="Q46" s="270">
        <v>40096</v>
      </c>
    </row>
    <row r="47" spans="1:30" x14ac:dyDescent="0.2">
      <c r="C47" s="223" t="s">
        <v>1502</v>
      </c>
      <c r="D47" s="223" t="s">
        <v>4902</v>
      </c>
      <c r="F47" s="214">
        <v>136900</v>
      </c>
      <c r="G47" s="214" t="s">
        <v>4088</v>
      </c>
      <c r="I47" s="214">
        <v>2</v>
      </c>
      <c r="J47" s="214">
        <v>303</v>
      </c>
      <c r="K47" s="214">
        <v>33</v>
      </c>
      <c r="O47" s="214" t="s">
        <v>2573</v>
      </c>
      <c r="P47" s="214" t="s">
        <v>663</v>
      </c>
      <c r="Q47" s="216">
        <v>40127</v>
      </c>
    </row>
    <row r="48" spans="1:30" s="531" customFormat="1" x14ac:dyDescent="0.2">
      <c r="A48" s="530"/>
      <c r="C48" s="532"/>
      <c r="D48" s="532"/>
      <c r="E48" s="533"/>
      <c r="F48" s="534" t="s">
        <v>4333</v>
      </c>
      <c r="G48" s="533"/>
      <c r="H48" s="533"/>
      <c r="I48" s="533"/>
      <c r="J48" s="533"/>
      <c r="K48" s="533"/>
      <c r="L48" s="533"/>
      <c r="M48" s="533"/>
      <c r="N48" s="533"/>
      <c r="O48" s="533"/>
      <c r="P48" s="533"/>
      <c r="Q48" s="535"/>
      <c r="R48" s="3"/>
      <c r="S48" s="3"/>
      <c r="T48" s="3"/>
      <c r="U48" s="3"/>
      <c r="V48" s="3"/>
      <c r="W48" s="3"/>
      <c r="X48"/>
      <c r="Y48"/>
      <c r="Z48"/>
      <c r="AA48"/>
      <c r="AB48" s="3"/>
      <c r="AC48" s="261"/>
      <c r="AD48" s="261"/>
    </row>
    <row r="49" spans="3:31" x14ac:dyDescent="0.2">
      <c r="C49" s="223" t="s">
        <v>1503</v>
      </c>
      <c r="D49" s="223" t="s">
        <v>4898</v>
      </c>
      <c r="F49" s="214">
        <v>136900</v>
      </c>
      <c r="G49" s="214" t="s">
        <v>4088</v>
      </c>
      <c r="I49" s="214">
        <v>2</v>
      </c>
      <c r="J49" s="214">
        <v>903</v>
      </c>
      <c r="K49" s="214">
        <v>33</v>
      </c>
      <c r="O49" s="214" t="s">
        <v>2573</v>
      </c>
      <c r="P49" s="214" t="s">
        <v>1754</v>
      </c>
      <c r="Q49" s="216">
        <v>40192</v>
      </c>
      <c r="R49" s="1">
        <v>1.57</v>
      </c>
      <c r="S49" s="1">
        <v>92</v>
      </c>
      <c r="T49" s="1" t="s">
        <v>4561</v>
      </c>
      <c r="U49" s="1">
        <v>78</v>
      </c>
      <c r="V49" s="1">
        <v>10296</v>
      </c>
      <c r="W49" s="1">
        <v>92</v>
      </c>
      <c r="X49" s="1" t="s">
        <v>2584</v>
      </c>
      <c r="Y49" s="1">
        <v>78</v>
      </c>
      <c r="Z49" s="1" t="s">
        <v>4561</v>
      </c>
      <c r="AA49" s="183">
        <f>(K49*100*J49*I49)/17*16*R49/10000*S49/1000</f>
        <v>81.019624658823517</v>
      </c>
      <c r="AB49" s="183">
        <f>V49/36*35*J49*I49*1.108/10000*W49/1000</f>
        <v>184.28051241600002</v>
      </c>
      <c r="AC49" s="183">
        <f>(K49*100*J49*I49)/17*R49/10000*U49/1000</f>
        <v>4.2931594588235296</v>
      </c>
      <c r="AD49" s="183">
        <f>V49/36*J49*I49*1.108/10000*Y49/1000</f>
        <v>4.4639378784000003</v>
      </c>
      <c r="AE49" s="183">
        <f>J49*I49*1.5</f>
        <v>2709</v>
      </c>
    </row>
    <row r="50" spans="3:31" x14ac:dyDescent="0.2">
      <c r="C50" s="223" t="s">
        <v>1503</v>
      </c>
      <c r="D50" s="223" t="s">
        <v>4899</v>
      </c>
      <c r="F50" s="214">
        <v>136900</v>
      </c>
      <c r="G50" s="214" t="s">
        <v>4088</v>
      </c>
      <c r="I50" s="214">
        <v>2</v>
      </c>
      <c r="J50" s="214">
        <v>904</v>
      </c>
      <c r="K50" s="214">
        <v>33</v>
      </c>
      <c r="O50" s="214" t="s">
        <v>2573</v>
      </c>
      <c r="P50" s="214" t="s">
        <v>1754</v>
      </c>
      <c r="Q50" s="216">
        <v>40198</v>
      </c>
      <c r="R50" s="1">
        <v>1.57</v>
      </c>
      <c r="S50" s="1">
        <v>92</v>
      </c>
      <c r="T50" s="1" t="s">
        <v>4561</v>
      </c>
      <c r="U50" s="1">
        <v>78</v>
      </c>
      <c r="V50" s="1">
        <v>10296</v>
      </c>
      <c r="W50" s="1">
        <v>92</v>
      </c>
      <c r="X50" s="1" t="s">
        <v>2584</v>
      </c>
      <c r="Y50" s="1">
        <v>78</v>
      </c>
      <c r="Z50" s="1" t="s">
        <v>4561</v>
      </c>
      <c r="AA50" s="183">
        <f>(K50*100*J50*I50)/17*16*R50/10000*S50/1000</f>
        <v>81.109347388235292</v>
      </c>
      <c r="AB50" s="183">
        <f>V50/36*35*J50*I50*1.108/10000*W50/1000</f>
        <v>184.484588288</v>
      </c>
      <c r="AC50" s="183">
        <f>(K50*100*J50*I50)/17*R50/10000*U50/1000</f>
        <v>4.2979137882352942</v>
      </c>
      <c r="AD50" s="183">
        <f>V50/36*J50*I50*1.108/10000*Y50/1000</f>
        <v>4.4688813312000004</v>
      </c>
      <c r="AE50" s="183">
        <f>J50*I50*1.5</f>
        <v>2712</v>
      </c>
    </row>
    <row r="51" spans="3:31" x14ac:dyDescent="0.2">
      <c r="C51" s="223" t="s">
        <v>1503</v>
      </c>
      <c r="D51" s="223" t="s">
        <v>4900</v>
      </c>
      <c r="F51" s="214">
        <v>136900</v>
      </c>
      <c r="G51" s="214" t="s">
        <v>1504</v>
      </c>
      <c r="I51" s="214">
        <v>2</v>
      </c>
      <c r="J51" s="214">
        <v>902</v>
      </c>
      <c r="K51" s="214">
        <v>33</v>
      </c>
      <c r="O51" s="214" t="s">
        <v>2573</v>
      </c>
      <c r="P51" s="214" t="s">
        <v>1754</v>
      </c>
      <c r="Q51" s="216">
        <v>40206</v>
      </c>
      <c r="R51" s="1">
        <v>1.57</v>
      </c>
      <c r="S51" s="1">
        <v>92</v>
      </c>
      <c r="T51" s="1" t="s">
        <v>4561</v>
      </c>
      <c r="U51" s="1">
        <v>78</v>
      </c>
      <c r="V51" s="1">
        <v>10296</v>
      </c>
      <c r="W51" s="1">
        <v>92</v>
      </c>
      <c r="X51" s="1" t="s">
        <v>2584</v>
      </c>
      <c r="Y51" s="1">
        <v>78</v>
      </c>
      <c r="Z51" s="1" t="s">
        <v>4561</v>
      </c>
      <c r="AA51" s="183">
        <f>(K51*100*J51*I51)/17*16*R51/10000*S51/1000</f>
        <v>80.929901929411756</v>
      </c>
      <c r="AB51" s="183">
        <f>V51/36*35*J51*I51*1.108/10000*W51/1000</f>
        <v>184.07643654399999</v>
      </c>
      <c r="AC51" s="183">
        <f>(K51*100*J51*I51)/17*R51/10000*U51/1000</f>
        <v>4.288405129411764</v>
      </c>
      <c r="AD51" s="183">
        <f>V51/36*J51*I51*1.108/10000*Y51/1000</f>
        <v>4.4589944256000003</v>
      </c>
      <c r="AE51" s="183">
        <f>J51*I51*1.5</f>
        <v>2706</v>
      </c>
    </row>
    <row r="52" spans="3:31" x14ac:dyDescent="0.2">
      <c r="C52" s="223" t="s">
        <v>1503</v>
      </c>
      <c r="D52" s="223" t="s">
        <v>4901</v>
      </c>
      <c r="F52" s="214">
        <v>136900</v>
      </c>
      <c r="G52" s="214" t="s">
        <v>4088</v>
      </c>
      <c r="I52" s="214">
        <v>2</v>
      </c>
      <c r="J52" s="214">
        <v>903</v>
      </c>
      <c r="K52" s="214">
        <v>33</v>
      </c>
      <c r="O52" s="214" t="s">
        <v>2573</v>
      </c>
      <c r="P52" s="214" t="s">
        <v>1754</v>
      </c>
      <c r="Q52" s="216">
        <v>40212</v>
      </c>
      <c r="R52" s="1">
        <v>1.57</v>
      </c>
      <c r="S52" s="1">
        <v>92</v>
      </c>
      <c r="T52" s="1" t="s">
        <v>4561</v>
      </c>
      <c r="U52" s="1">
        <v>78</v>
      </c>
      <c r="V52" s="1">
        <v>10296</v>
      </c>
      <c r="W52" s="1">
        <v>92</v>
      </c>
      <c r="X52" s="1" t="s">
        <v>2584</v>
      </c>
      <c r="Y52" s="1">
        <v>78</v>
      </c>
      <c r="Z52" s="1" t="s">
        <v>4561</v>
      </c>
      <c r="AA52" s="183">
        <f>(K52*100*J52*I52)/17*16*R52/10000*S52/1000</f>
        <v>81.019624658823517</v>
      </c>
      <c r="AB52" s="183">
        <f>V52/36*35*J52*I52*1.108/10000*W52/1000</f>
        <v>184.28051241600002</v>
      </c>
      <c r="AC52" s="183">
        <f>(K52*100*J52*I52)/17*R52/10000*U52/1000</f>
        <v>4.2931594588235296</v>
      </c>
      <c r="AD52" s="183">
        <f>V52/36*J52*I52*1.108/10000*Y52/1000</f>
        <v>4.4639378784000003</v>
      </c>
      <c r="AE52" s="183">
        <f>J52*I52*1.5</f>
        <v>2709</v>
      </c>
    </row>
    <row r="53" spans="3:31" ht="13.5" thickBot="1" x14ac:dyDescent="0.25">
      <c r="C53" s="237" t="s">
        <v>1503</v>
      </c>
      <c r="D53" s="237" t="s">
        <v>4902</v>
      </c>
      <c r="E53" s="235"/>
      <c r="F53" s="235">
        <v>136900</v>
      </c>
      <c r="G53" s="235" t="s">
        <v>4088</v>
      </c>
      <c r="H53" s="235"/>
      <c r="I53" s="235">
        <v>2</v>
      </c>
      <c r="J53" s="235">
        <v>1003</v>
      </c>
      <c r="K53" s="235">
        <v>33</v>
      </c>
      <c r="L53" s="235"/>
      <c r="M53" s="235"/>
      <c r="N53" s="235"/>
      <c r="O53" s="235" t="s">
        <v>2573</v>
      </c>
      <c r="P53" s="235" t="s">
        <v>669</v>
      </c>
      <c r="Q53" s="236">
        <v>40232</v>
      </c>
      <c r="R53" s="1">
        <v>1.57</v>
      </c>
      <c r="S53" s="1">
        <v>92</v>
      </c>
      <c r="T53" s="1" t="s">
        <v>4561</v>
      </c>
      <c r="U53" s="1">
        <v>78</v>
      </c>
      <c r="V53" s="1">
        <v>10296</v>
      </c>
      <c r="W53" s="1">
        <v>92</v>
      </c>
      <c r="X53" s="1" t="s">
        <v>2584</v>
      </c>
      <c r="Y53" s="1">
        <v>78</v>
      </c>
      <c r="Z53" s="1" t="s">
        <v>4561</v>
      </c>
      <c r="AA53" s="183">
        <f>(K53*100*J53*I53)/17*16*R53/10000*S53/1000</f>
        <v>89.991897600000016</v>
      </c>
      <c r="AB53" s="183">
        <f>V53/36*35*J53*I53*1.108/10000*W53/1000</f>
        <v>204.68809961600002</v>
      </c>
      <c r="AC53" s="183">
        <f>(K53*100*J53*I53)/17*R53/10000*U53/1000</f>
        <v>4.7685924000000002</v>
      </c>
      <c r="AD53" s="183">
        <f>V53/36*J53*I53*1.108/10000*Y53/1000</f>
        <v>4.9582831584000004</v>
      </c>
      <c r="AE53" s="183">
        <f>J53*I53*1.5</f>
        <v>3009</v>
      </c>
    </row>
    <row r="54" spans="3:31" x14ac:dyDescent="0.2">
      <c r="C54" s="243" t="s">
        <v>4453</v>
      </c>
      <c r="D54" s="356"/>
      <c r="E54" s="245"/>
      <c r="F54" s="245"/>
      <c r="G54" s="245"/>
      <c r="H54" s="245"/>
      <c r="I54" s="245"/>
      <c r="J54" s="245"/>
      <c r="K54" s="245"/>
      <c r="L54" s="245"/>
      <c r="M54" s="245"/>
      <c r="N54" s="245"/>
      <c r="O54" s="245"/>
      <c r="P54" s="245"/>
      <c r="Q54" s="247"/>
    </row>
    <row r="55" spans="3:31" ht="13.5" thickBot="1" x14ac:dyDescent="0.25">
      <c r="C55" s="237" t="s">
        <v>1505</v>
      </c>
      <c r="D55" s="237" t="s">
        <v>4898</v>
      </c>
      <c r="E55" s="235"/>
      <c r="F55" s="235">
        <v>136900</v>
      </c>
      <c r="G55" s="235" t="s">
        <v>4088</v>
      </c>
      <c r="H55" s="235"/>
      <c r="I55" s="235">
        <v>2</v>
      </c>
      <c r="J55" s="235">
        <v>903</v>
      </c>
      <c r="K55" s="235">
        <v>33</v>
      </c>
      <c r="L55" s="235"/>
      <c r="M55" s="235"/>
      <c r="N55" s="235"/>
      <c r="O55" s="235" t="s">
        <v>2573</v>
      </c>
      <c r="P55" s="235" t="s">
        <v>663</v>
      </c>
      <c r="Q55" s="236">
        <v>40242</v>
      </c>
      <c r="R55" s="1">
        <v>1.57</v>
      </c>
      <c r="S55" s="1">
        <v>92</v>
      </c>
      <c r="T55" s="1" t="s">
        <v>4561</v>
      </c>
      <c r="U55" s="1">
        <v>78</v>
      </c>
      <c r="V55" s="1">
        <v>10296</v>
      </c>
      <c r="W55" s="1">
        <v>92</v>
      </c>
      <c r="X55" s="1" t="s">
        <v>2584</v>
      </c>
      <c r="Y55" s="1">
        <v>78</v>
      </c>
      <c r="Z55" s="1" t="s">
        <v>4561</v>
      </c>
      <c r="AA55" s="183">
        <f>(K55*100*J55*I55)/17*16*R55/10000*S55/1000</f>
        <v>81.019624658823517</v>
      </c>
      <c r="AB55" s="183">
        <f>V55/36*35*J55*I55*1.108/10000*W55/1000</f>
        <v>184.28051241600002</v>
      </c>
      <c r="AC55" s="183">
        <f>(K55*100*J55*I55)/17*R55/10000*U55/1000</f>
        <v>4.2931594588235296</v>
      </c>
      <c r="AD55" s="183">
        <f>V55/36*J55*I55*1.108/10000*Y55/1000</f>
        <v>4.4639378784000003</v>
      </c>
      <c r="AE55" s="183">
        <f>J55*I55*1.5</f>
        <v>2709</v>
      </c>
    </row>
    <row r="56" spans="3:31" ht="13.5" thickBot="1" x14ac:dyDescent="0.25">
      <c r="C56" s="238" t="s">
        <v>1505</v>
      </c>
      <c r="D56" s="238" t="s">
        <v>4899</v>
      </c>
      <c r="E56" s="240"/>
      <c r="F56" s="240">
        <v>136900</v>
      </c>
      <c r="G56" s="240" t="s">
        <v>4088</v>
      </c>
      <c r="H56" s="240"/>
      <c r="I56" s="240">
        <v>2</v>
      </c>
      <c r="J56" s="240">
        <v>651</v>
      </c>
      <c r="K56" s="240">
        <v>33</v>
      </c>
      <c r="L56" s="240"/>
      <c r="M56" s="240"/>
      <c r="N56" s="240"/>
      <c r="O56" s="240" t="s">
        <v>2573</v>
      </c>
      <c r="P56" s="240" t="s">
        <v>3192</v>
      </c>
      <c r="Q56" s="242">
        <v>40326</v>
      </c>
      <c r="R56" s="1">
        <v>1.57</v>
      </c>
      <c r="S56" s="1">
        <v>92</v>
      </c>
      <c r="T56" s="1" t="s">
        <v>4561</v>
      </c>
      <c r="U56" s="1">
        <v>78</v>
      </c>
      <c r="V56" s="1">
        <v>10296</v>
      </c>
      <c r="W56" s="1">
        <v>92</v>
      </c>
      <c r="X56" s="1" t="s">
        <v>2584</v>
      </c>
      <c r="Y56" s="1">
        <v>78</v>
      </c>
      <c r="Z56" s="1" t="s">
        <v>4561</v>
      </c>
      <c r="AA56" s="183">
        <f>(K56*100*J56*I56)/17*16*R56/10000*S56/1000</f>
        <v>58.409496847058826</v>
      </c>
      <c r="AB56" s="183">
        <f>V56/36*35*J56*I56*1.108/10000*W56/1000</f>
        <v>132.85339267200001</v>
      </c>
      <c r="AC56" s="183">
        <f>(K56*100*J56*I56)/17*R56/10000*U56/1000</f>
        <v>3.0950684470588237</v>
      </c>
      <c r="AD56" s="183">
        <f>V56/36*J56*I56*1.108/10000*Y56/1000</f>
        <v>3.2181877727999999</v>
      </c>
      <c r="AE56" s="183">
        <f>J56*I56*1.5</f>
        <v>1953</v>
      </c>
    </row>
    <row r="57" spans="3:31" x14ac:dyDescent="0.2">
      <c r="C57" s="223" t="s">
        <v>1505</v>
      </c>
      <c r="D57" s="223" t="s">
        <v>4900</v>
      </c>
      <c r="F57" s="214">
        <v>136900</v>
      </c>
      <c r="G57" s="214" t="s">
        <v>4088</v>
      </c>
      <c r="I57" s="214">
        <v>2</v>
      </c>
      <c r="J57" s="214">
        <v>903</v>
      </c>
      <c r="K57" s="214">
        <v>33</v>
      </c>
      <c r="O57" s="214" t="s">
        <v>2573</v>
      </c>
      <c r="P57" s="214" t="s">
        <v>3192</v>
      </c>
      <c r="Q57" s="216">
        <v>40352</v>
      </c>
      <c r="R57" s="1">
        <v>1.57</v>
      </c>
      <c r="S57" s="1">
        <v>92</v>
      </c>
      <c r="T57" s="1" t="s">
        <v>4561</v>
      </c>
      <c r="U57" s="1">
        <v>78</v>
      </c>
      <c r="V57" s="1">
        <v>10296</v>
      </c>
      <c r="W57" s="1">
        <v>92</v>
      </c>
      <c r="X57" s="1" t="s">
        <v>2584</v>
      </c>
      <c r="Y57" s="1">
        <v>78</v>
      </c>
      <c r="Z57" s="1" t="s">
        <v>4561</v>
      </c>
      <c r="AA57" s="183">
        <f>(K57*100*J57*I57)/17*16*R57/10000*S57/1000</f>
        <v>81.019624658823517</v>
      </c>
      <c r="AB57" s="183">
        <f>V57/36*35*J57*I57*1.108/10000*W57/1000</f>
        <v>184.28051241600002</v>
      </c>
      <c r="AC57" s="183">
        <f>(K57*100*J57*I57)/17*R57/10000*U57/1000</f>
        <v>4.2931594588235296</v>
      </c>
      <c r="AD57" s="183">
        <f>V57/36*J57*I57*1.108/10000*Y57/1000</f>
        <v>4.4639378784000003</v>
      </c>
      <c r="AE57" s="183">
        <f>J57*I57*1.5</f>
        <v>2709</v>
      </c>
    </row>
    <row r="58" spans="3:31" ht="13.5" thickBot="1" x14ac:dyDescent="0.25">
      <c r="C58" s="237" t="s">
        <v>1505</v>
      </c>
      <c r="D58" s="237" t="s">
        <v>4901</v>
      </c>
      <c r="E58" s="235"/>
      <c r="F58" s="235">
        <v>136900</v>
      </c>
      <c r="G58" s="235" t="s">
        <v>4088</v>
      </c>
      <c r="H58" s="235"/>
      <c r="I58" s="235">
        <v>2</v>
      </c>
      <c r="J58" s="235">
        <v>902</v>
      </c>
      <c r="K58" s="235">
        <v>33</v>
      </c>
      <c r="L58" s="235"/>
      <c r="M58" s="235"/>
      <c r="N58" s="235"/>
      <c r="O58" s="235" t="s">
        <v>2573</v>
      </c>
      <c r="P58" s="235" t="s">
        <v>3192</v>
      </c>
      <c r="Q58" s="236">
        <v>40358</v>
      </c>
      <c r="R58" s="1">
        <v>1.57</v>
      </c>
      <c r="S58" s="1">
        <v>92</v>
      </c>
      <c r="T58" s="1" t="s">
        <v>4561</v>
      </c>
      <c r="U58" s="1">
        <v>78</v>
      </c>
      <c r="V58" s="1">
        <v>10296</v>
      </c>
      <c r="W58" s="1">
        <v>92</v>
      </c>
      <c r="X58" s="1" t="s">
        <v>2584</v>
      </c>
      <c r="Y58" s="1">
        <v>78</v>
      </c>
      <c r="Z58" s="1" t="s">
        <v>4561</v>
      </c>
      <c r="AA58" s="183">
        <f>(K58*100*J58*I58)/17*16*R58/10000*S58/1000</f>
        <v>80.929901929411756</v>
      </c>
      <c r="AB58" s="183">
        <f>V58/36*35*J58*I58*1.108/10000*W58/1000</f>
        <v>184.07643654399999</v>
      </c>
      <c r="AC58" s="183">
        <f>(K58*100*J58*I58)/17*R58/10000*U58/1000</f>
        <v>4.288405129411764</v>
      </c>
      <c r="AD58" s="183">
        <f>V58/36*J58*I58*1.108/10000*Y58/1000</f>
        <v>4.4589944256000003</v>
      </c>
      <c r="AE58" s="183">
        <f>J58*I58*1.5</f>
        <v>2706</v>
      </c>
    </row>
    <row r="59" spans="3:31" x14ac:dyDescent="0.2">
      <c r="C59" s="223" t="s">
        <v>1505</v>
      </c>
      <c r="D59" s="223" t="s">
        <v>4902</v>
      </c>
      <c r="F59" s="214">
        <v>136900</v>
      </c>
      <c r="G59" s="214" t="s">
        <v>4088</v>
      </c>
      <c r="I59" s="214">
        <v>2</v>
      </c>
      <c r="J59" s="214">
        <v>905</v>
      </c>
      <c r="K59" s="214">
        <v>33</v>
      </c>
      <c r="O59" s="214" t="s">
        <v>2573</v>
      </c>
      <c r="P59" s="214" t="s">
        <v>2277</v>
      </c>
      <c r="Q59" s="216">
        <v>40365</v>
      </c>
      <c r="R59" s="1">
        <v>1.57</v>
      </c>
      <c r="S59" s="1">
        <v>92</v>
      </c>
      <c r="T59" s="1" t="s">
        <v>4561</v>
      </c>
      <c r="U59" s="1">
        <v>78</v>
      </c>
      <c r="V59" s="1">
        <v>10296</v>
      </c>
      <c r="W59" s="1">
        <v>92</v>
      </c>
      <c r="X59" s="1" t="s">
        <v>2584</v>
      </c>
      <c r="Y59" s="1">
        <v>78</v>
      </c>
      <c r="Z59" s="1" t="s">
        <v>4561</v>
      </c>
      <c r="AA59" s="183">
        <f>(K59*100*J59*I59)/17*16*R59/10000*S59/1000</f>
        <v>81.199070117647082</v>
      </c>
      <c r="AB59" s="183">
        <f>V59/36*35*J59*I59*1.108/10000*W59/1000</f>
        <v>184.68866416</v>
      </c>
      <c r="AC59" s="183">
        <f>(K59*100*J59*I59)/17*R59/10000*U59/1000</f>
        <v>4.3026681176470589</v>
      </c>
      <c r="AD59" s="183">
        <f>V59/36*J59*I59*1.108/10000*Y59/1000</f>
        <v>4.4738247840000005</v>
      </c>
      <c r="AE59" s="183">
        <f>J59*I59*1.5</f>
        <v>2715</v>
      </c>
    </row>
    <row r="60" spans="3:31" x14ac:dyDescent="0.2">
      <c r="C60" s="243" t="s">
        <v>4453</v>
      </c>
      <c r="D60" s="356"/>
      <c r="E60" s="245"/>
      <c r="F60" s="245"/>
      <c r="G60" s="245"/>
      <c r="H60" s="245"/>
      <c r="I60" s="245"/>
      <c r="J60" s="245"/>
      <c r="K60" s="245"/>
      <c r="L60" s="245"/>
      <c r="M60" s="245"/>
      <c r="N60" s="245"/>
      <c r="O60" s="245"/>
      <c r="P60" s="245"/>
      <c r="Q60" s="247"/>
      <c r="AA60" s="183"/>
      <c r="AB60" s="183"/>
    </row>
    <row r="61" spans="3:31" ht="13.5" thickBot="1" x14ac:dyDescent="0.25">
      <c r="C61" s="237" t="s">
        <v>1506</v>
      </c>
      <c r="D61" s="237" t="s">
        <v>4898</v>
      </c>
      <c r="E61" s="235"/>
      <c r="F61" s="235">
        <v>136900</v>
      </c>
      <c r="G61" s="235">
        <v>150</v>
      </c>
      <c r="H61" s="235"/>
      <c r="I61" s="235">
        <v>2</v>
      </c>
      <c r="J61" s="235">
        <v>423</v>
      </c>
      <c r="K61" s="235">
        <v>33</v>
      </c>
      <c r="L61" s="235"/>
      <c r="M61" s="235"/>
      <c r="N61" s="235"/>
      <c r="O61" s="235" t="s">
        <v>2573</v>
      </c>
      <c r="P61" s="235" t="s">
        <v>2277</v>
      </c>
      <c r="Q61" s="236">
        <v>40382</v>
      </c>
      <c r="R61" s="1">
        <v>1.57</v>
      </c>
      <c r="S61" s="1">
        <v>92</v>
      </c>
      <c r="T61" s="1" t="s">
        <v>4561</v>
      </c>
      <c r="U61" s="1">
        <v>78</v>
      </c>
      <c r="V61" s="1">
        <v>10296</v>
      </c>
      <c r="W61" s="1">
        <v>92</v>
      </c>
      <c r="X61" s="1" t="s">
        <v>2584</v>
      </c>
      <c r="Y61" s="1">
        <v>78</v>
      </c>
      <c r="Z61" s="1" t="s">
        <v>4561</v>
      </c>
      <c r="AA61" s="183">
        <f t="shared" ref="AA61:AA67" si="0">(K61*100*J61*I61)/17*16*R61/10000*S61/1000</f>
        <v>37.952714541176469</v>
      </c>
      <c r="AB61" s="183">
        <f t="shared" ref="AB61:AB67" si="1">V61/36*35*J61*I61*1.108/10000*W61/1000</f>
        <v>86.324093856000019</v>
      </c>
      <c r="AC61" s="183">
        <f t="shared" ref="AC61:AC67" si="2">(K61*100*J61*I61)/17*R61/10000*U61/1000</f>
        <v>2.0110813411764705</v>
      </c>
      <c r="AD61" s="183">
        <f t="shared" ref="AD61:AD67" si="3">V61/36*J61*I61*1.108/10000*Y61/1000</f>
        <v>2.0910805344000005</v>
      </c>
      <c r="AE61" s="183">
        <f t="shared" ref="AE61:AE67" si="4">J61*I61*1.5</f>
        <v>1269</v>
      </c>
    </row>
    <row r="62" spans="3:31" x14ac:dyDescent="0.2">
      <c r="C62" s="223" t="s">
        <v>1506</v>
      </c>
      <c r="D62" s="223" t="s">
        <v>4899</v>
      </c>
      <c r="F62" s="214">
        <v>136900</v>
      </c>
      <c r="G62" s="214">
        <v>150</v>
      </c>
      <c r="I62" s="214">
        <v>2</v>
      </c>
      <c r="J62" s="214">
        <v>901</v>
      </c>
      <c r="K62" s="214">
        <v>33</v>
      </c>
      <c r="O62" s="214" t="s">
        <v>1507</v>
      </c>
      <c r="P62" s="214" t="s">
        <v>4807</v>
      </c>
      <c r="Q62" s="216">
        <v>40403</v>
      </c>
      <c r="R62" s="1">
        <v>1.57</v>
      </c>
      <c r="S62" s="1">
        <v>92</v>
      </c>
      <c r="T62" s="1" t="s">
        <v>4561</v>
      </c>
      <c r="U62" s="1">
        <v>78</v>
      </c>
      <c r="V62" s="1">
        <v>10296</v>
      </c>
      <c r="W62" s="1">
        <v>92</v>
      </c>
      <c r="X62" s="1" t="s">
        <v>2584</v>
      </c>
      <c r="Y62" s="1">
        <v>78</v>
      </c>
      <c r="Z62" s="1" t="s">
        <v>4561</v>
      </c>
      <c r="AA62" s="183">
        <f t="shared" si="0"/>
        <v>80.840179199999994</v>
      </c>
      <c r="AB62" s="183">
        <f t="shared" si="1"/>
        <v>183.87236067200001</v>
      </c>
      <c r="AC62" s="183">
        <f t="shared" si="2"/>
        <v>4.2836507999999993</v>
      </c>
      <c r="AD62" s="183">
        <f t="shared" si="3"/>
        <v>4.4540509728000011</v>
      </c>
      <c r="AE62" s="183">
        <f t="shared" si="4"/>
        <v>2703</v>
      </c>
    </row>
    <row r="63" spans="3:31" x14ac:dyDescent="0.2">
      <c r="C63" s="223" t="s">
        <v>1506</v>
      </c>
      <c r="D63" s="223" t="s">
        <v>4900</v>
      </c>
      <c r="F63" s="214">
        <v>136900</v>
      </c>
      <c r="G63" s="214">
        <v>150</v>
      </c>
      <c r="I63" s="214">
        <v>2</v>
      </c>
      <c r="J63" s="214">
        <v>905</v>
      </c>
      <c r="K63" s="214">
        <v>33</v>
      </c>
      <c r="O63" s="214" t="s">
        <v>1507</v>
      </c>
      <c r="P63" s="214" t="s">
        <v>2277</v>
      </c>
      <c r="Q63" s="216">
        <v>40409</v>
      </c>
      <c r="R63" s="1">
        <v>1.57</v>
      </c>
      <c r="S63" s="1">
        <v>92</v>
      </c>
      <c r="T63" s="1" t="s">
        <v>4561</v>
      </c>
      <c r="U63" s="1">
        <v>78</v>
      </c>
      <c r="V63" s="1">
        <v>10296</v>
      </c>
      <c r="W63" s="1">
        <v>92</v>
      </c>
      <c r="X63" s="1" t="s">
        <v>2584</v>
      </c>
      <c r="Y63" s="1">
        <v>78</v>
      </c>
      <c r="Z63" s="1" t="s">
        <v>4561</v>
      </c>
      <c r="AA63" s="183">
        <f t="shared" si="0"/>
        <v>81.199070117647082</v>
      </c>
      <c r="AB63" s="183">
        <f t="shared" si="1"/>
        <v>184.68866416</v>
      </c>
      <c r="AC63" s="183">
        <f t="shared" si="2"/>
        <v>4.3026681176470589</v>
      </c>
      <c r="AD63" s="183">
        <f t="shared" si="3"/>
        <v>4.4738247840000005</v>
      </c>
      <c r="AE63" s="183">
        <f t="shared" si="4"/>
        <v>2715</v>
      </c>
    </row>
    <row r="64" spans="3:31" x14ac:dyDescent="0.2">
      <c r="C64" s="223" t="s">
        <v>1506</v>
      </c>
      <c r="D64" s="223" t="s">
        <v>4901</v>
      </c>
      <c r="F64" s="214">
        <v>136900</v>
      </c>
      <c r="G64" s="214">
        <v>150</v>
      </c>
      <c r="I64" s="214">
        <v>2</v>
      </c>
      <c r="J64" s="214">
        <v>902</v>
      </c>
      <c r="K64" s="214">
        <v>33</v>
      </c>
      <c r="O64" s="214" t="s">
        <v>1507</v>
      </c>
      <c r="P64" s="214" t="s">
        <v>663</v>
      </c>
      <c r="Q64" s="216">
        <v>40414</v>
      </c>
      <c r="R64" s="1">
        <v>1.57</v>
      </c>
      <c r="S64" s="1">
        <v>92</v>
      </c>
      <c r="T64" s="1" t="s">
        <v>4561</v>
      </c>
      <c r="U64" s="1">
        <v>78</v>
      </c>
      <c r="V64" s="1">
        <v>10296</v>
      </c>
      <c r="W64" s="1">
        <v>92</v>
      </c>
      <c r="X64" s="1" t="s">
        <v>2584</v>
      </c>
      <c r="Y64" s="1">
        <v>78</v>
      </c>
      <c r="Z64" s="1" t="s">
        <v>4561</v>
      </c>
      <c r="AA64" s="183">
        <f t="shared" si="0"/>
        <v>80.929901929411756</v>
      </c>
      <c r="AB64" s="183">
        <f t="shared" si="1"/>
        <v>184.07643654399999</v>
      </c>
      <c r="AC64" s="183">
        <f t="shared" si="2"/>
        <v>4.288405129411764</v>
      </c>
      <c r="AD64" s="183">
        <f t="shared" si="3"/>
        <v>4.4589944256000003</v>
      </c>
      <c r="AE64" s="183">
        <f t="shared" si="4"/>
        <v>2706</v>
      </c>
    </row>
    <row r="65" spans="3:32" ht="13.5" thickBot="1" x14ac:dyDescent="0.25">
      <c r="C65" s="237" t="s">
        <v>1506</v>
      </c>
      <c r="D65" s="237" t="s">
        <v>4902</v>
      </c>
      <c r="E65" s="235"/>
      <c r="F65" s="235">
        <v>136900</v>
      </c>
      <c r="G65" s="235">
        <v>150</v>
      </c>
      <c r="H65" s="235"/>
      <c r="I65" s="235">
        <v>2</v>
      </c>
      <c r="J65" s="235">
        <v>910</v>
      </c>
      <c r="K65" s="235">
        <v>33</v>
      </c>
      <c r="L65" s="235"/>
      <c r="M65" s="235"/>
      <c r="N65" s="235"/>
      <c r="O65" s="235" t="s">
        <v>1507</v>
      </c>
      <c r="P65" s="235" t="s">
        <v>669</v>
      </c>
      <c r="Q65" s="236">
        <v>40421</v>
      </c>
      <c r="R65" s="1">
        <v>1.57</v>
      </c>
      <c r="S65" s="1">
        <v>92</v>
      </c>
      <c r="T65" s="1" t="s">
        <v>4561</v>
      </c>
      <c r="U65" s="1">
        <v>78</v>
      </c>
      <c r="V65" s="1">
        <v>10296</v>
      </c>
      <c r="W65" s="1">
        <v>92</v>
      </c>
      <c r="X65" s="1" t="s">
        <v>2584</v>
      </c>
      <c r="Y65" s="1">
        <v>78</v>
      </c>
      <c r="Z65" s="1" t="s">
        <v>4561</v>
      </c>
      <c r="AA65" s="183">
        <f t="shared" si="0"/>
        <v>81.647683764705874</v>
      </c>
      <c r="AB65" s="183">
        <f t="shared" si="1"/>
        <v>185.70904351999999</v>
      </c>
      <c r="AC65" s="183">
        <f t="shared" si="2"/>
        <v>4.3264397647058823</v>
      </c>
      <c r="AD65" s="183">
        <f t="shared" si="3"/>
        <v>4.498542048</v>
      </c>
      <c r="AE65" s="183">
        <f t="shared" si="4"/>
        <v>2730</v>
      </c>
    </row>
    <row r="66" spans="3:32" x14ac:dyDescent="0.2">
      <c r="C66" s="223" t="s">
        <v>1506</v>
      </c>
      <c r="D66" s="223" t="s">
        <v>4903</v>
      </c>
      <c r="F66" s="214">
        <v>136900</v>
      </c>
      <c r="G66" s="214" t="s">
        <v>4088</v>
      </c>
      <c r="I66" s="214">
        <v>2</v>
      </c>
      <c r="J66" s="214">
        <v>902</v>
      </c>
      <c r="K66" s="214">
        <v>33</v>
      </c>
      <c r="O66" s="214" t="s">
        <v>1507</v>
      </c>
      <c r="P66" s="214" t="s">
        <v>2277</v>
      </c>
      <c r="Q66" s="216">
        <v>40427</v>
      </c>
      <c r="R66" s="1">
        <v>1.57</v>
      </c>
      <c r="S66" s="1">
        <v>92</v>
      </c>
      <c r="T66" s="1" t="s">
        <v>4561</v>
      </c>
      <c r="U66" s="1">
        <v>78</v>
      </c>
      <c r="V66" s="1">
        <v>10296</v>
      </c>
      <c r="W66" s="1">
        <v>92</v>
      </c>
      <c r="X66" s="1" t="s">
        <v>2584</v>
      </c>
      <c r="Y66" s="1">
        <v>78</v>
      </c>
      <c r="Z66" s="1" t="s">
        <v>4561</v>
      </c>
      <c r="AA66" s="183">
        <f t="shared" si="0"/>
        <v>80.929901929411756</v>
      </c>
      <c r="AB66" s="183">
        <f t="shared" si="1"/>
        <v>184.07643654399999</v>
      </c>
      <c r="AC66" s="183">
        <f t="shared" si="2"/>
        <v>4.288405129411764</v>
      </c>
      <c r="AD66" s="183">
        <f t="shared" si="3"/>
        <v>4.4589944256000003</v>
      </c>
      <c r="AE66" s="183">
        <f t="shared" si="4"/>
        <v>2706</v>
      </c>
    </row>
    <row r="67" spans="3:32" x14ac:dyDescent="0.2">
      <c r="C67" s="223" t="s">
        <v>1506</v>
      </c>
      <c r="D67" s="223" t="s">
        <v>4904</v>
      </c>
      <c r="F67" s="214">
        <v>136900</v>
      </c>
      <c r="G67" s="214" t="s">
        <v>4088</v>
      </c>
      <c r="I67" s="214">
        <v>2</v>
      </c>
      <c r="J67" s="214">
        <v>385</v>
      </c>
      <c r="K67" s="214">
        <v>33</v>
      </c>
      <c r="O67" s="214" t="s">
        <v>1507</v>
      </c>
      <c r="P67" s="214" t="s">
        <v>4816</v>
      </c>
      <c r="Q67" s="216">
        <v>40434</v>
      </c>
      <c r="R67" s="1">
        <v>1.57</v>
      </c>
      <c r="S67" s="1">
        <v>92</v>
      </c>
      <c r="T67" s="1" t="s">
        <v>4561</v>
      </c>
      <c r="U67" s="1">
        <v>78</v>
      </c>
      <c r="V67" s="1">
        <v>10296</v>
      </c>
      <c r="W67" s="1">
        <v>92</v>
      </c>
      <c r="X67" s="1" t="s">
        <v>2584</v>
      </c>
      <c r="Y67" s="1">
        <v>78</v>
      </c>
      <c r="Z67" s="1" t="s">
        <v>4561</v>
      </c>
      <c r="AA67" s="183">
        <f t="shared" si="0"/>
        <v>34.543250823529412</v>
      </c>
      <c r="AB67" s="183">
        <f t="shared" si="1"/>
        <v>78.569210720000015</v>
      </c>
      <c r="AC67" s="183">
        <f t="shared" si="2"/>
        <v>1.8304168235294118</v>
      </c>
      <c r="AD67" s="183">
        <f t="shared" si="3"/>
        <v>1.9032293280000001</v>
      </c>
      <c r="AE67" s="183">
        <f t="shared" si="4"/>
        <v>1155</v>
      </c>
    </row>
    <row r="68" spans="3:32" x14ac:dyDescent="0.2">
      <c r="C68" s="243" t="s">
        <v>4453</v>
      </c>
      <c r="D68" s="356"/>
      <c r="E68" s="245"/>
      <c r="F68" s="245"/>
      <c r="G68" s="245"/>
      <c r="H68" s="245"/>
      <c r="I68" s="245"/>
      <c r="J68" s="245"/>
      <c r="K68" s="245"/>
      <c r="L68" s="245"/>
      <c r="M68" s="245"/>
      <c r="N68" s="245"/>
      <c r="O68" s="245"/>
      <c r="P68" s="245"/>
      <c r="Q68" s="247"/>
    </row>
    <row r="69" spans="3:32" x14ac:dyDescent="0.2">
      <c r="C69" s="223" t="s">
        <v>1508</v>
      </c>
      <c r="D69" s="223" t="s">
        <v>4898</v>
      </c>
      <c r="F69" s="214">
        <v>136900</v>
      </c>
      <c r="G69" s="214" t="s">
        <v>4088</v>
      </c>
      <c r="I69" s="214">
        <v>2</v>
      </c>
      <c r="J69" s="214">
        <v>902</v>
      </c>
      <c r="K69" s="214">
        <v>33</v>
      </c>
      <c r="O69" s="214" t="s">
        <v>2573</v>
      </c>
      <c r="P69" s="214" t="s">
        <v>2277</v>
      </c>
      <c r="Q69" s="216">
        <v>40441</v>
      </c>
      <c r="R69" s="1">
        <v>1.57</v>
      </c>
      <c r="S69" s="1">
        <v>92</v>
      </c>
      <c r="T69" s="1" t="s">
        <v>4561</v>
      </c>
      <c r="U69" s="1">
        <v>78</v>
      </c>
      <c r="V69" s="1">
        <v>10296</v>
      </c>
      <c r="W69" s="1">
        <v>92</v>
      </c>
      <c r="X69" s="1" t="s">
        <v>2584</v>
      </c>
      <c r="Y69" s="1">
        <v>78</v>
      </c>
      <c r="Z69" s="1" t="s">
        <v>4561</v>
      </c>
      <c r="AA69" s="183">
        <f>(K69*100*J69*I69)/17*16*R69/10000*S69/1000</f>
        <v>80.929901929411756</v>
      </c>
      <c r="AB69" s="183">
        <f>V69/36*35*J69*I69*1.108/10000*W69/1000</f>
        <v>184.07643654399999</v>
      </c>
      <c r="AC69" s="183">
        <f>(K69*100*J69*I69)/17*R69/10000*U69/1000</f>
        <v>4.288405129411764</v>
      </c>
      <c r="AD69" s="183">
        <f>V69/36*J69*I69*1.108/10000*Y69/1000</f>
        <v>4.4589944256000003</v>
      </c>
      <c r="AE69" s="183">
        <f>J69*I69*1.5</f>
        <v>2706</v>
      </c>
    </row>
    <row r="70" spans="3:32" x14ac:dyDescent="0.2">
      <c r="C70" s="223" t="s">
        <v>1508</v>
      </c>
      <c r="D70" s="223" t="s">
        <v>4899</v>
      </c>
      <c r="F70" s="214">
        <v>136900</v>
      </c>
      <c r="G70" s="214" t="s">
        <v>4088</v>
      </c>
      <c r="I70" s="214">
        <v>2</v>
      </c>
      <c r="J70" s="214">
        <v>905</v>
      </c>
      <c r="K70" s="214">
        <v>33</v>
      </c>
      <c r="O70" s="214" t="s">
        <v>2573</v>
      </c>
      <c r="P70" s="214" t="s">
        <v>4816</v>
      </c>
      <c r="Q70" s="216">
        <v>40445</v>
      </c>
      <c r="R70" s="1">
        <v>1.57</v>
      </c>
      <c r="S70" s="1">
        <v>92</v>
      </c>
      <c r="T70" s="1" t="s">
        <v>4561</v>
      </c>
      <c r="U70" s="1">
        <v>78</v>
      </c>
      <c r="V70" s="1">
        <v>10296</v>
      </c>
      <c r="W70" s="1">
        <v>92</v>
      </c>
      <c r="X70" s="1" t="s">
        <v>2584</v>
      </c>
      <c r="Y70" s="1">
        <v>78</v>
      </c>
      <c r="Z70" s="1" t="s">
        <v>4561</v>
      </c>
      <c r="AA70" s="183">
        <f>(K70*100*J70*I70)/17*16*R70/10000*S70/1000</f>
        <v>81.199070117647082</v>
      </c>
      <c r="AB70" s="183">
        <f>V70/36*35*J70*I70*1.108/10000*W70/1000</f>
        <v>184.68866416</v>
      </c>
      <c r="AC70" s="183">
        <f>(K70*100*J70*I70)/17*R70/10000*U70/1000</f>
        <v>4.3026681176470589</v>
      </c>
      <c r="AD70" s="183">
        <f>V70/36*J70*I70*1.108/10000*Y70/1000</f>
        <v>4.4738247840000005</v>
      </c>
      <c r="AE70" s="183">
        <f>J70*I70*1.5</f>
        <v>2715</v>
      </c>
    </row>
    <row r="71" spans="3:32" x14ac:dyDescent="0.2">
      <c r="C71" s="223" t="s">
        <v>1508</v>
      </c>
      <c r="D71" s="223" t="s">
        <v>4900</v>
      </c>
      <c r="F71" s="214">
        <v>136900</v>
      </c>
      <c r="G71" s="214" t="s">
        <v>4088</v>
      </c>
      <c r="I71" s="214">
        <v>2</v>
      </c>
      <c r="J71" s="214">
        <v>903</v>
      </c>
      <c r="K71" s="214">
        <v>33</v>
      </c>
      <c r="O71" s="214" t="s">
        <v>2573</v>
      </c>
      <c r="P71" s="214" t="s">
        <v>669</v>
      </c>
      <c r="Q71" s="216">
        <v>40450</v>
      </c>
      <c r="R71" s="1">
        <v>1.57</v>
      </c>
      <c r="S71" s="1">
        <v>92</v>
      </c>
      <c r="T71" s="1" t="s">
        <v>4561</v>
      </c>
      <c r="U71" s="1">
        <v>78</v>
      </c>
      <c r="V71" s="1">
        <v>10296</v>
      </c>
      <c r="W71" s="1">
        <v>92</v>
      </c>
      <c r="X71" s="1" t="s">
        <v>2584</v>
      </c>
      <c r="Y71" s="1">
        <v>78</v>
      </c>
      <c r="Z71" s="1" t="s">
        <v>4561</v>
      </c>
      <c r="AA71" s="183">
        <f>(K71*100*J71*I71)/17*16*R71/10000*S71/1000</f>
        <v>81.019624658823517</v>
      </c>
      <c r="AB71" s="183">
        <f>V71/36*35*J71*I71*1.108/10000*W71/1000</f>
        <v>184.28051241600002</v>
      </c>
      <c r="AC71" s="183">
        <f>(K71*100*J71*I71)/17*R71/10000*U71/1000</f>
        <v>4.2931594588235296</v>
      </c>
      <c r="AD71" s="183">
        <f>V71/36*J71*I71*1.108/10000*Y71/1000</f>
        <v>4.4639378784000003</v>
      </c>
      <c r="AE71" s="183">
        <f>J71*I71*1.5</f>
        <v>2709</v>
      </c>
    </row>
    <row r="72" spans="3:32" ht="13.5" thickBot="1" x14ac:dyDescent="0.25">
      <c r="C72" s="237" t="s">
        <v>1508</v>
      </c>
      <c r="D72" s="237" t="s">
        <v>4901</v>
      </c>
      <c r="E72" s="235"/>
      <c r="F72" s="235">
        <v>136900</v>
      </c>
      <c r="G72" s="235" t="s">
        <v>4088</v>
      </c>
      <c r="H72" s="235"/>
      <c r="I72" s="235">
        <v>2</v>
      </c>
      <c r="J72" s="235">
        <v>892</v>
      </c>
      <c r="K72" s="235">
        <v>33</v>
      </c>
      <c r="L72" s="235"/>
      <c r="M72" s="235"/>
      <c r="N72" s="235"/>
      <c r="O72" s="235" t="s">
        <v>2573</v>
      </c>
      <c r="P72" s="235" t="s">
        <v>4816</v>
      </c>
      <c r="Q72" s="236">
        <v>40456</v>
      </c>
      <c r="R72" s="1">
        <v>1.57</v>
      </c>
      <c r="S72" s="1">
        <v>92</v>
      </c>
      <c r="T72" s="1" t="s">
        <v>4561</v>
      </c>
      <c r="U72" s="1">
        <v>78</v>
      </c>
      <c r="V72" s="1">
        <v>10296</v>
      </c>
      <c r="W72" s="1">
        <v>92</v>
      </c>
      <c r="X72" s="1" t="s">
        <v>2584</v>
      </c>
      <c r="Y72" s="1">
        <v>78</v>
      </c>
      <c r="Z72" s="1" t="s">
        <v>4561</v>
      </c>
      <c r="AA72" s="183">
        <f>(K72*100*J72*I72)/17*16*R72/10000*S72/1000</f>
        <v>80.032674635294129</v>
      </c>
      <c r="AB72" s="183">
        <f>V72/36*35*J72*I72*1.108/10000*W72/1000</f>
        <v>182.035677824</v>
      </c>
      <c r="AC72" s="183">
        <f>(K72*100*J72*I72)/17*R72/10000*U72/1000</f>
        <v>4.2408618352941172</v>
      </c>
      <c r="AD72" s="183">
        <f>V72/36*J72*I72*1.108/10000*Y72/1000</f>
        <v>4.4095598976000003</v>
      </c>
      <c r="AE72" s="183">
        <f>J72*I72*1.5</f>
        <v>2676</v>
      </c>
    </row>
    <row r="73" spans="3:32" x14ac:dyDescent="0.2">
      <c r="C73" s="243" t="s">
        <v>4453</v>
      </c>
      <c r="D73" s="356"/>
      <c r="E73" s="245"/>
      <c r="F73" s="245"/>
      <c r="G73" s="245"/>
      <c r="H73" s="245"/>
      <c r="I73" s="245"/>
      <c r="J73" s="245"/>
      <c r="K73" s="245"/>
      <c r="L73" s="245"/>
      <c r="M73" s="245"/>
      <c r="N73" s="245"/>
      <c r="O73" s="245"/>
      <c r="P73" s="245"/>
      <c r="Q73" s="247"/>
      <c r="AA73" s="183"/>
      <c r="AB73" s="183"/>
      <c r="AE73" s="183"/>
    </row>
    <row r="74" spans="3:32" x14ac:dyDescent="0.2">
      <c r="C74" s="223" t="s">
        <v>1509</v>
      </c>
      <c r="D74" s="223" t="s">
        <v>4898</v>
      </c>
      <c r="F74" s="214">
        <v>136900</v>
      </c>
      <c r="G74" s="214" t="s">
        <v>4088</v>
      </c>
      <c r="I74" s="214">
        <v>2</v>
      </c>
      <c r="J74" s="214">
        <v>902</v>
      </c>
      <c r="K74" s="214">
        <v>33</v>
      </c>
      <c r="O74" s="214" t="s">
        <v>2573</v>
      </c>
      <c r="P74" s="214" t="s">
        <v>4816</v>
      </c>
      <c r="Q74" s="216">
        <v>40484</v>
      </c>
      <c r="R74" s="1">
        <v>1.57</v>
      </c>
      <c r="S74" s="1">
        <v>92</v>
      </c>
      <c r="T74" s="1" t="s">
        <v>4561</v>
      </c>
      <c r="U74" s="1">
        <v>78</v>
      </c>
      <c r="V74" s="1">
        <v>10296</v>
      </c>
      <c r="W74" s="1">
        <v>92</v>
      </c>
      <c r="X74" s="1" t="s">
        <v>2584</v>
      </c>
      <c r="Y74" s="1">
        <v>78</v>
      </c>
      <c r="Z74" s="1" t="s">
        <v>4561</v>
      </c>
      <c r="AA74" s="183">
        <f>(K74*100*J74*I74)/17*16*R74/10000*S74/1000</f>
        <v>80.929901929411756</v>
      </c>
      <c r="AB74" s="183">
        <f>V74/36*35*J74*I74*1.108/10000*W74/1000</f>
        <v>184.07643654399999</v>
      </c>
      <c r="AC74" s="183">
        <f>(K74*100*J74*I74)/17*R74/10000*U74/1000</f>
        <v>4.288405129411764</v>
      </c>
      <c r="AD74" s="183">
        <f>V74/36*J74*I74*1.108/10000*Y74/1000</f>
        <v>4.4589944256000003</v>
      </c>
      <c r="AE74" s="183">
        <f>J74*I74*1.5</f>
        <v>2706</v>
      </c>
    </row>
    <row r="75" spans="3:32" x14ac:dyDescent="0.2">
      <c r="C75" s="223" t="s">
        <v>1509</v>
      </c>
      <c r="D75" s="223" t="s">
        <v>4899</v>
      </c>
      <c r="F75" s="214">
        <v>136900</v>
      </c>
      <c r="G75" s="214" t="s">
        <v>4088</v>
      </c>
      <c r="I75" s="214">
        <v>2</v>
      </c>
      <c r="J75" s="214">
        <v>902</v>
      </c>
      <c r="K75" s="214">
        <v>33</v>
      </c>
      <c r="O75" s="214" t="s">
        <v>2573</v>
      </c>
      <c r="P75" s="214" t="s">
        <v>4816</v>
      </c>
      <c r="Q75" s="216">
        <v>40494</v>
      </c>
      <c r="R75" s="1">
        <v>1.57</v>
      </c>
      <c r="S75" s="1">
        <v>92</v>
      </c>
      <c r="T75" s="1" t="s">
        <v>4561</v>
      </c>
      <c r="U75" s="1">
        <v>78</v>
      </c>
      <c r="V75" s="1">
        <v>10296</v>
      </c>
      <c r="W75" s="1">
        <v>92</v>
      </c>
      <c r="X75" s="1" t="s">
        <v>2584</v>
      </c>
      <c r="Y75" s="1">
        <v>78</v>
      </c>
      <c r="Z75" s="1" t="s">
        <v>4561</v>
      </c>
      <c r="AA75" s="183">
        <f>(K75*100*J75*I75)/17*16*R75/10000*S75/1000</f>
        <v>80.929901929411756</v>
      </c>
      <c r="AB75" s="183">
        <f>V75/36*35*J75*I75*1.108/10000*W75/1000</f>
        <v>184.07643654399999</v>
      </c>
      <c r="AC75" s="183">
        <f>(K75*100*J75*I75)/17*R75/10000*U75/1000</f>
        <v>4.288405129411764</v>
      </c>
      <c r="AD75" s="183">
        <f>V75/36*J75*I75*1.108/10000*Y75/1000</f>
        <v>4.4589944256000003</v>
      </c>
      <c r="AE75" s="183">
        <f>J75*I75*1.5</f>
        <v>2706</v>
      </c>
    </row>
    <row r="76" spans="3:32" x14ac:dyDescent="0.2">
      <c r="C76" s="223" t="s">
        <v>1509</v>
      </c>
      <c r="D76" s="223" t="s">
        <v>4900</v>
      </c>
      <c r="F76" s="214">
        <v>136900</v>
      </c>
      <c r="G76" s="214" t="s">
        <v>4088</v>
      </c>
      <c r="I76" s="214">
        <v>2</v>
      </c>
      <c r="J76" s="214">
        <v>903</v>
      </c>
      <c r="K76" s="214">
        <v>33</v>
      </c>
      <c r="O76" s="214" t="s">
        <v>2573</v>
      </c>
      <c r="P76" s="214" t="s">
        <v>669</v>
      </c>
      <c r="Q76" s="216">
        <v>40506</v>
      </c>
      <c r="R76" s="1">
        <v>1.57</v>
      </c>
      <c r="S76" s="1">
        <v>92</v>
      </c>
      <c r="T76" s="1" t="s">
        <v>4561</v>
      </c>
      <c r="U76" s="1">
        <v>78</v>
      </c>
      <c r="V76" s="1">
        <v>10296</v>
      </c>
      <c r="W76" s="1">
        <v>92</v>
      </c>
      <c r="X76" s="1" t="s">
        <v>2584</v>
      </c>
      <c r="Y76" s="1">
        <v>78</v>
      </c>
      <c r="Z76" s="1" t="s">
        <v>4561</v>
      </c>
      <c r="AA76" s="183">
        <f>(K76*100*J76*I76)/17*16*R76/10000*S76/1000</f>
        <v>81.019624658823517</v>
      </c>
      <c r="AB76" s="183">
        <f>V76/36*35*J76*I76*1.108/10000*W76/1000</f>
        <v>184.28051241600002</v>
      </c>
      <c r="AC76" s="183">
        <f>(K76*100*J76*I76)/17*R76/10000*U76/1000</f>
        <v>4.2931594588235296</v>
      </c>
      <c r="AD76" s="183">
        <f>V76/36*J76*I76*1.108/10000*Y76/1000</f>
        <v>4.4639378784000003</v>
      </c>
      <c r="AE76" s="183">
        <f>J76*I76*1.5</f>
        <v>2709</v>
      </c>
    </row>
    <row r="77" spans="3:32" ht="13.5" thickBot="1" x14ac:dyDescent="0.25">
      <c r="C77" s="237" t="s">
        <v>1509</v>
      </c>
      <c r="D77" s="237" t="s">
        <v>4901</v>
      </c>
      <c r="E77" s="235"/>
      <c r="F77" s="235">
        <v>136900</v>
      </c>
      <c r="G77" s="235" t="s">
        <v>1510</v>
      </c>
      <c r="H77" s="235"/>
      <c r="I77" s="235">
        <v>2</v>
      </c>
      <c r="J77" s="235">
        <v>902</v>
      </c>
      <c r="K77" s="235">
        <v>33</v>
      </c>
      <c r="L77" s="235"/>
      <c r="M77" s="235"/>
      <c r="N77" s="235"/>
      <c r="O77" s="235" t="s">
        <v>2573</v>
      </c>
      <c r="P77" s="235" t="s">
        <v>4816</v>
      </c>
      <c r="Q77" s="236">
        <v>40512</v>
      </c>
      <c r="R77" s="1">
        <v>1.57</v>
      </c>
      <c r="S77" s="1">
        <v>92</v>
      </c>
      <c r="T77" s="1" t="s">
        <v>4561</v>
      </c>
      <c r="U77" s="1">
        <v>78</v>
      </c>
      <c r="V77" s="1">
        <v>10296</v>
      </c>
      <c r="W77" s="1">
        <v>92</v>
      </c>
      <c r="X77" s="1" t="s">
        <v>2584</v>
      </c>
      <c r="Y77" s="1">
        <v>78</v>
      </c>
      <c r="Z77" s="1" t="s">
        <v>4561</v>
      </c>
      <c r="AA77" s="183">
        <f>(K77*100*J77*I77)/17*16*R77/10000*S77/1000</f>
        <v>80.929901929411756</v>
      </c>
      <c r="AB77" s="183">
        <f>V77/36*35*J77*I77*1.108/10000*W77/1000</f>
        <v>184.07643654399999</v>
      </c>
      <c r="AC77" s="183">
        <f>(K77*100*J77*I77)/17*R77/10000*U77/1000</f>
        <v>4.288405129411764</v>
      </c>
      <c r="AD77" s="183">
        <f>V77/36*J77*I77*1.108/10000*Y77/1000</f>
        <v>4.4589944256000003</v>
      </c>
      <c r="AE77" s="183">
        <f>J77*I77*1.5</f>
        <v>2706</v>
      </c>
    </row>
    <row r="78" spans="3:32" ht="13.5" thickBot="1" x14ac:dyDescent="0.25">
      <c r="C78" s="366"/>
      <c r="D78" s="366"/>
      <c r="E78" s="368"/>
      <c r="F78" s="367" t="s">
        <v>2288</v>
      </c>
      <c r="G78" s="368"/>
      <c r="H78" s="368"/>
      <c r="I78" s="368"/>
      <c r="J78" s="368"/>
      <c r="K78" s="368"/>
      <c r="L78" s="368"/>
      <c r="M78" s="368"/>
      <c r="N78" s="368"/>
      <c r="O78" s="368"/>
      <c r="P78" s="368"/>
      <c r="Q78" s="369"/>
      <c r="AA78" s="183"/>
      <c r="AB78" s="183"/>
      <c r="AE78" s="183"/>
      <c r="AF78" s="579"/>
    </row>
    <row r="79" spans="3:32" x14ac:dyDescent="0.2">
      <c r="C79" s="223" t="s">
        <v>1509</v>
      </c>
      <c r="D79" s="223" t="s">
        <v>4902</v>
      </c>
      <c r="F79" s="214">
        <v>136900</v>
      </c>
      <c r="G79" s="214">
        <v>150</v>
      </c>
      <c r="I79" s="214">
        <v>2</v>
      </c>
      <c r="J79" s="214">
        <v>170</v>
      </c>
      <c r="K79" s="214">
        <v>33</v>
      </c>
      <c r="O79" s="214" t="s">
        <v>2573</v>
      </c>
      <c r="P79" s="214" t="s">
        <v>4816</v>
      </c>
      <c r="Q79" s="216">
        <v>40550</v>
      </c>
      <c r="AF79" s="419">
        <f t="shared" ref="AF79:AF94" si="5">K79*J79*100/1000</f>
        <v>561</v>
      </c>
    </row>
    <row r="80" spans="3:32" x14ac:dyDescent="0.2">
      <c r="C80" s="243" t="s">
        <v>4453</v>
      </c>
      <c r="D80" s="356"/>
      <c r="E80" s="245"/>
      <c r="F80" s="245"/>
      <c r="G80" s="245"/>
      <c r="H80" s="245"/>
      <c r="I80" s="245"/>
      <c r="J80" s="245"/>
      <c r="K80" s="245"/>
      <c r="L80" s="245"/>
      <c r="M80" s="245"/>
      <c r="N80" s="245"/>
      <c r="O80" s="245"/>
      <c r="P80" s="245"/>
      <c r="Q80" s="247"/>
      <c r="AF80" s="419">
        <f t="shared" si="5"/>
        <v>0</v>
      </c>
    </row>
    <row r="81" spans="3:32" x14ac:dyDescent="0.2">
      <c r="C81" s="223" t="s">
        <v>1511</v>
      </c>
      <c r="D81" s="223" t="s">
        <v>4898</v>
      </c>
      <c r="F81" s="214">
        <v>136900</v>
      </c>
      <c r="G81" s="214">
        <v>150</v>
      </c>
      <c r="I81" s="214">
        <v>2</v>
      </c>
      <c r="J81" s="214">
        <v>500</v>
      </c>
      <c r="K81" s="214">
        <v>33</v>
      </c>
      <c r="O81" s="214" t="s">
        <v>2573</v>
      </c>
      <c r="P81" s="214" t="s">
        <v>4816</v>
      </c>
      <c r="Q81" s="216">
        <v>40554</v>
      </c>
      <c r="AF81" s="419">
        <f t="shared" si="5"/>
        <v>1650</v>
      </c>
    </row>
    <row r="82" spans="3:32" x14ac:dyDescent="0.2">
      <c r="C82" s="223" t="s">
        <v>1511</v>
      </c>
      <c r="D82" s="223" t="s">
        <v>4899</v>
      </c>
      <c r="F82" s="214">
        <v>136900</v>
      </c>
      <c r="G82" s="214" t="s">
        <v>4088</v>
      </c>
      <c r="I82" s="214">
        <v>2</v>
      </c>
      <c r="J82" s="214">
        <v>504</v>
      </c>
      <c r="K82" s="214">
        <v>33</v>
      </c>
      <c r="O82" s="214" t="s">
        <v>2573</v>
      </c>
      <c r="P82" s="214" t="s">
        <v>663</v>
      </c>
      <c r="Q82" s="216">
        <v>40561</v>
      </c>
      <c r="AF82" s="419">
        <f t="shared" si="5"/>
        <v>1663.2</v>
      </c>
    </row>
    <row r="83" spans="3:32" x14ac:dyDescent="0.2">
      <c r="C83" s="223" t="s">
        <v>1511</v>
      </c>
      <c r="D83" s="223" t="s">
        <v>4900</v>
      </c>
      <c r="F83" s="214">
        <v>136900</v>
      </c>
      <c r="G83" s="214" t="s">
        <v>4088</v>
      </c>
      <c r="I83" s="214">
        <v>2</v>
      </c>
      <c r="J83" s="214">
        <v>902</v>
      </c>
      <c r="K83" s="214">
        <v>33</v>
      </c>
      <c r="O83" s="214" t="s">
        <v>2573</v>
      </c>
      <c r="P83" s="214" t="s">
        <v>4816</v>
      </c>
      <c r="Q83" s="216">
        <v>40567</v>
      </c>
      <c r="AF83" s="419">
        <f t="shared" si="5"/>
        <v>2976.6</v>
      </c>
    </row>
    <row r="84" spans="3:32" ht="13.5" thickBot="1" x14ac:dyDescent="0.25">
      <c r="C84" s="237" t="s">
        <v>1511</v>
      </c>
      <c r="D84" s="237" t="s">
        <v>4901</v>
      </c>
      <c r="E84" s="235"/>
      <c r="F84" s="235">
        <v>136900</v>
      </c>
      <c r="G84" s="235" t="s">
        <v>4088</v>
      </c>
      <c r="H84" s="235"/>
      <c r="I84" s="235">
        <v>2</v>
      </c>
      <c r="J84" s="235">
        <v>840</v>
      </c>
      <c r="K84" s="235">
        <v>33</v>
      </c>
      <c r="L84" s="235"/>
      <c r="M84" s="235"/>
      <c r="N84" s="235"/>
      <c r="O84" s="235" t="s">
        <v>2573</v>
      </c>
      <c r="P84" s="235" t="s">
        <v>4816</v>
      </c>
      <c r="Q84" s="236">
        <v>40571</v>
      </c>
      <c r="AF84" s="419">
        <f t="shared" si="5"/>
        <v>2772</v>
      </c>
    </row>
    <row r="85" spans="3:32" ht="13.5" thickBot="1" x14ac:dyDescent="0.25">
      <c r="C85" s="238" t="s">
        <v>1511</v>
      </c>
      <c r="D85" s="238" t="s">
        <v>4902</v>
      </c>
      <c r="E85" s="240"/>
      <c r="F85" s="240">
        <v>136900</v>
      </c>
      <c r="G85" s="240" t="s">
        <v>4088</v>
      </c>
      <c r="H85" s="240"/>
      <c r="I85" s="240">
        <v>2</v>
      </c>
      <c r="J85" s="240">
        <v>333</v>
      </c>
      <c r="K85" s="240">
        <v>33</v>
      </c>
      <c r="L85" s="240"/>
      <c r="M85" s="240"/>
      <c r="N85" s="240"/>
      <c r="O85" s="240" t="s">
        <v>2573</v>
      </c>
      <c r="P85" s="240" t="s">
        <v>2277</v>
      </c>
      <c r="Q85" s="242">
        <v>40625</v>
      </c>
      <c r="AF85" s="419">
        <f t="shared" si="5"/>
        <v>1098.9000000000001</v>
      </c>
    </row>
    <row r="86" spans="3:32" x14ac:dyDescent="0.2">
      <c r="C86" s="243" t="s">
        <v>4453</v>
      </c>
      <c r="D86" s="356"/>
      <c r="E86" s="245"/>
      <c r="F86" s="245"/>
      <c r="G86" s="245"/>
      <c r="H86" s="245"/>
      <c r="I86" s="245"/>
      <c r="J86" s="245"/>
      <c r="K86" s="245"/>
      <c r="L86" s="245"/>
      <c r="M86" s="245"/>
      <c r="N86" s="245"/>
      <c r="O86" s="245"/>
      <c r="P86" s="245"/>
      <c r="Q86" s="247"/>
      <c r="AF86" s="419">
        <f t="shared" si="5"/>
        <v>0</v>
      </c>
    </row>
    <row r="87" spans="3:32" ht="13.5" thickBot="1" x14ac:dyDescent="0.25">
      <c r="C87" s="237" t="s">
        <v>1512</v>
      </c>
      <c r="D87" s="237" t="s">
        <v>4898</v>
      </c>
      <c r="E87" s="235"/>
      <c r="F87" s="235">
        <v>136900</v>
      </c>
      <c r="G87" s="235">
        <v>150</v>
      </c>
      <c r="H87" s="235"/>
      <c r="I87" s="235">
        <v>2</v>
      </c>
      <c r="J87" s="235">
        <v>558</v>
      </c>
      <c r="K87" s="235">
        <v>33</v>
      </c>
      <c r="L87" s="235"/>
      <c r="M87" s="235"/>
      <c r="N87" s="235"/>
      <c r="O87" s="235" t="s">
        <v>2573</v>
      </c>
      <c r="P87" s="235" t="s">
        <v>669</v>
      </c>
      <c r="Q87" s="236">
        <v>40645</v>
      </c>
      <c r="AF87" s="419">
        <f t="shared" si="5"/>
        <v>1841.4</v>
      </c>
    </row>
    <row r="88" spans="3:32" x14ac:dyDescent="0.2">
      <c r="C88" s="223" t="s">
        <v>1512</v>
      </c>
      <c r="D88" s="223" t="s">
        <v>4899</v>
      </c>
      <c r="F88" s="214">
        <v>136900</v>
      </c>
      <c r="G88" s="214">
        <v>150</v>
      </c>
      <c r="I88" s="214">
        <v>2</v>
      </c>
      <c r="J88" s="214">
        <v>903</v>
      </c>
      <c r="K88" s="214">
        <v>33</v>
      </c>
      <c r="O88" s="214" t="s">
        <v>2573</v>
      </c>
      <c r="P88" s="214" t="s">
        <v>669</v>
      </c>
      <c r="Q88" s="216">
        <v>40792</v>
      </c>
      <c r="AF88" s="419">
        <f t="shared" si="5"/>
        <v>2979.9</v>
      </c>
    </row>
    <row r="89" spans="3:32" x14ac:dyDescent="0.2">
      <c r="C89" s="223" t="s">
        <v>1512</v>
      </c>
      <c r="D89" s="223" t="s">
        <v>4900</v>
      </c>
      <c r="E89" s="214" t="s">
        <v>1513</v>
      </c>
      <c r="F89" s="214">
        <v>136950</v>
      </c>
      <c r="G89" s="214" t="s">
        <v>4088</v>
      </c>
      <c r="I89" s="214">
        <v>2</v>
      </c>
      <c r="J89" s="214">
        <v>902</v>
      </c>
      <c r="K89" s="214">
        <v>33</v>
      </c>
      <c r="O89" s="214" t="s">
        <v>2573</v>
      </c>
      <c r="P89" s="214" t="s">
        <v>776</v>
      </c>
      <c r="Q89" s="216">
        <v>40795</v>
      </c>
      <c r="AF89" s="419">
        <f t="shared" si="5"/>
        <v>2976.6</v>
      </c>
    </row>
    <row r="90" spans="3:32" ht="13.5" thickBot="1" x14ac:dyDescent="0.25">
      <c r="C90" s="237" t="s">
        <v>1512</v>
      </c>
      <c r="D90" s="237" t="s">
        <v>4901</v>
      </c>
      <c r="E90" s="235" t="s">
        <v>1513</v>
      </c>
      <c r="F90" s="235">
        <v>136950</v>
      </c>
      <c r="G90" s="235" t="s">
        <v>4088</v>
      </c>
      <c r="H90" s="235"/>
      <c r="I90" s="235">
        <v>2</v>
      </c>
      <c r="J90" s="235">
        <v>918</v>
      </c>
      <c r="K90" s="235">
        <v>33</v>
      </c>
      <c r="L90" s="235"/>
      <c r="M90" s="235"/>
      <c r="N90" s="235"/>
      <c r="O90" s="235" t="s">
        <v>2573</v>
      </c>
      <c r="P90" s="235" t="s">
        <v>2277</v>
      </c>
      <c r="Q90" s="236">
        <v>40809</v>
      </c>
      <c r="AF90" s="419">
        <f t="shared" si="5"/>
        <v>3029.4</v>
      </c>
    </row>
    <row r="91" spans="3:32" x14ac:dyDescent="0.2">
      <c r="C91" s="243" t="s">
        <v>4453</v>
      </c>
      <c r="D91" s="356"/>
      <c r="E91" s="245"/>
      <c r="F91" s="245"/>
      <c r="G91" s="245"/>
      <c r="H91" s="245"/>
      <c r="I91" s="245"/>
      <c r="J91" s="245"/>
      <c r="K91" s="245"/>
      <c r="L91" s="245"/>
      <c r="M91" s="245"/>
      <c r="N91" s="245"/>
      <c r="O91" s="245"/>
      <c r="P91" s="245"/>
      <c r="Q91" s="247"/>
      <c r="AF91" s="419">
        <f t="shared" si="5"/>
        <v>0</v>
      </c>
    </row>
    <row r="92" spans="3:32" x14ac:dyDescent="0.2">
      <c r="C92" s="223" t="s">
        <v>1514</v>
      </c>
      <c r="D92" s="223" t="s">
        <v>4898</v>
      </c>
      <c r="E92" s="214" t="s">
        <v>1515</v>
      </c>
      <c r="F92" s="214">
        <v>136900</v>
      </c>
      <c r="G92" s="214">
        <v>150</v>
      </c>
      <c r="I92" s="214">
        <v>2</v>
      </c>
      <c r="J92" s="214">
        <v>790</v>
      </c>
      <c r="K92" s="214">
        <v>33</v>
      </c>
      <c r="O92" s="214" t="s">
        <v>2573</v>
      </c>
      <c r="P92" s="214" t="s">
        <v>663</v>
      </c>
      <c r="Q92" s="216">
        <v>40884</v>
      </c>
      <c r="AF92" s="419">
        <f t="shared" si="5"/>
        <v>2607</v>
      </c>
    </row>
    <row r="93" spans="3:32" x14ac:dyDescent="0.2">
      <c r="C93" s="223" t="s">
        <v>1514</v>
      </c>
      <c r="D93" s="223" t="s">
        <v>4899</v>
      </c>
      <c r="E93" s="214" t="s">
        <v>1515</v>
      </c>
      <c r="F93" s="214">
        <v>136900</v>
      </c>
      <c r="G93" s="214">
        <v>150</v>
      </c>
      <c r="I93" s="214">
        <v>2</v>
      </c>
      <c r="J93" s="214">
        <v>1012</v>
      </c>
      <c r="K93" s="214">
        <v>33</v>
      </c>
      <c r="O93" s="214" t="s">
        <v>2602</v>
      </c>
      <c r="P93" s="214" t="s">
        <v>663</v>
      </c>
      <c r="Q93" s="216">
        <v>40891</v>
      </c>
      <c r="R93" s="181"/>
      <c r="AF93" s="419">
        <f t="shared" si="5"/>
        <v>3339.6</v>
      </c>
    </row>
    <row r="94" spans="3:32" ht="13.5" thickBot="1" x14ac:dyDescent="0.25">
      <c r="C94" s="237" t="s">
        <v>1514</v>
      </c>
      <c r="D94" s="237" t="s">
        <v>4900</v>
      </c>
      <c r="E94" s="235" t="s">
        <v>2613</v>
      </c>
      <c r="F94" s="235">
        <v>136900</v>
      </c>
      <c r="G94" s="235">
        <v>150</v>
      </c>
      <c r="H94" s="235"/>
      <c r="I94" s="235">
        <v>2</v>
      </c>
      <c r="J94" s="235">
        <v>162</v>
      </c>
      <c r="K94" s="235">
        <v>33</v>
      </c>
      <c r="L94" s="235"/>
      <c r="M94" s="235"/>
      <c r="N94" s="235"/>
      <c r="O94" s="235" t="s">
        <v>2602</v>
      </c>
      <c r="P94" s="235" t="s">
        <v>4804</v>
      </c>
      <c r="Q94" s="236">
        <v>40892</v>
      </c>
      <c r="AF94" s="421">
        <f t="shared" si="5"/>
        <v>534.6</v>
      </c>
    </row>
    <row r="95" spans="3:32" x14ac:dyDescent="0.2">
      <c r="C95" s="287"/>
      <c r="D95" s="287"/>
      <c r="E95" s="288"/>
      <c r="F95" s="289" t="s">
        <v>1319</v>
      </c>
      <c r="G95" s="288"/>
      <c r="H95" s="288"/>
      <c r="I95" s="288"/>
      <c r="J95" s="288"/>
      <c r="K95" s="288"/>
      <c r="L95" s="288"/>
      <c r="M95" s="288"/>
      <c r="N95" s="288"/>
      <c r="O95" s="288"/>
      <c r="P95" s="288"/>
      <c r="Q95" s="290"/>
      <c r="AF95" s="374">
        <f>SUM(AF79:AF94)</f>
        <v>28030.199999999997</v>
      </c>
    </row>
    <row r="96" spans="3:32" x14ac:dyDescent="0.2">
      <c r="C96" s="223" t="s">
        <v>1514</v>
      </c>
      <c r="D96" s="223" t="s">
        <v>4901</v>
      </c>
      <c r="E96" s="214" t="s">
        <v>2613</v>
      </c>
      <c r="F96" s="214">
        <v>136900</v>
      </c>
      <c r="G96" s="214">
        <v>150</v>
      </c>
      <c r="I96" s="214">
        <v>2</v>
      </c>
      <c r="J96" s="214">
        <v>903</v>
      </c>
      <c r="K96" s="214">
        <v>33</v>
      </c>
      <c r="O96" s="214" t="s">
        <v>2602</v>
      </c>
      <c r="P96" s="214" t="s">
        <v>4807</v>
      </c>
      <c r="Q96" s="216">
        <v>40913</v>
      </c>
      <c r="R96" s="1">
        <v>1.57</v>
      </c>
      <c r="S96" s="1">
        <v>92</v>
      </c>
      <c r="T96" s="1" t="s">
        <v>4561</v>
      </c>
      <c r="U96" s="1">
        <v>78</v>
      </c>
      <c r="V96" s="1">
        <v>10296</v>
      </c>
      <c r="W96" s="1">
        <v>92</v>
      </c>
      <c r="X96" s="1" t="s">
        <v>2584</v>
      </c>
      <c r="Y96" s="1">
        <v>78</v>
      </c>
      <c r="Z96" s="1" t="s">
        <v>4561</v>
      </c>
      <c r="AA96" s="183">
        <f>(K96*100*J96*I96)/17*16*R96/10000*S96/1000</f>
        <v>81.019624658823517</v>
      </c>
      <c r="AB96" s="183">
        <f>V96/36*35*J96*I96*1.108/10000*W96/1000</f>
        <v>184.28051241600002</v>
      </c>
      <c r="AC96" s="183">
        <f>(K96*100*J96*I96)/17*R96/10000*U96/1000</f>
        <v>4.2931594588235296</v>
      </c>
      <c r="AD96" s="183">
        <f>V96/36*J96*I96*1.108/10000*Y96/1000</f>
        <v>4.4639378784000003</v>
      </c>
      <c r="AE96" s="183">
        <f>J96*I96*1.5</f>
        <v>2709</v>
      </c>
    </row>
    <row r="97" spans="3:31" x14ac:dyDescent="0.2">
      <c r="C97" s="293" t="s">
        <v>1514</v>
      </c>
      <c r="D97" s="293" t="s">
        <v>4902</v>
      </c>
      <c r="E97" s="12" t="s">
        <v>2613</v>
      </c>
      <c r="F97" s="12">
        <v>136900</v>
      </c>
      <c r="G97" s="12">
        <v>150</v>
      </c>
      <c r="H97" s="12"/>
      <c r="I97" s="12">
        <v>2</v>
      </c>
      <c r="J97" s="12">
        <v>823</v>
      </c>
      <c r="K97" s="12">
        <v>33</v>
      </c>
      <c r="L97" s="12"/>
      <c r="M97" s="12"/>
      <c r="N97" s="12"/>
      <c r="O97" s="12" t="s">
        <v>2602</v>
      </c>
      <c r="P97" s="295" t="s">
        <v>2277</v>
      </c>
      <c r="Q97" s="296">
        <v>40921</v>
      </c>
      <c r="R97" s="1">
        <v>1.57</v>
      </c>
      <c r="S97" s="1">
        <v>92</v>
      </c>
      <c r="T97" s="1" t="s">
        <v>4561</v>
      </c>
      <c r="U97" s="1">
        <v>78</v>
      </c>
      <c r="V97" s="1">
        <v>10296</v>
      </c>
      <c r="W97" s="1">
        <v>92</v>
      </c>
      <c r="X97" s="1" t="s">
        <v>2584</v>
      </c>
      <c r="Y97" s="1">
        <v>78</v>
      </c>
      <c r="Z97" s="1" t="s">
        <v>4561</v>
      </c>
      <c r="AA97" s="183">
        <f>(K97*100*J97*I97)/17*16*R97/10000*S97/1000</f>
        <v>73.841806305882358</v>
      </c>
      <c r="AB97" s="183">
        <f>V97/36*35*J97*I97*1.108/10000*W97/1000</f>
        <v>167.95444265600003</v>
      </c>
      <c r="AC97" s="183">
        <f>(K97*100*J97*I97)/17*R97/10000*U97/1000</f>
        <v>3.9128131058823539</v>
      </c>
      <c r="AD97" s="183">
        <f>V97/36*J97*I97*1.108/10000*Y97/1000</f>
        <v>4.0684616544000001</v>
      </c>
      <c r="AE97" s="183">
        <f>J97*I97*1.5</f>
        <v>2469</v>
      </c>
    </row>
    <row r="98" spans="3:31" x14ac:dyDescent="0.2">
      <c r="C98" s="294" t="s">
        <v>1514</v>
      </c>
      <c r="D98" s="294" t="s">
        <v>4903</v>
      </c>
      <c r="E98" s="295" t="s">
        <v>2613</v>
      </c>
      <c r="F98" s="295">
        <v>136900</v>
      </c>
      <c r="G98" s="295">
        <v>150</v>
      </c>
      <c r="H98" s="295"/>
      <c r="I98" s="295">
        <v>2</v>
      </c>
      <c r="J98" s="295">
        <v>152</v>
      </c>
      <c r="K98" s="295">
        <v>33</v>
      </c>
      <c r="L98" s="295"/>
      <c r="M98" s="295"/>
      <c r="N98" s="295"/>
      <c r="O98" s="295" t="s">
        <v>2601</v>
      </c>
      <c r="P98" s="295" t="s">
        <v>4804</v>
      </c>
      <c r="Q98" s="300">
        <v>40928</v>
      </c>
      <c r="R98" s="1">
        <v>1.57</v>
      </c>
      <c r="S98" s="1">
        <v>92</v>
      </c>
      <c r="T98" s="1" t="s">
        <v>4561</v>
      </c>
      <c r="U98" s="1">
        <v>78</v>
      </c>
      <c r="V98" s="1">
        <v>10296</v>
      </c>
      <c r="W98" s="1">
        <v>92</v>
      </c>
      <c r="X98" s="1" t="s">
        <v>2584</v>
      </c>
      <c r="Y98" s="1">
        <v>78</v>
      </c>
      <c r="Z98" s="1" t="s">
        <v>4561</v>
      </c>
      <c r="AA98" s="183">
        <f>(K98*100*J98*I98)/17*16*R98/10000*S98/1000</f>
        <v>13.637854870588235</v>
      </c>
      <c r="AB98" s="183">
        <f>V98/36*35*J98*I98*1.108/10000*W98/1000</f>
        <v>31.019532544</v>
      </c>
      <c r="AC98" s="183">
        <f>(K98*100*J98*I98)/17*R98/10000*U98/1000</f>
        <v>0.72265807058823517</v>
      </c>
      <c r="AD98" s="183">
        <f>V98/36*J98*I98*1.108/10000*Y98/1000</f>
        <v>0.7514048256000001</v>
      </c>
      <c r="AE98" s="183">
        <f>J98*I98*1.5</f>
        <v>456</v>
      </c>
    </row>
    <row r="99" spans="3:31" x14ac:dyDescent="0.2">
      <c r="C99" s="294" t="s">
        <v>1514</v>
      </c>
      <c r="D99" s="294" t="s">
        <v>4904</v>
      </c>
      <c r="E99" s="295" t="s">
        <v>2613</v>
      </c>
      <c r="F99" s="295">
        <v>136900</v>
      </c>
      <c r="G99" s="295">
        <v>150</v>
      </c>
      <c r="H99" s="295"/>
      <c r="I99" s="295">
        <v>2</v>
      </c>
      <c r="J99" s="295">
        <v>150</v>
      </c>
      <c r="K99" s="295">
        <v>33</v>
      </c>
      <c r="L99" s="295"/>
      <c r="M99" s="295"/>
      <c r="N99" s="295"/>
      <c r="O99" s="295" t="s">
        <v>2601</v>
      </c>
      <c r="P99" s="295" t="s">
        <v>4804</v>
      </c>
      <c r="Q99" s="301">
        <v>40932</v>
      </c>
      <c r="R99" s="1">
        <v>1.57</v>
      </c>
      <c r="S99" s="1">
        <v>92</v>
      </c>
      <c r="T99" s="1" t="s">
        <v>4561</v>
      </c>
      <c r="U99" s="1">
        <v>78</v>
      </c>
      <c r="V99" s="1">
        <v>10296</v>
      </c>
      <c r="W99" s="1">
        <v>92</v>
      </c>
      <c r="X99" s="1" t="s">
        <v>2584</v>
      </c>
      <c r="Y99" s="1">
        <v>78</v>
      </c>
      <c r="Z99" s="1" t="s">
        <v>4561</v>
      </c>
      <c r="AA99" s="183">
        <f>(K99*100*J99*I99)/17*16*R99/10000*S99/1000</f>
        <v>13.458409411764707</v>
      </c>
      <c r="AB99" s="183">
        <f>V99/36*35*J99*I99*1.108/10000*W99/1000</f>
        <v>30.611380800000003</v>
      </c>
      <c r="AC99" s="183">
        <f>(K99*100*J99*I99)/17*R99/10000*U99/1000</f>
        <v>0.71314941176470592</v>
      </c>
      <c r="AD99" s="183">
        <f>V99/36*J99*I99*1.108/10000*Y99/1000</f>
        <v>0.74151792000000016</v>
      </c>
      <c r="AE99" s="183">
        <f>J99*I99*1.5</f>
        <v>450</v>
      </c>
    </row>
    <row r="100" spans="3:31" x14ac:dyDescent="0.2">
      <c r="C100" s="294" t="s">
        <v>1514</v>
      </c>
      <c r="D100" s="295">
        <v>8</v>
      </c>
      <c r="E100" s="295" t="s">
        <v>2613</v>
      </c>
      <c r="F100" s="295">
        <v>136900</v>
      </c>
      <c r="G100" s="295">
        <v>150</v>
      </c>
      <c r="H100" s="295"/>
      <c r="I100" s="295">
        <v>2</v>
      </c>
      <c r="J100" s="295">
        <v>621</v>
      </c>
      <c r="K100" s="295">
        <v>33</v>
      </c>
      <c r="L100" s="295"/>
      <c r="M100" s="295"/>
      <c r="N100" s="295"/>
      <c r="O100" s="295" t="s">
        <v>2573</v>
      </c>
      <c r="P100" s="295" t="s">
        <v>2277</v>
      </c>
      <c r="Q100" s="301">
        <v>40941</v>
      </c>
      <c r="R100" s="1">
        <v>1.57</v>
      </c>
      <c r="S100" s="1">
        <v>92</v>
      </c>
      <c r="T100" s="1" t="s">
        <v>4561</v>
      </c>
      <c r="U100" s="1">
        <v>78</v>
      </c>
      <c r="V100" s="1">
        <v>10296</v>
      </c>
      <c r="W100" s="1">
        <v>92</v>
      </c>
      <c r="X100" s="1" t="s">
        <v>2584</v>
      </c>
      <c r="Y100" s="1">
        <v>78</v>
      </c>
      <c r="Z100" s="1" t="s">
        <v>4561</v>
      </c>
      <c r="AA100" s="183">
        <f>(K100*100*J100*I100)/17*16*R100/10000*S100/1000</f>
        <v>55.71781496470588</v>
      </c>
      <c r="AB100" s="183">
        <f>V100/36*35*J100*I100*1.108/10000*W100/1000</f>
        <v>126.73111651200001</v>
      </c>
      <c r="AC100" s="183">
        <f>(K100*100*J100*I100)/17*R100/10000*U100/1000</f>
        <v>2.952438564705882</v>
      </c>
      <c r="AD100" s="183">
        <f>V100/36*J100*I100*1.108/10000*Y100/1000</f>
        <v>3.0698841888000001</v>
      </c>
      <c r="AE100" s="183">
        <f>J100*I100*1.5</f>
        <v>1863</v>
      </c>
    </row>
    <row r="101" spans="3:31" x14ac:dyDescent="0.2">
      <c r="C101" s="217"/>
      <c r="D101" s="200"/>
      <c r="E101" s="200"/>
      <c r="F101" s="200"/>
      <c r="G101" s="201" t="s">
        <v>1539</v>
      </c>
      <c r="H101" s="201"/>
      <c r="I101" s="201" t="s">
        <v>1516</v>
      </c>
      <c r="J101" s="201">
        <f>SUM(J92:J100)</f>
        <v>4613</v>
      </c>
      <c r="K101" s="200"/>
      <c r="L101" s="200"/>
      <c r="M101" s="200"/>
      <c r="N101" s="200"/>
      <c r="O101" s="200"/>
      <c r="P101" s="200"/>
      <c r="Q101" s="580"/>
      <c r="AA101" s="183"/>
      <c r="AB101" s="183"/>
      <c r="AE101" s="183"/>
    </row>
    <row r="102" spans="3:31" x14ac:dyDescent="0.2">
      <c r="C102" s="316"/>
      <c r="D102" s="316"/>
      <c r="E102" s="319"/>
      <c r="F102" s="319" t="s">
        <v>1386</v>
      </c>
      <c r="G102" s="319"/>
      <c r="H102" s="319"/>
      <c r="I102" s="319"/>
      <c r="J102" s="319"/>
      <c r="K102" s="319"/>
      <c r="L102" s="319"/>
      <c r="M102" s="319"/>
      <c r="N102" s="319"/>
      <c r="O102" s="319"/>
      <c r="P102" s="319"/>
      <c r="Q102" s="320"/>
      <c r="R102" s="1">
        <v>1.57</v>
      </c>
      <c r="S102" s="1">
        <v>92</v>
      </c>
      <c r="T102" s="1" t="s">
        <v>4561</v>
      </c>
      <c r="U102" s="1">
        <v>78</v>
      </c>
      <c r="V102" s="1">
        <v>10296</v>
      </c>
      <c r="W102" s="1">
        <v>92</v>
      </c>
      <c r="X102" s="1" t="s">
        <v>2584</v>
      </c>
      <c r="Y102" s="1">
        <v>78</v>
      </c>
      <c r="Z102" s="1" t="s">
        <v>4561</v>
      </c>
      <c r="AA102" s="183">
        <f t="shared" ref="AA102:AA108" si="6">(K102*100*J102*I102)/17*16*R102/10000*S102/1000</f>
        <v>0</v>
      </c>
      <c r="AB102" s="183">
        <f t="shared" ref="AB102:AB108" si="7">V102/36*35*J102*I102*1.108/10000*W102/1000</f>
        <v>0</v>
      </c>
      <c r="AC102" s="183">
        <f t="shared" ref="AC102:AC108" si="8">(K102*100*J102*I102)/17*R102/10000*U102/1000</f>
        <v>0</v>
      </c>
      <c r="AD102" s="183">
        <f t="shared" ref="AD102:AD108" si="9">V102/36*J102*I102*1.108/10000*Y102/1000</f>
        <v>0</v>
      </c>
      <c r="AE102" s="183">
        <f t="shared" ref="AE102:AE108" si="10">J102*I102*1.5</f>
        <v>0</v>
      </c>
    </row>
    <row r="103" spans="3:31" x14ac:dyDescent="0.2">
      <c r="C103" s="136" t="s">
        <v>1517</v>
      </c>
      <c r="D103" s="133">
        <v>1</v>
      </c>
      <c r="E103" s="133" t="s">
        <v>2613</v>
      </c>
      <c r="F103" s="133">
        <v>136900</v>
      </c>
      <c r="G103" s="133">
        <v>150</v>
      </c>
      <c r="H103" s="133"/>
      <c r="I103" s="133">
        <v>2</v>
      </c>
      <c r="J103" s="133">
        <v>150</v>
      </c>
      <c r="K103" s="133">
        <v>33</v>
      </c>
      <c r="L103" s="133"/>
      <c r="M103" s="133"/>
      <c r="N103" s="133"/>
      <c r="O103" s="133" t="s">
        <v>2601</v>
      </c>
      <c r="P103" s="133" t="s">
        <v>669</v>
      </c>
      <c r="Q103" s="166">
        <v>40961</v>
      </c>
      <c r="R103" s="1">
        <v>1.57</v>
      </c>
      <c r="S103" s="1">
        <v>92</v>
      </c>
      <c r="T103" s="1" t="s">
        <v>4561</v>
      </c>
      <c r="U103" s="1">
        <v>78</v>
      </c>
      <c r="V103" s="1">
        <v>10296</v>
      </c>
      <c r="W103" s="1">
        <v>92</v>
      </c>
      <c r="X103" s="1" t="s">
        <v>2584</v>
      </c>
      <c r="Y103" s="1">
        <v>78</v>
      </c>
      <c r="Z103" s="1" t="s">
        <v>4561</v>
      </c>
      <c r="AA103" s="183">
        <f t="shared" si="6"/>
        <v>13.458409411764707</v>
      </c>
      <c r="AB103" s="183">
        <f t="shared" si="7"/>
        <v>30.611380800000003</v>
      </c>
      <c r="AC103" s="183">
        <f t="shared" si="8"/>
        <v>0.71314941176470592</v>
      </c>
      <c r="AD103" s="183">
        <f t="shared" si="9"/>
        <v>0.74151792000000016</v>
      </c>
      <c r="AE103" s="183">
        <f t="shared" si="10"/>
        <v>450</v>
      </c>
    </row>
    <row r="104" spans="3:31" x14ac:dyDescent="0.2">
      <c r="C104" s="136" t="s">
        <v>1517</v>
      </c>
      <c r="D104" s="133">
        <v>2</v>
      </c>
      <c r="E104" s="133" t="s">
        <v>2613</v>
      </c>
      <c r="F104" s="133">
        <v>136900</v>
      </c>
      <c r="G104" s="133">
        <v>150</v>
      </c>
      <c r="H104" s="133"/>
      <c r="I104" s="133">
        <v>2</v>
      </c>
      <c r="J104" s="133">
        <v>100</v>
      </c>
      <c r="K104" s="133">
        <v>33</v>
      </c>
      <c r="L104" s="133"/>
      <c r="M104" s="133"/>
      <c r="N104" s="133"/>
      <c r="O104" s="133" t="s">
        <v>2601</v>
      </c>
      <c r="P104" s="133" t="s">
        <v>669</v>
      </c>
      <c r="Q104" s="166">
        <v>40961</v>
      </c>
      <c r="R104" s="1">
        <v>1.57</v>
      </c>
      <c r="S104" s="1">
        <v>92</v>
      </c>
      <c r="T104" s="1" t="s">
        <v>4561</v>
      </c>
      <c r="U104" s="1">
        <v>78</v>
      </c>
      <c r="V104" s="1">
        <v>10296</v>
      </c>
      <c r="W104" s="1">
        <v>92</v>
      </c>
      <c r="X104" s="1" t="s">
        <v>2584</v>
      </c>
      <c r="Y104" s="1">
        <v>78</v>
      </c>
      <c r="Z104" s="1" t="s">
        <v>4561</v>
      </c>
      <c r="AA104" s="183">
        <f t="shared" si="6"/>
        <v>8.9722729411764703</v>
      </c>
      <c r="AB104" s="183">
        <f t="shared" si="7"/>
        <v>20.407587199999998</v>
      </c>
      <c r="AC104" s="183">
        <f t="shared" si="8"/>
        <v>0.47543294117647061</v>
      </c>
      <c r="AD104" s="183">
        <f t="shared" si="9"/>
        <v>0.49434528</v>
      </c>
      <c r="AE104" s="183">
        <f t="shared" si="10"/>
        <v>300</v>
      </c>
    </row>
    <row r="105" spans="3:31" x14ac:dyDescent="0.2">
      <c r="C105" s="136" t="s">
        <v>1517</v>
      </c>
      <c r="D105" s="133">
        <v>3</v>
      </c>
      <c r="E105" s="133" t="s">
        <v>2613</v>
      </c>
      <c r="F105" s="133">
        <v>136900</v>
      </c>
      <c r="G105" s="133">
        <v>150</v>
      </c>
      <c r="H105" s="133"/>
      <c r="I105" s="133">
        <v>2</v>
      </c>
      <c r="J105" s="133">
        <v>150</v>
      </c>
      <c r="K105" s="133">
        <v>33</v>
      </c>
      <c r="L105" s="133"/>
      <c r="M105" s="133"/>
      <c r="N105" s="133"/>
      <c r="O105" s="133" t="s">
        <v>2601</v>
      </c>
      <c r="P105" s="133" t="s">
        <v>669</v>
      </c>
      <c r="Q105" s="166">
        <v>40966</v>
      </c>
      <c r="R105" s="1">
        <v>1.57</v>
      </c>
      <c r="S105" s="1">
        <v>92</v>
      </c>
      <c r="T105" s="1" t="s">
        <v>4561</v>
      </c>
      <c r="U105" s="1">
        <v>78</v>
      </c>
      <c r="V105" s="1">
        <v>10296</v>
      </c>
      <c r="W105" s="1">
        <v>92</v>
      </c>
      <c r="X105" s="1" t="s">
        <v>2584</v>
      </c>
      <c r="Y105" s="1">
        <v>78</v>
      </c>
      <c r="Z105" s="1" t="s">
        <v>4561</v>
      </c>
      <c r="AA105" s="183">
        <f t="shared" si="6"/>
        <v>13.458409411764707</v>
      </c>
      <c r="AB105" s="183">
        <f t="shared" si="7"/>
        <v>30.611380800000003</v>
      </c>
      <c r="AC105" s="183">
        <f t="shared" si="8"/>
        <v>0.71314941176470592</v>
      </c>
      <c r="AD105" s="183">
        <f t="shared" si="9"/>
        <v>0.74151792000000016</v>
      </c>
      <c r="AE105" s="183">
        <f t="shared" si="10"/>
        <v>450</v>
      </c>
    </row>
    <row r="106" spans="3:31" x14ac:dyDescent="0.2">
      <c r="C106" s="136" t="s">
        <v>1517</v>
      </c>
      <c r="D106" s="133">
        <v>4</v>
      </c>
      <c r="E106" s="133" t="s">
        <v>2613</v>
      </c>
      <c r="F106" s="133">
        <v>136900</v>
      </c>
      <c r="G106" s="133">
        <v>150</v>
      </c>
      <c r="H106" s="133"/>
      <c r="I106" s="133">
        <v>2</v>
      </c>
      <c r="J106" s="133">
        <v>150</v>
      </c>
      <c r="K106" s="133">
        <v>33</v>
      </c>
      <c r="L106" s="133"/>
      <c r="M106" s="133"/>
      <c r="N106" s="133"/>
      <c r="O106" s="133" t="s">
        <v>2601</v>
      </c>
      <c r="P106" s="133"/>
      <c r="Q106" s="166"/>
      <c r="R106" s="1">
        <v>1.57</v>
      </c>
      <c r="S106" s="1">
        <v>92</v>
      </c>
      <c r="T106" s="1" t="s">
        <v>4561</v>
      </c>
      <c r="U106" s="1">
        <v>78</v>
      </c>
      <c r="V106" s="1">
        <v>10296</v>
      </c>
      <c r="W106" s="1">
        <v>92</v>
      </c>
      <c r="X106" s="1" t="s">
        <v>2584</v>
      </c>
      <c r="Y106" s="1">
        <v>78</v>
      </c>
      <c r="Z106" s="1" t="s">
        <v>4561</v>
      </c>
      <c r="AA106" s="183">
        <f t="shared" si="6"/>
        <v>13.458409411764707</v>
      </c>
      <c r="AB106" s="183">
        <f t="shared" si="7"/>
        <v>30.611380800000003</v>
      </c>
      <c r="AC106" s="183">
        <f t="shared" si="8"/>
        <v>0.71314941176470592</v>
      </c>
      <c r="AD106" s="183">
        <f t="shared" si="9"/>
        <v>0.74151792000000016</v>
      </c>
      <c r="AE106" s="183">
        <f t="shared" si="10"/>
        <v>450</v>
      </c>
    </row>
    <row r="107" spans="3:31" x14ac:dyDescent="0.2">
      <c r="C107" s="136" t="s">
        <v>1517</v>
      </c>
      <c r="D107" s="133">
        <v>5</v>
      </c>
      <c r="E107" s="133" t="s">
        <v>2613</v>
      </c>
      <c r="F107" s="133">
        <v>136900</v>
      </c>
      <c r="G107" s="133">
        <v>150</v>
      </c>
      <c r="H107" s="133"/>
      <c r="I107" s="133">
        <v>2</v>
      </c>
      <c r="J107" s="133">
        <v>903</v>
      </c>
      <c r="K107" s="133">
        <v>33</v>
      </c>
      <c r="L107" s="133"/>
      <c r="M107" s="133"/>
      <c r="N107" s="133"/>
      <c r="O107" s="133" t="s">
        <v>2601</v>
      </c>
      <c r="P107" s="133" t="s">
        <v>4616</v>
      </c>
      <c r="Q107" s="166">
        <v>40976</v>
      </c>
      <c r="R107" s="1">
        <v>1.57</v>
      </c>
      <c r="S107" s="1">
        <v>92</v>
      </c>
      <c r="T107" s="1" t="s">
        <v>4561</v>
      </c>
      <c r="U107" s="1">
        <v>78</v>
      </c>
      <c r="V107" s="1">
        <v>10296</v>
      </c>
      <c r="W107" s="1">
        <v>92</v>
      </c>
      <c r="X107" s="1" t="s">
        <v>2584</v>
      </c>
      <c r="Y107" s="1">
        <v>78</v>
      </c>
      <c r="Z107" s="1" t="s">
        <v>4561</v>
      </c>
      <c r="AA107" s="183">
        <f t="shared" si="6"/>
        <v>81.019624658823517</v>
      </c>
      <c r="AB107" s="183">
        <f t="shared" si="7"/>
        <v>184.28051241600002</v>
      </c>
      <c r="AC107" s="183">
        <f t="shared" si="8"/>
        <v>4.2931594588235296</v>
      </c>
      <c r="AD107" s="183">
        <f t="shared" si="9"/>
        <v>4.4639378784000003</v>
      </c>
      <c r="AE107" s="183">
        <f t="shared" si="10"/>
        <v>2709</v>
      </c>
    </row>
    <row r="108" spans="3:31" x14ac:dyDescent="0.2">
      <c r="C108" s="136" t="s">
        <v>1517</v>
      </c>
      <c r="D108" s="133">
        <v>6</v>
      </c>
      <c r="E108" s="133" t="s">
        <v>2613</v>
      </c>
      <c r="F108" s="133">
        <v>136900</v>
      </c>
      <c r="G108" s="133">
        <v>150</v>
      </c>
      <c r="H108" s="133"/>
      <c r="I108" s="133">
        <v>2</v>
      </c>
      <c r="J108" s="133">
        <v>246</v>
      </c>
      <c r="K108" s="133">
        <v>33</v>
      </c>
      <c r="L108" s="133"/>
      <c r="M108" s="133"/>
      <c r="N108" s="133"/>
      <c r="O108" s="133" t="s">
        <v>2601</v>
      </c>
      <c r="P108" s="166" t="s">
        <v>4807</v>
      </c>
      <c r="Q108" s="166">
        <v>40977</v>
      </c>
      <c r="R108" s="1">
        <v>1.57</v>
      </c>
      <c r="S108" s="1">
        <v>92</v>
      </c>
      <c r="T108" s="1" t="s">
        <v>4561</v>
      </c>
      <c r="U108" s="1">
        <v>78</v>
      </c>
      <c r="V108" s="1">
        <v>10296</v>
      </c>
      <c r="W108" s="1">
        <v>92</v>
      </c>
      <c r="X108" s="1" t="s">
        <v>2584</v>
      </c>
      <c r="Y108" s="1">
        <v>78</v>
      </c>
      <c r="Z108" s="1" t="s">
        <v>4561</v>
      </c>
      <c r="AA108" s="183">
        <f t="shared" si="6"/>
        <v>22.07179143529412</v>
      </c>
      <c r="AB108" s="183">
        <f t="shared" si="7"/>
        <v>50.202664512000005</v>
      </c>
      <c r="AC108" s="183">
        <f t="shared" si="8"/>
        <v>1.1695650352941178</v>
      </c>
      <c r="AD108" s="183">
        <f t="shared" si="9"/>
        <v>1.2160893887999999</v>
      </c>
      <c r="AE108" s="183">
        <f t="shared" si="10"/>
        <v>738</v>
      </c>
    </row>
    <row r="109" spans="3:31" x14ac:dyDescent="0.2">
      <c r="C109" s="516"/>
      <c r="D109" s="516"/>
      <c r="E109" s="581">
        <v>40940</v>
      </c>
      <c r="F109" s="517" t="s">
        <v>4598</v>
      </c>
      <c r="G109" s="517"/>
      <c r="H109" s="517"/>
      <c r="I109" s="517"/>
      <c r="J109" s="517"/>
      <c r="K109" s="517"/>
      <c r="L109" s="517"/>
      <c r="M109" s="517"/>
      <c r="N109" s="517"/>
      <c r="O109" s="517"/>
      <c r="P109" s="517"/>
      <c r="Q109" s="518"/>
    </row>
    <row r="110" spans="3:31" x14ac:dyDescent="0.2">
      <c r="C110" s="136" t="s">
        <v>1517</v>
      </c>
      <c r="D110" s="133">
        <v>7</v>
      </c>
      <c r="E110" s="133" t="s">
        <v>2613</v>
      </c>
      <c r="F110" s="133">
        <v>136900</v>
      </c>
      <c r="G110" s="133">
        <v>150</v>
      </c>
      <c r="H110" s="133"/>
      <c r="I110" s="133">
        <v>2</v>
      </c>
      <c r="J110" s="133">
        <v>903</v>
      </c>
      <c r="K110" s="133">
        <v>33</v>
      </c>
      <c r="L110" s="133"/>
      <c r="M110" s="133"/>
      <c r="N110" s="133"/>
      <c r="O110" s="133" t="s">
        <v>2601</v>
      </c>
      <c r="P110" s="133" t="s">
        <v>669</v>
      </c>
      <c r="Q110" s="166">
        <v>40984</v>
      </c>
      <c r="R110" s="1">
        <v>1.57</v>
      </c>
      <c r="S110" s="1">
        <v>92</v>
      </c>
      <c r="T110" s="1" t="s">
        <v>4561</v>
      </c>
      <c r="U110" s="1">
        <v>78</v>
      </c>
      <c r="V110" s="1">
        <v>10296</v>
      </c>
      <c r="W110" s="1">
        <v>92</v>
      </c>
      <c r="X110" s="1" t="s">
        <v>2584</v>
      </c>
      <c r="Y110" s="1">
        <v>78</v>
      </c>
      <c r="Z110" s="1" t="s">
        <v>4561</v>
      </c>
      <c r="AA110" s="183">
        <f>(K110*100*J110*I110)/17*16*R110/10000*S110/1000</f>
        <v>81.019624658823517</v>
      </c>
      <c r="AB110" s="183">
        <f>V110/36*35*J110*I110*1.108/10000*W110/1000</f>
        <v>184.28051241600002</v>
      </c>
      <c r="AC110" s="183">
        <f>(K110*100*J110*I110)/17*R110/10000*U110/1000</f>
        <v>4.2931594588235296</v>
      </c>
      <c r="AD110" s="183">
        <f>V110/36*J110*I110*1.108/10000*Y110/1000</f>
        <v>4.4639378784000003</v>
      </c>
      <c r="AE110" s="183">
        <f>J110*I110*1.5</f>
        <v>2709</v>
      </c>
    </row>
    <row r="111" spans="3:31" x14ac:dyDescent="0.2">
      <c r="C111" s="136" t="s">
        <v>1517</v>
      </c>
      <c r="D111" s="133">
        <v>8</v>
      </c>
      <c r="E111" s="133" t="s">
        <v>2613</v>
      </c>
      <c r="F111" s="133">
        <v>136900</v>
      </c>
      <c r="G111" s="133">
        <v>150</v>
      </c>
      <c r="H111" s="133"/>
      <c r="I111" s="133">
        <v>2</v>
      </c>
      <c r="J111" s="133">
        <v>903</v>
      </c>
      <c r="K111" s="133">
        <v>33</v>
      </c>
      <c r="L111" s="133"/>
      <c r="M111" s="133"/>
      <c r="N111" s="133"/>
      <c r="O111" s="133" t="s">
        <v>2607</v>
      </c>
      <c r="P111" s="133" t="s">
        <v>4804</v>
      </c>
      <c r="Q111" s="166">
        <v>40990</v>
      </c>
      <c r="R111" s="1">
        <v>1.57</v>
      </c>
      <c r="S111" s="1">
        <v>92</v>
      </c>
      <c r="T111" s="1" t="s">
        <v>4561</v>
      </c>
      <c r="U111" s="1">
        <v>78</v>
      </c>
      <c r="V111" s="1">
        <v>10296</v>
      </c>
      <c r="W111" s="1">
        <v>92</v>
      </c>
      <c r="X111" s="1" t="s">
        <v>2584</v>
      </c>
      <c r="Y111" s="1">
        <v>78</v>
      </c>
      <c r="Z111" s="1" t="s">
        <v>4561</v>
      </c>
      <c r="AA111" s="183">
        <f>(K111*100*J111*I111)/17*16*R111/10000*S111/1000</f>
        <v>81.019624658823517</v>
      </c>
      <c r="AB111" s="183">
        <f>V111/36*35*J111*I111*1.108/10000*W111/1000</f>
        <v>184.28051241600002</v>
      </c>
      <c r="AC111" s="183">
        <f>(K111*100*J111*I111)/17*R111/10000*U111/1000</f>
        <v>4.2931594588235296</v>
      </c>
      <c r="AD111" s="183">
        <f>V111/36*J111*I111*1.108/10000*Y111/1000</f>
        <v>4.4639378784000003</v>
      </c>
      <c r="AE111" s="183">
        <f>J111*I111*1.5</f>
        <v>2709</v>
      </c>
    </row>
    <row r="112" spans="3:31" ht="13.5" thickBot="1" x14ac:dyDescent="0.25">
      <c r="C112" s="136" t="s">
        <v>1517</v>
      </c>
      <c r="D112" s="133">
        <v>9</v>
      </c>
      <c r="E112" s="133" t="s">
        <v>2613</v>
      </c>
      <c r="F112" s="133">
        <v>136900</v>
      </c>
      <c r="G112" s="133">
        <v>150</v>
      </c>
      <c r="H112" s="133"/>
      <c r="I112" s="133">
        <v>2</v>
      </c>
      <c r="J112" s="133">
        <v>903</v>
      </c>
      <c r="K112" s="133">
        <v>33</v>
      </c>
      <c r="L112" s="133"/>
      <c r="M112" s="133"/>
      <c r="N112" s="133"/>
      <c r="O112" s="133" t="s">
        <v>2607</v>
      </c>
      <c r="P112" s="133" t="s">
        <v>669</v>
      </c>
      <c r="Q112" s="166">
        <v>40996</v>
      </c>
      <c r="R112" s="308">
        <v>1.57</v>
      </c>
      <c r="S112" s="1">
        <v>92</v>
      </c>
      <c r="T112" s="1" t="s">
        <v>4561</v>
      </c>
      <c r="U112" s="1">
        <v>78</v>
      </c>
      <c r="V112" s="1">
        <v>10296</v>
      </c>
      <c r="W112" s="1">
        <v>92</v>
      </c>
      <c r="X112" s="1" t="s">
        <v>2584</v>
      </c>
      <c r="Y112" s="1">
        <v>78</v>
      </c>
      <c r="Z112" s="1" t="s">
        <v>4561</v>
      </c>
      <c r="AA112" s="183">
        <f>(K112*100*J112*I112)/17*16*R112/10000*S112/1000</f>
        <v>81.019624658823517</v>
      </c>
      <c r="AB112" s="183">
        <f>V112/36*35*J112*I112*1.108/10000*W112/1000</f>
        <v>184.28051241600002</v>
      </c>
      <c r="AC112" s="183">
        <f>(K112*100*J112*I112)/17*R112/10000*U112/1000</f>
        <v>4.2931594588235296</v>
      </c>
      <c r="AD112" s="183">
        <f>V112/36*J112*I112*1.108/10000*Y112/1000</f>
        <v>4.4639378784000003</v>
      </c>
      <c r="AE112" s="183">
        <f>J112*I112*1.5</f>
        <v>2709</v>
      </c>
    </row>
    <row r="113" spans="3:31" x14ac:dyDescent="0.2">
      <c r="C113" s="136" t="s">
        <v>1517</v>
      </c>
      <c r="D113" s="133">
        <v>10</v>
      </c>
      <c r="E113" s="133" t="s">
        <v>2613</v>
      </c>
      <c r="F113" s="133">
        <v>136900</v>
      </c>
      <c r="G113" s="133">
        <v>150</v>
      </c>
      <c r="H113" s="133"/>
      <c r="I113" s="133">
        <v>2</v>
      </c>
      <c r="J113" s="133">
        <v>390</v>
      </c>
      <c r="K113" s="133">
        <v>33</v>
      </c>
      <c r="L113" s="133"/>
      <c r="M113" s="133"/>
      <c r="N113" s="133"/>
      <c r="O113" s="133" t="s">
        <v>2607</v>
      </c>
      <c r="P113" s="133" t="s">
        <v>1518</v>
      </c>
      <c r="Q113" s="166">
        <v>41002</v>
      </c>
      <c r="R113" s="1">
        <v>1.57</v>
      </c>
      <c r="S113" s="1">
        <v>92</v>
      </c>
      <c r="T113" s="1" t="s">
        <v>4561</v>
      </c>
      <c r="U113" s="1">
        <v>78</v>
      </c>
      <c r="V113" s="1">
        <v>10296</v>
      </c>
      <c r="W113" s="1">
        <v>92</v>
      </c>
      <c r="X113" s="1" t="s">
        <v>2584</v>
      </c>
      <c r="Y113" s="1">
        <v>78</v>
      </c>
      <c r="Z113" s="1" t="s">
        <v>4561</v>
      </c>
      <c r="AA113" s="183">
        <f>(K113*100*J113*I113)/17*16*R113/10000*S113/1000</f>
        <v>34.991864470588233</v>
      </c>
      <c r="AB113" s="183">
        <f>V113/36*35*J113*I113*1.108/10000*W113/1000</f>
        <v>79.589590079999994</v>
      </c>
      <c r="AC113" s="183">
        <f>(K113*100*J113*I113)/17*R113/10000*U113/1000</f>
        <v>1.8541884705882352</v>
      </c>
      <c r="AD113" s="183">
        <f>V113/36*J113*I113*1.108/10000*Y113/1000</f>
        <v>1.9279465920000001</v>
      </c>
      <c r="AE113" s="183">
        <f>J113*I113*1.5</f>
        <v>1170</v>
      </c>
    </row>
    <row r="114" spans="3:31" x14ac:dyDescent="0.2">
      <c r="C114" s="293"/>
      <c r="D114" s="293"/>
      <c r="E114" s="12"/>
      <c r="F114" s="12"/>
      <c r="G114" s="201" t="s">
        <v>1539</v>
      </c>
      <c r="H114" s="201"/>
      <c r="I114" s="201" t="s">
        <v>1516</v>
      </c>
      <c r="J114" s="21">
        <f>SUM(J103:J113)</f>
        <v>4798</v>
      </c>
      <c r="K114" s="12"/>
      <c r="L114" s="12"/>
      <c r="M114" s="12"/>
      <c r="N114" s="12"/>
      <c r="O114" s="12"/>
      <c r="P114" s="12"/>
      <c r="Q114" s="296"/>
    </row>
    <row r="115" spans="3:31" x14ac:dyDescent="0.2">
      <c r="C115" s="316"/>
      <c r="D115" s="316"/>
      <c r="E115" s="317">
        <v>40940</v>
      </c>
      <c r="F115" s="319" t="s">
        <v>1519</v>
      </c>
      <c r="G115" s="447"/>
      <c r="H115" s="447"/>
      <c r="I115" s="447"/>
      <c r="J115" s="319"/>
      <c r="K115" s="319"/>
      <c r="L115" s="319"/>
      <c r="M115" s="319"/>
      <c r="N115" s="319"/>
      <c r="O115" s="319"/>
      <c r="P115" s="319"/>
      <c r="Q115" s="320"/>
      <c r="S115" s="1">
        <v>92</v>
      </c>
      <c r="T115" s="1" t="s">
        <v>4561</v>
      </c>
      <c r="U115" s="1">
        <v>78</v>
      </c>
      <c r="V115" s="1">
        <v>10296</v>
      </c>
      <c r="W115" s="1">
        <v>92</v>
      </c>
      <c r="X115" s="1" t="s">
        <v>2584</v>
      </c>
      <c r="Y115" s="1">
        <v>78</v>
      </c>
      <c r="Z115" s="1" t="s">
        <v>4561</v>
      </c>
      <c r="AA115" s="183">
        <f t="shared" ref="AA115:AA120" si="11">(K115*100*J115*I115)/17*16*R115/10000*S115/1000</f>
        <v>0</v>
      </c>
      <c r="AB115" s="183">
        <f t="shared" ref="AB115:AB120" si="12">V115/36*35*J115*I115*1.108/10000*W115/1000</f>
        <v>0</v>
      </c>
      <c r="AC115" s="183">
        <f t="shared" ref="AC115:AC120" si="13">(K115*100*J115*I115)/17*R115/10000*U115/1000</f>
        <v>0</v>
      </c>
      <c r="AD115" s="183">
        <f t="shared" ref="AD115:AD120" si="14">V115/36*J115*I115*1.108/10000*Y115/1000</f>
        <v>0</v>
      </c>
      <c r="AE115" s="183">
        <f t="shared" ref="AE115:AE120" si="15">J115*I115*1.5</f>
        <v>0</v>
      </c>
    </row>
    <row r="116" spans="3:31" x14ac:dyDescent="0.2">
      <c r="C116" s="136" t="s">
        <v>1520</v>
      </c>
      <c r="D116" s="133">
        <v>1</v>
      </c>
      <c r="E116" s="133" t="s">
        <v>2613</v>
      </c>
      <c r="F116" s="133">
        <v>136900</v>
      </c>
      <c r="G116" s="133">
        <v>151</v>
      </c>
      <c r="H116" s="133"/>
      <c r="I116" s="133">
        <v>2</v>
      </c>
      <c r="J116" s="133">
        <v>903</v>
      </c>
      <c r="K116" s="133">
        <v>33</v>
      </c>
      <c r="L116" s="133"/>
      <c r="M116" s="133"/>
      <c r="N116" s="133"/>
      <c r="O116" s="133" t="s">
        <v>2573</v>
      </c>
      <c r="P116" s="133" t="s">
        <v>2360</v>
      </c>
      <c r="Q116" s="166">
        <v>41011</v>
      </c>
      <c r="R116" s="1">
        <v>1.57</v>
      </c>
      <c r="S116" s="1">
        <v>92</v>
      </c>
      <c r="T116" s="1" t="s">
        <v>4561</v>
      </c>
      <c r="U116" s="1">
        <v>78</v>
      </c>
      <c r="V116" s="1">
        <v>10296</v>
      </c>
      <c r="W116" s="1">
        <v>92</v>
      </c>
      <c r="X116" s="1" t="s">
        <v>2584</v>
      </c>
      <c r="Y116" s="1">
        <v>78</v>
      </c>
      <c r="Z116" s="1" t="s">
        <v>4561</v>
      </c>
      <c r="AA116" s="183">
        <f t="shared" si="11"/>
        <v>81.019624658823517</v>
      </c>
      <c r="AB116" s="183">
        <f t="shared" si="12"/>
        <v>184.28051241600002</v>
      </c>
      <c r="AC116" s="183">
        <f t="shared" si="13"/>
        <v>4.2931594588235296</v>
      </c>
      <c r="AD116" s="183">
        <f t="shared" si="14"/>
        <v>4.4639378784000003</v>
      </c>
      <c r="AE116" s="183">
        <f t="shared" si="15"/>
        <v>2709</v>
      </c>
    </row>
    <row r="117" spans="3:31" ht="13.5" thickBot="1" x14ac:dyDescent="0.25">
      <c r="C117" s="136" t="s">
        <v>1520</v>
      </c>
      <c r="D117" s="133">
        <v>2</v>
      </c>
      <c r="E117" s="133" t="s">
        <v>2613</v>
      </c>
      <c r="F117" s="133">
        <v>136900</v>
      </c>
      <c r="G117" s="133">
        <v>151</v>
      </c>
      <c r="H117" s="133"/>
      <c r="I117" s="133">
        <v>2</v>
      </c>
      <c r="J117" s="133">
        <v>903</v>
      </c>
      <c r="K117" s="133">
        <v>33</v>
      </c>
      <c r="L117" s="133"/>
      <c r="M117" s="133"/>
      <c r="N117" s="133"/>
      <c r="O117" s="133" t="s">
        <v>1521</v>
      </c>
      <c r="P117" s="133" t="s">
        <v>3366</v>
      </c>
      <c r="Q117" s="456">
        <v>41018</v>
      </c>
      <c r="R117" s="210">
        <v>1.57</v>
      </c>
      <c r="S117" s="1">
        <v>92</v>
      </c>
      <c r="T117" s="1" t="s">
        <v>4561</v>
      </c>
      <c r="U117" s="1">
        <v>78</v>
      </c>
      <c r="V117" s="1">
        <v>10296</v>
      </c>
      <c r="W117" s="1">
        <v>92</v>
      </c>
      <c r="X117" s="1" t="s">
        <v>2584</v>
      </c>
      <c r="Y117" s="1">
        <v>78</v>
      </c>
      <c r="Z117" s="1" t="s">
        <v>4561</v>
      </c>
      <c r="AA117" s="183">
        <f t="shared" si="11"/>
        <v>81.019624658823517</v>
      </c>
      <c r="AB117" s="183">
        <f t="shared" si="12"/>
        <v>184.28051241600002</v>
      </c>
      <c r="AC117" s="183">
        <f t="shared" si="13"/>
        <v>4.2931594588235296</v>
      </c>
      <c r="AD117" s="183">
        <f t="shared" si="14"/>
        <v>4.4639378784000003</v>
      </c>
      <c r="AE117" s="183">
        <f t="shared" si="15"/>
        <v>2709</v>
      </c>
    </row>
    <row r="118" spans="3:31" x14ac:dyDescent="0.2">
      <c r="C118" s="136" t="s">
        <v>1520</v>
      </c>
      <c r="D118" s="133">
        <v>3</v>
      </c>
      <c r="E118" s="133" t="s">
        <v>1522</v>
      </c>
      <c r="F118" s="133">
        <v>136900</v>
      </c>
      <c r="G118" s="133">
        <v>151</v>
      </c>
      <c r="H118" s="133"/>
      <c r="I118" s="133">
        <v>2</v>
      </c>
      <c r="J118" s="133">
        <v>903</v>
      </c>
      <c r="K118" s="133">
        <v>33</v>
      </c>
      <c r="L118" s="133"/>
      <c r="M118" s="133"/>
      <c r="N118" s="133"/>
      <c r="O118" s="133" t="s">
        <v>1523</v>
      </c>
      <c r="P118" s="133" t="s">
        <v>4804</v>
      </c>
      <c r="Q118" s="166">
        <v>41027</v>
      </c>
      <c r="R118" s="1">
        <v>1.57</v>
      </c>
      <c r="S118" s="1">
        <v>92</v>
      </c>
      <c r="T118" s="1" t="s">
        <v>4561</v>
      </c>
      <c r="U118" s="1">
        <v>78</v>
      </c>
      <c r="V118" s="1">
        <v>10296</v>
      </c>
      <c r="W118" s="1">
        <v>92</v>
      </c>
      <c r="X118" s="1" t="s">
        <v>2584</v>
      </c>
      <c r="Y118" s="1">
        <v>78</v>
      </c>
      <c r="Z118" s="1" t="s">
        <v>4561</v>
      </c>
      <c r="AA118" s="183">
        <f t="shared" si="11"/>
        <v>81.019624658823517</v>
      </c>
      <c r="AB118" s="183">
        <f t="shared" si="12"/>
        <v>184.28051241600002</v>
      </c>
      <c r="AC118" s="183">
        <f t="shared" si="13"/>
        <v>4.2931594588235296</v>
      </c>
      <c r="AD118" s="183">
        <f t="shared" si="14"/>
        <v>4.4639378784000003</v>
      </c>
      <c r="AE118" s="183">
        <f t="shared" si="15"/>
        <v>2709</v>
      </c>
    </row>
    <row r="119" spans="3:31" x14ac:dyDescent="0.2">
      <c r="C119" s="136" t="s">
        <v>1520</v>
      </c>
      <c r="D119" s="133">
        <v>4</v>
      </c>
      <c r="E119" s="133" t="s">
        <v>2613</v>
      </c>
      <c r="F119" s="133">
        <v>13900</v>
      </c>
      <c r="G119" s="133">
        <v>151</v>
      </c>
      <c r="H119" s="133"/>
      <c r="I119" s="133">
        <v>2</v>
      </c>
      <c r="J119" s="133">
        <v>903</v>
      </c>
      <c r="K119" s="133">
        <v>33</v>
      </c>
      <c r="L119" s="133"/>
      <c r="M119" s="133"/>
      <c r="N119" s="133"/>
      <c r="O119" s="133" t="s">
        <v>2432</v>
      </c>
      <c r="P119" s="133" t="s">
        <v>669</v>
      </c>
      <c r="Q119" s="166">
        <v>41038</v>
      </c>
      <c r="R119" s="1">
        <v>1.57</v>
      </c>
      <c r="S119" s="1">
        <v>92</v>
      </c>
      <c r="T119" s="1" t="s">
        <v>4561</v>
      </c>
      <c r="U119" s="1">
        <v>78</v>
      </c>
      <c r="V119" s="1">
        <v>10296</v>
      </c>
      <c r="W119" s="1">
        <v>92</v>
      </c>
      <c r="X119" s="1" t="s">
        <v>2584</v>
      </c>
      <c r="Y119" s="1">
        <v>78</v>
      </c>
      <c r="Z119" s="1" t="s">
        <v>4561</v>
      </c>
      <c r="AA119" s="183">
        <f t="shared" si="11"/>
        <v>81.019624658823517</v>
      </c>
      <c r="AB119" s="183">
        <f t="shared" si="12"/>
        <v>184.28051241600002</v>
      </c>
      <c r="AC119" s="183">
        <f t="shared" si="13"/>
        <v>4.2931594588235296</v>
      </c>
      <c r="AD119" s="183">
        <f t="shared" si="14"/>
        <v>4.4639378784000003</v>
      </c>
      <c r="AE119" s="183">
        <f t="shared" si="15"/>
        <v>2709</v>
      </c>
    </row>
    <row r="120" spans="3:31" ht="13.5" thickBot="1" x14ac:dyDescent="0.25">
      <c r="C120" s="136" t="s">
        <v>1520</v>
      </c>
      <c r="D120" s="133">
        <v>5</v>
      </c>
      <c r="E120" s="133" t="s">
        <v>2613</v>
      </c>
      <c r="F120" s="133">
        <v>136900</v>
      </c>
      <c r="G120" s="133">
        <v>151</v>
      </c>
      <c r="H120" s="133"/>
      <c r="I120" s="133">
        <v>2</v>
      </c>
      <c r="J120" s="133">
        <v>515</v>
      </c>
      <c r="K120" s="133">
        <v>33</v>
      </c>
      <c r="L120" s="133"/>
      <c r="M120" s="133"/>
      <c r="N120" s="133"/>
      <c r="O120" s="133" t="s">
        <v>2722</v>
      </c>
      <c r="P120" s="133" t="s">
        <v>4807</v>
      </c>
      <c r="Q120" s="166">
        <v>41059</v>
      </c>
      <c r="R120" s="308">
        <v>1.57</v>
      </c>
      <c r="S120" s="1">
        <v>92</v>
      </c>
      <c r="T120" s="1" t="s">
        <v>4561</v>
      </c>
      <c r="U120" s="1">
        <v>78</v>
      </c>
      <c r="V120" s="1">
        <v>10296</v>
      </c>
      <c r="W120" s="1">
        <v>92</v>
      </c>
      <c r="X120" s="1" t="s">
        <v>2584</v>
      </c>
      <c r="Y120" s="1">
        <v>78</v>
      </c>
      <c r="Z120" s="1" t="s">
        <v>4561</v>
      </c>
      <c r="AA120" s="183">
        <f t="shared" si="11"/>
        <v>46.207205647058821</v>
      </c>
      <c r="AB120" s="183">
        <f t="shared" si="12"/>
        <v>105.09907407999999</v>
      </c>
      <c r="AC120" s="183">
        <f t="shared" si="13"/>
        <v>2.4484796470588237</v>
      </c>
      <c r="AD120" s="183">
        <f t="shared" si="14"/>
        <v>2.545878192</v>
      </c>
      <c r="AE120" s="183">
        <f t="shared" si="15"/>
        <v>1545</v>
      </c>
    </row>
    <row r="121" spans="3:31" x14ac:dyDescent="0.2">
      <c r="C121" s="312"/>
      <c r="D121" s="313"/>
      <c r="E121" s="313"/>
      <c r="F121" s="313"/>
      <c r="G121" s="201" t="s">
        <v>1539</v>
      </c>
      <c r="H121" s="201"/>
      <c r="I121" s="201" t="s">
        <v>1516</v>
      </c>
      <c r="J121" s="201">
        <f>SUM(J116:J120)</f>
        <v>4127</v>
      </c>
      <c r="K121" s="313"/>
      <c r="L121" s="313"/>
      <c r="M121" s="313"/>
      <c r="N121" s="313"/>
      <c r="O121" s="314" t="s">
        <v>4791</v>
      </c>
      <c r="P121" s="313"/>
      <c r="Q121" s="315"/>
    </row>
    <row r="122" spans="3:31" x14ac:dyDescent="0.2">
      <c r="C122" s="316"/>
      <c r="D122" s="316"/>
      <c r="E122" s="317">
        <v>41058</v>
      </c>
      <c r="F122" s="318" t="s">
        <v>4792</v>
      </c>
      <c r="G122" s="319"/>
      <c r="H122" s="319"/>
      <c r="I122" s="319"/>
      <c r="J122" s="319"/>
      <c r="K122" s="319"/>
      <c r="L122" s="319"/>
      <c r="M122" s="319"/>
      <c r="N122" s="319"/>
      <c r="O122" s="319"/>
      <c r="P122" s="319"/>
      <c r="Q122" s="320"/>
    </row>
    <row r="123" spans="3:31" x14ac:dyDescent="0.2">
      <c r="C123" s="136" t="s">
        <v>4793</v>
      </c>
      <c r="D123" s="133">
        <v>1</v>
      </c>
      <c r="E123" s="133" t="s">
        <v>2598</v>
      </c>
      <c r="F123" s="133">
        <v>136900</v>
      </c>
      <c r="G123" s="133">
        <v>150</v>
      </c>
      <c r="H123" s="133"/>
      <c r="I123" s="133">
        <v>2</v>
      </c>
      <c r="J123" s="133">
        <v>300</v>
      </c>
      <c r="K123" s="133">
        <v>33</v>
      </c>
      <c r="L123" s="133"/>
      <c r="M123" s="133"/>
      <c r="N123" s="133"/>
      <c r="O123" s="133" t="s">
        <v>2722</v>
      </c>
      <c r="P123" s="133" t="s">
        <v>4807</v>
      </c>
      <c r="Q123" s="166">
        <v>41064</v>
      </c>
    </row>
    <row r="124" spans="3:31" x14ac:dyDescent="0.2">
      <c r="C124" s="136" t="s">
        <v>4793</v>
      </c>
      <c r="D124" s="133">
        <v>2</v>
      </c>
      <c r="E124" s="133" t="s">
        <v>2598</v>
      </c>
      <c r="F124" s="133">
        <v>136900</v>
      </c>
      <c r="G124" s="133">
        <v>130</v>
      </c>
      <c r="H124" s="133"/>
      <c r="I124" s="133">
        <v>1</v>
      </c>
      <c r="J124" s="133">
        <v>737</v>
      </c>
      <c r="K124" s="133">
        <v>33</v>
      </c>
      <c r="L124" s="133"/>
      <c r="M124" s="133"/>
      <c r="N124" s="133"/>
      <c r="O124" s="133" t="s">
        <v>2435</v>
      </c>
      <c r="P124" s="133" t="s">
        <v>4807</v>
      </c>
      <c r="Q124" s="166">
        <v>41072</v>
      </c>
    </row>
    <row r="125" spans="3:31" x14ac:dyDescent="0.2">
      <c r="C125" s="136" t="s">
        <v>4793</v>
      </c>
      <c r="D125" s="133">
        <v>2</v>
      </c>
      <c r="E125" s="133" t="s">
        <v>2598</v>
      </c>
      <c r="F125" s="133">
        <v>136900</v>
      </c>
      <c r="G125" s="133">
        <v>170</v>
      </c>
      <c r="H125" s="133"/>
      <c r="I125" s="133">
        <v>1</v>
      </c>
      <c r="J125" s="133">
        <v>737</v>
      </c>
      <c r="K125" s="133">
        <v>33</v>
      </c>
      <c r="L125" s="133"/>
      <c r="M125" s="133"/>
      <c r="N125" s="133"/>
      <c r="O125" s="133" t="s">
        <v>2435</v>
      </c>
      <c r="P125" s="133" t="s">
        <v>4807</v>
      </c>
      <c r="Q125" s="166">
        <v>41072</v>
      </c>
    </row>
    <row r="126" spans="3:31" x14ac:dyDescent="0.2">
      <c r="C126" s="136" t="s">
        <v>4793</v>
      </c>
      <c r="D126" s="133">
        <v>3</v>
      </c>
      <c r="E126" s="133" t="s">
        <v>2598</v>
      </c>
      <c r="F126" s="133">
        <v>136900</v>
      </c>
      <c r="G126" s="133">
        <v>130</v>
      </c>
      <c r="H126" s="133"/>
      <c r="I126" s="133">
        <v>1</v>
      </c>
      <c r="J126" s="133">
        <v>903</v>
      </c>
      <c r="K126" s="133">
        <v>33</v>
      </c>
      <c r="L126" s="133"/>
      <c r="M126" s="133"/>
      <c r="N126" s="133"/>
      <c r="O126" s="133" t="s">
        <v>4794</v>
      </c>
      <c r="P126" s="133" t="s">
        <v>663</v>
      </c>
      <c r="Q126" s="166">
        <v>41079</v>
      </c>
    </row>
    <row r="127" spans="3:31" x14ac:dyDescent="0.2">
      <c r="C127" s="136" t="s">
        <v>4793</v>
      </c>
      <c r="D127" s="133">
        <v>3</v>
      </c>
      <c r="E127" s="133" t="s">
        <v>2598</v>
      </c>
      <c r="F127" s="133">
        <v>136900</v>
      </c>
      <c r="G127" s="133">
        <v>170</v>
      </c>
      <c r="H127" s="133"/>
      <c r="I127" s="133">
        <v>1</v>
      </c>
      <c r="J127" s="133">
        <v>903</v>
      </c>
      <c r="K127" s="133">
        <v>33</v>
      </c>
      <c r="L127" s="133"/>
      <c r="M127" s="133"/>
      <c r="N127" s="133"/>
      <c r="O127" s="133" t="s">
        <v>4794</v>
      </c>
      <c r="P127" s="133" t="s">
        <v>663</v>
      </c>
      <c r="Q127" s="166">
        <v>41079</v>
      </c>
    </row>
    <row r="128" spans="3:31" x14ac:dyDescent="0.2">
      <c r="C128" s="136" t="s">
        <v>4793</v>
      </c>
      <c r="D128" s="133">
        <v>4</v>
      </c>
      <c r="E128" s="133" t="s">
        <v>2598</v>
      </c>
      <c r="F128" s="133">
        <v>136900</v>
      </c>
      <c r="G128" s="133">
        <v>130</v>
      </c>
      <c r="H128" s="133"/>
      <c r="I128" s="133">
        <v>1</v>
      </c>
      <c r="J128" s="133">
        <v>903</v>
      </c>
      <c r="K128" s="133">
        <v>33</v>
      </c>
      <c r="L128" s="133"/>
      <c r="M128" s="133"/>
      <c r="N128" s="133"/>
      <c r="O128" s="133" t="s">
        <v>2614</v>
      </c>
      <c r="P128" s="133" t="s">
        <v>4804</v>
      </c>
      <c r="Q128" s="166">
        <v>41085</v>
      </c>
    </row>
    <row r="129" spans="1:31" x14ac:dyDescent="0.2">
      <c r="C129" s="136" t="s">
        <v>4793</v>
      </c>
      <c r="D129" s="133">
        <v>4</v>
      </c>
      <c r="E129" s="133" t="s">
        <v>2598</v>
      </c>
      <c r="F129" s="133">
        <v>136900</v>
      </c>
      <c r="G129" s="133">
        <v>170</v>
      </c>
      <c r="H129" s="133"/>
      <c r="I129" s="133">
        <v>1</v>
      </c>
      <c r="J129" s="133">
        <v>903</v>
      </c>
      <c r="K129" s="133">
        <v>33</v>
      </c>
      <c r="L129" s="133"/>
      <c r="M129" s="133"/>
      <c r="N129" s="133"/>
      <c r="O129" s="133" t="s">
        <v>2614</v>
      </c>
      <c r="P129" s="133" t="s">
        <v>4804</v>
      </c>
      <c r="Q129" s="166">
        <v>41085</v>
      </c>
    </row>
    <row r="130" spans="1:31" x14ac:dyDescent="0.2">
      <c r="C130" s="136" t="s">
        <v>4793</v>
      </c>
      <c r="D130" s="133">
        <v>5</v>
      </c>
      <c r="E130" s="133" t="s">
        <v>2598</v>
      </c>
      <c r="F130" s="133">
        <v>136900</v>
      </c>
      <c r="G130" s="133">
        <v>130</v>
      </c>
      <c r="H130" s="133"/>
      <c r="I130" s="133">
        <v>1</v>
      </c>
      <c r="J130" s="133">
        <v>903</v>
      </c>
      <c r="K130" s="133">
        <v>33</v>
      </c>
      <c r="L130" s="133"/>
      <c r="M130" s="133"/>
      <c r="N130" s="133"/>
      <c r="O130" s="133" t="s">
        <v>2722</v>
      </c>
      <c r="P130" s="133" t="s">
        <v>4807</v>
      </c>
      <c r="Q130" s="166">
        <v>41092</v>
      </c>
      <c r="R130" s="1">
        <v>1.57</v>
      </c>
      <c r="S130" s="1">
        <v>92</v>
      </c>
      <c r="T130" s="1" t="s">
        <v>4561</v>
      </c>
      <c r="U130" s="1">
        <v>78</v>
      </c>
      <c r="V130" s="1">
        <v>10296</v>
      </c>
      <c r="W130" s="1">
        <v>92</v>
      </c>
      <c r="X130" s="1" t="s">
        <v>2584</v>
      </c>
      <c r="Y130" s="1">
        <v>78</v>
      </c>
      <c r="Z130" s="1" t="s">
        <v>4561</v>
      </c>
      <c r="AA130" s="183">
        <f>(K130*100*J130*I130)/17*16*R130/10000*S130/1000</f>
        <v>40.509812329411758</v>
      </c>
      <c r="AB130" s="183">
        <f>V130/36*35*J130*I130*1.108/10000*W130/1000</f>
        <v>92.140256208000011</v>
      </c>
      <c r="AC130" s="183">
        <f>(K130*100*J130*I130)/17*R130/10000*U130/1000</f>
        <v>2.1465797294117648</v>
      </c>
      <c r="AD130" s="183">
        <f>V130/36*J130*I130*1.108/10000*Y130/1000</f>
        <v>2.2319689392000002</v>
      </c>
      <c r="AE130" s="183">
        <f>J130*I130*1.5</f>
        <v>1354.5</v>
      </c>
    </row>
    <row r="131" spans="1:31" x14ac:dyDescent="0.2">
      <c r="C131" s="136" t="s">
        <v>4793</v>
      </c>
      <c r="D131" s="133">
        <v>5</v>
      </c>
      <c r="E131" s="133" t="s">
        <v>2598</v>
      </c>
      <c r="F131" s="133">
        <v>136900</v>
      </c>
      <c r="G131" s="133">
        <v>170</v>
      </c>
      <c r="H131" s="133"/>
      <c r="I131" s="133">
        <v>1</v>
      </c>
      <c r="J131" s="133">
        <v>903</v>
      </c>
      <c r="K131" s="133">
        <v>33</v>
      </c>
      <c r="L131" s="133"/>
      <c r="M131" s="133"/>
      <c r="N131" s="133"/>
      <c r="O131" s="133" t="s">
        <v>2722</v>
      </c>
      <c r="P131" s="133" t="s">
        <v>4807</v>
      </c>
      <c r="Q131" s="166">
        <v>41092</v>
      </c>
      <c r="R131" s="1">
        <v>1.57</v>
      </c>
      <c r="S131" s="1">
        <v>92</v>
      </c>
      <c r="T131" s="1" t="s">
        <v>4561</v>
      </c>
      <c r="U131" s="1">
        <v>78</v>
      </c>
      <c r="V131" s="1">
        <v>10296</v>
      </c>
      <c r="W131" s="1">
        <v>92</v>
      </c>
      <c r="X131" s="1" t="s">
        <v>2584</v>
      </c>
      <c r="Y131" s="1">
        <v>78</v>
      </c>
      <c r="Z131" s="1" t="s">
        <v>4561</v>
      </c>
      <c r="AA131" s="183">
        <f>(K131*100*J131*I131)/17*16*R131/10000*S131/1000</f>
        <v>40.509812329411758</v>
      </c>
      <c r="AB131" s="183">
        <f>V131/36*35*J131*I131*1.108/10000*W131/1000</f>
        <v>92.140256208000011</v>
      </c>
      <c r="AC131" s="183">
        <f>(K131*100*J131*I131)/17*R131/10000*U131/1000</f>
        <v>2.1465797294117648</v>
      </c>
      <c r="AD131" s="183">
        <f>V131/36*J131*I131*1.108/10000*Y131/1000</f>
        <v>2.2319689392000002</v>
      </c>
      <c r="AE131" s="183">
        <f>J131*I131*1.5</f>
        <v>1354.5</v>
      </c>
    </row>
    <row r="132" spans="1:31" x14ac:dyDescent="0.2">
      <c r="C132" s="136" t="s">
        <v>4793</v>
      </c>
      <c r="D132" s="133">
        <v>6</v>
      </c>
      <c r="E132" s="133" t="s">
        <v>2598</v>
      </c>
      <c r="F132" s="133">
        <v>136900</v>
      </c>
      <c r="G132" s="133">
        <v>130</v>
      </c>
      <c r="H132" s="133"/>
      <c r="I132" s="133">
        <v>1</v>
      </c>
      <c r="J132" s="133">
        <v>485</v>
      </c>
      <c r="K132" s="133">
        <v>33</v>
      </c>
      <c r="L132" s="133"/>
      <c r="M132" s="133"/>
      <c r="N132" s="133"/>
      <c r="O132" s="133" t="s">
        <v>2722</v>
      </c>
      <c r="P132" s="133" t="s">
        <v>4807</v>
      </c>
      <c r="Q132" s="166">
        <v>41094</v>
      </c>
      <c r="R132" s="1">
        <v>1.57</v>
      </c>
      <c r="S132" s="1">
        <v>92</v>
      </c>
      <c r="T132" s="1" t="s">
        <v>4561</v>
      </c>
      <c r="U132" s="1">
        <v>78</v>
      </c>
      <c r="V132" s="1">
        <v>10296</v>
      </c>
      <c r="W132" s="1">
        <v>92</v>
      </c>
      <c r="X132" s="1" t="s">
        <v>2584</v>
      </c>
      <c r="Y132" s="1">
        <v>78</v>
      </c>
      <c r="Z132" s="1" t="s">
        <v>4561</v>
      </c>
      <c r="AA132" s="183">
        <f>(K132*100*J132*I132)/17*16*R132/10000*S132/1000</f>
        <v>21.757761882352941</v>
      </c>
      <c r="AB132" s="183">
        <f>V132/36*35*J132*I132*1.108/10000*W132/1000</f>
        <v>49.488398960000005</v>
      </c>
      <c r="AC132" s="183">
        <f>(K132*100*J132*I132)/17*R132/10000*U132/1000</f>
        <v>1.152924882352941</v>
      </c>
      <c r="AD132" s="183">
        <f>V132/36*J132*I132*1.108/10000*Y132/1000</f>
        <v>1.1987873040000001</v>
      </c>
      <c r="AE132" s="183">
        <f>J132*I132*1.5</f>
        <v>727.5</v>
      </c>
    </row>
    <row r="133" spans="1:31" ht="13.5" thickBot="1" x14ac:dyDescent="0.25">
      <c r="C133" s="136" t="s">
        <v>4793</v>
      </c>
      <c r="D133" s="133">
        <v>6</v>
      </c>
      <c r="E133" s="133" t="s">
        <v>2598</v>
      </c>
      <c r="F133" s="133">
        <v>136900</v>
      </c>
      <c r="G133" s="133">
        <v>170</v>
      </c>
      <c r="H133" s="133"/>
      <c r="I133" s="133">
        <v>1</v>
      </c>
      <c r="J133" s="133">
        <v>485</v>
      </c>
      <c r="K133" s="133">
        <v>33</v>
      </c>
      <c r="L133" s="133"/>
      <c r="M133" s="133"/>
      <c r="N133" s="133"/>
      <c r="O133" s="133" t="s">
        <v>2722</v>
      </c>
      <c r="P133" s="133" t="s">
        <v>4807</v>
      </c>
      <c r="Q133" s="166">
        <v>41094</v>
      </c>
      <c r="R133" s="308">
        <v>1.57</v>
      </c>
      <c r="S133" s="1">
        <v>92</v>
      </c>
      <c r="T133" s="1" t="s">
        <v>4561</v>
      </c>
      <c r="U133" s="1">
        <v>78</v>
      </c>
      <c r="V133" s="1">
        <v>10296</v>
      </c>
      <c r="W133" s="1">
        <v>92</v>
      </c>
      <c r="X133" s="1" t="s">
        <v>2584</v>
      </c>
      <c r="Y133" s="1">
        <v>78</v>
      </c>
      <c r="Z133" s="1" t="s">
        <v>4561</v>
      </c>
      <c r="AA133" s="183">
        <f>(K133*100*J133*I133)/17*16*R133/10000*S133/1000</f>
        <v>21.757761882352941</v>
      </c>
      <c r="AB133" s="183">
        <f>V133/36*35*J133*I133*1.108/10000*W133/1000</f>
        <v>49.488398960000005</v>
      </c>
      <c r="AC133" s="183">
        <f>(K133*100*J133*I133)/17*R133/10000*U133/1000</f>
        <v>1.152924882352941</v>
      </c>
      <c r="AD133" s="183">
        <f>V133/36*J133*I133*1.108/10000*Y133/1000</f>
        <v>1.1987873040000001</v>
      </c>
      <c r="AE133" s="183">
        <f>J133*I133*1.5</f>
        <v>727.5</v>
      </c>
    </row>
    <row r="134" spans="1:31" x14ac:dyDescent="0.2">
      <c r="I134" s="214" t="s">
        <v>4795</v>
      </c>
      <c r="J134" s="201">
        <f>J123+J125+J127+J129+J131+J133</f>
        <v>4231</v>
      </c>
      <c r="O134" s="201" t="s">
        <v>4796</v>
      </c>
    </row>
    <row r="135" spans="1:31" x14ac:dyDescent="0.2">
      <c r="C135" s="316"/>
      <c r="D135" s="316"/>
      <c r="E135" s="317">
        <v>41104</v>
      </c>
      <c r="F135" s="318" t="s">
        <v>3763</v>
      </c>
      <c r="G135" s="319"/>
      <c r="H135" s="319"/>
      <c r="I135" s="319"/>
      <c r="J135" s="319"/>
      <c r="K135" s="319"/>
      <c r="L135" s="319"/>
      <c r="M135" s="319"/>
      <c r="N135" s="319"/>
      <c r="O135" s="319"/>
      <c r="P135" s="319"/>
      <c r="Q135" s="320"/>
    </row>
    <row r="136" spans="1:31" x14ac:dyDescent="0.2">
      <c r="C136" s="136" t="s">
        <v>3764</v>
      </c>
      <c r="D136" s="133">
        <v>1</v>
      </c>
      <c r="E136" s="133" t="s">
        <v>2598</v>
      </c>
      <c r="F136" s="133">
        <v>136900</v>
      </c>
      <c r="G136" s="133">
        <v>170</v>
      </c>
      <c r="H136" s="133"/>
      <c r="I136" s="133">
        <v>1</v>
      </c>
      <c r="J136" s="133">
        <v>903</v>
      </c>
      <c r="K136" s="133">
        <v>33</v>
      </c>
      <c r="L136" s="133"/>
      <c r="M136" s="133"/>
      <c r="N136" s="133"/>
      <c r="O136" s="133" t="s">
        <v>2722</v>
      </c>
      <c r="P136" s="133" t="s">
        <v>663</v>
      </c>
      <c r="Q136" s="166">
        <v>41122</v>
      </c>
      <c r="R136" s="1">
        <v>1.57</v>
      </c>
      <c r="S136" s="1">
        <v>92</v>
      </c>
      <c r="T136" s="1" t="s">
        <v>4561</v>
      </c>
      <c r="U136" s="1">
        <v>78</v>
      </c>
      <c r="V136" s="1">
        <v>10296</v>
      </c>
      <c r="W136" s="1">
        <v>92</v>
      </c>
      <c r="X136" s="1" t="s">
        <v>3765</v>
      </c>
      <c r="Y136" s="1">
        <v>76</v>
      </c>
      <c r="Z136" s="1" t="s">
        <v>4561</v>
      </c>
      <c r="AA136" s="183">
        <f t="shared" ref="AA136:AA142" si="16">(K136*100*J136*I136)/17*16*R136/10000*S136/1000</f>
        <v>40.509812329411758</v>
      </c>
      <c r="AB136" s="183">
        <f t="shared" ref="AB136:AB142" si="17">V136/36*35*J136*I136*1.108/10000*W136/1000</f>
        <v>92.140256208000011</v>
      </c>
      <c r="AC136" s="183">
        <f t="shared" ref="AC136:AC142" si="18">(K136*100*J136*I136)/17*R136/10000*U136/1000</f>
        <v>2.1465797294117648</v>
      </c>
      <c r="AD136" s="183">
        <f t="shared" ref="AD136:AD142" si="19">V136/36*J136*I136*1.108/10000*Y136/1000</f>
        <v>2.1747389663999996</v>
      </c>
      <c r="AE136" s="183">
        <f t="shared" ref="AE136:AE142" si="20">J136*I136*1.5</f>
        <v>1354.5</v>
      </c>
    </row>
    <row r="137" spans="1:31" x14ac:dyDescent="0.2">
      <c r="C137" s="136" t="s">
        <v>3764</v>
      </c>
      <c r="D137" s="133">
        <v>1</v>
      </c>
      <c r="E137" s="133" t="s">
        <v>2598</v>
      </c>
      <c r="F137" s="133">
        <v>136900</v>
      </c>
      <c r="G137" s="133">
        <v>130</v>
      </c>
      <c r="H137" s="133"/>
      <c r="I137" s="133">
        <v>1</v>
      </c>
      <c r="J137" s="133">
        <v>903</v>
      </c>
      <c r="K137" s="133">
        <v>33</v>
      </c>
      <c r="L137" s="133"/>
      <c r="M137" s="133"/>
      <c r="N137" s="133"/>
      <c r="O137" s="133" t="s">
        <v>2722</v>
      </c>
      <c r="P137" s="133" t="s">
        <v>663</v>
      </c>
      <c r="Q137" s="166">
        <v>41122</v>
      </c>
      <c r="R137" s="1">
        <v>1.57</v>
      </c>
      <c r="S137" s="1">
        <v>92</v>
      </c>
      <c r="T137" s="1" t="s">
        <v>4561</v>
      </c>
      <c r="U137" s="1">
        <v>78</v>
      </c>
      <c r="V137" s="1">
        <v>10296</v>
      </c>
      <c r="W137" s="1">
        <v>92</v>
      </c>
      <c r="X137" s="1" t="s">
        <v>3766</v>
      </c>
      <c r="Y137" s="1">
        <v>77</v>
      </c>
      <c r="Z137" s="1" t="s">
        <v>4561</v>
      </c>
      <c r="AA137" s="183">
        <f t="shared" si="16"/>
        <v>40.509812329411758</v>
      </c>
      <c r="AB137" s="183">
        <f t="shared" si="17"/>
        <v>92.140256208000011</v>
      </c>
      <c r="AC137" s="183">
        <f t="shared" si="18"/>
        <v>2.1465797294117648</v>
      </c>
      <c r="AD137" s="183">
        <f t="shared" si="19"/>
        <v>2.2033539528000001</v>
      </c>
      <c r="AE137" s="183">
        <f t="shared" si="20"/>
        <v>1354.5</v>
      </c>
    </row>
    <row r="138" spans="1:31" x14ac:dyDescent="0.2">
      <c r="C138" s="136" t="s">
        <v>3764</v>
      </c>
      <c r="D138" s="133">
        <v>2</v>
      </c>
      <c r="E138" s="133" t="s">
        <v>2598</v>
      </c>
      <c r="F138" s="133">
        <v>136900</v>
      </c>
      <c r="G138" s="133">
        <v>130</v>
      </c>
      <c r="H138" s="133"/>
      <c r="I138" s="133">
        <v>1</v>
      </c>
      <c r="J138" s="133">
        <v>903</v>
      </c>
      <c r="K138" s="133">
        <v>33</v>
      </c>
      <c r="L138" s="133"/>
      <c r="M138" s="133"/>
      <c r="N138" s="133"/>
      <c r="O138" s="133" t="s">
        <v>2722</v>
      </c>
      <c r="P138" s="133" t="s">
        <v>663</v>
      </c>
      <c r="Q138" s="166">
        <v>41145</v>
      </c>
      <c r="R138" s="1">
        <v>1.57</v>
      </c>
      <c r="S138" s="1">
        <v>92</v>
      </c>
      <c r="T138" s="1" t="s">
        <v>4561</v>
      </c>
      <c r="U138" s="1">
        <v>78</v>
      </c>
      <c r="V138" s="1">
        <v>10296</v>
      </c>
      <c r="W138" s="1">
        <v>92</v>
      </c>
      <c r="X138" s="1" t="s">
        <v>2584</v>
      </c>
      <c r="Y138" s="1">
        <v>78</v>
      </c>
      <c r="Z138" s="1" t="s">
        <v>4561</v>
      </c>
      <c r="AA138" s="183">
        <f t="shared" si="16"/>
        <v>40.509812329411758</v>
      </c>
      <c r="AB138" s="183">
        <f t="shared" si="17"/>
        <v>92.140256208000011</v>
      </c>
      <c r="AC138" s="183">
        <f t="shared" si="18"/>
        <v>2.1465797294117648</v>
      </c>
      <c r="AD138" s="183">
        <f t="shared" si="19"/>
        <v>2.2319689392000002</v>
      </c>
      <c r="AE138" s="183">
        <f t="shared" si="20"/>
        <v>1354.5</v>
      </c>
    </row>
    <row r="139" spans="1:31" x14ac:dyDescent="0.2">
      <c r="C139" s="136" t="s">
        <v>3764</v>
      </c>
      <c r="D139" s="133">
        <v>2</v>
      </c>
      <c r="E139" s="133" t="s">
        <v>2598</v>
      </c>
      <c r="F139" s="133">
        <v>136900</v>
      </c>
      <c r="G139" s="133">
        <v>170</v>
      </c>
      <c r="H139" s="133"/>
      <c r="I139" s="133">
        <v>1</v>
      </c>
      <c r="J139" s="133">
        <v>903</v>
      </c>
      <c r="K139" s="133">
        <v>33</v>
      </c>
      <c r="L139" s="133"/>
      <c r="M139" s="133"/>
      <c r="N139" s="133"/>
      <c r="O139" s="133" t="s">
        <v>2722</v>
      </c>
      <c r="P139" s="133" t="s">
        <v>663</v>
      </c>
      <c r="Q139" s="166">
        <v>41145</v>
      </c>
      <c r="R139" s="1">
        <v>1.57</v>
      </c>
      <c r="S139" s="1">
        <v>92</v>
      </c>
      <c r="T139" s="1" t="s">
        <v>4561</v>
      </c>
      <c r="U139" s="1">
        <v>78</v>
      </c>
      <c r="V139" s="1">
        <v>10296</v>
      </c>
      <c r="W139" s="1">
        <v>92</v>
      </c>
      <c r="X139" s="1" t="s">
        <v>2584</v>
      </c>
      <c r="Y139" s="1">
        <v>78</v>
      </c>
      <c r="Z139" s="1" t="s">
        <v>4561</v>
      </c>
      <c r="AA139" s="183">
        <f t="shared" si="16"/>
        <v>40.509812329411758</v>
      </c>
      <c r="AB139" s="183">
        <f t="shared" si="17"/>
        <v>92.140256208000011</v>
      </c>
      <c r="AC139" s="183">
        <f t="shared" si="18"/>
        <v>2.1465797294117648</v>
      </c>
      <c r="AD139" s="183">
        <f t="shared" si="19"/>
        <v>2.2319689392000002</v>
      </c>
      <c r="AE139" s="183">
        <f t="shared" si="20"/>
        <v>1354.5</v>
      </c>
    </row>
    <row r="140" spans="1:31" x14ac:dyDescent="0.2">
      <c r="C140" s="136" t="s">
        <v>3764</v>
      </c>
      <c r="D140" s="133">
        <v>3</v>
      </c>
      <c r="E140" s="133" t="s">
        <v>2598</v>
      </c>
      <c r="F140" s="133">
        <v>136900</v>
      </c>
      <c r="G140" s="133">
        <v>130</v>
      </c>
      <c r="H140" s="133"/>
      <c r="I140" s="133">
        <v>1</v>
      </c>
      <c r="J140" s="133">
        <v>903</v>
      </c>
      <c r="K140" s="133">
        <v>33</v>
      </c>
      <c r="L140" s="133"/>
      <c r="M140" s="133"/>
      <c r="N140" s="133"/>
      <c r="O140" s="133" t="s">
        <v>2722</v>
      </c>
      <c r="P140" s="133" t="s">
        <v>4804</v>
      </c>
      <c r="Q140" s="166">
        <v>41152</v>
      </c>
      <c r="R140" s="1">
        <v>1.57</v>
      </c>
      <c r="S140" s="1">
        <v>92</v>
      </c>
      <c r="T140" s="1" t="s">
        <v>4561</v>
      </c>
      <c r="U140" s="1">
        <v>78</v>
      </c>
      <c r="V140" s="1">
        <v>10296</v>
      </c>
      <c r="W140" s="1">
        <v>92</v>
      </c>
      <c r="X140" s="1" t="s">
        <v>2584</v>
      </c>
      <c r="Y140" s="1">
        <v>78</v>
      </c>
      <c r="Z140" s="1" t="s">
        <v>4561</v>
      </c>
      <c r="AA140" s="183">
        <f t="shared" si="16"/>
        <v>40.509812329411758</v>
      </c>
      <c r="AB140" s="183">
        <f t="shared" si="17"/>
        <v>92.140256208000011</v>
      </c>
      <c r="AC140" s="183">
        <f t="shared" si="18"/>
        <v>2.1465797294117648</v>
      </c>
      <c r="AD140" s="183">
        <f t="shared" si="19"/>
        <v>2.2319689392000002</v>
      </c>
      <c r="AE140" s="183">
        <f t="shared" si="20"/>
        <v>1354.5</v>
      </c>
    </row>
    <row r="141" spans="1:31" ht="13.5" thickBot="1" x14ac:dyDescent="0.25">
      <c r="C141" s="136" t="s">
        <v>3764</v>
      </c>
      <c r="D141" s="133">
        <v>3</v>
      </c>
      <c r="E141" s="133" t="s">
        <v>2598</v>
      </c>
      <c r="F141" s="133">
        <v>136900</v>
      </c>
      <c r="G141" s="133">
        <v>170</v>
      </c>
      <c r="H141" s="133"/>
      <c r="I141" s="133">
        <v>1</v>
      </c>
      <c r="J141" s="133">
        <v>903</v>
      </c>
      <c r="K141" s="133">
        <v>33</v>
      </c>
      <c r="L141" s="133"/>
      <c r="M141" s="133"/>
      <c r="N141" s="133"/>
      <c r="O141" s="133" t="s">
        <v>2722</v>
      </c>
      <c r="P141" s="133" t="s">
        <v>4804</v>
      </c>
      <c r="Q141" s="166">
        <v>41152</v>
      </c>
      <c r="R141" s="308">
        <v>1.57</v>
      </c>
      <c r="S141" s="1">
        <v>92</v>
      </c>
      <c r="T141" s="1" t="s">
        <v>4561</v>
      </c>
      <c r="U141" s="1">
        <v>78</v>
      </c>
      <c r="V141" s="1">
        <v>10296</v>
      </c>
      <c r="W141" s="1">
        <v>92</v>
      </c>
      <c r="X141" s="1" t="s">
        <v>2584</v>
      </c>
      <c r="Y141" s="1">
        <v>78</v>
      </c>
      <c r="Z141" s="1" t="s">
        <v>4561</v>
      </c>
      <c r="AA141" s="183">
        <f t="shared" si="16"/>
        <v>40.509812329411758</v>
      </c>
      <c r="AB141" s="183">
        <f t="shared" si="17"/>
        <v>92.140256208000011</v>
      </c>
      <c r="AC141" s="183">
        <f t="shared" si="18"/>
        <v>2.1465797294117648</v>
      </c>
      <c r="AD141" s="183">
        <f t="shared" si="19"/>
        <v>2.2319689392000002</v>
      </c>
      <c r="AE141" s="183">
        <f t="shared" si="20"/>
        <v>1354.5</v>
      </c>
    </row>
    <row r="142" spans="1:31" ht="13.5" thickBot="1" x14ac:dyDescent="0.25">
      <c r="C142" s="136" t="s">
        <v>3764</v>
      </c>
      <c r="D142" s="133">
        <v>4</v>
      </c>
      <c r="E142" s="133" t="s">
        <v>2598</v>
      </c>
      <c r="F142" s="133">
        <v>136900</v>
      </c>
      <c r="G142" s="133">
        <v>165</v>
      </c>
      <c r="H142" s="133">
        <v>170</v>
      </c>
      <c r="I142" s="133">
        <v>2</v>
      </c>
      <c r="J142" s="133">
        <v>903</v>
      </c>
      <c r="K142" s="133">
        <v>33</v>
      </c>
      <c r="L142" s="133"/>
      <c r="M142" s="133"/>
      <c r="N142" s="133"/>
      <c r="O142" s="133" t="s">
        <v>2722</v>
      </c>
      <c r="P142" s="133" t="s">
        <v>4816</v>
      </c>
      <c r="Q142" s="166">
        <v>41199</v>
      </c>
      <c r="R142" s="308">
        <v>1.57</v>
      </c>
      <c r="S142" s="1">
        <v>92</v>
      </c>
      <c r="T142" s="1" t="s">
        <v>4561</v>
      </c>
      <c r="U142" s="1">
        <v>78</v>
      </c>
      <c r="V142" s="1">
        <v>10296</v>
      </c>
      <c r="W142" s="1">
        <v>92</v>
      </c>
      <c r="X142" s="1" t="s">
        <v>2584</v>
      </c>
      <c r="Y142" s="1">
        <v>78</v>
      </c>
      <c r="Z142" s="1" t="s">
        <v>4561</v>
      </c>
      <c r="AA142" s="183">
        <f t="shared" si="16"/>
        <v>81.019624658823517</v>
      </c>
      <c r="AB142" s="183">
        <f t="shared" si="17"/>
        <v>184.28051241600002</v>
      </c>
      <c r="AC142" s="183">
        <f t="shared" si="18"/>
        <v>4.2931594588235296</v>
      </c>
      <c r="AD142" s="183">
        <f t="shared" si="19"/>
        <v>4.4639378784000003</v>
      </c>
      <c r="AE142" s="183">
        <f t="shared" si="20"/>
        <v>2709</v>
      </c>
    </row>
    <row r="143" spans="1:31" x14ac:dyDescent="0.2">
      <c r="A143" s="379"/>
      <c r="B143" s="380"/>
      <c r="C143" s="287"/>
      <c r="D143" s="287"/>
      <c r="E143" s="288"/>
      <c r="F143" s="289" t="s">
        <v>3652</v>
      </c>
      <c r="G143" s="288"/>
      <c r="H143" s="288"/>
      <c r="I143" s="288"/>
      <c r="J143" s="288"/>
      <c r="K143" s="288"/>
      <c r="L143" s="288"/>
      <c r="M143" s="288"/>
      <c r="N143" s="288"/>
      <c r="O143" s="288"/>
      <c r="P143" s="288"/>
      <c r="Q143" s="290"/>
      <c r="R143" s="291">
        <f>SUM(R65:R142)</f>
        <v>67.509999999999991</v>
      </c>
      <c r="AA143" s="183"/>
      <c r="AB143" s="183"/>
      <c r="AC143"/>
      <c r="AD143"/>
      <c r="AE143" s="1"/>
    </row>
    <row r="144" spans="1:31" x14ac:dyDescent="0.2">
      <c r="A144" s="466"/>
      <c r="B144" s="316"/>
      <c r="C144" s="316"/>
      <c r="D144" s="317"/>
      <c r="E144" s="519" t="s">
        <v>2616</v>
      </c>
      <c r="F144" s="319"/>
      <c r="G144" s="319"/>
      <c r="H144" s="319"/>
      <c r="I144" s="319"/>
      <c r="J144" s="319"/>
      <c r="K144" s="319"/>
      <c r="L144" s="319"/>
      <c r="M144" s="319"/>
      <c r="N144" s="319"/>
      <c r="O144" s="319"/>
      <c r="P144" s="320"/>
      <c r="Q144" s="1"/>
      <c r="AB144" s="183"/>
      <c r="AD144"/>
    </row>
    <row r="145" spans="1:31" x14ac:dyDescent="0.2">
      <c r="A145" s="177" t="s">
        <v>2598</v>
      </c>
      <c r="B145" s="177">
        <v>44</v>
      </c>
      <c r="C145" s="179" t="s">
        <v>3764</v>
      </c>
      <c r="D145" s="179" t="s">
        <v>4902</v>
      </c>
      <c r="E145" s="177"/>
      <c r="F145" s="177">
        <v>136900</v>
      </c>
      <c r="G145" s="177">
        <v>165</v>
      </c>
      <c r="H145" s="177">
        <v>168</v>
      </c>
      <c r="I145" s="177">
        <v>1</v>
      </c>
      <c r="J145" s="177">
        <v>937</v>
      </c>
      <c r="K145" s="177">
        <v>33</v>
      </c>
      <c r="L145" s="177"/>
      <c r="M145" s="177" t="s">
        <v>1380</v>
      </c>
      <c r="N145" s="177"/>
      <c r="O145" s="177" t="s">
        <v>2614</v>
      </c>
      <c r="P145" s="177" t="s">
        <v>2277</v>
      </c>
      <c r="Q145" s="178">
        <v>40987</v>
      </c>
      <c r="R145" s="1">
        <v>1.57</v>
      </c>
      <c r="S145" s="1">
        <v>92</v>
      </c>
      <c r="T145" s="1" t="s">
        <v>4561</v>
      </c>
      <c r="U145" s="1">
        <v>78</v>
      </c>
      <c r="V145" s="1">
        <v>10296</v>
      </c>
      <c r="W145" s="1">
        <v>92</v>
      </c>
      <c r="X145" s="1" t="s">
        <v>2584</v>
      </c>
      <c r="Y145" s="1">
        <v>78</v>
      </c>
      <c r="Z145" s="1" t="s">
        <v>4561</v>
      </c>
      <c r="AA145" s="183">
        <f>(K145*100*J145*I145)/17*16*R145/10000*S145/1000</f>
        <v>42.035098729411764</v>
      </c>
      <c r="AB145" s="183">
        <f>V145/36*35*J145*I145*1.108/10000*W145/1000</f>
        <v>95.609546032000011</v>
      </c>
      <c r="AC145" s="183">
        <f>(K145*100*J145*I145)/17*R145/10000*U145/1000</f>
        <v>2.2274033294117648</v>
      </c>
      <c r="AD145" s="183">
        <f>V145/36*J145*I145*1.108/10000*Y145/1000</f>
        <v>2.3160076368000007</v>
      </c>
      <c r="AE145" s="183">
        <f>J145*I145*1.5</f>
        <v>1405.5</v>
      </c>
    </row>
    <row r="146" spans="1:31" ht="13.5" thickBot="1" x14ac:dyDescent="0.25">
      <c r="A146" s="177" t="s">
        <v>2598</v>
      </c>
      <c r="B146" s="177">
        <v>44</v>
      </c>
      <c r="C146" s="179" t="s">
        <v>3764</v>
      </c>
      <c r="D146" s="179" t="s">
        <v>4902</v>
      </c>
      <c r="E146" s="177"/>
      <c r="F146" s="177">
        <v>136900</v>
      </c>
      <c r="G146" s="177">
        <v>125</v>
      </c>
      <c r="H146" s="177">
        <v>129</v>
      </c>
      <c r="I146" s="177">
        <v>1</v>
      </c>
      <c r="J146" s="177">
        <v>937</v>
      </c>
      <c r="K146" s="177">
        <v>33</v>
      </c>
      <c r="L146" s="177"/>
      <c r="M146" s="177" t="s">
        <v>1380</v>
      </c>
      <c r="N146" s="177"/>
      <c r="O146" s="177" t="s">
        <v>2614</v>
      </c>
      <c r="P146" s="177" t="s">
        <v>2277</v>
      </c>
      <c r="Q146" s="178">
        <v>40987</v>
      </c>
      <c r="R146" s="308">
        <v>1.57</v>
      </c>
      <c r="S146" s="1">
        <v>92</v>
      </c>
      <c r="T146" s="1" t="s">
        <v>4561</v>
      </c>
      <c r="U146" s="1">
        <v>78</v>
      </c>
      <c r="V146" s="1">
        <v>10296</v>
      </c>
      <c r="W146" s="1">
        <v>92</v>
      </c>
      <c r="X146" s="1" t="s">
        <v>2584</v>
      </c>
      <c r="Y146" s="1">
        <v>78</v>
      </c>
      <c r="Z146" s="1" t="s">
        <v>4561</v>
      </c>
      <c r="AA146" s="183">
        <f>(K146*100*J146*I146)/17*16*R146/10000*S146/1000</f>
        <v>42.035098729411764</v>
      </c>
      <c r="AB146" s="183">
        <f>V146/36*35*J146*I146*1.108/10000*W146/1000</f>
        <v>95.609546032000011</v>
      </c>
      <c r="AC146" s="183">
        <f>(K146*100*J146*I146)/17*R146/10000*U146/1000</f>
        <v>2.2274033294117648</v>
      </c>
      <c r="AD146" s="183">
        <f>V146/36*J146*I146*1.108/10000*Y146/1000</f>
        <v>2.3160076368000007</v>
      </c>
      <c r="AE146" s="183">
        <f>J146*I146*1.5</f>
        <v>1405.5</v>
      </c>
    </row>
    <row r="147" spans="1:31" x14ac:dyDescent="0.2">
      <c r="A147" s="7252" t="s">
        <v>3944</v>
      </c>
      <c r="B147" s="7252"/>
      <c r="C147" s="7252"/>
      <c r="D147" s="7252"/>
      <c r="E147" s="7252"/>
      <c r="F147" s="7252"/>
      <c r="G147" s="7252"/>
      <c r="H147" s="7252"/>
      <c r="I147" s="7252"/>
      <c r="J147" s="7252"/>
      <c r="K147" s="7252"/>
      <c r="L147" s="7252"/>
      <c r="M147" s="7252"/>
      <c r="N147" s="7252"/>
      <c r="O147" s="7252"/>
      <c r="P147" s="7252"/>
      <c r="Q147" s="7253"/>
    </row>
    <row r="148" spans="1:31" x14ac:dyDescent="0.2">
      <c r="A148" s="133" t="s">
        <v>1287</v>
      </c>
      <c r="B148" s="133">
        <v>44</v>
      </c>
      <c r="C148" s="136" t="s">
        <v>3943</v>
      </c>
      <c r="D148" s="136" t="s">
        <v>1651</v>
      </c>
      <c r="E148" s="136" t="s">
        <v>1288</v>
      </c>
      <c r="F148" s="133">
        <v>136950</v>
      </c>
      <c r="G148" s="136" t="s">
        <v>1289</v>
      </c>
      <c r="H148" s="133">
        <v>265</v>
      </c>
      <c r="I148" s="133">
        <v>1</v>
      </c>
      <c r="J148" s="133">
        <v>1013</v>
      </c>
      <c r="K148" s="133">
        <v>33</v>
      </c>
      <c r="L148" s="133">
        <v>1000</v>
      </c>
      <c r="M148" s="133" t="s">
        <v>2771</v>
      </c>
      <c r="N148" s="136"/>
      <c r="O148" s="133" t="s">
        <v>2722</v>
      </c>
      <c r="P148" s="133" t="s">
        <v>4804</v>
      </c>
      <c r="Q148" s="166">
        <v>41457</v>
      </c>
      <c r="R148" s="1">
        <v>2.65</v>
      </c>
      <c r="S148" s="1">
        <v>90</v>
      </c>
      <c r="T148" s="1" t="s">
        <v>4561</v>
      </c>
      <c r="U148" s="1">
        <v>78.5</v>
      </c>
      <c r="V148" s="1">
        <v>17640</v>
      </c>
      <c r="W148" s="1">
        <v>90</v>
      </c>
      <c r="X148" s="1" t="s">
        <v>2584</v>
      </c>
      <c r="Y148" s="1">
        <v>78.5</v>
      </c>
      <c r="Z148" s="1" t="s">
        <v>4561</v>
      </c>
      <c r="AA148" s="183">
        <f>(K148*100*J148*I148)/17*16*R148/10000*S148/1000</f>
        <v>75.038272941176459</v>
      </c>
      <c r="AB148" s="183">
        <f>V148/36*35*J148*I148*1.108/10000*W148/1000</f>
        <v>173.24305740000003</v>
      </c>
      <c r="AC148" s="183">
        <f>(K148*100*J148*I148)/17*R148/10000*U148/1000</f>
        <v>4.0906280735294116</v>
      </c>
      <c r="AD148" s="183">
        <f>V148/36*J148*I148*1.108/10000*Y148/1000</f>
        <v>4.3173269860000012</v>
      </c>
      <c r="AE148" s="183">
        <f>J148*I148*1.5</f>
        <v>1519.5</v>
      </c>
    </row>
    <row r="149" spans="1:31" x14ac:dyDescent="0.2">
      <c r="B149" s="394">
        <v>44</v>
      </c>
      <c r="C149" s="336" t="s">
        <v>3943</v>
      </c>
      <c r="D149" s="336" t="s">
        <v>1634</v>
      </c>
      <c r="E149" s="336"/>
      <c r="F149" s="394">
        <v>136900</v>
      </c>
      <c r="G149" s="336" t="s">
        <v>1192</v>
      </c>
      <c r="H149" s="394">
        <v>126</v>
      </c>
      <c r="I149" s="394">
        <v>1</v>
      </c>
      <c r="J149" s="394">
        <v>903</v>
      </c>
      <c r="K149" s="394">
        <v>33</v>
      </c>
      <c r="L149" s="394">
        <v>903</v>
      </c>
      <c r="M149" s="394" t="s">
        <v>1380</v>
      </c>
      <c r="N149" s="336"/>
      <c r="O149" s="394" t="s">
        <v>2722</v>
      </c>
      <c r="P149" s="394" t="s">
        <v>4816</v>
      </c>
      <c r="Q149" s="337">
        <v>41464</v>
      </c>
      <c r="R149" s="1">
        <v>1.3</v>
      </c>
      <c r="S149" s="1">
        <v>90</v>
      </c>
      <c r="T149" s="1" t="s">
        <v>4561</v>
      </c>
      <c r="U149" s="1">
        <v>78.5</v>
      </c>
      <c r="V149" s="1">
        <v>8820</v>
      </c>
      <c r="W149" s="1">
        <v>90</v>
      </c>
      <c r="X149" s="1" t="s">
        <v>2584</v>
      </c>
      <c r="Y149" s="1">
        <v>78.5</v>
      </c>
      <c r="Z149" s="1" t="s">
        <v>4561</v>
      </c>
      <c r="AA149" s="183">
        <f t="shared" ref="AA149:AA158" si="21">(K149*100*J149*I149)/17*16*R149/10000*S149/1000</f>
        <v>32.813957647058821</v>
      </c>
      <c r="AB149" s="183">
        <f t="shared" ref="AB149:AB158" si="22">V149/36*35*J149*I149*1.108/10000*W149/1000</f>
        <v>77.215439700000005</v>
      </c>
      <c r="AC149" s="183">
        <f t="shared" ref="AC149:AC158" si="23">(K149*100*J149*I149)/17*R149/10000*U149/1000</f>
        <v>1.7888164411764707</v>
      </c>
      <c r="AD149" s="183">
        <f t="shared" ref="AD149:AD158" si="24">V149/36*J149*I149*1.108/10000*Y149/1000</f>
        <v>1.9242577830000003</v>
      </c>
      <c r="AE149" s="183">
        <f t="shared" ref="AE149:AE158" si="25">J149*I149*1.5</f>
        <v>1354.5</v>
      </c>
    </row>
    <row r="150" spans="1:31" x14ac:dyDescent="0.2">
      <c r="B150" s="394">
        <v>44</v>
      </c>
      <c r="C150" s="336" t="s">
        <v>3943</v>
      </c>
      <c r="D150" s="336" t="s">
        <v>1637</v>
      </c>
      <c r="E150" s="336"/>
      <c r="F150" s="394">
        <v>136900</v>
      </c>
      <c r="G150" s="336" t="s">
        <v>1192</v>
      </c>
      <c r="H150" s="394">
        <v>126</v>
      </c>
      <c r="I150" s="394">
        <v>1</v>
      </c>
      <c r="J150" s="394">
        <v>903</v>
      </c>
      <c r="K150" s="394">
        <v>33</v>
      </c>
      <c r="L150" s="394">
        <v>903</v>
      </c>
      <c r="M150" s="394" t="s">
        <v>1380</v>
      </c>
      <c r="N150" s="336"/>
      <c r="O150" s="394" t="s">
        <v>2722</v>
      </c>
      <c r="P150" s="394" t="s">
        <v>4816</v>
      </c>
      <c r="Q150" s="337">
        <v>41464</v>
      </c>
      <c r="R150" s="1">
        <v>1.3</v>
      </c>
      <c r="S150" s="1">
        <v>90</v>
      </c>
      <c r="T150" s="1" t="s">
        <v>4561</v>
      </c>
      <c r="U150" s="1">
        <v>78.5</v>
      </c>
      <c r="V150" s="1">
        <v>8820</v>
      </c>
      <c r="W150" s="1">
        <v>90</v>
      </c>
      <c r="X150" s="1" t="s">
        <v>2584</v>
      </c>
      <c r="Y150" s="1">
        <v>78.5</v>
      </c>
      <c r="Z150" s="1" t="s">
        <v>4561</v>
      </c>
      <c r="AA150" s="183">
        <f t="shared" si="21"/>
        <v>32.813957647058821</v>
      </c>
      <c r="AB150" s="183">
        <f t="shared" si="22"/>
        <v>77.215439700000005</v>
      </c>
      <c r="AC150" s="183">
        <f t="shared" si="23"/>
        <v>1.7888164411764707</v>
      </c>
      <c r="AD150" s="183">
        <f t="shared" si="24"/>
        <v>1.9242577830000003</v>
      </c>
      <c r="AE150" s="183">
        <f t="shared" si="25"/>
        <v>1354.5</v>
      </c>
    </row>
    <row r="151" spans="1:31" x14ac:dyDescent="0.2">
      <c r="B151" s="394">
        <v>44</v>
      </c>
      <c r="C151" s="336" t="s">
        <v>3943</v>
      </c>
      <c r="D151" s="336" t="s">
        <v>2726</v>
      </c>
      <c r="E151" s="336"/>
      <c r="F151" s="394">
        <v>136900</v>
      </c>
      <c r="G151" s="336" t="s">
        <v>1192</v>
      </c>
      <c r="H151" s="394">
        <v>126</v>
      </c>
      <c r="I151" s="394">
        <v>1</v>
      </c>
      <c r="J151" s="394">
        <v>903</v>
      </c>
      <c r="K151" s="394">
        <v>33</v>
      </c>
      <c r="L151" s="394"/>
      <c r="M151" s="394" t="s">
        <v>1380</v>
      </c>
      <c r="N151" s="336"/>
      <c r="O151" s="394" t="s">
        <v>2722</v>
      </c>
      <c r="P151" s="394" t="s">
        <v>4804</v>
      </c>
      <c r="Q151" s="337">
        <v>41470</v>
      </c>
      <c r="R151" s="1">
        <v>1.3</v>
      </c>
      <c r="S151" s="1">
        <v>90</v>
      </c>
      <c r="T151" s="1" t="s">
        <v>4561</v>
      </c>
      <c r="U151" s="1">
        <v>78.5</v>
      </c>
      <c r="V151" s="1">
        <v>8820</v>
      </c>
      <c r="W151" s="1">
        <v>90</v>
      </c>
      <c r="X151" s="1" t="s">
        <v>2584</v>
      </c>
      <c r="Y151" s="1">
        <v>78.5</v>
      </c>
      <c r="Z151" s="1" t="s">
        <v>4561</v>
      </c>
      <c r="AA151" s="183">
        <f t="shared" si="21"/>
        <v>32.813957647058821</v>
      </c>
      <c r="AB151" s="183">
        <f t="shared" si="22"/>
        <v>77.215439700000005</v>
      </c>
      <c r="AC151" s="183">
        <f t="shared" si="23"/>
        <v>1.7888164411764707</v>
      </c>
      <c r="AD151" s="183">
        <f t="shared" si="24"/>
        <v>1.9242577830000003</v>
      </c>
      <c r="AE151" s="183">
        <f t="shared" si="25"/>
        <v>1354.5</v>
      </c>
    </row>
    <row r="152" spans="1:31" x14ac:dyDescent="0.2">
      <c r="B152" s="394">
        <v>44</v>
      </c>
      <c r="C152" s="336" t="s">
        <v>3943</v>
      </c>
      <c r="D152" s="336" t="s">
        <v>2729</v>
      </c>
      <c r="E152" s="336"/>
      <c r="F152" s="394">
        <v>136900</v>
      </c>
      <c r="G152" s="336" t="s">
        <v>1192</v>
      </c>
      <c r="H152" s="394">
        <v>126</v>
      </c>
      <c r="I152" s="394">
        <v>1</v>
      </c>
      <c r="J152" s="394">
        <v>903</v>
      </c>
      <c r="K152" s="394">
        <v>33</v>
      </c>
      <c r="L152" s="394"/>
      <c r="M152" s="394" t="s">
        <v>1380</v>
      </c>
      <c r="N152" s="336"/>
      <c r="O152" s="394" t="s">
        <v>2722</v>
      </c>
      <c r="P152" s="394" t="s">
        <v>4804</v>
      </c>
      <c r="Q152" s="337">
        <v>41470</v>
      </c>
      <c r="R152" s="1">
        <v>1.3</v>
      </c>
      <c r="S152" s="1">
        <v>90</v>
      </c>
      <c r="T152" s="1" t="s">
        <v>4561</v>
      </c>
      <c r="U152" s="1">
        <v>78.5</v>
      </c>
      <c r="V152" s="1">
        <v>8820</v>
      </c>
      <c r="W152" s="1">
        <v>90</v>
      </c>
      <c r="X152" s="1" t="s">
        <v>2584</v>
      </c>
      <c r="Y152" s="1">
        <v>78.5</v>
      </c>
      <c r="Z152" s="1" t="s">
        <v>4561</v>
      </c>
      <c r="AA152" s="183">
        <f t="shared" si="21"/>
        <v>32.813957647058821</v>
      </c>
      <c r="AB152" s="183">
        <f t="shared" si="22"/>
        <v>77.215439700000005</v>
      </c>
      <c r="AC152" s="183">
        <f t="shared" si="23"/>
        <v>1.7888164411764707</v>
      </c>
      <c r="AD152" s="183">
        <f t="shared" si="24"/>
        <v>1.9242577830000003</v>
      </c>
      <c r="AE152" s="183">
        <f t="shared" si="25"/>
        <v>1354.5</v>
      </c>
    </row>
    <row r="153" spans="1:31" x14ac:dyDescent="0.2">
      <c r="B153" s="394">
        <v>44</v>
      </c>
      <c r="C153" s="336" t="s">
        <v>3943</v>
      </c>
      <c r="D153" s="336" t="s">
        <v>1641</v>
      </c>
      <c r="E153" s="336"/>
      <c r="F153" s="394">
        <v>136900</v>
      </c>
      <c r="G153" s="336" t="s">
        <v>1192</v>
      </c>
      <c r="H153" s="394">
        <v>126</v>
      </c>
      <c r="I153" s="394">
        <v>1</v>
      </c>
      <c r="J153" s="394">
        <v>903</v>
      </c>
      <c r="K153" s="394">
        <v>33</v>
      </c>
      <c r="L153" s="394"/>
      <c r="M153" s="394" t="s">
        <v>1380</v>
      </c>
      <c r="N153" s="336"/>
      <c r="O153" s="394" t="s">
        <v>2722</v>
      </c>
      <c r="P153" s="133" t="s">
        <v>4804</v>
      </c>
      <c r="Q153" s="166">
        <v>41476</v>
      </c>
      <c r="R153" s="1">
        <v>1.3</v>
      </c>
      <c r="S153" s="1">
        <v>90</v>
      </c>
      <c r="T153" s="1" t="s">
        <v>4561</v>
      </c>
      <c r="U153" s="1">
        <v>78.5</v>
      </c>
      <c r="V153" s="1">
        <v>8820</v>
      </c>
      <c r="W153" s="1">
        <v>90</v>
      </c>
      <c r="X153" s="1" t="s">
        <v>2584</v>
      </c>
      <c r="Y153" s="1">
        <v>78.5</v>
      </c>
      <c r="Z153" s="1" t="s">
        <v>4561</v>
      </c>
      <c r="AA153" s="183">
        <f t="shared" si="21"/>
        <v>32.813957647058821</v>
      </c>
      <c r="AB153" s="183">
        <f t="shared" si="22"/>
        <v>77.215439700000005</v>
      </c>
      <c r="AC153" s="183">
        <f t="shared" si="23"/>
        <v>1.7888164411764707</v>
      </c>
      <c r="AD153" s="183">
        <f t="shared" si="24"/>
        <v>1.9242577830000003</v>
      </c>
      <c r="AE153" s="183">
        <f t="shared" si="25"/>
        <v>1354.5</v>
      </c>
    </row>
    <row r="154" spans="1:31" x14ac:dyDescent="0.2">
      <c r="B154" s="394">
        <v>44</v>
      </c>
      <c r="C154" s="336" t="s">
        <v>3943</v>
      </c>
      <c r="D154" s="336" t="s">
        <v>1642</v>
      </c>
      <c r="E154" s="336"/>
      <c r="F154" s="394">
        <v>136900</v>
      </c>
      <c r="G154" s="336" t="s">
        <v>1192</v>
      </c>
      <c r="H154" s="394">
        <v>126</v>
      </c>
      <c r="I154" s="394">
        <v>1</v>
      </c>
      <c r="J154" s="394">
        <v>903</v>
      </c>
      <c r="K154" s="394">
        <v>33</v>
      </c>
      <c r="L154" s="394"/>
      <c r="M154" s="394" t="s">
        <v>1380</v>
      </c>
      <c r="N154" s="336"/>
      <c r="O154" s="394" t="s">
        <v>2722</v>
      </c>
      <c r="P154" s="133" t="s">
        <v>4804</v>
      </c>
      <c r="Q154" s="166">
        <v>41476</v>
      </c>
      <c r="R154" s="1">
        <v>1.3</v>
      </c>
      <c r="S154" s="1">
        <v>90</v>
      </c>
      <c r="T154" s="1" t="s">
        <v>4561</v>
      </c>
      <c r="U154" s="1">
        <v>78.5</v>
      </c>
      <c r="V154" s="1">
        <v>8820</v>
      </c>
      <c r="W154" s="1">
        <v>90</v>
      </c>
      <c r="X154" s="1" t="s">
        <v>2584</v>
      </c>
      <c r="Y154" s="1">
        <v>78.5</v>
      </c>
      <c r="Z154" s="1" t="s">
        <v>4561</v>
      </c>
      <c r="AA154" s="183">
        <f t="shared" si="21"/>
        <v>32.813957647058821</v>
      </c>
      <c r="AB154" s="183">
        <f t="shared" si="22"/>
        <v>77.215439700000005</v>
      </c>
      <c r="AC154" s="183">
        <f t="shared" si="23"/>
        <v>1.7888164411764707</v>
      </c>
      <c r="AD154" s="183">
        <f t="shared" si="24"/>
        <v>1.9242577830000003</v>
      </c>
      <c r="AE154" s="183">
        <f t="shared" si="25"/>
        <v>1354.5</v>
      </c>
    </row>
    <row r="155" spans="1:31" x14ac:dyDescent="0.2">
      <c r="A155" s="394"/>
      <c r="B155" s="394">
        <v>44</v>
      </c>
      <c r="C155" s="336" t="s">
        <v>3943</v>
      </c>
      <c r="D155" s="336" t="s">
        <v>3704</v>
      </c>
      <c r="E155" s="336"/>
      <c r="F155" s="394">
        <v>136900</v>
      </c>
      <c r="G155" s="336" t="s">
        <v>1192</v>
      </c>
      <c r="H155" s="394">
        <v>126</v>
      </c>
      <c r="I155" s="394">
        <v>1</v>
      </c>
      <c r="J155" s="394">
        <v>903</v>
      </c>
      <c r="K155" s="394">
        <v>33</v>
      </c>
      <c r="L155" s="394"/>
      <c r="M155" s="394" t="s">
        <v>1380</v>
      </c>
      <c r="N155" s="336"/>
      <c r="O155" s="394" t="s">
        <v>2722</v>
      </c>
      <c r="P155" s="133" t="s">
        <v>4804</v>
      </c>
      <c r="Q155" s="166">
        <v>41481</v>
      </c>
      <c r="R155" s="1">
        <v>1.3</v>
      </c>
      <c r="S155" s="1">
        <v>90</v>
      </c>
      <c r="T155" s="1" t="s">
        <v>4561</v>
      </c>
      <c r="U155" s="1">
        <v>78.5</v>
      </c>
      <c r="V155" s="1">
        <v>8820</v>
      </c>
      <c r="W155" s="1">
        <v>90</v>
      </c>
      <c r="X155" s="1" t="s">
        <v>2584</v>
      </c>
      <c r="Y155" s="1">
        <v>78.5</v>
      </c>
      <c r="Z155" s="1" t="s">
        <v>4561</v>
      </c>
      <c r="AA155" s="183">
        <f t="shared" si="21"/>
        <v>32.813957647058821</v>
      </c>
      <c r="AB155" s="183">
        <f t="shared" si="22"/>
        <v>77.215439700000005</v>
      </c>
      <c r="AC155" s="183">
        <f t="shared" si="23"/>
        <v>1.7888164411764707</v>
      </c>
      <c r="AD155" s="183">
        <f t="shared" si="24"/>
        <v>1.9242577830000003</v>
      </c>
      <c r="AE155" s="183">
        <f t="shared" si="25"/>
        <v>1354.5</v>
      </c>
    </row>
    <row r="156" spans="1:31" ht="13.5" thickBot="1" x14ac:dyDescent="0.25">
      <c r="A156" s="394"/>
      <c r="B156" s="394">
        <v>44</v>
      </c>
      <c r="C156" s="336" t="s">
        <v>3943</v>
      </c>
      <c r="D156" s="336" t="s">
        <v>3707</v>
      </c>
      <c r="E156" s="336"/>
      <c r="F156" s="394">
        <v>136900</v>
      </c>
      <c r="G156" s="336" t="s">
        <v>1192</v>
      </c>
      <c r="H156" s="394">
        <v>126</v>
      </c>
      <c r="I156" s="394">
        <v>1</v>
      </c>
      <c r="J156" s="394">
        <v>903</v>
      </c>
      <c r="K156" s="394">
        <v>33</v>
      </c>
      <c r="L156" s="394"/>
      <c r="M156" s="394" t="s">
        <v>1380</v>
      </c>
      <c r="N156" s="336"/>
      <c r="O156" s="394" t="s">
        <v>2722</v>
      </c>
      <c r="P156" s="133" t="s">
        <v>4804</v>
      </c>
      <c r="Q156" s="166">
        <v>41481</v>
      </c>
      <c r="R156" s="308">
        <v>1.3</v>
      </c>
      <c r="S156" s="1">
        <v>90</v>
      </c>
      <c r="T156" s="1" t="s">
        <v>4561</v>
      </c>
      <c r="U156" s="1">
        <v>78.5</v>
      </c>
      <c r="V156" s="1">
        <v>8820</v>
      </c>
      <c r="W156" s="1">
        <v>90</v>
      </c>
      <c r="X156" s="1" t="s">
        <v>2584</v>
      </c>
      <c r="Y156" s="1">
        <v>78.5</v>
      </c>
      <c r="Z156" s="1" t="s">
        <v>4561</v>
      </c>
      <c r="AA156" s="183">
        <f t="shared" si="21"/>
        <v>32.813957647058821</v>
      </c>
      <c r="AB156" s="183">
        <f t="shared" si="22"/>
        <v>77.215439700000005</v>
      </c>
      <c r="AC156" s="183">
        <f t="shared" si="23"/>
        <v>1.7888164411764707</v>
      </c>
      <c r="AD156" s="183">
        <f t="shared" si="24"/>
        <v>1.9242577830000003</v>
      </c>
      <c r="AE156" s="183">
        <f t="shared" si="25"/>
        <v>1354.5</v>
      </c>
    </row>
    <row r="157" spans="1:31" x14ac:dyDescent="0.2">
      <c r="B157" s="394">
        <v>44</v>
      </c>
      <c r="C157" s="336" t="s">
        <v>3943</v>
      </c>
      <c r="D157" s="336" t="s">
        <v>1645</v>
      </c>
      <c r="E157" s="336"/>
      <c r="F157" s="394">
        <v>136900</v>
      </c>
      <c r="G157" s="336" t="s">
        <v>1192</v>
      </c>
      <c r="H157" s="394">
        <v>126</v>
      </c>
      <c r="I157" s="394">
        <v>1</v>
      </c>
      <c r="J157" s="394">
        <v>858</v>
      </c>
      <c r="K157" s="394">
        <v>33</v>
      </c>
      <c r="L157" s="394"/>
      <c r="M157" s="394" t="s">
        <v>1380</v>
      </c>
      <c r="N157" s="336"/>
      <c r="O157" s="394" t="s">
        <v>2722</v>
      </c>
      <c r="P157" s="394" t="s">
        <v>4816</v>
      </c>
      <c r="Q157" s="337">
        <v>41487</v>
      </c>
      <c r="R157" s="1">
        <v>1.3</v>
      </c>
      <c r="S157" s="1">
        <v>90</v>
      </c>
      <c r="T157" s="1" t="s">
        <v>4561</v>
      </c>
      <c r="U157" s="1">
        <v>78.5</v>
      </c>
      <c r="V157" s="1">
        <v>8820</v>
      </c>
      <c r="W157" s="1">
        <v>90</v>
      </c>
      <c r="X157" s="1" t="s">
        <v>2584</v>
      </c>
      <c r="Y157" s="1">
        <v>78.5</v>
      </c>
      <c r="Z157" s="1" t="s">
        <v>4561</v>
      </c>
      <c r="AA157" s="183">
        <f t="shared" si="21"/>
        <v>31.178710588235298</v>
      </c>
      <c r="AB157" s="183">
        <f t="shared" si="22"/>
        <v>73.367494199999996</v>
      </c>
      <c r="AC157" s="183">
        <f t="shared" si="23"/>
        <v>1.6996727647058827</v>
      </c>
      <c r="AD157" s="183">
        <f t="shared" si="24"/>
        <v>1.8283645380000002</v>
      </c>
      <c r="AE157" s="183">
        <f t="shared" si="25"/>
        <v>1287</v>
      </c>
    </row>
    <row r="158" spans="1:31" x14ac:dyDescent="0.2">
      <c r="B158" s="394">
        <v>44</v>
      </c>
      <c r="C158" s="336" t="s">
        <v>3943</v>
      </c>
      <c r="D158" s="336" t="s">
        <v>1650</v>
      </c>
      <c r="E158" s="336"/>
      <c r="F158" s="394">
        <v>136900</v>
      </c>
      <c r="G158" s="336" t="s">
        <v>1192</v>
      </c>
      <c r="H158" s="394">
        <v>126</v>
      </c>
      <c r="I158" s="394">
        <v>1</v>
      </c>
      <c r="J158" s="394">
        <v>858</v>
      </c>
      <c r="K158" s="394">
        <v>33</v>
      </c>
      <c r="L158" s="394"/>
      <c r="M158" s="394" t="s">
        <v>1380</v>
      </c>
      <c r="N158" s="336"/>
      <c r="O158" s="394" t="s">
        <v>2722</v>
      </c>
      <c r="P158" s="394" t="s">
        <v>4816</v>
      </c>
      <c r="Q158" s="337">
        <v>41487</v>
      </c>
      <c r="R158" s="1">
        <v>1.3</v>
      </c>
      <c r="S158" s="1">
        <v>90</v>
      </c>
      <c r="T158" s="1" t="s">
        <v>4561</v>
      </c>
      <c r="U158" s="1">
        <v>78.5</v>
      </c>
      <c r="V158" s="1">
        <v>8820</v>
      </c>
      <c r="W158" s="1">
        <v>90</v>
      </c>
      <c r="X158" s="1" t="s">
        <v>2584</v>
      </c>
      <c r="Y158" s="1">
        <v>78.5</v>
      </c>
      <c r="Z158" s="1" t="s">
        <v>4561</v>
      </c>
      <c r="AA158" s="183">
        <f t="shared" si="21"/>
        <v>31.178710588235298</v>
      </c>
      <c r="AB158" s="183">
        <f t="shared" si="22"/>
        <v>73.367494199999996</v>
      </c>
      <c r="AC158" s="183">
        <f t="shared" si="23"/>
        <v>1.6996727647058827</v>
      </c>
      <c r="AD158" s="183">
        <f t="shared" si="24"/>
        <v>1.8283645380000002</v>
      </c>
      <c r="AE158" s="183">
        <f t="shared" si="25"/>
        <v>1287</v>
      </c>
    </row>
    <row r="159" spans="1:31" x14ac:dyDescent="0.2">
      <c r="A159" s="7240" t="s">
        <v>3419</v>
      </c>
      <c r="B159" s="7240"/>
      <c r="C159" s="7240"/>
      <c r="D159" s="7240"/>
      <c r="E159" s="7240"/>
      <c r="F159" s="7240"/>
      <c r="G159" s="7240"/>
      <c r="H159" s="7240"/>
      <c r="I159" s="7240"/>
      <c r="J159" s="7240"/>
      <c r="K159" s="7240"/>
      <c r="L159" s="7240"/>
      <c r="M159" s="7240"/>
      <c r="N159" s="7240"/>
      <c r="O159" s="7240"/>
      <c r="P159" s="7240"/>
      <c r="Q159" s="7241"/>
      <c r="AA159" s="183"/>
      <c r="AB159" s="183"/>
      <c r="AE159" s="183"/>
    </row>
    <row r="160" spans="1:31" x14ac:dyDescent="0.2">
      <c r="B160" s="133">
        <v>44</v>
      </c>
      <c r="C160" s="136" t="s">
        <v>3842</v>
      </c>
      <c r="D160" s="136" t="s">
        <v>1651</v>
      </c>
      <c r="E160" s="136"/>
      <c r="F160" s="133">
        <v>136900</v>
      </c>
      <c r="G160" s="136" t="s">
        <v>1192</v>
      </c>
      <c r="H160" s="133">
        <v>126</v>
      </c>
      <c r="I160" s="133">
        <v>1</v>
      </c>
      <c r="J160" s="133">
        <v>903</v>
      </c>
      <c r="K160" s="133">
        <v>33</v>
      </c>
      <c r="L160" s="133"/>
      <c r="M160" s="133" t="s">
        <v>1380</v>
      </c>
      <c r="N160" s="136"/>
      <c r="O160" s="133" t="s">
        <v>2722</v>
      </c>
      <c r="P160" s="133" t="s">
        <v>4807</v>
      </c>
      <c r="Q160" s="166">
        <v>41495</v>
      </c>
      <c r="R160" s="1">
        <v>1.3</v>
      </c>
      <c r="S160" s="1">
        <v>90</v>
      </c>
      <c r="T160" s="1" t="s">
        <v>4561</v>
      </c>
      <c r="U160" s="1">
        <v>78.5</v>
      </c>
      <c r="V160" s="1">
        <v>8820</v>
      </c>
      <c r="W160" s="1">
        <v>90</v>
      </c>
      <c r="X160" s="1" t="s">
        <v>2584</v>
      </c>
      <c r="Y160" s="1">
        <v>78.5</v>
      </c>
      <c r="Z160" s="1" t="s">
        <v>4561</v>
      </c>
      <c r="AA160" s="183">
        <f t="shared" ref="AA160:AA166" si="26">(K160*100*J160*I160)/17*16*R160/10000*S160/1000</f>
        <v>32.813957647058821</v>
      </c>
      <c r="AB160" s="183">
        <f t="shared" ref="AB160:AB166" si="27">V160/36*35*J160*I160*1.108/10000*W160/1000</f>
        <v>77.215439700000005</v>
      </c>
      <c r="AC160" s="183">
        <f t="shared" ref="AC160:AC166" si="28">(K160*100*J160*I160)/17*R160/10000*U160/1000</f>
        <v>1.7888164411764707</v>
      </c>
      <c r="AD160" s="183">
        <f t="shared" ref="AD160:AD166" si="29">V160/36*J160*I160*1.108/10000*Y160/1000</f>
        <v>1.9242577830000003</v>
      </c>
      <c r="AE160" s="183">
        <f t="shared" ref="AE160:AE166" si="30">J160*I160*1.5</f>
        <v>1354.5</v>
      </c>
    </row>
    <row r="161" spans="1:31" x14ac:dyDescent="0.2">
      <c r="B161" s="133">
        <v>44</v>
      </c>
      <c r="C161" s="136" t="s">
        <v>3842</v>
      </c>
      <c r="D161" s="136" t="s">
        <v>1651</v>
      </c>
      <c r="E161" s="136"/>
      <c r="F161" s="133">
        <v>136900</v>
      </c>
      <c r="G161" s="136" t="s">
        <v>1192</v>
      </c>
      <c r="H161" s="133">
        <v>126</v>
      </c>
      <c r="I161" s="133">
        <v>1</v>
      </c>
      <c r="J161" s="133">
        <v>903</v>
      </c>
      <c r="K161" s="133">
        <v>33</v>
      </c>
      <c r="L161" s="133"/>
      <c r="M161" s="133" t="s">
        <v>1380</v>
      </c>
      <c r="N161" s="136"/>
      <c r="O161" s="133" t="s">
        <v>2722</v>
      </c>
      <c r="P161" s="133" t="s">
        <v>4807</v>
      </c>
      <c r="Q161" s="166">
        <v>41495</v>
      </c>
      <c r="R161" s="1">
        <v>1.3</v>
      </c>
      <c r="S161" s="1">
        <v>90</v>
      </c>
      <c r="T161" s="1" t="s">
        <v>4561</v>
      </c>
      <c r="U161" s="1">
        <v>78.5</v>
      </c>
      <c r="V161" s="1">
        <v>8820</v>
      </c>
      <c r="W161" s="1">
        <v>90</v>
      </c>
      <c r="X161" s="1" t="s">
        <v>2584</v>
      </c>
      <c r="Y161" s="1">
        <v>78.5</v>
      </c>
      <c r="Z161" s="1" t="s">
        <v>4561</v>
      </c>
      <c r="AA161" s="183">
        <f t="shared" si="26"/>
        <v>32.813957647058821</v>
      </c>
      <c r="AB161" s="183">
        <f t="shared" si="27"/>
        <v>77.215439700000005</v>
      </c>
      <c r="AC161" s="183">
        <f t="shared" si="28"/>
        <v>1.7888164411764707</v>
      </c>
      <c r="AD161" s="183">
        <f t="shared" si="29"/>
        <v>1.9242577830000003</v>
      </c>
      <c r="AE161" s="183">
        <f t="shared" si="30"/>
        <v>1354.5</v>
      </c>
    </row>
    <row r="162" spans="1:31" x14ac:dyDescent="0.2">
      <c r="B162" s="133">
        <v>44</v>
      </c>
      <c r="C162" s="136" t="s">
        <v>3842</v>
      </c>
      <c r="D162" s="136" t="s">
        <v>1634</v>
      </c>
      <c r="E162" s="136"/>
      <c r="F162" s="133">
        <v>136900</v>
      </c>
      <c r="G162" s="136" t="s">
        <v>1192</v>
      </c>
      <c r="H162" s="133">
        <v>126</v>
      </c>
      <c r="I162" s="133">
        <v>1</v>
      </c>
      <c r="J162" s="133">
        <v>301</v>
      </c>
      <c r="K162" s="133">
        <v>33</v>
      </c>
      <c r="L162" s="133"/>
      <c r="M162" s="133" t="s">
        <v>1380</v>
      </c>
      <c r="N162" s="136"/>
      <c r="O162" s="133" t="s">
        <v>2722</v>
      </c>
      <c r="P162" s="133" t="s">
        <v>4807</v>
      </c>
      <c r="Q162" s="166">
        <v>41499</v>
      </c>
      <c r="R162" s="1">
        <v>1.3</v>
      </c>
      <c r="S162" s="1">
        <v>90</v>
      </c>
      <c r="T162" s="1" t="s">
        <v>4561</v>
      </c>
      <c r="U162" s="1">
        <v>78.5</v>
      </c>
      <c r="V162" s="1">
        <v>8820</v>
      </c>
      <c r="W162" s="1">
        <v>90</v>
      </c>
      <c r="X162" s="1" t="s">
        <v>2584</v>
      </c>
      <c r="Y162" s="1">
        <v>78.5</v>
      </c>
      <c r="Z162" s="1" t="s">
        <v>4561</v>
      </c>
      <c r="AA162" s="183">
        <f t="shared" si="26"/>
        <v>10.93798588235294</v>
      </c>
      <c r="AB162" s="183">
        <f t="shared" si="27"/>
        <v>25.738479900000002</v>
      </c>
      <c r="AC162" s="183">
        <f t="shared" si="28"/>
        <v>0.59627214705882348</v>
      </c>
      <c r="AD162" s="183">
        <f t="shared" si="29"/>
        <v>0.64141926100000002</v>
      </c>
      <c r="AE162" s="183">
        <f t="shared" si="30"/>
        <v>451.5</v>
      </c>
    </row>
    <row r="163" spans="1:31" x14ac:dyDescent="0.2">
      <c r="B163" s="133">
        <v>44</v>
      </c>
      <c r="C163" s="136" t="s">
        <v>3842</v>
      </c>
      <c r="D163" s="136" t="s">
        <v>1637</v>
      </c>
      <c r="E163" s="136"/>
      <c r="F163" s="133">
        <v>136900</v>
      </c>
      <c r="G163" s="136" t="s">
        <v>1192</v>
      </c>
      <c r="H163" s="133">
        <v>126</v>
      </c>
      <c r="I163" s="133">
        <v>1</v>
      </c>
      <c r="J163" s="133">
        <v>301</v>
      </c>
      <c r="K163" s="133">
        <v>33</v>
      </c>
      <c r="L163" s="133"/>
      <c r="M163" s="133" t="s">
        <v>1380</v>
      </c>
      <c r="N163" s="136"/>
      <c r="O163" s="133" t="s">
        <v>2722</v>
      </c>
      <c r="P163" s="133" t="s">
        <v>4807</v>
      </c>
      <c r="Q163" s="166">
        <v>41499</v>
      </c>
      <c r="R163" s="1">
        <v>1.3</v>
      </c>
      <c r="S163" s="1">
        <v>90</v>
      </c>
      <c r="T163" s="1" t="s">
        <v>4561</v>
      </c>
      <c r="U163" s="1">
        <v>78.5</v>
      </c>
      <c r="V163" s="1">
        <v>8820</v>
      </c>
      <c r="W163" s="1">
        <v>90</v>
      </c>
      <c r="X163" s="1" t="s">
        <v>2584</v>
      </c>
      <c r="Y163" s="1">
        <v>78.5</v>
      </c>
      <c r="Z163" s="1" t="s">
        <v>4561</v>
      </c>
      <c r="AA163" s="183">
        <f t="shared" si="26"/>
        <v>10.93798588235294</v>
      </c>
      <c r="AB163" s="183">
        <f t="shared" si="27"/>
        <v>25.738479900000002</v>
      </c>
      <c r="AC163" s="183">
        <f t="shared" si="28"/>
        <v>0.59627214705882348</v>
      </c>
      <c r="AD163" s="183">
        <f t="shared" si="29"/>
        <v>0.64141926100000002</v>
      </c>
      <c r="AE163" s="183">
        <f t="shared" si="30"/>
        <v>451.5</v>
      </c>
    </row>
    <row r="164" spans="1:31" x14ac:dyDescent="0.2">
      <c r="B164" s="133">
        <v>44</v>
      </c>
      <c r="C164" s="136" t="s">
        <v>3842</v>
      </c>
      <c r="D164" s="136" t="s">
        <v>2726</v>
      </c>
      <c r="E164" s="136"/>
      <c r="F164" s="133">
        <v>136900</v>
      </c>
      <c r="G164" s="136" t="s">
        <v>1289</v>
      </c>
      <c r="H164" s="133">
        <v>253</v>
      </c>
      <c r="I164" s="133">
        <v>1</v>
      </c>
      <c r="J164" s="133">
        <v>1003</v>
      </c>
      <c r="K164" s="133">
        <v>33</v>
      </c>
      <c r="L164" s="133">
        <v>1000</v>
      </c>
      <c r="M164" s="133"/>
      <c r="N164" s="136"/>
      <c r="O164" s="133" t="s">
        <v>2722</v>
      </c>
      <c r="P164" s="133" t="s">
        <v>4816</v>
      </c>
      <c r="Q164" s="166">
        <v>41512</v>
      </c>
      <c r="R164" s="1">
        <v>1.3</v>
      </c>
      <c r="S164" s="1">
        <v>90</v>
      </c>
      <c r="T164" s="1" t="s">
        <v>4561</v>
      </c>
      <c r="U164" s="1">
        <v>78.5</v>
      </c>
      <c r="V164" s="1">
        <v>8820</v>
      </c>
      <c r="W164" s="1">
        <v>90</v>
      </c>
      <c r="X164" s="1" t="s">
        <v>2584</v>
      </c>
      <c r="Y164" s="1">
        <v>78.5</v>
      </c>
      <c r="Z164" s="1" t="s">
        <v>4561</v>
      </c>
      <c r="AA164" s="183">
        <f t="shared" si="26"/>
        <v>36.447839999999999</v>
      </c>
      <c r="AB164" s="183">
        <f t="shared" si="27"/>
        <v>85.766429700000003</v>
      </c>
      <c r="AC164" s="183">
        <f t="shared" si="28"/>
        <v>1.9869134999999998</v>
      </c>
      <c r="AD164" s="183">
        <f t="shared" si="29"/>
        <v>2.1373538829999998</v>
      </c>
      <c r="AE164" s="183">
        <f t="shared" si="30"/>
        <v>1504.5</v>
      </c>
    </row>
    <row r="165" spans="1:31" x14ac:dyDescent="0.2">
      <c r="B165" s="133">
        <v>44</v>
      </c>
      <c r="C165" s="136" t="s">
        <v>3842</v>
      </c>
      <c r="D165" s="136" t="s">
        <v>1641</v>
      </c>
      <c r="E165" s="136"/>
      <c r="F165" s="133">
        <v>136900</v>
      </c>
      <c r="G165" s="136" t="s">
        <v>1192</v>
      </c>
      <c r="H165" s="133">
        <v>127</v>
      </c>
      <c r="I165" s="133">
        <v>1</v>
      </c>
      <c r="J165" s="133">
        <v>899</v>
      </c>
      <c r="K165" s="133">
        <v>33</v>
      </c>
      <c r="L165" s="133"/>
      <c r="M165" s="133" t="s">
        <v>1380</v>
      </c>
      <c r="N165" s="136"/>
      <c r="O165" s="133" t="s">
        <v>2722</v>
      </c>
      <c r="P165" s="133" t="s">
        <v>4807</v>
      </c>
      <c r="Q165" s="166">
        <v>41516</v>
      </c>
      <c r="R165" s="1">
        <v>1.3</v>
      </c>
      <c r="S165" s="1">
        <v>90</v>
      </c>
      <c r="T165" s="1" t="s">
        <v>4561</v>
      </c>
      <c r="U165" s="1">
        <v>78.5</v>
      </c>
      <c r="V165" s="1">
        <v>8820</v>
      </c>
      <c r="W165" s="1">
        <v>90</v>
      </c>
      <c r="X165" s="1" t="s">
        <v>2584</v>
      </c>
      <c r="Y165" s="1">
        <v>78.5</v>
      </c>
      <c r="Z165" s="1" t="s">
        <v>4561</v>
      </c>
      <c r="AA165" s="183">
        <f t="shared" si="26"/>
        <v>32.668602352941178</v>
      </c>
      <c r="AB165" s="183">
        <f t="shared" si="27"/>
        <v>76.873400099999998</v>
      </c>
      <c r="AC165" s="183">
        <f t="shared" si="28"/>
        <v>1.7808925588235296</v>
      </c>
      <c r="AD165" s="183">
        <f t="shared" si="29"/>
        <v>1.9157339390000001</v>
      </c>
      <c r="AE165" s="183">
        <f t="shared" si="30"/>
        <v>1348.5</v>
      </c>
    </row>
    <row r="166" spans="1:31" ht="13.5" thickBot="1" x14ac:dyDescent="0.25">
      <c r="B166" s="133">
        <v>44</v>
      </c>
      <c r="C166" s="136" t="s">
        <v>3842</v>
      </c>
      <c r="D166" s="136" t="s">
        <v>1642</v>
      </c>
      <c r="E166" s="136"/>
      <c r="F166" s="133">
        <v>136900</v>
      </c>
      <c r="G166" s="136" t="s">
        <v>1192</v>
      </c>
      <c r="H166" s="133">
        <v>127</v>
      </c>
      <c r="I166" s="133">
        <v>1</v>
      </c>
      <c r="J166" s="133">
        <v>899</v>
      </c>
      <c r="K166" s="133">
        <v>33</v>
      </c>
      <c r="L166" s="133"/>
      <c r="M166" s="133" t="s">
        <v>1380</v>
      </c>
      <c r="N166" s="136"/>
      <c r="O166" s="133" t="s">
        <v>2722</v>
      </c>
      <c r="P166" s="133" t="s">
        <v>4807</v>
      </c>
      <c r="Q166" s="166">
        <v>41516</v>
      </c>
      <c r="R166" s="308">
        <v>1.3</v>
      </c>
      <c r="S166" s="1">
        <v>90</v>
      </c>
      <c r="T166" s="1" t="s">
        <v>4561</v>
      </c>
      <c r="U166" s="1">
        <v>78.5</v>
      </c>
      <c r="V166" s="1">
        <v>8820</v>
      </c>
      <c r="W166" s="1">
        <v>90</v>
      </c>
      <c r="X166" s="1" t="s">
        <v>2584</v>
      </c>
      <c r="Y166" s="1">
        <v>78.5</v>
      </c>
      <c r="Z166" s="1" t="s">
        <v>4561</v>
      </c>
      <c r="AA166" s="183">
        <f t="shared" si="26"/>
        <v>32.668602352941178</v>
      </c>
      <c r="AB166" s="183">
        <f t="shared" si="27"/>
        <v>76.873400099999998</v>
      </c>
      <c r="AC166" s="183">
        <f t="shared" si="28"/>
        <v>1.7808925588235296</v>
      </c>
      <c r="AD166" s="183">
        <f t="shared" si="29"/>
        <v>1.9157339390000001</v>
      </c>
      <c r="AE166" s="183">
        <f t="shared" si="30"/>
        <v>1348.5</v>
      </c>
    </row>
    <row r="167" spans="1:31" x14ac:dyDescent="0.2">
      <c r="B167" s="133">
        <v>44</v>
      </c>
      <c r="C167" s="136" t="s">
        <v>3842</v>
      </c>
      <c r="D167" s="136" t="s">
        <v>3704</v>
      </c>
      <c r="E167" s="136"/>
      <c r="F167" s="133">
        <v>136900</v>
      </c>
      <c r="G167" s="136" t="s">
        <v>1192</v>
      </c>
      <c r="H167" s="133">
        <v>127</v>
      </c>
      <c r="I167" s="133">
        <v>1</v>
      </c>
      <c r="J167" s="133">
        <v>100</v>
      </c>
      <c r="K167" s="133">
        <v>33</v>
      </c>
      <c r="L167" s="133"/>
      <c r="M167" s="133" t="s">
        <v>1380</v>
      </c>
      <c r="N167" s="136"/>
      <c r="O167" s="133" t="s">
        <v>2722</v>
      </c>
      <c r="P167" s="133" t="s">
        <v>4816</v>
      </c>
      <c r="Q167" s="166">
        <v>41519</v>
      </c>
      <c r="R167" s="1">
        <v>1.3</v>
      </c>
      <c r="S167" s="1">
        <v>90</v>
      </c>
      <c r="T167" s="1" t="s">
        <v>4561</v>
      </c>
      <c r="U167" s="1">
        <v>78.5</v>
      </c>
      <c r="V167" s="1">
        <v>8820</v>
      </c>
      <c r="W167" s="1">
        <v>90</v>
      </c>
      <c r="X167" s="1" t="s">
        <v>2584</v>
      </c>
      <c r="Y167" s="1">
        <v>78.5</v>
      </c>
      <c r="Z167" s="1" t="s">
        <v>4561</v>
      </c>
      <c r="AA167" s="183">
        <f t="shared" ref="AA167:AA173" si="31">(K167*100*J167*I167)/17*16*R167/10000*S167/1000</f>
        <v>3.6338823529411766</v>
      </c>
      <c r="AB167" s="183">
        <f t="shared" ref="AB167:AB173" si="32">V167/36*35*J167*I167*1.108/10000*W167/1000</f>
        <v>8.5509900000000023</v>
      </c>
      <c r="AC167" s="183">
        <f t="shared" ref="AC167:AC173" si="33">(K167*100*J167*I167)/17*R167/10000*U167/1000</f>
        <v>0.1980970588235294</v>
      </c>
      <c r="AD167" s="183">
        <f t="shared" ref="AD167:AD173" si="34">V167/36*J167*I167*1.108/10000*Y167/1000</f>
        <v>0.21309610000000004</v>
      </c>
      <c r="AE167" s="183">
        <f t="shared" ref="AE167:AE173" si="35">J167*I167*1.5</f>
        <v>150</v>
      </c>
    </row>
    <row r="168" spans="1:31" x14ac:dyDescent="0.2">
      <c r="B168" s="133">
        <v>44</v>
      </c>
      <c r="C168" s="136" t="s">
        <v>3842</v>
      </c>
      <c r="D168" s="136" t="s">
        <v>3707</v>
      </c>
      <c r="E168" s="136"/>
      <c r="F168" s="133">
        <v>136900</v>
      </c>
      <c r="G168" s="136" t="s">
        <v>1192</v>
      </c>
      <c r="H168" s="133">
        <v>127</v>
      </c>
      <c r="I168" s="133">
        <v>1</v>
      </c>
      <c r="J168" s="133">
        <v>100</v>
      </c>
      <c r="K168" s="133">
        <v>33</v>
      </c>
      <c r="L168" s="133"/>
      <c r="M168" s="133" t="s">
        <v>1380</v>
      </c>
      <c r="N168" s="136"/>
      <c r="O168" s="133" t="s">
        <v>2722</v>
      </c>
      <c r="P168" s="133" t="s">
        <v>4816</v>
      </c>
      <c r="Q168" s="166">
        <v>41519</v>
      </c>
      <c r="R168" s="1">
        <v>1.3</v>
      </c>
      <c r="S168" s="1">
        <v>90</v>
      </c>
      <c r="T168" s="1" t="s">
        <v>4561</v>
      </c>
      <c r="U168" s="1">
        <v>78.5</v>
      </c>
      <c r="V168" s="1">
        <v>8820</v>
      </c>
      <c r="W168" s="1">
        <v>90</v>
      </c>
      <c r="X168" s="1" t="s">
        <v>2584</v>
      </c>
      <c r="Y168" s="1">
        <v>78.5</v>
      </c>
      <c r="Z168" s="1" t="s">
        <v>4561</v>
      </c>
      <c r="AA168" s="183">
        <f t="shared" si="31"/>
        <v>3.6338823529411766</v>
      </c>
      <c r="AB168" s="183">
        <f t="shared" si="32"/>
        <v>8.5509900000000023</v>
      </c>
      <c r="AC168" s="183">
        <f t="shared" si="33"/>
        <v>0.1980970588235294</v>
      </c>
      <c r="AD168" s="183">
        <f t="shared" si="34"/>
        <v>0.21309610000000004</v>
      </c>
      <c r="AE168" s="183">
        <f t="shared" si="35"/>
        <v>150</v>
      </c>
    </row>
    <row r="169" spans="1:31" x14ac:dyDescent="0.2">
      <c r="B169" s="133">
        <v>44</v>
      </c>
      <c r="C169" s="136" t="s">
        <v>3842</v>
      </c>
      <c r="D169" s="136" t="s">
        <v>1645</v>
      </c>
      <c r="E169" s="136"/>
      <c r="F169" s="133">
        <v>136900</v>
      </c>
      <c r="G169" s="136" t="s">
        <v>1289</v>
      </c>
      <c r="H169" s="133">
        <v>254</v>
      </c>
      <c r="I169" s="133">
        <v>1</v>
      </c>
      <c r="J169" s="133">
        <v>1000</v>
      </c>
      <c r="K169" s="133">
        <v>33</v>
      </c>
      <c r="L169" s="133"/>
      <c r="M169" s="133" t="s">
        <v>1380</v>
      </c>
      <c r="N169" s="136"/>
      <c r="O169" s="133" t="s">
        <v>2722</v>
      </c>
      <c r="P169" s="133" t="s">
        <v>4816</v>
      </c>
      <c r="Q169" s="166">
        <v>41525</v>
      </c>
      <c r="R169" s="1">
        <v>2.65</v>
      </c>
      <c r="S169" s="1">
        <v>90</v>
      </c>
      <c r="T169" s="1" t="s">
        <v>4561</v>
      </c>
      <c r="U169" s="1">
        <v>78.5</v>
      </c>
      <c r="V169" s="1">
        <f>8820*2</f>
        <v>17640</v>
      </c>
      <c r="W169" s="1">
        <v>90</v>
      </c>
      <c r="X169" s="1" t="s">
        <v>2584</v>
      </c>
      <c r="Y169" s="1">
        <v>78.5</v>
      </c>
      <c r="Z169" s="1" t="s">
        <v>4561</v>
      </c>
      <c r="AA169" s="183">
        <f t="shared" si="31"/>
        <v>74.075294117647047</v>
      </c>
      <c r="AB169" s="183">
        <f t="shared" si="32"/>
        <v>171.01979999999998</v>
      </c>
      <c r="AC169" s="183">
        <f t="shared" si="33"/>
        <v>4.0381323529411759</v>
      </c>
      <c r="AD169" s="183">
        <f t="shared" si="34"/>
        <v>4.2619220000000002</v>
      </c>
      <c r="AE169" s="183">
        <f t="shared" si="35"/>
        <v>1500</v>
      </c>
    </row>
    <row r="170" spans="1:31" x14ac:dyDescent="0.2">
      <c r="B170" s="133">
        <v>44</v>
      </c>
      <c r="C170" s="136" t="s">
        <v>3842</v>
      </c>
      <c r="D170" s="136" t="s">
        <v>2447</v>
      </c>
      <c r="E170" s="136"/>
      <c r="F170" s="133">
        <v>136900</v>
      </c>
      <c r="G170" s="136" t="s">
        <v>1192</v>
      </c>
      <c r="H170" s="133">
        <v>127</v>
      </c>
      <c r="I170" s="133">
        <v>1</v>
      </c>
      <c r="J170" s="133">
        <v>900</v>
      </c>
      <c r="K170" s="133">
        <v>33</v>
      </c>
      <c r="L170" s="133"/>
      <c r="M170" s="133" t="s">
        <v>1380</v>
      </c>
      <c r="N170" s="136"/>
      <c r="O170" s="133" t="s">
        <v>2722</v>
      </c>
      <c r="P170" s="133" t="s">
        <v>4816</v>
      </c>
      <c r="Q170" s="166">
        <v>41530</v>
      </c>
      <c r="R170" s="1">
        <v>1.3</v>
      </c>
      <c r="S170" s="1">
        <v>90</v>
      </c>
      <c r="T170" s="1" t="s">
        <v>4561</v>
      </c>
      <c r="U170" s="1">
        <v>78.5</v>
      </c>
      <c r="V170" s="1">
        <v>8820</v>
      </c>
      <c r="W170" s="1">
        <v>90</v>
      </c>
      <c r="X170" s="1" t="s">
        <v>2584</v>
      </c>
      <c r="Y170" s="1">
        <v>78.5</v>
      </c>
      <c r="Z170" s="1" t="s">
        <v>4561</v>
      </c>
      <c r="AA170" s="183">
        <f t="shared" si="31"/>
        <v>32.704941176470591</v>
      </c>
      <c r="AB170" s="183">
        <f t="shared" si="32"/>
        <v>76.958910000000003</v>
      </c>
      <c r="AC170" s="183">
        <f t="shared" si="33"/>
        <v>1.7828735294117646</v>
      </c>
      <c r="AD170" s="183">
        <f t="shared" si="34"/>
        <v>1.9178649000000003</v>
      </c>
      <c r="AE170" s="183">
        <f t="shared" si="35"/>
        <v>1350</v>
      </c>
    </row>
    <row r="171" spans="1:31" ht="13.5" thickBot="1" x14ac:dyDescent="0.25">
      <c r="B171" s="133">
        <v>44</v>
      </c>
      <c r="C171" s="136" t="s">
        <v>3842</v>
      </c>
      <c r="D171" s="136" t="s">
        <v>2449</v>
      </c>
      <c r="E171" s="136"/>
      <c r="F171" s="133">
        <v>136900</v>
      </c>
      <c r="G171" s="136" t="s">
        <v>1192</v>
      </c>
      <c r="H171" s="133">
        <v>127</v>
      </c>
      <c r="I171" s="133">
        <v>1</v>
      </c>
      <c r="J171" s="133">
        <v>900</v>
      </c>
      <c r="K171" s="133">
        <v>33</v>
      </c>
      <c r="L171" s="133"/>
      <c r="M171" s="133" t="s">
        <v>1380</v>
      </c>
      <c r="N171" s="136"/>
      <c r="O171" s="133" t="s">
        <v>2722</v>
      </c>
      <c r="P171" s="133" t="s">
        <v>4816</v>
      </c>
      <c r="Q171" s="166">
        <v>41530</v>
      </c>
      <c r="R171" s="308">
        <v>1.3</v>
      </c>
      <c r="S171" s="1">
        <v>90</v>
      </c>
      <c r="T171" s="1" t="s">
        <v>4561</v>
      </c>
      <c r="U171" s="1">
        <v>78.5</v>
      </c>
      <c r="V171" s="1">
        <v>8820</v>
      </c>
      <c r="W171" s="1">
        <v>90</v>
      </c>
      <c r="X171" s="1" t="s">
        <v>2584</v>
      </c>
      <c r="Y171" s="1">
        <v>78.5</v>
      </c>
      <c r="Z171" s="1" t="s">
        <v>4561</v>
      </c>
      <c r="AA171" s="183">
        <f t="shared" si="31"/>
        <v>32.704941176470591</v>
      </c>
      <c r="AB171" s="183">
        <f t="shared" si="32"/>
        <v>76.958910000000003</v>
      </c>
      <c r="AC171" s="183">
        <f t="shared" si="33"/>
        <v>1.7828735294117646</v>
      </c>
      <c r="AD171" s="183">
        <f t="shared" si="34"/>
        <v>1.9178649000000003</v>
      </c>
      <c r="AE171" s="183">
        <f t="shared" si="35"/>
        <v>1350</v>
      </c>
    </row>
    <row r="172" spans="1:31" x14ac:dyDescent="0.2">
      <c r="B172" s="133">
        <v>44</v>
      </c>
      <c r="C172" s="136" t="s">
        <v>3842</v>
      </c>
      <c r="D172" s="136" t="s">
        <v>2451</v>
      </c>
      <c r="E172" s="136"/>
      <c r="F172" s="133">
        <v>136900</v>
      </c>
      <c r="G172" s="136" t="s">
        <v>1192</v>
      </c>
      <c r="H172" s="133">
        <v>127</v>
      </c>
      <c r="I172" s="133">
        <v>1</v>
      </c>
      <c r="J172" s="133">
        <v>436</v>
      </c>
      <c r="K172" s="133">
        <v>33</v>
      </c>
      <c r="L172" s="133"/>
      <c r="M172" s="133" t="s">
        <v>1380</v>
      </c>
      <c r="N172" s="136"/>
      <c r="O172" s="133" t="s">
        <v>2722</v>
      </c>
      <c r="P172" s="133" t="s">
        <v>4807</v>
      </c>
      <c r="Q172" s="166">
        <v>41557</v>
      </c>
      <c r="R172" s="1">
        <v>1.3</v>
      </c>
      <c r="S172" s="1">
        <v>90</v>
      </c>
      <c r="T172" s="1" t="s">
        <v>4561</v>
      </c>
      <c r="U172" s="1">
        <v>78.5</v>
      </c>
      <c r="V172" s="1">
        <v>8820</v>
      </c>
      <c r="W172" s="1">
        <v>90</v>
      </c>
      <c r="X172" s="1" t="s">
        <v>2584</v>
      </c>
      <c r="Y172" s="1">
        <v>78.5</v>
      </c>
      <c r="Z172" s="1" t="s">
        <v>4561</v>
      </c>
      <c r="AA172" s="183">
        <f t="shared" si="31"/>
        <v>15.843727058823532</v>
      </c>
      <c r="AB172" s="183">
        <f t="shared" si="32"/>
        <v>37.282316400000006</v>
      </c>
      <c r="AC172" s="183">
        <f t="shared" si="33"/>
        <v>0.86370317647058836</v>
      </c>
      <c r="AD172" s="183">
        <f t="shared" si="34"/>
        <v>0.92909899600000012</v>
      </c>
      <c r="AE172" s="183">
        <f t="shared" si="35"/>
        <v>654</v>
      </c>
    </row>
    <row r="173" spans="1:31" ht="13.5" thickBot="1" x14ac:dyDescent="0.25">
      <c r="B173" s="133">
        <v>44</v>
      </c>
      <c r="C173" s="136" t="s">
        <v>3842</v>
      </c>
      <c r="D173" s="136" t="s">
        <v>2453</v>
      </c>
      <c r="E173" s="136"/>
      <c r="F173" s="133">
        <v>136900</v>
      </c>
      <c r="G173" s="136" t="s">
        <v>1192</v>
      </c>
      <c r="H173" s="133">
        <v>127</v>
      </c>
      <c r="I173" s="133">
        <v>1</v>
      </c>
      <c r="J173" s="133">
        <v>436</v>
      </c>
      <c r="K173" s="133">
        <v>33</v>
      </c>
      <c r="L173" s="133"/>
      <c r="M173" s="133" t="s">
        <v>1380</v>
      </c>
      <c r="N173" s="136"/>
      <c r="O173" s="133" t="s">
        <v>2722</v>
      </c>
      <c r="P173" s="133" t="s">
        <v>4807</v>
      </c>
      <c r="Q173" s="166">
        <v>41557</v>
      </c>
      <c r="R173" s="308">
        <v>1.3</v>
      </c>
      <c r="S173" s="1">
        <v>90</v>
      </c>
      <c r="T173" s="1" t="s">
        <v>4561</v>
      </c>
      <c r="U173" s="1">
        <v>78.5</v>
      </c>
      <c r="V173" s="1">
        <v>8820</v>
      </c>
      <c r="W173" s="1">
        <v>90</v>
      </c>
      <c r="X173" s="1" t="s">
        <v>2584</v>
      </c>
      <c r="Y173" s="1">
        <v>78.5</v>
      </c>
      <c r="Z173" s="1" t="s">
        <v>4561</v>
      </c>
      <c r="AA173" s="183">
        <f t="shared" si="31"/>
        <v>15.843727058823532</v>
      </c>
      <c r="AB173" s="183">
        <f t="shared" si="32"/>
        <v>37.282316400000006</v>
      </c>
      <c r="AC173" s="183">
        <f t="shared" si="33"/>
        <v>0.86370317647058836</v>
      </c>
      <c r="AD173" s="183">
        <f t="shared" si="34"/>
        <v>0.92909899600000012</v>
      </c>
      <c r="AE173" s="183">
        <f t="shared" si="35"/>
        <v>654</v>
      </c>
    </row>
    <row r="174" spans="1:31" x14ac:dyDescent="0.2">
      <c r="A174" s="7240" t="s">
        <v>1386</v>
      </c>
      <c r="B174" s="7240"/>
      <c r="C174" s="7240"/>
      <c r="D174" s="7240"/>
      <c r="E174" s="7240"/>
      <c r="F174" s="7240"/>
      <c r="G174" s="7240"/>
      <c r="H174" s="7240"/>
      <c r="I174" s="7240"/>
      <c r="J174" s="7240"/>
      <c r="K174" s="7240"/>
      <c r="L174" s="7240"/>
      <c r="M174" s="7240"/>
      <c r="N174" s="7240"/>
      <c r="O174" s="7240"/>
      <c r="P174" s="7240"/>
      <c r="Q174" s="7241"/>
      <c r="AA174" s="183"/>
      <c r="AB174" s="183"/>
      <c r="AE174" s="183"/>
    </row>
    <row r="175" spans="1:31" x14ac:dyDescent="0.2">
      <c r="B175" s="133">
        <v>44</v>
      </c>
      <c r="C175" s="136" t="s">
        <v>5431</v>
      </c>
      <c r="D175" s="136" t="s">
        <v>1651</v>
      </c>
      <c r="E175" s="136"/>
      <c r="F175" s="133">
        <v>136900</v>
      </c>
      <c r="G175" s="136" t="s">
        <v>1192</v>
      </c>
      <c r="H175" s="133">
        <v>125</v>
      </c>
      <c r="I175" s="133">
        <v>1</v>
      </c>
      <c r="J175" s="133">
        <v>900</v>
      </c>
      <c r="K175" s="133">
        <v>36</v>
      </c>
      <c r="L175" s="133"/>
      <c r="M175" s="133" t="s">
        <v>1380</v>
      </c>
      <c r="N175" s="136"/>
      <c r="O175" s="133" t="s">
        <v>2722</v>
      </c>
      <c r="P175" s="214" t="s">
        <v>3405</v>
      </c>
      <c r="Q175" s="216" t="s">
        <v>3294</v>
      </c>
      <c r="R175" s="1">
        <v>1.3</v>
      </c>
      <c r="S175" s="1">
        <v>90</v>
      </c>
      <c r="T175" s="1" t="s">
        <v>4561</v>
      </c>
      <c r="U175" s="1">
        <v>78.5</v>
      </c>
      <c r="V175" s="1">
        <v>8820</v>
      </c>
      <c r="W175" s="1">
        <v>90</v>
      </c>
      <c r="X175" s="1" t="s">
        <v>2584</v>
      </c>
      <c r="Y175" s="1">
        <v>78.5</v>
      </c>
      <c r="Z175" s="1" t="s">
        <v>4561</v>
      </c>
      <c r="AA175" s="183">
        <f>(K175*100*J175*I175)/17*16*R175/10000*S175/1000</f>
        <v>35.678117647058826</v>
      </c>
      <c r="AB175" s="183">
        <f>V175/36*35*J175*I175*1.108/10000*W175/1000</f>
        <v>76.958910000000003</v>
      </c>
      <c r="AC175" s="183">
        <f>(K175*100*J175*I175)/17*R175/10000*U175/1000</f>
        <v>1.9449529411764706</v>
      </c>
      <c r="AD175" s="183">
        <f>V175/36*J175*I175*1.108/10000*Y175/1000</f>
        <v>1.9178649000000003</v>
      </c>
      <c r="AE175" s="183">
        <f>J175*I175*1.5</f>
        <v>1350</v>
      </c>
    </row>
    <row r="176" spans="1:31" ht="13.5" thickBot="1" x14ac:dyDescent="0.25">
      <c r="B176" s="133">
        <v>44</v>
      </c>
      <c r="C176" s="136" t="s">
        <v>5431</v>
      </c>
      <c r="D176" s="136" t="s">
        <v>1631</v>
      </c>
      <c r="E176" s="136"/>
      <c r="F176" s="133">
        <v>136900</v>
      </c>
      <c r="G176" s="136" t="s">
        <v>1192</v>
      </c>
      <c r="H176" s="133">
        <v>125</v>
      </c>
      <c r="I176" s="133">
        <v>1</v>
      </c>
      <c r="J176" s="133">
        <v>900</v>
      </c>
      <c r="K176" s="133">
        <v>36</v>
      </c>
      <c r="L176" s="133"/>
      <c r="M176" s="133" t="s">
        <v>1380</v>
      </c>
      <c r="N176" s="136"/>
      <c r="O176" s="133" t="s">
        <v>2722</v>
      </c>
      <c r="Q176" s="216" t="s">
        <v>3294</v>
      </c>
      <c r="R176" s="308">
        <v>1.3</v>
      </c>
      <c r="S176" s="1">
        <v>90</v>
      </c>
      <c r="T176" s="1" t="s">
        <v>4561</v>
      </c>
      <c r="U176" s="1">
        <v>78.5</v>
      </c>
      <c r="V176" s="1">
        <v>8820</v>
      </c>
      <c r="W176" s="1">
        <v>90</v>
      </c>
      <c r="X176" s="1" t="s">
        <v>2584</v>
      </c>
      <c r="Y176" s="1">
        <v>78.5</v>
      </c>
      <c r="Z176" s="1" t="s">
        <v>4561</v>
      </c>
      <c r="AA176" s="183">
        <f>(K176*100*J176*I176)/17*16*R176/10000*S176/1000</f>
        <v>35.678117647058826</v>
      </c>
      <c r="AB176" s="183">
        <f>V176/36*35*J176*I176*1.108/10000*W176/1000</f>
        <v>76.958910000000003</v>
      </c>
      <c r="AC176" s="183">
        <f>(K176*100*J176*I176)/17*R176/10000*U176/1000</f>
        <v>1.9449529411764706</v>
      </c>
      <c r="AD176" s="183">
        <f>V176/36*J176*I176*1.108/10000*Y176/1000</f>
        <v>1.9178649000000003</v>
      </c>
      <c r="AE176" s="183">
        <f>J176*I176*1.5</f>
        <v>1350</v>
      </c>
    </row>
    <row r="177" spans="1:31" x14ac:dyDescent="0.2">
      <c r="B177" s="133">
        <v>44</v>
      </c>
      <c r="C177" s="136" t="s">
        <v>5431</v>
      </c>
      <c r="D177" s="136" t="s">
        <v>1651</v>
      </c>
      <c r="E177" s="136"/>
      <c r="F177" s="133">
        <v>136900</v>
      </c>
      <c r="G177" s="136" t="s">
        <v>1192</v>
      </c>
      <c r="H177" s="133">
        <v>125</v>
      </c>
      <c r="I177" s="133">
        <v>1</v>
      </c>
      <c r="J177" s="133">
        <v>903</v>
      </c>
      <c r="K177" s="133">
        <v>36</v>
      </c>
      <c r="L177" s="133"/>
      <c r="M177" s="133" t="s">
        <v>1380</v>
      </c>
      <c r="N177" s="136"/>
      <c r="O177" s="133" t="s">
        <v>2722</v>
      </c>
      <c r="P177" s="133" t="s">
        <v>4807</v>
      </c>
      <c r="Q177" s="166">
        <v>41610</v>
      </c>
    </row>
    <row r="178" spans="1:31" x14ac:dyDescent="0.2">
      <c r="B178" s="133">
        <v>44</v>
      </c>
      <c r="C178" s="136" t="s">
        <v>5431</v>
      </c>
      <c r="D178" s="136" t="s">
        <v>1631</v>
      </c>
      <c r="E178" s="136"/>
      <c r="F178" s="133">
        <v>136900</v>
      </c>
      <c r="G178" s="136" t="s">
        <v>1192</v>
      </c>
      <c r="H178" s="133">
        <v>125</v>
      </c>
      <c r="I178" s="133">
        <v>1</v>
      </c>
      <c r="J178" s="133">
        <v>903</v>
      </c>
      <c r="K178" s="133">
        <v>36</v>
      </c>
      <c r="L178" s="133"/>
      <c r="M178" s="133" t="s">
        <v>1380</v>
      </c>
      <c r="N178" s="136"/>
      <c r="O178" s="133" t="s">
        <v>2722</v>
      </c>
      <c r="P178" s="133" t="s">
        <v>4807</v>
      </c>
      <c r="Q178" s="166">
        <v>41610</v>
      </c>
    </row>
    <row r="179" spans="1:31" x14ac:dyDescent="0.2">
      <c r="B179" s="133">
        <v>44</v>
      </c>
      <c r="C179" s="136" t="s">
        <v>5431</v>
      </c>
      <c r="D179" s="136" t="s">
        <v>1634</v>
      </c>
      <c r="E179" s="136"/>
      <c r="F179" s="133">
        <v>136900</v>
      </c>
      <c r="G179" s="136" t="s">
        <v>1192</v>
      </c>
      <c r="H179" s="133">
        <v>125</v>
      </c>
      <c r="I179" s="133">
        <v>1</v>
      </c>
      <c r="J179" s="133">
        <v>903</v>
      </c>
      <c r="K179" s="133">
        <v>33</v>
      </c>
      <c r="L179" s="133"/>
      <c r="M179" s="133" t="s">
        <v>1380</v>
      </c>
      <c r="N179" s="136"/>
      <c r="O179" s="133" t="s">
        <v>2722</v>
      </c>
      <c r="P179" s="133" t="s">
        <v>663</v>
      </c>
      <c r="Q179" s="166">
        <v>41617</v>
      </c>
    </row>
    <row r="180" spans="1:31" x14ac:dyDescent="0.2">
      <c r="B180" s="133">
        <v>44</v>
      </c>
      <c r="C180" s="136" t="s">
        <v>5431</v>
      </c>
      <c r="D180" s="136" t="s">
        <v>1637</v>
      </c>
      <c r="E180" s="136"/>
      <c r="F180" s="133">
        <v>136900</v>
      </c>
      <c r="G180" s="136" t="s">
        <v>1192</v>
      </c>
      <c r="H180" s="133">
        <v>125</v>
      </c>
      <c r="I180" s="133">
        <v>1</v>
      </c>
      <c r="J180" s="133">
        <v>903</v>
      </c>
      <c r="K180" s="133">
        <v>33</v>
      </c>
      <c r="L180" s="133"/>
      <c r="M180" s="133" t="s">
        <v>1380</v>
      </c>
      <c r="N180" s="136"/>
      <c r="O180" s="133" t="s">
        <v>2722</v>
      </c>
      <c r="P180" s="133" t="s">
        <v>663</v>
      </c>
      <c r="Q180" s="166">
        <v>41617</v>
      </c>
    </row>
    <row r="181" spans="1:31" x14ac:dyDescent="0.2">
      <c r="B181" s="133">
        <v>44</v>
      </c>
      <c r="C181" s="136" t="s">
        <v>5431</v>
      </c>
      <c r="D181" s="136" t="s">
        <v>2726</v>
      </c>
      <c r="E181" s="136"/>
      <c r="F181" s="133">
        <v>136900</v>
      </c>
      <c r="G181" s="136" t="s">
        <v>1192</v>
      </c>
      <c r="H181" s="133">
        <v>125</v>
      </c>
      <c r="I181" s="133">
        <v>1</v>
      </c>
      <c r="J181" s="133">
        <v>902</v>
      </c>
      <c r="K181" s="133">
        <v>33</v>
      </c>
      <c r="L181" s="133"/>
      <c r="M181" s="133" t="s">
        <v>1380</v>
      </c>
      <c r="N181" s="136"/>
      <c r="O181" s="133" t="s">
        <v>2722</v>
      </c>
      <c r="P181" s="133" t="s">
        <v>663</v>
      </c>
      <c r="Q181" s="166">
        <v>41621</v>
      </c>
    </row>
    <row r="182" spans="1:31" x14ac:dyDescent="0.2">
      <c r="B182" s="133">
        <v>44</v>
      </c>
      <c r="C182" s="136" t="s">
        <v>5431</v>
      </c>
      <c r="D182" s="136" t="s">
        <v>2729</v>
      </c>
      <c r="E182" s="136"/>
      <c r="F182" s="133">
        <v>136900</v>
      </c>
      <c r="G182" s="136" t="s">
        <v>1192</v>
      </c>
      <c r="H182" s="133">
        <v>125</v>
      </c>
      <c r="I182" s="133">
        <v>1</v>
      </c>
      <c r="J182" s="133">
        <v>902</v>
      </c>
      <c r="K182" s="133">
        <v>33</v>
      </c>
      <c r="L182" s="133"/>
      <c r="M182" s="133" t="s">
        <v>1380</v>
      </c>
      <c r="N182" s="136"/>
      <c r="O182" s="133" t="s">
        <v>2722</v>
      </c>
      <c r="P182" s="133" t="s">
        <v>663</v>
      </c>
      <c r="Q182" s="166">
        <v>41621</v>
      </c>
    </row>
    <row r="183" spans="1:31" x14ac:dyDescent="0.2">
      <c r="B183" s="133">
        <v>44</v>
      </c>
      <c r="C183" s="136" t="s">
        <v>5431</v>
      </c>
      <c r="D183" s="136" t="s">
        <v>1641</v>
      </c>
      <c r="E183" s="136"/>
      <c r="F183" s="133">
        <v>136900</v>
      </c>
      <c r="G183" s="136" t="s">
        <v>1192</v>
      </c>
      <c r="H183" s="133">
        <v>125</v>
      </c>
      <c r="I183" s="133">
        <v>1</v>
      </c>
      <c r="J183" s="133">
        <v>903</v>
      </c>
      <c r="K183" s="133">
        <v>33</v>
      </c>
      <c r="L183" s="133"/>
      <c r="M183" s="133" t="s">
        <v>1380</v>
      </c>
      <c r="N183" s="136"/>
      <c r="O183" s="133" t="s">
        <v>2722</v>
      </c>
      <c r="P183" s="133" t="s">
        <v>663</v>
      </c>
      <c r="Q183" s="166">
        <v>41628</v>
      </c>
    </row>
    <row r="184" spans="1:31" x14ac:dyDescent="0.2">
      <c r="B184" s="133">
        <v>44</v>
      </c>
      <c r="C184" s="136" t="s">
        <v>5431</v>
      </c>
      <c r="D184" s="136" t="s">
        <v>1642</v>
      </c>
      <c r="E184" s="136"/>
      <c r="F184" s="133">
        <v>136900</v>
      </c>
      <c r="G184" s="136" t="s">
        <v>1192</v>
      </c>
      <c r="H184" s="133">
        <v>125</v>
      </c>
      <c r="I184" s="133">
        <v>1</v>
      </c>
      <c r="J184" s="133">
        <v>903</v>
      </c>
      <c r="K184" s="133">
        <v>33</v>
      </c>
      <c r="L184" s="133"/>
      <c r="M184" s="133" t="s">
        <v>1380</v>
      </c>
      <c r="N184" s="136"/>
      <c r="O184" s="133" t="s">
        <v>2722</v>
      </c>
      <c r="P184" s="133" t="s">
        <v>663</v>
      </c>
      <c r="Q184" s="166">
        <v>41628</v>
      </c>
    </row>
    <row r="185" spans="1:31" x14ac:dyDescent="0.2">
      <c r="B185" s="133">
        <v>44</v>
      </c>
      <c r="C185" s="136" t="s">
        <v>5431</v>
      </c>
      <c r="D185" s="136" t="s">
        <v>3704</v>
      </c>
      <c r="E185" s="136"/>
      <c r="F185" s="133">
        <v>136900</v>
      </c>
      <c r="G185" s="136" t="s">
        <v>1192</v>
      </c>
      <c r="H185" s="133">
        <v>125</v>
      </c>
      <c r="I185" s="133">
        <v>1</v>
      </c>
      <c r="J185" s="133">
        <v>903</v>
      </c>
      <c r="K185" s="133">
        <v>33</v>
      </c>
      <c r="L185" s="133"/>
      <c r="M185" s="133" t="s">
        <v>1380</v>
      </c>
      <c r="N185" s="136"/>
      <c r="O185" s="133" t="s">
        <v>2722</v>
      </c>
      <c r="P185" s="133" t="s">
        <v>4807</v>
      </c>
      <c r="Q185" s="166">
        <v>41652</v>
      </c>
      <c r="R185" s="1">
        <v>1.3</v>
      </c>
      <c r="S185" s="1">
        <v>90</v>
      </c>
      <c r="T185" s="1" t="s">
        <v>4561</v>
      </c>
      <c r="U185" s="1">
        <v>78.5</v>
      </c>
      <c r="V185" s="1">
        <v>8820</v>
      </c>
      <c r="W185" s="1">
        <v>90</v>
      </c>
      <c r="X185" s="1" t="s">
        <v>2584</v>
      </c>
      <c r="Y185" s="1">
        <v>78.5</v>
      </c>
      <c r="Z185" s="1" t="s">
        <v>4561</v>
      </c>
      <c r="AA185" s="183">
        <f>(K185*100*J185*I185)/17*16*R185/10000*S185/1000</f>
        <v>32.813957647058821</v>
      </c>
      <c r="AB185" s="183">
        <f>V185/36*35*J185*I185*1.108/10000*W185/1000</f>
        <v>77.215439700000005</v>
      </c>
      <c r="AC185" s="183">
        <f>(K185*100*J185*I185)/17*R185/10000*U185/1000</f>
        <v>1.7888164411764707</v>
      </c>
      <c r="AD185" s="183">
        <f>V185/36*J185*I185*1.108/10000*Y185/1000</f>
        <v>1.9242577830000003</v>
      </c>
      <c r="AE185" s="183">
        <f>J185*I185*1.5</f>
        <v>1354.5</v>
      </c>
    </row>
    <row r="186" spans="1:31" x14ac:dyDescent="0.2">
      <c r="B186" s="133">
        <v>44</v>
      </c>
      <c r="C186" s="136" t="s">
        <v>5431</v>
      </c>
      <c r="D186" s="136" t="s">
        <v>3707</v>
      </c>
      <c r="E186" s="136"/>
      <c r="F186" s="133">
        <v>136900</v>
      </c>
      <c r="G186" s="136" t="s">
        <v>1192</v>
      </c>
      <c r="H186" s="133">
        <v>125</v>
      </c>
      <c r="I186" s="133">
        <v>1</v>
      </c>
      <c r="J186" s="133">
        <v>903</v>
      </c>
      <c r="K186" s="133">
        <v>33</v>
      </c>
      <c r="L186" s="133"/>
      <c r="M186" s="133" t="s">
        <v>1380</v>
      </c>
      <c r="N186" s="136"/>
      <c r="O186" s="133" t="s">
        <v>2722</v>
      </c>
      <c r="P186" s="133" t="s">
        <v>4807</v>
      </c>
      <c r="Q186" s="166">
        <v>41652</v>
      </c>
      <c r="R186" s="1">
        <v>1.3</v>
      </c>
      <c r="S186" s="1">
        <v>90</v>
      </c>
      <c r="T186" s="1" t="s">
        <v>4561</v>
      </c>
      <c r="U186" s="1">
        <v>78.5</v>
      </c>
      <c r="V186" s="1">
        <v>8820</v>
      </c>
      <c r="W186" s="1">
        <v>90</v>
      </c>
      <c r="X186" s="1" t="s">
        <v>2584</v>
      </c>
      <c r="Y186" s="1">
        <v>78.5</v>
      </c>
      <c r="Z186" s="1" t="s">
        <v>4561</v>
      </c>
      <c r="AA186" s="183">
        <f>(K186*100*J186*I186)/17*16*R186/10000*S186/1000</f>
        <v>32.813957647058821</v>
      </c>
      <c r="AB186" s="183">
        <f>V186/36*35*J186*I186*1.108/10000*W186/1000</f>
        <v>77.215439700000005</v>
      </c>
      <c r="AC186" s="183">
        <f>(K186*100*J186*I186)/17*R186/10000*U186/1000</f>
        <v>1.7888164411764707</v>
      </c>
      <c r="AD186" s="183">
        <f>V186/36*J186*I186*1.108/10000*Y186/1000</f>
        <v>1.9242577830000003</v>
      </c>
      <c r="AE186" s="183">
        <f>J186*I186*1.5</f>
        <v>1354.5</v>
      </c>
    </row>
    <row r="187" spans="1:31" x14ac:dyDescent="0.2">
      <c r="B187" s="133">
        <v>44</v>
      </c>
      <c r="C187" s="136" t="s">
        <v>5431</v>
      </c>
      <c r="D187" s="136" t="s">
        <v>1645</v>
      </c>
      <c r="E187" s="136"/>
      <c r="F187" s="133">
        <v>136900</v>
      </c>
      <c r="G187" s="136" t="s">
        <v>1192</v>
      </c>
      <c r="H187" s="133">
        <v>125</v>
      </c>
      <c r="I187" s="133">
        <v>1</v>
      </c>
      <c r="J187" s="133">
        <v>973</v>
      </c>
      <c r="K187" s="133">
        <v>33</v>
      </c>
      <c r="L187" s="133"/>
      <c r="M187" s="133" t="s">
        <v>1380</v>
      </c>
      <c r="N187" s="136"/>
      <c r="O187" s="133" t="s">
        <v>2722</v>
      </c>
      <c r="P187" s="133" t="s">
        <v>4807</v>
      </c>
      <c r="Q187" s="166">
        <v>41661</v>
      </c>
      <c r="R187" s="1">
        <v>1.3</v>
      </c>
      <c r="S187" s="1">
        <v>90</v>
      </c>
      <c r="T187" s="1" t="s">
        <v>4561</v>
      </c>
      <c r="U187" s="1">
        <v>78.5</v>
      </c>
      <c r="V187" s="1">
        <v>8820</v>
      </c>
      <c r="W187" s="1">
        <v>90</v>
      </c>
      <c r="X187" s="1" t="s">
        <v>2584</v>
      </c>
      <c r="Y187" s="1">
        <v>78.5</v>
      </c>
      <c r="Z187" s="1" t="s">
        <v>4561</v>
      </c>
      <c r="AA187" s="183">
        <f>(K187*100*J187*I187)/17*16*R187/10000*S187/1000</f>
        <v>35.357675294117655</v>
      </c>
      <c r="AB187" s="183">
        <f>V187/36*35*J187*I187*1.108/10000*W187/1000</f>
        <v>83.201132700000002</v>
      </c>
      <c r="AC187" s="183">
        <f>(K187*100*J187*I187)/17*R187/10000*U187/1000</f>
        <v>1.9274843823529413</v>
      </c>
      <c r="AD187" s="183">
        <f>V187/36*J187*I187*1.108/10000*Y187/1000</f>
        <v>2.0734250530000002</v>
      </c>
      <c r="AE187" s="183">
        <f>J187*I187*1.5</f>
        <v>1459.5</v>
      </c>
    </row>
    <row r="188" spans="1:31" ht="13.5" thickBot="1" x14ac:dyDescent="0.25">
      <c r="B188" s="133">
        <v>44</v>
      </c>
      <c r="C188" s="136" t="s">
        <v>5431</v>
      </c>
      <c r="D188" s="136" t="s">
        <v>1650</v>
      </c>
      <c r="E188" s="136"/>
      <c r="F188" s="133">
        <v>136900</v>
      </c>
      <c r="G188" s="136" t="s">
        <v>1192</v>
      </c>
      <c r="H188" s="133">
        <v>125</v>
      </c>
      <c r="I188" s="133">
        <v>1</v>
      </c>
      <c r="J188" s="133">
        <v>973</v>
      </c>
      <c r="K188" s="133">
        <v>33</v>
      </c>
      <c r="L188" s="133"/>
      <c r="M188" s="133" t="s">
        <v>1380</v>
      </c>
      <c r="N188" s="136"/>
      <c r="O188" s="133" t="s">
        <v>2722</v>
      </c>
      <c r="P188" s="133" t="s">
        <v>4807</v>
      </c>
      <c r="Q188" s="166">
        <v>41661</v>
      </c>
      <c r="R188" s="308">
        <v>1.3</v>
      </c>
      <c r="S188" s="1">
        <v>90</v>
      </c>
      <c r="T188" s="1" t="s">
        <v>4561</v>
      </c>
      <c r="U188" s="1">
        <v>78.5</v>
      </c>
      <c r="V188" s="1">
        <v>8820</v>
      </c>
      <c r="W188" s="1">
        <v>90</v>
      </c>
      <c r="X188" s="1" t="s">
        <v>2584</v>
      </c>
      <c r="Y188" s="1">
        <v>78.5</v>
      </c>
      <c r="Z188" s="1" t="s">
        <v>4561</v>
      </c>
      <c r="AA188" s="183">
        <f>(K188*100*J188*I188)/17*16*R188/10000*S188/1000</f>
        <v>35.357675294117655</v>
      </c>
      <c r="AB188" s="183">
        <f>V188/36*35*J188*I188*1.108/10000*W188/1000</f>
        <v>83.201132700000002</v>
      </c>
      <c r="AC188" s="183">
        <f>(K188*100*J188*I188)/17*R188/10000*U188/1000</f>
        <v>1.9274843823529413</v>
      </c>
      <c r="AD188" s="183">
        <f>V188/36*J188*I188*1.108/10000*Y188/1000</f>
        <v>2.0734250530000002</v>
      </c>
      <c r="AE188" s="183">
        <f>J188*I188*1.5</f>
        <v>1459.5</v>
      </c>
    </row>
    <row r="189" spans="1:31" x14ac:dyDescent="0.2">
      <c r="A189" s="7240" t="s">
        <v>1386</v>
      </c>
      <c r="B189" s="7240"/>
      <c r="C189" s="7240"/>
      <c r="D189" s="7240"/>
      <c r="E189" s="7240"/>
      <c r="F189" s="7240"/>
      <c r="G189" s="7240"/>
      <c r="H189" s="7240"/>
      <c r="I189" s="7240"/>
      <c r="J189" s="7240"/>
      <c r="K189" s="7240"/>
      <c r="L189" s="7240"/>
      <c r="M189" s="7240"/>
      <c r="N189" s="7240"/>
      <c r="O189" s="7240"/>
      <c r="P189" s="7240"/>
      <c r="Q189" s="7241"/>
      <c r="AA189" s="183"/>
      <c r="AB189" s="183"/>
      <c r="AE189" s="183"/>
    </row>
    <row r="190" spans="1:31" x14ac:dyDescent="0.2">
      <c r="B190" s="133">
        <v>44</v>
      </c>
      <c r="C190" s="136" t="s">
        <v>5622</v>
      </c>
      <c r="D190" s="136" t="s">
        <v>1651</v>
      </c>
      <c r="E190" s="136"/>
      <c r="F190" s="133">
        <v>136900</v>
      </c>
      <c r="G190" s="136" t="s">
        <v>1192</v>
      </c>
      <c r="H190" s="133">
        <v>125</v>
      </c>
      <c r="I190" s="133">
        <v>1</v>
      </c>
      <c r="J190" s="133">
        <v>903</v>
      </c>
      <c r="K190" s="133">
        <v>33</v>
      </c>
      <c r="L190" s="133"/>
      <c r="M190" s="133" t="s">
        <v>1380</v>
      </c>
      <c r="N190" s="136"/>
      <c r="O190" s="133" t="s">
        <v>2722</v>
      </c>
      <c r="P190" s="133" t="s">
        <v>663</v>
      </c>
      <c r="Q190" s="166">
        <v>41674</v>
      </c>
      <c r="R190" s="1">
        <v>1.3</v>
      </c>
      <c r="S190" s="1">
        <v>90</v>
      </c>
      <c r="T190" s="1" t="s">
        <v>4561</v>
      </c>
      <c r="U190" s="1">
        <v>78.5</v>
      </c>
      <c r="V190" s="1">
        <v>8820</v>
      </c>
      <c r="W190" s="1">
        <v>90</v>
      </c>
      <c r="X190" s="1" t="s">
        <v>2584</v>
      </c>
      <c r="Y190" s="1">
        <v>78.5</v>
      </c>
      <c r="Z190" s="1" t="s">
        <v>4561</v>
      </c>
      <c r="AA190" s="183">
        <f t="shared" ref="AA190:AA195" si="36">(K190*100*J190*I190)/17*16*R190/10000*S190/1000</f>
        <v>32.813957647058821</v>
      </c>
      <c r="AB190" s="183">
        <f t="shared" ref="AB190:AB195" si="37">V190/36*35*J190*I190*1.108/10000*W190/1000</f>
        <v>77.215439700000005</v>
      </c>
      <c r="AC190" s="183">
        <f t="shared" ref="AC190:AC195" si="38">(K190*100*J190*I190)/17*R190/10000*U190/1000</f>
        <v>1.7888164411764707</v>
      </c>
      <c r="AD190" s="183">
        <f t="shared" ref="AD190:AD195" si="39">V190/36*J190*I190*1.108/10000*Y190/1000</f>
        <v>1.9242577830000003</v>
      </c>
      <c r="AE190" s="183">
        <f t="shared" ref="AE190:AE195" si="40">J190*I190*1.5</f>
        <v>1354.5</v>
      </c>
    </row>
    <row r="191" spans="1:31" x14ac:dyDescent="0.2">
      <c r="B191" s="133">
        <v>44</v>
      </c>
      <c r="C191" s="136" t="s">
        <v>5622</v>
      </c>
      <c r="D191" s="136" t="s">
        <v>1631</v>
      </c>
      <c r="E191" s="136"/>
      <c r="F191" s="133">
        <v>136900</v>
      </c>
      <c r="G191" s="136" t="s">
        <v>1192</v>
      </c>
      <c r="H191" s="133">
        <v>125</v>
      </c>
      <c r="I191" s="133">
        <v>1</v>
      </c>
      <c r="J191" s="133">
        <v>903</v>
      </c>
      <c r="K191" s="133">
        <v>33</v>
      </c>
      <c r="L191" s="133"/>
      <c r="M191" s="133" t="s">
        <v>1380</v>
      </c>
      <c r="N191" s="136"/>
      <c r="O191" s="133" t="s">
        <v>2722</v>
      </c>
      <c r="P191" s="133" t="s">
        <v>663</v>
      </c>
      <c r="Q191" s="166">
        <v>41674</v>
      </c>
      <c r="R191" s="1">
        <v>1.3</v>
      </c>
      <c r="S191" s="1">
        <v>90</v>
      </c>
      <c r="T191" s="1" t="s">
        <v>4561</v>
      </c>
      <c r="U191" s="1">
        <v>78.5</v>
      </c>
      <c r="V191" s="1">
        <v>8820</v>
      </c>
      <c r="W191" s="1">
        <v>90</v>
      </c>
      <c r="X191" s="1" t="s">
        <v>2584</v>
      </c>
      <c r="Y191" s="1">
        <v>78.5</v>
      </c>
      <c r="Z191" s="1" t="s">
        <v>4561</v>
      </c>
      <c r="AA191" s="183">
        <f t="shared" si="36"/>
        <v>32.813957647058821</v>
      </c>
      <c r="AB191" s="183">
        <f t="shared" si="37"/>
        <v>77.215439700000005</v>
      </c>
      <c r="AC191" s="183">
        <f t="shared" si="38"/>
        <v>1.7888164411764707</v>
      </c>
      <c r="AD191" s="183">
        <f t="shared" si="39"/>
        <v>1.9242577830000003</v>
      </c>
      <c r="AE191" s="183">
        <f t="shared" si="40"/>
        <v>1354.5</v>
      </c>
    </row>
    <row r="192" spans="1:31" x14ac:dyDescent="0.2">
      <c r="A192" s="133"/>
      <c r="B192" s="133">
        <v>44</v>
      </c>
      <c r="C192" s="136" t="s">
        <v>5622</v>
      </c>
      <c r="D192" s="136" t="s">
        <v>1634</v>
      </c>
      <c r="E192" s="136"/>
      <c r="F192" s="133">
        <v>136900</v>
      </c>
      <c r="G192" s="136" t="s">
        <v>1192</v>
      </c>
      <c r="H192" s="133">
        <v>125</v>
      </c>
      <c r="I192" s="133">
        <v>1</v>
      </c>
      <c r="J192" s="133">
        <v>902</v>
      </c>
      <c r="K192" s="133">
        <v>33</v>
      </c>
      <c r="L192" s="133"/>
      <c r="M192" s="133" t="s">
        <v>1380</v>
      </c>
      <c r="N192" s="136"/>
      <c r="O192" s="133" t="s">
        <v>2722</v>
      </c>
      <c r="P192" s="133" t="s">
        <v>4816</v>
      </c>
      <c r="Q192" s="166">
        <v>41682</v>
      </c>
      <c r="R192" s="1">
        <v>1.3</v>
      </c>
      <c r="S192" s="1">
        <v>90</v>
      </c>
      <c r="T192" s="1" t="s">
        <v>4561</v>
      </c>
      <c r="U192" s="1">
        <v>78.5</v>
      </c>
      <c r="V192" s="1">
        <v>8820</v>
      </c>
      <c r="W192" s="1">
        <v>90</v>
      </c>
      <c r="X192" s="1" t="s">
        <v>2584</v>
      </c>
      <c r="Y192" s="1">
        <v>78.5</v>
      </c>
      <c r="Z192" s="1" t="s">
        <v>4561</v>
      </c>
      <c r="AA192" s="183">
        <f t="shared" si="36"/>
        <v>32.777618823529409</v>
      </c>
      <c r="AB192" s="183">
        <f t="shared" si="37"/>
        <v>77.129929800000014</v>
      </c>
      <c r="AC192" s="183">
        <f t="shared" si="38"/>
        <v>1.7868354705882354</v>
      </c>
      <c r="AD192" s="183">
        <f t="shared" si="39"/>
        <v>1.9221268219999998</v>
      </c>
      <c r="AE192" s="183">
        <f t="shared" si="40"/>
        <v>1353</v>
      </c>
    </row>
    <row r="193" spans="1:31" x14ac:dyDescent="0.2">
      <c r="A193" s="133"/>
      <c r="B193" s="133">
        <v>44</v>
      </c>
      <c r="C193" s="136" t="s">
        <v>5622</v>
      </c>
      <c r="D193" s="136" t="s">
        <v>1637</v>
      </c>
      <c r="E193" s="136"/>
      <c r="F193" s="133">
        <v>136900</v>
      </c>
      <c r="G193" s="136" t="s">
        <v>1192</v>
      </c>
      <c r="H193" s="133">
        <v>125</v>
      </c>
      <c r="I193" s="133">
        <v>1</v>
      </c>
      <c r="J193" s="133">
        <v>902</v>
      </c>
      <c r="K193" s="133">
        <v>33</v>
      </c>
      <c r="L193" s="133"/>
      <c r="M193" s="133" t="s">
        <v>1380</v>
      </c>
      <c r="N193" s="136"/>
      <c r="O193" s="133" t="s">
        <v>2722</v>
      </c>
      <c r="P193" s="133" t="s">
        <v>4816</v>
      </c>
      <c r="Q193" s="166">
        <v>41682</v>
      </c>
      <c r="R193" s="1">
        <v>1.3</v>
      </c>
      <c r="S193" s="1">
        <v>90</v>
      </c>
      <c r="T193" s="1" t="s">
        <v>4561</v>
      </c>
      <c r="U193" s="1">
        <v>78.5</v>
      </c>
      <c r="V193" s="1">
        <v>8820</v>
      </c>
      <c r="W193" s="1">
        <v>90</v>
      </c>
      <c r="X193" s="1" t="s">
        <v>2584</v>
      </c>
      <c r="Y193" s="1">
        <v>78.5</v>
      </c>
      <c r="Z193" s="1" t="s">
        <v>4561</v>
      </c>
      <c r="AA193" s="183">
        <f t="shared" si="36"/>
        <v>32.777618823529409</v>
      </c>
      <c r="AB193" s="183">
        <f t="shared" si="37"/>
        <v>77.129929800000014</v>
      </c>
      <c r="AC193" s="183">
        <f t="shared" si="38"/>
        <v>1.7868354705882354</v>
      </c>
      <c r="AD193" s="183">
        <f t="shared" si="39"/>
        <v>1.9221268219999998</v>
      </c>
      <c r="AE193" s="183">
        <f t="shared" si="40"/>
        <v>1353</v>
      </c>
    </row>
    <row r="194" spans="1:31" x14ac:dyDescent="0.2">
      <c r="B194" s="133">
        <v>44</v>
      </c>
      <c r="C194" s="136" t="s">
        <v>5622</v>
      </c>
      <c r="D194" s="136" t="s">
        <v>2726</v>
      </c>
      <c r="E194" s="136"/>
      <c r="F194" s="133">
        <v>136900</v>
      </c>
      <c r="G194" s="136" t="s">
        <v>1192</v>
      </c>
      <c r="H194" s="133">
        <v>125</v>
      </c>
      <c r="I194" s="133">
        <v>1</v>
      </c>
      <c r="J194" s="133">
        <v>902</v>
      </c>
      <c r="K194" s="133">
        <v>33</v>
      </c>
      <c r="L194" s="133"/>
      <c r="M194" s="133" t="s">
        <v>1380</v>
      </c>
      <c r="N194" s="136"/>
      <c r="O194" s="133" t="s">
        <v>2722</v>
      </c>
      <c r="P194" s="133" t="s">
        <v>4816</v>
      </c>
      <c r="Q194" s="166">
        <v>41691</v>
      </c>
      <c r="R194" s="1">
        <v>1.3</v>
      </c>
      <c r="S194" s="1">
        <v>90</v>
      </c>
      <c r="T194" s="1" t="s">
        <v>4561</v>
      </c>
      <c r="U194" s="1">
        <v>78.5</v>
      </c>
      <c r="V194" s="1">
        <v>8820</v>
      </c>
      <c r="W194" s="1">
        <v>90</v>
      </c>
      <c r="X194" s="1" t="s">
        <v>2584</v>
      </c>
      <c r="Y194" s="1">
        <v>78.5</v>
      </c>
      <c r="Z194" s="1" t="s">
        <v>4561</v>
      </c>
      <c r="AA194" s="183">
        <f t="shared" si="36"/>
        <v>32.777618823529409</v>
      </c>
      <c r="AB194" s="183">
        <f t="shared" si="37"/>
        <v>77.129929800000014</v>
      </c>
      <c r="AC194" s="183">
        <f t="shared" si="38"/>
        <v>1.7868354705882354</v>
      </c>
      <c r="AD194" s="183">
        <f t="shared" si="39"/>
        <v>1.9221268219999998</v>
      </c>
      <c r="AE194" s="183">
        <f t="shared" si="40"/>
        <v>1353</v>
      </c>
    </row>
    <row r="195" spans="1:31" ht="13.5" thickBot="1" x14ac:dyDescent="0.25">
      <c r="B195" s="133">
        <v>44</v>
      </c>
      <c r="C195" s="136" t="s">
        <v>5622</v>
      </c>
      <c r="D195" s="136" t="s">
        <v>2729</v>
      </c>
      <c r="E195" s="136"/>
      <c r="F195" s="133">
        <v>136900</v>
      </c>
      <c r="G195" s="136" t="s">
        <v>1192</v>
      </c>
      <c r="H195" s="133">
        <v>125</v>
      </c>
      <c r="I195" s="133">
        <v>1</v>
      </c>
      <c r="J195" s="133">
        <v>902</v>
      </c>
      <c r="K195" s="133">
        <v>33</v>
      </c>
      <c r="L195" s="133"/>
      <c r="M195" s="133" t="s">
        <v>1380</v>
      </c>
      <c r="N195" s="136"/>
      <c r="O195" s="133" t="s">
        <v>2722</v>
      </c>
      <c r="P195" s="133" t="s">
        <v>4816</v>
      </c>
      <c r="Q195" s="166">
        <v>41691</v>
      </c>
      <c r="R195" s="308">
        <v>1.3</v>
      </c>
      <c r="S195" s="1">
        <v>90</v>
      </c>
      <c r="T195" s="1" t="s">
        <v>4561</v>
      </c>
      <c r="U195" s="1">
        <v>78.5</v>
      </c>
      <c r="V195" s="1">
        <v>8820</v>
      </c>
      <c r="W195" s="1">
        <v>90</v>
      </c>
      <c r="X195" s="1" t="s">
        <v>2584</v>
      </c>
      <c r="Y195" s="1">
        <v>78.5</v>
      </c>
      <c r="Z195" s="1" t="s">
        <v>4561</v>
      </c>
      <c r="AA195" s="183">
        <f t="shared" si="36"/>
        <v>32.777618823529409</v>
      </c>
      <c r="AB195" s="183">
        <f t="shared" si="37"/>
        <v>77.129929800000014</v>
      </c>
      <c r="AC195" s="183">
        <f t="shared" si="38"/>
        <v>1.7868354705882354</v>
      </c>
      <c r="AD195" s="183">
        <f t="shared" si="39"/>
        <v>1.9221268219999998</v>
      </c>
      <c r="AE195" s="183">
        <f t="shared" si="40"/>
        <v>1353</v>
      </c>
    </row>
    <row r="196" spans="1:31" x14ac:dyDescent="0.2">
      <c r="B196" s="133">
        <v>44</v>
      </c>
      <c r="C196" s="136" t="s">
        <v>5622</v>
      </c>
      <c r="D196" s="136" t="s">
        <v>1641</v>
      </c>
      <c r="E196" s="136"/>
      <c r="F196" s="133">
        <v>136900</v>
      </c>
      <c r="G196" s="136" t="s">
        <v>1192</v>
      </c>
      <c r="H196" s="133">
        <v>125</v>
      </c>
      <c r="I196" s="133">
        <v>1</v>
      </c>
      <c r="J196" s="133">
        <v>902</v>
      </c>
      <c r="K196" s="133">
        <v>33</v>
      </c>
      <c r="L196" s="133"/>
      <c r="M196" s="133" t="s">
        <v>1380</v>
      </c>
      <c r="N196" s="136"/>
      <c r="O196" s="133" t="s">
        <v>2722</v>
      </c>
      <c r="P196" s="133" t="s">
        <v>4816</v>
      </c>
      <c r="Q196" s="166">
        <v>41701</v>
      </c>
      <c r="R196" s="1">
        <v>1.3</v>
      </c>
      <c r="S196" s="1">
        <v>90</v>
      </c>
      <c r="T196" s="1" t="s">
        <v>4561</v>
      </c>
      <c r="U196" s="1">
        <v>78.5</v>
      </c>
      <c r="V196" s="1">
        <v>8820</v>
      </c>
      <c r="W196" s="1">
        <v>90</v>
      </c>
      <c r="X196" s="1" t="s">
        <v>2584</v>
      </c>
      <c r="Y196" s="1">
        <v>78.5</v>
      </c>
      <c r="Z196" s="1" t="s">
        <v>4561</v>
      </c>
      <c r="AA196" s="183">
        <f t="shared" ref="AA196:AA202" si="41">(K196*100*J196*I196)/17*16*R196/10000*S196/1000</f>
        <v>32.777618823529409</v>
      </c>
      <c r="AB196" s="183">
        <f t="shared" ref="AB196:AB202" si="42">V196/36*35*J196*I196*1.108/10000*W196/1000</f>
        <v>77.129929800000014</v>
      </c>
      <c r="AC196" s="183">
        <f t="shared" ref="AC196:AC202" si="43">(K196*100*J196*I196)/17*R196/10000*U196/1000</f>
        <v>1.7868354705882354</v>
      </c>
      <c r="AD196" s="183">
        <f t="shared" ref="AD196:AD202" si="44">V196/36*J196*I196*1.108/10000*Y196/1000</f>
        <v>1.9221268219999998</v>
      </c>
      <c r="AE196" s="183">
        <f t="shared" ref="AE196:AE202" si="45">J196*I196*G196/100</f>
        <v>1082.4000000000001</v>
      </c>
    </row>
    <row r="197" spans="1:31" x14ac:dyDescent="0.2">
      <c r="B197" s="133">
        <v>44</v>
      </c>
      <c r="C197" s="136" t="s">
        <v>5622</v>
      </c>
      <c r="D197" s="136" t="s">
        <v>1642</v>
      </c>
      <c r="E197" s="136"/>
      <c r="F197" s="133">
        <v>136900</v>
      </c>
      <c r="G197" s="136" t="s">
        <v>1192</v>
      </c>
      <c r="H197" s="133">
        <v>125</v>
      </c>
      <c r="I197" s="133">
        <v>1</v>
      </c>
      <c r="J197" s="133">
        <v>902</v>
      </c>
      <c r="K197" s="133">
        <v>33</v>
      </c>
      <c r="L197" s="133"/>
      <c r="M197" s="133" t="s">
        <v>1380</v>
      </c>
      <c r="N197" s="136"/>
      <c r="O197" s="133" t="s">
        <v>2722</v>
      </c>
      <c r="P197" s="133" t="s">
        <v>4816</v>
      </c>
      <c r="Q197" s="166">
        <v>41701</v>
      </c>
      <c r="R197" s="1">
        <v>1.3</v>
      </c>
      <c r="S197" s="1">
        <v>90</v>
      </c>
      <c r="T197" s="1" t="s">
        <v>4561</v>
      </c>
      <c r="U197" s="1">
        <v>78.5</v>
      </c>
      <c r="V197" s="1">
        <v>8820</v>
      </c>
      <c r="W197" s="1">
        <v>90</v>
      </c>
      <c r="X197" s="1" t="s">
        <v>2584</v>
      </c>
      <c r="Y197" s="1">
        <v>78.5</v>
      </c>
      <c r="Z197" s="1" t="s">
        <v>4561</v>
      </c>
      <c r="AA197" s="183">
        <f t="shared" si="41"/>
        <v>32.777618823529409</v>
      </c>
      <c r="AB197" s="183">
        <f t="shared" si="42"/>
        <v>77.129929800000014</v>
      </c>
      <c r="AC197" s="183">
        <f t="shared" si="43"/>
        <v>1.7868354705882354</v>
      </c>
      <c r="AD197" s="183">
        <f t="shared" si="44"/>
        <v>1.9221268219999998</v>
      </c>
      <c r="AE197" s="183">
        <f t="shared" si="45"/>
        <v>1082.4000000000001</v>
      </c>
    </row>
    <row r="198" spans="1:31" x14ac:dyDescent="0.2">
      <c r="B198" s="133">
        <v>44</v>
      </c>
      <c r="C198" s="136" t="s">
        <v>5622</v>
      </c>
      <c r="D198" s="136" t="s">
        <v>3704</v>
      </c>
      <c r="E198" s="136"/>
      <c r="F198" s="133">
        <v>136900</v>
      </c>
      <c r="G198" s="136" t="s">
        <v>1192</v>
      </c>
      <c r="H198" s="133">
        <v>125</v>
      </c>
      <c r="I198" s="133">
        <v>1</v>
      </c>
      <c r="J198" s="133">
        <v>602</v>
      </c>
      <c r="K198" s="133">
        <v>33</v>
      </c>
      <c r="L198" s="133"/>
      <c r="M198" s="133" t="s">
        <v>1380</v>
      </c>
      <c r="N198" s="136"/>
      <c r="O198" s="133" t="s">
        <v>2722</v>
      </c>
      <c r="P198" s="133" t="s">
        <v>4807</v>
      </c>
      <c r="Q198" s="166">
        <v>41704</v>
      </c>
      <c r="R198" s="1">
        <v>1.3</v>
      </c>
      <c r="S198" s="1">
        <v>90</v>
      </c>
      <c r="T198" s="1" t="s">
        <v>4561</v>
      </c>
      <c r="U198" s="1">
        <v>78.5</v>
      </c>
      <c r="V198" s="1">
        <v>8820</v>
      </c>
      <c r="W198" s="1">
        <v>90</v>
      </c>
      <c r="X198" s="1" t="s">
        <v>2584</v>
      </c>
      <c r="Y198" s="1">
        <v>78.5</v>
      </c>
      <c r="Z198" s="1" t="s">
        <v>4561</v>
      </c>
      <c r="AA198" s="183">
        <f t="shared" si="41"/>
        <v>21.875971764705881</v>
      </c>
      <c r="AB198" s="183">
        <f t="shared" si="42"/>
        <v>51.476959800000003</v>
      </c>
      <c r="AC198" s="183">
        <f t="shared" si="43"/>
        <v>1.192544294117647</v>
      </c>
      <c r="AD198" s="183">
        <f t="shared" si="44"/>
        <v>1.282838522</v>
      </c>
      <c r="AE198" s="183">
        <f t="shared" si="45"/>
        <v>722.4</v>
      </c>
    </row>
    <row r="199" spans="1:31" x14ac:dyDescent="0.2">
      <c r="B199" s="133">
        <v>44</v>
      </c>
      <c r="C199" s="136" t="s">
        <v>5622</v>
      </c>
      <c r="D199" s="136" t="s">
        <v>3707</v>
      </c>
      <c r="E199" s="136"/>
      <c r="F199" s="133">
        <v>136900</v>
      </c>
      <c r="G199" s="136" t="s">
        <v>1192</v>
      </c>
      <c r="H199" s="133">
        <v>125</v>
      </c>
      <c r="I199" s="133">
        <v>1</v>
      </c>
      <c r="J199" s="133">
        <v>602</v>
      </c>
      <c r="K199" s="133">
        <v>33</v>
      </c>
      <c r="L199" s="133"/>
      <c r="M199" s="133" t="s">
        <v>1380</v>
      </c>
      <c r="N199" s="136"/>
      <c r="O199" s="133" t="s">
        <v>2722</v>
      </c>
      <c r="P199" s="133" t="s">
        <v>4807</v>
      </c>
      <c r="Q199" s="166">
        <v>41704</v>
      </c>
      <c r="R199" s="1">
        <v>1.3</v>
      </c>
      <c r="S199" s="1">
        <v>90</v>
      </c>
      <c r="T199" s="1" t="s">
        <v>4561</v>
      </c>
      <c r="U199" s="1">
        <v>78.5</v>
      </c>
      <c r="V199" s="1">
        <v>8820</v>
      </c>
      <c r="W199" s="1">
        <v>90</v>
      </c>
      <c r="X199" s="1" t="s">
        <v>2584</v>
      </c>
      <c r="Y199" s="1">
        <v>78.5</v>
      </c>
      <c r="Z199" s="1" t="s">
        <v>4561</v>
      </c>
      <c r="AA199" s="183">
        <f t="shared" si="41"/>
        <v>21.875971764705881</v>
      </c>
      <c r="AB199" s="183">
        <f t="shared" si="42"/>
        <v>51.476959800000003</v>
      </c>
      <c r="AC199" s="183">
        <f t="shared" si="43"/>
        <v>1.192544294117647</v>
      </c>
      <c r="AD199" s="183">
        <f t="shared" si="44"/>
        <v>1.282838522</v>
      </c>
      <c r="AE199" s="183">
        <f t="shared" si="45"/>
        <v>722.4</v>
      </c>
    </row>
    <row r="200" spans="1:31" x14ac:dyDescent="0.2">
      <c r="A200" s="133" t="s">
        <v>5755</v>
      </c>
      <c r="B200" s="133">
        <v>44</v>
      </c>
      <c r="C200" s="136" t="s">
        <v>5622</v>
      </c>
      <c r="D200" s="136" t="s">
        <v>1645</v>
      </c>
      <c r="E200" s="136" t="s">
        <v>2774</v>
      </c>
      <c r="F200" s="133">
        <v>136950</v>
      </c>
      <c r="G200" s="136" t="s">
        <v>1289</v>
      </c>
      <c r="H200" s="133">
        <v>245</v>
      </c>
      <c r="I200" s="133">
        <v>1</v>
      </c>
      <c r="J200" s="133">
        <v>809</v>
      </c>
      <c r="K200" s="133">
        <v>33</v>
      </c>
      <c r="L200" s="133">
        <v>1100</v>
      </c>
      <c r="M200" s="133" t="s">
        <v>2771</v>
      </c>
      <c r="N200" s="136" t="s">
        <v>599</v>
      </c>
      <c r="O200" s="133" t="s">
        <v>5756</v>
      </c>
      <c r="P200" s="133" t="s">
        <v>4807</v>
      </c>
      <c r="Q200" s="166">
        <v>41712</v>
      </c>
      <c r="R200" s="1">
        <v>1.3</v>
      </c>
      <c r="S200" s="1">
        <v>90</v>
      </c>
      <c r="T200" s="1" t="s">
        <v>4561</v>
      </c>
      <c r="U200" s="1">
        <v>78.5</v>
      </c>
      <c r="V200" s="1">
        <v>8820</v>
      </c>
      <c r="W200" s="1">
        <v>90</v>
      </c>
      <c r="X200" s="1" t="s">
        <v>2584</v>
      </c>
      <c r="Y200" s="1">
        <v>78.5</v>
      </c>
      <c r="Z200" s="1" t="s">
        <v>4561</v>
      </c>
      <c r="AA200" s="183">
        <f t="shared" si="41"/>
        <v>29.398108235294117</v>
      </c>
      <c r="AB200" s="183">
        <f t="shared" si="42"/>
        <v>69.177509100000009</v>
      </c>
      <c r="AC200" s="183">
        <f t="shared" si="43"/>
        <v>1.6026052058823528</v>
      </c>
      <c r="AD200" s="183">
        <f t="shared" si="44"/>
        <v>1.7239474490000002</v>
      </c>
      <c r="AE200" s="183">
        <f t="shared" si="45"/>
        <v>1941.6</v>
      </c>
    </row>
    <row r="201" spans="1:31" x14ac:dyDescent="0.2">
      <c r="A201" s="7240" t="s">
        <v>1386</v>
      </c>
      <c r="B201" s="7240"/>
      <c r="C201" s="7240"/>
      <c r="D201" s="7240"/>
      <c r="E201" s="7240"/>
      <c r="F201" s="7240"/>
      <c r="G201" s="7240"/>
      <c r="H201" s="7240"/>
      <c r="I201" s="7240"/>
      <c r="J201" s="7240"/>
      <c r="K201" s="7240"/>
      <c r="L201" s="7240"/>
      <c r="M201" s="7240"/>
      <c r="N201" s="7240"/>
      <c r="O201" s="7240"/>
      <c r="P201" s="7240"/>
      <c r="Q201" s="7241"/>
      <c r="AA201" s="183"/>
      <c r="AB201" s="183"/>
      <c r="AE201" s="183"/>
    </row>
    <row r="202" spans="1:31" ht="13.5" thickBot="1" x14ac:dyDescent="0.25">
      <c r="A202" s="133" t="s">
        <v>5755</v>
      </c>
      <c r="B202" s="133">
        <v>44</v>
      </c>
      <c r="C202" s="136" t="s">
        <v>5785</v>
      </c>
      <c r="D202" s="136" t="s">
        <v>1651</v>
      </c>
      <c r="E202" s="136"/>
      <c r="F202" s="133">
        <v>136900</v>
      </c>
      <c r="G202" s="136" t="s">
        <v>1289</v>
      </c>
      <c r="H202" s="133">
        <v>245</v>
      </c>
      <c r="I202" s="133">
        <v>1</v>
      </c>
      <c r="J202" s="133">
        <v>358</v>
      </c>
      <c r="K202" s="133">
        <v>33</v>
      </c>
      <c r="L202" s="133"/>
      <c r="M202" s="133" t="s">
        <v>1380</v>
      </c>
      <c r="N202" s="136"/>
      <c r="O202" s="133" t="s">
        <v>2722</v>
      </c>
      <c r="P202" s="133" t="s">
        <v>4807</v>
      </c>
      <c r="Q202" s="166">
        <v>41718</v>
      </c>
      <c r="R202" s="308">
        <v>1.3</v>
      </c>
      <c r="S202" s="1">
        <v>90</v>
      </c>
      <c r="T202" s="1" t="s">
        <v>4561</v>
      </c>
      <c r="U202" s="1">
        <v>78.5</v>
      </c>
      <c r="V202" s="1">
        <v>8820</v>
      </c>
      <c r="W202" s="1">
        <v>90</v>
      </c>
      <c r="X202" s="1" t="s">
        <v>2584</v>
      </c>
      <c r="Y202" s="1">
        <v>78.5</v>
      </c>
      <c r="Z202" s="1" t="s">
        <v>4561</v>
      </c>
      <c r="AA202" s="183">
        <f t="shared" si="41"/>
        <v>13.009298823529415</v>
      </c>
      <c r="AB202" s="183">
        <f t="shared" si="42"/>
        <v>30.612544199999999</v>
      </c>
      <c r="AC202" s="183">
        <f t="shared" si="43"/>
        <v>0.70918747058823539</v>
      </c>
      <c r="AD202" s="183">
        <f t="shared" si="44"/>
        <v>0.76288403800000004</v>
      </c>
      <c r="AE202" s="183">
        <f t="shared" si="45"/>
        <v>859.2</v>
      </c>
    </row>
    <row r="203" spans="1:31" x14ac:dyDescent="0.2">
      <c r="B203" s="133">
        <v>44</v>
      </c>
      <c r="C203" s="136" t="s">
        <v>5785</v>
      </c>
      <c r="D203" s="136" t="s">
        <v>1634</v>
      </c>
      <c r="E203" s="136"/>
      <c r="F203" s="133">
        <v>136900</v>
      </c>
      <c r="G203" s="136" t="s">
        <v>1289</v>
      </c>
      <c r="H203" s="133">
        <v>245</v>
      </c>
      <c r="I203" s="133">
        <v>1</v>
      </c>
      <c r="J203" s="133">
        <v>1050</v>
      </c>
      <c r="K203" s="133">
        <v>33</v>
      </c>
      <c r="L203" s="133">
        <v>2200</v>
      </c>
      <c r="M203" s="133" t="s">
        <v>1380</v>
      </c>
      <c r="N203" s="136"/>
      <c r="O203" s="133" t="s">
        <v>2722</v>
      </c>
      <c r="P203" s="133" t="s">
        <v>4807</v>
      </c>
      <c r="Q203" s="166">
        <v>41729</v>
      </c>
      <c r="R203" s="1">
        <v>2.6</v>
      </c>
      <c r="S203" s="1">
        <v>90</v>
      </c>
      <c r="T203" s="1" t="s">
        <v>4561</v>
      </c>
      <c r="U203" s="1">
        <v>78.5</v>
      </c>
      <c r="V203" s="1">
        <v>17640</v>
      </c>
      <c r="W203" s="1">
        <v>90</v>
      </c>
      <c r="X203" s="1" t="s">
        <v>2584</v>
      </c>
      <c r="Y203" s="1">
        <v>78.5</v>
      </c>
      <c r="Z203" s="1" t="s">
        <v>4561</v>
      </c>
      <c r="AA203" s="183">
        <f t="shared" ref="AA203:AA209" si="46">(K203*100*J203*I203)/17*16*R203/10000*S203/1000</f>
        <v>76.311529411764695</v>
      </c>
      <c r="AB203" s="183">
        <f t="shared" ref="AB203:AB209" si="47">V203/36*35*J203*I203*1.108/10000*W203/1000</f>
        <v>179.57079000000002</v>
      </c>
      <c r="AC203" s="183">
        <f t="shared" ref="AC203:AC209" si="48">(K203*100*J203*I203)/17*R203/10000*U203/1000</f>
        <v>4.1600382352941176</v>
      </c>
      <c r="AD203" s="183">
        <f t="shared" ref="AD203:AD209" si="49">V203/36*J203*I203*1.108/10000*Y203/1000</f>
        <v>4.4750181000000007</v>
      </c>
      <c r="AE203" s="183">
        <f t="shared" ref="AE203:AE209" si="50">J203*I203*G203/100</f>
        <v>2520</v>
      </c>
    </row>
    <row r="204" spans="1:31" x14ac:dyDescent="0.2">
      <c r="B204" s="133">
        <v>44</v>
      </c>
      <c r="C204" s="136" t="s">
        <v>5785</v>
      </c>
      <c r="D204" s="136" t="s">
        <v>2726</v>
      </c>
      <c r="E204" s="136"/>
      <c r="F204" s="133">
        <v>136900</v>
      </c>
      <c r="G204" s="136" t="s">
        <v>1192</v>
      </c>
      <c r="H204" s="133">
        <v>125</v>
      </c>
      <c r="I204" s="133">
        <v>1</v>
      </c>
      <c r="J204" s="133">
        <v>300</v>
      </c>
      <c r="K204" s="133">
        <v>33</v>
      </c>
      <c r="L204" s="133">
        <v>300</v>
      </c>
      <c r="M204" s="133" t="s">
        <v>1380</v>
      </c>
      <c r="N204" s="136"/>
      <c r="O204" s="133" t="s">
        <v>2722</v>
      </c>
      <c r="P204" s="133" t="s">
        <v>4807</v>
      </c>
      <c r="Q204" s="166">
        <v>41731</v>
      </c>
      <c r="R204" s="1">
        <v>1.3</v>
      </c>
      <c r="S204" s="1">
        <v>90</v>
      </c>
      <c r="T204" s="1" t="s">
        <v>4561</v>
      </c>
      <c r="U204" s="1">
        <v>78.5</v>
      </c>
      <c r="V204" s="1">
        <v>8820</v>
      </c>
      <c r="W204" s="1">
        <v>90</v>
      </c>
      <c r="X204" s="1" t="s">
        <v>2584</v>
      </c>
      <c r="Y204" s="1">
        <v>78.5</v>
      </c>
      <c r="Z204" s="1" t="s">
        <v>4561</v>
      </c>
      <c r="AA204" s="183">
        <f t="shared" si="46"/>
        <v>10.90164705882353</v>
      </c>
      <c r="AB204" s="183">
        <f t="shared" si="47"/>
        <v>25.652970000000003</v>
      </c>
      <c r="AC204" s="183">
        <f t="shared" si="48"/>
        <v>0.59429117647058816</v>
      </c>
      <c r="AD204" s="183">
        <f t="shared" si="49"/>
        <v>0.63928830000000003</v>
      </c>
      <c r="AE204" s="183">
        <f t="shared" si="50"/>
        <v>360</v>
      </c>
    </row>
    <row r="205" spans="1:31" x14ac:dyDescent="0.2">
      <c r="B205" s="133">
        <v>44</v>
      </c>
      <c r="C205" s="136" t="s">
        <v>5785</v>
      </c>
      <c r="D205" s="136" t="s">
        <v>2729</v>
      </c>
      <c r="E205" s="136"/>
      <c r="F205" s="133">
        <v>136900</v>
      </c>
      <c r="G205" s="136" t="s">
        <v>1192</v>
      </c>
      <c r="H205" s="133">
        <v>125</v>
      </c>
      <c r="I205" s="133">
        <v>1</v>
      </c>
      <c r="J205" s="133">
        <v>300</v>
      </c>
      <c r="K205" s="133">
        <v>33</v>
      </c>
      <c r="L205" s="133">
        <v>300</v>
      </c>
      <c r="M205" s="133" t="s">
        <v>1380</v>
      </c>
      <c r="N205" s="136"/>
      <c r="O205" s="133" t="s">
        <v>2722</v>
      </c>
      <c r="P205" s="133" t="s">
        <v>4807</v>
      </c>
      <c r="Q205" s="166">
        <v>41731</v>
      </c>
      <c r="R205" s="1">
        <v>1.3</v>
      </c>
      <c r="S205" s="1">
        <v>90</v>
      </c>
      <c r="T205" s="1" t="s">
        <v>4561</v>
      </c>
      <c r="U205" s="1">
        <v>78.5</v>
      </c>
      <c r="V205" s="1">
        <v>8820</v>
      </c>
      <c r="W205" s="1">
        <v>90</v>
      </c>
      <c r="X205" s="1" t="s">
        <v>2584</v>
      </c>
      <c r="Y205" s="1">
        <v>78.5</v>
      </c>
      <c r="Z205" s="1" t="s">
        <v>4561</v>
      </c>
      <c r="AA205" s="183">
        <f t="shared" si="46"/>
        <v>10.90164705882353</v>
      </c>
      <c r="AB205" s="183">
        <f t="shared" si="47"/>
        <v>25.652970000000003</v>
      </c>
      <c r="AC205" s="183">
        <f t="shared" si="48"/>
        <v>0.59429117647058816</v>
      </c>
      <c r="AD205" s="183">
        <f t="shared" si="49"/>
        <v>0.63928830000000003</v>
      </c>
      <c r="AE205" s="183">
        <f t="shared" si="50"/>
        <v>360</v>
      </c>
    </row>
    <row r="206" spans="1:31" x14ac:dyDescent="0.2">
      <c r="B206" s="133">
        <v>44</v>
      </c>
      <c r="C206" s="136" t="s">
        <v>5785</v>
      </c>
      <c r="D206" s="136" t="s">
        <v>1641</v>
      </c>
      <c r="E206" s="136"/>
      <c r="F206" s="133">
        <v>136900</v>
      </c>
      <c r="G206" s="136" t="s">
        <v>1192</v>
      </c>
      <c r="H206" s="133">
        <v>125</v>
      </c>
      <c r="I206" s="133">
        <v>1</v>
      </c>
      <c r="J206" s="133">
        <v>903</v>
      </c>
      <c r="K206" s="133">
        <v>33</v>
      </c>
      <c r="L206" s="133"/>
      <c r="M206" s="133" t="s">
        <v>1380</v>
      </c>
      <c r="N206" s="136"/>
      <c r="O206" s="133" t="s">
        <v>2722</v>
      </c>
      <c r="P206" s="133" t="s">
        <v>4816</v>
      </c>
      <c r="Q206" s="166">
        <v>41740</v>
      </c>
      <c r="R206" s="1">
        <v>1.3</v>
      </c>
      <c r="S206" s="1">
        <v>90</v>
      </c>
      <c r="T206" s="1" t="s">
        <v>4561</v>
      </c>
      <c r="U206" s="1">
        <v>78.5</v>
      </c>
      <c r="V206" s="1">
        <v>8820</v>
      </c>
      <c r="W206" s="1">
        <v>90</v>
      </c>
      <c r="X206" s="1" t="s">
        <v>2584</v>
      </c>
      <c r="Y206" s="1">
        <v>78.5</v>
      </c>
      <c r="Z206" s="1" t="s">
        <v>4561</v>
      </c>
      <c r="AA206" s="183">
        <f t="shared" si="46"/>
        <v>32.813957647058821</v>
      </c>
      <c r="AB206" s="183">
        <f t="shared" si="47"/>
        <v>77.215439700000005</v>
      </c>
      <c r="AC206" s="183">
        <f t="shared" si="48"/>
        <v>1.7888164411764707</v>
      </c>
      <c r="AD206" s="183">
        <f t="shared" si="49"/>
        <v>1.9242577830000003</v>
      </c>
      <c r="AE206" s="183">
        <f t="shared" si="50"/>
        <v>1083.5999999999999</v>
      </c>
    </row>
    <row r="207" spans="1:31" x14ac:dyDescent="0.2">
      <c r="B207" s="133">
        <v>44</v>
      </c>
      <c r="C207" s="136" t="s">
        <v>5785</v>
      </c>
      <c r="D207" s="136" t="s">
        <v>1642</v>
      </c>
      <c r="E207" s="136"/>
      <c r="F207" s="133">
        <v>136900</v>
      </c>
      <c r="G207" s="136" t="s">
        <v>1192</v>
      </c>
      <c r="H207" s="133">
        <v>125</v>
      </c>
      <c r="I207" s="133">
        <v>1</v>
      </c>
      <c r="J207" s="133">
        <v>903</v>
      </c>
      <c r="K207" s="133">
        <v>33</v>
      </c>
      <c r="L207" s="133"/>
      <c r="M207" s="133" t="s">
        <v>1380</v>
      </c>
      <c r="N207" s="136"/>
      <c r="O207" s="133" t="s">
        <v>2722</v>
      </c>
      <c r="P207" s="133" t="s">
        <v>4816</v>
      </c>
      <c r="Q207" s="166">
        <v>41740</v>
      </c>
      <c r="R207" s="1">
        <v>1.3</v>
      </c>
      <c r="S207" s="1">
        <v>90</v>
      </c>
      <c r="T207" s="1" t="s">
        <v>4561</v>
      </c>
      <c r="U207" s="1">
        <v>78.5</v>
      </c>
      <c r="V207" s="1">
        <v>8820</v>
      </c>
      <c r="W207" s="1">
        <v>90</v>
      </c>
      <c r="X207" s="1" t="s">
        <v>2584</v>
      </c>
      <c r="Y207" s="1">
        <v>78.5</v>
      </c>
      <c r="Z207" s="1" t="s">
        <v>4561</v>
      </c>
      <c r="AA207" s="183">
        <f t="shared" si="46"/>
        <v>32.813957647058821</v>
      </c>
      <c r="AB207" s="183">
        <f t="shared" si="47"/>
        <v>77.215439700000005</v>
      </c>
      <c r="AC207" s="183">
        <f t="shared" si="48"/>
        <v>1.7888164411764707</v>
      </c>
      <c r="AD207" s="183">
        <f t="shared" si="49"/>
        <v>1.9242577830000003</v>
      </c>
      <c r="AE207" s="183">
        <f t="shared" si="50"/>
        <v>1083.5999999999999</v>
      </c>
    </row>
    <row r="208" spans="1:31" x14ac:dyDescent="0.2">
      <c r="B208" s="133">
        <v>44</v>
      </c>
      <c r="C208" s="136" t="s">
        <v>5785</v>
      </c>
      <c r="D208" s="136" t="s">
        <v>3704</v>
      </c>
      <c r="E208" s="136"/>
      <c r="F208" s="133">
        <v>136900</v>
      </c>
      <c r="G208" s="136" t="s">
        <v>1192</v>
      </c>
      <c r="H208" s="133">
        <v>125</v>
      </c>
      <c r="I208" s="133">
        <v>1</v>
      </c>
      <c r="J208" s="133">
        <v>650</v>
      </c>
      <c r="K208" s="133">
        <v>33</v>
      </c>
      <c r="L208" s="133"/>
      <c r="M208" s="133" t="s">
        <v>1380</v>
      </c>
      <c r="N208" s="136"/>
      <c r="O208" s="133" t="s">
        <v>2722</v>
      </c>
      <c r="P208" s="133" t="s">
        <v>4807</v>
      </c>
      <c r="Q208" s="166">
        <v>41751</v>
      </c>
      <c r="R208" s="1">
        <v>1.3</v>
      </c>
      <c r="S208" s="1">
        <v>90</v>
      </c>
      <c r="T208" s="1" t="s">
        <v>4561</v>
      </c>
      <c r="U208" s="1">
        <v>78.5</v>
      </c>
      <c r="V208" s="1">
        <v>8820</v>
      </c>
      <c r="W208" s="1">
        <v>90</v>
      </c>
      <c r="X208" s="1" t="s">
        <v>2584</v>
      </c>
      <c r="Y208" s="1">
        <v>78.5</v>
      </c>
      <c r="Z208" s="1" t="s">
        <v>4561</v>
      </c>
      <c r="AA208" s="183">
        <f t="shared" si="46"/>
        <v>23.620235294117652</v>
      </c>
      <c r="AB208" s="183">
        <f t="shared" si="47"/>
        <v>55.581435000000013</v>
      </c>
      <c r="AC208" s="183">
        <f t="shared" si="48"/>
        <v>1.2876308823529414</v>
      </c>
      <c r="AD208" s="183">
        <f t="shared" si="49"/>
        <v>1.3851246500000003</v>
      </c>
      <c r="AE208" s="183">
        <f t="shared" si="50"/>
        <v>780</v>
      </c>
    </row>
    <row r="209" spans="1:31" ht="13.5" thickBot="1" x14ac:dyDescent="0.25">
      <c r="B209" s="133">
        <v>44</v>
      </c>
      <c r="C209" s="136" t="s">
        <v>5785</v>
      </c>
      <c r="D209" s="136" t="s">
        <v>3707</v>
      </c>
      <c r="E209" s="136"/>
      <c r="F209" s="133">
        <v>136900</v>
      </c>
      <c r="G209" s="136" t="s">
        <v>1192</v>
      </c>
      <c r="H209" s="133">
        <v>125</v>
      </c>
      <c r="I209" s="133">
        <v>1</v>
      </c>
      <c r="J209" s="133">
        <v>650</v>
      </c>
      <c r="K209" s="133">
        <v>33</v>
      </c>
      <c r="L209" s="133"/>
      <c r="M209" s="133" t="s">
        <v>1380</v>
      </c>
      <c r="N209" s="136"/>
      <c r="O209" s="133" t="s">
        <v>2722</v>
      </c>
      <c r="P209" s="133" t="s">
        <v>4807</v>
      </c>
      <c r="Q209" s="166">
        <v>41751</v>
      </c>
      <c r="R209" s="308">
        <v>1.3</v>
      </c>
      <c r="S209" s="1">
        <v>90</v>
      </c>
      <c r="T209" s="1" t="s">
        <v>4561</v>
      </c>
      <c r="U209" s="1">
        <v>78.5</v>
      </c>
      <c r="V209" s="1">
        <v>8820</v>
      </c>
      <c r="W209" s="1">
        <v>90</v>
      </c>
      <c r="X209" s="1" t="s">
        <v>2584</v>
      </c>
      <c r="Y209" s="1">
        <v>78.5</v>
      </c>
      <c r="Z209" s="1" t="s">
        <v>4561</v>
      </c>
      <c r="AA209" s="183">
        <f t="shared" si="46"/>
        <v>23.620235294117652</v>
      </c>
      <c r="AB209" s="183">
        <f t="shared" si="47"/>
        <v>55.581435000000013</v>
      </c>
      <c r="AC209" s="183">
        <f t="shared" si="48"/>
        <v>1.2876308823529414</v>
      </c>
      <c r="AD209" s="183">
        <f t="shared" si="49"/>
        <v>1.3851246500000003</v>
      </c>
      <c r="AE209" s="183">
        <f t="shared" si="50"/>
        <v>780</v>
      </c>
    </row>
    <row r="210" spans="1:31" x14ac:dyDescent="0.2">
      <c r="B210" s="133">
        <v>44</v>
      </c>
      <c r="C210" s="136" t="s">
        <v>5785</v>
      </c>
      <c r="D210" s="136" t="s">
        <v>1645</v>
      </c>
      <c r="E210" s="136"/>
      <c r="F210" s="133">
        <v>136900</v>
      </c>
      <c r="G210" s="136" t="s">
        <v>1192</v>
      </c>
      <c r="H210" s="133">
        <v>125</v>
      </c>
      <c r="I210" s="133">
        <v>1</v>
      </c>
      <c r="J210" s="133">
        <v>530</v>
      </c>
      <c r="K210" s="133">
        <v>33</v>
      </c>
      <c r="L210" s="133"/>
      <c r="M210" s="133" t="s">
        <v>1380</v>
      </c>
      <c r="N210" s="136"/>
      <c r="O210" s="133" t="s">
        <v>2722</v>
      </c>
      <c r="P210" s="133" t="s">
        <v>4807</v>
      </c>
      <c r="Q210" s="166">
        <v>41810</v>
      </c>
      <c r="R210" s="1">
        <v>1.3</v>
      </c>
      <c r="S210" s="1">
        <v>90</v>
      </c>
      <c r="T210" s="1" t="s">
        <v>4561</v>
      </c>
      <c r="U210" s="1">
        <v>78.5</v>
      </c>
      <c r="V210" s="1">
        <v>8820</v>
      </c>
      <c r="W210" s="1">
        <v>90</v>
      </c>
      <c r="X210" s="1" t="s">
        <v>2584</v>
      </c>
      <c r="Y210" s="1">
        <v>78.5</v>
      </c>
      <c r="Z210" s="1" t="s">
        <v>4561</v>
      </c>
      <c r="AA210" s="183">
        <f>(K210*100*J210*I210)/17*16*R210/10000*S210/1000</f>
        <v>19.25957647058824</v>
      </c>
      <c r="AB210" s="183">
        <f>V210/36*35*J210*I210*1.108/10000*W210/1000</f>
        <v>45.320246999999995</v>
      </c>
      <c r="AC210" s="183">
        <f>(K210*100*J210*I210)/17*R210/10000*U210/1000</f>
        <v>1.0499144117647061</v>
      </c>
      <c r="AD210" s="183">
        <f>V210/36*J210*I210*1.108/10000*Y210/1000</f>
        <v>1.1294093300000001</v>
      </c>
      <c r="AE210" s="183">
        <f>J210*I210*G210/100</f>
        <v>636</v>
      </c>
    </row>
    <row r="211" spans="1:31" ht="13.5" thickBot="1" x14ac:dyDescent="0.25">
      <c r="B211" s="133">
        <v>44</v>
      </c>
      <c r="C211" s="136" t="s">
        <v>5785</v>
      </c>
      <c r="D211" s="136" t="s">
        <v>1650</v>
      </c>
      <c r="E211" s="136"/>
      <c r="F211" s="133">
        <v>136900</v>
      </c>
      <c r="G211" s="136" t="s">
        <v>1192</v>
      </c>
      <c r="H211" s="133">
        <v>125</v>
      </c>
      <c r="I211" s="133">
        <v>1</v>
      </c>
      <c r="J211" s="133">
        <v>530</v>
      </c>
      <c r="K211" s="133">
        <v>33</v>
      </c>
      <c r="L211" s="133"/>
      <c r="M211" s="133" t="s">
        <v>1380</v>
      </c>
      <c r="N211" s="136"/>
      <c r="O211" s="133" t="s">
        <v>2722</v>
      </c>
      <c r="P211" s="133" t="s">
        <v>4807</v>
      </c>
      <c r="Q211" s="166">
        <v>41810</v>
      </c>
      <c r="R211" s="308">
        <v>1.3</v>
      </c>
      <c r="S211" s="1">
        <v>90</v>
      </c>
      <c r="T211" s="1" t="s">
        <v>4561</v>
      </c>
      <c r="U211" s="1">
        <v>78.5</v>
      </c>
      <c r="V211" s="1">
        <v>8820</v>
      </c>
      <c r="W211" s="1">
        <v>90</v>
      </c>
      <c r="X211" s="1" t="s">
        <v>2584</v>
      </c>
      <c r="Y211" s="1">
        <v>78.5</v>
      </c>
      <c r="Z211" s="1" t="s">
        <v>4561</v>
      </c>
      <c r="AA211" s="183">
        <f>(K211*100*J211*I211)/17*16*R211/10000*S211/1000</f>
        <v>19.25957647058824</v>
      </c>
      <c r="AB211" s="183">
        <f>V211/36*35*J211*I211*1.108/10000*W211/1000</f>
        <v>45.320246999999995</v>
      </c>
      <c r="AC211" s="183">
        <f>(K211*100*J211*I211)/17*R211/10000*U211/1000</f>
        <v>1.0499144117647061</v>
      </c>
      <c r="AD211" s="183">
        <f>V211/36*J211*I211*1.108/10000*Y211/1000</f>
        <v>1.1294093300000001</v>
      </c>
      <c r="AE211" s="183">
        <f>J211*I211*G211/100</f>
        <v>636</v>
      </c>
    </row>
    <row r="212" spans="1:31" x14ac:dyDescent="0.2">
      <c r="A212" s="7240" t="s">
        <v>1386</v>
      </c>
      <c r="B212" s="7240"/>
      <c r="C212" s="7240"/>
      <c r="D212" s="7240"/>
      <c r="E212" s="7240"/>
      <c r="F212" s="7240"/>
      <c r="G212" s="7240"/>
      <c r="H212" s="7240"/>
      <c r="I212" s="7240"/>
      <c r="J212" s="7240"/>
      <c r="K212" s="7240"/>
      <c r="L212" s="7240"/>
      <c r="M212" s="7240"/>
      <c r="N212" s="7240"/>
      <c r="O212" s="7240"/>
      <c r="P212" s="7240"/>
      <c r="Q212" s="7241"/>
      <c r="AA212" s="183"/>
      <c r="AB212" s="183"/>
      <c r="AE212" s="183"/>
    </row>
    <row r="213" spans="1:31" x14ac:dyDescent="0.2">
      <c r="A213" s="133" t="s">
        <v>6031</v>
      </c>
      <c r="B213" s="133">
        <v>44</v>
      </c>
      <c r="C213" s="136" t="s">
        <v>5885</v>
      </c>
      <c r="D213" s="136" t="s">
        <v>1651</v>
      </c>
      <c r="E213" s="136" t="s">
        <v>2774</v>
      </c>
      <c r="F213" s="133">
        <v>136950</v>
      </c>
      <c r="G213" s="136" t="s">
        <v>1289</v>
      </c>
      <c r="H213" s="133">
        <v>245</v>
      </c>
      <c r="I213" s="133">
        <v>1</v>
      </c>
      <c r="J213" s="133">
        <v>1100</v>
      </c>
      <c r="K213" s="133">
        <v>33</v>
      </c>
      <c r="L213" s="133">
        <v>4400</v>
      </c>
      <c r="M213" s="133" t="s">
        <v>2771</v>
      </c>
      <c r="N213" s="136"/>
      <c r="O213" s="133" t="s">
        <v>2722</v>
      </c>
      <c r="P213" s="133" t="s">
        <v>663</v>
      </c>
      <c r="Q213" s="166">
        <v>41823</v>
      </c>
      <c r="R213" s="1">
        <v>2.6</v>
      </c>
      <c r="S213" s="1">
        <v>90</v>
      </c>
      <c r="T213" s="1" t="s">
        <v>4561</v>
      </c>
      <c r="U213" s="1">
        <v>78.5</v>
      </c>
      <c r="V213" s="1">
        <v>17640</v>
      </c>
      <c r="W213" s="1">
        <v>90</v>
      </c>
      <c r="X213" s="1" t="s">
        <v>2584</v>
      </c>
      <c r="Y213" s="1">
        <v>78.5</v>
      </c>
      <c r="Z213" s="1" t="s">
        <v>4561</v>
      </c>
      <c r="AA213" s="183">
        <f t="shared" ref="AA213:AA225" si="51">(K213*100*J213*I213)/17*16*R213/10000*S213/1000</f>
        <v>79.945411764705881</v>
      </c>
      <c r="AB213" s="183">
        <f t="shared" ref="AB213:AB225" si="52">V213/36*35*J213*I213*1.108/10000*W213/1000</f>
        <v>188.12178000000003</v>
      </c>
      <c r="AC213" s="183">
        <f t="shared" ref="AC213:AC225" si="53">(K213*100*J213*I213)/17*R213/10000*U213/1000</f>
        <v>4.3581352941176466</v>
      </c>
      <c r="AD213" s="183">
        <f t="shared" ref="AD213:AD225" si="54">V213/36*J213*I213*1.108/10000*Y213/1000</f>
        <v>4.6881142000000002</v>
      </c>
      <c r="AE213" s="183">
        <f t="shared" ref="AE213:AE225" si="55">J213*I213*G213/100</f>
        <v>2640</v>
      </c>
    </row>
    <row r="214" spans="1:31" x14ac:dyDescent="0.2">
      <c r="A214" s="133" t="s">
        <v>6031</v>
      </c>
      <c r="B214" s="133">
        <v>44</v>
      </c>
      <c r="C214" s="136" t="s">
        <v>5885</v>
      </c>
      <c r="D214" s="136" t="s">
        <v>1634</v>
      </c>
      <c r="E214" s="136" t="s">
        <v>2774</v>
      </c>
      <c r="F214" s="133">
        <v>136950</v>
      </c>
      <c r="G214" s="136" t="s">
        <v>1289</v>
      </c>
      <c r="H214" s="133">
        <v>245</v>
      </c>
      <c r="I214" s="133">
        <v>1</v>
      </c>
      <c r="J214" s="133">
        <v>1100</v>
      </c>
      <c r="K214" s="133">
        <v>33</v>
      </c>
      <c r="L214" s="133">
        <v>4400</v>
      </c>
      <c r="M214" s="133" t="s">
        <v>2771</v>
      </c>
      <c r="N214" s="136"/>
      <c r="O214" s="133" t="s">
        <v>2722</v>
      </c>
      <c r="P214" s="133" t="s">
        <v>4816</v>
      </c>
      <c r="Q214" s="166">
        <v>41835</v>
      </c>
      <c r="R214" s="1">
        <v>2.6</v>
      </c>
      <c r="S214" s="1">
        <v>90</v>
      </c>
      <c r="T214" s="1" t="s">
        <v>4561</v>
      </c>
      <c r="U214" s="1">
        <v>78.5</v>
      </c>
      <c r="V214" s="1">
        <v>17640</v>
      </c>
      <c r="W214" s="1">
        <v>90</v>
      </c>
      <c r="X214" s="1" t="s">
        <v>2584</v>
      </c>
      <c r="Y214" s="1">
        <v>78.5</v>
      </c>
      <c r="Z214" s="1" t="s">
        <v>4561</v>
      </c>
      <c r="AA214" s="183">
        <f t="shared" si="51"/>
        <v>79.945411764705881</v>
      </c>
      <c r="AB214" s="183">
        <f t="shared" si="52"/>
        <v>188.12178000000003</v>
      </c>
      <c r="AC214" s="183">
        <f t="shared" si="53"/>
        <v>4.3581352941176466</v>
      </c>
      <c r="AD214" s="183">
        <f t="shared" si="54"/>
        <v>4.6881142000000002</v>
      </c>
      <c r="AE214" s="183">
        <f t="shared" si="55"/>
        <v>2640</v>
      </c>
    </row>
    <row r="215" spans="1:31" ht="13.5" thickBot="1" x14ac:dyDescent="0.25">
      <c r="A215" s="133" t="s">
        <v>6031</v>
      </c>
      <c r="B215" s="133">
        <v>44</v>
      </c>
      <c r="C215" s="136" t="s">
        <v>5885</v>
      </c>
      <c r="D215" s="136" t="s">
        <v>2726</v>
      </c>
      <c r="E215" s="136" t="s">
        <v>2774</v>
      </c>
      <c r="F215" s="133">
        <v>136950</v>
      </c>
      <c r="G215" s="136" t="s">
        <v>1289</v>
      </c>
      <c r="H215" s="133">
        <v>245</v>
      </c>
      <c r="I215" s="133">
        <v>1</v>
      </c>
      <c r="J215" s="133">
        <v>1100</v>
      </c>
      <c r="K215" s="133">
        <v>33</v>
      </c>
      <c r="L215" s="133">
        <v>4400</v>
      </c>
      <c r="M215" s="133" t="s">
        <v>2771</v>
      </c>
      <c r="N215" s="136"/>
      <c r="O215" s="133" t="s">
        <v>2722</v>
      </c>
      <c r="P215" s="133" t="s">
        <v>4807</v>
      </c>
      <c r="Q215" s="166">
        <v>41849</v>
      </c>
      <c r="R215" s="308">
        <v>2.6</v>
      </c>
      <c r="S215" s="1">
        <v>90</v>
      </c>
      <c r="T215" s="1" t="s">
        <v>4561</v>
      </c>
      <c r="U215" s="1">
        <v>78.5</v>
      </c>
      <c r="V215" s="1">
        <v>17640</v>
      </c>
      <c r="W215" s="1">
        <v>90</v>
      </c>
      <c r="X215" s="1" t="s">
        <v>2584</v>
      </c>
      <c r="Y215" s="1">
        <v>78.5</v>
      </c>
      <c r="Z215" s="1" t="s">
        <v>4561</v>
      </c>
      <c r="AA215" s="183">
        <f t="shared" si="51"/>
        <v>79.945411764705881</v>
      </c>
      <c r="AB215" s="183">
        <f t="shared" si="52"/>
        <v>188.12178000000003</v>
      </c>
      <c r="AC215" s="183">
        <f t="shared" si="53"/>
        <v>4.3581352941176466</v>
      </c>
      <c r="AD215" s="183">
        <f t="shared" si="54"/>
        <v>4.6881142000000002</v>
      </c>
      <c r="AE215" s="183">
        <f t="shared" si="55"/>
        <v>2640</v>
      </c>
    </row>
    <row r="216" spans="1:31" ht="13.5" thickBot="1" x14ac:dyDescent="0.25">
      <c r="A216" s="133" t="s">
        <v>6031</v>
      </c>
      <c r="B216" s="133">
        <v>44</v>
      </c>
      <c r="C216" s="136" t="s">
        <v>5885</v>
      </c>
      <c r="D216" s="136" t="s">
        <v>1641</v>
      </c>
      <c r="E216" s="136" t="s">
        <v>2774</v>
      </c>
      <c r="F216" s="133">
        <v>136950</v>
      </c>
      <c r="G216" s="136" t="s">
        <v>1289</v>
      </c>
      <c r="H216" s="133">
        <v>245</v>
      </c>
      <c r="I216" s="133">
        <v>1</v>
      </c>
      <c r="J216" s="133">
        <v>1100</v>
      </c>
      <c r="K216" s="133">
        <v>33</v>
      </c>
      <c r="L216" s="133">
        <v>4400</v>
      </c>
      <c r="M216" s="133" t="s">
        <v>2771</v>
      </c>
      <c r="N216" s="136"/>
      <c r="O216" s="133" t="s">
        <v>2722</v>
      </c>
      <c r="P216" s="133" t="s">
        <v>4807</v>
      </c>
      <c r="Q216" s="166">
        <v>41869</v>
      </c>
      <c r="R216" s="308">
        <v>2.6</v>
      </c>
      <c r="S216" s="1">
        <v>90</v>
      </c>
      <c r="T216" s="1" t="s">
        <v>4561</v>
      </c>
      <c r="U216" s="1">
        <v>78.5</v>
      </c>
      <c r="V216" s="1">
        <v>17640</v>
      </c>
      <c r="W216" s="1">
        <v>90</v>
      </c>
      <c r="X216" s="1" t="s">
        <v>2584</v>
      </c>
      <c r="Y216" s="1">
        <v>78.5</v>
      </c>
      <c r="Z216" s="1" t="s">
        <v>4561</v>
      </c>
      <c r="AA216" s="183">
        <f t="shared" si="51"/>
        <v>79.945411764705881</v>
      </c>
      <c r="AB216" s="183">
        <f t="shared" si="52"/>
        <v>188.12178000000003</v>
      </c>
      <c r="AC216" s="183">
        <f t="shared" si="53"/>
        <v>4.3581352941176466</v>
      </c>
      <c r="AD216" s="183">
        <f t="shared" si="54"/>
        <v>4.6881142000000002</v>
      </c>
      <c r="AE216" s="183">
        <f t="shared" si="55"/>
        <v>2640</v>
      </c>
    </row>
    <row r="217" spans="1:31" x14ac:dyDescent="0.2">
      <c r="B217" s="133">
        <v>44</v>
      </c>
      <c r="C217" s="136" t="s">
        <v>6225</v>
      </c>
      <c r="D217" s="136" t="s">
        <v>3704</v>
      </c>
      <c r="E217" s="136"/>
      <c r="F217" s="133">
        <v>136900</v>
      </c>
      <c r="G217" s="136" t="s">
        <v>1192</v>
      </c>
      <c r="H217" s="133">
        <v>120</v>
      </c>
      <c r="I217" s="133">
        <v>1</v>
      </c>
      <c r="J217" s="133">
        <v>705</v>
      </c>
      <c r="K217" s="133">
        <v>33</v>
      </c>
      <c r="L217" s="133"/>
      <c r="M217" s="133" t="s">
        <v>1380</v>
      </c>
      <c r="N217" s="136"/>
      <c r="O217" s="133" t="s">
        <v>2722</v>
      </c>
      <c r="P217" s="133" t="s">
        <v>4807</v>
      </c>
      <c r="Q217" s="166">
        <v>41884</v>
      </c>
      <c r="AA217" s="183"/>
      <c r="AB217" s="183"/>
      <c r="AE217" s="183"/>
    </row>
    <row r="218" spans="1:31" x14ac:dyDescent="0.2">
      <c r="B218" s="450">
        <v>44</v>
      </c>
      <c r="C218" s="449" t="s">
        <v>6225</v>
      </c>
      <c r="D218" s="449" t="s">
        <v>3704</v>
      </c>
      <c r="E218" s="449"/>
      <c r="F218" s="450">
        <v>136900</v>
      </c>
      <c r="G218" s="449" t="s">
        <v>1192</v>
      </c>
      <c r="H218" s="450">
        <v>120</v>
      </c>
      <c r="I218" s="450">
        <v>1</v>
      </c>
      <c r="J218" s="450">
        <v>705</v>
      </c>
      <c r="K218" s="450">
        <v>33</v>
      </c>
      <c r="L218" s="450"/>
      <c r="M218" s="450" t="s">
        <v>1380</v>
      </c>
      <c r="N218" s="449"/>
      <c r="O218" s="450" t="s">
        <v>2722</v>
      </c>
      <c r="P218" s="450" t="s">
        <v>4807</v>
      </c>
      <c r="Q218" s="452">
        <v>41884</v>
      </c>
      <c r="R218" s="1">
        <v>1.3</v>
      </c>
      <c r="S218" s="1">
        <v>90</v>
      </c>
      <c r="T218" s="1" t="s">
        <v>4561</v>
      </c>
      <c r="U218" s="1">
        <v>78.5</v>
      </c>
      <c r="V218" s="1">
        <v>17640</v>
      </c>
      <c r="W218" s="1">
        <v>90</v>
      </c>
      <c r="X218" s="1" t="s">
        <v>2584</v>
      </c>
      <c r="Y218" s="1">
        <v>78.5</v>
      </c>
      <c r="Z218" s="1" t="s">
        <v>4561</v>
      </c>
      <c r="AA218" s="183">
        <f>(K217*100*J217*I217)/17*16*R218/10000*S218/1000</f>
        <v>25.618870588235296</v>
      </c>
      <c r="AB218" s="183">
        <f>V218/36*35*J217*I217*1.108/10000*W218/1000</f>
        <v>120.56895900000002</v>
      </c>
      <c r="AC218" s="183">
        <f>(K217*100*J217*I217)/17*R218/10000*U218/1000</f>
        <v>1.3965842647058826</v>
      </c>
      <c r="AD218" s="183">
        <f>V218/36*J217*I217*1.108/10000*Y218/1000</f>
        <v>3.00465501</v>
      </c>
      <c r="AE218" s="183">
        <f>J217*I217*G217/100</f>
        <v>846</v>
      </c>
    </row>
    <row r="219" spans="1:31" ht="13.5" thickBot="1" x14ac:dyDescent="0.25">
      <c r="A219" s="7249" t="s">
        <v>1386</v>
      </c>
      <c r="B219" s="7250"/>
      <c r="C219" s="7250"/>
      <c r="D219" s="7250"/>
      <c r="E219" s="7250"/>
      <c r="F219" s="7250"/>
      <c r="G219" s="7250"/>
      <c r="H219" s="7250"/>
      <c r="I219" s="7250"/>
      <c r="J219" s="7250"/>
      <c r="K219" s="7250"/>
      <c r="L219" s="7250"/>
      <c r="M219" s="7250"/>
      <c r="N219" s="7250"/>
      <c r="O219" s="7250"/>
      <c r="P219" s="7250"/>
      <c r="Q219" s="7251"/>
      <c r="R219" s="308">
        <v>1.3</v>
      </c>
      <c r="S219" s="1">
        <v>90</v>
      </c>
      <c r="T219" s="1" t="s">
        <v>4561</v>
      </c>
      <c r="U219" s="1">
        <v>78.5</v>
      </c>
      <c r="V219" s="1">
        <v>17640</v>
      </c>
      <c r="W219" s="1">
        <v>90</v>
      </c>
      <c r="X219" s="1" t="s">
        <v>2584</v>
      </c>
      <c r="Y219" s="1">
        <v>78.5</v>
      </c>
      <c r="Z219" s="1" t="s">
        <v>4561</v>
      </c>
      <c r="AA219" s="183">
        <f>(K218*100*J218*I218)/17*16*R219/10000*S219/1000</f>
        <v>25.618870588235296</v>
      </c>
      <c r="AB219" s="183">
        <f>V219/36*35*J218*I218*1.108/10000*W219/1000</f>
        <v>120.56895900000002</v>
      </c>
      <c r="AC219" s="183">
        <f>(K218*100*J218*I218)/17*R219/10000*U219/1000</f>
        <v>1.3965842647058826</v>
      </c>
      <c r="AD219" s="183">
        <f>V219/36*J218*I218*1.108/10000*Y219/1000</f>
        <v>3.00465501</v>
      </c>
      <c r="AE219" s="183">
        <f>J218*I218*G218/100</f>
        <v>846</v>
      </c>
    </row>
    <row r="220" spans="1:31" x14ac:dyDescent="0.2">
      <c r="B220" s="167">
        <v>44</v>
      </c>
      <c r="C220" s="168" t="s">
        <v>6225</v>
      </c>
      <c r="D220" s="168" t="s">
        <v>1651</v>
      </c>
      <c r="E220" s="168"/>
      <c r="F220" s="167">
        <v>136900</v>
      </c>
      <c r="G220" s="168" t="s">
        <v>1192</v>
      </c>
      <c r="H220" s="167">
        <v>120</v>
      </c>
      <c r="I220" s="167">
        <v>1</v>
      </c>
      <c r="J220" s="167">
        <v>903</v>
      </c>
      <c r="K220" s="167">
        <v>33</v>
      </c>
      <c r="L220" s="167"/>
      <c r="M220" s="167"/>
      <c r="N220" s="168"/>
      <c r="O220" s="167" t="s">
        <v>2722</v>
      </c>
      <c r="P220" s="167" t="s">
        <v>4816</v>
      </c>
      <c r="Q220" s="169">
        <v>41919</v>
      </c>
      <c r="R220" s="1">
        <v>1.3</v>
      </c>
      <c r="S220" s="1">
        <v>90</v>
      </c>
      <c r="T220" s="1" t="s">
        <v>4561</v>
      </c>
      <c r="U220" s="1">
        <v>78.5</v>
      </c>
      <c r="V220" s="1">
        <v>17640</v>
      </c>
      <c r="W220" s="1">
        <v>90</v>
      </c>
      <c r="X220" s="1" t="s">
        <v>2584</v>
      </c>
      <c r="Y220" s="1">
        <v>78.5</v>
      </c>
      <c r="Z220" s="1" t="s">
        <v>4561</v>
      </c>
      <c r="AA220" s="183">
        <f t="shared" si="51"/>
        <v>32.813957647058821</v>
      </c>
      <c r="AB220" s="183">
        <f t="shared" si="52"/>
        <v>154.43087940000001</v>
      </c>
      <c r="AC220" s="183">
        <f t="shared" si="53"/>
        <v>1.7888164411764707</v>
      </c>
      <c r="AD220" s="183">
        <f t="shared" si="54"/>
        <v>3.8485155660000006</v>
      </c>
      <c r="AE220" s="183">
        <f t="shared" si="55"/>
        <v>1083.5999999999999</v>
      </c>
    </row>
    <row r="221" spans="1:31" x14ac:dyDescent="0.2">
      <c r="B221" s="133">
        <v>44</v>
      </c>
      <c r="C221" s="136" t="s">
        <v>6225</v>
      </c>
      <c r="D221" s="136" t="s">
        <v>1631</v>
      </c>
      <c r="E221" s="136"/>
      <c r="F221" s="133">
        <v>136900</v>
      </c>
      <c r="G221" s="136" t="s">
        <v>1192</v>
      </c>
      <c r="H221" s="133">
        <v>120</v>
      </c>
      <c r="I221" s="133">
        <v>1</v>
      </c>
      <c r="J221" s="133">
        <v>903</v>
      </c>
      <c r="K221" s="133">
        <v>33</v>
      </c>
      <c r="L221" s="133"/>
      <c r="M221" s="133"/>
      <c r="N221" s="136"/>
      <c r="O221" s="133" t="s">
        <v>2722</v>
      </c>
      <c r="P221" s="133" t="s">
        <v>4816</v>
      </c>
      <c r="Q221" s="166">
        <v>41919</v>
      </c>
      <c r="R221" s="1">
        <v>1.3</v>
      </c>
      <c r="S221" s="1">
        <v>90</v>
      </c>
      <c r="T221" s="1" t="s">
        <v>4561</v>
      </c>
      <c r="U221" s="1">
        <v>78.5</v>
      </c>
      <c r="V221" s="1">
        <v>17640</v>
      </c>
      <c r="W221" s="1">
        <v>90</v>
      </c>
      <c r="X221" s="1" t="s">
        <v>2584</v>
      </c>
      <c r="Y221" s="1">
        <v>78.5</v>
      </c>
      <c r="Z221" s="1" t="s">
        <v>4561</v>
      </c>
      <c r="AA221" s="183">
        <f t="shared" si="51"/>
        <v>32.813957647058821</v>
      </c>
      <c r="AB221" s="183">
        <f t="shared" si="52"/>
        <v>154.43087940000001</v>
      </c>
      <c r="AC221" s="183">
        <f t="shared" si="53"/>
        <v>1.7888164411764707</v>
      </c>
      <c r="AD221" s="183">
        <f t="shared" si="54"/>
        <v>3.8485155660000006</v>
      </c>
      <c r="AE221" s="183">
        <f t="shared" si="55"/>
        <v>1083.5999999999999</v>
      </c>
    </row>
    <row r="222" spans="1:31" x14ac:dyDescent="0.2">
      <c r="B222" s="133">
        <v>44</v>
      </c>
      <c r="C222" s="136" t="s">
        <v>6225</v>
      </c>
      <c r="D222" s="136" t="s">
        <v>1634</v>
      </c>
      <c r="E222" s="136"/>
      <c r="F222" s="133">
        <v>136900</v>
      </c>
      <c r="G222" s="136" t="s">
        <v>1192</v>
      </c>
      <c r="H222" s="133">
        <v>120</v>
      </c>
      <c r="I222" s="133">
        <v>1</v>
      </c>
      <c r="J222" s="133">
        <v>602</v>
      </c>
      <c r="K222" s="133">
        <v>33</v>
      </c>
      <c r="L222" s="133"/>
      <c r="M222" s="133"/>
      <c r="N222" s="136"/>
      <c r="O222" s="133" t="s">
        <v>2722</v>
      </c>
      <c r="P222" s="133" t="s">
        <v>663</v>
      </c>
      <c r="Q222" s="166">
        <v>41927</v>
      </c>
      <c r="R222" s="1">
        <v>1.3</v>
      </c>
      <c r="S222" s="1">
        <v>90</v>
      </c>
      <c r="T222" s="1" t="s">
        <v>4561</v>
      </c>
      <c r="U222" s="1">
        <v>78.5</v>
      </c>
      <c r="V222" s="1">
        <v>17640</v>
      </c>
      <c r="W222" s="1">
        <v>90</v>
      </c>
      <c r="X222" s="1" t="s">
        <v>2584</v>
      </c>
      <c r="Y222" s="1">
        <v>78.5</v>
      </c>
      <c r="Z222" s="1" t="s">
        <v>4561</v>
      </c>
      <c r="AA222" s="183">
        <f t="shared" si="51"/>
        <v>21.875971764705881</v>
      </c>
      <c r="AB222" s="183">
        <f t="shared" si="52"/>
        <v>102.95391960000001</v>
      </c>
      <c r="AC222" s="183">
        <f t="shared" si="53"/>
        <v>1.192544294117647</v>
      </c>
      <c r="AD222" s="183">
        <f t="shared" si="54"/>
        <v>2.5656770440000001</v>
      </c>
      <c r="AE222" s="183">
        <f t="shared" si="55"/>
        <v>722.4</v>
      </c>
    </row>
    <row r="223" spans="1:31" x14ac:dyDescent="0.2">
      <c r="B223" s="133">
        <v>44</v>
      </c>
      <c r="C223" s="136" t="s">
        <v>6225</v>
      </c>
      <c r="D223" s="136" t="s">
        <v>1637</v>
      </c>
      <c r="E223" s="136"/>
      <c r="F223" s="133">
        <v>136900</v>
      </c>
      <c r="G223" s="136" t="s">
        <v>1192</v>
      </c>
      <c r="H223" s="133">
        <v>120</v>
      </c>
      <c r="I223" s="133">
        <v>1</v>
      </c>
      <c r="J223" s="133">
        <v>602</v>
      </c>
      <c r="K223" s="133">
        <v>33</v>
      </c>
      <c r="L223" s="133"/>
      <c r="M223" s="133"/>
      <c r="N223" s="136"/>
      <c r="O223" s="133" t="s">
        <v>2722</v>
      </c>
      <c r="P223" s="133" t="s">
        <v>663</v>
      </c>
      <c r="Q223" s="166">
        <v>41927</v>
      </c>
      <c r="R223" s="1">
        <v>1.3</v>
      </c>
      <c r="S223" s="1">
        <v>90</v>
      </c>
      <c r="T223" s="1" t="s">
        <v>4561</v>
      </c>
      <c r="U223" s="1">
        <v>78.5</v>
      </c>
      <c r="V223" s="1">
        <v>17640</v>
      </c>
      <c r="W223" s="1">
        <v>90</v>
      </c>
      <c r="X223" s="1" t="s">
        <v>2584</v>
      </c>
      <c r="Y223" s="1">
        <v>78.5</v>
      </c>
      <c r="Z223" s="1" t="s">
        <v>4561</v>
      </c>
      <c r="AA223" s="183">
        <f t="shared" si="51"/>
        <v>21.875971764705881</v>
      </c>
      <c r="AB223" s="183">
        <f t="shared" si="52"/>
        <v>102.95391960000001</v>
      </c>
      <c r="AC223" s="183">
        <f t="shared" si="53"/>
        <v>1.192544294117647</v>
      </c>
      <c r="AD223" s="183">
        <f t="shared" si="54"/>
        <v>2.5656770440000001</v>
      </c>
      <c r="AE223" s="183">
        <f t="shared" si="55"/>
        <v>722.4</v>
      </c>
    </row>
    <row r="224" spans="1:31" x14ac:dyDescent="0.2">
      <c r="B224" s="133">
        <v>44</v>
      </c>
      <c r="C224" s="136" t="s">
        <v>6225</v>
      </c>
      <c r="D224" s="136" t="s">
        <v>2726</v>
      </c>
      <c r="E224" s="136"/>
      <c r="F224" s="133">
        <v>136900</v>
      </c>
      <c r="G224" s="136" t="s">
        <v>1192</v>
      </c>
      <c r="H224" s="133">
        <v>120</v>
      </c>
      <c r="I224" s="133">
        <v>1</v>
      </c>
      <c r="J224" s="133">
        <v>903</v>
      </c>
      <c r="K224" s="133">
        <v>33</v>
      </c>
      <c r="L224" s="133"/>
      <c r="M224" s="133"/>
      <c r="N224" s="136"/>
      <c r="O224" s="133" t="s">
        <v>2722</v>
      </c>
      <c r="P224" s="133" t="s">
        <v>4816</v>
      </c>
      <c r="Q224" s="166">
        <v>41935</v>
      </c>
      <c r="R224" s="1">
        <v>1.3</v>
      </c>
      <c r="S224" s="1">
        <v>90</v>
      </c>
      <c r="T224" s="1" t="s">
        <v>4561</v>
      </c>
      <c r="U224" s="1">
        <v>78.5</v>
      </c>
      <c r="V224" s="1">
        <v>17640</v>
      </c>
      <c r="W224" s="1">
        <v>90</v>
      </c>
      <c r="X224" s="1" t="s">
        <v>2584</v>
      </c>
      <c r="Y224" s="1">
        <v>78.5</v>
      </c>
      <c r="Z224" s="1" t="s">
        <v>4561</v>
      </c>
      <c r="AA224" s="183">
        <f t="shared" si="51"/>
        <v>32.813957647058821</v>
      </c>
      <c r="AB224" s="183">
        <f t="shared" si="52"/>
        <v>154.43087940000001</v>
      </c>
      <c r="AC224" s="183">
        <f t="shared" si="53"/>
        <v>1.7888164411764707</v>
      </c>
      <c r="AD224" s="183">
        <f t="shared" si="54"/>
        <v>3.8485155660000006</v>
      </c>
      <c r="AE224" s="183">
        <f t="shared" si="55"/>
        <v>1083.5999999999999</v>
      </c>
    </row>
    <row r="225" spans="1:31" x14ac:dyDescent="0.2">
      <c r="B225" s="133">
        <v>44</v>
      </c>
      <c r="C225" s="136" t="s">
        <v>6225</v>
      </c>
      <c r="D225" s="136" t="s">
        <v>2729</v>
      </c>
      <c r="E225" s="136"/>
      <c r="F225" s="133">
        <v>136900</v>
      </c>
      <c r="G225" s="136" t="s">
        <v>1192</v>
      </c>
      <c r="H225" s="133">
        <v>120</v>
      </c>
      <c r="I225" s="133">
        <v>1</v>
      </c>
      <c r="J225" s="133">
        <v>903</v>
      </c>
      <c r="K225" s="133">
        <v>33</v>
      </c>
      <c r="L225" s="133"/>
      <c r="M225" s="133"/>
      <c r="N225" s="136"/>
      <c r="O225" s="133" t="s">
        <v>2722</v>
      </c>
      <c r="P225" s="133" t="s">
        <v>4816</v>
      </c>
      <c r="Q225" s="166">
        <v>41935</v>
      </c>
      <c r="R225" s="1">
        <v>1.3</v>
      </c>
      <c r="S225" s="1">
        <v>90</v>
      </c>
      <c r="T225" s="1" t="s">
        <v>4561</v>
      </c>
      <c r="U225" s="1">
        <v>78.5</v>
      </c>
      <c r="V225" s="1">
        <v>17640</v>
      </c>
      <c r="W225" s="1">
        <v>90</v>
      </c>
      <c r="X225" s="1" t="s">
        <v>2584</v>
      </c>
      <c r="Y225" s="1">
        <v>78.5</v>
      </c>
      <c r="Z225" s="1" t="s">
        <v>4561</v>
      </c>
      <c r="AA225" s="183">
        <f t="shared" si="51"/>
        <v>32.813957647058821</v>
      </c>
      <c r="AB225" s="183">
        <f t="shared" si="52"/>
        <v>154.43087940000001</v>
      </c>
      <c r="AC225" s="183">
        <f t="shared" si="53"/>
        <v>1.7888164411764707</v>
      </c>
      <c r="AD225" s="183">
        <f t="shared" si="54"/>
        <v>3.8485155660000006</v>
      </c>
      <c r="AE225" s="183">
        <f t="shared" si="55"/>
        <v>1083.5999999999999</v>
      </c>
    </row>
    <row r="226" spans="1:31" x14ac:dyDescent="0.2">
      <c r="B226" s="133">
        <v>44</v>
      </c>
      <c r="C226" s="136" t="s">
        <v>6225</v>
      </c>
      <c r="D226" s="136" t="s">
        <v>1641</v>
      </c>
      <c r="E226" s="136"/>
      <c r="F226" s="133">
        <v>136900</v>
      </c>
      <c r="G226" s="136" t="s">
        <v>1192</v>
      </c>
      <c r="H226" s="133">
        <v>120</v>
      </c>
      <c r="I226" s="133">
        <v>1</v>
      </c>
      <c r="J226" s="133">
        <v>254</v>
      </c>
      <c r="K226" s="133">
        <v>33</v>
      </c>
      <c r="L226" s="133"/>
      <c r="M226" s="133" t="s">
        <v>1380</v>
      </c>
      <c r="N226" s="136"/>
      <c r="O226" s="133" t="s">
        <v>2722</v>
      </c>
      <c r="P226" s="133" t="s">
        <v>4807</v>
      </c>
      <c r="Q226" s="166">
        <v>41939</v>
      </c>
      <c r="R226" s="1">
        <v>1.3</v>
      </c>
      <c r="S226" s="1">
        <v>90</v>
      </c>
      <c r="T226" s="1" t="s">
        <v>4561</v>
      </c>
      <c r="U226" s="1">
        <v>78.5</v>
      </c>
      <c r="V226" s="1">
        <v>17640</v>
      </c>
      <c r="W226" s="1">
        <v>90</v>
      </c>
      <c r="X226" s="1" t="s">
        <v>2584</v>
      </c>
      <c r="Y226" s="1">
        <v>78.5</v>
      </c>
      <c r="Z226" s="1" t="s">
        <v>4561</v>
      </c>
      <c r="AA226" s="183">
        <f t="shared" ref="AA226:AA233" si="56">(K226*100*J226*I226)/17*16*R226/10000*S226/1000</f>
        <v>9.2300611764705884</v>
      </c>
      <c r="AB226" s="183">
        <f t="shared" ref="AB226:AB233" si="57">V226/36*35*J226*I226*1.108/10000*W226/1000</f>
        <v>43.439029200000007</v>
      </c>
      <c r="AC226" s="183">
        <f t="shared" ref="AC226:AC233" si="58">(K226*100*J226*I226)/17*R226/10000*U226/1000</f>
        <v>0.50316652941176476</v>
      </c>
      <c r="AD226" s="183">
        <f t="shared" ref="AD226:AD233" si="59">V226/36*J226*I226*1.108/10000*Y226/1000</f>
        <v>1.0825281880000002</v>
      </c>
      <c r="AE226" s="183">
        <f t="shared" ref="AE226:AE233" si="60">J226*I226*G226/100</f>
        <v>304.8</v>
      </c>
    </row>
    <row r="227" spans="1:31" ht="13.5" thickBot="1" x14ac:dyDescent="0.25">
      <c r="B227" s="133">
        <v>44</v>
      </c>
      <c r="C227" s="136" t="s">
        <v>6225</v>
      </c>
      <c r="D227" s="136" t="s">
        <v>1642</v>
      </c>
      <c r="E227" s="136"/>
      <c r="F227" s="133">
        <v>136900</v>
      </c>
      <c r="G227" s="136" t="s">
        <v>1192</v>
      </c>
      <c r="H227" s="133">
        <v>120</v>
      </c>
      <c r="I227" s="133">
        <v>1</v>
      </c>
      <c r="J227" s="133">
        <v>254</v>
      </c>
      <c r="K227" s="133">
        <v>33</v>
      </c>
      <c r="L227" s="133"/>
      <c r="M227" s="133" t="s">
        <v>1380</v>
      </c>
      <c r="N227" s="136"/>
      <c r="O227" s="133" t="s">
        <v>2722</v>
      </c>
      <c r="P227" s="133" t="s">
        <v>4807</v>
      </c>
      <c r="Q227" s="166">
        <v>41939</v>
      </c>
      <c r="R227" s="308">
        <v>1.3</v>
      </c>
      <c r="S227" s="1">
        <v>90</v>
      </c>
      <c r="T227" s="1" t="s">
        <v>4561</v>
      </c>
      <c r="U227" s="1">
        <v>78.5</v>
      </c>
      <c r="V227" s="1">
        <v>17640</v>
      </c>
      <c r="W227" s="1">
        <v>90</v>
      </c>
      <c r="X227" s="1" t="s">
        <v>2584</v>
      </c>
      <c r="Y227" s="1">
        <v>78.5</v>
      </c>
      <c r="Z227" s="1" t="s">
        <v>4561</v>
      </c>
      <c r="AA227" s="183">
        <f t="shared" si="56"/>
        <v>9.2300611764705884</v>
      </c>
      <c r="AB227" s="183">
        <f t="shared" si="57"/>
        <v>43.439029200000007</v>
      </c>
      <c r="AC227" s="183">
        <f t="shared" si="58"/>
        <v>0.50316652941176476</v>
      </c>
      <c r="AD227" s="183">
        <f t="shared" si="59"/>
        <v>1.0825281880000002</v>
      </c>
      <c r="AE227" s="183">
        <f t="shared" si="60"/>
        <v>304.8</v>
      </c>
    </row>
    <row r="228" spans="1:31" x14ac:dyDescent="0.2">
      <c r="B228" s="133">
        <v>44</v>
      </c>
      <c r="C228" s="136" t="s">
        <v>6508</v>
      </c>
      <c r="D228" s="136" t="s">
        <v>1651</v>
      </c>
      <c r="E228" s="136"/>
      <c r="F228" s="133">
        <v>136900</v>
      </c>
      <c r="G228" s="136" t="s">
        <v>1192</v>
      </c>
      <c r="H228" s="133">
        <v>120</v>
      </c>
      <c r="I228" s="133">
        <v>1</v>
      </c>
      <c r="J228" s="133">
        <v>902</v>
      </c>
      <c r="K228" s="133">
        <v>33</v>
      </c>
      <c r="L228" s="133"/>
      <c r="M228" s="133" t="s">
        <v>1380</v>
      </c>
      <c r="N228" s="136"/>
      <c r="O228" s="133" t="s">
        <v>2722</v>
      </c>
      <c r="P228" s="133" t="s">
        <v>4816</v>
      </c>
      <c r="Q228" s="166">
        <v>42020</v>
      </c>
      <c r="R228" s="1">
        <v>1.3</v>
      </c>
      <c r="S228" s="1">
        <v>90</v>
      </c>
      <c r="T228" s="1" t="s">
        <v>4561</v>
      </c>
      <c r="U228" s="1">
        <v>78.5</v>
      </c>
      <c r="V228" s="1">
        <v>17640</v>
      </c>
      <c r="W228" s="1">
        <v>90</v>
      </c>
      <c r="X228" s="1" t="s">
        <v>2584</v>
      </c>
      <c r="Y228" s="1">
        <v>78.5</v>
      </c>
      <c r="Z228" s="1" t="s">
        <v>4561</v>
      </c>
      <c r="AA228" s="183">
        <f t="shared" si="56"/>
        <v>32.777618823529409</v>
      </c>
      <c r="AB228" s="183">
        <f t="shared" si="57"/>
        <v>154.25985960000003</v>
      </c>
      <c r="AC228" s="183">
        <f t="shared" si="58"/>
        <v>1.7868354705882354</v>
      </c>
      <c r="AD228" s="183">
        <f t="shared" si="59"/>
        <v>3.8442536439999997</v>
      </c>
      <c r="AE228" s="183">
        <f t="shared" si="60"/>
        <v>1082.4000000000001</v>
      </c>
    </row>
    <row r="229" spans="1:31" ht="12.75" customHeight="1" x14ac:dyDescent="0.2">
      <c r="B229" s="133">
        <v>44</v>
      </c>
      <c r="C229" s="136" t="s">
        <v>6508</v>
      </c>
      <c r="D229" s="136" t="s">
        <v>1631</v>
      </c>
      <c r="E229" s="136"/>
      <c r="F229" s="133">
        <v>136900</v>
      </c>
      <c r="G229" s="136" t="s">
        <v>1192</v>
      </c>
      <c r="H229" s="133">
        <v>120</v>
      </c>
      <c r="I229" s="133">
        <v>1</v>
      </c>
      <c r="J229" s="133">
        <v>902</v>
      </c>
      <c r="K229" s="133">
        <v>33</v>
      </c>
      <c r="L229" s="133"/>
      <c r="M229" s="133" t="s">
        <v>1380</v>
      </c>
      <c r="N229" s="136"/>
      <c r="O229" s="133" t="s">
        <v>2722</v>
      </c>
      <c r="P229" s="133" t="s">
        <v>4816</v>
      </c>
      <c r="Q229" s="166">
        <v>42020</v>
      </c>
      <c r="R229" s="1">
        <v>1.3</v>
      </c>
      <c r="S229" s="1">
        <v>90</v>
      </c>
      <c r="T229" s="1" t="s">
        <v>4561</v>
      </c>
      <c r="U229" s="1">
        <v>78.5</v>
      </c>
      <c r="V229" s="1">
        <v>17640</v>
      </c>
      <c r="W229" s="1">
        <v>90</v>
      </c>
      <c r="X229" s="1" t="s">
        <v>2584</v>
      </c>
      <c r="Y229" s="1">
        <v>78.5</v>
      </c>
      <c r="Z229" s="1" t="s">
        <v>4561</v>
      </c>
      <c r="AA229" s="183">
        <f t="shared" si="56"/>
        <v>32.777618823529409</v>
      </c>
      <c r="AB229" s="183">
        <f t="shared" si="57"/>
        <v>154.25985960000003</v>
      </c>
      <c r="AC229" s="183">
        <f t="shared" si="58"/>
        <v>1.7868354705882354</v>
      </c>
      <c r="AD229" s="183">
        <f t="shared" si="59"/>
        <v>3.8442536439999997</v>
      </c>
      <c r="AE229" s="183">
        <f t="shared" si="60"/>
        <v>1082.4000000000001</v>
      </c>
    </row>
    <row r="230" spans="1:31" ht="12.75" customHeight="1" x14ac:dyDescent="0.2">
      <c r="B230" s="133">
        <v>44</v>
      </c>
      <c r="C230" s="136" t="s">
        <v>6508</v>
      </c>
      <c r="D230" s="136" t="s">
        <v>1634</v>
      </c>
      <c r="E230" s="136"/>
      <c r="F230" s="133">
        <v>136900</v>
      </c>
      <c r="G230" s="136" t="s">
        <v>1192</v>
      </c>
      <c r="H230" s="133">
        <v>120</v>
      </c>
      <c r="I230" s="133">
        <v>1</v>
      </c>
      <c r="J230" s="133">
        <v>200</v>
      </c>
      <c r="K230" s="133">
        <v>33</v>
      </c>
      <c r="L230" s="133"/>
      <c r="M230" s="133" t="s">
        <v>1380</v>
      </c>
      <c r="N230" s="136"/>
      <c r="O230" s="133" t="s">
        <v>2722</v>
      </c>
      <c r="P230" s="133" t="s">
        <v>4816</v>
      </c>
      <c r="Q230" s="166">
        <v>42024</v>
      </c>
      <c r="R230" s="1">
        <v>1.3</v>
      </c>
      <c r="S230" s="1">
        <v>90</v>
      </c>
      <c r="T230" s="1" t="s">
        <v>4561</v>
      </c>
      <c r="U230" s="1">
        <v>78.5</v>
      </c>
      <c r="V230" s="1">
        <v>17640</v>
      </c>
      <c r="W230" s="1">
        <v>90</v>
      </c>
      <c r="X230" s="1" t="s">
        <v>2584</v>
      </c>
      <c r="Y230" s="1">
        <v>78.5</v>
      </c>
      <c r="Z230" s="1" t="s">
        <v>4561</v>
      </c>
      <c r="AA230" s="183">
        <f t="shared" si="56"/>
        <v>7.2677647058823531</v>
      </c>
      <c r="AB230" s="183">
        <f t="shared" si="57"/>
        <v>34.203960000000009</v>
      </c>
      <c r="AC230" s="183">
        <f t="shared" si="58"/>
        <v>0.39619411764705881</v>
      </c>
      <c r="AD230" s="183">
        <f t="shared" si="59"/>
        <v>0.85238440000000015</v>
      </c>
      <c r="AE230" s="183">
        <f t="shared" si="60"/>
        <v>240</v>
      </c>
    </row>
    <row r="231" spans="1:31" ht="12.75" customHeight="1" thickBot="1" x14ac:dyDescent="0.25">
      <c r="B231" s="133">
        <v>44</v>
      </c>
      <c r="C231" s="136" t="s">
        <v>6508</v>
      </c>
      <c r="D231" s="136" t="s">
        <v>1637</v>
      </c>
      <c r="E231" s="136"/>
      <c r="F231" s="133">
        <v>136900</v>
      </c>
      <c r="G231" s="136" t="s">
        <v>1192</v>
      </c>
      <c r="H231" s="133">
        <v>120</v>
      </c>
      <c r="I231" s="133">
        <v>1</v>
      </c>
      <c r="J231" s="133">
        <v>200</v>
      </c>
      <c r="K231" s="133">
        <v>33</v>
      </c>
      <c r="L231" s="133"/>
      <c r="M231" s="133" t="s">
        <v>1380</v>
      </c>
      <c r="N231" s="136"/>
      <c r="O231" s="133" t="s">
        <v>2722</v>
      </c>
      <c r="P231" s="133" t="s">
        <v>4816</v>
      </c>
      <c r="Q231" s="166">
        <v>42024</v>
      </c>
      <c r="R231" s="308">
        <v>1.3</v>
      </c>
      <c r="S231" s="1">
        <v>90</v>
      </c>
      <c r="T231" s="1" t="s">
        <v>4561</v>
      </c>
      <c r="U231" s="1">
        <v>78.5</v>
      </c>
      <c r="V231" s="1">
        <v>17640</v>
      </c>
      <c r="W231" s="1">
        <v>90</v>
      </c>
      <c r="X231" s="1" t="s">
        <v>2584</v>
      </c>
      <c r="Y231" s="1">
        <v>78.5</v>
      </c>
      <c r="Z231" s="1" t="s">
        <v>4561</v>
      </c>
      <c r="AA231" s="183">
        <f t="shared" si="56"/>
        <v>7.2677647058823531</v>
      </c>
      <c r="AB231" s="183">
        <f t="shared" si="57"/>
        <v>34.203960000000009</v>
      </c>
      <c r="AC231" s="183">
        <f t="shared" si="58"/>
        <v>0.39619411764705881</v>
      </c>
      <c r="AD231" s="183">
        <f t="shared" si="59"/>
        <v>0.85238440000000015</v>
      </c>
      <c r="AE231" s="183">
        <f t="shared" si="60"/>
        <v>240</v>
      </c>
    </row>
    <row r="232" spans="1:31" ht="12.75" customHeight="1" x14ac:dyDescent="0.2">
      <c r="B232" s="133">
        <v>44</v>
      </c>
      <c r="C232" s="136" t="s">
        <v>6508</v>
      </c>
      <c r="D232" s="136" t="s">
        <v>2726</v>
      </c>
      <c r="E232" s="136"/>
      <c r="F232" s="133">
        <v>136950</v>
      </c>
      <c r="G232" s="136" t="s">
        <v>1289</v>
      </c>
      <c r="H232" s="133">
        <v>245</v>
      </c>
      <c r="I232" s="133">
        <v>1</v>
      </c>
      <c r="J232" s="133">
        <v>5</v>
      </c>
      <c r="K232" s="133">
        <v>33</v>
      </c>
      <c r="L232" s="133">
        <v>5500</v>
      </c>
      <c r="M232" s="133" t="s">
        <v>6687</v>
      </c>
      <c r="N232" s="136"/>
      <c r="O232" s="133" t="s">
        <v>2722</v>
      </c>
      <c r="P232" s="133" t="s">
        <v>4816</v>
      </c>
      <c r="Q232" s="166">
        <v>42030</v>
      </c>
      <c r="R232" s="1">
        <v>2.6</v>
      </c>
      <c r="S232" s="1">
        <v>90</v>
      </c>
      <c r="T232" s="1" t="s">
        <v>4561</v>
      </c>
      <c r="U232" s="1">
        <v>78.5</v>
      </c>
      <c r="V232" s="1">
        <v>17640</v>
      </c>
      <c r="W232" s="1">
        <v>90</v>
      </c>
      <c r="X232" s="1" t="s">
        <v>2584</v>
      </c>
      <c r="Y232" s="1">
        <v>78.5</v>
      </c>
      <c r="Z232" s="1" t="s">
        <v>4561</v>
      </c>
      <c r="AA232" s="183">
        <f t="shared" si="56"/>
        <v>0.36338823529411768</v>
      </c>
      <c r="AB232" s="183">
        <f t="shared" si="57"/>
        <v>0.85509900000000005</v>
      </c>
      <c r="AC232" s="183">
        <f t="shared" si="58"/>
        <v>1.9809705882352945E-2</v>
      </c>
      <c r="AD232" s="183">
        <f t="shared" si="59"/>
        <v>2.1309610000000003E-2</v>
      </c>
      <c r="AE232" s="183">
        <f t="shared" si="60"/>
        <v>12</v>
      </c>
    </row>
    <row r="233" spans="1:31" x14ac:dyDescent="0.2">
      <c r="B233" s="133">
        <v>44</v>
      </c>
      <c r="C233" s="136" t="s">
        <v>6508</v>
      </c>
      <c r="D233" s="136" t="s">
        <v>1641</v>
      </c>
      <c r="E233" s="136"/>
      <c r="F233" s="133">
        <v>136900</v>
      </c>
      <c r="G233" s="136" t="s">
        <v>1192</v>
      </c>
      <c r="H233" s="133">
        <v>125</v>
      </c>
      <c r="I233" s="133">
        <v>1</v>
      </c>
      <c r="J233" s="133">
        <v>902</v>
      </c>
      <c r="K233" s="133">
        <v>33</v>
      </c>
      <c r="L233" s="133"/>
      <c r="M233" s="133" t="s">
        <v>1380</v>
      </c>
      <c r="N233" s="136"/>
      <c r="O233" s="133" t="s">
        <v>2722</v>
      </c>
      <c r="P233" s="133" t="s">
        <v>4816</v>
      </c>
      <c r="Q233" s="166">
        <v>42045</v>
      </c>
      <c r="R233" s="1">
        <v>1.3</v>
      </c>
      <c r="S233" s="1">
        <v>90</v>
      </c>
      <c r="T233" s="1" t="s">
        <v>4561</v>
      </c>
      <c r="U233" s="1">
        <v>78.5</v>
      </c>
      <c r="V233" s="1">
        <v>17640</v>
      </c>
      <c r="W233" s="1">
        <v>90</v>
      </c>
      <c r="X233" s="1" t="s">
        <v>2584</v>
      </c>
      <c r="Y233" s="1">
        <v>78.5</v>
      </c>
      <c r="Z233" s="1" t="s">
        <v>4561</v>
      </c>
      <c r="AA233" s="183">
        <f t="shared" si="56"/>
        <v>32.777618823529409</v>
      </c>
      <c r="AB233" s="183">
        <f t="shared" si="57"/>
        <v>154.25985960000003</v>
      </c>
      <c r="AC233" s="183">
        <f t="shared" si="58"/>
        <v>1.7868354705882354</v>
      </c>
      <c r="AD233" s="183">
        <f t="shared" si="59"/>
        <v>3.8442536439999997</v>
      </c>
      <c r="AE233" s="183">
        <f t="shared" si="60"/>
        <v>1082.4000000000001</v>
      </c>
    </row>
    <row r="234" spans="1:31" x14ac:dyDescent="0.2">
      <c r="B234" s="133">
        <v>44</v>
      </c>
      <c r="C234" s="136" t="s">
        <v>6508</v>
      </c>
      <c r="D234" s="136" t="s">
        <v>1642</v>
      </c>
      <c r="E234" s="136"/>
      <c r="F234" s="133">
        <v>136900</v>
      </c>
      <c r="G234" s="136" t="s">
        <v>1192</v>
      </c>
      <c r="H234" s="133">
        <v>125</v>
      </c>
      <c r="I234" s="133">
        <v>1</v>
      </c>
      <c r="J234" s="133">
        <v>902</v>
      </c>
      <c r="K234" s="133">
        <v>33</v>
      </c>
      <c r="L234" s="133"/>
      <c r="M234" s="133" t="s">
        <v>1380</v>
      </c>
      <c r="N234" s="136"/>
      <c r="O234" s="133" t="s">
        <v>2722</v>
      </c>
      <c r="P234" s="133" t="s">
        <v>4816</v>
      </c>
      <c r="Q234" s="166">
        <v>42045</v>
      </c>
      <c r="R234" s="1">
        <v>1.3</v>
      </c>
      <c r="S234" s="1">
        <v>90</v>
      </c>
      <c r="T234" s="1" t="s">
        <v>4561</v>
      </c>
      <c r="U234" s="1">
        <v>78.5</v>
      </c>
      <c r="V234" s="1">
        <v>17640</v>
      </c>
      <c r="W234" s="1">
        <v>90</v>
      </c>
      <c r="X234" s="1" t="s">
        <v>2584</v>
      </c>
      <c r="Y234" s="1">
        <v>78.5</v>
      </c>
      <c r="Z234" s="1" t="s">
        <v>4561</v>
      </c>
      <c r="AA234" s="183">
        <f>(K234*100*J234*I234)/17*16*R234/10000*S234/1000</f>
        <v>32.777618823529409</v>
      </c>
      <c r="AB234" s="183">
        <f>V234/36*35*J234*I234*1.108/10000*W234/1000</f>
        <v>154.25985960000003</v>
      </c>
      <c r="AC234" s="183">
        <f>(K234*100*J234*I234)/17*R234/10000*U234/1000</f>
        <v>1.7868354705882354</v>
      </c>
      <c r="AD234" s="183">
        <f>V234/36*J234*I234*1.108/10000*Y234/1000</f>
        <v>3.8442536439999997</v>
      </c>
      <c r="AE234" s="183">
        <f>J234*I234*G234/100</f>
        <v>1082.4000000000001</v>
      </c>
    </row>
    <row r="235" spans="1:31" x14ac:dyDescent="0.2">
      <c r="B235" s="133">
        <v>44</v>
      </c>
      <c r="C235" s="136" t="s">
        <v>6508</v>
      </c>
      <c r="D235" s="136" t="s">
        <v>3704</v>
      </c>
      <c r="E235" s="136"/>
      <c r="F235" s="133">
        <v>136900</v>
      </c>
      <c r="G235" s="136" t="s">
        <v>1192</v>
      </c>
      <c r="H235" s="133">
        <v>125</v>
      </c>
      <c r="I235" s="133">
        <v>1</v>
      </c>
      <c r="J235" s="133">
        <v>905</v>
      </c>
      <c r="K235" s="133">
        <v>33</v>
      </c>
      <c r="L235" s="133"/>
      <c r="M235" s="133" t="s">
        <v>1380</v>
      </c>
      <c r="N235" s="136"/>
      <c r="O235" s="133" t="s">
        <v>2722</v>
      </c>
      <c r="P235" s="133" t="s">
        <v>2277</v>
      </c>
      <c r="Q235" s="166">
        <v>42061</v>
      </c>
      <c r="R235" s="1">
        <v>1.3</v>
      </c>
      <c r="S235" s="1">
        <v>90</v>
      </c>
      <c r="T235" s="1" t="s">
        <v>4561</v>
      </c>
      <c r="U235" s="1">
        <v>78.5</v>
      </c>
      <c r="V235" s="1">
        <v>17640</v>
      </c>
      <c r="W235" s="1">
        <v>90</v>
      </c>
      <c r="X235" s="1" t="s">
        <v>2584</v>
      </c>
      <c r="Y235" s="1">
        <v>78.5</v>
      </c>
      <c r="Z235" s="1" t="s">
        <v>4561</v>
      </c>
      <c r="AA235" s="183">
        <f>(K235*100*J235*I235)/17*16*R235/10000*S235/1000</f>
        <v>32.886635294117653</v>
      </c>
      <c r="AB235" s="183">
        <f>V235/36*35*J235*I235*1.108/10000*W235/1000</f>
        <v>154.772919</v>
      </c>
      <c r="AC235" s="183">
        <f>(K235*100*J235*I235)/17*R235/10000*U235/1000</f>
        <v>1.7927783823529413</v>
      </c>
      <c r="AD235" s="183">
        <f>V235/36*J235*I235*1.108/10000*Y235/1000</f>
        <v>3.8570394100000005</v>
      </c>
      <c r="AE235" s="183">
        <f>J235*I235*G235/100</f>
        <v>1086</v>
      </c>
    </row>
    <row r="236" spans="1:31" ht="13.5" thickBot="1" x14ac:dyDescent="0.25">
      <c r="B236" s="450">
        <v>44</v>
      </c>
      <c r="C236" s="449" t="s">
        <v>6508</v>
      </c>
      <c r="D236" s="449" t="s">
        <v>3707</v>
      </c>
      <c r="E236" s="449"/>
      <c r="F236" s="450">
        <v>136900</v>
      </c>
      <c r="G236" s="449" t="s">
        <v>1192</v>
      </c>
      <c r="H236" s="450">
        <v>125</v>
      </c>
      <c r="I236" s="450">
        <v>1</v>
      </c>
      <c r="J236" s="450">
        <v>905</v>
      </c>
      <c r="K236" s="450">
        <v>33</v>
      </c>
      <c r="L236" s="450"/>
      <c r="M236" s="450" t="s">
        <v>1380</v>
      </c>
      <c r="N236" s="449"/>
      <c r="O236" s="450" t="s">
        <v>2722</v>
      </c>
      <c r="P236" s="450" t="s">
        <v>2277</v>
      </c>
      <c r="Q236" s="452">
        <v>42061</v>
      </c>
      <c r="R236" s="308">
        <v>1.3</v>
      </c>
      <c r="S236" s="1">
        <v>90</v>
      </c>
      <c r="T236" s="1" t="s">
        <v>4561</v>
      </c>
      <c r="U236" s="1">
        <v>78.5</v>
      </c>
      <c r="V236" s="1">
        <v>17640</v>
      </c>
      <c r="W236" s="1">
        <v>90</v>
      </c>
      <c r="X236" s="1" t="s">
        <v>2584</v>
      </c>
      <c r="Y236" s="1">
        <v>78.5</v>
      </c>
      <c r="Z236" s="1" t="s">
        <v>4561</v>
      </c>
      <c r="AA236" s="183">
        <f>(K236*100*J236*I236)/17*16*R236/10000*S236/1000</f>
        <v>32.886635294117653</v>
      </c>
      <c r="AB236" s="183">
        <f>V236/36*35*J236*I236*1.108/10000*W236/1000</f>
        <v>154.772919</v>
      </c>
      <c r="AC236" s="183">
        <f>(K236*100*J236*I236)/17*R236/10000*U236/1000</f>
        <v>1.7927783823529413</v>
      </c>
      <c r="AD236" s="183">
        <f>V236/36*J236*I236*1.108/10000*Y236/1000</f>
        <v>3.8570394100000005</v>
      </c>
      <c r="AE236" s="183">
        <f>J236*I236*G236/100</f>
        <v>1086</v>
      </c>
    </row>
    <row r="237" spans="1:31" x14ac:dyDescent="0.2">
      <c r="A237" s="7248" t="s">
        <v>1386</v>
      </c>
      <c r="B237" s="7246"/>
      <c r="C237" s="7246"/>
      <c r="D237" s="7246"/>
      <c r="E237" s="7246"/>
      <c r="F237" s="7246"/>
      <c r="G237" s="7246"/>
      <c r="H237" s="7246"/>
      <c r="I237" s="7246"/>
      <c r="J237" s="7246"/>
      <c r="K237" s="7246"/>
      <c r="L237" s="7246"/>
      <c r="M237" s="7246"/>
      <c r="N237" s="7246"/>
      <c r="O237" s="7246"/>
      <c r="P237" s="7246"/>
      <c r="Q237" s="7247"/>
    </row>
    <row r="238" spans="1:31" x14ac:dyDescent="0.2">
      <c r="B238" s="167">
        <v>44</v>
      </c>
      <c r="C238" s="168" t="s">
        <v>6808</v>
      </c>
      <c r="D238" s="168" t="s">
        <v>1651</v>
      </c>
      <c r="E238" s="168"/>
      <c r="F238" s="167">
        <v>136900</v>
      </c>
      <c r="G238" s="168" t="s">
        <v>1192</v>
      </c>
      <c r="H238" s="167">
        <v>125</v>
      </c>
      <c r="I238" s="167">
        <v>1</v>
      </c>
      <c r="J238" s="167">
        <v>902</v>
      </c>
      <c r="K238" s="167">
        <v>33</v>
      </c>
      <c r="L238" s="167"/>
      <c r="M238" s="167" t="s">
        <v>1380</v>
      </c>
      <c r="N238" s="168"/>
      <c r="O238" s="167" t="s">
        <v>2722</v>
      </c>
      <c r="P238" s="167" t="s">
        <v>4816</v>
      </c>
      <c r="Q238" s="169">
        <v>42087</v>
      </c>
      <c r="R238" s="1">
        <v>1.3</v>
      </c>
      <c r="S238" s="1">
        <v>90</v>
      </c>
      <c r="T238" s="1" t="s">
        <v>4561</v>
      </c>
      <c r="U238" s="1">
        <v>78.5</v>
      </c>
      <c r="V238" s="1">
        <v>17640</v>
      </c>
      <c r="W238" s="1">
        <v>90</v>
      </c>
      <c r="X238" s="1" t="s">
        <v>2584</v>
      </c>
      <c r="Y238" s="1">
        <v>78.5</v>
      </c>
      <c r="Z238" s="1" t="s">
        <v>4561</v>
      </c>
      <c r="AA238" s="183">
        <f t="shared" ref="AA238:AA243" si="61">(K238*100*J238*I238)/17*16*R238/10000*S238/1000</f>
        <v>32.777618823529409</v>
      </c>
      <c r="AB238" s="183">
        <f t="shared" ref="AB238:AB243" si="62">V238/36*35*J238*I238*1.108/10000*W238/1000</f>
        <v>154.25985960000003</v>
      </c>
      <c r="AC238" s="183">
        <f t="shared" ref="AC238:AC243" si="63">(K238*100*J238*I238)/17*R238/10000*U238/1000</f>
        <v>1.7868354705882354</v>
      </c>
      <c r="AD238" s="183">
        <f t="shared" ref="AD238:AD243" si="64">V238/36*J238*I238*1.108/10000*Y238/1000</f>
        <v>3.8442536439999997</v>
      </c>
      <c r="AE238" s="183">
        <f t="shared" ref="AE238:AE243" si="65">J238*I238*G238/100</f>
        <v>1082.4000000000001</v>
      </c>
    </row>
    <row r="239" spans="1:31" ht="13.5" thickBot="1" x14ac:dyDescent="0.25">
      <c r="B239" s="133">
        <v>44</v>
      </c>
      <c r="C239" s="136" t="s">
        <v>6808</v>
      </c>
      <c r="D239" s="136" t="s">
        <v>1631</v>
      </c>
      <c r="E239" s="136"/>
      <c r="F239" s="133">
        <v>136900</v>
      </c>
      <c r="G239" s="136" t="s">
        <v>1192</v>
      </c>
      <c r="H239" s="133">
        <v>125</v>
      </c>
      <c r="I239" s="133">
        <v>1</v>
      </c>
      <c r="J239" s="133">
        <v>902</v>
      </c>
      <c r="K239" s="133">
        <v>33</v>
      </c>
      <c r="L239" s="133"/>
      <c r="M239" s="133" t="s">
        <v>1380</v>
      </c>
      <c r="N239" s="136"/>
      <c r="O239" s="133" t="s">
        <v>2722</v>
      </c>
      <c r="P239" s="133" t="s">
        <v>4816</v>
      </c>
      <c r="Q239" s="166">
        <v>42087</v>
      </c>
      <c r="R239" s="308">
        <v>1.3</v>
      </c>
      <c r="S239" s="1">
        <v>90</v>
      </c>
      <c r="T239" s="1" t="s">
        <v>4561</v>
      </c>
      <c r="U239" s="1">
        <v>78.5</v>
      </c>
      <c r="V239" s="1">
        <v>17640</v>
      </c>
      <c r="W239" s="1">
        <v>90</v>
      </c>
      <c r="X239" s="1" t="s">
        <v>2584</v>
      </c>
      <c r="Y239" s="1">
        <v>78.5</v>
      </c>
      <c r="Z239" s="1" t="s">
        <v>4561</v>
      </c>
      <c r="AA239" s="183">
        <f t="shared" si="61"/>
        <v>32.777618823529409</v>
      </c>
      <c r="AB239" s="183">
        <f t="shared" si="62"/>
        <v>154.25985960000003</v>
      </c>
      <c r="AC239" s="183">
        <f t="shared" si="63"/>
        <v>1.7868354705882354</v>
      </c>
      <c r="AD239" s="183">
        <f t="shared" si="64"/>
        <v>3.8442536439999997</v>
      </c>
      <c r="AE239" s="183">
        <f t="shared" si="65"/>
        <v>1082.4000000000001</v>
      </c>
    </row>
    <row r="240" spans="1:31" x14ac:dyDescent="0.2">
      <c r="B240" s="133">
        <v>44</v>
      </c>
      <c r="C240" s="136" t="s">
        <v>6808</v>
      </c>
      <c r="D240" s="136" t="s">
        <v>1634</v>
      </c>
      <c r="E240" s="136"/>
      <c r="F240" s="133">
        <v>136900</v>
      </c>
      <c r="G240" s="136" t="s">
        <v>1192</v>
      </c>
      <c r="H240" s="133">
        <v>125</v>
      </c>
      <c r="I240" s="133">
        <v>1</v>
      </c>
      <c r="J240" s="133">
        <v>902</v>
      </c>
      <c r="K240" s="133">
        <v>33</v>
      </c>
      <c r="L240" s="133"/>
      <c r="M240" s="133" t="s">
        <v>1380</v>
      </c>
      <c r="N240" s="136"/>
      <c r="O240" s="133" t="s">
        <v>2722</v>
      </c>
      <c r="P240" s="133" t="s">
        <v>4816</v>
      </c>
      <c r="Q240" s="166">
        <v>42103</v>
      </c>
      <c r="R240" s="1">
        <v>1.3</v>
      </c>
      <c r="S240" s="1">
        <v>90</v>
      </c>
      <c r="T240" s="1" t="s">
        <v>4561</v>
      </c>
      <c r="U240" s="1">
        <v>78.5</v>
      </c>
      <c r="V240" s="1">
        <v>17640</v>
      </c>
      <c r="W240" s="1">
        <v>90</v>
      </c>
      <c r="X240" s="1" t="s">
        <v>2584</v>
      </c>
      <c r="Y240" s="1">
        <v>78.5</v>
      </c>
      <c r="Z240" s="1" t="s">
        <v>4561</v>
      </c>
      <c r="AA240" s="183">
        <f t="shared" si="61"/>
        <v>32.777618823529409</v>
      </c>
      <c r="AB240" s="183">
        <f t="shared" si="62"/>
        <v>154.25985960000003</v>
      </c>
      <c r="AC240" s="183">
        <f t="shared" si="63"/>
        <v>1.7868354705882354</v>
      </c>
      <c r="AD240" s="183">
        <f t="shared" si="64"/>
        <v>3.8442536439999997</v>
      </c>
      <c r="AE240" s="183">
        <f t="shared" si="65"/>
        <v>1082.4000000000001</v>
      </c>
    </row>
    <row r="241" spans="1:31" x14ac:dyDescent="0.2">
      <c r="B241" s="133">
        <v>44</v>
      </c>
      <c r="C241" s="136" t="s">
        <v>6808</v>
      </c>
      <c r="D241" s="136" t="s">
        <v>1637</v>
      </c>
      <c r="E241" s="136"/>
      <c r="F241" s="133">
        <v>136900</v>
      </c>
      <c r="G241" s="136" t="s">
        <v>1192</v>
      </c>
      <c r="H241" s="133">
        <v>125</v>
      </c>
      <c r="I241" s="133">
        <v>1</v>
      </c>
      <c r="J241" s="133">
        <v>902</v>
      </c>
      <c r="K241" s="133">
        <v>33</v>
      </c>
      <c r="L241" s="133"/>
      <c r="M241" s="133" t="s">
        <v>1380</v>
      </c>
      <c r="N241" s="136"/>
      <c r="O241" s="133" t="s">
        <v>2722</v>
      </c>
      <c r="P241" s="133" t="s">
        <v>4816</v>
      </c>
      <c r="Q241" s="166">
        <v>42103</v>
      </c>
      <c r="R241" s="1">
        <v>1.3</v>
      </c>
      <c r="S241" s="1">
        <v>90</v>
      </c>
      <c r="T241" s="1" t="s">
        <v>4561</v>
      </c>
      <c r="U241" s="1">
        <v>78.5</v>
      </c>
      <c r="V241" s="1">
        <v>17640</v>
      </c>
      <c r="W241" s="1">
        <v>90</v>
      </c>
      <c r="X241" s="1" t="s">
        <v>2584</v>
      </c>
      <c r="Y241" s="1">
        <v>78.5</v>
      </c>
      <c r="Z241" s="1" t="s">
        <v>4561</v>
      </c>
      <c r="AA241" s="183">
        <f t="shared" si="61"/>
        <v>32.777618823529409</v>
      </c>
      <c r="AB241" s="183">
        <f t="shared" si="62"/>
        <v>154.25985960000003</v>
      </c>
      <c r="AC241" s="183">
        <f t="shared" si="63"/>
        <v>1.7868354705882354</v>
      </c>
      <c r="AD241" s="183">
        <f t="shared" si="64"/>
        <v>3.8442536439999997</v>
      </c>
      <c r="AE241" s="183">
        <f t="shared" si="65"/>
        <v>1082.4000000000001</v>
      </c>
    </row>
    <row r="242" spans="1:31" x14ac:dyDescent="0.2">
      <c r="B242" s="133">
        <v>44</v>
      </c>
      <c r="C242" s="136" t="s">
        <v>6808</v>
      </c>
      <c r="D242" s="136" t="s">
        <v>2726</v>
      </c>
      <c r="E242" s="136"/>
      <c r="F242" s="133">
        <v>136900</v>
      </c>
      <c r="G242" s="136" t="s">
        <v>1192</v>
      </c>
      <c r="H242" s="133">
        <v>125</v>
      </c>
      <c r="I242" s="133">
        <v>1</v>
      </c>
      <c r="J242" s="133">
        <v>902</v>
      </c>
      <c r="K242" s="133">
        <v>33</v>
      </c>
      <c r="L242" s="133"/>
      <c r="M242" s="133" t="s">
        <v>1380</v>
      </c>
      <c r="N242" s="136"/>
      <c r="O242" s="133" t="s">
        <v>2722</v>
      </c>
      <c r="P242" s="133" t="s">
        <v>2277</v>
      </c>
      <c r="Q242" s="166">
        <v>42118</v>
      </c>
      <c r="R242" s="1">
        <v>1.3</v>
      </c>
      <c r="S242" s="1">
        <v>90</v>
      </c>
      <c r="T242" s="1" t="s">
        <v>4561</v>
      </c>
      <c r="U242" s="1">
        <v>78.5</v>
      </c>
      <c r="V242" s="1">
        <v>17640</v>
      </c>
      <c r="W242" s="1">
        <v>90</v>
      </c>
      <c r="X242" s="1" t="s">
        <v>2584</v>
      </c>
      <c r="Y242" s="1">
        <v>78.5</v>
      </c>
      <c r="Z242" s="1" t="s">
        <v>4561</v>
      </c>
      <c r="AA242" s="183">
        <f t="shared" si="61"/>
        <v>32.777618823529409</v>
      </c>
      <c r="AB242" s="183">
        <f t="shared" si="62"/>
        <v>154.25985960000003</v>
      </c>
      <c r="AC242" s="183">
        <f t="shared" si="63"/>
        <v>1.7868354705882354</v>
      </c>
      <c r="AD242" s="183">
        <f t="shared" si="64"/>
        <v>3.8442536439999997</v>
      </c>
      <c r="AE242" s="183">
        <f t="shared" si="65"/>
        <v>1082.4000000000001</v>
      </c>
    </row>
    <row r="243" spans="1:31" ht="13.5" thickBot="1" x14ac:dyDescent="0.25">
      <c r="B243" s="133">
        <v>44</v>
      </c>
      <c r="C243" s="136" t="s">
        <v>6808</v>
      </c>
      <c r="D243" s="136" t="s">
        <v>2729</v>
      </c>
      <c r="E243" s="136"/>
      <c r="F243" s="133">
        <v>136900</v>
      </c>
      <c r="G243" s="136" t="s">
        <v>1192</v>
      </c>
      <c r="H243" s="133">
        <v>125</v>
      </c>
      <c r="I243" s="133">
        <v>1</v>
      </c>
      <c r="J243" s="133">
        <v>902</v>
      </c>
      <c r="K243" s="133">
        <v>33</v>
      </c>
      <c r="L243" s="133"/>
      <c r="M243" s="133" t="s">
        <v>1380</v>
      </c>
      <c r="N243" s="136"/>
      <c r="O243" s="133" t="s">
        <v>2722</v>
      </c>
      <c r="P243" s="133" t="s">
        <v>2277</v>
      </c>
      <c r="Q243" s="166">
        <v>42118</v>
      </c>
      <c r="R243" s="308">
        <v>1.3</v>
      </c>
      <c r="S243" s="1">
        <v>90</v>
      </c>
      <c r="T243" s="1" t="s">
        <v>4561</v>
      </c>
      <c r="U243" s="1">
        <v>78.5</v>
      </c>
      <c r="V243" s="1">
        <v>17640</v>
      </c>
      <c r="W243" s="1">
        <v>90</v>
      </c>
      <c r="X243" s="1" t="s">
        <v>2584</v>
      </c>
      <c r="Y243" s="1">
        <v>78.5</v>
      </c>
      <c r="Z243" s="1" t="s">
        <v>4561</v>
      </c>
      <c r="AA243" s="183">
        <f t="shared" si="61"/>
        <v>32.777618823529409</v>
      </c>
      <c r="AB243" s="183">
        <f t="shared" si="62"/>
        <v>154.25985960000003</v>
      </c>
      <c r="AC243" s="183">
        <f t="shared" si="63"/>
        <v>1.7868354705882354</v>
      </c>
      <c r="AD243" s="183">
        <f t="shared" si="64"/>
        <v>3.8442536439999997</v>
      </c>
      <c r="AE243" s="183">
        <f t="shared" si="65"/>
        <v>1082.4000000000001</v>
      </c>
    </row>
    <row r="244" spans="1:31" x14ac:dyDescent="0.2">
      <c r="B244" s="133">
        <v>44</v>
      </c>
      <c r="C244" s="136" t="s">
        <v>6808</v>
      </c>
      <c r="D244" s="136" t="s">
        <v>1641</v>
      </c>
      <c r="E244" s="136"/>
      <c r="F244" s="133">
        <v>136900</v>
      </c>
      <c r="G244" s="136" t="s">
        <v>1192</v>
      </c>
      <c r="H244" s="133">
        <v>125</v>
      </c>
      <c r="I244" s="133">
        <v>1</v>
      </c>
      <c r="J244" s="133">
        <v>979</v>
      </c>
      <c r="K244" s="133">
        <v>33</v>
      </c>
      <c r="L244" s="133"/>
      <c r="M244" s="133" t="s">
        <v>1380</v>
      </c>
      <c r="N244" s="136"/>
      <c r="O244" s="133" t="s">
        <v>2722</v>
      </c>
      <c r="P244" s="133" t="s">
        <v>4816</v>
      </c>
      <c r="Q244" s="166">
        <v>42233</v>
      </c>
      <c r="R244" s="1">
        <v>1.3</v>
      </c>
      <c r="S244" s="1">
        <v>90</v>
      </c>
      <c r="T244" s="1" t="s">
        <v>4561</v>
      </c>
      <c r="U244" s="1">
        <v>78.5</v>
      </c>
      <c r="V244" s="1">
        <v>17640</v>
      </c>
      <c r="W244" s="1">
        <v>90</v>
      </c>
      <c r="X244" s="1" t="s">
        <v>2584</v>
      </c>
      <c r="Y244" s="1">
        <v>78.5</v>
      </c>
      <c r="Z244" s="1" t="s">
        <v>4561</v>
      </c>
      <c r="AA244" s="183">
        <f>(K244*100*J244*I244)/17*16*R244/10000*S244/1000</f>
        <v>35.575708235294123</v>
      </c>
      <c r="AB244" s="183">
        <f>V244/36*35*J244*I244*1.108/10000*W244/1000</f>
        <v>167.42838420000001</v>
      </c>
      <c r="AC244" s="183">
        <f>(K244*100*J244*I244)/17*R244/10000*U244/1000</f>
        <v>1.939370205882353</v>
      </c>
      <c r="AD244" s="183">
        <f>V244/36*J244*I244*1.108/10000*Y244/1000</f>
        <v>4.1724216380000003</v>
      </c>
      <c r="AE244" s="183">
        <f>J244*I244*G244/100</f>
        <v>1174.8</v>
      </c>
    </row>
    <row r="245" spans="1:31" x14ac:dyDescent="0.2">
      <c r="B245" s="450">
        <v>44</v>
      </c>
      <c r="C245" s="449" t="s">
        <v>6808</v>
      </c>
      <c r="D245" s="449" t="s">
        <v>1642</v>
      </c>
      <c r="E245" s="449"/>
      <c r="F245" s="450">
        <v>136900</v>
      </c>
      <c r="G245" s="449" t="s">
        <v>1192</v>
      </c>
      <c r="H245" s="450">
        <v>125</v>
      </c>
      <c r="I245" s="450">
        <v>1</v>
      </c>
      <c r="J245" s="450">
        <v>979</v>
      </c>
      <c r="K245" s="450">
        <v>33</v>
      </c>
      <c r="L245" s="450"/>
      <c r="M245" s="450" t="s">
        <v>1380</v>
      </c>
      <c r="N245" s="449"/>
      <c r="O245" s="450" t="s">
        <v>2722</v>
      </c>
      <c r="P245" s="450" t="s">
        <v>4816</v>
      </c>
      <c r="Q245" s="452">
        <v>42233</v>
      </c>
      <c r="R245" s="1">
        <v>1.3</v>
      </c>
      <c r="S245" s="1">
        <v>90</v>
      </c>
      <c r="T245" s="1" t="s">
        <v>4561</v>
      </c>
      <c r="U245" s="1">
        <v>78.5</v>
      </c>
      <c r="V245" s="1">
        <v>17640</v>
      </c>
      <c r="W245" s="1">
        <v>90</v>
      </c>
      <c r="X245" s="1" t="s">
        <v>2584</v>
      </c>
      <c r="Y245" s="1">
        <v>78.5</v>
      </c>
      <c r="Z245" s="1" t="s">
        <v>4561</v>
      </c>
      <c r="AA245" s="183">
        <f>(K245*100*J245*I245)/17*16*R245/10000*S245/1000</f>
        <v>35.575708235294123</v>
      </c>
      <c r="AB245" s="183">
        <f>V245/36*35*J245*I245*1.108/10000*W245/1000</f>
        <v>167.42838420000001</v>
      </c>
      <c r="AC245" s="183">
        <f>(K245*100*J245*I245)/17*R245/10000*U245/1000</f>
        <v>1.939370205882353</v>
      </c>
      <c r="AD245" s="183">
        <f>V245/36*J245*I245*1.108/10000*Y245/1000</f>
        <v>4.1724216380000003</v>
      </c>
      <c r="AE245" s="183">
        <f>J245*I245*G245/100</f>
        <v>1174.8</v>
      </c>
    </row>
    <row r="246" spans="1:31" x14ac:dyDescent="0.2">
      <c r="A246" s="7248" t="s">
        <v>1386</v>
      </c>
      <c r="B246" s="7246"/>
      <c r="C246" s="7246"/>
      <c r="D246" s="7246"/>
      <c r="E246" s="7246"/>
      <c r="F246" s="7246"/>
      <c r="G246" s="7246"/>
      <c r="H246" s="7246"/>
      <c r="I246" s="7246"/>
      <c r="J246" s="7246"/>
      <c r="K246" s="7246"/>
      <c r="L246" s="7246"/>
      <c r="M246" s="7246"/>
      <c r="N246" s="7246"/>
      <c r="O246" s="7246"/>
      <c r="P246" s="7246"/>
      <c r="Q246" s="7247"/>
    </row>
    <row r="247" spans="1:31" x14ac:dyDescent="0.2">
      <c r="B247" s="167" t="s">
        <v>7271</v>
      </c>
      <c r="C247" s="168" t="s">
        <v>7237</v>
      </c>
      <c r="D247" s="168" t="s">
        <v>1651</v>
      </c>
      <c r="E247" s="168"/>
      <c r="F247" s="167">
        <v>136900</v>
      </c>
      <c r="G247" s="168" t="s">
        <v>1192</v>
      </c>
      <c r="H247" s="167">
        <v>125</v>
      </c>
      <c r="I247" s="167">
        <v>1</v>
      </c>
      <c r="J247" s="167">
        <v>450</v>
      </c>
      <c r="K247" s="167">
        <v>33</v>
      </c>
      <c r="L247" s="167"/>
      <c r="M247" s="167" t="s">
        <v>7098</v>
      </c>
      <c r="N247" s="168"/>
      <c r="O247" s="167" t="s">
        <v>2614</v>
      </c>
      <c r="P247" s="167" t="s">
        <v>4816</v>
      </c>
      <c r="Q247" s="169">
        <v>42242</v>
      </c>
      <c r="R247" s="1">
        <v>1.3</v>
      </c>
      <c r="S247" s="1">
        <v>90</v>
      </c>
      <c r="T247" s="1" t="s">
        <v>4561</v>
      </c>
      <c r="U247" s="1">
        <v>78.5</v>
      </c>
      <c r="V247" s="1">
        <v>17640</v>
      </c>
      <c r="W247" s="1">
        <v>90</v>
      </c>
      <c r="X247" s="1" t="s">
        <v>2584</v>
      </c>
      <c r="Y247" s="1">
        <v>78.5</v>
      </c>
      <c r="Z247" s="1" t="s">
        <v>4561</v>
      </c>
      <c r="AA247" s="183">
        <f t="shared" ref="AA247:AA252" si="66">(K247*100*J247*I247)/17*16*R247/10000*S247/1000</f>
        <v>16.352470588235295</v>
      </c>
      <c r="AB247" s="183">
        <f t="shared" ref="AB247:AB252" si="67">V247/36*35*J247*I247*1.108/10000*W247/1000</f>
        <v>76.958910000000003</v>
      </c>
      <c r="AC247" s="183">
        <f t="shared" ref="AC247:AC252" si="68">(K247*100*J247*I247)/17*R247/10000*U247/1000</f>
        <v>0.89143676470588229</v>
      </c>
      <c r="AD247" s="183">
        <f t="shared" ref="AD247:AD252" si="69">V247/36*J247*I247*1.108/10000*Y247/1000</f>
        <v>1.9178649000000003</v>
      </c>
      <c r="AE247" s="183">
        <f t="shared" ref="AE247:AE252" si="70">J247*I247*G247/100</f>
        <v>540</v>
      </c>
    </row>
    <row r="248" spans="1:31" ht="13.5" thickBot="1" x14ac:dyDescent="0.25">
      <c r="B248" s="133" t="s">
        <v>7271</v>
      </c>
      <c r="C248" s="136" t="s">
        <v>7237</v>
      </c>
      <c r="D248" s="136" t="s">
        <v>1631</v>
      </c>
      <c r="E248" s="136"/>
      <c r="F248" s="133">
        <v>136900</v>
      </c>
      <c r="G248" s="136" t="s">
        <v>1192</v>
      </c>
      <c r="H248" s="133">
        <v>125</v>
      </c>
      <c r="I248" s="133">
        <v>1</v>
      </c>
      <c r="J248" s="133">
        <v>450</v>
      </c>
      <c r="K248" s="133">
        <v>33</v>
      </c>
      <c r="L248" s="133"/>
      <c r="M248" s="133" t="s">
        <v>7098</v>
      </c>
      <c r="N248" s="136"/>
      <c r="O248" s="133" t="s">
        <v>2614</v>
      </c>
      <c r="P248" s="133" t="s">
        <v>4816</v>
      </c>
      <c r="Q248" s="166">
        <v>42242</v>
      </c>
      <c r="R248" s="308">
        <v>1.3</v>
      </c>
      <c r="S248" s="1">
        <v>90</v>
      </c>
      <c r="T248" s="1" t="s">
        <v>4561</v>
      </c>
      <c r="U248" s="1">
        <v>78.5</v>
      </c>
      <c r="V248" s="1">
        <v>17640</v>
      </c>
      <c r="W248" s="1">
        <v>90</v>
      </c>
      <c r="X248" s="1" t="s">
        <v>2584</v>
      </c>
      <c r="Y248" s="1">
        <v>78.5</v>
      </c>
      <c r="Z248" s="1" t="s">
        <v>4561</v>
      </c>
      <c r="AA248" s="183">
        <f t="shared" si="66"/>
        <v>16.352470588235295</v>
      </c>
      <c r="AB248" s="183">
        <f t="shared" si="67"/>
        <v>76.958910000000003</v>
      </c>
      <c r="AC248" s="183">
        <f t="shared" si="68"/>
        <v>0.89143676470588229</v>
      </c>
      <c r="AD248" s="183">
        <f t="shared" si="69"/>
        <v>1.9178649000000003</v>
      </c>
      <c r="AE248" s="183">
        <f t="shared" si="70"/>
        <v>540</v>
      </c>
    </row>
    <row r="249" spans="1:31" x14ac:dyDescent="0.2">
      <c r="B249" s="133" t="s">
        <v>7271</v>
      </c>
      <c r="C249" s="136" t="s">
        <v>7237</v>
      </c>
      <c r="D249" s="136" t="s">
        <v>1634</v>
      </c>
      <c r="E249" s="136"/>
      <c r="F249" s="133">
        <v>136900</v>
      </c>
      <c r="G249" s="136" t="s">
        <v>1192</v>
      </c>
      <c r="H249" s="133">
        <v>125</v>
      </c>
      <c r="I249" s="133">
        <v>1</v>
      </c>
      <c r="J249" s="133">
        <v>903</v>
      </c>
      <c r="K249" s="133">
        <v>33</v>
      </c>
      <c r="L249" s="133"/>
      <c r="M249" s="133" t="s">
        <v>7098</v>
      </c>
      <c r="N249" s="136"/>
      <c r="O249" s="133" t="s">
        <v>2614</v>
      </c>
      <c r="P249" s="133" t="s">
        <v>663</v>
      </c>
      <c r="Q249" s="166">
        <v>42257</v>
      </c>
      <c r="R249" s="1">
        <v>1.3</v>
      </c>
      <c r="S249" s="1">
        <v>90</v>
      </c>
      <c r="T249" s="1" t="s">
        <v>4561</v>
      </c>
      <c r="U249" s="1">
        <v>78.5</v>
      </c>
      <c r="V249" s="1">
        <v>17640</v>
      </c>
      <c r="W249" s="1">
        <v>90</v>
      </c>
      <c r="X249" s="1" t="s">
        <v>2584</v>
      </c>
      <c r="Y249" s="1">
        <v>78.5</v>
      </c>
      <c r="Z249" s="1" t="s">
        <v>4561</v>
      </c>
      <c r="AA249" s="183">
        <f t="shared" si="66"/>
        <v>32.813957647058821</v>
      </c>
      <c r="AB249" s="183">
        <f t="shared" si="67"/>
        <v>154.43087940000001</v>
      </c>
      <c r="AC249" s="183">
        <f t="shared" si="68"/>
        <v>1.7888164411764707</v>
      </c>
      <c r="AD249" s="183">
        <f t="shared" si="69"/>
        <v>3.8485155660000006</v>
      </c>
      <c r="AE249" s="183">
        <f t="shared" si="70"/>
        <v>1083.5999999999999</v>
      </c>
    </row>
    <row r="250" spans="1:31" x14ac:dyDescent="0.2">
      <c r="B250" s="133" t="s">
        <v>7271</v>
      </c>
      <c r="C250" s="136" t="s">
        <v>7237</v>
      </c>
      <c r="D250" s="136" t="s">
        <v>1637</v>
      </c>
      <c r="E250" s="136"/>
      <c r="F250" s="133">
        <v>136900</v>
      </c>
      <c r="G250" s="136" t="s">
        <v>1192</v>
      </c>
      <c r="H250" s="133">
        <v>125</v>
      </c>
      <c r="I250" s="133">
        <v>1</v>
      </c>
      <c r="J250" s="133">
        <v>903</v>
      </c>
      <c r="K250" s="133">
        <v>33</v>
      </c>
      <c r="L250" s="133"/>
      <c r="M250" s="133" t="s">
        <v>7098</v>
      </c>
      <c r="N250" s="136"/>
      <c r="O250" s="133" t="s">
        <v>2614</v>
      </c>
      <c r="P250" s="133" t="s">
        <v>663</v>
      </c>
      <c r="Q250" s="166">
        <v>42257</v>
      </c>
      <c r="R250" s="1">
        <v>1.3</v>
      </c>
      <c r="S250" s="1">
        <v>90</v>
      </c>
      <c r="T250" s="1" t="s">
        <v>4561</v>
      </c>
      <c r="U250" s="1">
        <v>78.5</v>
      </c>
      <c r="V250" s="1">
        <v>17640</v>
      </c>
      <c r="W250" s="1">
        <v>90</v>
      </c>
      <c r="X250" s="1" t="s">
        <v>2584</v>
      </c>
      <c r="Y250" s="1">
        <v>78.5</v>
      </c>
      <c r="Z250" s="1" t="s">
        <v>4561</v>
      </c>
      <c r="AA250" s="183">
        <f t="shared" si="66"/>
        <v>32.813957647058821</v>
      </c>
      <c r="AB250" s="183">
        <f t="shared" si="67"/>
        <v>154.43087940000001</v>
      </c>
      <c r="AC250" s="183">
        <f t="shared" si="68"/>
        <v>1.7888164411764707</v>
      </c>
      <c r="AD250" s="183">
        <f t="shared" si="69"/>
        <v>3.8485155660000006</v>
      </c>
      <c r="AE250" s="183">
        <f t="shared" si="70"/>
        <v>1083.5999999999999</v>
      </c>
    </row>
    <row r="251" spans="1:31" x14ac:dyDescent="0.2">
      <c r="B251" s="133" t="s">
        <v>7271</v>
      </c>
      <c r="C251" s="136" t="s">
        <v>7237</v>
      </c>
      <c r="D251" s="136" t="s">
        <v>2726</v>
      </c>
      <c r="E251" s="136"/>
      <c r="F251" s="133">
        <v>136900</v>
      </c>
      <c r="G251" s="136" t="s">
        <v>1192</v>
      </c>
      <c r="H251" s="133">
        <v>125</v>
      </c>
      <c r="I251" s="133">
        <v>1</v>
      </c>
      <c r="J251" s="133">
        <v>903</v>
      </c>
      <c r="K251" s="133">
        <v>33</v>
      </c>
      <c r="L251" s="133"/>
      <c r="M251" s="133" t="s">
        <v>7098</v>
      </c>
      <c r="N251" s="136"/>
      <c r="O251" s="133" t="s">
        <v>2614</v>
      </c>
      <c r="P251" s="133" t="s">
        <v>663</v>
      </c>
      <c r="Q251" s="166">
        <v>42275</v>
      </c>
      <c r="R251" s="1">
        <v>1.3</v>
      </c>
      <c r="S251" s="1">
        <v>90</v>
      </c>
      <c r="T251" s="1" t="s">
        <v>4561</v>
      </c>
      <c r="U251" s="1">
        <v>78.5</v>
      </c>
      <c r="V251" s="1">
        <v>17640</v>
      </c>
      <c r="W251" s="1">
        <v>90</v>
      </c>
      <c r="X251" s="1" t="s">
        <v>2584</v>
      </c>
      <c r="Y251" s="1">
        <v>78.5</v>
      </c>
      <c r="Z251" s="1" t="s">
        <v>4561</v>
      </c>
      <c r="AA251" s="183">
        <f t="shared" si="66"/>
        <v>32.813957647058821</v>
      </c>
      <c r="AB251" s="183">
        <f t="shared" si="67"/>
        <v>154.43087940000001</v>
      </c>
      <c r="AC251" s="183">
        <f t="shared" si="68"/>
        <v>1.7888164411764707</v>
      </c>
      <c r="AD251" s="183">
        <f t="shared" si="69"/>
        <v>3.8485155660000006</v>
      </c>
      <c r="AE251" s="183">
        <f t="shared" si="70"/>
        <v>1083.5999999999999</v>
      </c>
    </row>
    <row r="252" spans="1:31" ht="13.5" thickBot="1" x14ac:dyDescent="0.25">
      <c r="B252" s="133" t="s">
        <v>7271</v>
      </c>
      <c r="C252" s="136" t="s">
        <v>7237</v>
      </c>
      <c r="D252" s="136" t="s">
        <v>2729</v>
      </c>
      <c r="E252" s="136"/>
      <c r="F252" s="133">
        <v>136900</v>
      </c>
      <c r="G252" s="136" t="s">
        <v>1192</v>
      </c>
      <c r="H252" s="133">
        <v>125</v>
      </c>
      <c r="I252" s="133">
        <v>1</v>
      </c>
      <c r="J252" s="133">
        <v>903</v>
      </c>
      <c r="K252" s="133">
        <v>33</v>
      </c>
      <c r="L252" s="133"/>
      <c r="M252" s="133" t="s">
        <v>7098</v>
      </c>
      <c r="N252" s="136"/>
      <c r="O252" s="133" t="s">
        <v>2614</v>
      </c>
      <c r="P252" s="133" t="s">
        <v>663</v>
      </c>
      <c r="Q252" s="166">
        <v>42275</v>
      </c>
      <c r="R252" s="308">
        <v>1.3</v>
      </c>
      <c r="S252" s="1">
        <v>90</v>
      </c>
      <c r="T252" s="1" t="s">
        <v>4561</v>
      </c>
      <c r="U252" s="1">
        <v>78.5</v>
      </c>
      <c r="V252" s="1">
        <v>17640</v>
      </c>
      <c r="W252" s="1">
        <v>90</v>
      </c>
      <c r="X252" s="1" t="s">
        <v>2584</v>
      </c>
      <c r="Y252" s="1">
        <v>78.5</v>
      </c>
      <c r="Z252" s="1" t="s">
        <v>4561</v>
      </c>
      <c r="AA252" s="183">
        <f t="shared" si="66"/>
        <v>32.813957647058821</v>
      </c>
      <c r="AB252" s="183">
        <f t="shared" si="67"/>
        <v>154.43087940000001</v>
      </c>
      <c r="AC252" s="183">
        <f t="shared" si="68"/>
        <v>1.7888164411764707</v>
      </c>
      <c r="AD252" s="183">
        <f t="shared" si="69"/>
        <v>3.8485155660000006</v>
      </c>
      <c r="AE252" s="183">
        <f t="shared" si="70"/>
        <v>1083.5999999999999</v>
      </c>
    </row>
    <row r="253" spans="1:31" x14ac:dyDescent="0.2">
      <c r="B253" s="133" t="s">
        <v>7271</v>
      </c>
      <c r="C253" s="136" t="s">
        <v>7237</v>
      </c>
      <c r="D253" s="136" t="s">
        <v>1641</v>
      </c>
      <c r="E253" s="136"/>
      <c r="F253" s="133">
        <v>136900</v>
      </c>
      <c r="G253" s="136" t="s">
        <v>1192</v>
      </c>
      <c r="H253" s="133">
        <v>125</v>
      </c>
      <c r="I253" s="133">
        <v>1</v>
      </c>
      <c r="J253" s="133">
        <v>902</v>
      </c>
      <c r="K253" s="133">
        <v>33</v>
      </c>
      <c r="L253" s="133"/>
      <c r="M253" s="133" t="s">
        <v>7098</v>
      </c>
      <c r="N253" s="136"/>
      <c r="O253" s="133" t="s">
        <v>2614</v>
      </c>
      <c r="P253" s="133" t="s">
        <v>4816</v>
      </c>
      <c r="Q253" s="166">
        <v>42290</v>
      </c>
      <c r="R253" s="1">
        <v>1.3</v>
      </c>
      <c r="S253" s="1">
        <v>90</v>
      </c>
      <c r="T253" s="1" t="s">
        <v>4561</v>
      </c>
      <c r="U253" s="1">
        <v>78.5</v>
      </c>
      <c r="V253" s="1">
        <v>17640</v>
      </c>
      <c r="W253" s="1">
        <v>90</v>
      </c>
      <c r="X253" s="1" t="s">
        <v>2584</v>
      </c>
      <c r="Y253" s="1">
        <v>78.5</v>
      </c>
      <c r="Z253" s="1" t="s">
        <v>4561</v>
      </c>
      <c r="AA253" s="183">
        <f t="shared" ref="AA253:AA258" si="71">(K253*100*J253*I253)/17*16*R253/10000*S253/1000</f>
        <v>32.777618823529409</v>
      </c>
      <c r="AB253" s="183">
        <f t="shared" ref="AB253:AB258" si="72">V253/36*35*J253*I253*1.108/10000*W253/1000</f>
        <v>154.25985960000003</v>
      </c>
      <c r="AC253" s="183">
        <f t="shared" ref="AC253:AC258" si="73">(K253*100*J253*I253)/17*R253/10000*U253/1000</f>
        <v>1.7868354705882354</v>
      </c>
      <c r="AD253" s="183">
        <f t="shared" ref="AD253:AD258" si="74">V253/36*J253*I253*1.108/10000*Y253/1000</f>
        <v>3.8442536439999997</v>
      </c>
      <c r="AE253" s="183">
        <f t="shared" ref="AE253:AE258" si="75">J253*I253*G253/100</f>
        <v>1082.4000000000001</v>
      </c>
    </row>
    <row r="254" spans="1:31" ht="13.5" thickBot="1" x14ac:dyDescent="0.25">
      <c r="B254" s="133" t="s">
        <v>7271</v>
      </c>
      <c r="C254" s="136" t="s">
        <v>7237</v>
      </c>
      <c r="D254" s="136" t="s">
        <v>1642</v>
      </c>
      <c r="E254" s="136"/>
      <c r="F254" s="133">
        <v>136900</v>
      </c>
      <c r="G254" s="136" t="s">
        <v>1192</v>
      </c>
      <c r="H254" s="133">
        <v>125</v>
      </c>
      <c r="I254" s="133">
        <v>1</v>
      </c>
      <c r="J254" s="133">
        <v>902</v>
      </c>
      <c r="K254" s="133">
        <v>33</v>
      </c>
      <c r="L254" s="133"/>
      <c r="M254" s="133" t="s">
        <v>7098</v>
      </c>
      <c r="N254" s="136"/>
      <c r="O254" s="133" t="s">
        <v>2614</v>
      </c>
      <c r="P254" s="133" t="s">
        <v>4816</v>
      </c>
      <c r="Q254" s="166">
        <v>42290</v>
      </c>
      <c r="R254" s="308">
        <v>1.3</v>
      </c>
      <c r="S254" s="1">
        <v>90</v>
      </c>
      <c r="T254" s="1" t="s">
        <v>4561</v>
      </c>
      <c r="U254" s="1">
        <v>78.5</v>
      </c>
      <c r="V254" s="1">
        <v>17640</v>
      </c>
      <c r="W254" s="1">
        <v>90</v>
      </c>
      <c r="X254" s="1" t="s">
        <v>2584</v>
      </c>
      <c r="Y254" s="1">
        <v>78.5</v>
      </c>
      <c r="Z254" s="1" t="s">
        <v>4561</v>
      </c>
      <c r="AA254" s="183">
        <f t="shared" si="71"/>
        <v>32.777618823529409</v>
      </c>
      <c r="AB254" s="183">
        <f t="shared" si="72"/>
        <v>154.25985960000003</v>
      </c>
      <c r="AC254" s="183">
        <f t="shared" si="73"/>
        <v>1.7868354705882354</v>
      </c>
      <c r="AD254" s="183">
        <f t="shared" si="74"/>
        <v>3.8442536439999997</v>
      </c>
      <c r="AE254" s="183">
        <f t="shared" si="75"/>
        <v>1082.4000000000001</v>
      </c>
    </row>
    <row r="255" spans="1:31" x14ac:dyDescent="0.2">
      <c r="B255" s="133" t="s">
        <v>7271</v>
      </c>
      <c r="C255" s="136" t="s">
        <v>7237</v>
      </c>
      <c r="D255" s="136" t="s">
        <v>3704</v>
      </c>
      <c r="E255" s="136"/>
      <c r="F255" s="133">
        <v>136900</v>
      </c>
      <c r="G255" s="136" t="s">
        <v>1192</v>
      </c>
      <c r="H255" s="133">
        <v>125</v>
      </c>
      <c r="I255" s="133">
        <v>1</v>
      </c>
      <c r="J255" s="133">
        <v>902</v>
      </c>
      <c r="K255" s="133">
        <v>33</v>
      </c>
      <c r="L255" s="133"/>
      <c r="M255" s="133" t="s">
        <v>7098</v>
      </c>
      <c r="N255" s="136"/>
      <c r="O255" s="133" t="s">
        <v>2614</v>
      </c>
      <c r="P255" s="133" t="s">
        <v>4816</v>
      </c>
      <c r="Q255" s="166">
        <v>42305</v>
      </c>
      <c r="R255" s="1">
        <v>1.3</v>
      </c>
      <c r="S255" s="1">
        <v>90</v>
      </c>
      <c r="T255" s="1" t="s">
        <v>4561</v>
      </c>
      <c r="U255" s="1">
        <v>78.5</v>
      </c>
      <c r="V255" s="1">
        <v>17640</v>
      </c>
      <c r="W255" s="1">
        <v>90</v>
      </c>
      <c r="X255" s="1" t="s">
        <v>2584</v>
      </c>
      <c r="Y255" s="1">
        <v>78.5</v>
      </c>
      <c r="Z255" s="1" t="s">
        <v>4561</v>
      </c>
      <c r="AA255" s="183">
        <f t="shared" si="71"/>
        <v>32.777618823529409</v>
      </c>
      <c r="AB255" s="183">
        <f t="shared" si="72"/>
        <v>154.25985960000003</v>
      </c>
      <c r="AC255" s="183">
        <f t="shared" si="73"/>
        <v>1.7868354705882354</v>
      </c>
      <c r="AD255" s="183">
        <f t="shared" si="74"/>
        <v>3.8442536439999997</v>
      </c>
      <c r="AE255" s="183">
        <f t="shared" si="75"/>
        <v>1082.4000000000001</v>
      </c>
    </row>
    <row r="256" spans="1:31" x14ac:dyDescent="0.2">
      <c r="B256" s="133" t="s">
        <v>7271</v>
      </c>
      <c r="C256" s="136" t="s">
        <v>7237</v>
      </c>
      <c r="D256" s="136" t="s">
        <v>3707</v>
      </c>
      <c r="E256" s="136"/>
      <c r="F256" s="133">
        <v>136900</v>
      </c>
      <c r="G256" s="136" t="s">
        <v>1192</v>
      </c>
      <c r="H256" s="133">
        <v>125</v>
      </c>
      <c r="I256" s="133">
        <v>1</v>
      </c>
      <c r="J256" s="133">
        <v>902</v>
      </c>
      <c r="K256" s="133">
        <v>33</v>
      </c>
      <c r="L256" s="133"/>
      <c r="M256" s="133" t="s">
        <v>7098</v>
      </c>
      <c r="N256" s="136"/>
      <c r="O256" s="133" t="s">
        <v>2614</v>
      </c>
      <c r="P256" s="133" t="s">
        <v>4816</v>
      </c>
      <c r="Q256" s="166">
        <v>42305</v>
      </c>
      <c r="R256" s="1">
        <v>1.3</v>
      </c>
      <c r="S256" s="1">
        <v>90</v>
      </c>
      <c r="T256" s="1" t="s">
        <v>4561</v>
      </c>
      <c r="U256" s="1">
        <v>78.5</v>
      </c>
      <c r="V256" s="1">
        <v>17640</v>
      </c>
      <c r="W256" s="1">
        <v>90</v>
      </c>
      <c r="X256" s="1" t="s">
        <v>2584</v>
      </c>
      <c r="Y256" s="1">
        <v>78.5</v>
      </c>
      <c r="Z256" s="1" t="s">
        <v>4561</v>
      </c>
      <c r="AA256" s="183">
        <f t="shared" si="71"/>
        <v>32.777618823529409</v>
      </c>
      <c r="AB256" s="183">
        <f t="shared" si="72"/>
        <v>154.25985960000003</v>
      </c>
      <c r="AC256" s="183">
        <f t="shared" si="73"/>
        <v>1.7868354705882354</v>
      </c>
      <c r="AD256" s="183">
        <f t="shared" si="74"/>
        <v>3.8442536439999997</v>
      </c>
      <c r="AE256" s="183">
        <f t="shared" si="75"/>
        <v>1082.4000000000001</v>
      </c>
    </row>
    <row r="257" spans="1:31" x14ac:dyDescent="0.2">
      <c r="B257" s="133" t="s">
        <v>7271</v>
      </c>
      <c r="C257" s="136" t="s">
        <v>7237</v>
      </c>
      <c r="D257" s="136" t="s">
        <v>1645</v>
      </c>
      <c r="E257" s="136"/>
      <c r="F257" s="133">
        <v>136900</v>
      </c>
      <c r="G257" s="136" t="s">
        <v>1192</v>
      </c>
      <c r="H257" s="133">
        <v>125</v>
      </c>
      <c r="I257" s="133">
        <v>1</v>
      </c>
      <c r="J257" s="133">
        <v>538</v>
      </c>
      <c r="K257" s="133">
        <v>33</v>
      </c>
      <c r="L257" s="133"/>
      <c r="M257" s="133" t="s">
        <v>7098</v>
      </c>
      <c r="N257" s="136"/>
      <c r="O257" s="133" t="s">
        <v>2614</v>
      </c>
      <c r="P257" s="133" t="s">
        <v>4816</v>
      </c>
      <c r="Q257" s="166">
        <v>42318</v>
      </c>
      <c r="R257" s="1">
        <v>1.3</v>
      </c>
      <c r="S257" s="1">
        <v>90</v>
      </c>
      <c r="T257" s="1" t="s">
        <v>4561</v>
      </c>
      <c r="U257" s="1">
        <v>78.5</v>
      </c>
      <c r="V257" s="1">
        <v>17640</v>
      </c>
      <c r="W257" s="1">
        <v>90</v>
      </c>
      <c r="X257" s="1" t="s">
        <v>2584</v>
      </c>
      <c r="Y257" s="1">
        <v>78.5</v>
      </c>
      <c r="Z257" s="1" t="s">
        <v>4561</v>
      </c>
      <c r="AA257" s="183">
        <f t="shared" si="71"/>
        <v>19.550287058823532</v>
      </c>
      <c r="AB257" s="183">
        <f t="shared" si="72"/>
        <v>92.008652400000003</v>
      </c>
      <c r="AC257" s="183">
        <f t="shared" si="73"/>
        <v>1.0657621764705882</v>
      </c>
      <c r="AD257" s="183">
        <f t="shared" si="74"/>
        <v>2.292914036</v>
      </c>
      <c r="AE257" s="183">
        <f t="shared" si="75"/>
        <v>645.6</v>
      </c>
    </row>
    <row r="258" spans="1:31" x14ac:dyDescent="0.2">
      <c r="B258" s="133" t="s">
        <v>7271</v>
      </c>
      <c r="C258" s="136" t="s">
        <v>7237</v>
      </c>
      <c r="D258" s="136" t="s">
        <v>1650</v>
      </c>
      <c r="E258" s="136"/>
      <c r="F258" s="133">
        <v>136900</v>
      </c>
      <c r="G258" s="136" t="s">
        <v>1192</v>
      </c>
      <c r="H258" s="133">
        <v>125</v>
      </c>
      <c r="I258" s="133">
        <v>1</v>
      </c>
      <c r="J258" s="133">
        <v>538</v>
      </c>
      <c r="K258" s="133">
        <v>33</v>
      </c>
      <c r="L258" s="133"/>
      <c r="M258" s="133" t="s">
        <v>7098</v>
      </c>
      <c r="N258" s="136"/>
      <c r="O258" s="133" t="s">
        <v>2614</v>
      </c>
      <c r="P258" s="133" t="s">
        <v>4816</v>
      </c>
      <c r="Q258" s="166">
        <v>42318</v>
      </c>
      <c r="R258" s="1">
        <v>1.3</v>
      </c>
      <c r="S258" s="1">
        <v>90</v>
      </c>
      <c r="T258" s="1" t="s">
        <v>4561</v>
      </c>
      <c r="U258" s="1">
        <v>78.5</v>
      </c>
      <c r="V258" s="1">
        <v>17640</v>
      </c>
      <c r="W258" s="1">
        <v>90</v>
      </c>
      <c r="X258" s="1" t="s">
        <v>2584</v>
      </c>
      <c r="Y258" s="1">
        <v>78.5</v>
      </c>
      <c r="Z258" s="1" t="s">
        <v>4561</v>
      </c>
      <c r="AA258" s="183">
        <f t="shared" si="71"/>
        <v>19.550287058823532</v>
      </c>
      <c r="AB258" s="183">
        <f t="shared" si="72"/>
        <v>92.008652400000003</v>
      </c>
      <c r="AC258" s="183">
        <f t="shared" si="73"/>
        <v>1.0657621764705882</v>
      </c>
      <c r="AD258" s="183">
        <f t="shared" si="74"/>
        <v>2.292914036</v>
      </c>
      <c r="AE258" s="183">
        <f t="shared" si="75"/>
        <v>645.6</v>
      </c>
    </row>
    <row r="259" spans="1:31" x14ac:dyDescent="0.2">
      <c r="A259" s="7248" t="s">
        <v>1386</v>
      </c>
      <c r="B259" s="7246"/>
      <c r="C259" s="7246"/>
      <c r="D259" s="7246"/>
      <c r="E259" s="7246"/>
      <c r="F259" s="7246"/>
      <c r="G259" s="7246"/>
      <c r="H259" s="7246"/>
      <c r="I259" s="7246"/>
      <c r="J259" s="7246"/>
      <c r="K259" s="7246"/>
      <c r="L259" s="7246"/>
      <c r="M259" s="7246"/>
      <c r="N259" s="7246"/>
      <c r="O259" s="7246"/>
      <c r="P259" s="7246"/>
      <c r="Q259" s="7247"/>
    </row>
    <row r="260" spans="1:31" x14ac:dyDescent="0.2">
      <c r="B260" s="133" t="s">
        <v>7271</v>
      </c>
      <c r="C260" s="136" t="s">
        <v>7498</v>
      </c>
      <c r="D260" s="136" t="s">
        <v>1651</v>
      </c>
      <c r="E260" s="136"/>
      <c r="F260" s="133">
        <v>136900</v>
      </c>
      <c r="G260" s="136" t="s">
        <v>1192</v>
      </c>
      <c r="H260" s="133">
        <v>125</v>
      </c>
      <c r="I260" s="133">
        <v>1</v>
      </c>
      <c r="J260" s="133">
        <v>902</v>
      </c>
      <c r="K260" s="133">
        <v>33</v>
      </c>
      <c r="L260" s="133"/>
      <c r="M260" s="133" t="s">
        <v>7098</v>
      </c>
      <c r="N260" s="136"/>
      <c r="O260" s="133" t="s">
        <v>2614</v>
      </c>
      <c r="P260" s="133" t="s">
        <v>4816</v>
      </c>
      <c r="Q260" s="166">
        <v>42335</v>
      </c>
      <c r="R260" s="1">
        <v>1.3</v>
      </c>
      <c r="S260" s="1">
        <v>90</v>
      </c>
      <c r="T260" s="1" t="s">
        <v>4561</v>
      </c>
      <c r="U260" s="1">
        <v>78.5</v>
      </c>
      <c r="V260" s="1">
        <v>17640</v>
      </c>
      <c r="W260" s="1">
        <v>90</v>
      </c>
      <c r="X260" s="1" t="s">
        <v>2584</v>
      </c>
      <c r="Y260" s="1">
        <v>78.5</v>
      </c>
      <c r="Z260" s="1" t="s">
        <v>4561</v>
      </c>
      <c r="AA260" s="183">
        <f t="shared" ref="AA260:AA267" si="76">(K260*100*J260*I260)/17*16*R260/10000*S260/1000</f>
        <v>32.777618823529409</v>
      </c>
      <c r="AB260" s="183">
        <f t="shared" ref="AB260:AB267" si="77">V260/36*35*J260*I260*1.108/10000*W260/1000</f>
        <v>154.25985960000003</v>
      </c>
      <c r="AC260" s="183">
        <f t="shared" ref="AC260:AC267" si="78">(K260*100*J260*I260)/17*R260/10000*U260/1000</f>
        <v>1.7868354705882354</v>
      </c>
      <c r="AD260" s="183">
        <f t="shared" ref="AD260:AD267" si="79">V260/36*J260*I260*1.108/10000*Y260/1000</f>
        <v>3.8442536439999997</v>
      </c>
      <c r="AE260" s="183">
        <f t="shared" ref="AE260:AE267" si="80">J260*I260*G260/100</f>
        <v>1082.4000000000001</v>
      </c>
    </row>
    <row r="261" spans="1:31" ht="13.5" thickBot="1" x14ac:dyDescent="0.25">
      <c r="B261" s="133" t="s">
        <v>7271</v>
      </c>
      <c r="C261" s="136" t="s">
        <v>7498</v>
      </c>
      <c r="D261" s="136" t="s">
        <v>1631</v>
      </c>
      <c r="E261" s="136"/>
      <c r="F261" s="133">
        <v>136900</v>
      </c>
      <c r="G261" s="136" t="s">
        <v>1192</v>
      </c>
      <c r="H261" s="133">
        <v>125</v>
      </c>
      <c r="I261" s="133">
        <v>1</v>
      </c>
      <c r="J261" s="133">
        <v>902</v>
      </c>
      <c r="K261" s="133">
        <v>33</v>
      </c>
      <c r="L261" s="133"/>
      <c r="M261" s="133" t="s">
        <v>7098</v>
      </c>
      <c r="N261" s="136"/>
      <c r="O261" s="133" t="s">
        <v>2614</v>
      </c>
      <c r="P261" s="133" t="s">
        <v>4816</v>
      </c>
      <c r="Q261" s="166">
        <v>42335</v>
      </c>
      <c r="R261" s="308">
        <v>1.3</v>
      </c>
      <c r="S261" s="1">
        <v>90</v>
      </c>
      <c r="T261" s="1" t="s">
        <v>4561</v>
      </c>
      <c r="U261" s="1">
        <v>78.5</v>
      </c>
      <c r="V261" s="1">
        <v>17640</v>
      </c>
      <c r="W261" s="1">
        <v>90</v>
      </c>
      <c r="X261" s="1" t="s">
        <v>2584</v>
      </c>
      <c r="Y261" s="1">
        <v>78.5</v>
      </c>
      <c r="Z261" s="1" t="s">
        <v>4561</v>
      </c>
      <c r="AA261" s="183">
        <f t="shared" si="76"/>
        <v>32.777618823529409</v>
      </c>
      <c r="AB261" s="183">
        <f t="shared" si="77"/>
        <v>154.25985960000003</v>
      </c>
      <c r="AC261" s="183">
        <f t="shared" si="78"/>
        <v>1.7868354705882354</v>
      </c>
      <c r="AD261" s="183">
        <f t="shared" si="79"/>
        <v>3.8442536439999997</v>
      </c>
      <c r="AE261" s="183">
        <f t="shared" si="80"/>
        <v>1082.4000000000001</v>
      </c>
    </row>
    <row r="262" spans="1:31" x14ac:dyDescent="0.2">
      <c r="B262" s="133" t="s">
        <v>7271</v>
      </c>
      <c r="C262" s="136" t="s">
        <v>7498</v>
      </c>
      <c r="D262" s="136" t="s">
        <v>1634</v>
      </c>
      <c r="E262" s="136"/>
      <c r="F262" s="133">
        <v>136900</v>
      </c>
      <c r="G262" s="136" t="s">
        <v>1192</v>
      </c>
      <c r="H262" s="133">
        <v>125</v>
      </c>
      <c r="I262" s="133">
        <v>1</v>
      </c>
      <c r="J262" s="133">
        <v>902</v>
      </c>
      <c r="K262" s="133">
        <v>33</v>
      </c>
      <c r="L262" s="133"/>
      <c r="M262" s="133" t="s">
        <v>7098</v>
      </c>
      <c r="N262" s="136"/>
      <c r="O262" s="133" t="s">
        <v>2614</v>
      </c>
      <c r="P262" s="133" t="s">
        <v>4816</v>
      </c>
      <c r="Q262" s="166">
        <v>42352</v>
      </c>
      <c r="R262" s="1">
        <v>1.3</v>
      </c>
      <c r="S262" s="1">
        <v>90</v>
      </c>
      <c r="T262" s="1" t="s">
        <v>4561</v>
      </c>
      <c r="U262" s="1">
        <v>78.5</v>
      </c>
      <c r="V262" s="1">
        <v>17640</v>
      </c>
      <c r="W262" s="1">
        <v>90</v>
      </c>
      <c r="X262" s="1" t="s">
        <v>2584</v>
      </c>
      <c r="Y262" s="1">
        <v>78.5</v>
      </c>
      <c r="Z262" s="1" t="s">
        <v>4561</v>
      </c>
      <c r="AA262" s="183">
        <f t="shared" si="76"/>
        <v>32.777618823529409</v>
      </c>
      <c r="AB262" s="183">
        <f t="shared" si="77"/>
        <v>154.25985960000003</v>
      </c>
      <c r="AC262" s="183">
        <f t="shared" si="78"/>
        <v>1.7868354705882354</v>
      </c>
      <c r="AD262" s="183">
        <f t="shared" si="79"/>
        <v>3.8442536439999997</v>
      </c>
      <c r="AE262" s="183">
        <f t="shared" si="80"/>
        <v>1082.4000000000001</v>
      </c>
    </row>
    <row r="263" spans="1:31" ht="13.5" thickBot="1" x14ac:dyDescent="0.25">
      <c r="B263" s="133" t="s">
        <v>7271</v>
      </c>
      <c r="C263" s="136" t="s">
        <v>7498</v>
      </c>
      <c r="D263" s="136" t="s">
        <v>1637</v>
      </c>
      <c r="E263" s="136"/>
      <c r="F263" s="133">
        <v>136900</v>
      </c>
      <c r="G263" s="136" t="s">
        <v>1192</v>
      </c>
      <c r="H263" s="133">
        <v>125</v>
      </c>
      <c r="I263" s="133">
        <v>1</v>
      </c>
      <c r="J263" s="133">
        <v>902</v>
      </c>
      <c r="K263" s="133">
        <v>33</v>
      </c>
      <c r="L263" s="133"/>
      <c r="M263" s="133" t="s">
        <v>7098</v>
      </c>
      <c r="N263" s="136"/>
      <c r="O263" s="133" t="s">
        <v>2614</v>
      </c>
      <c r="P263" s="133" t="s">
        <v>4816</v>
      </c>
      <c r="Q263" s="166">
        <v>42352</v>
      </c>
      <c r="R263" s="308">
        <v>1.3</v>
      </c>
      <c r="S263" s="1">
        <v>90</v>
      </c>
      <c r="T263" s="1" t="s">
        <v>4561</v>
      </c>
      <c r="U263" s="1">
        <v>78.5</v>
      </c>
      <c r="V263" s="1">
        <v>17640</v>
      </c>
      <c r="W263" s="1">
        <v>90</v>
      </c>
      <c r="X263" s="1" t="s">
        <v>2584</v>
      </c>
      <c r="Y263" s="1">
        <v>78.5</v>
      </c>
      <c r="Z263" s="1" t="s">
        <v>4561</v>
      </c>
      <c r="AA263" s="183">
        <f t="shared" si="76"/>
        <v>32.777618823529409</v>
      </c>
      <c r="AB263" s="183">
        <f t="shared" si="77"/>
        <v>154.25985960000003</v>
      </c>
      <c r="AC263" s="183">
        <f t="shared" si="78"/>
        <v>1.7868354705882354</v>
      </c>
      <c r="AD263" s="183">
        <f t="shared" si="79"/>
        <v>3.8442536439999997</v>
      </c>
      <c r="AE263" s="183">
        <f t="shared" si="80"/>
        <v>1082.4000000000001</v>
      </c>
    </row>
    <row r="264" spans="1:31" x14ac:dyDescent="0.2">
      <c r="B264" s="133" t="s">
        <v>7271</v>
      </c>
      <c r="C264" s="136" t="s">
        <v>7498</v>
      </c>
      <c r="D264" s="136" t="s">
        <v>2726</v>
      </c>
      <c r="E264" s="136"/>
      <c r="F264" s="133">
        <v>136900</v>
      </c>
      <c r="G264" s="136" t="s">
        <v>1192</v>
      </c>
      <c r="H264" s="133">
        <v>125</v>
      </c>
      <c r="I264" s="133">
        <v>1</v>
      </c>
      <c r="J264" s="133">
        <v>903</v>
      </c>
      <c r="K264" s="133">
        <v>33</v>
      </c>
      <c r="L264" s="133"/>
      <c r="M264" s="133" t="s">
        <v>7098</v>
      </c>
      <c r="N264" s="136"/>
      <c r="O264" s="133" t="s">
        <v>2614</v>
      </c>
      <c r="P264" s="133" t="s">
        <v>2277</v>
      </c>
      <c r="Q264" s="166">
        <v>42382</v>
      </c>
      <c r="R264" s="1">
        <v>1.3</v>
      </c>
      <c r="S264" s="1">
        <v>90</v>
      </c>
      <c r="T264" s="1" t="s">
        <v>4561</v>
      </c>
      <c r="U264" s="1">
        <v>78.5</v>
      </c>
      <c r="V264" s="1">
        <v>17640</v>
      </c>
      <c r="W264" s="1">
        <v>90</v>
      </c>
      <c r="X264" s="1" t="s">
        <v>2584</v>
      </c>
      <c r="Y264" s="1">
        <v>78.5</v>
      </c>
      <c r="Z264" s="1" t="s">
        <v>4561</v>
      </c>
      <c r="AA264" s="183">
        <f t="shared" si="76"/>
        <v>32.813957647058821</v>
      </c>
      <c r="AB264" s="183">
        <f t="shared" si="77"/>
        <v>154.43087940000001</v>
      </c>
      <c r="AC264" s="183">
        <f t="shared" si="78"/>
        <v>1.7888164411764707</v>
      </c>
      <c r="AD264" s="183">
        <f t="shared" si="79"/>
        <v>3.8485155660000006</v>
      </c>
      <c r="AE264" s="183">
        <f t="shared" si="80"/>
        <v>1083.5999999999999</v>
      </c>
    </row>
    <row r="265" spans="1:31" x14ac:dyDescent="0.2">
      <c r="B265" s="133" t="s">
        <v>7271</v>
      </c>
      <c r="C265" s="136" t="s">
        <v>7498</v>
      </c>
      <c r="D265" s="136" t="s">
        <v>2729</v>
      </c>
      <c r="E265" s="136"/>
      <c r="F265" s="133">
        <v>136900</v>
      </c>
      <c r="G265" s="136" t="s">
        <v>1192</v>
      </c>
      <c r="H265" s="133">
        <v>125</v>
      </c>
      <c r="I265" s="133">
        <v>1</v>
      </c>
      <c r="J265" s="133">
        <v>903</v>
      </c>
      <c r="K265" s="133">
        <v>33</v>
      </c>
      <c r="L265" s="133"/>
      <c r="M265" s="133" t="s">
        <v>7098</v>
      </c>
      <c r="N265" s="136"/>
      <c r="O265" s="133" t="s">
        <v>2614</v>
      </c>
      <c r="P265" s="133" t="s">
        <v>2277</v>
      </c>
      <c r="Q265" s="166">
        <v>42382</v>
      </c>
      <c r="R265" s="1">
        <v>1.3</v>
      </c>
      <c r="S265" s="1">
        <v>90</v>
      </c>
      <c r="T265" s="1" t="s">
        <v>4561</v>
      </c>
      <c r="U265" s="1">
        <v>78.5</v>
      </c>
      <c r="V265" s="1">
        <v>17640</v>
      </c>
      <c r="W265" s="1">
        <v>90</v>
      </c>
      <c r="X265" s="1" t="s">
        <v>2584</v>
      </c>
      <c r="Y265" s="1">
        <v>78.5</v>
      </c>
      <c r="Z265" s="1" t="s">
        <v>4561</v>
      </c>
      <c r="AA265" s="183">
        <f t="shared" si="76"/>
        <v>32.813957647058821</v>
      </c>
      <c r="AB265" s="183">
        <f t="shared" si="77"/>
        <v>154.43087940000001</v>
      </c>
      <c r="AC265" s="183">
        <f t="shared" si="78"/>
        <v>1.7888164411764707</v>
      </c>
      <c r="AD265" s="183">
        <f t="shared" si="79"/>
        <v>3.8485155660000006</v>
      </c>
      <c r="AE265" s="183">
        <f t="shared" si="80"/>
        <v>1083.5999999999999</v>
      </c>
    </row>
    <row r="266" spans="1:31" x14ac:dyDescent="0.2">
      <c r="B266" s="133" t="s">
        <v>7271</v>
      </c>
      <c r="C266" s="136" t="s">
        <v>7498</v>
      </c>
      <c r="D266" s="136" t="s">
        <v>1641</v>
      </c>
      <c r="E266" s="136"/>
      <c r="F266" s="133">
        <v>136900</v>
      </c>
      <c r="G266" s="136" t="s">
        <v>1192</v>
      </c>
      <c r="H266" s="133">
        <v>125</v>
      </c>
      <c r="I266" s="133">
        <v>1</v>
      </c>
      <c r="J266" s="133">
        <v>903</v>
      </c>
      <c r="K266" s="133">
        <v>33</v>
      </c>
      <c r="L266" s="133"/>
      <c r="M266" s="133" t="s">
        <v>7098</v>
      </c>
      <c r="N266" s="136"/>
      <c r="O266" s="133" t="s">
        <v>2614</v>
      </c>
      <c r="P266" s="133" t="s">
        <v>663</v>
      </c>
      <c r="Q266" s="166">
        <v>42398</v>
      </c>
      <c r="R266" s="1">
        <v>1.3</v>
      </c>
      <c r="S266" s="1">
        <v>90</v>
      </c>
      <c r="T266" s="1" t="s">
        <v>4561</v>
      </c>
      <c r="U266" s="1">
        <v>78.5</v>
      </c>
      <c r="V266" s="1">
        <v>17640</v>
      </c>
      <c r="W266" s="1">
        <v>90</v>
      </c>
      <c r="X266" s="1" t="s">
        <v>2584</v>
      </c>
      <c r="Y266" s="1">
        <v>78.5</v>
      </c>
      <c r="Z266" s="1" t="s">
        <v>4561</v>
      </c>
      <c r="AA266" s="183">
        <f t="shared" si="76"/>
        <v>32.813957647058821</v>
      </c>
      <c r="AB266" s="183">
        <f t="shared" si="77"/>
        <v>154.43087940000001</v>
      </c>
      <c r="AC266" s="183">
        <f t="shared" si="78"/>
        <v>1.7888164411764707</v>
      </c>
      <c r="AD266" s="183">
        <f t="shared" si="79"/>
        <v>3.8485155660000006</v>
      </c>
      <c r="AE266" s="183">
        <f t="shared" si="80"/>
        <v>1083.5999999999999</v>
      </c>
    </row>
    <row r="267" spans="1:31" ht="13.5" thickBot="1" x14ac:dyDescent="0.25">
      <c r="B267" s="133" t="s">
        <v>7271</v>
      </c>
      <c r="C267" s="136" t="s">
        <v>7498</v>
      </c>
      <c r="D267" s="136" t="s">
        <v>1642</v>
      </c>
      <c r="E267" s="136"/>
      <c r="F267" s="133">
        <v>136900</v>
      </c>
      <c r="G267" s="136" t="s">
        <v>1192</v>
      </c>
      <c r="H267" s="133">
        <v>125</v>
      </c>
      <c r="I267" s="133">
        <v>1</v>
      </c>
      <c r="J267" s="133">
        <v>903</v>
      </c>
      <c r="K267" s="133">
        <v>33</v>
      </c>
      <c r="L267" s="133"/>
      <c r="M267" s="133" t="s">
        <v>7098</v>
      </c>
      <c r="N267" s="136"/>
      <c r="O267" s="133" t="s">
        <v>2614</v>
      </c>
      <c r="P267" s="133" t="s">
        <v>663</v>
      </c>
      <c r="Q267" s="166">
        <v>42398</v>
      </c>
      <c r="R267" s="308">
        <v>1.3</v>
      </c>
      <c r="S267" s="1">
        <v>90</v>
      </c>
      <c r="T267" s="1" t="s">
        <v>4561</v>
      </c>
      <c r="U267" s="1">
        <v>78.5</v>
      </c>
      <c r="V267" s="1">
        <v>17640</v>
      </c>
      <c r="W267" s="1">
        <v>90</v>
      </c>
      <c r="X267" s="1" t="s">
        <v>2584</v>
      </c>
      <c r="Y267" s="1">
        <v>78.5</v>
      </c>
      <c r="Z267" s="1" t="s">
        <v>4561</v>
      </c>
      <c r="AA267" s="183">
        <f t="shared" si="76"/>
        <v>32.813957647058821</v>
      </c>
      <c r="AB267" s="183">
        <f t="shared" si="77"/>
        <v>154.43087940000001</v>
      </c>
      <c r="AC267" s="183">
        <f t="shared" si="78"/>
        <v>1.7888164411764707</v>
      </c>
      <c r="AD267" s="183">
        <f t="shared" si="79"/>
        <v>3.8485155660000006</v>
      </c>
      <c r="AE267" s="183">
        <f t="shared" si="80"/>
        <v>1083.5999999999999</v>
      </c>
    </row>
    <row r="268" spans="1:31" x14ac:dyDescent="0.2">
      <c r="B268" s="133" t="s">
        <v>7271</v>
      </c>
      <c r="C268" s="136" t="s">
        <v>7498</v>
      </c>
      <c r="D268" s="136" t="s">
        <v>3704</v>
      </c>
      <c r="E268" s="133"/>
      <c r="F268" s="133">
        <v>136900</v>
      </c>
      <c r="G268" s="133" t="s">
        <v>1192</v>
      </c>
      <c r="H268" s="133">
        <v>125</v>
      </c>
      <c r="I268" s="133">
        <v>1</v>
      </c>
      <c r="J268" s="133">
        <v>903</v>
      </c>
      <c r="K268" s="133">
        <v>33</v>
      </c>
      <c r="L268" s="133"/>
      <c r="M268" s="133" t="s">
        <v>7098</v>
      </c>
      <c r="N268" s="133"/>
      <c r="O268" s="133" t="s">
        <v>2614</v>
      </c>
      <c r="P268" s="133" t="s">
        <v>663</v>
      </c>
      <c r="Q268" s="166">
        <v>42415</v>
      </c>
      <c r="R268" s="1">
        <v>1.3</v>
      </c>
      <c r="S268" s="1">
        <v>90</v>
      </c>
      <c r="T268" s="1" t="s">
        <v>4561</v>
      </c>
      <c r="U268" s="1">
        <v>78.5</v>
      </c>
      <c r="V268" s="1">
        <v>17640</v>
      </c>
      <c r="W268" s="1">
        <v>90</v>
      </c>
      <c r="X268" s="1" t="s">
        <v>2584</v>
      </c>
      <c r="Y268" s="1">
        <v>78.5</v>
      </c>
      <c r="Z268" s="1" t="s">
        <v>4561</v>
      </c>
      <c r="AA268" s="183">
        <f>(K268*100*J268*I268)/17*16*R268/10000*S268/1000</f>
        <v>32.813957647058821</v>
      </c>
      <c r="AB268" s="183">
        <f>V268/36*35*J268*I268*1.108/10000*W268/1000</f>
        <v>154.43087940000001</v>
      </c>
      <c r="AC268" s="183">
        <f>(K268*100*J268*I268)/17*R268/10000*U268/1000</f>
        <v>1.7888164411764707</v>
      </c>
      <c r="AD268" s="183">
        <f>V268/36*J268*I268*1.108/10000*Y268/1000</f>
        <v>3.8485155660000006</v>
      </c>
      <c r="AE268" s="183">
        <f>J268*I268*G268/100</f>
        <v>1083.5999999999999</v>
      </c>
    </row>
    <row r="269" spans="1:31" x14ac:dyDescent="0.2">
      <c r="B269" s="133" t="s">
        <v>7271</v>
      </c>
      <c r="C269" s="136" t="s">
        <v>7498</v>
      </c>
      <c r="D269" s="136" t="s">
        <v>3707</v>
      </c>
      <c r="E269" s="133"/>
      <c r="F269" s="133">
        <v>136900</v>
      </c>
      <c r="G269" s="133" t="s">
        <v>1192</v>
      </c>
      <c r="H269" s="133">
        <v>125</v>
      </c>
      <c r="I269" s="133">
        <v>1</v>
      </c>
      <c r="J269" s="133">
        <v>903</v>
      </c>
      <c r="K269" s="133">
        <v>33</v>
      </c>
      <c r="L269" s="133"/>
      <c r="M269" s="133" t="s">
        <v>7098</v>
      </c>
      <c r="N269" s="133"/>
      <c r="O269" s="133" t="s">
        <v>2614</v>
      </c>
      <c r="P269" s="133" t="s">
        <v>663</v>
      </c>
      <c r="Q269" s="166">
        <v>42415</v>
      </c>
      <c r="R269" s="1">
        <v>1.3</v>
      </c>
      <c r="S269" s="1">
        <v>90</v>
      </c>
      <c r="T269" s="1" t="s">
        <v>4561</v>
      </c>
      <c r="U269" s="1">
        <v>78.5</v>
      </c>
      <c r="V269" s="1">
        <v>17640</v>
      </c>
      <c r="W269" s="1">
        <v>90</v>
      </c>
      <c r="X269" s="1" t="s">
        <v>2584</v>
      </c>
      <c r="Y269" s="1">
        <v>78.5</v>
      </c>
      <c r="Z269" s="1" t="s">
        <v>4561</v>
      </c>
      <c r="AA269" s="183">
        <f>(K269*100*J269*I269)/17*16*R269/10000*S269/1000</f>
        <v>32.813957647058821</v>
      </c>
      <c r="AB269" s="183">
        <f>V269/36*35*J269*I269*1.108/10000*W269/1000</f>
        <v>154.43087940000001</v>
      </c>
      <c r="AC269" s="183">
        <f>(K269*100*J269*I269)/17*R269/10000*U269/1000</f>
        <v>1.7888164411764707</v>
      </c>
      <c r="AD269" s="183">
        <f>V269/36*J269*I269*1.108/10000*Y269/1000</f>
        <v>3.8485155660000006</v>
      </c>
      <c r="AE269" s="183">
        <f>J269*I269*G269/100</f>
        <v>1083.5999999999999</v>
      </c>
    </row>
    <row r="270" spans="1:31" x14ac:dyDescent="0.2">
      <c r="B270" s="133" t="s">
        <v>7271</v>
      </c>
      <c r="C270" s="136" t="s">
        <v>7498</v>
      </c>
      <c r="D270" s="136" t="s">
        <v>1645</v>
      </c>
      <c r="E270" s="133"/>
      <c r="F270" s="133">
        <v>136900</v>
      </c>
      <c r="G270" s="133" t="s">
        <v>1192</v>
      </c>
      <c r="H270" s="133">
        <v>125</v>
      </c>
      <c r="I270" s="133">
        <v>1</v>
      </c>
      <c r="J270" s="133">
        <v>537</v>
      </c>
      <c r="K270" s="133">
        <v>33</v>
      </c>
      <c r="L270" s="133"/>
      <c r="M270" s="133" t="s">
        <v>7098</v>
      </c>
      <c r="N270" s="133"/>
      <c r="O270" s="133" t="s">
        <v>2614</v>
      </c>
      <c r="P270" s="133" t="s">
        <v>4816</v>
      </c>
      <c r="Q270" s="166">
        <v>42424</v>
      </c>
      <c r="R270" s="1">
        <v>1.3</v>
      </c>
      <c r="S270" s="1">
        <v>90</v>
      </c>
      <c r="T270" s="1" t="s">
        <v>4561</v>
      </c>
      <c r="U270" s="1">
        <v>78.5</v>
      </c>
      <c r="V270" s="1">
        <v>17640</v>
      </c>
      <c r="W270" s="1">
        <v>90</v>
      </c>
      <c r="X270" s="1" t="s">
        <v>2584</v>
      </c>
      <c r="Y270" s="1">
        <v>78.5</v>
      </c>
      <c r="Z270" s="1" t="s">
        <v>4561</v>
      </c>
      <c r="AA270" s="183">
        <f>(K270*100*J270*I270)/17*16*R270/10000*S270/1000</f>
        <v>19.513948235294123</v>
      </c>
      <c r="AB270" s="183">
        <f>V270/36*35*J270*I270*1.108/10000*W270/1000</f>
        <v>91.837632599999992</v>
      </c>
      <c r="AC270" s="183">
        <f>(K270*100*J270*I270)/17*R270/10000*U270/1000</f>
        <v>1.063781205882353</v>
      </c>
      <c r="AD270" s="183">
        <f>V270/36*J270*I270*1.108/10000*Y270/1000</f>
        <v>2.288652114</v>
      </c>
      <c r="AE270" s="183">
        <f>J270*I270*G270/100</f>
        <v>644.4</v>
      </c>
    </row>
    <row r="271" spans="1:31" ht="13.5" thickBot="1" x14ac:dyDescent="0.25">
      <c r="B271" s="133" t="s">
        <v>7271</v>
      </c>
      <c r="C271" s="136" t="s">
        <v>7498</v>
      </c>
      <c r="D271" s="136" t="s">
        <v>1650</v>
      </c>
      <c r="E271" s="133"/>
      <c r="F271" s="133">
        <v>136900</v>
      </c>
      <c r="G271" s="133" t="s">
        <v>1192</v>
      </c>
      <c r="H271" s="133">
        <v>125</v>
      </c>
      <c r="I271" s="133">
        <v>1</v>
      </c>
      <c r="J271" s="133">
        <v>537</v>
      </c>
      <c r="K271" s="133">
        <v>33</v>
      </c>
      <c r="L271" s="133"/>
      <c r="M271" s="133" t="s">
        <v>7098</v>
      </c>
      <c r="N271" s="133"/>
      <c r="O271" s="133" t="s">
        <v>2614</v>
      </c>
      <c r="P271" s="133" t="s">
        <v>4816</v>
      </c>
      <c r="Q271" s="166">
        <v>42424</v>
      </c>
      <c r="R271" s="308">
        <v>1.3</v>
      </c>
      <c r="S271" s="1">
        <v>90</v>
      </c>
      <c r="T271" s="1" t="s">
        <v>4561</v>
      </c>
      <c r="U271" s="1">
        <v>78.5</v>
      </c>
      <c r="V271" s="1">
        <v>17640</v>
      </c>
      <c r="W271" s="1">
        <v>90</v>
      </c>
      <c r="X271" s="1" t="s">
        <v>2584</v>
      </c>
      <c r="Y271" s="1">
        <v>78.5</v>
      </c>
      <c r="Z271" s="1" t="s">
        <v>4561</v>
      </c>
      <c r="AA271" s="183">
        <f>(K271*100*J271*I271)/17*16*R271/10000*S271/1000</f>
        <v>19.513948235294123</v>
      </c>
      <c r="AB271" s="183">
        <f>V271/36*35*J271*I271*1.108/10000*W271/1000</f>
        <v>91.837632599999992</v>
      </c>
      <c r="AC271" s="183">
        <f>(K271*100*J271*I271)/17*R271/10000*U271/1000</f>
        <v>1.063781205882353</v>
      </c>
      <c r="AD271" s="183">
        <f>V271/36*J271*I271*1.108/10000*Y271/1000</f>
        <v>2.288652114</v>
      </c>
      <c r="AE271" s="183">
        <f>J271*I271*G271/100</f>
        <v>644.4</v>
      </c>
    </row>
    <row r="272" spans="1:31" x14ac:dyDescent="0.2">
      <c r="A272" s="7248" t="s">
        <v>1386</v>
      </c>
      <c r="B272" s="7246"/>
      <c r="C272" s="7246"/>
      <c r="D272" s="7246"/>
      <c r="E272" s="7246"/>
      <c r="F272" s="7246"/>
      <c r="G272" s="7246"/>
      <c r="H272" s="7246"/>
      <c r="I272" s="7246"/>
      <c r="J272" s="7246"/>
      <c r="K272" s="7246"/>
      <c r="L272" s="7246"/>
      <c r="M272" s="7246"/>
      <c r="N272" s="7246"/>
      <c r="O272" s="7246"/>
      <c r="P272" s="7246"/>
      <c r="Q272" s="7247"/>
      <c r="AA272" s="183"/>
      <c r="AB272" s="183"/>
      <c r="AE272" s="183"/>
    </row>
    <row r="273" spans="1:31" x14ac:dyDescent="0.2">
      <c r="A273" s="133" t="s">
        <v>7814</v>
      </c>
      <c r="B273" s="133" t="s">
        <v>7271</v>
      </c>
      <c r="C273" s="136" t="s">
        <v>7774</v>
      </c>
      <c r="D273" s="136" t="s">
        <v>1651</v>
      </c>
      <c r="E273" s="133"/>
      <c r="F273" s="133">
        <v>136900</v>
      </c>
      <c r="G273" s="133" t="s">
        <v>1192</v>
      </c>
      <c r="H273" s="133">
        <v>125</v>
      </c>
      <c r="I273" s="133">
        <v>1</v>
      </c>
      <c r="J273" s="133">
        <v>903</v>
      </c>
      <c r="K273" s="133">
        <v>33</v>
      </c>
      <c r="L273" s="133"/>
      <c r="M273" s="133" t="s">
        <v>7098</v>
      </c>
      <c r="N273" s="133"/>
      <c r="O273" s="133" t="s">
        <v>2614</v>
      </c>
      <c r="P273" s="133" t="s">
        <v>5281</v>
      </c>
      <c r="Q273" s="166">
        <v>42431</v>
      </c>
      <c r="R273" s="1">
        <v>1.3</v>
      </c>
      <c r="S273" s="1">
        <v>90</v>
      </c>
      <c r="T273" s="1" t="s">
        <v>4561</v>
      </c>
      <c r="U273" s="1">
        <v>78.5</v>
      </c>
      <c r="V273" s="1">
        <v>17640</v>
      </c>
      <c r="W273" s="1">
        <v>90</v>
      </c>
      <c r="X273" s="1" t="s">
        <v>2584</v>
      </c>
      <c r="Y273" s="1">
        <v>78.5</v>
      </c>
      <c r="Z273" s="1" t="s">
        <v>4561</v>
      </c>
      <c r="AA273" s="183">
        <f>(K273*100*J273*I273)/17*16*R273/10000*S273/1000</f>
        <v>32.813957647058821</v>
      </c>
      <c r="AB273" s="183">
        <f>V273/36*35*J273*I273*1.108/10000*W273/1000</f>
        <v>154.43087940000001</v>
      </c>
      <c r="AC273" s="183">
        <f>(K273*100*J273*I273)/17*R273/10000*U273/1000</f>
        <v>1.7888164411764707</v>
      </c>
      <c r="AD273" s="183">
        <f>V273/36*J273*I273*1.108/10000*Y273/1000</f>
        <v>3.8485155660000006</v>
      </c>
      <c r="AE273" s="183">
        <f>J273*I273*G273/100</f>
        <v>1083.5999999999999</v>
      </c>
    </row>
    <row r="274" spans="1:31" x14ac:dyDescent="0.2">
      <c r="A274" s="133" t="s">
        <v>7814</v>
      </c>
      <c r="B274" s="133" t="s">
        <v>7271</v>
      </c>
      <c r="C274" s="136" t="s">
        <v>7774</v>
      </c>
      <c r="D274" s="136" t="s">
        <v>1631</v>
      </c>
      <c r="E274" s="133"/>
      <c r="F274" s="133">
        <v>136900</v>
      </c>
      <c r="G274" s="133" t="s">
        <v>1192</v>
      </c>
      <c r="H274" s="133">
        <v>125</v>
      </c>
      <c r="I274" s="133">
        <v>1</v>
      </c>
      <c r="J274" s="133">
        <v>903</v>
      </c>
      <c r="K274" s="133">
        <v>33</v>
      </c>
      <c r="L274" s="133"/>
      <c r="M274" s="133" t="s">
        <v>7098</v>
      </c>
      <c r="N274" s="133"/>
      <c r="O274" s="133" t="s">
        <v>2614</v>
      </c>
      <c r="P274" s="133" t="s">
        <v>5281</v>
      </c>
      <c r="Q274" s="166">
        <v>42431</v>
      </c>
      <c r="R274" s="1">
        <v>1.3</v>
      </c>
      <c r="S274" s="1">
        <v>90</v>
      </c>
      <c r="T274" s="1" t="s">
        <v>4561</v>
      </c>
      <c r="U274" s="1">
        <v>78.5</v>
      </c>
      <c r="V274" s="1">
        <v>17640</v>
      </c>
      <c r="W274" s="1">
        <v>90</v>
      </c>
      <c r="X274" s="1" t="s">
        <v>2584</v>
      </c>
      <c r="Y274" s="1">
        <v>78.5</v>
      </c>
      <c r="Z274" s="1" t="s">
        <v>4561</v>
      </c>
      <c r="AA274" s="183">
        <f>(K274*100*J274*I274)/17*16*R274/10000*S274/1000</f>
        <v>32.813957647058821</v>
      </c>
      <c r="AB274" s="183">
        <f>V274/36*35*J274*I274*1.108/10000*W274/1000</f>
        <v>154.43087940000001</v>
      </c>
      <c r="AC274" s="183">
        <f>(K274*100*J274*I274)/17*R274/10000*U274/1000</f>
        <v>1.7888164411764707</v>
      </c>
      <c r="AD274" s="183">
        <f>V274/36*J274*I274*1.108/10000*Y274/1000</f>
        <v>3.8485155660000006</v>
      </c>
      <c r="AE274" s="183">
        <f>J274*I274*G274/100</f>
        <v>1083.5999999999999</v>
      </c>
    </row>
    <row r="275" spans="1:31" x14ac:dyDescent="0.2">
      <c r="A275" s="133" t="s">
        <v>7814</v>
      </c>
      <c r="B275" s="133" t="s">
        <v>7271</v>
      </c>
      <c r="C275" s="136" t="s">
        <v>7774</v>
      </c>
      <c r="D275" s="136" t="s">
        <v>1634</v>
      </c>
      <c r="E275" s="133"/>
      <c r="F275" s="133">
        <v>136900</v>
      </c>
      <c r="G275" s="133" t="s">
        <v>1192</v>
      </c>
      <c r="H275" s="133">
        <v>125</v>
      </c>
      <c r="I275" s="133">
        <v>1</v>
      </c>
      <c r="J275" s="133">
        <v>903</v>
      </c>
      <c r="K275" s="133">
        <v>33</v>
      </c>
      <c r="L275" s="133"/>
      <c r="M275" s="133" t="s">
        <v>7098</v>
      </c>
      <c r="N275" s="133"/>
      <c r="O275" s="133" t="s">
        <v>2614</v>
      </c>
      <c r="P275" s="133" t="s">
        <v>4816</v>
      </c>
      <c r="Q275" s="166">
        <v>42437</v>
      </c>
      <c r="R275" s="1">
        <v>1.3</v>
      </c>
      <c r="S275" s="1">
        <v>90</v>
      </c>
      <c r="T275" s="1" t="s">
        <v>4561</v>
      </c>
      <c r="U275" s="1">
        <v>78.5</v>
      </c>
      <c r="V275" s="1">
        <v>17640</v>
      </c>
      <c r="W275" s="1">
        <v>90</v>
      </c>
      <c r="X275" s="1" t="s">
        <v>2584</v>
      </c>
      <c r="Y275" s="1">
        <v>78.5</v>
      </c>
      <c r="Z275" s="1" t="s">
        <v>4561</v>
      </c>
      <c r="AA275" s="183">
        <f>(K275*100*J275*I275)/17*16*R275/10000*S275/1000</f>
        <v>32.813957647058821</v>
      </c>
      <c r="AB275" s="183">
        <f>V275/36*35*J275*I275*1.108/10000*W275/1000</f>
        <v>154.43087940000001</v>
      </c>
      <c r="AC275" s="183">
        <f>(K275*100*J275*I275)/17*R275/10000*U275/1000</f>
        <v>1.7888164411764707</v>
      </c>
      <c r="AD275" s="183">
        <f>V275/36*J275*I275*1.108/10000*Y275/1000</f>
        <v>3.8485155660000006</v>
      </c>
      <c r="AE275" s="183">
        <f>J275*I275*G275/100</f>
        <v>1083.5999999999999</v>
      </c>
    </row>
    <row r="276" spans="1:31" ht="13.5" thickBot="1" x14ac:dyDescent="0.25">
      <c r="A276" s="133" t="s">
        <v>7814</v>
      </c>
      <c r="B276" s="133" t="s">
        <v>7271</v>
      </c>
      <c r="C276" s="136" t="s">
        <v>7774</v>
      </c>
      <c r="D276" s="136" t="s">
        <v>1637</v>
      </c>
      <c r="E276" s="14"/>
      <c r="F276" s="133">
        <v>136900</v>
      </c>
      <c r="G276" s="133" t="s">
        <v>1192</v>
      </c>
      <c r="H276" s="133">
        <v>125</v>
      </c>
      <c r="I276" s="133">
        <v>1</v>
      </c>
      <c r="J276" s="133">
        <v>903</v>
      </c>
      <c r="K276" s="133">
        <v>33</v>
      </c>
      <c r="L276" s="133"/>
      <c r="M276" s="133" t="s">
        <v>7098</v>
      </c>
      <c r="N276" s="133"/>
      <c r="O276" s="133" t="s">
        <v>2614</v>
      </c>
      <c r="P276" s="133" t="s">
        <v>4816</v>
      </c>
      <c r="Q276" s="166">
        <v>42437</v>
      </c>
      <c r="R276" s="308">
        <v>1.3</v>
      </c>
      <c r="S276" s="1">
        <v>90</v>
      </c>
      <c r="T276" s="1" t="s">
        <v>4561</v>
      </c>
      <c r="U276" s="1">
        <v>78.5</v>
      </c>
      <c r="V276" s="1">
        <v>17640</v>
      </c>
      <c r="W276" s="1">
        <v>90</v>
      </c>
      <c r="X276" s="1" t="s">
        <v>2584</v>
      </c>
      <c r="Y276" s="1">
        <v>78.5</v>
      </c>
      <c r="Z276" s="1" t="s">
        <v>4561</v>
      </c>
      <c r="AA276" s="183">
        <f>(K276*100*J276*I276)/17*16*R276/10000*S276/1000</f>
        <v>32.813957647058821</v>
      </c>
      <c r="AB276" s="183">
        <f>V276/36*35*J276*I276*1.108/10000*W276/1000</f>
        <v>154.43087940000001</v>
      </c>
      <c r="AC276" s="183">
        <f>(K276*100*J276*I276)/17*R276/10000*U276/1000</f>
        <v>1.7888164411764707</v>
      </c>
      <c r="AD276" s="183">
        <f>V276/36*J276*I276*1.108/10000*Y276/1000</f>
        <v>3.8485155660000006</v>
      </c>
      <c r="AE276" s="183">
        <f>J276*I276*G276/100</f>
        <v>1083.5999999999999</v>
      </c>
    </row>
    <row r="389" spans="18:28" x14ac:dyDescent="0.2">
      <c r="R389" s="255"/>
      <c r="S389" s="255"/>
      <c r="T389" s="255"/>
      <c r="U389" s="255"/>
      <c r="V389" s="255"/>
      <c r="W389" s="255"/>
      <c r="X389" s="255"/>
      <c r="Y389" s="255"/>
      <c r="Z389" s="255"/>
      <c r="AA389" s="255"/>
      <c r="AB389" s="255"/>
    </row>
    <row r="390" spans="18:28" x14ac:dyDescent="0.2">
      <c r="AA390" s="183"/>
      <c r="AB390" s="183"/>
    </row>
    <row r="391" spans="18:28" x14ac:dyDescent="0.2">
      <c r="AA391" s="183"/>
      <c r="AB391" s="183"/>
    </row>
  </sheetData>
  <customSheetViews>
    <customSheetView guid="{4952E460-A0CC-4193-B39B-FD9157215013}">
      <pane ySplit="1" topLeftCell="A171" activePane="bottomLeft" state="frozen"/>
      <selection pane="bottomLeft" activeCell="C196" sqref="C196:AE201"/>
      <pageMargins left="0.78740157499999996" right="0.78740157499999996" top="0.984251969" bottom="0.984251969" header="0.4921259845" footer="0.4921259845"/>
      <pageSetup paperSize="9" orientation="portrait" r:id="rId1"/>
      <headerFooter alignWithMargins="0"/>
    </customSheetView>
    <customSheetView guid="{698F4881-4298-4AB6-984E-F8B011B9F18F}">
      <pane ySplit="1" topLeftCell="A171" activePane="bottomLeft" state="frozen"/>
      <selection pane="bottomLeft" activeCell="C196" sqref="C196:AE201"/>
      <pageMargins left="0.78740157499999996" right="0.78740157499999996" top="0.984251969" bottom="0.984251969" header="0.4921259845" footer="0.4921259845"/>
      <pageSetup paperSize="9" orientation="portrait" r:id="rId2"/>
      <headerFooter alignWithMargins="0"/>
    </customSheetView>
    <customSheetView guid="{7CF31FC0-A2A4-4688-92B7-9678E8764428}">
      <pane ySplit="1" topLeftCell="A171" activePane="bottomLeft" state="frozen"/>
      <selection pane="bottomLeft" activeCell="C196" sqref="C196:AE201"/>
      <pageMargins left="0.78740157499999996" right="0.78740157499999996" top="0.984251969" bottom="0.984251969" header="0.4921259845" footer="0.4921259845"/>
      <pageSetup paperSize="9" orientation="portrait" r:id="rId3"/>
      <headerFooter alignWithMargins="0"/>
    </customSheetView>
    <customSheetView guid="{E87373D5-2DBC-4BB6-BBDE-73CF70111DDC}">
      <pane ySplit="1" topLeftCell="A171" activePane="bottomLeft" state="frozen"/>
      <selection pane="bottomLeft" activeCell="C196" sqref="C196:AE201"/>
      <pageMargins left="0.78740157499999996" right="0.78740157499999996" top="0.984251969" bottom="0.984251969" header="0.4921259845" footer="0.4921259845"/>
      <pageSetup paperSize="9" orientation="portrait" r:id="rId4"/>
      <headerFooter alignWithMargins="0"/>
    </customSheetView>
    <customSheetView guid="{5EE8ACEB-D391-4612-92B6-7F7E727A8D99}">
      <pane ySplit="1" topLeftCell="A225" activePane="bottomLeft" state="frozen"/>
      <selection pane="bottomLeft" activeCell="C253" sqref="C253:AE254"/>
      <pageMargins left="0.78740157499999996" right="0.78740157499999996" top="0.984251969" bottom="0.984251969" header="0.4921259845" footer="0.4921259845"/>
      <pageSetup paperSize="9" orientation="portrait" r:id="rId5"/>
      <headerFooter alignWithMargins="0"/>
    </customSheetView>
  </customSheetViews>
  <mergeCells count="11">
    <mergeCell ref="A147:Q147"/>
    <mergeCell ref="A159:Q159"/>
    <mergeCell ref="A174:Q174"/>
    <mergeCell ref="A189:Q189"/>
    <mergeCell ref="A201:Q201"/>
    <mergeCell ref="A212:Q212"/>
    <mergeCell ref="A272:Q272"/>
    <mergeCell ref="A259:Q259"/>
    <mergeCell ref="A246:Q246"/>
    <mergeCell ref="A237:Q237"/>
    <mergeCell ref="A219:Q219"/>
  </mergeCells>
  <phoneticPr fontId="0" type="noConversion"/>
  <conditionalFormatting sqref="H148:I158">
    <cfRule type="expression" dxfId="7" priority="1" stopIfTrue="1">
      <formula>NOT(ISERROR(SEARCH("x",H148)))</formula>
    </cfRule>
  </conditionalFormatting>
  <pageMargins left="0.78740157499999996" right="0.78740157499999996" top="0.984251969" bottom="0.984251969" header="0.4921259845" footer="0.4921259845"/>
  <pageSetup paperSize="9" orientation="portrait" r:id="rId6"/>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Tabelle14"/>
  <dimension ref="A1:IU382"/>
  <sheetViews>
    <sheetView topLeftCell="M1" workbookViewId="0">
      <pane ySplit="1" topLeftCell="A114" activePane="bottomLeft" state="frozen"/>
      <selection activeCell="X13" sqref="X13"/>
      <selection pane="bottomLeft" activeCell="X13" sqref="X13"/>
    </sheetView>
  </sheetViews>
  <sheetFormatPr baseColWidth="10" defaultRowHeight="12.75" x14ac:dyDescent="0.2"/>
  <cols>
    <col min="1" max="1" width="11.42578125" style="196"/>
    <col min="3" max="3" width="9.28515625" style="223" customWidth="1"/>
    <col min="4" max="4" width="6.42578125" style="223" customWidth="1"/>
    <col min="5" max="5" width="10.7109375" style="214" customWidth="1"/>
    <col min="6" max="6" width="30" style="214" customWidth="1"/>
    <col min="7" max="8" width="7.85546875" style="214" customWidth="1"/>
    <col min="9" max="9" width="8.5703125" style="214" customWidth="1"/>
    <col min="10" max="10" width="9.28515625" style="214" customWidth="1"/>
    <col min="11" max="14" width="7.85546875" style="214" customWidth="1"/>
    <col min="15" max="15" width="27.140625" style="214" customWidth="1"/>
    <col min="16" max="16" width="11.85546875" style="214" bestFit="1" customWidth="1"/>
    <col min="17" max="17" width="10" style="216" customWidth="1"/>
    <col min="18" max="18" width="12.5703125" style="1" customWidth="1"/>
    <col min="19" max="19" width="15.5703125" style="1" customWidth="1"/>
    <col min="20" max="20" width="16.85546875" style="1" customWidth="1"/>
    <col min="21" max="21" width="18.140625" style="1" customWidth="1"/>
    <col min="22" max="22" width="11.42578125" style="1"/>
    <col min="23" max="23" width="13.42578125" style="1" customWidth="1"/>
    <col min="24" max="24" width="14.140625" style="1" customWidth="1"/>
    <col min="25" max="27" width="16.85546875" style="1" customWidth="1"/>
    <col min="28" max="28" width="17.5703125" style="1" customWidth="1"/>
    <col min="29" max="30" width="11.42578125" style="183"/>
  </cols>
  <sheetData>
    <row r="1" spans="1:255" ht="40.5" thickBot="1" x14ac:dyDescent="0.35">
      <c r="A1" s="186" t="s">
        <v>4870</v>
      </c>
      <c r="B1" s="185" t="s">
        <v>4871</v>
      </c>
      <c r="C1" s="349" t="s">
        <v>4872</v>
      </c>
      <c r="D1" s="349" t="s">
        <v>4873</v>
      </c>
      <c r="E1" s="186" t="s">
        <v>4874</v>
      </c>
      <c r="F1" s="350" t="s">
        <v>4554</v>
      </c>
      <c r="G1" s="190" t="s">
        <v>4427</v>
      </c>
      <c r="H1" s="186" t="s">
        <v>4875</v>
      </c>
      <c r="I1" s="186" t="s">
        <v>4876</v>
      </c>
      <c r="J1" s="186" t="s">
        <v>4877</v>
      </c>
      <c r="K1" s="187" t="s">
        <v>4878</v>
      </c>
      <c r="L1" s="188" t="s">
        <v>4879</v>
      </c>
      <c r="M1" s="187" t="s">
        <v>4414</v>
      </c>
      <c r="N1" s="187" t="s">
        <v>4415</v>
      </c>
      <c r="O1" s="189" t="s">
        <v>4880</v>
      </c>
      <c r="P1" s="190" t="s">
        <v>4881</v>
      </c>
      <c r="Q1" s="191" t="s">
        <v>1414</v>
      </c>
      <c r="R1" s="192" t="s">
        <v>4882</v>
      </c>
      <c r="S1" s="193" t="s">
        <v>2568</v>
      </c>
      <c r="T1" s="3" t="s">
        <v>4884</v>
      </c>
      <c r="U1" s="3" t="s">
        <v>2569</v>
      </c>
      <c r="V1" s="192" t="s">
        <v>4886</v>
      </c>
      <c r="W1" s="192" t="s">
        <v>2570</v>
      </c>
      <c r="X1" s="192" t="s">
        <v>4888</v>
      </c>
      <c r="Y1" s="3" t="s">
        <v>2571</v>
      </c>
      <c r="Z1" s="3" t="s">
        <v>4890</v>
      </c>
      <c r="AA1" s="194" t="s">
        <v>4891</v>
      </c>
      <c r="AB1" s="194" t="s">
        <v>4892</v>
      </c>
      <c r="AC1" s="195" t="s">
        <v>4893</v>
      </c>
      <c r="AD1" s="195" t="s">
        <v>4894</v>
      </c>
      <c r="AE1" s="3" t="s">
        <v>4895</v>
      </c>
      <c r="AF1" s="258" t="s">
        <v>2289</v>
      </c>
    </row>
    <row r="2" spans="1:255" s="509" customFormat="1" ht="12.75" customHeight="1" x14ac:dyDescent="0.2">
      <c r="A2" s="508"/>
      <c r="C2" s="573" t="s">
        <v>3768</v>
      </c>
      <c r="D2" s="574" t="s">
        <v>4902</v>
      </c>
      <c r="E2" s="574"/>
      <c r="F2" s="575">
        <v>137900</v>
      </c>
      <c r="G2" s="575">
        <v>165</v>
      </c>
      <c r="H2" s="575"/>
      <c r="I2" s="575">
        <v>2</v>
      </c>
      <c r="J2" s="575">
        <v>880</v>
      </c>
      <c r="K2" s="574" t="s">
        <v>813</v>
      </c>
      <c r="L2" s="574"/>
      <c r="M2" s="574"/>
      <c r="N2" s="574"/>
      <c r="O2" s="582" t="s">
        <v>2593</v>
      </c>
      <c r="P2" s="575" t="s">
        <v>639</v>
      </c>
      <c r="Q2" s="576">
        <v>39644</v>
      </c>
      <c r="R2" s="1"/>
      <c r="S2" s="1"/>
      <c r="T2" s="1"/>
      <c r="U2" s="1"/>
      <c r="V2" s="1"/>
      <c r="W2" s="1"/>
      <c r="X2" s="1"/>
      <c r="Y2" s="1"/>
      <c r="Z2" s="1"/>
      <c r="AA2" s="1"/>
      <c r="AB2" s="1"/>
      <c r="AC2" s="183"/>
      <c r="AD2" s="183"/>
    </row>
    <row r="3" spans="1:255" x14ac:dyDescent="0.2">
      <c r="C3" s="232" t="s">
        <v>3768</v>
      </c>
      <c r="D3" s="232" t="s">
        <v>4903</v>
      </c>
      <c r="E3" s="220"/>
      <c r="F3" s="220">
        <v>137900</v>
      </c>
      <c r="G3" s="220">
        <v>165</v>
      </c>
      <c r="H3" s="220"/>
      <c r="I3" s="220">
        <v>2</v>
      </c>
      <c r="J3" s="220">
        <v>94</v>
      </c>
      <c r="K3" s="220">
        <v>37</v>
      </c>
      <c r="L3" s="220"/>
      <c r="M3" s="220"/>
      <c r="N3" s="220"/>
      <c r="O3" s="220" t="s">
        <v>2593</v>
      </c>
      <c r="P3" s="220" t="s">
        <v>647</v>
      </c>
      <c r="Q3" s="222">
        <v>39687</v>
      </c>
    </row>
    <row r="4" spans="1:255" x14ac:dyDescent="0.2">
      <c r="C4" s="198" t="s">
        <v>4453</v>
      </c>
      <c r="F4" s="200"/>
      <c r="G4" s="200"/>
      <c r="H4" s="200"/>
      <c r="I4" s="199"/>
      <c r="J4" s="200"/>
      <c r="P4" s="200"/>
      <c r="Q4" s="203"/>
    </row>
    <row r="5" spans="1:255" x14ac:dyDescent="0.2">
      <c r="C5" s="502" t="s">
        <v>3769</v>
      </c>
      <c r="D5" s="232" t="s">
        <v>4898</v>
      </c>
      <c r="E5" s="220"/>
      <c r="F5" s="221">
        <v>137900</v>
      </c>
      <c r="G5" s="221">
        <v>165</v>
      </c>
      <c r="H5" s="221"/>
      <c r="I5" s="503">
        <v>2</v>
      </c>
      <c r="J5" s="221">
        <v>902</v>
      </c>
      <c r="K5" s="220">
        <v>37</v>
      </c>
      <c r="L5" s="220"/>
      <c r="M5" s="220"/>
      <c r="N5" s="220"/>
      <c r="O5" s="220" t="s">
        <v>2593</v>
      </c>
      <c r="P5" s="221" t="s">
        <v>669</v>
      </c>
      <c r="Q5" s="504">
        <v>39694</v>
      </c>
    </row>
    <row r="6" spans="1:255" x14ac:dyDescent="0.2">
      <c r="C6" s="198" t="s">
        <v>3769</v>
      </c>
      <c r="D6" s="223" t="s">
        <v>4899</v>
      </c>
      <c r="F6" s="200">
        <v>137900</v>
      </c>
      <c r="G6" s="200">
        <v>165</v>
      </c>
      <c r="H6" s="200"/>
      <c r="I6" s="199">
        <v>2</v>
      </c>
      <c r="J6" s="200">
        <v>902</v>
      </c>
      <c r="K6" s="214">
        <v>37</v>
      </c>
      <c r="L6" s="1"/>
      <c r="M6" s="1"/>
      <c r="N6" s="1"/>
      <c r="O6" s="1" t="s">
        <v>2593</v>
      </c>
      <c r="P6" s="200" t="s">
        <v>1754</v>
      </c>
      <c r="Q6" s="203">
        <v>39699</v>
      </c>
    </row>
    <row r="7" spans="1:255" x14ac:dyDescent="0.2">
      <c r="C7" s="198" t="s">
        <v>3769</v>
      </c>
      <c r="D7" s="223" t="s">
        <v>4900</v>
      </c>
      <c r="E7" s="214" t="s">
        <v>3770</v>
      </c>
      <c r="F7" s="200">
        <v>137900</v>
      </c>
      <c r="G7" s="200">
        <v>165</v>
      </c>
      <c r="H7" s="200"/>
      <c r="I7" s="199">
        <v>2</v>
      </c>
      <c r="J7" s="200">
        <v>900</v>
      </c>
      <c r="K7" s="214">
        <v>37</v>
      </c>
      <c r="L7" s="1"/>
      <c r="M7" s="1"/>
      <c r="N7" s="1"/>
      <c r="O7" s="1" t="s">
        <v>2593</v>
      </c>
      <c r="P7" s="200" t="s">
        <v>1754</v>
      </c>
      <c r="Q7" s="203">
        <v>39704</v>
      </c>
    </row>
    <row r="8" spans="1:255" x14ac:dyDescent="0.2">
      <c r="C8" s="198" t="s">
        <v>3769</v>
      </c>
      <c r="D8" s="223" t="s">
        <v>4901</v>
      </c>
      <c r="E8" s="214" t="s">
        <v>3770</v>
      </c>
      <c r="F8" s="200">
        <v>137900</v>
      </c>
      <c r="G8" s="200">
        <v>165</v>
      </c>
      <c r="H8" s="200"/>
      <c r="I8" s="199">
        <v>2</v>
      </c>
      <c r="J8" s="200">
        <v>902</v>
      </c>
      <c r="K8" s="214">
        <v>37</v>
      </c>
      <c r="L8" s="1"/>
      <c r="M8" s="1"/>
      <c r="N8" s="1"/>
      <c r="O8" s="1" t="s">
        <v>2593</v>
      </c>
      <c r="P8" s="200" t="s">
        <v>663</v>
      </c>
      <c r="Q8" s="203">
        <v>39711</v>
      </c>
    </row>
    <row r="9" spans="1:255" ht="13.5" thickBot="1" x14ac:dyDescent="0.25">
      <c r="C9" s="207" t="s">
        <v>3769</v>
      </c>
      <c r="D9" s="237" t="s">
        <v>4902</v>
      </c>
      <c r="E9" s="235" t="s">
        <v>3770</v>
      </c>
      <c r="F9" s="208">
        <v>137900</v>
      </c>
      <c r="G9" s="208">
        <v>165</v>
      </c>
      <c r="H9" s="208"/>
      <c r="I9" s="209">
        <v>2</v>
      </c>
      <c r="J9" s="208">
        <v>365</v>
      </c>
      <c r="K9" s="235">
        <v>37</v>
      </c>
      <c r="L9" s="235"/>
      <c r="M9" s="235"/>
      <c r="N9" s="235"/>
      <c r="O9" s="235" t="s">
        <v>2593</v>
      </c>
      <c r="P9" s="208" t="s">
        <v>647</v>
      </c>
      <c r="Q9" s="536">
        <v>39714</v>
      </c>
      <c r="R9" s="181"/>
    </row>
    <row r="10" spans="1:255" ht="13.5" thickBot="1" x14ac:dyDescent="0.25">
      <c r="C10" s="526" t="s">
        <v>3769</v>
      </c>
      <c r="D10" s="238" t="s">
        <v>4903</v>
      </c>
      <c r="E10" s="240"/>
      <c r="F10" s="241">
        <v>137900</v>
      </c>
      <c r="G10" s="241">
        <v>165</v>
      </c>
      <c r="H10" s="241"/>
      <c r="I10" s="527">
        <v>2</v>
      </c>
      <c r="J10" s="241">
        <v>554</v>
      </c>
      <c r="K10" s="240">
        <v>37</v>
      </c>
      <c r="L10" s="240"/>
      <c r="M10" s="240"/>
      <c r="N10" s="240"/>
      <c r="O10" s="240" t="s">
        <v>2593</v>
      </c>
      <c r="P10" s="241" t="s">
        <v>669</v>
      </c>
      <c r="Q10" s="529">
        <v>39814</v>
      </c>
    </row>
    <row r="11" spans="1:255" s="531" customFormat="1" ht="13.5" thickBot="1" x14ac:dyDescent="0.25">
      <c r="A11" s="530"/>
      <c r="C11" s="251"/>
      <c r="D11" s="251"/>
      <c r="E11" s="252"/>
      <c r="F11" s="253" t="s">
        <v>4333</v>
      </c>
      <c r="G11" s="252"/>
      <c r="H11" s="252"/>
      <c r="I11" s="252"/>
      <c r="J11" s="252"/>
      <c r="K11" s="252"/>
      <c r="L11" s="252"/>
      <c r="M11" s="252"/>
      <c r="N11" s="252"/>
      <c r="O11" s="252"/>
      <c r="P11" s="252"/>
      <c r="Q11" s="359"/>
      <c r="R11" s="1"/>
      <c r="S11" s="1"/>
      <c r="T11" s="1"/>
      <c r="U11" s="1"/>
      <c r="V11" s="1"/>
      <c r="W11" s="1"/>
      <c r="X11" s="1"/>
      <c r="Y11" s="1"/>
      <c r="Z11" s="1"/>
      <c r="AA11" s="1"/>
      <c r="AB11" s="1"/>
      <c r="AC11" s="183"/>
      <c r="AD11" s="183"/>
      <c r="AE11" s="183"/>
      <c r="AF11" s="183"/>
      <c r="AG11" s="183"/>
      <c r="AH11" s="183"/>
      <c r="AI11" s="183"/>
      <c r="AJ11" s="183"/>
      <c r="AK11" s="183"/>
      <c r="AL11" s="183"/>
      <c r="AM11" s="183"/>
      <c r="AN11" s="183"/>
      <c r="AO11" s="183"/>
      <c r="AP11" s="183"/>
      <c r="AQ11" s="183"/>
      <c r="AR11" s="183"/>
      <c r="AS11" s="183"/>
      <c r="AT11" s="183"/>
      <c r="AU11" s="183"/>
      <c r="AV11" s="183"/>
      <c r="AW11" s="183"/>
      <c r="AX11" s="183"/>
      <c r="AY11" s="183"/>
      <c r="AZ11" s="183"/>
      <c r="BA11" s="183"/>
      <c r="BB11" s="183"/>
      <c r="BC11" s="183"/>
      <c r="BD11" s="183"/>
      <c r="BE11" s="183"/>
      <c r="BF11" s="183"/>
      <c r="BG11" s="183"/>
      <c r="BH11" s="183"/>
      <c r="BI11" s="183"/>
      <c r="BJ11" s="183"/>
      <c r="BK11" s="183"/>
      <c r="BL11" s="183"/>
      <c r="BM11" s="183"/>
      <c r="BN11" s="183"/>
      <c r="BO11" s="183"/>
      <c r="BP11" s="183"/>
      <c r="BQ11" s="183"/>
      <c r="BR11" s="183"/>
      <c r="BS11" s="183"/>
      <c r="BT11" s="183"/>
      <c r="BU11" s="183"/>
      <c r="BV11" s="183"/>
      <c r="BW11" s="183"/>
      <c r="BX11" s="183"/>
      <c r="BY11" s="183"/>
      <c r="BZ11" s="183"/>
      <c r="CA11" s="183"/>
      <c r="CB11" s="183"/>
      <c r="CC11" s="183"/>
      <c r="CD11" s="183"/>
      <c r="CE11" s="183"/>
      <c r="CF11" s="183"/>
      <c r="CG11" s="183"/>
      <c r="CH11" s="183"/>
      <c r="CI11" s="183"/>
      <c r="CJ11" s="183"/>
      <c r="CK11" s="183"/>
      <c r="CL11" s="183"/>
      <c r="CM11" s="183"/>
      <c r="CN11" s="183"/>
      <c r="CO11" s="183"/>
      <c r="CP11" s="183"/>
      <c r="CQ11" s="183"/>
      <c r="CR11" s="183"/>
      <c r="CS11" s="183"/>
      <c r="CT11" s="183"/>
      <c r="CU11" s="183"/>
      <c r="CV11" s="183"/>
      <c r="CW11" s="183"/>
      <c r="CX11" s="183"/>
      <c r="CY11" s="183"/>
      <c r="CZ11" s="183"/>
      <c r="DA11" s="183"/>
      <c r="DB11" s="183"/>
      <c r="DC11" s="183"/>
      <c r="DD11" s="183"/>
      <c r="DE11" s="183"/>
      <c r="DF11" s="183"/>
      <c r="DG11" s="183"/>
      <c r="DH11" s="183"/>
      <c r="DI11" s="183"/>
      <c r="DJ11" s="183"/>
      <c r="DK11" s="183"/>
      <c r="DL11" s="183"/>
      <c r="DM11" s="183"/>
      <c r="DN11" s="183"/>
      <c r="DO11" s="183"/>
      <c r="DP11" s="183"/>
      <c r="DQ11" s="183"/>
      <c r="DR11" s="183"/>
      <c r="DS11" s="183"/>
      <c r="DT11" s="183"/>
      <c r="DU11" s="183"/>
      <c r="DV11" s="183"/>
      <c r="DW11" s="183"/>
      <c r="DX11" s="183"/>
      <c r="DY11" s="183"/>
      <c r="DZ11" s="183"/>
      <c r="EA11" s="183"/>
      <c r="EB11" s="183"/>
      <c r="EC11" s="183"/>
      <c r="ED11" s="183"/>
      <c r="EE11" s="183"/>
      <c r="EF11" s="183"/>
      <c r="EG11" s="183"/>
      <c r="EH11" s="183"/>
      <c r="EI11" s="183"/>
      <c r="EJ11" s="183"/>
      <c r="EK11" s="183"/>
      <c r="EL11" s="183"/>
      <c r="EM11" s="183"/>
      <c r="EN11" s="183"/>
      <c r="EO11" s="183"/>
      <c r="EP11" s="183"/>
      <c r="EQ11" s="183"/>
      <c r="ER11" s="183"/>
      <c r="ES11" s="183"/>
      <c r="ET11" s="183"/>
      <c r="EU11" s="183"/>
      <c r="EV11" s="183"/>
      <c r="EW11" s="183"/>
      <c r="EX11" s="183"/>
      <c r="EY11" s="183"/>
      <c r="EZ11" s="183"/>
      <c r="FA11" s="183"/>
      <c r="FB11" s="183"/>
      <c r="FC11" s="183"/>
      <c r="FD11" s="183"/>
      <c r="FE11" s="183"/>
      <c r="FF11" s="183"/>
      <c r="FG11" s="183"/>
      <c r="FH11" s="183"/>
      <c r="FI11" s="183"/>
      <c r="FJ11" s="183"/>
      <c r="FK11" s="183"/>
      <c r="FL11" s="183"/>
      <c r="FM11" s="183"/>
      <c r="FN11" s="183"/>
      <c r="FO11" s="183"/>
      <c r="FP11" s="183"/>
      <c r="FQ11" s="183"/>
      <c r="FR11" s="183"/>
      <c r="FS11" s="183"/>
      <c r="FT11" s="183"/>
      <c r="FU11" s="183"/>
      <c r="FV11" s="183"/>
      <c r="FW11" s="183"/>
      <c r="FX11" s="183"/>
      <c r="FY11" s="183"/>
      <c r="FZ11" s="183"/>
      <c r="GA11" s="183"/>
      <c r="GB11" s="183"/>
      <c r="GC11" s="183"/>
      <c r="GD11" s="183"/>
      <c r="GE11" s="183"/>
      <c r="GF11" s="183"/>
      <c r="GG11" s="183"/>
      <c r="GH11" s="183"/>
      <c r="GI11" s="183"/>
      <c r="GJ11" s="183"/>
      <c r="GK11" s="183"/>
      <c r="GL11" s="183"/>
      <c r="GM11" s="183"/>
      <c r="GN11" s="183"/>
      <c r="GO11" s="183"/>
      <c r="GP11" s="183"/>
      <c r="GQ11" s="183"/>
      <c r="GR11" s="183"/>
      <c r="GS11" s="183"/>
      <c r="GT11" s="183"/>
      <c r="GU11" s="183"/>
      <c r="GV11" s="183"/>
      <c r="GW11" s="183"/>
      <c r="GX11" s="183"/>
      <c r="GY11" s="183"/>
      <c r="GZ11" s="183"/>
      <c r="HA11" s="183"/>
      <c r="HB11" s="183"/>
      <c r="HC11" s="183"/>
      <c r="HD11" s="183"/>
      <c r="HE11" s="183"/>
      <c r="HF11" s="183"/>
      <c r="HG11" s="183"/>
      <c r="HH11" s="183"/>
      <c r="HI11" s="183"/>
      <c r="HJ11" s="183"/>
      <c r="HK11" s="183"/>
      <c r="HL11" s="183"/>
      <c r="HM11" s="183"/>
      <c r="HN11" s="183"/>
      <c r="HO11" s="183"/>
      <c r="HP11" s="183"/>
      <c r="HQ11" s="183"/>
      <c r="HR11" s="183"/>
      <c r="HS11" s="183"/>
      <c r="HT11" s="183"/>
      <c r="HU11" s="183"/>
      <c r="HV11" s="183"/>
      <c r="HW11" s="183"/>
      <c r="HX11" s="183"/>
      <c r="HY11" s="183"/>
      <c r="HZ11" s="183"/>
      <c r="IA11" s="183"/>
      <c r="IB11" s="183"/>
      <c r="IC11" s="183"/>
      <c r="ID11" s="183"/>
      <c r="IE11" s="183"/>
      <c r="IF11" s="183"/>
      <c r="IG11" s="183"/>
      <c r="IH11" s="183"/>
      <c r="II11" s="183"/>
      <c r="IJ11" s="183"/>
      <c r="IK11" s="183"/>
      <c r="IL11" s="183"/>
      <c r="IM11" s="183"/>
      <c r="IN11" s="183"/>
      <c r="IO11" s="183"/>
      <c r="IP11" s="183"/>
      <c r="IQ11" s="183"/>
      <c r="IR11" s="183"/>
      <c r="IS11" s="183"/>
      <c r="IT11" s="183"/>
      <c r="IU11" s="183"/>
    </row>
    <row r="12" spans="1:255" ht="13.5" thickBot="1" x14ac:dyDescent="0.25">
      <c r="C12" s="366"/>
      <c r="D12" s="366"/>
      <c r="E12" s="368"/>
      <c r="F12" s="367" t="s">
        <v>2288</v>
      </c>
      <c r="G12" s="368"/>
      <c r="H12" s="368"/>
      <c r="I12" s="368"/>
      <c r="J12" s="368"/>
      <c r="K12" s="368"/>
      <c r="L12" s="368"/>
      <c r="M12" s="368"/>
      <c r="N12" s="368"/>
      <c r="O12" s="368"/>
      <c r="P12" s="368"/>
      <c r="Q12" s="369"/>
    </row>
    <row r="13" spans="1:255" ht="13.5" thickBot="1" x14ac:dyDescent="0.25">
      <c r="C13" s="366"/>
      <c r="D13" s="366"/>
      <c r="E13" s="368"/>
      <c r="F13" s="367" t="s">
        <v>1319</v>
      </c>
      <c r="G13" s="368"/>
      <c r="H13" s="368"/>
      <c r="I13" s="368"/>
      <c r="J13" s="368"/>
      <c r="K13" s="368"/>
      <c r="L13" s="368"/>
      <c r="M13" s="368"/>
      <c r="N13" s="368"/>
      <c r="O13" s="368"/>
      <c r="P13" s="368"/>
      <c r="Q13" s="369"/>
    </row>
    <row r="14" spans="1:255" x14ac:dyDescent="0.2">
      <c r="C14" s="516"/>
      <c r="D14" s="516"/>
      <c r="E14" s="517"/>
      <c r="F14" s="517" t="s">
        <v>4598</v>
      </c>
      <c r="G14" s="517"/>
      <c r="H14" s="517"/>
      <c r="I14" s="517"/>
      <c r="J14" s="517"/>
      <c r="K14" s="517"/>
      <c r="L14" s="517"/>
      <c r="M14" s="517"/>
      <c r="N14" s="517"/>
      <c r="O14" s="517"/>
      <c r="P14" s="517"/>
      <c r="Q14" s="518"/>
      <c r="AA14" s="183"/>
      <c r="AB14" s="183"/>
      <c r="AE14" s="183"/>
    </row>
    <row r="15" spans="1:255" ht="13.5" thickBot="1" x14ac:dyDescent="0.25">
      <c r="C15" s="136" t="s">
        <v>3771</v>
      </c>
      <c r="D15" s="133">
        <v>1</v>
      </c>
      <c r="E15" s="133" t="s">
        <v>3772</v>
      </c>
      <c r="F15" s="133">
        <v>136900</v>
      </c>
      <c r="G15" s="133" t="s">
        <v>3773</v>
      </c>
      <c r="H15" s="133"/>
      <c r="I15" s="133">
        <v>2</v>
      </c>
      <c r="J15" s="133">
        <v>209</v>
      </c>
      <c r="K15" s="133">
        <v>33</v>
      </c>
      <c r="L15" s="133"/>
      <c r="M15" s="133"/>
      <c r="N15" s="133"/>
      <c r="O15" s="133" t="s">
        <v>2601</v>
      </c>
      <c r="P15" s="133" t="s">
        <v>4804</v>
      </c>
      <c r="Q15" s="166">
        <v>40986</v>
      </c>
      <c r="R15" s="308">
        <v>1.57</v>
      </c>
      <c r="S15" s="1">
        <v>92</v>
      </c>
      <c r="T15" s="1" t="s">
        <v>4561</v>
      </c>
      <c r="U15" s="1">
        <v>78</v>
      </c>
      <c r="V15" s="1">
        <v>10296</v>
      </c>
      <c r="W15" s="1">
        <v>92</v>
      </c>
      <c r="X15" s="1" t="s">
        <v>2584</v>
      </c>
      <c r="Y15" s="1">
        <v>78</v>
      </c>
      <c r="Z15" s="1" t="s">
        <v>4561</v>
      </c>
      <c r="AA15" s="183">
        <f t="shared" ref="AA15:AA22" si="0">(K15*100*J15*I15)/17*16*R15/10000*S15/1000</f>
        <v>18.752050447058824</v>
      </c>
      <c r="AB15" s="183">
        <f t="shared" ref="AB15:AB22" si="1">V15/36*35*J15*I15*1.108/10000*W15/1000</f>
        <v>42.651857248000006</v>
      </c>
      <c r="AC15" s="183">
        <f t="shared" ref="AC15:AC22" si="2">(K15*100*J15*I15)/17*R15/10000*U15/1000</f>
        <v>0.99365484705882368</v>
      </c>
      <c r="AD15" s="183">
        <f t="shared" ref="AD15:AD22" si="3">V15/36*J15*I15*1.108/10000*Y15/1000</f>
        <v>1.0331816352000001</v>
      </c>
      <c r="AE15" s="183">
        <f t="shared" ref="AE15:AE22" si="4">J15*I15*1.5</f>
        <v>627</v>
      </c>
    </row>
    <row r="16" spans="1:255" x14ac:dyDescent="0.2">
      <c r="C16" s="136" t="s">
        <v>3771</v>
      </c>
      <c r="D16" s="133">
        <v>2</v>
      </c>
      <c r="E16" s="133" t="s">
        <v>3772</v>
      </c>
      <c r="F16" s="133">
        <v>136900</v>
      </c>
      <c r="G16" s="133" t="s">
        <v>3773</v>
      </c>
      <c r="H16" s="133"/>
      <c r="I16" s="133">
        <v>2</v>
      </c>
      <c r="J16" s="133">
        <v>828</v>
      </c>
      <c r="K16" s="133">
        <v>33</v>
      </c>
      <c r="L16" s="133"/>
      <c r="M16" s="133"/>
      <c r="N16" s="133"/>
      <c r="O16" s="133" t="s">
        <v>2607</v>
      </c>
      <c r="P16" s="133" t="s">
        <v>4804</v>
      </c>
      <c r="Q16" s="166">
        <v>41001</v>
      </c>
      <c r="R16" s="1">
        <v>1.57</v>
      </c>
      <c r="S16" s="1">
        <v>92</v>
      </c>
      <c r="T16" s="1" t="s">
        <v>4561</v>
      </c>
      <c r="U16" s="1">
        <v>78</v>
      </c>
      <c r="V16" s="1">
        <v>10296</v>
      </c>
      <c r="W16" s="1">
        <v>92</v>
      </c>
      <c r="X16" s="1" t="s">
        <v>2584</v>
      </c>
      <c r="Y16" s="1">
        <v>78</v>
      </c>
      <c r="Z16" s="1" t="s">
        <v>4561</v>
      </c>
      <c r="AA16" s="183">
        <f t="shared" si="0"/>
        <v>74.290419952941164</v>
      </c>
      <c r="AB16" s="183">
        <f t="shared" si="1"/>
        <v>168.97482201600002</v>
      </c>
      <c r="AC16" s="183">
        <f t="shared" si="2"/>
        <v>3.9365847529411764</v>
      </c>
      <c r="AD16" s="183">
        <f t="shared" si="3"/>
        <v>4.0931789184000005</v>
      </c>
      <c r="AE16" s="183">
        <f t="shared" si="4"/>
        <v>2484</v>
      </c>
    </row>
    <row r="17" spans="3:31" x14ac:dyDescent="0.2">
      <c r="C17" s="136" t="s">
        <v>3771</v>
      </c>
      <c r="D17" s="133">
        <v>3</v>
      </c>
      <c r="E17" s="133" t="s">
        <v>3772</v>
      </c>
      <c r="F17" s="133">
        <v>136900</v>
      </c>
      <c r="G17" s="394">
        <v>172</v>
      </c>
      <c r="H17" s="394"/>
      <c r="I17" s="133">
        <v>1</v>
      </c>
      <c r="J17" s="133">
        <v>903</v>
      </c>
      <c r="K17" s="133">
        <v>33</v>
      </c>
      <c r="L17" s="133"/>
      <c r="M17" s="133"/>
      <c r="N17" s="133"/>
      <c r="O17" s="133" t="s">
        <v>2573</v>
      </c>
      <c r="P17" s="133" t="s">
        <v>2360</v>
      </c>
      <c r="Q17" s="166">
        <v>41011</v>
      </c>
      <c r="R17" s="1">
        <v>1.57</v>
      </c>
      <c r="S17" s="1">
        <v>92</v>
      </c>
      <c r="T17" s="1" t="s">
        <v>4561</v>
      </c>
      <c r="U17" s="1">
        <v>78</v>
      </c>
      <c r="V17" s="1">
        <v>10296</v>
      </c>
      <c r="W17" s="1">
        <v>92</v>
      </c>
      <c r="X17" s="1" t="s">
        <v>2584</v>
      </c>
      <c r="Y17" s="1">
        <v>78</v>
      </c>
      <c r="Z17" s="1" t="s">
        <v>4561</v>
      </c>
      <c r="AA17" s="183">
        <f t="shared" si="0"/>
        <v>40.509812329411758</v>
      </c>
      <c r="AB17" s="183">
        <f t="shared" si="1"/>
        <v>92.140256208000011</v>
      </c>
      <c r="AC17" s="183">
        <f t="shared" si="2"/>
        <v>2.1465797294117648</v>
      </c>
      <c r="AD17" s="183">
        <f t="shared" si="3"/>
        <v>2.2319689392000002</v>
      </c>
      <c r="AE17" s="183">
        <f t="shared" si="4"/>
        <v>1354.5</v>
      </c>
    </row>
    <row r="18" spans="3:31" x14ac:dyDescent="0.2">
      <c r="C18" s="141" t="s">
        <v>3771</v>
      </c>
      <c r="D18" s="140">
        <v>3</v>
      </c>
      <c r="E18" s="140" t="s">
        <v>3772</v>
      </c>
      <c r="F18" s="140">
        <v>136900</v>
      </c>
      <c r="G18" s="140">
        <v>126</v>
      </c>
      <c r="H18" s="140"/>
      <c r="I18" s="140">
        <v>1</v>
      </c>
      <c r="J18" s="140">
        <v>903</v>
      </c>
      <c r="K18" s="140">
        <v>33</v>
      </c>
      <c r="L18" s="140"/>
      <c r="M18" s="140"/>
      <c r="N18" s="140"/>
      <c r="O18" s="140" t="s">
        <v>2573</v>
      </c>
      <c r="P18" s="140" t="s">
        <v>2360</v>
      </c>
      <c r="Q18" s="165">
        <v>41011</v>
      </c>
      <c r="R18" s="1">
        <v>1.57</v>
      </c>
      <c r="S18" s="1">
        <v>92</v>
      </c>
      <c r="T18" s="1" t="s">
        <v>4561</v>
      </c>
      <c r="U18" s="1">
        <v>78</v>
      </c>
      <c r="V18" s="1">
        <v>10296</v>
      </c>
      <c r="W18" s="1">
        <v>92</v>
      </c>
      <c r="X18" s="1" t="s">
        <v>2584</v>
      </c>
      <c r="Y18" s="1">
        <v>78</v>
      </c>
      <c r="Z18" s="1" t="s">
        <v>4561</v>
      </c>
      <c r="AA18" s="183">
        <f t="shared" si="0"/>
        <v>40.509812329411758</v>
      </c>
      <c r="AB18" s="183">
        <f t="shared" si="1"/>
        <v>92.140256208000011</v>
      </c>
      <c r="AC18" s="183">
        <f t="shared" si="2"/>
        <v>2.1465797294117648</v>
      </c>
      <c r="AD18" s="183">
        <f t="shared" si="3"/>
        <v>2.2319689392000002</v>
      </c>
      <c r="AE18" s="183">
        <f t="shared" si="4"/>
        <v>1354.5</v>
      </c>
    </row>
    <row r="19" spans="3:31" x14ac:dyDescent="0.2">
      <c r="C19" s="136" t="s">
        <v>3771</v>
      </c>
      <c r="D19" s="133">
        <v>4</v>
      </c>
      <c r="E19" s="133" t="s">
        <v>3772</v>
      </c>
      <c r="F19" s="133">
        <v>136900</v>
      </c>
      <c r="G19" s="133" t="s">
        <v>3773</v>
      </c>
      <c r="H19" s="133"/>
      <c r="I19" s="133">
        <v>2</v>
      </c>
      <c r="J19" s="133">
        <v>903</v>
      </c>
      <c r="K19" s="133">
        <v>33</v>
      </c>
      <c r="L19" s="133"/>
      <c r="M19" s="133"/>
      <c r="N19" s="133"/>
      <c r="O19" s="133" t="s">
        <v>2614</v>
      </c>
      <c r="P19" s="133" t="s">
        <v>4804</v>
      </c>
      <c r="Q19" s="166">
        <v>41016</v>
      </c>
      <c r="R19" s="1">
        <v>1.57</v>
      </c>
      <c r="S19" s="1">
        <v>92</v>
      </c>
      <c r="T19" s="1" t="s">
        <v>4561</v>
      </c>
      <c r="U19" s="1">
        <v>78</v>
      </c>
      <c r="V19" s="1">
        <v>10296</v>
      </c>
      <c r="W19" s="1">
        <v>92</v>
      </c>
      <c r="X19" s="1" t="s">
        <v>2584</v>
      </c>
      <c r="Y19" s="1">
        <v>78</v>
      </c>
      <c r="Z19" s="1" t="s">
        <v>4561</v>
      </c>
      <c r="AA19" s="183">
        <f t="shared" si="0"/>
        <v>81.019624658823517</v>
      </c>
      <c r="AB19" s="183">
        <f t="shared" si="1"/>
        <v>184.28051241600002</v>
      </c>
      <c r="AC19" s="183">
        <f t="shared" si="2"/>
        <v>4.2931594588235296</v>
      </c>
      <c r="AD19" s="183">
        <f t="shared" si="3"/>
        <v>4.4639378784000003</v>
      </c>
      <c r="AE19" s="183">
        <f t="shared" si="4"/>
        <v>2709</v>
      </c>
    </row>
    <row r="20" spans="3:31" ht="13.5" thickBot="1" x14ac:dyDescent="0.25">
      <c r="C20" s="136" t="s">
        <v>3771</v>
      </c>
      <c r="D20" s="133">
        <v>5</v>
      </c>
      <c r="E20" s="133" t="s">
        <v>3772</v>
      </c>
      <c r="F20" s="133">
        <v>136900</v>
      </c>
      <c r="G20" s="133" t="s">
        <v>3773</v>
      </c>
      <c r="H20" s="133"/>
      <c r="I20" s="133">
        <v>2</v>
      </c>
      <c r="J20" s="133">
        <v>903</v>
      </c>
      <c r="K20" s="133">
        <v>33</v>
      </c>
      <c r="L20" s="133"/>
      <c r="M20" s="133"/>
      <c r="N20" s="133"/>
      <c r="O20" s="133" t="s">
        <v>2573</v>
      </c>
      <c r="P20" s="133" t="s">
        <v>4807</v>
      </c>
      <c r="Q20" s="216">
        <v>41022</v>
      </c>
      <c r="R20" s="308">
        <v>1.57</v>
      </c>
      <c r="S20" s="1">
        <v>92</v>
      </c>
      <c r="T20" s="1" t="s">
        <v>4561</v>
      </c>
      <c r="U20" s="1">
        <v>78</v>
      </c>
      <c r="V20" s="1">
        <v>10296</v>
      </c>
      <c r="W20" s="1">
        <v>92</v>
      </c>
      <c r="X20" s="1" t="s">
        <v>2584</v>
      </c>
      <c r="Y20" s="1">
        <v>78</v>
      </c>
      <c r="Z20" s="1" t="s">
        <v>4561</v>
      </c>
      <c r="AA20" s="183">
        <f t="shared" si="0"/>
        <v>81.019624658823517</v>
      </c>
      <c r="AB20" s="183">
        <f t="shared" si="1"/>
        <v>184.28051241600002</v>
      </c>
      <c r="AC20" s="183">
        <f t="shared" si="2"/>
        <v>4.2931594588235296</v>
      </c>
      <c r="AD20" s="183">
        <f t="shared" si="3"/>
        <v>4.4639378784000003</v>
      </c>
      <c r="AE20" s="183">
        <f t="shared" si="4"/>
        <v>2709</v>
      </c>
    </row>
    <row r="21" spans="3:31" x14ac:dyDescent="0.2">
      <c r="C21" s="136" t="s">
        <v>3771</v>
      </c>
      <c r="D21" s="133">
        <v>6</v>
      </c>
      <c r="E21" s="133" t="s">
        <v>3772</v>
      </c>
      <c r="F21" s="133">
        <v>136900</v>
      </c>
      <c r="G21" s="133" t="s">
        <v>3773</v>
      </c>
      <c r="H21" s="133"/>
      <c r="I21" s="133">
        <v>2</v>
      </c>
      <c r="J21" s="133">
        <v>903</v>
      </c>
      <c r="K21" s="133">
        <v>33</v>
      </c>
      <c r="L21" s="133"/>
      <c r="M21" s="133"/>
      <c r="N21" s="133"/>
      <c r="O21" s="133" t="s">
        <v>2432</v>
      </c>
      <c r="P21" s="133" t="s">
        <v>669</v>
      </c>
      <c r="Q21" s="166">
        <v>41033</v>
      </c>
      <c r="R21" s="583">
        <v>1.57</v>
      </c>
      <c r="S21" s="1">
        <v>92</v>
      </c>
      <c r="T21" s="1" t="s">
        <v>4561</v>
      </c>
      <c r="U21" s="1">
        <v>78</v>
      </c>
      <c r="V21" s="1">
        <v>10296</v>
      </c>
      <c r="W21" s="1">
        <v>92</v>
      </c>
      <c r="X21" s="1" t="s">
        <v>2584</v>
      </c>
      <c r="Y21" s="1">
        <v>78</v>
      </c>
      <c r="Z21" s="1" t="s">
        <v>4561</v>
      </c>
      <c r="AA21" s="183">
        <f t="shared" si="0"/>
        <v>81.019624658823517</v>
      </c>
      <c r="AB21" s="183">
        <f t="shared" si="1"/>
        <v>184.28051241600002</v>
      </c>
      <c r="AC21" s="183">
        <f t="shared" si="2"/>
        <v>4.2931594588235296</v>
      </c>
      <c r="AD21" s="183">
        <f t="shared" si="3"/>
        <v>4.4639378784000003</v>
      </c>
      <c r="AE21" s="183">
        <f t="shared" si="4"/>
        <v>2709</v>
      </c>
    </row>
    <row r="22" spans="3:31" x14ac:dyDescent="0.2">
      <c r="C22" s="136" t="s">
        <v>3771</v>
      </c>
      <c r="D22" s="133">
        <v>7</v>
      </c>
      <c r="E22" s="133" t="s">
        <v>3772</v>
      </c>
      <c r="F22" s="133">
        <v>136900</v>
      </c>
      <c r="G22" s="133" t="s">
        <v>3773</v>
      </c>
      <c r="H22" s="133"/>
      <c r="I22" s="133">
        <v>2</v>
      </c>
      <c r="J22" s="133">
        <v>268</v>
      </c>
      <c r="K22" s="133">
        <v>33</v>
      </c>
      <c r="L22" s="133"/>
      <c r="M22" s="133"/>
      <c r="N22" s="133"/>
      <c r="O22" s="133" t="s">
        <v>1523</v>
      </c>
      <c r="P22" s="133" t="s">
        <v>4804</v>
      </c>
      <c r="Q22" s="166">
        <v>41050</v>
      </c>
      <c r="R22" s="1">
        <v>1.57</v>
      </c>
      <c r="S22" s="1">
        <v>92</v>
      </c>
      <c r="T22" s="1" t="s">
        <v>4561</v>
      </c>
      <c r="U22" s="1">
        <v>78</v>
      </c>
      <c r="V22" s="1">
        <v>10296</v>
      </c>
      <c r="W22" s="1">
        <v>92</v>
      </c>
      <c r="X22" s="1" t="s">
        <v>2584</v>
      </c>
      <c r="Y22" s="1">
        <v>78</v>
      </c>
      <c r="Z22" s="1" t="s">
        <v>4561</v>
      </c>
      <c r="AA22" s="183">
        <f t="shared" si="0"/>
        <v>24.045691482352943</v>
      </c>
      <c r="AB22" s="183">
        <f t="shared" si="1"/>
        <v>54.692333695999999</v>
      </c>
      <c r="AC22" s="183">
        <f t="shared" si="2"/>
        <v>1.2741602823529412</v>
      </c>
      <c r="AD22" s="183">
        <f t="shared" si="3"/>
        <v>1.3248453504000002</v>
      </c>
      <c r="AE22" s="183">
        <f t="shared" si="4"/>
        <v>804</v>
      </c>
    </row>
    <row r="23" spans="3:31" x14ac:dyDescent="0.2">
      <c r="C23" s="312"/>
      <c r="D23" s="313"/>
      <c r="E23" s="313"/>
      <c r="F23" s="313"/>
      <c r="G23" s="313"/>
      <c r="H23" s="313"/>
      <c r="I23" s="314" t="s">
        <v>1539</v>
      </c>
      <c r="J23" s="314">
        <f>SUM(J15:J22)-903</f>
        <v>4917</v>
      </c>
      <c r="K23" s="313"/>
      <c r="L23" s="313"/>
      <c r="M23" s="313"/>
      <c r="N23" s="313"/>
      <c r="O23" s="313"/>
      <c r="P23" s="313"/>
      <c r="Q23" s="315"/>
      <c r="AA23" s="183"/>
      <c r="AB23" s="183"/>
      <c r="AE23" s="183"/>
    </row>
    <row r="24" spans="3:31" x14ac:dyDescent="0.2">
      <c r="C24" s="316"/>
      <c r="D24" s="316"/>
      <c r="E24" s="317">
        <v>41044</v>
      </c>
      <c r="F24" s="318" t="s">
        <v>3774</v>
      </c>
      <c r="G24" s="319"/>
      <c r="H24" s="319"/>
      <c r="I24" s="319"/>
      <c r="J24" s="319"/>
      <c r="K24" s="319"/>
      <c r="L24" s="319"/>
      <c r="M24" s="319"/>
      <c r="N24" s="319"/>
      <c r="O24" s="319"/>
      <c r="P24" s="319"/>
      <c r="Q24" s="320"/>
      <c r="AA24" s="183"/>
      <c r="AB24" s="183"/>
      <c r="AE24" s="183"/>
    </row>
    <row r="25" spans="3:31" ht="13.5" thickBot="1" x14ac:dyDescent="0.25">
      <c r="C25" s="136" t="s">
        <v>3775</v>
      </c>
      <c r="D25" s="133">
        <v>1</v>
      </c>
      <c r="E25" s="133" t="s">
        <v>2598</v>
      </c>
      <c r="F25" s="133">
        <v>136900</v>
      </c>
      <c r="G25" s="133">
        <v>130</v>
      </c>
      <c r="H25" s="133"/>
      <c r="I25" s="133">
        <v>1</v>
      </c>
      <c r="J25" s="133">
        <v>622</v>
      </c>
      <c r="K25" s="133">
        <v>33</v>
      </c>
      <c r="L25" s="133"/>
      <c r="M25" s="133"/>
      <c r="N25" s="133"/>
      <c r="O25" s="133" t="s">
        <v>2722</v>
      </c>
      <c r="P25" s="133" t="s">
        <v>4804</v>
      </c>
      <c r="Q25" s="166">
        <v>41059</v>
      </c>
      <c r="R25" s="308">
        <v>1.57</v>
      </c>
      <c r="S25" s="1">
        <v>92</v>
      </c>
      <c r="T25" s="1" t="s">
        <v>4561</v>
      </c>
      <c r="U25" s="1">
        <v>78</v>
      </c>
      <c r="V25" s="1">
        <v>10296</v>
      </c>
      <c r="W25" s="1">
        <v>92</v>
      </c>
      <c r="X25" s="1" t="s">
        <v>2584</v>
      </c>
      <c r="Y25" s="1">
        <v>78</v>
      </c>
      <c r="Z25" s="1" t="s">
        <v>4561</v>
      </c>
      <c r="AA25" s="183">
        <f>(K25*100*J25*I25)/17*16*R25/10000*S25/1000</f>
        <v>27.903768847058824</v>
      </c>
      <c r="AB25" s="183">
        <f>V25/36*35*J25*I25*1.108/10000*W25/1000</f>
        <v>63.467596192000002</v>
      </c>
      <c r="AC25" s="183">
        <f>(K25*100*J25*I25)/17*R25/10000*U25/1000</f>
        <v>1.4785964470588235</v>
      </c>
      <c r="AD25" s="183">
        <f>V25/36*J25*I25*1.108/10000*Y25/1000</f>
        <v>1.5374138208000001</v>
      </c>
      <c r="AE25" s="183">
        <f>J25*I25*1.5</f>
        <v>933</v>
      </c>
    </row>
    <row r="26" spans="3:31" ht="13.5" thickBot="1" x14ac:dyDescent="0.25">
      <c r="C26" s="136" t="s">
        <v>3775</v>
      </c>
      <c r="D26" s="133">
        <v>1</v>
      </c>
      <c r="E26" s="133" t="s">
        <v>2598</v>
      </c>
      <c r="F26" s="133">
        <v>136900</v>
      </c>
      <c r="G26" s="133">
        <v>170</v>
      </c>
      <c r="H26" s="133"/>
      <c r="I26" s="133">
        <v>1</v>
      </c>
      <c r="J26" s="133">
        <v>622</v>
      </c>
      <c r="K26" s="133">
        <v>33</v>
      </c>
      <c r="L26" s="133"/>
      <c r="M26" s="133"/>
      <c r="N26" s="133"/>
      <c r="O26" s="133" t="s">
        <v>2722</v>
      </c>
      <c r="P26" s="133" t="s">
        <v>4804</v>
      </c>
      <c r="Q26" s="166">
        <v>41059</v>
      </c>
      <c r="R26" s="308">
        <v>1.57</v>
      </c>
      <c r="S26" s="1">
        <v>92</v>
      </c>
      <c r="T26" s="1" t="s">
        <v>4561</v>
      </c>
      <c r="U26" s="1">
        <v>78</v>
      </c>
      <c r="V26" s="1">
        <v>10296</v>
      </c>
      <c r="W26" s="1">
        <v>92</v>
      </c>
      <c r="X26" s="1" t="s">
        <v>2584</v>
      </c>
      <c r="Y26" s="1">
        <v>78</v>
      </c>
      <c r="Z26" s="1" t="s">
        <v>4561</v>
      </c>
      <c r="AA26" s="183">
        <f>(K26*100*J26*I26)/17*16*R26/10000*S26/1000</f>
        <v>27.903768847058824</v>
      </c>
      <c r="AB26" s="183">
        <f>V26/36*35*J26*I26*1.108/10000*W26/1000</f>
        <v>63.467596192000002</v>
      </c>
      <c r="AC26" s="183">
        <f>(K26*100*J26*I26)/17*R26/10000*U26/1000</f>
        <v>1.4785964470588235</v>
      </c>
      <c r="AD26" s="183">
        <f>V26/36*J26*I26*1.108/10000*Y26/1000</f>
        <v>1.5374138208000001</v>
      </c>
      <c r="AE26" s="183">
        <f>J26*I26*1.5</f>
        <v>933</v>
      </c>
    </row>
    <row r="27" spans="3:31" x14ac:dyDescent="0.2">
      <c r="C27" s="136" t="s">
        <v>3775</v>
      </c>
      <c r="D27" s="133">
        <v>2</v>
      </c>
      <c r="E27" s="133" t="s">
        <v>2598</v>
      </c>
      <c r="F27" s="133">
        <v>136900</v>
      </c>
      <c r="G27" s="133">
        <v>130</v>
      </c>
      <c r="H27" s="133"/>
      <c r="I27" s="133">
        <v>1</v>
      </c>
      <c r="J27" s="133">
        <v>780</v>
      </c>
      <c r="K27" s="133">
        <v>33</v>
      </c>
      <c r="L27" s="133"/>
      <c r="M27" s="133"/>
      <c r="N27" s="133"/>
      <c r="O27" s="133" t="s">
        <v>2435</v>
      </c>
      <c r="P27" s="133" t="s">
        <v>4807</v>
      </c>
      <c r="Q27" s="166">
        <v>41065</v>
      </c>
    </row>
    <row r="28" spans="3:31" x14ac:dyDescent="0.2">
      <c r="C28" s="136" t="s">
        <v>3775</v>
      </c>
      <c r="D28" s="133">
        <v>2</v>
      </c>
      <c r="E28" s="133" t="s">
        <v>2598</v>
      </c>
      <c r="F28" s="133">
        <v>136900</v>
      </c>
      <c r="G28" s="133">
        <v>170</v>
      </c>
      <c r="H28" s="133"/>
      <c r="I28" s="133">
        <v>1</v>
      </c>
      <c r="J28" s="133">
        <v>780</v>
      </c>
      <c r="K28" s="133">
        <v>33</v>
      </c>
      <c r="L28" s="133"/>
      <c r="M28" s="133"/>
      <c r="N28" s="133"/>
      <c r="O28" s="133" t="s">
        <v>2435</v>
      </c>
      <c r="P28" s="133" t="s">
        <v>4807</v>
      </c>
      <c r="Q28" s="166">
        <v>41065</v>
      </c>
    </row>
    <row r="29" spans="3:31" x14ac:dyDescent="0.2">
      <c r="C29" s="136" t="s">
        <v>3775</v>
      </c>
      <c r="D29" s="133">
        <v>3</v>
      </c>
      <c r="E29" s="133" t="s">
        <v>2598</v>
      </c>
      <c r="F29" s="133">
        <v>136900</v>
      </c>
      <c r="G29" s="133">
        <v>130</v>
      </c>
      <c r="H29" s="133"/>
      <c r="I29" s="133">
        <v>1</v>
      </c>
      <c r="J29" s="133">
        <v>903</v>
      </c>
      <c r="K29" s="133">
        <v>33</v>
      </c>
      <c r="L29" s="133"/>
      <c r="M29" s="133"/>
      <c r="N29" s="133"/>
      <c r="O29" s="133" t="s">
        <v>2435</v>
      </c>
      <c r="P29" s="133" t="s">
        <v>663</v>
      </c>
      <c r="Q29" s="166">
        <v>41072</v>
      </c>
    </row>
    <row r="30" spans="3:31" x14ac:dyDescent="0.2">
      <c r="C30" s="136" t="s">
        <v>3775</v>
      </c>
      <c r="D30" s="133">
        <v>3</v>
      </c>
      <c r="E30" s="133" t="s">
        <v>2598</v>
      </c>
      <c r="F30" s="133">
        <v>136900</v>
      </c>
      <c r="G30" s="133">
        <v>170</v>
      </c>
      <c r="H30" s="133"/>
      <c r="I30" s="133">
        <v>1</v>
      </c>
      <c r="J30" s="133">
        <v>903</v>
      </c>
      <c r="K30" s="133">
        <v>33</v>
      </c>
      <c r="L30" s="133"/>
      <c r="M30" s="133"/>
      <c r="N30" s="133"/>
      <c r="O30" s="133" t="s">
        <v>2435</v>
      </c>
      <c r="P30" s="133" t="s">
        <v>663</v>
      </c>
      <c r="Q30" s="166">
        <v>41072</v>
      </c>
    </row>
    <row r="31" spans="3:31" x14ac:dyDescent="0.2">
      <c r="C31" s="136" t="s">
        <v>3775</v>
      </c>
      <c r="D31" s="133">
        <v>4</v>
      </c>
      <c r="E31" s="133" t="s">
        <v>2598</v>
      </c>
      <c r="F31" s="133">
        <v>136900</v>
      </c>
      <c r="G31" s="133">
        <v>130</v>
      </c>
      <c r="H31" s="133"/>
      <c r="I31" s="133">
        <v>1</v>
      </c>
      <c r="J31" s="133">
        <v>903</v>
      </c>
      <c r="K31" s="133">
        <v>33</v>
      </c>
      <c r="L31" s="133"/>
      <c r="M31" s="133"/>
      <c r="N31" s="133"/>
      <c r="O31" s="133" t="s">
        <v>4794</v>
      </c>
      <c r="P31" s="133" t="s">
        <v>663</v>
      </c>
      <c r="Q31" s="166">
        <v>41079</v>
      </c>
    </row>
    <row r="32" spans="3:31" x14ac:dyDescent="0.2">
      <c r="C32" s="136" t="s">
        <v>3775</v>
      </c>
      <c r="D32" s="133">
        <v>4</v>
      </c>
      <c r="E32" s="133" t="s">
        <v>2598</v>
      </c>
      <c r="F32" s="133">
        <v>136900</v>
      </c>
      <c r="G32" s="133">
        <v>170</v>
      </c>
      <c r="H32" s="133"/>
      <c r="I32" s="133">
        <v>1</v>
      </c>
      <c r="J32" s="133">
        <v>903</v>
      </c>
      <c r="K32" s="133">
        <v>33</v>
      </c>
      <c r="L32" s="133"/>
      <c r="M32" s="133"/>
      <c r="N32" s="133"/>
      <c r="O32" s="133" t="s">
        <v>4794</v>
      </c>
      <c r="P32" s="133" t="s">
        <v>663</v>
      </c>
      <c r="Q32" s="166">
        <v>41079</v>
      </c>
    </row>
    <row r="33" spans="2:31" x14ac:dyDescent="0.2">
      <c r="C33" s="136" t="s">
        <v>3775</v>
      </c>
      <c r="D33" s="133">
        <v>5</v>
      </c>
      <c r="E33" s="133" t="s">
        <v>2598</v>
      </c>
      <c r="F33" s="133">
        <v>136900</v>
      </c>
      <c r="G33" s="133">
        <v>130</v>
      </c>
      <c r="H33" s="133"/>
      <c r="I33" s="133">
        <v>1</v>
      </c>
      <c r="J33" s="133">
        <v>1010</v>
      </c>
      <c r="K33" s="133">
        <v>33</v>
      </c>
      <c r="L33" s="133"/>
      <c r="M33" s="133"/>
      <c r="N33" s="133"/>
      <c r="O33" s="133" t="s">
        <v>2614</v>
      </c>
      <c r="P33" s="133" t="s">
        <v>4804</v>
      </c>
      <c r="Q33" s="166">
        <v>41086</v>
      </c>
    </row>
    <row r="34" spans="2:31" x14ac:dyDescent="0.2">
      <c r="C34" s="136" t="s">
        <v>3775</v>
      </c>
      <c r="D34" s="133">
        <v>5</v>
      </c>
      <c r="E34" s="133" t="s">
        <v>2598</v>
      </c>
      <c r="F34" s="133">
        <v>136900</v>
      </c>
      <c r="G34" s="133">
        <v>170</v>
      </c>
      <c r="H34" s="133"/>
      <c r="I34" s="133">
        <v>1</v>
      </c>
      <c r="J34" s="133">
        <v>1010</v>
      </c>
      <c r="K34" s="133">
        <v>33</v>
      </c>
      <c r="L34" s="133"/>
      <c r="M34" s="133"/>
      <c r="N34" s="133"/>
      <c r="O34" s="133" t="s">
        <v>2614</v>
      </c>
      <c r="P34" s="133" t="s">
        <v>4804</v>
      </c>
      <c r="Q34" s="166">
        <v>41086</v>
      </c>
    </row>
    <row r="35" spans="2:31" x14ac:dyDescent="0.2">
      <c r="I35" s="314" t="s">
        <v>1539</v>
      </c>
      <c r="J35" s="201">
        <f>SUM(J25:J34)/2</f>
        <v>4218</v>
      </c>
      <c r="O35" s="201" t="s">
        <v>2756</v>
      </c>
    </row>
    <row r="36" spans="2:31" x14ac:dyDescent="0.2">
      <c r="C36" s="316"/>
      <c r="D36" s="316"/>
      <c r="E36" s="317">
        <v>41103</v>
      </c>
      <c r="F36" s="318" t="s">
        <v>2757</v>
      </c>
      <c r="G36" s="319"/>
      <c r="H36" s="319"/>
      <c r="I36" s="319"/>
      <c r="J36" s="319"/>
      <c r="K36" s="319"/>
      <c r="L36" s="319"/>
      <c r="M36" s="319"/>
      <c r="N36" s="319"/>
      <c r="O36" s="319">
        <v>4700</v>
      </c>
      <c r="P36" s="319"/>
      <c r="Q36" s="320"/>
    </row>
    <row r="37" spans="2:31" x14ac:dyDescent="0.2">
      <c r="C37" s="136" t="s">
        <v>2758</v>
      </c>
      <c r="D37" s="133">
        <v>1</v>
      </c>
      <c r="E37" s="133" t="s">
        <v>2598</v>
      </c>
      <c r="F37" s="133">
        <v>136900</v>
      </c>
      <c r="G37" s="133">
        <v>130</v>
      </c>
      <c r="H37" s="133"/>
      <c r="I37" s="133">
        <v>1</v>
      </c>
      <c r="J37" s="133">
        <v>903</v>
      </c>
      <c r="K37" s="133">
        <v>33</v>
      </c>
      <c r="L37" s="133"/>
      <c r="M37" s="133"/>
      <c r="N37" s="133"/>
      <c r="O37" s="133" t="s">
        <v>2722</v>
      </c>
      <c r="P37" s="133" t="s">
        <v>4807</v>
      </c>
      <c r="Q37" s="166">
        <v>41117</v>
      </c>
      <c r="R37" s="1">
        <v>1.57</v>
      </c>
      <c r="S37" s="1">
        <v>92</v>
      </c>
      <c r="T37" s="1" t="s">
        <v>4561</v>
      </c>
      <c r="U37" s="1">
        <v>78</v>
      </c>
      <c r="V37" s="1">
        <v>10296</v>
      </c>
      <c r="W37" s="1">
        <v>92</v>
      </c>
      <c r="X37" s="1" t="s">
        <v>2584</v>
      </c>
      <c r="Y37" s="1">
        <v>78</v>
      </c>
      <c r="Z37" s="1" t="s">
        <v>4561</v>
      </c>
      <c r="AA37" s="183">
        <f t="shared" ref="AA37:AA44" si="5">(K37*100*J37*I37)/17*16*R37/10000*S37/1000</f>
        <v>40.509812329411758</v>
      </c>
      <c r="AB37" s="183">
        <f t="shared" ref="AB37:AB44" si="6">V37/36*35*J37*I37*1.108/10000*W37/1000</f>
        <v>92.140256208000011</v>
      </c>
      <c r="AC37" s="183">
        <f t="shared" ref="AC37:AC44" si="7">(K37*100*J37*I37)/17*R37/10000*U37/1000</f>
        <v>2.1465797294117648</v>
      </c>
      <c r="AD37" s="183">
        <f t="shared" ref="AD37:AD44" si="8">V37/36*J37*I37*1.108/10000*Y37/1000</f>
        <v>2.2319689392000002</v>
      </c>
      <c r="AE37" s="183">
        <f t="shared" ref="AE37:AE44" si="9">J37*I37*1.5</f>
        <v>1354.5</v>
      </c>
    </row>
    <row r="38" spans="2:31" ht="13.5" thickBot="1" x14ac:dyDescent="0.25">
      <c r="C38" s="136" t="s">
        <v>2758</v>
      </c>
      <c r="D38" s="133">
        <v>1</v>
      </c>
      <c r="E38" s="133" t="s">
        <v>2598</v>
      </c>
      <c r="F38" s="133">
        <v>136900</v>
      </c>
      <c r="G38" s="133">
        <v>170</v>
      </c>
      <c r="H38" s="133"/>
      <c r="I38" s="133">
        <v>1</v>
      </c>
      <c r="J38" s="133">
        <v>903</v>
      </c>
      <c r="K38" s="133">
        <v>33</v>
      </c>
      <c r="L38" s="133"/>
      <c r="M38" s="133"/>
      <c r="N38" s="133"/>
      <c r="O38" s="133" t="s">
        <v>2722</v>
      </c>
      <c r="P38" s="133" t="s">
        <v>4807</v>
      </c>
      <c r="Q38" s="166">
        <v>41117</v>
      </c>
      <c r="R38" s="308">
        <v>1.57</v>
      </c>
      <c r="S38" s="1">
        <v>92</v>
      </c>
      <c r="T38" s="1" t="s">
        <v>4561</v>
      </c>
      <c r="U38" s="1">
        <v>78</v>
      </c>
      <c r="V38" s="1">
        <v>10296</v>
      </c>
      <c r="W38" s="1">
        <v>92</v>
      </c>
      <c r="X38" s="1" t="s">
        <v>2584</v>
      </c>
      <c r="Y38" s="1">
        <v>78</v>
      </c>
      <c r="Z38" s="1" t="s">
        <v>4561</v>
      </c>
      <c r="AA38" s="183">
        <f t="shared" si="5"/>
        <v>40.509812329411758</v>
      </c>
      <c r="AB38" s="183">
        <f t="shared" si="6"/>
        <v>92.140256208000011</v>
      </c>
      <c r="AC38" s="183">
        <f t="shared" si="7"/>
        <v>2.1465797294117648</v>
      </c>
      <c r="AD38" s="183">
        <f t="shared" si="8"/>
        <v>2.2319689392000002</v>
      </c>
      <c r="AE38" s="183">
        <f t="shared" si="9"/>
        <v>1354.5</v>
      </c>
    </row>
    <row r="39" spans="2:31" x14ac:dyDescent="0.2">
      <c r="C39" s="136" t="s">
        <v>2758</v>
      </c>
      <c r="D39" s="133">
        <v>2</v>
      </c>
      <c r="E39" s="133" t="s">
        <v>2598</v>
      </c>
      <c r="F39" s="133">
        <v>136900</v>
      </c>
      <c r="G39" s="133">
        <v>170</v>
      </c>
      <c r="H39" s="133"/>
      <c r="I39" s="133">
        <v>1</v>
      </c>
      <c r="J39" s="133">
        <v>903</v>
      </c>
      <c r="K39" s="133">
        <v>33</v>
      </c>
      <c r="L39" s="133"/>
      <c r="M39" s="133"/>
      <c r="N39" s="133"/>
      <c r="O39" s="133" t="s">
        <v>2722</v>
      </c>
      <c r="P39" s="133" t="s">
        <v>4807</v>
      </c>
      <c r="Q39" s="166">
        <v>41143</v>
      </c>
      <c r="R39" s="1">
        <v>1.57</v>
      </c>
      <c r="S39" s="1">
        <v>92</v>
      </c>
      <c r="T39" s="1" t="s">
        <v>4561</v>
      </c>
      <c r="U39" s="1">
        <v>78</v>
      </c>
      <c r="V39" s="1">
        <v>10296</v>
      </c>
      <c r="W39" s="1">
        <v>92</v>
      </c>
      <c r="X39" s="1" t="s">
        <v>2584</v>
      </c>
      <c r="Y39" s="1">
        <v>78</v>
      </c>
      <c r="Z39" s="1" t="s">
        <v>4561</v>
      </c>
      <c r="AA39" s="183">
        <f t="shared" si="5"/>
        <v>40.509812329411758</v>
      </c>
      <c r="AB39" s="183">
        <f t="shared" si="6"/>
        <v>92.140256208000011</v>
      </c>
      <c r="AC39" s="183">
        <f t="shared" si="7"/>
        <v>2.1465797294117648</v>
      </c>
      <c r="AD39" s="183">
        <f t="shared" si="8"/>
        <v>2.2319689392000002</v>
      </c>
      <c r="AE39" s="183">
        <f t="shared" si="9"/>
        <v>1354.5</v>
      </c>
    </row>
    <row r="40" spans="2:31" x14ac:dyDescent="0.2">
      <c r="C40" s="136" t="s">
        <v>2758</v>
      </c>
      <c r="D40" s="133">
        <v>2</v>
      </c>
      <c r="E40" s="133" t="s">
        <v>2598</v>
      </c>
      <c r="F40" s="133">
        <v>136900</v>
      </c>
      <c r="G40" s="133">
        <v>130</v>
      </c>
      <c r="H40" s="133"/>
      <c r="I40" s="133">
        <v>1</v>
      </c>
      <c r="J40" s="133">
        <v>903</v>
      </c>
      <c r="K40" s="133">
        <v>33</v>
      </c>
      <c r="L40" s="133"/>
      <c r="M40" s="133"/>
      <c r="N40" s="133"/>
      <c r="O40" s="133" t="s">
        <v>2722</v>
      </c>
      <c r="P40" s="133" t="s">
        <v>4807</v>
      </c>
      <c r="Q40" s="166">
        <v>41143</v>
      </c>
      <c r="R40" s="1">
        <v>1.57</v>
      </c>
      <c r="S40" s="1">
        <v>92</v>
      </c>
      <c r="T40" s="1" t="s">
        <v>4561</v>
      </c>
      <c r="U40" s="1">
        <v>78</v>
      </c>
      <c r="V40" s="1">
        <v>10296</v>
      </c>
      <c r="W40" s="1">
        <v>92</v>
      </c>
      <c r="X40" s="1" t="s">
        <v>2584</v>
      </c>
      <c r="Y40" s="1">
        <v>78</v>
      </c>
      <c r="Z40" s="1" t="s">
        <v>4561</v>
      </c>
      <c r="AA40" s="183">
        <f t="shared" si="5"/>
        <v>40.509812329411758</v>
      </c>
      <c r="AB40" s="183">
        <f t="shared" si="6"/>
        <v>92.140256208000011</v>
      </c>
      <c r="AC40" s="183">
        <f t="shared" si="7"/>
        <v>2.1465797294117648</v>
      </c>
      <c r="AD40" s="183">
        <f t="shared" si="8"/>
        <v>2.2319689392000002</v>
      </c>
      <c r="AE40" s="183">
        <f t="shared" si="9"/>
        <v>1354.5</v>
      </c>
    </row>
    <row r="41" spans="2:31" x14ac:dyDescent="0.2">
      <c r="C41" s="136" t="s">
        <v>2758</v>
      </c>
      <c r="D41" s="133">
        <v>3</v>
      </c>
      <c r="E41" s="133" t="s">
        <v>2598</v>
      </c>
      <c r="F41" s="133">
        <v>136900</v>
      </c>
      <c r="G41" s="133">
        <v>170</v>
      </c>
      <c r="H41" s="133"/>
      <c r="I41" s="133">
        <v>1</v>
      </c>
      <c r="J41" s="133">
        <v>903</v>
      </c>
      <c r="K41" s="133">
        <v>33</v>
      </c>
      <c r="L41" s="133"/>
      <c r="M41" s="133"/>
      <c r="N41" s="133"/>
      <c r="O41" s="133" t="s">
        <v>2722</v>
      </c>
      <c r="P41" s="133" t="s">
        <v>4804</v>
      </c>
      <c r="Q41" s="166">
        <v>41151</v>
      </c>
      <c r="R41" s="1">
        <v>1.57</v>
      </c>
      <c r="S41" s="1">
        <v>92</v>
      </c>
      <c r="T41" s="1" t="s">
        <v>4561</v>
      </c>
      <c r="U41" s="1">
        <v>78</v>
      </c>
      <c r="V41" s="1">
        <v>10296</v>
      </c>
      <c r="W41" s="1">
        <v>92</v>
      </c>
      <c r="X41" s="1" t="s">
        <v>2584</v>
      </c>
      <c r="Y41" s="1">
        <v>78</v>
      </c>
      <c r="Z41" s="1" t="s">
        <v>4561</v>
      </c>
      <c r="AA41" s="183">
        <f t="shared" si="5"/>
        <v>40.509812329411758</v>
      </c>
      <c r="AB41" s="183">
        <f t="shared" si="6"/>
        <v>92.140256208000011</v>
      </c>
      <c r="AC41" s="183">
        <f t="shared" si="7"/>
        <v>2.1465797294117648</v>
      </c>
      <c r="AD41" s="183">
        <f t="shared" si="8"/>
        <v>2.2319689392000002</v>
      </c>
      <c r="AE41" s="183">
        <f t="shared" si="9"/>
        <v>1354.5</v>
      </c>
    </row>
    <row r="42" spans="2:31" ht="13.5" thickBot="1" x14ac:dyDescent="0.25">
      <c r="C42" s="136" t="s">
        <v>2758</v>
      </c>
      <c r="D42" s="133">
        <v>3</v>
      </c>
      <c r="E42" s="133" t="s">
        <v>2598</v>
      </c>
      <c r="F42" s="133">
        <v>136900</v>
      </c>
      <c r="G42" s="133">
        <v>130</v>
      </c>
      <c r="H42" s="133"/>
      <c r="I42" s="133">
        <v>1</v>
      </c>
      <c r="J42" s="133">
        <v>903</v>
      </c>
      <c r="K42" s="133">
        <v>33</v>
      </c>
      <c r="L42" s="133"/>
      <c r="M42" s="133"/>
      <c r="N42" s="133"/>
      <c r="O42" s="133" t="s">
        <v>2722</v>
      </c>
      <c r="P42" s="133" t="s">
        <v>4804</v>
      </c>
      <c r="Q42" s="166">
        <v>41151</v>
      </c>
      <c r="R42" s="308">
        <v>1.57</v>
      </c>
      <c r="S42" s="1">
        <v>92</v>
      </c>
      <c r="T42" s="1" t="s">
        <v>4561</v>
      </c>
      <c r="U42" s="1">
        <v>78</v>
      </c>
      <c r="V42" s="1">
        <v>10296</v>
      </c>
      <c r="W42" s="1">
        <v>92</v>
      </c>
      <c r="X42" s="1" t="s">
        <v>2584</v>
      </c>
      <c r="Y42" s="1">
        <v>78</v>
      </c>
      <c r="Z42" s="1" t="s">
        <v>4561</v>
      </c>
      <c r="AA42" s="183">
        <f t="shared" si="5"/>
        <v>40.509812329411758</v>
      </c>
      <c r="AB42" s="183">
        <f t="shared" si="6"/>
        <v>92.140256208000011</v>
      </c>
      <c r="AC42" s="183">
        <f t="shared" si="7"/>
        <v>2.1465797294117648</v>
      </c>
      <c r="AD42" s="183">
        <f t="shared" si="8"/>
        <v>2.2319689392000002</v>
      </c>
      <c r="AE42" s="183">
        <f t="shared" si="9"/>
        <v>1354.5</v>
      </c>
    </row>
    <row r="43" spans="2:31" x14ac:dyDescent="0.2">
      <c r="C43" s="136" t="s">
        <v>2758</v>
      </c>
      <c r="D43" s="133">
        <v>4</v>
      </c>
      <c r="E43" s="133" t="s">
        <v>2598</v>
      </c>
      <c r="F43" s="133">
        <v>136900</v>
      </c>
      <c r="G43" s="133">
        <v>170</v>
      </c>
      <c r="H43" s="133"/>
      <c r="I43" s="133">
        <v>1</v>
      </c>
      <c r="J43" s="133">
        <v>903</v>
      </c>
      <c r="K43" s="133">
        <v>33</v>
      </c>
      <c r="L43" s="133"/>
      <c r="M43" s="133"/>
      <c r="N43" s="133"/>
      <c r="O43" s="133" t="s">
        <v>2722</v>
      </c>
      <c r="P43" s="133" t="s">
        <v>4804</v>
      </c>
      <c r="Q43" s="166">
        <v>41157</v>
      </c>
      <c r="R43" s="1">
        <v>1.57</v>
      </c>
      <c r="S43" s="1">
        <v>92</v>
      </c>
      <c r="T43" s="1" t="s">
        <v>4561</v>
      </c>
      <c r="U43" s="1">
        <v>78</v>
      </c>
      <c r="V43" s="1">
        <v>10296</v>
      </c>
      <c r="W43" s="1">
        <v>92</v>
      </c>
      <c r="X43" s="1" t="s">
        <v>2584</v>
      </c>
      <c r="Y43" s="1">
        <v>78</v>
      </c>
      <c r="Z43" s="1" t="s">
        <v>4561</v>
      </c>
      <c r="AA43" s="183">
        <f t="shared" si="5"/>
        <v>40.509812329411758</v>
      </c>
      <c r="AB43" s="183">
        <f t="shared" si="6"/>
        <v>92.140256208000011</v>
      </c>
      <c r="AC43" s="183">
        <f t="shared" si="7"/>
        <v>2.1465797294117648</v>
      </c>
      <c r="AD43" s="183">
        <f t="shared" si="8"/>
        <v>2.2319689392000002</v>
      </c>
      <c r="AE43" s="183">
        <f t="shared" si="9"/>
        <v>1354.5</v>
      </c>
    </row>
    <row r="44" spans="2:31" ht="13.5" thickBot="1" x14ac:dyDescent="0.25">
      <c r="C44" s="136" t="s">
        <v>2758</v>
      </c>
      <c r="D44" s="133">
        <v>4</v>
      </c>
      <c r="E44" s="133" t="s">
        <v>2598</v>
      </c>
      <c r="F44" s="133">
        <v>136900</v>
      </c>
      <c r="G44" s="133">
        <v>130</v>
      </c>
      <c r="H44" s="133"/>
      <c r="I44" s="133">
        <v>1</v>
      </c>
      <c r="J44" s="133">
        <v>903</v>
      </c>
      <c r="K44" s="133">
        <v>33</v>
      </c>
      <c r="L44" s="133"/>
      <c r="M44" s="133"/>
      <c r="N44" s="133"/>
      <c r="O44" s="133" t="s">
        <v>2722</v>
      </c>
      <c r="P44" s="133" t="s">
        <v>4804</v>
      </c>
      <c r="Q44" s="166">
        <v>41157</v>
      </c>
      <c r="R44" s="308">
        <v>1.57</v>
      </c>
      <c r="S44" s="1">
        <v>92</v>
      </c>
      <c r="T44" s="1" t="s">
        <v>4561</v>
      </c>
      <c r="U44" s="1">
        <v>78</v>
      </c>
      <c r="V44" s="1">
        <v>10296</v>
      </c>
      <c r="W44" s="1">
        <v>92</v>
      </c>
      <c r="X44" s="1" t="s">
        <v>2584</v>
      </c>
      <c r="Y44" s="1">
        <v>78</v>
      </c>
      <c r="Z44" s="1" t="s">
        <v>4561</v>
      </c>
      <c r="AA44" s="183">
        <f t="shared" si="5"/>
        <v>40.509812329411758</v>
      </c>
      <c r="AB44" s="183">
        <f t="shared" si="6"/>
        <v>92.140256208000011</v>
      </c>
      <c r="AC44" s="183">
        <f t="shared" si="7"/>
        <v>2.1465797294117648</v>
      </c>
      <c r="AD44" s="183">
        <f t="shared" si="8"/>
        <v>2.2319689392000002</v>
      </c>
      <c r="AE44" s="183">
        <f t="shared" si="9"/>
        <v>1354.5</v>
      </c>
    </row>
    <row r="45" spans="2:31" x14ac:dyDescent="0.2">
      <c r="B45" s="133">
        <v>45</v>
      </c>
      <c r="C45" s="136" t="s">
        <v>2758</v>
      </c>
      <c r="D45" s="133">
        <v>5</v>
      </c>
      <c r="E45" s="133" t="s">
        <v>2598</v>
      </c>
      <c r="F45" s="133">
        <v>136900</v>
      </c>
      <c r="G45" s="133">
        <v>170</v>
      </c>
      <c r="H45" s="12"/>
      <c r="I45" s="133">
        <v>1</v>
      </c>
      <c r="J45" s="133">
        <v>642</v>
      </c>
      <c r="K45" s="133">
        <v>33</v>
      </c>
      <c r="L45" s="12"/>
      <c r="M45" s="12"/>
      <c r="N45" s="12"/>
      <c r="O45" s="133" t="s">
        <v>2573</v>
      </c>
      <c r="P45" s="133" t="s">
        <v>4804</v>
      </c>
      <c r="Q45" s="166">
        <v>41163</v>
      </c>
      <c r="AA45" s="183"/>
      <c r="AB45" s="183"/>
      <c r="AE45" s="183"/>
    </row>
    <row r="46" spans="2:31" x14ac:dyDescent="0.2">
      <c r="B46" s="133">
        <v>45</v>
      </c>
      <c r="C46" s="136" t="s">
        <v>2758</v>
      </c>
      <c r="D46" s="133">
        <v>5</v>
      </c>
      <c r="E46" s="133" t="s">
        <v>2598</v>
      </c>
      <c r="F46" s="133">
        <v>136900</v>
      </c>
      <c r="G46" s="133">
        <v>130</v>
      </c>
      <c r="H46" s="12"/>
      <c r="I46" s="133">
        <v>1</v>
      </c>
      <c r="J46" s="133">
        <v>642</v>
      </c>
      <c r="K46" s="133">
        <v>33</v>
      </c>
      <c r="L46" s="12"/>
      <c r="M46" s="12"/>
      <c r="N46" s="12"/>
      <c r="O46" s="133" t="s">
        <v>2722</v>
      </c>
      <c r="P46" s="133" t="s">
        <v>4804</v>
      </c>
      <c r="Q46" s="166">
        <v>41163</v>
      </c>
      <c r="AA46" s="183"/>
      <c r="AB46" s="183"/>
      <c r="AE46" s="183"/>
    </row>
    <row r="47" spans="2:31" x14ac:dyDescent="0.2">
      <c r="C47" s="312"/>
      <c r="D47" s="313"/>
      <c r="E47" s="313"/>
      <c r="F47" s="313"/>
      <c r="G47" s="313"/>
      <c r="H47" s="313"/>
      <c r="I47" s="314" t="s">
        <v>1539</v>
      </c>
      <c r="J47" s="314">
        <f>SUM(J37:J46)/2</f>
        <v>4254</v>
      </c>
      <c r="K47" s="313"/>
      <c r="L47" s="313"/>
      <c r="M47" s="313"/>
      <c r="N47" s="313"/>
      <c r="O47" s="201" t="s">
        <v>2759</v>
      </c>
      <c r="P47" s="584">
        <f>100-(100*J47/O36)</f>
        <v>9.4893617021276526</v>
      </c>
      <c r="Q47" s="315"/>
      <c r="AA47" s="183"/>
      <c r="AB47" s="183"/>
      <c r="AE47" s="183"/>
    </row>
    <row r="48" spans="2:31" x14ac:dyDescent="0.2">
      <c r="C48" s="316"/>
      <c r="D48" s="316"/>
      <c r="E48" s="317">
        <v>41197</v>
      </c>
      <c r="F48" s="318" t="s">
        <v>2616</v>
      </c>
      <c r="G48" s="319"/>
      <c r="H48" s="319"/>
      <c r="I48" s="319"/>
      <c r="J48" s="319"/>
      <c r="K48" s="319"/>
      <c r="L48" s="319"/>
      <c r="M48" s="319"/>
      <c r="N48" s="319"/>
      <c r="O48" s="585">
        <v>5500</v>
      </c>
      <c r="P48" s="319"/>
      <c r="Q48" s="320"/>
    </row>
    <row r="49" spans="1:31" x14ac:dyDescent="0.2">
      <c r="C49" s="136" t="s">
        <v>2760</v>
      </c>
      <c r="D49" s="133">
        <v>1</v>
      </c>
      <c r="E49" s="133" t="s">
        <v>2598</v>
      </c>
      <c r="F49" s="133">
        <v>136900</v>
      </c>
      <c r="G49" s="133">
        <v>169</v>
      </c>
      <c r="H49" s="133"/>
      <c r="I49" s="133">
        <v>1</v>
      </c>
      <c r="J49" s="460">
        <v>903</v>
      </c>
      <c r="K49" s="133">
        <v>33</v>
      </c>
      <c r="L49" s="133"/>
      <c r="M49" s="133"/>
      <c r="N49" s="133"/>
      <c r="O49" s="133" t="s">
        <v>2722</v>
      </c>
      <c r="P49" s="133" t="s">
        <v>4807</v>
      </c>
      <c r="Q49" s="166">
        <v>41222</v>
      </c>
      <c r="R49" s="1">
        <v>1.57</v>
      </c>
      <c r="S49" s="1">
        <v>92</v>
      </c>
      <c r="T49" s="1" t="s">
        <v>4561</v>
      </c>
      <c r="U49" s="1">
        <v>78</v>
      </c>
      <c r="V49" s="1">
        <v>10296</v>
      </c>
      <c r="W49" s="1">
        <v>92</v>
      </c>
      <c r="X49" s="1" t="s">
        <v>2584</v>
      </c>
      <c r="Y49" s="1">
        <v>78</v>
      </c>
      <c r="Z49" s="1" t="s">
        <v>4561</v>
      </c>
      <c r="AA49" s="183">
        <f>(K49*100*J49*I49)/17*16*R49/10000*S49/1000</f>
        <v>40.509812329411758</v>
      </c>
      <c r="AB49" s="183">
        <f>V49/36*35*J49*I49*1.108/10000*W49/1000</f>
        <v>92.140256208000011</v>
      </c>
      <c r="AC49" s="183">
        <f>(K49*100*J49*I49)/17*R49/10000*U49/1000</f>
        <v>2.1465797294117648</v>
      </c>
      <c r="AD49" s="183">
        <f>V49/36*J49*I49*1.108/10000*Y49/1000</f>
        <v>2.2319689392000002</v>
      </c>
      <c r="AE49" s="183">
        <f>J49*I49*1.5</f>
        <v>1354.5</v>
      </c>
    </row>
    <row r="50" spans="1:31" x14ac:dyDescent="0.2">
      <c r="C50" s="136" t="s">
        <v>2760</v>
      </c>
      <c r="D50" s="133">
        <v>1</v>
      </c>
      <c r="E50" s="133" t="s">
        <v>2598</v>
      </c>
      <c r="F50" s="133">
        <v>136900</v>
      </c>
      <c r="G50" s="133">
        <v>129</v>
      </c>
      <c r="H50" s="133"/>
      <c r="I50" s="133">
        <v>1</v>
      </c>
      <c r="J50" s="460">
        <v>903</v>
      </c>
      <c r="K50" s="133">
        <v>33</v>
      </c>
      <c r="L50" s="133"/>
      <c r="M50" s="133"/>
      <c r="N50" s="133"/>
      <c r="O50" s="133" t="s">
        <v>2722</v>
      </c>
      <c r="P50" s="133" t="s">
        <v>4807</v>
      </c>
      <c r="Q50" s="133" t="s">
        <v>2761</v>
      </c>
      <c r="R50" s="1">
        <v>1.57</v>
      </c>
      <c r="S50" s="1">
        <v>92</v>
      </c>
      <c r="T50" s="1" t="s">
        <v>4561</v>
      </c>
      <c r="U50" s="1">
        <v>78</v>
      </c>
      <c r="V50" s="1">
        <v>10296</v>
      </c>
      <c r="W50" s="1">
        <v>92</v>
      </c>
      <c r="X50" s="1" t="s">
        <v>2584</v>
      </c>
      <c r="Y50" s="1">
        <v>78</v>
      </c>
      <c r="Z50" s="1" t="s">
        <v>4561</v>
      </c>
      <c r="AA50" s="183">
        <f>(K50*100*J50*I50)/17*16*R50/10000*S50/1000</f>
        <v>40.509812329411758</v>
      </c>
      <c r="AB50" s="183">
        <f>V50/36*35*J50*I50*1.108/10000*W50/1000</f>
        <v>92.140256208000011</v>
      </c>
      <c r="AC50" s="183">
        <f>(K50*100*J50*I50)/17*R50/10000*U50/1000</f>
        <v>2.1465797294117648</v>
      </c>
      <c r="AD50" s="183">
        <f>V50/36*J50*I50*1.108/10000*Y50/1000</f>
        <v>2.2319689392000002</v>
      </c>
      <c r="AE50" s="183">
        <f>J50*I50*1.5</f>
        <v>1354.5</v>
      </c>
    </row>
    <row r="51" spans="1:31" x14ac:dyDescent="0.2">
      <c r="C51" s="136" t="s">
        <v>2760</v>
      </c>
      <c r="D51" s="133">
        <v>2</v>
      </c>
      <c r="E51" s="133" t="s">
        <v>2598</v>
      </c>
      <c r="F51" s="133">
        <v>136900</v>
      </c>
      <c r="G51" s="133">
        <v>169</v>
      </c>
      <c r="H51" s="133"/>
      <c r="I51" s="133">
        <v>1</v>
      </c>
      <c r="J51" s="460">
        <v>903</v>
      </c>
      <c r="K51" s="133">
        <v>33</v>
      </c>
      <c r="L51" s="133"/>
      <c r="M51" s="133"/>
      <c r="N51" s="133"/>
      <c r="O51" s="133" t="s">
        <v>2573</v>
      </c>
      <c r="P51" s="133" t="s">
        <v>4804</v>
      </c>
      <c r="Q51" s="166">
        <v>41235</v>
      </c>
      <c r="R51" s="1">
        <v>1.57</v>
      </c>
      <c r="S51" s="1">
        <v>92</v>
      </c>
      <c r="T51" s="1" t="s">
        <v>4561</v>
      </c>
      <c r="U51" s="1">
        <v>78</v>
      </c>
      <c r="V51" s="1">
        <v>10296</v>
      </c>
      <c r="W51" s="1">
        <v>92</v>
      </c>
      <c r="X51" s="1" t="s">
        <v>2584</v>
      </c>
      <c r="Y51" s="1">
        <v>78</v>
      </c>
      <c r="Z51" s="1" t="s">
        <v>4561</v>
      </c>
      <c r="AA51" s="183">
        <f>(K51*100*J51*I51)/17*16*R51/10000*S51/1000</f>
        <v>40.509812329411758</v>
      </c>
      <c r="AB51" s="183">
        <f>V51/36*35*J51*I51*1.108/10000*W51/1000</f>
        <v>92.140256208000011</v>
      </c>
      <c r="AC51" s="183">
        <f>(K51*100*J51*I51)/17*R51/10000*U51/1000</f>
        <v>2.1465797294117648</v>
      </c>
      <c r="AD51" s="183">
        <f>V51/36*J51*I51*1.108/10000*Y51/1000</f>
        <v>2.2319689392000002</v>
      </c>
      <c r="AE51" s="183">
        <f>J51*I51*1.5</f>
        <v>1354.5</v>
      </c>
    </row>
    <row r="52" spans="1:31" ht="13.5" thickBot="1" x14ac:dyDescent="0.25">
      <c r="C52" s="136" t="s">
        <v>2760</v>
      </c>
      <c r="D52" s="133">
        <v>2</v>
      </c>
      <c r="E52" s="133" t="s">
        <v>2598</v>
      </c>
      <c r="F52" s="133">
        <v>136900</v>
      </c>
      <c r="G52" s="133">
        <v>129</v>
      </c>
      <c r="H52" s="133"/>
      <c r="I52" s="133">
        <v>1</v>
      </c>
      <c r="J52" s="460">
        <v>903</v>
      </c>
      <c r="K52" s="133">
        <v>33</v>
      </c>
      <c r="L52" s="133"/>
      <c r="M52" s="133"/>
      <c r="N52" s="133"/>
      <c r="O52" s="133" t="s">
        <v>2573</v>
      </c>
      <c r="P52" s="133" t="s">
        <v>4804</v>
      </c>
      <c r="Q52" s="166">
        <v>41235</v>
      </c>
      <c r="R52" s="308">
        <v>1.57</v>
      </c>
      <c r="S52" s="1">
        <v>92</v>
      </c>
      <c r="T52" s="1" t="s">
        <v>4561</v>
      </c>
      <c r="U52" s="1">
        <v>78</v>
      </c>
      <c r="V52" s="1">
        <v>10296</v>
      </c>
      <c r="W52" s="1">
        <v>92</v>
      </c>
      <c r="X52" s="1" t="s">
        <v>2584</v>
      </c>
      <c r="Y52" s="1">
        <v>78</v>
      </c>
      <c r="Z52" s="1" t="s">
        <v>4561</v>
      </c>
      <c r="AA52" s="183">
        <f>(K52*100*J52*I52)/17*16*R52/10000*S52/1000</f>
        <v>40.509812329411758</v>
      </c>
      <c r="AB52" s="183">
        <f>V52/36*35*J52*I52*1.108/10000*W52/1000</f>
        <v>92.140256208000011</v>
      </c>
      <c r="AC52" s="183">
        <f>(K52*100*J52*I52)/17*R52/10000*U52/1000</f>
        <v>2.1465797294117648</v>
      </c>
      <c r="AD52" s="183">
        <f>V52/36*J52*I52*1.108/10000*Y52/1000</f>
        <v>2.2319689392000002</v>
      </c>
      <c r="AE52" s="183">
        <f>J52*I52*G52/100</f>
        <v>1164.8699999999999</v>
      </c>
    </row>
    <row r="53" spans="1:31" x14ac:dyDescent="0.2">
      <c r="A53" s="380"/>
      <c r="B53" s="380"/>
      <c r="C53" s="287"/>
      <c r="D53" s="287"/>
      <c r="E53" s="288"/>
      <c r="F53" s="289" t="s">
        <v>3652</v>
      </c>
      <c r="G53" s="288"/>
      <c r="H53" s="288"/>
      <c r="I53" s="288"/>
      <c r="J53" s="586">
        <v>0</v>
      </c>
      <c r="K53" s="288"/>
      <c r="L53" s="288"/>
      <c r="M53" s="288"/>
      <c r="N53" s="288"/>
      <c r="O53" s="288"/>
      <c r="P53" s="288"/>
      <c r="Q53" s="290"/>
      <c r="R53" s="291">
        <f>SUM(R14:R52)</f>
        <v>34.54</v>
      </c>
      <c r="AA53" s="183"/>
      <c r="AB53" s="183"/>
      <c r="AC53"/>
      <c r="AD53"/>
      <c r="AE53" s="1"/>
    </row>
    <row r="54" spans="1:31" x14ac:dyDescent="0.2">
      <c r="A54" s="133" t="s">
        <v>2598</v>
      </c>
      <c r="B54" s="133">
        <v>45</v>
      </c>
      <c r="C54" s="136" t="s">
        <v>2760</v>
      </c>
      <c r="D54" s="133" t="s">
        <v>3696</v>
      </c>
      <c r="E54" s="491" t="s">
        <v>2762</v>
      </c>
      <c r="F54" s="133">
        <v>136900</v>
      </c>
      <c r="G54" s="136" t="s">
        <v>1648</v>
      </c>
      <c r="H54" s="133">
        <v>169</v>
      </c>
      <c r="I54" s="133">
        <v>1</v>
      </c>
      <c r="J54" s="460">
        <v>903</v>
      </c>
      <c r="K54" s="133">
        <v>33</v>
      </c>
      <c r="L54" s="490">
        <v>5500</v>
      </c>
      <c r="M54" s="133" t="s">
        <v>1380</v>
      </c>
      <c r="N54" s="382"/>
      <c r="O54" s="133" t="s">
        <v>2614</v>
      </c>
      <c r="P54" s="133" t="s">
        <v>4807</v>
      </c>
      <c r="Q54" s="133"/>
      <c r="R54" s="1">
        <v>1.49</v>
      </c>
      <c r="S54" s="1">
        <v>92</v>
      </c>
      <c r="T54" s="1" t="s">
        <v>4561</v>
      </c>
      <c r="U54" s="1">
        <v>78</v>
      </c>
      <c r="V54" s="1">
        <v>10296</v>
      </c>
      <c r="W54" s="1">
        <v>92</v>
      </c>
      <c r="X54" s="1" t="s">
        <v>2584</v>
      </c>
      <c r="Y54" s="1">
        <v>78</v>
      </c>
      <c r="Z54" s="1" t="s">
        <v>4561</v>
      </c>
      <c r="AA54" s="183">
        <f t="shared" ref="AA54:AA59" si="10">(K54*100*J54*I54)/17*16*R54/10000*S54/1000</f>
        <v>38.445618070588239</v>
      </c>
      <c r="AB54" s="183">
        <f t="shared" ref="AB54:AB59" si="11">V54/36*35*J54*I54*1.108/10000*W54/1000</f>
        <v>92.140256208000011</v>
      </c>
      <c r="AC54" s="183">
        <f t="shared" ref="AC54:AC59" si="12">(K54*100*J54*I54)/17*R54/10000*U54/1000</f>
        <v>2.0371998705882355</v>
      </c>
      <c r="AD54" s="183">
        <f t="shared" ref="AD54:AD59" si="13">V54/36*J54*I54*1.108/10000*Y54/1000</f>
        <v>2.2319689392000002</v>
      </c>
      <c r="AE54" s="183">
        <f t="shared" ref="AE54:AE59" si="14">J54*I54*1.5</f>
        <v>1354.5</v>
      </c>
    </row>
    <row r="55" spans="1:31" x14ac:dyDescent="0.2">
      <c r="A55" s="133" t="s">
        <v>2598</v>
      </c>
      <c r="B55" s="133">
        <v>45</v>
      </c>
      <c r="C55" s="136" t="s">
        <v>2760</v>
      </c>
      <c r="D55" s="133" t="s">
        <v>3698</v>
      </c>
      <c r="E55" s="491" t="s">
        <v>2762</v>
      </c>
      <c r="F55" s="133">
        <v>136900</v>
      </c>
      <c r="G55" s="136" t="s">
        <v>1973</v>
      </c>
      <c r="H55" s="133">
        <v>128</v>
      </c>
      <c r="I55" s="133">
        <v>1</v>
      </c>
      <c r="J55" s="460">
        <v>903</v>
      </c>
      <c r="K55" s="133">
        <v>33</v>
      </c>
      <c r="L55" s="490">
        <v>5500</v>
      </c>
      <c r="M55" s="133" t="s">
        <v>1380</v>
      </c>
      <c r="N55" s="382"/>
      <c r="O55" s="133" t="s">
        <v>2614</v>
      </c>
      <c r="P55" s="133" t="s">
        <v>4807</v>
      </c>
      <c r="Q55" s="133"/>
      <c r="R55" s="1">
        <v>1.49</v>
      </c>
      <c r="S55" s="1">
        <v>92</v>
      </c>
      <c r="T55" s="1" t="s">
        <v>4561</v>
      </c>
      <c r="U55" s="1">
        <v>78</v>
      </c>
      <c r="V55" s="1">
        <v>10296</v>
      </c>
      <c r="W55" s="1">
        <v>92</v>
      </c>
      <c r="X55" s="1" t="s">
        <v>2584</v>
      </c>
      <c r="Y55" s="1">
        <v>78</v>
      </c>
      <c r="Z55" s="1" t="s">
        <v>4561</v>
      </c>
      <c r="AA55" s="183">
        <f t="shared" si="10"/>
        <v>38.445618070588239</v>
      </c>
      <c r="AB55" s="183">
        <f t="shared" si="11"/>
        <v>92.140256208000011</v>
      </c>
      <c r="AC55" s="183">
        <f t="shared" si="12"/>
        <v>2.0371998705882355</v>
      </c>
      <c r="AD55" s="183">
        <f t="shared" si="13"/>
        <v>2.2319689392000002</v>
      </c>
      <c r="AE55" s="183">
        <f t="shared" si="14"/>
        <v>1354.5</v>
      </c>
    </row>
    <row r="56" spans="1:31" x14ac:dyDescent="0.2">
      <c r="A56" s="133" t="s">
        <v>2598</v>
      </c>
      <c r="B56" s="133">
        <v>45</v>
      </c>
      <c r="C56" s="136" t="s">
        <v>2760</v>
      </c>
      <c r="D56" s="136" t="s">
        <v>2763</v>
      </c>
      <c r="E56" s="491" t="s">
        <v>2762</v>
      </c>
      <c r="F56" s="133">
        <v>136900</v>
      </c>
      <c r="G56" s="136" t="s">
        <v>1648</v>
      </c>
      <c r="H56" s="133">
        <v>165</v>
      </c>
      <c r="I56" s="133">
        <v>1</v>
      </c>
      <c r="J56" s="460">
        <v>302</v>
      </c>
      <c r="K56" s="133">
        <v>33</v>
      </c>
      <c r="L56" s="490">
        <v>5500</v>
      </c>
      <c r="M56" s="133" t="s">
        <v>1380</v>
      </c>
      <c r="N56" s="382"/>
      <c r="O56" s="133" t="s">
        <v>2614</v>
      </c>
      <c r="P56" s="133" t="s">
        <v>4816</v>
      </c>
      <c r="Q56" s="166">
        <v>41284</v>
      </c>
      <c r="R56" s="1">
        <v>1.49</v>
      </c>
      <c r="S56" s="1">
        <v>92</v>
      </c>
      <c r="T56" s="1" t="s">
        <v>4561</v>
      </c>
      <c r="U56" s="1">
        <v>78</v>
      </c>
      <c r="V56" s="1">
        <v>10296</v>
      </c>
      <c r="W56" s="1">
        <v>92</v>
      </c>
      <c r="X56" s="1" t="s">
        <v>2584</v>
      </c>
      <c r="Y56" s="1">
        <v>78</v>
      </c>
      <c r="Z56" s="1" t="s">
        <v>4561</v>
      </c>
      <c r="AA56" s="183">
        <f t="shared" si="10"/>
        <v>12.85778145882353</v>
      </c>
      <c r="AB56" s="183">
        <f t="shared" si="11"/>
        <v>30.815456672000003</v>
      </c>
      <c r="AC56" s="183">
        <f t="shared" si="12"/>
        <v>0.68132265882352927</v>
      </c>
      <c r="AD56" s="183">
        <f t="shared" si="13"/>
        <v>0.74646137279999991</v>
      </c>
      <c r="AE56" s="183">
        <f t="shared" si="14"/>
        <v>453</v>
      </c>
    </row>
    <row r="57" spans="1:31" x14ac:dyDescent="0.2">
      <c r="A57" s="133" t="s">
        <v>2598</v>
      </c>
      <c r="B57" s="133">
        <v>45</v>
      </c>
      <c r="C57" s="136" t="s">
        <v>2760</v>
      </c>
      <c r="D57" s="136" t="s">
        <v>2764</v>
      </c>
      <c r="E57" s="491" t="s">
        <v>2762</v>
      </c>
      <c r="F57" s="133">
        <v>136900</v>
      </c>
      <c r="G57" s="136" t="s">
        <v>1973</v>
      </c>
      <c r="H57" s="133">
        <v>125</v>
      </c>
      <c r="I57" s="133">
        <v>1</v>
      </c>
      <c r="J57" s="460">
        <v>302</v>
      </c>
      <c r="K57" s="133">
        <v>33</v>
      </c>
      <c r="L57" s="490">
        <v>5500</v>
      </c>
      <c r="M57" s="133" t="s">
        <v>1380</v>
      </c>
      <c r="N57" s="382"/>
      <c r="O57" s="133" t="s">
        <v>2614</v>
      </c>
      <c r="P57" s="133" t="s">
        <v>4816</v>
      </c>
      <c r="Q57" s="166">
        <v>41284</v>
      </c>
      <c r="R57" s="1">
        <v>1.49</v>
      </c>
      <c r="S57" s="1">
        <v>92</v>
      </c>
      <c r="T57" s="1" t="s">
        <v>4561</v>
      </c>
      <c r="U57" s="1">
        <v>78</v>
      </c>
      <c r="V57" s="1">
        <v>10296</v>
      </c>
      <c r="W57" s="1">
        <v>92</v>
      </c>
      <c r="X57" s="1" t="s">
        <v>2584</v>
      </c>
      <c r="Y57" s="1">
        <v>78</v>
      </c>
      <c r="Z57" s="1" t="s">
        <v>4561</v>
      </c>
      <c r="AA57" s="183">
        <f t="shared" si="10"/>
        <v>12.85778145882353</v>
      </c>
      <c r="AB57" s="183">
        <f t="shared" si="11"/>
        <v>30.815456672000003</v>
      </c>
      <c r="AC57" s="183">
        <f t="shared" si="12"/>
        <v>0.68132265882352927</v>
      </c>
      <c r="AD57" s="183">
        <f t="shared" si="13"/>
        <v>0.74646137279999991</v>
      </c>
      <c r="AE57" s="183">
        <f t="shared" si="14"/>
        <v>453</v>
      </c>
    </row>
    <row r="58" spans="1:31" ht="13.5" thickBot="1" x14ac:dyDescent="0.25">
      <c r="A58" s="136" t="s">
        <v>2765</v>
      </c>
      <c r="B58" s="136">
        <v>45</v>
      </c>
      <c r="C58" s="136">
        <v>657</v>
      </c>
      <c r="D58" s="136" t="s">
        <v>2766</v>
      </c>
      <c r="E58" s="136" t="s">
        <v>2767</v>
      </c>
      <c r="F58" s="425" t="s">
        <v>2768</v>
      </c>
      <c r="G58" s="587" t="s">
        <v>2769</v>
      </c>
      <c r="H58" s="136">
        <v>260</v>
      </c>
      <c r="I58" s="12">
        <v>1</v>
      </c>
      <c r="J58" s="460">
        <v>1250</v>
      </c>
      <c r="K58" s="136">
        <v>33</v>
      </c>
      <c r="L58" s="136" t="s">
        <v>2770</v>
      </c>
      <c r="M58" s="136" t="s">
        <v>2771</v>
      </c>
      <c r="N58" s="382" t="s">
        <v>3639</v>
      </c>
      <c r="O58" s="136" t="s">
        <v>2614</v>
      </c>
      <c r="P58" s="136" t="s">
        <v>4816</v>
      </c>
      <c r="Q58" s="166">
        <v>41303</v>
      </c>
      <c r="R58" s="308">
        <v>2.6</v>
      </c>
      <c r="S58" s="1">
        <v>92</v>
      </c>
      <c r="T58" s="1" t="s">
        <v>4561</v>
      </c>
      <c r="U58" s="1">
        <v>78</v>
      </c>
      <c r="V58" s="1">
        <v>10296</v>
      </c>
      <c r="W58" s="1">
        <v>92</v>
      </c>
      <c r="X58" s="1" t="s">
        <v>2584</v>
      </c>
      <c r="Y58" s="1">
        <v>78</v>
      </c>
      <c r="Z58" s="1" t="s">
        <v>4561</v>
      </c>
      <c r="AA58" s="183">
        <f t="shared" si="10"/>
        <v>92.865882352941185</v>
      </c>
      <c r="AB58" s="183">
        <f t="shared" si="11"/>
        <v>127.54742000000002</v>
      </c>
      <c r="AC58" s="183">
        <f t="shared" si="12"/>
        <v>4.9208823529411765</v>
      </c>
      <c r="AD58" s="183">
        <f t="shared" si="13"/>
        <v>3.0896580000000005</v>
      </c>
      <c r="AE58" s="183">
        <f t="shared" si="14"/>
        <v>1875</v>
      </c>
    </row>
    <row r="59" spans="1:31" ht="13.5" thickBot="1" x14ac:dyDescent="0.25">
      <c r="A59" s="136" t="s">
        <v>2772</v>
      </c>
      <c r="B59" s="588">
        <v>45</v>
      </c>
      <c r="C59" s="136" t="s">
        <v>2760</v>
      </c>
      <c r="D59" s="136" t="s">
        <v>2773</v>
      </c>
      <c r="E59" s="136" t="s">
        <v>2774</v>
      </c>
      <c r="F59" s="136">
        <v>136950</v>
      </c>
      <c r="G59" s="587" t="s">
        <v>2769</v>
      </c>
      <c r="H59" s="136">
        <v>260</v>
      </c>
      <c r="I59" s="136" t="s">
        <v>4833</v>
      </c>
      <c r="J59" s="589" t="s">
        <v>2775</v>
      </c>
      <c r="K59" s="136">
        <v>33</v>
      </c>
      <c r="L59" s="136">
        <v>1250</v>
      </c>
      <c r="M59" s="136" t="s">
        <v>2776</v>
      </c>
      <c r="N59" s="382" t="s">
        <v>599</v>
      </c>
      <c r="O59" s="136" t="s">
        <v>2614</v>
      </c>
      <c r="P59" s="136" t="s">
        <v>4804</v>
      </c>
      <c r="Q59" s="166">
        <v>41309</v>
      </c>
      <c r="R59" s="308">
        <v>2.6</v>
      </c>
      <c r="S59" s="1">
        <v>92</v>
      </c>
      <c r="T59" s="1" t="s">
        <v>4561</v>
      </c>
      <c r="U59" s="1">
        <v>78</v>
      </c>
      <c r="V59" s="1">
        <v>10296</v>
      </c>
      <c r="W59" s="1">
        <v>92</v>
      </c>
      <c r="X59" s="1" t="s">
        <v>2584</v>
      </c>
      <c r="Y59" s="1">
        <v>78</v>
      </c>
      <c r="Z59" s="1" t="s">
        <v>4561</v>
      </c>
      <c r="AA59" s="183">
        <f t="shared" si="10"/>
        <v>52.970699294117644</v>
      </c>
      <c r="AB59" s="183">
        <f t="shared" si="11"/>
        <v>72.753048368000009</v>
      </c>
      <c r="AC59" s="183">
        <f t="shared" si="12"/>
        <v>2.8068712941176468</v>
      </c>
      <c r="AD59" s="183">
        <f t="shared" si="13"/>
        <v>1.7623409232000002</v>
      </c>
      <c r="AE59" s="183">
        <f t="shared" si="14"/>
        <v>1069.5</v>
      </c>
    </row>
    <row r="60" spans="1:31" x14ac:dyDescent="0.2">
      <c r="A60" s="590"/>
      <c r="B60" s="590"/>
      <c r="C60" s="590"/>
      <c r="D60" s="590"/>
      <c r="E60" s="590"/>
      <c r="F60" s="590"/>
      <c r="G60" s="590"/>
      <c r="H60" s="590"/>
      <c r="I60" s="314" t="s">
        <v>1539</v>
      </c>
      <c r="J60" s="591">
        <f>SUM(J49:J57)/2+(J58+J59)</f>
        <v>4974</v>
      </c>
      <c r="K60" s="312"/>
      <c r="L60" s="312"/>
      <c r="M60" s="312"/>
      <c r="N60" s="592"/>
      <c r="O60" s="201" t="s">
        <v>2759</v>
      </c>
      <c r="P60" s="584">
        <f>100-(100*J60/O48)</f>
        <v>9.5636363636363626</v>
      </c>
      <c r="Q60" s="315"/>
    </row>
    <row r="61" spans="1:31" x14ac:dyDescent="0.2">
      <c r="A61" s="465"/>
      <c r="B61" s="466"/>
      <c r="C61" s="316"/>
      <c r="D61" s="316"/>
      <c r="E61" s="317"/>
      <c r="F61" s="519" t="s">
        <v>2616</v>
      </c>
      <c r="G61" s="319"/>
      <c r="H61" s="319"/>
      <c r="I61" s="319"/>
      <c r="J61" s="319"/>
      <c r="K61" s="319"/>
      <c r="L61" s="319"/>
      <c r="M61" s="319"/>
      <c r="N61" s="319"/>
      <c r="O61" s="319"/>
      <c r="P61" s="319"/>
      <c r="Q61" s="320"/>
    </row>
    <row r="62" spans="1:31" x14ac:dyDescent="0.2">
      <c r="B62" s="133">
        <v>45</v>
      </c>
      <c r="C62" s="136" t="s">
        <v>5761</v>
      </c>
      <c r="D62" s="136" t="s">
        <v>1651</v>
      </c>
      <c r="E62" s="136"/>
      <c r="F62" s="133">
        <v>136900</v>
      </c>
      <c r="G62" s="136" t="s">
        <v>1948</v>
      </c>
      <c r="H62" s="133">
        <v>150</v>
      </c>
      <c r="I62" s="133">
        <v>1</v>
      </c>
      <c r="J62" s="133">
        <v>601</v>
      </c>
      <c r="K62" s="133">
        <v>33</v>
      </c>
      <c r="L62" s="133"/>
      <c r="M62" s="133" t="s">
        <v>1380</v>
      </c>
      <c r="N62" s="136"/>
      <c r="O62" s="133" t="s">
        <v>2722</v>
      </c>
      <c r="P62" s="133" t="s">
        <v>4816</v>
      </c>
      <c r="Q62" s="166">
        <v>41712</v>
      </c>
      <c r="R62" s="1">
        <v>1.57</v>
      </c>
      <c r="S62" s="1">
        <v>92</v>
      </c>
      <c r="T62" s="1" t="s">
        <v>4561</v>
      </c>
      <c r="U62" s="1">
        <v>78</v>
      </c>
      <c r="V62" s="1">
        <v>10296</v>
      </c>
      <c r="W62" s="1">
        <v>92</v>
      </c>
      <c r="X62" s="1" t="s">
        <v>2584</v>
      </c>
      <c r="Y62" s="1">
        <v>78</v>
      </c>
      <c r="Z62" s="1" t="s">
        <v>4561</v>
      </c>
      <c r="AA62" s="183">
        <f t="shared" ref="AA62:AA73" si="15">(K62*100*J62*I62)/17*16*R62/10000*S62/1000</f>
        <v>26.961680188235295</v>
      </c>
      <c r="AB62" s="183">
        <f t="shared" ref="AB62:AB73" si="16">V62/36*35*J62*I62*1.108/10000*W62/1000</f>
        <v>61.324799536000008</v>
      </c>
      <c r="AC62" s="183">
        <f t="shared" ref="AC62:AC73" si="17">(K62*100*J62*I62)/17*R62/10000*U62/1000</f>
        <v>1.4286759882352942</v>
      </c>
      <c r="AD62" s="183">
        <f t="shared" ref="AD62:AD73" si="18">V62/36*J62*I62*1.108/10000*Y62/1000</f>
        <v>1.4855075664000004</v>
      </c>
      <c r="AE62" s="183">
        <f t="shared" ref="AE62:AE73" si="19">J62*I62*G62/100</f>
        <v>901.5</v>
      </c>
    </row>
    <row r="63" spans="1:31" x14ac:dyDescent="0.2">
      <c r="B63" s="133">
        <v>45</v>
      </c>
      <c r="C63" s="136" t="s">
        <v>5761</v>
      </c>
      <c r="D63" s="136" t="s">
        <v>1631</v>
      </c>
      <c r="E63" s="136"/>
      <c r="F63" s="133">
        <v>136900</v>
      </c>
      <c r="G63" s="136" t="s">
        <v>1948</v>
      </c>
      <c r="H63" s="133">
        <v>150</v>
      </c>
      <c r="I63" s="133">
        <v>1</v>
      </c>
      <c r="J63" s="133">
        <v>601</v>
      </c>
      <c r="K63" s="133">
        <v>33</v>
      </c>
      <c r="L63" s="133"/>
      <c r="M63" s="133" t="s">
        <v>1380</v>
      </c>
      <c r="N63" s="136"/>
      <c r="O63" s="133" t="s">
        <v>2722</v>
      </c>
      <c r="P63" s="133" t="s">
        <v>4816</v>
      </c>
      <c r="Q63" s="166">
        <v>41712</v>
      </c>
      <c r="R63" s="1">
        <v>1.57</v>
      </c>
      <c r="S63" s="1">
        <v>92</v>
      </c>
      <c r="T63" s="1" t="s">
        <v>4561</v>
      </c>
      <c r="U63" s="1">
        <v>78</v>
      </c>
      <c r="V63" s="1">
        <v>10296</v>
      </c>
      <c r="W63" s="1">
        <v>92</v>
      </c>
      <c r="X63" s="1" t="s">
        <v>2584</v>
      </c>
      <c r="Y63" s="1">
        <v>78</v>
      </c>
      <c r="Z63" s="1" t="s">
        <v>4561</v>
      </c>
      <c r="AA63" s="183">
        <f t="shared" si="15"/>
        <v>26.961680188235295</v>
      </c>
      <c r="AB63" s="183">
        <f t="shared" si="16"/>
        <v>61.324799536000008</v>
      </c>
      <c r="AC63" s="183">
        <f t="shared" si="17"/>
        <v>1.4286759882352942</v>
      </c>
      <c r="AD63" s="183">
        <f t="shared" si="18"/>
        <v>1.4855075664000004</v>
      </c>
      <c r="AE63" s="183">
        <f t="shared" si="19"/>
        <v>901.5</v>
      </c>
    </row>
    <row r="64" spans="1:31" x14ac:dyDescent="0.2">
      <c r="B64" s="133">
        <v>45</v>
      </c>
      <c r="C64" s="136" t="s">
        <v>5761</v>
      </c>
      <c r="D64" s="136" t="s">
        <v>1634</v>
      </c>
      <c r="E64" s="136"/>
      <c r="F64" s="133">
        <v>136900</v>
      </c>
      <c r="G64" s="136" t="s">
        <v>1948</v>
      </c>
      <c r="H64" s="133">
        <v>150</v>
      </c>
      <c r="I64" s="133">
        <v>1</v>
      </c>
      <c r="J64" s="133">
        <v>903</v>
      </c>
      <c r="K64" s="133">
        <v>33</v>
      </c>
      <c r="L64" s="133"/>
      <c r="M64" s="133" t="s">
        <v>1380</v>
      </c>
      <c r="N64" s="136"/>
      <c r="O64" s="133" t="s">
        <v>2722</v>
      </c>
      <c r="P64" s="133" t="s">
        <v>4807</v>
      </c>
      <c r="Q64" s="166">
        <v>41723</v>
      </c>
      <c r="R64" s="1">
        <v>1.57</v>
      </c>
      <c r="S64" s="1">
        <v>92</v>
      </c>
      <c r="T64" s="1" t="s">
        <v>4561</v>
      </c>
      <c r="U64" s="1">
        <v>78</v>
      </c>
      <c r="V64" s="1">
        <v>10296</v>
      </c>
      <c r="W64" s="1">
        <v>92</v>
      </c>
      <c r="X64" s="1" t="s">
        <v>2584</v>
      </c>
      <c r="Y64" s="1">
        <v>78</v>
      </c>
      <c r="Z64" s="1" t="s">
        <v>4561</v>
      </c>
      <c r="AA64" s="183">
        <f t="shared" si="15"/>
        <v>40.509812329411758</v>
      </c>
      <c r="AB64" s="183">
        <f t="shared" si="16"/>
        <v>92.140256208000011</v>
      </c>
      <c r="AC64" s="183">
        <f t="shared" si="17"/>
        <v>2.1465797294117648</v>
      </c>
      <c r="AD64" s="183">
        <f t="shared" si="18"/>
        <v>2.2319689392000002</v>
      </c>
      <c r="AE64" s="183">
        <f t="shared" si="19"/>
        <v>1354.5</v>
      </c>
    </row>
    <row r="65" spans="1:31" ht="13.5" thickBot="1" x14ac:dyDescent="0.25">
      <c r="B65" s="133">
        <v>45</v>
      </c>
      <c r="C65" s="136" t="s">
        <v>5761</v>
      </c>
      <c r="D65" s="136" t="s">
        <v>1637</v>
      </c>
      <c r="E65" s="136"/>
      <c r="F65" s="133">
        <v>136900</v>
      </c>
      <c r="G65" s="136" t="s">
        <v>1948</v>
      </c>
      <c r="H65" s="133">
        <v>150</v>
      </c>
      <c r="I65" s="133">
        <v>1</v>
      </c>
      <c r="J65" s="133">
        <v>903</v>
      </c>
      <c r="K65" s="133">
        <v>33</v>
      </c>
      <c r="L65" s="133"/>
      <c r="M65" s="133" t="s">
        <v>1380</v>
      </c>
      <c r="N65" s="136"/>
      <c r="O65" s="133" t="s">
        <v>2722</v>
      </c>
      <c r="P65" s="133" t="s">
        <v>4807</v>
      </c>
      <c r="Q65" s="166">
        <v>41723</v>
      </c>
      <c r="R65" s="308">
        <v>1.57</v>
      </c>
      <c r="S65" s="1">
        <v>92</v>
      </c>
      <c r="T65" s="1" t="s">
        <v>4561</v>
      </c>
      <c r="U65" s="1">
        <v>78</v>
      </c>
      <c r="V65" s="1">
        <v>10296</v>
      </c>
      <c r="W65" s="1">
        <v>92</v>
      </c>
      <c r="X65" s="1" t="s">
        <v>2584</v>
      </c>
      <c r="Y65" s="1">
        <v>78</v>
      </c>
      <c r="Z65" s="1" t="s">
        <v>4561</v>
      </c>
      <c r="AA65" s="183">
        <f t="shared" si="15"/>
        <v>40.509812329411758</v>
      </c>
      <c r="AB65" s="183">
        <f t="shared" si="16"/>
        <v>92.140256208000011</v>
      </c>
      <c r="AC65" s="183">
        <f t="shared" si="17"/>
        <v>2.1465797294117648</v>
      </c>
      <c r="AD65" s="183">
        <f t="shared" si="18"/>
        <v>2.2319689392000002</v>
      </c>
      <c r="AE65" s="183">
        <f t="shared" si="19"/>
        <v>1354.5</v>
      </c>
    </row>
    <row r="66" spans="1:31" x14ac:dyDescent="0.2">
      <c r="B66" s="133">
        <v>45</v>
      </c>
      <c r="C66" s="136" t="s">
        <v>5761</v>
      </c>
      <c r="D66" s="136" t="s">
        <v>2726</v>
      </c>
      <c r="E66" s="136"/>
      <c r="F66" s="133">
        <v>136900</v>
      </c>
      <c r="G66" s="136" t="s">
        <v>1948</v>
      </c>
      <c r="H66" s="133">
        <v>150</v>
      </c>
      <c r="I66" s="133">
        <v>1</v>
      </c>
      <c r="J66" s="133">
        <v>903</v>
      </c>
      <c r="K66" s="133">
        <v>33</v>
      </c>
      <c r="L66" s="133"/>
      <c r="M66" s="133" t="s">
        <v>1380</v>
      </c>
      <c r="N66" s="136"/>
      <c r="O66" s="133" t="s">
        <v>2722</v>
      </c>
      <c r="P66" s="133" t="s">
        <v>4807</v>
      </c>
      <c r="Q66" s="166">
        <v>41730</v>
      </c>
      <c r="R66" s="1">
        <v>1.57</v>
      </c>
      <c r="S66" s="1">
        <v>92</v>
      </c>
      <c r="T66" s="1" t="s">
        <v>4561</v>
      </c>
      <c r="U66" s="1">
        <v>78</v>
      </c>
      <c r="V66" s="1">
        <v>10296</v>
      </c>
      <c r="W66" s="1">
        <v>92</v>
      </c>
      <c r="X66" s="1" t="s">
        <v>2584</v>
      </c>
      <c r="Y66" s="1">
        <v>78</v>
      </c>
      <c r="Z66" s="1" t="s">
        <v>4561</v>
      </c>
      <c r="AA66" s="183">
        <f t="shared" si="15"/>
        <v>40.509812329411758</v>
      </c>
      <c r="AB66" s="183">
        <f t="shared" si="16"/>
        <v>92.140256208000011</v>
      </c>
      <c r="AC66" s="183">
        <f t="shared" si="17"/>
        <v>2.1465797294117648</v>
      </c>
      <c r="AD66" s="183">
        <f t="shared" si="18"/>
        <v>2.2319689392000002</v>
      </c>
      <c r="AE66" s="183">
        <f t="shared" si="19"/>
        <v>1354.5</v>
      </c>
    </row>
    <row r="67" spans="1:31" x14ac:dyDescent="0.2">
      <c r="B67" s="133">
        <v>45</v>
      </c>
      <c r="C67" s="136" t="s">
        <v>5761</v>
      </c>
      <c r="D67" s="136" t="s">
        <v>2729</v>
      </c>
      <c r="E67" s="136"/>
      <c r="F67" s="133">
        <v>136900</v>
      </c>
      <c r="G67" s="136" t="s">
        <v>1948</v>
      </c>
      <c r="H67" s="133">
        <v>150</v>
      </c>
      <c r="I67" s="133">
        <v>1</v>
      </c>
      <c r="J67" s="133">
        <v>903</v>
      </c>
      <c r="K67" s="133">
        <v>33</v>
      </c>
      <c r="L67" s="133"/>
      <c r="M67" s="133" t="s">
        <v>1380</v>
      </c>
      <c r="N67" s="136"/>
      <c r="O67" s="133" t="s">
        <v>2722</v>
      </c>
      <c r="P67" s="133" t="s">
        <v>4807</v>
      </c>
      <c r="Q67" s="166">
        <v>41730</v>
      </c>
      <c r="R67" s="1">
        <v>1.57</v>
      </c>
      <c r="S67" s="1">
        <v>92</v>
      </c>
      <c r="T67" s="1" t="s">
        <v>4561</v>
      </c>
      <c r="U67" s="1">
        <v>78</v>
      </c>
      <c r="V67" s="1">
        <v>10296</v>
      </c>
      <c r="W67" s="1">
        <v>92</v>
      </c>
      <c r="X67" s="1" t="s">
        <v>2584</v>
      </c>
      <c r="Y67" s="1">
        <v>78</v>
      </c>
      <c r="Z67" s="1" t="s">
        <v>4561</v>
      </c>
      <c r="AA67" s="183">
        <f t="shared" si="15"/>
        <v>40.509812329411758</v>
      </c>
      <c r="AB67" s="183">
        <f t="shared" si="16"/>
        <v>92.140256208000011</v>
      </c>
      <c r="AC67" s="183">
        <f t="shared" si="17"/>
        <v>2.1465797294117648</v>
      </c>
      <c r="AD67" s="183">
        <f t="shared" si="18"/>
        <v>2.2319689392000002</v>
      </c>
      <c r="AE67" s="183">
        <f t="shared" si="19"/>
        <v>1354.5</v>
      </c>
    </row>
    <row r="68" spans="1:31" x14ac:dyDescent="0.2">
      <c r="B68" s="133">
        <v>45</v>
      </c>
      <c r="C68" s="136" t="s">
        <v>5761</v>
      </c>
      <c r="D68" s="136" t="s">
        <v>1641</v>
      </c>
      <c r="E68" s="136"/>
      <c r="F68" s="133">
        <v>136900</v>
      </c>
      <c r="G68" s="136" t="s">
        <v>1948</v>
      </c>
      <c r="H68" s="133">
        <v>150</v>
      </c>
      <c r="I68" s="133">
        <v>1</v>
      </c>
      <c r="J68" s="133">
        <v>903</v>
      </c>
      <c r="K68" s="133">
        <v>33</v>
      </c>
      <c r="L68" s="133"/>
      <c r="M68" s="133" t="s">
        <v>1380</v>
      </c>
      <c r="N68" s="136"/>
      <c r="O68" s="133" t="s">
        <v>2722</v>
      </c>
      <c r="P68" s="133" t="s">
        <v>663</v>
      </c>
      <c r="Q68" s="166">
        <v>41739</v>
      </c>
      <c r="R68" s="1">
        <v>1.57</v>
      </c>
      <c r="S68" s="1">
        <v>92</v>
      </c>
      <c r="T68" s="1" t="s">
        <v>4561</v>
      </c>
      <c r="U68" s="1">
        <v>78</v>
      </c>
      <c r="V68" s="1">
        <v>10296</v>
      </c>
      <c r="W68" s="1">
        <v>92</v>
      </c>
      <c r="X68" s="1" t="s">
        <v>2584</v>
      </c>
      <c r="Y68" s="1">
        <v>78</v>
      </c>
      <c r="Z68" s="1" t="s">
        <v>4561</v>
      </c>
      <c r="AA68" s="183">
        <f t="shared" si="15"/>
        <v>40.509812329411758</v>
      </c>
      <c r="AB68" s="183">
        <f t="shared" si="16"/>
        <v>92.140256208000011</v>
      </c>
      <c r="AC68" s="183">
        <f t="shared" si="17"/>
        <v>2.1465797294117648</v>
      </c>
      <c r="AD68" s="183">
        <f t="shared" si="18"/>
        <v>2.2319689392000002</v>
      </c>
      <c r="AE68" s="183">
        <f t="shared" si="19"/>
        <v>1354.5</v>
      </c>
    </row>
    <row r="69" spans="1:31" x14ac:dyDescent="0.2">
      <c r="B69" s="133">
        <v>45</v>
      </c>
      <c r="C69" s="136" t="s">
        <v>5761</v>
      </c>
      <c r="D69" s="136" t="s">
        <v>1642</v>
      </c>
      <c r="E69" s="136"/>
      <c r="F69" s="133">
        <v>136900</v>
      </c>
      <c r="G69" s="136" t="s">
        <v>1948</v>
      </c>
      <c r="H69" s="133">
        <v>150</v>
      </c>
      <c r="I69" s="133">
        <v>1</v>
      </c>
      <c r="J69" s="133">
        <v>903</v>
      </c>
      <c r="K69" s="133">
        <v>33</v>
      </c>
      <c r="L69" s="133"/>
      <c r="M69" s="133" t="s">
        <v>1380</v>
      </c>
      <c r="N69" s="136"/>
      <c r="O69" s="133" t="s">
        <v>2722</v>
      </c>
      <c r="P69" s="133" t="s">
        <v>663</v>
      </c>
      <c r="Q69" s="166">
        <v>41739</v>
      </c>
      <c r="R69" s="1">
        <v>1.57</v>
      </c>
      <c r="S69" s="1">
        <v>92</v>
      </c>
      <c r="T69" s="1" t="s">
        <v>4561</v>
      </c>
      <c r="U69" s="1">
        <v>78</v>
      </c>
      <c r="V69" s="1">
        <v>10296</v>
      </c>
      <c r="W69" s="1">
        <v>92</v>
      </c>
      <c r="X69" s="1" t="s">
        <v>2584</v>
      </c>
      <c r="Y69" s="1">
        <v>78</v>
      </c>
      <c r="Z69" s="1" t="s">
        <v>4561</v>
      </c>
      <c r="AA69" s="183">
        <f t="shared" si="15"/>
        <v>40.509812329411758</v>
      </c>
      <c r="AB69" s="183">
        <f t="shared" si="16"/>
        <v>92.140256208000011</v>
      </c>
      <c r="AC69" s="183">
        <f t="shared" si="17"/>
        <v>2.1465797294117648</v>
      </c>
      <c r="AD69" s="183">
        <f t="shared" si="18"/>
        <v>2.2319689392000002</v>
      </c>
      <c r="AE69" s="183">
        <f t="shared" si="19"/>
        <v>1354.5</v>
      </c>
    </row>
    <row r="70" spans="1:31" x14ac:dyDescent="0.2">
      <c r="B70" s="133">
        <v>45</v>
      </c>
      <c r="C70" s="136" t="s">
        <v>5761</v>
      </c>
      <c r="D70" s="136" t="s">
        <v>3704</v>
      </c>
      <c r="E70" s="136"/>
      <c r="F70" s="133">
        <v>136900</v>
      </c>
      <c r="G70" s="136" t="s">
        <v>1948</v>
      </c>
      <c r="H70" s="133">
        <v>150</v>
      </c>
      <c r="I70" s="133">
        <v>1</v>
      </c>
      <c r="J70" s="133">
        <v>502</v>
      </c>
      <c r="K70" s="133">
        <v>33</v>
      </c>
      <c r="L70" s="133"/>
      <c r="M70" s="133" t="s">
        <v>1380</v>
      </c>
      <c r="N70" s="136"/>
      <c r="O70" s="133" t="s">
        <v>2722</v>
      </c>
      <c r="P70" s="133"/>
      <c r="Q70" s="133"/>
      <c r="R70" s="1">
        <v>1.57</v>
      </c>
      <c r="S70" s="1">
        <v>92</v>
      </c>
      <c r="T70" s="1" t="s">
        <v>4561</v>
      </c>
      <c r="U70" s="1">
        <v>78</v>
      </c>
      <c r="V70" s="1">
        <v>10296</v>
      </c>
      <c r="W70" s="1">
        <v>92</v>
      </c>
      <c r="X70" s="1" t="s">
        <v>2584</v>
      </c>
      <c r="Y70" s="1">
        <v>78</v>
      </c>
      <c r="Z70" s="1" t="s">
        <v>4561</v>
      </c>
      <c r="AA70" s="183">
        <f t="shared" si="15"/>
        <v>22.520405082352941</v>
      </c>
      <c r="AB70" s="183">
        <f t="shared" si="16"/>
        <v>51.223043872000012</v>
      </c>
      <c r="AC70" s="183">
        <f t="shared" si="17"/>
        <v>1.1933366823529412</v>
      </c>
      <c r="AD70" s="183">
        <f t="shared" si="18"/>
        <v>1.2408066528000001</v>
      </c>
      <c r="AE70" s="183">
        <f t="shared" si="19"/>
        <v>753</v>
      </c>
    </row>
    <row r="71" spans="1:31" x14ac:dyDescent="0.2">
      <c r="B71" s="133">
        <v>45</v>
      </c>
      <c r="C71" s="136" t="s">
        <v>5761</v>
      </c>
      <c r="D71" s="136" t="s">
        <v>3707</v>
      </c>
      <c r="E71" s="136"/>
      <c r="F71" s="133">
        <v>136900</v>
      </c>
      <c r="G71" s="136" t="s">
        <v>1948</v>
      </c>
      <c r="H71" s="133">
        <v>150</v>
      </c>
      <c r="I71" s="133">
        <v>1</v>
      </c>
      <c r="J71" s="133">
        <v>502</v>
      </c>
      <c r="K71" s="133">
        <v>33</v>
      </c>
      <c r="L71" s="133"/>
      <c r="M71" s="133" t="s">
        <v>1380</v>
      </c>
      <c r="N71" s="136"/>
      <c r="O71" s="133" t="s">
        <v>2722</v>
      </c>
      <c r="P71" s="133" t="s">
        <v>663</v>
      </c>
      <c r="Q71" s="166">
        <v>41744</v>
      </c>
      <c r="R71" s="1">
        <v>1.57</v>
      </c>
      <c r="S71" s="1">
        <v>92</v>
      </c>
      <c r="T71" s="1" t="s">
        <v>4561</v>
      </c>
      <c r="U71" s="1">
        <v>78</v>
      </c>
      <c r="V71" s="1">
        <v>10296</v>
      </c>
      <c r="W71" s="1">
        <v>92</v>
      </c>
      <c r="X71" s="1" t="s">
        <v>2584</v>
      </c>
      <c r="Y71" s="1">
        <v>78</v>
      </c>
      <c r="Z71" s="1" t="s">
        <v>4561</v>
      </c>
      <c r="AA71" s="183">
        <f t="shared" si="15"/>
        <v>22.520405082352941</v>
      </c>
      <c r="AB71" s="183">
        <f t="shared" si="16"/>
        <v>51.223043872000012</v>
      </c>
      <c r="AC71" s="183">
        <f t="shared" si="17"/>
        <v>1.1933366823529412</v>
      </c>
      <c r="AD71" s="183">
        <f t="shared" si="18"/>
        <v>1.2408066528000001</v>
      </c>
      <c r="AE71" s="183">
        <f t="shared" si="19"/>
        <v>753</v>
      </c>
    </row>
    <row r="72" spans="1:31" x14ac:dyDescent="0.2">
      <c r="B72" s="133">
        <v>45</v>
      </c>
      <c r="C72" s="136" t="s">
        <v>5761</v>
      </c>
      <c r="D72" s="136" t="s">
        <v>1645</v>
      </c>
      <c r="E72" s="136"/>
      <c r="F72" s="133">
        <v>136900</v>
      </c>
      <c r="G72" s="136" t="s">
        <v>1948</v>
      </c>
      <c r="H72" s="133">
        <v>150</v>
      </c>
      <c r="I72" s="133">
        <v>1</v>
      </c>
      <c r="J72" s="133">
        <v>258</v>
      </c>
      <c r="K72" s="133">
        <v>33</v>
      </c>
      <c r="L72" s="133"/>
      <c r="M72" s="133" t="s">
        <v>1380</v>
      </c>
      <c r="N72" s="136"/>
      <c r="O72" s="133" t="s">
        <v>2722</v>
      </c>
      <c r="P72" s="133" t="s">
        <v>4816</v>
      </c>
      <c r="Q72" s="166">
        <v>41746</v>
      </c>
      <c r="R72" s="1">
        <v>1.57</v>
      </c>
      <c r="S72" s="1">
        <v>92</v>
      </c>
      <c r="T72" s="1" t="s">
        <v>4561</v>
      </c>
      <c r="U72" s="1">
        <v>78</v>
      </c>
      <c r="V72" s="1">
        <v>10296</v>
      </c>
      <c r="W72" s="1">
        <v>92</v>
      </c>
      <c r="X72" s="1" t="s">
        <v>2584</v>
      </c>
      <c r="Y72" s="1">
        <v>78</v>
      </c>
      <c r="Z72" s="1" t="s">
        <v>4561</v>
      </c>
      <c r="AA72" s="183">
        <f t="shared" si="15"/>
        <v>11.574232094117647</v>
      </c>
      <c r="AB72" s="183">
        <f t="shared" si="16"/>
        <v>26.325787488000003</v>
      </c>
      <c r="AC72" s="183">
        <f t="shared" si="17"/>
        <v>0.6133084941176471</v>
      </c>
      <c r="AD72" s="183">
        <f t="shared" si="18"/>
        <v>0.63770541119999991</v>
      </c>
      <c r="AE72" s="183">
        <f t="shared" si="19"/>
        <v>387</v>
      </c>
    </row>
    <row r="73" spans="1:31" ht="13.5" thickBot="1" x14ac:dyDescent="0.25">
      <c r="B73" s="133">
        <v>45</v>
      </c>
      <c r="C73" s="136" t="s">
        <v>5761</v>
      </c>
      <c r="D73" s="136" t="s">
        <v>1650</v>
      </c>
      <c r="E73" s="136"/>
      <c r="F73" s="133">
        <v>136900</v>
      </c>
      <c r="G73" s="136" t="s">
        <v>1948</v>
      </c>
      <c r="H73" s="133">
        <v>150</v>
      </c>
      <c r="I73" s="133">
        <v>1</v>
      </c>
      <c r="J73" s="133">
        <v>258</v>
      </c>
      <c r="K73" s="133">
        <v>33</v>
      </c>
      <c r="L73" s="133"/>
      <c r="M73" s="133" t="s">
        <v>1380</v>
      </c>
      <c r="N73" s="136"/>
      <c r="O73" s="133" t="s">
        <v>2722</v>
      </c>
      <c r="P73" s="133" t="s">
        <v>4816</v>
      </c>
      <c r="Q73" s="166">
        <v>41746</v>
      </c>
      <c r="R73" s="308">
        <v>1.57</v>
      </c>
      <c r="S73" s="1">
        <v>92</v>
      </c>
      <c r="T73" s="1" t="s">
        <v>4561</v>
      </c>
      <c r="U73" s="1">
        <v>78</v>
      </c>
      <c r="V73" s="1">
        <v>10296</v>
      </c>
      <c r="W73" s="1">
        <v>92</v>
      </c>
      <c r="X73" s="1" t="s">
        <v>2584</v>
      </c>
      <c r="Y73" s="1">
        <v>78</v>
      </c>
      <c r="Z73" s="1" t="s">
        <v>4561</v>
      </c>
      <c r="AA73" s="183">
        <f t="shared" si="15"/>
        <v>11.574232094117647</v>
      </c>
      <c r="AB73" s="183">
        <f t="shared" si="16"/>
        <v>26.325787488000003</v>
      </c>
      <c r="AC73" s="183">
        <f t="shared" si="17"/>
        <v>0.6133084941176471</v>
      </c>
      <c r="AD73" s="183">
        <f t="shared" si="18"/>
        <v>0.63770541119999991</v>
      </c>
      <c r="AE73" s="183">
        <f t="shared" si="19"/>
        <v>387</v>
      </c>
    </row>
    <row r="74" spans="1:31" x14ac:dyDescent="0.2">
      <c r="A74" s="7240" t="s">
        <v>1386</v>
      </c>
      <c r="B74" s="7240"/>
      <c r="C74" s="7240"/>
      <c r="D74" s="7240"/>
      <c r="E74" s="7240"/>
      <c r="F74" s="7240"/>
      <c r="G74" s="7240"/>
      <c r="H74" s="7240"/>
      <c r="I74" s="7240"/>
      <c r="J74" s="7240"/>
      <c r="K74" s="7240"/>
      <c r="L74" s="7240"/>
      <c r="M74" s="7240"/>
      <c r="N74" s="7240"/>
      <c r="O74" s="7240"/>
      <c r="P74" s="7240"/>
      <c r="Q74" s="7241"/>
      <c r="AA74" s="183"/>
      <c r="AB74" s="183"/>
      <c r="AE74" s="183"/>
    </row>
    <row r="75" spans="1:31" x14ac:dyDescent="0.2">
      <c r="B75" s="133">
        <v>45</v>
      </c>
      <c r="C75" s="136" t="s">
        <v>6036</v>
      </c>
      <c r="D75" s="136" t="s">
        <v>1651</v>
      </c>
      <c r="E75" s="136"/>
      <c r="F75" s="133">
        <v>136900</v>
      </c>
      <c r="G75" s="136" t="s">
        <v>1948</v>
      </c>
      <c r="H75" s="133">
        <v>150</v>
      </c>
      <c r="I75" s="133">
        <v>1</v>
      </c>
      <c r="J75" s="133">
        <v>903</v>
      </c>
      <c r="K75" s="133">
        <v>33</v>
      </c>
      <c r="L75" s="133"/>
      <c r="M75" s="133" t="s">
        <v>1380</v>
      </c>
      <c r="N75" s="136"/>
      <c r="O75" s="133" t="s">
        <v>2722</v>
      </c>
      <c r="P75" s="133" t="s">
        <v>663</v>
      </c>
      <c r="Q75" s="166">
        <v>41822</v>
      </c>
      <c r="R75" s="1">
        <v>1.57</v>
      </c>
      <c r="S75" s="1">
        <v>92</v>
      </c>
      <c r="T75" s="1" t="s">
        <v>4561</v>
      </c>
      <c r="U75" s="1">
        <v>78</v>
      </c>
      <c r="V75" s="1">
        <v>10296</v>
      </c>
      <c r="W75" s="1">
        <v>92</v>
      </c>
      <c r="X75" s="1" t="s">
        <v>2584</v>
      </c>
      <c r="Y75" s="1">
        <v>78</v>
      </c>
      <c r="Z75" s="1" t="s">
        <v>4561</v>
      </c>
      <c r="AA75" s="183">
        <f t="shared" ref="AA75:AA80" si="20">(K75*100*J75*I75)/17*16*R75/10000*S75/1000</f>
        <v>40.509812329411758</v>
      </c>
      <c r="AB75" s="183">
        <f t="shared" ref="AB75:AB80" si="21">V75/36*35*J75*I75*1.108/10000*W75/1000</f>
        <v>92.140256208000011</v>
      </c>
      <c r="AC75" s="183">
        <f t="shared" ref="AC75:AC80" si="22">(K75*100*J75*I75)/17*R75/10000*U75/1000</f>
        <v>2.1465797294117648</v>
      </c>
      <c r="AD75" s="183">
        <f t="shared" ref="AD75:AD80" si="23">V75/36*J75*I75*1.108/10000*Y75/1000</f>
        <v>2.2319689392000002</v>
      </c>
      <c r="AE75" s="183">
        <f t="shared" ref="AE75:AE80" si="24">J75*I75*G75/100</f>
        <v>1354.5</v>
      </c>
    </row>
    <row r="76" spans="1:31" x14ac:dyDescent="0.2">
      <c r="B76" s="133">
        <v>45</v>
      </c>
      <c r="C76" s="136" t="s">
        <v>6036</v>
      </c>
      <c r="D76" s="136" t="s">
        <v>1631</v>
      </c>
      <c r="E76" s="136"/>
      <c r="F76" s="133">
        <v>136900</v>
      </c>
      <c r="G76" s="136" t="s">
        <v>1948</v>
      </c>
      <c r="H76" s="133">
        <v>150</v>
      </c>
      <c r="I76" s="133">
        <v>1</v>
      </c>
      <c r="J76" s="133">
        <v>903</v>
      </c>
      <c r="K76" s="133">
        <v>33</v>
      </c>
      <c r="L76" s="133"/>
      <c r="M76" s="133" t="s">
        <v>1380</v>
      </c>
      <c r="N76" s="136"/>
      <c r="O76" s="133" t="s">
        <v>2722</v>
      </c>
      <c r="P76" s="133" t="s">
        <v>663</v>
      </c>
      <c r="Q76" s="166">
        <v>41822</v>
      </c>
      <c r="R76" s="1">
        <v>1.57</v>
      </c>
      <c r="S76" s="1">
        <v>92</v>
      </c>
      <c r="T76" s="1" t="s">
        <v>4561</v>
      </c>
      <c r="U76" s="1">
        <v>78</v>
      </c>
      <c r="V76" s="1">
        <v>10296</v>
      </c>
      <c r="W76" s="1">
        <v>92</v>
      </c>
      <c r="X76" s="1" t="s">
        <v>2584</v>
      </c>
      <c r="Y76" s="1">
        <v>78</v>
      </c>
      <c r="Z76" s="1" t="s">
        <v>4561</v>
      </c>
      <c r="AA76" s="183">
        <f t="shared" si="20"/>
        <v>40.509812329411758</v>
      </c>
      <c r="AB76" s="183">
        <f t="shared" si="21"/>
        <v>92.140256208000011</v>
      </c>
      <c r="AC76" s="183">
        <f t="shared" si="22"/>
        <v>2.1465797294117648</v>
      </c>
      <c r="AD76" s="183">
        <f t="shared" si="23"/>
        <v>2.2319689392000002</v>
      </c>
      <c r="AE76" s="183">
        <f t="shared" si="24"/>
        <v>1354.5</v>
      </c>
    </row>
    <row r="77" spans="1:31" x14ac:dyDescent="0.2">
      <c r="B77" s="133">
        <v>45</v>
      </c>
      <c r="C77" s="136" t="s">
        <v>6036</v>
      </c>
      <c r="D77" s="136" t="s">
        <v>1634</v>
      </c>
      <c r="E77" s="136"/>
      <c r="F77" s="133">
        <v>136900</v>
      </c>
      <c r="G77" s="136" t="s">
        <v>1948</v>
      </c>
      <c r="H77" s="133">
        <v>150</v>
      </c>
      <c r="I77" s="133">
        <v>1</v>
      </c>
      <c r="J77" s="133">
        <v>902</v>
      </c>
      <c r="K77" s="133">
        <v>33</v>
      </c>
      <c r="L77" s="133">
        <v>902</v>
      </c>
      <c r="M77" s="133" t="s">
        <v>1380</v>
      </c>
      <c r="N77" s="136"/>
      <c r="O77" s="133" t="s">
        <v>2722</v>
      </c>
      <c r="P77" s="133" t="s">
        <v>4816</v>
      </c>
      <c r="Q77" s="166">
        <v>41830</v>
      </c>
      <c r="R77" s="1">
        <v>1.57</v>
      </c>
      <c r="S77" s="1">
        <v>92</v>
      </c>
      <c r="T77" s="1" t="s">
        <v>4561</v>
      </c>
      <c r="U77" s="1">
        <v>78</v>
      </c>
      <c r="V77" s="1">
        <v>10296</v>
      </c>
      <c r="W77" s="1">
        <v>92</v>
      </c>
      <c r="X77" s="1" t="s">
        <v>2584</v>
      </c>
      <c r="Y77" s="1">
        <v>78</v>
      </c>
      <c r="Z77" s="1" t="s">
        <v>4561</v>
      </c>
      <c r="AA77" s="183">
        <f t="shared" si="20"/>
        <v>40.464950964705878</v>
      </c>
      <c r="AB77" s="183">
        <f t="shared" si="21"/>
        <v>92.038218271999995</v>
      </c>
      <c r="AC77" s="183">
        <f t="shared" si="22"/>
        <v>2.144202564705882</v>
      </c>
      <c r="AD77" s="183">
        <f t="shared" si="23"/>
        <v>2.2294972128000001</v>
      </c>
      <c r="AE77" s="183">
        <f t="shared" si="24"/>
        <v>1353</v>
      </c>
    </row>
    <row r="78" spans="1:31" x14ac:dyDescent="0.2">
      <c r="B78" s="133">
        <v>45</v>
      </c>
      <c r="C78" s="136" t="s">
        <v>6036</v>
      </c>
      <c r="D78" s="136" t="s">
        <v>1637</v>
      </c>
      <c r="E78" s="136"/>
      <c r="F78" s="133">
        <v>136900</v>
      </c>
      <c r="G78" s="136" t="s">
        <v>1948</v>
      </c>
      <c r="H78" s="133">
        <v>150</v>
      </c>
      <c r="I78" s="133">
        <v>1</v>
      </c>
      <c r="J78" s="133">
        <v>902</v>
      </c>
      <c r="K78" s="133">
        <v>33</v>
      </c>
      <c r="L78" s="133">
        <v>902</v>
      </c>
      <c r="M78" s="133" t="s">
        <v>1380</v>
      </c>
      <c r="N78" s="136"/>
      <c r="O78" s="133" t="s">
        <v>2722</v>
      </c>
      <c r="P78" s="133" t="s">
        <v>4816</v>
      </c>
      <c r="Q78" s="166">
        <v>41830</v>
      </c>
      <c r="R78" s="1">
        <v>1.57</v>
      </c>
      <c r="S78" s="1">
        <v>92</v>
      </c>
      <c r="T78" s="1" t="s">
        <v>4561</v>
      </c>
      <c r="U78" s="1">
        <v>78</v>
      </c>
      <c r="V78" s="1">
        <v>10296</v>
      </c>
      <c r="W78" s="1">
        <v>92</v>
      </c>
      <c r="X78" s="1" t="s">
        <v>2584</v>
      </c>
      <c r="Y78" s="1">
        <v>78</v>
      </c>
      <c r="Z78" s="1" t="s">
        <v>4561</v>
      </c>
      <c r="AA78" s="183">
        <f t="shared" si="20"/>
        <v>40.464950964705878</v>
      </c>
      <c r="AB78" s="183">
        <f t="shared" si="21"/>
        <v>92.038218271999995</v>
      </c>
      <c r="AC78" s="183">
        <f t="shared" si="22"/>
        <v>2.144202564705882</v>
      </c>
      <c r="AD78" s="183">
        <f t="shared" si="23"/>
        <v>2.2294972128000001</v>
      </c>
      <c r="AE78" s="183">
        <f t="shared" si="24"/>
        <v>1353</v>
      </c>
    </row>
    <row r="79" spans="1:31" x14ac:dyDescent="0.2">
      <c r="B79" s="133">
        <v>45</v>
      </c>
      <c r="C79" s="136" t="s">
        <v>6036</v>
      </c>
      <c r="D79" s="136" t="s">
        <v>2726</v>
      </c>
      <c r="E79" s="136"/>
      <c r="F79" s="133">
        <v>136900</v>
      </c>
      <c r="G79" s="136" t="s">
        <v>1948</v>
      </c>
      <c r="H79" s="133">
        <v>150</v>
      </c>
      <c r="I79" s="133">
        <v>1</v>
      </c>
      <c r="J79" s="133">
        <v>903</v>
      </c>
      <c r="K79" s="133">
        <v>33</v>
      </c>
      <c r="L79" s="133"/>
      <c r="M79" s="133" t="s">
        <v>1380</v>
      </c>
      <c r="N79" s="136"/>
      <c r="O79" s="133" t="s">
        <v>2722</v>
      </c>
      <c r="P79" s="133" t="s">
        <v>663</v>
      </c>
      <c r="Q79" s="166">
        <v>41841</v>
      </c>
      <c r="R79" s="1">
        <v>1.57</v>
      </c>
      <c r="S79" s="1">
        <v>92</v>
      </c>
      <c r="T79" s="1" t="s">
        <v>4561</v>
      </c>
      <c r="U79" s="1">
        <v>78</v>
      </c>
      <c r="V79" s="1">
        <v>10296</v>
      </c>
      <c r="W79" s="1">
        <v>92</v>
      </c>
      <c r="X79" s="1" t="s">
        <v>2584</v>
      </c>
      <c r="Y79" s="1">
        <v>78</v>
      </c>
      <c r="Z79" s="1" t="s">
        <v>4561</v>
      </c>
      <c r="AA79" s="183">
        <f t="shared" si="20"/>
        <v>40.509812329411758</v>
      </c>
      <c r="AB79" s="183">
        <f t="shared" si="21"/>
        <v>92.140256208000011</v>
      </c>
      <c r="AC79" s="183">
        <f t="shared" si="22"/>
        <v>2.1465797294117648</v>
      </c>
      <c r="AD79" s="183">
        <f t="shared" si="23"/>
        <v>2.2319689392000002</v>
      </c>
      <c r="AE79" s="183">
        <f t="shared" si="24"/>
        <v>1354.5</v>
      </c>
    </row>
    <row r="80" spans="1:31" ht="13.5" thickBot="1" x14ac:dyDescent="0.25">
      <c r="B80" s="133">
        <v>45</v>
      </c>
      <c r="C80" s="136" t="s">
        <v>6036</v>
      </c>
      <c r="D80" s="136" t="s">
        <v>2729</v>
      </c>
      <c r="E80" s="136"/>
      <c r="F80" s="133">
        <v>136900</v>
      </c>
      <c r="G80" s="136" t="s">
        <v>1948</v>
      </c>
      <c r="H80" s="133">
        <v>150</v>
      </c>
      <c r="I80" s="133">
        <v>1</v>
      </c>
      <c r="J80" s="133">
        <v>903</v>
      </c>
      <c r="K80" s="133">
        <v>33</v>
      </c>
      <c r="L80" s="133"/>
      <c r="M80" s="133" t="s">
        <v>1380</v>
      </c>
      <c r="N80" s="136"/>
      <c r="O80" s="133" t="s">
        <v>2722</v>
      </c>
      <c r="P80" s="133" t="s">
        <v>663</v>
      </c>
      <c r="Q80" s="166">
        <v>41841</v>
      </c>
      <c r="R80" s="308">
        <v>1.57</v>
      </c>
      <c r="S80" s="1">
        <v>92</v>
      </c>
      <c r="T80" s="1" t="s">
        <v>4561</v>
      </c>
      <c r="U80" s="1">
        <v>78</v>
      </c>
      <c r="V80" s="1">
        <v>10296</v>
      </c>
      <c r="W80" s="1">
        <v>92</v>
      </c>
      <c r="X80" s="1" t="s">
        <v>2584</v>
      </c>
      <c r="Y80" s="1">
        <v>78</v>
      </c>
      <c r="Z80" s="1" t="s">
        <v>4561</v>
      </c>
      <c r="AA80" s="183">
        <f t="shared" si="20"/>
        <v>40.509812329411758</v>
      </c>
      <c r="AB80" s="183">
        <f t="shared" si="21"/>
        <v>92.140256208000011</v>
      </c>
      <c r="AC80" s="183">
        <f t="shared" si="22"/>
        <v>2.1465797294117648</v>
      </c>
      <c r="AD80" s="183">
        <f t="shared" si="23"/>
        <v>2.2319689392000002</v>
      </c>
      <c r="AE80" s="183">
        <f t="shared" si="24"/>
        <v>1354.5</v>
      </c>
    </row>
    <row r="81" spans="1:31" x14ac:dyDescent="0.2">
      <c r="B81" s="133">
        <v>45</v>
      </c>
      <c r="C81" s="136" t="s">
        <v>6036</v>
      </c>
      <c r="D81" s="136" t="s">
        <v>1641</v>
      </c>
      <c r="E81" s="136"/>
      <c r="F81" s="133">
        <v>136900</v>
      </c>
      <c r="G81" s="136" t="s">
        <v>1948</v>
      </c>
      <c r="H81" s="133">
        <v>150</v>
      </c>
      <c r="I81" s="133">
        <v>1</v>
      </c>
      <c r="J81" s="133">
        <v>903</v>
      </c>
      <c r="K81" s="133">
        <v>33</v>
      </c>
      <c r="L81" s="133"/>
      <c r="M81" s="133" t="s">
        <v>1380</v>
      </c>
      <c r="N81" s="136"/>
      <c r="O81" s="133" t="s">
        <v>2722</v>
      </c>
      <c r="P81" s="133" t="s">
        <v>4807</v>
      </c>
      <c r="Q81" s="166">
        <v>41850</v>
      </c>
      <c r="R81" s="1">
        <v>1.57</v>
      </c>
      <c r="S81" s="1">
        <v>92</v>
      </c>
      <c r="T81" s="1" t="s">
        <v>4561</v>
      </c>
      <c r="U81" s="1">
        <v>78</v>
      </c>
      <c r="V81" s="1">
        <v>10296</v>
      </c>
      <c r="W81" s="1">
        <v>92</v>
      </c>
      <c r="X81" s="1" t="s">
        <v>2584</v>
      </c>
      <c r="Y81" s="1">
        <v>78</v>
      </c>
      <c r="Z81" s="1" t="s">
        <v>4561</v>
      </c>
      <c r="AA81" s="183">
        <f t="shared" ref="AA81:AA94" si="25">(K81*100*J81*I81)/17*16*R81/10000*S81/1000</f>
        <v>40.509812329411758</v>
      </c>
      <c r="AB81" s="183">
        <f t="shared" ref="AB81:AB94" si="26">V81/36*35*J81*I81*1.108/10000*W81/1000</f>
        <v>92.140256208000011</v>
      </c>
      <c r="AC81" s="183">
        <f t="shared" ref="AC81:AC94" si="27">(K81*100*J81*I81)/17*R81/10000*U81/1000</f>
        <v>2.1465797294117648</v>
      </c>
      <c r="AD81" s="183">
        <f t="shared" ref="AD81:AD94" si="28">V81/36*J81*I81*1.108/10000*Y81/1000</f>
        <v>2.2319689392000002</v>
      </c>
      <c r="AE81" s="183">
        <f t="shared" ref="AE81:AE94" si="29">J81*I81*G81/100</f>
        <v>1354.5</v>
      </c>
    </row>
    <row r="82" spans="1:31" ht="13.5" thickBot="1" x14ac:dyDescent="0.25">
      <c r="B82" s="133">
        <v>45</v>
      </c>
      <c r="C82" s="136" t="s">
        <v>6036</v>
      </c>
      <c r="D82" s="136" t="s">
        <v>1642</v>
      </c>
      <c r="E82" s="136"/>
      <c r="F82" s="133">
        <v>136900</v>
      </c>
      <c r="G82" s="136" t="s">
        <v>1948</v>
      </c>
      <c r="H82" s="133">
        <v>150</v>
      </c>
      <c r="I82" s="133">
        <v>1</v>
      </c>
      <c r="J82" s="133">
        <v>903</v>
      </c>
      <c r="K82" s="133">
        <v>33</v>
      </c>
      <c r="L82" s="133"/>
      <c r="M82" s="133" t="s">
        <v>1380</v>
      </c>
      <c r="N82" s="136"/>
      <c r="O82" s="133" t="s">
        <v>2722</v>
      </c>
      <c r="P82" s="133" t="s">
        <v>4807</v>
      </c>
      <c r="Q82" s="166">
        <v>41850</v>
      </c>
      <c r="R82" s="308">
        <v>1.57</v>
      </c>
      <c r="S82" s="1">
        <v>92</v>
      </c>
      <c r="T82" s="1" t="s">
        <v>4561</v>
      </c>
      <c r="U82" s="1">
        <v>78</v>
      </c>
      <c r="V82" s="1">
        <v>10296</v>
      </c>
      <c r="W82" s="1">
        <v>92</v>
      </c>
      <c r="X82" s="1" t="s">
        <v>2584</v>
      </c>
      <c r="Y82" s="1">
        <v>78</v>
      </c>
      <c r="Z82" s="1" t="s">
        <v>4561</v>
      </c>
      <c r="AA82" s="183">
        <f t="shared" si="25"/>
        <v>40.509812329411758</v>
      </c>
      <c r="AB82" s="183">
        <f t="shared" si="26"/>
        <v>92.140256208000011</v>
      </c>
      <c r="AC82" s="183">
        <f t="shared" si="27"/>
        <v>2.1465797294117648</v>
      </c>
      <c r="AD82" s="183">
        <f t="shared" si="28"/>
        <v>2.2319689392000002</v>
      </c>
      <c r="AE82" s="183">
        <f t="shared" si="29"/>
        <v>1354.5</v>
      </c>
    </row>
    <row r="83" spans="1:31" x14ac:dyDescent="0.2">
      <c r="B83" s="133">
        <v>45</v>
      </c>
      <c r="C83" s="136" t="s">
        <v>6036</v>
      </c>
      <c r="D83" s="136" t="s">
        <v>3707</v>
      </c>
      <c r="E83" s="136"/>
      <c r="F83" s="133">
        <v>136900</v>
      </c>
      <c r="G83" s="136" t="s">
        <v>1948</v>
      </c>
      <c r="H83" s="133">
        <v>150</v>
      </c>
      <c r="I83" s="133">
        <v>1</v>
      </c>
      <c r="J83" s="566">
        <v>912</v>
      </c>
      <c r="K83" s="133">
        <v>33</v>
      </c>
      <c r="L83" s="566"/>
      <c r="M83" s="133" t="s">
        <v>1380</v>
      </c>
      <c r="N83" s="136"/>
      <c r="O83" s="133" t="s">
        <v>2722</v>
      </c>
      <c r="P83" s="133" t="s">
        <v>4807</v>
      </c>
      <c r="Q83" s="133" t="s">
        <v>6177</v>
      </c>
      <c r="R83" s="1">
        <v>1.57</v>
      </c>
      <c r="S83" s="1">
        <v>92</v>
      </c>
      <c r="T83" s="1" t="s">
        <v>4561</v>
      </c>
      <c r="U83" s="1">
        <v>78</v>
      </c>
      <c r="V83" s="1">
        <v>10296</v>
      </c>
      <c r="W83" s="1">
        <v>92</v>
      </c>
      <c r="X83" s="1" t="s">
        <v>2584</v>
      </c>
      <c r="Y83" s="1">
        <v>78</v>
      </c>
      <c r="Z83" s="1" t="s">
        <v>4561</v>
      </c>
      <c r="AA83" s="183">
        <f t="shared" si="25"/>
        <v>40.913564611764713</v>
      </c>
      <c r="AB83" s="183">
        <f t="shared" si="26"/>
        <v>93.058597632000001</v>
      </c>
      <c r="AC83" s="183">
        <f t="shared" si="27"/>
        <v>2.1679742117647063</v>
      </c>
      <c r="AD83" s="183">
        <f t="shared" si="28"/>
        <v>2.2542144768000001</v>
      </c>
      <c r="AE83" s="183">
        <f t="shared" si="29"/>
        <v>1368</v>
      </c>
    </row>
    <row r="84" spans="1:31" ht="13.5" thickBot="1" x14ac:dyDescent="0.25">
      <c r="B84" s="133">
        <v>45</v>
      </c>
      <c r="C84" s="136" t="s">
        <v>6036</v>
      </c>
      <c r="D84" s="136" t="s">
        <v>3707</v>
      </c>
      <c r="E84" s="136"/>
      <c r="F84" s="133">
        <v>136900</v>
      </c>
      <c r="G84" s="136" t="s">
        <v>1948</v>
      </c>
      <c r="H84" s="133">
        <v>150</v>
      </c>
      <c r="I84" s="133">
        <v>1</v>
      </c>
      <c r="J84" s="566">
        <v>912</v>
      </c>
      <c r="K84" s="133">
        <v>33</v>
      </c>
      <c r="L84" s="566"/>
      <c r="M84" s="133" t="s">
        <v>1380</v>
      </c>
      <c r="N84" s="136"/>
      <c r="O84" s="133" t="s">
        <v>2722</v>
      </c>
      <c r="P84" s="133" t="s">
        <v>4807</v>
      </c>
      <c r="Q84" s="166">
        <v>41864</v>
      </c>
      <c r="R84" s="308">
        <v>1.57</v>
      </c>
      <c r="S84" s="1">
        <v>92</v>
      </c>
      <c r="T84" s="1" t="s">
        <v>4561</v>
      </c>
      <c r="U84" s="1">
        <v>78</v>
      </c>
      <c r="V84" s="1">
        <v>10296</v>
      </c>
      <c r="W84" s="1">
        <v>92</v>
      </c>
      <c r="X84" s="1" t="s">
        <v>2584</v>
      </c>
      <c r="Y84" s="1">
        <v>78</v>
      </c>
      <c r="Z84" s="1" t="s">
        <v>4561</v>
      </c>
      <c r="AA84" s="183">
        <f t="shared" si="25"/>
        <v>40.913564611764713</v>
      </c>
      <c r="AB84" s="183">
        <f t="shared" si="26"/>
        <v>93.058597632000001</v>
      </c>
      <c r="AC84" s="183">
        <f t="shared" si="27"/>
        <v>2.1679742117647063</v>
      </c>
      <c r="AD84" s="183">
        <f t="shared" si="28"/>
        <v>2.2542144768000001</v>
      </c>
      <c r="AE84" s="183">
        <f t="shared" si="29"/>
        <v>1368</v>
      </c>
    </row>
    <row r="85" spans="1:31" x14ac:dyDescent="0.2">
      <c r="A85" s="7240" t="s">
        <v>1386</v>
      </c>
      <c r="B85" s="7240"/>
      <c r="C85" s="7240"/>
      <c r="D85" s="7240"/>
      <c r="E85" s="7240"/>
      <c r="F85" s="7240"/>
      <c r="G85" s="7240"/>
      <c r="H85" s="7240"/>
      <c r="I85" s="7240"/>
      <c r="J85" s="7240"/>
      <c r="K85" s="7240"/>
      <c r="L85" s="7240"/>
      <c r="M85" s="7240"/>
      <c r="N85" s="7240"/>
      <c r="O85" s="7240"/>
      <c r="P85" s="7240"/>
      <c r="Q85" s="7241"/>
      <c r="AA85" s="183"/>
      <c r="AB85" s="183"/>
      <c r="AE85" s="183"/>
    </row>
    <row r="86" spans="1:31" x14ac:dyDescent="0.2">
      <c r="A86" s="406" t="s">
        <v>6608</v>
      </c>
      <c r="B86" s="407">
        <v>45</v>
      </c>
      <c r="C86" s="408" t="s">
        <v>6200</v>
      </c>
      <c r="D86" s="408" t="s">
        <v>1651</v>
      </c>
      <c r="E86" s="410"/>
      <c r="F86" s="410">
        <v>136900</v>
      </c>
      <c r="G86" s="410" t="s">
        <v>6605</v>
      </c>
      <c r="H86" s="410">
        <v>300</v>
      </c>
      <c r="I86" s="410">
        <v>1</v>
      </c>
      <c r="J86" s="410">
        <v>30</v>
      </c>
      <c r="K86" s="410">
        <v>36</v>
      </c>
      <c r="L86" s="410">
        <v>30</v>
      </c>
      <c r="M86" s="1191" t="s">
        <v>6606</v>
      </c>
      <c r="N86" s="410" t="s">
        <v>4833</v>
      </c>
      <c r="O86" s="410" t="s">
        <v>6607</v>
      </c>
      <c r="P86" s="410" t="s">
        <v>4816</v>
      </c>
      <c r="Q86" s="411">
        <v>42011</v>
      </c>
      <c r="R86" s="1">
        <v>1.57</v>
      </c>
      <c r="S86" s="1">
        <v>57</v>
      </c>
      <c r="T86" s="1" t="s">
        <v>4561</v>
      </c>
      <c r="U86" s="1">
        <v>78</v>
      </c>
      <c r="V86" s="1">
        <v>10296</v>
      </c>
      <c r="W86" s="1">
        <v>92</v>
      </c>
      <c r="X86" s="1" t="s">
        <v>2584</v>
      </c>
      <c r="Y86" s="1">
        <v>78</v>
      </c>
      <c r="Z86" s="1" t="s">
        <v>4561</v>
      </c>
      <c r="AA86" s="183">
        <f t="shared" si="25"/>
        <v>0.90963952941176462</v>
      </c>
      <c r="AB86" s="183">
        <f t="shared" si="26"/>
        <v>3.0611380800000001</v>
      </c>
      <c r="AC86" s="183">
        <f t="shared" si="27"/>
        <v>7.7798117647058823E-2</v>
      </c>
      <c r="AD86" s="183">
        <f t="shared" si="28"/>
        <v>7.4151792000000008E-2</v>
      </c>
      <c r="AE86" s="183">
        <f t="shared" si="29"/>
        <v>87</v>
      </c>
    </row>
    <row r="87" spans="1:31" x14ac:dyDescent="0.2">
      <c r="B87" s="133">
        <v>45</v>
      </c>
      <c r="C87" s="136" t="s">
        <v>6200</v>
      </c>
      <c r="D87" s="136" t="s">
        <v>1634</v>
      </c>
      <c r="E87" s="136"/>
      <c r="F87" s="133">
        <v>136900</v>
      </c>
      <c r="G87" s="136" t="s">
        <v>1948</v>
      </c>
      <c r="H87" s="133">
        <v>150</v>
      </c>
      <c r="I87" s="133">
        <v>1</v>
      </c>
      <c r="J87" s="133">
        <v>902</v>
      </c>
      <c r="K87" s="133">
        <v>33</v>
      </c>
      <c r="L87" s="133"/>
      <c r="M87" s="133" t="s">
        <v>1380</v>
      </c>
      <c r="N87" s="136"/>
      <c r="O87" s="133" t="s">
        <v>6622</v>
      </c>
      <c r="P87" s="133" t="s">
        <v>4816</v>
      </c>
      <c r="Q87" s="166">
        <v>42023</v>
      </c>
      <c r="R87" s="1">
        <v>1.57</v>
      </c>
      <c r="S87" s="1">
        <v>92</v>
      </c>
      <c r="T87" s="1" t="s">
        <v>4561</v>
      </c>
      <c r="U87" s="1">
        <v>78</v>
      </c>
      <c r="V87" s="1">
        <v>10296</v>
      </c>
      <c r="W87" s="1">
        <v>92</v>
      </c>
      <c r="X87" s="1" t="s">
        <v>2584</v>
      </c>
      <c r="Y87" s="1">
        <v>78</v>
      </c>
      <c r="Z87" s="1" t="s">
        <v>4561</v>
      </c>
      <c r="AA87" s="183">
        <f t="shared" si="25"/>
        <v>40.464950964705878</v>
      </c>
      <c r="AB87" s="183">
        <f t="shared" si="26"/>
        <v>92.038218271999995</v>
      </c>
      <c r="AC87" s="183">
        <f t="shared" si="27"/>
        <v>2.144202564705882</v>
      </c>
      <c r="AD87" s="183">
        <f t="shared" si="28"/>
        <v>2.2294972128000001</v>
      </c>
      <c r="AE87" s="183">
        <f t="shared" si="29"/>
        <v>1353</v>
      </c>
    </row>
    <row r="88" spans="1:31" x14ac:dyDescent="0.2">
      <c r="B88" s="133">
        <v>45</v>
      </c>
      <c r="C88" s="136" t="s">
        <v>6200</v>
      </c>
      <c r="D88" s="136" t="s">
        <v>1637</v>
      </c>
      <c r="E88" s="136"/>
      <c r="F88" s="133">
        <v>136900</v>
      </c>
      <c r="G88" s="136" t="s">
        <v>1948</v>
      </c>
      <c r="H88" s="133">
        <v>150</v>
      </c>
      <c r="I88" s="133">
        <v>1</v>
      </c>
      <c r="J88" s="133">
        <v>902</v>
      </c>
      <c r="K88" s="133">
        <v>33</v>
      </c>
      <c r="L88" s="133"/>
      <c r="M88" s="133" t="s">
        <v>1380</v>
      </c>
      <c r="N88" s="136"/>
      <c r="O88" s="133" t="s">
        <v>6622</v>
      </c>
      <c r="P88" s="133" t="s">
        <v>4816</v>
      </c>
      <c r="Q88" s="166">
        <v>42023</v>
      </c>
      <c r="R88" s="1">
        <v>1.57</v>
      </c>
      <c r="S88" s="1">
        <v>92</v>
      </c>
      <c r="T88" s="1" t="s">
        <v>4561</v>
      </c>
      <c r="U88" s="1">
        <v>78</v>
      </c>
      <c r="V88" s="1">
        <v>10296</v>
      </c>
      <c r="W88" s="1">
        <v>92</v>
      </c>
      <c r="X88" s="1" t="s">
        <v>2584</v>
      </c>
      <c r="Y88" s="1">
        <v>78</v>
      </c>
      <c r="Z88" s="1" t="s">
        <v>4561</v>
      </c>
      <c r="AA88" s="183">
        <f t="shared" si="25"/>
        <v>40.464950964705878</v>
      </c>
      <c r="AB88" s="183">
        <f t="shared" si="26"/>
        <v>92.038218271999995</v>
      </c>
      <c r="AC88" s="183">
        <f t="shared" si="27"/>
        <v>2.144202564705882</v>
      </c>
      <c r="AD88" s="183">
        <f t="shared" si="28"/>
        <v>2.2294972128000001</v>
      </c>
      <c r="AE88" s="183">
        <f t="shared" si="29"/>
        <v>1353</v>
      </c>
    </row>
    <row r="89" spans="1:31" x14ac:dyDescent="0.2">
      <c r="B89" s="133">
        <v>45</v>
      </c>
      <c r="C89" s="136" t="s">
        <v>6200</v>
      </c>
      <c r="D89" s="136" t="s">
        <v>2726</v>
      </c>
      <c r="E89" s="136"/>
      <c r="F89" s="133">
        <v>136900</v>
      </c>
      <c r="G89" s="136" t="s">
        <v>1948</v>
      </c>
      <c r="H89" s="133">
        <v>150</v>
      </c>
      <c r="I89" s="133">
        <v>1</v>
      </c>
      <c r="J89" s="133">
        <v>602</v>
      </c>
      <c r="K89" s="133">
        <v>33</v>
      </c>
      <c r="L89" s="133"/>
      <c r="M89" s="133" t="s">
        <v>1380</v>
      </c>
      <c r="N89" s="136"/>
      <c r="O89" s="133" t="s">
        <v>6622</v>
      </c>
      <c r="P89" s="133" t="s">
        <v>4816</v>
      </c>
      <c r="Q89" s="166">
        <v>42033</v>
      </c>
      <c r="R89" s="1">
        <v>1.57</v>
      </c>
      <c r="S89" s="1">
        <v>92</v>
      </c>
      <c r="T89" s="1" t="s">
        <v>4561</v>
      </c>
      <c r="U89" s="1">
        <v>78</v>
      </c>
      <c r="V89" s="1">
        <v>10296</v>
      </c>
      <c r="W89" s="1">
        <v>92</v>
      </c>
      <c r="X89" s="1" t="s">
        <v>2584</v>
      </c>
      <c r="Y89" s="1">
        <v>78</v>
      </c>
      <c r="Z89" s="1" t="s">
        <v>4561</v>
      </c>
      <c r="AA89" s="183">
        <f t="shared" si="25"/>
        <v>27.006541552941176</v>
      </c>
      <c r="AB89" s="183">
        <f t="shared" si="26"/>
        <v>61.42683747200001</v>
      </c>
      <c r="AC89" s="183">
        <f t="shared" si="27"/>
        <v>1.4310531529411765</v>
      </c>
      <c r="AD89" s="183">
        <f t="shared" si="28"/>
        <v>1.4879792928000004</v>
      </c>
      <c r="AE89" s="183">
        <f t="shared" si="29"/>
        <v>903</v>
      </c>
    </row>
    <row r="90" spans="1:31" ht="13.5" thickBot="1" x14ac:dyDescent="0.25">
      <c r="B90" s="133">
        <v>45</v>
      </c>
      <c r="C90" s="136" t="s">
        <v>6200</v>
      </c>
      <c r="D90" s="136" t="s">
        <v>2729</v>
      </c>
      <c r="E90" s="136"/>
      <c r="F90" s="133">
        <v>136900</v>
      </c>
      <c r="G90" s="136" t="s">
        <v>1948</v>
      </c>
      <c r="H90" s="133">
        <v>150</v>
      </c>
      <c r="I90" s="133">
        <v>1</v>
      </c>
      <c r="J90" s="133">
        <v>602</v>
      </c>
      <c r="K90" s="133">
        <v>33</v>
      </c>
      <c r="L90" s="133"/>
      <c r="M90" s="133" t="s">
        <v>1380</v>
      </c>
      <c r="N90" s="136"/>
      <c r="O90" s="133" t="s">
        <v>6622</v>
      </c>
      <c r="P90" s="133" t="s">
        <v>4816</v>
      </c>
      <c r="Q90" s="166">
        <v>42033</v>
      </c>
      <c r="R90" s="308">
        <v>1.57</v>
      </c>
      <c r="S90" s="1">
        <v>92</v>
      </c>
      <c r="T90" s="1" t="s">
        <v>4561</v>
      </c>
      <c r="U90" s="1">
        <v>78</v>
      </c>
      <c r="V90" s="1">
        <v>10296</v>
      </c>
      <c r="W90" s="1">
        <v>92</v>
      </c>
      <c r="X90" s="1" t="s">
        <v>2584</v>
      </c>
      <c r="Y90" s="1">
        <v>78</v>
      </c>
      <c r="Z90" s="1" t="s">
        <v>4561</v>
      </c>
      <c r="AA90" s="183">
        <f t="shared" si="25"/>
        <v>27.006541552941176</v>
      </c>
      <c r="AB90" s="183">
        <f t="shared" si="26"/>
        <v>61.42683747200001</v>
      </c>
      <c r="AC90" s="183">
        <f t="shared" si="27"/>
        <v>1.4310531529411765</v>
      </c>
      <c r="AD90" s="183">
        <f t="shared" si="28"/>
        <v>1.4879792928000004</v>
      </c>
      <c r="AE90" s="183">
        <f t="shared" si="29"/>
        <v>903</v>
      </c>
    </row>
    <row r="91" spans="1:31" x14ac:dyDescent="0.2">
      <c r="B91" s="133">
        <v>45</v>
      </c>
      <c r="C91" s="136" t="s">
        <v>6200</v>
      </c>
      <c r="D91" s="136" t="s">
        <v>1641</v>
      </c>
      <c r="E91" s="136"/>
      <c r="F91" s="133">
        <v>136900</v>
      </c>
      <c r="G91" s="136" t="s">
        <v>1948</v>
      </c>
      <c r="H91" s="133">
        <v>150</v>
      </c>
      <c r="I91" s="133">
        <v>1</v>
      </c>
      <c r="J91" s="133">
        <v>902</v>
      </c>
      <c r="K91" s="133">
        <v>33</v>
      </c>
      <c r="L91" s="133"/>
      <c r="M91" s="133" t="s">
        <v>1380</v>
      </c>
      <c r="N91" s="136"/>
      <c r="O91" s="133" t="s">
        <v>6622</v>
      </c>
      <c r="P91" s="133" t="s">
        <v>4816</v>
      </c>
      <c r="Q91" s="166">
        <v>42052</v>
      </c>
      <c r="R91" s="1">
        <v>1.57</v>
      </c>
      <c r="S91" s="1">
        <v>92</v>
      </c>
      <c r="T91" s="1" t="s">
        <v>4561</v>
      </c>
      <c r="U91" s="1">
        <v>78</v>
      </c>
      <c r="V91" s="1">
        <v>10296</v>
      </c>
      <c r="W91" s="1">
        <v>92</v>
      </c>
      <c r="X91" s="1" t="s">
        <v>2584</v>
      </c>
      <c r="Y91" s="1">
        <v>78</v>
      </c>
      <c r="Z91" s="1" t="s">
        <v>4561</v>
      </c>
      <c r="AA91" s="183">
        <f t="shared" si="25"/>
        <v>40.464950964705878</v>
      </c>
      <c r="AB91" s="183">
        <f t="shared" si="26"/>
        <v>92.038218271999995</v>
      </c>
      <c r="AC91" s="183">
        <f t="shared" si="27"/>
        <v>2.144202564705882</v>
      </c>
      <c r="AD91" s="183">
        <f t="shared" si="28"/>
        <v>2.2294972128000001</v>
      </c>
      <c r="AE91" s="183">
        <f t="shared" si="29"/>
        <v>1353</v>
      </c>
    </row>
    <row r="92" spans="1:31" x14ac:dyDescent="0.2">
      <c r="B92" s="133">
        <v>45</v>
      </c>
      <c r="C92" s="136" t="s">
        <v>6200</v>
      </c>
      <c r="D92" s="136" t="s">
        <v>1642</v>
      </c>
      <c r="E92" s="136"/>
      <c r="F92" s="133">
        <v>136900</v>
      </c>
      <c r="G92" s="136" t="s">
        <v>1948</v>
      </c>
      <c r="H92" s="133">
        <v>150</v>
      </c>
      <c r="I92" s="133">
        <v>1</v>
      </c>
      <c r="J92" s="133">
        <v>902</v>
      </c>
      <c r="K92" s="133">
        <v>33</v>
      </c>
      <c r="L92" s="133"/>
      <c r="M92" s="133" t="s">
        <v>1380</v>
      </c>
      <c r="N92" s="136"/>
      <c r="O92" s="133" t="s">
        <v>6622</v>
      </c>
      <c r="P92" s="133" t="s">
        <v>4816</v>
      </c>
      <c r="Q92" s="166">
        <v>42052</v>
      </c>
      <c r="R92" s="1">
        <v>1.57</v>
      </c>
      <c r="S92" s="1">
        <v>92</v>
      </c>
      <c r="T92" s="1" t="s">
        <v>4561</v>
      </c>
      <c r="U92" s="1">
        <v>78</v>
      </c>
      <c r="V92" s="1">
        <v>10296</v>
      </c>
      <c r="W92" s="1">
        <v>92</v>
      </c>
      <c r="X92" s="1" t="s">
        <v>2584</v>
      </c>
      <c r="Y92" s="1">
        <v>78</v>
      </c>
      <c r="Z92" s="1" t="s">
        <v>4561</v>
      </c>
      <c r="AA92" s="183">
        <f t="shared" si="25"/>
        <v>40.464950964705878</v>
      </c>
      <c r="AB92" s="183">
        <f t="shared" si="26"/>
        <v>92.038218271999995</v>
      </c>
      <c r="AC92" s="183">
        <f t="shared" si="27"/>
        <v>2.144202564705882</v>
      </c>
      <c r="AD92" s="183">
        <f t="shared" si="28"/>
        <v>2.2294972128000001</v>
      </c>
      <c r="AE92" s="183">
        <f t="shared" si="29"/>
        <v>1353</v>
      </c>
    </row>
    <row r="93" spans="1:31" x14ac:dyDescent="0.2">
      <c r="B93" s="133">
        <v>45</v>
      </c>
      <c r="C93" s="136" t="s">
        <v>6200</v>
      </c>
      <c r="D93" s="136" t="s">
        <v>3704</v>
      </c>
      <c r="E93" s="136"/>
      <c r="F93" s="133">
        <v>136900</v>
      </c>
      <c r="G93" s="136" t="s">
        <v>1948</v>
      </c>
      <c r="H93" s="133">
        <v>150</v>
      </c>
      <c r="I93" s="133">
        <v>1</v>
      </c>
      <c r="J93" s="133">
        <v>401</v>
      </c>
      <c r="K93" s="133">
        <v>33</v>
      </c>
      <c r="L93" s="133"/>
      <c r="M93" s="133" t="s">
        <v>1380</v>
      </c>
      <c r="N93" s="136"/>
      <c r="O93" s="133" t="s">
        <v>6622</v>
      </c>
      <c r="P93" s="133" t="s">
        <v>2277</v>
      </c>
      <c r="Q93" s="166">
        <v>42059</v>
      </c>
      <c r="R93" s="1">
        <v>1.57</v>
      </c>
      <c r="S93" s="1">
        <v>92</v>
      </c>
      <c r="T93" s="1" t="s">
        <v>4561</v>
      </c>
      <c r="U93" s="1">
        <v>78</v>
      </c>
      <c r="V93" s="1">
        <v>10296</v>
      </c>
      <c r="W93" s="1">
        <v>92</v>
      </c>
      <c r="X93" s="1" t="s">
        <v>2584</v>
      </c>
      <c r="Y93" s="1">
        <v>78</v>
      </c>
      <c r="Z93" s="1" t="s">
        <v>4561</v>
      </c>
      <c r="AA93" s="183">
        <f t="shared" si="25"/>
        <v>17.989407247058825</v>
      </c>
      <c r="AB93" s="183">
        <f t="shared" si="26"/>
        <v>40.917212336000006</v>
      </c>
      <c r="AC93" s="183">
        <f t="shared" si="27"/>
        <v>0.95324304705882357</v>
      </c>
      <c r="AD93" s="183">
        <f t="shared" si="28"/>
        <v>0.99116228640000015</v>
      </c>
      <c r="AE93" s="183">
        <f t="shared" si="29"/>
        <v>601.5</v>
      </c>
    </row>
    <row r="94" spans="1:31" ht="13.5" thickBot="1" x14ac:dyDescent="0.25">
      <c r="B94" s="133">
        <v>45</v>
      </c>
      <c r="C94" s="136" t="s">
        <v>6200</v>
      </c>
      <c r="D94" s="136" t="s">
        <v>3707</v>
      </c>
      <c r="E94" s="136"/>
      <c r="F94" s="133">
        <v>136900</v>
      </c>
      <c r="G94" s="136" t="s">
        <v>1948</v>
      </c>
      <c r="H94" s="133">
        <v>150</v>
      </c>
      <c r="I94" s="133">
        <v>1</v>
      </c>
      <c r="J94" s="133">
        <v>401</v>
      </c>
      <c r="K94" s="133">
        <v>33</v>
      </c>
      <c r="L94" s="133"/>
      <c r="M94" s="133" t="s">
        <v>1380</v>
      </c>
      <c r="N94" s="136"/>
      <c r="O94" s="133" t="s">
        <v>6622</v>
      </c>
      <c r="P94" s="133" t="s">
        <v>2277</v>
      </c>
      <c r="Q94" s="166">
        <v>42059</v>
      </c>
      <c r="R94" s="308">
        <v>1.57</v>
      </c>
      <c r="S94" s="1">
        <v>92</v>
      </c>
      <c r="T94" s="1" t="s">
        <v>4561</v>
      </c>
      <c r="U94" s="1">
        <v>78</v>
      </c>
      <c r="V94" s="1">
        <v>10296</v>
      </c>
      <c r="W94" s="1">
        <v>92</v>
      </c>
      <c r="X94" s="1" t="s">
        <v>2584</v>
      </c>
      <c r="Y94" s="1">
        <v>78</v>
      </c>
      <c r="Z94" s="1" t="s">
        <v>4561</v>
      </c>
      <c r="AA94" s="183">
        <f t="shared" si="25"/>
        <v>17.989407247058825</v>
      </c>
      <c r="AB94" s="183">
        <f t="shared" si="26"/>
        <v>40.917212336000006</v>
      </c>
      <c r="AC94" s="183">
        <f t="shared" si="27"/>
        <v>0.95324304705882357</v>
      </c>
      <c r="AD94" s="183">
        <f t="shared" si="28"/>
        <v>0.99116228640000015</v>
      </c>
      <c r="AE94" s="183">
        <f t="shared" si="29"/>
        <v>601.5</v>
      </c>
    </row>
    <row r="95" spans="1:31" x14ac:dyDescent="0.2">
      <c r="B95" s="133">
        <v>45</v>
      </c>
      <c r="C95" s="136" t="s">
        <v>6200</v>
      </c>
      <c r="D95" s="136" t="s">
        <v>1645</v>
      </c>
      <c r="E95" s="136"/>
      <c r="F95" s="133">
        <v>136900</v>
      </c>
      <c r="G95" s="136" t="s">
        <v>1948</v>
      </c>
      <c r="H95" s="133">
        <v>150</v>
      </c>
      <c r="I95" s="133">
        <v>1</v>
      </c>
      <c r="J95" s="133">
        <v>902</v>
      </c>
      <c r="K95" s="133">
        <v>33</v>
      </c>
      <c r="L95" s="133"/>
      <c r="M95" s="133" t="s">
        <v>1380</v>
      </c>
      <c r="N95" s="136"/>
      <c r="O95" s="133" t="s">
        <v>6622</v>
      </c>
      <c r="P95" s="133" t="s">
        <v>4816</v>
      </c>
      <c r="Q95" s="166">
        <v>42075</v>
      </c>
      <c r="R95" s="1">
        <v>1.57</v>
      </c>
      <c r="S95" s="1">
        <v>92</v>
      </c>
      <c r="T95" s="1" t="s">
        <v>4561</v>
      </c>
      <c r="U95" s="1">
        <v>78</v>
      </c>
      <c r="V95" s="1">
        <v>10296</v>
      </c>
      <c r="W95" s="1">
        <v>92</v>
      </c>
      <c r="X95" s="1" t="s">
        <v>2584</v>
      </c>
      <c r="Y95" s="1">
        <v>78</v>
      </c>
      <c r="Z95" s="1" t="s">
        <v>4561</v>
      </c>
      <c r="AA95" s="183">
        <f>(K95*100*J95*I95)/17*16*R95/10000*S95/1000</f>
        <v>40.464950964705878</v>
      </c>
      <c r="AB95" s="183">
        <f>V95/36*35*J95*I95*1.108/10000*W95/1000</f>
        <v>92.038218271999995</v>
      </c>
      <c r="AC95" s="183">
        <f>(K95*100*J95*I95)/17*R95/10000*U95/1000</f>
        <v>2.144202564705882</v>
      </c>
      <c r="AD95" s="183">
        <f>V95/36*J95*I95*1.108/10000*Y95/1000</f>
        <v>2.2294972128000001</v>
      </c>
      <c r="AE95" s="183">
        <f>J95*I95*G95/100</f>
        <v>1353</v>
      </c>
    </row>
    <row r="96" spans="1:31" ht="13.5" thickBot="1" x14ac:dyDescent="0.25">
      <c r="B96" s="133">
        <v>45</v>
      </c>
      <c r="C96" s="136" t="s">
        <v>6200</v>
      </c>
      <c r="D96" s="136" t="s">
        <v>1650</v>
      </c>
      <c r="E96" s="136"/>
      <c r="F96" s="133">
        <v>136900</v>
      </c>
      <c r="G96" s="136" t="s">
        <v>1948</v>
      </c>
      <c r="H96" s="133">
        <v>150</v>
      </c>
      <c r="I96" s="133">
        <v>1</v>
      </c>
      <c r="J96" s="133">
        <v>902</v>
      </c>
      <c r="K96" s="133">
        <v>33</v>
      </c>
      <c r="L96" s="133"/>
      <c r="M96" s="133" t="s">
        <v>1380</v>
      </c>
      <c r="N96" s="136"/>
      <c r="O96" s="133" t="s">
        <v>6622</v>
      </c>
      <c r="P96" s="133" t="s">
        <v>4816</v>
      </c>
      <c r="Q96" s="166">
        <v>42075</v>
      </c>
      <c r="R96" s="308">
        <v>1.57</v>
      </c>
      <c r="S96" s="1">
        <v>92</v>
      </c>
      <c r="T96" s="1" t="s">
        <v>4561</v>
      </c>
      <c r="U96" s="1">
        <v>78</v>
      </c>
      <c r="V96" s="1">
        <v>10296</v>
      </c>
      <c r="W96" s="1">
        <v>92</v>
      </c>
      <c r="X96" s="1" t="s">
        <v>2584</v>
      </c>
      <c r="Y96" s="1">
        <v>78</v>
      </c>
      <c r="Z96" s="1" t="s">
        <v>4561</v>
      </c>
      <c r="AA96" s="183">
        <f>(K96*100*J96*I96)/17*16*R96/10000*S96/1000</f>
        <v>40.464950964705878</v>
      </c>
      <c r="AB96" s="183">
        <f>V96/36*35*J96*I96*1.108/10000*W96/1000</f>
        <v>92.038218271999995</v>
      </c>
      <c r="AC96" s="183">
        <f>(K96*100*J96*I96)/17*R96/10000*U96/1000</f>
        <v>2.144202564705882</v>
      </c>
      <c r="AD96" s="183">
        <f>V96/36*J96*I96*1.108/10000*Y96/1000</f>
        <v>2.2294972128000001</v>
      </c>
      <c r="AE96" s="183">
        <f>J96*I96*G96/100</f>
        <v>1353</v>
      </c>
    </row>
    <row r="97" spans="1:31" x14ac:dyDescent="0.2">
      <c r="A97" s="7254" t="s">
        <v>1386</v>
      </c>
      <c r="B97" s="7254"/>
      <c r="C97" s="7254"/>
      <c r="D97" s="7254"/>
      <c r="E97" s="7254"/>
      <c r="F97" s="7254"/>
      <c r="G97" s="7254"/>
      <c r="H97" s="7254"/>
      <c r="I97" s="7254"/>
      <c r="J97" s="7254"/>
      <c r="K97" s="7254"/>
      <c r="L97" s="7254"/>
      <c r="M97" s="7254"/>
      <c r="N97" s="7254"/>
      <c r="O97" s="7254"/>
      <c r="P97" s="7254"/>
      <c r="Q97" s="7255"/>
    </row>
    <row r="98" spans="1:31" x14ac:dyDescent="0.2">
      <c r="B98" s="133">
        <v>45</v>
      </c>
      <c r="C98" s="136" t="s">
        <v>6864</v>
      </c>
      <c r="D98" s="136" t="s">
        <v>1651</v>
      </c>
      <c r="E98" s="136"/>
      <c r="F98" s="133">
        <v>136900</v>
      </c>
      <c r="G98" s="136" t="s">
        <v>1948</v>
      </c>
      <c r="H98" s="133">
        <v>150</v>
      </c>
      <c r="I98" s="133">
        <v>1</v>
      </c>
      <c r="J98" s="133">
        <v>903</v>
      </c>
      <c r="K98" s="133">
        <v>33</v>
      </c>
      <c r="L98" s="133"/>
      <c r="M98" s="133" t="s">
        <v>1380</v>
      </c>
      <c r="N98" s="136"/>
      <c r="O98" s="133" t="s">
        <v>2614</v>
      </c>
      <c r="P98" s="133" t="s">
        <v>4816</v>
      </c>
      <c r="Q98" s="166">
        <v>42110</v>
      </c>
      <c r="R98" s="1">
        <v>1.57</v>
      </c>
      <c r="S98" s="1">
        <v>92</v>
      </c>
      <c r="T98" s="1" t="s">
        <v>4561</v>
      </c>
      <c r="U98" s="1">
        <v>78</v>
      </c>
      <c r="V98" s="1">
        <v>10296</v>
      </c>
      <c r="W98" s="1">
        <v>92</v>
      </c>
      <c r="X98" s="1" t="s">
        <v>2584</v>
      </c>
      <c r="Y98" s="1">
        <v>78</v>
      </c>
      <c r="Z98" s="1" t="s">
        <v>4561</v>
      </c>
      <c r="AA98" s="183">
        <f t="shared" ref="AA98:AA103" si="30">(K98*100*J98*I98)/17*16*R98/10000*S98/1000</f>
        <v>40.509812329411758</v>
      </c>
      <c r="AB98" s="183">
        <f t="shared" ref="AB98:AB103" si="31">V98/36*35*J98*I98*1.108/10000*W98/1000</f>
        <v>92.140256208000011</v>
      </c>
      <c r="AC98" s="183">
        <f t="shared" ref="AC98:AC103" si="32">(K98*100*J98*I98)/17*R98/10000*U98/1000</f>
        <v>2.1465797294117648</v>
      </c>
      <c r="AD98" s="183">
        <f t="shared" ref="AD98:AD103" si="33">V98/36*J98*I98*1.108/10000*Y98/1000</f>
        <v>2.2319689392000002</v>
      </c>
      <c r="AE98" s="183">
        <f t="shared" ref="AE98:AE103" si="34">J98*I98*G98/100</f>
        <v>1354.5</v>
      </c>
    </row>
    <row r="99" spans="1:31" ht="13.5" thickBot="1" x14ac:dyDescent="0.25">
      <c r="B99" s="133">
        <v>45</v>
      </c>
      <c r="C99" s="136" t="s">
        <v>6864</v>
      </c>
      <c r="D99" s="136" t="s">
        <v>1631</v>
      </c>
      <c r="E99" s="136"/>
      <c r="F99" s="133">
        <v>136900</v>
      </c>
      <c r="G99" s="136" t="s">
        <v>1948</v>
      </c>
      <c r="H99" s="133">
        <v>150</v>
      </c>
      <c r="I99" s="133">
        <v>1</v>
      </c>
      <c r="J99" s="133">
        <v>903</v>
      </c>
      <c r="K99" s="133">
        <v>33</v>
      </c>
      <c r="L99" s="133"/>
      <c r="M99" s="133" t="s">
        <v>1380</v>
      </c>
      <c r="N99" s="136"/>
      <c r="O99" s="133" t="s">
        <v>2614</v>
      </c>
      <c r="P99" s="133" t="s">
        <v>4816</v>
      </c>
      <c r="Q99" s="166">
        <v>42110</v>
      </c>
      <c r="R99" s="308">
        <v>1.57</v>
      </c>
      <c r="S99" s="1">
        <v>92</v>
      </c>
      <c r="T99" s="1" t="s">
        <v>4561</v>
      </c>
      <c r="U99" s="1">
        <v>78</v>
      </c>
      <c r="V99" s="1">
        <v>10296</v>
      </c>
      <c r="W99" s="1">
        <v>92</v>
      </c>
      <c r="X99" s="1" t="s">
        <v>2584</v>
      </c>
      <c r="Y99" s="1">
        <v>78</v>
      </c>
      <c r="Z99" s="1" t="s">
        <v>4561</v>
      </c>
      <c r="AA99" s="183">
        <f t="shared" si="30"/>
        <v>40.509812329411758</v>
      </c>
      <c r="AB99" s="183">
        <f t="shared" si="31"/>
        <v>92.140256208000011</v>
      </c>
      <c r="AC99" s="183">
        <f t="shared" si="32"/>
        <v>2.1465797294117648</v>
      </c>
      <c r="AD99" s="183">
        <f t="shared" si="33"/>
        <v>2.2319689392000002</v>
      </c>
      <c r="AE99" s="183">
        <f t="shared" si="34"/>
        <v>1354.5</v>
      </c>
    </row>
    <row r="100" spans="1:31" x14ac:dyDescent="0.2">
      <c r="B100" s="133">
        <v>45</v>
      </c>
      <c r="C100" s="136" t="s">
        <v>6864</v>
      </c>
      <c r="D100" s="136" t="s">
        <v>1634</v>
      </c>
      <c r="E100" s="136"/>
      <c r="F100" s="133">
        <v>136900</v>
      </c>
      <c r="G100" s="136" t="s">
        <v>1948</v>
      </c>
      <c r="H100" s="133">
        <v>150</v>
      </c>
      <c r="I100" s="133">
        <v>1</v>
      </c>
      <c r="J100" s="133">
        <v>750</v>
      </c>
      <c r="K100" s="133">
        <v>33</v>
      </c>
      <c r="L100" s="133"/>
      <c r="M100" s="133" t="s">
        <v>1380</v>
      </c>
      <c r="N100" s="136"/>
      <c r="O100" s="133" t="s">
        <v>2614</v>
      </c>
      <c r="P100" s="133" t="s">
        <v>2277</v>
      </c>
      <c r="Q100" s="166">
        <v>42124</v>
      </c>
      <c r="R100" s="1">
        <v>1.57</v>
      </c>
      <c r="S100" s="1">
        <v>92</v>
      </c>
      <c r="T100" s="1" t="s">
        <v>4561</v>
      </c>
      <c r="U100" s="1">
        <v>78</v>
      </c>
      <c r="V100" s="1">
        <v>10296</v>
      </c>
      <c r="W100" s="1">
        <v>92</v>
      </c>
      <c r="X100" s="1" t="s">
        <v>2584</v>
      </c>
      <c r="Y100" s="1">
        <v>78</v>
      </c>
      <c r="Z100" s="1" t="s">
        <v>4561</v>
      </c>
      <c r="AA100" s="183">
        <f t="shared" si="30"/>
        <v>33.646023529411764</v>
      </c>
      <c r="AB100" s="183">
        <f t="shared" si="31"/>
        <v>76.528452000000016</v>
      </c>
      <c r="AC100" s="183">
        <f t="shared" si="32"/>
        <v>1.7828735294117648</v>
      </c>
      <c r="AD100" s="183">
        <f t="shared" si="33"/>
        <v>1.8537948000000004</v>
      </c>
      <c r="AE100" s="183">
        <f t="shared" si="34"/>
        <v>1125</v>
      </c>
    </row>
    <row r="101" spans="1:31" x14ac:dyDescent="0.2">
      <c r="B101" s="133">
        <v>45</v>
      </c>
      <c r="C101" s="136" t="s">
        <v>6864</v>
      </c>
      <c r="D101" s="136" t="s">
        <v>1637</v>
      </c>
      <c r="E101" s="136"/>
      <c r="F101" s="133">
        <v>136900</v>
      </c>
      <c r="G101" s="136" t="s">
        <v>1948</v>
      </c>
      <c r="H101" s="133">
        <v>150</v>
      </c>
      <c r="I101" s="133">
        <v>1</v>
      </c>
      <c r="J101" s="133">
        <v>750</v>
      </c>
      <c r="K101" s="133">
        <v>33</v>
      </c>
      <c r="L101" s="133"/>
      <c r="M101" s="133" t="s">
        <v>1380</v>
      </c>
      <c r="N101" s="136"/>
      <c r="O101" s="133" t="s">
        <v>2614</v>
      </c>
      <c r="P101" s="133" t="s">
        <v>2277</v>
      </c>
      <c r="Q101" s="166">
        <v>42124</v>
      </c>
      <c r="R101" s="1">
        <v>1.57</v>
      </c>
      <c r="S101" s="1">
        <v>92</v>
      </c>
      <c r="T101" s="1" t="s">
        <v>4561</v>
      </c>
      <c r="U101" s="1">
        <v>78</v>
      </c>
      <c r="V101" s="1">
        <v>10296</v>
      </c>
      <c r="W101" s="1">
        <v>92</v>
      </c>
      <c r="X101" s="1" t="s">
        <v>2584</v>
      </c>
      <c r="Y101" s="1">
        <v>78</v>
      </c>
      <c r="Z101" s="1" t="s">
        <v>4561</v>
      </c>
      <c r="AA101" s="183">
        <f t="shared" si="30"/>
        <v>33.646023529411764</v>
      </c>
      <c r="AB101" s="183">
        <f t="shared" si="31"/>
        <v>76.528452000000016</v>
      </c>
      <c r="AC101" s="183">
        <f t="shared" si="32"/>
        <v>1.7828735294117648</v>
      </c>
      <c r="AD101" s="183">
        <f t="shared" si="33"/>
        <v>1.8537948000000004</v>
      </c>
      <c r="AE101" s="183">
        <f t="shared" si="34"/>
        <v>1125</v>
      </c>
    </row>
    <row r="102" spans="1:31" x14ac:dyDescent="0.2">
      <c r="B102" s="133">
        <v>45</v>
      </c>
      <c r="C102" s="136" t="s">
        <v>6864</v>
      </c>
      <c r="D102" s="136" t="s">
        <v>2726</v>
      </c>
      <c r="E102" s="136"/>
      <c r="F102" s="133">
        <v>136900</v>
      </c>
      <c r="G102" s="136" t="s">
        <v>1948</v>
      </c>
      <c r="H102" s="133">
        <v>150</v>
      </c>
      <c r="I102" s="133">
        <v>1</v>
      </c>
      <c r="J102" s="133">
        <v>902</v>
      </c>
      <c r="K102" s="133">
        <v>33</v>
      </c>
      <c r="L102" s="133"/>
      <c r="M102" s="133" t="s">
        <v>1380</v>
      </c>
      <c r="N102" s="136"/>
      <c r="O102" s="133" t="s">
        <v>2614</v>
      </c>
      <c r="P102" s="133" t="s">
        <v>2277</v>
      </c>
      <c r="Q102" s="166">
        <v>42142</v>
      </c>
      <c r="R102" s="1">
        <v>1.57</v>
      </c>
      <c r="S102" s="1">
        <v>92</v>
      </c>
      <c r="T102" s="1" t="s">
        <v>4561</v>
      </c>
      <c r="U102" s="1">
        <v>78</v>
      </c>
      <c r="V102" s="1">
        <v>10296</v>
      </c>
      <c r="W102" s="1">
        <v>92</v>
      </c>
      <c r="X102" s="1" t="s">
        <v>2584</v>
      </c>
      <c r="Y102" s="1">
        <v>78</v>
      </c>
      <c r="Z102" s="1" t="s">
        <v>4561</v>
      </c>
      <c r="AA102" s="183">
        <f t="shared" si="30"/>
        <v>40.464950964705878</v>
      </c>
      <c r="AB102" s="183">
        <f t="shared" si="31"/>
        <v>92.038218271999995</v>
      </c>
      <c r="AC102" s="183">
        <f t="shared" si="32"/>
        <v>2.144202564705882</v>
      </c>
      <c r="AD102" s="183">
        <f t="shared" si="33"/>
        <v>2.2294972128000001</v>
      </c>
      <c r="AE102" s="183">
        <f t="shared" si="34"/>
        <v>1353</v>
      </c>
    </row>
    <row r="103" spans="1:31" ht="13.5" thickBot="1" x14ac:dyDescent="0.25">
      <c r="B103" s="133">
        <v>45</v>
      </c>
      <c r="C103" s="136" t="s">
        <v>6864</v>
      </c>
      <c r="D103" s="136" t="s">
        <v>2729</v>
      </c>
      <c r="E103" s="136"/>
      <c r="F103" s="133">
        <v>136900</v>
      </c>
      <c r="G103" s="136" t="s">
        <v>1948</v>
      </c>
      <c r="H103" s="133">
        <v>150</v>
      </c>
      <c r="I103" s="133">
        <v>1</v>
      </c>
      <c r="J103" s="133">
        <v>902</v>
      </c>
      <c r="K103" s="133">
        <v>33</v>
      </c>
      <c r="L103" s="133"/>
      <c r="M103" s="133" t="s">
        <v>1380</v>
      </c>
      <c r="N103" s="136"/>
      <c r="O103" s="133" t="s">
        <v>2614</v>
      </c>
      <c r="P103" s="133" t="s">
        <v>2277</v>
      </c>
      <c r="Q103" s="166">
        <v>42142</v>
      </c>
      <c r="R103" s="308">
        <v>1.57</v>
      </c>
      <c r="S103" s="1">
        <v>92</v>
      </c>
      <c r="T103" s="1" t="s">
        <v>4561</v>
      </c>
      <c r="U103" s="1">
        <v>78</v>
      </c>
      <c r="V103" s="1">
        <v>10296</v>
      </c>
      <c r="W103" s="1">
        <v>92</v>
      </c>
      <c r="X103" s="1" t="s">
        <v>2584</v>
      </c>
      <c r="Y103" s="1">
        <v>78</v>
      </c>
      <c r="Z103" s="1" t="s">
        <v>4561</v>
      </c>
      <c r="AA103" s="183">
        <f t="shared" si="30"/>
        <v>40.464950964705878</v>
      </c>
      <c r="AB103" s="183">
        <f t="shared" si="31"/>
        <v>92.038218271999995</v>
      </c>
      <c r="AC103" s="183">
        <f t="shared" si="32"/>
        <v>2.144202564705882</v>
      </c>
      <c r="AD103" s="183">
        <f t="shared" si="33"/>
        <v>2.2294972128000001</v>
      </c>
      <c r="AE103" s="183">
        <f t="shared" si="34"/>
        <v>1353</v>
      </c>
    </row>
    <row r="104" spans="1:31" x14ac:dyDescent="0.2">
      <c r="B104" s="133">
        <v>45</v>
      </c>
      <c r="C104" s="136" t="s">
        <v>6864</v>
      </c>
      <c r="D104" s="136" t="s">
        <v>1641</v>
      </c>
      <c r="E104" s="136"/>
      <c r="F104" s="133">
        <v>136900</v>
      </c>
      <c r="G104" s="136" t="s">
        <v>1948</v>
      </c>
      <c r="H104" s="133">
        <v>150</v>
      </c>
      <c r="I104" s="133">
        <v>1</v>
      </c>
      <c r="J104" s="133">
        <v>1186</v>
      </c>
      <c r="K104" s="133">
        <v>33</v>
      </c>
      <c r="L104" s="133"/>
      <c r="M104" s="133" t="s">
        <v>1380</v>
      </c>
      <c r="N104" s="136"/>
      <c r="O104" s="133" t="s">
        <v>2614</v>
      </c>
      <c r="P104" s="133" t="s">
        <v>4816</v>
      </c>
      <c r="Q104" s="166">
        <v>42158</v>
      </c>
      <c r="R104" s="1">
        <v>1.57</v>
      </c>
      <c r="S104" s="1">
        <v>92</v>
      </c>
      <c r="T104" s="1" t="s">
        <v>4561</v>
      </c>
      <c r="U104" s="1">
        <v>78</v>
      </c>
      <c r="V104" s="1">
        <v>10296</v>
      </c>
      <c r="W104" s="1">
        <v>92</v>
      </c>
      <c r="X104" s="1" t="s">
        <v>2584</v>
      </c>
      <c r="Y104" s="1">
        <v>78</v>
      </c>
      <c r="Z104" s="1" t="s">
        <v>4561</v>
      </c>
      <c r="AA104" s="183">
        <f>(K104*100*J104*I104)/17*16*R104/10000*S104/1000</f>
        <v>53.205578541176472</v>
      </c>
      <c r="AB104" s="183">
        <f>V104/36*35*J104*I104*1.108/10000*W104/1000</f>
        <v>121.016992096</v>
      </c>
      <c r="AC104" s="183">
        <f>(K104*100*J104*I104)/17*R104/10000*U104/1000</f>
        <v>2.8193173411764709</v>
      </c>
      <c r="AD104" s="183">
        <f>V104/36*J104*I104*1.108/10000*Y104/1000</f>
        <v>2.9314675103999996</v>
      </c>
      <c r="AE104" s="183">
        <f>J104*I104*G104/100</f>
        <v>1779</v>
      </c>
    </row>
    <row r="105" spans="1:31" ht="13.5" thickBot="1" x14ac:dyDescent="0.25">
      <c r="B105" s="450">
        <v>45</v>
      </c>
      <c r="C105" s="449" t="s">
        <v>6864</v>
      </c>
      <c r="D105" s="449" t="s">
        <v>1642</v>
      </c>
      <c r="E105" s="449"/>
      <c r="F105" s="450">
        <v>136900</v>
      </c>
      <c r="G105" s="449" t="s">
        <v>1948</v>
      </c>
      <c r="H105" s="450">
        <v>150</v>
      </c>
      <c r="I105" s="450">
        <v>1</v>
      </c>
      <c r="J105" s="450">
        <v>1186</v>
      </c>
      <c r="K105" s="450">
        <v>33</v>
      </c>
      <c r="L105" s="450"/>
      <c r="M105" s="450" t="s">
        <v>1380</v>
      </c>
      <c r="N105" s="449"/>
      <c r="O105" s="450" t="s">
        <v>2614</v>
      </c>
      <c r="P105" s="450" t="s">
        <v>4816</v>
      </c>
      <c r="Q105" s="452">
        <v>42158</v>
      </c>
      <c r="R105" s="308">
        <v>1.57</v>
      </c>
      <c r="S105" s="1">
        <v>92</v>
      </c>
      <c r="T105" s="1" t="s">
        <v>4561</v>
      </c>
      <c r="U105" s="1">
        <v>78</v>
      </c>
      <c r="V105" s="1">
        <v>10296</v>
      </c>
      <c r="W105" s="1">
        <v>92</v>
      </c>
      <c r="X105" s="1" t="s">
        <v>2584</v>
      </c>
      <c r="Y105" s="1">
        <v>78</v>
      </c>
      <c r="Z105" s="1" t="s">
        <v>4561</v>
      </c>
      <c r="AA105" s="183">
        <f>(K105*100*J105*I105)/17*16*R105/10000*S105/1000</f>
        <v>53.205578541176472</v>
      </c>
      <c r="AB105" s="183">
        <f>V105/36*35*J105*I105*1.108/10000*W105/1000</f>
        <v>121.016992096</v>
      </c>
      <c r="AC105" s="183">
        <f>(K105*100*J105*I105)/17*R105/10000*U105/1000</f>
        <v>2.8193173411764709</v>
      </c>
      <c r="AD105" s="183">
        <f>V105/36*J105*I105*1.108/10000*Y105/1000</f>
        <v>2.9314675103999996</v>
      </c>
      <c r="AE105" s="183">
        <f>J105*I105*G105/100</f>
        <v>1779</v>
      </c>
    </row>
    <row r="106" spans="1:31" x14ac:dyDescent="0.2">
      <c r="A106" s="7248" t="s">
        <v>1386</v>
      </c>
      <c r="B106" s="7246"/>
      <c r="C106" s="7246"/>
      <c r="D106" s="7246"/>
      <c r="E106" s="7246"/>
      <c r="F106" s="7246"/>
      <c r="G106" s="7246"/>
      <c r="H106" s="7246"/>
      <c r="I106" s="7246"/>
      <c r="J106" s="7246"/>
      <c r="K106" s="7246"/>
      <c r="L106" s="7246"/>
      <c r="M106" s="7246"/>
      <c r="N106" s="7246"/>
      <c r="O106" s="7246"/>
      <c r="P106" s="7246"/>
      <c r="Q106" s="7247"/>
      <c r="AA106" s="183"/>
      <c r="AB106" s="183"/>
      <c r="AE106" s="183"/>
    </row>
    <row r="107" spans="1:31" x14ac:dyDescent="0.2">
      <c r="B107" s="167">
        <v>45</v>
      </c>
      <c r="C107" s="168" t="s">
        <v>7218</v>
      </c>
      <c r="D107" s="168" t="s">
        <v>1651</v>
      </c>
      <c r="E107" s="168"/>
      <c r="F107" s="167">
        <v>136900</v>
      </c>
      <c r="G107" s="168" t="s">
        <v>1948</v>
      </c>
      <c r="H107" s="167"/>
      <c r="I107" s="167">
        <v>1</v>
      </c>
      <c r="J107" s="167">
        <v>57</v>
      </c>
      <c r="K107" s="167">
        <v>33</v>
      </c>
      <c r="L107" s="167"/>
      <c r="M107" s="167" t="s">
        <v>7098</v>
      </c>
      <c r="N107" s="168"/>
      <c r="O107" s="167" t="s">
        <v>2614</v>
      </c>
      <c r="P107" s="167" t="s">
        <v>4816</v>
      </c>
      <c r="Q107" s="169">
        <v>42230</v>
      </c>
      <c r="R107" s="1">
        <v>1.57</v>
      </c>
      <c r="S107" s="1">
        <v>92</v>
      </c>
      <c r="T107" s="1" t="s">
        <v>4561</v>
      </c>
      <c r="U107" s="1">
        <v>78</v>
      </c>
      <c r="V107" s="1">
        <v>10296</v>
      </c>
      <c r="W107" s="1">
        <v>92</v>
      </c>
      <c r="X107" s="1" t="s">
        <v>2584</v>
      </c>
      <c r="Y107" s="1">
        <v>78</v>
      </c>
      <c r="Z107" s="1" t="s">
        <v>4561</v>
      </c>
      <c r="AA107" s="183">
        <f t="shared" ref="AA107:AA114" si="35">(K107*100*J107*I107)/17*16*R107/10000*S107/1000</f>
        <v>2.5570977882352945</v>
      </c>
      <c r="AB107" s="183">
        <f t="shared" ref="AB107:AB114" si="36">V107/36*35*J107*I107*1.108/10000*W107/1000</f>
        <v>5.8161623520000001</v>
      </c>
      <c r="AC107" s="183">
        <f t="shared" ref="AC107:AC114" si="37">(K107*100*J107*I107)/17*R107/10000*U107/1000</f>
        <v>0.13549838823529414</v>
      </c>
      <c r="AD107" s="183">
        <f t="shared" ref="AD107:AD114" si="38">V107/36*J107*I107*1.108/10000*Y107/1000</f>
        <v>0.14088840480000001</v>
      </c>
      <c r="AE107" s="183">
        <f t="shared" ref="AE107:AE114" si="39">J107*I107*G107/100</f>
        <v>85.5</v>
      </c>
    </row>
    <row r="108" spans="1:31" x14ac:dyDescent="0.2">
      <c r="B108" s="133">
        <v>45</v>
      </c>
      <c r="C108" s="136" t="s">
        <v>7218</v>
      </c>
      <c r="D108" s="136" t="s">
        <v>1631</v>
      </c>
      <c r="E108" s="136"/>
      <c r="F108" s="133">
        <v>136900</v>
      </c>
      <c r="G108" s="136" t="s">
        <v>1948</v>
      </c>
      <c r="H108" s="133"/>
      <c r="I108" s="133">
        <v>1</v>
      </c>
      <c r="J108" s="133">
        <v>57</v>
      </c>
      <c r="K108" s="133">
        <v>33</v>
      </c>
      <c r="L108" s="133"/>
      <c r="M108" s="133" t="s">
        <v>7098</v>
      </c>
      <c r="N108" s="136"/>
      <c r="O108" s="133" t="s">
        <v>2614</v>
      </c>
      <c r="P108" s="133" t="s">
        <v>4816</v>
      </c>
      <c r="Q108" s="166">
        <v>42230</v>
      </c>
      <c r="R108" s="1">
        <v>1.57</v>
      </c>
      <c r="S108" s="1">
        <v>92</v>
      </c>
      <c r="T108" s="1" t="s">
        <v>4561</v>
      </c>
      <c r="U108" s="1">
        <v>78</v>
      </c>
      <c r="V108" s="1">
        <v>10296</v>
      </c>
      <c r="W108" s="1">
        <v>92</v>
      </c>
      <c r="X108" s="1" t="s">
        <v>2584</v>
      </c>
      <c r="Y108" s="1">
        <v>78</v>
      </c>
      <c r="Z108" s="1" t="s">
        <v>4561</v>
      </c>
      <c r="AA108" s="183">
        <f t="shared" si="35"/>
        <v>2.5570977882352945</v>
      </c>
      <c r="AB108" s="183">
        <f t="shared" si="36"/>
        <v>5.8161623520000001</v>
      </c>
      <c r="AC108" s="183">
        <f t="shared" si="37"/>
        <v>0.13549838823529414</v>
      </c>
      <c r="AD108" s="183">
        <f t="shared" si="38"/>
        <v>0.14088840480000001</v>
      </c>
      <c r="AE108" s="183">
        <f t="shared" si="39"/>
        <v>85.5</v>
      </c>
    </row>
    <row r="109" spans="1:31" x14ac:dyDescent="0.2">
      <c r="B109" s="133">
        <v>45</v>
      </c>
      <c r="C109" s="136" t="s">
        <v>7218</v>
      </c>
      <c r="D109" s="136" t="s">
        <v>1634</v>
      </c>
      <c r="E109" s="136"/>
      <c r="F109" s="133">
        <v>136900</v>
      </c>
      <c r="G109" s="136" t="s">
        <v>1948</v>
      </c>
      <c r="H109" s="133"/>
      <c r="I109" s="133">
        <v>1</v>
      </c>
      <c r="J109" s="133">
        <v>650</v>
      </c>
      <c r="K109" s="133">
        <v>33</v>
      </c>
      <c r="L109" s="133"/>
      <c r="M109" s="133" t="s">
        <v>7098</v>
      </c>
      <c r="N109" s="136"/>
      <c r="O109" s="133" t="s">
        <v>2614</v>
      </c>
      <c r="P109" s="166" t="s">
        <v>3366</v>
      </c>
      <c r="Q109" s="166">
        <v>42241</v>
      </c>
      <c r="R109" s="1">
        <v>1.57</v>
      </c>
      <c r="S109" s="1">
        <v>92</v>
      </c>
      <c r="T109" s="1" t="s">
        <v>4561</v>
      </c>
      <c r="U109" s="1">
        <v>78</v>
      </c>
      <c r="V109" s="1">
        <v>10296</v>
      </c>
      <c r="W109" s="1">
        <v>92</v>
      </c>
      <c r="X109" s="1" t="s">
        <v>2584</v>
      </c>
      <c r="Y109" s="1">
        <v>78</v>
      </c>
      <c r="Z109" s="1" t="s">
        <v>4561</v>
      </c>
      <c r="AA109" s="183">
        <f t="shared" si="35"/>
        <v>29.159887058823532</v>
      </c>
      <c r="AB109" s="183">
        <f t="shared" si="36"/>
        <v>66.324658400000018</v>
      </c>
      <c r="AC109" s="183">
        <f t="shared" si="37"/>
        <v>1.5451570588235295</v>
      </c>
      <c r="AD109" s="183">
        <f t="shared" si="38"/>
        <v>1.6066221600000001</v>
      </c>
      <c r="AE109" s="183">
        <f t="shared" si="39"/>
        <v>975</v>
      </c>
    </row>
    <row r="110" spans="1:31" ht="13.5" thickBot="1" x14ac:dyDescent="0.25">
      <c r="B110" s="133">
        <v>45</v>
      </c>
      <c r="C110" s="136" t="s">
        <v>7218</v>
      </c>
      <c r="D110" s="136" t="s">
        <v>1637</v>
      </c>
      <c r="E110" s="136"/>
      <c r="F110" s="133">
        <v>136900</v>
      </c>
      <c r="G110" s="136" t="s">
        <v>1948</v>
      </c>
      <c r="H110" s="133"/>
      <c r="I110" s="133">
        <v>1</v>
      </c>
      <c r="J110" s="133">
        <v>650</v>
      </c>
      <c r="K110" s="133">
        <v>33</v>
      </c>
      <c r="L110" s="133"/>
      <c r="M110" s="133" t="s">
        <v>7098</v>
      </c>
      <c r="N110" s="136"/>
      <c r="O110" s="133" t="s">
        <v>2614</v>
      </c>
      <c r="P110" s="166" t="s">
        <v>3366</v>
      </c>
      <c r="Q110" s="166">
        <v>42241</v>
      </c>
      <c r="R110" s="308">
        <v>1.57</v>
      </c>
      <c r="S110" s="1">
        <v>92</v>
      </c>
      <c r="T110" s="1" t="s">
        <v>4561</v>
      </c>
      <c r="U110" s="1">
        <v>78</v>
      </c>
      <c r="V110" s="1">
        <v>10296</v>
      </c>
      <c r="W110" s="1">
        <v>92</v>
      </c>
      <c r="X110" s="1" t="s">
        <v>2584</v>
      </c>
      <c r="Y110" s="1">
        <v>78</v>
      </c>
      <c r="Z110" s="1" t="s">
        <v>4561</v>
      </c>
      <c r="AA110" s="183">
        <f t="shared" si="35"/>
        <v>29.159887058823532</v>
      </c>
      <c r="AB110" s="183">
        <f t="shared" si="36"/>
        <v>66.324658400000018</v>
      </c>
      <c r="AC110" s="183">
        <f t="shared" si="37"/>
        <v>1.5451570588235295</v>
      </c>
      <c r="AD110" s="183">
        <f t="shared" si="38"/>
        <v>1.6066221600000001</v>
      </c>
      <c r="AE110" s="183">
        <f t="shared" si="39"/>
        <v>975</v>
      </c>
    </row>
    <row r="111" spans="1:31" x14ac:dyDescent="0.2">
      <c r="B111" s="133" t="s">
        <v>7272</v>
      </c>
      <c r="C111" s="136" t="s">
        <v>7218</v>
      </c>
      <c r="D111" s="136" t="s">
        <v>2726</v>
      </c>
      <c r="E111" s="136"/>
      <c r="F111" s="133">
        <v>136900</v>
      </c>
      <c r="G111" s="136" t="s">
        <v>1948</v>
      </c>
      <c r="H111" s="133"/>
      <c r="I111" s="133">
        <v>1</v>
      </c>
      <c r="J111" s="133">
        <v>903</v>
      </c>
      <c r="K111" s="133">
        <v>33</v>
      </c>
      <c r="L111" s="133"/>
      <c r="M111" s="133" t="s">
        <v>7098</v>
      </c>
      <c r="N111" s="136"/>
      <c r="O111" s="133" t="s">
        <v>2614</v>
      </c>
      <c r="P111" s="133" t="s">
        <v>663</v>
      </c>
      <c r="Q111" s="166">
        <v>42257</v>
      </c>
      <c r="R111" s="1">
        <v>1.57</v>
      </c>
      <c r="S111" s="1">
        <v>92</v>
      </c>
      <c r="T111" s="1" t="s">
        <v>4561</v>
      </c>
      <c r="U111" s="1">
        <v>78</v>
      </c>
      <c r="V111" s="1">
        <v>10296</v>
      </c>
      <c r="W111" s="1">
        <v>92</v>
      </c>
      <c r="X111" s="1" t="s">
        <v>2584</v>
      </c>
      <c r="Y111" s="1">
        <v>78</v>
      </c>
      <c r="Z111" s="1" t="s">
        <v>4561</v>
      </c>
      <c r="AA111" s="183">
        <f t="shared" si="35"/>
        <v>40.509812329411758</v>
      </c>
      <c r="AB111" s="183">
        <f t="shared" si="36"/>
        <v>92.140256208000011</v>
      </c>
      <c r="AC111" s="183">
        <f t="shared" si="37"/>
        <v>2.1465797294117648</v>
      </c>
      <c r="AD111" s="183">
        <f t="shared" si="38"/>
        <v>2.2319689392000002</v>
      </c>
      <c r="AE111" s="183">
        <f t="shared" si="39"/>
        <v>1354.5</v>
      </c>
    </row>
    <row r="112" spans="1:31" x14ac:dyDescent="0.2">
      <c r="B112" s="133" t="s">
        <v>7272</v>
      </c>
      <c r="C112" s="136" t="s">
        <v>7218</v>
      </c>
      <c r="D112" s="136" t="s">
        <v>2729</v>
      </c>
      <c r="E112" s="136"/>
      <c r="F112" s="133">
        <v>136900</v>
      </c>
      <c r="G112" s="136" t="s">
        <v>1948</v>
      </c>
      <c r="H112" s="133"/>
      <c r="I112" s="133">
        <v>1</v>
      </c>
      <c r="J112" s="133">
        <v>903</v>
      </c>
      <c r="K112" s="133">
        <v>33</v>
      </c>
      <c r="L112" s="133"/>
      <c r="M112" s="133" t="s">
        <v>7098</v>
      </c>
      <c r="N112" s="136"/>
      <c r="O112" s="133" t="s">
        <v>2614</v>
      </c>
      <c r="P112" s="133" t="s">
        <v>663</v>
      </c>
      <c r="Q112" s="166">
        <v>42257</v>
      </c>
      <c r="R112" s="1">
        <v>1.57</v>
      </c>
      <c r="S112" s="1">
        <v>92</v>
      </c>
      <c r="T112" s="1" t="s">
        <v>4561</v>
      </c>
      <c r="U112" s="1">
        <v>78</v>
      </c>
      <c r="V112" s="1">
        <v>10296</v>
      </c>
      <c r="W112" s="1">
        <v>92</v>
      </c>
      <c r="X112" s="1" t="s">
        <v>2584</v>
      </c>
      <c r="Y112" s="1">
        <v>78</v>
      </c>
      <c r="Z112" s="1" t="s">
        <v>4561</v>
      </c>
      <c r="AA112" s="183">
        <f t="shared" si="35"/>
        <v>40.509812329411758</v>
      </c>
      <c r="AB112" s="183">
        <f t="shared" si="36"/>
        <v>92.140256208000011</v>
      </c>
      <c r="AC112" s="183">
        <f t="shared" si="37"/>
        <v>2.1465797294117648</v>
      </c>
      <c r="AD112" s="183">
        <f t="shared" si="38"/>
        <v>2.2319689392000002</v>
      </c>
      <c r="AE112" s="183">
        <f t="shared" si="39"/>
        <v>1354.5</v>
      </c>
    </row>
    <row r="113" spans="1:31" x14ac:dyDescent="0.2">
      <c r="B113" s="133" t="s">
        <v>7272</v>
      </c>
      <c r="C113" s="136" t="s">
        <v>7218</v>
      </c>
      <c r="D113" s="136" t="s">
        <v>1641</v>
      </c>
      <c r="E113" s="136"/>
      <c r="F113" s="133">
        <v>136900</v>
      </c>
      <c r="G113" s="136" t="s">
        <v>1948</v>
      </c>
      <c r="H113" s="133"/>
      <c r="I113" s="133">
        <v>1</v>
      </c>
      <c r="J113" s="133">
        <v>903</v>
      </c>
      <c r="K113" s="133">
        <v>33</v>
      </c>
      <c r="L113" s="133"/>
      <c r="M113" s="133" t="s">
        <v>7098</v>
      </c>
      <c r="N113" s="136"/>
      <c r="O113" s="133" t="s">
        <v>2614</v>
      </c>
      <c r="P113" s="133" t="s">
        <v>663</v>
      </c>
      <c r="Q113" s="166">
        <v>42275</v>
      </c>
      <c r="R113" s="1">
        <v>1.57</v>
      </c>
      <c r="S113" s="1">
        <v>92</v>
      </c>
      <c r="T113" s="1" t="s">
        <v>4561</v>
      </c>
      <c r="U113" s="1">
        <v>78</v>
      </c>
      <c r="V113" s="1">
        <v>10296</v>
      </c>
      <c r="W113" s="1">
        <v>92</v>
      </c>
      <c r="X113" s="1" t="s">
        <v>2584</v>
      </c>
      <c r="Y113" s="1">
        <v>78</v>
      </c>
      <c r="Z113" s="1" t="s">
        <v>4561</v>
      </c>
      <c r="AA113" s="183">
        <f t="shared" si="35"/>
        <v>40.509812329411758</v>
      </c>
      <c r="AB113" s="183">
        <f t="shared" si="36"/>
        <v>92.140256208000011</v>
      </c>
      <c r="AC113" s="183">
        <f t="shared" si="37"/>
        <v>2.1465797294117648</v>
      </c>
      <c r="AD113" s="183">
        <f t="shared" si="38"/>
        <v>2.2319689392000002</v>
      </c>
      <c r="AE113" s="183">
        <f t="shared" si="39"/>
        <v>1354.5</v>
      </c>
    </row>
    <row r="114" spans="1:31" ht="13.5" thickBot="1" x14ac:dyDescent="0.25">
      <c r="B114" s="133" t="s">
        <v>7272</v>
      </c>
      <c r="C114" s="136" t="s">
        <v>7218</v>
      </c>
      <c r="D114" s="136" t="s">
        <v>1642</v>
      </c>
      <c r="E114" s="136"/>
      <c r="F114" s="133">
        <v>136900</v>
      </c>
      <c r="G114" s="136" t="s">
        <v>1948</v>
      </c>
      <c r="H114" s="133"/>
      <c r="I114" s="133">
        <v>1</v>
      </c>
      <c r="J114" s="133">
        <v>903</v>
      </c>
      <c r="K114" s="133">
        <v>33</v>
      </c>
      <c r="L114" s="133"/>
      <c r="M114" s="133" t="s">
        <v>7098</v>
      </c>
      <c r="N114" s="136"/>
      <c r="O114" s="133" t="s">
        <v>2614</v>
      </c>
      <c r="P114" s="133" t="s">
        <v>663</v>
      </c>
      <c r="Q114" s="166">
        <v>42275</v>
      </c>
      <c r="R114" s="308">
        <v>1.57</v>
      </c>
      <c r="S114" s="1">
        <v>92</v>
      </c>
      <c r="T114" s="1" t="s">
        <v>4561</v>
      </c>
      <c r="U114" s="1">
        <v>78</v>
      </c>
      <c r="V114" s="1">
        <v>10296</v>
      </c>
      <c r="W114" s="1">
        <v>92</v>
      </c>
      <c r="X114" s="1" t="s">
        <v>2584</v>
      </c>
      <c r="Y114" s="1">
        <v>78</v>
      </c>
      <c r="Z114" s="1" t="s">
        <v>4561</v>
      </c>
      <c r="AA114" s="183">
        <f t="shared" si="35"/>
        <v>40.509812329411758</v>
      </c>
      <c r="AB114" s="183">
        <f t="shared" si="36"/>
        <v>92.140256208000011</v>
      </c>
      <c r="AC114" s="183">
        <f t="shared" si="37"/>
        <v>2.1465797294117648</v>
      </c>
      <c r="AD114" s="183">
        <f t="shared" si="38"/>
        <v>2.2319689392000002</v>
      </c>
      <c r="AE114" s="183">
        <f t="shared" si="39"/>
        <v>1354.5</v>
      </c>
    </row>
    <row r="115" spans="1:31" x14ac:dyDescent="0.2">
      <c r="B115" s="133" t="s">
        <v>7272</v>
      </c>
      <c r="C115" s="136" t="s">
        <v>7218</v>
      </c>
      <c r="D115" s="136" t="s">
        <v>3704</v>
      </c>
      <c r="E115" s="136"/>
      <c r="F115" s="133">
        <v>136900</v>
      </c>
      <c r="G115" s="136" t="s">
        <v>1948</v>
      </c>
      <c r="H115" s="133"/>
      <c r="I115" s="133">
        <v>1</v>
      </c>
      <c r="J115" s="133">
        <v>902</v>
      </c>
      <c r="K115" s="133">
        <v>33</v>
      </c>
      <c r="L115" s="133"/>
      <c r="M115" s="133" t="s">
        <v>7098</v>
      </c>
      <c r="N115" s="136"/>
      <c r="O115" s="133" t="s">
        <v>2614</v>
      </c>
      <c r="P115" s="133" t="s">
        <v>4816</v>
      </c>
      <c r="Q115" s="166">
        <v>42290</v>
      </c>
      <c r="R115" s="1">
        <v>1.57</v>
      </c>
      <c r="S115" s="1">
        <v>92</v>
      </c>
      <c r="T115" s="1" t="s">
        <v>4561</v>
      </c>
      <c r="U115" s="1">
        <v>78</v>
      </c>
      <c r="V115" s="1">
        <v>10296</v>
      </c>
      <c r="W115" s="1">
        <v>92</v>
      </c>
      <c r="X115" s="1" t="s">
        <v>2584</v>
      </c>
      <c r="Y115" s="1">
        <v>78</v>
      </c>
      <c r="Z115" s="1" t="s">
        <v>4561</v>
      </c>
      <c r="AA115" s="183">
        <f t="shared" ref="AA115:AA120" si="40">(K115*100*J115*I115)/17*16*R115/10000*S115/1000</f>
        <v>40.464950964705878</v>
      </c>
      <c r="AB115" s="183">
        <f t="shared" ref="AB115:AB120" si="41">V115/36*35*J115*I115*1.108/10000*W115/1000</f>
        <v>92.038218271999995</v>
      </c>
      <c r="AC115" s="183">
        <f t="shared" ref="AC115:AC120" si="42">(K115*100*J115*I115)/17*R115/10000*U115/1000</f>
        <v>2.144202564705882</v>
      </c>
      <c r="AD115" s="183">
        <f t="shared" ref="AD115:AD120" si="43">V115/36*J115*I115*1.108/10000*Y115/1000</f>
        <v>2.2294972128000001</v>
      </c>
      <c r="AE115" s="183">
        <f t="shared" ref="AE115:AE120" si="44">J115*I115*G115/100</f>
        <v>1353</v>
      </c>
    </row>
    <row r="116" spans="1:31" x14ac:dyDescent="0.2">
      <c r="B116" s="133" t="s">
        <v>7272</v>
      </c>
      <c r="C116" s="136" t="s">
        <v>7218</v>
      </c>
      <c r="D116" s="136" t="s">
        <v>3707</v>
      </c>
      <c r="E116" s="136"/>
      <c r="F116" s="133">
        <v>136900</v>
      </c>
      <c r="G116" s="136" t="s">
        <v>1948</v>
      </c>
      <c r="H116" s="133"/>
      <c r="I116" s="133">
        <v>1</v>
      </c>
      <c r="J116" s="133">
        <v>902</v>
      </c>
      <c r="K116" s="133">
        <v>33</v>
      </c>
      <c r="L116" s="133"/>
      <c r="M116" s="133" t="s">
        <v>7098</v>
      </c>
      <c r="N116" s="136"/>
      <c r="O116" s="133" t="s">
        <v>2614</v>
      </c>
      <c r="P116" s="133" t="s">
        <v>4816</v>
      </c>
      <c r="Q116" s="166">
        <v>42290</v>
      </c>
      <c r="R116" s="1">
        <v>1.57</v>
      </c>
      <c r="S116" s="1">
        <v>92</v>
      </c>
      <c r="T116" s="1" t="s">
        <v>4561</v>
      </c>
      <c r="U116" s="1">
        <v>78</v>
      </c>
      <c r="V116" s="1">
        <v>10296</v>
      </c>
      <c r="W116" s="1">
        <v>92</v>
      </c>
      <c r="X116" s="1" t="s">
        <v>2584</v>
      </c>
      <c r="Y116" s="1">
        <v>78</v>
      </c>
      <c r="Z116" s="1" t="s">
        <v>4561</v>
      </c>
      <c r="AA116" s="183">
        <f t="shared" si="40"/>
        <v>40.464950964705878</v>
      </c>
      <c r="AB116" s="183">
        <f t="shared" si="41"/>
        <v>92.038218271999995</v>
      </c>
      <c r="AC116" s="183">
        <f t="shared" si="42"/>
        <v>2.144202564705882</v>
      </c>
      <c r="AD116" s="183">
        <f t="shared" si="43"/>
        <v>2.2294972128000001</v>
      </c>
      <c r="AE116" s="183">
        <f t="shared" si="44"/>
        <v>1353</v>
      </c>
    </row>
    <row r="117" spans="1:31" x14ac:dyDescent="0.2">
      <c r="B117" s="133" t="s">
        <v>7272</v>
      </c>
      <c r="C117" s="136" t="s">
        <v>7218</v>
      </c>
      <c r="D117" s="136" t="s">
        <v>1645</v>
      </c>
      <c r="E117" s="136"/>
      <c r="F117" s="133">
        <v>136900</v>
      </c>
      <c r="G117" s="136" t="s">
        <v>1948</v>
      </c>
      <c r="H117" s="133"/>
      <c r="I117" s="133">
        <v>1</v>
      </c>
      <c r="J117" s="133">
        <v>902</v>
      </c>
      <c r="K117" s="133">
        <v>33</v>
      </c>
      <c r="L117" s="133"/>
      <c r="M117" s="133" t="s">
        <v>7098</v>
      </c>
      <c r="N117" s="136"/>
      <c r="O117" s="133" t="s">
        <v>2614</v>
      </c>
      <c r="P117" s="133" t="s">
        <v>4816</v>
      </c>
      <c r="Q117" s="166">
        <v>42307</v>
      </c>
      <c r="R117" s="1">
        <v>1.57</v>
      </c>
      <c r="S117" s="1">
        <v>92</v>
      </c>
      <c r="T117" s="1" t="s">
        <v>4561</v>
      </c>
      <c r="U117" s="1">
        <v>78</v>
      </c>
      <c r="V117" s="1">
        <v>10296</v>
      </c>
      <c r="W117" s="1">
        <v>92</v>
      </c>
      <c r="X117" s="1" t="s">
        <v>2584</v>
      </c>
      <c r="Y117" s="1">
        <v>78</v>
      </c>
      <c r="Z117" s="1" t="s">
        <v>4561</v>
      </c>
      <c r="AA117" s="183">
        <f t="shared" si="40"/>
        <v>40.464950964705878</v>
      </c>
      <c r="AB117" s="183">
        <f t="shared" si="41"/>
        <v>92.038218271999995</v>
      </c>
      <c r="AC117" s="183">
        <f t="shared" si="42"/>
        <v>2.144202564705882</v>
      </c>
      <c r="AD117" s="183">
        <f t="shared" si="43"/>
        <v>2.2294972128000001</v>
      </c>
      <c r="AE117" s="183">
        <f t="shared" si="44"/>
        <v>1353</v>
      </c>
    </row>
    <row r="118" spans="1:31" ht="13.5" thickBot="1" x14ac:dyDescent="0.25">
      <c r="B118" s="133" t="s">
        <v>7272</v>
      </c>
      <c r="C118" s="136" t="s">
        <v>7218</v>
      </c>
      <c r="D118" s="136" t="s">
        <v>1650</v>
      </c>
      <c r="E118" s="136"/>
      <c r="F118" s="133">
        <v>136900</v>
      </c>
      <c r="G118" s="136" t="s">
        <v>1948</v>
      </c>
      <c r="H118" s="133"/>
      <c r="I118" s="133">
        <v>1</v>
      </c>
      <c r="J118" s="133">
        <v>902</v>
      </c>
      <c r="K118" s="133">
        <v>33</v>
      </c>
      <c r="L118" s="133"/>
      <c r="M118" s="133" t="s">
        <v>7098</v>
      </c>
      <c r="N118" s="136"/>
      <c r="O118" s="133" t="s">
        <v>2614</v>
      </c>
      <c r="P118" s="133" t="s">
        <v>4816</v>
      </c>
      <c r="Q118" s="166">
        <v>42307</v>
      </c>
      <c r="R118" s="308">
        <v>1.57</v>
      </c>
      <c r="S118" s="1">
        <v>92</v>
      </c>
      <c r="T118" s="1" t="s">
        <v>4561</v>
      </c>
      <c r="U118" s="1">
        <v>78</v>
      </c>
      <c r="V118" s="1">
        <v>10296</v>
      </c>
      <c r="W118" s="1">
        <v>92</v>
      </c>
      <c r="X118" s="1" t="s">
        <v>2584</v>
      </c>
      <c r="Y118" s="1">
        <v>78</v>
      </c>
      <c r="Z118" s="1" t="s">
        <v>4561</v>
      </c>
      <c r="AA118" s="183">
        <f t="shared" si="40"/>
        <v>40.464950964705878</v>
      </c>
      <c r="AB118" s="183">
        <f t="shared" si="41"/>
        <v>92.038218271999995</v>
      </c>
      <c r="AC118" s="183">
        <f t="shared" si="42"/>
        <v>2.144202564705882</v>
      </c>
      <c r="AD118" s="183">
        <f t="shared" si="43"/>
        <v>2.2294972128000001</v>
      </c>
      <c r="AE118" s="183">
        <f t="shared" si="44"/>
        <v>1353</v>
      </c>
    </row>
    <row r="119" spans="1:31" x14ac:dyDescent="0.2">
      <c r="B119" s="133" t="s">
        <v>7272</v>
      </c>
      <c r="C119" s="136" t="s">
        <v>7218</v>
      </c>
      <c r="D119" s="136" t="s">
        <v>2447</v>
      </c>
      <c r="E119" s="136"/>
      <c r="F119" s="133">
        <v>136900</v>
      </c>
      <c r="G119" s="136" t="s">
        <v>1948</v>
      </c>
      <c r="H119" s="133"/>
      <c r="I119" s="133">
        <v>1</v>
      </c>
      <c r="J119" s="133">
        <v>676</v>
      </c>
      <c r="K119" s="133">
        <v>33</v>
      </c>
      <c r="L119" s="133"/>
      <c r="M119" s="133" t="s">
        <v>7098</v>
      </c>
      <c r="N119" s="136"/>
      <c r="O119" s="133" t="s">
        <v>2614</v>
      </c>
      <c r="P119" s="133" t="s">
        <v>4816</v>
      </c>
      <c r="Q119" s="166">
        <v>42320</v>
      </c>
      <c r="R119" s="1">
        <v>1.57</v>
      </c>
      <c r="S119" s="1">
        <v>92</v>
      </c>
      <c r="T119" s="1" t="s">
        <v>4561</v>
      </c>
      <c r="U119" s="1">
        <v>78</v>
      </c>
      <c r="V119" s="1">
        <v>10296</v>
      </c>
      <c r="W119" s="1">
        <v>92</v>
      </c>
      <c r="X119" s="1" t="s">
        <v>2584</v>
      </c>
      <c r="Y119" s="1">
        <v>78</v>
      </c>
      <c r="Z119" s="1" t="s">
        <v>4561</v>
      </c>
      <c r="AA119" s="183">
        <f t="shared" si="40"/>
        <v>30.326282541176464</v>
      </c>
      <c r="AB119" s="183">
        <f t="shared" si="41"/>
        <v>68.977644736000016</v>
      </c>
      <c r="AC119" s="183">
        <f t="shared" si="42"/>
        <v>1.6069633411764703</v>
      </c>
      <c r="AD119" s="183">
        <f t="shared" si="43"/>
        <v>1.6708870464000003</v>
      </c>
      <c r="AE119" s="183">
        <f t="shared" si="44"/>
        <v>1014</v>
      </c>
    </row>
    <row r="120" spans="1:31" ht="13.5" thickBot="1" x14ac:dyDescent="0.25">
      <c r="B120" s="133" t="s">
        <v>7272</v>
      </c>
      <c r="C120" s="136" t="s">
        <v>7218</v>
      </c>
      <c r="D120" s="136" t="s">
        <v>2449</v>
      </c>
      <c r="E120" s="136"/>
      <c r="F120" s="133">
        <v>136900</v>
      </c>
      <c r="G120" s="136" t="s">
        <v>1948</v>
      </c>
      <c r="H120" s="133"/>
      <c r="I120" s="133">
        <v>1</v>
      </c>
      <c r="J120" s="133">
        <v>676</v>
      </c>
      <c r="K120" s="133">
        <v>33</v>
      </c>
      <c r="L120" s="133"/>
      <c r="M120" s="133" t="s">
        <v>7098</v>
      </c>
      <c r="N120" s="136"/>
      <c r="O120" s="133" t="s">
        <v>2614</v>
      </c>
      <c r="P120" s="133" t="s">
        <v>4816</v>
      </c>
      <c r="Q120" s="166">
        <v>42320</v>
      </c>
      <c r="R120" s="308">
        <v>1.57</v>
      </c>
      <c r="S120" s="1">
        <v>92</v>
      </c>
      <c r="T120" s="1" t="s">
        <v>4561</v>
      </c>
      <c r="U120" s="1">
        <v>78</v>
      </c>
      <c r="V120" s="1">
        <v>10296</v>
      </c>
      <c r="W120" s="1">
        <v>92</v>
      </c>
      <c r="X120" s="1" t="s">
        <v>2584</v>
      </c>
      <c r="Y120" s="1">
        <v>78</v>
      </c>
      <c r="Z120" s="1" t="s">
        <v>4561</v>
      </c>
      <c r="AA120" s="183">
        <f t="shared" si="40"/>
        <v>30.326282541176464</v>
      </c>
      <c r="AB120" s="183">
        <f t="shared" si="41"/>
        <v>68.977644736000016</v>
      </c>
      <c r="AC120" s="183">
        <f t="shared" si="42"/>
        <v>1.6069633411764703</v>
      </c>
      <c r="AD120" s="183">
        <f t="shared" si="43"/>
        <v>1.6708870464000003</v>
      </c>
      <c r="AE120" s="183">
        <f t="shared" si="44"/>
        <v>1014</v>
      </c>
    </row>
    <row r="121" spans="1:31" x14ac:dyDescent="0.2">
      <c r="A121" s="7248" t="s">
        <v>1386</v>
      </c>
      <c r="B121" s="7246"/>
      <c r="C121" s="7246"/>
      <c r="D121" s="7246"/>
      <c r="E121" s="7246"/>
      <c r="F121" s="7246"/>
      <c r="G121" s="7246"/>
      <c r="H121" s="7246"/>
      <c r="I121" s="7246"/>
      <c r="J121" s="7246"/>
      <c r="K121" s="7246"/>
      <c r="L121" s="7246"/>
      <c r="M121" s="7246"/>
      <c r="N121" s="7246"/>
      <c r="O121" s="7246"/>
      <c r="P121" s="7246"/>
      <c r="Q121" s="7247"/>
      <c r="AA121" s="183"/>
      <c r="AB121" s="183"/>
      <c r="AE121" s="183"/>
    </row>
    <row r="122" spans="1:31" x14ac:dyDescent="0.2">
      <c r="B122" s="133" t="s">
        <v>7272</v>
      </c>
      <c r="C122" s="136" t="s">
        <v>7510</v>
      </c>
      <c r="D122" s="136" t="s">
        <v>1651</v>
      </c>
      <c r="E122" s="136"/>
      <c r="F122" s="133">
        <v>136900</v>
      </c>
      <c r="G122" s="136" t="s">
        <v>1948</v>
      </c>
      <c r="H122" s="133"/>
      <c r="I122" s="133">
        <v>1</v>
      </c>
      <c r="J122" s="133">
        <v>902</v>
      </c>
      <c r="K122" s="133">
        <v>33</v>
      </c>
      <c r="L122" s="133"/>
      <c r="M122" s="133" t="s">
        <v>7098</v>
      </c>
      <c r="N122" s="136"/>
      <c r="O122" s="133" t="s">
        <v>2614</v>
      </c>
      <c r="P122" s="133" t="s">
        <v>4816</v>
      </c>
      <c r="Q122" s="166">
        <v>42339</v>
      </c>
      <c r="R122" s="1">
        <v>1.57</v>
      </c>
      <c r="S122" s="1">
        <v>92</v>
      </c>
      <c r="T122" s="1" t="s">
        <v>4561</v>
      </c>
      <c r="U122" s="1">
        <v>78</v>
      </c>
      <c r="V122" s="1">
        <v>10296</v>
      </c>
      <c r="W122" s="1">
        <v>92</v>
      </c>
      <c r="X122" s="1" t="s">
        <v>2584</v>
      </c>
      <c r="Y122" s="1">
        <v>78</v>
      </c>
      <c r="Z122" s="1" t="s">
        <v>4561</v>
      </c>
      <c r="AA122" s="183">
        <f t="shared" ref="AA122:AA129" si="45">(K122*100*J122*I122)/17*16*R122/10000*S122/1000</f>
        <v>40.464950964705878</v>
      </c>
      <c r="AB122" s="183">
        <f t="shared" ref="AB122:AB129" si="46">V122/36*35*J122*I122*1.108/10000*W122/1000</f>
        <v>92.038218271999995</v>
      </c>
      <c r="AC122" s="183">
        <f t="shared" ref="AC122:AC129" si="47">(K122*100*J122*I122)/17*R122/10000*U122/1000</f>
        <v>2.144202564705882</v>
      </c>
      <c r="AD122" s="183">
        <f t="shared" ref="AD122:AD129" si="48">V122/36*J122*I122*1.108/10000*Y122/1000</f>
        <v>2.2294972128000001</v>
      </c>
      <c r="AE122" s="183">
        <f t="shared" ref="AE122:AE129" si="49">J122*I122*G122/100</f>
        <v>1353</v>
      </c>
    </row>
    <row r="123" spans="1:31" x14ac:dyDescent="0.2">
      <c r="B123" s="133" t="s">
        <v>7272</v>
      </c>
      <c r="C123" s="136" t="s">
        <v>7510</v>
      </c>
      <c r="D123" s="136" t="s">
        <v>1631</v>
      </c>
      <c r="E123" s="136"/>
      <c r="F123" s="133">
        <v>136900</v>
      </c>
      <c r="G123" s="136" t="s">
        <v>1948</v>
      </c>
      <c r="H123" s="133"/>
      <c r="I123" s="133">
        <v>1</v>
      </c>
      <c r="J123" s="133">
        <v>902</v>
      </c>
      <c r="K123" s="133">
        <v>33</v>
      </c>
      <c r="L123" s="133"/>
      <c r="M123" s="133" t="s">
        <v>7098</v>
      </c>
      <c r="N123" s="136"/>
      <c r="O123" s="133" t="s">
        <v>2614</v>
      </c>
      <c r="P123" s="133" t="s">
        <v>4816</v>
      </c>
      <c r="Q123" s="166">
        <v>42339</v>
      </c>
      <c r="R123" s="1">
        <v>1.57</v>
      </c>
      <c r="S123" s="1">
        <v>92</v>
      </c>
      <c r="T123" s="1" t="s">
        <v>4561</v>
      </c>
      <c r="U123" s="1">
        <v>78</v>
      </c>
      <c r="V123" s="1">
        <v>10296</v>
      </c>
      <c r="W123" s="1">
        <v>92</v>
      </c>
      <c r="X123" s="1" t="s">
        <v>2584</v>
      </c>
      <c r="Y123" s="1">
        <v>78</v>
      </c>
      <c r="Z123" s="1" t="s">
        <v>4561</v>
      </c>
      <c r="AA123" s="183">
        <f t="shared" si="45"/>
        <v>40.464950964705878</v>
      </c>
      <c r="AB123" s="183">
        <f t="shared" si="46"/>
        <v>92.038218271999995</v>
      </c>
      <c r="AC123" s="183">
        <f t="shared" si="47"/>
        <v>2.144202564705882</v>
      </c>
      <c r="AD123" s="183">
        <f t="shared" si="48"/>
        <v>2.2294972128000001</v>
      </c>
      <c r="AE123" s="183">
        <f t="shared" si="49"/>
        <v>1353</v>
      </c>
    </row>
    <row r="124" spans="1:31" x14ac:dyDescent="0.2">
      <c r="B124" s="133" t="s">
        <v>7272</v>
      </c>
      <c r="C124" s="136" t="s">
        <v>7510</v>
      </c>
      <c r="D124" s="136" t="s">
        <v>1634</v>
      </c>
      <c r="E124" s="136"/>
      <c r="F124" s="133">
        <v>136900</v>
      </c>
      <c r="G124" s="136" t="s">
        <v>1948</v>
      </c>
      <c r="H124" s="133"/>
      <c r="I124" s="133">
        <v>1</v>
      </c>
      <c r="J124" s="133">
        <v>902</v>
      </c>
      <c r="K124" s="133">
        <v>33</v>
      </c>
      <c r="L124" s="133"/>
      <c r="M124" s="133" t="s">
        <v>7098</v>
      </c>
      <c r="N124" s="136"/>
      <c r="O124" s="133" t="s">
        <v>2614</v>
      </c>
      <c r="P124" s="133" t="s">
        <v>4816</v>
      </c>
      <c r="Q124" s="166">
        <v>42354</v>
      </c>
      <c r="R124" s="1">
        <v>1.57</v>
      </c>
      <c r="S124" s="1">
        <v>92</v>
      </c>
      <c r="T124" s="1" t="s">
        <v>4561</v>
      </c>
      <c r="U124" s="1">
        <v>78</v>
      </c>
      <c r="V124" s="1">
        <v>10296</v>
      </c>
      <c r="W124" s="1">
        <v>92</v>
      </c>
      <c r="X124" s="1" t="s">
        <v>2584</v>
      </c>
      <c r="Y124" s="1">
        <v>78</v>
      </c>
      <c r="Z124" s="1" t="s">
        <v>4561</v>
      </c>
      <c r="AA124" s="183">
        <f t="shared" si="45"/>
        <v>40.464950964705878</v>
      </c>
      <c r="AB124" s="183">
        <f t="shared" si="46"/>
        <v>92.038218271999995</v>
      </c>
      <c r="AC124" s="183">
        <f t="shared" si="47"/>
        <v>2.144202564705882</v>
      </c>
      <c r="AD124" s="183">
        <f t="shared" si="48"/>
        <v>2.2294972128000001</v>
      </c>
      <c r="AE124" s="183">
        <f t="shared" si="49"/>
        <v>1353</v>
      </c>
    </row>
    <row r="125" spans="1:31" ht="13.5" thickBot="1" x14ac:dyDescent="0.25">
      <c r="B125" s="133" t="s">
        <v>7272</v>
      </c>
      <c r="C125" s="136" t="s">
        <v>7510</v>
      </c>
      <c r="D125" s="136" t="s">
        <v>1637</v>
      </c>
      <c r="E125" s="136"/>
      <c r="F125" s="133">
        <v>136900</v>
      </c>
      <c r="G125" s="136" t="s">
        <v>1948</v>
      </c>
      <c r="H125" s="133"/>
      <c r="I125" s="133">
        <v>1</v>
      </c>
      <c r="J125" s="133">
        <v>902</v>
      </c>
      <c r="K125" s="133">
        <v>33</v>
      </c>
      <c r="L125" s="133"/>
      <c r="M125" s="133" t="s">
        <v>7098</v>
      </c>
      <c r="N125" s="136"/>
      <c r="O125" s="133" t="s">
        <v>2614</v>
      </c>
      <c r="P125" s="133" t="s">
        <v>4816</v>
      </c>
      <c r="Q125" s="166">
        <v>42354</v>
      </c>
      <c r="R125" s="308">
        <v>1.57</v>
      </c>
      <c r="S125" s="1">
        <v>92</v>
      </c>
      <c r="T125" s="1" t="s">
        <v>4561</v>
      </c>
      <c r="U125" s="1">
        <v>78</v>
      </c>
      <c r="V125" s="1">
        <v>10296</v>
      </c>
      <c r="W125" s="1">
        <v>92</v>
      </c>
      <c r="X125" s="1" t="s">
        <v>2584</v>
      </c>
      <c r="Y125" s="1">
        <v>78</v>
      </c>
      <c r="Z125" s="1" t="s">
        <v>4561</v>
      </c>
      <c r="AA125" s="183">
        <f t="shared" si="45"/>
        <v>40.464950964705878</v>
      </c>
      <c r="AB125" s="183">
        <f t="shared" si="46"/>
        <v>92.038218271999995</v>
      </c>
      <c r="AC125" s="183">
        <f t="shared" si="47"/>
        <v>2.144202564705882</v>
      </c>
      <c r="AD125" s="183">
        <f t="shared" si="48"/>
        <v>2.2294972128000001</v>
      </c>
      <c r="AE125" s="183">
        <f t="shared" si="49"/>
        <v>1353</v>
      </c>
    </row>
    <row r="126" spans="1:31" x14ac:dyDescent="0.2">
      <c r="B126" s="133" t="s">
        <v>7272</v>
      </c>
      <c r="C126" s="136" t="s">
        <v>7510</v>
      </c>
      <c r="D126" s="136" t="s">
        <v>2726</v>
      </c>
      <c r="E126" s="136"/>
      <c r="F126" s="133">
        <v>136900</v>
      </c>
      <c r="G126" s="136" t="s">
        <v>1948</v>
      </c>
      <c r="H126" s="133"/>
      <c r="I126" s="133">
        <v>1</v>
      </c>
      <c r="J126" s="133">
        <v>903</v>
      </c>
      <c r="K126" s="133">
        <v>33</v>
      </c>
      <c r="L126" s="133"/>
      <c r="M126" s="133" t="s">
        <v>7098</v>
      </c>
      <c r="N126" s="136"/>
      <c r="O126" s="133" t="s">
        <v>2614</v>
      </c>
      <c r="P126" s="133" t="s">
        <v>2277</v>
      </c>
      <c r="Q126" s="166">
        <v>42384</v>
      </c>
      <c r="R126" s="1">
        <v>1.57</v>
      </c>
      <c r="S126" s="1">
        <v>92</v>
      </c>
      <c r="T126" s="1" t="s">
        <v>4561</v>
      </c>
      <c r="U126" s="1">
        <v>78</v>
      </c>
      <c r="V126" s="1">
        <v>10296</v>
      </c>
      <c r="W126" s="1">
        <v>92</v>
      </c>
      <c r="X126" s="1" t="s">
        <v>2584</v>
      </c>
      <c r="Y126" s="1">
        <v>78</v>
      </c>
      <c r="Z126" s="1" t="s">
        <v>4561</v>
      </c>
      <c r="AA126" s="183">
        <f t="shared" si="45"/>
        <v>40.509812329411758</v>
      </c>
      <c r="AB126" s="183">
        <f t="shared" si="46"/>
        <v>92.140256208000011</v>
      </c>
      <c r="AC126" s="183">
        <f t="shared" si="47"/>
        <v>2.1465797294117648</v>
      </c>
      <c r="AD126" s="183">
        <f t="shared" si="48"/>
        <v>2.2319689392000002</v>
      </c>
      <c r="AE126" s="183">
        <f t="shared" si="49"/>
        <v>1354.5</v>
      </c>
    </row>
    <row r="127" spans="1:31" ht="13.5" thickBot="1" x14ac:dyDescent="0.25">
      <c r="B127" s="133" t="s">
        <v>7272</v>
      </c>
      <c r="C127" s="136" t="s">
        <v>7510</v>
      </c>
      <c r="D127" s="136" t="s">
        <v>2729</v>
      </c>
      <c r="E127" s="136"/>
      <c r="F127" s="133">
        <v>136900</v>
      </c>
      <c r="G127" s="136" t="s">
        <v>1948</v>
      </c>
      <c r="H127" s="133"/>
      <c r="I127" s="133">
        <v>1</v>
      </c>
      <c r="J127" s="133">
        <v>903</v>
      </c>
      <c r="K127" s="133">
        <v>33</v>
      </c>
      <c r="L127" s="133"/>
      <c r="M127" s="133" t="s">
        <v>7098</v>
      </c>
      <c r="N127" s="136"/>
      <c r="O127" s="133" t="s">
        <v>2614</v>
      </c>
      <c r="P127" s="133" t="s">
        <v>2277</v>
      </c>
      <c r="Q127" s="166">
        <v>42384</v>
      </c>
      <c r="R127" s="308">
        <v>1.57</v>
      </c>
      <c r="S127" s="1">
        <v>92</v>
      </c>
      <c r="T127" s="1" t="s">
        <v>4561</v>
      </c>
      <c r="U127" s="1">
        <v>78</v>
      </c>
      <c r="V127" s="1">
        <v>10296</v>
      </c>
      <c r="W127" s="1">
        <v>92</v>
      </c>
      <c r="X127" s="1" t="s">
        <v>2584</v>
      </c>
      <c r="Y127" s="1">
        <v>78</v>
      </c>
      <c r="Z127" s="1" t="s">
        <v>4561</v>
      </c>
      <c r="AA127" s="183">
        <f t="shared" si="45"/>
        <v>40.509812329411758</v>
      </c>
      <c r="AB127" s="183">
        <f t="shared" si="46"/>
        <v>92.140256208000011</v>
      </c>
      <c r="AC127" s="183">
        <f t="shared" si="47"/>
        <v>2.1465797294117648</v>
      </c>
      <c r="AD127" s="183">
        <f t="shared" si="48"/>
        <v>2.2319689392000002</v>
      </c>
      <c r="AE127" s="183">
        <f t="shared" si="49"/>
        <v>1354.5</v>
      </c>
    </row>
    <row r="128" spans="1:31" x14ac:dyDescent="0.2">
      <c r="B128" s="133" t="s">
        <v>7272</v>
      </c>
      <c r="C128" s="133" t="s">
        <v>7510</v>
      </c>
      <c r="D128" s="136" t="s">
        <v>1641</v>
      </c>
      <c r="E128" s="133"/>
      <c r="F128" s="133">
        <v>136900</v>
      </c>
      <c r="G128" s="133" t="s">
        <v>1948</v>
      </c>
      <c r="H128" s="133"/>
      <c r="I128" s="133">
        <v>1</v>
      </c>
      <c r="J128" s="133">
        <v>903</v>
      </c>
      <c r="K128" s="133">
        <v>33</v>
      </c>
      <c r="L128" s="133"/>
      <c r="M128" s="133" t="s">
        <v>7098</v>
      </c>
      <c r="N128" s="133"/>
      <c r="O128" s="133" t="s">
        <v>2614</v>
      </c>
      <c r="P128" s="133" t="s">
        <v>4816</v>
      </c>
      <c r="Q128" s="166">
        <v>42403</v>
      </c>
      <c r="R128" s="1">
        <v>1.57</v>
      </c>
      <c r="S128" s="1">
        <v>92</v>
      </c>
      <c r="T128" s="1" t="s">
        <v>4561</v>
      </c>
      <c r="U128" s="1">
        <v>78</v>
      </c>
      <c r="V128" s="1">
        <v>10296</v>
      </c>
      <c r="W128" s="1">
        <v>92</v>
      </c>
      <c r="X128" s="1" t="s">
        <v>2584</v>
      </c>
      <c r="Y128" s="1">
        <v>78</v>
      </c>
      <c r="Z128" s="1" t="s">
        <v>4561</v>
      </c>
      <c r="AA128" s="183">
        <f t="shared" si="45"/>
        <v>40.509812329411758</v>
      </c>
      <c r="AB128" s="183">
        <f t="shared" si="46"/>
        <v>92.140256208000011</v>
      </c>
      <c r="AC128" s="183">
        <f t="shared" si="47"/>
        <v>2.1465797294117648</v>
      </c>
      <c r="AD128" s="183">
        <f t="shared" si="48"/>
        <v>2.2319689392000002</v>
      </c>
      <c r="AE128" s="183">
        <f t="shared" si="49"/>
        <v>1354.5</v>
      </c>
    </row>
    <row r="129" spans="1:31" x14ac:dyDescent="0.2">
      <c r="B129" s="133" t="s">
        <v>7272</v>
      </c>
      <c r="C129" s="133" t="s">
        <v>7510</v>
      </c>
      <c r="D129" s="136" t="s">
        <v>1642</v>
      </c>
      <c r="E129" s="133"/>
      <c r="F129" s="133">
        <v>136900</v>
      </c>
      <c r="G129" s="133" t="s">
        <v>1948</v>
      </c>
      <c r="H129" s="133"/>
      <c r="I129" s="133">
        <v>1</v>
      </c>
      <c r="J129" s="133">
        <v>903</v>
      </c>
      <c r="K129" s="133">
        <v>33</v>
      </c>
      <c r="L129" s="133"/>
      <c r="M129" s="133" t="s">
        <v>7098</v>
      </c>
      <c r="N129" s="133"/>
      <c r="O129" s="133" t="s">
        <v>2614</v>
      </c>
      <c r="P129" s="133" t="s">
        <v>4816</v>
      </c>
      <c r="Q129" s="166">
        <v>42403</v>
      </c>
      <c r="R129" s="1">
        <v>1.57</v>
      </c>
      <c r="S129" s="1">
        <v>92</v>
      </c>
      <c r="T129" s="1" t="s">
        <v>4561</v>
      </c>
      <c r="U129" s="1">
        <v>78</v>
      </c>
      <c r="V129" s="1">
        <v>10296</v>
      </c>
      <c r="W129" s="1">
        <v>92</v>
      </c>
      <c r="X129" s="1" t="s">
        <v>2584</v>
      </c>
      <c r="Y129" s="1">
        <v>78</v>
      </c>
      <c r="Z129" s="1" t="s">
        <v>4561</v>
      </c>
      <c r="AA129" s="183">
        <f t="shared" si="45"/>
        <v>40.509812329411758</v>
      </c>
      <c r="AB129" s="183">
        <f t="shared" si="46"/>
        <v>92.140256208000011</v>
      </c>
      <c r="AC129" s="183">
        <f t="shared" si="47"/>
        <v>2.1465797294117648</v>
      </c>
      <c r="AD129" s="183">
        <f t="shared" si="48"/>
        <v>2.2319689392000002</v>
      </c>
      <c r="AE129" s="183">
        <f t="shared" si="49"/>
        <v>1354.5</v>
      </c>
    </row>
    <row r="130" spans="1:31" x14ac:dyDescent="0.2">
      <c r="B130" s="133" t="s">
        <v>7272</v>
      </c>
      <c r="C130" s="136" t="s">
        <v>7510</v>
      </c>
      <c r="D130" s="136" t="s">
        <v>3704</v>
      </c>
      <c r="E130" s="133"/>
      <c r="F130" s="133">
        <v>136900</v>
      </c>
      <c r="G130" s="133" t="s">
        <v>1948</v>
      </c>
      <c r="H130" s="133"/>
      <c r="I130" s="133">
        <v>1</v>
      </c>
      <c r="J130" s="133">
        <v>903</v>
      </c>
      <c r="K130" s="133">
        <v>33</v>
      </c>
      <c r="L130" s="133"/>
      <c r="M130" s="133" t="s">
        <v>7098</v>
      </c>
      <c r="N130" s="133"/>
      <c r="O130" s="133" t="s">
        <v>2614</v>
      </c>
      <c r="P130" s="133" t="s">
        <v>663</v>
      </c>
      <c r="Q130" s="166">
        <v>42416</v>
      </c>
      <c r="R130" s="1">
        <v>1.57</v>
      </c>
      <c r="S130" s="1">
        <v>92</v>
      </c>
      <c r="T130" s="1" t="s">
        <v>4561</v>
      </c>
      <c r="U130" s="1">
        <v>78</v>
      </c>
      <c r="V130" s="1">
        <v>10296</v>
      </c>
      <c r="W130" s="1">
        <v>92</v>
      </c>
      <c r="X130" s="1" t="s">
        <v>2584</v>
      </c>
      <c r="Y130" s="1">
        <v>78</v>
      </c>
      <c r="Z130" s="1" t="s">
        <v>4561</v>
      </c>
      <c r="AA130" s="183">
        <f>(K130*100*J130*I130)/17*16*R130/10000*S130/1000</f>
        <v>40.509812329411758</v>
      </c>
      <c r="AB130" s="183">
        <f>V130/36*35*J130*I130*1.108/10000*W130/1000</f>
        <v>92.140256208000011</v>
      </c>
      <c r="AC130" s="183">
        <f>(K130*100*J130*I130)/17*R130/10000*U130/1000</f>
        <v>2.1465797294117648</v>
      </c>
      <c r="AD130" s="183">
        <f>V130/36*J130*I130*1.108/10000*Y130/1000</f>
        <v>2.2319689392000002</v>
      </c>
      <c r="AE130" s="183">
        <f>J130*I130*G130/100</f>
        <v>1354.5</v>
      </c>
    </row>
    <row r="131" spans="1:31" x14ac:dyDescent="0.2">
      <c r="B131" s="133" t="s">
        <v>7272</v>
      </c>
      <c r="C131" s="136" t="s">
        <v>7510</v>
      </c>
      <c r="D131" s="136" t="s">
        <v>3707</v>
      </c>
      <c r="E131" s="133"/>
      <c r="F131" s="133">
        <v>136900</v>
      </c>
      <c r="G131" s="133" t="s">
        <v>1948</v>
      </c>
      <c r="H131" s="133"/>
      <c r="I131" s="133">
        <v>1</v>
      </c>
      <c r="J131" s="133">
        <v>903</v>
      </c>
      <c r="K131" s="133">
        <v>33</v>
      </c>
      <c r="L131" s="133"/>
      <c r="M131" s="133" t="s">
        <v>7098</v>
      </c>
      <c r="N131" s="133"/>
      <c r="O131" s="133" t="s">
        <v>2614</v>
      </c>
      <c r="P131" s="133" t="s">
        <v>663</v>
      </c>
      <c r="Q131" s="166">
        <v>42416</v>
      </c>
      <c r="R131" s="1">
        <v>1.57</v>
      </c>
      <c r="S131" s="1">
        <v>92</v>
      </c>
      <c r="T131" s="1" t="s">
        <v>4561</v>
      </c>
      <c r="U131" s="1">
        <v>78</v>
      </c>
      <c r="V131" s="1">
        <v>10296</v>
      </c>
      <c r="W131" s="1">
        <v>92</v>
      </c>
      <c r="X131" s="1" t="s">
        <v>2584</v>
      </c>
      <c r="Y131" s="1">
        <v>78</v>
      </c>
      <c r="Z131" s="1" t="s">
        <v>4561</v>
      </c>
      <c r="AA131" s="183">
        <f>(K131*100*J131*I131)/17*16*R131/10000*S131/1000</f>
        <v>40.509812329411758</v>
      </c>
      <c r="AB131" s="183">
        <f>V131/36*35*J131*I131*1.108/10000*W131/1000</f>
        <v>92.140256208000011</v>
      </c>
      <c r="AC131" s="183">
        <f>(K131*100*J131*I131)/17*R131/10000*U131/1000</f>
        <v>2.1465797294117648</v>
      </c>
      <c r="AD131" s="183">
        <f>V131/36*J131*I131*1.108/10000*Y131/1000</f>
        <v>2.2319689392000002</v>
      </c>
      <c r="AE131" s="183">
        <f>J131*I131*G131/100</f>
        <v>1354.5</v>
      </c>
    </row>
    <row r="132" spans="1:31" x14ac:dyDescent="0.2">
      <c r="B132" s="133" t="s">
        <v>7272</v>
      </c>
      <c r="C132" s="136" t="s">
        <v>7510</v>
      </c>
      <c r="D132" s="136" t="s">
        <v>1645</v>
      </c>
      <c r="E132" s="133"/>
      <c r="F132" s="133">
        <v>136900</v>
      </c>
      <c r="G132" s="133" t="s">
        <v>1948</v>
      </c>
      <c r="H132" s="133"/>
      <c r="I132" s="133">
        <v>1</v>
      </c>
      <c r="J132" s="133">
        <v>463</v>
      </c>
      <c r="K132" s="133">
        <v>33</v>
      </c>
      <c r="L132" s="133"/>
      <c r="M132" s="133" t="s">
        <v>7098</v>
      </c>
      <c r="N132" s="133"/>
      <c r="O132" s="133" t="s">
        <v>2614</v>
      </c>
      <c r="P132" s="133" t="s">
        <v>4816</v>
      </c>
      <c r="Q132" s="166">
        <v>42426</v>
      </c>
      <c r="R132" s="1">
        <v>1.57</v>
      </c>
      <c r="S132" s="1">
        <v>92</v>
      </c>
      <c r="T132" s="1" t="s">
        <v>4561</v>
      </c>
      <c r="U132" s="1">
        <v>78</v>
      </c>
      <c r="V132" s="1">
        <v>10296</v>
      </c>
      <c r="W132" s="1">
        <v>92</v>
      </c>
      <c r="X132" s="1" t="s">
        <v>2584</v>
      </c>
      <c r="Y132" s="1">
        <v>78</v>
      </c>
      <c r="Z132" s="1" t="s">
        <v>4561</v>
      </c>
      <c r="AA132" s="183">
        <f>(K132*100*J132*I132)/17*16*R132/10000*S132/1000</f>
        <v>20.770811858823532</v>
      </c>
      <c r="AB132" s="183">
        <f>V132/36*35*J132*I132*1.108/10000*W132/1000</f>
        <v>47.243564368000008</v>
      </c>
      <c r="AC132" s="183">
        <f>(K132*100*J132*I132)/17*R132/10000*U132/1000</f>
        <v>1.1006272588235295</v>
      </c>
      <c r="AD132" s="183">
        <f>V132/36*J132*I132*1.108/10000*Y132/1000</f>
        <v>1.1444093232000001</v>
      </c>
      <c r="AE132" s="183">
        <f>J132*I132*G132/100</f>
        <v>694.5</v>
      </c>
    </row>
    <row r="133" spans="1:31" ht="13.5" thickBot="1" x14ac:dyDescent="0.25">
      <c r="B133" s="133" t="s">
        <v>7272</v>
      </c>
      <c r="C133" s="136" t="s">
        <v>7510</v>
      </c>
      <c r="D133" s="136" t="s">
        <v>1650</v>
      </c>
      <c r="E133" s="133"/>
      <c r="F133" s="133">
        <v>136900</v>
      </c>
      <c r="G133" s="133" t="s">
        <v>1948</v>
      </c>
      <c r="H133" s="133"/>
      <c r="I133" s="133">
        <v>1</v>
      </c>
      <c r="J133" s="133">
        <v>463</v>
      </c>
      <c r="K133" s="133">
        <v>33</v>
      </c>
      <c r="L133" s="133"/>
      <c r="M133" s="133" t="s">
        <v>7098</v>
      </c>
      <c r="N133" s="133"/>
      <c r="O133" s="133" t="s">
        <v>2614</v>
      </c>
      <c r="P133" s="133" t="s">
        <v>4816</v>
      </c>
      <c r="Q133" s="166">
        <v>42426</v>
      </c>
      <c r="R133" s="308">
        <v>1.57</v>
      </c>
      <c r="S133" s="1">
        <v>92</v>
      </c>
      <c r="T133" s="1" t="s">
        <v>4561</v>
      </c>
      <c r="U133" s="1">
        <v>78</v>
      </c>
      <c r="V133" s="1">
        <v>10296</v>
      </c>
      <c r="W133" s="1">
        <v>92</v>
      </c>
      <c r="X133" s="1" t="s">
        <v>2584</v>
      </c>
      <c r="Y133" s="1">
        <v>78</v>
      </c>
      <c r="Z133" s="1" t="s">
        <v>4561</v>
      </c>
      <c r="AA133" s="183">
        <f>(K133*100*J133*I133)/17*16*R133/10000*S133/1000</f>
        <v>20.770811858823532</v>
      </c>
      <c r="AB133" s="183">
        <f>V133/36*35*J133*I133*1.108/10000*W133/1000</f>
        <v>47.243564368000008</v>
      </c>
      <c r="AC133" s="183">
        <f>(K133*100*J133*I133)/17*R133/10000*U133/1000</f>
        <v>1.1006272588235295</v>
      </c>
      <c r="AD133" s="183">
        <f>V133/36*J133*I133*1.108/10000*Y133/1000</f>
        <v>1.1444093232000001</v>
      </c>
      <c r="AE133" s="183">
        <f>J133*I133*G133/100</f>
        <v>694.5</v>
      </c>
    </row>
    <row r="134" spans="1:31" x14ac:dyDescent="0.2">
      <c r="A134" s="7248" t="s">
        <v>1386</v>
      </c>
      <c r="B134" s="7246"/>
      <c r="C134" s="7246"/>
      <c r="D134" s="7246"/>
      <c r="E134" s="7246"/>
      <c r="F134" s="7246"/>
      <c r="G134" s="7246"/>
      <c r="H134" s="7246"/>
      <c r="I134" s="7246"/>
      <c r="J134" s="7246"/>
      <c r="K134" s="7246"/>
      <c r="L134" s="7246"/>
      <c r="M134" s="7246"/>
      <c r="N134" s="7246"/>
      <c r="O134" s="7246"/>
      <c r="P134" s="7246"/>
      <c r="Q134" s="7247"/>
      <c r="AA134" s="183"/>
      <c r="AB134" s="183"/>
      <c r="AE134" s="183"/>
    </row>
    <row r="135" spans="1:31" x14ac:dyDescent="0.2">
      <c r="A135" s="133" t="s">
        <v>7807</v>
      </c>
      <c r="B135" s="133" t="s">
        <v>7272</v>
      </c>
      <c r="C135" s="136" t="s">
        <v>7778</v>
      </c>
      <c r="D135" s="136" t="s">
        <v>1651</v>
      </c>
      <c r="E135" s="133"/>
      <c r="F135" s="133">
        <v>136900</v>
      </c>
      <c r="G135" s="133" t="s">
        <v>1948</v>
      </c>
      <c r="H135" s="133"/>
      <c r="I135" s="133">
        <v>1</v>
      </c>
      <c r="J135" s="133">
        <v>902</v>
      </c>
      <c r="K135" s="133">
        <v>33</v>
      </c>
      <c r="L135" s="133"/>
      <c r="M135" s="133" t="s">
        <v>7098</v>
      </c>
      <c r="N135" s="133"/>
      <c r="O135" s="133" t="s">
        <v>2614</v>
      </c>
      <c r="P135" s="133" t="s">
        <v>663</v>
      </c>
      <c r="Q135" s="166">
        <v>42432</v>
      </c>
      <c r="R135" s="1">
        <v>1.57</v>
      </c>
      <c r="S135" s="1">
        <v>92</v>
      </c>
      <c r="T135" s="1" t="s">
        <v>4561</v>
      </c>
      <c r="U135" s="1">
        <v>78</v>
      </c>
      <c r="V135" s="1">
        <v>10296</v>
      </c>
      <c r="W135" s="1">
        <v>92</v>
      </c>
      <c r="X135" s="1" t="s">
        <v>2584</v>
      </c>
      <c r="Y135" s="1">
        <v>78</v>
      </c>
      <c r="Z135" s="1" t="s">
        <v>4561</v>
      </c>
      <c r="AA135" s="183">
        <f>(K135*100*J135*I135)/17*16*R135/10000*S135/1000</f>
        <v>40.464950964705878</v>
      </c>
      <c r="AB135" s="183">
        <f>V135/36*35*J135*I135*1.108/10000*W135/1000</f>
        <v>92.038218271999995</v>
      </c>
      <c r="AC135" s="183">
        <f>(K135*100*J135*I135)/17*R135/10000*U135/1000</f>
        <v>2.144202564705882</v>
      </c>
      <c r="AD135" s="183">
        <f>V135/36*J135*I135*1.108/10000*Y135/1000</f>
        <v>2.2294972128000001</v>
      </c>
      <c r="AE135" s="183">
        <f>J135*I135*G135/100</f>
        <v>1353</v>
      </c>
    </row>
    <row r="136" spans="1:31" x14ac:dyDescent="0.2">
      <c r="A136" s="133" t="s">
        <v>7807</v>
      </c>
      <c r="B136" s="133" t="s">
        <v>7272</v>
      </c>
      <c r="C136" s="136" t="s">
        <v>7778</v>
      </c>
      <c r="D136" s="136" t="s">
        <v>1631</v>
      </c>
      <c r="E136" s="133"/>
      <c r="F136" s="133">
        <v>136900</v>
      </c>
      <c r="G136" s="133" t="s">
        <v>1948</v>
      </c>
      <c r="H136" s="133"/>
      <c r="I136" s="133">
        <v>1</v>
      </c>
      <c r="J136" s="133">
        <v>902</v>
      </c>
      <c r="K136" s="133">
        <v>33</v>
      </c>
      <c r="L136" s="133"/>
      <c r="M136" s="133" t="s">
        <v>7098</v>
      </c>
      <c r="N136" s="133"/>
      <c r="O136" s="133" t="s">
        <v>2614</v>
      </c>
      <c r="P136" s="133" t="s">
        <v>663</v>
      </c>
      <c r="Q136" s="166">
        <v>42432</v>
      </c>
      <c r="R136" s="1">
        <v>1.57</v>
      </c>
      <c r="S136" s="1">
        <v>92</v>
      </c>
      <c r="T136" s="1" t="s">
        <v>4561</v>
      </c>
      <c r="U136" s="1">
        <v>78</v>
      </c>
      <c r="V136" s="1">
        <v>10296</v>
      </c>
      <c r="W136" s="1">
        <v>92</v>
      </c>
      <c r="X136" s="1" t="s">
        <v>2584</v>
      </c>
      <c r="Y136" s="1">
        <v>78</v>
      </c>
      <c r="Z136" s="1" t="s">
        <v>4561</v>
      </c>
      <c r="AA136" s="183">
        <f>(K136*100*J136*I136)/17*16*R136/10000*S136/1000</f>
        <v>40.464950964705878</v>
      </c>
      <c r="AB136" s="183">
        <f>V136/36*35*J136*I136*1.108/10000*W136/1000</f>
        <v>92.038218271999995</v>
      </c>
      <c r="AC136" s="183">
        <f>(K136*100*J136*I136)/17*R136/10000*U136/1000</f>
        <v>2.144202564705882</v>
      </c>
      <c r="AD136" s="183">
        <f>V136/36*J136*I136*1.108/10000*Y136/1000</f>
        <v>2.2294972128000001</v>
      </c>
      <c r="AE136" s="183">
        <f>J136*I136*G136/100</f>
        <v>1353</v>
      </c>
    </row>
    <row r="137" spans="1:31" x14ac:dyDescent="0.2">
      <c r="A137" s="133" t="s">
        <v>7807</v>
      </c>
      <c r="B137" s="133" t="s">
        <v>7272</v>
      </c>
      <c r="C137" s="136" t="s">
        <v>7778</v>
      </c>
      <c r="D137" s="136" t="s">
        <v>1634</v>
      </c>
      <c r="E137" s="133">
        <v>200005</v>
      </c>
      <c r="F137" s="133">
        <v>136900</v>
      </c>
      <c r="G137" s="133">
        <v>140</v>
      </c>
      <c r="H137" s="133">
        <v>150</v>
      </c>
      <c r="I137" s="133">
        <v>1</v>
      </c>
      <c r="J137" s="133">
        <v>903</v>
      </c>
      <c r="K137" s="133">
        <v>33</v>
      </c>
      <c r="L137" s="133"/>
      <c r="M137" s="133" t="s">
        <v>7098</v>
      </c>
      <c r="N137" s="133"/>
      <c r="O137" s="133" t="s">
        <v>2614</v>
      </c>
      <c r="P137" s="133" t="s">
        <v>5281</v>
      </c>
      <c r="Q137" s="166">
        <v>42438</v>
      </c>
      <c r="R137" s="1">
        <v>1.57</v>
      </c>
      <c r="S137" s="1">
        <v>92</v>
      </c>
      <c r="T137" s="1" t="s">
        <v>4561</v>
      </c>
      <c r="U137" s="1">
        <v>78</v>
      </c>
      <c r="V137" s="1">
        <v>10296</v>
      </c>
      <c r="W137" s="1">
        <v>92</v>
      </c>
      <c r="X137" s="1" t="s">
        <v>2584</v>
      </c>
      <c r="Y137" s="1">
        <v>78</v>
      </c>
      <c r="Z137" s="1" t="s">
        <v>4561</v>
      </c>
      <c r="AA137" s="183">
        <f t="shared" ref="AA137:AA142" si="50">(K137*100*J137*I137)/17*16*R137/10000*S137/1000</f>
        <v>40.509812329411758</v>
      </c>
      <c r="AB137" s="183">
        <f t="shared" ref="AB137:AB142" si="51">V137/36*35*J137*I137*1.108/10000*W137/1000</f>
        <v>92.140256208000011</v>
      </c>
      <c r="AC137" s="183">
        <f t="shared" ref="AC137:AC142" si="52">(K137*100*J137*I137)/17*R137/10000*U137/1000</f>
        <v>2.1465797294117648</v>
      </c>
      <c r="AD137" s="183">
        <f t="shared" ref="AD137:AD142" si="53">V137/36*J137*I137*1.108/10000*Y137/1000</f>
        <v>2.2319689392000002</v>
      </c>
      <c r="AE137" s="183">
        <f t="shared" ref="AE137:AE142" si="54">J137*I137*G137/100</f>
        <v>1264.2</v>
      </c>
    </row>
    <row r="138" spans="1:31" x14ac:dyDescent="0.2">
      <c r="A138" s="133" t="s">
        <v>7807</v>
      </c>
      <c r="B138" s="133" t="s">
        <v>7272</v>
      </c>
      <c r="C138" s="136" t="s">
        <v>7778</v>
      </c>
      <c r="D138" s="136" t="s">
        <v>1637</v>
      </c>
      <c r="E138" s="133">
        <v>200005</v>
      </c>
      <c r="F138" s="133">
        <v>136900</v>
      </c>
      <c r="G138" s="133">
        <v>140</v>
      </c>
      <c r="H138" s="133">
        <v>150</v>
      </c>
      <c r="I138" s="133">
        <v>1</v>
      </c>
      <c r="J138" s="133">
        <v>903</v>
      </c>
      <c r="K138" s="133">
        <v>33</v>
      </c>
      <c r="L138" s="133"/>
      <c r="M138" s="133" t="s">
        <v>7098</v>
      </c>
      <c r="N138" s="133"/>
      <c r="O138" s="133" t="s">
        <v>2614</v>
      </c>
      <c r="P138" s="166" t="s">
        <v>5281</v>
      </c>
      <c r="Q138" s="166">
        <v>42438</v>
      </c>
      <c r="R138" s="1">
        <v>1.57</v>
      </c>
      <c r="S138" s="1">
        <v>92</v>
      </c>
      <c r="T138" s="1" t="s">
        <v>4561</v>
      </c>
      <c r="U138" s="1">
        <v>78</v>
      </c>
      <c r="V138" s="1">
        <v>10296</v>
      </c>
      <c r="W138" s="1">
        <v>92</v>
      </c>
      <c r="X138" s="1" t="s">
        <v>2584</v>
      </c>
      <c r="Y138" s="1">
        <v>78</v>
      </c>
      <c r="Z138" s="1" t="s">
        <v>4561</v>
      </c>
      <c r="AA138" s="183">
        <f t="shared" si="50"/>
        <v>40.509812329411758</v>
      </c>
      <c r="AB138" s="183">
        <f t="shared" si="51"/>
        <v>92.140256208000011</v>
      </c>
      <c r="AC138" s="183">
        <f t="shared" si="52"/>
        <v>2.1465797294117648</v>
      </c>
      <c r="AD138" s="183">
        <f t="shared" si="53"/>
        <v>2.2319689392000002</v>
      </c>
      <c r="AE138" s="183">
        <f t="shared" si="54"/>
        <v>1264.2</v>
      </c>
    </row>
    <row r="139" spans="1:31" x14ac:dyDescent="0.2">
      <c r="A139" s="133" t="s">
        <v>7807</v>
      </c>
      <c r="B139" s="133" t="s">
        <v>7272</v>
      </c>
      <c r="C139" s="136" t="s">
        <v>7778</v>
      </c>
      <c r="D139" s="136" t="s">
        <v>2726</v>
      </c>
      <c r="E139" s="133">
        <v>200005</v>
      </c>
      <c r="F139" s="133">
        <v>136900</v>
      </c>
      <c r="G139" s="133">
        <v>140</v>
      </c>
      <c r="H139" s="133">
        <v>150</v>
      </c>
      <c r="I139" s="133">
        <v>1</v>
      </c>
      <c r="J139" s="133">
        <v>903</v>
      </c>
      <c r="K139" s="133">
        <v>33</v>
      </c>
      <c r="L139" s="133"/>
      <c r="M139" s="133" t="s">
        <v>7098</v>
      </c>
      <c r="N139" s="133"/>
      <c r="O139" s="133" t="s">
        <v>2614</v>
      </c>
      <c r="P139" s="133" t="s">
        <v>5281</v>
      </c>
      <c r="Q139" s="166">
        <v>42445</v>
      </c>
      <c r="R139" s="1">
        <v>1.57</v>
      </c>
      <c r="S139" s="1">
        <v>92</v>
      </c>
      <c r="T139" s="1" t="s">
        <v>4561</v>
      </c>
      <c r="U139" s="1">
        <v>78</v>
      </c>
      <c r="V139" s="1">
        <v>10296</v>
      </c>
      <c r="W139" s="1">
        <v>92</v>
      </c>
      <c r="X139" s="1" t="s">
        <v>2584</v>
      </c>
      <c r="Y139" s="1">
        <v>78</v>
      </c>
      <c r="Z139" s="1" t="s">
        <v>4561</v>
      </c>
      <c r="AA139" s="183">
        <f t="shared" si="50"/>
        <v>40.509812329411758</v>
      </c>
      <c r="AB139" s="183">
        <f t="shared" si="51"/>
        <v>92.140256208000011</v>
      </c>
      <c r="AC139" s="183">
        <f t="shared" si="52"/>
        <v>2.1465797294117648</v>
      </c>
      <c r="AD139" s="183">
        <f t="shared" si="53"/>
        <v>2.2319689392000002</v>
      </c>
      <c r="AE139" s="183">
        <f t="shared" si="54"/>
        <v>1264.2</v>
      </c>
    </row>
    <row r="140" spans="1:31" ht="13.5" thickBot="1" x14ac:dyDescent="0.25">
      <c r="A140" s="133" t="s">
        <v>7807</v>
      </c>
      <c r="B140" s="133" t="s">
        <v>7272</v>
      </c>
      <c r="C140" s="136" t="s">
        <v>7778</v>
      </c>
      <c r="D140" s="136" t="s">
        <v>2729</v>
      </c>
      <c r="E140" s="133">
        <v>200005</v>
      </c>
      <c r="F140" s="133">
        <v>136900</v>
      </c>
      <c r="G140" s="133">
        <v>140</v>
      </c>
      <c r="H140" s="133">
        <v>150</v>
      </c>
      <c r="I140" s="133">
        <v>1</v>
      </c>
      <c r="J140" s="133">
        <v>903</v>
      </c>
      <c r="K140" s="133">
        <v>33</v>
      </c>
      <c r="L140" s="133"/>
      <c r="M140" s="133" t="s">
        <v>7098</v>
      </c>
      <c r="N140" s="133"/>
      <c r="O140" s="133" t="s">
        <v>2614</v>
      </c>
      <c r="P140" s="133" t="s">
        <v>5281</v>
      </c>
      <c r="Q140" s="166">
        <v>42445</v>
      </c>
      <c r="R140" s="308">
        <v>1.57</v>
      </c>
      <c r="S140" s="1">
        <v>92</v>
      </c>
      <c r="T140" s="1" t="s">
        <v>4561</v>
      </c>
      <c r="U140" s="1">
        <v>78</v>
      </c>
      <c r="V140" s="1">
        <v>10296</v>
      </c>
      <c r="W140" s="1">
        <v>92</v>
      </c>
      <c r="X140" s="1" t="s">
        <v>2584</v>
      </c>
      <c r="Y140" s="1">
        <v>78</v>
      </c>
      <c r="Z140" s="1" t="s">
        <v>4561</v>
      </c>
      <c r="AA140" s="183">
        <f t="shared" si="50"/>
        <v>40.509812329411758</v>
      </c>
      <c r="AB140" s="183">
        <f t="shared" si="51"/>
        <v>92.140256208000011</v>
      </c>
      <c r="AC140" s="183">
        <f t="shared" si="52"/>
        <v>2.1465797294117648</v>
      </c>
      <c r="AD140" s="183">
        <f t="shared" si="53"/>
        <v>2.2319689392000002</v>
      </c>
      <c r="AE140" s="183">
        <f t="shared" si="54"/>
        <v>1264.2</v>
      </c>
    </row>
    <row r="141" spans="1:31" x14ac:dyDescent="0.2">
      <c r="A141" s="133" t="s">
        <v>7807</v>
      </c>
      <c r="B141" s="133" t="s">
        <v>7272</v>
      </c>
      <c r="C141" s="136" t="s">
        <v>7778</v>
      </c>
      <c r="D141" s="136" t="s">
        <v>1641</v>
      </c>
      <c r="E141" s="133">
        <v>200005</v>
      </c>
      <c r="F141" s="133">
        <v>136900</v>
      </c>
      <c r="G141" s="133">
        <v>140</v>
      </c>
      <c r="H141" s="133">
        <v>150</v>
      </c>
      <c r="I141" s="133">
        <v>1</v>
      </c>
      <c r="J141" s="133">
        <v>903</v>
      </c>
      <c r="K141" s="133">
        <v>33</v>
      </c>
      <c r="L141" s="133"/>
      <c r="M141" s="133" t="s">
        <v>7098</v>
      </c>
      <c r="N141" s="133"/>
      <c r="O141" s="133" t="s">
        <v>2614</v>
      </c>
      <c r="P141" s="133" t="s">
        <v>4816</v>
      </c>
      <c r="Q141" s="166">
        <v>42464</v>
      </c>
      <c r="R141" s="1">
        <v>1.57</v>
      </c>
      <c r="S141" s="1">
        <v>92</v>
      </c>
      <c r="T141" s="1" t="s">
        <v>4561</v>
      </c>
      <c r="U141" s="1">
        <v>78</v>
      </c>
      <c r="V141" s="1">
        <v>10296</v>
      </c>
      <c r="W141" s="1">
        <v>92</v>
      </c>
      <c r="X141" s="1" t="s">
        <v>2584</v>
      </c>
      <c r="Y141" s="1">
        <v>78</v>
      </c>
      <c r="Z141" s="1" t="s">
        <v>4561</v>
      </c>
      <c r="AA141" s="183">
        <f t="shared" si="50"/>
        <v>40.509812329411758</v>
      </c>
      <c r="AB141" s="183">
        <f t="shared" si="51"/>
        <v>92.140256208000011</v>
      </c>
      <c r="AC141" s="183">
        <f t="shared" si="52"/>
        <v>2.1465797294117648</v>
      </c>
      <c r="AD141" s="183">
        <f t="shared" si="53"/>
        <v>2.2319689392000002</v>
      </c>
      <c r="AE141" s="183">
        <f t="shared" si="54"/>
        <v>1264.2</v>
      </c>
    </row>
    <row r="142" spans="1:31" ht="13.5" thickBot="1" x14ac:dyDescent="0.25">
      <c r="A142" s="133" t="s">
        <v>7807</v>
      </c>
      <c r="B142" s="133" t="s">
        <v>7272</v>
      </c>
      <c r="C142" s="136" t="s">
        <v>7778</v>
      </c>
      <c r="D142" s="136" t="s">
        <v>1642</v>
      </c>
      <c r="E142" s="133">
        <v>200005</v>
      </c>
      <c r="F142" s="133">
        <v>136900</v>
      </c>
      <c r="G142" s="133">
        <v>140</v>
      </c>
      <c r="H142" s="133">
        <v>150</v>
      </c>
      <c r="I142" s="133">
        <v>1</v>
      </c>
      <c r="J142" s="133">
        <v>903</v>
      </c>
      <c r="K142" s="133">
        <v>33</v>
      </c>
      <c r="L142" s="133"/>
      <c r="M142" s="133" t="s">
        <v>7098</v>
      </c>
      <c r="N142" s="133"/>
      <c r="O142" s="133" t="s">
        <v>2614</v>
      </c>
      <c r="P142" s="133" t="s">
        <v>4816</v>
      </c>
      <c r="Q142" s="166">
        <v>42464</v>
      </c>
      <c r="R142" s="308">
        <v>1.57</v>
      </c>
      <c r="S142" s="1">
        <v>92</v>
      </c>
      <c r="T142" s="1" t="s">
        <v>4561</v>
      </c>
      <c r="U142" s="1">
        <v>78</v>
      </c>
      <c r="V142" s="1">
        <v>10296</v>
      </c>
      <c r="W142" s="1">
        <v>92</v>
      </c>
      <c r="X142" s="1" t="s">
        <v>2584</v>
      </c>
      <c r="Y142" s="1">
        <v>78</v>
      </c>
      <c r="Z142" s="1" t="s">
        <v>4561</v>
      </c>
      <c r="AA142" s="183">
        <f t="shared" si="50"/>
        <v>40.509812329411758</v>
      </c>
      <c r="AB142" s="183">
        <f t="shared" si="51"/>
        <v>92.140256208000011</v>
      </c>
      <c r="AC142" s="183">
        <f t="shared" si="52"/>
        <v>2.1465797294117648</v>
      </c>
      <c r="AD142" s="183">
        <f t="shared" si="53"/>
        <v>2.2319689392000002</v>
      </c>
      <c r="AE142" s="183">
        <f t="shared" si="54"/>
        <v>1264.2</v>
      </c>
    </row>
    <row r="191" spans="18:28" x14ac:dyDescent="0.2">
      <c r="R191" s="181"/>
      <c r="AA191" s="183"/>
      <c r="AB191" s="183"/>
    </row>
    <row r="192" spans="18:28" x14ac:dyDescent="0.2">
      <c r="R192" s="181"/>
      <c r="AA192" s="183"/>
      <c r="AB192" s="183"/>
    </row>
    <row r="194" spans="18:28" x14ac:dyDescent="0.2">
      <c r="R194" s="181"/>
      <c r="AA194" s="183"/>
      <c r="AB194" s="183"/>
    </row>
    <row r="195" spans="18:28" x14ac:dyDescent="0.2">
      <c r="R195" s="181"/>
      <c r="AA195" s="183"/>
      <c r="AB195" s="183"/>
    </row>
    <row r="380" spans="18:28" x14ac:dyDescent="0.2">
      <c r="R380" s="255"/>
      <c r="S380" s="255"/>
      <c r="T380" s="255"/>
      <c r="U380" s="255"/>
      <c r="V380" s="255"/>
      <c r="W380" s="255"/>
      <c r="X380" s="255"/>
      <c r="Y380" s="255"/>
      <c r="Z380" s="255"/>
      <c r="AA380" s="255"/>
      <c r="AB380" s="255"/>
    </row>
    <row r="381" spans="18:28" x14ac:dyDescent="0.2">
      <c r="AA381" s="183"/>
      <c r="AB381" s="183"/>
    </row>
    <row r="382" spans="18:28" x14ac:dyDescent="0.2">
      <c r="AA382" s="183"/>
      <c r="AB382" s="183"/>
    </row>
  </sheetData>
  <customSheetViews>
    <customSheetView guid="{4952E460-A0CC-4193-B39B-FD9157215013}">
      <pane ySplit="1" topLeftCell="A31" activePane="bottomLeft" state="frozen"/>
      <selection pane="bottomLeft" activeCell="A62" sqref="A62"/>
      <pageMargins left="0.78740157499999996" right="0.78740157499999996" top="0.984251969" bottom="0.984251969" header="0.4921259845" footer="0.4921259845"/>
      <pageSetup paperSize="9" orientation="portrait" r:id="rId1"/>
      <headerFooter alignWithMargins="0"/>
    </customSheetView>
    <customSheetView guid="{698F4881-4298-4AB6-984E-F8B011B9F18F}">
      <pane ySplit="1" topLeftCell="A31" activePane="bottomLeft" state="frozen"/>
      <selection pane="bottomLeft" activeCell="A62" sqref="A62"/>
      <pageMargins left="0.78740157499999996" right="0.78740157499999996" top="0.984251969" bottom="0.984251969" header="0.4921259845" footer="0.4921259845"/>
      <pageSetup paperSize="9" orientation="portrait" r:id="rId2"/>
      <headerFooter alignWithMargins="0"/>
    </customSheetView>
    <customSheetView guid="{7CF31FC0-A2A4-4688-92B7-9678E8764428}">
      <pane ySplit="1" topLeftCell="A31" activePane="bottomLeft" state="frozen"/>
      <selection pane="bottomLeft" activeCell="A62" sqref="A62"/>
      <pageMargins left="0.78740157499999996" right="0.78740157499999996" top="0.984251969" bottom="0.984251969" header="0.4921259845" footer="0.4921259845"/>
      <pageSetup paperSize="9" orientation="portrait" r:id="rId3"/>
      <headerFooter alignWithMargins="0"/>
    </customSheetView>
    <customSheetView guid="{E87373D5-2DBC-4BB6-BBDE-73CF70111DDC}">
      <pane ySplit="1" topLeftCell="A31" activePane="bottomLeft" state="frozen"/>
      <selection pane="bottomLeft" activeCell="A62" sqref="A62"/>
      <pageMargins left="0.78740157499999996" right="0.78740157499999996" top="0.984251969" bottom="0.984251969" header="0.4921259845" footer="0.4921259845"/>
      <pageSetup paperSize="9" orientation="portrait" r:id="rId4"/>
      <headerFooter alignWithMargins="0"/>
    </customSheetView>
    <customSheetView guid="{5EE8ACEB-D391-4612-92B6-7F7E727A8D99}">
      <pane ySplit="1" topLeftCell="A96" activePane="bottomLeft" state="frozen"/>
      <selection pane="bottomLeft" activeCell="C115" sqref="C115:AE118"/>
      <pageMargins left="0.78740157499999996" right="0.78740157499999996" top="0.984251969" bottom="0.984251969" header="0.4921259845" footer="0.4921259845"/>
      <pageSetup paperSize="9" orientation="portrait" r:id="rId5"/>
      <headerFooter alignWithMargins="0"/>
    </customSheetView>
  </customSheetViews>
  <mergeCells count="6">
    <mergeCell ref="A134:Q134"/>
    <mergeCell ref="A74:Q74"/>
    <mergeCell ref="A85:Q85"/>
    <mergeCell ref="A97:Q97"/>
    <mergeCell ref="A106:Q106"/>
    <mergeCell ref="A121:Q121"/>
  </mergeCells>
  <phoneticPr fontId="0" type="noConversion"/>
  <conditionalFormatting sqref="H59:I59">
    <cfRule type="expression" dxfId="6" priority="1" stopIfTrue="1">
      <formula>NOT(ISERROR(SEARCH("x",H59)))</formula>
    </cfRule>
  </conditionalFormatting>
  <pageMargins left="0.78740157499999996" right="0.78740157499999996" top="0.984251969" bottom="0.984251969" header="0.4921259845" footer="0.4921259845"/>
  <pageSetup paperSize="9" orientation="portrait" r:id="rId6"/>
  <headerFooter alignWithMargins="0"/>
  <legacyDrawing r:id="rId7"/>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Tabelle16"/>
  <dimension ref="A1:AF384"/>
  <sheetViews>
    <sheetView workbookViewId="0">
      <pane ySplit="1" topLeftCell="A189" activePane="bottomLeft" state="frozen"/>
      <selection activeCell="X13" sqref="X13"/>
      <selection pane="bottomLeft" activeCell="X13" sqref="X13"/>
    </sheetView>
  </sheetViews>
  <sheetFormatPr baseColWidth="10" defaultRowHeight="12.75" x14ac:dyDescent="0.2"/>
  <cols>
    <col min="1" max="1" width="11.42578125" style="196"/>
    <col min="3" max="3" width="9.28515625" style="223" customWidth="1"/>
    <col min="4" max="4" width="6.42578125" style="223" customWidth="1"/>
    <col min="5" max="5" width="10.7109375" style="214" customWidth="1"/>
    <col min="6" max="6" width="30" style="214" customWidth="1"/>
    <col min="7" max="8" width="7.85546875" style="214" customWidth="1"/>
    <col min="9" max="9" width="8.5703125" style="214" customWidth="1"/>
    <col min="10" max="10" width="11.140625" style="214" customWidth="1"/>
    <col min="11" max="14" width="7.85546875" style="214" customWidth="1"/>
    <col min="15" max="15" width="27.140625" style="214" customWidth="1"/>
    <col min="16" max="16" width="11.85546875" style="214" bestFit="1" customWidth="1"/>
    <col min="17" max="17" width="10" style="216" customWidth="1"/>
    <col min="18" max="18" width="12.5703125" style="1" customWidth="1"/>
    <col min="19" max="19" width="15.5703125" style="1" customWidth="1"/>
    <col min="20" max="20" width="16.85546875" style="1" customWidth="1"/>
    <col min="21" max="21" width="18.140625" style="1" customWidth="1"/>
    <col min="22" max="22" width="11.42578125" style="1"/>
    <col min="23" max="23" width="13.42578125" style="1" customWidth="1"/>
    <col min="24" max="24" width="14.140625" style="1" customWidth="1"/>
    <col min="25" max="27" width="16.85546875" style="1" customWidth="1"/>
    <col min="28" max="28" width="17.5703125" style="1" customWidth="1"/>
    <col min="29" max="30" width="11.42578125" style="183"/>
  </cols>
  <sheetData>
    <row r="1" spans="1:32" ht="40.5" thickBot="1" x14ac:dyDescent="0.35">
      <c r="A1" s="185" t="s">
        <v>4870</v>
      </c>
      <c r="B1" s="185" t="s">
        <v>4871</v>
      </c>
      <c r="C1" s="349" t="s">
        <v>4872</v>
      </c>
      <c r="D1" s="349" t="s">
        <v>4873</v>
      </c>
      <c r="E1" s="186" t="s">
        <v>4874</v>
      </c>
      <c r="F1" s="350" t="s">
        <v>4554</v>
      </c>
      <c r="G1" s="190" t="s">
        <v>4427</v>
      </c>
      <c r="H1" s="186" t="s">
        <v>4875</v>
      </c>
      <c r="I1" s="186" t="s">
        <v>4876</v>
      </c>
      <c r="J1" s="186" t="s">
        <v>4877</v>
      </c>
      <c r="K1" s="187" t="s">
        <v>4878</v>
      </c>
      <c r="L1" s="188" t="s">
        <v>4879</v>
      </c>
      <c r="M1" s="187" t="s">
        <v>4414</v>
      </c>
      <c r="N1" s="187" t="s">
        <v>4415</v>
      </c>
      <c r="O1" s="189" t="s">
        <v>4880</v>
      </c>
      <c r="P1" s="190" t="s">
        <v>4881</v>
      </c>
      <c r="Q1" s="191" t="s">
        <v>1414</v>
      </c>
      <c r="R1" s="192" t="s">
        <v>4882</v>
      </c>
      <c r="S1" s="193" t="s">
        <v>2568</v>
      </c>
      <c r="T1" s="3" t="s">
        <v>4884</v>
      </c>
      <c r="U1" s="3" t="s">
        <v>2569</v>
      </c>
      <c r="V1" s="192" t="s">
        <v>4886</v>
      </c>
      <c r="W1" s="192" t="s">
        <v>2570</v>
      </c>
      <c r="X1" s="192" t="s">
        <v>4888</v>
      </c>
      <c r="Y1" s="3" t="s">
        <v>2571</v>
      </c>
      <c r="Z1" s="3" t="s">
        <v>4890</v>
      </c>
      <c r="AA1" s="194" t="s">
        <v>4891</v>
      </c>
      <c r="AB1" s="194" t="s">
        <v>4892</v>
      </c>
      <c r="AC1" s="195" t="s">
        <v>4893</v>
      </c>
      <c r="AD1" s="195" t="s">
        <v>4894</v>
      </c>
      <c r="AE1" s="3" t="s">
        <v>4895</v>
      </c>
      <c r="AF1" s="258" t="s">
        <v>2289</v>
      </c>
    </row>
    <row r="2" spans="1:32" s="509" customFormat="1" ht="12.75" customHeight="1" x14ac:dyDescent="0.2">
      <c r="A2" s="508"/>
      <c r="C2" s="217" t="s">
        <v>2823</v>
      </c>
      <c r="D2" s="198" t="s">
        <v>4903</v>
      </c>
      <c r="E2" s="198"/>
      <c r="F2" s="200">
        <v>136700</v>
      </c>
      <c r="G2" s="200">
        <v>171</v>
      </c>
      <c r="H2" s="200"/>
      <c r="I2" s="200">
        <v>1</v>
      </c>
      <c r="J2" s="200">
        <v>366</v>
      </c>
      <c r="K2" s="198" t="s">
        <v>803</v>
      </c>
      <c r="L2" s="198"/>
      <c r="M2" s="198"/>
      <c r="N2" s="198"/>
      <c r="O2" s="198" t="s">
        <v>2584</v>
      </c>
      <c r="P2" s="200" t="s">
        <v>1754</v>
      </c>
      <c r="Q2" s="203">
        <v>39632</v>
      </c>
      <c r="R2" s="1"/>
      <c r="S2" s="1"/>
      <c r="T2" s="1"/>
      <c r="U2" s="1"/>
      <c r="V2" s="1"/>
      <c r="W2" s="1"/>
      <c r="X2" s="1"/>
      <c r="Y2" s="1"/>
      <c r="Z2" s="1"/>
      <c r="AA2" s="1"/>
      <c r="AB2" s="1"/>
      <c r="AC2" s="183"/>
      <c r="AD2" s="183"/>
    </row>
    <row r="3" spans="1:32" x14ac:dyDescent="0.2">
      <c r="C3" s="607" t="s">
        <v>4453</v>
      </c>
      <c r="D3" s="485"/>
      <c r="E3" s="486"/>
      <c r="F3" s="486"/>
      <c r="G3" s="486"/>
      <c r="H3" s="486"/>
      <c r="I3" s="486"/>
      <c r="J3" s="486"/>
      <c r="K3" s="486"/>
      <c r="L3" s="486"/>
      <c r="M3" s="486"/>
      <c r="N3" s="486"/>
      <c r="O3" s="486"/>
      <c r="P3" s="486"/>
      <c r="Q3" s="487"/>
    </row>
    <row r="4" spans="1:32" x14ac:dyDescent="0.2">
      <c r="C4" s="608" t="s">
        <v>2824</v>
      </c>
      <c r="D4" s="608" t="s">
        <v>4898</v>
      </c>
      <c r="E4" s="609"/>
      <c r="F4" s="609">
        <v>136700</v>
      </c>
      <c r="G4" s="609">
        <v>171</v>
      </c>
      <c r="H4" s="609"/>
      <c r="I4" s="609">
        <v>1</v>
      </c>
      <c r="J4" s="609">
        <v>601</v>
      </c>
      <c r="K4" s="609">
        <v>33</v>
      </c>
      <c r="L4" s="609"/>
      <c r="M4" s="609"/>
      <c r="N4" s="609"/>
      <c r="O4" s="609" t="s">
        <v>2584</v>
      </c>
      <c r="P4" s="609" t="s">
        <v>647</v>
      </c>
      <c r="Q4" s="610">
        <v>39651</v>
      </c>
    </row>
    <row r="5" spans="1:32" x14ac:dyDescent="0.2">
      <c r="C5" s="611" t="s">
        <v>2824</v>
      </c>
      <c r="D5" s="611" t="s">
        <v>4899</v>
      </c>
      <c r="E5" s="612"/>
      <c r="F5" s="612">
        <v>136700</v>
      </c>
      <c r="G5" s="612">
        <v>171</v>
      </c>
      <c r="H5" s="612"/>
      <c r="I5" s="612">
        <v>1</v>
      </c>
      <c r="J5" s="612">
        <v>602</v>
      </c>
      <c r="K5" s="612">
        <v>33</v>
      </c>
      <c r="L5" s="609"/>
      <c r="M5" s="609"/>
      <c r="N5" s="609"/>
      <c r="O5" s="612" t="s">
        <v>2584</v>
      </c>
      <c r="P5" s="612" t="s">
        <v>663</v>
      </c>
      <c r="Q5" s="613">
        <v>39680</v>
      </c>
    </row>
    <row r="6" spans="1:32" x14ac:dyDescent="0.2">
      <c r="C6" s="502" t="s">
        <v>2824</v>
      </c>
      <c r="D6" s="232" t="s">
        <v>4900</v>
      </c>
      <c r="E6" s="220"/>
      <c r="F6" s="221">
        <v>136700</v>
      </c>
      <c r="G6" s="221">
        <v>171</v>
      </c>
      <c r="H6" s="221"/>
      <c r="I6" s="503">
        <v>1</v>
      </c>
      <c r="J6" s="221">
        <v>271</v>
      </c>
      <c r="K6" s="220">
        <v>33</v>
      </c>
      <c r="L6" s="609"/>
      <c r="M6" s="609"/>
      <c r="N6" s="609"/>
      <c r="O6" s="614" t="s">
        <v>2584</v>
      </c>
      <c r="P6" s="221" t="s">
        <v>663</v>
      </c>
      <c r="Q6" s="504">
        <v>39694</v>
      </c>
    </row>
    <row r="7" spans="1:32" x14ac:dyDescent="0.2">
      <c r="C7" s="607" t="s">
        <v>4453</v>
      </c>
      <c r="D7" s="485"/>
      <c r="E7" s="486"/>
      <c r="F7" s="555"/>
      <c r="G7" s="555"/>
      <c r="H7" s="555"/>
      <c r="I7" s="556"/>
      <c r="J7" s="555"/>
      <c r="K7" s="486"/>
      <c r="L7" s="486"/>
      <c r="M7" s="486"/>
      <c r="N7" s="486"/>
      <c r="O7" s="486"/>
      <c r="P7" s="555"/>
      <c r="Q7" s="558"/>
    </row>
    <row r="8" spans="1:32" x14ac:dyDescent="0.2">
      <c r="C8" s="198" t="s">
        <v>2825</v>
      </c>
      <c r="D8" s="223" t="s">
        <v>4898</v>
      </c>
      <c r="E8" s="214" t="s">
        <v>2826</v>
      </c>
      <c r="F8" s="200" t="s">
        <v>2827</v>
      </c>
      <c r="G8" s="200">
        <v>143</v>
      </c>
      <c r="H8" s="200"/>
      <c r="I8" s="199">
        <v>1</v>
      </c>
      <c r="J8" s="200">
        <v>20</v>
      </c>
      <c r="K8" s="214">
        <v>33</v>
      </c>
      <c r="O8" s="214" t="s">
        <v>2828</v>
      </c>
      <c r="P8" s="200" t="s">
        <v>639</v>
      </c>
      <c r="Q8" s="203">
        <v>39707</v>
      </c>
    </row>
    <row r="9" spans="1:32" x14ac:dyDescent="0.2">
      <c r="C9" s="198" t="s">
        <v>2825</v>
      </c>
      <c r="D9" s="223" t="s">
        <v>4899</v>
      </c>
      <c r="E9" s="214" t="s">
        <v>2826</v>
      </c>
      <c r="F9" s="200" t="s">
        <v>2829</v>
      </c>
      <c r="G9" s="200">
        <v>146</v>
      </c>
      <c r="H9" s="200"/>
      <c r="I9" s="199">
        <v>1</v>
      </c>
      <c r="J9" s="200">
        <v>20</v>
      </c>
      <c r="K9" s="214">
        <v>36</v>
      </c>
      <c r="O9" s="214" t="s">
        <v>2828</v>
      </c>
      <c r="P9" s="200" t="s">
        <v>663</v>
      </c>
      <c r="Q9" s="203">
        <v>39708</v>
      </c>
      <c r="R9" s="181"/>
    </row>
    <row r="10" spans="1:32" x14ac:dyDescent="0.2">
      <c r="C10" s="198" t="s">
        <v>2825</v>
      </c>
      <c r="D10" s="223" t="s">
        <v>4900</v>
      </c>
      <c r="E10" s="214" t="s">
        <v>2826</v>
      </c>
      <c r="F10" s="200" t="s">
        <v>2829</v>
      </c>
      <c r="G10" s="200">
        <v>146</v>
      </c>
      <c r="H10" s="200"/>
      <c r="I10" s="199">
        <v>1</v>
      </c>
      <c r="J10" s="200">
        <v>20</v>
      </c>
      <c r="K10" s="214">
        <v>36</v>
      </c>
      <c r="O10" s="214" t="s">
        <v>2629</v>
      </c>
      <c r="P10" s="200" t="s">
        <v>663</v>
      </c>
      <c r="Q10" s="203">
        <v>39708</v>
      </c>
    </row>
    <row r="11" spans="1:32" x14ac:dyDescent="0.2">
      <c r="C11" s="198" t="s">
        <v>2825</v>
      </c>
      <c r="D11" s="223" t="s">
        <v>4901</v>
      </c>
      <c r="E11" s="214" t="s">
        <v>2826</v>
      </c>
      <c r="F11" s="200" t="s">
        <v>2827</v>
      </c>
      <c r="G11" s="200">
        <v>146</v>
      </c>
      <c r="H11" s="200"/>
      <c r="I11" s="199">
        <v>1</v>
      </c>
      <c r="J11" s="200">
        <v>20</v>
      </c>
      <c r="K11" s="214">
        <v>33</v>
      </c>
      <c r="O11" s="214" t="s">
        <v>2629</v>
      </c>
      <c r="P11" s="200" t="s">
        <v>669</v>
      </c>
      <c r="Q11" s="203">
        <v>39708</v>
      </c>
    </row>
    <row r="12" spans="1:32" x14ac:dyDescent="0.2">
      <c r="C12" s="554" t="s">
        <v>4453</v>
      </c>
      <c r="D12" s="485"/>
      <c r="E12" s="486"/>
      <c r="F12" s="555"/>
      <c r="G12" s="555"/>
      <c r="H12" s="555"/>
      <c r="I12" s="556"/>
      <c r="J12" s="555"/>
      <c r="K12" s="486"/>
      <c r="L12" s="486"/>
      <c r="M12" s="486"/>
      <c r="N12" s="486"/>
      <c r="O12" s="486"/>
      <c r="P12" s="555"/>
      <c r="Q12" s="558"/>
    </row>
    <row r="13" spans="1:32" x14ac:dyDescent="0.2">
      <c r="C13" s="502" t="s">
        <v>2830</v>
      </c>
      <c r="D13" s="232" t="s">
        <v>4898</v>
      </c>
      <c r="E13" s="220"/>
      <c r="F13" s="221">
        <v>133913</v>
      </c>
      <c r="G13" s="221">
        <v>171</v>
      </c>
      <c r="H13" s="221"/>
      <c r="I13" s="503">
        <v>1</v>
      </c>
      <c r="J13" s="221">
        <v>602</v>
      </c>
      <c r="K13" s="220">
        <v>36</v>
      </c>
      <c r="L13" s="220"/>
      <c r="M13" s="220"/>
      <c r="N13" s="220"/>
      <c r="O13" s="220" t="s">
        <v>2573</v>
      </c>
      <c r="P13" s="221" t="s">
        <v>1754</v>
      </c>
      <c r="Q13" s="504">
        <v>39780</v>
      </c>
    </row>
    <row r="14" spans="1:32" ht="13.5" thickBot="1" x14ac:dyDescent="0.25">
      <c r="C14" s="520" t="s">
        <v>2830</v>
      </c>
      <c r="D14" s="521" t="s">
        <v>4899</v>
      </c>
      <c r="E14" s="522"/>
      <c r="F14" s="523">
        <v>133913</v>
      </c>
      <c r="G14" s="523">
        <v>171</v>
      </c>
      <c r="H14" s="523"/>
      <c r="I14" s="524">
        <v>1</v>
      </c>
      <c r="J14" s="523">
        <v>602</v>
      </c>
      <c r="K14" s="522">
        <v>36</v>
      </c>
      <c r="L14" s="522"/>
      <c r="M14" s="522"/>
      <c r="N14" s="522"/>
      <c r="O14" s="522" t="s">
        <v>2573</v>
      </c>
      <c r="P14" s="523" t="s">
        <v>1754</v>
      </c>
      <c r="Q14" s="525">
        <v>39786</v>
      </c>
    </row>
    <row r="15" spans="1:32" ht="13.5" thickBot="1" x14ac:dyDescent="0.25">
      <c r="C15" s="526" t="s">
        <v>2830</v>
      </c>
      <c r="D15" s="238" t="s">
        <v>4900</v>
      </c>
      <c r="E15" s="240"/>
      <c r="F15" s="241">
        <v>133913</v>
      </c>
      <c r="G15" s="241">
        <v>171</v>
      </c>
      <c r="H15" s="241"/>
      <c r="I15" s="527">
        <v>1</v>
      </c>
      <c r="J15" s="241">
        <v>700</v>
      </c>
      <c r="K15" s="240">
        <v>36</v>
      </c>
      <c r="L15" s="240"/>
      <c r="M15" s="240"/>
      <c r="N15" s="240"/>
      <c r="O15" s="240" t="s">
        <v>2573</v>
      </c>
      <c r="P15" s="241" t="s">
        <v>669</v>
      </c>
      <c r="Q15" s="529">
        <v>39814</v>
      </c>
    </row>
    <row r="16" spans="1:32" x14ac:dyDescent="0.2">
      <c r="C16" s="497" t="s">
        <v>4453</v>
      </c>
      <c r="F16" s="200"/>
      <c r="G16" s="200"/>
      <c r="H16" s="200"/>
      <c r="I16" s="199"/>
      <c r="J16" s="200"/>
      <c r="P16" s="200"/>
      <c r="Q16" s="203"/>
    </row>
    <row r="17" spans="3:17" x14ac:dyDescent="0.2">
      <c r="C17" s="198" t="s">
        <v>2831</v>
      </c>
      <c r="D17" s="223" t="s">
        <v>4898</v>
      </c>
      <c r="F17" s="200">
        <v>137900</v>
      </c>
      <c r="G17" s="200">
        <v>171</v>
      </c>
      <c r="H17" s="200"/>
      <c r="I17" s="199">
        <v>1</v>
      </c>
      <c r="J17" s="200">
        <v>200</v>
      </c>
      <c r="K17" s="214">
        <v>37</v>
      </c>
      <c r="O17" s="214" t="s">
        <v>2832</v>
      </c>
      <c r="P17" s="200" t="s">
        <v>669</v>
      </c>
      <c r="Q17" s="203">
        <v>39878</v>
      </c>
    </row>
    <row r="18" spans="3:17" ht="13.5" thickBot="1" x14ac:dyDescent="0.25">
      <c r="C18" s="207" t="s">
        <v>2831</v>
      </c>
      <c r="D18" s="237" t="s">
        <v>4899</v>
      </c>
      <c r="E18" s="235"/>
      <c r="F18" s="208">
        <v>137900</v>
      </c>
      <c r="G18" s="208">
        <v>171</v>
      </c>
      <c r="H18" s="208"/>
      <c r="I18" s="209">
        <v>1</v>
      </c>
      <c r="J18" s="208">
        <v>602</v>
      </c>
      <c r="K18" s="235">
        <v>37</v>
      </c>
      <c r="L18" s="235"/>
      <c r="M18" s="235"/>
      <c r="N18" s="235"/>
      <c r="O18" s="235" t="s">
        <v>2832</v>
      </c>
      <c r="P18" s="208" t="s">
        <v>669</v>
      </c>
      <c r="Q18" s="536">
        <v>39885</v>
      </c>
    </row>
    <row r="19" spans="3:17" x14ac:dyDescent="0.2">
      <c r="C19" s="223" t="s">
        <v>2831</v>
      </c>
      <c r="D19" s="223" t="s">
        <v>4900</v>
      </c>
      <c r="F19" s="214">
        <v>137900</v>
      </c>
      <c r="G19" s="214">
        <v>171</v>
      </c>
      <c r="I19" s="214">
        <v>1</v>
      </c>
      <c r="J19" s="214">
        <v>602</v>
      </c>
      <c r="K19" s="214">
        <v>37</v>
      </c>
      <c r="O19" s="214" t="s">
        <v>2832</v>
      </c>
      <c r="P19" s="214" t="s">
        <v>3192</v>
      </c>
      <c r="Q19" s="216">
        <v>39892</v>
      </c>
    </row>
    <row r="20" spans="3:17" x14ac:dyDescent="0.2">
      <c r="C20" s="223" t="s">
        <v>2831</v>
      </c>
      <c r="D20" s="223" t="s">
        <v>4901</v>
      </c>
      <c r="F20" s="214">
        <v>137900</v>
      </c>
      <c r="G20" s="214">
        <v>171</v>
      </c>
      <c r="I20" s="214">
        <v>1</v>
      </c>
      <c r="J20" s="214">
        <v>603</v>
      </c>
      <c r="K20" s="214">
        <v>37</v>
      </c>
      <c r="O20" s="214" t="s">
        <v>2832</v>
      </c>
      <c r="P20" s="214" t="s">
        <v>1037</v>
      </c>
      <c r="Q20" s="216">
        <v>39910</v>
      </c>
    </row>
    <row r="21" spans="3:17" x14ac:dyDescent="0.2">
      <c r="C21" s="223" t="s">
        <v>2831</v>
      </c>
      <c r="D21" s="223" t="s">
        <v>4902</v>
      </c>
      <c r="F21" s="214" t="s">
        <v>1760</v>
      </c>
      <c r="G21" s="214">
        <v>171</v>
      </c>
      <c r="I21" s="214">
        <v>1</v>
      </c>
      <c r="J21" s="214">
        <v>5</v>
      </c>
      <c r="K21" s="214">
        <v>29</v>
      </c>
      <c r="O21" s="214" t="s">
        <v>1761</v>
      </c>
      <c r="P21" s="214" t="s">
        <v>3192</v>
      </c>
      <c r="Q21" s="216">
        <v>39910</v>
      </c>
    </row>
    <row r="22" spans="3:17" x14ac:dyDescent="0.2">
      <c r="C22" s="223" t="s">
        <v>2831</v>
      </c>
      <c r="D22" s="223" t="s">
        <v>4903</v>
      </c>
      <c r="F22" s="214" t="s">
        <v>1762</v>
      </c>
      <c r="G22" s="214">
        <v>171</v>
      </c>
      <c r="I22" s="214">
        <v>1</v>
      </c>
      <c r="J22" s="214">
        <v>8</v>
      </c>
      <c r="K22" s="214">
        <v>33</v>
      </c>
      <c r="O22" s="214" t="s">
        <v>1761</v>
      </c>
      <c r="P22" s="214" t="s">
        <v>1037</v>
      </c>
      <c r="Q22" s="216">
        <v>39910</v>
      </c>
    </row>
    <row r="23" spans="3:17" x14ac:dyDescent="0.2">
      <c r="C23" s="223" t="s">
        <v>2831</v>
      </c>
      <c r="D23" s="223" t="s">
        <v>4904</v>
      </c>
      <c r="F23" s="214" t="s">
        <v>1763</v>
      </c>
      <c r="G23" s="214">
        <v>171</v>
      </c>
      <c r="I23" s="214">
        <v>1</v>
      </c>
      <c r="J23" s="214">
        <v>6.7</v>
      </c>
      <c r="K23" s="214">
        <v>47</v>
      </c>
      <c r="O23" s="214" t="s">
        <v>1764</v>
      </c>
      <c r="P23" s="214" t="s">
        <v>1037</v>
      </c>
      <c r="Q23" s="216">
        <v>39911</v>
      </c>
    </row>
    <row r="24" spans="3:17" ht="13.5" thickBot="1" x14ac:dyDescent="0.25">
      <c r="C24" s="237" t="s">
        <v>2831</v>
      </c>
      <c r="D24" s="237" t="s">
        <v>4905</v>
      </c>
      <c r="E24" s="235"/>
      <c r="F24" s="235" t="s">
        <v>1765</v>
      </c>
      <c r="G24" s="235">
        <v>171</v>
      </c>
      <c r="H24" s="235"/>
      <c r="I24" s="235">
        <v>1</v>
      </c>
      <c r="J24" s="235">
        <v>602</v>
      </c>
      <c r="K24" s="235">
        <v>37</v>
      </c>
      <c r="L24" s="235"/>
      <c r="M24" s="235"/>
      <c r="N24" s="235"/>
      <c r="O24" s="235" t="s">
        <v>2832</v>
      </c>
      <c r="P24" s="235" t="s">
        <v>663</v>
      </c>
      <c r="Q24" s="236">
        <v>39924</v>
      </c>
    </row>
    <row r="25" spans="3:17" x14ac:dyDescent="0.2">
      <c r="C25" s="223" t="s">
        <v>2831</v>
      </c>
      <c r="D25" s="223" t="s">
        <v>4906</v>
      </c>
      <c r="F25" s="214" t="s">
        <v>1765</v>
      </c>
      <c r="G25" s="214">
        <v>171</v>
      </c>
      <c r="I25" s="214">
        <v>1</v>
      </c>
      <c r="J25" s="214">
        <v>448</v>
      </c>
      <c r="K25" s="214">
        <v>37</v>
      </c>
      <c r="O25" s="214" t="s">
        <v>2832</v>
      </c>
      <c r="P25" s="214" t="s">
        <v>1754</v>
      </c>
      <c r="Q25" s="216">
        <v>39939</v>
      </c>
    </row>
    <row r="26" spans="3:17" x14ac:dyDescent="0.2">
      <c r="C26" s="259" t="s">
        <v>4453</v>
      </c>
    </row>
    <row r="27" spans="3:17" x14ac:dyDescent="0.2">
      <c r="C27" s="223" t="s">
        <v>1766</v>
      </c>
      <c r="D27" s="223" t="s">
        <v>4898</v>
      </c>
      <c r="F27" s="214" t="s">
        <v>1765</v>
      </c>
      <c r="G27" s="214">
        <v>171</v>
      </c>
      <c r="I27" s="214">
        <v>1</v>
      </c>
      <c r="J27" s="214">
        <v>155</v>
      </c>
      <c r="K27" s="214">
        <v>37</v>
      </c>
      <c r="O27" s="214" t="s">
        <v>2832</v>
      </c>
      <c r="P27" s="214" t="s">
        <v>669</v>
      </c>
      <c r="Q27" s="216">
        <v>39940</v>
      </c>
    </row>
    <row r="28" spans="3:17" ht="13.5" thickBot="1" x14ac:dyDescent="0.25">
      <c r="C28" s="237" t="s">
        <v>1766</v>
      </c>
      <c r="D28" s="237" t="s">
        <v>4899</v>
      </c>
      <c r="E28" s="235"/>
      <c r="F28" s="235" t="s">
        <v>1765</v>
      </c>
      <c r="G28" s="235">
        <v>171</v>
      </c>
      <c r="H28" s="235"/>
      <c r="I28" s="235">
        <v>1</v>
      </c>
      <c r="J28" s="235">
        <v>602</v>
      </c>
      <c r="K28" s="235">
        <v>37</v>
      </c>
      <c r="L28" s="235"/>
      <c r="M28" s="235"/>
      <c r="N28" s="235"/>
      <c r="O28" s="235" t="s">
        <v>2832</v>
      </c>
      <c r="P28" s="235" t="s">
        <v>663</v>
      </c>
      <c r="Q28" s="236">
        <v>39946</v>
      </c>
    </row>
    <row r="29" spans="3:17" x14ac:dyDescent="0.2">
      <c r="C29" s="223" t="s">
        <v>1766</v>
      </c>
      <c r="D29" s="223" t="s">
        <v>4900</v>
      </c>
      <c r="F29" s="214" t="s">
        <v>1765</v>
      </c>
      <c r="G29" s="214">
        <v>171</v>
      </c>
      <c r="I29" s="214">
        <v>1</v>
      </c>
      <c r="J29" s="214">
        <v>603</v>
      </c>
      <c r="K29" s="214">
        <v>37</v>
      </c>
      <c r="O29" s="214" t="s">
        <v>2832</v>
      </c>
      <c r="P29" s="214" t="s">
        <v>669</v>
      </c>
      <c r="Q29" s="216">
        <v>39968</v>
      </c>
    </row>
    <row r="30" spans="3:17" ht="13.5" thickBot="1" x14ac:dyDescent="0.25">
      <c r="C30" s="237" t="s">
        <v>1766</v>
      </c>
      <c r="D30" s="237" t="s">
        <v>4901</v>
      </c>
      <c r="E30" s="235"/>
      <c r="F30" s="235" t="s">
        <v>1765</v>
      </c>
      <c r="G30" s="235">
        <v>171</v>
      </c>
      <c r="H30" s="235"/>
      <c r="I30" s="235">
        <v>1</v>
      </c>
      <c r="J30" s="235">
        <v>905</v>
      </c>
      <c r="K30" s="235">
        <v>37</v>
      </c>
      <c r="L30" s="235"/>
      <c r="M30" s="235"/>
      <c r="N30" s="235"/>
      <c r="O30" s="235" t="s">
        <v>2832</v>
      </c>
      <c r="P30" s="235" t="s">
        <v>669</v>
      </c>
      <c r="Q30" s="236">
        <v>39981</v>
      </c>
    </row>
    <row r="31" spans="3:17" ht="13.5" thickBot="1" x14ac:dyDescent="0.25">
      <c r="C31" s="238" t="s">
        <v>1766</v>
      </c>
      <c r="D31" s="238" t="s">
        <v>4902</v>
      </c>
      <c r="E31" s="240"/>
      <c r="F31" s="240" t="s">
        <v>1765</v>
      </c>
      <c r="G31" s="240">
        <v>171</v>
      </c>
      <c r="H31" s="240"/>
      <c r="I31" s="240">
        <v>1</v>
      </c>
      <c r="J31" s="240">
        <v>792</v>
      </c>
      <c r="K31" s="240">
        <v>37</v>
      </c>
      <c r="L31" s="240"/>
      <c r="M31" s="240"/>
      <c r="N31" s="240"/>
      <c r="O31" s="240" t="s">
        <v>2832</v>
      </c>
      <c r="P31" s="240" t="s">
        <v>1037</v>
      </c>
      <c r="Q31" s="242">
        <v>40045</v>
      </c>
    </row>
    <row r="32" spans="3:17" x14ac:dyDescent="0.2">
      <c r="C32" s="259" t="s">
        <v>4453</v>
      </c>
    </row>
    <row r="33" spans="1:31" x14ac:dyDescent="0.2">
      <c r="C33" s="223" t="s">
        <v>1767</v>
      </c>
      <c r="D33" s="223" t="s">
        <v>4898</v>
      </c>
      <c r="F33" s="214" t="s">
        <v>1765</v>
      </c>
      <c r="G33" s="214">
        <v>171</v>
      </c>
      <c r="I33" s="214">
        <v>1</v>
      </c>
      <c r="J33" s="214">
        <v>20</v>
      </c>
      <c r="K33" s="214">
        <v>37</v>
      </c>
      <c r="O33" s="214" t="s">
        <v>2832</v>
      </c>
      <c r="P33" s="214" t="s">
        <v>1037</v>
      </c>
      <c r="Q33" s="216">
        <v>40070</v>
      </c>
    </row>
    <row r="34" spans="1:31" x14ac:dyDescent="0.2">
      <c r="C34" s="223" t="s">
        <v>1767</v>
      </c>
      <c r="D34" s="223" t="s">
        <v>4899</v>
      </c>
      <c r="F34" s="214">
        <v>133708</v>
      </c>
      <c r="G34" s="214">
        <v>171</v>
      </c>
      <c r="I34" s="214">
        <v>1</v>
      </c>
      <c r="J34" s="214">
        <v>155</v>
      </c>
      <c r="K34" s="214">
        <v>33</v>
      </c>
      <c r="O34" s="214" t="s">
        <v>1761</v>
      </c>
      <c r="P34" s="214" t="s">
        <v>669</v>
      </c>
      <c r="Q34" s="216">
        <v>40071</v>
      </c>
    </row>
    <row r="35" spans="1:31" x14ac:dyDescent="0.2">
      <c r="C35" s="223" t="s">
        <v>1767</v>
      </c>
      <c r="D35" s="223" t="s">
        <v>4900</v>
      </c>
      <c r="F35" s="214" t="s">
        <v>1765</v>
      </c>
      <c r="G35" s="214">
        <v>171</v>
      </c>
      <c r="I35" s="214">
        <v>1</v>
      </c>
      <c r="J35" s="214">
        <v>602</v>
      </c>
      <c r="K35" s="214">
        <v>37</v>
      </c>
      <c r="O35" s="214" t="s">
        <v>2832</v>
      </c>
      <c r="P35" s="214" t="s">
        <v>1754</v>
      </c>
      <c r="Q35" s="216">
        <v>40079</v>
      </c>
    </row>
    <row r="36" spans="1:31" ht="13.5" thickBot="1" x14ac:dyDescent="0.25">
      <c r="C36" s="237" t="s">
        <v>1767</v>
      </c>
      <c r="D36" s="237" t="s">
        <v>4901</v>
      </c>
      <c r="E36" s="235"/>
      <c r="F36" s="235">
        <v>147708</v>
      </c>
      <c r="G36" s="235">
        <v>171</v>
      </c>
      <c r="H36" s="235"/>
      <c r="I36" s="235">
        <v>1</v>
      </c>
      <c r="J36" s="235">
        <v>28</v>
      </c>
      <c r="K36" s="235">
        <v>47</v>
      </c>
      <c r="L36" s="235"/>
      <c r="M36" s="235"/>
      <c r="N36" s="235"/>
      <c r="O36" s="235" t="s">
        <v>1768</v>
      </c>
      <c r="P36" s="235" t="s">
        <v>663</v>
      </c>
      <c r="Q36" s="236">
        <v>40080</v>
      </c>
    </row>
    <row r="37" spans="1:31" x14ac:dyDescent="0.2">
      <c r="C37" s="223" t="s">
        <v>1767</v>
      </c>
      <c r="D37" s="223" t="s">
        <v>4902</v>
      </c>
      <c r="F37" s="214" t="s">
        <v>1765</v>
      </c>
      <c r="G37" s="214">
        <v>171</v>
      </c>
      <c r="I37" s="214">
        <v>1</v>
      </c>
      <c r="J37" s="214">
        <v>903</v>
      </c>
      <c r="K37" s="214">
        <v>37</v>
      </c>
      <c r="O37" s="214" t="s">
        <v>2832</v>
      </c>
      <c r="P37" s="214" t="s">
        <v>1754</v>
      </c>
      <c r="Q37" s="216">
        <v>40094</v>
      </c>
    </row>
    <row r="38" spans="1:31" ht="13.5" thickBot="1" x14ac:dyDescent="0.25">
      <c r="C38" s="511" t="s">
        <v>1767</v>
      </c>
      <c r="D38" s="511" t="s">
        <v>4903</v>
      </c>
      <c r="E38" s="268"/>
      <c r="F38" s="268" t="s">
        <v>1765</v>
      </c>
      <c r="G38" s="268">
        <v>171</v>
      </c>
      <c r="H38" s="268"/>
      <c r="I38" s="268">
        <v>1</v>
      </c>
      <c r="J38" s="268">
        <v>905</v>
      </c>
      <c r="K38" s="268">
        <v>37</v>
      </c>
      <c r="L38" s="268"/>
      <c r="M38" s="268"/>
      <c r="N38" s="268"/>
      <c r="O38" s="268" t="s">
        <v>2832</v>
      </c>
      <c r="P38" s="268" t="s">
        <v>663</v>
      </c>
      <c r="Q38" s="270">
        <v>40101</v>
      </c>
    </row>
    <row r="39" spans="1:31" s="531" customFormat="1" x14ac:dyDescent="0.2">
      <c r="A39" s="530"/>
      <c r="C39" s="532"/>
      <c r="D39" s="532"/>
      <c r="E39" s="533"/>
      <c r="F39" s="534" t="s">
        <v>4333</v>
      </c>
      <c r="G39" s="533"/>
      <c r="H39" s="533"/>
      <c r="I39" s="533"/>
      <c r="J39" s="533"/>
      <c r="K39" s="533"/>
      <c r="L39" s="533"/>
      <c r="M39" s="533"/>
      <c r="N39" s="533"/>
      <c r="O39" s="533"/>
      <c r="P39" s="533"/>
      <c r="Q39" s="535"/>
      <c r="R39" s="1"/>
      <c r="S39" s="1"/>
      <c r="T39" s="1"/>
      <c r="U39" s="1"/>
      <c r="V39" s="1"/>
      <c r="W39" s="1"/>
      <c r="X39" s="1"/>
      <c r="Y39" s="1"/>
      <c r="Z39" s="1"/>
      <c r="AA39" s="1"/>
      <c r="AB39" s="1"/>
      <c r="AC39" s="183"/>
      <c r="AD39" s="183"/>
    </row>
    <row r="40" spans="1:31" x14ac:dyDescent="0.2">
      <c r="C40" s="438" t="s">
        <v>4453</v>
      </c>
      <c r="D40" s="615"/>
      <c r="E40" s="616"/>
      <c r="F40" s="617"/>
      <c r="G40" s="616"/>
      <c r="H40" s="616"/>
      <c r="I40" s="616"/>
      <c r="J40" s="616"/>
      <c r="K40" s="616"/>
      <c r="L40" s="616"/>
      <c r="M40" s="616"/>
      <c r="N40" s="616"/>
      <c r="O40" s="616"/>
      <c r="P40" s="616"/>
      <c r="Q40" s="618"/>
    </row>
    <row r="41" spans="1:31" x14ac:dyDescent="0.2">
      <c r="C41" s="223" t="s">
        <v>1769</v>
      </c>
      <c r="D41" s="223" t="s">
        <v>4898</v>
      </c>
      <c r="F41" s="214" t="s">
        <v>1765</v>
      </c>
      <c r="G41" s="214">
        <v>171</v>
      </c>
      <c r="I41" s="214">
        <v>1</v>
      </c>
      <c r="J41" s="214">
        <v>903</v>
      </c>
      <c r="K41" s="214">
        <v>37</v>
      </c>
      <c r="O41" s="214" t="s">
        <v>1770</v>
      </c>
      <c r="P41" s="214" t="s">
        <v>663</v>
      </c>
      <c r="Q41" s="216">
        <v>40212</v>
      </c>
      <c r="R41" s="1">
        <v>1.81</v>
      </c>
      <c r="S41" s="1">
        <v>82</v>
      </c>
      <c r="T41" s="1" t="s">
        <v>4561</v>
      </c>
      <c r="U41" s="1">
        <v>78</v>
      </c>
      <c r="V41" s="1">
        <v>12048</v>
      </c>
      <c r="W41" s="1">
        <v>82</v>
      </c>
      <c r="X41" s="1" t="s">
        <v>1771</v>
      </c>
      <c r="Y41" s="1">
        <v>78</v>
      </c>
      <c r="Z41" s="1" t="s">
        <v>4561</v>
      </c>
      <c r="AA41" s="183">
        <f>(K41*100*J41*I41)/17*16*R41/10000*S41/1000</f>
        <v>46.671629364705879</v>
      </c>
      <c r="AB41" s="183">
        <f>V41/36*35*J41*I41*1.108/10000*W41/1000</f>
        <v>96.099663184000008</v>
      </c>
      <c r="AC41" s="183">
        <f>(K41*100*J41*I41)/17*R41/10000*U41/1000</f>
        <v>2.7746852823529413</v>
      </c>
      <c r="AD41" s="183">
        <f>V41/36*J41*I41*1.108/10000*Y41/1000</f>
        <v>2.6117678496000005</v>
      </c>
      <c r="AE41" s="183">
        <f>J41*I41*(G41/100)</f>
        <v>1544.1299999999999</v>
      </c>
    </row>
    <row r="42" spans="1:31" x14ac:dyDescent="0.2">
      <c r="C42" s="223" t="s">
        <v>1769</v>
      </c>
      <c r="D42" s="223" t="s">
        <v>4899</v>
      </c>
      <c r="F42" s="214" t="s">
        <v>1765</v>
      </c>
      <c r="G42" s="214">
        <v>171</v>
      </c>
      <c r="I42" s="214">
        <v>1</v>
      </c>
      <c r="J42" s="214">
        <v>355</v>
      </c>
      <c r="K42" s="214">
        <v>37</v>
      </c>
      <c r="O42" s="214" t="s">
        <v>1770</v>
      </c>
      <c r="P42" s="214" t="s">
        <v>3209</v>
      </c>
      <c r="Q42" s="216">
        <v>40214</v>
      </c>
      <c r="R42" s="1">
        <v>1.81</v>
      </c>
      <c r="S42" s="1">
        <v>82</v>
      </c>
      <c r="T42" s="1" t="s">
        <v>4561</v>
      </c>
      <c r="U42" s="1">
        <v>78</v>
      </c>
      <c r="V42" s="1">
        <v>12048</v>
      </c>
      <c r="W42" s="1">
        <v>82</v>
      </c>
      <c r="X42" s="1" t="s">
        <v>1771</v>
      </c>
      <c r="Y42" s="1">
        <v>78</v>
      </c>
      <c r="Z42" s="1" t="s">
        <v>4561</v>
      </c>
      <c r="AA42" s="183">
        <f>(K42*100*J42*I42)/17*16*R42/10000*S42/1000</f>
        <v>18.348204235294116</v>
      </c>
      <c r="AB42" s="183">
        <f>V42/36*35*J42*I42*1.108/10000*W42/1000</f>
        <v>37.780044773333344</v>
      </c>
      <c r="AC42" s="183">
        <f>(K42*100*J42*I42)/17*R42/10000*U42/1000</f>
        <v>1.0908231176470589</v>
      </c>
      <c r="AD42" s="183">
        <f>V42/36*J42*I42*1.108/10000*Y42/1000</f>
        <v>1.0267747360000001</v>
      </c>
      <c r="AE42" s="183">
        <f>J42*I42*(G42/100)</f>
        <v>607.04999999999995</v>
      </c>
    </row>
    <row r="43" spans="1:31" x14ac:dyDescent="0.2">
      <c r="C43" s="223" t="s">
        <v>1769</v>
      </c>
      <c r="D43" s="223" t="s">
        <v>4900</v>
      </c>
      <c r="F43" s="214" t="s">
        <v>1765</v>
      </c>
      <c r="G43" s="214">
        <v>171</v>
      </c>
      <c r="I43" s="214">
        <v>1</v>
      </c>
      <c r="J43" s="214">
        <v>700</v>
      </c>
      <c r="K43" s="214">
        <v>37</v>
      </c>
      <c r="O43" s="214" t="s">
        <v>1770</v>
      </c>
      <c r="P43" s="214" t="s">
        <v>1754</v>
      </c>
      <c r="Q43" s="216">
        <v>40221</v>
      </c>
      <c r="R43" s="1">
        <v>1.81</v>
      </c>
      <c r="S43" s="1">
        <v>82</v>
      </c>
      <c r="T43" s="1" t="s">
        <v>4561</v>
      </c>
      <c r="U43" s="1">
        <v>78</v>
      </c>
      <c r="V43" s="1">
        <v>12048</v>
      </c>
      <c r="W43" s="1">
        <v>82</v>
      </c>
      <c r="X43" s="1" t="s">
        <v>1771</v>
      </c>
      <c r="Y43" s="1">
        <v>78</v>
      </c>
      <c r="Z43" s="1" t="s">
        <v>4561</v>
      </c>
      <c r="AA43" s="183">
        <f>(K43*100*J43*I43)/17*16*R43/10000*S43/1000</f>
        <v>36.179557647058829</v>
      </c>
      <c r="AB43" s="183">
        <f>V43/36*35*J43*I43*1.108/10000*W43/1000</f>
        <v>74.495862933333342</v>
      </c>
      <c r="AC43" s="183">
        <f>(K43*100*J43*I43)/17*R43/10000*U43/1000</f>
        <v>2.1509188235294121</v>
      </c>
      <c r="AD43" s="183">
        <f>V43/36*J43*I43*1.108/10000*Y43/1000</f>
        <v>2.0246262400000004</v>
      </c>
      <c r="AE43" s="183">
        <f>J43*I43*(G43/100)</f>
        <v>1197</v>
      </c>
    </row>
    <row r="44" spans="1:31" s="509" customFormat="1" ht="13.5" thickBot="1" x14ac:dyDescent="0.25">
      <c r="A44" s="508"/>
      <c r="C44" s="234" t="s">
        <v>1769</v>
      </c>
      <c r="D44" s="234" t="s">
        <v>4901</v>
      </c>
      <c r="E44" s="208"/>
      <c r="F44" s="208" t="s">
        <v>1772</v>
      </c>
      <c r="G44" s="208">
        <v>171</v>
      </c>
      <c r="H44" s="208"/>
      <c r="I44" s="208">
        <v>1</v>
      </c>
      <c r="J44" s="208">
        <v>964</v>
      </c>
      <c r="K44" s="208">
        <v>37</v>
      </c>
      <c r="L44" s="208"/>
      <c r="M44" s="208"/>
      <c r="N44" s="208"/>
      <c r="O44" s="208" t="s">
        <v>1770</v>
      </c>
      <c r="P44" s="208" t="s">
        <v>1754</v>
      </c>
      <c r="Q44" s="536">
        <v>40234</v>
      </c>
      <c r="R44" s="1">
        <v>1.81</v>
      </c>
      <c r="S44" s="1">
        <v>82</v>
      </c>
      <c r="T44" s="1" t="s">
        <v>4561</v>
      </c>
      <c r="U44" s="1">
        <v>78</v>
      </c>
      <c r="V44" s="1">
        <v>12048</v>
      </c>
      <c r="W44" s="1">
        <v>82</v>
      </c>
      <c r="X44" s="1" t="s">
        <v>1771</v>
      </c>
      <c r="Y44" s="1">
        <v>78</v>
      </c>
      <c r="Z44" s="1" t="s">
        <v>4561</v>
      </c>
      <c r="AA44" s="183">
        <f>(K44*100*J44*I44)/17*16*R44/10000*S44/1000</f>
        <v>49.824419388235292</v>
      </c>
      <c r="AB44" s="183">
        <f>V44/36*35*J44*I44*1.108/10000*W44/1000</f>
        <v>102.59144552533334</v>
      </c>
      <c r="AC44" s="183">
        <f>(K44*100*J44*I44)/17*R44/10000*U44/1000</f>
        <v>2.9621224941176472</v>
      </c>
      <c r="AD44" s="183">
        <f>V44/36*J44*I44*1.108/10000*Y44/1000</f>
        <v>2.7881995648000006</v>
      </c>
      <c r="AE44" s="183">
        <f>J44*I44*(G44/100)</f>
        <v>1648.44</v>
      </c>
    </row>
    <row r="45" spans="1:31" x14ac:dyDescent="0.2">
      <c r="C45" s="243" t="s">
        <v>4453</v>
      </c>
      <c r="D45" s="356"/>
      <c r="E45" s="245"/>
      <c r="F45" s="245"/>
      <c r="G45" s="245"/>
      <c r="H45" s="245"/>
      <c r="I45" s="245"/>
      <c r="J45" s="245"/>
      <c r="K45" s="245"/>
      <c r="L45" s="245"/>
      <c r="M45" s="245"/>
      <c r="N45" s="245"/>
      <c r="O45" s="245"/>
      <c r="P45" s="245"/>
      <c r="Q45" s="247"/>
    </row>
    <row r="46" spans="1:31" x14ac:dyDescent="0.2">
      <c r="C46" s="223" t="s">
        <v>1773</v>
      </c>
      <c r="D46" s="223" t="s">
        <v>4898</v>
      </c>
      <c r="F46" s="214">
        <v>136900</v>
      </c>
      <c r="G46" s="214">
        <v>171</v>
      </c>
      <c r="I46" s="214">
        <v>1</v>
      </c>
      <c r="J46" s="214">
        <v>750</v>
      </c>
      <c r="K46" s="214">
        <v>33</v>
      </c>
      <c r="O46" s="214" t="s">
        <v>2573</v>
      </c>
      <c r="P46" s="214" t="s">
        <v>3209</v>
      </c>
      <c r="Q46" s="216">
        <v>40255</v>
      </c>
      <c r="R46" s="1">
        <v>1.81</v>
      </c>
      <c r="S46" s="1">
        <v>82</v>
      </c>
      <c r="T46" s="1" t="s">
        <v>4561</v>
      </c>
      <c r="U46" s="1">
        <v>78</v>
      </c>
      <c r="V46" s="1">
        <v>12048</v>
      </c>
      <c r="W46" s="1">
        <v>92</v>
      </c>
      <c r="X46" s="1" t="s">
        <v>1774</v>
      </c>
      <c r="Y46" s="1">
        <v>78</v>
      </c>
      <c r="Z46" s="1" t="s">
        <v>4561</v>
      </c>
      <c r="AA46" s="183">
        <f>(K46*100*J46*I46)/17*16*R46/10000*S46/1000</f>
        <v>34.573129411764704</v>
      </c>
      <c r="AB46" s="183">
        <f>V46/36*35*J46*I46*1.108/10000*W46/1000</f>
        <v>89.550775999999999</v>
      </c>
      <c r="AC46" s="183">
        <f>(K46*100*J46*I46)/17*R46/10000*U46/1000</f>
        <v>2.0554147058823529</v>
      </c>
      <c r="AD46" s="183">
        <f>V46/36*J46*I46*1.108/10000*Y46/1000</f>
        <v>2.1692423999999999</v>
      </c>
      <c r="AE46" s="183">
        <f>J46*I46*(G46/100)</f>
        <v>1282.5</v>
      </c>
    </row>
    <row r="47" spans="1:31" x14ac:dyDescent="0.2">
      <c r="C47" s="223" t="s">
        <v>1773</v>
      </c>
      <c r="D47" s="223" t="s">
        <v>4899</v>
      </c>
      <c r="F47" s="214">
        <v>136900</v>
      </c>
      <c r="G47" s="214">
        <v>171</v>
      </c>
      <c r="I47" s="214">
        <v>1</v>
      </c>
      <c r="J47" s="214">
        <v>750</v>
      </c>
      <c r="K47" s="214">
        <v>33</v>
      </c>
      <c r="O47" s="214" t="s">
        <v>2573</v>
      </c>
      <c r="P47" s="214" t="s">
        <v>1754</v>
      </c>
      <c r="Q47" s="216">
        <v>40261</v>
      </c>
      <c r="R47" s="1">
        <v>1.81</v>
      </c>
      <c r="S47" s="1">
        <v>82</v>
      </c>
      <c r="T47" s="1" t="s">
        <v>4561</v>
      </c>
      <c r="U47" s="1">
        <v>78</v>
      </c>
      <c r="V47" s="1">
        <v>12048</v>
      </c>
      <c r="W47" s="1">
        <v>92</v>
      </c>
      <c r="X47" s="1" t="s">
        <v>1774</v>
      </c>
      <c r="Y47" s="1">
        <v>78</v>
      </c>
      <c r="Z47" s="1" t="s">
        <v>4561</v>
      </c>
      <c r="AA47" s="183">
        <f>(K47*100*J47*I47)/17*16*R47/10000*S47/1000</f>
        <v>34.573129411764704</v>
      </c>
      <c r="AB47" s="183">
        <f>V47/36*35*J47*I47*1.108/10000*W47/1000</f>
        <v>89.550775999999999</v>
      </c>
      <c r="AC47" s="183">
        <f>(K47*100*J47*I47)/17*R47/10000*U47/1000</f>
        <v>2.0554147058823529</v>
      </c>
      <c r="AD47" s="183">
        <f>V47/36*J47*I47*1.108/10000*Y47/1000</f>
        <v>2.1692423999999999</v>
      </c>
      <c r="AE47" s="183">
        <f>J47*I47*(G47/100)</f>
        <v>1282.5</v>
      </c>
    </row>
    <row r="48" spans="1:31" ht="13.5" thickBot="1" x14ac:dyDescent="0.25">
      <c r="C48" s="237" t="s">
        <v>1773</v>
      </c>
      <c r="D48" s="237" t="s">
        <v>4900</v>
      </c>
      <c r="E48" s="235"/>
      <c r="F48" s="235">
        <v>136900</v>
      </c>
      <c r="G48" s="235">
        <v>171</v>
      </c>
      <c r="H48" s="235"/>
      <c r="I48" s="235">
        <v>1</v>
      </c>
      <c r="J48" s="235">
        <v>750</v>
      </c>
      <c r="K48" s="235">
        <v>33</v>
      </c>
      <c r="L48" s="235"/>
      <c r="M48" s="235"/>
      <c r="N48" s="235"/>
      <c r="O48" s="235" t="s">
        <v>2573</v>
      </c>
      <c r="P48" s="235" t="s">
        <v>3192</v>
      </c>
      <c r="Q48" s="236">
        <v>40268</v>
      </c>
      <c r="R48" s="1">
        <v>1.81</v>
      </c>
      <c r="S48" s="1">
        <v>82</v>
      </c>
      <c r="T48" s="1" t="s">
        <v>4561</v>
      </c>
      <c r="U48" s="1">
        <v>78</v>
      </c>
      <c r="V48" s="1">
        <v>12048</v>
      </c>
      <c r="W48" s="1">
        <v>92</v>
      </c>
      <c r="X48" s="1" t="s">
        <v>1774</v>
      </c>
      <c r="Y48" s="1">
        <v>78</v>
      </c>
      <c r="Z48" s="1" t="s">
        <v>4561</v>
      </c>
      <c r="AA48" s="183">
        <f>(K48*100*J48*I48)/17*16*R48/10000*S48/1000</f>
        <v>34.573129411764704</v>
      </c>
      <c r="AB48" s="183">
        <f>V48/36*35*J48*I48*1.108/10000*W48/1000</f>
        <v>89.550775999999999</v>
      </c>
      <c r="AC48" s="183">
        <f>(K48*100*J48*I48)/17*R48/10000*U48/1000</f>
        <v>2.0554147058823529</v>
      </c>
      <c r="AD48" s="183">
        <f>V48/36*J48*I48*1.108/10000*Y48/1000</f>
        <v>2.1692423999999999</v>
      </c>
      <c r="AE48" s="183">
        <f>J48*I48*(G48/100)</f>
        <v>1282.5</v>
      </c>
    </row>
    <row r="49" spans="3:32" x14ac:dyDescent="0.2">
      <c r="C49" s="223" t="s">
        <v>1773</v>
      </c>
      <c r="D49" s="223" t="s">
        <v>4901</v>
      </c>
      <c r="F49" s="214">
        <v>136900</v>
      </c>
      <c r="G49" s="214">
        <v>171</v>
      </c>
      <c r="I49" s="214">
        <v>1</v>
      </c>
      <c r="J49" s="214">
        <v>223</v>
      </c>
      <c r="K49" s="214">
        <v>33</v>
      </c>
      <c r="O49" s="214" t="s">
        <v>2573</v>
      </c>
      <c r="P49" s="214" t="s">
        <v>1754</v>
      </c>
      <c r="Q49" s="216">
        <v>40280</v>
      </c>
      <c r="R49" s="1">
        <v>1.81</v>
      </c>
      <c r="S49" s="1">
        <v>82</v>
      </c>
      <c r="T49" s="1" t="s">
        <v>4561</v>
      </c>
      <c r="U49" s="1">
        <v>78</v>
      </c>
      <c r="V49" s="1">
        <v>12048</v>
      </c>
      <c r="W49" s="1">
        <v>92</v>
      </c>
      <c r="X49" s="1" t="s">
        <v>1774</v>
      </c>
      <c r="Y49" s="1">
        <v>78</v>
      </c>
      <c r="Z49" s="1" t="s">
        <v>4561</v>
      </c>
      <c r="AA49" s="183">
        <f>(K49*100*J49*I49)/17*16*R49/10000*S49/1000</f>
        <v>10.279743811764707</v>
      </c>
      <c r="AB49" s="183">
        <f>V49/36*35*J49*I49*1.108/10000*W49/1000</f>
        <v>26.626430730666673</v>
      </c>
      <c r="AC49" s="183">
        <f>(K49*100*J49*I49)/17*R49/10000*U49/1000</f>
        <v>0.61114330588235299</v>
      </c>
      <c r="AD49" s="183">
        <f>V49/36*J49*I49*1.108/10000*Y49/1000</f>
        <v>0.6449880736000001</v>
      </c>
      <c r="AE49" s="183">
        <f>J49*I49*(G49/100)</f>
        <v>381.33</v>
      </c>
    </row>
    <row r="50" spans="3:32" x14ac:dyDescent="0.2">
      <c r="C50" s="243" t="s">
        <v>4453</v>
      </c>
      <c r="D50" s="356"/>
      <c r="E50" s="245"/>
      <c r="F50" s="245"/>
      <c r="G50" s="245"/>
      <c r="H50" s="245"/>
      <c r="I50" s="245"/>
      <c r="J50" s="245"/>
      <c r="K50" s="245"/>
      <c r="L50" s="245"/>
      <c r="M50" s="245"/>
      <c r="N50" s="245"/>
      <c r="O50" s="245"/>
      <c r="P50" s="245"/>
      <c r="Q50" s="247"/>
    </row>
    <row r="51" spans="3:32" ht="13.5" thickBot="1" x14ac:dyDescent="0.25">
      <c r="C51" s="237" t="s">
        <v>1775</v>
      </c>
      <c r="D51" s="237" t="s">
        <v>4898</v>
      </c>
      <c r="E51" s="235"/>
      <c r="F51" s="235" t="s">
        <v>1776</v>
      </c>
      <c r="G51" s="235">
        <v>171</v>
      </c>
      <c r="H51" s="235"/>
      <c r="I51" s="235">
        <v>1</v>
      </c>
      <c r="J51" s="235">
        <v>1039</v>
      </c>
      <c r="K51" s="235">
        <v>33</v>
      </c>
      <c r="L51" s="235"/>
      <c r="M51" s="235"/>
      <c r="N51" s="235"/>
      <c r="O51" s="235" t="s">
        <v>1777</v>
      </c>
      <c r="P51" s="235" t="s">
        <v>1754</v>
      </c>
      <c r="Q51" s="236">
        <v>40294</v>
      </c>
      <c r="R51" s="1">
        <v>1.81</v>
      </c>
      <c r="S51" s="1">
        <v>82</v>
      </c>
      <c r="T51" s="1" t="s">
        <v>4561</v>
      </c>
      <c r="U51" s="1">
        <v>78</v>
      </c>
      <c r="V51" s="1">
        <v>12048</v>
      </c>
      <c r="W51" s="1">
        <v>82</v>
      </c>
      <c r="X51" s="1" t="s">
        <v>1771</v>
      </c>
      <c r="Y51" s="1">
        <v>78</v>
      </c>
      <c r="Z51" s="1" t="s">
        <v>4561</v>
      </c>
      <c r="AA51" s="183">
        <f>(K51*100*J51*I51)/17*16*R51/10000*S51/1000</f>
        <v>47.895308611764705</v>
      </c>
      <c r="AB51" s="183">
        <f>V51/36*35*J51*I51*1.108/10000*W51/1000</f>
        <v>110.57314512533334</v>
      </c>
      <c r="AC51" s="183">
        <f>(K51*100*J51*I51)/17*R51/10000*U51/1000</f>
        <v>2.8474345058823527</v>
      </c>
      <c r="AD51" s="183">
        <f>V51/36*J51*I51*1.108/10000*Y51/1000</f>
        <v>3.0051238048000006</v>
      </c>
      <c r="AE51" s="183">
        <f>J51*I51*(G51/100)</f>
        <v>1776.69</v>
      </c>
    </row>
    <row r="52" spans="3:32" ht="13.5" thickBot="1" x14ac:dyDescent="0.25">
      <c r="C52" s="238" t="s">
        <v>1775</v>
      </c>
      <c r="D52" s="238" t="s">
        <v>4899</v>
      </c>
      <c r="E52" s="240"/>
      <c r="F52" s="240" t="s">
        <v>1776</v>
      </c>
      <c r="G52" s="240">
        <v>171</v>
      </c>
      <c r="H52" s="240"/>
      <c r="I52" s="240">
        <v>1</v>
      </c>
      <c r="J52" s="240">
        <v>769</v>
      </c>
      <c r="K52" s="240">
        <v>33</v>
      </c>
      <c r="L52" s="240"/>
      <c r="M52" s="240"/>
      <c r="N52" s="240"/>
      <c r="O52" s="240" t="s">
        <v>1777</v>
      </c>
      <c r="P52" s="240" t="s">
        <v>3192</v>
      </c>
      <c r="Q52" s="242">
        <v>40315</v>
      </c>
      <c r="R52" s="1">
        <v>1.81</v>
      </c>
      <c r="S52" s="1">
        <v>82</v>
      </c>
      <c r="T52" s="1" t="s">
        <v>4561</v>
      </c>
      <c r="U52" s="1">
        <v>78</v>
      </c>
      <c r="V52" s="1">
        <v>12048</v>
      </c>
      <c r="W52" s="1">
        <v>82</v>
      </c>
      <c r="X52" s="1" t="s">
        <v>1771</v>
      </c>
      <c r="Y52" s="1">
        <v>78</v>
      </c>
      <c r="Z52" s="1" t="s">
        <v>4561</v>
      </c>
      <c r="AA52" s="183">
        <f>(K52*100*J52*I52)/17*16*R52/10000*S52/1000</f>
        <v>35.448982023529418</v>
      </c>
      <c r="AB52" s="183">
        <f>V52/36*35*J52*I52*1.108/10000*W52/1000</f>
        <v>81.839026565333342</v>
      </c>
      <c r="AC52" s="183">
        <f>(K52*100*J52*I52)/17*R52/10000*U52/1000</f>
        <v>2.1074852117647058</v>
      </c>
      <c r="AD52" s="183">
        <f>V52/36*J52*I52*1.108/10000*Y52/1000</f>
        <v>2.2241965408000004</v>
      </c>
      <c r="AE52" s="183">
        <f>J52*I52*(G52/100)</f>
        <v>1314.99</v>
      </c>
    </row>
    <row r="53" spans="3:32" x14ac:dyDescent="0.2">
      <c r="C53" s="243" t="s">
        <v>4453</v>
      </c>
      <c r="D53" s="356"/>
      <c r="E53" s="245"/>
      <c r="F53" s="245"/>
      <c r="G53" s="245"/>
      <c r="H53" s="245"/>
      <c r="I53" s="245"/>
      <c r="J53" s="245"/>
      <c r="K53" s="245"/>
      <c r="L53" s="245"/>
      <c r="M53" s="245"/>
      <c r="N53" s="245"/>
      <c r="O53" s="245"/>
      <c r="P53" s="245"/>
      <c r="Q53" s="247"/>
      <c r="AA53" s="183"/>
      <c r="AB53" s="183"/>
      <c r="AE53" s="183"/>
    </row>
    <row r="54" spans="3:32" ht="13.5" thickBot="1" x14ac:dyDescent="0.25">
      <c r="C54" s="237" t="s">
        <v>1778</v>
      </c>
      <c r="D54" s="237" t="s">
        <v>4898</v>
      </c>
      <c r="E54" s="235" t="s">
        <v>1779</v>
      </c>
      <c r="F54" s="235" t="s">
        <v>4332</v>
      </c>
      <c r="G54" s="235">
        <v>172</v>
      </c>
      <c r="H54" s="235"/>
      <c r="I54" s="235">
        <v>1</v>
      </c>
      <c r="J54" s="235">
        <v>550</v>
      </c>
      <c r="K54" s="235">
        <v>58</v>
      </c>
      <c r="L54" s="235"/>
      <c r="M54" s="235"/>
      <c r="N54" s="235"/>
      <c r="O54" s="235" t="s">
        <v>1197</v>
      </c>
      <c r="P54" s="235" t="s">
        <v>4816</v>
      </c>
      <c r="Q54" s="236">
        <v>40466</v>
      </c>
      <c r="R54" s="1">
        <v>1.81</v>
      </c>
      <c r="S54" s="1">
        <v>100</v>
      </c>
      <c r="V54" s="1">
        <v>19200</v>
      </c>
      <c r="W54" s="1">
        <v>44</v>
      </c>
      <c r="X54" s="1" t="s">
        <v>4868</v>
      </c>
      <c r="AA54" s="183">
        <f>(K54*100*J54*I54)/17*16*R54/10000*S54/1000</f>
        <v>54.342588235294109</v>
      </c>
      <c r="AB54" s="183">
        <f>V54/36*35*J54*I54*1.108/10000*W54/1000</f>
        <v>50.052053333333355</v>
      </c>
      <c r="AE54" s="183">
        <f>J54*I54*(G54/100)</f>
        <v>946</v>
      </c>
    </row>
    <row r="55" spans="3:32" ht="13.5" thickBot="1" x14ac:dyDescent="0.25">
      <c r="C55" s="238" t="s">
        <v>1778</v>
      </c>
      <c r="D55" s="238" t="s">
        <v>4899</v>
      </c>
      <c r="E55" s="240" t="s">
        <v>1779</v>
      </c>
      <c r="F55" s="240" t="s">
        <v>4332</v>
      </c>
      <c r="G55" s="240">
        <v>172</v>
      </c>
      <c r="H55" s="240"/>
      <c r="I55" s="240">
        <v>1</v>
      </c>
      <c r="J55" s="240">
        <v>457</v>
      </c>
      <c r="K55" s="240">
        <v>58</v>
      </c>
      <c r="L55" s="240"/>
      <c r="M55" s="240"/>
      <c r="N55" s="240"/>
      <c r="O55" s="240" t="s">
        <v>1197</v>
      </c>
      <c r="P55" s="240" t="s">
        <v>4816</v>
      </c>
      <c r="Q55" s="242">
        <v>40490</v>
      </c>
      <c r="R55" s="1">
        <v>1.81</v>
      </c>
      <c r="S55" s="1">
        <v>100</v>
      </c>
      <c r="V55" s="1">
        <v>19200</v>
      </c>
      <c r="W55" s="1">
        <v>44</v>
      </c>
      <c r="X55" s="1" t="s">
        <v>4868</v>
      </c>
      <c r="AA55" s="183">
        <f>(K55*100*J55*I55)/17*16*R55/10000*S55/1000</f>
        <v>45.15375058823529</v>
      </c>
      <c r="AB55" s="183">
        <f>V55/36*35*J55*I55*1.108/10000*W55/1000</f>
        <v>41.588706133333346</v>
      </c>
      <c r="AE55" s="183">
        <f>J55*I55*(G55/100)</f>
        <v>786.04</v>
      </c>
    </row>
    <row r="56" spans="3:32" ht="13.5" thickBot="1" x14ac:dyDescent="0.25">
      <c r="C56" s="279"/>
      <c r="D56" s="279"/>
      <c r="E56" s="281"/>
      <c r="F56" s="282" t="s">
        <v>2288</v>
      </c>
      <c r="G56" s="281"/>
      <c r="H56" s="281"/>
      <c r="I56" s="281"/>
      <c r="J56" s="281"/>
      <c r="K56" s="281"/>
      <c r="L56" s="281"/>
      <c r="M56" s="281"/>
      <c r="N56" s="281"/>
      <c r="O56" s="281"/>
      <c r="P56" s="281"/>
      <c r="Q56" s="284"/>
    </row>
    <row r="57" spans="3:32" x14ac:dyDescent="0.2">
      <c r="C57" s="243" t="s">
        <v>4453</v>
      </c>
      <c r="D57" s="356"/>
      <c r="E57" s="245"/>
      <c r="F57" s="245"/>
      <c r="G57" s="245"/>
      <c r="H57" s="245"/>
      <c r="I57" s="245"/>
      <c r="J57" s="245"/>
      <c r="K57" s="245"/>
      <c r="L57" s="245"/>
      <c r="M57" s="245"/>
      <c r="N57" s="245"/>
      <c r="O57" s="245"/>
      <c r="P57" s="245"/>
      <c r="Q57" s="247"/>
    </row>
    <row r="58" spans="3:32" x14ac:dyDescent="0.2">
      <c r="C58" s="212" t="s">
        <v>1780</v>
      </c>
      <c r="D58" s="223" t="s">
        <v>4898</v>
      </c>
      <c r="E58" s="214" t="s">
        <v>1781</v>
      </c>
      <c r="F58" s="214">
        <v>250102</v>
      </c>
      <c r="G58" s="214">
        <v>172</v>
      </c>
      <c r="I58" s="214">
        <v>1</v>
      </c>
      <c r="J58" s="214">
        <v>50</v>
      </c>
      <c r="K58" s="214">
        <v>50</v>
      </c>
      <c r="O58" s="214" t="s">
        <v>1282</v>
      </c>
      <c r="P58" s="214" t="s">
        <v>669</v>
      </c>
      <c r="Q58" s="365">
        <v>40569</v>
      </c>
      <c r="AF58" s="419">
        <f t="shared" ref="AF58:AF94" si="0">K58*J58*100/1000</f>
        <v>250</v>
      </c>
    </row>
    <row r="59" spans="3:32" ht="13.5" thickBot="1" x14ac:dyDescent="0.25">
      <c r="C59" s="237" t="s">
        <v>1780</v>
      </c>
      <c r="D59" s="237" t="s">
        <v>4899</v>
      </c>
      <c r="E59" s="235" t="s">
        <v>1781</v>
      </c>
      <c r="F59" s="235">
        <v>250102</v>
      </c>
      <c r="G59" s="235">
        <v>172</v>
      </c>
      <c r="H59" s="235"/>
      <c r="I59" s="235">
        <v>1</v>
      </c>
      <c r="J59" s="235">
        <v>236</v>
      </c>
      <c r="K59" s="235">
        <v>50</v>
      </c>
      <c r="L59" s="235"/>
      <c r="M59" s="235"/>
      <c r="N59" s="235"/>
      <c r="O59" s="235" t="s">
        <v>1282</v>
      </c>
      <c r="P59" s="235" t="s">
        <v>663</v>
      </c>
      <c r="Q59" s="236">
        <v>40574</v>
      </c>
      <c r="AF59" s="419">
        <f t="shared" si="0"/>
        <v>1180</v>
      </c>
    </row>
    <row r="60" spans="3:32" x14ac:dyDescent="0.2">
      <c r="C60" s="223" t="s">
        <v>1780</v>
      </c>
      <c r="D60" s="223" t="s">
        <v>4900</v>
      </c>
      <c r="E60" s="214" t="s">
        <v>1782</v>
      </c>
      <c r="F60" s="214">
        <v>246342</v>
      </c>
      <c r="G60" s="214">
        <v>172</v>
      </c>
      <c r="I60" s="214">
        <v>1</v>
      </c>
      <c r="J60" s="214">
        <v>200</v>
      </c>
      <c r="K60" s="214">
        <v>40</v>
      </c>
      <c r="O60" s="214" t="s">
        <v>4451</v>
      </c>
      <c r="P60" s="214" t="s">
        <v>4816</v>
      </c>
      <c r="Q60" s="216">
        <v>40576</v>
      </c>
      <c r="R60" s="1">
        <v>1.81</v>
      </c>
      <c r="S60" s="1">
        <v>72</v>
      </c>
      <c r="V60" s="1">
        <v>19200</v>
      </c>
      <c r="W60" s="1">
        <v>44</v>
      </c>
      <c r="X60" s="1" t="s">
        <v>4868</v>
      </c>
      <c r="AA60" s="183">
        <f>(K60*100*J60*I60)/17*16*R60/10000*S60/1000</f>
        <v>9.812329411764706</v>
      </c>
      <c r="AB60" s="183">
        <f>V60/36*35*J60*I60*1.108/10000*W60/1000</f>
        <v>18.200746666666671</v>
      </c>
      <c r="AE60" s="183">
        <f>J60*I60*(G60/100)</f>
        <v>344</v>
      </c>
      <c r="AF60" s="419">
        <f t="shared" si="0"/>
        <v>800</v>
      </c>
    </row>
    <row r="61" spans="3:32" x14ac:dyDescent="0.2">
      <c r="C61" s="223" t="s">
        <v>1780</v>
      </c>
      <c r="D61" s="223" t="s">
        <v>4901</v>
      </c>
      <c r="E61" s="214" t="s">
        <v>1783</v>
      </c>
      <c r="F61" s="214">
        <v>246342</v>
      </c>
      <c r="G61" s="214">
        <v>172</v>
      </c>
      <c r="I61" s="214">
        <v>1</v>
      </c>
      <c r="J61" s="214">
        <v>500</v>
      </c>
      <c r="K61" s="214">
        <v>46</v>
      </c>
      <c r="O61" s="214" t="s">
        <v>4451</v>
      </c>
      <c r="P61" s="214" t="s">
        <v>663</v>
      </c>
      <c r="Q61" s="216">
        <v>40584</v>
      </c>
      <c r="R61" s="1">
        <v>1.81</v>
      </c>
      <c r="S61" s="1">
        <v>72</v>
      </c>
      <c r="V61" s="1">
        <v>19200</v>
      </c>
      <c r="W61" s="1">
        <v>44</v>
      </c>
      <c r="X61" s="1" t="s">
        <v>4868</v>
      </c>
      <c r="AA61" s="183">
        <f>(K61*100*J61*I61)/17*16*R61/10000*S61/1000</f>
        <v>28.210447058823529</v>
      </c>
      <c r="AB61" s="183">
        <f>V61/36*35*J61*I61*1.108/10000*W61/1000</f>
        <v>45.501866666666686</v>
      </c>
      <c r="AE61" s="183">
        <f>J61*I61*(G61/100)</f>
        <v>860</v>
      </c>
      <c r="AF61" s="419">
        <f t="shared" si="0"/>
        <v>2300</v>
      </c>
    </row>
    <row r="62" spans="3:32" ht="13.5" thickBot="1" x14ac:dyDescent="0.25">
      <c r="C62" s="237" t="s">
        <v>1780</v>
      </c>
      <c r="D62" s="237" t="s">
        <v>4902</v>
      </c>
      <c r="E62" s="235" t="s">
        <v>1784</v>
      </c>
      <c r="F62" s="235">
        <v>250102</v>
      </c>
      <c r="G62" s="235">
        <v>172</v>
      </c>
      <c r="H62" s="235"/>
      <c r="I62" s="235">
        <v>1</v>
      </c>
      <c r="J62" s="235">
        <v>3</v>
      </c>
      <c r="K62" s="235">
        <v>50</v>
      </c>
      <c r="L62" s="235"/>
      <c r="M62" s="235"/>
      <c r="N62" s="235"/>
      <c r="O62" s="235" t="s">
        <v>1785</v>
      </c>
      <c r="P62" s="235" t="s">
        <v>663</v>
      </c>
      <c r="Q62" s="236">
        <v>40584</v>
      </c>
      <c r="R62" s="1">
        <v>1.81</v>
      </c>
      <c r="S62" s="1">
        <v>85.5</v>
      </c>
      <c r="V62" s="1">
        <v>19200</v>
      </c>
      <c r="W62" s="1">
        <v>44</v>
      </c>
      <c r="X62" s="1" t="s">
        <v>4868</v>
      </c>
      <c r="AA62" s="183">
        <f>(K62*100*J62*I62)/17*16*R62/10000*S62/1000</f>
        <v>0.21847764705882355</v>
      </c>
      <c r="AB62" s="183">
        <f>V62/36*35*J62*I62*1.108/10000*W62/1000</f>
        <v>0.27301120000000001</v>
      </c>
      <c r="AE62" s="183">
        <f>J62*I62*(G62/100)</f>
        <v>5.16</v>
      </c>
      <c r="AF62" s="419">
        <f t="shared" si="0"/>
        <v>15</v>
      </c>
    </row>
    <row r="63" spans="3:32" x14ac:dyDescent="0.2">
      <c r="C63" s="223" t="s">
        <v>1780</v>
      </c>
      <c r="D63" s="223" t="s">
        <v>4903</v>
      </c>
      <c r="E63" s="214" t="s">
        <v>1786</v>
      </c>
      <c r="F63" s="214" t="s">
        <v>1787</v>
      </c>
      <c r="G63" s="214">
        <v>172</v>
      </c>
      <c r="I63" s="214">
        <v>1</v>
      </c>
      <c r="J63" s="214">
        <v>102</v>
      </c>
      <c r="K63" s="214">
        <v>45</v>
      </c>
      <c r="O63" s="214" t="s">
        <v>1788</v>
      </c>
      <c r="P63" s="214" t="s">
        <v>669</v>
      </c>
      <c r="Q63" s="216">
        <v>40603</v>
      </c>
      <c r="AF63" s="419">
        <f t="shared" si="0"/>
        <v>459</v>
      </c>
    </row>
    <row r="64" spans="3:32" x14ac:dyDescent="0.2">
      <c r="C64" s="223" t="s">
        <v>1780</v>
      </c>
      <c r="D64" s="223" t="s">
        <v>4904</v>
      </c>
      <c r="E64" s="214" t="s">
        <v>1789</v>
      </c>
      <c r="F64" s="214">
        <v>250102</v>
      </c>
      <c r="G64" s="214">
        <v>172</v>
      </c>
      <c r="I64" s="214">
        <v>1</v>
      </c>
      <c r="J64" s="214">
        <v>50</v>
      </c>
      <c r="K64" s="214">
        <v>50</v>
      </c>
      <c r="O64" s="214" t="s">
        <v>1790</v>
      </c>
      <c r="P64" s="214" t="s">
        <v>4816</v>
      </c>
      <c r="Q64" s="216">
        <v>40604</v>
      </c>
      <c r="AF64" s="419">
        <f t="shared" si="0"/>
        <v>250</v>
      </c>
    </row>
    <row r="65" spans="3:32" ht="13.5" thickBot="1" x14ac:dyDescent="0.25">
      <c r="C65" s="237" t="s">
        <v>1780</v>
      </c>
      <c r="D65" s="237" t="s">
        <v>4905</v>
      </c>
      <c r="E65" s="235" t="s">
        <v>1789</v>
      </c>
      <c r="F65" s="235">
        <v>250102</v>
      </c>
      <c r="G65" s="235">
        <v>172</v>
      </c>
      <c r="H65" s="235"/>
      <c r="I65" s="235">
        <v>1</v>
      </c>
      <c r="J65" s="235">
        <v>384</v>
      </c>
      <c r="K65" s="235">
        <v>50</v>
      </c>
      <c r="L65" s="235"/>
      <c r="M65" s="235"/>
      <c r="N65" s="235"/>
      <c r="O65" s="235" t="s">
        <v>1790</v>
      </c>
      <c r="P65" s="235" t="s">
        <v>4816</v>
      </c>
      <c r="Q65" s="236">
        <v>40611</v>
      </c>
      <c r="AF65" s="419">
        <f t="shared" si="0"/>
        <v>1920</v>
      </c>
    </row>
    <row r="66" spans="3:32" x14ac:dyDescent="0.2">
      <c r="C66" s="243" t="s">
        <v>4453</v>
      </c>
      <c r="D66" s="356"/>
      <c r="E66" s="245"/>
      <c r="F66" s="245"/>
      <c r="G66" s="245"/>
      <c r="H66" s="245"/>
      <c r="I66" s="245"/>
      <c r="J66" s="245"/>
      <c r="K66" s="245"/>
      <c r="L66" s="245"/>
      <c r="M66" s="245"/>
      <c r="N66" s="245"/>
      <c r="O66" s="245"/>
      <c r="P66" s="245"/>
      <c r="Q66" s="247"/>
      <c r="AF66" s="419">
        <f t="shared" si="0"/>
        <v>0</v>
      </c>
    </row>
    <row r="67" spans="3:32" x14ac:dyDescent="0.2">
      <c r="C67" s="223" t="s">
        <v>1791</v>
      </c>
      <c r="D67" s="223" t="s">
        <v>4898</v>
      </c>
      <c r="E67" s="214" t="s">
        <v>1792</v>
      </c>
      <c r="F67" s="214">
        <v>250102</v>
      </c>
      <c r="G67" s="214">
        <v>172</v>
      </c>
      <c r="I67" s="214">
        <v>1</v>
      </c>
      <c r="J67" s="214">
        <v>700</v>
      </c>
      <c r="K67" s="214">
        <v>50</v>
      </c>
      <c r="O67" s="214" t="s">
        <v>1790</v>
      </c>
      <c r="P67" s="214" t="s">
        <v>669</v>
      </c>
      <c r="Q67" s="216">
        <v>40646</v>
      </c>
      <c r="AF67" s="419">
        <f t="shared" si="0"/>
        <v>3500</v>
      </c>
    </row>
    <row r="68" spans="3:32" ht="13.5" thickBot="1" x14ac:dyDescent="0.25">
      <c r="C68" s="237" t="s">
        <v>1791</v>
      </c>
      <c r="D68" s="237" t="s">
        <v>4899</v>
      </c>
      <c r="E68" s="235" t="s">
        <v>1793</v>
      </c>
      <c r="F68" s="235">
        <v>254102</v>
      </c>
      <c r="G68" s="235">
        <v>172</v>
      </c>
      <c r="H68" s="235"/>
      <c r="I68" s="235">
        <v>1</v>
      </c>
      <c r="J68" s="235">
        <v>500</v>
      </c>
      <c r="K68" s="235">
        <v>54</v>
      </c>
      <c r="L68" s="235"/>
      <c r="M68" s="235"/>
      <c r="N68" s="235"/>
      <c r="O68" s="235" t="s">
        <v>1794</v>
      </c>
      <c r="P68" s="235" t="s">
        <v>663</v>
      </c>
      <c r="Q68" s="236">
        <v>40660</v>
      </c>
      <c r="AF68" s="419">
        <f t="shared" si="0"/>
        <v>2700</v>
      </c>
    </row>
    <row r="69" spans="3:32" x14ac:dyDescent="0.2">
      <c r="C69" s="223" t="s">
        <v>1791</v>
      </c>
      <c r="D69" s="223" t="s">
        <v>4900</v>
      </c>
      <c r="E69" s="214" t="s">
        <v>1793</v>
      </c>
      <c r="F69" s="214">
        <v>254102</v>
      </c>
      <c r="G69" s="214">
        <v>172</v>
      </c>
      <c r="I69" s="214">
        <v>1</v>
      </c>
      <c r="J69" s="214">
        <v>500</v>
      </c>
      <c r="K69" s="214">
        <v>54</v>
      </c>
      <c r="O69" s="214" t="s">
        <v>1794</v>
      </c>
      <c r="P69" s="214" t="s">
        <v>663</v>
      </c>
      <c r="Q69" s="216">
        <v>40669</v>
      </c>
      <c r="AF69" s="419">
        <f t="shared" si="0"/>
        <v>2700</v>
      </c>
    </row>
    <row r="70" spans="3:32" x14ac:dyDescent="0.2">
      <c r="C70" s="223" t="s">
        <v>1791</v>
      </c>
      <c r="D70" s="223" t="s">
        <v>4901</v>
      </c>
      <c r="E70" s="214" t="s">
        <v>1795</v>
      </c>
      <c r="F70" s="214">
        <v>238312</v>
      </c>
      <c r="G70" s="214">
        <v>172</v>
      </c>
      <c r="I70" s="214">
        <v>1</v>
      </c>
      <c r="J70" s="214">
        <v>200</v>
      </c>
      <c r="K70" s="214">
        <v>38</v>
      </c>
      <c r="O70" s="214" t="s">
        <v>4451</v>
      </c>
      <c r="P70" s="214" t="s">
        <v>669</v>
      </c>
      <c r="Q70" s="216">
        <v>40672</v>
      </c>
      <c r="AF70" s="419">
        <f t="shared" si="0"/>
        <v>760</v>
      </c>
    </row>
    <row r="71" spans="3:32" ht="13.5" thickBot="1" x14ac:dyDescent="0.25">
      <c r="C71" s="237" t="s">
        <v>1791</v>
      </c>
      <c r="D71" s="237" t="s">
        <v>4902</v>
      </c>
      <c r="E71" s="235" t="s">
        <v>3297</v>
      </c>
      <c r="F71" s="235">
        <v>246342</v>
      </c>
      <c r="G71" s="235">
        <v>172</v>
      </c>
      <c r="H71" s="235"/>
      <c r="I71" s="235">
        <v>1</v>
      </c>
      <c r="J71" s="235">
        <v>276.5</v>
      </c>
      <c r="K71" s="235">
        <v>46</v>
      </c>
      <c r="L71" s="235"/>
      <c r="M71" s="235"/>
      <c r="N71" s="235"/>
      <c r="O71" s="235" t="s">
        <v>4451</v>
      </c>
      <c r="P71" s="235" t="s">
        <v>2277</v>
      </c>
      <c r="Q71" s="236">
        <v>40681</v>
      </c>
      <c r="AF71" s="419">
        <f t="shared" si="0"/>
        <v>1271.9000000000001</v>
      </c>
    </row>
    <row r="72" spans="3:32" x14ac:dyDescent="0.2">
      <c r="C72" s="243" t="s">
        <v>4453</v>
      </c>
      <c r="D72" s="356"/>
      <c r="E72" s="245"/>
      <c r="F72" s="245"/>
      <c r="G72" s="245"/>
      <c r="H72" s="245"/>
      <c r="I72" s="245"/>
      <c r="J72" s="245"/>
      <c r="K72" s="245"/>
      <c r="L72" s="245"/>
      <c r="M72" s="245"/>
      <c r="N72" s="245"/>
      <c r="O72" s="245"/>
      <c r="P72" s="245"/>
      <c r="Q72" s="247"/>
      <c r="AF72" s="419">
        <f t="shared" si="0"/>
        <v>0</v>
      </c>
    </row>
    <row r="73" spans="3:32" x14ac:dyDescent="0.2">
      <c r="C73" s="223" t="s">
        <v>1796</v>
      </c>
      <c r="D73" s="223" t="s">
        <v>4898</v>
      </c>
      <c r="E73" s="214" t="s">
        <v>967</v>
      </c>
      <c r="F73" s="214">
        <v>246342</v>
      </c>
      <c r="G73" s="214">
        <v>172</v>
      </c>
      <c r="I73" s="214">
        <v>1</v>
      </c>
      <c r="J73" s="214">
        <v>500</v>
      </c>
      <c r="K73" s="214">
        <v>46</v>
      </c>
      <c r="O73" s="214" t="s">
        <v>4451</v>
      </c>
      <c r="P73" s="214" t="s">
        <v>2360</v>
      </c>
      <c r="Q73" s="216">
        <v>40700</v>
      </c>
      <c r="AF73" s="419">
        <f t="shared" si="0"/>
        <v>2300</v>
      </c>
    </row>
    <row r="74" spans="3:32" x14ac:dyDescent="0.2">
      <c r="C74" s="223" t="s">
        <v>1796</v>
      </c>
      <c r="D74" s="223" t="s">
        <v>4899</v>
      </c>
      <c r="E74" s="214" t="s">
        <v>1797</v>
      </c>
      <c r="F74" s="214">
        <v>254102</v>
      </c>
      <c r="G74" s="214">
        <v>173</v>
      </c>
      <c r="I74" s="214">
        <v>1</v>
      </c>
      <c r="J74" s="214">
        <v>527</v>
      </c>
      <c r="K74" s="214">
        <v>56</v>
      </c>
      <c r="O74" s="214" t="s">
        <v>1794</v>
      </c>
      <c r="P74" s="214" t="s">
        <v>669</v>
      </c>
      <c r="Q74" s="216">
        <v>40711</v>
      </c>
      <c r="AF74" s="419">
        <f t="shared" si="0"/>
        <v>2951.2</v>
      </c>
    </row>
    <row r="75" spans="3:32" ht="13.5" thickBot="1" x14ac:dyDescent="0.25">
      <c r="C75" s="237" t="s">
        <v>1796</v>
      </c>
      <c r="D75" s="237" t="s">
        <v>4900</v>
      </c>
      <c r="E75" s="235" t="s">
        <v>1798</v>
      </c>
      <c r="F75" s="235" t="s">
        <v>4332</v>
      </c>
      <c r="G75" s="235">
        <v>172</v>
      </c>
      <c r="H75" s="235"/>
      <c r="I75" s="235">
        <v>1</v>
      </c>
      <c r="J75" s="235">
        <v>265</v>
      </c>
      <c r="K75" s="235">
        <v>58</v>
      </c>
      <c r="L75" s="235"/>
      <c r="M75" s="235"/>
      <c r="N75" s="235"/>
      <c r="O75" s="235" t="s">
        <v>1407</v>
      </c>
      <c r="P75" s="235" t="s">
        <v>2277</v>
      </c>
      <c r="Q75" s="236">
        <v>40722</v>
      </c>
      <c r="AF75" s="419">
        <f t="shared" si="0"/>
        <v>1537</v>
      </c>
    </row>
    <row r="76" spans="3:32" x14ac:dyDescent="0.2">
      <c r="C76" s="243" t="s">
        <v>4453</v>
      </c>
      <c r="D76" s="356"/>
      <c r="E76" s="245"/>
      <c r="F76" s="245"/>
      <c r="G76" s="245"/>
      <c r="H76" s="245"/>
      <c r="I76" s="245"/>
      <c r="J76" s="245"/>
      <c r="K76" s="245"/>
      <c r="L76" s="245"/>
      <c r="M76" s="245"/>
      <c r="N76" s="245"/>
      <c r="O76" s="245"/>
      <c r="P76" s="245"/>
      <c r="Q76" s="247"/>
      <c r="AF76" s="419">
        <f t="shared" si="0"/>
        <v>0</v>
      </c>
    </row>
    <row r="77" spans="3:32" x14ac:dyDescent="0.2">
      <c r="C77" s="223" t="s">
        <v>1799</v>
      </c>
      <c r="D77" s="223" t="s">
        <v>4898</v>
      </c>
      <c r="E77" s="214" t="s">
        <v>1798</v>
      </c>
      <c r="F77" s="214" t="s">
        <v>4332</v>
      </c>
      <c r="G77" s="214">
        <v>172</v>
      </c>
      <c r="I77" s="214">
        <v>1</v>
      </c>
      <c r="J77" s="214">
        <v>428</v>
      </c>
      <c r="K77" s="214">
        <v>58</v>
      </c>
      <c r="O77" s="214" t="s">
        <v>1407</v>
      </c>
      <c r="P77" s="214" t="s">
        <v>4816</v>
      </c>
      <c r="Q77" s="216">
        <v>40731</v>
      </c>
      <c r="AF77" s="419">
        <f t="shared" si="0"/>
        <v>2482.4</v>
      </c>
    </row>
    <row r="78" spans="3:32" x14ac:dyDescent="0.2">
      <c r="C78" s="223" t="s">
        <v>1799</v>
      </c>
      <c r="D78" s="223" t="s">
        <v>4899</v>
      </c>
      <c r="E78" s="214" t="s">
        <v>1800</v>
      </c>
      <c r="F78" s="214">
        <v>238312</v>
      </c>
      <c r="G78" s="214">
        <v>172</v>
      </c>
      <c r="I78" s="214">
        <v>1</v>
      </c>
      <c r="J78" s="214">
        <v>500</v>
      </c>
      <c r="K78" s="214">
        <v>38</v>
      </c>
      <c r="O78" s="214" t="s">
        <v>4451</v>
      </c>
      <c r="P78" s="214" t="s">
        <v>2277</v>
      </c>
      <c r="Q78" s="216">
        <v>40739</v>
      </c>
      <c r="AF78" s="419">
        <f t="shared" si="0"/>
        <v>1900</v>
      </c>
    </row>
    <row r="79" spans="3:32" ht="13.5" thickBot="1" x14ac:dyDescent="0.25">
      <c r="C79" s="237" t="s">
        <v>1799</v>
      </c>
      <c r="D79" s="237" t="s">
        <v>4900</v>
      </c>
      <c r="E79" s="235" t="s">
        <v>1798</v>
      </c>
      <c r="F79" s="235" t="s">
        <v>4332</v>
      </c>
      <c r="G79" s="235">
        <v>172</v>
      </c>
      <c r="H79" s="235"/>
      <c r="I79" s="235">
        <v>1</v>
      </c>
      <c r="J79" s="235">
        <v>450</v>
      </c>
      <c r="K79" s="235">
        <v>58</v>
      </c>
      <c r="L79" s="235"/>
      <c r="M79" s="235"/>
      <c r="N79" s="235"/>
      <c r="O79" s="235" t="s">
        <v>1407</v>
      </c>
      <c r="P79" s="235" t="s">
        <v>2360</v>
      </c>
      <c r="Q79" s="236">
        <v>40750</v>
      </c>
      <c r="AF79" s="419">
        <f t="shared" si="0"/>
        <v>2610</v>
      </c>
    </row>
    <row r="80" spans="3:32" x14ac:dyDescent="0.2">
      <c r="C80" s="223" t="s">
        <v>1799</v>
      </c>
      <c r="D80" s="223" t="s">
        <v>4901</v>
      </c>
      <c r="E80" s="214" t="s">
        <v>1798</v>
      </c>
      <c r="F80" s="214" t="s">
        <v>4332</v>
      </c>
      <c r="G80" s="214">
        <v>172</v>
      </c>
      <c r="I80" s="214">
        <v>1</v>
      </c>
      <c r="J80" s="214">
        <v>335</v>
      </c>
      <c r="K80" s="214">
        <v>58</v>
      </c>
      <c r="O80" s="214" t="s">
        <v>4452</v>
      </c>
      <c r="P80" s="214" t="s">
        <v>663</v>
      </c>
      <c r="Q80" s="216">
        <v>40756</v>
      </c>
      <c r="AF80" s="419">
        <f t="shared" si="0"/>
        <v>1943</v>
      </c>
    </row>
    <row r="81" spans="3:32" x14ac:dyDescent="0.2">
      <c r="C81" s="223" t="s">
        <v>1799</v>
      </c>
      <c r="D81" s="223" t="s">
        <v>4902</v>
      </c>
      <c r="E81" s="214" t="s">
        <v>1801</v>
      </c>
      <c r="F81" s="214" t="s">
        <v>1802</v>
      </c>
      <c r="G81" s="214">
        <v>172</v>
      </c>
      <c r="I81" s="214">
        <v>1</v>
      </c>
      <c r="J81" s="214">
        <v>55</v>
      </c>
      <c r="K81" s="214">
        <v>36</v>
      </c>
      <c r="O81" s="214" t="s">
        <v>1788</v>
      </c>
      <c r="P81" s="214" t="s">
        <v>669</v>
      </c>
      <c r="Q81" s="216">
        <v>40757</v>
      </c>
      <c r="AF81" s="419">
        <f t="shared" si="0"/>
        <v>198</v>
      </c>
    </row>
    <row r="82" spans="3:32" x14ac:dyDescent="0.2">
      <c r="C82" s="223" t="s">
        <v>1799</v>
      </c>
      <c r="D82" s="223" t="s">
        <v>4903</v>
      </c>
      <c r="E82" s="214" t="s">
        <v>1803</v>
      </c>
      <c r="F82" s="214">
        <v>260542</v>
      </c>
      <c r="G82" s="214">
        <v>172</v>
      </c>
      <c r="I82" s="214">
        <v>1</v>
      </c>
      <c r="J82" s="214">
        <v>102</v>
      </c>
      <c r="K82" s="214">
        <v>60</v>
      </c>
      <c r="O82" s="214" t="s">
        <v>4452</v>
      </c>
      <c r="P82" s="214" t="s">
        <v>663</v>
      </c>
      <c r="Q82" s="216">
        <v>40764</v>
      </c>
      <c r="AF82" s="419">
        <f t="shared" si="0"/>
        <v>612</v>
      </c>
    </row>
    <row r="83" spans="3:32" x14ac:dyDescent="0.2">
      <c r="C83" s="243" t="s">
        <v>4453</v>
      </c>
      <c r="D83" s="356"/>
      <c r="E83" s="245"/>
      <c r="F83" s="245"/>
      <c r="G83" s="245"/>
      <c r="H83" s="245"/>
      <c r="I83" s="245"/>
      <c r="J83" s="245"/>
      <c r="K83" s="245"/>
      <c r="L83" s="245"/>
      <c r="M83" s="245"/>
      <c r="N83" s="245"/>
      <c r="O83" s="245"/>
      <c r="P83" s="245"/>
      <c r="Q83" s="247"/>
      <c r="AF83" s="419">
        <f t="shared" si="0"/>
        <v>0</v>
      </c>
    </row>
    <row r="84" spans="3:32" x14ac:dyDescent="0.2">
      <c r="C84" s="223" t="s">
        <v>1804</v>
      </c>
      <c r="D84" s="223" t="s">
        <v>4898</v>
      </c>
      <c r="E84" s="214" t="s">
        <v>1803</v>
      </c>
      <c r="F84" s="214">
        <v>260542</v>
      </c>
      <c r="G84" s="214">
        <v>172</v>
      </c>
      <c r="I84" s="214">
        <v>1</v>
      </c>
      <c r="J84" s="214">
        <v>450</v>
      </c>
      <c r="K84" s="214">
        <v>60</v>
      </c>
      <c r="O84" s="214" t="s">
        <v>4452</v>
      </c>
      <c r="P84" s="214" t="s">
        <v>4816</v>
      </c>
      <c r="Q84" s="216">
        <v>40772</v>
      </c>
      <c r="AF84" s="419">
        <f t="shared" si="0"/>
        <v>2700</v>
      </c>
    </row>
    <row r="85" spans="3:32" ht="13.5" thickBot="1" x14ac:dyDescent="0.25">
      <c r="C85" s="237" t="s">
        <v>1804</v>
      </c>
      <c r="D85" s="237" t="s">
        <v>4899</v>
      </c>
      <c r="E85" s="235" t="s">
        <v>1805</v>
      </c>
      <c r="F85" s="235">
        <v>250102</v>
      </c>
      <c r="G85" s="235">
        <v>172</v>
      </c>
      <c r="H85" s="235"/>
      <c r="I85" s="235">
        <v>1</v>
      </c>
      <c r="J85" s="235">
        <v>405</v>
      </c>
      <c r="K85" s="235">
        <v>50</v>
      </c>
      <c r="L85" s="235"/>
      <c r="M85" s="235"/>
      <c r="N85" s="235"/>
      <c r="O85" s="235" t="s">
        <v>1806</v>
      </c>
      <c r="P85" s="235" t="s">
        <v>669</v>
      </c>
      <c r="Q85" s="236">
        <v>40780</v>
      </c>
      <c r="AF85" s="419">
        <f t="shared" si="0"/>
        <v>2025</v>
      </c>
    </row>
    <row r="86" spans="3:32" x14ac:dyDescent="0.2">
      <c r="C86" s="223" t="s">
        <v>1804</v>
      </c>
      <c r="D86" s="223" t="s">
        <v>4900</v>
      </c>
      <c r="E86" s="214" t="s">
        <v>1807</v>
      </c>
      <c r="F86" s="214">
        <v>246342</v>
      </c>
      <c r="G86" s="214">
        <v>172</v>
      </c>
      <c r="I86" s="214">
        <v>1</v>
      </c>
      <c r="J86" s="214">
        <v>440</v>
      </c>
      <c r="K86" s="214">
        <v>46</v>
      </c>
      <c r="O86" s="214" t="s">
        <v>4451</v>
      </c>
      <c r="P86" s="214" t="s">
        <v>669</v>
      </c>
      <c r="Q86" s="216">
        <v>40791</v>
      </c>
      <c r="AF86" s="419">
        <f t="shared" si="0"/>
        <v>2024</v>
      </c>
    </row>
    <row r="87" spans="3:32" x14ac:dyDescent="0.2">
      <c r="C87" s="223" t="s">
        <v>1804</v>
      </c>
      <c r="D87" s="223" t="s">
        <v>4901</v>
      </c>
      <c r="E87" s="214" t="s">
        <v>1808</v>
      </c>
      <c r="F87" s="214" t="s">
        <v>4332</v>
      </c>
      <c r="G87" s="214">
        <v>172</v>
      </c>
      <c r="I87" s="214">
        <v>1</v>
      </c>
      <c r="J87" s="214">
        <v>465</v>
      </c>
      <c r="K87" s="214">
        <v>58</v>
      </c>
      <c r="O87" s="214" t="s">
        <v>1407</v>
      </c>
      <c r="P87" s="214" t="s">
        <v>663</v>
      </c>
      <c r="Q87" s="216">
        <v>40801</v>
      </c>
      <c r="AF87" s="419">
        <f t="shared" si="0"/>
        <v>2697</v>
      </c>
    </row>
    <row r="88" spans="3:32" ht="13.5" thickBot="1" x14ac:dyDescent="0.25">
      <c r="C88" s="237" t="s">
        <v>1804</v>
      </c>
      <c r="D88" s="237" t="s">
        <v>4902</v>
      </c>
      <c r="E88" s="235" t="s">
        <v>1809</v>
      </c>
      <c r="F88" s="235">
        <v>249342</v>
      </c>
      <c r="G88" s="235">
        <v>172</v>
      </c>
      <c r="H88" s="235"/>
      <c r="I88" s="235">
        <v>1</v>
      </c>
      <c r="J88" s="235">
        <v>110</v>
      </c>
      <c r="K88" s="235">
        <v>49</v>
      </c>
      <c r="L88" s="235"/>
      <c r="M88" s="235"/>
      <c r="N88" s="235"/>
      <c r="O88" s="235" t="s">
        <v>4451</v>
      </c>
      <c r="P88" s="235" t="s">
        <v>669</v>
      </c>
      <c r="Q88" s="236">
        <v>40807</v>
      </c>
      <c r="AF88" s="419">
        <f t="shared" si="0"/>
        <v>539</v>
      </c>
    </row>
    <row r="89" spans="3:32" x14ac:dyDescent="0.2">
      <c r="C89" s="223" t="s">
        <v>1804</v>
      </c>
      <c r="D89" s="223" t="s">
        <v>4903</v>
      </c>
      <c r="F89" s="214">
        <v>246342</v>
      </c>
      <c r="G89" s="214">
        <v>172</v>
      </c>
      <c r="I89" s="214">
        <v>1</v>
      </c>
      <c r="J89" s="214">
        <v>30</v>
      </c>
      <c r="K89" s="214">
        <v>46</v>
      </c>
      <c r="O89" s="214" t="s">
        <v>4451</v>
      </c>
      <c r="P89" s="214" t="s">
        <v>776</v>
      </c>
      <c r="Q89" s="216">
        <v>40829</v>
      </c>
      <c r="AF89" s="419">
        <f t="shared" si="0"/>
        <v>138</v>
      </c>
    </row>
    <row r="90" spans="3:32" x14ac:dyDescent="0.2">
      <c r="C90" s="243" t="s">
        <v>4453</v>
      </c>
      <c r="D90" s="356"/>
      <c r="E90" s="245"/>
      <c r="F90" s="245"/>
      <c r="G90" s="245"/>
      <c r="H90" s="245"/>
      <c r="I90" s="245"/>
      <c r="J90" s="245"/>
      <c r="K90" s="245"/>
      <c r="L90" s="245"/>
      <c r="M90" s="245"/>
      <c r="N90" s="245"/>
      <c r="O90" s="245"/>
      <c r="P90" s="245"/>
      <c r="Q90" s="247"/>
      <c r="AF90" s="419">
        <f t="shared" si="0"/>
        <v>0</v>
      </c>
    </row>
    <row r="91" spans="3:32" ht="13.5" thickBot="1" x14ac:dyDescent="0.25">
      <c r="C91" s="237" t="s">
        <v>1810</v>
      </c>
      <c r="D91" s="237" t="s">
        <v>4898</v>
      </c>
      <c r="E91" s="235" t="s">
        <v>1811</v>
      </c>
      <c r="F91" s="235">
        <v>246342</v>
      </c>
      <c r="G91" s="235">
        <v>172</v>
      </c>
      <c r="H91" s="235"/>
      <c r="I91" s="235">
        <v>1</v>
      </c>
      <c r="J91" s="235">
        <v>400</v>
      </c>
      <c r="K91" s="235">
        <v>46</v>
      </c>
      <c r="L91" s="235"/>
      <c r="M91" s="235"/>
      <c r="N91" s="235"/>
      <c r="O91" s="235" t="s">
        <v>4451</v>
      </c>
      <c r="P91" s="235" t="s">
        <v>2277</v>
      </c>
      <c r="Q91" s="236">
        <v>40840</v>
      </c>
      <c r="AF91" s="419">
        <f t="shared" si="0"/>
        <v>1840</v>
      </c>
    </row>
    <row r="92" spans="3:32" x14ac:dyDescent="0.2">
      <c r="C92" s="223" t="s">
        <v>1810</v>
      </c>
      <c r="D92" s="223" t="s">
        <v>4899</v>
      </c>
      <c r="E92" s="214" t="s">
        <v>1812</v>
      </c>
      <c r="F92" s="214">
        <v>246342</v>
      </c>
      <c r="G92" s="214">
        <v>172</v>
      </c>
      <c r="I92" s="214">
        <v>1</v>
      </c>
      <c r="J92" s="214">
        <v>520</v>
      </c>
      <c r="K92" s="214">
        <v>46</v>
      </c>
      <c r="O92" s="214" t="s">
        <v>1788</v>
      </c>
      <c r="P92" s="214" t="s">
        <v>2360</v>
      </c>
      <c r="Q92" s="216">
        <v>40850</v>
      </c>
      <c r="R92" s="181"/>
      <c r="AF92" s="419">
        <f t="shared" si="0"/>
        <v>2392</v>
      </c>
    </row>
    <row r="93" spans="3:32" x14ac:dyDescent="0.2">
      <c r="C93" s="223" t="s">
        <v>1810</v>
      </c>
      <c r="D93" s="223" t="s">
        <v>4900</v>
      </c>
      <c r="E93" s="214" t="s">
        <v>1813</v>
      </c>
      <c r="F93" s="214">
        <v>246342</v>
      </c>
      <c r="G93" s="214">
        <v>172</v>
      </c>
      <c r="I93" s="214">
        <v>1</v>
      </c>
      <c r="J93" s="214">
        <v>110</v>
      </c>
      <c r="K93" s="214">
        <v>46</v>
      </c>
      <c r="O93" s="214" t="s">
        <v>4451</v>
      </c>
      <c r="P93" s="214" t="s">
        <v>2277</v>
      </c>
      <c r="Q93" s="216">
        <v>40857</v>
      </c>
      <c r="AF93" s="419">
        <f t="shared" si="0"/>
        <v>506</v>
      </c>
    </row>
    <row r="94" spans="3:32" ht="13.5" thickBot="1" x14ac:dyDescent="0.25">
      <c r="C94" s="237" t="s">
        <v>1810</v>
      </c>
      <c r="D94" s="237" t="s">
        <v>4901</v>
      </c>
      <c r="E94" s="235" t="s">
        <v>1814</v>
      </c>
      <c r="F94" s="235" t="s">
        <v>3426</v>
      </c>
      <c r="G94" s="235">
        <v>172</v>
      </c>
      <c r="H94" s="235"/>
      <c r="I94" s="235">
        <v>1</v>
      </c>
      <c r="J94" s="235">
        <v>108</v>
      </c>
      <c r="K94" s="235">
        <v>26</v>
      </c>
      <c r="L94" s="235"/>
      <c r="M94" s="235"/>
      <c r="N94" s="235"/>
      <c r="O94" s="235" t="s">
        <v>4491</v>
      </c>
      <c r="P94" s="235" t="s">
        <v>2277</v>
      </c>
      <c r="Q94" s="236">
        <v>40872</v>
      </c>
      <c r="AF94" s="421">
        <f t="shared" si="0"/>
        <v>280.8</v>
      </c>
    </row>
    <row r="95" spans="3:32" x14ac:dyDescent="0.2">
      <c r="C95" s="287"/>
      <c r="D95" s="287"/>
      <c r="E95" s="288"/>
      <c r="F95" s="289" t="s">
        <v>1319</v>
      </c>
      <c r="G95" s="288"/>
      <c r="H95" s="288"/>
      <c r="I95" s="288"/>
      <c r="J95" s="288"/>
      <c r="K95" s="288"/>
      <c r="L95" s="288"/>
      <c r="M95" s="288"/>
      <c r="N95" s="288"/>
      <c r="O95" s="288"/>
      <c r="P95" s="288"/>
      <c r="Q95" s="290"/>
      <c r="AF95" s="374">
        <f>SUM(AF58:AF94)</f>
        <v>49781.3</v>
      </c>
    </row>
    <row r="96" spans="3:32" x14ac:dyDescent="0.2">
      <c r="C96" s="297" t="s">
        <v>1810</v>
      </c>
      <c r="D96" s="375" t="s">
        <v>4902</v>
      </c>
      <c r="E96" s="295" t="s">
        <v>1815</v>
      </c>
      <c r="F96" s="295">
        <v>260502</v>
      </c>
      <c r="G96" s="295">
        <v>172</v>
      </c>
      <c r="H96" s="295"/>
      <c r="I96" s="295">
        <v>1</v>
      </c>
      <c r="J96" s="295">
        <v>660</v>
      </c>
      <c r="K96" s="295">
        <v>60</v>
      </c>
      <c r="L96" s="295"/>
      <c r="M96" s="295"/>
      <c r="N96" s="295"/>
      <c r="O96" s="295" t="s">
        <v>4452</v>
      </c>
      <c r="P96" s="295" t="s">
        <v>663</v>
      </c>
      <c r="Q96" s="300">
        <v>40919</v>
      </c>
      <c r="R96" s="1">
        <v>1.81</v>
      </c>
      <c r="S96" s="1">
        <v>100</v>
      </c>
      <c r="V96" s="1">
        <v>19200</v>
      </c>
      <c r="W96" s="1">
        <v>44</v>
      </c>
      <c r="X96" s="1" t="s">
        <v>4868</v>
      </c>
      <c r="AA96" s="183">
        <f t="shared" ref="AA96:AA104" si="1">(K96*100*J96*I96)/17*16*R96/10000*S96/1000</f>
        <v>67.45976470588235</v>
      </c>
      <c r="AB96" s="183">
        <f t="shared" ref="AB96:AB104" si="2">V96/36*35*J96*I96*1.108/10000*W96/1000</f>
        <v>60.062464000000013</v>
      </c>
      <c r="AE96" s="183">
        <f t="shared" ref="AE96:AE104" si="3">J96*I96*(G96/100)</f>
        <v>1135.2</v>
      </c>
    </row>
    <row r="97" spans="3:31" x14ac:dyDescent="0.2">
      <c r="C97" s="294" t="s">
        <v>1810</v>
      </c>
      <c r="D97" s="294" t="s">
        <v>3403</v>
      </c>
      <c r="E97" s="295" t="s">
        <v>1815</v>
      </c>
      <c r="F97" s="295">
        <v>260102</v>
      </c>
      <c r="G97" s="295">
        <v>172</v>
      </c>
      <c r="H97" s="295"/>
      <c r="I97" s="295">
        <v>1</v>
      </c>
      <c r="J97" s="295">
        <v>493</v>
      </c>
      <c r="K97" s="295">
        <v>60</v>
      </c>
      <c r="L97" s="295"/>
      <c r="M97" s="295"/>
      <c r="N97" s="295"/>
      <c r="O97" s="295" t="s">
        <v>4452</v>
      </c>
      <c r="P97" s="295" t="s">
        <v>669</v>
      </c>
      <c r="Q97" s="301">
        <v>40934</v>
      </c>
      <c r="R97" s="1">
        <v>1.81</v>
      </c>
      <c r="S97" s="1">
        <v>100</v>
      </c>
      <c r="V97" s="1">
        <v>19200</v>
      </c>
      <c r="W97" s="1">
        <v>44</v>
      </c>
      <c r="X97" s="1" t="s">
        <v>4868</v>
      </c>
      <c r="AA97" s="183">
        <f t="shared" si="1"/>
        <v>50.3904</v>
      </c>
      <c r="AB97" s="183">
        <f t="shared" si="2"/>
        <v>44.864840533333343</v>
      </c>
      <c r="AE97" s="183">
        <f t="shared" si="3"/>
        <v>847.96</v>
      </c>
    </row>
    <row r="98" spans="3:31" x14ac:dyDescent="0.2">
      <c r="C98" s="316"/>
      <c r="D98" s="316"/>
      <c r="E98" s="319"/>
      <c r="F98" s="319" t="s">
        <v>1386</v>
      </c>
      <c r="G98" s="319"/>
      <c r="H98" s="319"/>
      <c r="I98" s="319"/>
      <c r="J98" s="319"/>
      <c r="K98" s="319"/>
      <c r="L98" s="319"/>
      <c r="M98" s="319"/>
      <c r="N98" s="319"/>
      <c r="O98" s="319"/>
      <c r="P98" s="319"/>
      <c r="Q98" s="320"/>
      <c r="R98" s="1">
        <v>1.81</v>
      </c>
      <c r="AA98" s="183">
        <f t="shared" si="1"/>
        <v>0</v>
      </c>
      <c r="AB98" s="183">
        <f t="shared" si="2"/>
        <v>0</v>
      </c>
      <c r="AE98" s="183">
        <f t="shared" si="3"/>
        <v>0</v>
      </c>
    </row>
    <row r="99" spans="3:31" x14ac:dyDescent="0.2">
      <c r="C99" s="136" t="s">
        <v>1816</v>
      </c>
      <c r="D99" s="133">
        <v>1</v>
      </c>
      <c r="E99" s="133" t="s">
        <v>2834</v>
      </c>
      <c r="F99" s="133" t="s">
        <v>2940</v>
      </c>
      <c r="G99" s="133">
        <v>176</v>
      </c>
      <c r="H99" s="133"/>
      <c r="I99" s="133">
        <v>1</v>
      </c>
      <c r="J99" s="133">
        <v>890</v>
      </c>
      <c r="K99" s="133">
        <v>37</v>
      </c>
      <c r="L99" s="133"/>
      <c r="M99" s="133"/>
      <c r="N99" s="133"/>
      <c r="O99" s="133" t="s">
        <v>2941</v>
      </c>
      <c r="P99" s="133" t="s">
        <v>2277</v>
      </c>
      <c r="Q99" s="166">
        <v>40953</v>
      </c>
      <c r="R99" s="1">
        <v>1.81</v>
      </c>
      <c r="S99" s="1">
        <v>82</v>
      </c>
      <c r="T99" s="1" t="s">
        <v>4561</v>
      </c>
      <c r="U99" s="1">
        <v>78</v>
      </c>
      <c r="V99" s="1">
        <v>12048</v>
      </c>
      <c r="W99" s="1">
        <v>82</v>
      </c>
      <c r="X99" s="1" t="s">
        <v>1771</v>
      </c>
      <c r="Y99" s="1">
        <v>78</v>
      </c>
      <c r="Z99" s="1" t="s">
        <v>4561</v>
      </c>
      <c r="AA99" s="183">
        <f t="shared" si="1"/>
        <v>45.999723294117651</v>
      </c>
      <c r="AB99" s="183">
        <f t="shared" si="2"/>
        <v>94.716168586666697</v>
      </c>
      <c r="AC99" s="183">
        <f t="shared" ref="AC99:AC104" si="4">(K99*100*J99*I99)/17*R99/10000*U99/1000</f>
        <v>2.7347396470588237</v>
      </c>
      <c r="AD99" s="183">
        <f t="shared" ref="AD99:AD104" si="5">V99/36*J99*I99*1.108/10000*Y99/1000</f>
        <v>2.5741676480000004</v>
      </c>
      <c r="AE99" s="183">
        <f t="shared" si="3"/>
        <v>1566.4</v>
      </c>
    </row>
    <row r="100" spans="3:31" x14ac:dyDescent="0.2">
      <c r="C100" s="136" t="s">
        <v>1816</v>
      </c>
      <c r="D100" s="133">
        <v>2</v>
      </c>
      <c r="E100" s="133" t="s">
        <v>2834</v>
      </c>
      <c r="F100" s="133" t="s">
        <v>2940</v>
      </c>
      <c r="G100" s="133">
        <v>176</v>
      </c>
      <c r="H100" s="133"/>
      <c r="I100" s="133">
        <v>1</v>
      </c>
      <c r="J100" s="133">
        <v>602</v>
      </c>
      <c r="K100" s="133">
        <v>37</v>
      </c>
      <c r="L100" s="133"/>
      <c r="M100" s="133"/>
      <c r="N100" s="133"/>
      <c r="O100" s="133" t="s">
        <v>2941</v>
      </c>
      <c r="P100" s="133" t="s">
        <v>2277</v>
      </c>
      <c r="Q100" s="166">
        <v>40960</v>
      </c>
      <c r="R100" s="1">
        <v>1.81</v>
      </c>
      <c r="S100" s="1">
        <v>82</v>
      </c>
      <c r="T100" s="1" t="s">
        <v>4561</v>
      </c>
      <c r="U100" s="1">
        <v>78</v>
      </c>
      <c r="V100" s="1">
        <v>12048</v>
      </c>
      <c r="W100" s="1">
        <v>82</v>
      </c>
      <c r="X100" s="1" t="s">
        <v>1771</v>
      </c>
      <c r="Y100" s="1">
        <v>78</v>
      </c>
      <c r="Z100" s="1" t="s">
        <v>4561</v>
      </c>
      <c r="AA100" s="183">
        <f t="shared" si="1"/>
        <v>31.114419576470592</v>
      </c>
      <c r="AB100" s="183">
        <f t="shared" si="2"/>
        <v>64.066442122666686</v>
      </c>
      <c r="AC100" s="183">
        <f t="shared" si="4"/>
        <v>1.8497901882352943</v>
      </c>
      <c r="AD100" s="183">
        <f t="shared" si="5"/>
        <v>1.7411785664000003</v>
      </c>
      <c r="AE100" s="183">
        <f t="shared" si="3"/>
        <v>1059.52</v>
      </c>
    </row>
    <row r="101" spans="3:31" x14ac:dyDescent="0.2">
      <c r="C101" s="136" t="s">
        <v>1816</v>
      </c>
      <c r="D101" s="133">
        <v>3</v>
      </c>
      <c r="E101" s="133" t="s">
        <v>2834</v>
      </c>
      <c r="F101" s="133" t="s">
        <v>2940</v>
      </c>
      <c r="G101" s="133">
        <v>176</v>
      </c>
      <c r="H101" s="133"/>
      <c r="I101" s="133">
        <v>1</v>
      </c>
      <c r="J101" s="133">
        <v>485</v>
      </c>
      <c r="K101" s="133">
        <v>37</v>
      </c>
      <c r="L101" s="133"/>
      <c r="M101" s="133"/>
      <c r="N101" s="133"/>
      <c r="O101" s="133" t="s">
        <v>2941</v>
      </c>
      <c r="P101" s="133" t="s">
        <v>4804</v>
      </c>
      <c r="Q101" s="166">
        <v>40968</v>
      </c>
      <c r="R101" s="1">
        <v>1.81</v>
      </c>
      <c r="S101" s="1">
        <v>82</v>
      </c>
      <c r="T101" s="1" t="s">
        <v>4561</v>
      </c>
      <c r="U101" s="1">
        <v>78</v>
      </c>
      <c r="V101" s="1">
        <v>12048</v>
      </c>
      <c r="W101" s="1">
        <v>82</v>
      </c>
      <c r="X101" s="1" t="s">
        <v>1771</v>
      </c>
      <c r="Y101" s="1">
        <v>78</v>
      </c>
      <c r="Z101" s="1" t="s">
        <v>4561</v>
      </c>
      <c r="AA101" s="183">
        <f t="shared" si="1"/>
        <v>25.067264941176472</v>
      </c>
      <c r="AB101" s="183">
        <f t="shared" si="2"/>
        <v>51.614990746666678</v>
      </c>
      <c r="AC101" s="183">
        <f t="shared" si="4"/>
        <v>1.4902794705882354</v>
      </c>
      <c r="AD101" s="183">
        <f t="shared" si="5"/>
        <v>1.4027767520000003</v>
      </c>
      <c r="AE101" s="183">
        <f t="shared" si="3"/>
        <v>853.6</v>
      </c>
    </row>
    <row r="102" spans="3:31" x14ac:dyDescent="0.2">
      <c r="C102" s="136" t="s">
        <v>1816</v>
      </c>
      <c r="D102" s="133">
        <v>4</v>
      </c>
      <c r="E102" s="133" t="s">
        <v>2834</v>
      </c>
      <c r="F102" s="133" t="s">
        <v>2940</v>
      </c>
      <c r="G102" s="133">
        <v>176</v>
      </c>
      <c r="H102" s="133"/>
      <c r="I102" s="133">
        <v>1</v>
      </c>
      <c r="J102" s="133">
        <v>572</v>
      </c>
      <c r="K102" s="133">
        <v>37</v>
      </c>
      <c r="L102" s="133"/>
      <c r="M102" s="133"/>
      <c r="N102" s="133"/>
      <c r="O102" s="133" t="s">
        <v>2941</v>
      </c>
      <c r="P102" s="133" t="s">
        <v>2360</v>
      </c>
      <c r="Q102" s="166">
        <v>40974</v>
      </c>
      <c r="R102" s="1">
        <v>1.81</v>
      </c>
      <c r="S102" s="1">
        <v>82</v>
      </c>
      <c r="T102" s="1" t="s">
        <v>4561</v>
      </c>
      <c r="U102" s="1">
        <v>78</v>
      </c>
      <c r="V102" s="1">
        <v>12048</v>
      </c>
      <c r="W102" s="1">
        <v>82</v>
      </c>
      <c r="X102" s="1" t="s">
        <v>1771</v>
      </c>
      <c r="Y102" s="1">
        <v>78</v>
      </c>
      <c r="Z102" s="1" t="s">
        <v>4561</v>
      </c>
      <c r="AA102" s="183">
        <f t="shared" si="1"/>
        <v>29.563867105882352</v>
      </c>
      <c r="AB102" s="183">
        <f t="shared" si="2"/>
        <v>60.873762282666668</v>
      </c>
      <c r="AC102" s="183">
        <f t="shared" si="4"/>
        <v>1.7576079529411766</v>
      </c>
      <c r="AD102" s="183">
        <f t="shared" si="5"/>
        <v>1.6544088704000002</v>
      </c>
      <c r="AE102" s="183">
        <f t="shared" si="3"/>
        <v>1006.72</v>
      </c>
    </row>
    <row r="103" spans="3:31" x14ac:dyDescent="0.2">
      <c r="C103" s="136" t="s">
        <v>1816</v>
      </c>
      <c r="D103" s="133">
        <v>5</v>
      </c>
      <c r="E103" s="133" t="s">
        <v>2834</v>
      </c>
      <c r="F103" s="133" t="s">
        <v>2940</v>
      </c>
      <c r="G103" s="133">
        <v>176</v>
      </c>
      <c r="H103" s="133"/>
      <c r="I103" s="133">
        <v>1</v>
      </c>
      <c r="J103" s="133">
        <v>903</v>
      </c>
      <c r="K103" s="133">
        <v>37</v>
      </c>
      <c r="L103" s="133"/>
      <c r="M103" s="133"/>
      <c r="N103" s="133"/>
      <c r="O103" s="133" t="s">
        <v>2941</v>
      </c>
      <c r="P103" s="133" t="s">
        <v>4804</v>
      </c>
      <c r="Q103" s="166">
        <v>40986</v>
      </c>
      <c r="R103" s="1">
        <v>1.81</v>
      </c>
      <c r="S103" s="1">
        <v>82</v>
      </c>
      <c r="T103" s="1" t="s">
        <v>4561</v>
      </c>
      <c r="U103" s="1">
        <v>78</v>
      </c>
      <c r="V103" s="1">
        <v>12048</v>
      </c>
      <c r="W103" s="1">
        <v>82</v>
      </c>
      <c r="X103" s="1" t="s">
        <v>1771</v>
      </c>
      <c r="Y103" s="1">
        <v>78</v>
      </c>
      <c r="Z103" s="1" t="s">
        <v>4561</v>
      </c>
      <c r="AA103" s="183">
        <f t="shared" si="1"/>
        <v>46.671629364705879</v>
      </c>
      <c r="AB103" s="183">
        <f t="shared" si="2"/>
        <v>96.099663184000008</v>
      </c>
      <c r="AC103" s="183">
        <f t="shared" si="4"/>
        <v>2.7746852823529413</v>
      </c>
      <c r="AD103" s="183">
        <f t="shared" si="5"/>
        <v>2.6117678496000005</v>
      </c>
      <c r="AE103" s="183">
        <f t="shared" si="3"/>
        <v>1589.28</v>
      </c>
    </row>
    <row r="104" spans="3:31" ht="13.5" thickBot="1" x14ac:dyDescent="0.25">
      <c r="C104" s="136" t="s">
        <v>1816</v>
      </c>
      <c r="D104" s="133">
        <v>6</v>
      </c>
      <c r="E104" s="133" t="s">
        <v>2834</v>
      </c>
      <c r="F104" s="133" t="s">
        <v>2940</v>
      </c>
      <c r="G104" s="133">
        <v>176</v>
      </c>
      <c r="H104" s="133"/>
      <c r="I104" s="133">
        <v>1</v>
      </c>
      <c r="J104" s="133">
        <v>903</v>
      </c>
      <c r="K104" s="133">
        <v>37</v>
      </c>
      <c r="L104" s="133"/>
      <c r="M104" s="133"/>
      <c r="N104" s="133"/>
      <c r="O104" s="133" t="s">
        <v>2941</v>
      </c>
      <c r="P104" s="133" t="s">
        <v>4804</v>
      </c>
      <c r="Q104" s="166">
        <v>40996</v>
      </c>
      <c r="R104" s="308">
        <v>1.81</v>
      </c>
      <c r="S104" s="1">
        <v>82</v>
      </c>
      <c r="T104" s="1" t="s">
        <v>4561</v>
      </c>
      <c r="U104" s="1">
        <v>78</v>
      </c>
      <c r="V104" s="1">
        <v>12048</v>
      </c>
      <c r="W104" s="1">
        <v>82</v>
      </c>
      <c r="X104" s="1" t="s">
        <v>1771</v>
      </c>
      <c r="Y104" s="1">
        <v>78</v>
      </c>
      <c r="Z104" s="1" t="s">
        <v>4561</v>
      </c>
      <c r="AA104" s="183">
        <f t="shared" si="1"/>
        <v>46.671629364705879</v>
      </c>
      <c r="AB104" s="183">
        <f t="shared" si="2"/>
        <v>96.099663184000008</v>
      </c>
      <c r="AC104" s="183">
        <f t="shared" si="4"/>
        <v>2.7746852823529413</v>
      </c>
      <c r="AD104" s="183">
        <f t="shared" si="5"/>
        <v>2.6117678496000005</v>
      </c>
      <c r="AE104" s="183">
        <f t="shared" si="3"/>
        <v>1589.28</v>
      </c>
    </row>
    <row r="105" spans="3:31" x14ac:dyDescent="0.2">
      <c r="F105" s="214" t="s">
        <v>1539</v>
      </c>
      <c r="J105" s="214">
        <f>SUM(J99:J104)</f>
        <v>4355</v>
      </c>
    </row>
    <row r="106" spans="3:31" x14ac:dyDescent="0.2">
      <c r="C106" s="316"/>
      <c r="D106" s="316"/>
      <c r="E106" s="317">
        <v>40943</v>
      </c>
      <c r="F106" s="319" t="s">
        <v>2942</v>
      </c>
      <c r="G106" s="319"/>
      <c r="H106" s="319"/>
      <c r="I106" s="319"/>
      <c r="J106" s="319"/>
      <c r="K106" s="319"/>
      <c r="L106" s="319"/>
      <c r="M106" s="319"/>
      <c r="N106" s="319"/>
      <c r="O106" s="319"/>
      <c r="P106" s="319"/>
      <c r="Q106" s="320"/>
    </row>
    <row r="107" spans="3:31" x14ac:dyDescent="0.2">
      <c r="C107" s="136" t="s">
        <v>2943</v>
      </c>
      <c r="D107" s="133">
        <v>1</v>
      </c>
      <c r="E107" s="133" t="s">
        <v>1457</v>
      </c>
      <c r="F107" s="133">
        <v>136970</v>
      </c>
      <c r="G107" s="133">
        <v>172</v>
      </c>
      <c r="H107" s="133"/>
      <c r="I107" s="133">
        <v>1</v>
      </c>
      <c r="J107" s="133">
        <v>903</v>
      </c>
      <c r="K107" s="426">
        <v>33</v>
      </c>
      <c r="L107" s="426"/>
      <c r="M107" s="426"/>
      <c r="N107" s="426"/>
      <c r="O107" s="133" t="s">
        <v>2722</v>
      </c>
      <c r="P107" s="133" t="s">
        <v>2523</v>
      </c>
      <c r="Q107" s="166">
        <v>41015</v>
      </c>
      <c r="R107" s="1">
        <v>1.81</v>
      </c>
      <c r="S107" s="1">
        <v>82</v>
      </c>
      <c r="T107" s="1" t="s">
        <v>4561</v>
      </c>
      <c r="U107" s="1">
        <v>78</v>
      </c>
      <c r="V107" s="1">
        <v>12048</v>
      </c>
      <c r="W107" s="1">
        <v>82</v>
      </c>
      <c r="X107" s="1" t="s">
        <v>1771</v>
      </c>
      <c r="Y107" s="1">
        <v>78</v>
      </c>
      <c r="Z107" s="1" t="s">
        <v>4561</v>
      </c>
      <c r="AA107" s="183">
        <f t="shared" ref="AA107:AA113" si="6">(K107*100*J107*I107)/17*16*R107/10000*S107/1000</f>
        <v>41.626047811764707</v>
      </c>
      <c r="AB107" s="183">
        <f t="shared" ref="AB107:AB113" si="7">V107/36*35*J107*I107*1.108/10000*W107/1000</f>
        <v>96.099663184000008</v>
      </c>
      <c r="AC107" s="183">
        <f t="shared" ref="AC107:AC113" si="8">(K107*100*J107*I107)/17*R107/10000*U107/1000</f>
        <v>2.4747193058823531</v>
      </c>
      <c r="AD107" s="183">
        <f t="shared" ref="AD107:AD113" si="9">V107/36*J107*I107*1.108/10000*Y107/1000</f>
        <v>2.6117678496000005</v>
      </c>
      <c r="AE107" s="183">
        <f t="shared" ref="AE107:AE113" si="10">J107*I107*(G107/100)</f>
        <v>1553.16</v>
      </c>
    </row>
    <row r="108" spans="3:31" x14ac:dyDescent="0.2">
      <c r="C108" s="136" t="s">
        <v>2943</v>
      </c>
      <c r="D108" s="133">
        <v>1</v>
      </c>
      <c r="E108" s="133" t="s">
        <v>2944</v>
      </c>
      <c r="F108" s="133">
        <v>126973</v>
      </c>
      <c r="G108" s="133">
        <v>176</v>
      </c>
      <c r="H108" s="133"/>
      <c r="I108" s="133">
        <v>1</v>
      </c>
      <c r="J108" s="133">
        <v>5</v>
      </c>
      <c r="K108" s="133">
        <v>26</v>
      </c>
      <c r="L108" s="133"/>
      <c r="M108" s="133"/>
      <c r="N108" s="133"/>
      <c r="O108" s="133" t="s">
        <v>2945</v>
      </c>
      <c r="P108" s="133" t="s">
        <v>2523</v>
      </c>
      <c r="Q108" s="166">
        <v>41015</v>
      </c>
      <c r="R108" s="1">
        <v>1.81</v>
      </c>
      <c r="S108" s="1">
        <v>167</v>
      </c>
      <c r="T108" s="1" t="s">
        <v>4561</v>
      </c>
      <c r="U108" s="1">
        <v>78</v>
      </c>
      <c r="V108" s="1">
        <v>12048</v>
      </c>
      <c r="W108" s="1">
        <v>82</v>
      </c>
      <c r="X108" s="1" t="s">
        <v>1771</v>
      </c>
      <c r="Y108" s="1">
        <v>78</v>
      </c>
      <c r="Z108" s="1" t="s">
        <v>4561</v>
      </c>
      <c r="AA108" s="183">
        <f t="shared" si="6"/>
        <v>0.36983623529411774</v>
      </c>
      <c r="AB108" s="183">
        <f t="shared" si="7"/>
        <v>0.53211330666666679</v>
      </c>
      <c r="AC108" s="183">
        <f t="shared" si="8"/>
        <v>1.0796117647058824E-2</v>
      </c>
      <c r="AD108" s="183">
        <f t="shared" si="9"/>
        <v>1.4461616000000004E-2</v>
      </c>
      <c r="AE108" s="183">
        <f t="shared" si="10"/>
        <v>8.8000000000000007</v>
      </c>
    </row>
    <row r="109" spans="3:31" ht="13.5" thickBot="1" x14ac:dyDescent="0.25">
      <c r="C109" s="136" t="s">
        <v>2943</v>
      </c>
      <c r="D109" s="133">
        <v>2</v>
      </c>
      <c r="E109" s="133" t="s">
        <v>1457</v>
      </c>
      <c r="F109" s="133" t="s">
        <v>2946</v>
      </c>
      <c r="G109" s="133">
        <v>176</v>
      </c>
      <c r="H109" s="133"/>
      <c r="I109" s="133">
        <v>1</v>
      </c>
      <c r="J109" s="133">
        <v>903</v>
      </c>
      <c r="K109" s="426">
        <v>33</v>
      </c>
      <c r="L109" s="426"/>
      <c r="M109" s="426"/>
      <c r="N109" s="426"/>
      <c r="O109" s="133" t="s">
        <v>2573</v>
      </c>
      <c r="P109" s="133" t="s">
        <v>4804</v>
      </c>
      <c r="Q109" s="166">
        <v>41023</v>
      </c>
      <c r="R109" s="308">
        <v>1.81</v>
      </c>
      <c r="S109" s="1">
        <v>82</v>
      </c>
      <c r="T109" s="1" t="s">
        <v>4561</v>
      </c>
      <c r="U109" s="1">
        <v>78</v>
      </c>
      <c r="V109" s="1">
        <v>12048</v>
      </c>
      <c r="W109" s="1">
        <v>82</v>
      </c>
      <c r="X109" s="1" t="s">
        <v>1771</v>
      </c>
      <c r="Y109" s="1">
        <v>78</v>
      </c>
      <c r="Z109" s="1" t="s">
        <v>4561</v>
      </c>
      <c r="AA109" s="183">
        <f t="shared" si="6"/>
        <v>41.626047811764707</v>
      </c>
      <c r="AB109" s="183">
        <f t="shared" si="7"/>
        <v>96.099663184000008</v>
      </c>
      <c r="AC109" s="183">
        <f t="shared" si="8"/>
        <v>2.4747193058823531</v>
      </c>
      <c r="AD109" s="183">
        <f t="shared" si="9"/>
        <v>2.6117678496000005</v>
      </c>
      <c r="AE109" s="183">
        <f t="shared" si="10"/>
        <v>1589.28</v>
      </c>
    </row>
    <row r="110" spans="3:31" x14ac:dyDescent="0.2">
      <c r="C110" s="136" t="s">
        <v>2943</v>
      </c>
      <c r="D110" s="133">
        <v>3</v>
      </c>
      <c r="E110" s="133" t="s">
        <v>2947</v>
      </c>
      <c r="F110" s="133" t="s">
        <v>2880</v>
      </c>
      <c r="G110" s="133">
        <v>176</v>
      </c>
      <c r="H110" s="133"/>
      <c r="I110" s="133">
        <v>1</v>
      </c>
      <c r="J110" s="133">
        <v>550</v>
      </c>
      <c r="K110" s="133">
        <v>25</v>
      </c>
      <c r="L110" s="133"/>
      <c r="M110" s="133"/>
      <c r="N110" s="133"/>
      <c r="O110" s="133" t="s">
        <v>2881</v>
      </c>
      <c r="P110" s="133" t="s">
        <v>4804</v>
      </c>
      <c r="Q110" s="166">
        <v>41026</v>
      </c>
      <c r="R110" s="1">
        <v>1.81</v>
      </c>
      <c r="S110" s="1">
        <v>167</v>
      </c>
      <c r="T110" s="1" t="s">
        <v>4561</v>
      </c>
      <c r="U110" s="1">
        <v>78</v>
      </c>
      <c r="V110" s="1">
        <v>12048</v>
      </c>
      <c r="W110" s="1">
        <v>82</v>
      </c>
      <c r="X110" s="1" t="s">
        <v>1774</v>
      </c>
      <c r="Y110" s="1">
        <v>78</v>
      </c>
      <c r="Z110" s="1" t="s">
        <v>4561</v>
      </c>
      <c r="AA110" s="183">
        <f t="shared" si="6"/>
        <v>39.117294117647063</v>
      </c>
      <c r="AB110" s="183">
        <f t="shared" si="7"/>
        <v>58.532463733333351</v>
      </c>
      <c r="AC110" s="183">
        <f t="shared" si="8"/>
        <v>1.1418970588235295</v>
      </c>
      <c r="AD110" s="183">
        <f t="shared" si="9"/>
        <v>1.5907777600000002</v>
      </c>
      <c r="AE110" s="183">
        <f t="shared" si="10"/>
        <v>968</v>
      </c>
    </row>
    <row r="111" spans="3:31" x14ac:dyDescent="0.2">
      <c r="C111" s="136" t="s">
        <v>2943</v>
      </c>
      <c r="D111" s="133">
        <v>4</v>
      </c>
      <c r="E111" s="133" t="s">
        <v>2947</v>
      </c>
      <c r="F111" s="133" t="s">
        <v>2880</v>
      </c>
      <c r="G111" s="133">
        <v>176</v>
      </c>
      <c r="H111" s="133"/>
      <c r="I111" s="133">
        <v>1</v>
      </c>
      <c r="J111" s="133">
        <v>530</v>
      </c>
      <c r="K111" s="133">
        <v>25</v>
      </c>
      <c r="L111" s="133"/>
      <c r="M111" s="133"/>
      <c r="N111" s="133"/>
      <c r="O111" s="133" t="s">
        <v>2881</v>
      </c>
      <c r="P111" s="133" t="s">
        <v>4804</v>
      </c>
      <c r="Q111" s="166">
        <v>41033</v>
      </c>
      <c r="R111" s="1">
        <v>1.81</v>
      </c>
      <c r="S111" s="1">
        <v>167</v>
      </c>
      <c r="T111" s="1" t="s">
        <v>4561</v>
      </c>
      <c r="U111" s="1">
        <v>78</v>
      </c>
      <c r="V111" s="1">
        <v>12048</v>
      </c>
      <c r="W111" s="1">
        <v>82</v>
      </c>
      <c r="X111" s="1" t="s">
        <v>1774</v>
      </c>
      <c r="Y111" s="1">
        <v>78</v>
      </c>
      <c r="Z111" s="1" t="s">
        <v>4561</v>
      </c>
      <c r="AA111" s="183">
        <f t="shared" si="6"/>
        <v>37.694847058823534</v>
      </c>
      <c r="AB111" s="183">
        <f t="shared" si="7"/>
        <v>56.404010506666665</v>
      </c>
      <c r="AC111" s="183">
        <f t="shared" si="8"/>
        <v>1.1003735294117649</v>
      </c>
      <c r="AD111" s="183">
        <f t="shared" si="9"/>
        <v>1.5329312959999999</v>
      </c>
      <c r="AE111" s="183">
        <f t="shared" si="10"/>
        <v>932.8</v>
      </c>
    </row>
    <row r="112" spans="3:31" x14ac:dyDescent="0.2">
      <c r="C112" s="136" t="s">
        <v>2943</v>
      </c>
      <c r="D112" s="133">
        <v>5</v>
      </c>
      <c r="E112" s="133" t="s">
        <v>2882</v>
      </c>
      <c r="F112" s="133">
        <v>136950</v>
      </c>
      <c r="G112" s="133">
        <v>176</v>
      </c>
      <c r="H112" s="133"/>
      <c r="I112" s="133">
        <v>1</v>
      </c>
      <c r="J112" s="133">
        <v>660</v>
      </c>
      <c r="K112" s="133">
        <v>36</v>
      </c>
      <c r="L112" s="133"/>
      <c r="M112" s="133"/>
      <c r="N112" s="133"/>
      <c r="O112" s="133" t="s">
        <v>2432</v>
      </c>
      <c r="P112" s="133" t="s">
        <v>663</v>
      </c>
      <c r="Q112" s="166">
        <v>41039</v>
      </c>
      <c r="R112" s="1">
        <v>1.81</v>
      </c>
      <c r="S112" s="1">
        <v>92</v>
      </c>
      <c r="T112" s="1" t="s">
        <v>4561</v>
      </c>
      <c r="U112" s="1">
        <v>78</v>
      </c>
      <c r="V112" s="1">
        <v>12048</v>
      </c>
      <c r="W112" s="1">
        <v>82</v>
      </c>
      <c r="X112" s="1" t="s">
        <v>1774</v>
      </c>
      <c r="Y112" s="1">
        <v>78</v>
      </c>
      <c r="Z112" s="1" t="s">
        <v>4561</v>
      </c>
      <c r="AA112" s="183">
        <f t="shared" si="6"/>
        <v>37.237790117647066</v>
      </c>
      <c r="AB112" s="183">
        <f t="shared" si="7"/>
        <v>70.238956480000013</v>
      </c>
      <c r="AC112" s="183">
        <f t="shared" si="8"/>
        <v>1.973198117647059</v>
      </c>
      <c r="AD112" s="183">
        <f t="shared" si="9"/>
        <v>1.908933312</v>
      </c>
      <c r="AE112" s="183">
        <f t="shared" si="10"/>
        <v>1161.5999999999999</v>
      </c>
    </row>
    <row r="113" spans="3:31" ht="13.5" thickBot="1" x14ac:dyDescent="0.25">
      <c r="C113" s="136" t="s">
        <v>2943</v>
      </c>
      <c r="D113" s="133">
        <v>6</v>
      </c>
      <c r="E113" s="133" t="s">
        <v>1457</v>
      </c>
      <c r="F113" s="133">
        <v>136970</v>
      </c>
      <c r="G113" s="133">
        <v>176</v>
      </c>
      <c r="H113" s="133"/>
      <c r="I113" s="133">
        <v>1</v>
      </c>
      <c r="J113" s="133">
        <v>407</v>
      </c>
      <c r="K113" s="426">
        <v>33</v>
      </c>
      <c r="L113" s="426"/>
      <c r="M113" s="426"/>
      <c r="N113" s="426"/>
      <c r="O113" s="133" t="s">
        <v>1523</v>
      </c>
      <c r="P113" s="133" t="s">
        <v>4804</v>
      </c>
      <c r="Q113" s="166">
        <v>41051</v>
      </c>
      <c r="R113" s="308">
        <v>1.81</v>
      </c>
      <c r="S113" s="1">
        <v>92</v>
      </c>
      <c r="T113" s="1" t="s">
        <v>4561</v>
      </c>
      <c r="U113" s="1">
        <v>78</v>
      </c>
      <c r="V113" s="1">
        <v>12048</v>
      </c>
      <c r="W113" s="1">
        <v>82</v>
      </c>
      <c r="X113" s="1" t="s">
        <v>1774</v>
      </c>
      <c r="Y113" s="1">
        <v>78</v>
      </c>
      <c r="Z113" s="1" t="s">
        <v>4561</v>
      </c>
      <c r="AA113" s="183">
        <f t="shared" si="6"/>
        <v>21.049695247058821</v>
      </c>
      <c r="AB113" s="183">
        <f t="shared" si="7"/>
        <v>43.314023162666672</v>
      </c>
      <c r="AC113" s="183">
        <f t="shared" si="8"/>
        <v>1.1154050470588235</v>
      </c>
      <c r="AD113" s="183">
        <f t="shared" si="9"/>
        <v>1.1771755424000001</v>
      </c>
      <c r="AE113" s="183">
        <f t="shared" si="10"/>
        <v>716.32</v>
      </c>
    </row>
    <row r="114" spans="3:31" x14ac:dyDescent="0.2">
      <c r="I114" s="214" t="s">
        <v>1539</v>
      </c>
      <c r="J114" s="214">
        <f>SUM(J107:J113)</f>
        <v>3958</v>
      </c>
    </row>
    <row r="115" spans="3:31" x14ac:dyDescent="0.2">
      <c r="C115" s="316"/>
      <c r="D115" s="316"/>
      <c r="E115" s="317">
        <v>41050</v>
      </c>
      <c r="F115" s="318" t="s">
        <v>2883</v>
      </c>
      <c r="G115" s="319"/>
      <c r="H115" s="319"/>
      <c r="I115" s="319"/>
      <c r="J115" s="319"/>
      <c r="K115" s="319"/>
      <c r="L115" s="319"/>
      <c r="M115" s="319"/>
      <c r="N115" s="319"/>
      <c r="O115" s="319"/>
      <c r="P115" s="319"/>
      <c r="Q115" s="320"/>
    </row>
    <row r="116" spans="3:31" x14ac:dyDescent="0.2">
      <c r="C116" s="136" t="s">
        <v>2884</v>
      </c>
      <c r="D116" s="133">
        <v>1</v>
      </c>
      <c r="E116" s="133" t="s">
        <v>1457</v>
      </c>
      <c r="F116" s="133">
        <v>136970</v>
      </c>
      <c r="G116" s="133">
        <v>176</v>
      </c>
      <c r="H116" s="133"/>
      <c r="I116" s="133">
        <v>1</v>
      </c>
      <c r="J116" s="133">
        <v>903</v>
      </c>
      <c r="K116" s="133">
        <v>33</v>
      </c>
      <c r="L116" s="133"/>
      <c r="M116" s="133"/>
      <c r="N116" s="133"/>
      <c r="O116" s="133" t="s">
        <v>2614</v>
      </c>
      <c r="P116" s="133" t="s">
        <v>663</v>
      </c>
      <c r="Q116" s="166">
        <v>41062</v>
      </c>
    </row>
    <row r="117" spans="3:31" x14ac:dyDescent="0.2">
      <c r="C117" s="136" t="s">
        <v>2884</v>
      </c>
      <c r="D117" s="133">
        <v>2</v>
      </c>
      <c r="E117" s="133" t="s">
        <v>1457</v>
      </c>
      <c r="F117" s="133">
        <v>136970</v>
      </c>
      <c r="G117" s="133">
        <v>176</v>
      </c>
      <c r="H117" s="133"/>
      <c r="I117" s="133">
        <v>1</v>
      </c>
      <c r="J117" s="133">
        <v>903</v>
      </c>
      <c r="K117" s="133">
        <v>33</v>
      </c>
      <c r="L117" s="133"/>
      <c r="M117" s="133"/>
      <c r="N117" s="133"/>
      <c r="O117" s="133" t="s">
        <v>2609</v>
      </c>
      <c r="P117" s="133" t="s">
        <v>4804</v>
      </c>
      <c r="Q117" s="166">
        <v>41073</v>
      </c>
    </row>
    <row r="118" spans="3:31" x14ac:dyDescent="0.2">
      <c r="C118" s="136" t="s">
        <v>2884</v>
      </c>
      <c r="D118" s="133">
        <v>3</v>
      </c>
      <c r="E118" s="133" t="s">
        <v>1457</v>
      </c>
      <c r="F118" s="133">
        <v>136970</v>
      </c>
      <c r="G118" s="133">
        <v>176</v>
      </c>
      <c r="H118" s="133"/>
      <c r="I118" s="133">
        <v>1</v>
      </c>
      <c r="J118" s="133">
        <v>903</v>
      </c>
      <c r="K118" s="133">
        <v>33</v>
      </c>
      <c r="L118" s="133"/>
      <c r="M118" s="133"/>
      <c r="N118" s="133"/>
      <c r="O118" s="133" t="s">
        <v>2614</v>
      </c>
      <c r="P118" s="133" t="s">
        <v>4804</v>
      </c>
      <c r="Q118" s="166">
        <v>41081</v>
      </c>
    </row>
    <row r="119" spans="3:31" x14ac:dyDescent="0.2">
      <c r="C119" s="316"/>
      <c r="D119" s="316"/>
      <c r="E119" s="319"/>
      <c r="F119" s="319" t="s">
        <v>2885</v>
      </c>
      <c r="G119" s="319"/>
      <c r="H119" s="319"/>
      <c r="I119" s="319"/>
      <c r="J119" s="319"/>
      <c r="K119" s="319"/>
      <c r="L119" s="319"/>
      <c r="M119" s="319"/>
      <c r="N119" s="319"/>
      <c r="O119" s="319"/>
      <c r="P119" s="319"/>
      <c r="Q119" s="320"/>
    </row>
    <row r="120" spans="3:31" x14ac:dyDescent="0.2">
      <c r="C120" s="316"/>
      <c r="D120" s="316"/>
      <c r="E120" s="319"/>
      <c r="F120" s="319" t="s">
        <v>783</v>
      </c>
      <c r="G120" s="319"/>
      <c r="H120" s="319"/>
      <c r="I120" s="319"/>
      <c r="J120" s="319"/>
      <c r="K120" s="319"/>
      <c r="L120" s="319"/>
      <c r="M120" s="319"/>
      <c r="N120" s="319"/>
      <c r="O120" s="319"/>
      <c r="P120" s="319"/>
      <c r="Q120" s="320"/>
    </row>
    <row r="121" spans="3:31" x14ac:dyDescent="0.2">
      <c r="C121" s="136" t="s">
        <v>784</v>
      </c>
      <c r="D121" s="133">
        <v>1</v>
      </c>
      <c r="E121" s="133" t="s">
        <v>785</v>
      </c>
      <c r="F121" s="133" t="s">
        <v>4332</v>
      </c>
      <c r="G121" s="133">
        <v>172</v>
      </c>
      <c r="H121" s="133"/>
      <c r="I121" s="133">
        <v>1</v>
      </c>
      <c r="J121" s="133">
        <v>500</v>
      </c>
      <c r="K121" s="133">
        <v>58</v>
      </c>
      <c r="L121" s="133"/>
      <c r="M121" s="133"/>
      <c r="N121" s="133"/>
      <c r="O121" s="133" t="s">
        <v>1407</v>
      </c>
      <c r="P121" s="133" t="s">
        <v>4804</v>
      </c>
      <c r="Q121" s="166">
        <v>41103</v>
      </c>
      <c r="R121" s="1">
        <v>1.81</v>
      </c>
      <c r="S121" s="1">
        <v>100</v>
      </c>
      <c r="V121" s="1">
        <v>19200</v>
      </c>
      <c r="W121" s="182">
        <f>41.9*1.05</f>
        <v>43.994999999999997</v>
      </c>
      <c r="X121" s="1" t="s">
        <v>4868</v>
      </c>
      <c r="AA121" s="183">
        <f>(K121*100*J121*I121)/17*16*R121/10000*S121/1000</f>
        <v>49.402352941176474</v>
      </c>
      <c r="AB121" s="183">
        <f>V121/36*35*J121*I121*1.108/10000*W121/1000</f>
        <v>45.496696000000014</v>
      </c>
      <c r="AC121" s="183">
        <f>(K121*100*J121*I121)/17*R121/10000*U121/1000</f>
        <v>0</v>
      </c>
      <c r="AD121" s="183">
        <f>V121/36*J121*I121*1.108/10000*Y121/1000</f>
        <v>0</v>
      </c>
      <c r="AE121" s="183">
        <f>J121*I121*(G121/100)</f>
        <v>860</v>
      </c>
    </row>
    <row r="122" spans="3:31" x14ac:dyDescent="0.2">
      <c r="C122" s="136" t="s">
        <v>784</v>
      </c>
      <c r="D122" s="136" t="s">
        <v>3633</v>
      </c>
      <c r="E122" s="133" t="s">
        <v>785</v>
      </c>
      <c r="F122" s="133" t="s">
        <v>4332</v>
      </c>
      <c r="G122" s="133">
        <v>172</v>
      </c>
      <c r="H122" s="133"/>
      <c r="I122" s="133">
        <v>1</v>
      </c>
      <c r="J122" s="133">
        <v>155</v>
      </c>
      <c r="K122" s="133">
        <v>58</v>
      </c>
      <c r="L122" s="133"/>
      <c r="M122" s="133"/>
      <c r="N122" s="133"/>
      <c r="O122" s="133" t="s">
        <v>1197</v>
      </c>
      <c r="P122" s="133" t="s">
        <v>2360</v>
      </c>
      <c r="Q122" s="166">
        <v>41107</v>
      </c>
      <c r="R122" s="1">
        <v>1.81</v>
      </c>
      <c r="S122" s="1">
        <v>100</v>
      </c>
      <c r="V122" s="1">
        <v>19200</v>
      </c>
      <c r="W122" s="182">
        <f>41.9*1.05</f>
        <v>43.994999999999997</v>
      </c>
      <c r="X122" s="1" t="s">
        <v>4868</v>
      </c>
      <c r="AA122" s="183">
        <f>(K122*100*J122*I122)/17*16*R122/10000*S122/1000</f>
        <v>15.314729411764706</v>
      </c>
      <c r="AB122" s="183">
        <f>V122/36*35*J122*I122*1.108/10000*W122/1000</f>
        <v>14.103975760000003</v>
      </c>
      <c r="AC122" s="183">
        <f>(K122*100*J122*I122)/17*R122/10000*U122/1000</f>
        <v>0</v>
      </c>
      <c r="AD122" s="183">
        <f>V122/36*J122*I122*1.108/10000*Y122/1000</f>
        <v>0</v>
      </c>
      <c r="AE122" s="183">
        <f>J122*I122*(G122/100)</f>
        <v>266.60000000000002</v>
      </c>
    </row>
    <row r="123" spans="3:31" x14ac:dyDescent="0.2">
      <c r="C123" s="136" t="s">
        <v>784</v>
      </c>
      <c r="D123" s="133">
        <v>3</v>
      </c>
      <c r="E123" s="133" t="s">
        <v>785</v>
      </c>
      <c r="F123" s="133" t="s">
        <v>4332</v>
      </c>
      <c r="G123" s="133">
        <v>172</v>
      </c>
      <c r="H123" s="133"/>
      <c r="I123" s="133">
        <v>1</v>
      </c>
      <c r="J123" s="133">
        <v>175</v>
      </c>
      <c r="K123" s="133">
        <v>58</v>
      </c>
      <c r="L123" s="133"/>
      <c r="M123" s="133"/>
      <c r="N123" s="133"/>
      <c r="O123" s="133" t="s">
        <v>1197</v>
      </c>
      <c r="P123" s="133" t="s">
        <v>4807</v>
      </c>
      <c r="Q123" s="166">
        <v>41109</v>
      </c>
      <c r="R123" s="1">
        <v>1.81</v>
      </c>
      <c r="S123" s="1">
        <v>100</v>
      </c>
      <c r="V123" s="1">
        <v>19200</v>
      </c>
      <c r="W123" s="182">
        <f>41.9*1.05</f>
        <v>43.994999999999997</v>
      </c>
      <c r="X123" s="1" t="s">
        <v>4868</v>
      </c>
      <c r="AA123" s="183">
        <f>(K123*100*J123*I123)/17*16*R123/10000*S123/1000</f>
        <v>17.290823529411767</v>
      </c>
      <c r="AB123" s="183">
        <f>V123/36*35*J123*I123*1.108/10000*W123/1000</f>
        <v>15.923843600000003</v>
      </c>
      <c r="AC123" s="183">
        <f>(K123*100*J123*I123)/17*R123/10000*U123/1000</f>
        <v>0</v>
      </c>
      <c r="AD123" s="183">
        <f>V123/36*J123*I123*1.108/10000*Y123/1000</f>
        <v>0</v>
      </c>
      <c r="AE123" s="183">
        <f>J123*I123*(G123/100)</f>
        <v>301</v>
      </c>
    </row>
    <row r="124" spans="3:31" ht="13.5" thickBot="1" x14ac:dyDescent="0.25">
      <c r="C124" s="136" t="s">
        <v>784</v>
      </c>
      <c r="D124" s="133">
        <v>4</v>
      </c>
      <c r="E124" s="133" t="s">
        <v>786</v>
      </c>
      <c r="F124" s="133">
        <v>246342</v>
      </c>
      <c r="G124" s="133">
        <v>172.5</v>
      </c>
      <c r="H124" s="133"/>
      <c r="I124" s="133">
        <v>1</v>
      </c>
      <c r="J124" s="133">
        <v>510</v>
      </c>
      <c r="K124" s="133">
        <v>46</v>
      </c>
      <c r="L124" s="133"/>
      <c r="M124" s="133"/>
      <c r="N124" s="133"/>
      <c r="O124" s="133" t="s">
        <v>4451</v>
      </c>
      <c r="P124" s="133" t="s">
        <v>4804</v>
      </c>
      <c r="Q124" s="166">
        <v>41120</v>
      </c>
      <c r="R124" s="308">
        <v>1.81</v>
      </c>
      <c r="S124" s="1">
        <v>72</v>
      </c>
      <c r="V124" s="1">
        <v>19200</v>
      </c>
      <c r="W124" s="182">
        <f>41.9*1.05</f>
        <v>43.994999999999997</v>
      </c>
      <c r="X124" s="1" t="s">
        <v>4868</v>
      </c>
      <c r="AA124" s="183">
        <f>(K124*100*J124*I124)/17*16*R124/10000*S124/1000</f>
        <v>28.774656000000004</v>
      </c>
      <c r="AB124" s="183">
        <f>V124/36*35*J124*I124*1.108/10000*W124/1000</f>
        <v>46.40662992</v>
      </c>
      <c r="AC124" s="183">
        <f>(K124*100*J124*I124)/17*R124/10000*U124/1000</f>
        <v>0</v>
      </c>
      <c r="AD124" s="183">
        <f>V124/36*J124*I124*1.108/10000*Y124/1000</f>
        <v>0</v>
      </c>
      <c r="AE124" s="183">
        <f>J124*I124*(G124/100)</f>
        <v>879.75</v>
      </c>
    </row>
    <row r="125" spans="3:31" ht="13.5" thickBot="1" x14ac:dyDescent="0.25">
      <c r="C125" s="136" t="s">
        <v>784</v>
      </c>
      <c r="D125" s="133">
        <v>5</v>
      </c>
      <c r="E125" s="133" t="s">
        <v>786</v>
      </c>
      <c r="F125" s="133">
        <v>246342</v>
      </c>
      <c r="G125" s="133">
        <v>172.5</v>
      </c>
      <c r="H125" s="133"/>
      <c r="I125" s="133">
        <v>1</v>
      </c>
      <c r="J125" s="133">
        <v>142</v>
      </c>
      <c r="K125" s="133">
        <v>46</v>
      </c>
      <c r="L125" s="133"/>
      <c r="M125" s="133"/>
      <c r="N125" s="133"/>
      <c r="O125" s="133" t="s">
        <v>4451</v>
      </c>
      <c r="P125" s="133" t="s">
        <v>4816</v>
      </c>
      <c r="Q125" s="166">
        <v>41152</v>
      </c>
      <c r="R125" s="308">
        <v>1.81</v>
      </c>
      <c r="S125" s="1">
        <v>72</v>
      </c>
      <c r="V125" s="1">
        <v>19200</v>
      </c>
      <c r="W125" s="182">
        <f>41.9*1.05</f>
        <v>43.994999999999997</v>
      </c>
      <c r="X125" s="1" t="s">
        <v>4868</v>
      </c>
      <c r="AA125" s="183">
        <f>(K125*100*J125*I125)/17*16*R125/10000*S125/1000</f>
        <v>8.0117669647058829</v>
      </c>
      <c r="AB125" s="183">
        <f>V125/36*35*J125*I125*1.108/10000*W125/1000</f>
        <v>12.921061664000003</v>
      </c>
      <c r="AC125" s="183">
        <f>(K125*100*J125*I125)/17*R125/10000*U125/1000</f>
        <v>0</v>
      </c>
      <c r="AD125" s="183">
        <f>V125/36*J125*I125*1.108/10000*Y125/1000</f>
        <v>0</v>
      </c>
      <c r="AE125" s="183">
        <f>J125*I125*(G125/100)</f>
        <v>244.95000000000002</v>
      </c>
    </row>
    <row r="126" spans="3:31" x14ac:dyDescent="0.2">
      <c r="C126" s="316"/>
      <c r="D126" s="316"/>
      <c r="E126" s="317">
        <v>41150</v>
      </c>
      <c r="F126" s="318" t="s">
        <v>787</v>
      </c>
      <c r="G126" s="319"/>
      <c r="H126" s="319"/>
      <c r="I126" s="319"/>
      <c r="J126" s="319"/>
      <c r="K126" s="319"/>
      <c r="L126" s="319"/>
      <c r="M126" s="319"/>
      <c r="N126" s="319"/>
      <c r="O126" s="319"/>
      <c r="P126" s="319"/>
      <c r="Q126" s="320"/>
    </row>
    <row r="127" spans="3:31" x14ac:dyDescent="0.2">
      <c r="C127" s="136" t="s">
        <v>788</v>
      </c>
      <c r="D127" s="133">
        <v>1</v>
      </c>
      <c r="E127" s="133" t="s">
        <v>789</v>
      </c>
      <c r="F127" s="133" t="s">
        <v>790</v>
      </c>
      <c r="G127" s="133">
        <v>176</v>
      </c>
      <c r="H127" s="133"/>
      <c r="I127" s="133">
        <v>1</v>
      </c>
      <c r="J127" s="133">
        <v>295</v>
      </c>
      <c r="K127" s="133">
        <v>37</v>
      </c>
      <c r="L127" s="133"/>
      <c r="M127" s="133"/>
      <c r="N127" s="133"/>
      <c r="O127" s="133" t="s">
        <v>791</v>
      </c>
      <c r="P127" s="133" t="s">
        <v>4804</v>
      </c>
      <c r="Q127" s="166">
        <v>41157</v>
      </c>
      <c r="R127" s="1">
        <v>1.81</v>
      </c>
      <c r="S127" s="1">
        <v>82</v>
      </c>
      <c r="T127" s="1" t="s">
        <v>4561</v>
      </c>
      <c r="U127" s="1">
        <v>78</v>
      </c>
      <c r="V127" s="1">
        <v>12048</v>
      </c>
      <c r="W127" s="1">
        <v>82</v>
      </c>
      <c r="X127" s="1" t="s">
        <v>1771</v>
      </c>
      <c r="Y127" s="1">
        <v>78</v>
      </c>
      <c r="Z127" s="1" t="s">
        <v>4561</v>
      </c>
      <c r="AA127" s="183">
        <f t="shared" ref="AA127:AA135" si="11">(K127*100*J127*I127)/17*16*R127/10000*S127/1000</f>
        <v>15.247099294117644</v>
      </c>
      <c r="AB127" s="183">
        <f t="shared" ref="AB127:AB135" si="12">V127/36*35*J127*I127*1.108/10000*W127/1000</f>
        <v>31.394685093333337</v>
      </c>
      <c r="AC127" s="183">
        <f t="shared" ref="AC127:AC135" si="13">(K127*100*J127*I127)/17*R127/10000*U127/1000</f>
        <v>0.9064586470588234</v>
      </c>
      <c r="AD127" s="183">
        <f t="shared" ref="AD127:AD135" si="14">V127/36*J127*I127*1.108/10000*Y127/1000</f>
        <v>0.85323534400000012</v>
      </c>
      <c r="AE127" s="183">
        <f t="shared" ref="AE127:AE135" si="15">J127*I127*(G127/100)</f>
        <v>519.20000000000005</v>
      </c>
    </row>
    <row r="128" spans="3:31" x14ac:dyDescent="0.2">
      <c r="C128" s="136" t="s">
        <v>788</v>
      </c>
      <c r="D128" s="136" t="s">
        <v>3633</v>
      </c>
      <c r="E128" s="133" t="s">
        <v>789</v>
      </c>
      <c r="F128" s="133" t="s">
        <v>790</v>
      </c>
      <c r="G128" s="133">
        <v>176</v>
      </c>
      <c r="H128" s="133"/>
      <c r="I128" s="133">
        <v>1</v>
      </c>
      <c r="J128" s="133">
        <v>755</v>
      </c>
      <c r="K128" s="133">
        <v>37</v>
      </c>
      <c r="L128" s="133"/>
      <c r="M128" s="133"/>
      <c r="N128" s="133"/>
      <c r="O128" s="133" t="s">
        <v>791</v>
      </c>
      <c r="P128" s="133" t="s">
        <v>4804</v>
      </c>
      <c r="Q128" s="166">
        <v>41166</v>
      </c>
      <c r="R128" s="1">
        <v>1.81</v>
      </c>
      <c r="S128" s="1">
        <v>82</v>
      </c>
      <c r="T128" s="1" t="s">
        <v>4561</v>
      </c>
      <c r="U128" s="1">
        <v>78</v>
      </c>
      <c r="V128" s="1">
        <v>12048</v>
      </c>
      <c r="W128" s="1">
        <v>82</v>
      </c>
      <c r="X128" s="1" t="s">
        <v>1771</v>
      </c>
      <c r="Y128" s="1">
        <v>78</v>
      </c>
      <c r="Z128" s="1" t="s">
        <v>4561</v>
      </c>
      <c r="AA128" s="183">
        <f t="shared" si="11"/>
        <v>39.02223717647059</v>
      </c>
      <c r="AB128" s="183">
        <f t="shared" si="12"/>
        <v>80.349109306666691</v>
      </c>
      <c r="AC128" s="183">
        <f t="shared" si="13"/>
        <v>2.3199195882352943</v>
      </c>
      <c r="AD128" s="183">
        <f t="shared" si="14"/>
        <v>2.1837040160000001</v>
      </c>
      <c r="AE128" s="183">
        <f t="shared" si="15"/>
        <v>1328.8</v>
      </c>
    </row>
    <row r="129" spans="1:31" ht="13.5" thickBot="1" x14ac:dyDescent="0.25">
      <c r="C129" s="136" t="s">
        <v>788</v>
      </c>
      <c r="D129" s="133">
        <v>3</v>
      </c>
      <c r="E129" s="133" t="s">
        <v>789</v>
      </c>
      <c r="F129" s="133" t="s">
        <v>790</v>
      </c>
      <c r="G129" s="133">
        <v>176</v>
      </c>
      <c r="H129" s="133"/>
      <c r="I129" s="133">
        <v>1</v>
      </c>
      <c r="J129" s="133">
        <v>602</v>
      </c>
      <c r="K129" s="133">
        <v>37</v>
      </c>
      <c r="L129" s="133"/>
      <c r="M129" s="133"/>
      <c r="N129" s="133"/>
      <c r="O129" s="133" t="s">
        <v>791</v>
      </c>
      <c r="P129" s="133" t="s">
        <v>4807</v>
      </c>
      <c r="Q129" s="166">
        <v>41175</v>
      </c>
      <c r="R129" s="308">
        <v>1.81</v>
      </c>
      <c r="S129" s="1">
        <v>78</v>
      </c>
      <c r="T129" s="1" t="s">
        <v>4561</v>
      </c>
      <c r="U129" s="1">
        <v>78</v>
      </c>
      <c r="V129" s="1">
        <v>12048</v>
      </c>
      <c r="W129" s="1">
        <v>82</v>
      </c>
      <c r="X129" s="1" t="s">
        <v>1771</v>
      </c>
      <c r="Y129" s="1">
        <v>78</v>
      </c>
      <c r="Z129" s="1" t="s">
        <v>4561</v>
      </c>
      <c r="AA129" s="183">
        <f t="shared" si="11"/>
        <v>29.596643011764709</v>
      </c>
      <c r="AB129" s="183">
        <f t="shared" si="12"/>
        <v>64.066442122666686</v>
      </c>
      <c r="AC129" s="183">
        <f t="shared" si="13"/>
        <v>1.8497901882352943</v>
      </c>
      <c r="AD129" s="183">
        <f t="shared" si="14"/>
        <v>1.7411785664000003</v>
      </c>
      <c r="AE129" s="183">
        <f t="shared" si="15"/>
        <v>1059.52</v>
      </c>
    </row>
    <row r="130" spans="1:31" x14ac:dyDescent="0.2">
      <c r="C130" s="136" t="s">
        <v>788</v>
      </c>
      <c r="D130" s="133">
        <v>4</v>
      </c>
      <c r="E130" s="133" t="s">
        <v>789</v>
      </c>
      <c r="F130" s="133" t="s">
        <v>790</v>
      </c>
      <c r="G130" s="133">
        <v>176</v>
      </c>
      <c r="H130" s="133"/>
      <c r="I130" s="133">
        <v>1</v>
      </c>
      <c r="J130" s="133">
        <v>695</v>
      </c>
      <c r="K130" s="133">
        <v>37</v>
      </c>
      <c r="L130" s="133"/>
      <c r="M130" s="133"/>
      <c r="N130" s="133"/>
      <c r="O130" s="133" t="s">
        <v>791</v>
      </c>
      <c r="P130" s="133" t="s">
        <v>2277</v>
      </c>
      <c r="Q130" s="166">
        <v>41183</v>
      </c>
      <c r="R130" s="1">
        <v>1.81</v>
      </c>
      <c r="S130" s="1">
        <v>78</v>
      </c>
      <c r="T130" s="1" t="s">
        <v>4561</v>
      </c>
      <c r="U130" s="1">
        <v>78</v>
      </c>
      <c r="V130" s="1">
        <v>12048</v>
      </c>
      <c r="W130" s="1">
        <v>82</v>
      </c>
      <c r="X130" s="1" t="s">
        <v>1771</v>
      </c>
      <c r="Y130" s="1">
        <v>78</v>
      </c>
      <c r="Z130" s="1" t="s">
        <v>4561</v>
      </c>
      <c r="AA130" s="183">
        <f t="shared" si="11"/>
        <v>34.168881882352942</v>
      </c>
      <c r="AB130" s="183">
        <f t="shared" si="12"/>
        <v>73.963749626666683</v>
      </c>
      <c r="AC130" s="183">
        <f t="shared" si="13"/>
        <v>2.1355551176470589</v>
      </c>
      <c r="AD130" s="183">
        <f t="shared" si="14"/>
        <v>2.0101646240000002</v>
      </c>
      <c r="AE130" s="183">
        <f t="shared" si="15"/>
        <v>1223.2</v>
      </c>
    </row>
    <row r="131" spans="1:31" x14ac:dyDescent="0.2">
      <c r="C131" s="136" t="s">
        <v>788</v>
      </c>
      <c r="D131" s="133">
        <v>5</v>
      </c>
      <c r="E131" s="133" t="s">
        <v>789</v>
      </c>
      <c r="F131" s="133" t="s">
        <v>790</v>
      </c>
      <c r="G131" s="133">
        <v>176</v>
      </c>
      <c r="H131" s="133"/>
      <c r="I131" s="133">
        <v>1</v>
      </c>
      <c r="J131" s="133">
        <v>602</v>
      </c>
      <c r="K131" s="133">
        <v>37</v>
      </c>
      <c r="L131" s="133"/>
      <c r="M131" s="133"/>
      <c r="N131" s="133"/>
      <c r="O131" s="133" t="s">
        <v>791</v>
      </c>
      <c r="P131" s="133" t="s">
        <v>2277</v>
      </c>
      <c r="Q131" s="166">
        <v>41191</v>
      </c>
      <c r="R131" s="1">
        <v>1.81</v>
      </c>
      <c r="S131" s="1">
        <v>78</v>
      </c>
      <c r="T131" s="1" t="s">
        <v>4561</v>
      </c>
      <c r="U131" s="1">
        <v>78</v>
      </c>
      <c r="V131" s="1">
        <v>12048</v>
      </c>
      <c r="W131" s="1">
        <v>82</v>
      </c>
      <c r="X131" s="1" t="s">
        <v>1771</v>
      </c>
      <c r="Y131" s="1">
        <v>78</v>
      </c>
      <c r="Z131" s="1" t="s">
        <v>4561</v>
      </c>
      <c r="AA131" s="183">
        <f t="shared" si="11"/>
        <v>29.596643011764709</v>
      </c>
      <c r="AB131" s="183">
        <f t="shared" si="12"/>
        <v>64.066442122666686</v>
      </c>
      <c r="AC131" s="183">
        <f t="shared" si="13"/>
        <v>1.8497901882352943</v>
      </c>
      <c r="AD131" s="183">
        <f t="shared" si="14"/>
        <v>1.7411785664000003</v>
      </c>
      <c r="AE131" s="183">
        <f t="shared" si="15"/>
        <v>1059.52</v>
      </c>
    </row>
    <row r="132" spans="1:31" x14ac:dyDescent="0.2">
      <c r="C132" s="136" t="s">
        <v>788</v>
      </c>
      <c r="D132" s="133">
        <v>6</v>
      </c>
      <c r="E132" s="133" t="s">
        <v>789</v>
      </c>
      <c r="F132" s="133" t="s">
        <v>792</v>
      </c>
      <c r="G132" s="133">
        <v>176</v>
      </c>
      <c r="H132" s="133"/>
      <c r="I132" s="133">
        <v>1</v>
      </c>
      <c r="J132" s="133">
        <v>602</v>
      </c>
      <c r="K132" s="133">
        <v>37</v>
      </c>
      <c r="L132" s="133"/>
      <c r="M132" s="133"/>
      <c r="N132" s="133"/>
      <c r="O132" s="133" t="s">
        <v>791</v>
      </c>
      <c r="P132" s="133" t="s">
        <v>4804</v>
      </c>
      <c r="Q132" s="166">
        <v>41198</v>
      </c>
      <c r="R132" s="1">
        <v>1.81</v>
      </c>
      <c r="S132" s="1">
        <v>82</v>
      </c>
      <c r="T132" s="1" t="s">
        <v>4561</v>
      </c>
      <c r="U132" s="1">
        <v>78</v>
      </c>
      <c r="V132" s="1">
        <v>12048</v>
      </c>
      <c r="W132" s="1">
        <v>82</v>
      </c>
      <c r="X132" s="1" t="s">
        <v>1771</v>
      </c>
      <c r="Y132" s="1">
        <v>78</v>
      </c>
      <c r="Z132" s="1" t="s">
        <v>4561</v>
      </c>
      <c r="AA132" s="183">
        <f t="shared" si="11"/>
        <v>31.114419576470592</v>
      </c>
      <c r="AB132" s="183">
        <f t="shared" si="12"/>
        <v>64.066442122666686</v>
      </c>
      <c r="AC132" s="183">
        <f t="shared" si="13"/>
        <v>1.8497901882352943</v>
      </c>
      <c r="AD132" s="183">
        <f t="shared" si="14"/>
        <v>1.7411785664000003</v>
      </c>
      <c r="AE132" s="183">
        <f t="shared" si="15"/>
        <v>1059.52</v>
      </c>
    </row>
    <row r="133" spans="1:31" ht="13.5" thickBot="1" x14ac:dyDescent="0.25">
      <c r="C133" s="136" t="s">
        <v>788</v>
      </c>
      <c r="D133" s="133">
        <v>7</v>
      </c>
      <c r="E133" s="133" t="s">
        <v>793</v>
      </c>
      <c r="F133" s="133" t="s">
        <v>792</v>
      </c>
      <c r="G133" s="133">
        <v>176</v>
      </c>
      <c r="H133" s="133"/>
      <c r="I133" s="133">
        <v>1</v>
      </c>
      <c r="J133" s="133">
        <v>602</v>
      </c>
      <c r="K133" s="133">
        <v>37</v>
      </c>
      <c r="L133" s="133"/>
      <c r="M133" s="133"/>
      <c r="N133" s="133"/>
      <c r="O133" s="133" t="s">
        <v>791</v>
      </c>
      <c r="P133" s="133" t="s">
        <v>4804</v>
      </c>
      <c r="Q133" s="166">
        <v>41205</v>
      </c>
      <c r="R133" s="308">
        <v>1.81</v>
      </c>
      <c r="S133" s="1">
        <v>82</v>
      </c>
      <c r="T133" s="1" t="s">
        <v>4561</v>
      </c>
      <c r="U133" s="1">
        <v>78</v>
      </c>
      <c r="V133" s="1">
        <v>12048</v>
      </c>
      <c r="W133" s="1">
        <v>82</v>
      </c>
      <c r="X133" s="1" t="s">
        <v>1771</v>
      </c>
      <c r="Y133" s="1">
        <v>78</v>
      </c>
      <c r="Z133" s="1" t="s">
        <v>4561</v>
      </c>
      <c r="AA133" s="183">
        <f t="shared" si="11"/>
        <v>31.114419576470592</v>
      </c>
      <c r="AB133" s="183">
        <f t="shared" si="12"/>
        <v>64.066442122666686</v>
      </c>
      <c r="AC133" s="183">
        <f t="shared" si="13"/>
        <v>1.8497901882352943</v>
      </c>
      <c r="AD133" s="183">
        <f t="shared" si="14"/>
        <v>1.7411785664000003</v>
      </c>
      <c r="AE133" s="183">
        <f t="shared" si="15"/>
        <v>1059.52</v>
      </c>
    </row>
    <row r="134" spans="1:31" x14ac:dyDescent="0.2">
      <c r="C134" s="136" t="s">
        <v>788</v>
      </c>
      <c r="D134" s="133">
        <v>8</v>
      </c>
      <c r="E134" s="133" t="s">
        <v>789</v>
      </c>
      <c r="F134" s="133" t="s">
        <v>2940</v>
      </c>
      <c r="G134" s="133">
        <v>176</v>
      </c>
      <c r="H134" s="133"/>
      <c r="I134" s="133">
        <v>1</v>
      </c>
      <c r="J134" s="133">
        <v>602</v>
      </c>
      <c r="K134" s="133">
        <v>37</v>
      </c>
      <c r="L134" s="133"/>
      <c r="M134" s="133"/>
      <c r="N134" s="133"/>
      <c r="O134" s="133" t="s">
        <v>791</v>
      </c>
      <c r="P134" s="133" t="s">
        <v>4807</v>
      </c>
      <c r="Q134" s="166">
        <v>41218</v>
      </c>
      <c r="R134" s="1">
        <v>1.81</v>
      </c>
      <c r="S134" s="1">
        <v>82</v>
      </c>
      <c r="T134" s="1" t="s">
        <v>4561</v>
      </c>
      <c r="U134" s="1">
        <v>78</v>
      </c>
      <c r="V134" s="1">
        <v>12048</v>
      </c>
      <c r="W134" s="1">
        <v>82</v>
      </c>
      <c r="X134" s="1" t="s">
        <v>1771</v>
      </c>
      <c r="Y134" s="1">
        <v>78</v>
      </c>
      <c r="Z134" s="1" t="s">
        <v>4561</v>
      </c>
      <c r="AA134" s="183">
        <f t="shared" si="11"/>
        <v>31.114419576470592</v>
      </c>
      <c r="AB134" s="183">
        <f t="shared" si="12"/>
        <v>64.066442122666686</v>
      </c>
      <c r="AC134" s="183">
        <f t="shared" si="13"/>
        <v>1.8497901882352943</v>
      </c>
      <c r="AD134" s="183">
        <f t="shared" si="14"/>
        <v>1.7411785664000003</v>
      </c>
      <c r="AE134" s="183">
        <f t="shared" si="15"/>
        <v>1059.52</v>
      </c>
    </row>
    <row r="135" spans="1:31" ht="13.5" thickBot="1" x14ac:dyDescent="0.25">
      <c r="C135" s="136" t="s">
        <v>788</v>
      </c>
      <c r="D135" s="133">
        <v>9</v>
      </c>
      <c r="E135" s="133" t="s">
        <v>789</v>
      </c>
      <c r="F135" s="133" t="s">
        <v>2940</v>
      </c>
      <c r="G135" s="133">
        <v>176</v>
      </c>
      <c r="H135" s="133"/>
      <c r="I135" s="133">
        <v>1</v>
      </c>
      <c r="J135" s="133">
        <v>696</v>
      </c>
      <c r="K135" s="133">
        <v>37</v>
      </c>
      <c r="L135" s="133"/>
      <c r="M135" s="133"/>
      <c r="N135" s="133"/>
      <c r="O135" s="133" t="s">
        <v>791</v>
      </c>
      <c r="P135" s="133" t="s">
        <v>4816</v>
      </c>
      <c r="Q135" s="166">
        <v>41239</v>
      </c>
      <c r="R135" s="308">
        <v>1.81</v>
      </c>
      <c r="S135" s="1">
        <v>82</v>
      </c>
      <c r="T135" s="1" t="s">
        <v>4561</v>
      </c>
      <c r="U135" s="1">
        <v>78</v>
      </c>
      <c r="V135" s="1">
        <v>12048</v>
      </c>
      <c r="W135" s="1">
        <v>82</v>
      </c>
      <c r="X135" s="1" t="s">
        <v>1771</v>
      </c>
      <c r="Y135" s="1">
        <v>78</v>
      </c>
      <c r="Z135" s="1" t="s">
        <v>4561</v>
      </c>
      <c r="AA135" s="183">
        <f t="shared" si="11"/>
        <v>35.972817317647063</v>
      </c>
      <c r="AB135" s="183">
        <f t="shared" si="12"/>
        <v>74.070172287999995</v>
      </c>
      <c r="AC135" s="183">
        <f t="shared" si="13"/>
        <v>2.1386278588235301</v>
      </c>
      <c r="AD135" s="183">
        <f t="shared" si="14"/>
        <v>2.0130569472000004</v>
      </c>
      <c r="AE135" s="183">
        <f t="shared" si="15"/>
        <v>1224.96</v>
      </c>
    </row>
    <row r="136" spans="1:31" x14ac:dyDescent="0.2">
      <c r="C136" s="305"/>
      <c r="D136" s="306"/>
      <c r="E136" s="307">
        <v>41242</v>
      </c>
      <c r="F136" s="446" t="s">
        <v>794</v>
      </c>
      <c r="G136" s="306"/>
      <c r="H136" s="306"/>
      <c r="I136" s="306"/>
      <c r="J136" s="306"/>
      <c r="K136" s="306"/>
      <c r="L136" s="306"/>
      <c r="M136" s="306"/>
      <c r="N136" s="306"/>
      <c r="O136" s="306"/>
      <c r="P136" s="306"/>
      <c r="Q136" s="307"/>
    </row>
    <row r="137" spans="1:31" x14ac:dyDescent="0.2">
      <c r="C137" s="136" t="s">
        <v>2884</v>
      </c>
      <c r="D137" s="133">
        <v>4</v>
      </c>
      <c r="E137" s="133" t="s">
        <v>1457</v>
      </c>
      <c r="F137" s="133">
        <v>136900</v>
      </c>
      <c r="G137" s="133">
        <v>176</v>
      </c>
      <c r="H137" s="133"/>
      <c r="I137" s="133">
        <v>1</v>
      </c>
      <c r="J137" s="133">
        <v>602</v>
      </c>
      <c r="K137" s="133">
        <v>33</v>
      </c>
      <c r="L137" s="133"/>
      <c r="M137" s="133"/>
      <c r="N137" s="133"/>
      <c r="O137" s="133" t="s">
        <v>2722</v>
      </c>
      <c r="P137" s="133" t="s">
        <v>4816</v>
      </c>
      <c r="Q137" s="166">
        <v>41253</v>
      </c>
      <c r="S137" s="1">
        <v>84</v>
      </c>
    </row>
    <row r="138" spans="1:31" x14ac:dyDescent="0.2">
      <c r="A138" s="619" t="s">
        <v>1457</v>
      </c>
      <c r="B138" s="566">
        <v>49</v>
      </c>
      <c r="C138" s="136" t="s">
        <v>2884</v>
      </c>
      <c r="D138" s="136" t="s">
        <v>4902</v>
      </c>
      <c r="E138" s="133"/>
      <c r="F138" s="133">
        <v>136900</v>
      </c>
      <c r="G138" s="133">
        <v>165</v>
      </c>
      <c r="H138" s="133">
        <v>176</v>
      </c>
      <c r="I138" s="133">
        <v>1</v>
      </c>
      <c r="J138" s="133">
        <v>276</v>
      </c>
      <c r="K138" s="133">
        <v>33</v>
      </c>
      <c r="L138" s="133" t="s">
        <v>2835</v>
      </c>
      <c r="M138" s="133" t="s">
        <v>1380</v>
      </c>
      <c r="N138" s="135"/>
      <c r="O138" s="133" t="s">
        <v>2614</v>
      </c>
      <c r="P138" s="133" t="s">
        <v>4816</v>
      </c>
      <c r="Q138" s="166">
        <v>40926</v>
      </c>
      <c r="R138" s="181">
        <v>1.81</v>
      </c>
      <c r="S138" s="1">
        <v>84</v>
      </c>
      <c r="T138" s="1" t="s">
        <v>4561</v>
      </c>
      <c r="U138" s="1">
        <v>78</v>
      </c>
      <c r="V138" s="1">
        <v>12048</v>
      </c>
      <c r="W138" s="1">
        <v>82</v>
      </c>
      <c r="X138" s="1" t="s">
        <v>1771</v>
      </c>
      <c r="Y138" s="1">
        <v>78</v>
      </c>
      <c r="Z138" s="1" t="s">
        <v>4561</v>
      </c>
      <c r="AA138" s="183">
        <f>(K138*100*J138*I138)/17*16*R138/10000*S138/1000</f>
        <v>13.033226541176472</v>
      </c>
      <c r="AB138" s="183">
        <f>V138/36*35*J138*I138*1.108/10000*W138/1000</f>
        <v>29.372654528000002</v>
      </c>
      <c r="AC138" s="183">
        <f>(K138*100*J138*I138)/17*R138/10000*U138/1000</f>
        <v>0.75639261176470596</v>
      </c>
      <c r="AD138" s="183">
        <f>V138/36*J138*I138*1.108/10000*Y138/1000</f>
        <v>0.79828120320000007</v>
      </c>
      <c r="AE138" s="183">
        <f>J138*I138*(G138/100)</f>
        <v>455.4</v>
      </c>
    </row>
    <row r="139" spans="1:31" x14ac:dyDescent="0.2">
      <c r="A139" s="379"/>
      <c r="B139" s="380"/>
      <c r="C139" s="287"/>
      <c r="D139" s="287"/>
      <c r="E139" s="288"/>
      <c r="F139" s="289" t="s">
        <v>3652</v>
      </c>
      <c r="G139" s="288"/>
      <c r="H139" s="288"/>
      <c r="I139" s="288"/>
      <c r="J139" s="288"/>
      <c r="K139" s="288"/>
      <c r="L139" s="288"/>
      <c r="M139" s="288"/>
      <c r="N139" s="288"/>
      <c r="O139" s="288"/>
      <c r="P139" s="288"/>
      <c r="Q139" s="290"/>
      <c r="R139" s="291">
        <f>SUM(R61:R138)</f>
        <v>59.730000000000025</v>
      </c>
      <c r="AA139" s="183"/>
      <c r="AB139" s="183"/>
      <c r="AC139"/>
      <c r="AD139"/>
      <c r="AE139" s="1"/>
    </row>
    <row r="140" spans="1:31" x14ac:dyDescent="0.2">
      <c r="A140" s="465"/>
      <c r="B140" s="466"/>
      <c r="C140" s="305"/>
      <c r="D140" s="306"/>
      <c r="E140" s="307">
        <v>41295</v>
      </c>
      <c r="F140" s="446" t="s">
        <v>2836</v>
      </c>
      <c r="G140" s="306"/>
      <c r="H140" s="306"/>
      <c r="I140" s="306"/>
      <c r="J140" s="553" t="s">
        <v>2837</v>
      </c>
      <c r="K140" s="306"/>
      <c r="L140" s="306"/>
      <c r="M140" s="306"/>
      <c r="N140" s="306"/>
      <c r="O140" s="306"/>
      <c r="P140" s="306"/>
      <c r="Q140" s="307"/>
    </row>
    <row r="141" spans="1:31" ht="13.5" thickBot="1" x14ac:dyDescent="0.25">
      <c r="A141" s="136" t="s">
        <v>2838</v>
      </c>
      <c r="B141" s="136" t="s">
        <v>2839</v>
      </c>
      <c r="C141" s="136" t="s">
        <v>2840</v>
      </c>
      <c r="D141" s="136" t="s">
        <v>4120</v>
      </c>
      <c r="E141" s="136" t="s">
        <v>2841</v>
      </c>
      <c r="F141" s="136" t="s">
        <v>2940</v>
      </c>
      <c r="G141" s="136">
        <v>165</v>
      </c>
      <c r="H141" s="136">
        <v>176</v>
      </c>
      <c r="I141" s="12">
        <v>1</v>
      </c>
      <c r="J141" s="136">
        <v>670</v>
      </c>
      <c r="K141" s="136">
        <v>37</v>
      </c>
      <c r="L141" s="136">
        <v>3900</v>
      </c>
      <c r="M141" s="620" t="s">
        <v>2842</v>
      </c>
      <c r="N141" s="491">
        <v>37</v>
      </c>
      <c r="O141" s="491" t="s">
        <v>2843</v>
      </c>
      <c r="P141" s="136" t="s">
        <v>4807</v>
      </c>
      <c r="Q141" s="133" t="s">
        <v>2844</v>
      </c>
      <c r="R141" s="308">
        <v>1.81</v>
      </c>
      <c r="S141" s="1">
        <v>78</v>
      </c>
      <c r="T141" s="1" t="s">
        <v>4561</v>
      </c>
      <c r="U141" s="1">
        <v>78</v>
      </c>
      <c r="V141" s="1">
        <v>12048</v>
      </c>
      <c r="W141" s="1">
        <v>82</v>
      </c>
      <c r="X141" s="1" t="s">
        <v>1771</v>
      </c>
      <c r="Y141" s="1">
        <v>78</v>
      </c>
      <c r="Z141" s="1" t="s">
        <v>4561</v>
      </c>
      <c r="AA141" s="183">
        <f>(K141*100*J141*I141)/17*16*R141/10000*S141/1000</f>
        <v>32.939785411764703</v>
      </c>
      <c r="AB141" s="183">
        <f>V141/36*35*J141*I141*1.108/10000*W141/1000</f>
        <v>71.303183093333345</v>
      </c>
      <c r="AC141" s="183">
        <f>(K141*100*J141*I141)/17*R141/10000*U141/1000</f>
        <v>2.0587365882352939</v>
      </c>
      <c r="AD141" s="183">
        <f>V141/36*J141*I141*1.108/10000*Y141/1000</f>
        <v>1.9378565440000002</v>
      </c>
      <c r="AE141" s="183">
        <f>J141*I141*(G141/100)</f>
        <v>1105.5</v>
      </c>
    </row>
    <row r="142" spans="1:31" x14ac:dyDescent="0.2">
      <c r="A142" s="330"/>
      <c r="B142" s="331"/>
      <c r="C142" s="332"/>
      <c r="D142" s="332"/>
      <c r="E142" s="333">
        <v>41311</v>
      </c>
      <c r="F142" s="334" t="s">
        <v>2845</v>
      </c>
      <c r="G142" s="334"/>
      <c r="H142" s="334"/>
      <c r="I142" s="334"/>
      <c r="J142" s="334"/>
      <c r="K142" s="334"/>
      <c r="L142" s="334"/>
      <c r="M142" s="334"/>
      <c r="N142" s="334"/>
      <c r="O142" s="334"/>
      <c r="P142" s="334"/>
      <c r="Q142" s="335"/>
      <c r="R142" s="181"/>
      <c r="AA142" s="183"/>
      <c r="AB142" s="183"/>
      <c r="AE142" s="183"/>
    </row>
    <row r="143" spans="1:31" x14ac:dyDescent="0.2">
      <c r="A143" s="136" t="s">
        <v>2838</v>
      </c>
      <c r="B143" s="136" t="s">
        <v>2839</v>
      </c>
      <c r="C143" s="136" t="s">
        <v>2840</v>
      </c>
      <c r="D143" s="136" t="s">
        <v>2846</v>
      </c>
      <c r="E143" s="136" t="s">
        <v>2841</v>
      </c>
      <c r="F143" s="136" t="s">
        <v>2940</v>
      </c>
      <c r="G143" s="136">
        <v>165</v>
      </c>
      <c r="H143" s="136" t="s">
        <v>1991</v>
      </c>
      <c r="I143" s="136" t="s">
        <v>4833</v>
      </c>
      <c r="J143" s="136" t="s">
        <v>2847</v>
      </c>
      <c r="K143" s="136" t="s">
        <v>813</v>
      </c>
      <c r="L143" s="179">
        <v>3900</v>
      </c>
      <c r="M143" s="620" t="s">
        <v>2842</v>
      </c>
      <c r="N143" s="136">
        <v>37</v>
      </c>
      <c r="O143" s="136" t="s">
        <v>2843</v>
      </c>
      <c r="P143" s="136" t="s">
        <v>4807</v>
      </c>
      <c r="Q143" s="166">
        <v>41310</v>
      </c>
      <c r="R143" s="181">
        <v>1.81</v>
      </c>
      <c r="S143" s="1">
        <v>78</v>
      </c>
      <c r="T143" s="1" t="s">
        <v>4561</v>
      </c>
      <c r="U143" s="1">
        <v>78</v>
      </c>
      <c r="V143" s="1">
        <v>12048</v>
      </c>
      <c r="W143" s="1">
        <v>82</v>
      </c>
      <c r="X143" s="1" t="s">
        <v>1771</v>
      </c>
      <c r="Y143" s="1">
        <v>78</v>
      </c>
      <c r="Z143" s="1" t="s">
        <v>4561</v>
      </c>
      <c r="AA143" s="183">
        <f t="shared" ref="AA143:AA148" si="16">(K143*100*J143*I143)/17*16*R143/10000*S143/1000</f>
        <v>32.939785411764703</v>
      </c>
      <c r="AB143" s="183">
        <f t="shared" ref="AB143:AB148" si="17">V143/36*35*J143*I143*1.108/10000*W143/1000</f>
        <v>71.303183093333345</v>
      </c>
      <c r="AC143" s="183">
        <f t="shared" ref="AC143:AC148" si="18">(K143*100*J143*I143)/17*R143/10000*U143/1000</f>
        <v>2.0587365882352939</v>
      </c>
      <c r="AD143" s="183">
        <f t="shared" ref="AD143:AD148" si="19">V143/36*J143*I143*1.108/10000*Y143/1000</f>
        <v>1.9378565440000002</v>
      </c>
      <c r="AE143" s="183">
        <f t="shared" ref="AE143:AE148" si="20">J143*I143*(G143/100)</f>
        <v>1105.5</v>
      </c>
    </row>
    <row r="144" spans="1:31" x14ac:dyDescent="0.2">
      <c r="A144" s="133" t="s">
        <v>2848</v>
      </c>
      <c r="B144" s="133" t="s">
        <v>2849</v>
      </c>
      <c r="C144" s="136" t="s">
        <v>2840</v>
      </c>
      <c r="D144" s="136" t="s">
        <v>3696</v>
      </c>
      <c r="E144" s="136" t="s">
        <v>2841</v>
      </c>
      <c r="F144" s="133" t="s">
        <v>2940</v>
      </c>
      <c r="G144" s="136" t="s">
        <v>1648</v>
      </c>
      <c r="H144" s="133">
        <v>165</v>
      </c>
      <c r="I144" s="133">
        <v>1</v>
      </c>
      <c r="J144" s="133">
        <v>670</v>
      </c>
      <c r="K144" s="133">
        <v>37</v>
      </c>
      <c r="L144" s="133">
        <v>3800</v>
      </c>
      <c r="M144" s="620" t="s">
        <v>2842</v>
      </c>
      <c r="N144" s="136" t="s">
        <v>813</v>
      </c>
      <c r="O144" s="133" t="s">
        <v>2850</v>
      </c>
      <c r="P144" s="133" t="s">
        <v>4816</v>
      </c>
      <c r="Q144" s="166">
        <v>41318</v>
      </c>
      <c r="R144" s="181">
        <v>1.81</v>
      </c>
      <c r="S144" s="1">
        <v>78</v>
      </c>
      <c r="T144" s="1" t="s">
        <v>4561</v>
      </c>
      <c r="U144" s="1">
        <v>78</v>
      </c>
      <c r="V144" s="1">
        <v>12048</v>
      </c>
      <c r="W144" s="1">
        <v>82</v>
      </c>
      <c r="X144" s="1" t="s">
        <v>1771</v>
      </c>
      <c r="Y144" s="1">
        <v>78</v>
      </c>
      <c r="Z144" s="1" t="s">
        <v>4561</v>
      </c>
      <c r="AA144" s="183">
        <f t="shared" si="16"/>
        <v>32.939785411764703</v>
      </c>
      <c r="AB144" s="183">
        <f t="shared" si="17"/>
        <v>71.303183093333345</v>
      </c>
      <c r="AC144" s="183">
        <f t="shared" si="18"/>
        <v>2.0587365882352939</v>
      </c>
      <c r="AD144" s="183">
        <f t="shared" si="19"/>
        <v>1.9378565440000002</v>
      </c>
      <c r="AE144" s="183">
        <f t="shared" si="20"/>
        <v>1105.5</v>
      </c>
    </row>
    <row r="145" spans="1:31" x14ac:dyDescent="0.2">
      <c r="A145" s="133" t="s">
        <v>2848</v>
      </c>
      <c r="B145" s="133" t="s">
        <v>2849</v>
      </c>
      <c r="C145" s="136" t="s">
        <v>2840</v>
      </c>
      <c r="D145" s="136" t="s">
        <v>4901</v>
      </c>
      <c r="E145" s="136" t="s">
        <v>2841</v>
      </c>
      <c r="F145" s="133" t="s">
        <v>2940</v>
      </c>
      <c r="G145" s="136" t="s">
        <v>1648</v>
      </c>
      <c r="H145" s="133">
        <v>165</v>
      </c>
      <c r="I145" s="133">
        <v>1</v>
      </c>
      <c r="J145" s="133">
        <v>670</v>
      </c>
      <c r="K145" s="133">
        <v>37</v>
      </c>
      <c r="L145" s="133">
        <v>3800</v>
      </c>
      <c r="M145" s="620" t="s">
        <v>2842</v>
      </c>
      <c r="N145" s="136" t="s">
        <v>813</v>
      </c>
      <c r="O145" s="133" t="s">
        <v>2850</v>
      </c>
      <c r="P145" s="133" t="s">
        <v>4816</v>
      </c>
      <c r="Q145" s="166">
        <v>41325</v>
      </c>
      <c r="R145" s="181">
        <v>1.81</v>
      </c>
      <c r="S145" s="1">
        <v>78</v>
      </c>
      <c r="T145" s="1" t="s">
        <v>4561</v>
      </c>
      <c r="U145" s="1">
        <v>78</v>
      </c>
      <c r="V145" s="1">
        <v>12048</v>
      </c>
      <c r="W145" s="1">
        <v>82</v>
      </c>
      <c r="X145" s="1" t="s">
        <v>1771</v>
      </c>
      <c r="Y145" s="1">
        <v>78</v>
      </c>
      <c r="Z145" s="1" t="s">
        <v>4561</v>
      </c>
      <c r="AA145" s="183">
        <f t="shared" si="16"/>
        <v>32.939785411764703</v>
      </c>
      <c r="AB145" s="183">
        <f t="shared" si="17"/>
        <v>71.303183093333345</v>
      </c>
      <c r="AC145" s="183">
        <f t="shared" si="18"/>
        <v>2.0587365882352939</v>
      </c>
      <c r="AD145" s="183">
        <f t="shared" si="19"/>
        <v>1.9378565440000002</v>
      </c>
      <c r="AE145" s="183">
        <f t="shared" si="20"/>
        <v>1105.5</v>
      </c>
    </row>
    <row r="146" spans="1:31" ht="13.5" thickBot="1" x14ac:dyDescent="0.25">
      <c r="A146" s="137" t="s">
        <v>2848</v>
      </c>
      <c r="B146" s="133" t="s">
        <v>2849</v>
      </c>
      <c r="C146" s="136" t="s">
        <v>2840</v>
      </c>
      <c r="D146" s="136" t="s">
        <v>4902</v>
      </c>
      <c r="E146" s="136" t="s">
        <v>2841</v>
      </c>
      <c r="F146" s="133" t="s">
        <v>2940</v>
      </c>
      <c r="G146" s="136" t="s">
        <v>1648</v>
      </c>
      <c r="H146" s="133">
        <v>165</v>
      </c>
      <c r="I146" s="133">
        <v>1</v>
      </c>
      <c r="J146" s="133">
        <v>670</v>
      </c>
      <c r="K146" s="133">
        <v>37</v>
      </c>
      <c r="L146" s="133">
        <v>3800</v>
      </c>
      <c r="M146" s="620" t="s">
        <v>2842</v>
      </c>
      <c r="N146" s="136" t="s">
        <v>813</v>
      </c>
      <c r="O146" s="133" t="s">
        <v>2850</v>
      </c>
      <c r="P146" s="133" t="s">
        <v>4816</v>
      </c>
      <c r="Q146" s="166">
        <v>41333</v>
      </c>
      <c r="R146" s="308">
        <v>1.81</v>
      </c>
      <c r="S146" s="1">
        <v>78</v>
      </c>
      <c r="T146" s="1" t="s">
        <v>4561</v>
      </c>
      <c r="U146" s="1">
        <v>78</v>
      </c>
      <c r="V146" s="1">
        <v>12048</v>
      </c>
      <c r="W146" s="1">
        <v>82</v>
      </c>
      <c r="X146" s="1" t="s">
        <v>1771</v>
      </c>
      <c r="Y146" s="1">
        <v>78</v>
      </c>
      <c r="Z146" s="1" t="s">
        <v>4561</v>
      </c>
      <c r="AA146" s="183">
        <f t="shared" si="16"/>
        <v>32.939785411764703</v>
      </c>
      <c r="AB146" s="183">
        <f t="shared" si="17"/>
        <v>71.303183093333345</v>
      </c>
      <c r="AC146" s="183">
        <f t="shared" si="18"/>
        <v>2.0587365882352939</v>
      </c>
      <c r="AD146" s="183">
        <f t="shared" si="19"/>
        <v>1.9378565440000002</v>
      </c>
      <c r="AE146" s="183">
        <f t="shared" si="20"/>
        <v>1105.5</v>
      </c>
    </row>
    <row r="147" spans="1:31" x14ac:dyDescent="0.2">
      <c r="A147" s="137" t="s">
        <v>2848</v>
      </c>
      <c r="B147" s="133" t="s">
        <v>2849</v>
      </c>
      <c r="C147" s="136" t="s">
        <v>2840</v>
      </c>
      <c r="D147" s="136" t="s">
        <v>4903</v>
      </c>
      <c r="E147" s="136" t="s">
        <v>2841</v>
      </c>
      <c r="F147" s="133" t="s">
        <v>2940</v>
      </c>
      <c r="G147" s="136" t="s">
        <v>1648</v>
      </c>
      <c r="H147" s="133">
        <v>165</v>
      </c>
      <c r="I147" s="133">
        <v>1</v>
      </c>
      <c r="J147" s="133">
        <v>670</v>
      </c>
      <c r="K147" s="133">
        <v>37</v>
      </c>
      <c r="L147" s="133">
        <v>3800</v>
      </c>
      <c r="M147" s="620" t="s">
        <v>2842</v>
      </c>
      <c r="N147" s="136" t="s">
        <v>813</v>
      </c>
      <c r="O147" s="133" t="s">
        <v>2850</v>
      </c>
      <c r="P147" s="133" t="s">
        <v>4816</v>
      </c>
      <c r="Q147" s="166">
        <v>41341</v>
      </c>
      <c r="R147" s="181">
        <v>1.81</v>
      </c>
      <c r="S147" s="1">
        <v>78</v>
      </c>
      <c r="T147" s="1" t="s">
        <v>4561</v>
      </c>
      <c r="U147" s="1">
        <v>78</v>
      </c>
      <c r="V147" s="1">
        <v>12048</v>
      </c>
      <c r="W147" s="1">
        <v>82</v>
      </c>
      <c r="X147" s="1" t="s">
        <v>1771</v>
      </c>
      <c r="Y147" s="1">
        <v>78</v>
      </c>
      <c r="Z147" s="1" t="s">
        <v>4561</v>
      </c>
      <c r="AA147" s="183">
        <f t="shared" si="16"/>
        <v>32.939785411764703</v>
      </c>
      <c r="AB147" s="183">
        <f t="shared" si="17"/>
        <v>71.303183093333345</v>
      </c>
      <c r="AC147" s="183">
        <f t="shared" si="18"/>
        <v>2.0587365882352939</v>
      </c>
      <c r="AD147" s="183">
        <f t="shared" si="19"/>
        <v>1.9378565440000002</v>
      </c>
      <c r="AE147" s="183">
        <f t="shared" si="20"/>
        <v>1105.5</v>
      </c>
    </row>
    <row r="148" spans="1:31" x14ac:dyDescent="0.2">
      <c r="A148" s="137" t="s">
        <v>2848</v>
      </c>
      <c r="B148" s="133" t="s">
        <v>2849</v>
      </c>
      <c r="C148" s="136" t="s">
        <v>2840</v>
      </c>
      <c r="D148" s="136" t="s">
        <v>4904</v>
      </c>
      <c r="E148" s="136" t="s">
        <v>2841</v>
      </c>
      <c r="F148" s="133" t="s">
        <v>2940</v>
      </c>
      <c r="G148" s="136" t="s">
        <v>1648</v>
      </c>
      <c r="H148" s="133">
        <v>165</v>
      </c>
      <c r="I148" s="133">
        <v>1</v>
      </c>
      <c r="J148" s="133">
        <v>365</v>
      </c>
      <c r="K148" s="133">
        <v>37</v>
      </c>
      <c r="L148" s="133">
        <v>3800</v>
      </c>
      <c r="M148" s="620" t="s">
        <v>2842</v>
      </c>
      <c r="N148" s="136" t="s">
        <v>813</v>
      </c>
      <c r="O148" s="133" t="s">
        <v>2850</v>
      </c>
      <c r="P148" s="133" t="s">
        <v>4816</v>
      </c>
      <c r="Q148" s="166">
        <v>41346</v>
      </c>
      <c r="R148" s="181">
        <v>1.81</v>
      </c>
      <c r="S148" s="1">
        <v>78</v>
      </c>
      <c r="T148" s="1" t="s">
        <v>4561</v>
      </c>
      <c r="U148" s="1">
        <v>78</v>
      </c>
      <c r="V148" s="1">
        <v>12048</v>
      </c>
      <c r="W148" s="1">
        <v>82</v>
      </c>
      <c r="X148" s="1" t="s">
        <v>1771</v>
      </c>
      <c r="Y148" s="1">
        <v>78</v>
      </c>
      <c r="Z148" s="1" t="s">
        <v>4561</v>
      </c>
      <c r="AA148" s="183">
        <f t="shared" si="16"/>
        <v>17.944808470588235</v>
      </c>
      <c r="AB148" s="183">
        <f t="shared" si="17"/>
        <v>38.844271386666676</v>
      </c>
      <c r="AC148" s="183">
        <f t="shared" si="18"/>
        <v>1.1215505294117647</v>
      </c>
      <c r="AD148" s="183">
        <f t="shared" si="19"/>
        <v>1.0556979680000003</v>
      </c>
      <c r="AE148" s="183">
        <f t="shared" si="20"/>
        <v>602.25</v>
      </c>
    </row>
    <row r="149" spans="1:31" x14ac:dyDescent="0.2">
      <c r="A149" s="7238"/>
      <c r="B149" s="7238"/>
      <c r="C149" s="7238"/>
      <c r="D149" s="7238"/>
      <c r="E149" s="7238"/>
      <c r="F149" s="7238"/>
      <c r="G149" s="7238"/>
      <c r="H149" s="7238"/>
      <c r="I149" s="7238"/>
      <c r="J149" s="7238"/>
      <c r="K149" s="7238"/>
      <c r="L149" s="7238"/>
      <c r="M149" s="7238"/>
      <c r="N149" s="7238"/>
      <c r="O149" s="7238"/>
      <c r="P149" s="7238"/>
      <c r="Q149" s="7239"/>
      <c r="R149" s="181"/>
      <c r="AA149" s="183"/>
      <c r="AB149" s="183"/>
      <c r="AE149" s="183"/>
    </row>
    <row r="150" spans="1:31" ht="13.5" thickBot="1" x14ac:dyDescent="0.25">
      <c r="B150" s="177">
        <v>49</v>
      </c>
      <c r="C150" s="179" t="s">
        <v>2851</v>
      </c>
      <c r="D150" s="179" t="s">
        <v>4833</v>
      </c>
      <c r="E150" s="177"/>
      <c r="F150" s="177">
        <v>136900</v>
      </c>
      <c r="G150" s="177">
        <v>176</v>
      </c>
      <c r="H150" s="177">
        <v>176</v>
      </c>
      <c r="I150" s="177">
        <v>1</v>
      </c>
      <c r="J150" s="177">
        <v>602</v>
      </c>
      <c r="K150" s="177">
        <v>33</v>
      </c>
      <c r="L150" s="177"/>
      <c r="M150" s="177"/>
      <c r="N150" s="177"/>
      <c r="O150" s="177" t="s">
        <v>2722</v>
      </c>
      <c r="P150" s="177" t="s">
        <v>4816</v>
      </c>
      <c r="Q150" s="178">
        <v>41358</v>
      </c>
      <c r="R150" s="308">
        <v>1.81</v>
      </c>
      <c r="S150" s="1">
        <v>92</v>
      </c>
      <c r="T150" s="1" t="s">
        <v>4561</v>
      </c>
      <c r="U150" s="1">
        <v>78</v>
      </c>
      <c r="V150" s="1">
        <v>12048</v>
      </c>
      <c r="W150" s="1">
        <v>92</v>
      </c>
      <c r="X150" s="1" t="s">
        <v>2584</v>
      </c>
      <c r="Y150" s="1">
        <v>78</v>
      </c>
      <c r="Z150" s="1" t="s">
        <v>4561</v>
      </c>
      <c r="AA150" s="183">
        <f t="shared" ref="AA150:AA155" si="21">(K150*100*J150*I150)/17*16*R150/10000*S150/1000</f>
        <v>31.134930070588233</v>
      </c>
      <c r="AB150" s="183">
        <f t="shared" ref="AB150:AB155" si="22">V150/36*35*J150*I150*1.108/10000*W150/1000</f>
        <v>71.879422869333339</v>
      </c>
      <c r="AC150" s="183">
        <f t="shared" ref="AC150:AC155" si="23">(K150*100*J150*I150)/17*R150/10000*U150/1000</f>
        <v>1.6498128705882353</v>
      </c>
      <c r="AD150" s="183">
        <f t="shared" ref="AD150:AD155" si="24">V150/36*J150*I150*1.108/10000*Y150/1000</f>
        <v>1.7411785664000003</v>
      </c>
      <c r="AE150" s="183">
        <f t="shared" ref="AE150:AE155" si="25">J150*I150*(G150/100)</f>
        <v>1059.52</v>
      </c>
    </row>
    <row r="151" spans="1:31" x14ac:dyDescent="0.2">
      <c r="A151" s="177"/>
      <c r="B151" s="177">
        <v>49</v>
      </c>
      <c r="C151" s="179" t="s">
        <v>2851</v>
      </c>
      <c r="D151" s="179" t="s">
        <v>3633</v>
      </c>
      <c r="E151" s="177"/>
      <c r="F151" s="177">
        <v>136900</v>
      </c>
      <c r="G151" s="177">
        <v>176</v>
      </c>
      <c r="H151" s="177">
        <v>176</v>
      </c>
      <c r="I151" s="177">
        <v>1</v>
      </c>
      <c r="J151" s="177">
        <v>876</v>
      </c>
      <c r="K151" s="177">
        <v>33</v>
      </c>
      <c r="L151" s="177"/>
      <c r="M151" s="177"/>
      <c r="N151" s="177"/>
      <c r="O151" s="177" t="s">
        <v>2722</v>
      </c>
      <c r="P151" s="177" t="s">
        <v>4816</v>
      </c>
      <c r="Q151" s="178">
        <v>41374</v>
      </c>
      <c r="R151" s="181">
        <v>1.81</v>
      </c>
      <c r="S151" s="1">
        <v>92</v>
      </c>
      <c r="T151" s="1" t="s">
        <v>4561</v>
      </c>
      <c r="U151" s="1">
        <v>78</v>
      </c>
      <c r="V151" s="1">
        <v>12048</v>
      </c>
      <c r="W151" s="1">
        <v>92</v>
      </c>
      <c r="X151" s="1" t="s">
        <v>2584</v>
      </c>
      <c r="Y151" s="1">
        <v>78</v>
      </c>
      <c r="Z151" s="1" t="s">
        <v>4561</v>
      </c>
      <c r="AA151" s="183">
        <f t="shared" si="21"/>
        <v>45.305977976470579</v>
      </c>
      <c r="AB151" s="183">
        <f t="shared" si="22"/>
        <v>104.59530636800001</v>
      </c>
      <c r="AC151" s="183">
        <f t="shared" si="23"/>
        <v>2.4007243764705883</v>
      </c>
      <c r="AD151" s="183">
        <f t="shared" si="24"/>
        <v>2.5336751232000001</v>
      </c>
      <c r="AE151" s="183">
        <f t="shared" si="25"/>
        <v>1541.76</v>
      </c>
    </row>
    <row r="152" spans="1:31" x14ac:dyDescent="0.2">
      <c r="A152" s="177"/>
      <c r="B152" s="177">
        <v>49</v>
      </c>
      <c r="C152" s="179" t="s">
        <v>2851</v>
      </c>
      <c r="D152" s="179" t="s">
        <v>2726</v>
      </c>
      <c r="E152" s="177"/>
      <c r="F152" s="177">
        <v>136900</v>
      </c>
      <c r="G152" s="177">
        <v>176</v>
      </c>
      <c r="H152" s="177">
        <v>176</v>
      </c>
      <c r="I152" s="177">
        <v>1</v>
      </c>
      <c r="J152" s="177">
        <v>602</v>
      </c>
      <c r="K152" s="177">
        <v>33</v>
      </c>
      <c r="L152" s="177"/>
      <c r="M152" s="177"/>
      <c r="N152" s="177"/>
      <c r="O152" s="177" t="s">
        <v>2722</v>
      </c>
      <c r="P152" s="177" t="s">
        <v>4816</v>
      </c>
      <c r="Q152" s="178">
        <v>41382</v>
      </c>
      <c r="R152" s="181">
        <v>1.81</v>
      </c>
      <c r="S152" s="1">
        <v>92</v>
      </c>
      <c r="T152" s="1" t="s">
        <v>4561</v>
      </c>
      <c r="U152" s="1">
        <v>78</v>
      </c>
      <c r="V152" s="1">
        <v>12048</v>
      </c>
      <c r="W152" s="1">
        <v>92</v>
      </c>
      <c r="X152" s="1" t="s">
        <v>2584</v>
      </c>
      <c r="Y152" s="1">
        <v>78</v>
      </c>
      <c r="Z152" s="1" t="s">
        <v>4561</v>
      </c>
      <c r="AA152" s="183">
        <f t="shared" si="21"/>
        <v>31.134930070588233</v>
      </c>
      <c r="AB152" s="183">
        <f t="shared" si="22"/>
        <v>71.879422869333339</v>
      </c>
      <c r="AC152" s="183">
        <f t="shared" si="23"/>
        <v>1.6498128705882353</v>
      </c>
      <c r="AD152" s="183">
        <f t="shared" si="24"/>
        <v>1.7411785664000003</v>
      </c>
      <c r="AE152" s="183">
        <f t="shared" si="25"/>
        <v>1059.52</v>
      </c>
    </row>
    <row r="153" spans="1:31" ht="13.5" thickBot="1" x14ac:dyDescent="0.25">
      <c r="A153" s="177"/>
      <c r="B153" s="177">
        <v>49</v>
      </c>
      <c r="C153" s="179" t="s">
        <v>2851</v>
      </c>
      <c r="D153" s="179" t="s">
        <v>1641</v>
      </c>
      <c r="E153" s="177"/>
      <c r="F153" s="177">
        <v>136900</v>
      </c>
      <c r="G153" s="177">
        <v>176</v>
      </c>
      <c r="H153" s="177">
        <v>176</v>
      </c>
      <c r="I153" s="177">
        <v>1</v>
      </c>
      <c r="J153" s="177">
        <v>602</v>
      </c>
      <c r="K153" s="177">
        <v>33</v>
      </c>
      <c r="L153" s="177"/>
      <c r="M153" s="177"/>
      <c r="N153" s="177"/>
      <c r="O153" s="177" t="s">
        <v>2722</v>
      </c>
      <c r="P153" s="177" t="s">
        <v>4804</v>
      </c>
      <c r="Q153" s="178">
        <v>41388</v>
      </c>
      <c r="R153" s="308">
        <v>1.81</v>
      </c>
      <c r="S153" s="1">
        <v>92</v>
      </c>
      <c r="T153" s="1" t="s">
        <v>4561</v>
      </c>
      <c r="U153" s="1">
        <v>78</v>
      </c>
      <c r="V153" s="1">
        <v>12048</v>
      </c>
      <c r="W153" s="1">
        <v>92</v>
      </c>
      <c r="X153" s="1" t="s">
        <v>2584</v>
      </c>
      <c r="Y153" s="1">
        <v>78</v>
      </c>
      <c r="Z153" s="1" t="s">
        <v>4561</v>
      </c>
      <c r="AA153" s="183">
        <f t="shared" si="21"/>
        <v>31.134930070588233</v>
      </c>
      <c r="AB153" s="183">
        <f t="shared" si="22"/>
        <v>71.879422869333339</v>
      </c>
      <c r="AC153" s="183">
        <f t="shared" si="23"/>
        <v>1.6498128705882353</v>
      </c>
      <c r="AD153" s="183">
        <f t="shared" si="24"/>
        <v>1.7411785664000003</v>
      </c>
      <c r="AE153" s="183">
        <f t="shared" si="25"/>
        <v>1059.52</v>
      </c>
    </row>
    <row r="154" spans="1:31" x14ac:dyDescent="0.2">
      <c r="B154" s="404">
        <v>49</v>
      </c>
      <c r="C154" s="179" t="s">
        <v>2851</v>
      </c>
      <c r="D154" s="179" t="s">
        <v>3704</v>
      </c>
      <c r="E154" s="177"/>
      <c r="F154" s="177">
        <v>136900</v>
      </c>
      <c r="G154" s="177">
        <v>176</v>
      </c>
      <c r="H154" s="177">
        <v>176</v>
      </c>
      <c r="I154" s="177">
        <v>1</v>
      </c>
      <c r="J154" s="177">
        <v>602</v>
      </c>
      <c r="K154" s="177">
        <v>33</v>
      </c>
      <c r="L154" s="177"/>
      <c r="M154" s="177"/>
      <c r="N154" s="177"/>
      <c r="O154" s="177" t="s">
        <v>2722</v>
      </c>
      <c r="P154" s="177" t="s">
        <v>2277</v>
      </c>
      <c r="Q154" s="178">
        <v>41400</v>
      </c>
      <c r="R154" s="181">
        <v>1.81</v>
      </c>
      <c r="S154" s="1">
        <v>92</v>
      </c>
      <c r="T154" s="1" t="s">
        <v>4561</v>
      </c>
      <c r="U154" s="1">
        <v>78</v>
      </c>
      <c r="V154" s="1">
        <v>12048</v>
      </c>
      <c r="W154" s="1">
        <v>92</v>
      </c>
      <c r="X154" s="1" t="s">
        <v>2584</v>
      </c>
      <c r="Y154" s="1">
        <v>78</v>
      </c>
      <c r="Z154" s="1" t="s">
        <v>4561</v>
      </c>
      <c r="AA154" s="183">
        <f t="shared" si="21"/>
        <v>31.134930070588233</v>
      </c>
      <c r="AB154" s="183">
        <f t="shared" si="22"/>
        <v>71.879422869333339</v>
      </c>
      <c r="AC154" s="183">
        <f t="shared" si="23"/>
        <v>1.6498128705882353</v>
      </c>
      <c r="AD154" s="183">
        <f t="shared" si="24"/>
        <v>1.7411785664000003</v>
      </c>
      <c r="AE154" s="183">
        <f t="shared" si="25"/>
        <v>1059.52</v>
      </c>
    </row>
    <row r="155" spans="1:31" ht="13.5" thickBot="1" x14ac:dyDescent="0.25">
      <c r="B155" s="177">
        <v>49</v>
      </c>
      <c r="C155" s="179" t="s">
        <v>2851</v>
      </c>
      <c r="D155" s="179" t="s">
        <v>1645</v>
      </c>
      <c r="E155" s="177"/>
      <c r="F155" s="177">
        <v>136900</v>
      </c>
      <c r="G155" s="177">
        <v>176</v>
      </c>
      <c r="H155" s="177">
        <v>176</v>
      </c>
      <c r="I155" s="177">
        <v>1</v>
      </c>
      <c r="J155" s="177">
        <v>345</v>
      </c>
      <c r="K155" s="177">
        <v>33</v>
      </c>
      <c r="L155" s="177"/>
      <c r="M155" s="177"/>
      <c r="N155" s="177"/>
      <c r="O155" s="177" t="s">
        <v>2722</v>
      </c>
      <c r="P155" s="133" t="s">
        <v>4816</v>
      </c>
      <c r="Q155" s="166">
        <v>41415</v>
      </c>
      <c r="R155" s="308">
        <v>1.81</v>
      </c>
      <c r="S155" s="1">
        <v>92</v>
      </c>
      <c r="T155" s="1" t="s">
        <v>4561</v>
      </c>
      <c r="U155" s="1">
        <v>78</v>
      </c>
      <c r="V155" s="1">
        <v>12048</v>
      </c>
      <c r="W155" s="1">
        <v>92</v>
      </c>
      <c r="X155" s="1" t="s">
        <v>2584</v>
      </c>
      <c r="Y155" s="1">
        <v>78</v>
      </c>
      <c r="Z155" s="1" t="s">
        <v>4561</v>
      </c>
      <c r="AA155" s="183">
        <f t="shared" si="21"/>
        <v>17.843107764705884</v>
      </c>
      <c r="AB155" s="183">
        <f t="shared" si="22"/>
        <v>41.19335696000001</v>
      </c>
      <c r="AC155" s="183">
        <f t="shared" si="23"/>
        <v>0.94549076470588234</v>
      </c>
      <c r="AD155" s="183">
        <f t="shared" si="24"/>
        <v>0.997851504</v>
      </c>
      <c r="AE155" s="183">
        <f t="shared" si="25"/>
        <v>607.20000000000005</v>
      </c>
    </row>
    <row r="156" spans="1:31" x14ac:dyDescent="0.2">
      <c r="A156" s="7238" t="s">
        <v>1386</v>
      </c>
      <c r="B156" s="7238"/>
      <c r="C156" s="7238"/>
      <c r="D156" s="7238"/>
      <c r="E156" s="7238"/>
      <c r="F156" s="7238"/>
      <c r="G156" s="7238"/>
      <c r="H156" s="7238"/>
      <c r="I156" s="7238"/>
      <c r="J156" s="7238"/>
      <c r="K156" s="7238"/>
      <c r="L156" s="7238"/>
      <c r="M156" s="7238"/>
      <c r="N156" s="7238"/>
      <c r="O156" s="7238"/>
      <c r="P156" s="7238"/>
      <c r="Q156" s="7239"/>
    </row>
    <row r="157" spans="1:31" x14ac:dyDescent="0.2">
      <c r="A157" s="133" t="s">
        <v>5096</v>
      </c>
      <c r="B157" s="133">
        <v>49</v>
      </c>
      <c r="C157" s="136" t="s">
        <v>5097</v>
      </c>
      <c r="D157" s="136" t="s">
        <v>1651</v>
      </c>
      <c r="E157" s="136" t="s">
        <v>5098</v>
      </c>
      <c r="F157" s="133" t="s">
        <v>5099</v>
      </c>
      <c r="G157" s="136" t="s">
        <v>3593</v>
      </c>
      <c r="H157" s="133">
        <v>176</v>
      </c>
      <c r="I157" s="133">
        <v>1</v>
      </c>
      <c r="J157" s="133">
        <v>670</v>
      </c>
      <c r="K157" s="133">
        <v>37</v>
      </c>
      <c r="L157" s="133"/>
      <c r="M157" s="133" t="s">
        <v>2842</v>
      </c>
      <c r="N157" s="136"/>
      <c r="O157" s="133" t="s">
        <v>5100</v>
      </c>
      <c r="P157" s="133" t="s">
        <v>4804</v>
      </c>
      <c r="Q157" s="166">
        <v>41470</v>
      </c>
      <c r="R157" s="181">
        <v>1.81</v>
      </c>
      <c r="S157" s="1">
        <v>90</v>
      </c>
      <c r="T157" s="1" t="s">
        <v>4561</v>
      </c>
      <c r="U157" s="1">
        <v>78.5</v>
      </c>
      <c r="V157" s="1">
        <v>12048</v>
      </c>
      <c r="W157" s="1">
        <v>90</v>
      </c>
      <c r="X157" s="1" t="s">
        <v>2584</v>
      </c>
      <c r="Y157" s="1">
        <v>78.5</v>
      </c>
      <c r="Z157" s="1" t="s">
        <v>4561</v>
      </c>
      <c r="AA157" s="183">
        <f t="shared" ref="AA157:AA163" si="26">(K157*100*J157*I157)/17*16*R157/10000*S157/1000</f>
        <v>38.007444705882349</v>
      </c>
      <c r="AB157" s="183">
        <f t="shared" ref="AB157:AB163" si="27">V157/36*35*J157*I157*1.108/10000*W157/1000</f>
        <v>78.259591200000017</v>
      </c>
      <c r="AC157" s="183">
        <f t="shared" ref="AC157:AC163" si="28">(K157*100*J157*I157)/17*R157/10000*U157/1000</f>
        <v>2.0719336176470589</v>
      </c>
      <c r="AD157" s="183">
        <f t="shared" ref="AD157:AD163" si="29">V157/36*J157*I157*1.108/10000*Y157/1000</f>
        <v>1.9502787013333336</v>
      </c>
      <c r="AE157" s="183">
        <f t="shared" ref="AE157:AE163" si="30">J157*I157*(G157/100)</f>
        <v>1072</v>
      </c>
    </row>
    <row r="158" spans="1:31" x14ac:dyDescent="0.2">
      <c r="A158" s="386" t="s">
        <v>5096</v>
      </c>
      <c r="B158" s="386">
        <v>49</v>
      </c>
      <c r="C158" s="392" t="s">
        <v>5097</v>
      </c>
      <c r="D158" s="392" t="s">
        <v>1634</v>
      </c>
      <c r="E158" s="392" t="s">
        <v>5098</v>
      </c>
      <c r="F158" s="386" t="s">
        <v>5099</v>
      </c>
      <c r="G158" s="392" t="s">
        <v>3593</v>
      </c>
      <c r="H158" s="386">
        <v>176</v>
      </c>
      <c r="I158" s="386">
        <v>1</v>
      </c>
      <c r="J158" s="386">
        <v>670</v>
      </c>
      <c r="K158" s="386">
        <v>37</v>
      </c>
      <c r="L158" s="386"/>
      <c r="M158" s="386" t="s">
        <v>2842</v>
      </c>
      <c r="N158" s="392"/>
      <c r="O158" s="386" t="s">
        <v>5100</v>
      </c>
      <c r="P158" s="386" t="s">
        <v>4804</v>
      </c>
      <c r="Q158" s="699">
        <v>41478</v>
      </c>
      <c r="R158" s="181">
        <v>1.81</v>
      </c>
      <c r="S158" s="1">
        <v>90</v>
      </c>
      <c r="T158" s="1" t="s">
        <v>4561</v>
      </c>
      <c r="U158" s="1">
        <v>78.5</v>
      </c>
      <c r="V158" s="1">
        <v>12048</v>
      </c>
      <c r="W158" s="1">
        <v>90</v>
      </c>
      <c r="X158" s="1" t="s">
        <v>2584</v>
      </c>
      <c r="Y158" s="1">
        <v>78.5</v>
      </c>
      <c r="Z158" s="1" t="s">
        <v>4561</v>
      </c>
      <c r="AA158" s="183">
        <f t="shared" si="26"/>
        <v>38.007444705882349</v>
      </c>
      <c r="AB158" s="183">
        <f t="shared" si="27"/>
        <v>78.259591200000017</v>
      </c>
      <c r="AC158" s="183">
        <f t="shared" si="28"/>
        <v>2.0719336176470589</v>
      </c>
      <c r="AD158" s="183">
        <f t="shared" si="29"/>
        <v>1.9502787013333336</v>
      </c>
      <c r="AE158" s="183">
        <f t="shared" si="30"/>
        <v>1072</v>
      </c>
    </row>
    <row r="159" spans="1:31" ht="13.5" thickBot="1" x14ac:dyDescent="0.25">
      <c r="A159" s="394" t="s">
        <v>5096</v>
      </c>
      <c r="B159" s="394">
        <v>49</v>
      </c>
      <c r="C159" s="336" t="s">
        <v>5097</v>
      </c>
      <c r="D159" s="336" t="s">
        <v>2726</v>
      </c>
      <c r="E159" s="336" t="s">
        <v>5098</v>
      </c>
      <c r="F159" s="394" t="s">
        <v>5099</v>
      </c>
      <c r="G159" s="336" t="s">
        <v>3593</v>
      </c>
      <c r="H159" s="394">
        <v>176</v>
      </c>
      <c r="I159" s="394">
        <v>1</v>
      </c>
      <c r="J159" s="394">
        <v>670</v>
      </c>
      <c r="K159" s="394">
        <v>37</v>
      </c>
      <c r="L159" s="394"/>
      <c r="M159" s="394" t="s">
        <v>2842</v>
      </c>
      <c r="N159" s="336"/>
      <c r="O159" s="394" t="s">
        <v>5100</v>
      </c>
      <c r="P159" s="394" t="s">
        <v>4804</v>
      </c>
      <c r="Q159" s="337">
        <v>41485</v>
      </c>
      <c r="R159" s="308">
        <v>1.81</v>
      </c>
      <c r="S159" s="1">
        <v>90</v>
      </c>
      <c r="T159" s="1" t="s">
        <v>4561</v>
      </c>
      <c r="U159" s="1">
        <v>78.5</v>
      </c>
      <c r="V159" s="1">
        <v>12048</v>
      </c>
      <c r="W159" s="1">
        <v>90</v>
      </c>
      <c r="X159" s="1" t="s">
        <v>2584</v>
      </c>
      <c r="Y159" s="1">
        <v>78.5</v>
      </c>
      <c r="Z159" s="1" t="s">
        <v>4561</v>
      </c>
      <c r="AA159" s="183">
        <f t="shared" si="26"/>
        <v>38.007444705882349</v>
      </c>
      <c r="AB159" s="183">
        <f t="shared" si="27"/>
        <v>78.259591200000017</v>
      </c>
      <c r="AC159" s="183">
        <f t="shared" si="28"/>
        <v>2.0719336176470589</v>
      </c>
      <c r="AD159" s="183">
        <f t="shared" si="29"/>
        <v>1.9502787013333336</v>
      </c>
      <c r="AE159" s="183">
        <f t="shared" si="30"/>
        <v>1072</v>
      </c>
    </row>
    <row r="160" spans="1:31" x14ac:dyDescent="0.2">
      <c r="A160" s="394" t="s">
        <v>5096</v>
      </c>
      <c r="B160" s="394">
        <v>49</v>
      </c>
      <c r="C160" s="336" t="s">
        <v>5097</v>
      </c>
      <c r="D160" s="336" t="s">
        <v>1641</v>
      </c>
      <c r="E160" s="336" t="s">
        <v>5098</v>
      </c>
      <c r="F160" s="394" t="s">
        <v>5099</v>
      </c>
      <c r="G160" s="336" t="s">
        <v>3593</v>
      </c>
      <c r="H160" s="394">
        <v>176</v>
      </c>
      <c r="I160" s="394">
        <v>1</v>
      </c>
      <c r="J160" s="394">
        <v>670</v>
      </c>
      <c r="K160" s="394">
        <v>37</v>
      </c>
      <c r="L160" s="394"/>
      <c r="M160" s="394" t="s">
        <v>2842</v>
      </c>
      <c r="N160" s="336"/>
      <c r="O160" s="394" t="s">
        <v>5100</v>
      </c>
      <c r="P160" s="133" t="s">
        <v>4816</v>
      </c>
      <c r="Q160" s="166">
        <v>41494</v>
      </c>
      <c r="R160" s="181">
        <v>1.81</v>
      </c>
      <c r="S160" s="1">
        <v>90</v>
      </c>
      <c r="T160" s="1" t="s">
        <v>4561</v>
      </c>
      <c r="U160" s="1">
        <v>78.5</v>
      </c>
      <c r="V160" s="1">
        <v>12048</v>
      </c>
      <c r="W160" s="1">
        <v>90</v>
      </c>
      <c r="X160" s="1" t="s">
        <v>2584</v>
      </c>
      <c r="Y160" s="1">
        <v>78.5</v>
      </c>
      <c r="Z160" s="1" t="s">
        <v>4561</v>
      </c>
      <c r="AA160" s="183">
        <f t="shared" si="26"/>
        <v>38.007444705882349</v>
      </c>
      <c r="AB160" s="183">
        <f t="shared" si="27"/>
        <v>78.259591200000017</v>
      </c>
      <c r="AC160" s="183">
        <f t="shared" si="28"/>
        <v>2.0719336176470589</v>
      </c>
      <c r="AD160" s="183">
        <f t="shared" si="29"/>
        <v>1.9502787013333336</v>
      </c>
      <c r="AE160" s="183">
        <f t="shared" si="30"/>
        <v>1072</v>
      </c>
    </row>
    <row r="161" spans="1:31" ht="13.5" thickBot="1" x14ac:dyDescent="0.25">
      <c r="A161" s="394" t="s">
        <v>5096</v>
      </c>
      <c r="B161" s="394">
        <v>49</v>
      </c>
      <c r="C161" s="336" t="s">
        <v>5097</v>
      </c>
      <c r="D161" s="336" t="s">
        <v>3704</v>
      </c>
      <c r="E161" s="336" t="s">
        <v>5098</v>
      </c>
      <c r="F161" s="394" t="s">
        <v>5099</v>
      </c>
      <c r="G161" s="336" t="s">
        <v>3593</v>
      </c>
      <c r="H161" s="394">
        <v>176</v>
      </c>
      <c r="I161" s="394">
        <v>1</v>
      </c>
      <c r="J161" s="394">
        <v>670</v>
      </c>
      <c r="K161" s="394">
        <v>37</v>
      </c>
      <c r="L161" s="394"/>
      <c r="M161" s="394" t="s">
        <v>2842</v>
      </c>
      <c r="N161" s="336"/>
      <c r="O161" s="394" t="s">
        <v>5100</v>
      </c>
      <c r="P161" s="133" t="s">
        <v>4807</v>
      </c>
      <c r="Q161" s="166">
        <v>41509</v>
      </c>
      <c r="R161" s="308">
        <v>1.81</v>
      </c>
      <c r="S161" s="1">
        <v>90</v>
      </c>
      <c r="T161" s="1" t="s">
        <v>4561</v>
      </c>
      <c r="U161" s="1">
        <v>78.5</v>
      </c>
      <c r="V161" s="1">
        <v>12048</v>
      </c>
      <c r="W161" s="1">
        <v>90</v>
      </c>
      <c r="X161" s="1" t="s">
        <v>2584</v>
      </c>
      <c r="Y161" s="1">
        <v>78.5</v>
      </c>
      <c r="Z161" s="1" t="s">
        <v>4561</v>
      </c>
      <c r="AA161" s="183">
        <f t="shared" si="26"/>
        <v>38.007444705882349</v>
      </c>
      <c r="AB161" s="183">
        <f t="shared" si="27"/>
        <v>78.259591200000017</v>
      </c>
      <c r="AC161" s="183">
        <f t="shared" si="28"/>
        <v>2.0719336176470589</v>
      </c>
      <c r="AD161" s="183">
        <f t="shared" si="29"/>
        <v>1.9502787013333336</v>
      </c>
      <c r="AE161" s="183">
        <f t="shared" si="30"/>
        <v>1072</v>
      </c>
    </row>
    <row r="162" spans="1:31" x14ac:dyDescent="0.2">
      <c r="A162" s="133" t="s">
        <v>5096</v>
      </c>
      <c r="B162" s="133">
        <v>49</v>
      </c>
      <c r="C162" s="136" t="s">
        <v>5097</v>
      </c>
      <c r="D162" s="136" t="s">
        <v>1645</v>
      </c>
      <c r="E162" s="136" t="s">
        <v>5098</v>
      </c>
      <c r="F162" s="133" t="s">
        <v>5099</v>
      </c>
      <c r="G162" s="136" t="s">
        <v>3593</v>
      </c>
      <c r="H162" s="133">
        <v>176</v>
      </c>
      <c r="I162" s="133">
        <v>1</v>
      </c>
      <c r="J162" s="133">
        <v>670</v>
      </c>
      <c r="K162" s="133">
        <v>37</v>
      </c>
      <c r="L162" s="133"/>
      <c r="M162" s="133" t="s">
        <v>2842</v>
      </c>
      <c r="N162" s="136"/>
      <c r="O162" s="133" t="s">
        <v>5178</v>
      </c>
      <c r="P162" s="133" t="s">
        <v>4804</v>
      </c>
      <c r="Q162" s="166">
        <v>41519</v>
      </c>
      <c r="R162" s="181">
        <v>1.81</v>
      </c>
      <c r="S162" s="1">
        <v>90</v>
      </c>
      <c r="T162" s="1" t="s">
        <v>4561</v>
      </c>
      <c r="U162" s="1">
        <v>78.5</v>
      </c>
      <c r="V162" s="1">
        <v>12048</v>
      </c>
      <c r="W162" s="1">
        <v>90</v>
      </c>
      <c r="X162" s="1" t="s">
        <v>2584</v>
      </c>
      <c r="Y162" s="1">
        <v>78.5</v>
      </c>
      <c r="Z162" s="1" t="s">
        <v>4561</v>
      </c>
      <c r="AA162" s="183">
        <f t="shared" si="26"/>
        <v>38.007444705882349</v>
      </c>
      <c r="AB162" s="183">
        <f t="shared" si="27"/>
        <v>78.259591200000017</v>
      </c>
      <c r="AC162" s="183">
        <f t="shared" si="28"/>
        <v>2.0719336176470589</v>
      </c>
      <c r="AD162" s="183">
        <f t="shared" si="29"/>
        <v>1.9502787013333336</v>
      </c>
      <c r="AE162" s="183">
        <f t="shared" si="30"/>
        <v>1072</v>
      </c>
    </row>
    <row r="163" spans="1:31" ht="13.5" thickBot="1" x14ac:dyDescent="0.25">
      <c r="B163" s="136" t="s">
        <v>1840</v>
      </c>
      <c r="C163" s="136" t="s">
        <v>5097</v>
      </c>
      <c r="D163" s="136" t="s">
        <v>2447</v>
      </c>
      <c r="E163" s="136" t="s">
        <v>5098</v>
      </c>
      <c r="F163" s="133" t="s">
        <v>5099</v>
      </c>
      <c r="G163" s="136" t="s">
        <v>3593</v>
      </c>
      <c r="H163" s="133">
        <v>176</v>
      </c>
      <c r="I163" s="133">
        <v>1</v>
      </c>
      <c r="J163" s="133">
        <v>531</v>
      </c>
      <c r="K163" s="133">
        <v>37</v>
      </c>
      <c r="L163" s="133"/>
      <c r="M163" s="133" t="s">
        <v>2842</v>
      </c>
      <c r="N163" s="136"/>
      <c r="O163" s="133" t="s">
        <v>5178</v>
      </c>
      <c r="P163" s="133" t="s">
        <v>4807</v>
      </c>
      <c r="Q163" s="166">
        <v>41527</v>
      </c>
      <c r="R163" s="308">
        <v>1.81</v>
      </c>
      <c r="S163" s="1">
        <v>90</v>
      </c>
      <c r="T163" s="1" t="s">
        <v>4561</v>
      </c>
      <c r="U163" s="1">
        <v>78.5</v>
      </c>
      <c r="V163" s="1">
        <v>12048</v>
      </c>
      <c r="W163" s="1">
        <v>90</v>
      </c>
      <c r="X163" s="1" t="s">
        <v>2584</v>
      </c>
      <c r="Y163" s="1">
        <v>78.5</v>
      </c>
      <c r="Z163" s="1" t="s">
        <v>4561</v>
      </c>
      <c r="AA163" s="183">
        <f t="shared" si="26"/>
        <v>30.122318117647062</v>
      </c>
      <c r="AB163" s="183">
        <f t="shared" si="27"/>
        <v>62.023646159999998</v>
      </c>
      <c r="AC163" s="183">
        <f t="shared" si="28"/>
        <v>1.6420847029411767</v>
      </c>
      <c r="AD163" s="183">
        <f t="shared" si="29"/>
        <v>1.5456686423999999</v>
      </c>
      <c r="AE163" s="183">
        <f t="shared" si="30"/>
        <v>849.6</v>
      </c>
    </row>
    <row r="164" spans="1:31" x14ac:dyDescent="0.2">
      <c r="A164" s="7238" t="s">
        <v>1386</v>
      </c>
      <c r="B164" s="7238"/>
      <c r="C164" s="7238"/>
      <c r="D164" s="7238"/>
      <c r="E164" s="7238"/>
      <c r="F164" s="7238"/>
      <c r="G164" s="7238"/>
      <c r="H164" s="7238"/>
      <c r="I164" s="7238"/>
      <c r="J164" s="7238"/>
      <c r="K164" s="7238"/>
      <c r="L164" s="7238"/>
      <c r="M164" s="7238"/>
      <c r="N164" s="7238"/>
      <c r="O164" s="7238"/>
      <c r="P164" s="7238"/>
      <c r="Q164" s="7239"/>
    </row>
    <row r="165" spans="1:31" x14ac:dyDescent="0.2">
      <c r="B165" s="133">
        <v>49</v>
      </c>
      <c r="C165" s="136" t="s">
        <v>5387</v>
      </c>
      <c r="D165" s="136" t="s">
        <v>1651</v>
      </c>
      <c r="E165" s="136"/>
      <c r="F165" s="133">
        <v>136900</v>
      </c>
      <c r="G165" s="136" t="s">
        <v>3593</v>
      </c>
      <c r="H165" s="133">
        <v>176</v>
      </c>
      <c r="I165" s="133">
        <v>1</v>
      </c>
      <c r="J165" s="133">
        <v>602</v>
      </c>
      <c r="K165" s="133">
        <v>33</v>
      </c>
      <c r="L165" s="133"/>
      <c r="M165" s="133" t="s">
        <v>1380</v>
      </c>
      <c r="N165" s="136"/>
      <c r="O165" s="133" t="s">
        <v>2722</v>
      </c>
      <c r="P165" s="133" t="s">
        <v>2277</v>
      </c>
      <c r="Q165" s="166">
        <v>41596</v>
      </c>
      <c r="R165" s="181">
        <v>1.81</v>
      </c>
      <c r="S165" s="1">
        <v>90</v>
      </c>
      <c r="T165" s="1" t="s">
        <v>4561</v>
      </c>
      <c r="U165" s="1">
        <v>78.5</v>
      </c>
      <c r="V165" s="1">
        <v>12048</v>
      </c>
      <c r="W165" s="1">
        <v>90</v>
      </c>
      <c r="X165" s="1" t="s">
        <v>2584</v>
      </c>
      <c r="Y165" s="1">
        <v>78.5</v>
      </c>
      <c r="Z165" s="1" t="s">
        <v>4561</v>
      </c>
      <c r="AA165" s="183">
        <f>(K165*100*J165*I165)/17*16*R165/10000*S165/1000</f>
        <v>30.458083764705879</v>
      </c>
      <c r="AB165" s="183">
        <f>V165/36*35*J165*I165*1.108/10000*W165/1000</f>
        <v>70.316826720000009</v>
      </c>
      <c r="AC165" s="183">
        <f>(K165*100*J165*I165)/17*R165/10000*U165/1000</f>
        <v>1.6603885941176471</v>
      </c>
      <c r="AD165" s="183">
        <f>V165/36*J165*I165*1.108/10000*Y165/1000</f>
        <v>1.7523399674666669</v>
      </c>
      <c r="AE165" s="183">
        <f>J165*I165*(G165/100)</f>
        <v>963.2</v>
      </c>
    </row>
    <row r="166" spans="1:31" ht="13.5" thickBot="1" x14ac:dyDescent="0.25">
      <c r="B166" s="133">
        <v>49</v>
      </c>
      <c r="C166" s="136" t="s">
        <v>5387</v>
      </c>
      <c r="D166" s="136" t="s">
        <v>1634</v>
      </c>
      <c r="E166" s="136"/>
      <c r="F166" s="133">
        <v>136900</v>
      </c>
      <c r="G166" s="136" t="s">
        <v>3593</v>
      </c>
      <c r="H166" s="133">
        <v>176</v>
      </c>
      <c r="I166" s="133">
        <v>1</v>
      </c>
      <c r="J166" s="133">
        <v>602</v>
      </c>
      <c r="K166" s="133">
        <v>33</v>
      </c>
      <c r="L166" s="133"/>
      <c r="M166" s="133" t="s">
        <v>1380</v>
      </c>
      <c r="N166" s="136"/>
      <c r="O166" s="133" t="s">
        <v>2722</v>
      </c>
      <c r="P166" s="133" t="s">
        <v>2277</v>
      </c>
      <c r="Q166" s="166">
        <v>41604</v>
      </c>
      <c r="R166" s="308">
        <v>1.81</v>
      </c>
      <c r="S166" s="1">
        <v>90</v>
      </c>
      <c r="T166" s="1" t="s">
        <v>4561</v>
      </c>
      <c r="U166" s="1">
        <v>78.5</v>
      </c>
      <c r="V166" s="1">
        <v>12048</v>
      </c>
      <c r="W166" s="1">
        <v>90</v>
      </c>
      <c r="X166" s="1" t="s">
        <v>2584</v>
      </c>
      <c r="Y166" s="1">
        <v>78.5</v>
      </c>
      <c r="Z166" s="1" t="s">
        <v>4561</v>
      </c>
      <c r="AA166" s="183">
        <f>(K166*100*J166*I166)/17*16*R166/10000*S166/1000</f>
        <v>30.458083764705879</v>
      </c>
      <c r="AB166" s="183">
        <f>V166/36*35*J166*I166*1.108/10000*W166/1000</f>
        <v>70.316826720000009</v>
      </c>
      <c r="AC166" s="183">
        <f>(K166*100*J166*I166)/17*R166/10000*U166/1000</f>
        <v>1.6603885941176471</v>
      </c>
      <c r="AD166" s="183">
        <f>V166/36*J166*I166*1.108/10000*Y166/1000</f>
        <v>1.7523399674666669</v>
      </c>
      <c r="AE166" s="183">
        <f>J166*I166*(G166/100)</f>
        <v>963.2</v>
      </c>
    </row>
    <row r="167" spans="1:31" x14ac:dyDescent="0.2">
      <c r="B167" s="133">
        <v>49</v>
      </c>
      <c r="C167" s="136" t="s">
        <v>5387</v>
      </c>
      <c r="D167" s="136" t="s">
        <v>2726</v>
      </c>
      <c r="E167" s="136"/>
      <c r="F167" s="133">
        <v>136900</v>
      </c>
      <c r="G167" s="136"/>
      <c r="H167" s="133">
        <v>176</v>
      </c>
      <c r="I167" s="133">
        <v>1</v>
      </c>
      <c r="J167" s="133">
        <v>602</v>
      </c>
      <c r="K167" s="133">
        <v>33</v>
      </c>
      <c r="L167" s="133"/>
      <c r="M167" s="133" t="s">
        <v>1380</v>
      </c>
      <c r="N167" s="136"/>
      <c r="O167" s="133" t="s">
        <v>2722</v>
      </c>
      <c r="P167" s="133" t="s">
        <v>4816</v>
      </c>
      <c r="Q167" s="166">
        <v>41610</v>
      </c>
    </row>
    <row r="168" spans="1:31" x14ac:dyDescent="0.2">
      <c r="B168" s="133">
        <v>49</v>
      </c>
      <c r="C168" s="136" t="s">
        <v>5387</v>
      </c>
      <c r="D168" s="136" t="s">
        <v>1641</v>
      </c>
      <c r="E168" s="136"/>
      <c r="F168" s="133">
        <v>136900</v>
      </c>
      <c r="G168" s="136" t="s">
        <v>1648</v>
      </c>
      <c r="H168" s="133">
        <v>176</v>
      </c>
      <c r="I168" s="133">
        <v>1</v>
      </c>
      <c r="J168" s="133">
        <v>602</v>
      </c>
      <c r="K168" s="133">
        <v>33</v>
      </c>
      <c r="L168" s="133"/>
      <c r="M168" s="133" t="s">
        <v>1380</v>
      </c>
      <c r="N168" s="136"/>
      <c r="O168" s="133" t="s">
        <v>2722</v>
      </c>
      <c r="P168" s="133" t="s">
        <v>4807</v>
      </c>
      <c r="Q168" s="166">
        <v>41617</v>
      </c>
    </row>
    <row r="169" spans="1:31" x14ac:dyDescent="0.2">
      <c r="B169" s="133">
        <v>49</v>
      </c>
      <c r="C169" s="136" t="s">
        <v>5387</v>
      </c>
      <c r="D169" s="136" t="s">
        <v>3704</v>
      </c>
      <c r="E169" s="136"/>
      <c r="F169" s="133">
        <v>136900</v>
      </c>
      <c r="G169" s="136" t="s">
        <v>1648</v>
      </c>
      <c r="H169" s="133">
        <v>176</v>
      </c>
      <c r="I169" s="133">
        <v>1</v>
      </c>
      <c r="J169" s="133">
        <v>601</v>
      </c>
      <c r="K169" s="133">
        <v>33</v>
      </c>
      <c r="L169" s="133"/>
      <c r="M169" s="133" t="s">
        <v>1380</v>
      </c>
      <c r="N169" s="136"/>
      <c r="O169" s="133" t="s">
        <v>2722</v>
      </c>
      <c r="P169" s="133" t="s">
        <v>4816</v>
      </c>
      <c r="Q169" s="166">
        <v>41621</v>
      </c>
    </row>
    <row r="170" spans="1:31" x14ac:dyDescent="0.2">
      <c r="B170" s="133">
        <v>49</v>
      </c>
      <c r="C170" s="136" t="s">
        <v>5387</v>
      </c>
      <c r="D170" s="136" t="s">
        <v>1645</v>
      </c>
      <c r="E170" s="136"/>
      <c r="F170" s="133">
        <v>136900</v>
      </c>
      <c r="G170" s="136" t="s">
        <v>1648</v>
      </c>
      <c r="H170" s="133">
        <v>176</v>
      </c>
      <c r="I170" s="133">
        <v>1</v>
      </c>
      <c r="J170" s="133">
        <v>602</v>
      </c>
      <c r="K170" s="133">
        <v>33</v>
      </c>
      <c r="L170" s="133"/>
      <c r="M170" s="133" t="s">
        <v>1380</v>
      </c>
      <c r="N170" s="136"/>
      <c r="O170" s="133" t="s">
        <v>2722</v>
      </c>
      <c r="P170" s="133" t="s">
        <v>4816</v>
      </c>
      <c r="Q170" s="166">
        <v>41628</v>
      </c>
    </row>
    <row r="171" spans="1:31" x14ac:dyDescent="0.2">
      <c r="B171" s="133">
        <v>49</v>
      </c>
      <c r="C171" s="136" t="s">
        <v>5387</v>
      </c>
      <c r="D171" s="136" t="s">
        <v>2447</v>
      </c>
      <c r="E171" s="136"/>
      <c r="F171" s="133">
        <v>136900</v>
      </c>
      <c r="G171" s="136" t="s">
        <v>1648</v>
      </c>
      <c r="H171" s="133">
        <v>176</v>
      </c>
      <c r="I171" s="133">
        <v>1</v>
      </c>
      <c r="J171" s="133">
        <v>402</v>
      </c>
      <c r="K171" s="133">
        <v>33</v>
      </c>
      <c r="L171" s="133"/>
      <c r="M171" s="133" t="s">
        <v>1380</v>
      </c>
      <c r="N171" s="136"/>
      <c r="O171" s="133" t="s">
        <v>2722</v>
      </c>
      <c r="P171" s="133" t="s">
        <v>4807</v>
      </c>
      <c r="Q171" s="166">
        <v>41646</v>
      </c>
      <c r="R171" s="181">
        <v>1.81</v>
      </c>
      <c r="S171" s="1">
        <v>90</v>
      </c>
      <c r="T171" s="1" t="s">
        <v>4561</v>
      </c>
      <c r="U171" s="1">
        <v>78.5</v>
      </c>
      <c r="V171" s="1">
        <v>12048</v>
      </c>
      <c r="W171" s="1">
        <v>90</v>
      </c>
      <c r="X171" s="1" t="s">
        <v>2584</v>
      </c>
      <c r="Y171" s="1">
        <v>78.5</v>
      </c>
      <c r="Z171" s="1" t="s">
        <v>4561</v>
      </c>
      <c r="AA171" s="183">
        <f>(K171*100*J171*I171)/17*16*R171/10000*S171/1000</f>
        <v>20.339119058823531</v>
      </c>
      <c r="AB171" s="183">
        <f>V171/36*35*J171*I171*1.108/10000*W171/1000</f>
        <v>46.955754719999995</v>
      </c>
      <c r="AC171" s="183">
        <f>(K171*100*J171*I171)/17*R171/10000*U171/1000</f>
        <v>1.1087644764705884</v>
      </c>
      <c r="AD171" s="183">
        <f>V171/36*J171*I171*1.108/10000*Y171/1000</f>
        <v>1.1701672208</v>
      </c>
      <c r="AE171" s="183">
        <f>J171*I171*(G171/100)</f>
        <v>663.3</v>
      </c>
    </row>
    <row r="172" spans="1:31" x14ac:dyDescent="0.2">
      <c r="A172" s="7238" t="s">
        <v>1386</v>
      </c>
      <c r="B172" s="7238"/>
      <c r="C172" s="7238"/>
      <c r="D172" s="7238"/>
      <c r="E172" s="7238"/>
      <c r="F172" s="7238"/>
      <c r="G172" s="7238"/>
      <c r="H172" s="7238"/>
      <c r="I172" s="7238"/>
      <c r="J172" s="7238"/>
      <c r="K172" s="7238"/>
      <c r="L172" s="7238"/>
      <c r="M172" s="7238"/>
      <c r="N172" s="7238"/>
      <c r="O172" s="7238"/>
      <c r="P172" s="7238"/>
      <c r="Q172" s="7239"/>
      <c r="R172" s="181"/>
      <c r="AA172" s="183"/>
      <c r="AB172" s="183"/>
      <c r="AE172" s="183"/>
    </row>
    <row r="173" spans="1:31" ht="13.5" thickBot="1" x14ac:dyDescent="0.25">
      <c r="B173" s="133">
        <v>49</v>
      </c>
      <c r="C173" s="136" t="s">
        <v>5580</v>
      </c>
      <c r="D173" s="136" t="s">
        <v>1651</v>
      </c>
      <c r="E173" s="136"/>
      <c r="F173" s="133">
        <v>136900</v>
      </c>
      <c r="G173" s="136" t="s">
        <v>1648</v>
      </c>
      <c r="H173" s="133">
        <v>172</v>
      </c>
      <c r="I173" s="133">
        <v>1</v>
      </c>
      <c r="J173" s="133">
        <v>557</v>
      </c>
      <c r="K173" s="133">
        <v>33</v>
      </c>
      <c r="L173" s="133"/>
      <c r="M173" s="133" t="s">
        <v>1380</v>
      </c>
      <c r="N173" s="136"/>
      <c r="O173" s="133" t="s">
        <v>2722</v>
      </c>
      <c r="P173" s="133" t="s">
        <v>4816</v>
      </c>
      <c r="Q173" s="166">
        <v>41655</v>
      </c>
      <c r="R173" s="308">
        <v>1.81</v>
      </c>
      <c r="S173" s="1">
        <v>90</v>
      </c>
      <c r="T173" s="1" t="s">
        <v>4561</v>
      </c>
      <c r="U173" s="1">
        <v>78.5</v>
      </c>
      <c r="V173" s="834">
        <v>12048</v>
      </c>
      <c r="W173" s="1">
        <v>90</v>
      </c>
      <c r="X173" s="1" t="s">
        <v>2584</v>
      </c>
      <c r="Y173" s="1">
        <v>78.5</v>
      </c>
      <c r="Z173" s="1" t="s">
        <v>4561</v>
      </c>
      <c r="AA173" s="183">
        <f>(K173*100*J173*I173)/17*16*R173/10000*S173/1000</f>
        <v>28.181316705882352</v>
      </c>
      <c r="AB173" s="183">
        <f>V173/36*35*J173*I173*1.108/10000*W173/1000</f>
        <v>65.060585520000004</v>
      </c>
      <c r="AC173" s="183">
        <f>(K173*100*J173*I173)/17*R173/10000*U173/1000</f>
        <v>1.5362731676470587</v>
      </c>
      <c r="AD173" s="183">
        <f>V173/36*J173*I173*1.108/10000*Y173/1000</f>
        <v>1.6213510994666669</v>
      </c>
      <c r="AE173" s="183">
        <f>J173*I173*(G173/100)</f>
        <v>919.05</v>
      </c>
    </row>
    <row r="174" spans="1:31" x14ac:dyDescent="0.2">
      <c r="A174" s="7238" t="s">
        <v>1386</v>
      </c>
      <c r="B174" s="7238"/>
      <c r="C174" s="7238"/>
      <c r="D174" s="7238"/>
      <c r="E174" s="7238"/>
      <c r="F174" s="7238"/>
      <c r="G174" s="7238"/>
      <c r="H174" s="7238"/>
      <c r="I174" s="7238"/>
      <c r="J174" s="7238"/>
      <c r="K174" s="7238"/>
      <c r="L174" s="7238"/>
      <c r="M174" s="7238"/>
      <c r="N174" s="7238"/>
      <c r="O174" s="7238"/>
      <c r="P174" s="7238"/>
      <c r="Q174" s="7239"/>
      <c r="R174" s="181"/>
      <c r="V174" s="1081"/>
      <c r="AA174" s="183"/>
      <c r="AB174" s="183"/>
      <c r="AE174" s="183"/>
    </row>
    <row r="175" spans="1:31" x14ac:dyDescent="0.2">
      <c r="A175" s="133" t="s">
        <v>5895</v>
      </c>
      <c r="B175" s="133">
        <v>49</v>
      </c>
      <c r="C175" s="136" t="s">
        <v>5896</v>
      </c>
      <c r="D175" s="136" t="s">
        <v>1651</v>
      </c>
      <c r="E175" s="136" t="s">
        <v>5098</v>
      </c>
      <c r="F175" s="133" t="s">
        <v>1776</v>
      </c>
      <c r="G175" s="136" t="s">
        <v>3593</v>
      </c>
      <c r="H175" s="133">
        <v>172</v>
      </c>
      <c r="I175" s="133">
        <v>1</v>
      </c>
      <c r="J175" s="133">
        <v>640</v>
      </c>
      <c r="K175" s="133">
        <v>37</v>
      </c>
      <c r="L175" s="133">
        <v>10000</v>
      </c>
      <c r="M175" s="133" t="s">
        <v>5897</v>
      </c>
      <c r="N175" s="136"/>
      <c r="O175" s="133" t="s">
        <v>5898</v>
      </c>
      <c r="P175" s="133" t="s">
        <v>4816</v>
      </c>
      <c r="Q175" s="166">
        <v>41772</v>
      </c>
      <c r="R175" s="181">
        <v>1.81</v>
      </c>
      <c r="S175" s="1">
        <v>82</v>
      </c>
      <c r="T175" s="1" t="s">
        <v>4561</v>
      </c>
      <c r="U175" s="1">
        <v>78.5</v>
      </c>
      <c r="V175" s="1">
        <v>12048</v>
      </c>
      <c r="W175" s="1">
        <v>82</v>
      </c>
      <c r="X175" s="1" t="s">
        <v>1771</v>
      </c>
      <c r="Y175" s="1">
        <v>78.5</v>
      </c>
      <c r="Z175" s="1" t="s">
        <v>4561</v>
      </c>
      <c r="AA175" s="183">
        <f>(K175*100*J175*I175)/17*16*R175/10000*S175/1000</f>
        <v>33.078452705882349</v>
      </c>
      <c r="AB175" s="183">
        <f>V175/36*35*J175*I175*1.108/10000*W175/1000</f>
        <v>68.110503253333349</v>
      </c>
      <c r="AC175" s="183">
        <f>(K175*100*J175*I175)/17*R175/10000*U175/1000</f>
        <v>1.9791604705882353</v>
      </c>
      <c r="AD175" s="183">
        <f>V175/36*J175*I175*1.108/10000*Y175/1000</f>
        <v>1.8629527893333335</v>
      </c>
      <c r="AE175" s="183">
        <f>J175*I175*(G175/100)</f>
        <v>1024</v>
      </c>
    </row>
    <row r="176" spans="1:31" ht="13.5" thickBot="1" x14ac:dyDescent="0.25">
      <c r="A176" s="133" t="s">
        <v>5895</v>
      </c>
      <c r="B176" s="133">
        <v>49</v>
      </c>
      <c r="C176" s="136" t="s">
        <v>5896</v>
      </c>
      <c r="D176" s="136" t="s">
        <v>1634</v>
      </c>
      <c r="E176" s="136" t="s">
        <v>5098</v>
      </c>
      <c r="F176" s="133" t="s">
        <v>1776</v>
      </c>
      <c r="G176" s="136" t="s">
        <v>3593</v>
      </c>
      <c r="H176" s="133">
        <v>172</v>
      </c>
      <c r="I176" s="133">
        <v>1</v>
      </c>
      <c r="J176" s="133">
        <v>640</v>
      </c>
      <c r="K176" s="133">
        <v>37</v>
      </c>
      <c r="L176" s="133">
        <v>10000</v>
      </c>
      <c r="M176" s="133" t="s">
        <v>5897</v>
      </c>
      <c r="N176" s="136"/>
      <c r="O176" s="133" t="s">
        <v>5898</v>
      </c>
      <c r="P176" s="133" t="s">
        <v>4807</v>
      </c>
      <c r="Q176" s="166">
        <v>41785</v>
      </c>
      <c r="R176" s="308">
        <v>1.81</v>
      </c>
      <c r="S176" s="1">
        <v>82</v>
      </c>
      <c r="T176" s="1" t="s">
        <v>4561</v>
      </c>
      <c r="U176" s="1">
        <v>78.5</v>
      </c>
      <c r="V176" s="1">
        <v>12048</v>
      </c>
      <c r="W176" s="1">
        <v>82</v>
      </c>
      <c r="X176" s="1" t="s">
        <v>1771</v>
      </c>
      <c r="Y176" s="1">
        <v>78.5</v>
      </c>
      <c r="Z176" s="1" t="s">
        <v>4561</v>
      </c>
      <c r="AA176" s="183">
        <f>(K176*100*J176*I176)/17*16*R176/10000*S176/1000</f>
        <v>33.078452705882349</v>
      </c>
      <c r="AB176" s="183">
        <f>V176/36*35*J176*I176*1.108/10000*W176/1000</f>
        <v>68.110503253333349</v>
      </c>
      <c r="AC176" s="183">
        <f>(K176*100*J176*I176)/17*R176/10000*U176/1000</f>
        <v>1.9791604705882353</v>
      </c>
      <c r="AD176" s="183">
        <f>V176/36*J176*I176*1.108/10000*Y176/1000</f>
        <v>1.8629527893333335</v>
      </c>
      <c r="AE176" s="183">
        <f>J176*I176*(G176/100)</f>
        <v>1024</v>
      </c>
    </row>
    <row r="177" spans="1:31" ht="13.5" thickBot="1" x14ac:dyDescent="0.25">
      <c r="A177" s="133" t="s">
        <v>5895</v>
      </c>
      <c r="B177" s="133">
        <v>49</v>
      </c>
      <c r="C177" s="136" t="s">
        <v>5896</v>
      </c>
      <c r="D177" s="136" t="s">
        <v>2726</v>
      </c>
      <c r="E177" s="136" t="s">
        <v>5098</v>
      </c>
      <c r="F177" s="133" t="s">
        <v>1772</v>
      </c>
      <c r="G177" s="136" t="s">
        <v>3593</v>
      </c>
      <c r="H177" s="133">
        <v>176</v>
      </c>
      <c r="I177" s="133">
        <v>1</v>
      </c>
      <c r="J177" s="133">
        <v>640</v>
      </c>
      <c r="K177" s="133">
        <v>37</v>
      </c>
      <c r="L177" s="133">
        <v>10000</v>
      </c>
      <c r="M177" s="133" t="s">
        <v>5897</v>
      </c>
      <c r="N177" s="136"/>
      <c r="O177" s="133" t="s">
        <v>5898</v>
      </c>
      <c r="P177" s="133" t="s">
        <v>4816</v>
      </c>
      <c r="Q177" s="166">
        <v>41802</v>
      </c>
      <c r="R177" s="308">
        <v>1.81</v>
      </c>
      <c r="S177" s="1">
        <v>82</v>
      </c>
      <c r="T177" s="1" t="s">
        <v>4561</v>
      </c>
      <c r="U177" s="1">
        <v>78.5</v>
      </c>
      <c r="V177" s="1">
        <v>12048</v>
      </c>
      <c r="W177" s="1">
        <v>82</v>
      </c>
      <c r="X177" s="1" t="s">
        <v>1771</v>
      </c>
      <c r="Y177" s="1">
        <v>78.5</v>
      </c>
      <c r="Z177" s="1" t="s">
        <v>4561</v>
      </c>
      <c r="AA177" s="183">
        <f>(K177*100*J177*I177)/17*16*R177/10000*S177/1000</f>
        <v>33.078452705882349</v>
      </c>
      <c r="AB177" s="183">
        <f>V177/36*35*J177*I177*1.108/10000*W177/1000</f>
        <v>68.110503253333349</v>
      </c>
      <c r="AC177" s="183">
        <f>(K177*100*J177*I177)/17*R177/10000*U177/1000</f>
        <v>1.9791604705882353</v>
      </c>
      <c r="AD177" s="183">
        <f>V177/36*J177*I177*1.108/10000*Y177/1000</f>
        <v>1.8629527893333335</v>
      </c>
      <c r="AE177" s="183">
        <f>J177*I177*(G177/100)</f>
        <v>1024</v>
      </c>
    </row>
    <row r="178" spans="1:31" x14ac:dyDescent="0.2">
      <c r="A178" s="133" t="s">
        <v>5895</v>
      </c>
      <c r="B178" s="133">
        <v>49</v>
      </c>
      <c r="C178" s="136" t="s">
        <v>5896</v>
      </c>
      <c r="D178" s="136" t="s">
        <v>1641</v>
      </c>
      <c r="E178" s="136" t="s">
        <v>5098</v>
      </c>
      <c r="F178" s="133" t="s">
        <v>1772</v>
      </c>
      <c r="G178" s="136" t="s">
        <v>3593</v>
      </c>
      <c r="H178" s="133">
        <v>176</v>
      </c>
      <c r="I178" s="133">
        <v>1</v>
      </c>
      <c r="J178" s="133">
        <v>640</v>
      </c>
      <c r="K178" s="133">
        <v>37</v>
      </c>
      <c r="L178" s="133">
        <v>10000</v>
      </c>
      <c r="M178" s="133" t="s">
        <v>5897</v>
      </c>
      <c r="N178" s="136"/>
      <c r="O178" s="133" t="s">
        <v>5898</v>
      </c>
      <c r="P178" s="133" t="s">
        <v>4807</v>
      </c>
      <c r="Q178" s="166">
        <v>41820</v>
      </c>
      <c r="R178" s="181">
        <v>1.81</v>
      </c>
      <c r="S178" s="1">
        <v>82</v>
      </c>
      <c r="T178" s="1" t="s">
        <v>4561</v>
      </c>
      <c r="U178" s="1">
        <v>78.5</v>
      </c>
      <c r="V178" s="1">
        <v>12048</v>
      </c>
      <c r="W178" s="1">
        <v>82</v>
      </c>
      <c r="X178" s="1" t="s">
        <v>1771</v>
      </c>
      <c r="Y178" s="1">
        <v>78.5</v>
      </c>
      <c r="Z178" s="1" t="s">
        <v>4561</v>
      </c>
      <c r="AA178" s="183">
        <f>(K178*100*J178*I178)/17*16*R178/10000*S178/1000</f>
        <v>33.078452705882349</v>
      </c>
      <c r="AB178" s="183">
        <f>V178/36*35*J178*I178*1.108/10000*W178/1000</f>
        <v>68.110503253333349</v>
      </c>
      <c r="AC178" s="183">
        <f>(K178*100*J178*I178)/17*R178/10000*U178/1000</f>
        <v>1.9791604705882353</v>
      </c>
      <c r="AD178" s="183">
        <f>V178/36*J178*I178*1.108/10000*Y178/1000</f>
        <v>1.8629527893333335</v>
      </c>
      <c r="AE178" s="183">
        <f>J178*I178*(G178/100)</f>
        <v>1024</v>
      </c>
    </row>
    <row r="179" spans="1:31" x14ac:dyDescent="0.2">
      <c r="A179" s="133" t="s">
        <v>5895</v>
      </c>
      <c r="B179" s="133">
        <v>49</v>
      </c>
      <c r="C179" s="136" t="s">
        <v>5896</v>
      </c>
      <c r="D179" s="136" t="s">
        <v>3704</v>
      </c>
      <c r="E179" s="136" t="s">
        <v>5098</v>
      </c>
      <c r="F179" s="133" t="s">
        <v>1772</v>
      </c>
      <c r="G179" s="136" t="s">
        <v>3593</v>
      </c>
      <c r="H179" s="133">
        <v>176</v>
      </c>
      <c r="I179" s="133">
        <v>1</v>
      </c>
      <c r="J179" s="133">
        <v>414</v>
      </c>
      <c r="K179" s="133">
        <v>37</v>
      </c>
      <c r="L179" s="133">
        <v>10000</v>
      </c>
      <c r="M179" s="133" t="s">
        <v>5897</v>
      </c>
      <c r="N179" s="136"/>
      <c r="O179" s="133" t="s">
        <v>5898</v>
      </c>
      <c r="P179" s="133" t="s">
        <v>4807</v>
      </c>
      <c r="Q179" s="166">
        <v>41828</v>
      </c>
      <c r="R179" s="181">
        <v>1.81</v>
      </c>
      <c r="S179" s="1">
        <v>82</v>
      </c>
      <c r="T179" s="1" t="s">
        <v>4561</v>
      </c>
      <c r="U179" s="1">
        <v>78.5</v>
      </c>
      <c r="V179" s="1">
        <v>12048</v>
      </c>
      <c r="W179" s="1">
        <v>82</v>
      </c>
      <c r="X179" s="1" t="s">
        <v>1771</v>
      </c>
      <c r="Y179" s="1">
        <v>78.5</v>
      </c>
      <c r="Z179" s="1" t="s">
        <v>4561</v>
      </c>
      <c r="AA179" s="183">
        <f>(K179*100*J179*I179)/17*16*R179/10000*S179/1000</f>
        <v>21.397624094117649</v>
      </c>
      <c r="AB179" s="183">
        <f>V179/36*35*J179*I179*1.108/10000*W179/1000</f>
        <v>44.058981791999997</v>
      </c>
      <c r="AC179" s="183">
        <f>(K179*100*J179*I179)/17*R179/10000*U179/1000</f>
        <v>1.2802694294117645</v>
      </c>
      <c r="AD179" s="183">
        <f>V179/36*J179*I179*1.108/10000*Y179/1000</f>
        <v>1.2050975855999999</v>
      </c>
      <c r="AE179" s="183">
        <f>J179*I179*(G179/100)</f>
        <v>662.40000000000009</v>
      </c>
    </row>
    <row r="180" spans="1:31" x14ac:dyDescent="0.2">
      <c r="A180" s="7238" t="s">
        <v>1386</v>
      </c>
      <c r="B180" s="7238"/>
      <c r="C180" s="7238"/>
      <c r="D180" s="7238"/>
      <c r="E180" s="7238"/>
      <c r="F180" s="7238"/>
      <c r="G180" s="7238"/>
      <c r="H180" s="7238"/>
      <c r="I180" s="7238"/>
      <c r="J180" s="7238"/>
      <c r="K180" s="7238"/>
      <c r="L180" s="7238"/>
      <c r="M180" s="7238"/>
      <c r="N180" s="7238"/>
      <c r="O180" s="7238"/>
      <c r="P180" s="7238"/>
      <c r="Q180" s="7239"/>
      <c r="R180" s="181"/>
      <c r="AA180" s="183"/>
      <c r="AB180" s="183"/>
      <c r="AE180" s="183"/>
    </row>
    <row r="181" spans="1:31" ht="13.5" thickBot="1" x14ac:dyDescent="0.25">
      <c r="A181" s="133"/>
      <c r="B181" s="133">
        <v>49</v>
      </c>
      <c r="C181" s="136" t="s">
        <v>6123</v>
      </c>
      <c r="D181" s="136" t="s">
        <v>1651</v>
      </c>
      <c r="E181" s="136"/>
      <c r="F181" s="133" t="s">
        <v>1772</v>
      </c>
      <c r="G181" s="136" t="s">
        <v>3593</v>
      </c>
      <c r="H181" s="133">
        <v>176</v>
      </c>
      <c r="I181" s="133">
        <v>1</v>
      </c>
      <c r="J181" s="133">
        <v>640</v>
      </c>
      <c r="K181" s="133">
        <v>37</v>
      </c>
      <c r="L181" s="133"/>
      <c r="M181" s="133" t="s">
        <v>2842</v>
      </c>
      <c r="N181" s="136"/>
      <c r="O181" s="133" t="s">
        <v>6124</v>
      </c>
      <c r="P181" s="133" t="s">
        <v>663</v>
      </c>
      <c r="Q181" s="166">
        <v>41844</v>
      </c>
      <c r="R181" s="308">
        <v>1.81</v>
      </c>
      <c r="S181" s="1">
        <v>82</v>
      </c>
      <c r="T181" s="1" t="s">
        <v>4561</v>
      </c>
      <c r="U181" s="1">
        <v>78.5</v>
      </c>
      <c r="V181" s="1">
        <v>12048</v>
      </c>
      <c r="W181" s="1">
        <v>82</v>
      </c>
      <c r="X181" s="1" t="s">
        <v>1771</v>
      </c>
      <c r="Y181" s="1">
        <v>78.5</v>
      </c>
      <c r="Z181" s="1" t="s">
        <v>4561</v>
      </c>
      <c r="AA181" s="183">
        <f t="shared" ref="AA181:AA188" si="31">(K181*100*J181*I181)/17*16*R181/10000*S181/1000</f>
        <v>33.078452705882349</v>
      </c>
      <c r="AB181" s="183">
        <f t="shared" ref="AB181:AB188" si="32">V181/36*35*J181*I181*1.108/10000*W181/1000</f>
        <v>68.110503253333349</v>
      </c>
      <c r="AC181" s="183">
        <f t="shared" ref="AC181:AC188" si="33">(K181*100*J181*I181)/17*R181/10000*U181/1000</f>
        <v>1.9791604705882353</v>
      </c>
      <c r="AD181" s="183">
        <f t="shared" ref="AD181:AD188" si="34">V181/36*J181*I181*1.108/10000*Y181/1000</f>
        <v>1.8629527893333335</v>
      </c>
      <c r="AE181" s="183">
        <f t="shared" ref="AE181:AE188" si="35">J181*I181*(G181/100)</f>
        <v>1024</v>
      </c>
    </row>
    <row r="182" spans="1:31" ht="13.5" thickBot="1" x14ac:dyDescent="0.25">
      <c r="B182" s="133">
        <v>49</v>
      </c>
      <c r="C182" s="136" t="s">
        <v>6123</v>
      </c>
      <c r="D182" s="136" t="s">
        <v>1634</v>
      </c>
      <c r="E182" s="136"/>
      <c r="F182" s="133" t="s">
        <v>1772</v>
      </c>
      <c r="G182" s="136" t="s">
        <v>3593</v>
      </c>
      <c r="H182" s="133">
        <v>176</v>
      </c>
      <c r="I182" s="133">
        <v>1</v>
      </c>
      <c r="J182" s="133">
        <v>640</v>
      </c>
      <c r="K182" s="133">
        <v>37</v>
      </c>
      <c r="L182" s="133"/>
      <c r="M182" s="133" t="s">
        <v>5897</v>
      </c>
      <c r="N182" s="136"/>
      <c r="O182" s="133" t="s">
        <v>6124</v>
      </c>
      <c r="P182" s="133" t="s">
        <v>4807</v>
      </c>
      <c r="Q182" s="166">
        <v>41858</v>
      </c>
      <c r="R182" s="308">
        <v>1.81</v>
      </c>
      <c r="S182" s="1">
        <v>82</v>
      </c>
      <c r="T182" s="1" t="s">
        <v>4561</v>
      </c>
      <c r="U182" s="1">
        <v>78.5</v>
      </c>
      <c r="V182" s="1">
        <v>12048</v>
      </c>
      <c r="W182" s="1">
        <v>82</v>
      </c>
      <c r="X182" s="1" t="s">
        <v>1771</v>
      </c>
      <c r="Y182" s="1">
        <v>78.5</v>
      </c>
      <c r="Z182" s="1" t="s">
        <v>4561</v>
      </c>
      <c r="AA182" s="183">
        <f t="shared" si="31"/>
        <v>33.078452705882349</v>
      </c>
      <c r="AB182" s="183">
        <f t="shared" si="32"/>
        <v>68.110503253333349</v>
      </c>
      <c r="AC182" s="183">
        <f t="shared" si="33"/>
        <v>1.9791604705882353</v>
      </c>
      <c r="AD182" s="183">
        <f t="shared" si="34"/>
        <v>1.8629527893333335</v>
      </c>
      <c r="AE182" s="183">
        <f t="shared" si="35"/>
        <v>1024</v>
      </c>
    </row>
    <row r="183" spans="1:31" x14ac:dyDescent="0.2">
      <c r="A183" s="133"/>
      <c r="B183" s="133">
        <v>49</v>
      </c>
      <c r="C183" s="136" t="s">
        <v>6123</v>
      </c>
      <c r="D183" s="136" t="s">
        <v>2726</v>
      </c>
      <c r="E183" s="136"/>
      <c r="F183" s="133" t="s">
        <v>1772</v>
      </c>
      <c r="G183" s="136" t="s">
        <v>3593</v>
      </c>
      <c r="H183" s="133">
        <v>176</v>
      </c>
      <c r="I183" s="133">
        <v>1</v>
      </c>
      <c r="J183" s="133">
        <v>640</v>
      </c>
      <c r="K183" s="133">
        <v>37</v>
      </c>
      <c r="L183" s="133"/>
      <c r="M183" s="133" t="s">
        <v>5897</v>
      </c>
      <c r="N183" s="136"/>
      <c r="O183" s="133" t="s">
        <v>6124</v>
      </c>
      <c r="P183" s="133" t="s">
        <v>4807</v>
      </c>
      <c r="Q183" s="166">
        <v>41884</v>
      </c>
      <c r="R183" s="181">
        <v>1.81</v>
      </c>
      <c r="S183" s="1">
        <v>82</v>
      </c>
      <c r="T183" s="1" t="s">
        <v>4561</v>
      </c>
      <c r="U183" s="1">
        <v>78.5</v>
      </c>
      <c r="V183" s="1">
        <v>12048</v>
      </c>
      <c r="W183" s="1">
        <v>82</v>
      </c>
      <c r="X183" s="1" t="s">
        <v>1771</v>
      </c>
      <c r="Y183" s="1">
        <v>78.5</v>
      </c>
      <c r="Z183" s="1" t="s">
        <v>4561</v>
      </c>
      <c r="AA183" s="183">
        <f t="shared" si="31"/>
        <v>33.078452705882349</v>
      </c>
      <c r="AB183" s="183">
        <f t="shared" si="32"/>
        <v>68.110503253333349</v>
      </c>
      <c r="AC183" s="183">
        <f t="shared" si="33"/>
        <v>1.9791604705882353</v>
      </c>
      <c r="AD183" s="183">
        <f t="shared" si="34"/>
        <v>1.8629527893333335</v>
      </c>
      <c r="AE183" s="183">
        <f t="shared" si="35"/>
        <v>1024</v>
      </c>
    </row>
    <row r="184" spans="1:31" ht="13.5" thickBot="1" x14ac:dyDescent="0.25">
      <c r="A184" s="133" t="s">
        <v>5895</v>
      </c>
      <c r="B184" s="133">
        <v>49</v>
      </c>
      <c r="C184" s="136" t="s">
        <v>6123</v>
      </c>
      <c r="D184" s="136" t="s">
        <v>1641</v>
      </c>
      <c r="E184" s="136"/>
      <c r="F184" s="133" t="s">
        <v>1772</v>
      </c>
      <c r="G184" s="136" t="s">
        <v>3593</v>
      </c>
      <c r="H184" s="133">
        <v>176</v>
      </c>
      <c r="I184" s="133">
        <v>1</v>
      </c>
      <c r="J184" s="133">
        <v>640</v>
      </c>
      <c r="K184" s="133">
        <v>37</v>
      </c>
      <c r="L184" s="133"/>
      <c r="M184" s="133" t="s">
        <v>5897</v>
      </c>
      <c r="N184" s="136"/>
      <c r="O184" s="133" t="s">
        <v>6124</v>
      </c>
      <c r="P184" s="133" t="s">
        <v>4807</v>
      </c>
      <c r="Q184" s="166">
        <v>41906</v>
      </c>
      <c r="R184" s="308">
        <v>1.81</v>
      </c>
      <c r="S184" s="1">
        <v>82</v>
      </c>
      <c r="T184" s="1" t="s">
        <v>4561</v>
      </c>
      <c r="U184" s="1">
        <v>78.5</v>
      </c>
      <c r="V184" s="1">
        <v>12048</v>
      </c>
      <c r="W184" s="1">
        <v>82</v>
      </c>
      <c r="X184" s="1" t="s">
        <v>1771</v>
      </c>
      <c r="Y184" s="1">
        <v>78.5</v>
      </c>
      <c r="Z184" s="1" t="s">
        <v>4561</v>
      </c>
      <c r="AA184" s="183">
        <f t="shared" si="31"/>
        <v>33.078452705882349</v>
      </c>
      <c r="AB184" s="183">
        <f t="shared" si="32"/>
        <v>68.110503253333349</v>
      </c>
      <c r="AC184" s="183">
        <f t="shared" si="33"/>
        <v>1.9791604705882353</v>
      </c>
      <c r="AD184" s="183">
        <f t="shared" si="34"/>
        <v>1.8629527893333335</v>
      </c>
      <c r="AE184" s="183">
        <f t="shared" si="35"/>
        <v>1024</v>
      </c>
    </row>
    <row r="185" spans="1:31" x14ac:dyDescent="0.2">
      <c r="A185" s="133" t="s">
        <v>6262</v>
      </c>
      <c r="B185" s="133">
        <v>49</v>
      </c>
      <c r="C185" s="136" t="s">
        <v>6123</v>
      </c>
      <c r="D185" s="136" t="s">
        <v>3704</v>
      </c>
      <c r="E185" s="136"/>
      <c r="F185" s="133" t="s">
        <v>1772</v>
      </c>
      <c r="G185" s="136" t="s">
        <v>3593</v>
      </c>
      <c r="H185" s="133">
        <v>176</v>
      </c>
      <c r="I185" s="133">
        <v>1</v>
      </c>
      <c r="J185" s="133">
        <v>640</v>
      </c>
      <c r="K185" s="133">
        <v>37</v>
      </c>
      <c r="L185" s="133"/>
      <c r="M185" s="133" t="s">
        <v>5897</v>
      </c>
      <c r="N185" s="136"/>
      <c r="O185" s="133" t="s">
        <v>6124</v>
      </c>
      <c r="P185" s="133" t="s">
        <v>663</v>
      </c>
      <c r="Q185" s="166">
        <v>41927</v>
      </c>
      <c r="R185" s="181">
        <v>1.81</v>
      </c>
      <c r="S185" s="1">
        <v>82</v>
      </c>
      <c r="T185" s="1" t="s">
        <v>4561</v>
      </c>
      <c r="U185" s="1">
        <v>78.5</v>
      </c>
      <c r="V185" s="1">
        <v>12048</v>
      </c>
      <c r="W185" s="1">
        <v>82</v>
      </c>
      <c r="X185" s="1" t="s">
        <v>1771</v>
      </c>
      <c r="Y185" s="1">
        <v>78.5</v>
      </c>
      <c r="Z185" s="1" t="s">
        <v>4561</v>
      </c>
      <c r="AA185" s="183">
        <f t="shared" si="31"/>
        <v>33.078452705882349</v>
      </c>
      <c r="AB185" s="183">
        <f t="shared" si="32"/>
        <v>68.110503253333349</v>
      </c>
      <c r="AC185" s="183">
        <f t="shared" si="33"/>
        <v>1.9791604705882353</v>
      </c>
      <c r="AD185" s="183">
        <f t="shared" si="34"/>
        <v>1.8629527893333335</v>
      </c>
      <c r="AE185" s="183">
        <f t="shared" si="35"/>
        <v>1024</v>
      </c>
    </row>
    <row r="186" spans="1:31" ht="13.5" thickBot="1" x14ac:dyDescent="0.25">
      <c r="A186" s="133" t="s">
        <v>6262</v>
      </c>
      <c r="B186" s="133">
        <v>49</v>
      </c>
      <c r="C186" s="136" t="s">
        <v>6123</v>
      </c>
      <c r="D186" s="136" t="s">
        <v>1645</v>
      </c>
      <c r="E186" s="136"/>
      <c r="F186" s="133" t="s">
        <v>1772</v>
      </c>
      <c r="G186" s="136" t="s">
        <v>3593</v>
      </c>
      <c r="H186" s="133">
        <v>176</v>
      </c>
      <c r="I186" s="133">
        <v>1</v>
      </c>
      <c r="J186" s="133">
        <v>296</v>
      </c>
      <c r="K186" s="133">
        <v>37</v>
      </c>
      <c r="L186" s="133"/>
      <c r="M186" s="133" t="s">
        <v>5897</v>
      </c>
      <c r="N186" s="136"/>
      <c r="O186" s="133" t="s">
        <v>6124</v>
      </c>
      <c r="P186" s="133" t="s">
        <v>4816</v>
      </c>
      <c r="Q186" s="166">
        <v>41933</v>
      </c>
      <c r="R186" s="308">
        <v>1.81</v>
      </c>
      <c r="S186" s="1">
        <v>82</v>
      </c>
      <c r="T186" s="1" t="s">
        <v>4561</v>
      </c>
      <c r="U186" s="1">
        <v>78.5</v>
      </c>
      <c r="V186" s="1">
        <v>12048</v>
      </c>
      <c r="W186" s="1">
        <v>82</v>
      </c>
      <c r="X186" s="1" t="s">
        <v>1771</v>
      </c>
      <c r="Y186" s="1">
        <v>78.5</v>
      </c>
      <c r="Z186" s="1" t="s">
        <v>4561</v>
      </c>
      <c r="AA186" s="183">
        <f t="shared" si="31"/>
        <v>15.298784376470591</v>
      </c>
      <c r="AB186" s="183">
        <f t="shared" si="32"/>
        <v>31.50110775466667</v>
      </c>
      <c r="AC186" s="183">
        <f t="shared" si="33"/>
        <v>0.91536171764705898</v>
      </c>
      <c r="AD186" s="183">
        <f t="shared" si="34"/>
        <v>0.86161566506666676</v>
      </c>
      <c r="AE186" s="183">
        <f t="shared" si="35"/>
        <v>473.6</v>
      </c>
    </row>
    <row r="187" spans="1:31" ht="13.5" thickBot="1" x14ac:dyDescent="0.25">
      <c r="A187" s="7238" t="s">
        <v>1386</v>
      </c>
      <c r="B187" s="7238"/>
      <c r="C187" s="7238"/>
      <c r="D187" s="7238"/>
      <c r="E187" s="7238"/>
      <c r="F187" s="7238"/>
      <c r="G187" s="7238"/>
      <c r="H187" s="7238"/>
      <c r="I187" s="7238"/>
      <c r="J187" s="7238"/>
      <c r="K187" s="7238"/>
      <c r="L187" s="7238"/>
      <c r="M187" s="7238"/>
      <c r="N187" s="7238"/>
      <c r="O187" s="7238"/>
      <c r="P187" s="7238"/>
      <c r="Q187" s="7239"/>
      <c r="R187" s="308"/>
      <c r="AA187" s="183"/>
      <c r="AB187" s="183"/>
      <c r="AE187" s="183"/>
    </row>
    <row r="188" spans="1:31" ht="13.5" thickBot="1" x14ac:dyDescent="0.25">
      <c r="B188" s="133">
        <v>49</v>
      </c>
      <c r="C188" s="136" t="s">
        <v>6563</v>
      </c>
      <c r="D188" s="136" t="s">
        <v>1651</v>
      </c>
      <c r="E188" s="136"/>
      <c r="F188" s="133">
        <v>136900</v>
      </c>
      <c r="G188" s="136" t="s">
        <v>3593</v>
      </c>
      <c r="H188" s="133">
        <v>176</v>
      </c>
      <c r="I188" s="133">
        <v>1</v>
      </c>
      <c r="J188" s="133">
        <v>602</v>
      </c>
      <c r="K188" s="133">
        <v>33</v>
      </c>
      <c r="L188" s="133"/>
      <c r="M188" s="133" t="s">
        <v>1380</v>
      </c>
      <c r="N188" s="136"/>
      <c r="O188" s="133" t="s">
        <v>2722</v>
      </c>
      <c r="P188" s="133" t="s">
        <v>3366</v>
      </c>
      <c r="Q188" s="166">
        <v>42020</v>
      </c>
      <c r="R188" s="308">
        <v>1.81</v>
      </c>
      <c r="S188" s="1">
        <v>90</v>
      </c>
      <c r="T188" s="1" t="s">
        <v>4561</v>
      </c>
      <c r="U188" s="1">
        <v>78.5</v>
      </c>
      <c r="V188" s="1">
        <v>12048</v>
      </c>
      <c r="W188" s="1">
        <v>90</v>
      </c>
      <c r="X188" s="1" t="s">
        <v>2584</v>
      </c>
      <c r="Y188" s="1">
        <v>78.5</v>
      </c>
      <c r="Z188" s="1" t="s">
        <v>4561</v>
      </c>
      <c r="AA188" s="183">
        <f t="shared" si="31"/>
        <v>30.458083764705879</v>
      </c>
      <c r="AB188" s="183">
        <f t="shared" si="32"/>
        <v>70.316826720000009</v>
      </c>
      <c r="AC188" s="183">
        <f t="shared" si="33"/>
        <v>1.6603885941176471</v>
      </c>
      <c r="AD188" s="183">
        <f t="shared" si="34"/>
        <v>1.7523399674666669</v>
      </c>
      <c r="AE188" s="183">
        <f t="shared" si="35"/>
        <v>963.2</v>
      </c>
    </row>
    <row r="189" spans="1:31" x14ac:dyDescent="0.2">
      <c r="B189" s="133">
        <v>49</v>
      </c>
      <c r="C189" s="136" t="s">
        <v>6563</v>
      </c>
      <c r="D189" s="136" t="s">
        <v>1634</v>
      </c>
      <c r="E189" s="136"/>
      <c r="F189" s="133">
        <v>136900</v>
      </c>
      <c r="G189" s="136" t="s">
        <v>3593</v>
      </c>
      <c r="H189" s="133">
        <v>176</v>
      </c>
      <c r="I189" s="133">
        <v>1</v>
      </c>
      <c r="J189" s="133">
        <v>602</v>
      </c>
      <c r="K189" s="133">
        <v>33</v>
      </c>
      <c r="L189" s="133"/>
      <c r="M189" s="133" t="s">
        <v>1380</v>
      </c>
      <c r="N189" s="136"/>
      <c r="O189" s="133" t="s">
        <v>2722</v>
      </c>
      <c r="P189" s="133" t="s">
        <v>4816</v>
      </c>
      <c r="Q189" s="166">
        <v>42039</v>
      </c>
      <c r="R189" s="181">
        <v>1.81</v>
      </c>
      <c r="S189" s="1">
        <v>90</v>
      </c>
      <c r="T189" s="1" t="s">
        <v>4561</v>
      </c>
      <c r="U189" s="1">
        <v>78.5</v>
      </c>
      <c r="V189" s="1">
        <v>12048</v>
      </c>
      <c r="W189" s="1">
        <v>82</v>
      </c>
      <c r="X189" s="1" t="s">
        <v>2584</v>
      </c>
      <c r="Y189" s="1">
        <v>78.5</v>
      </c>
      <c r="Z189" s="1" t="s">
        <v>4561</v>
      </c>
      <c r="AA189" s="183">
        <f t="shared" ref="AA189:AA194" si="36">(K189*100*J189*I189)/17*16*R189/10000*S189/1000</f>
        <v>30.458083764705879</v>
      </c>
      <c r="AB189" s="183">
        <f t="shared" ref="AB189:AB194" si="37">V189/36*35*J189*I189*1.108/10000*W189/1000</f>
        <v>64.066442122666686</v>
      </c>
      <c r="AC189" s="183">
        <f t="shared" ref="AC189:AC194" si="38">(K189*100*J189*I189)/17*R189/10000*U189/1000</f>
        <v>1.6603885941176471</v>
      </c>
      <c r="AD189" s="183">
        <f t="shared" ref="AD189:AD194" si="39">V189/36*J189*I189*1.108/10000*Y189/1000</f>
        <v>1.7523399674666669</v>
      </c>
      <c r="AE189" s="183">
        <f t="shared" ref="AE189:AE194" si="40">J189*I189*(G189/100)</f>
        <v>963.2</v>
      </c>
    </row>
    <row r="190" spans="1:31" ht="13.5" thickBot="1" x14ac:dyDescent="0.25">
      <c r="B190" s="133">
        <v>49</v>
      </c>
      <c r="C190" s="136" t="s">
        <v>6563</v>
      </c>
      <c r="D190" s="136" t="s">
        <v>2726</v>
      </c>
      <c r="E190" s="136"/>
      <c r="F190" s="133">
        <v>136900</v>
      </c>
      <c r="G190" s="136" t="s">
        <v>3593</v>
      </c>
      <c r="H190" s="133">
        <v>176</v>
      </c>
      <c r="I190" s="133">
        <v>1</v>
      </c>
      <c r="J190" s="133">
        <v>602</v>
      </c>
      <c r="K190" s="133">
        <v>33</v>
      </c>
      <c r="L190" s="133"/>
      <c r="M190" s="133" t="s">
        <v>1380</v>
      </c>
      <c r="N190" s="136"/>
      <c r="O190" s="133" t="s">
        <v>2722</v>
      </c>
      <c r="P190" s="133" t="s">
        <v>4816</v>
      </c>
      <c r="Q190" s="166">
        <v>42055</v>
      </c>
      <c r="R190" s="308">
        <v>1.81</v>
      </c>
      <c r="S190" s="1">
        <v>90</v>
      </c>
      <c r="T190" s="1" t="s">
        <v>4561</v>
      </c>
      <c r="U190" s="1">
        <v>78.5</v>
      </c>
      <c r="V190" s="1">
        <v>12048</v>
      </c>
      <c r="W190" s="1">
        <v>82</v>
      </c>
      <c r="X190" s="1" t="s">
        <v>2584</v>
      </c>
      <c r="Y190" s="1">
        <v>78.5</v>
      </c>
      <c r="Z190" s="1" t="s">
        <v>4561</v>
      </c>
      <c r="AA190" s="183">
        <f t="shared" si="36"/>
        <v>30.458083764705879</v>
      </c>
      <c r="AB190" s="183">
        <f t="shared" si="37"/>
        <v>64.066442122666686</v>
      </c>
      <c r="AC190" s="183">
        <f t="shared" si="38"/>
        <v>1.6603885941176471</v>
      </c>
      <c r="AD190" s="183">
        <f t="shared" si="39"/>
        <v>1.7523399674666669</v>
      </c>
      <c r="AE190" s="183">
        <f t="shared" si="40"/>
        <v>963.2</v>
      </c>
    </row>
    <row r="191" spans="1:31" ht="13.5" thickBot="1" x14ac:dyDescent="0.25">
      <c r="B191" s="133">
        <v>49</v>
      </c>
      <c r="C191" s="136" t="s">
        <v>6563</v>
      </c>
      <c r="D191" s="136" t="s">
        <v>1641</v>
      </c>
      <c r="E191" s="136"/>
      <c r="F191" s="133">
        <v>136900</v>
      </c>
      <c r="G191" s="136" t="s">
        <v>3593</v>
      </c>
      <c r="H191" s="133">
        <v>176</v>
      </c>
      <c r="I191" s="133">
        <v>1</v>
      </c>
      <c r="J191" s="133">
        <v>602</v>
      </c>
      <c r="K191" s="133">
        <v>33</v>
      </c>
      <c r="L191" s="133"/>
      <c r="M191" s="133" t="s">
        <v>1380</v>
      </c>
      <c r="N191" s="136"/>
      <c r="O191" s="133" t="s">
        <v>2722</v>
      </c>
      <c r="P191" s="133" t="s">
        <v>4816</v>
      </c>
      <c r="Q191" s="166">
        <v>42074</v>
      </c>
      <c r="R191" s="308">
        <v>1.81</v>
      </c>
      <c r="S191" s="1">
        <v>90</v>
      </c>
      <c r="T191" s="1" t="s">
        <v>4561</v>
      </c>
      <c r="U191" s="1">
        <v>78.5</v>
      </c>
      <c r="V191" s="1">
        <v>12048</v>
      </c>
      <c r="W191" s="1">
        <v>82</v>
      </c>
      <c r="X191" s="1" t="s">
        <v>2584</v>
      </c>
      <c r="Y191" s="1">
        <v>78.5</v>
      </c>
      <c r="Z191" s="1" t="s">
        <v>4561</v>
      </c>
      <c r="AA191" s="183">
        <f t="shared" si="36"/>
        <v>30.458083764705879</v>
      </c>
      <c r="AB191" s="183">
        <f t="shared" si="37"/>
        <v>64.066442122666686</v>
      </c>
      <c r="AC191" s="183">
        <f t="shared" si="38"/>
        <v>1.6603885941176471</v>
      </c>
      <c r="AD191" s="183">
        <f t="shared" si="39"/>
        <v>1.7523399674666669</v>
      </c>
      <c r="AE191" s="183">
        <f t="shared" si="40"/>
        <v>963.2</v>
      </c>
    </row>
    <row r="192" spans="1:31" x14ac:dyDescent="0.2">
      <c r="B192" s="133">
        <v>49</v>
      </c>
      <c r="C192" s="136" t="s">
        <v>6563</v>
      </c>
      <c r="D192" s="136" t="s">
        <v>3704</v>
      </c>
      <c r="E192" s="136"/>
      <c r="F192" s="133">
        <v>136900</v>
      </c>
      <c r="G192" s="136" t="s">
        <v>3593</v>
      </c>
      <c r="H192" s="133">
        <v>176</v>
      </c>
      <c r="I192" s="133">
        <v>1</v>
      </c>
      <c r="J192" s="133">
        <v>160</v>
      </c>
      <c r="K192" s="133">
        <v>33</v>
      </c>
      <c r="L192" s="133"/>
      <c r="M192" s="133" t="s">
        <v>1380</v>
      </c>
      <c r="N192" s="136"/>
      <c r="O192" s="133" t="s">
        <v>2722</v>
      </c>
      <c r="P192" s="133" t="s">
        <v>3366</v>
      </c>
      <c r="Q192" s="166">
        <v>42093</v>
      </c>
      <c r="R192" s="181">
        <v>1.81</v>
      </c>
      <c r="S192" s="1">
        <v>90</v>
      </c>
      <c r="T192" s="1" t="s">
        <v>4561</v>
      </c>
      <c r="U192" s="1">
        <v>78.5</v>
      </c>
      <c r="V192" s="1">
        <v>12048</v>
      </c>
      <c r="W192" s="1">
        <v>82</v>
      </c>
      <c r="X192" s="1" t="s">
        <v>2584</v>
      </c>
      <c r="Y192" s="1">
        <v>78.5</v>
      </c>
      <c r="Z192" s="1" t="s">
        <v>4561</v>
      </c>
      <c r="AA192" s="183">
        <f t="shared" si="36"/>
        <v>8.0951717647058832</v>
      </c>
      <c r="AB192" s="183">
        <f t="shared" si="37"/>
        <v>17.027625813333337</v>
      </c>
      <c r="AC192" s="183">
        <f t="shared" si="38"/>
        <v>0.44129929411764712</v>
      </c>
      <c r="AD192" s="183">
        <f t="shared" si="39"/>
        <v>0.46573819733333338</v>
      </c>
      <c r="AE192" s="183">
        <f t="shared" si="40"/>
        <v>256</v>
      </c>
    </row>
    <row r="193" spans="1:31" x14ac:dyDescent="0.2">
      <c r="A193" s="133" t="s">
        <v>6857</v>
      </c>
      <c r="B193" s="133">
        <v>49</v>
      </c>
      <c r="C193" s="136" t="s">
        <v>6563</v>
      </c>
      <c r="D193" s="136" t="s">
        <v>1645</v>
      </c>
      <c r="E193" s="136"/>
      <c r="F193" s="133">
        <v>133913</v>
      </c>
      <c r="G193" s="136" t="s">
        <v>3593</v>
      </c>
      <c r="H193" s="133">
        <v>176</v>
      </c>
      <c r="I193" s="133">
        <v>1</v>
      </c>
      <c r="J193" s="133">
        <v>200</v>
      </c>
      <c r="K193" s="133">
        <v>33</v>
      </c>
      <c r="L193" s="133"/>
      <c r="M193" s="133" t="s">
        <v>1494</v>
      </c>
      <c r="N193" s="136"/>
      <c r="O193" s="133" t="s">
        <v>2722</v>
      </c>
      <c r="P193" s="133" t="s">
        <v>2277</v>
      </c>
      <c r="Q193" s="166">
        <v>42096</v>
      </c>
      <c r="R193" s="181">
        <v>1.81</v>
      </c>
      <c r="S193" s="1">
        <v>90</v>
      </c>
      <c r="T193" s="1" t="s">
        <v>4561</v>
      </c>
      <c r="U193" s="1">
        <v>78.5</v>
      </c>
      <c r="V193" s="1">
        <v>12048</v>
      </c>
      <c r="W193" s="1">
        <v>82</v>
      </c>
      <c r="X193" s="1" t="s">
        <v>2584</v>
      </c>
      <c r="Y193" s="1">
        <v>78.5</v>
      </c>
      <c r="Z193" s="1" t="s">
        <v>4561</v>
      </c>
      <c r="AA193" s="183">
        <f t="shared" si="36"/>
        <v>10.118964705882354</v>
      </c>
      <c r="AB193" s="183">
        <f t="shared" si="37"/>
        <v>21.284532266666673</v>
      </c>
      <c r="AC193" s="183">
        <f t="shared" si="38"/>
        <v>0.55162411764705899</v>
      </c>
      <c r="AD193" s="183">
        <f t="shared" si="39"/>
        <v>0.58217274666666674</v>
      </c>
      <c r="AE193" s="183">
        <f t="shared" si="40"/>
        <v>320</v>
      </c>
    </row>
    <row r="194" spans="1:31" ht="13.5" thickBot="1" x14ac:dyDescent="0.25">
      <c r="A194" s="133" t="s">
        <v>6857</v>
      </c>
      <c r="B194" s="133">
        <v>49</v>
      </c>
      <c r="C194" s="136" t="s">
        <v>6563</v>
      </c>
      <c r="D194" s="136" t="s">
        <v>2447</v>
      </c>
      <c r="E194" s="136"/>
      <c r="F194" s="133">
        <v>133913</v>
      </c>
      <c r="G194" s="136" t="s">
        <v>3593</v>
      </c>
      <c r="H194" s="133">
        <v>176</v>
      </c>
      <c r="I194" s="133">
        <v>1</v>
      </c>
      <c r="J194" s="133">
        <v>152</v>
      </c>
      <c r="K194" s="133">
        <v>33</v>
      </c>
      <c r="L194" s="133"/>
      <c r="M194" s="133" t="s">
        <v>1494</v>
      </c>
      <c r="N194" s="136"/>
      <c r="O194" s="133" t="s">
        <v>2722</v>
      </c>
      <c r="P194" s="133" t="s">
        <v>4816</v>
      </c>
      <c r="Q194" s="166">
        <v>42107</v>
      </c>
      <c r="R194" s="308">
        <v>1.81</v>
      </c>
      <c r="S194" s="1">
        <v>90</v>
      </c>
      <c r="T194" s="1" t="s">
        <v>4561</v>
      </c>
      <c r="U194" s="1">
        <v>78.5</v>
      </c>
      <c r="V194" s="1">
        <v>12048</v>
      </c>
      <c r="W194" s="1">
        <v>82</v>
      </c>
      <c r="X194" s="1" t="s">
        <v>2584</v>
      </c>
      <c r="Y194" s="1">
        <v>78.5</v>
      </c>
      <c r="Z194" s="1" t="s">
        <v>4561</v>
      </c>
      <c r="AA194" s="183">
        <f t="shared" si="36"/>
        <v>7.690413176470587</v>
      </c>
      <c r="AB194" s="183">
        <f t="shared" si="37"/>
        <v>16.176244522666668</v>
      </c>
      <c r="AC194" s="183">
        <f t="shared" si="38"/>
        <v>0.41923432941176464</v>
      </c>
      <c r="AD194" s="183">
        <f t="shared" si="39"/>
        <v>0.44245128746666679</v>
      </c>
      <c r="AE194" s="183">
        <f t="shared" si="40"/>
        <v>243.20000000000002</v>
      </c>
    </row>
    <row r="195" spans="1:31" x14ac:dyDescent="0.2">
      <c r="A195" s="7238" t="s">
        <v>1386</v>
      </c>
      <c r="B195" s="7238"/>
      <c r="C195" s="7238"/>
      <c r="D195" s="7238"/>
      <c r="E195" s="7238"/>
      <c r="F195" s="7238"/>
      <c r="G195" s="7238"/>
      <c r="H195" s="7238"/>
      <c r="I195" s="7238"/>
      <c r="J195" s="7238"/>
      <c r="K195" s="7238"/>
      <c r="L195" s="7238"/>
      <c r="M195" s="7238"/>
      <c r="N195" s="7238"/>
      <c r="O195" s="7238"/>
      <c r="P195" s="7238"/>
      <c r="Q195" s="7239"/>
      <c r="R195" s="181"/>
      <c r="AA195" s="183"/>
      <c r="AB195" s="183"/>
      <c r="AE195" s="183"/>
    </row>
    <row r="196" spans="1:31" x14ac:dyDescent="0.2">
      <c r="A196" s="133" t="s">
        <v>6857</v>
      </c>
      <c r="B196" s="133">
        <v>49</v>
      </c>
      <c r="C196" s="136" t="s">
        <v>6869</v>
      </c>
      <c r="D196" s="136" t="s">
        <v>1651</v>
      </c>
      <c r="E196" s="136"/>
      <c r="F196" s="133">
        <v>133913</v>
      </c>
      <c r="G196" s="136" t="s">
        <v>1991</v>
      </c>
      <c r="H196" s="133"/>
      <c r="I196" s="133">
        <v>1</v>
      </c>
      <c r="J196" s="133">
        <v>602</v>
      </c>
      <c r="K196" s="133">
        <v>33</v>
      </c>
      <c r="L196" s="133"/>
      <c r="M196" s="133" t="s">
        <v>1494</v>
      </c>
      <c r="N196" s="136"/>
      <c r="O196" s="133" t="s">
        <v>2722</v>
      </c>
      <c r="P196" s="133" t="s">
        <v>4816</v>
      </c>
      <c r="Q196" s="166">
        <v>42123</v>
      </c>
      <c r="R196" s="181">
        <v>1.81</v>
      </c>
      <c r="S196" s="1">
        <v>90</v>
      </c>
      <c r="T196" s="1" t="s">
        <v>4561</v>
      </c>
      <c r="U196" s="1">
        <v>78.5</v>
      </c>
      <c r="V196" s="1">
        <v>12048</v>
      </c>
      <c r="W196" s="1">
        <v>90</v>
      </c>
      <c r="X196" s="1" t="s">
        <v>2584</v>
      </c>
      <c r="Y196" s="1">
        <v>78.5</v>
      </c>
      <c r="Z196" s="1" t="s">
        <v>4561</v>
      </c>
      <c r="AA196" s="183">
        <f t="shared" ref="AA196:AA201" si="41">(K196*100*J196*I196)/17*16*R196/10000*S196/1000</f>
        <v>30.458083764705879</v>
      </c>
      <c r="AB196" s="183">
        <f t="shared" ref="AB196:AB201" si="42">V196/36*35*J196*I196*1.108/10000*W196/1000</f>
        <v>70.316826720000009</v>
      </c>
      <c r="AC196" s="183">
        <f t="shared" ref="AC196:AC201" si="43">(K196*100*J196*I196)/17*R196/10000*U196/1000</f>
        <v>1.6603885941176471</v>
      </c>
      <c r="AD196" s="183">
        <f t="shared" ref="AD196:AD201" si="44">V196/36*J196*I196*1.108/10000*Y196/1000</f>
        <v>1.7523399674666669</v>
      </c>
      <c r="AE196" s="183">
        <f t="shared" ref="AE196:AE201" si="45">J196*I196*(G196/100)</f>
        <v>1059.52</v>
      </c>
    </row>
    <row r="197" spans="1:31" x14ac:dyDescent="0.2">
      <c r="A197" s="133" t="s">
        <v>6857</v>
      </c>
      <c r="B197" s="133">
        <v>49</v>
      </c>
      <c r="C197" s="136" t="s">
        <v>6869</v>
      </c>
      <c r="D197" s="136" t="s">
        <v>1634</v>
      </c>
      <c r="E197" s="136"/>
      <c r="F197" s="133">
        <v>133913</v>
      </c>
      <c r="G197" s="136" t="s">
        <v>1991</v>
      </c>
      <c r="H197" s="133"/>
      <c r="I197" s="133">
        <v>1</v>
      </c>
      <c r="J197" s="133">
        <v>477</v>
      </c>
      <c r="K197" s="133">
        <v>33</v>
      </c>
      <c r="L197" s="133"/>
      <c r="M197" s="133" t="s">
        <v>1494</v>
      </c>
      <c r="N197" s="136"/>
      <c r="O197" s="133" t="s">
        <v>2722</v>
      </c>
      <c r="P197" s="133" t="s">
        <v>2277</v>
      </c>
      <c r="Q197" s="166">
        <v>42136</v>
      </c>
      <c r="R197" s="181">
        <v>1.81</v>
      </c>
      <c r="S197" s="1">
        <v>90</v>
      </c>
      <c r="T197" s="1" t="s">
        <v>4561</v>
      </c>
      <c r="U197" s="1">
        <v>78.5</v>
      </c>
      <c r="V197" s="1">
        <v>12048</v>
      </c>
      <c r="W197" s="1">
        <v>90</v>
      </c>
      <c r="X197" s="1" t="s">
        <v>2584</v>
      </c>
      <c r="Y197" s="1">
        <v>78.5</v>
      </c>
      <c r="Z197" s="1" t="s">
        <v>4561</v>
      </c>
      <c r="AA197" s="183">
        <f t="shared" si="41"/>
        <v>24.133730823529412</v>
      </c>
      <c r="AB197" s="183">
        <f t="shared" si="42"/>
        <v>55.716156720000001</v>
      </c>
      <c r="AC197" s="183">
        <f t="shared" si="43"/>
        <v>1.3156235205882354</v>
      </c>
      <c r="AD197" s="183">
        <f t="shared" si="44"/>
        <v>1.3884820008000001</v>
      </c>
      <c r="AE197" s="183">
        <f t="shared" si="45"/>
        <v>839.52</v>
      </c>
    </row>
    <row r="198" spans="1:31" ht="13.5" thickBot="1" x14ac:dyDescent="0.25">
      <c r="A198" s="133" t="s">
        <v>6857</v>
      </c>
      <c r="B198" s="133">
        <v>49</v>
      </c>
      <c r="C198" s="136" t="s">
        <v>6869</v>
      </c>
      <c r="D198" s="136" t="s">
        <v>2726</v>
      </c>
      <c r="E198" s="136"/>
      <c r="F198" s="133">
        <v>133913</v>
      </c>
      <c r="G198" s="136" t="s">
        <v>1991</v>
      </c>
      <c r="H198" s="133"/>
      <c r="I198" s="133">
        <v>1</v>
      </c>
      <c r="J198" s="133">
        <v>301</v>
      </c>
      <c r="K198" s="133">
        <v>36</v>
      </c>
      <c r="L198" s="133"/>
      <c r="M198" s="133" t="s">
        <v>1494</v>
      </c>
      <c r="N198" s="136"/>
      <c r="O198" s="133" t="s">
        <v>2722</v>
      </c>
      <c r="P198" s="133" t="s">
        <v>4816</v>
      </c>
      <c r="Q198" s="166">
        <v>42150</v>
      </c>
      <c r="R198" s="308">
        <v>1.81</v>
      </c>
      <c r="S198" s="1">
        <v>90</v>
      </c>
      <c r="T198" s="1" t="s">
        <v>4561</v>
      </c>
      <c r="U198" s="1">
        <v>78.5</v>
      </c>
      <c r="V198" s="1">
        <v>12048</v>
      </c>
      <c r="W198" s="1">
        <v>90</v>
      </c>
      <c r="X198" s="1" t="s">
        <v>2584</v>
      </c>
      <c r="Y198" s="1">
        <v>78.5</v>
      </c>
      <c r="Z198" s="1" t="s">
        <v>4561</v>
      </c>
      <c r="AA198" s="183">
        <f t="shared" si="41"/>
        <v>16.613500235294119</v>
      </c>
      <c r="AB198" s="183">
        <f t="shared" si="42"/>
        <v>35.158413360000004</v>
      </c>
      <c r="AC198" s="183">
        <f t="shared" si="43"/>
        <v>0.90566650588235287</v>
      </c>
      <c r="AD198" s="183">
        <f t="shared" si="44"/>
        <v>0.87616998373333344</v>
      </c>
      <c r="AE198" s="183">
        <f t="shared" si="45"/>
        <v>529.76</v>
      </c>
    </row>
    <row r="199" spans="1:31" x14ac:dyDescent="0.2">
      <c r="B199" s="133">
        <v>49</v>
      </c>
      <c r="C199" s="136" t="s">
        <v>6869</v>
      </c>
      <c r="D199" s="136" t="s">
        <v>1641</v>
      </c>
      <c r="E199" s="136"/>
      <c r="F199" s="133">
        <v>136900</v>
      </c>
      <c r="G199" s="136" t="s">
        <v>1991</v>
      </c>
      <c r="H199" s="133">
        <v>176</v>
      </c>
      <c r="I199" s="133">
        <v>1</v>
      </c>
      <c r="J199" s="133">
        <v>602</v>
      </c>
      <c r="K199" s="133">
        <v>33</v>
      </c>
      <c r="L199" s="133"/>
      <c r="M199" s="133" t="s">
        <v>1380</v>
      </c>
      <c r="N199" s="136"/>
      <c r="O199" s="133" t="s">
        <v>2722</v>
      </c>
      <c r="P199" s="133" t="s">
        <v>4816</v>
      </c>
      <c r="Q199" s="166">
        <v>42163</v>
      </c>
      <c r="R199" s="181">
        <v>1.81</v>
      </c>
      <c r="S199" s="1">
        <v>90</v>
      </c>
      <c r="T199" s="1" t="s">
        <v>4561</v>
      </c>
      <c r="U199" s="1">
        <v>78.5</v>
      </c>
      <c r="V199" s="1">
        <v>12048</v>
      </c>
      <c r="W199" s="1">
        <v>90</v>
      </c>
      <c r="X199" s="1" t="s">
        <v>2584</v>
      </c>
      <c r="Y199" s="1">
        <v>78.5</v>
      </c>
      <c r="Z199" s="1" t="s">
        <v>4561</v>
      </c>
      <c r="AA199" s="183">
        <f t="shared" si="41"/>
        <v>30.458083764705879</v>
      </c>
      <c r="AB199" s="183">
        <f t="shared" si="42"/>
        <v>70.316826720000009</v>
      </c>
      <c r="AC199" s="183">
        <f t="shared" si="43"/>
        <v>1.6603885941176471</v>
      </c>
      <c r="AD199" s="183">
        <f t="shared" si="44"/>
        <v>1.7523399674666669</v>
      </c>
      <c r="AE199" s="183">
        <f t="shared" si="45"/>
        <v>1059.52</v>
      </c>
    </row>
    <row r="200" spans="1:31" ht="13.5" thickBot="1" x14ac:dyDescent="0.25">
      <c r="B200" s="133">
        <v>49</v>
      </c>
      <c r="C200" s="136" t="s">
        <v>6869</v>
      </c>
      <c r="D200" s="136" t="s">
        <v>3704</v>
      </c>
      <c r="E200" s="136"/>
      <c r="F200" s="133">
        <v>136900</v>
      </c>
      <c r="G200" s="136" t="s">
        <v>1991</v>
      </c>
      <c r="H200" s="133">
        <v>176</v>
      </c>
      <c r="I200" s="133">
        <v>1</v>
      </c>
      <c r="J200" s="133">
        <v>601</v>
      </c>
      <c r="K200" s="133">
        <v>33</v>
      </c>
      <c r="L200" s="133"/>
      <c r="M200" s="133" t="s">
        <v>1380</v>
      </c>
      <c r="N200" s="136"/>
      <c r="O200" s="133" t="s">
        <v>2722</v>
      </c>
      <c r="P200" s="133" t="s">
        <v>2277</v>
      </c>
      <c r="Q200" s="166">
        <v>42179</v>
      </c>
      <c r="R200" s="308">
        <v>1.81</v>
      </c>
      <c r="S200" s="1">
        <v>90</v>
      </c>
      <c r="T200" s="1" t="s">
        <v>4561</v>
      </c>
      <c r="U200" s="1">
        <v>78.5</v>
      </c>
      <c r="V200" s="1">
        <v>12048</v>
      </c>
      <c r="W200" s="1">
        <v>90</v>
      </c>
      <c r="X200" s="1" t="s">
        <v>2584</v>
      </c>
      <c r="Y200" s="1">
        <v>78.5</v>
      </c>
      <c r="Z200" s="1" t="s">
        <v>4561</v>
      </c>
      <c r="AA200" s="183">
        <f t="shared" si="41"/>
        <v>30.407488941176474</v>
      </c>
      <c r="AB200" s="183">
        <f t="shared" si="42"/>
        <v>70.200021360000008</v>
      </c>
      <c r="AC200" s="183">
        <f t="shared" si="43"/>
        <v>1.6576304735294118</v>
      </c>
      <c r="AD200" s="183">
        <f t="shared" si="44"/>
        <v>1.7494291037333336</v>
      </c>
      <c r="AE200" s="183">
        <f t="shared" si="45"/>
        <v>1057.76</v>
      </c>
    </row>
    <row r="201" spans="1:31" x14ac:dyDescent="0.2">
      <c r="A201" s="133"/>
      <c r="B201" s="133">
        <v>49</v>
      </c>
      <c r="C201" s="136" t="s">
        <v>6869</v>
      </c>
      <c r="D201" s="136" t="s">
        <v>1645</v>
      </c>
      <c r="E201" s="136"/>
      <c r="F201" s="133">
        <v>136900</v>
      </c>
      <c r="G201" s="136" t="s">
        <v>1991</v>
      </c>
      <c r="H201" s="133">
        <v>176</v>
      </c>
      <c r="I201" s="133">
        <v>1</v>
      </c>
      <c r="J201" s="133">
        <v>147</v>
      </c>
      <c r="K201" s="133">
        <v>33</v>
      </c>
      <c r="L201" s="133"/>
      <c r="M201" s="133" t="s">
        <v>1380</v>
      </c>
      <c r="N201" s="136"/>
      <c r="O201" s="133" t="s">
        <v>2722</v>
      </c>
      <c r="P201" s="133" t="s">
        <v>4816</v>
      </c>
      <c r="Q201" s="166">
        <v>42192</v>
      </c>
      <c r="R201" s="181">
        <v>1.81</v>
      </c>
      <c r="S201" s="1">
        <v>90</v>
      </c>
      <c r="T201" s="1" t="s">
        <v>4561</v>
      </c>
      <c r="U201" s="1">
        <v>78.5</v>
      </c>
      <c r="V201" s="1">
        <v>12048</v>
      </c>
      <c r="W201" s="1">
        <v>90</v>
      </c>
      <c r="X201" s="1" t="s">
        <v>2584</v>
      </c>
      <c r="Y201" s="1">
        <v>78.5</v>
      </c>
      <c r="Z201" s="1" t="s">
        <v>4561</v>
      </c>
      <c r="AA201" s="183">
        <f t="shared" si="41"/>
        <v>7.4374390588235304</v>
      </c>
      <c r="AB201" s="183">
        <f t="shared" si="42"/>
        <v>17.17038792</v>
      </c>
      <c r="AC201" s="183">
        <f t="shared" si="43"/>
        <v>0.40544372647058829</v>
      </c>
      <c r="AD201" s="183">
        <f t="shared" si="44"/>
        <v>0.42789696880000005</v>
      </c>
      <c r="AE201" s="183">
        <f t="shared" si="45"/>
        <v>258.72000000000003</v>
      </c>
    </row>
    <row r="202" spans="1:31" x14ac:dyDescent="0.2">
      <c r="A202" s="7238" t="s">
        <v>1386</v>
      </c>
      <c r="B202" s="7238"/>
      <c r="C202" s="7238"/>
      <c r="D202" s="7238"/>
      <c r="E202" s="7238"/>
      <c r="F202" s="7238"/>
      <c r="G202" s="7238"/>
      <c r="H202" s="7238"/>
      <c r="I202" s="7238"/>
      <c r="J202" s="7238"/>
      <c r="K202" s="7238"/>
      <c r="L202" s="7238"/>
      <c r="M202" s="7238"/>
      <c r="N202" s="7238"/>
      <c r="O202" s="7238"/>
      <c r="P202" s="7238"/>
      <c r="Q202" s="7239"/>
      <c r="R202" s="181"/>
      <c r="AA202" s="183"/>
      <c r="AB202" s="183"/>
      <c r="AE202" s="183"/>
    </row>
    <row r="203" spans="1:31" ht="13.5" thickBot="1" x14ac:dyDescent="0.25">
      <c r="A203" s="133" t="s">
        <v>7132</v>
      </c>
      <c r="B203" s="133">
        <v>49</v>
      </c>
      <c r="C203" s="136" t="s">
        <v>7133</v>
      </c>
      <c r="D203" s="136" t="s">
        <v>1651</v>
      </c>
      <c r="E203" s="136" t="s">
        <v>2841</v>
      </c>
      <c r="F203" s="133" t="s">
        <v>2940</v>
      </c>
      <c r="G203" s="136" t="s">
        <v>3593</v>
      </c>
      <c r="H203" s="133">
        <v>176</v>
      </c>
      <c r="I203" s="133">
        <v>1</v>
      </c>
      <c r="J203" s="133">
        <v>176</v>
      </c>
      <c r="K203" s="133">
        <v>37</v>
      </c>
      <c r="L203" s="133">
        <v>2200</v>
      </c>
      <c r="M203" s="133" t="s">
        <v>2842</v>
      </c>
      <c r="N203" s="136"/>
      <c r="O203" s="133" t="s">
        <v>7126</v>
      </c>
      <c r="P203" s="133" t="s">
        <v>2277</v>
      </c>
      <c r="Q203" s="166">
        <v>42198</v>
      </c>
      <c r="R203" s="308">
        <v>1.81</v>
      </c>
      <c r="S203" s="1">
        <v>82</v>
      </c>
      <c r="T203" s="1" t="s">
        <v>4561</v>
      </c>
      <c r="U203" s="1">
        <v>78.5</v>
      </c>
      <c r="V203" s="1">
        <v>12048</v>
      </c>
      <c r="W203" s="1">
        <v>82</v>
      </c>
      <c r="X203" s="1" t="s">
        <v>1774</v>
      </c>
      <c r="Y203" s="1">
        <v>78.5</v>
      </c>
      <c r="Z203" s="1" t="s">
        <v>4561</v>
      </c>
      <c r="AA203" s="183">
        <f t="shared" ref="AA203:AA209" si="46">(K203*100*J203*I203)/17*16*R203/10000*S203/1000</f>
        <v>9.0965744941176467</v>
      </c>
      <c r="AB203" s="183">
        <f t="shared" ref="AB203:AB209" si="47">V203/36*35*J203*I203*1.108/10000*W203/1000</f>
        <v>18.730388394666669</v>
      </c>
      <c r="AC203" s="183">
        <f t="shared" ref="AC203:AC209" si="48">(K203*100*J203*I203)/17*R203/10000*U203/1000</f>
        <v>0.54426912941176464</v>
      </c>
      <c r="AD203" s="183">
        <f t="shared" ref="AD203:AD209" si="49">V203/36*J203*I203*1.108/10000*Y203/1000</f>
        <v>0.51231201706666674</v>
      </c>
      <c r="AE203" s="183">
        <f t="shared" ref="AE203:AE209" si="50">J203*I203*(G203/100)</f>
        <v>281.60000000000002</v>
      </c>
    </row>
    <row r="204" spans="1:31" x14ac:dyDescent="0.2">
      <c r="A204" s="133" t="s">
        <v>7132</v>
      </c>
      <c r="B204" s="133">
        <v>49</v>
      </c>
      <c r="C204" s="136" t="s">
        <v>7133</v>
      </c>
      <c r="D204" s="136" t="s">
        <v>1634</v>
      </c>
      <c r="E204" s="136" t="s">
        <v>2841</v>
      </c>
      <c r="F204" s="133" t="s">
        <v>2940</v>
      </c>
      <c r="G204" s="136" t="s">
        <v>3593</v>
      </c>
      <c r="H204" s="133">
        <v>176</v>
      </c>
      <c r="I204" s="133">
        <v>1</v>
      </c>
      <c r="J204" s="133">
        <v>666</v>
      </c>
      <c r="K204" s="133">
        <v>37</v>
      </c>
      <c r="L204" s="133">
        <v>2200</v>
      </c>
      <c r="M204" s="133" t="s">
        <v>2842</v>
      </c>
      <c r="N204" s="136"/>
      <c r="O204" s="133" t="s">
        <v>7126</v>
      </c>
      <c r="P204" s="133" t="s">
        <v>2277</v>
      </c>
      <c r="Q204" s="166">
        <v>42219</v>
      </c>
      <c r="R204" s="181">
        <v>1.81</v>
      </c>
      <c r="S204" s="1">
        <v>82</v>
      </c>
      <c r="T204" s="1" t="s">
        <v>4561</v>
      </c>
      <c r="U204" s="1">
        <v>78.5</v>
      </c>
      <c r="V204" s="1">
        <v>12048</v>
      </c>
      <c r="W204" s="1">
        <v>82</v>
      </c>
      <c r="X204" s="1" t="s">
        <v>1774</v>
      </c>
      <c r="Y204" s="1">
        <v>78.5</v>
      </c>
      <c r="Z204" s="1" t="s">
        <v>4561</v>
      </c>
      <c r="AA204" s="183">
        <f t="shared" si="46"/>
        <v>34.422264847058834</v>
      </c>
      <c r="AB204" s="183">
        <f t="shared" si="47"/>
        <v>70.877492447999998</v>
      </c>
      <c r="AC204" s="183">
        <f t="shared" si="48"/>
        <v>2.0595638647058827</v>
      </c>
      <c r="AD204" s="183">
        <f t="shared" si="49"/>
        <v>1.9386352463999998</v>
      </c>
      <c r="AE204" s="183">
        <f t="shared" si="50"/>
        <v>1065.6000000000001</v>
      </c>
    </row>
    <row r="205" spans="1:31" ht="13.5" thickBot="1" x14ac:dyDescent="0.25">
      <c r="A205" s="133" t="s">
        <v>7132</v>
      </c>
      <c r="B205" s="133">
        <v>49</v>
      </c>
      <c r="C205" s="136" t="s">
        <v>7133</v>
      </c>
      <c r="D205" s="136" t="s">
        <v>2726</v>
      </c>
      <c r="E205" s="136" t="s">
        <v>2841</v>
      </c>
      <c r="F205" s="133" t="s">
        <v>2940</v>
      </c>
      <c r="G205" s="136" t="s">
        <v>3593</v>
      </c>
      <c r="H205" s="133">
        <v>176</v>
      </c>
      <c r="I205" s="133">
        <v>1</v>
      </c>
      <c r="J205" s="133">
        <v>500</v>
      </c>
      <c r="K205" s="133">
        <v>37</v>
      </c>
      <c r="L205" s="133">
        <v>2200</v>
      </c>
      <c r="M205" s="133" t="s">
        <v>2842</v>
      </c>
      <c r="N205" s="136"/>
      <c r="O205" s="133" t="s">
        <v>7126</v>
      </c>
      <c r="P205" s="133" t="s">
        <v>2277</v>
      </c>
      <c r="Q205" s="166">
        <v>42235</v>
      </c>
      <c r="R205" s="308">
        <v>1.81</v>
      </c>
      <c r="S205" s="1">
        <v>82</v>
      </c>
      <c r="T205" s="1" t="s">
        <v>4561</v>
      </c>
      <c r="U205" s="1">
        <v>78.5</v>
      </c>
      <c r="V205" s="1">
        <v>12048</v>
      </c>
      <c r="W205" s="1">
        <v>82</v>
      </c>
      <c r="X205" s="1" t="s">
        <v>1774</v>
      </c>
      <c r="Y205" s="1">
        <v>78.5</v>
      </c>
      <c r="Z205" s="1" t="s">
        <v>4561</v>
      </c>
      <c r="AA205" s="183">
        <f t="shared" si="46"/>
        <v>25.842541176470586</v>
      </c>
      <c r="AB205" s="183">
        <f t="shared" si="47"/>
        <v>53.211330666666676</v>
      </c>
      <c r="AC205" s="183">
        <f t="shared" si="48"/>
        <v>1.5462191176470588</v>
      </c>
      <c r="AD205" s="183">
        <f t="shared" si="49"/>
        <v>1.4554318666666668</v>
      </c>
      <c r="AE205" s="183">
        <f t="shared" si="50"/>
        <v>800</v>
      </c>
    </row>
    <row r="206" spans="1:31" x14ac:dyDescent="0.2">
      <c r="A206" s="133" t="s">
        <v>7132</v>
      </c>
      <c r="B206" s="133">
        <v>49</v>
      </c>
      <c r="C206" s="136" t="s">
        <v>7133</v>
      </c>
      <c r="D206" s="136" t="s">
        <v>1641</v>
      </c>
      <c r="E206" s="136" t="s">
        <v>2841</v>
      </c>
      <c r="F206" s="133" t="s">
        <v>2940</v>
      </c>
      <c r="G206" s="136" t="s">
        <v>3593</v>
      </c>
      <c r="H206" s="133">
        <v>176</v>
      </c>
      <c r="I206" s="133">
        <v>1</v>
      </c>
      <c r="J206" s="133">
        <v>666</v>
      </c>
      <c r="K206" s="133">
        <v>37</v>
      </c>
      <c r="L206" s="133">
        <v>2200</v>
      </c>
      <c r="M206" s="133" t="s">
        <v>2842</v>
      </c>
      <c r="N206" s="136"/>
      <c r="O206" s="133" t="s">
        <v>7126</v>
      </c>
      <c r="P206" s="133" t="s">
        <v>663</v>
      </c>
      <c r="Q206" s="166">
        <v>42256</v>
      </c>
      <c r="R206" s="181">
        <v>1.81</v>
      </c>
      <c r="S206" s="1">
        <v>82</v>
      </c>
      <c r="T206" s="1" t="s">
        <v>4561</v>
      </c>
      <c r="U206" s="1">
        <v>78.5</v>
      </c>
      <c r="V206" s="1">
        <v>12048</v>
      </c>
      <c r="W206" s="1">
        <v>82</v>
      </c>
      <c r="X206" s="1" t="s">
        <v>1774</v>
      </c>
      <c r="Y206" s="1">
        <v>78.5</v>
      </c>
      <c r="Z206" s="1" t="s">
        <v>4561</v>
      </c>
      <c r="AA206" s="183">
        <f t="shared" si="46"/>
        <v>34.422264847058834</v>
      </c>
      <c r="AB206" s="183">
        <f t="shared" si="47"/>
        <v>70.877492447999998</v>
      </c>
      <c r="AC206" s="183">
        <f t="shared" si="48"/>
        <v>2.0595638647058827</v>
      </c>
      <c r="AD206" s="183">
        <f t="shared" si="49"/>
        <v>1.9386352463999998</v>
      </c>
      <c r="AE206" s="183">
        <f t="shared" si="50"/>
        <v>1065.6000000000001</v>
      </c>
    </row>
    <row r="207" spans="1:31" ht="13.5" thickBot="1" x14ac:dyDescent="0.25">
      <c r="A207" s="133" t="s">
        <v>7132</v>
      </c>
      <c r="B207" s="133" t="s">
        <v>7294</v>
      </c>
      <c r="C207" s="136" t="s">
        <v>7133</v>
      </c>
      <c r="D207" s="136" t="s">
        <v>3704</v>
      </c>
      <c r="E207" s="136" t="s">
        <v>2841</v>
      </c>
      <c r="F207" s="133" t="s">
        <v>2940</v>
      </c>
      <c r="G207" s="136" t="s">
        <v>3593</v>
      </c>
      <c r="H207" s="133">
        <v>176</v>
      </c>
      <c r="I207" s="133">
        <v>1</v>
      </c>
      <c r="J207" s="133">
        <v>666</v>
      </c>
      <c r="K207" s="133">
        <v>37</v>
      </c>
      <c r="L207" s="133">
        <v>2200</v>
      </c>
      <c r="M207" s="133" t="s">
        <v>2842</v>
      </c>
      <c r="N207" s="136"/>
      <c r="O207" s="133" t="s">
        <v>7126</v>
      </c>
      <c r="P207" s="133" t="s">
        <v>4816</v>
      </c>
      <c r="Q207" s="166">
        <v>42277</v>
      </c>
      <c r="R207" s="308">
        <v>1.81</v>
      </c>
      <c r="S207" s="1">
        <v>82</v>
      </c>
      <c r="T207" s="1" t="s">
        <v>4561</v>
      </c>
      <c r="U207" s="1">
        <v>78.5</v>
      </c>
      <c r="V207" s="1">
        <v>12048</v>
      </c>
      <c r="W207" s="1">
        <v>82</v>
      </c>
      <c r="X207" s="1" t="s">
        <v>1774</v>
      </c>
      <c r="Y207" s="1">
        <v>78.5</v>
      </c>
      <c r="Z207" s="1" t="s">
        <v>4561</v>
      </c>
      <c r="AA207" s="183">
        <f t="shared" si="46"/>
        <v>34.422264847058834</v>
      </c>
      <c r="AB207" s="183">
        <f t="shared" si="47"/>
        <v>70.877492447999998</v>
      </c>
      <c r="AC207" s="183">
        <f t="shared" si="48"/>
        <v>2.0595638647058827</v>
      </c>
      <c r="AD207" s="183">
        <f t="shared" si="49"/>
        <v>1.9386352463999998</v>
      </c>
      <c r="AE207" s="183">
        <f t="shared" si="50"/>
        <v>1065.6000000000001</v>
      </c>
    </row>
    <row r="208" spans="1:31" x14ac:dyDescent="0.2">
      <c r="A208" s="133" t="s">
        <v>7132</v>
      </c>
      <c r="B208" s="133" t="s">
        <v>7294</v>
      </c>
      <c r="C208" s="136" t="s">
        <v>7133</v>
      </c>
      <c r="D208" s="136" t="s">
        <v>1645</v>
      </c>
      <c r="E208" s="136" t="s">
        <v>2841</v>
      </c>
      <c r="F208" s="133" t="s">
        <v>2940</v>
      </c>
      <c r="G208" s="136" t="s">
        <v>3593</v>
      </c>
      <c r="H208" s="133">
        <v>176</v>
      </c>
      <c r="I208" s="133">
        <v>1</v>
      </c>
      <c r="J208" s="133">
        <v>333</v>
      </c>
      <c r="K208" s="133">
        <v>37</v>
      </c>
      <c r="L208" s="133">
        <v>2200</v>
      </c>
      <c r="M208" s="133" t="s">
        <v>2842</v>
      </c>
      <c r="N208" s="136"/>
      <c r="O208" s="133" t="s">
        <v>7126</v>
      </c>
      <c r="P208" s="133" t="s">
        <v>2277</v>
      </c>
      <c r="Q208" s="166">
        <v>42285</v>
      </c>
      <c r="R208" s="181">
        <v>1.81</v>
      </c>
      <c r="S208" s="1">
        <v>82</v>
      </c>
      <c r="T208" s="1" t="s">
        <v>4561</v>
      </c>
      <c r="U208" s="1">
        <v>78.5</v>
      </c>
      <c r="V208" s="1">
        <v>12048</v>
      </c>
      <c r="W208" s="1">
        <v>82</v>
      </c>
      <c r="X208" s="1" t="s">
        <v>1774</v>
      </c>
      <c r="Y208" s="1">
        <v>78.5</v>
      </c>
      <c r="Z208" s="1" t="s">
        <v>4561</v>
      </c>
      <c r="AA208" s="183">
        <f t="shared" si="46"/>
        <v>17.211132423529417</v>
      </c>
      <c r="AB208" s="183">
        <f t="shared" si="47"/>
        <v>35.438746223999999</v>
      </c>
      <c r="AC208" s="183">
        <f t="shared" si="48"/>
        <v>1.0297819323529414</v>
      </c>
      <c r="AD208" s="183">
        <f t="shared" si="49"/>
        <v>0.96931762319999992</v>
      </c>
      <c r="AE208" s="183">
        <f t="shared" si="50"/>
        <v>532.80000000000007</v>
      </c>
    </row>
    <row r="209" spans="1:32" ht="13.5" thickBot="1" x14ac:dyDescent="0.25">
      <c r="A209" s="133" t="s">
        <v>7132</v>
      </c>
      <c r="B209" s="133" t="s">
        <v>7294</v>
      </c>
      <c r="C209" s="136" t="s">
        <v>7133</v>
      </c>
      <c r="D209" s="136" t="s">
        <v>2447</v>
      </c>
      <c r="E209" s="136" t="s">
        <v>2841</v>
      </c>
      <c r="F209" s="133" t="s">
        <v>2940</v>
      </c>
      <c r="G209" s="136" t="s">
        <v>3593</v>
      </c>
      <c r="H209" s="133">
        <v>176</v>
      </c>
      <c r="I209" s="133">
        <v>1</v>
      </c>
      <c r="J209" s="133">
        <v>195</v>
      </c>
      <c r="K209" s="133">
        <v>37</v>
      </c>
      <c r="L209" s="133">
        <v>2200</v>
      </c>
      <c r="M209" s="133" t="s">
        <v>2842</v>
      </c>
      <c r="N209" s="136"/>
      <c r="O209" s="133" t="s">
        <v>7126</v>
      </c>
      <c r="P209" s="133" t="s">
        <v>4816</v>
      </c>
      <c r="Q209" s="166">
        <v>42292</v>
      </c>
      <c r="R209" s="308">
        <v>1.81</v>
      </c>
      <c r="S209" s="1">
        <v>82</v>
      </c>
      <c r="T209" s="1" t="s">
        <v>4561</v>
      </c>
      <c r="U209" s="1">
        <v>78.5</v>
      </c>
      <c r="V209" s="1">
        <v>12048</v>
      </c>
      <c r="W209" s="1">
        <v>82</v>
      </c>
      <c r="X209" s="1" t="s">
        <v>1774</v>
      </c>
      <c r="Y209" s="1">
        <v>78.5</v>
      </c>
      <c r="Z209" s="1" t="s">
        <v>4561</v>
      </c>
      <c r="AA209" s="183">
        <f t="shared" si="46"/>
        <v>10.078591058823529</v>
      </c>
      <c r="AB209" s="183">
        <f t="shared" si="47"/>
        <v>20.752418960000004</v>
      </c>
      <c r="AC209" s="183">
        <f t="shared" si="48"/>
        <v>0.60302545588235301</v>
      </c>
      <c r="AD209" s="183">
        <f t="shared" si="49"/>
        <v>0.56761842800000006</v>
      </c>
      <c r="AE209" s="183">
        <f t="shared" si="50"/>
        <v>312</v>
      </c>
    </row>
    <row r="210" spans="1:32" x14ac:dyDescent="0.2">
      <c r="A210" s="7256" t="s">
        <v>1386</v>
      </c>
      <c r="B210" s="7256"/>
      <c r="C210" s="7256"/>
      <c r="D210" s="7256"/>
      <c r="E210" s="7256"/>
      <c r="F210" s="7256"/>
      <c r="G210" s="7256"/>
      <c r="H210" s="7256"/>
      <c r="I210" s="7256"/>
      <c r="J210" s="7256"/>
      <c r="K210" s="7256"/>
      <c r="L210" s="7256"/>
      <c r="M210" s="7256"/>
      <c r="N210" s="7256"/>
      <c r="O210" s="7256"/>
      <c r="P210" s="7256"/>
      <c r="Q210" s="7257"/>
      <c r="W210" s="1472"/>
      <c r="X210" s="1472"/>
      <c r="AA210" s="183"/>
      <c r="AB210" s="183"/>
      <c r="AE210" s="183"/>
    </row>
    <row r="211" spans="1:32" x14ac:dyDescent="0.2">
      <c r="B211" s="133" t="s">
        <v>7294</v>
      </c>
      <c r="C211" s="136" t="s">
        <v>7427</v>
      </c>
      <c r="D211" s="136" t="s">
        <v>1651</v>
      </c>
      <c r="E211" s="136"/>
      <c r="F211" s="133">
        <v>136900</v>
      </c>
      <c r="G211" s="136" t="s">
        <v>3593</v>
      </c>
      <c r="H211" s="133">
        <v>176</v>
      </c>
      <c r="I211" s="133">
        <v>1</v>
      </c>
      <c r="J211" s="133">
        <v>602</v>
      </c>
      <c r="K211" s="133">
        <v>33</v>
      </c>
      <c r="L211" s="133"/>
      <c r="M211" s="133" t="s">
        <v>1380</v>
      </c>
      <c r="N211" s="136"/>
      <c r="O211" s="133" t="s">
        <v>2573</v>
      </c>
      <c r="P211" s="133" t="s">
        <v>2277</v>
      </c>
      <c r="Q211" s="166">
        <v>42313</v>
      </c>
      <c r="R211" s="181">
        <v>1.81</v>
      </c>
      <c r="S211" s="1">
        <v>82</v>
      </c>
      <c r="T211" s="1" t="s">
        <v>4561</v>
      </c>
      <c r="U211" s="1">
        <v>78.5</v>
      </c>
      <c r="V211" s="1">
        <v>12048</v>
      </c>
      <c r="W211" s="1472">
        <v>82</v>
      </c>
      <c r="X211" s="1472" t="s">
        <v>1774</v>
      </c>
      <c r="Y211" s="1">
        <v>78.5</v>
      </c>
      <c r="Z211" s="1" t="s">
        <v>4561</v>
      </c>
      <c r="AA211" s="183">
        <f t="shared" ref="AA211:AA219" si="51">(K211*100*J211*I211)/17*16*R211/10000*S211/1000</f>
        <v>27.750698541176469</v>
      </c>
      <c r="AB211" s="183">
        <f t="shared" ref="AB211:AB219" si="52">V211/36*35*J211*I211*1.108/10000*W211/1000</f>
        <v>64.066442122666686</v>
      </c>
      <c r="AC211" s="183">
        <f t="shared" ref="AC211:AC219" si="53">(K211*100*J211*I211)/17*R211/10000*U211/1000</f>
        <v>1.6603885941176471</v>
      </c>
      <c r="AD211" s="183">
        <f t="shared" ref="AD211:AD219" si="54">V211/36*J211*I211*1.108/10000*Y211/1000</f>
        <v>1.7523399674666669</v>
      </c>
      <c r="AE211" s="183">
        <f t="shared" ref="AE211:AE219" si="55">J211*I211*(G211/100)</f>
        <v>963.2</v>
      </c>
    </row>
    <row r="212" spans="1:32" ht="13.5" thickBot="1" x14ac:dyDescent="0.25">
      <c r="B212" s="133" t="s">
        <v>7294</v>
      </c>
      <c r="C212" s="136" t="s">
        <v>7427</v>
      </c>
      <c r="D212" s="136" t="s">
        <v>1634</v>
      </c>
      <c r="E212" s="136"/>
      <c r="F212" s="133">
        <v>136900</v>
      </c>
      <c r="G212" s="136" t="s">
        <v>3593</v>
      </c>
      <c r="H212" s="133">
        <v>176</v>
      </c>
      <c r="I212" s="133">
        <v>1</v>
      </c>
      <c r="J212" s="133">
        <v>602</v>
      </c>
      <c r="K212" s="133">
        <v>33</v>
      </c>
      <c r="L212" s="133"/>
      <c r="M212" s="133" t="s">
        <v>1380</v>
      </c>
      <c r="N212" s="136"/>
      <c r="O212" s="133" t="s">
        <v>2573</v>
      </c>
      <c r="P212" s="133" t="s">
        <v>4816</v>
      </c>
      <c r="Q212" s="166">
        <v>42333</v>
      </c>
      <c r="R212" s="308">
        <v>1.81</v>
      </c>
      <c r="S212" s="1">
        <v>82</v>
      </c>
      <c r="T212" s="1" t="s">
        <v>4561</v>
      </c>
      <c r="U212" s="1">
        <v>78.5</v>
      </c>
      <c r="V212" s="1">
        <v>12048</v>
      </c>
      <c r="W212" s="1472">
        <v>82</v>
      </c>
      <c r="X212" s="1472" t="s">
        <v>1774</v>
      </c>
      <c r="Y212" s="1">
        <v>78.5</v>
      </c>
      <c r="Z212" s="1" t="s">
        <v>4561</v>
      </c>
      <c r="AA212" s="183">
        <f t="shared" si="51"/>
        <v>27.750698541176469</v>
      </c>
      <c r="AB212" s="183">
        <f t="shared" si="52"/>
        <v>64.066442122666686</v>
      </c>
      <c r="AC212" s="183">
        <f t="shared" si="53"/>
        <v>1.6603885941176471</v>
      </c>
      <c r="AD212" s="183">
        <f t="shared" si="54"/>
        <v>1.7523399674666669</v>
      </c>
      <c r="AE212" s="183">
        <f t="shared" si="55"/>
        <v>963.2</v>
      </c>
    </row>
    <row r="213" spans="1:32" ht="13.5" thickBot="1" x14ac:dyDescent="0.25">
      <c r="B213" s="133" t="s">
        <v>7294</v>
      </c>
      <c r="C213" s="136" t="s">
        <v>7427</v>
      </c>
      <c r="D213" s="136" t="s">
        <v>2726</v>
      </c>
      <c r="E213" s="136"/>
      <c r="F213" s="133">
        <v>136900</v>
      </c>
      <c r="G213" s="136" t="s">
        <v>3593</v>
      </c>
      <c r="H213" s="133">
        <v>176</v>
      </c>
      <c r="I213" s="133">
        <v>1</v>
      </c>
      <c r="J213" s="133">
        <v>301</v>
      </c>
      <c r="K213" s="133">
        <v>33</v>
      </c>
      <c r="L213" s="133"/>
      <c r="M213" s="133" t="s">
        <v>1380</v>
      </c>
      <c r="N213" s="136"/>
      <c r="O213" s="133" t="s">
        <v>2573</v>
      </c>
      <c r="P213" s="133" t="s">
        <v>4816</v>
      </c>
      <c r="Q213" s="166">
        <v>42341</v>
      </c>
      <c r="R213" s="308">
        <v>1.81</v>
      </c>
      <c r="S213" s="1">
        <v>82</v>
      </c>
      <c r="T213" s="1" t="s">
        <v>4561</v>
      </c>
      <c r="U213" s="1">
        <v>78.5</v>
      </c>
      <c r="V213" s="1">
        <v>12048</v>
      </c>
      <c r="W213" s="1472">
        <v>82</v>
      </c>
      <c r="X213" s="1472" t="s">
        <v>1774</v>
      </c>
      <c r="Y213" s="1">
        <v>78.5</v>
      </c>
      <c r="Z213" s="1" t="s">
        <v>4561</v>
      </c>
      <c r="AA213" s="183">
        <f t="shared" si="51"/>
        <v>13.875349270588234</v>
      </c>
      <c r="AB213" s="183">
        <f t="shared" si="52"/>
        <v>32.033221061333343</v>
      </c>
      <c r="AC213" s="183">
        <f t="shared" si="53"/>
        <v>0.83019429705882353</v>
      </c>
      <c r="AD213" s="183">
        <f t="shared" si="54"/>
        <v>0.87616998373333344</v>
      </c>
      <c r="AE213" s="183">
        <f t="shared" si="55"/>
        <v>481.6</v>
      </c>
    </row>
    <row r="214" spans="1:32" x14ac:dyDescent="0.2">
      <c r="A214" s="133" t="s">
        <v>7585</v>
      </c>
      <c r="B214" s="133" t="s">
        <v>7294</v>
      </c>
      <c r="C214" s="136" t="s">
        <v>7427</v>
      </c>
      <c r="D214" s="136" t="s">
        <v>1641</v>
      </c>
      <c r="E214" s="136" t="s">
        <v>4611</v>
      </c>
      <c r="F214" s="133">
        <v>133913</v>
      </c>
      <c r="G214" s="136" t="s">
        <v>3593</v>
      </c>
      <c r="H214" s="133">
        <v>172</v>
      </c>
      <c r="I214" s="133">
        <v>1</v>
      </c>
      <c r="J214" s="133">
        <v>602</v>
      </c>
      <c r="K214" s="133">
        <v>36</v>
      </c>
      <c r="L214" s="133"/>
      <c r="M214" s="133" t="s">
        <v>1494</v>
      </c>
      <c r="N214" s="136"/>
      <c r="O214" s="133" t="s">
        <v>2573</v>
      </c>
      <c r="P214" s="133" t="s">
        <v>2277</v>
      </c>
      <c r="Q214" s="166">
        <v>42375</v>
      </c>
      <c r="R214" s="181">
        <v>1.81</v>
      </c>
      <c r="S214" s="1">
        <v>82</v>
      </c>
      <c r="T214" s="1" t="s">
        <v>4561</v>
      </c>
      <c r="U214" s="1">
        <v>78.5</v>
      </c>
      <c r="V214" s="1">
        <v>12048</v>
      </c>
      <c r="W214" s="1472">
        <v>82</v>
      </c>
      <c r="X214" s="1472" t="s">
        <v>1774</v>
      </c>
      <c r="Y214" s="1">
        <v>78.5</v>
      </c>
      <c r="Z214" s="1" t="s">
        <v>4561</v>
      </c>
      <c r="AA214" s="183">
        <f t="shared" si="51"/>
        <v>30.273489317647059</v>
      </c>
      <c r="AB214" s="183">
        <f t="shared" si="52"/>
        <v>64.066442122666686</v>
      </c>
      <c r="AC214" s="183">
        <f t="shared" si="53"/>
        <v>1.8113330117647057</v>
      </c>
      <c r="AD214" s="183">
        <f t="shared" si="54"/>
        <v>1.7523399674666669</v>
      </c>
      <c r="AE214" s="183">
        <f t="shared" si="55"/>
        <v>963.2</v>
      </c>
    </row>
    <row r="215" spans="1:32" ht="13.5" thickBot="1" x14ac:dyDescent="0.25">
      <c r="A215" s="133" t="s">
        <v>7585</v>
      </c>
      <c r="B215" s="133" t="s">
        <v>7294</v>
      </c>
      <c r="C215" s="136" t="s">
        <v>7427</v>
      </c>
      <c r="D215" s="136" t="s">
        <v>3704</v>
      </c>
      <c r="E215" s="136" t="s">
        <v>4611</v>
      </c>
      <c r="F215" s="133">
        <v>133913</v>
      </c>
      <c r="G215" s="136" t="s">
        <v>3593</v>
      </c>
      <c r="H215" s="133">
        <v>172</v>
      </c>
      <c r="I215" s="133">
        <v>1</v>
      </c>
      <c r="J215" s="133">
        <v>602</v>
      </c>
      <c r="K215" s="133">
        <v>36</v>
      </c>
      <c r="L215" s="133"/>
      <c r="M215" s="133" t="s">
        <v>1494</v>
      </c>
      <c r="N215" s="136"/>
      <c r="O215" s="133" t="s">
        <v>2573</v>
      </c>
      <c r="P215" s="133" t="s">
        <v>4816</v>
      </c>
      <c r="Q215" s="166">
        <v>42394</v>
      </c>
      <c r="R215" s="308">
        <v>1.81</v>
      </c>
      <c r="S215" s="1">
        <v>82</v>
      </c>
      <c r="T215" s="1" t="s">
        <v>4561</v>
      </c>
      <c r="U215" s="1">
        <v>78.5</v>
      </c>
      <c r="V215" s="1">
        <v>12048</v>
      </c>
      <c r="W215" s="1472">
        <v>82</v>
      </c>
      <c r="X215" s="1472" t="s">
        <v>1774</v>
      </c>
      <c r="Y215" s="1">
        <v>78.5</v>
      </c>
      <c r="Z215" s="1" t="s">
        <v>4561</v>
      </c>
      <c r="AA215" s="183">
        <f t="shared" si="51"/>
        <v>30.273489317647059</v>
      </c>
      <c r="AB215" s="183">
        <f t="shared" si="52"/>
        <v>64.066442122666686</v>
      </c>
      <c r="AC215" s="183">
        <f t="shared" si="53"/>
        <v>1.8113330117647057</v>
      </c>
      <c r="AD215" s="183">
        <f t="shared" si="54"/>
        <v>1.7523399674666669</v>
      </c>
      <c r="AE215" s="183">
        <f t="shared" si="55"/>
        <v>963.2</v>
      </c>
    </row>
    <row r="216" spans="1:32" x14ac:dyDescent="0.2">
      <c r="A216" s="133" t="s">
        <v>7585</v>
      </c>
      <c r="B216" s="133" t="s">
        <v>7294</v>
      </c>
      <c r="C216" s="136" t="s">
        <v>7427</v>
      </c>
      <c r="D216" s="136" t="s">
        <v>1645</v>
      </c>
      <c r="E216" s="133" t="s">
        <v>4611</v>
      </c>
      <c r="F216" s="133">
        <v>133913</v>
      </c>
      <c r="G216" s="133">
        <v>160</v>
      </c>
      <c r="H216" s="133">
        <v>172</v>
      </c>
      <c r="I216" s="133">
        <v>1</v>
      </c>
      <c r="J216" s="133">
        <v>602</v>
      </c>
      <c r="K216" s="133">
        <v>36</v>
      </c>
      <c r="L216" s="133"/>
      <c r="M216" s="133" t="s">
        <v>1494</v>
      </c>
      <c r="N216" s="133"/>
      <c r="O216" s="133" t="s">
        <v>2573</v>
      </c>
      <c r="P216" s="133" t="s">
        <v>663</v>
      </c>
      <c r="Q216" s="166">
        <v>42412</v>
      </c>
      <c r="R216" s="181">
        <v>1.81</v>
      </c>
      <c r="S216" s="1">
        <v>82</v>
      </c>
      <c r="T216" s="1" t="s">
        <v>4561</v>
      </c>
      <c r="U216" s="1">
        <v>78.5</v>
      </c>
      <c r="V216" s="1">
        <v>12048</v>
      </c>
      <c r="W216" s="1472">
        <v>82</v>
      </c>
      <c r="X216" s="1472" t="s">
        <v>1774</v>
      </c>
      <c r="Y216" s="1">
        <v>78.5</v>
      </c>
      <c r="Z216" s="1" t="s">
        <v>4561</v>
      </c>
      <c r="AA216" s="183">
        <f t="shared" si="51"/>
        <v>30.273489317647059</v>
      </c>
      <c r="AB216" s="183">
        <f t="shared" si="52"/>
        <v>64.066442122666686</v>
      </c>
      <c r="AC216" s="183">
        <f t="shared" si="53"/>
        <v>1.8113330117647057</v>
      </c>
      <c r="AD216" s="183">
        <f t="shared" si="54"/>
        <v>1.7523399674666669</v>
      </c>
      <c r="AE216" s="183">
        <f t="shared" si="55"/>
        <v>963.2</v>
      </c>
    </row>
    <row r="217" spans="1:32" ht="13.5" thickBot="1" x14ac:dyDescent="0.25">
      <c r="A217" s="133" t="s">
        <v>7585</v>
      </c>
      <c r="B217" s="133" t="s">
        <v>7294</v>
      </c>
      <c r="C217" s="136" t="s">
        <v>7427</v>
      </c>
      <c r="D217" s="136" t="s">
        <v>2447</v>
      </c>
      <c r="E217" s="133" t="s">
        <v>4611</v>
      </c>
      <c r="F217" s="133">
        <v>133913</v>
      </c>
      <c r="G217" s="133">
        <v>160</v>
      </c>
      <c r="H217" s="133">
        <v>172</v>
      </c>
      <c r="I217" s="133">
        <v>1</v>
      </c>
      <c r="J217" s="133">
        <v>172</v>
      </c>
      <c r="K217" s="133">
        <v>36</v>
      </c>
      <c r="L217" s="133"/>
      <c r="M217" s="133" t="s">
        <v>1494</v>
      </c>
      <c r="N217" s="133"/>
      <c r="O217" s="133" t="s">
        <v>2573</v>
      </c>
      <c r="P217" s="133" t="s">
        <v>663</v>
      </c>
      <c r="Q217" s="166">
        <v>42418</v>
      </c>
      <c r="R217" s="308">
        <v>1.81</v>
      </c>
      <c r="S217" s="1">
        <v>82</v>
      </c>
      <c r="T217" s="1" t="s">
        <v>4561</v>
      </c>
      <c r="U217" s="1">
        <v>78.5</v>
      </c>
      <c r="V217" s="1">
        <v>12048</v>
      </c>
      <c r="W217" s="1472">
        <v>82</v>
      </c>
      <c r="X217" s="1472" t="s">
        <v>1774</v>
      </c>
      <c r="Y217" s="1">
        <v>78.5</v>
      </c>
      <c r="Z217" s="1" t="s">
        <v>4561</v>
      </c>
      <c r="AA217" s="183">
        <f t="shared" si="51"/>
        <v>8.6495683764705902</v>
      </c>
      <c r="AB217" s="183">
        <f t="shared" si="52"/>
        <v>18.304697749333336</v>
      </c>
      <c r="AC217" s="183">
        <f t="shared" si="53"/>
        <v>0.51752371764705896</v>
      </c>
      <c r="AD217" s="183">
        <f t="shared" si="54"/>
        <v>0.50066856213333333</v>
      </c>
      <c r="AE217" s="183">
        <f t="shared" si="55"/>
        <v>275.2</v>
      </c>
    </row>
    <row r="218" spans="1:32" x14ac:dyDescent="0.2">
      <c r="A218" s="7256" t="s">
        <v>1386</v>
      </c>
      <c r="B218" s="7256"/>
      <c r="C218" s="7256"/>
      <c r="D218" s="7256"/>
      <c r="E218" s="7256"/>
      <c r="F218" s="7256"/>
      <c r="G218" s="7256"/>
      <c r="H218" s="7256"/>
      <c r="I218" s="7256"/>
      <c r="J218" s="7256"/>
      <c r="K218" s="7256"/>
      <c r="L218" s="7256"/>
      <c r="M218" s="7256"/>
      <c r="N218" s="7256"/>
      <c r="O218" s="7256"/>
      <c r="P218" s="7256"/>
      <c r="Q218" s="7257"/>
      <c r="R218" s="181"/>
      <c r="W218" s="1472"/>
      <c r="X218" s="1472"/>
      <c r="AA218" s="183"/>
      <c r="AB218" s="183"/>
      <c r="AE218" s="183"/>
    </row>
    <row r="219" spans="1:32" x14ac:dyDescent="0.2">
      <c r="A219" s="133" t="s">
        <v>7585</v>
      </c>
      <c r="B219" s="133" t="s">
        <v>7294</v>
      </c>
      <c r="C219" s="136" t="s">
        <v>7752</v>
      </c>
      <c r="D219" s="136" t="s">
        <v>1651</v>
      </c>
      <c r="E219" s="133" t="s">
        <v>4611</v>
      </c>
      <c r="F219" s="133">
        <v>133913</v>
      </c>
      <c r="G219" s="133">
        <v>160</v>
      </c>
      <c r="H219" s="133">
        <v>172</v>
      </c>
      <c r="I219" s="133">
        <v>1</v>
      </c>
      <c r="J219" s="133">
        <v>602</v>
      </c>
      <c r="K219" s="133">
        <v>36</v>
      </c>
      <c r="L219" s="133"/>
      <c r="M219" s="133" t="s">
        <v>1494</v>
      </c>
      <c r="N219" s="133"/>
      <c r="O219" s="133" t="s">
        <v>2573</v>
      </c>
      <c r="P219" s="133" t="s">
        <v>5281</v>
      </c>
      <c r="Q219" s="166">
        <v>42431</v>
      </c>
      <c r="R219" s="181">
        <v>1.81</v>
      </c>
      <c r="S219" s="1">
        <v>90</v>
      </c>
      <c r="T219" s="1" t="s">
        <v>4561</v>
      </c>
      <c r="U219" s="1">
        <v>78.5</v>
      </c>
      <c r="V219" s="1">
        <v>12048</v>
      </c>
      <c r="W219" s="1">
        <v>90</v>
      </c>
      <c r="X219" s="1" t="s">
        <v>2584</v>
      </c>
      <c r="Y219" s="1">
        <v>78.5</v>
      </c>
      <c r="Z219" s="1" t="s">
        <v>4561</v>
      </c>
      <c r="AA219" s="183">
        <f t="shared" si="51"/>
        <v>33.227000470588237</v>
      </c>
      <c r="AB219" s="183">
        <f t="shared" si="52"/>
        <v>70.316826720000009</v>
      </c>
      <c r="AC219" s="183">
        <f t="shared" si="53"/>
        <v>1.8113330117647057</v>
      </c>
      <c r="AD219" s="183">
        <f t="shared" si="54"/>
        <v>1.7523399674666669</v>
      </c>
      <c r="AE219" s="183">
        <f t="shared" si="55"/>
        <v>963.2</v>
      </c>
    </row>
    <row r="220" spans="1:32" x14ac:dyDescent="0.2">
      <c r="B220" s="133" t="s">
        <v>7294</v>
      </c>
      <c r="C220" s="136" t="s">
        <v>7752</v>
      </c>
      <c r="D220" s="136" t="s">
        <v>1634</v>
      </c>
      <c r="E220" s="133">
        <v>150803</v>
      </c>
      <c r="F220" s="133">
        <v>150813</v>
      </c>
      <c r="G220" s="133">
        <v>162</v>
      </c>
      <c r="H220" s="133">
        <v>172</v>
      </c>
      <c r="I220" s="133">
        <v>1</v>
      </c>
      <c r="J220" s="133">
        <v>5</v>
      </c>
      <c r="K220" s="133">
        <v>50</v>
      </c>
      <c r="L220" s="133" t="s">
        <v>3649</v>
      </c>
      <c r="M220" s="133" t="s">
        <v>7795</v>
      </c>
      <c r="N220" s="133"/>
      <c r="O220" s="133" t="s">
        <v>7796</v>
      </c>
      <c r="P220" s="133" t="s">
        <v>5281</v>
      </c>
      <c r="Q220" s="166">
        <v>42431</v>
      </c>
      <c r="R220" s="181">
        <v>1.81</v>
      </c>
      <c r="S220" s="1">
        <v>0</v>
      </c>
      <c r="T220" s="1" t="s">
        <v>4561</v>
      </c>
      <c r="U220" s="1">
        <v>78.5</v>
      </c>
      <c r="V220" s="1">
        <v>12048</v>
      </c>
      <c r="W220" s="1">
        <v>90</v>
      </c>
      <c r="X220" s="1" t="s">
        <v>2584</v>
      </c>
      <c r="Y220" s="1">
        <v>78.5</v>
      </c>
      <c r="Z220" s="1" t="s">
        <v>4561</v>
      </c>
      <c r="AA220" s="183">
        <f>(K220*100*J220*I220)/17*16*R220/10000*S220/1000</f>
        <v>0</v>
      </c>
      <c r="AB220" s="183">
        <f>V220/36*35*J220*I220*1.108/10000*W220/1000</f>
        <v>0.58402680000000007</v>
      </c>
      <c r="AC220" s="183">
        <f>(K220*100*J220*I220)/17*R220/10000*U220/1000</f>
        <v>2.0894852941176469E-2</v>
      </c>
      <c r="AD220" s="183">
        <f>V220/36*J220*I220*1.108/10000*Y220/1000</f>
        <v>1.4554318666666668E-2</v>
      </c>
      <c r="AE220" s="183">
        <f>J220*I220*(G220/100)</f>
        <v>8.1000000000000014</v>
      </c>
      <c r="AF220" t="s">
        <v>7869</v>
      </c>
    </row>
    <row r="221" spans="1:32" ht="13.5" thickBot="1" x14ac:dyDescent="0.25">
      <c r="A221" s="133" t="s">
        <v>7794</v>
      </c>
      <c r="B221" s="133" t="s">
        <v>7294</v>
      </c>
      <c r="C221" s="136" t="s">
        <v>7752</v>
      </c>
      <c r="D221" s="136" t="s">
        <v>2726</v>
      </c>
      <c r="E221" s="133" t="s">
        <v>4611</v>
      </c>
      <c r="F221" s="133">
        <v>133913</v>
      </c>
      <c r="G221" s="133">
        <v>160</v>
      </c>
      <c r="H221" s="133">
        <v>172</v>
      </c>
      <c r="I221" s="133">
        <v>1</v>
      </c>
      <c r="J221" s="133">
        <v>602</v>
      </c>
      <c r="K221" s="133">
        <v>36</v>
      </c>
      <c r="L221" s="133"/>
      <c r="M221" s="133" t="s">
        <v>1494</v>
      </c>
      <c r="N221" s="133"/>
      <c r="O221" s="133" t="s">
        <v>2573</v>
      </c>
      <c r="P221" s="133" t="s">
        <v>4816</v>
      </c>
      <c r="Q221" s="166">
        <v>42438</v>
      </c>
      <c r="R221" s="308">
        <v>1.81</v>
      </c>
      <c r="S221" s="1">
        <v>90</v>
      </c>
      <c r="T221" s="1" t="s">
        <v>4561</v>
      </c>
      <c r="U221" s="1">
        <v>78.5</v>
      </c>
      <c r="V221" s="1">
        <v>12048</v>
      </c>
      <c r="W221" s="1">
        <v>90</v>
      </c>
      <c r="X221" s="1" t="s">
        <v>2584</v>
      </c>
      <c r="Y221" s="1">
        <v>78.5</v>
      </c>
      <c r="Z221" s="1" t="s">
        <v>4561</v>
      </c>
      <c r="AA221" s="183">
        <f>(K221*100*J221*I221)/17*16*R221/10000*S221/1000</f>
        <v>33.227000470588237</v>
      </c>
      <c r="AB221" s="183">
        <f>V221/36*35*J221*I221*1.108/10000*W221/1000</f>
        <v>70.316826720000009</v>
      </c>
      <c r="AC221" s="183">
        <f>(K221*100*J221*I221)/17*R221/10000*U221/1000</f>
        <v>1.8113330117647057</v>
      </c>
      <c r="AD221" s="183">
        <f>V221/36*J221*I221*1.108/10000*Y221/1000</f>
        <v>1.7523399674666669</v>
      </c>
      <c r="AE221" s="183">
        <f>J221*I221*(G221/100)</f>
        <v>963.2</v>
      </c>
    </row>
    <row r="382" spans="18:28" x14ac:dyDescent="0.2">
      <c r="R382" s="255"/>
      <c r="S382" s="255"/>
      <c r="T382" s="255"/>
      <c r="U382" s="255"/>
      <c r="V382" s="255"/>
      <c r="W382" s="255"/>
      <c r="X382" s="255"/>
      <c r="Y382" s="255"/>
      <c r="Z382" s="255"/>
      <c r="AA382" s="255"/>
      <c r="AB382" s="255"/>
    </row>
    <row r="383" spans="18:28" x14ac:dyDescent="0.2">
      <c r="AA383" s="183"/>
      <c r="AB383" s="183"/>
    </row>
    <row r="384" spans="18:28" x14ac:dyDescent="0.2">
      <c r="AA384" s="183"/>
      <c r="AB384" s="183"/>
    </row>
  </sheetData>
  <customSheetViews>
    <customSheetView guid="{4952E460-A0CC-4193-B39B-FD9157215013}">
      <pane ySplit="1" topLeftCell="A138" activePane="bottomLeft" state="frozen"/>
      <selection pane="bottomLeft" activeCell="A172" sqref="A172:Q172"/>
      <pageMargins left="0.78740157499999996" right="0.78740157499999996" top="0.984251969" bottom="0.984251969" header="0.4921259845" footer="0.4921259845"/>
      <pageSetup paperSize="9" orientation="portrait" r:id="rId1"/>
      <headerFooter alignWithMargins="0"/>
    </customSheetView>
    <customSheetView guid="{698F4881-4298-4AB6-984E-F8B011B9F18F}">
      <pane ySplit="1" topLeftCell="A138" activePane="bottomLeft" state="frozen"/>
      <selection pane="bottomLeft" activeCell="A172" sqref="A172:Q172"/>
      <pageMargins left="0.78740157499999996" right="0.78740157499999996" top="0.984251969" bottom="0.984251969" header="0.4921259845" footer="0.4921259845"/>
      <pageSetup paperSize="9" orientation="portrait" r:id="rId2"/>
      <headerFooter alignWithMargins="0"/>
    </customSheetView>
    <customSheetView guid="{7CF31FC0-A2A4-4688-92B7-9678E8764428}">
      <pane ySplit="1" topLeftCell="A138" activePane="bottomLeft" state="frozen"/>
      <selection pane="bottomLeft" activeCell="A172" sqref="A172:Q172"/>
      <pageMargins left="0.78740157499999996" right="0.78740157499999996" top="0.984251969" bottom="0.984251969" header="0.4921259845" footer="0.4921259845"/>
      <pageSetup paperSize="9" orientation="portrait" r:id="rId3"/>
      <headerFooter alignWithMargins="0"/>
    </customSheetView>
    <customSheetView guid="{E87373D5-2DBC-4BB6-BBDE-73CF70111DDC}">
      <pane ySplit="1" topLeftCell="A138" activePane="bottomLeft" state="frozen"/>
      <selection pane="bottomLeft" activeCell="A172" sqref="A172:Q172"/>
      <pageMargins left="0.78740157499999996" right="0.78740157499999996" top="0.984251969" bottom="0.984251969" header="0.4921259845" footer="0.4921259845"/>
      <pageSetup paperSize="9" orientation="portrait" r:id="rId4"/>
      <headerFooter alignWithMargins="0"/>
    </customSheetView>
    <customSheetView guid="{5EE8ACEB-D391-4612-92B6-7F7E727A8D99}">
      <pane ySplit="1" topLeftCell="A174" activePane="bottomLeft" state="frozen"/>
      <selection pane="bottomLeft" activeCell="C208" sqref="C208:AE209"/>
      <pageMargins left="0.78740157499999996" right="0.78740157499999996" top="0.984251969" bottom="0.984251969" header="0.4921259845" footer="0.4921259845"/>
      <pageSetup paperSize="9" orientation="portrait" r:id="rId5"/>
      <headerFooter alignWithMargins="0"/>
    </customSheetView>
  </customSheetViews>
  <mergeCells count="11">
    <mergeCell ref="A218:Q218"/>
    <mergeCell ref="A210:Q210"/>
    <mergeCell ref="A202:Q202"/>
    <mergeCell ref="A195:Q195"/>
    <mergeCell ref="A187:Q187"/>
    <mergeCell ref="A180:Q180"/>
    <mergeCell ref="A149:Q149"/>
    <mergeCell ref="A156:Q156"/>
    <mergeCell ref="A164:Q164"/>
    <mergeCell ref="A172:Q172"/>
    <mergeCell ref="A174:Q174"/>
  </mergeCells>
  <phoneticPr fontId="0" type="noConversion"/>
  <pageMargins left="0.78740157499999996" right="0.78740157499999996" top="0.984251969" bottom="0.984251969" header="0.4921259845" footer="0.4921259845"/>
  <pageSetup paperSize="9" orientation="portrait" r:id="rId6"/>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Tabelle17"/>
  <dimension ref="A1:AF380"/>
  <sheetViews>
    <sheetView topLeftCell="M1" workbookViewId="0">
      <pane ySplit="1" topLeftCell="A93" activePane="bottomLeft" state="frozen"/>
      <selection activeCell="X13" sqref="X13"/>
      <selection pane="bottomLeft" activeCell="X13" sqref="X13"/>
    </sheetView>
  </sheetViews>
  <sheetFormatPr baseColWidth="10" defaultRowHeight="12.75" x14ac:dyDescent="0.2"/>
  <cols>
    <col min="1" max="1" width="11.42578125" style="196"/>
    <col min="3" max="3" width="9.28515625" style="223" customWidth="1"/>
    <col min="4" max="4" width="6.42578125" style="223" customWidth="1"/>
    <col min="5" max="5" width="10.7109375" style="214" customWidth="1"/>
    <col min="6" max="6" width="30" style="214" customWidth="1"/>
    <col min="7" max="8" width="7.85546875" style="214" customWidth="1"/>
    <col min="9" max="9" width="8.5703125" style="214" customWidth="1"/>
    <col min="10" max="10" width="9.28515625" style="214" customWidth="1"/>
    <col min="11" max="14" width="7.85546875" style="214" customWidth="1"/>
    <col min="15" max="15" width="27.140625" style="214" customWidth="1"/>
    <col min="16" max="16" width="11.85546875" style="214" bestFit="1" customWidth="1"/>
    <col min="17" max="17" width="10" style="216" customWidth="1"/>
    <col min="18" max="18" width="12.5703125" style="1" customWidth="1"/>
    <col min="19" max="19" width="15.5703125" style="1" customWidth="1"/>
    <col min="20" max="20" width="16.85546875" style="1" customWidth="1"/>
    <col min="21" max="21" width="18.140625" style="1" customWidth="1"/>
    <col min="22" max="22" width="11.42578125" style="1"/>
    <col min="23" max="23" width="13.42578125" style="1" customWidth="1"/>
    <col min="24" max="24" width="14.140625" style="1" customWidth="1"/>
    <col min="25" max="27" width="16.85546875" style="1" customWidth="1"/>
    <col min="28" max="28" width="17.5703125" style="1" customWidth="1"/>
    <col min="29" max="30" width="11.42578125" style="183"/>
    <col min="31" max="31" width="12.7109375" bestFit="1" customWidth="1"/>
  </cols>
  <sheetData>
    <row r="1" spans="1:32" ht="40.5" thickBot="1" x14ac:dyDescent="0.35">
      <c r="A1" s="185" t="s">
        <v>4870</v>
      </c>
      <c r="B1" s="185" t="s">
        <v>4871</v>
      </c>
      <c r="C1" s="349" t="s">
        <v>4872</v>
      </c>
      <c r="D1" s="349" t="s">
        <v>4873</v>
      </c>
      <c r="E1" s="186" t="s">
        <v>4874</v>
      </c>
      <c r="F1" s="350" t="s">
        <v>4554</v>
      </c>
      <c r="G1" s="190" t="s">
        <v>4427</v>
      </c>
      <c r="H1" s="186" t="s">
        <v>4875</v>
      </c>
      <c r="I1" s="186" t="s">
        <v>4876</v>
      </c>
      <c r="J1" s="186" t="s">
        <v>4877</v>
      </c>
      <c r="K1" s="187" t="s">
        <v>4878</v>
      </c>
      <c r="L1" s="188" t="s">
        <v>4879</v>
      </c>
      <c r="M1" s="187" t="s">
        <v>4414</v>
      </c>
      <c r="N1" s="187" t="s">
        <v>4415</v>
      </c>
      <c r="O1" s="189" t="s">
        <v>4880</v>
      </c>
      <c r="P1" s="190" t="s">
        <v>4881</v>
      </c>
      <c r="Q1" s="191" t="s">
        <v>1414</v>
      </c>
      <c r="R1" s="192" t="s">
        <v>4882</v>
      </c>
      <c r="S1" s="193" t="s">
        <v>2568</v>
      </c>
      <c r="T1" s="3" t="s">
        <v>4884</v>
      </c>
      <c r="U1" s="3" t="s">
        <v>2569</v>
      </c>
      <c r="V1" s="192" t="s">
        <v>4886</v>
      </c>
      <c r="W1" s="192" t="s">
        <v>2570</v>
      </c>
      <c r="X1" s="192" t="s">
        <v>4888</v>
      </c>
      <c r="Y1" s="3" t="s">
        <v>2571</v>
      </c>
      <c r="Z1" s="3" t="s">
        <v>4890</v>
      </c>
      <c r="AA1" s="194" t="s">
        <v>4891</v>
      </c>
      <c r="AB1" s="194" t="s">
        <v>4892</v>
      </c>
      <c r="AC1" s="195" t="s">
        <v>4893</v>
      </c>
      <c r="AD1" s="195" t="s">
        <v>4894</v>
      </c>
      <c r="AE1" s="3" t="s">
        <v>4895</v>
      </c>
      <c r="AF1" s="258" t="s">
        <v>2289</v>
      </c>
    </row>
    <row r="2" spans="1:32" ht="12.75" customHeight="1" x14ac:dyDescent="0.2">
      <c r="C2" s="223" t="s">
        <v>2852</v>
      </c>
      <c r="D2" s="497" t="s">
        <v>4901</v>
      </c>
      <c r="E2" s="497"/>
      <c r="F2" s="214" t="s">
        <v>2628</v>
      </c>
      <c r="G2" s="214">
        <v>177</v>
      </c>
      <c r="I2" s="214">
        <v>1</v>
      </c>
      <c r="J2" s="214">
        <v>700</v>
      </c>
      <c r="K2" s="497"/>
      <c r="L2" s="497"/>
      <c r="M2" s="497"/>
      <c r="N2" s="497"/>
      <c r="O2" s="497"/>
      <c r="P2" s="214" t="s">
        <v>639</v>
      </c>
      <c r="Q2" s="216">
        <v>39630</v>
      </c>
    </row>
    <row r="3" spans="1:32" x14ac:dyDescent="0.2">
      <c r="C3" s="223" t="s">
        <v>2852</v>
      </c>
      <c r="D3" s="223" t="s">
        <v>4902</v>
      </c>
      <c r="F3" s="214" t="s">
        <v>2628</v>
      </c>
      <c r="G3" s="214">
        <v>177</v>
      </c>
      <c r="I3" s="214">
        <v>1</v>
      </c>
      <c r="J3" s="214">
        <v>702</v>
      </c>
      <c r="P3" s="214" t="s">
        <v>1754</v>
      </c>
      <c r="Q3" s="216">
        <v>39634</v>
      </c>
    </row>
    <row r="4" spans="1:32" x14ac:dyDescent="0.2">
      <c r="C4" s="223" t="s">
        <v>2852</v>
      </c>
      <c r="D4" s="223" t="s">
        <v>4903</v>
      </c>
      <c r="F4" s="214">
        <v>136900</v>
      </c>
      <c r="G4" s="214">
        <v>177</v>
      </c>
      <c r="I4" s="214">
        <v>1</v>
      </c>
      <c r="J4" s="214">
        <v>637</v>
      </c>
      <c r="P4" s="214" t="s">
        <v>1037</v>
      </c>
      <c r="Q4" s="216">
        <v>39654</v>
      </c>
    </row>
    <row r="5" spans="1:32" x14ac:dyDescent="0.2">
      <c r="C5" s="607" t="s">
        <v>2853</v>
      </c>
      <c r="D5" s="485"/>
      <c r="E5" s="486"/>
      <c r="F5" s="486"/>
      <c r="G5" s="486"/>
      <c r="H5" s="486"/>
      <c r="I5" s="486"/>
      <c r="J5" s="486"/>
      <c r="K5" s="486"/>
      <c r="L5" s="486"/>
      <c r="M5" s="486"/>
      <c r="N5" s="486"/>
      <c r="O5" s="486"/>
      <c r="P5" s="486"/>
      <c r="Q5" s="621"/>
    </row>
    <row r="6" spans="1:32" x14ac:dyDescent="0.2">
      <c r="C6" s="232" t="s">
        <v>2854</v>
      </c>
      <c r="D6" s="232" t="s">
        <v>4902</v>
      </c>
      <c r="E6" s="220"/>
      <c r="F6" s="220">
        <v>128903</v>
      </c>
      <c r="G6" s="220">
        <v>172</v>
      </c>
      <c r="H6" s="220"/>
      <c r="I6" s="220">
        <v>1</v>
      </c>
      <c r="J6" s="220">
        <v>50</v>
      </c>
      <c r="K6" s="220"/>
      <c r="L6" s="220"/>
      <c r="M6" s="220"/>
      <c r="N6" s="220"/>
      <c r="O6" s="220"/>
      <c r="P6" s="220" t="s">
        <v>639</v>
      </c>
      <c r="Q6" s="222">
        <v>39686</v>
      </c>
    </row>
    <row r="7" spans="1:32" x14ac:dyDescent="0.2">
      <c r="C7" s="223" t="s">
        <v>2854</v>
      </c>
      <c r="D7" s="223" t="s">
        <v>4903</v>
      </c>
      <c r="F7" s="214">
        <v>128903</v>
      </c>
      <c r="G7" s="214">
        <v>172</v>
      </c>
      <c r="I7" s="214">
        <v>1</v>
      </c>
      <c r="J7" s="214">
        <v>50</v>
      </c>
      <c r="P7" s="214" t="s">
        <v>647</v>
      </c>
      <c r="Q7" s="216">
        <v>39687</v>
      </c>
    </row>
    <row r="8" spans="1:32" x14ac:dyDescent="0.2">
      <c r="C8" s="223" t="s">
        <v>2854</v>
      </c>
      <c r="D8" s="223" t="s">
        <v>4904</v>
      </c>
      <c r="F8" s="214" t="s">
        <v>2855</v>
      </c>
      <c r="G8" s="214">
        <v>172</v>
      </c>
      <c r="I8" s="214">
        <v>1</v>
      </c>
      <c r="J8" s="214">
        <v>50</v>
      </c>
      <c r="P8" s="214" t="s">
        <v>663</v>
      </c>
      <c r="Q8" s="216">
        <v>39688</v>
      </c>
    </row>
    <row r="9" spans="1:32" x14ac:dyDescent="0.2">
      <c r="C9" s="502" t="s">
        <v>2854</v>
      </c>
      <c r="D9" s="232" t="s">
        <v>4905</v>
      </c>
      <c r="E9" s="220"/>
      <c r="F9" s="221" t="s">
        <v>2856</v>
      </c>
      <c r="G9" s="221">
        <v>171</v>
      </c>
      <c r="H9" s="221"/>
      <c r="I9" s="503">
        <v>1</v>
      </c>
      <c r="J9" s="221">
        <v>51</v>
      </c>
      <c r="K9" s="220">
        <v>30</v>
      </c>
      <c r="L9" s="220"/>
      <c r="M9" s="220"/>
      <c r="N9" s="220"/>
      <c r="O9" s="220" t="s">
        <v>2857</v>
      </c>
      <c r="P9" s="221" t="s">
        <v>1754</v>
      </c>
      <c r="Q9" s="504">
        <v>39693</v>
      </c>
      <c r="R9" s="181"/>
    </row>
    <row r="10" spans="1:32" x14ac:dyDescent="0.2">
      <c r="C10" s="502" t="s">
        <v>2858</v>
      </c>
      <c r="D10" s="232" t="s">
        <v>4898</v>
      </c>
      <c r="E10" s="220"/>
      <c r="F10" s="221">
        <v>133913</v>
      </c>
      <c r="G10" s="221">
        <v>171</v>
      </c>
      <c r="H10" s="221"/>
      <c r="I10" s="503">
        <v>1</v>
      </c>
      <c r="J10" s="221">
        <v>602</v>
      </c>
      <c r="K10" s="220">
        <v>36</v>
      </c>
      <c r="L10" s="220"/>
      <c r="M10" s="220"/>
      <c r="N10" s="220"/>
      <c r="O10" s="220" t="s">
        <v>2573</v>
      </c>
      <c r="P10" s="221" t="s">
        <v>1754</v>
      </c>
      <c r="Q10" s="504">
        <v>39777</v>
      </c>
    </row>
    <row r="11" spans="1:32" x14ac:dyDescent="0.2">
      <c r="C11" s="502" t="s">
        <v>2858</v>
      </c>
      <c r="D11" s="232" t="s">
        <v>4899</v>
      </c>
      <c r="E11" s="220"/>
      <c r="F11" s="221">
        <v>133913</v>
      </c>
      <c r="G11" s="221">
        <v>171</v>
      </c>
      <c r="H11" s="221"/>
      <c r="I11" s="503">
        <v>1</v>
      </c>
      <c r="J11" s="221">
        <v>600</v>
      </c>
      <c r="K11" s="220">
        <v>36</v>
      </c>
      <c r="L11" s="220"/>
      <c r="M11" s="220"/>
      <c r="N11" s="220"/>
      <c r="O11" s="220" t="s">
        <v>2573</v>
      </c>
      <c r="P11" s="221" t="s">
        <v>663</v>
      </c>
      <c r="Q11" s="504">
        <v>39783</v>
      </c>
    </row>
    <row r="12" spans="1:32" x14ac:dyDescent="0.2">
      <c r="C12" s="198" t="s">
        <v>2858</v>
      </c>
      <c r="D12" s="223" t="s">
        <v>4900</v>
      </c>
      <c r="F12" s="200">
        <v>136900</v>
      </c>
      <c r="G12" s="200">
        <v>170</v>
      </c>
      <c r="H12" s="200"/>
      <c r="I12" s="199">
        <v>1</v>
      </c>
      <c r="J12" s="200">
        <v>166</v>
      </c>
      <c r="K12" s="214">
        <v>33</v>
      </c>
      <c r="O12" s="214" t="s">
        <v>2573</v>
      </c>
      <c r="P12" s="200" t="s">
        <v>669</v>
      </c>
      <c r="Q12" s="203">
        <v>39784</v>
      </c>
    </row>
    <row r="13" spans="1:32" ht="13.5" thickBot="1" x14ac:dyDescent="0.25">
      <c r="C13" s="207" t="s">
        <v>4453</v>
      </c>
      <c r="D13" s="237"/>
      <c r="E13" s="235"/>
      <c r="F13" s="208"/>
      <c r="G13" s="208"/>
      <c r="H13" s="208"/>
      <c r="I13" s="209"/>
      <c r="J13" s="208"/>
      <c r="K13" s="235"/>
      <c r="L13" s="235"/>
      <c r="M13" s="235"/>
      <c r="N13" s="235"/>
      <c r="O13" s="235"/>
      <c r="P13" s="208"/>
      <c r="Q13" s="536"/>
    </row>
    <row r="14" spans="1:32" x14ac:dyDescent="0.2">
      <c r="C14" s="198" t="s">
        <v>2824</v>
      </c>
      <c r="D14" s="223" t="s">
        <v>4900</v>
      </c>
      <c r="F14" s="200">
        <v>136700</v>
      </c>
      <c r="G14" s="200">
        <v>171</v>
      </c>
      <c r="H14" s="200"/>
      <c r="I14" s="199">
        <v>1</v>
      </c>
      <c r="J14" s="200">
        <v>703</v>
      </c>
      <c r="K14" s="214">
        <v>33</v>
      </c>
      <c r="O14" s="214" t="s">
        <v>2584</v>
      </c>
      <c r="P14" s="200" t="s">
        <v>776</v>
      </c>
      <c r="Q14" s="203">
        <v>39836</v>
      </c>
    </row>
    <row r="15" spans="1:32" ht="13.5" thickBot="1" x14ac:dyDescent="0.25">
      <c r="C15" s="207" t="s">
        <v>2824</v>
      </c>
      <c r="D15" s="237" t="s">
        <v>4901</v>
      </c>
      <c r="E15" s="235"/>
      <c r="F15" s="208">
        <v>136700</v>
      </c>
      <c r="G15" s="208">
        <v>171</v>
      </c>
      <c r="H15" s="208"/>
      <c r="I15" s="209">
        <v>1</v>
      </c>
      <c r="J15" s="208">
        <v>600</v>
      </c>
      <c r="K15" s="235">
        <v>33</v>
      </c>
      <c r="L15" s="235"/>
      <c r="M15" s="235"/>
      <c r="N15" s="235"/>
      <c r="O15" s="235" t="s">
        <v>2584</v>
      </c>
      <c r="P15" s="208" t="s">
        <v>647</v>
      </c>
      <c r="Q15" s="536">
        <v>39841</v>
      </c>
    </row>
    <row r="16" spans="1:32" ht="13.5" thickBot="1" x14ac:dyDescent="0.25">
      <c r="C16" s="526" t="s">
        <v>2824</v>
      </c>
      <c r="D16" s="238" t="s">
        <v>4902</v>
      </c>
      <c r="E16" s="240"/>
      <c r="F16" s="241">
        <v>136700</v>
      </c>
      <c r="G16" s="241">
        <v>171</v>
      </c>
      <c r="H16" s="241"/>
      <c r="I16" s="527">
        <v>1</v>
      </c>
      <c r="J16" s="241">
        <v>325</v>
      </c>
      <c r="K16" s="240">
        <v>33</v>
      </c>
      <c r="L16" s="240"/>
      <c r="M16" s="240"/>
      <c r="N16" s="240"/>
      <c r="O16" s="240" t="s">
        <v>2584</v>
      </c>
      <c r="P16" s="241" t="s">
        <v>647</v>
      </c>
      <c r="Q16" s="529">
        <v>39847</v>
      </c>
    </row>
    <row r="17" spans="1:31" s="531" customFormat="1" ht="13.5" thickBot="1" x14ac:dyDescent="0.25">
      <c r="A17" s="530"/>
      <c r="C17" s="251"/>
      <c r="D17" s="251"/>
      <c r="E17" s="252"/>
      <c r="F17" s="253" t="s">
        <v>4333</v>
      </c>
      <c r="G17" s="252"/>
      <c r="H17" s="252"/>
      <c r="I17" s="252"/>
      <c r="J17" s="252"/>
      <c r="K17" s="252"/>
      <c r="L17" s="252"/>
      <c r="M17" s="252"/>
      <c r="N17" s="252"/>
      <c r="O17" s="252"/>
      <c r="P17" s="252"/>
      <c r="Q17" s="359"/>
      <c r="R17" s="1"/>
      <c r="S17" s="1"/>
      <c r="T17" s="1"/>
      <c r="U17" s="1"/>
      <c r="V17" s="1"/>
      <c r="W17" s="1"/>
      <c r="X17" s="1"/>
      <c r="Y17" s="1"/>
      <c r="Z17" s="1"/>
      <c r="AA17" s="1"/>
      <c r="AB17" s="1"/>
      <c r="AC17" s="183"/>
      <c r="AD17" s="183"/>
    </row>
    <row r="18" spans="1:31" x14ac:dyDescent="0.2">
      <c r="C18" s="287"/>
      <c r="D18" s="287"/>
      <c r="E18" s="288"/>
      <c r="F18" s="289" t="s">
        <v>2288</v>
      </c>
      <c r="G18" s="288"/>
      <c r="H18" s="288"/>
      <c r="I18" s="288"/>
      <c r="J18" s="288"/>
      <c r="K18" s="288"/>
      <c r="L18" s="288"/>
      <c r="M18" s="288"/>
      <c r="N18" s="288"/>
      <c r="O18" s="288"/>
      <c r="P18" s="288"/>
      <c r="Q18" s="290"/>
    </row>
    <row r="19" spans="1:31" ht="13.5" thickBot="1" x14ac:dyDescent="0.25">
      <c r="C19" s="237" t="s">
        <v>2854</v>
      </c>
      <c r="D19" s="237" t="s">
        <v>4910</v>
      </c>
      <c r="E19" s="235" t="s">
        <v>2859</v>
      </c>
      <c r="F19" s="235" t="s">
        <v>2860</v>
      </c>
      <c r="G19" s="235">
        <v>171</v>
      </c>
      <c r="H19" s="235"/>
      <c r="I19" s="235">
        <v>1</v>
      </c>
      <c r="J19" s="235">
        <v>680</v>
      </c>
      <c r="K19" s="235">
        <v>28</v>
      </c>
      <c r="L19" s="235"/>
      <c r="M19" s="235"/>
      <c r="N19" s="235"/>
      <c r="O19" s="235" t="s">
        <v>2857</v>
      </c>
      <c r="P19" s="235" t="s">
        <v>669</v>
      </c>
      <c r="Q19" s="236">
        <v>40631</v>
      </c>
      <c r="AE19" s="579">
        <f t="shared" ref="AE19:AE38" si="0">K19*J19*100/1000</f>
        <v>1904</v>
      </c>
    </row>
    <row r="20" spans="1:31" x14ac:dyDescent="0.2">
      <c r="C20" s="243" t="s">
        <v>4453</v>
      </c>
      <c r="D20" s="356"/>
      <c r="E20" s="245"/>
      <c r="F20" s="245"/>
      <c r="G20" s="245"/>
      <c r="H20" s="245"/>
      <c r="I20" s="245"/>
      <c r="J20" s="245"/>
      <c r="K20" s="245"/>
      <c r="L20" s="245"/>
      <c r="M20" s="245"/>
      <c r="N20" s="245"/>
      <c r="O20" s="245"/>
      <c r="P20" s="245"/>
      <c r="Q20" s="247"/>
      <c r="AE20" s="579">
        <f t="shared" si="0"/>
        <v>0</v>
      </c>
    </row>
    <row r="21" spans="1:31" x14ac:dyDescent="0.2">
      <c r="C21" s="223" t="s">
        <v>982</v>
      </c>
      <c r="D21" s="223" t="s">
        <v>4900</v>
      </c>
      <c r="E21" s="214" t="s">
        <v>984</v>
      </c>
      <c r="F21" s="214" t="s">
        <v>646</v>
      </c>
      <c r="G21" s="214">
        <v>176</v>
      </c>
      <c r="I21" s="214">
        <v>1</v>
      </c>
      <c r="J21" s="214">
        <v>330</v>
      </c>
      <c r="K21" s="214">
        <v>54</v>
      </c>
      <c r="O21" s="214" t="s">
        <v>4451</v>
      </c>
      <c r="P21" s="214" t="s">
        <v>2360</v>
      </c>
      <c r="Q21" s="216">
        <v>40735</v>
      </c>
      <c r="AE21" s="579">
        <f t="shared" si="0"/>
        <v>1782</v>
      </c>
    </row>
    <row r="22" spans="1:31" x14ac:dyDescent="0.2">
      <c r="C22" s="243" t="s">
        <v>4453</v>
      </c>
      <c r="D22" s="356"/>
      <c r="E22" s="245"/>
      <c r="F22" s="245"/>
      <c r="G22" s="245"/>
      <c r="H22" s="245"/>
      <c r="I22" s="245"/>
      <c r="J22" s="245"/>
      <c r="K22" s="245"/>
      <c r="L22" s="245"/>
      <c r="M22" s="245"/>
      <c r="N22" s="245"/>
      <c r="O22" s="245"/>
      <c r="P22" s="245"/>
      <c r="Q22" s="247"/>
      <c r="AE22" s="579">
        <f t="shared" si="0"/>
        <v>0</v>
      </c>
    </row>
    <row r="23" spans="1:31" ht="13.5" thickBot="1" x14ac:dyDescent="0.25">
      <c r="C23" s="237" t="s">
        <v>2861</v>
      </c>
      <c r="D23" s="237" t="s">
        <v>4898</v>
      </c>
      <c r="E23" s="235" t="s">
        <v>2862</v>
      </c>
      <c r="F23" s="235" t="s">
        <v>2863</v>
      </c>
      <c r="G23" s="235">
        <v>176</v>
      </c>
      <c r="H23" s="235"/>
      <c r="I23" s="235">
        <v>1</v>
      </c>
      <c r="J23" s="235">
        <v>660</v>
      </c>
      <c r="K23" s="235">
        <v>33</v>
      </c>
      <c r="L23" s="235"/>
      <c r="M23" s="235"/>
      <c r="N23" s="235"/>
      <c r="O23" s="235" t="s">
        <v>2584</v>
      </c>
      <c r="P23" s="235" t="s">
        <v>4816</v>
      </c>
      <c r="Q23" s="236">
        <v>40752</v>
      </c>
      <c r="AE23" s="579">
        <f t="shared" si="0"/>
        <v>2178</v>
      </c>
    </row>
    <row r="24" spans="1:31" x14ac:dyDescent="0.2">
      <c r="C24" s="223" t="s">
        <v>2861</v>
      </c>
      <c r="D24" s="223" t="s">
        <v>4899</v>
      </c>
      <c r="E24" s="214" t="s">
        <v>2864</v>
      </c>
      <c r="F24" s="214">
        <v>125708</v>
      </c>
      <c r="G24" s="214">
        <v>176</v>
      </c>
      <c r="I24" s="214">
        <v>1</v>
      </c>
      <c r="J24" s="214">
        <v>567</v>
      </c>
      <c r="K24" s="214">
        <v>25</v>
      </c>
      <c r="O24" s="214" t="s">
        <v>2865</v>
      </c>
      <c r="P24" s="214" t="s">
        <v>669</v>
      </c>
      <c r="Q24" s="216">
        <v>40757</v>
      </c>
      <c r="AE24" s="579">
        <f t="shared" si="0"/>
        <v>1417.5</v>
      </c>
    </row>
    <row r="25" spans="1:31" x14ac:dyDescent="0.2">
      <c r="C25" s="223" t="s">
        <v>2861</v>
      </c>
      <c r="D25" s="223" t="s">
        <v>4900</v>
      </c>
      <c r="E25" s="214" t="s">
        <v>2866</v>
      </c>
      <c r="F25" s="214">
        <v>136970</v>
      </c>
      <c r="G25" s="214">
        <v>175</v>
      </c>
      <c r="I25" s="214">
        <v>1</v>
      </c>
      <c r="J25" s="214">
        <v>600</v>
      </c>
      <c r="K25" s="214">
        <v>33</v>
      </c>
      <c r="O25" s="214" t="s">
        <v>2573</v>
      </c>
      <c r="P25" s="214" t="s">
        <v>2360</v>
      </c>
      <c r="Q25" s="216">
        <v>40761</v>
      </c>
      <c r="AE25" s="579">
        <f t="shared" si="0"/>
        <v>1980</v>
      </c>
    </row>
    <row r="26" spans="1:31" x14ac:dyDescent="0.2">
      <c r="C26" s="223" t="s">
        <v>2861</v>
      </c>
      <c r="D26" s="223" t="s">
        <v>4901</v>
      </c>
      <c r="E26" s="214" t="s">
        <v>2866</v>
      </c>
      <c r="F26" s="214">
        <v>136970</v>
      </c>
      <c r="G26" s="214">
        <v>175</v>
      </c>
      <c r="I26" s="214">
        <v>1</v>
      </c>
      <c r="J26" s="214">
        <v>600</v>
      </c>
      <c r="K26" s="214">
        <v>33</v>
      </c>
      <c r="O26" s="214" t="s">
        <v>2573</v>
      </c>
      <c r="P26" s="214" t="s">
        <v>2360</v>
      </c>
      <c r="Q26" s="216">
        <v>40763</v>
      </c>
      <c r="AE26" s="579">
        <f t="shared" si="0"/>
        <v>1980</v>
      </c>
    </row>
    <row r="27" spans="1:31" ht="13.5" thickBot="1" x14ac:dyDescent="0.25">
      <c r="C27" s="237" t="s">
        <v>2861</v>
      </c>
      <c r="D27" s="237" t="s">
        <v>4902</v>
      </c>
      <c r="E27" s="235" t="s">
        <v>2866</v>
      </c>
      <c r="F27" s="235">
        <v>136970</v>
      </c>
      <c r="G27" s="235">
        <v>175</v>
      </c>
      <c r="H27" s="235"/>
      <c r="I27" s="235">
        <v>1</v>
      </c>
      <c r="J27" s="235">
        <v>602</v>
      </c>
      <c r="K27" s="235">
        <v>33</v>
      </c>
      <c r="L27" s="235"/>
      <c r="M27" s="235"/>
      <c r="N27" s="235"/>
      <c r="O27" s="235" t="s">
        <v>2573</v>
      </c>
      <c r="P27" s="235" t="s">
        <v>2277</v>
      </c>
      <c r="Q27" s="236">
        <v>40772</v>
      </c>
      <c r="AE27" s="579">
        <f t="shared" si="0"/>
        <v>1986.6</v>
      </c>
    </row>
    <row r="28" spans="1:31" x14ac:dyDescent="0.2">
      <c r="C28" s="223" t="s">
        <v>2861</v>
      </c>
      <c r="D28" s="223" t="s">
        <v>4903</v>
      </c>
      <c r="E28" s="214" t="s">
        <v>2866</v>
      </c>
      <c r="F28" s="214">
        <v>136970</v>
      </c>
      <c r="G28" s="214">
        <v>175</v>
      </c>
      <c r="I28" s="214">
        <v>1</v>
      </c>
      <c r="J28" s="214">
        <v>628</v>
      </c>
      <c r="K28" s="214">
        <v>33</v>
      </c>
      <c r="O28" s="214" t="s">
        <v>2573</v>
      </c>
      <c r="P28" s="214" t="s">
        <v>669</v>
      </c>
      <c r="Q28" s="216">
        <v>40787</v>
      </c>
      <c r="AE28" s="579">
        <f t="shared" si="0"/>
        <v>2072.4</v>
      </c>
    </row>
    <row r="29" spans="1:31" x14ac:dyDescent="0.2">
      <c r="C29" s="243" t="s">
        <v>4453</v>
      </c>
      <c r="D29" s="356"/>
      <c r="E29" s="245"/>
      <c r="F29" s="245"/>
      <c r="G29" s="245"/>
      <c r="H29" s="245"/>
      <c r="I29" s="245"/>
      <c r="J29" s="245"/>
      <c r="K29" s="245"/>
      <c r="L29" s="245"/>
      <c r="M29" s="245"/>
      <c r="N29" s="245"/>
      <c r="O29" s="245"/>
      <c r="P29" s="245"/>
      <c r="Q29" s="247"/>
      <c r="AE29" s="579">
        <f t="shared" si="0"/>
        <v>0</v>
      </c>
    </row>
    <row r="30" spans="1:31" x14ac:dyDescent="0.2">
      <c r="C30" s="223" t="s">
        <v>2867</v>
      </c>
      <c r="D30" s="223" t="s">
        <v>4898</v>
      </c>
      <c r="E30" s="214" t="s">
        <v>2868</v>
      </c>
      <c r="F30" s="214">
        <v>135908</v>
      </c>
      <c r="G30" s="214">
        <v>172</v>
      </c>
      <c r="I30" s="214">
        <v>1</v>
      </c>
      <c r="J30" s="214">
        <v>106</v>
      </c>
      <c r="K30" s="214">
        <v>35</v>
      </c>
      <c r="O30" s="214" t="s">
        <v>2869</v>
      </c>
      <c r="P30" s="214" t="s">
        <v>663</v>
      </c>
      <c r="Q30" s="216">
        <v>40801</v>
      </c>
      <c r="AE30" s="579">
        <f t="shared" si="0"/>
        <v>371</v>
      </c>
    </row>
    <row r="31" spans="1:31" x14ac:dyDescent="0.2">
      <c r="C31" s="223" t="s">
        <v>2867</v>
      </c>
      <c r="D31" s="223" t="s">
        <v>4899</v>
      </c>
      <c r="E31" s="214" t="s">
        <v>2870</v>
      </c>
      <c r="F31" s="214">
        <v>200214</v>
      </c>
      <c r="G31" s="214">
        <v>172</v>
      </c>
      <c r="I31" s="214">
        <v>1</v>
      </c>
      <c r="J31" s="214">
        <v>100</v>
      </c>
      <c r="K31" s="214">
        <v>35</v>
      </c>
      <c r="O31" s="214" t="s">
        <v>4491</v>
      </c>
      <c r="P31" s="214" t="s">
        <v>2277</v>
      </c>
      <c r="Q31" s="216">
        <v>40802</v>
      </c>
      <c r="AE31" s="579">
        <f t="shared" si="0"/>
        <v>350</v>
      </c>
    </row>
    <row r="32" spans="1:31" ht="13.5" thickBot="1" x14ac:dyDescent="0.25">
      <c r="C32" s="237" t="s">
        <v>2867</v>
      </c>
      <c r="D32" s="237" t="s">
        <v>4900</v>
      </c>
      <c r="E32" s="235" t="s">
        <v>2871</v>
      </c>
      <c r="F32" s="235">
        <v>136970</v>
      </c>
      <c r="G32" s="235">
        <v>172</v>
      </c>
      <c r="H32" s="235"/>
      <c r="I32" s="235">
        <v>1</v>
      </c>
      <c r="J32" s="235">
        <v>900</v>
      </c>
      <c r="K32" s="235">
        <v>33</v>
      </c>
      <c r="L32" s="235"/>
      <c r="M32" s="235"/>
      <c r="N32" s="235"/>
      <c r="O32" s="235" t="s">
        <v>2573</v>
      </c>
      <c r="P32" s="235" t="s">
        <v>663</v>
      </c>
      <c r="Q32" s="236">
        <v>40812</v>
      </c>
      <c r="AE32" s="579">
        <f t="shared" si="0"/>
        <v>2970</v>
      </c>
    </row>
    <row r="33" spans="3:31" x14ac:dyDescent="0.2">
      <c r="C33" s="223" t="s">
        <v>2867</v>
      </c>
      <c r="D33" s="223" t="s">
        <v>4901</v>
      </c>
      <c r="E33" s="214" t="s">
        <v>2871</v>
      </c>
      <c r="F33" s="214">
        <v>136970</v>
      </c>
      <c r="G33" s="214">
        <v>172</v>
      </c>
      <c r="I33" s="214">
        <v>1</v>
      </c>
      <c r="J33" s="214">
        <v>900</v>
      </c>
      <c r="K33" s="214">
        <v>33</v>
      </c>
      <c r="O33" s="214" t="s">
        <v>2573</v>
      </c>
      <c r="P33" s="214" t="s">
        <v>663</v>
      </c>
      <c r="Q33" s="216">
        <v>40821</v>
      </c>
      <c r="AE33" s="579">
        <f t="shared" si="0"/>
        <v>2970</v>
      </c>
    </row>
    <row r="34" spans="3:31" x14ac:dyDescent="0.2">
      <c r="C34" s="223" t="s">
        <v>2867</v>
      </c>
      <c r="D34" s="223" t="s">
        <v>4902</v>
      </c>
      <c r="E34" s="214" t="s">
        <v>2871</v>
      </c>
      <c r="F34" s="214">
        <v>136970</v>
      </c>
      <c r="G34" s="214">
        <v>172</v>
      </c>
      <c r="I34" s="214">
        <v>1</v>
      </c>
      <c r="J34" s="214">
        <v>900</v>
      </c>
      <c r="K34" s="214">
        <v>33</v>
      </c>
      <c r="O34" s="214" t="s">
        <v>2573</v>
      </c>
      <c r="P34" s="214" t="s">
        <v>3294</v>
      </c>
      <c r="Q34" s="216" t="s">
        <v>3294</v>
      </c>
      <c r="AE34" s="579">
        <f t="shared" si="0"/>
        <v>2970</v>
      </c>
    </row>
    <row r="35" spans="3:31" x14ac:dyDescent="0.2">
      <c r="C35" s="223" t="s">
        <v>2867</v>
      </c>
      <c r="D35" s="223" t="s">
        <v>4903</v>
      </c>
      <c r="E35" s="214" t="s">
        <v>2872</v>
      </c>
      <c r="F35" s="214">
        <v>200217</v>
      </c>
      <c r="G35" s="214">
        <v>165</v>
      </c>
      <c r="I35" s="214">
        <v>1</v>
      </c>
      <c r="J35" s="214">
        <v>110</v>
      </c>
      <c r="K35" s="214">
        <v>39</v>
      </c>
      <c r="O35" s="214" t="s">
        <v>2873</v>
      </c>
      <c r="P35" s="214" t="s">
        <v>776</v>
      </c>
      <c r="Q35" s="216">
        <v>40830</v>
      </c>
      <c r="AE35" s="579">
        <f t="shared" si="0"/>
        <v>429</v>
      </c>
    </row>
    <row r="36" spans="3:31" x14ac:dyDescent="0.2">
      <c r="C36" s="223" t="s">
        <v>2867</v>
      </c>
      <c r="D36" s="223" t="s">
        <v>4904</v>
      </c>
      <c r="E36" s="214" t="s">
        <v>2874</v>
      </c>
      <c r="F36" s="214" t="s">
        <v>2863</v>
      </c>
      <c r="G36" s="214">
        <v>172</v>
      </c>
      <c r="I36" s="214">
        <v>1</v>
      </c>
      <c r="J36" s="214">
        <v>220</v>
      </c>
      <c r="K36" s="214">
        <v>33</v>
      </c>
      <c r="O36" s="214" t="s">
        <v>2584</v>
      </c>
      <c r="P36" s="214" t="s">
        <v>669</v>
      </c>
      <c r="Q36" s="216" t="s">
        <v>3294</v>
      </c>
      <c r="AE36" s="579">
        <f t="shared" si="0"/>
        <v>726</v>
      </c>
    </row>
    <row r="37" spans="3:31" x14ac:dyDescent="0.2">
      <c r="C37" s="435" t="s">
        <v>2867</v>
      </c>
      <c r="D37" s="223" t="s">
        <v>4905</v>
      </c>
      <c r="E37" s="214" t="s">
        <v>2874</v>
      </c>
      <c r="F37" s="214" t="s">
        <v>2863</v>
      </c>
      <c r="G37" s="214">
        <v>172</v>
      </c>
      <c r="I37" s="214">
        <v>1</v>
      </c>
      <c r="J37" s="214">
        <v>220</v>
      </c>
      <c r="K37" s="214">
        <v>33</v>
      </c>
      <c r="O37" s="214" t="s">
        <v>2584</v>
      </c>
      <c r="P37" s="214" t="s">
        <v>2360</v>
      </c>
      <c r="Q37" s="216">
        <v>40835</v>
      </c>
      <c r="AE37" s="579">
        <f t="shared" si="0"/>
        <v>726</v>
      </c>
    </row>
    <row r="38" spans="3:31" ht="13.5" thickBot="1" x14ac:dyDescent="0.25">
      <c r="C38" s="237" t="s">
        <v>2867</v>
      </c>
      <c r="D38" s="237" t="s">
        <v>4906</v>
      </c>
      <c r="E38" s="235" t="s">
        <v>2875</v>
      </c>
      <c r="F38" s="235">
        <v>125708</v>
      </c>
      <c r="G38" s="235">
        <v>172</v>
      </c>
      <c r="H38" s="235"/>
      <c r="I38" s="235">
        <v>1</v>
      </c>
      <c r="J38" s="235">
        <v>207</v>
      </c>
      <c r="K38" s="235">
        <v>25</v>
      </c>
      <c r="L38" s="235"/>
      <c r="M38" s="235"/>
      <c r="N38" s="235"/>
      <c r="O38" s="235" t="s">
        <v>2876</v>
      </c>
      <c r="P38" s="235" t="s">
        <v>2360</v>
      </c>
      <c r="Q38" s="236">
        <v>40840</v>
      </c>
      <c r="AE38" s="421">
        <f t="shared" si="0"/>
        <v>517.5</v>
      </c>
    </row>
    <row r="39" spans="3:31" x14ac:dyDescent="0.2">
      <c r="C39" s="287"/>
      <c r="D39" s="287"/>
      <c r="E39" s="288"/>
      <c r="F39" s="289" t="s">
        <v>1319</v>
      </c>
      <c r="G39" s="288"/>
      <c r="H39" s="288"/>
      <c r="I39" s="288"/>
      <c r="J39" s="288"/>
      <c r="K39" s="288"/>
      <c r="L39" s="288"/>
      <c r="M39" s="288"/>
      <c r="N39" s="288"/>
      <c r="O39" s="288"/>
      <c r="P39" s="288"/>
      <c r="Q39" s="290"/>
      <c r="AE39" s="598">
        <f>SUM(AE19:AE38)</f>
        <v>27330</v>
      </c>
    </row>
    <row r="40" spans="3:31" x14ac:dyDescent="0.2">
      <c r="C40" s="294" t="s">
        <v>1854</v>
      </c>
      <c r="D40" s="294" t="s">
        <v>4833</v>
      </c>
      <c r="E40" s="295" t="s">
        <v>1855</v>
      </c>
      <c r="F40" s="295" t="s">
        <v>1856</v>
      </c>
      <c r="G40" s="295">
        <v>174</v>
      </c>
      <c r="H40" s="295"/>
      <c r="I40" s="295">
        <v>1</v>
      </c>
      <c r="J40" s="295">
        <v>255</v>
      </c>
      <c r="K40" s="295">
        <v>16</v>
      </c>
      <c r="L40" s="295"/>
      <c r="M40" s="295"/>
      <c r="N40" s="295"/>
      <c r="O40" s="295" t="s">
        <v>1857</v>
      </c>
      <c r="P40" s="295" t="s">
        <v>669</v>
      </c>
      <c r="Q40" s="300" t="s">
        <v>1858</v>
      </c>
      <c r="R40" s="1">
        <v>1.81</v>
      </c>
      <c r="S40" s="1">
        <v>550</v>
      </c>
      <c r="V40" s="1">
        <v>3080</v>
      </c>
      <c r="W40" s="1">
        <v>550</v>
      </c>
      <c r="X40" s="1" t="s">
        <v>1859</v>
      </c>
      <c r="AA40" s="183">
        <f t="shared" ref="AA40:AA55" si="1">(K40*100*J40*I40)/17*16*R40/10000*S40/1000</f>
        <v>38.227200000000003</v>
      </c>
      <c r="AB40" s="183">
        <f t="shared" ref="AB40:AB55" si="2">V40/36*35*J40*I40*1.108/10000*W40/1000</f>
        <v>46.532768333333337</v>
      </c>
      <c r="AC40" s="183">
        <f t="shared" ref="AC40:AC55" si="3">(K40*100*J40*I40)/17*R40/10000*U40/1000</f>
        <v>0</v>
      </c>
      <c r="AD40" s="183">
        <f t="shared" ref="AD40:AD55" si="4">V40/36*J40*I40*1.108/10000*Y40/1000</f>
        <v>0</v>
      </c>
      <c r="AE40" s="183">
        <f t="shared" ref="AE40:AE55" si="5">J40*I40*(G40/100)</f>
        <v>443.7</v>
      </c>
    </row>
    <row r="41" spans="3:31" x14ac:dyDescent="0.2">
      <c r="C41" s="294" t="s">
        <v>1854</v>
      </c>
      <c r="D41" s="294" t="s">
        <v>3633</v>
      </c>
      <c r="E41" s="295" t="s">
        <v>1855</v>
      </c>
      <c r="F41" s="295" t="s">
        <v>1856</v>
      </c>
      <c r="G41" s="295">
        <v>174</v>
      </c>
      <c r="H41" s="295"/>
      <c r="I41" s="295">
        <v>1</v>
      </c>
      <c r="J41" s="295">
        <v>258</v>
      </c>
      <c r="K41" s="295">
        <v>16</v>
      </c>
      <c r="L41" s="295"/>
      <c r="M41" s="295"/>
      <c r="N41" s="295"/>
      <c r="O41" s="295" t="s">
        <v>1860</v>
      </c>
      <c r="P41" s="295" t="s">
        <v>4804</v>
      </c>
      <c r="Q41" s="300">
        <v>40925</v>
      </c>
      <c r="R41" s="1">
        <v>1.81</v>
      </c>
      <c r="S41" s="1">
        <v>550</v>
      </c>
      <c r="V41" s="1">
        <v>3080</v>
      </c>
      <c r="W41" s="1">
        <v>550</v>
      </c>
      <c r="X41" s="1" t="s">
        <v>1859</v>
      </c>
      <c r="AA41" s="183">
        <f t="shared" si="1"/>
        <v>38.676931764705877</v>
      </c>
      <c r="AB41" s="183">
        <f t="shared" si="2"/>
        <v>47.080212666666668</v>
      </c>
      <c r="AC41" s="183">
        <f t="shared" si="3"/>
        <v>0</v>
      </c>
      <c r="AD41" s="183">
        <f t="shared" si="4"/>
        <v>0</v>
      </c>
      <c r="AE41" s="183">
        <f t="shared" si="5"/>
        <v>448.92</v>
      </c>
    </row>
    <row r="42" spans="3:31" x14ac:dyDescent="0.2">
      <c r="C42" s="294" t="s">
        <v>1854</v>
      </c>
      <c r="D42" s="294" t="s">
        <v>3612</v>
      </c>
      <c r="E42" s="295" t="s">
        <v>1855</v>
      </c>
      <c r="F42" s="295" t="s">
        <v>1856</v>
      </c>
      <c r="G42" s="295">
        <v>174</v>
      </c>
      <c r="H42" s="295"/>
      <c r="I42" s="295">
        <v>1</v>
      </c>
      <c r="J42" s="295">
        <v>258</v>
      </c>
      <c r="K42" s="295">
        <v>16</v>
      </c>
      <c r="L42" s="295"/>
      <c r="M42" s="295"/>
      <c r="N42" s="295"/>
      <c r="O42" s="295" t="s">
        <v>1860</v>
      </c>
      <c r="P42" s="295" t="s">
        <v>4804</v>
      </c>
      <c r="Q42" s="300">
        <v>40927</v>
      </c>
      <c r="R42" s="1">
        <v>1.81</v>
      </c>
      <c r="S42" s="1">
        <v>550</v>
      </c>
      <c r="V42" s="1">
        <v>3080</v>
      </c>
      <c r="W42" s="1">
        <v>550</v>
      </c>
      <c r="X42" s="1" t="s">
        <v>1859</v>
      </c>
      <c r="AA42" s="183">
        <f t="shared" si="1"/>
        <v>38.676931764705877</v>
      </c>
      <c r="AB42" s="183">
        <f t="shared" si="2"/>
        <v>47.080212666666668</v>
      </c>
      <c r="AC42" s="183">
        <f t="shared" si="3"/>
        <v>0</v>
      </c>
      <c r="AD42" s="183">
        <f t="shared" si="4"/>
        <v>0</v>
      </c>
      <c r="AE42" s="183">
        <f t="shared" si="5"/>
        <v>448.92</v>
      </c>
    </row>
    <row r="43" spans="3:31" x14ac:dyDescent="0.2">
      <c r="C43" s="294" t="s">
        <v>1854</v>
      </c>
      <c r="D43" s="294" t="s">
        <v>4901</v>
      </c>
      <c r="E43" s="295" t="s">
        <v>1855</v>
      </c>
      <c r="F43" s="295" t="s">
        <v>1856</v>
      </c>
      <c r="G43" s="295">
        <v>174</v>
      </c>
      <c r="H43" s="295"/>
      <c r="I43" s="295">
        <v>1</v>
      </c>
      <c r="J43" s="295">
        <v>255</v>
      </c>
      <c r="K43" s="295">
        <v>16</v>
      </c>
      <c r="L43" s="295"/>
      <c r="M43" s="295"/>
      <c r="N43" s="295"/>
      <c r="O43" s="295" t="s">
        <v>1860</v>
      </c>
      <c r="P43" s="295" t="s">
        <v>4804</v>
      </c>
      <c r="Q43" s="300">
        <v>40928</v>
      </c>
      <c r="R43" s="1">
        <v>1.81</v>
      </c>
      <c r="S43" s="1">
        <v>550</v>
      </c>
      <c r="V43" s="1">
        <v>3080</v>
      </c>
      <c r="W43" s="1">
        <v>550</v>
      </c>
      <c r="X43" s="1" t="s">
        <v>1859</v>
      </c>
      <c r="AA43" s="183">
        <f t="shared" si="1"/>
        <v>38.227200000000003</v>
      </c>
      <c r="AB43" s="183">
        <f t="shared" si="2"/>
        <v>46.532768333333337</v>
      </c>
      <c r="AC43" s="183">
        <f t="shared" si="3"/>
        <v>0</v>
      </c>
      <c r="AD43" s="183">
        <f t="shared" si="4"/>
        <v>0</v>
      </c>
      <c r="AE43" s="183">
        <f t="shared" si="5"/>
        <v>443.7</v>
      </c>
    </row>
    <row r="44" spans="3:31" x14ac:dyDescent="0.2">
      <c r="C44" s="294" t="s">
        <v>1854</v>
      </c>
      <c r="D44" s="294">
        <v>5</v>
      </c>
      <c r="E44" s="295" t="s">
        <v>1861</v>
      </c>
      <c r="F44" s="295" t="s">
        <v>1856</v>
      </c>
      <c r="G44" s="295">
        <v>174</v>
      </c>
      <c r="H44" s="295"/>
      <c r="I44" s="295">
        <v>1</v>
      </c>
      <c r="J44" s="295">
        <v>255</v>
      </c>
      <c r="K44" s="295">
        <v>16</v>
      </c>
      <c r="L44" s="295"/>
      <c r="M44" s="295"/>
      <c r="N44" s="295"/>
      <c r="O44" s="295" t="s">
        <v>1860</v>
      </c>
      <c r="P44" s="295" t="s">
        <v>776</v>
      </c>
      <c r="Q44" s="300">
        <v>40931</v>
      </c>
      <c r="R44" s="1">
        <v>1.81</v>
      </c>
      <c r="S44" s="1">
        <v>550</v>
      </c>
      <c r="V44" s="1">
        <v>3080</v>
      </c>
      <c r="W44" s="1">
        <v>550</v>
      </c>
      <c r="X44" s="1" t="s">
        <v>1859</v>
      </c>
      <c r="AA44" s="183">
        <f t="shared" si="1"/>
        <v>38.227200000000003</v>
      </c>
      <c r="AB44" s="183">
        <f t="shared" si="2"/>
        <v>46.532768333333337</v>
      </c>
      <c r="AC44" s="183">
        <f t="shared" si="3"/>
        <v>0</v>
      </c>
      <c r="AD44" s="183">
        <f t="shared" si="4"/>
        <v>0</v>
      </c>
      <c r="AE44" s="183">
        <f t="shared" si="5"/>
        <v>443.7</v>
      </c>
    </row>
    <row r="45" spans="3:31" x14ac:dyDescent="0.2">
      <c r="C45" s="294" t="s">
        <v>1854</v>
      </c>
      <c r="D45" s="294" t="s">
        <v>3403</v>
      </c>
      <c r="E45" s="295" t="s">
        <v>1861</v>
      </c>
      <c r="F45" s="295" t="s">
        <v>1856</v>
      </c>
      <c r="G45" s="295">
        <v>174</v>
      </c>
      <c r="H45" s="295"/>
      <c r="I45" s="295">
        <v>1</v>
      </c>
      <c r="J45" s="295">
        <v>255</v>
      </c>
      <c r="K45" s="295">
        <v>16</v>
      </c>
      <c r="L45" s="295"/>
      <c r="M45" s="295"/>
      <c r="N45" s="295"/>
      <c r="O45" s="295" t="s">
        <v>1860</v>
      </c>
      <c r="P45" s="295" t="s">
        <v>669</v>
      </c>
      <c r="Q45" s="300">
        <v>40932</v>
      </c>
      <c r="R45" s="1">
        <v>1.81</v>
      </c>
      <c r="S45" s="1">
        <v>550</v>
      </c>
      <c r="V45" s="1">
        <v>3080</v>
      </c>
      <c r="W45" s="1">
        <v>550</v>
      </c>
      <c r="X45" s="1" t="s">
        <v>1859</v>
      </c>
      <c r="AA45" s="183">
        <f t="shared" si="1"/>
        <v>38.227200000000003</v>
      </c>
      <c r="AB45" s="183">
        <f t="shared" si="2"/>
        <v>46.532768333333337</v>
      </c>
      <c r="AC45" s="183">
        <f t="shared" si="3"/>
        <v>0</v>
      </c>
      <c r="AD45" s="183">
        <f t="shared" si="4"/>
        <v>0</v>
      </c>
      <c r="AE45" s="183">
        <f t="shared" si="5"/>
        <v>443.7</v>
      </c>
    </row>
    <row r="46" spans="3:31" x14ac:dyDescent="0.2">
      <c r="C46" s="294" t="s">
        <v>1854</v>
      </c>
      <c r="D46" s="294" t="s">
        <v>4904</v>
      </c>
      <c r="E46" s="295" t="s">
        <v>1861</v>
      </c>
      <c r="F46" s="295" t="s">
        <v>1856</v>
      </c>
      <c r="G46" s="295">
        <v>174</v>
      </c>
      <c r="H46" s="295"/>
      <c r="I46" s="295">
        <v>1</v>
      </c>
      <c r="J46" s="295">
        <v>255</v>
      </c>
      <c r="K46" s="295">
        <v>16</v>
      </c>
      <c r="L46" s="295"/>
      <c r="M46" s="295"/>
      <c r="N46" s="295"/>
      <c r="O46" s="295" t="s">
        <v>1860</v>
      </c>
      <c r="P46" s="295" t="s">
        <v>669</v>
      </c>
      <c r="Q46" s="301">
        <v>40933</v>
      </c>
      <c r="R46" s="1">
        <v>1.81</v>
      </c>
      <c r="S46" s="1">
        <v>550</v>
      </c>
      <c r="V46" s="1">
        <v>3080</v>
      </c>
      <c r="W46" s="1">
        <v>550</v>
      </c>
      <c r="X46" s="1" t="s">
        <v>1859</v>
      </c>
      <c r="AA46" s="183">
        <f t="shared" si="1"/>
        <v>38.227200000000003</v>
      </c>
      <c r="AB46" s="183">
        <f t="shared" si="2"/>
        <v>46.532768333333337</v>
      </c>
      <c r="AC46" s="183">
        <f t="shared" si="3"/>
        <v>0</v>
      </c>
      <c r="AD46" s="183">
        <f t="shared" si="4"/>
        <v>0</v>
      </c>
      <c r="AE46" s="183">
        <f t="shared" si="5"/>
        <v>443.7</v>
      </c>
    </row>
    <row r="47" spans="3:31" x14ac:dyDescent="0.2">
      <c r="C47" s="294" t="s">
        <v>1854</v>
      </c>
      <c r="D47" s="294" t="s">
        <v>3657</v>
      </c>
      <c r="E47" s="295" t="s">
        <v>1861</v>
      </c>
      <c r="F47" s="295" t="s">
        <v>1856</v>
      </c>
      <c r="G47" s="295">
        <v>174</v>
      </c>
      <c r="H47" s="295"/>
      <c r="I47" s="295">
        <v>1</v>
      </c>
      <c r="J47" s="295">
        <v>255</v>
      </c>
      <c r="K47" s="295">
        <v>16</v>
      </c>
      <c r="L47" s="295"/>
      <c r="M47" s="295"/>
      <c r="N47" s="295"/>
      <c r="O47" s="295" t="s">
        <v>1860</v>
      </c>
      <c r="P47" s="295" t="s">
        <v>669</v>
      </c>
      <c r="Q47" s="301">
        <v>40934</v>
      </c>
      <c r="R47" s="1">
        <v>1.81</v>
      </c>
      <c r="S47" s="1">
        <v>550</v>
      </c>
      <c r="V47" s="1">
        <v>3080</v>
      </c>
      <c r="W47" s="1">
        <v>550</v>
      </c>
      <c r="X47" s="1" t="s">
        <v>1859</v>
      </c>
      <c r="AA47" s="183">
        <f t="shared" si="1"/>
        <v>38.227200000000003</v>
      </c>
      <c r="AB47" s="183">
        <f t="shared" si="2"/>
        <v>46.532768333333337</v>
      </c>
      <c r="AC47" s="183">
        <f t="shared" si="3"/>
        <v>0</v>
      </c>
      <c r="AD47" s="183">
        <f t="shared" si="4"/>
        <v>0</v>
      </c>
      <c r="AE47" s="183">
        <f t="shared" si="5"/>
        <v>443.7</v>
      </c>
    </row>
    <row r="48" spans="3:31" x14ac:dyDescent="0.2">
      <c r="C48" s="136" t="s">
        <v>1854</v>
      </c>
      <c r="D48" s="133">
        <v>9</v>
      </c>
      <c r="E48" s="133" t="s">
        <v>1861</v>
      </c>
      <c r="F48" s="133" t="s">
        <v>1856</v>
      </c>
      <c r="G48" s="133">
        <v>174</v>
      </c>
      <c r="H48" s="133"/>
      <c r="I48" s="133">
        <v>1</v>
      </c>
      <c r="J48" s="133">
        <v>265</v>
      </c>
      <c r="K48" s="133">
        <v>16</v>
      </c>
      <c r="L48" s="133"/>
      <c r="M48" s="133"/>
      <c r="N48" s="133"/>
      <c r="O48" s="133" t="s">
        <v>1860</v>
      </c>
      <c r="P48" s="295" t="s">
        <v>4804</v>
      </c>
      <c r="Q48" s="301">
        <v>40935</v>
      </c>
      <c r="R48" s="1">
        <v>1.81</v>
      </c>
      <c r="S48" s="1">
        <v>550</v>
      </c>
      <c r="V48" s="1">
        <v>3080</v>
      </c>
      <c r="W48" s="1">
        <v>550</v>
      </c>
      <c r="X48" s="1" t="s">
        <v>1859</v>
      </c>
      <c r="AA48" s="183">
        <f t="shared" si="1"/>
        <v>39.726305882352946</v>
      </c>
      <c r="AB48" s="183">
        <f t="shared" si="2"/>
        <v>48.357582777777779</v>
      </c>
      <c r="AC48" s="183">
        <f t="shared" si="3"/>
        <v>0</v>
      </c>
      <c r="AD48" s="183">
        <f t="shared" si="4"/>
        <v>0</v>
      </c>
      <c r="AE48" s="183">
        <f t="shared" si="5"/>
        <v>461.1</v>
      </c>
    </row>
    <row r="49" spans="3:31" x14ac:dyDescent="0.2">
      <c r="C49" s="136" t="s">
        <v>1854</v>
      </c>
      <c r="D49" s="294" t="s">
        <v>4907</v>
      </c>
      <c r="E49" s="133" t="s">
        <v>1861</v>
      </c>
      <c r="F49" s="133" t="s">
        <v>1856</v>
      </c>
      <c r="G49" s="133">
        <v>174</v>
      </c>
      <c r="H49" s="133"/>
      <c r="I49" s="133">
        <v>1</v>
      </c>
      <c r="J49" s="133">
        <v>257.5</v>
      </c>
      <c r="K49" s="133">
        <v>16</v>
      </c>
      <c r="L49" s="133"/>
      <c r="M49" s="133"/>
      <c r="N49" s="133"/>
      <c r="O49" s="133" t="s">
        <v>1860</v>
      </c>
      <c r="P49" s="133" t="s">
        <v>669</v>
      </c>
      <c r="Q49" s="166">
        <v>40939</v>
      </c>
      <c r="R49" s="1">
        <v>1.81</v>
      </c>
      <c r="S49" s="1">
        <v>550</v>
      </c>
      <c r="V49" s="1">
        <v>3080</v>
      </c>
      <c r="W49" s="1">
        <v>550</v>
      </c>
      <c r="X49" s="1" t="s">
        <v>1859</v>
      </c>
      <c r="AA49" s="183">
        <f t="shared" si="1"/>
        <v>38.601976470588241</v>
      </c>
      <c r="AB49" s="183">
        <f t="shared" si="2"/>
        <v>46.988971944444451</v>
      </c>
      <c r="AC49" s="183">
        <f t="shared" si="3"/>
        <v>0</v>
      </c>
      <c r="AD49" s="183">
        <f t="shared" si="4"/>
        <v>0</v>
      </c>
      <c r="AE49" s="183">
        <f t="shared" si="5"/>
        <v>448.05</v>
      </c>
    </row>
    <row r="50" spans="3:31" x14ac:dyDescent="0.2">
      <c r="C50" s="136" t="s">
        <v>1854</v>
      </c>
      <c r="D50" s="133">
        <v>11</v>
      </c>
      <c r="E50" s="133" t="s">
        <v>1861</v>
      </c>
      <c r="F50" s="133" t="s">
        <v>1856</v>
      </c>
      <c r="G50" s="133">
        <v>174</v>
      </c>
      <c r="H50" s="133"/>
      <c r="I50" s="133">
        <v>1</v>
      </c>
      <c r="J50" s="133">
        <v>260</v>
      </c>
      <c r="K50" s="133">
        <v>16</v>
      </c>
      <c r="L50" s="133"/>
      <c r="M50" s="133"/>
      <c r="N50" s="133"/>
      <c r="O50" s="133" t="s">
        <v>1860</v>
      </c>
      <c r="P50" s="133" t="s">
        <v>669</v>
      </c>
      <c r="Q50" s="166">
        <v>40940</v>
      </c>
      <c r="R50" s="1">
        <v>1.81</v>
      </c>
      <c r="S50" s="1">
        <v>550</v>
      </c>
      <c r="V50" s="1">
        <v>3080</v>
      </c>
      <c r="W50" s="1">
        <v>550</v>
      </c>
      <c r="X50" s="1" t="s">
        <v>1859</v>
      </c>
      <c r="AA50" s="183">
        <f t="shared" si="1"/>
        <v>38.976752941176478</v>
      </c>
      <c r="AB50" s="183">
        <f t="shared" si="2"/>
        <v>47.445175555555565</v>
      </c>
      <c r="AC50" s="183">
        <f t="shared" si="3"/>
        <v>0</v>
      </c>
      <c r="AD50" s="183">
        <f t="shared" si="4"/>
        <v>0</v>
      </c>
      <c r="AE50" s="183">
        <f t="shared" si="5"/>
        <v>452.4</v>
      </c>
    </row>
    <row r="51" spans="3:31" x14ac:dyDescent="0.2">
      <c r="C51" s="136" t="s">
        <v>1854</v>
      </c>
      <c r="D51" s="133">
        <v>12</v>
      </c>
      <c r="E51" s="133" t="s">
        <v>1861</v>
      </c>
      <c r="F51" s="133" t="s">
        <v>1856</v>
      </c>
      <c r="G51" s="133">
        <v>174</v>
      </c>
      <c r="H51" s="133"/>
      <c r="I51" s="133">
        <v>1</v>
      </c>
      <c r="J51" s="133">
        <v>258</v>
      </c>
      <c r="K51" s="133">
        <v>16</v>
      </c>
      <c r="L51" s="133"/>
      <c r="M51" s="133"/>
      <c r="N51" s="133"/>
      <c r="O51" s="133" t="s">
        <v>1862</v>
      </c>
      <c r="P51" s="133" t="s">
        <v>2277</v>
      </c>
      <c r="Q51" s="166">
        <v>40947</v>
      </c>
      <c r="R51" s="1">
        <v>1.81</v>
      </c>
      <c r="S51" s="1">
        <v>550</v>
      </c>
      <c r="V51" s="1">
        <v>3080</v>
      </c>
      <c r="W51" s="1">
        <v>550</v>
      </c>
      <c r="X51" s="1" t="s">
        <v>1859</v>
      </c>
      <c r="AA51" s="183">
        <f t="shared" si="1"/>
        <v>38.676931764705877</v>
      </c>
      <c r="AB51" s="183">
        <f t="shared" si="2"/>
        <v>47.080212666666668</v>
      </c>
      <c r="AC51" s="183">
        <f t="shared" si="3"/>
        <v>0</v>
      </c>
      <c r="AD51" s="183">
        <f t="shared" si="4"/>
        <v>0</v>
      </c>
      <c r="AE51" s="183">
        <f t="shared" si="5"/>
        <v>448.92</v>
      </c>
    </row>
    <row r="52" spans="3:31" x14ac:dyDescent="0.2">
      <c r="C52" s="136" t="s">
        <v>1854</v>
      </c>
      <c r="D52" s="133">
        <v>13</v>
      </c>
      <c r="E52" s="133" t="s">
        <v>1861</v>
      </c>
      <c r="F52" s="133" t="s">
        <v>1856</v>
      </c>
      <c r="G52" s="133">
        <v>174</v>
      </c>
      <c r="H52" s="133"/>
      <c r="I52" s="133">
        <v>1</v>
      </c>
      <c r="J52" s="133">
        <v>260</v>
      </c>
      <c r="K52" s="133">
        <v>16</v>
      </c>
      <c r="L52" s="133"/>
      <c r="M52" s="133"/>
      <c r="N52" s="133"/>
      <c r="O52" s="133" t="s">
        <v>1862</v>
      </c>
      <c r="P52" s="133" t="s">
        <v>669</v>
      </c>
      <c r="Q52" s="166">
        <v>40948</v>
      </c>
      <c r="R52" s="1">
        <v>1.81</v>
      </c>
      <c r="S52" s="1">
        <v>550</v>
      </c>
      <c r="V52" s="1">
        <v>3080</v>
      </c>
      <c r="W52" s="1">
        <v>550</v>
      </c>
      <c r="X52" s="1" t="s">
        <v>1859</v>
      </c>
      <c r="AA52" s="183">
        <f t="shared" si="1"/>
        <v>38.976752941176478</v>
      </c>
      <c r="AB52" s="183">
        <f t="shared" si="2"/>
        <v>47.445175555555565</v>
      </c>
      <c r="AC52" s="183">
        <f t="shared" si="3"/>
        <v>0</v>
      </c>
      <c r="AD52" s="183">
        <f t="shared" si="4"/>
        <v>0</v>
      </c>
      <c r="AE52" s="183">
        <f t="shared" si="5"/>
        <v>452.4</v>
      </c>
    </row>
    <row r="53" spans="3:31" x14ac:dyDescent="0.2">
      <c r="C53" s="136" t="s">
        <v>1854</v>
      </c>
      <c r="D53" s="133">
        <v>14</v>
      </c>
      <c r="E53" s="133" t="s">
        <v>1861</v>
      </c>
      <c r="F53" s="133" t="s">
        <v>1856</v>
      </c>
      <c r="G53" s="133">
        <v>174</v>
      </c>
      <c r="H53" s="133"/>
      <c r="I53" s="133">
        <v>1</v>
      </c>
      <c r="J53" s="133">
        <v>55</v>
      </c>
      <c r="K53" s="133">
        <v>16</v>
      </c>
      <c r="L53" s="133"/>
      <c r="M53" s="133"/>
      <c r="N53" s="133"/>
      <c r="O53" s="133" t="s">
        <v>1863</v>
      </c>
      <c r="P53" s="133" t="s">
        <v>4804</v>
      </c>
      <c r="Q53" s="166">
        <v>40948</v>
      </c>
      <c r="R53" s="1">
        <v>1.81</v>
      </c>
      <c r="S53" s="1">
        <v>550</v>
      </c>
      <c r="V53" s="1">
        <v>3080</v>
      </c>
      <c r="W53" s="1">
        <v>550</v>
      </c>
      <c r="X53" s="1" t="s">
        <v>1859</v>
      </c>
      <c r="AA53" s="183">
        <f t="shared" si="1"/>
        <v>8.245082352941175</v>
      </c>
      <c r="AB53" s="183">
        <f t="shared" si="2"/>
        <v>10.036479444444446</v>
      </c>
      <c r="AC53" s="183">
        <f t="shared" si="3"/>
        <v>0</v>
      </c>
      <c r="AD53" s="183">
        <f t="shared" si="4"/>
        <v>0</v>
      </c>
      <c r="AE53" s="183">
        <f t="shared" si="5"/>
        <v>95.7</v>
      </c>
    </row>
    <row r="54" spans="3:31" x14ac:dyDescent="0.2">
      <c r="C54" s="136" t="s">
        <v>1854</v>
      </c>
      <c r="D54" s="133">
        <v>15</v>
      </c>
      <c r="E54" s="133" t="s">
        <v>1861</v>
      </c>
      <c r="F54" s="133" t="s">
        <v>1856</v>
      </c>
      <c r="G54" s="133">
        <v>174</v>
      </c>
      <c r="H54" s="133"/>
      <c r="I54" s="133">
        <v>1</v>
      </c>
      <c r="J54" s="133">
        <v>260</v>
      </c>
      <c r="K54" s="133">
        <v>16</v>
      </c>
      <c r="L54" s="133"/>
      <c r="M54" s="133"/>
      <c r="N54" s="133"/>
      <c r="O54" s="133" t="s">
        <v>1860</v>
      </c>
      <c r="P54" s="133" t="s">
        <v>4804</v>
      </c>
      <c r="Q54" s="166">
        <v>40950</v>
      </c>
      <c r="R54" s="1">
        <v>1.81</v>
      </c>
      <c r="S54" s="1">
        <v>550</v>
      </c>
      <c r="V54" s="1">
        <v>3080</v>
      </c>
      <c r="W54" s="1">
        <v>550</v>
      </c>
      <c r="X54" s="1" t="s">
        <v>1859</v>
      </c>
      <c r="AA54" s="183">
        <f t="shared" si="1"/>
        <v>38.976752941176478</v>
      </c>
      <c r="AB54" s="183">
        <f t="shared" si="2"/>
        <v>47.445175555555565</v>
      </c>
      <c r="AC54" s="183">
        <f t="shared" si="3"/>
        <v>0</v>
      </c>
      <c r="AD54" s="183">
        <f t="shared" si="4"/>
        <v>0</v>
      </c>
      <c r="AE54" s="183">
        <f t="shared" si="5"/>
        <v>452.4</v>
      </c>
    </row>
    <row r="55" spans="3:31" x14ac:dyDescent="0.2">
      <c r="C55" s="136" t="s">
        <v>1854</v>
      </c>
      <c r="D55" s="133">
        <v>16</v>
      </c>
      <c r="E55" s="133" t="s">
        <v>1861</v>
      </c>
      <c r="F55" s="133" t="s">
        <v>1864</v>
      </c>
      <c r="G55" s="133">
        <v>174</v>
      </c>
      <c r="H55" s="133"/>
      <c r="I55" s="133">
        <v>1</v>
      </c>
      <c r="J55" s="133">
        <v>90</v>
      </c>
      <c r="K55" s="133">
        <v>16</v>
      </c>
      <c r="L55" s="133"/>
      <c r="M55" s="133"/>
      <c r="N55" s="133"/>
      <c r="O55" s="133" t="s">
        <v>1865</v>
      </c>
      <c r="P55" s="133" t="s">
        <v>4804</v>
      </c>
      <c r="Q55" s="166">
        <v>40976</v>
      </c>
      <c r="R55" s="1">
        <v>1.81</v>
      </c>
      <c r="S55" s="1">
        <v>550</v>
      </c>
      <c r="V55" s="1">
        <v>3080</v>
      </c>
      <c r="W55" s="1">
        <v>550</v>
      </c>
      <c r="X55" s="1" t="s">
        <v>1859</v>
      </c>
      <c r="AA55" s="183">
        <f t="shared" si="1"/>
        <v>13.491952941176471</v>
      </c>
      <c r="AB55" s="183">
        <f t="shared" si="2"/>
        <v>16.42333</v>
      </c>
      <c r="AC55" s="183">
        <f t="shared" si="3"/>
        <v>0</v>
      </c>
      <c r="AD55" s="183">
        <f t="shared" si="4"/>
        <v>0</v>
      </c>
      <c r="AE55" s="183">
        <f t="shared" si="5"/>
        <v>156.6</v>
      </c>
    </row>
    <row r="56" spans="3:31" x14ac:dyDescent="0.2">
      <c r="I56" s="214" t="s">
        <v>1539</v>
      </c>
      <c r="J56" s="214">
        <f>SUM(J40:J55)</f>
        <v>3751.5</v>
      </c>
    </row>
    <row r="57" spans="3:31" x14ac:dyDescent="0.2">
      <c r="C57" s="316"/>
      <c r="D57" s="316"/>
      <c r="E57" s="319"/>
      <c r="F57" s="319" t="s">
        <v>1866</v>
      </c>
      <c r="G57" s="319"/>
      <c r="H57" s="319"/>
      <c r="I57" s="319"/>
      <c r="J57" s="319"/>
      <c r="K57" s="319"/>
      <c r="L57" s="319"/>
      <c r="M57" s="319"/>
      <c r="N57" s="319"/>
      <c r="O57" s="319"/>
      <c r="P57" s="319"/>
      <c r="Q57" s="320"/>
      <c r="AE57" t="s">
        <v>4895</v>
      </c>
    </row>
    <row r="58" spans="3:31" x14ac:dyDescent="0.2">
      <c r="C58" s="136" t="s">
        <v>1867</v>
      </c>
      <c r="D58" s="133">
        <v>1</v>
      </c>
      <c r="E58" s="133" t="s">
        <v>1868</v>
      </c>
      <c r="F58" s="133" t="s">
        <v>1856</v>
      </c>
      <c r="G58" s="133">
        <v>176.5</v>
      </c>
      <c r="H58" s="133"/>
      <c r="I58" s="133">
        <v>1</v>
      </c>
      <c r="J58" s="133">
        <v>250</v>
      </c>
      <c r="K58" s="133">
        <v>16</v>
      </c>
      <c r="L58" s="133"/>
      <c r="M58" s="133"/>
      <c r="N58" s="133"/>
      <c r="O58" s="133" t="s">
        <v>1862</v>
      </c>
      <c r="P58" s="12"/>
      <c r="Q58" s="296"/>
      <c r="R58" s="1">
        <v>1.81</v>
      </c>
      <c r="S58" s="1">
        <v>550</v>
      </c>
      <c r="V58" s="1">
        <v>3148</v>
      </c>
      <c r="W58" s="1">
        <v>550</v>
      </c>
      <c r="X58" s="1" t="s">
        <v>1859</v>
      </c>
      <c r="AA58" s="183">
        <f t="shared" ref="AA58:AA68" si="6">(K58*100*J58*I58)/17*16*R58/10000*S58/1000</f>
        <v>37.477647058823528</v>
      </c>
      <c r="AB58" s="183">
        <f t="shared" ref="AB58:AB68" si="7">V58/36*35*J58*I58*1.108/10000*W58/1000</f>
        <v>46.627563888888893</v>
      </c>
      <c r="AC58" s="183">
        <f t="shared" ref="AC58:AC68" si="8">(K58*100*J58*I58)/17*R58/10000*U58/1000</f>
        <v>0</v>
      </c>
      <c r="AD58" s="183">
        <f t="shared" ref="AD58:AD68" si="9">V58/36*J58*I58*1.108/10000*Y58/1000</f>
        <v>0</v>
      </c>
      <c r="AE58" s="183">
        <f t="shared" ref="AE58:AE68" si="10">J58*I58*(G58/100)</f>
        <v>441.25</v>
      </c>
    </row>
    <row r="59" spans="3:31" x14ac:dyDescent="0.2">
      <c r="C59" s="136" t="s">
        <v>1867</v>
      </c>
      <c r="D59" s="133">
        <v>2</v>
      </c>
      <c r="E59" s="133" t="s">
        <v>1868</v>
      </c>
      <c r="F59" s="133" t="s">
        <v>1856</v>
      </c>
      <c r="G59" s="133">
        <v>176.5</v>
      </c>
      <c r="H59" s="133"/>
      <c r="I59" s="133">
        <v>1</v>
      </c>
      <c r="J59" s="133">
        <v>500</v>
      </c>
      <c r="K59" s="133">
        <v>16</v>
      </c>
      <c r="L59" s="133"/>
      <c r="M59" s="133"/>
      <c r="N59" s="133"/>
      <c r="O59" s="133" t="s">
        <v>1862</v>
      </c>
      <c r="P59" s="133" t="s">
        <v>4804</v>
      </c>
      <c r="Q59" s="166">
        <v>41093</v>
      </c>
      <c r="R59" s="1">
        <v>1.81</v>
      </c>
      <c r="S59" s="1">
        <v>550</v>
      </c>
      <c r="V59" s="1">
        <v>3148</v>
      </c>
      <c r="W59" s="1">
        <v>550</v>
      </c>
      <c r="X59" s="1" t="s">
        <v>1859</v>
      </c>
      <c r="AA59" s="183">
        <f t="shared" si="6"/>
        <v>74.955294117647057</v>
      </c>
      <c r="AB59" s="183">
        <f t="shared" si="7"/>
        <v>93.255127777777787</v>
      </c>
      <c r="AC59" s="183">
        <f t="shared" si="8"/>
        <v>0</v>
      </c>
      <c r="AD59" s="183">
        <f t="shared" si="9"/>
        <v>0</v>
      </c>
      <c r="AE59" s="183">
        <f t="shared" si="10"/>
        <v>882.5</v>
      </c>
    </row>
    <row r="60" spans="3:31" x14ac:dyDescent="0.2">
      <c r="C60" s="136" t="s">
        <v>1867</v>
      </c>
      <c r="D60" s="133">
        <v>3</v>
      </c>
      <c r="E60" s="133" t="s">
        <v>1868</v>
      </c>
      <c r="F60" s="133" t="s">
        <v>1856</v>
      </c>
      <c r="G60" s="133">
        <v>176.5</v>
      </c>
      <c r="H60" s="133"/>
      <c r="I60" s="133">
        <v>1</v>
      </c>
      <c r="J60" s="133">
        <v>250</v>
      </c>
      <c r="K60" s="133">
        <v>16</v>
      </c>
      <c r="L60" s="133"/>
      <c r="M60" s="133"/>
      <c r="N60" s="133"/>
      <c r="O60" s="133" t="s">
        <v>1862</v>
      </c>
      <c r="P60" s="133" t="s">
        <v>4804</v>
      </c>
      <c r="Q60" s="166">
        <v>41094</v>
      </c>
      <c r="R60" s="1">
        <v>1.81</v>
      </c>
      <c r="S60" s="1">
        <v>550</v>
      </c>
      <c r="V60" s="1">
        <v>3148</v>
      </c>
      <c r="W60" s="1">
        <v>550</v>
      </c>
      <c r="X60" s="1" t="s">
        <v>1859</v>
      </c>
      <c r="AA60" s="183">
        <f t="shared" si="6"/>
        <v>37.477647058823528</v>
      </c>
      <c r="AB60" s="183">
        <f t="shared" si="7"/>
        <v>46.627563888888893</v>
      </c>
      <c r="AC60" s="183">
        <f t="shared" si="8"/>
        <v>0</v>
      </c>
      <c r="AD60" s="183">
        <f t="shared" si="9"/>
        <v>0</v>
      </c>
      <c r="AE60" s="183">
        <f t="shared" si="10"/>
        <v>441.25</v>
      </c>
    </row>
    <row r="61" spans="3:31" x14ac:dyDescent="0.2">
      <c r="C61" s="136" t="s">
        <v>1867</v>
      </c>
      <c r="D61" s="133">
        <v>4</v>
      </c>
      <c r="E61" s="133" t="s">
        <v>1868</v>
      </c>
      <c r="F61" s="133" t="s">
        <v>1856</v>
      </c>
      <c r="G61" s="133">
        <v>176.5</v>
      </c>
      <c r="H61" s="133"/>
      <c r="I61" s="133">
        <v>1</v>
      </c>
      <c r="J61" s="133">
        <v>250</v>
      </c>
      <c r="K61" s="133">
        <v>16</v>
      </c>
      <c r="L61" s="133"/>
      <c r="M61" s="133"/>
      <c r="N61" s="133"/>
      <c r="O61" s="133" t="s">
        <v>1862</v>
      </c>
      <c r="P61" s="133" t="s">
        <v>4804</v>
      </c>
      <c r="Q61" s="166">
        <v>41095</v>
      </c>
      <c r="R61" s="1">
        <v>1.81</v>
      </c>
      <c r="S61" s="1">
        <v>550</v>
      </c>
      <c r="V61" s="1">
        <v>3148</v>
      </c>
      <c r="W61" s="1">
        <v>550</v>
      </c>
      <c r="X61" s="1" t="s">
        <v>1859</v>
      </c>
      <c r="AA61" s="183">
        <f t="shared" si="6"/>
        <v>37.477647058823528</v>
      </c>
      <c r="AB61" s="183">
        <f t="shared" si="7"/>
        <v>46.627563888888893</v>
      </c>
      <c r="AC61" s="183">
        <f t="shared" si="8"/>
        <v>0</v>
      </c>
      <c r="AD61" s="183">
        <f t="shared" si="9"/>
        <v>0</v>
      </c>
      <c r="AE61" s="183">
        <f t="shared" si="10"/>
        <v>441.25</v>
      </c>
    </row>
    <row r="62" spans="3:31" x14ac:dyDescent="0.2">
      <c r="C62" s="136" t="s">
        <v>1867</v>
      </c>
      <c r="D62" s="133">
        <v>5</v>
      </c>
      <c r="E62" s="133" t="s">
        <v>1868</v>
      </c>
      <c r="F62" s="133" t="s">
        <v>1856</v>
      </c>
      <c r="G62" s="133">
        <v>176.5</v>
      </c>
      <c r="H62" s="133"/>
      <c r="I62" s="133">
        <v>1</v>
      </c>
      <c r="J62" s="133">
        <v>250</v>
      </c>
      <c r="K62" s="133">
        <v>16</v>
      </c>
      <c r="L62" s="133"/>
      <c r="M62" s="133"/>
      <c r="N62" s="133"/>
      <c r="O62" s="133" t="s">
        <v>1862</v>
      </c>
      <c r="P62" s="133" t="s">
        <v>4804</v>
      </c>
      <c r="Q62" s="166">
        <v>41096</v>
      </c>
      <c r="R62" s="1">
        <v>1.81</v>
      </c>
      <c r="S62" s="1">
        <v>550</v>
      </c>
      <c r="V62" s="1">
        <v>3148</v>
      </c>
      <c r="W62" s="1">
        <v>550</v>
      </c>
      <c r="X62" s="1" t="s">
        <v>1859</v>
      </c>
      <c r="AA62" s="183">
        <f t="shared" si="6"/>
        <v>37.477647058823528</v>
      </c>
      <c r="AB62" s="183">
        <f t="shared" si="7"/>
        <v>46.627563888888893</v>
      </c>
      <c r="AC62" s="183">
        <f t="shared" si="8"/>
        <v>0</v>
      </c>
      <c r="AD62" s="183">
        <f t="shared" si="9"/>
        <v>0</v>
      </c>
      <c r="AE62" s="183">
        <f t="shared" si="10"/>
        <v>441.25</v>
      </c>
    </row>
    <row r="63" spans="3:31" x14ac:dyDescent="0.2">
      <c r="C63" s="136" t="s">
        <v>1867</v>
      </c>
      <c r="D63" s="133">
        <v>6</v>
      </c>
      <c r="E63" s="133" t="s">
        <v>1868</v>
      </c>
      <c r="F63" s="133" t="s">
        <v>1856</v>
      </c>
      <c r="G63" s="133">
        <v>176.5</v>
      </c>
      <c r="H63" s="133"/>
      <c r="I63" s="133">
        <v>1</v>
      </c>
      <c r="J63" s="133">
        <v>250</v>
      </c>
      <c r="K63" s="133">
        <v>16</v>
      </c>
      <c r="L63" s="133"/>
      <c r="M63" s="133"/>
      <c r="N63" s="133"/>
      <c r="O63" s="133" t="s">
        <v>1869</v>
      </c>
      <c r="P63" s="133" t="s">
        <v>4807</v>
      </c>
      <c r="Q63" s="166">
        <v>41099</v>
      </c>
      <c r="R63" s="1">
        <v>1.81</v>
      </c>
      <c r="S63" s="1">
        <v>550</v>
      </c>
      <c r="V63" s="1">
        <v>3148</v>
      </c>
      <c r="W63" s="1">
        <v>550</v>
      </c>
      <c r="X63" s="1" t="s">
        <v>1859</v>
      </c>
      <c r="AA63" s="183">
        <f t="shared" si="6"/>
        <v>37.477647058823528</v>
      </c>
      <c r="AB63" s="183">
        <f t="shared" si="7"/>
        <v>46.627563888888893</v>
      </c>
      <c r="AC63" s="183">
        <f t="shared" si="8"/>
        <v>0</v>
      </c>
      <c r="AD63" s="183">
        <f t="shared" si="9"/>
        <v>0</v>
      </c>
      <c r="AE63" s="183">
        <f t="shared" si="10"/>
        <v>441.25</v>
      </c>
    </row>
    <row r="64" spans="3:31" x14ac:dyDescent="0.2">
      <c r="C64" s="136" t="s">
        <v>1867</v>
      </c>
      <c r="D64" s="133">
        <v>7</v>
      </c>
      <c r="E64" s="133" t="s">
        <v>1868</v>
      </c>
      <c r="F64" s="133" t="s">
        <v>1856</v>
      </c>
      <c r="G64" s="133">
        <v>176</v>
      </c>
      <c r="H64" s="133"/>
      <c r="I64" s="133">
        <v>1</v>
      </c>
      <c r="J64" s="133">
        <v>250</v>
      </c>
      <c r="K64" s="133">
        <v>16</v>
      </c>
      <c r="L64" s="133"/>
      <c r="M64" s="133"/>
      <c r="N64" s="133"/>
      <c r="O64" s="133" t="s">
        <v>1862</v>
      </c>
      <c r="P64" s="133" t="s">
        <v>4804</v>
      </c>
      <c r="Q64" s="166">
        <v>41100</v>
      </c>
      <c r="R64" s="1">
        <v>1.81</v>
      </c>
      <c r="S64" s="1">
        <v>550</v>
      </c>
      <c r="V64" s="1">
        <v>3148</v>
      </c>
      <c r="W64" s="1">
        <v>550</v>
      </c>
      <c r="X64" s="1" t="s">
        <v>1859</v>
      </c>
      <c r="AA64" s="183">
        <f t="shared" si="6"/>
        <v>37.477647058823528</v>
      </c>
      <c r="AB64" s="183">
        <f t="shared" si="7"/>
        <v>46.627563888888893</v>
      </c>
      <c r="AC64" s="183">
        <f t="shared" si="8"/>
        <v>0</v>
      </c>
      <c r="AD64" s="183">
        <f t="shared" si="9"/>
        <v>0</v>
      </c>
      <c r="AE64" s="183">
        <f t="shared" si="10"/>
        <v>440</v>
      </c>
    </row>
    <row r="65" spans="3:31" x14ac:dyDescent="0.2">
      <c r="C65" s="136" t="s">
        <v>1867</v>
      </c>
      <c r="D65" s="133">
        <v>8</v>
      </c>
      <c r="E65" s="133" t="s">
        <v>1868</v>
      </c>
      <c r="F65" s="133" t="s">
        <v>1856</v>
      </c>
      <c r="G65" s="133">
        <v>176</v>
      </c>
      <c r="H65" s="133"/>
      <c r="I65" s="133">
        <v>1</v>
      </c>
      <c r="J65" s="133">
        <v>250</v>
      </c>
      <c r="K65" s="133">
        <v>16</v>
      </c>
      <c r="L65" s="133"/>
      <c r="M65" s="133"/>
      <c r="N65" s="133"/>
      <c r="O65" s="133" t="s">
        <v>1862</v>
      </c>
      <c r="P65" s="133" t="s">
        <v>663</v>
      </c>
      <c r="Q65" s="166">
        <v>41102</v>
      </c>
      <c r="R65" s="1">
        <v>1.81</v>
      </c>
      <c r="S65" s="1">
        <v>550</v>
      </c>
      <c r="V65" s="1">
        <v>3148</v>
      </c>
      <c r="W65" s="1">
        <v>550</v>
      </c>
      <c r="X65" s="1" t="s">
        <v>1859</v>
      </c>
      <c r="AA65" s="183">
        <f t="shared" si="6"/>
        <v>37.477647058823528</v>
      </c>
      <c r="AB65" s="183">
        <f t="shared" si="7"/>
        <v>46.627563888888893</v>
      </c>
      <c r="AC65" s="183">
        <f t="shared" si="8"/>
        <v>0</v>
      </c>
      <c r="AD65" s="183">
        <f t="shared" si="9"/>
        <v>0</v>
      </c>
      <c r="AE65" s="183">
        <f t="shared" si="10"/>
        <v>440</v>
      </c>
    </row>
    <row r="66" spans="3:31" x14ac:dyDescent="0.2">
      <c r="C66" s="136" t="s">
        <v>1867</v>
      </c>
      <c r="D66" s="133">
        <v>9</v>
      </c>
      <c r="E66" s="133" t="s">
        <v>1868</v>
      </c>
      <c r="F66" s="133" t="s">
        <v>1856</v>
      </c>
      <c r="G66" s="133">
        <v>176</v>
      </c>
      <c r="H66" s="133"/>
      <c r="I66" s="133">
        <v>1</v>
      </c>
      <c r="J66" s="133">
        <v>250</v>
      </c>
      <c r="K66" s="133">
        <v>16</v>
      </c>
      <c r="L66" s="133"/>
      <c r="M66" s="133"/>
      <c r="N66" s="133"/>
      <c r="O66" s="133" t="s">
        <v>1862</v>
      </c>
      <c r="P66" s="133" t="s">
        <v>663</v>
      </c>
      <c r="Q66" s="166">
        <v>41103</v>
      </c>
      <c r="R66" s="1">
        <v>1.81</v>
      </c>
      <c r="S66" s="1">
        <v>550</v>
      </c>
      <c r="V66" s="1">
        <v>3148</v>
      </c>
      <c r="W66" s="1">
        <v>550</v>
      </c>
      <c r="X66" s="1" t="s">
        <v>1859</v>
      </c>
      <c r="AA66" s="183">
        <f t="shared" si="6"/>
        <v>37.477647058823528</v>
      </c>
      <c r="AB66" s="183">
        <f t="shared" si="7"/>
        <v>46.627563888888893</v>
      </c>
      <c r="AC66" s="183">
        <f t="shared" si="8"/>
        <v>0</v>
      </c>
      <c r="AD66" s="183">
        <f t="shared" si="9"/>
        <v>0</v>
      </c>
      <c r="AE66" s="183">
        <f t="shared" si="10"/>
        <v>440</v>
      </c>
    </row>
    <row r="67" spans="3:31" x14ac:dyDescent="0.2">
      <c r="C67" s="136" t="s">
        <v>1867</v>
      </c>
      <c r="D67" s="133">
        <v>10</v>
      </c>
      <c r="E67" s="133" t="s">
        <v>1868</v>
      </c>
      <c r="F67" s="133" t="s">
        <v>1856</v>
      </c>
      <c r="G67" s="133">
        <v>176</v>
      </c>
      <c r="H67" s="133"/>
      <c r="I67" s="133">
        <v>1</v>
      </c>
      <c r="J67" s="133">
        <v>250</v>
      </c>
      <c r="K67" s="133">
        <v>16</v>
      </c>
      <c r="L67" s="133"/>
      <c r="M67" s="133"/>
      <c r="N67" s="133"/>
      <c r="O67" s="133" t="s">
        <v>1869</v>
      </c>
      <c r="P67" s="133" t="s">
        <v>4807</v>
      </c>
      <c r="Q67" s="166">
        <v>41104</v>
      </c>
      <c r="R67" s="1">
        <v>1.81</v>
      </c>
      <c r="S67" s="1">
        <v>550</v>
      </c>
      <c r="V67" s="1">
        <v>3148</v>
      </c>
      <c r="W67" s="1">
        <v>550</v>
      </c>
      <c r="X67" s="1" t="s">
        <v>1859</v>
      </c>
      <c r="AA67" s="183">
        <f t="shared" si="6"/>
        <v>37.477647058823528</v>
      </c>
      <c r="AB67" s="183">
        <f t="shared" si="7"/>
        <v>46.627563888888893</v>
      </c>
      <c r="AC67" s="183">
        <f t="shared" si="8"/>
        <v>0</v>
      </c>
      <c r="AD67" s="183">
        <f t="shared" si="9"/>
        <v>0</v>
      </c>
      <c r="AE67" s="183">
        <f t="shared" si="10"/>
        <v>440</v>
      </c>
    </row>
    <row r="68" spans="3:31" ht="13.5" thickBot="1" x14ac:dyDescent="0.25">
      <c r="C68" s="136" t="s">
        <v>1867</v>
      </c>
      <c r="D68" s="133">
        <v>11</v>
      </c>
      <c r="E68" s="133" t="s">
        <v>1868</v>
      </c>
      <c r="F68" s="133" t="s">
        <v>1856</v>
      </c>
      <c r="G68" s="133">
        <v>176</v>
      </c>
      <c r="H68" s="133"/>
      <c r="I68" s="133">
        <v>1</v>
      </c>
      <c r="J68" s="133">
        <v>192</v>
      </c>
      <c r="K68" s="133">
        <v>16</v>
      </c>
      <c r="L68" s="133"/>
      <c r="M68" s="133"/>
      <c r="N68" s="133"/>
      <c r="O68" s="133" t="s">
        <v>1862</v>
      </c>
      <c r="P68" s="133" t="s">
        <v>663</v>
      </c>
      <c r="Q68" s="166">
        <v>41115</v>
      </c>
      <c r="R68" s="308">
        <v>1.81</v>
      </c>
      <c r="S68" s="1">
        <v>550</v>
      </c>
      <c r="V68" s="1">
        <v>3148</v>
      </c>
      <c r="W68" s="1">
        <v>550</v>
      </c>
      <c r="X68" s="1" t="s">
        <v>1859</v>
      </c>
      <c r="AA68" s="183">
        <f t="shared" si="6"/>
        <v>28.782832941176473</v>
      </c>
      <c r="AB68" s="183">
        <f t="shared" si="7"/>
        <v>35.809969066666675</v>
      </c>
      <c r="AC68" s="183">
        <f t="shared" si="8"/>
        <v>0</v>
      </c>
      <c r="AD68" s="183">
        <f t="shared" si="9"/>
        <v>0</v>
      </c>
      <c r="AE68" s="183">
        <f t="shared" si="10"/>
        <v>337.92</v>
      </c>
    </row>
    <row r="69" spans="3:31" x14ac:dyDescent="0.2">
      <c r="E69" s="317">
        <v>41141</v>
      </c>
      <c r="F69" s="319" t="s">
        <v>1866</v>
      </c>
    </row>
    <row r="70" spans="3:31" x14ac:dyDescent="0.2">
      <c r="C70" s="136" t="s">
        <v>1870</v>
      </c>
      <c r="D70" s="133">
        <v>1</v>
      </c>
      <c r="E70" s="133" t="s">
        <v>1868</v>
      </c>
      <c r="F70" s="133" t="s">
        <v>1856</v>
      </c>
      <c r="G70" s="133">
        <v>176</v>
      </c>
      <c r="H70" s="133"/>
      <c r="I70" s="133">
        <v>1</v>
      </c>
      <c r="J70" s="133">
        <v>94</v>
      </c>
      <c r="K70" s="133">
        <v>16</v>
      </c>
      <c r="L70" s="133"/>
      <c r="M70" s="133"/>
      <c r="N70" s="133"/>
      <c r="O70" s="133" t="s">
        <v>1862</v>
      </c>
      <c r="P70" s="133" t="s">
        <v>2277</v>
      </c>
      <c r="Q70" s="166">
        <v>41141</v>
      </c>
      <c r="R70" s="1">
        <v>1.81</v>
      </c>
      <c r="S70" s="1">
        <v>550</v>
      </c>
      <c r="V70" s="1">
        <v>3148</v>
      </c>
      <c r="W70" s="1">
        <v>550</v>
      </c>
      <c r="X70" s="1" t="s">
        <v>1859</v>
      </c>
      <c r="AA70" s="183">
        <f t="shared" ref="AA70:AA81" si="11">(K70*100*J70*I70)/17*16*R70/10000*S70/1000</f>
        <v>14.091595294117649</v>
      </c>
      <c r="AB70" s="183">
        <f t="shared" ref="AB70:AB81" si="12">V70/36*35*J70*I70*1.108/10000*W70/1000</f>
        <v>17.531964022222223</v>
      </c>
      <c r="AC70" s="183">
        <f t="shared" ref="AC70:AC81" si="13">(K70*100*J70*I70)/17*R70/10000*U70/1000</f>
        <v>0</v>
      </c>
      <c r="AD70" s="183">
        <f t="shared" ref="AD70:AD81" si="14">V70/36*J70*I70*1.108/10000*Y70/1000</f>
        <v>0</v>
      </c>
      <c r="AE70" s="183">
        <f t="shared" ref="AE70:AE81" si="15">J70*I70*(G70/100)</f>
        <v>165.44</v>
      </c>
    </row>
    <row r="71" spans="3:31" x14ac:dyDescent="0.2">
      <c r="C71" s="136" t="s">
        <v>1870</v>
      </c>
      <c r="D71" s="133">
        <v>2</v>
      </c>
      <c r="E71" s="133" t="s">
        <v>1868</v>
      </c>
      <c r="F71" s="133" t="s">
        <v>1856</v>
      </c>
      <c r="G71" s="133">
        <v>176</v>
      </c>
      <c r="H71" s="133"/>
      <c r="I71" s="133">
        <v>1</v>
      </c>
      <c r="J71" s="133">
        <v>250</v>
      </c>
      <c r="K71" s="133">
        <v>16</v>
      </c>
      <c r="L71" s="133"/>
      <c r="M71" s="133"/>
      <c r="N71" s="133"/>
      <c r="O71" s="133" t="s">
        <v>1862</v>
      </c>
      <c r="P71" s="133" t="s">
        <v>4804</v>
      </c>
      <c r="Q71" s="166">
        <v>41142</v>
      </c>
      <c r="R71" s="1">
        <v>1.81</v>
      </c>
      <c r="S71" s="1">
        <v>550</v>
      </c>
      <c r="V71" s="1">
        <v>3148</v>
      </c>
      <c r="W71" s="1">
        <v>550</v>
      </c>
      <c r="X71" s="1" t="s">
        <v>1859</v>
      </c>
      <c r="AA71" s="183">
        <f t="shared" si="11"/>
        <v>37.477647058823528</v>
      </c>
      <c r="AB71" s="183">
        <f t="shared" si="12"/>
        <v>46.627563888888893</v>
      </c>
      <c r="AC71" s="183">
        <f t="shared" si="13"/>
        <v>0</v>
      </c>
      <c r="AD71" s="183">
        <f t="shared" si="14"/>
        <v>0</v>
      </c>
      <c r="AE71" s="183">
        <f t="shared" si="15"/>
        <v>440</v>
      </c>
    </row>
    <row r="72" spans="3:31" x14ac:dyDescent="0.2">
      <c r="C72" s="136" t="s">
        <v>1870</v>
      </c>
      <c r="D72" s="133">
        <v>3</v>
      </c>
      <c r="E72" s="133" t="s">
        <v>1868</v>
      </c>
      <c r="F72" s="133" t="s">
        <v>1856</v>
      </c>
      <c r="G72" s="133">
        <v>176</v>
      </c>
      <c r="H72" s="133"/>
      <c r="I72" s="133">
        <v>1</v>
      </c>
      <c r="J72" s="133">
        <v>255</v>
      </c>
      <c r="K72" s="133">
        <v>16</v>
      </c>
      <c r="L72" s="133"/>
      <c r="M72" s="133"/>
      <c r="N72" s="133"/>
      <c r="O72" s="133" t="s">
        <v>1871</v>
      </c>
      <c r="P72" s="133" t="s">
        <v>4807</v>
      </c>
      <c r="Q72" s="166">
        <v>41143</v>
      </c>
      <c r="R72" s="1">
        <v>1.81</v>
      </c>
      <c r="S72" s="1">
        <v>550</v>
      </c>
      <c r="V72" s="1">
        <v>3148</v>
      </c>
      <c r="W72" s="1">
        <v>550</v>
      </c>
      <c r="X72" s="1" t="s">
        <v>1859</v>
      </c>
      <c r="AA72" s="183">
        <f t="shared" si="11"/>
        <v>38.227200000000003</v>
      </c>
      <c r="AB72" s="183">
        <f t="shared" si="12"/>
        <v>47.560115166666677</v>
      </c>
      <c r="AC72" s="183">
        <f t="shared" si="13"/>
        <v>0</v>
      </c>
      <c r="AD72" s="183">
        <f t="shared" si="14"/>
        <v>0</v>
      </c>
      <c r="AE72" s="183">
        <f t="shared" si="15"/>
        <v>448.8</v>
      </c>
    </row>
    <row r="73" spans="3:31" x14ac:dyDescent="0.2">
      <c r="C73" s="136" t="s">
        <v>1870</v>
      </c>
      <c r="D73" s="133">
        <v>4</v>
      </c>
      <c r="E73" s="133" t="s">
        <v>1868</v>
      </c>
      <c r="F73" s="133" t="s">
        <v>1856</v>
      </c>
      <c r="G73" s="133">
        <v>176</v>
      </c>
      <c r="H73" s="133"/>
      <c r="I73" s="133">
        <v>1</v>
      </c>
      <c r="J73" s="133">
        <v>250</v>
      </c>
      <c r="K73" s="133">
        <v>16</v>
      </c>
      <c r="L73" s="133"/>
      <c r="M73" s="133"/>
      <c r="N73" s="133"/>
      <c r="O73" s="133" t="s">
        <v>1862</v>
      </c>
      <c r="P73" s="133" t="s">
        <v>4804</v>
      </c>
      <c r="Q73" s="166">
        <v>41145</v>
      </c>
      <c r="R73" s="1">
        <v>1.81</v>
      </c>
      <c r="S73" s="1">
        <v>550</v>
      </c>
      <c r="V73" s="1">
        <v>3148</v>
      </c>
      <c r="W73" s="1">
        <v>550</v>
      </c>
      <c r="X73" s="1" t="s">
        <v>1859</v>
      </c>
      <c r="AA73" s="183">
        <f t="shared" si="11"/>
        <v>37.477647058823528</v>
      </c>
      <c r="AB73" s="183">
        <f t="shared" si="12"/>
        <v>46.627563888888893</v>
      </c>
      <c r="AC73" s="183">
        <f t="shared" si="13"/>
        <v>0</v>
      </c>
      <c r="AD73" s="183">
        <f t="shared" si="14"/>
        <v>0</v>
      </c>
      <c r="AE73" s="183">
        <f t="shared" si="15"/>
        <v>440</v>
      </c>
    </row>
    <row r="74" spans="3:31" x14ac:dyDescent="0.2">
      <c r="C74" s="136" t="s">
        <v>1870</v>
      </c>
      <c r="D74" s="133">
        <v>5</v>
      </c>
      <c r="E74" s="133" t="s">
        <v>1868</v>
      </c>
      <c r="F74" s="133" t="s">
        <v>1856</v>
      </c>
      <c r="G74" s="133">
        <v>176</v>
      </c>
      <c r="H74" s="133"/>
      <c r="I74" s="133">
        <v>1</v>
      </c>
      <c r="J74" s="133">
        <v>250</v>
      </c>
      <c r="K74" s="133">
        <v>16</v>
      </c>
      <c r="L74" s="133"/>
      <c r="M74" s="133"/>
      <c r="N74" s="133"/>
      <c r="O74" s="133" t="s">
        <v>1871</v>
      </c>
      <c r="P74" s="133" t="s">
        <v>4816</v>
      </c>
      <c r="Q74" s="166">
        <v>41148</v>
      </c>
      <c r="R74" s="1">
        <v>1.81</v>
      </c>
      <c r="S74" s="1">
        <v>550</v>
      </c>
      <c r="V74" s="1">
        <v>3148</v>
      </c>
      <c r="W74" s="1">
        <v>550</v>
      </c>
      <c r="X74" s="1" t="s">
        <v>1859</v>
      </c>
      <c r="AA74" s="183">
        <f t="shared" si="11"/>
        <v>37.477647058823528</v>
      </c>
      <c r="AB74" s="183">
        <f t="shared" si="12"/>
        <v>46.627563888888893</v>
      </c>
      <c r="AC74" s="183">
        <f t="shared" si="13"/>
        <v>0</v>
      </c>
      <c r="AD74" s="183">
        <f t="shared" si="14"/>
        <v>0</v>
      </c>
      <c r="AE74" s="183">
        <f t="shared" si="15"/>
        <v>440</v>
      </c>
    </row>
    <row r="75" spans="3:31" x14ac:dyDescent="0.2">
      <c r="C75" s="136" t="s">
        <v>1870</v>
      </c>
      <c r="D75" s="133">
        <v>6</v>
      </c>
      <c r="E75" s="133" t="s">
        <v>1868</v>
      </c>
      <c r="F75" s="133" t="s">
        <v>1856</v>
      </c>
      <c r="G75" s="133">
        <v>176</v>
      </c>
      <c r="H75" s="133"/>
      <c r="I75" s="133">
        <v>1</v>
      </c>
      <c r="J75" s="133">
        <v>250</v>
      </c>
      <c r="K75" s="133">
        <v>16</v>
      </c>
      <c r="L75" s="133"/>
      <c r="M75" s="133"/>
      <c r="N75" s="133"/>
      <c r="O75" s="133" t="s">
        <v>1871</v>
      </c>
      <c r="P75" s="133" t="s">
        <v>4816</v>
      </c>
      <c r="Q75" s="166">
        <v>41149</v>
      </c>
      <c r="R75" s="1">
        <v>1.81</v>
      </c>
      <c r="S75" s="1">
        <v>550</v>
      </c>
      <c r="V75" s="1">
        <v>3148</v>
      </c>
      <c r="W75" s="1">
        <v>550</v>
      </c>
      <c r="X75" s="1" t="s">
        <v>1859</v>
      </c>
      <c r="AA75" s="183">
        <f t="shared" si="11"/>
        <v>37.477647058823528</v>
      </c>
      <c r="AB75" s="183">
        <f t="shared" si="12"/>
        <v>46.627563888888893</v>
      </c>
      <c r="AC75" s="183">
        <f t="shared" si="13"/>
        <v>0</v>
      </c>
      <c r="AD75" s="183">
        <f t="shared" si="14"/>
        <v>0</v>
      </c>
      <c r="AE75" s="183">
        <f t="shared" si="15"/>
        <v>440</v>
      </c>
    </row>
    <row r="76" spans="3:31" x14ac:dyDescent="0.2">
      <c r="C76" s="136" t="s">
        <v>1870</v>
      </c>
      <c r="D76" s="133">
        <v>7</v>
      </c>
      <c r="E76" s="133" t="s">
        <v>1868</v>
      </c>
      <c r="F76" s="133" t="s">
        <v>1856</v>
      </c>
      <c r="G76" s="133">
        <v>176</v>
      </c>
      <c r="H76" s="133"/>
      <c r="I76" s="133">
        <v>1</v>
      </c>
      <c r="J76" s="133">
        <v>250</v>
      </c>
      <c r="K76" s="133">
        <v>16</v>
      </c>
      <c r="L76" s="133"/>
      <c r="M76" s="133"/>
      <c r="N76" s="133"/>
      <c r="O76" s="133" t="s">
        <v>1862</v>
      </c>
      <c r="P76" s="133" t="s">
        <v>4816</v>
      </c>
      <c r="Q76" s="166">
        <v>41150</v>
      </c>
      <c r="R76" s="1">
        <v>1.81</v>
      </c>
      <c r="S76" s="1">
        <v>550</v>
      </c>
      <c r="V76" s="1">
        <v>3148</v>
      </c>
      <c r="W76" s="1">
        <v>550</v>
      </c>
      <c r="X76" s="1" t="s">
        <v>1859</v>
      </c>
      <c r="AA76" s="183">
        <f t="shared" si="11"/>
        <v>37.477647058823528</v>
      </c>
      <c r="AB76" s="183">
        <f t="shared" si="12"/>
        <v>46.627563888888893</v>
      </c>
      <c r="AC76" s="183">
        <f t="shared" si="13"/>
        <v>0</v>
      </c>
      <c r="AD76" s="183">
        <f t="shared" si="14"/>
        <v>0</v>
      </c>
      <c r="AE76" s="183">
        <f t="shared" si="15"/>
        <v>440</v>
      </c>
    </row>
    <row r="77" spans="3:31" ht="13.5" thickBot="1" x14ac:dyDescent="0.25">
      <c r="C77" s="136" t="s">
        <v>1870</v>
      </c>
      <c r="D77" s="133">
        <v>9</v>
      </c>
      <c r="E77" s="133" t="s">
        <v>1868</v>
      </c>
      <c r="F77" s="133" t="s">
        <v>1856</v>
      </c>
      <c r="G77" s="133">
        <v>172</v>
      </c>
      <c r="H77" s="133"/>
      <c r="I77" s="133">
        <v>1</v>
      </c>
      <c r="J77" s="133">
        <v>64</v>
      </c>
      <c r="K77" s="133">
        <v>16</v>
      </c>
      <c r="L77" s="133"/>
      <c r="M77" s="133"/>
      <c r="N77" s="133"/>
      <c r="O77" s="133" t="s">
        <v>1871</v>
      </c>
      <c r="P77" s="133" t="s">
        <v>4807</v>
      </c>
      <c r="Q77" s="166">
        <v>41151</v>
      </c>
      <c r="R77" s="308">
        <v>1.81</v>
      </c>
      <c r="S77" s="1">
        <v>550</v>
      </c>
      <c r="V77" s="1">
        <v>3148</v>
      </c>
      <c r="W77" s="1">
        <v>550</v>
      </c>
      <c r="X77" s="1" t="s">
        <v>1859</v>
      </c>
      <c r="AA77" s="183">
        <f t="shared" si="11"/>
        <v>9.5942776470588242</v>
      </c>
      <c r="AB77" s="183">
        <f t="shared" si="12"/>
        <v>11.936656355555558</v>
      </c>
      <c r="AC77" s="183">
        <f t="shared" si="13"/>
        <v>0</v>
      </c>
      <c r="AD77" s="183">
        <f t="shared" si="14"/>
        <v>0</v>
      </c>
      <c r="AE77" s="183">
        <f t="shared" si="15"/>
        <v>110.08</v>
      </c>
    </row>
    <row r="78" spans="3:31" x14ac:dyDescent="0.2">
      <c r="C78" s="136" t="s">
        <v>1870</v>
      </c>
      <c r="D78" s="133">
        <v>10</v>
      </c>
      <c r="E78" s="133" t="s">
        <v>1868</v>
      </c>
      <c r="F78" s="133" t="s">
        <v>1856</v>
      </c>
      <c r="G78" s="133">
        <v>172</v>
      </c>
      <c r="H78" s="133"/>
      <c r="I78" s="133">
        <v>1</v>
      </c>
      <c r="J78" s="133">
        <v>250</v>
      </c>
      <c r="K78" s="133">
        <v>16</v>
      </c>
      <c r="L78" s="133"/>
      <c r="M78" s="133"/>
      <c r="N78" s="133"/>
      <c r="O78" s="133" t="s">
        <v>1871</v>
      </c>
      <c r="P78" s="133" t="s">
        <v>4804</v>
      </c>
      <c r="Q78" s="166">
        <v>41156</v>
      </c>
      <c r="R78" s="1">
        <v>1.81</v>
      </c>
      <c r="S78" s="1">
        <v>550</v>
      </c>
      <c r="V78" s="1">
        <v>3148</v>
      </c>
      <c r="W78" s="1">
        <v>550</v>
      </c>
      <c r="X78" s="1" t="s">
        <v>1859</v>
      </c>
      <c r="AA78" s="183">
        <f t="shared" si="11"/>
        <v>37.477647058823528</v>
      </c>
      <c r="AB78" s="183">
        <f t="shared" si="12"/>
        <v>46.627563888888893</v>
      </c>
      <c r="AC78" s="183">
        <f t="shared" si="13"/>
        <v>0</v>
      </c>
      <c r="AD78" s="183">
        <f t="shared" si="14"/>
        <v>0</v>
      </c>
      <c r="AE78" s="183">
        <f t="shared" si="15"/>
        <v>430</v>
      </c>
    </row>
    <row r="79" spans="3:31" x14ac:dyDescent="0.2">
      <c r="C79" s="136" t="s">
        <v>1870</v>
      </c>
      <c r="D79" s="133">
        <v>11</v>
      </c>
      <c r="E79" s="133" t="s">
        <v>1868</v>
      </c>
      <c r="F79" s="133" t="s">
        <v>1856</v>
      </c>
      <c r="G79" s="133">
        <v>172</v>
      </c>
      <c r="H79" s="133"/>
      <c r="I79" s="133">
        <v>1</v>
      </c>
      <c r="J79" s="133">
        <v>250</v>
      </c>
      <c r="K79" s="133">
        <v>16</v>
      </c>
      <c r="L79" s="133"/>
      <c r="M79" s="133"/>
      <c r="N79" s="133"/>
      <c r="O79" s="133" t="s">
        <v>1871</v>
      </c>
      <c r="P79" s="133" t="s">
        <v>4804</v>
      </c>
      <c r="Q79" s="166">
        <v>41157</v>
      </c>
      <c r="R79" s="1">
        <v>1.81</v>
      </c>
      <c r="S79" s="1">
        <v>550</v>
      </c>
      <c r="V79" s="1">
        <v>3148</v>
      </c>
      <c r="W79" s="1">
        <v>550</v>
      </c>
      <c r="X79" s="1" t="s">
        <v>1872</v>
      </c>
      <c r="AA79" s="183">
        <f t="shared" si="11"/>
        <v>37.477647058823528</v>
      </c>
      <c r="AB79" s="183">
        <f t="shared" si="12"/>
        <v>46.627563888888893</v>
      </c>
      <c r="AC79" s="183">
        <f t="shared" si="13"/>
        <v>0</v>
      </c>
      <c r="AD79" s="183">
        <f t="shared" si="14"/>
        <v>0</v>
      </c>
      <c r="AE79" s="183">
        <f t="shared" si="15"/>
        <v>430</v>
      </c>
    </row>
    <row r="80" spans="3:31" x14ac:dyDescent="0.2">
      <c r="C80" s="136" t="s">
        <v>1870</v>
      </c>
      <c r="D80" s="133">
        <v>12</v>
      </c>
      <c r="E80" s="133" t="s">
        <v>1868</v>
      </c>
      <c r="F80" s="133" t="s">
        <v>1856</v>
      </c>
      <c r="G80" s="133">
        <v>172</v>
      </c>
      <c r="H80" s="133"/>
      <c r="I80" s="133">
        <v>1</v>
      </c>
      <c r="J80" s="133">
        <v>250</v>
      </c>
      <c r="K80" s="133">
        <v>16</v>
      </c>
      <c r="L80" s="133"/>
      <c r="M80" s="133"/>
      <c r="N80" s="133"/>
      <c r="O80" s="133" t="s">
        <v>1871</v>
      </c>
      <c r="P80" s="133" t="s">
        <v>4804</v>
      </c>
      <c r="Q80" s="166">
        <v>41158</v>
      </c>
      <c r="R80" s="1">
        <v>1.81</v>
      </c>
      <c r="S80" s="1">
        <v>550</v>
      </c>
      <c r="V80" s="1">
        <v>3148</v>
      </c>
      <c r="W80" s="1">
        <v>550</v>
      </c>
      <c r="X80" s="1" t="s">
        <v>1873</v>
      </c>
      <c r="AA80" s="183">
        <f t="shared" si="11"/>
        <v>37.477647058823528</v>
      </c>
      <c r="AB80" s="183">
        <f t="shared" si="12"/>
        <v>46.627563888888893</v>
      </c>
      <c r="AC80" s="183">
        <f t="shared" si="13"/>
        <v>0</v>
      </c>
      <c r="AD80" s="183">
        <f t="shared" si="14"/>
        <v>0</v>
      </c>
      <c r="AE80" s="183">
        <f t="shared" si="15"/>
        <v>430</v>
      </c>
    </row>
    <row r="81" spans="1:32" ht="13.5" thickBot="1" x14ac:dyDescent="0.25">
      <c r="C81" s="136" t="s">
        <v>1870</v>
      </c>
      <c r="D81" s="133">
        <v>13</v>
      </c>
      <c r="E81" s="133" t="s">
        <v>1868</v>
      </c>
      <c r="F81" s="133" t="s">
        <v>1874</v>
      </c>
      <c r="G81" s="133">
        <v>176</v>
      </c>
      <c r="H81" s="133"/>
      <c r="I81" s="133">
        <v>1</v>
      </c>
      <c r="J81" s="133">
        <v>260</v>
      </c>
      <c r="K81" s="133">
        <v>16</v>
      </c>
      <c r="L81" s="133"/>
      <c r="M81" s="133"/>
      <c r="N81" s="133"/>
      <c r="O81" s="133" t="s">
        <v>4947</v>
      </c>
      <c r="P81" s="133" t="s">
        <v>4804</v>
      </c>
      <c r="Q81" s="166">
        <v>41162</v>
      </c>
      <c r="R81" s="210">
        <v>1.81</v>
      </c>
      <c r="S81" s="1">
        <v>550</v>
      </c>
      <c r="V81" s="1">
        <v>3148</v>
      </c>
      <c r="W81" s="1">
        <v>550</v>
      </c>
      <c r="X81" s="1" t="s">
        <v>4948</v>
      </c>
      <c r="AA81" s="183">
        <f t="shared" si="11"/>
        <v>38.976752941176478</v>
      </c>
      <c r="AB81" s="183">
        <f t="shared" si="12"/>
        <v>48.492666444444453</v>
      </c>
      <c r="AC81" s="183">
        <f t="shared" si="13"/>
        <v>0</v>
      </c>
      <c r="AD81" s="183">
        <f t="shared" si="14"/>
        <v>0</v>
      </c>
      <c r="AE81" s="183">
        <f t="shared" si="15"/>
        <v>457.6</v>
      </c>
      <c r="AF81" s="183"/>
    </row>
    <row r="82" spans="1:32" x14ac:dyDescent="0.2">
      <c r="F82" s="214" t="s">
        <v>4949</v>
      </c>
    </row>
    <row r="83" spans="1:32" x14ac:dyDescent="0.2">
      <c r="A83" s="379"/>
      <c r="B83" s="380"/>
      <c r="C83" s="287"/>
      <c r="D83" s="287"/>
      <c r="E83" s="288"/>
      <c r="F83" s="289" t="s">
        <v>3652</v>
      </c>
      <c r="G83" s="288"/>
      <c r="H83" s="288"/>
      <c r="I83" s="288"/>
      <c r="J83" s="288"/>
      <c r="K83" s="288"/>
      <c r="L83" s="288"/>
      <c r="M83" s="288"/>
      <c r="N83" s="288"/>
      <c r="O83" s="288"/>
      <c r="P83" s="288"/>
      <c r="Q83" s="290"/>
      <c r="R83" s="291">
        <f>SUM(R5:R82)</f>
        <v>70.590000000000032</v>
      </c>
      <c r="AA83" s="183"/>
      <c r="AB83" s="183"/>
      <c r="AC83"/>
      <c r="AD83"/>
      <c r="AF83" s="1"/>
    </row>
    <row r="84" spans="1:32" s="381" customFormat="1" ht="13.5" thickBot="1" x14ac:dyDescent="0.25">
      <c r="A84" s="602" t="s">
        <v>2822</v>
      </c>
      <c r="B84" s="603"/>
      <c r="C84" s="398" t="s">
        <v>1870</v>
      </c>
      <c r="D84" s="397">
        <v>13</v>
      </c>
      <c r="E84" s="397" t="s">
        <v>1868</v>
      </c>
      <c r="F84" s="397" t="s">
        <v>1874</v>
      </c>
      <c r="G84" s="397">
        <v>170</v>
      </c>
      <c r="H84" s="397">
        <v>176</v>
      </c>
      <c r="I84" s="397">
        <v>1</v>
      </c>
      <c r="J84" s="397">
        <v>260</v>
      </c>
      <c r="K84" s="397">
        <v>16</v>
      </c>
      <c r="L84" s="397"/>
      <c r="M84" s="397"/>
      <c r="N84" s="397"/>
      <c r="O84" s="397" t="s">
        <v>4947</v>
      </c>
      <c r="P84" s="397" t="s">
        <v>4804</v>
      </c>
      <c r="Q84" s="604">
        <v>41162</v>
      </c>
      <c r="R84" s="622">
        <v>1.81</v>
      </c>
      <c r="S84" s="329">
        <v>550</v>
      </c>
      <c r="T84" s="329"/>
      <c r="U84" s="329"/>
      <c r="V84" s="329">
        <v>3148</v>
      </c>
      <c r="W84" s="329">
        <v>550</v>
      </c>
      <c r="X84" s="329" t="s">
        <v>4948</v>
      </c>
      <c r="Y84" s="329"/>
      <c r="Z84" s="329"/>
      <c r="AA84" s="606">
        <f>(K84*100*J84*I84)/17*16*R84/10000*S84/1000</f>
        <v>38.976752941176478</v>
      </c>
      <c r="AB84" s="606">
        <f t="shared" ref="AB84:AB89" si="16">V84/36*35*J84*I84*1.108/10000*W84/1000</f>
        <v>48.492666444444453</v>
      </c>
      <c r="AC84" s="606">
        <f>(K84*100*J84*I84)/17*R84/10000*U84/1000</f>
        <v>0</v>
      </c>
      <c r="AD84" s="606">
        <f t="shared" ref="AD84:AD89" si="17">V84/36*J84*I84*1.108/10000*Y84/1000</f>
        <v>0</v>
      </c>
      <c r="AE84" s="606">
        <f>J84*I84*(H84/100)</f>
        <v>457.6</v>
      </c>
      <c r="AF84" s="606">
        <f>(K84*100*J84)/1000</f>
        <v>416</v>
      </c>
    </row>
    <row r="85" spans="1:32" ht="13.5" thickBot="1" x14ac:dyDescent="0.25">
      <c r="A85" s="133" t="s">
        <v>5944</v>
      </c>
      <c r="B85" s="133">
        <v>50</v>
      </c>
      <c r="C85" s="136" t="s">
        <v>5960</v>
      </c>
      <c r="D85" s="136" t="s">
        <v>1651</v>
      </c>
      <c r="E85" s="136" t="s">
        <v>4611</v>
      </c>
      <c r="F85" s="133">
        <v>133913</v>
      </c>
      <c r="G85" s="136" t="s">
        <v>3655</v>
      </c>
      <c r="H85" s="133">
        <v>172</v>
      </c>
      <c r="I85" s="133">
        <v>1</v>
      </c>
      <c r="J85" s="133">
        <v>440</v>
      </c>
      <c r="K85" s="133">
        <v>36</v>
      </c>
      <c r="L85" s="133">
        <v>440</v>
      </c>
      <c r="M85" s="133" t="s">
        <v>5188</v>
      </c>
      <c r="N85" s="136" t="s">
        <v>3657</v>
      </c>
      <c r="O85" s="133" t="s">
        <v>2597</v>
      </c>
      <c r="P85" s="133" t="s">
        <v>4807</v>
      </c>
      <c r="Q85" s="166">
        <v>41781</v>
      </c>
      <c r="R85" s="308">
        <v>1.81</v>
      </c>
      <c r="S85" s="1">
        <v>90</v>
      </c>
      <c r="T85" s="1" t="s">
        <v>4561</v>
      </c>
      <c r="U85" s="1">
        <v>78.5</v>
      </c>
      <c r="V85" s="1">
        <v>12048</v>
      </c>
      <c r="W85" s="1">
        <v>90</v>
      </c>
      <c r="X85" s="1" t="s">
        <v>2584</v>
      </c>
      <c r="Y85" s="1">
        <v>78.5</v>
      </c>
      <c r="Z85" s="1" t="s">
        <v>4561</v>
      </c>
      <c r="AA85" s="183">
        <f>(K85*100*J85*I85)/13*12*R85/10000*S85/1000</f>
        <v>23.818486153846155</v>
      </c>
      <c r="AB85" s="183">
        <f t="shared" si="16"/>
        <v>51.394358400000002</v>
      </c>
      <c r="AC85" s="183">
        <f>(K85*100*J85*I85)/13*R85/10000*U85/1000</f>
        <v>1.7312510769230769</v>
      </c>
      <c r="AD85" s="183">
        <f t="shared" si="17"/>
        <v>1.2807800426666667</v>
      </c>
      <c r="AE85" s="183">
        <f>J85*I85*(G85/100)</f>
        <v>712.80000000000007</v>
      </c>
    </row>
    <row r="86" spans="1:32" x14ac:dyDescent="0.2">
      <c r="A86" s="133" t="s">
        <v>5962</v>
      </c>
      <c r="B86" s="133">
        <v>50</v>
      </c>
      <c r="C86" s="136" t="s">
        <v>5960</v>
      </c>
      <c r="D86" s="136" t="s">
        <v>1634</v>
      </c>
      <c r="E86" s="136" t="s">
        <v>4611</v>
      </c>
      <c r="F86" s="133">
        <v>133913</v>
      </c>
      <c r="G86" s="136" t="s">
        <v>3655</v>
      </c>
      <c r="H86" s="133">
        <v>176</v>
      </c>
      <c r="I86" s="133">
        <v>1</v>
      </c>
      <c r="J86" s="133">
        <v>1000</v>
      </c>
      <c r="K86" s="133">
        <v>36</v>
      </c>
      <c r="L86" s="133"/>
      <c r="M86" s="133" t="s">
        <v>1494</v>
      </c>
      <c r="N86" s="136"/>
      <c r="O86" s="133" t="s">
        <v>2597</v>
      </c>
      <c r="P86" s="133" t="s">
        <v>4807</v>
      </c>
      <c r="Q86" s="166">
        <v>41802</v>
      </c>
      <c r="R86" s="1">
        <v>1.81</v>
      </c>
      <c r="S86" s="1">
        <v>90</v>
      </c>
      <c r="T86" s="1" t="s">
        <v>4561</v>
      </c>
      <c r="U86" s="1">
        <v>78.5</v>
      </c>
      <c r="V86" s="1">
        <v>12048</v>
      </c>
      <c r="W86" s="1">
        <v>90</v>
      </c>
      <c r="X86" s="1" t="s">
        <v>2584</v>
      </c>
      <c r="Y86" s="1">
        <v>78.5</v>
      </c>
      <c r="Z86" s="1" t="s">
        <v>4561</v>
      </c>
      <c r="AA86" s="183">
        <f>(K86*100*J86*I86)/13*12*R86/10000*S86/1000</f>
        <v>54.132923076923078</v>
      </c>
      <c r="AB86" s="183">
        <f t="shared" si="16"/>
        <v>116.80536000000004</v>
      </c>
      <c r="AC86" s="183">
        <f>(K86*100*J86*I86)/13*R86/10000*U86/1000</f>
        <v>3.9346615384615382</v>
      </c>
      <c r="AD86" s="183">
        <f t="shared" si="17"/>
        <v>2.9108637333333336</v>
      </c>
      <c r="AE86" s="183">
        <f>J86*I86*(G86/100)</f>
        <v>1620</v>
      </c>
    </row>
    <row r="87" spans="1:32" ht="13.5" thickBot="1" x14ac:dyDescent="0.25">
      <c r="A87" s="133"/>
      <c r="B87" s="133">
        <v>50</v>
      </c>
      <c r="C87" s="136" t="s">
        <v>5960</v>
      </c>
      <c r="D87" s="136" t="s">
        <v>2726</v>
      </c>
      <c r="E87" s="136"/>
      <c r="F87" s="133">
        <v>136900</v>
      </c>
      <c r="G87" s="136" t="s">
        <v>1648</v>
      </c>
      <c r="H87" s="133">
        <v>172</v>
      </c>
      <c r="I87" s="133">
        <v>1</v>
      </c>
      <c r="J87" s="133">
        <v>303</v>
      </c>
      <c r="K87" s="133">
        <v>33</v>
      </c>
      <c r="L87" s="133"/>
      <c r="M87" s="133" t="s">
        <v>1380</v>
      </c>
      <c r="N87" s="136"/>
      <c r="O87" s="133" t="s">
        <v>2722</v>
      </c>
      <c r="P87" s="133" t="s">
        <v>4807</v>
      </c>
      <c r="Q87" s="166">
        <v>41809</v>
      </c>
      <c r="R87" s="308">
        <v>1.81</v>
      </c>
      <c r="S87" s="1">
        <v>90</v>
      </c>
      <c r="T87" s="1" t="s">
        <v>4561</v>
      </c>
      <c r="U87" s="1">
        <v>78.5</v>
      </c>
      <c r="V87" s="1">
        <v>12048</v>
      </c>
      <c r="W87" s="1">
        <v>90</v>
      </c>
      <c r="X87" s="1" t="s">
        <v>2584</v>
      </c>
      <c r="Y87" s="1">
        <v>78.5</v>
      </c>
      <c r="Z87" s="1" t="s">
        <v>4561</v>
      </c>
      <c r="AA87" s="183">
        <f>(K87*100*J87*I87)/13*12*R87/10000*S87/1000</f>
        <v>15.035419384615384</v>
      </c>
      <c r="AB87" s="183">
        <f t="shared" si="16"/>
        <v>35.392024080000006</v>
      </c>
      <c r="AC87" s="183">
        <f>(K87*100*J87*I87)/13*R87/10000*U87/1000</f>
        <v>1.0928522423076923</v>
      </c>
      <c r="AD87" s="183">
        <f t="shared" si="17"/>
        <v>0.88199171120000008</v>
      </c>
      <c r="AE87" s="183">
        <f>J87*I87*(G87/100)</f>
        <v>499.95</v>
      </c>
    </row>
    <row r="88" spans="1:32" x14ac:dyDescent="0.2">
      <c r="A88" s="133" t="s">
        <v>5962</v>
      </c>
      <c r="B88" s="133">
        <v>50</v>
      </c>
      <c r="C88" s="136" t="s">
        <v>5960</v>
      </c>
      <c r="D88" s="136" t="s">
        <v>1641</v>
      </c>
      <c r="E88" s="136" t="s">
        <v>4611</v>
      </c>
      <c r="F88" s="133">
        <v>133913</v>
      </c>
      <c r="G88" s="136" t="s">
        <v>3655</v>
      </c>
      <c r="H88" s="133">
        <v>172</v>
      </c>
      <c r="I88" s="133">
        <v>1</v>
      </c>
      <c r="J88" s="133">
        <v>903</v>
      </c>
      <c r="K88" s="133">
        <v>36</v>
      </c>
      <c r="L88" s="133"/>
      <c r="M88" s="133" t="s">
        <v>1494</v>
      </c>
      <c r="N88" s="136"/>
      <c r="O88" s="133" t="s">
        <v>2722</v>
      </c>
      <c r="P88" s="133" t="s">
        <v>4807</v>
      </c>
      <c r="Q88" s="166">
        <v>41824</v>
      </c>
      <c r="R88" s="1">
        <v>1.81</v>
      </c>
      <c r="S88" s="1">
        <v>90</v>
      </c>
      <c r="T88" s="1" t="s">
        <v>4561</v>
      </c>
      <c r="U88" s="1">
        <v>78.5</v>
      </c>
      <c r="V88" s="1">
        <v>12048</v>
      </c>
      <c r="W88" s="1">
        <v>90</v>
      </c>
      <c r="X88" s="1" t="s">
        <v>2584</v>
      </c>
      <c r="Y88" s="1">
        <v>78.5</v>
      </c>
      <c r="Z88" s="1" t="s">
        <v>4561</v>
      </c>
      <c r="AA88" s="183">
        <f>(K88*100*J88*I88)/13*12*R88/10000*S88/1000</f>
        <v>48.882029538461538</v>
      </c>
      <c r="AB88" s="183">
        <f t="shared" si="16"/>
        <v>105.47524008000001</v>
      </c>
      <c r="AC88" s="183">
        <f>(K88*100*J88*I88)/13*R88/10000*U88/1000</f>
        <v>3.5529993692307693</v>
      </c>
      <c r="AD88" s="183">
        <f t="shared" si="17"/>
        <v>2.6285099512000003</v>
      </c>
      <c r="AE88" s="183">
        <f>J88*I88*(G88/100)</f>
        <v>1462.8600000000001</v>
      </c>
    </row>
    <row r="89" spans="1:32" ht="13.5" thickBot="1" x14ac:dyDescent="0.25">
      <c r="A89" s="133" t="s">
        <v>6021</v>
      </c>
      <c r="B89" s="133">
        <v>50</v>
      </c>
      <c r="C89" s="136" t="s">
        <v>5960</v>
      </c>
      <c r="D89" s="136" t="s">
        <v>3704</v>
      </c>
      <c r="E89" s="136" t="s">
        <v>4611</v>
      </c>
      <c r="F89" s="133">
        <v>133913</v>
      </c>
      <c r="G89" s="136" t="s">
        <v>3655</v>
      </c>
      <c r="H89" s="133">
        <v>172</v>
      </c>
      <c r="I89" s="133">
        <v>1</v>
      </c>
      <c r="J89" s="133">
        <v>746</v>
      </c>
      <c r="K89" s="133">
        <v>36</v>
      </c>
      <c r="L89" s="133"/>
      <c r="M89" s="133" t="s">
        <v>1494</v>
      </c>
      <c r="N89" s="136"/>
      <c r="O89" s="133" t="s">
        <v>2722</v>
      </c>
      <c r="P89" s="133" t="s">
        <v>4816</v>
      </c>
      <c r="Q89" s="166">
        <v>41837</v>
      </c>
      <c r="R89" s="308">
        <v>1.81</v>
      </c>
      <c r="S89" s="1">
        <v>90</v>
      </c>
      <c r="T89" s="1" t="s">
        <v>4561</v>
      </c>
      <c r="U89" s="1">
        <v>78.5</v>
      </c>
      <c r="V89" s="1">
        <v>12048</v>
      </c>
      <c r="W89" s="1">
        <v>90</v>
      </c>
      <c r="X89" s="1" t="s">
        <v>2584</v>
      </c>
      <c r="Y89" s="1">
        <v>78.5</v>
      </c>
      <c r="Z89" s="1" t="s">
        <v>4561</v>
      </c>
      <c r="AA89" s="183">
        <f>(K89*100*J89*I89)/13*12*R89/10000*S89/1000</f>
        <v>40.383160615384618</v>
      </c>
      <c r="AB89" s="183">
        <f t="shared" si="16"/>
        <v>87.136798560000031</v>
      </c>
      <c r="AC89" s="183">
        <f>(K89*100*J89*I89)/13*R89/10000*U89/1000</f>
        <v>2.9352575076923078</v>
      </c>
      <c r="AD89" s="183">
        <f t="shared" si="17"/>
        <v>2.1715043450666673</v>
      </c>
      <c r="AE89" s="183">
        <f>J89*I89*(G89/100)</f>
        <v>1208.52</v>
      </c>
    </row>
    <row r="90" spans="1:32" x14ac:dyDescent="0.2">
      <c r="A90" s="133"/>
      <c r="B90" s="133"/>
      <c r="C90" s="136"/>
      <c r="D90" s="136"/>
      <c r="E90" s="136"/>
      <c r="F90" s="319" t="s">
        <v>1386</v>
      </c>
      <c r="G90" s="136"/>
      <c r="H90" s="133"/>
      <c r="I90" s="133"/>
      <c r="J90" s="133"/>
      <c r="K90" s="133"/>
      <c r="L90" s="133"/>
      <c r="M90" s="133"/>
      <c r="N90" s="136"/>
      <c r="O90" s="133"/>
      <c r="P90" s="133"/>
      <c r="Q90" s="166"/>
      <c r="AA90" s="183"/>
      <c r="AB90" s="183"/>
      <c r="AE90" s="183"/>
    </row>
    <row r="91" spans="1:32" x14ac:dyDescent="0.2">
      <c r="A91" s="133" t="s">
        <v>5895</v>
      </c>
      <c r="B91" s="133">
        <v>50</v>
      </c>
      <c r="C91" s="136" t="s">
        <v>6112</v>
      </c>
      <c r="D91" s="136" t="s">
        <v>1651</v>
      </c>
      <c r="E91" s="136"/>
      <c r="F91" s="133" t="s">
        <v>6113</v>
      </c>
      <c r="G91" s="136" t="s">
        <v>3655</v>
      </c>
      <c r="H91" s="133">
        <v>176</v>
      </c>
      <c r="I91" s="133">
        <v>1</v>
      </c>
      <c r="J91" s="133">
        <v>640</v>
      </c>
      <c r="K91" s="133">
        <v>37</v>
      </c>
      <c r="L91" s="133"/>
      <c r="M91" s="133" t="s">
        <v>5897</v>
      </c>
      <c r="N91" s="136"/>
      <c r="O91" s="133" t="s">
        <v>5898</v>
      </c>
      <c r="P91" s="133" t="s">
        <v>4807</v>
      </c>
      <c r="Q91" s="166">
        <v>41856</v>
      </c>
      <c r="R91" s="1">
        <v>1.81</v>
      </c>
      <c r="S91" s="1">
        <v>90</v>
      </c>
      <c r="T91" s="1" t="s">
        <v>4561</v>
      </c>
      <c r="U91" s="1">
        <v>78.5</v>
      </c>
      <c r="V91" s="1">
        <v>12048</v>
      </c>
      <c r="W91" s="1">
        <v>90</v>
      </c>
      <c r="X91" s="1" t="s">
        <v>2584</v>
      </c>
      <c r="Y91" s="1">
        <v>78.5</v>
      </c>
      <c r="Z91" s="1" t="s">
        <v>4561</v>
      </c>
      <c r="AA91" s="183">
        <f t="shared" ref="AA91:AA96" si="18">(K91*100*J91*I91)/13*12*R91/10000*S91/1000</f>
        <v>35.607433846153853</v>
      </c>
      <c r="AB91" s="183">
        <f t="shared" ref="AB91:AB96" si="19">V91/36*35*J91*I91*1.108/10000*W91/1000</f>
        <v>74.755430400000009</v>
      </c>
      <c r="AC91" s="183">
        <f t="shared" ref="AC91:AC96" si="20">(K91*100*J91*I91)/13*R91/10000*U91/1000</f>
        <v>2.5881329230769232</v>
      </c>
      <c r="AD91" s="183">
        <f t="shared" ref="AD91:AD96" si="21">V91/36*J91*I91*1.108/10000*Y91/1000</f>
        <v>1.8629527893333335</v>
      </c>
      <c r="AE91" s="183">
        <f t="shared" ref="AE91:AE96" si="22">J91*I91*(G91/100)</f>
        <v>1036.8000000000002</v>
      </c>
    </row>
    <row r="92" spans="1:32" ht="13.5" thickBot="1" x14ac:dyDescent="0.25">
      <c r="A92" s="133" t="s">
        <v>5895</v>
      </c>
      <c r="B92" s="133">
        <v>50</v>
      </c>
      <c r="C92" s="136" t="s">
        <v>6112</v>
      </c>
      <c r="D92" s="136" t="s">
        <v>1634</v>
      </c>
      <c r="E92" s="136"/>
      <c r="F92" s="133" t="s">
        <v>6113</v>
      </c>
      <c r="G92" s="136" t="s">
        <v>3655</v>
      </c>
      <c r="H92" s="133">
        <v>176</v>
      </c>
      <c r="I92" s="133">
        <v>1</v>
      </c>
      <c r="J92" s="133">
        <v>640</v>
      </c>
      <c r="K92" s="133">
        <v>37</v>
      </c>
      <c r="L92" s="133"/>
      <c r="M92" s="133" t="s">
        <v>5897</v>
      </c>
      <c r="N92" s="136"/>
      <c r="O92" s="133" t="s">
        <v>5898</v>
      </c>
      <c r="P92" s="133" t="s">
        <v>4807</v>
      </c>
      <c r="Q92" s="166">
        <v>41880</v>
      </c>
      <c r="R92" s="308">
        <v>1.81</v>
      </c>
      <c r="S92" s="1">
        <v>90</v>
      </c>
      <c r="T92" s="1" t="s">
        <v>4561</v>
      </c>
      <c r="U92" s="1">
        <v>78.5</v>
      </c>
      <c r="V92" s="1">
        <v>12048</v>
      </c>
      <c r="W92" s="1">
        <v>90</v>
      </c>
      <c r="X92" s="541" t="s">
        <v>2584</v>
      </c>
      <c r="Y92" s="1">
        <v>78.5</v>
      </c>
      <c r="Z92" s="1" t="s">
        <v>4561</v>
      </c>
      <c r="AA92" s="183">
        <f t="shared" si="18"/>
        <v>35.607433846153853</v>
      </c>
      <c r="AB92" s="183">
        <f t="shared" si="19"/>
        <v>74.755430400000009</v>
      </c>
      <c r="AC92" s="183">
        <f t="shared" si="20"/>
        <v>2.5881329230769232</v>
      </c>
      <c r="AD92" s="183">
        <f t="shared" si="21"/>
        <v>1.8629527893333335</v>
      </c>
      <c r="AE92" s="183">
        <f t="shared" si="22"/>
        <v>1036.8000000000002</v>
      </c>
    </row>
    <row r="93" spans="1:32" ht="13.5" thickBot="1" x14ac:dyDescent="0.25">
      <c r="A93" s="133" t="s">
        <v>5895</v>
      </c>
      <c r="B93" s="133">
        <v>50</v>
      </c>
      <c r="C93" s="136" t="s">
        <v>6112</v>
      </c>
      <c r="D93" s="136" t="s">
        <v>2726</v>
      </c>
      <c r="E93" s="136"/>
      <c r="F93" s="133" t="s">
        <v>6113</v>
      </c>
      <c r="G93" s="136" t="s">
        <v>3655</v>
      </c>
      <c r="H93" s="133">
        <v>176</v>
      </c>
      <c r="I93" s="133">
        <v>1</v>
      </c>
      <c r="J93" s="133">
        <v>640</v>
      </c>
      <c r="K93" s="133">
        <v>37</v>
      </c>
      <c r="L93" s="133"/>
      <c r="M93" s="133" t="s">
        <v>5897</v>
      </c>
      <c r="N93" s="136"/>
      <c r="O93" s="133" t="s">
        <v>5898</v>
      </c>
      <c r="P93" s="133" t="s">
        <v>4807</v>
      </c>
      <c r="Q93" s="166">
        <v>41904</v>
      </c>
      <c r="R93" s="308">
        <v>1.81</v>
      </c>
      <c r="S93" s="1">
        <v>90</v>
      </c>
      <c r="T93" s="1" t="s">
        <v>4561</v>
      </c>
      <c r="U93" s="1">
        <v>78.5</v>
      </c>
      <c r="V93" s="1">
        <v>12048</v>
      </c>
      <c r="W93" s="1">
        <v>90</v>
      </c>
      <c r="X93" s="541" t="s">
        <v>1771</v>
      </c>
      <c r="Y93" s="1">
        <v>78.5</v>
      </c>
      <c r="Z93" s="1" t="s">
        <v>4561</v>
      </c>
      <c r="AA93" s="183">
        <f t="shared" si="18"/>
        <v>35.607433846153853</v>
      </c>
      <c r="AB93" s="183">
        <f t="shared" si="19"/>
        <v>74.755430400000009</v>
      </c>
      <c r="AC93" s="183">
        <f t="shared" si="20"/>
        <v>2.5881329230769232</v>
      </c>
      <c r="AD93" s="183">
        <f t="shared" si="21"/>
        <v>1.8629527893333335</v>
      </c>
      <c r="AE93" s="183">
        <f t="shared" si="22"/>
        <v>1036.8000000000002</v>
      </c>
    </row>
    <row r="94" spans="1:32" x14ac:dyDescent="0.2">
      <c r="A94" s="133" t="s">
        <v>5895</v>
      </c>
      <c r="B94" s="133">
        <v>50</v>
      </c>
      <c r="C94" s="136" t="s">
        <v>6112</v>
      </c>
      <c r="D94" s="136" t="s">
        <v>1641</v>
      </c>
      <c r="E94" s="136"/>
      <c r="F94" s="133" t="s">
        <v>6113</v>
      </c>
      <c r="G94" s="136" t="s">
        <v>3655</v>
      </c>
      <c r="H94" s="133">
        <v>176</v>
      </c>
      <c r="I94" s="133">
        <v>1</v>
      </c>
      <c r="J94" s="133">
        <v>640</v>
      </c>
      <c r="K94" s="133">
        <v>37</v>
      </c>
      <c r="L94" s="133"/>
      <c r="M94" s="133" t="s">
        <v>5897</v>
      </c>
      <c r="N94" s="136"/>
      <c r="O94" s="133" t="s">
        <v>5898</v>
      </c>
      <c r="P94" s="133" t="s">
        <v>663</v>
      </c>
      <c r="Q94" s="166">
        <v>41926</v>
      </c>
      <c r="R94" s="1">
        <v>1.81</v>
      </c>
      <c r="S94" s="1">
        <v>82</v>
      </c>
      <c r="T94" s="1" t="s">
        <v>4561</v>
      </c>
      <c r="U94" s="1">
        <v>78.5</v>
      </c>
      <c r="V94" s="1">
        <v>12048</v>
      </c>
      <c r="W94" s="1">
        <v>82</v>
      </c>
      <c r="X94" s="1" t="s">
        <v>1771</v>
      </c>
      <c r="Y94" s="1">
        <v>78.5</v>
      </c>
      <c r="Z94" s="1" t="s">
        <v>4561</v>
      </c>
      <c r="AA94" s="183">
        <f t="shared" si="18"/>
        <v>32.442328615384618</v>
      </c>
      <c r="AB94" s="183">
        <f t="shared" si="19"/>
        <v>68.110503253333349</v>
      </c>
      <c r="AC94" s="183">
        <f t="shared" si="20"/>
        <v>2.5881329230769232</v>
      </c>
      <c r="AD94" s="183">
        <f t="shared" si="21"/>
        <v>1.8629527893333335</v>
      </c>
      <c r="AE94" s="183">
        <f t="shared" si="22"/>
        <v>1036.8000000000002</v>
      </c>
    </row>
    <row r="95" spans="1:32" ht="13.5" thickBot="1" x14ac:dyDescent="0.25">
      <c r="A95" s="133" t="s">
        <v>5895</v>
      </c>
      <c r="B95" s="133">
        <v>50</v>
      </c>
      <c r="C95" s="136" t="s">
        <v>6112</v>
      </c>
      <c r="D95" s="136" t="s">
        <v>3704</v>
      </c>
      <c r="E95" s="136"/>
      <c r="F95" s="133" t="s">
        <v>1772</v>
      </c>
      <c r="G95" s="136" t="s">
        <v>3655</v>
      </c>
      <c r="H95" s="133">
        <v>176</v>
      </c>
      <c r="I95" s="133">
        <v>1</v>
      </c>
      <c r="J95" s="133">
        <v>640</v>
      </c>
      <c r="K95" s="133">
        <v>37</v>
      </c>
      <c r="L95" s="133"/>
      <c r="M95" s="133" t="s">
        <v>5897</v>
      </c>
      <c r="N95" s="136"/>
      <c r="O95" s="133" t="s">
        <v>5898</v>
      </c>
      <c r="P95" s="133" t="s">
        <v>4816</v>
      </c>
      <c r="Q95" s="166">
        <v>41936</v>
      </c>
      <c r="R95" s="308">
        <v>1.81</v>
      </c>
      <c r="S95" s="1">
        <v>82</v>
      </c>
      <c r="T95" s="1" t="s">
        <v>4561</v>
      </c>
      <c r="U95" s="1">
        <v>78.5</v>
      </c>
      <c r="V95" s="1">
        <v>12048</v>
      </c>
      <c r="W95" s="1">
        <v>82</v>
      </c>
      <c r="X95" s="1" t="s">
        <v>1771</v>
      </c>
      <c r="Y95" s="1">
        <v>78.5</v>
      </c>
      <c r="Z95" s="1" t="s">
        <v>4561</v>
      </c>
      <c r="AA95" s="183">
        <f t="shared" si="18"/>
        <v>32.442328615384618</v>
      </c>
      <c r="AB95" s="183">
        <f t="shared" si="19"/>
        <v>68.110503253333349</v>
      </c>
      <c r="AC95" s="183">
        <f t="shared" si="20"/>
        <v>2.5881329230769232</v>
      </c>
      <c r="AD95" s="183">
        <f t="shared" si="21"/>
        <v>1.8629527893333335</v>
      </c>
      <c r="AE95" s="183">
        <f t="shared" si="22"/>
        <v>1036.8000000000002</v>
      </c>
    </row>
    <row r="96" spans="1:32" ht="13.5" thickBot="1" x14ac:dyDescent="0.25">
      <c r="A96" s="133" t="s">
        <v>5895</v>
      </c>
      <c r="B96" s="133">
        <v>50</v>
      </c>
      <c r="C96" s="136" t="s">
        <v>6112</v>
      </c>
      <c r="D96" s="136" t="s">
        <v>1645</v>
      </c>
      <c r="E96" s="136"/>
      <c r="F96" s="133" t="s">
        <v>1772</v>
      </c>
      <c r="G96" s="136" t="s">
        <v>3655</v>
      </c>
      <c r="H96" s="133">
        <v>176</v>
      </c>
      <c r="I96" s="133">
        <v>1</v>
      </c>
      <c r="J96" s="133">
        <v>266</v>
      </c>
      <c r="K96" s="133">
        <v>37</v>
      </c>
      <c r="L96" s="133"/>
      <c r="M96" s="133" t="s">
        <v>5897</v>
      </c>
      <c r="N96" s="136"/>
      <c r="O96" s="133" t="s">
        <v>5898</v>
      </c>
      <c r="P96" s="133" t="s">
        <v>4807</v>
      </c>
      <c r="Q96" s="166">
        <v>41942</v>
      </c>
      <c r="R96" s="308">
        <v>1.81</v>
      </c>
      <c r="S96" s="1">
        <v>82</v>
      </c>
      <c r="T96" s="1" t="s">
        <v>4561</v>
      </c>
      <c r="U96" s="1">
        <v>78.5</v>
      </c>
      <c r="V96" s="1">
        <v>12048</v>
      </c>
      <c r="W96" s="1">
        <v>82</v>
      </c>
      <c r="X96" s="1" t="s">
        <v>1771</v>
      </c>
      <c r="Y96" s="1">
        <v>78.5</v>
      </c>
      <c r="Z96" s="1" t="s">
        <v>4561</v>
      </c>
      <c r="AA96" s="183">
        <f t="shared" si="18"/>
        <v>13.483842830769232</v>
      </c>
      <c r="AB96" s="183">
        <f t="shared" si="19"/>
        <v>28.308427914666666</v>
      </c>
      <c r="AC96" s="183">
        <f t="shared" si="20"/>
        <v>1.0756927461538461</v>
      </c>
      <c r="AD96" s="183">
        <f t="shared" si="21"/>
        <v>0.77428975306666681</v>
      </c>
      <c r="AE96" s="183">
        <f t="shared" si="22"/>
        <v>430.92</v>
      </c>
    </row>
    <row r="97" spans="1:31" x14ac:dyDescent="0.2">
      <c r="A97" s="133"/>
      <c r="B97" s="133"/>
      <c r="C97" s="136"/>
      <c r="D97" s="136"/>
      <c r="E97" s="136"/>
      <c r="F97" s="319" t="s">
        <v>1386</v>
      </c>
      <c r="G97" s="136"/>
      <c r="H97" s="133"/>
      <c r="I97" s="133"/>
      <c r="J97" s="133"/>
      <c r="K97" s="133"/>
      <c r="L97" s="133"/>
      <c r="M97" s="133"/>
      <c r="N97" s="136"/>
      <c r="O97" s="133"/>
      <c r="P97" s="133"/>
      <c r="Q97" s="166"/>
      <c r="AA97" s="183"/>
      <c r="AB97" s="183"/>
      <c r="AE97" s="183"/>
    </row>
    <row r="98" spans="1:31" ht="13.5" thickBot="1" x14ac:dyDescent="0.25">
      <c r="A98" s="184"/>
      <c r="B98" s="32">
        <v>50</v>
      </c>
      <c r="C98" s="1192" t="s">
        <v>6496</v>
      </c>
      <c r="D98" s="1192" t="s">
        <v>1651</v>
      </c>
      <c r="E98" s="32"/>
      <c r="F98" s="32">
        <v>136900</v>
      </c>
      <c r="G98" s="32">
        <v>162</v>
      </c>
      <c r="H98" s="32">
        <v>176</v>
      </c>
      <c r="I98" s="32">
        <v>1</v>
      </c>
      <c r="J98" s="32">
        <v>281</v>
      </c>
      <c r="K98" s="32">
        <v>33</v>
      </c>
      <c r="L98" s="32"/>
      <c r="M98" s="32" t="s">
        <v>1380</v>
      </c>
      <c r="N98" s="32"/>
      <c r="O98" s="32" t="s">
        <v>2722</v>
      </c>
      <c r="P98" s="32" t="s">
        <v>4816</v>
      </c>
      <c r="Q98" s="1193">
        <v>41982</v>
      </c>
      <c r="R98" s="308">
        <v>1.81</v>
      </c>
      <c r="S98" s="1">
        <v>82</v>
      </c>
      <c r="T98" s="1" t="s">
        <v>4561</v>
      </c>
      <c r="U98" s="1">
        <v>78.5</v>
      </c>
      <c r="V98" s="1">
        <v>12048</v>
      </c>
      <c r="W98" s="1">
        <v>92</v>
      </c>
      <c r="X98" s="1" t="s">
        <v>2584</v>
      </c>
      <c r="Y98" s="1">
        <v>78.5</v>
      </c>
      <c r="Z98" s="1" t="s">
        <v>4561</v>
      </c>
      <c r="AA98" s="183">
        <f>(K98*100*J98*I98)/13*12*R98/10000*S98/1000</f>
        <v>12.704295323076924</v>
      </c>
      <c r="AB98" s="183">
        <f>V98/36*35*J98*I98*1.108/10000*W98/1000</f>
        <v>33.551690741333339</v>
      </c>
      <c r="AC98" s="183">
        <f>(K98*100*J98*I98)/13*R98/10000*U98/1000</f>
        <v>1.0135032346153845</v>
      </c>
      <c r="AD98" s="183">
        <f>V98/36*J98*I98*1.108/10000*Y98/1000</f>
        <v>0.81795270906666684</v>
      </c>
      <c r="AE98" s="183">
        <f>J98*I98*(G98/100)</f>
        <v>455.22</v>
      </c>
    </row>
    <row r="99" spans="1:31" x14ac:dyDescent="0.2">
      <c r="A99" s="184"/>
      <c r="B99" s="32">
        <v>50</v>
      </c>
      <c r="C99" s="1192" t="s">
        <v>6496</v>
      </c>
      <c r="D99" s="1192" t="s">
        <v>1634</v>
      </c>
      <c r="E99" s="32"/>
      <c r="F99" s="32">
        <v>136900</v>
      </c>
      <c r="G99" s="32">
        <v>162</v>
      </c>
      <c r="H99" s="32">
        <v>176</v>
      </c>
      <c r="I99" s="32">
        <v>1</v>
      </c>
      <c r="J99" s="32">
        <v>602</v>
      </c>
      <c r="K99" s="32">
        <v>33</v>
      </c>
      <c r="L99" s="32"/>
      <c r="M99" s="32" t="s">
        <v>1380</v>
      </c>
      <c r="N99" s="32"/>
      <c r="O99" s="32" t="s">
        <v>2722</v>
      </c>
      <c r="P99" s="32" t="s">
        <v>3366</v>
      </c>
      <c r="Q99" s="1193">
        <v>42012</v>
      </c>
      <c r="R99" s="1216">
        <v>1.81</v>
      </c>
      <c r="S99" s="1">
        <v>82</v>
      </c>
      <c r="T99" s="1" t="s">
        <v>4561</v>
      </c>
      <c r="U99" s="1">
        <v>78.5</v>
      </c>
      <c r="V99" s="1">
        <v>12048</v>
      </c>
      <c r="W99" s="1">
        <v>92</v>
      </c>
      <c r="X99" s="1" t="s">
        <v>2584</v>
      </c>
      <c r="Y99" s="1">
        <v>78.5</v>
      </c>
      <c r="Z99" s="1" t="s">
        <v>4561</v>
      </c>
      <c r="AA99" s="183">
        <f>(K99*100*J99*I99)/13*12*R99/10000*S99/1000</f>
        <v>27.217031261538466</v>
      </c>
      <c r="AB99" s="183">
        <f>V99/36*35*J99*I99*1.108/10000*W99/1000</f>
        <v>71.879422869333339</v>
      </c>
      <c r="AC99" s="183">
        <f>(K99*100*J99*I99)/13*R99/10000*U99/1000</f>
        <v>2.1712773923076925</v>
      </c>
      <c r="AD99" s="183">
        <f>V99/36*J99*I99*1.108/10000*Y99/1000</f>
        <v>1.7523399674666669</v>
      </c>
      <c r="AE99" s="183">
        <f>J99*I99*(G99/100)</f>
        <v>975.24</v>
      </c>
    </row>
    <row r="100" spans="1:31" ht="13.5" thickBot="1" x14ac:dyDescent="0.25">
      <c r="B100" s="133">
        <v>50</v>
      </c>
      <c r="C100" s="136" t="s">
        <v>6496</v>
      </c>
      <c r="D100" s="136" t="s">
        <v>2726</v>
      </c>
      <c r="E100" s="136"/>
      <c r="F100" s="133">
        <v>136900</v>
      </c>
      <c r="G100" s="136" t="s">
        <v>3655</v>
      </c>
      <c r="H100" s="133">
        <v>176</v>
      </c>
      <c r="I100" s="133">
        <v>1</v>
      </c>
      <c r="J100" s="133">
        <v>602</v>
      </c>
      <c r="K100" s="133">
        <v>33</v>
      </c>
      <c r="L100" s="133"/>
      <c r="M100" s="133" t="s">
        <v>1380</v>
      </c>
      <c r="N100" s="136"/>
      <c r="O100" s="133" t="s">
        <v>2722</v>
      </c>
      <c r="P100" s="133" t="s">
        <v>4816</v>
      </c>
      <c r="Q100" s="166">
        <v>42026</v>
      </c>
      <c r="R100" s="308">
        <v>1.81</v>
      </c>
      <c r="S100" s="1">
        <v>82</v>
      </c>
      <c r="T100" s="1" t="s">
        <v>4561</v>
      </c>
      <c r="U100" s="1">
        <v>78.5</v>
      </c>
      <c r="V100" s="1">
        <v>12048</v>
      </c>
      <c r="W100" s="1">
        <v>92</v>
      </c>
      <c r="X100" s="1" t="s">
        <v>2584</v>
      </c>
      <c r="Y100" s="1">
        <v>78.5</v>
      </c>
      <c r="Z100" s="1" t="s">
        <v>4561</v>
      </c>
      <c r="AA100" s="183">
        <f>(K100*100*J100*I100)/13*12*R100/10000*S100/1000</f>
        <v>27.217031261538466</v>
      </c>
      <c r="AB100" s="183">
        <f>V100/36*35*J100*I100*1.108/10000*W100/1000</f>
        <v>71.879422869333339</v>
      </c>
      <c r="AC100" s="183">
        <f>(K100*100*J100*I100)/13*R100/10000*U100/1000</f>
        <v>2.1712773923076925</v>
      </c>
      <c r="AD100" s="183">
        <f>V100/36*J100*I100*1.108/10000*Y100/1000</f>
        <v>1.7523399674666669</v>
      </c>
      <c r="AE100" s="183">
        <f>J100*I100*(G100/100)</f>
        <v>975.24</v>
      </c>
    </row>
    <row r="101" spans="1:31" ht="13.5" thickBot="1" x14ac:dyDescent="0.25">
      <c r="B101" s="133">
        <v>50</v>
      </c>
      <c r="C101" s="136" t="s">
        <v>6496</v>
      </c>
      <c r="D101" s="136" t="s">
        <v>1641</v>
      </c>
      <c r="E101" s="136"/>
      <c r="F101" s="133">
        <v>136900</v>
      </c>
      <c r="G101" s="136" t="s">
        <v>3655</v>
      </c>
      <c r="H101" s="133">
        <v>176</v>
      </c>
      <c r="I101" s="133">
        <v>1</v>
      </c>
      <c r="J101" s="133">
        <v>602</v>
      </c>
      <c r="K101" s="133">
        <v>33</v>
      </c>
      <c r="L101" s="133"/>
      <c r="M101" s="133" t="s">
        <v>1380</v>
      </c>
      <c r="N101" s="136"/>
      <c r="O101" s="133" t="s">
        <v>2722</v>
      </c>
      <c r="P101" s="133" t="s">
        <v>4816</v>
      </c>
      <c r="Q101" s="166">
        <v>42045</v>
      </c>
      <c r="R101" s="308">
        <v>1.81</v>
      </c>
      <c r="S101" s="1">
        <v>90</v>
      </c>
      <c r="T101" s="1" t="s">
        <v>4561</v>
      </c>
      <c r="U101" s="1">
        <v>78.5</v>
      </c>
      <c r="V101" s="1">
        <v>12048</v>
      </c>
      <c r="W101" s="1">
        <v>92</v>
      </c>
      <c r="X101" s="1" t="s">
        <v>2584</v>
      </c>
      <c r="Y101" s="1">
        <v>78.5</v>
      </c>
      <c r="Z101" s="1" t="s">
        <v>4561</v>
      </c>
      <c r="AA101" s="183">
        <f>(K101*100*J101*I101)/13*12*R101/10000*S101/1000</f>
        <v>29.872351384615389</v>
      </c>
      <c r="AB101" s="183">
        <f>V101/36*35*J101*I101*1.108/10000*W101/1000</f>
        <v>71.879422869333339</v>
      </c>
      <c r="AC101" s="183">
        <f>(K101*100*J101*I101)/13*R101/10000*U101/1000</f>
        <v>2.1712773923076925</v>
      </c>
      <c r="AD101" s="183">
        <f>V101/36*J101*I101*1.108/10000*Y101/1000</f>
        <v>1.7523399674666669</v>
      </c>
      <c r="AE101" s="183">
        <f>J101*I101*(G101/100)</f>
        <v>975.24</v>
      </c>
    </row>
    <row r="102" spans="1:31" x14ac:dyDescent="0.2">
      <c r="B102" s="133">
        <v>50</v>
      </c>
      <c r="C102" s="136" t="s">
        <v>6496</v>
      </c>
      <c r="D102" s="136" t="s">
        <v>3704</v>
      </c>
      <c r="E102" s="136"/>
      <c r="F102" s="133">
        <v>136900</v>
      </c>
      <c r="G102" s="136" t="s">
        <v>3655</v>
      </c>
      <c r="H102" s="133">
        <v>176</v>
      </c>
      <c r="I102" s="133">
        <v>1</v>
      </c>
      <c r="J102" s="133">
        <v>607</v>
      </c>
      <c r="K102" s="133">
        <v>33</v>
      </c>
      <c r="L102" s="133"/>
      <c r="M102" s="133" t="s">
        <v>1380</v>
      </c>
      <c r="N102" s="136"/>
      <c r="O102" s="133" t="s">
        <v>2722</v>
      </c>
      <c r="P102" s="133" t="s">
        <v>3366</v>
      </c>
      <c r="Q102" s="166">
        <v>42070</v>
      </c>
      <c r="R102" s="1">
        <v>1.81</v>
      </c>
      <c r="S102" s="1">
        <v>90</v>
      </c>
      <c r="T102" s="1" t="s">
        <v>4561</v>
      </c>
      <c r="U102" s="1">
        <v>78.5</v>
      </c>
      <c r="V102" s="1">
        <v>12048</v>
      </c>
      <c r="W102" s="1">
        <v>92</v>
      </c>
      <c r="X102" s="1" t="s">
        <v>2584</v>
      </c>
      <c r="Y102" s="1">
        <v>78.5</v>
      </c>
      <c r="Z102" s="1" t="s">
        <v>4561</v>
      </c>
      <c r="AA102" s="183">
        <f>(K102*100*J102*I102)/13*12*R102/10000*S102/1000</f>
        <v>30.120460615384612</v>
      </c>
      <c r="AB102" s="183">
        <f>V102/36*35*J102*I102*1.108/10000*W102/1000</f>
        <v>72.476428042666683</v>
      </c>
      <c r="AC102" s="183">
        <f>(K102*100*J102*I102)/13*R102/10000*U102/1000</f>
        <v>2.1893112576923075</v>
      </c>
      <c r="AD102" s="183">
        <f>V102/36*J102*I102*1.108/10000*Y102/1000</f>
        <v>1.7668942861333337</v>
      </c>
      <c r="AE102" s="183">
        <f>J102*I102*(G102/100)</f>
        <v>983.34</v>
      </c>
    </row>
    <row r="103" spans="1:31" x14ac:dyDescent="0.2">
      <c r="A103" s="7254" t="s">
        <v>1386</v>
      </c>
      <c r="B103" s="7254"/>
      <c r="C103" s="7254"/>
      <c r="D103" s="7254"/>
      <c r="E103" s="7254"/>
      <c r="F103" s="7254"/>
      <c r="G103" s="7254"/>
      <c r="H103" s="7254"/>
      <c r="I103" s="7254"/>
      <c r="J103" s="7254"/>
      <c r="K103" s="7254"/>
      <c r="L103" s="7254"/>
      <c r="M103" s="7254"/>
      <c r="N103" s="7254"/>
      <c r="O103" s="7254"/>
      <c r="P103" s="7254"/>
      <c r="Q103" s="7255"/>
    </row>
    <row r="104" spans="1:31" ht="13.5" thickBot="1" x14ac:dyDescent="0.25">
      <c r="B104" s="133">
        <v>50</v>
      </c>
      <c r="C104" s="136" t="s">
        <v>6809</v>
      </c>
      <c r="D104" s="136" t="s">
        <v>1651</v>
      </c>
      <c r="E104" s="136"/>
      <c r="F104" s="133">
        <v>136900</v>
      </c>
      <c r="G104" s="136" t="s">
        <v>3655</v>
      </c>
      <c r="H104" s="133">
        <v>176</v>
      </c>
      <c r="I104" s="133">
        <v>1</v>
      </c>
      <c r="J104" s="133">
        <v>602</v>
      </c>
      <c r="K104" s="133">
        <v>33</v>
      </c>
      <c r="L104" s="133"/>
      <c r="M104" s="133" t="s">
        <v>1380</v>
      </c>
      <c r="N104" s="136"/>
      <c r="O104" s="133" t="s">
        <v>2722</v>
      </c>
      <c r="P104" s="133" t="s">
        <v>4816</v>
      </c>
      <c r="Q104" s="166">
        <v>42087</v>
      </c>
      <c r="R104" s="308">
        <v>1.81</v>
      </c>
      <c r="S104" s="1">
        <v>90</v>
      </c>
      <c r="T104" s="1" t="s">
        <v>4561</v>
      </c>
      <c r="U104" s="1">
        <v>78.5</v>
      </c>
      <c r="V104" s="1">
        <v>12048</v>
      </c>
      <c r="W104" s="1">
        <v>92</v>
      </c>
      <c r="X104" s="1" t="s">
        <v>2584</v>
      </c>
      <c r="Y104" s="1">
        <v>78.5</v>
      </c>
      <c r="Z104" s="1" t="s">
        <v>4561</v>
      </c>
      <c r="AA104" s="183">
        <f>(K104*100*J104*I104)/13*12*R104/10000*S104/1000</f>
        <v>29.872351384615389</v>
      </c>
      <c r="AB104" s="183">
        <f>V104/36*35*J104*I104*1.108/10000*W104/1000</f>
        <v>71.879422869333339</v>
      </c>
      <c r="AC104" s="183">
        <f>(K104*100*J104*I104)/13*R104/10000*U104/1000</f>
        <v>2.1712773923076925</v>
      </c>
      <c r="AD104" s="183">
        <f>V104/36*J104*I104*1.108/10000*Y104/1000</f>
        <v>1.7523399674666669</v>
      </c>
      <c r="AE104" s="183">
        <f>J104*I104*(G104/100)</f>
        <v>975.24</v>
      </c>
    </row>
    <row r="105" spans="1:31" x14ac:dyDescent="0.2">
      <c r="A105" s="133" t="s">
        <v>6857</v>
      </c>
      <c r="B105" s="133">
        <v>50</v>
      </c>
      <c r="C105" s="136" t="s">
        <v>6809</v>
      </c>
      <c r="D105" s="136" t="s">
        <v>1634</v>
      </c>
      <c r="E105" s="136" t="s">
        <v>4607</v>
      </c>
      <c r="F105" s="133">
        <v>133913</v>
      </c>
      <c r="G105" s="136" t="s">
        <v>3655</v>
      </c>
      <c r="H105" s="133">
        <v>176</v>
      </c>
      <c r="I105" s="133">
        <v>1</v>
      </c>
      <c r="J105" s="133">
        <v>732</v>
      </c>
      <c r="K105" s="133">
        <v>36</v>
      </c>
      <c r="L105" s="133">
        <v>5500</v>
      </c>
      <c r="M105" s="133" t="s">
        <v>1494</v>
      </c>
      <c r="N105" s="136"/>
      <c r="O105" s="133" t="s">
        <v>2722</v>
      </c>
      <c r="P105" s="133" t="s">
        <v>4816</v>
      </c>
      <c r="Q105" s="166">
        <v>42107</v>
      </c>
      <c r="R105" s="1">
        <v>1.81</v>
      </c>
      <c r="S105" s="1">
        <v>90</v>
      </c>
      <c r="T105" s="1" t="s">
        <v>4561</v>
      </c>
      <c r="U105" s="1">
        <v>78.5</v>
      </c>
      <c r="V105" s="1">
        <v>12048</v>
      </c>
      <c r="W105" s="1">
        <v>92</v>
      </c>
      <c r="X105" s="1" t="s">
        <v>2584</v>
      </c>
      <c r="Y105" s="1">
        <v>78.5</v>
      </c>
      <c r="Z105" s="1" t="s">
        <v>4561</v>
      </c>
      <c r="AA105" s="183">
        <f>(K105*100*J105*I105)/13*12*R105/10000*S105/1000</f>
        <v>39.625299692307699</v>
      </c>
      <c r="AB105" s="183">
        <f>V105/36*35*J105*I105*1.108/10000*W105/1000</f>
        <v>87.401557376000014</v>
      </c>
      <c r="AC105" s="183">
        <f>(K105*100*J105*I105)/13*R105/10000*U105/1000</f>
        <v>2.8801722461538466</v>
      </c>
      <c r="AD105" s="183">
        <f>V105/36*J105*I105*1.108/10000*Y105/1000</f>
        <v>2.1307522527999998</v>
      </c>
      <c r="AE105" s="183">
        <f>J105*I105*(G105/100)</f>
        <v>1185.8400000000001</v>
      </c>
    </row>
    <row r="106" spans="1:31" ht="13.5" thickBot="1" x14ac:dyDescent="0.25">
      <c r="A106" s="133" t="s">
        <v>6857</v>
      </c>
      <c r="B106" s="133">
        <v>50</v>
      </c>
      <c r="C106" s="136" t="s">
        <v>6809</v>
      </c>
      <c r="D106" s="136" t="s">
        <v>2726</v>
      </c>
      <c r="E106" s="136" t="s">
        <v>4607</v>
      </c>
      <c r="F106" s="133">
        <v>133913</v>
      </c>
      <c r="G106" s="136" t="s">
        <v>3655</v>
      </c>
      <c r="H106" s="133">
        <v>176</v>
      </c>
      <c r="I106" s="133">
        <v>1</v>
      </c>
      <c r="J106" s="133">
        <v>602</v>
      </c>
      <c r="K106" s="133">
        <v>36</v>
      </c>
      <c r="L106" s="133">
        <v>5500</v>
      </c>
      <c r="M106" s="133" t="s">
        <v>1494</v>
      </c>
      <c r="N106" s="136"/>
      <c r="O106" s="133" t="s">
        <v>2722</v>
      </c>
      <c r="P106" s="133" t="s">
        <v>4816</v>
      </c>
      <c r="Q106" s="166">
        <v>42123</v>
      </c>
      <c r="R106" s="308">
        <v>1.81</v>
      </c>
      <c r="S106" s="1">
        <v>90</v>
      </c>
      <c r="T106" s="1" t="s">
        <v>4561</v>
      </c>
      <c r="U106" s="1">
        <v>78.5</v>
      </c>
      <c r="V106" s="1">
        <v>12048</v>
      </c>
      <c r="W106" s="1">
        <v>92</v>
      </c>
      <c r="X106" s="1" t="s">
        <v>2584</v>
      </c>
      <c r="Y106" s="1">
        <v>78.5</v>
      </c>
      <c r="Z106" s="1" t="s">
        <v>4561</v>
      </c>
      <c r="AA106" s="183">
        <f>(K106*100*J106*I106)/13*12*R106/10000*S106/1000</f>
        <v>32.588019692307697</v>
      </c>
      <c r="AB106" s="183">
        <f>V106/36*35*J106*I106*1.108/10000*W106/1000</f>
        <v>71.879422869333339</v>
      </c>
      <c r="AC106" s="183">
        <f>(K106*100*J106*I106)/13*R106/10000*U106/1000</f>
        <v>2.3686662461538468</v>
      </c>
      <c r="AD106" s="183">
        <f>V106/36*J106*I106*1.108/10000*Y106/1000</f>
        <v>1.7523399674666669</v>
      </c>
      <c r="AE106" s="183">
        <f>J106*I106*(G106/100)</f>
        <v>975.24</v>
      </c>
    </row>
    <row r="107" spans="1:31" x14ac:dyDescent="0.2">
      <c r="A107" s="133" t="s">
        <v>6857</v>
      </c>
      <c r="B107" s="133">
        <v>50</v>
      </c>
      <c r="C107" s="136" t="s">
        <v>6809</v>
      </c>
      <c r="D107" s="136" t="s">
        <v>1641</v>
      </c>
      <c r="E107" s="136" t="s">
        <v>4607</v>
      </c>
      <c r="F107" s="133">
        <v>133913</v>
      </c>
      <c r="G107" s="136" t="s">
        <v>3655</v>
      </c>
      <c r="H107" s="133">
        <v>176</v>
      </c>
      <c r="I107" s="133">
        <v>1</v>
      </c>
      <c r="J107" s="133">
        <v>602</v>
      </c>
      <c r="K107" s="133">
        <v>36</v>
      </c>
      <c r="L107" s="133">
        <v>5500</v>
      </c>
      <c r="M107" s="133" t="s">
        <v>1494</v>
      </c>
      <c r="N107" s="136"/>
      <c r="O107" s="133" t="s">
        <v>2722</v>
      </c>
      <c r="P107" s="133" t="s">
        <v>2277</v>
      </c>
      <c r="Q107" s="166">
        <v>42142</v>
      </c>
      <c r="R107" s="1">
        <v>1.81</v>
      </c>
      <c r="S107" s="1">
        <v>90</v>
      </c>
      <c r="T107" s="1" t="s">
        <v>4561</v>
      </c>
      <c r="U107" s="1">
        <v>78.5</v>
      </c>
      <c r="V107" s="1">
        <v>12048</v>
      </c>
      <c r="W107" s="1">
        <v>92</v>
      </c>
      <c r="X107" s="1" t="s">
        <v>2584</v>
      </c>
      <c r="Y107" s="1">
        <v>78.5</v>
      </c>
      <c r="Z107" s="1" t="s">
        <v>4561</v>
      </c>
      <c r="AA107" s="183">
        <f>(K107*100*J107*I107)/13*12*R107/10000*S107/1000</f>
        <v>32.588019692307697</v>
      </c>
      <c r="AB107" s="183">
        <f>V107/36*35*J107*I107*1.108/10000*W107/1000</f>
        <v>71.879422869333339</v>
      </c>
      <c r="AC107" s="183">
        <f>(K107*100*J107*I107)/13*R107/10000*U107/1000</f>
        <v>2.3686662461538468</v>
      </c>
      <c r="AD107" s="183">
        <f>V107/36*J107*I107*1.108/10000*Y107/1000</f>
        <v>1.7523399674666669</v>
      </c>
      <c r="AE107" s="183">
        <f>J107*I107*(G107/100)</f>
        <v>975.24</v>
      </c>
    </row>
    <row r="108" spans="1:31" ht="13.5" thickBot="1" x14ac:dyDescent="0.25">
      <c r="A108" s="133" t="s">
        <v>6857</v>
      </c>
      <c r="B108" s="133">
        <v>50</v>
      </c>
      <c r="C108" s="136" t="s">
        <v>6809</v>
      </c>
      <c r="D108" s="136" t="s">
        <v>3704</v>
      </c>
      <c r="E108" s="136" t="s">
        <v>4607</v>
      </c>
      <c r="F108" s="133">
        <v>133913</v>
      </c>
      <c r="G108" s="136" t="s">
        <v>3655</v>
      </c>
      <c r="H108" s="133">
        <v>176</v>
      </c>
      <c r="I108" s="133">
        <v>1</v>
      </c>
      <c r="J108" s="133">
        <v>332</v>
      </c>
      <c r="K108" s="133">
        <v>36</v>
      </c>
      <c r="L108" s="133">
        <v>5500</v>
      </c>
      <c r="M108" s="133" t="s">
        <v>1494</v>
      </c>
      <c r="N108" s="136"/>
      <c r="O108" s="133" t="s">
        <v>2722</v>
      </c>
      <c r="P108" s="133" t="s">
        <v>4816</v>
      </c>
      <c r="Q108" s="166">
        <v>42152</v>
      </c>
      <c r="R108" s="308">
        <v>1.81</v>
      </c>
      <c r="S108" s="1">
        <v>90</v>
      </c>
      <c r="T108" s="1" t="s">
        <v>4561</v>
      </c>
      <c r="U108" s="1">
        <v>78.5</v>
      </c>
      <c r="V108" s="1">
        <v>12048</v>
      </c>
      <c r="W108" s="1">
        <v>92</v>
      </c>
      <c r="X108" s="1" t="s">
        <v>2584</v>
      </c>
      <c r="Y108" s="1">
        <v>78.5</v>
      </c>
      <c r="Z108" s="1" t="s">
        <v>4561</v>
      </c>
      <c r="AA108" s="183">
        <f>(K108*100*J108*I108)/13*12*R108/10000*S108/1000</f>
        <v>17.972130461538466</v>
      </c>
      <c r="AB108" s="183">
        <f>V108/36*35*J108*I108*1.108/10000*W108/1000</f>
        <v>39.64114350933334</v>
      </c>
      <c r="AC108" s="183">
        <f>(K108*100*J108*I108)/13*R108/10000*U108/1000</f>
        <v>1.3063076307692307</v>
      </c>
      <c r="AD108" s="183">
        <f>V108/36*J108*I108*1.108/10000*Y108/1000</f>
        <v>0.96640675946666665</v>
      </c>
      <c r="AE108" s="183">
        <f>J108*I108*(G108/100)</f>
        <v>537.84</v>
      </c>
    </row>
    <row r="109" spans="1:31" x14ac:dyDescent="0.2">
      <c r="A109" s="7254" t="s">
        <v>1386</v>
      </c>
      <c r="B109" s="7254"/>
      <c r="C109" s="7254"/>
      <c r="D109" s="7254"/>
      <c r="E109" s="7254"/>
      <c r="F109" s="7254"/>
      <c r="G109" s="7254"/>
      <c r="H109" s="7254"/>
      <c r="I109" s="7254"/>
      <c r="J109" s="7254"/>
      <c r="K109" s="7254"/>
      <c r="L109" s="7254"/>
      <c r="M109" s="7254"/>
      <c r="N109" s="7254"/>
      <c r="O109" s="7254"/>
      <c r="P109" s="7254"/>
      <c r="Q109" s="7255"/>
      <c r="AA109" s="183"/>
      <c r="AB109" s="183"/>
      <c r="AE109" s="183"/>
    </row>
    <row r="110" spans="1:31" x14ac:dyDescent="0.2">
      <c r="A110" s="133" t="s">
        <v>7124</v>
      </c>
      <c r="B110" s="133">
        <v>50</v>
      </c>
      <c r="C110" s="136" t="s">
        <v>7125</v>
      </c>
      <c r="D110" s="136" t="s">
        <v>1651</v>
      </c>
      <c r="E110" s="136" t="s">
        <v>2841</v>
      </c>
      <c r="F110" s="133" t="s">
        <v>2940</v>
      </c>
      <c r="G110" s="136" t="s">
        <v>3593</v>
      </c>
      <c r="H110" s="133">
        <v>176</v>
      </c>
      <c r="I110" s="133">
        <v>1</v>
      </c>
      <c r="J110" s="133">
        <v>178</v>
      </c>
      <c r="K110" s="133">
        <v>37</v>
      </c>
      <c r="L110" s="133">
        <v>2200</v>
      </c>
      <c r="M110" s="133" t="s">
        <v>2842</v>
      </c>
      <c r="N110" s="136"/>
      <c r="O110" s="133" t="s">
        <v>7126</v>
      </c>
      <c r="P110" s="133" t="s">
        <v>2277</v>
      </c>
      <c r="Q110" s="166">
        <v>42198</v>
      </c>
      <c r="R110" s="1">
        <v>1.81</v>
      </c>
      <c r="S110" s="1">
        <v>82</v>
      </c>
      <c r="T110" s="1" t="s">
        <v>4561</v>
      </c>
      <c r="U110" s="1">
        <v>78.5</v>
      </c>
      <c r="V110" s="1">
        <v>12048</v>
      </c>
      <c r="W110" s="1">
        <v>82</v>
      </c>
      <c r="X110" s="1" t="s">
        <v>2584</v>
      </c>
      <c r="Y110" s="1">
        <v>78.5</v>
      </c>
      <c r="Z110" s="1" t="s">
        <v>4561</v>
      </c>
      <c r="AA110" s="183">
        <f t="shared" ref="AA110:AA115" si="23">(K110*100*J110*I110)/13*12*R110/10000*S110/1000</f>
        <v>9.0230226461538443</v>
      </c>
      <c r="AB110" s="183">
        <f t="shared" ref="AB110:AB115" si="24">V110/36*35*J110*I110*1.108/10000*W110/1000</f>
        <v>18.943233717333335</v>
      </c>
      <c r="AC110" s="183">
        <f t="shared" ref="AC110:AC115" si="25">(K110*100*J110*I110)/13*R110/10000*U110/1000</f>
        <v>0.71982446923076937</v>
      </c>
      <c r="AD110" s="183">
        <f t="shared" ref="AD110:AD115" si="26">V110/36*J110*I110*1.108/10000*Y110/1000</f>
        <v>0.5181337445333335</v>
      </c>
      <c r="AE110" s="183">
        <f t="shared" ref="AE110:AE115" si="27">J110*I110*(G110/100)</f>
        <v>284.8</v>
      </c>
    </row>
    <row r="111" spans="1:31" ht="13.5" thickBot="1" x14ac:dyDescent="0.25">
      <c r="A111" s="133" t="s">
        <v>7124</v>
      </c>
      <c r="B111" s="133">
        <v>50</v>
      </c>
      <c r="C111" s="136" t="s">
        <v>7125</v>
      </c>
      <c r="D111" s="136" t="s">
        <v>1634</v>
      </c>
      <c r="E111" s="136" t="s">
        <v>2841</v>
      </c>
      <c r="F111" s="133" t="s">
        <v>2940</v>
      </c>
      <c r="G111" s="136" t="s">
        <v>3593</v>
      </c>
      <c r="H111" s="133">
        <v>176</v>
      </c>
      <c r="I111" s="133">
        <v>1</v>
      </c>
      <c r="J111" s="133">
        <v>666</v>
      </c>
      <c r="K111" s="133">
        <v>37</v>
      </c>
      <c r="L111" s="133">
        <v>2200</v>
      </c>
      <c r="M111" s="133" t="s">
        <v>2842</v>
      </c>
      <c r="N111" s="136"/>
      <c r="O111" s="133" t="s">
        <v>7126</v>
      </c>
      <c r="P111" s="133" t="s">
        <v>4816</v>
      </c>
      <c r="Q111" s="166">
        <v>42216</v>
      </c>
      <c r="R111" s="308">
        <v>1.81</v>
      </c>
      <c r="S111" s="1">
        <v>82</v>
      </c>
      <c r="T111" s="1" t="s">
        <v>4561</v>
      </c>
      <c r="U111" s="1">
        <v>78.5</v>
      </c>
      <c r="V111" s="1">
        <v>12048</v>
      </c>
      <c r="W111" s="1">
        <v>82</v>
      </c>
      <c r="X111" s="1" t="s">
        <v>2584</v>
      </c>
      <c r="Y111" s="1">
        <v>78.5</v>
      </c>
      <c r="Z111" s="1" t="s">
        <v>4561</v>
      </c>
      <c r="AA111" s="183">
        <f t="shared" si="23"/>
        <v>33.760298215384616</v>
      </c>
      <c r="AB111" s="183">
        <f t="shared" si="24"/>
        <v>70.877492447999998</v>
      </c>
      <c r="AC111" s="183">
        <f t="shared" si="25"/>
        <v>2.6932758230769234</v>
      </c>
      <c r="AD111" s="183">
        <f t="shared" si="26"/>
        <v>1.9386352463999998</v>
      </c>
      <c r="AE111" s="183">
        <f t="shared" si="27"/>
        <v>1065.6000000000001</v>
      </c>
    </row>
    <row r="112" spans="1:31" ht="13.5" thickBot="1" x14ac:dyDescent="0.25">
      <c r="A112" s="133" t="s">
        <v>7124</v>
      </c>
      <c r="B112" s="133">
        <v>50</v>
      </c>
      <c r="C112" s="136" t="s">
        <v>7125</v>
      </c>
      <c r="D112" s="136" t="s">
        <v>2726</v>
      </c>
      <c r="E112" s="136" t="s">
        <v>2841</v>
      </c>
      <c r="F112" s="133" t="s">
        <v>2940</v>
      </c>
      <c r="G112" s="136" t="s">
        <v>3593</v>
      </c>
      <c r="H112" s="133">
        <v>176</v>
      </c>
      <c r="I112" s="133">
        <v>1</v>
      </c>
      <c r="J112" s="133">
        <v>500</v>
      </c>
      <c r="K112" s="133">
        <v>37</v>
      </c>
      <c r="L112" s="133">
        <v>2200</v>
      </c>
      <c r="M112" s="133" t="s">
        <v>2842</v>
      </c>
      <c r="N112" s="136"/>
      <c r="O112" s="133" t="s">
        <v>7126</v>
      </c>
      <c r="P112" s="133" t="s">
        <v>4816</v>
      </c>
      <c r="Q112" s="166">
        <v>42234</v>
      </c>
      <c r="R112" s="308">
        <v>1.81</v>
      </c>
      <c r="S112" s="1">
        <v>82</v>
      </c>
      <c r="T112" s="1" t="s">
        <v>4561</v>
      </c>
      <c r="U112" s="1">
        <v>78.5</v>
      </c>
      <c r="V112" s="1">
        <v>12048</v>
      </c>
      <c r="W112" s="1">
        <v>82</v>
      </c>
      <c r="X112" s="1" t="s">
        <v>2584</v>
      </c>
      <c r="Y112" s="1">
        <v>78.5</v>
      </c>
      <c r="Z112" s="1" t="s">
        <v>4561</v>
      </c>
      <c r="AA112" s="183">
        <f t="shared" si="23"/>
        <v>25.345569230769232</v>
      </c>
      <c r="AB112" s="183">
        <f t="shared" si="24"/>
        <v>53.211330666666676</v>
      </c>
      <c r="AC112" s="183">
        <f t="shared" si="25"/>
        <v>2.0219788461538464</v>
      </c>
      <c r="AD112" s="183">
        <f t="shared" si="26"/>
        <v>1.4554318666666668</v>
      </c>
      <c r="AE112" s="183">
        <f t="shared" si="27"/>
        <v>800</v>
      </c>
    </row>
    <row r="113" spans="1:31" ht="13.5" thickBot="1" x14ac:dyDescent="0.25">
      <c r="A113" s="133" t="s">
        <v>7124</v>
      </c>
      <c r="B113" s="133" t="s">
        <v>7229</v>
      </c>
      <c r="C113" s="136" t="s">
        <v>7125</v>
      </c>
      <c r="D113" s="136" t="s">
        <v>1641</v>
      </c>
      <c r="E113" s="136" t="s">
        <v>2841</v>
      </c>
      <c r="F113" s="133" t="s">
        <v>2940</v>
      </c>
      <c r="G113" s="136" t="s">
        <v>3593</v>
      </c>
      <c r="H113" s="133">
        <v>176</v>
      </c>
      <c r="I113" s="133">
        <v>1</v>
      </c>
      <c r="J113" s="133">
        <v>666</v>
      </c>
      <c r="K113" s="133">
        <v>37</v>
      </c>
      <c r="L113" s="133">
        <v>2200</v>
      </c>
      <c r="M113" s="133" t="s">
        <v>2842</v>
      </c>
      <c r="N113" s="136"/>
      <c r="O113" s="133" t="s">
        <v>7126</v>
      </c>
      <c r="P113" s="133" t="s">
        <v>663</v>
      </c>
      <c r="Q113" s="166">
        <v>42257</v>
      </c>
      <c r="R113" s="308">
        <v>1.81</v>
      </c>
      <c r="S113" s="1">
        <v>82</v>
      </c>
      <c r="T113" s="1" t="s">
        <v>4561</v>
      </c>
      <c r="U113" s="1">
        <v>78.5</v>
      </c>
      <c r="V113" s="1">
        <v>12048</v>
      </c>
      <c r="W113" s="1">
        <v>82</v>
      </c>
      <c r="X113" s="1" t="s">
        <v>2584</v>
      </c>
      <c r="Y113" s="1">
        <v>78.5</v>
      </c>
      <c r="Z113" s="1" t="s">
        <v>4561</v>
      </c>
      <c r="AA113" s="183">
        <f t="shared" si="23"/>
        <v>33.760298215384616</v>
      </c>
      <c r="AB113" s="183">
        <f t="shared" si="24"/>
        <v>70.877492447999998</v>
      </c>
      <c r="AC113" s="183">
        <f t="shared" si="25"/>
        <v>2.6932758230769234</v>
      </c>
      <c r="AD113" s="183">
        <f t="shared" si="26"/>
        <v>1.9386352463999998</v>
      </c>
      <c r="AE113" s="183">
        <f t="shared" si="27"/>
        <v>1065.6000000000001</v>
      </c>
    </row>
    <row r="114" spans="1:31" x14ac:dyDescent="0.2">
      <c r="A114" s="133" t="s">
        <v>7124</v>
      </c>
      <c r="B114" s="133" t="s">
        <v>7229</v>
      </c>
      <c r="C114" s="136" t="s">
        <v>7125</v>
      </c>
      <c r="D114" s="136" t="s">
        <v>3704</v>
      </c>
      <c r="E114" s="136" t="s">
        <v>2841</v>
      </c>
      <c r="F114" s="133" t="s">
        <v>2940</v>
      </c>
      <c r="G114" s="136" t="s">
        <v>3593</v>
      </c>
      <c r="H114" s="133">
        <v>176</v>
      </c>
      <c r="I114" s="133">
        <v>1</v>
      </c>
      <c r="J114" s="133">
        <v>666</v>
      </c>
      <c r="K114" s="133">
        <v>37</v>
      </c>
      <c r="L114" s="133">
        <v>2200</v>
      </c>
      <c r="M114" s="133" t="s">
        <v>2842</v>
      </c>
      <c r="N114" s="136"/>
      <c r="O114" s="133" t="s">
        <v>7126</v>
      </c>
      <c r="P114" s="133" t="s">
        <v>4816</v>
      </c>
      <c r="Q114" s="166">
        <v>42278</v>
      </c>
      <c r="R114" s="1">
        <v>1.81</v>
      </c>
      <c r="S114" s="1">
        <v>82</v>
      </c>
      <c r="T114" s="1" t="s">
        <v>4561</v>
      </c>
      <c r="U114" s="1">
        <v>78.5</v>
      </c>
      <c r="V114" s="1">
        <v>12048</v>
      </c>
      <c r="W114" s="1">
        <v>82</v>
      </c>
      <c r="X114" s="1" t="s">
        <v>2584</v>
      </c>
      <c r="Y114" s="1">
        <v>78.5</v>
      </c>
      <c r="Z114" s="1" t="s">
        <v>4561</v>
      </c>
      <c r="AA114" s="183">
        <f t="shared" si="23"/>
        <v>33.760298215384616</v>
      </c>
      <c r="AB114" s="183">
        <f t="shared" si="24"/>
        <v>70.877492447999998</v>
      </c>
      <c r="AC114" s="183">
        <f t="shared" si="25"/>
        <v>2.6932758230769234</v>
      </c>
      <c r="AD114" s="183">
        <f t="shared" si="26"/>
        <v>1.9386352463999998</v>
      </c>
      <c r="AE114" s="183">
        <f t="shared" si="27"/>
        <v>1065.6000000000001</v>
      </c>
    </row>
    <row r="115" spans="1:31" ht="13.5" thickBot="1" x14ac:dyDescent="0.25">
      <c r="A115" s="133" t="s">
        <v>7124</v>
      </c>
      <c r="B115" s="133" t="s">
        <v>7229</v>
      </c>
      <c r="C115" s="136" t="s">
        <v>7125</v>
      </c>
      <c r="D115" s="136" t="s">
        <v>1645</v>
      </c>
      <c r="E115" s="136" t="s">
        <v>2841</v>
      </c>
      <c r="F115" s="133" t="s">
        <v>2940</v>
      </c>
      <c r="G115" s="136" t="s">
        <v>3593</v>
      </c>
      <c r="H115" s="133">
        <v>176</v>
      </c>
      <c r="I115" s="133">
        <v>1</v>
      </c>
      <c r="J115" s="133">
        <v>333</v>
      </c>
      <c r="K115" s="133">
        <v>37</v>
      </c>
      <c r="L115" s="133">
        <v>2200</v>
      </c>
      <c r="M115" s="133" t="s">
        <v>2842</v>
      </c>
      <c r="N115" s="136"/>
      <c r="O115" s="133" t="s">
        <v>7126</v>
      </c>
      <c r="P115" s="133" t="s">
        <v>4816</v>
      </c>
      <c r="Q115" s="166">
        <v>42292</v>
      </c>
      <c r="R115" s="308">
        <v>1.81</v>
      </c>
      <c r="S115" s="1">
        <v>82</v>
      </c>
      <c r="T115" s="1" t="s">
        <v>4561</v>
      </c>
      <c r="U115" s="1">
        <v>78.5</v>
      </c>
      <c r="V115" s="1">
        <v>12048</v>
      </c>
      <c r="W115" s="1">
        <v>82</v>
      </c>
      <c r="X115" s="1" t="s">
        <v>2584</v>
      </c>
      <c r="Y115" s="1">
        <v>78.5</v>
      </c>
      <c r="Z115" s="1" t="s">
        <v>4561</v>
      </c>
      <c r="AA115" s="183">
        <f t="shared" si="23"/>
        <v>16.880149107692308</v>
      </c>
      <c r="AB115" s="183">
        <f t="shared" si="24"/>
        <v>35.438746223999999</v>
      </c>
      <c r="AC115" s="183">
        <f t="shared" si="25"/>
        <v>1.3466379115384617</v>
      </c>
      <c r="AD115" s="183">
        <f t="shared" si="26"/>
        <v>0.96931762319999992</v>
      </c>
      <c r="AE115" s="183">
        <f t="shared" si="27"/>
        <v>532.80000000000007</v>
      </c>
    </row>
    <row r="116" spans="1:31" x14ac:dyDescent="0.2">
      <c r="A116" s="7254" t="s">
        <v>1386</v>
      </c>
      <c r="B116" s="7254"/>
      <c r="C116" s="7254"/>
      <c r="D116" s="7254"/>
      <c r="E116" s="7254"/>
      <c r="F116" s="7254"/>
      <c r="G116" s="7254"/>
      <c r="H116" s="7254"/>
      <c r="I116" s="7254"/>
      <c r="J116" s="7254"/>
      <c r="K116" s="7254"/>
      <c r="L116" s="7254"/>
      <c r="M116" s="7254"/>
      <c r="N116" s="7254"/>
      <c r="O116" s="7254"/>
      <c r="P116" s="7254"/>
      <c r="Q116" s="7255"/>
      <c r="AA116" s="183"/>
      <c r="AB116" s="183"/>
      <c r="AE116" s="183"/>
    </row>
    <row r="117" spans="1:31" x14ac:dyDescent="0.2">
      <c r="B117" s="133" t="s">
        <v>7229</v>
      </c>
      <c r="C117" s="136" t="s">
        <v>7459</v>
      </c>
      <c r="D117" s="136" t="s">
        <v>1651</v>
      </c>
      <c r="E117" s="136"/>
      <c r="F117" s="133">
        <v>136900</v>
      </c>
      <c r="G117" s="136" t="s">
        <v>3593</v>
      </c>
      <c r="H117" s="133">
        <v>172</v>
      </c>
      <c r="I117" s="133">
        <v>1</v>
      </c>
      <c r="J117" s="133">
        <v>602</v>
      </c>
      <c r="K117" s="133">
        <v>33</v>
      </c>
      <c r="L117" s="133"/>
      <c r="M117" s="133" t="s">
        <v>1380</v>
      </c>
      <c r="N117" s="136"/>
      <c r="O117" s="133" t="s">
        <v>2573</v>
      </c>
      <c r="P117" s="133" t="s">
        <v>4816</v>
      </c>
      <c r="Q117" s="166">
        <v>42320</v>
      </c>
      <c r="R117" s="1">
        <v>1.81</v>
      </c>
      <c r="S117" s="1">
        <v>82</v>
      </c>
      <c r="T117" s="1" t="s">
        <v>4561</v>
      </c>
      <c r="U117" s="1">
        <v>78.5</v>
      </c>
      <c r="V117" s="1">
        <v>12048</v>
      </c>
      <c r="W117" s="1472">
        <v>82</v>
      </c>
      <c r="X117" s="1" t="s">
        <v>2584</v>
      </c>
      <c r="Y117" s="1">
        <v>78.5</v>
      </c>
      <c r="Z117" s="1" t="s">
        <v>4561</v>
      </c>
      <c r="AA117" s="183">
        <f t="shared" ref="AA117:AA122" si="28">(K117*100*J117*I117)/13*12*R117/10000*S117/1000</f>
        <v>27.217031261538466</v>
      </c>
      <c r="AB117" s="183">
        <f t="shared" ref="AB117:AB122" si="29">V117/36*35*J117*I117*1.108/10000*W117/1000</f>
        <v>64.066442122666686</v>
      </c>
      <c r="AC117" s="183">
        <f t="shared" ref="AC117:AC122" si="30">(K117*100*J117*I117)/13*R117/10000*U117/1000</f>
        <v>2.1712773923076925</v>
      </c>
      <c r="AD117" s="183">
        <f t="shared" ref="AD117:AD122" si="31">V117/36*J117*I117*1.108/10000*Y117/1000</f>
        <v>1.7523399674666669</v>
      </c>
      <c r="AE117" s="183">
        <f t="shared" ref="AE117:AE122" si="32">J117*I117*(G117/100)</f>
        <v>963.2</v>
      </c>
    </row>
    <row r="118" spans="1:31" ht="13.5" thickBot="1" x14ac:dyDescent="0.25">
      <c r="B118" s="133" t="s">
        <v>7229</v>
      </c>
      <c r="C118" s="136" t="s">
        <v>7459</v>
      </c>
      <c r="D118" s="136" t="s">
        <v>1634</v>
      </c>
      <c r="E118" s="136"/>
      <c r="F118" s="133">
        <v>136900</v>
      </c>
      <c r="G118" s="136" t="s">
        <v>3593</v>
      </c>
      <c r="H118" s="133">
        <v>172</v>
      </c>
      <c r="I118" s="133">
        <v>1</v>
      </c>
      <c r="J118" s="133">
        <v>500</v>
      </c>
      <c r="K118" s="133">
        <v>33</v>
      </c>
      <c r="L118" s="133"/>
      <c r="M118" s="133" t="s">
        <v>1380</v>
      </c>
      <c r="N118" s="136"/>
      <c r="O118" s="133" t="s">
        <v>2573</v>
      </c>
      <c r="P118" s="133" t="s">
        <v>4816</v>
      </c>
      <c r="Q118" s="166">
        <v>42335</v>
      </c>
      <c r="R118" s="308">
        <v>1.81</v>
      </c>
      <c r="S118" s="1">
        <v>82</v>
      </c>
      <c r="T118" s="1" t="s">
        <v>4561</v>
      </c>
      <c r="U118" s="1">
        <v>78.5</v>
      </c>
      <c r="V118" s="1">
        <v>12048</v>
      </c>
      <c r="W118" s="1472">
        <v>82</v>
      </c>
      <c r="X118" s="1" t="s">
        <v>2584</v>
      </c>
      <c r="Y118" s="1">
        <v>78.5</v>
      </c>
      <c r="Z118" s="1" t="s">
        <v>4561</v>
      </c>
      <c r="AA118" s="183">
        <f t="shared" si="28"/>
        <v>22.605507692307693</v>
      </c>
      <c r="AB118" s="183">
        <f t="shared" si="29"/>
        <v>53.211330666666676</v>
      </c>
      <c r="AC118" s="183">
        <f t="shared" si="30"/>
        <v>1.8033865384615386</v>
      </c>
      <c r="AD118" s="183">
        <f t="shared" si="31"/>
        <v>1.4554318666666668</v>
      </c>
      <c r="AE118" s="183">
        <f t="shared" si="32"/>
        <v>800</v>
      </c>
    </row>
    <row r="119" spans="1:31" ht="13.5" thickBot="1" x14ac:dyDescent="0.25">
      <c r="A119" s="133" t="s">
        <v>7585</v>
      </c>
      <c r="B119" s="133" t="s">
        <v>7229</v>
      </c>
      <c r="C119" s="136" t="s">
        <v>7459</v>
      </c>
      <c r="D119" s="136" t="s">
        <v>2726</v>
      </c>
      <c r="E119" s="136" t="s">
        <v>4611</v>
      </c>
      <c r="F119" s="133">
        <v>133913</v>
      </c>
      <c r="G119" s="136" t="s">
        <v>3593</v>
      </c>
      <c r="H119" s="133">
        <v>172</v>
      </c>
      <c r="I119" s="133">
        <v>1</v>
      </c>
      <c r="J119" s="133">
        <v>602</v>
      </c>
      <c r="K119" s="133">
        <v>36</v>
      </c>
      <c r="L119" s="133"/>
      <c r="M119" s="133" t="s">
        <v>1494</v>
      </c>
      <c r="N119" s="136"/>
      <c r="O119" s="133" t="s">
        <v>2573</v>
      </c>
      <c r="P119" s="133" t="s">
        <v>4816</v>
      </c>
      <c r="Q119" s="166">
        <v>42354</v>
      </c>
      <c r="R119" s="308">
        <v>1.81</v>
      </c>
      <c r="S119" s="1">
        <v>82</v>
      </c>
      <c r="T119" s="1" t="s">
        <v>4561</v>
      </c>
      <c r="U119" s="1">
        <v>78.5</v>
      </c>
      <c r="V119" s="1">
        <v>12048</v>
      </c>
      <c r="W119" s="1472">
        <v>82</v>
      </c>
      <c r="X119" s="1" t="s">
        <v>2584</v>
      </c>
      <c r="Y119" s="1">
        <v>78.5</v>
      </c>
      <c r="Z119" s="1" t="s">
        <v>4561</v>
      </c>
      <c r="AA119" s="183">
        <f t="shared" si="28"/>
        <v>29.691306830769232</v>
      </c>
      <c r="AB119" s="183">
        <f t="shared" si="29"/>
        <v>64.066442122666686</v>
      </c>
      <c r="AC119" s="183">
        <f t="shared" si="30"/>
        <v>2.3686662461538468</v>
      </c>
      <c r="AD119" s="183">
        <f t="shared" si="31"/>
        <v>1.7523399674666669</v>
      </c>
      <c r="AE119" s="183">
        <f t="shared" si="32"/>
        <v>963.2</v>
      </c>
    </row>
    <row r="120" spans="1:31" ht="13.5" thickBot="1" x14ac:dyDescent="0.25">
      <c r="A120" s="133" t="s">
        <v>7585</v>
      </c>
      <c r="B120" s="133" t="s">
        <v>7229</v>
      </c>
      <c r="C120" s="136" t="s">
        <v>7459</v>
      </c>
      <c r="D120" s="136" t="s">
        <v>1641</v>
      </c>
      <c r="E120" s="136" t="s">
        <v>4611</v>
      </c>
      <c r="F120" s="133">
        <v>133913</v>
      </c>
      <c r="G120" s="136" t="s">
        <v>3593</v>
      </c>
      <c r="H120" s="133">
        <v>172</v>
      </c>
      <c r="I120" s="133">
        <v>1</v>
      </c>
      <c r="J120" s="133">
        <v>602</v>
      </c>
      <c r="K120" s="133">
        <v>36</v>
      </c>
      <c r="L120" s="133"/>
      <c r="M120" s="133" t="s">
        <v>1494</v>
      </c>
      <c r="N120" s="136"/>
      <c r="O120" s="133" t="s">
        <v>2573</v>
      </c>
      <c r="P120" s="133" t="s">
        <v>4816</v>
      </c>
      <c r="Q120" s="166">
        <v>42389</v>
      </c>
      <c r="R120" s="308">
        <v>1.81</v>
      </c>
      <c r="S120" s="1">
        <v>82</v>
      </c>
      <c r="T120" s="1" t="s">
        <v>4561</v>
      </c>
      <c r="U120" s="1">
        <v>78.5</v>
      </c>
      <c r="V120" s="1">
        <v>12048</v>
      </c>
      <c r="W120" s="1472">
        <v>82</v>
      </c>
      <c r="X120" s="1" t="s">
        <v>2584</v>
      </c>
      <c r="Y120" s="1">
        <v>78.5</v>
      </c>
      <c r="Z120" s="1" t="s">
        <v>4561</v>
      </c>
      <c r="AA120" s="183">
        <f t="shared" si="28"/>
        <v>29.691306830769232</v>
      </c>
      <c r="AB120" s="183">
        <f t="shared" si="29"/>
        <v>64.066442122666686</v>
      </c>
      <c r="AC120" s="183">
        <f t="shared" si="30"/>
        <v>2.3686662461538468</v>
      </c>
      <c r="AD120" s="183">
        <f t="shared" si="31"/>
        <v>1.7523399674666669</v>
      </c>
      <c r="AE120" s="183">
        <f t="shared" si="32"/>
        <v>963.2</v>
      </c>
    </row>
    <row r="121" spans="1:31" x14ac:dyDescent="0.2">
      <c r="A121" s="133" t="s">
        <v>7585</v>
      </c>
      <c r="B121" s="133" t="s">
        <v>7229</v>
      </c>
      <c r="C121" s="133" t="s">
        <v>7459</v>
      </c>
      <c r="D121" s="136" t="s">
        <v>3704</v>
      </c>
      <c r="E121" s="133" t="s">
        <v>4611</v>
      </c>
      <c r="F121" s="133">
        <v>133913</v>
      </c>
      <c r="G121" s="133">
        <v>160</v>
      </c>
      <c r="H121" s="133">
        <v>172</v>
      </c>
      <c r="I121" s="133">
        <v>1</v>
      </c>
      <c r="J121" s="133">
        <v>602</v>
      </c>
      <c r="K121" s="133">
        <v>36</v>
      </c>
      <c r="L121" s="133"/>
      <c r="M121" s="133" t="s">
        <v>1494</v>
      </c>
      <c r="N121" s="133"/>
      <c r="O121" s="133" t="s">
        <v>2573</v>
      </c>
      <c r="P121" s="133" t="s">
        <v>4816</v>
      </c>
      <c r="Q121" s="166">
        <v>42408</v>
      </c>
      <c r="R121" s="1">
        <v>1.81</v>
      </c>
      <c r="S121" s="1">
        <v>82</v>
      </c>
      <c r="T121" s="1" t="s">
        <v>4561</v>
      </c>
      <c r="U121" s="1">
        <v>78.5</v>
      </c>
      <c r="V121" s="1">
        <v>12048</v>
      </c>
      <c r="W121" s="1472">
        <v>82</v>
      </c>
      <c r="X121" s="1" t="s">
        <v>2584</v>
      </c>
      <c r="Y121" s="1">
        <v>78.5</v>
      </c>
      <c r="Z121" s="1" t="s">
        <v>4561</v>
      </c>
      <c r="AA121" s="183">
        <f t="shared" si="28"/>
        <v>29.691306830769232</v>
      </c>
      <c r="AB121" s="183">
        <f t="shared" si="29"/>
        <v>64.066442122666686</v>
      </c>
      <c r="AC121" s="183">
        <f t="shared" si="30"/>
        <v>2.3686662461538468</v>
      </c>
      <c r="AD121" s="183">
        <f t="shared" si="31"/>
        <v>1.7523399674666669</v>
      </c>
      <c r="AE121" s="183">
        <f t="shared" si="32"/>
        <v>963.2</v>
      </c>
    </row>
    <row r="122" spans="1:31" ht="13.5" thickBot="1" x14ac:dyDescent="0.25">
      <c r="A122" s="133" t="s">
        <v>7710</v>
      </c>
      <c r="B122" s="133" t="s">
        <v>7229</v>
      </c>
      <c r="C122" s="136" t="s">
        <v>7459</v>
      </c>
      <c r="D122" s="136" t="s">
        <v>1645</v>
      </c>
      <c r="E122" s="133" t="s">
        <v>4611</v>
      </c>
      <c r="F122" s="133">
        <v>133913</v>
      </c>
      <c r="G122" s="133">
        <v>160</v>
      </c>
      <c r="H122" s="133">
        <v>172</v>
      </c>
      <c r="I122" s="133">
        <v>1</v>
      </c>
      <c r="J122" s="133">
        <v>634</v>
      </c>
      <c r="K122" s="133">
        <v>36</v>
      </c>
      <c r="L122" s="133"/>
      <c r="M122" s="133" t="s">
        <v>1494</v>
      </c>
      <c r="N122" s="133"/>
      <c r="O122" s="133" t="s">
        <v>2573</v>
      </c>
      <c r="P122" s="133" t="s">
        <v>4816</v>
      </c>
      <c r="Q122" s="166">
        <v>42424</v>
      </c>
      <c r="R122" s="308">
        <v>1.81</v>
      </c>
      <c r="S122" s="1">
        <v>82</v>
      </c>
      <c r="T122" s="1" t="s">
        <v>4561</v>
      </c>
      <c r="U122" s="1">
        <v>78.5</v>
      </c>
      <c r="V122" s="1">
        <v>12048</v>
      </c>
      <c r="W122" s="1472">
        <v>82</v>
      </c>
      <c r="X122" s="1" t="s">
        <v>2584</v>
      </c>
      <c r="Y122" s="1">
        <v>78.5</v>
      </c>
      <c r="Z122" s="1" t="s">
        <v>4561</v>
      </c>
      <c r="AA122" s="183">
        <f t="shared" si="28"/>
        <v>31.269582276923085</v>
      </c>
      <c r="AB122" s="183">
        <f t="shared" si="29"/>
        <v>67.471967285333335</v>
      </c>
      <c r="AC122" s="183">
        <f t="shared" si="30"/>
        <v>2.4945754153846158</v>
      </c>
      <c r="AD122" s="183">
        <f t="shared" si="31"/>
        <v>1.8454876069333339</v>
      </c>
      <c r="AE122" s="183">
        <f t="shared" si="32"/>
        <v>1014.4000000000001</v>
      </c>
    </row>
    <row r="123" spans="1:31" x14ac:dyDescent="0.2">
      <c r="A123" s="7254" t="s">
        <v>1386</v>
      </c>
      <c r="B123" s="7254"/>
      <c r="C123" s="7254"/>
      <c r="D123" s="7254"/>
      <c r="E123" s="7254"/>
      <c r="F123" s="7254"/>
      <c r="G123" s="7254"/>
      <c r="H123" s="7254"/>
      <c r="I123" s="7254"/>
      <c r="J123" s="7254"/>
      <c r="K123" s="7254"/>
      <c r="L123" s="7254"/>
      <c r="M123" s="7254"/>
      <c r="N123" s="7254"/>
      <c r="O123" s="7254"/>
      <c r="P123" s="7254"/>
      <c r="Q123" s="7255"/>
      <c r="AA123" s="183"/>
      <c r="AB123" s="183"/>
      <c r="AE123" s="183"/>
    </row>
    <row r="124" spans="1:31" x14ac:dyDescent="0.2">
      <c r="A124" s="133" t="s">
        <v>7710</v>
      </c>
      <c r="B124" s="133" t="s">
        <v>7229</v>
      </c>
      <c r="C124" s="136" t="s">
        <v>7773</v>
      </c>
      <c r="D124" s="136" t="s">
        <v>1651</v>
      </c>
      <c r="E124" s="133" t="s">
        <v>4611</v>
      </c>
      <c r="F124" s="133">
        <v>133913</v>
      </c>
      <c r="G124" s="133">
        <v>162</v>
      </c>
      <c r="H124" s="133">
        <v>172</v>
      </c>
      <c r="I124" s="133">
        <v>1</v>
      </c>
      <c r="J124" s="133">
        <v>602</v>
      </c>
      <c r="K124" s="133">
        <v>36</v>
      </c>
      <c r="L124" s="133"/>
      <c r="M124" s="133" t="s">
        <v>1494</v>
      </c>
      <c r="N124" s="133"/>
      <c r="O124" s="133" t="s">
        <v>2573</v>
      </c>
      <c r="P124" s="133" t="s">
        <v>5281</v>
      </c>
      <c r="Q124" s="166">
        <v>42432</v>
      </c>
      <c r="R124" s="1">
        <v>1.81</v>
      </c>
      <c r="S124" s="1">
        <v>90</v>
      </c>
      <c r="T124" s="1" t="s">
        <v>4561</v>
      </c>
      <c r="U124" s="1">
        <v>78.5</v>
      </c>
      <c r="V124" s="1">
        <v>12048</v>
      </c>
      <c r="W124" s="1">
        <v>90</v>
      </c>
      <c r="X124" s="1" t="s">
        <v>2584</v>
      </c>
      <c r="Y124" s="1">
        <v>78.5</v>
      </c>
      <c r="Z124" s="1" t="s">
        <v>4561</v>
      </c>
      <c r="AA124" s="183">
        <f>(K124*100*J124*I124)/13*12*R124/10000*S124/1000</f>
        <v>32.588019692307697</v>
      </c>
      <c r="AB124" s="183">
        <f>V124/36*35*J124*I124*1.108/10000*W124/1000</f>
        <v>70.316826720000009</v>
      </c>
      <c r="AC124" s="183">
        <f>(K124*100*J124*I124)/13*R124/10000*U124/1000</f>
        <v>2.3686662461538468</v>
      </c>
      <c r="AD124" s="183">
        <f>V124/36*J124*I124*1.108/10000*Y124/1000</f>
        <v>1.7523399674666669</v>
      </c>
      <c r="AE124" s="183">
        <f>J124*I124*(G124/100)</f>
        <v>975.24</v>
      </c>
    </row>
    <row r="125" spans="1:31" ht="13.5" thickBot="1" x14ac:dyDescent="0.25">
      <c r="A125" s="133" t="s">
        <v>7797</v>
      </c>
      <c r="B125" s="133" t="s">
        <v>7229</v>
      </c>
      <c r="C125" s="136" t="s">
        <v>7773</v>
      </c>
      <c r="D125" s="136" t="s">
        <v>1634</v>
      </c>
      <c r="E125" s="133" t="s">
        <v>4611</v>
      </c>
      <c r="F125" s="133">
        <v>133913</v>
      </c>
      <c r="G125" s="133">
        <v>162</v>
      </c>
      <c r="H125" s="133">
        <v>172</v>
      </c>
      <c r="I125" s="133">
        <v>1</v>
      </c>
      <c r="J125" s="133">
        <v>2.5</v>
      </c>
      <c r="K125" s="133">
        <v>36</v>
      </c>
      <c r="L125" s="133">
        <v>2.5</v>
      </c>
      <c r="M125" s="133" t="s">
        <v>1494</v>
      </c>
      <c r="N125" s="133">
        <v>0.1</v>
      </c>
      <c r="O125" s="133" t="s">
        <v>2573</v>
      </c>
      <c r="P125" s="133" t="s">
        <v>5281</v>
      </c>
      <c r="Q125" s="166">
        <v>42432</v>
      </c>
      <c r="R125" s="308">
        <v>1.81</v>
      </c>
      <c r="S125" s="1">
        <v>90</v>
      </c>
      <c r="T125" s="1" t="s">
        <v>4561</v>
      </c>
      <c r="U125" s="1">
        <v>78.5</v>
      </c>
      <c r="V125" s="1">
        <v>12048</v>
      </c>
      <c r="W125" s="1">
        <v>90</v>
      </c>
      <c r="X125" s="1" t="s">
        <v>2584</v>
      </c>
      <c r="Y125" s="1">
        <v>78.5</v>
      </c>
      <c r="Z125" s="1" t="s">
        <v>4561</v>
      </c>
      <c r="AA125" s="183">
        <f>(K125*100*J125*I125)/13*12*R125/10000*S125/1000</f>
        <v>0.1353323076923077</v>
      </c>
      <c r="AB125" s="183">
        <f>V125/36*35*J125*I125*1.108/10000*W125/1000</f>
        <v>0.29201340000000003</v>
      </c>
      <c r="AC125" s="183">
        <f>(K125*100*J125*I125)/13*R125/10000*U125/1000</f>
        <v>9.8366538461538474E-3</v>
      </c>
      <c r="AD125" s="183">
        <f>V125/36*J125*I125*1.108/10000*Y125/1000</f>
        <v>7.2771593333333341E-3</v>
      </c>
      <c r="AE125" s="183">
        <f>J125*I125*(G125/100)</f>
        <v>4.0500000000000007</v>
      </c>
    </row>
    <row r="189" spans="18:28" x14ac:dyDescent="0.2">
      <c r="R189" s="181"/>
      <c r="AA189" s="183"/>
      <c r="AB189" s="183"/>
    </row>
    <row r="190" spans="18:28" x14ac:dyDescent="0.2">
      <c r="R190" s="181"/>
      <c r="AA190" s="183"/>
      <c r="AB190" s="183"/>
    </row>
    <row r="192" spans="18:28" x14ac:dyDescent="0.2">
      <c r="R192" s="181"/>
      <c r="AA192" s="183"/>
      <c r="AB192" s="183"/>
    </row>
    <row r="193" spans="18:28" x14ac:dyDescent="0.2">
      <c r="R193" s="181"/>
      <c r="AA193" s="183"/>
      <c r="AB193" s="183"/>
    </row>
    <row r="378" spans="18:28" x14ac:dyDescent="0.2">
      <c r="R378" s="255"/>
      <c r="S378" s="255"/>
      <c r="T378" s="255"/>
      <c r="U378" s="255"/>
      <c r="V378" s="255"/>
      <c r="W378" s="255"/>
      <c r="X378" s="255"/>
      <c r="Y378" s="255"/>
      <c r="Z378" s="255"/>
      <c r="AA378" s="255"/>
      <c r="AB378" s="255"/>
    </row>
    <row r="379" spans="18:28" x14ac:dyDescent="0.2">
      <c r="AA379" s="183"/>
      <c r="AB379" s="183"/>
    </row>
    <row r="380" spans="18:28" x14ac:dyDescent="0.2">
      <c r="AA380" s="183"/>
      <c r="AB380" s="183"/>
    </row>
  </sheetData>
  <customSheetViews>
    <customSheetView guid="{4952E460-A0CC-4193-B39B-FD9157215013}">
      <pane ySplit="1" topLeftCell="A59" activePane="bottomLeft" state="frozen"/>
      <selection pane="bottomLeft" activeCell="A529" sqref="A529:Q530"/>
      <pageMargins left="0.78740157499999996" right="0.78740157499999996" top="0.984251969" bottom="0.984251969" header="0.4921259845" footer="0.4921259845"/>
      <pageSetup paperSize="9" orientation="portrait" r:id="rId1"/>
      <headerFooter alignWithMargins="0"/>
    </customSheetView>
    <customSheetView guid="{698F4881-4298-4AB6-984E-F8B011B9F18F}">
      <pane ySplit="1" topLeftCell="A59" activePane="bottomLeft" state="frozen"/>
      <selection pane="bottomLeft" activeCell="A529" sqref="A529:Q530"/>
      <pageMargins left="0.78740157499999996" right="0.78740157499999996" top="0.984251969" bottom="0.984251969" header="0.4921259845" footer="0.4921259845"/>
      <pageSetup paperSize="9" orientation="portrait" r:id="rId2"/>
      <headerFooter alignWithMargins="0"/>
    </customSheetView>
    <customSheetView guid="{7CF31FC0-A2A4-4688-92B7-9678E8764428}">
      <pane ySplit="1" topLeftCell="A59" activePane="bottomLeft" state="frozen"/>
      <selection pane="bottomLeft" activeCell="A529" sqref="A529:Q530"/>
      <pageMargins left="0.78740157499999996" right="0.78740157499999996" top="0.984251969" bottom="0.984251969" header="0.4921259845" footer="0.4921259845"/>
      <pageSetup paperSize="9" orientation="portrait" r:id="rId3"/>
      <headerFooter alignWithMargins="0"/>
    </customSheetView>
    <customSheetView guid="{E87373D5-2DBC-4BB6-BBDE-73CF70111DDC}">
      <pane ySplit="1" topLeftCell="A59" activePane="bottomLeft" state="frozen"/>
      <selection pane="bottomLeft" activeCell="A529" sqref="A529:Q530"/>
      <pageMargins left="0.78740157499999996" right="0.78740157499999996" top="0.984251969" bottom="0.984251969" header="0.4921259845" footer="0.4921259845"/>
      <pageSetup paperSize="9" orientation="portrait" r:id="rId4"/>
      <headerFooter alignWithMargins="0"/>
    </customSheetView>
    <customSheetView guid="{5EE8ACEB-D391-4612-92B6-7F7E727A8D99}">
      <pane ySplit="1" topLeftCell="A86" activePane="bottomLeft" state="frozen"/>
      <selection pane="bottomLeft" activeCell="C114" sqref="C114:AE115"/>
      <pageMargins left="0.78740157499999996" right="0.78740157499999996" top="0.984251969" bottom="0.984251969" header="0.4921259845" footer="0.4921259845"/>
      <pageSetup paperSize="9" orientation="portrait" r:id="rId5"/>
      <headerFooter alignWithMargins="0"/>
    </customSheetView>
  </customSheetViews>
  <mergeCells count="4">
    <mergeCell ref="A103:Q103"/>
    <mergeCell ref="A109:Q109"/>
    <mergeCell ref="A116:Q116"/>
    <mergeCell ref="A123:Q123"/>
  </mergeCells>
  <phoneticPr fontId="0" type="noConversion"/>
  <pageMargins left="0.78740157499999996" right="0.78740157499999996" top="0.984251969" bottom="0.984251969" header="0.4921259845" footer="0.4921259845"/>
  <pageSetup paperSize="9" orientation="portrait" r:id="rId6"/>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Tabelle18"/>
  <dimension ref="A1:AF379"/>
  <sheetViews>
    <sheetView topLeftCell="Q1" workbookViewId="0">
      <pane ySplit="1" topLeftCell="A160" activePane="bottomLeft" state="frozen"/>
      <selection activeCell="C175" sqref="C175:AE178"/>
      <selection pane="bottomLeft" activeCell="C175" sqref="C175:AE178"/>
    </sheetView>
  </sheetViews>
  <sheetFormatPr baseColWidth="10" defaultRowHeight="12.75" x14ac:dyDescent="0.2"/>
  <cols>
    <col min="1" max="1" width="11.42578125" style="196"/>
    <col min="3" max="3" width="9.28515625" style="223" customWidth="1"/>
    <col min="4" max="4" width="6.42578125" style="223" customWidth="1"/>
    <col min="5" max="5" width="10.7109375" style="214" customWidth="1"/>
    <col min="6" max="6" width="30" style="214" customWidth="1"/>
    <col min="7" max="8" width="7.85546875" style="214" customWidth="1"/>
    <col min="9" max="9" width="8.5703125" style="214" customWidth="1"/>
    <col min="10" max="10" width="9.28515625" style="214" customWidth="1"/>
    <col min="11" max="12" width="7.85546875" style="214" customWidth="1"/>
    <col min="13" max="13" width="12.7109375" style="214" customWidth="1"/>
    <col min="14" max="14" width="5" style="214" customWidth="1"/>
    <col min="15" max="15" width="27.140625" style="214" customWidth="1"/>
    <col min="16" max="16" width="11.85546875" style="214" bestFit="1" customWidth="1"/>
    <col min="17" max="17" width="10" style="216" customWidth="1"/>
    <col min="18" max="18" width="12.5703125" style="1" customWidth="1"/>
    <col min="19" max="19" width="15.5703125" style="1" customWidth="1"/>
    <col min="20" max="20" width="11.42578125" style="1"/>
    <col min="21" max="21" width="13.42578125" style="1" customWidth="1"/>
    <col min="22" max="22" width="14.140625" style="1" customWidth="1"/>
    <col min="23" max="23" width="16.85546875" style="1" customWidth="1"/>
    <col min="24" max="24" width="17.5703125" style="1" customWidth="1"/>
    <col min="32" max="32" width="12.7109375" bestFit="1" customWidth="1"/>
  </cols>
  <sheetData>
    <row r="1" spans="1:32" ht="40.5" thickBot="1" x14ac:dyDescent="0.35">
      <c r="A1" s="185" t="s">
        <v>4870</v>
      </c>
      <c r="B1" s="185" t="s">
        <v>4871</v>
      </c>
      <c r="C1" s="349" t="s">
        <v>4872</v>
      </c>
      <c r="D1" s="349" t="s">
        <v>4873</v>
      </c>
      <c r="E1" s="186" t="s">
        <v>4874</v>
      </c>
      <c r="F1" s="350" t="s">
        <v>4554</v>
      </c>
      <c r="G1" s="190" t="s">
        <v>4427</v>
      </c>
      <c r="H1" s="186" t="s">
        <v>4875</v>
      </c>
      <c r="I1" s="186" t="s">
        <v>4876</v>
      </c>
      <c r="J1" s="186" t="s">
        <v>4877</v>
      </c>
      <c r="K1" s="187" t="s">
        <v>4878</v>
      </c>
      <c r="L1" s="188" t="s">
        <v>4879</v>
      </c>
      <c r="M1" s="187" t="s">
        <v>4414</v>
      </c>
      <c r="N1" s="187" t="s">
        <v>4415</v>
      </c>
      <c r="O1" s="201" t="s">
        <v>4880</v>
      </c>
      <c r="P1" s="474" t="s">
        <v>4881</v>
      </c>
      <c r="Q1" s="475" t="s">
        <v>1414</v>
      </c>
      <c r="R1" s="192" t="s">
        <v>4882</v>
      </c>
      <c r="S1" s="193" t="s">
        <v>4883</v>
      </c>
      <c r="T1" s="193" t="s">
        <v>4884</v>
      </c>
      <c r="U1" s="193" t="s">
        <v>4885</v>
      </c>
      <c r="V1" s="192" t="s">
        <v>4886</v>
      </c>
      <c r="W1" s="192" t="s">
        <v>4887</v>
      </c>
      <c r="X1" s="192" t="s">
        <v>4888</v>
      </c>
      <c r="Y1" s="192" t="s">
        <v>4889</v>
      </c>
      <c r="Z1" s="192" t="s">
        <v>4890</v>
      </c>
      <c r="AA1" s="194" t="s">
        <v>4891</v>
      </c>
      <c r="AB1" s="194" t="s">
        <v>4892</v>
      </c>
      <c r="AC1" s="195" t="s">
        <v>4893</v>
      </c>
      <c r="AD1" s="195" t="s">
        <v>4894</v>
      </c>
      <c r="AE1" s="3" t="s">
        <v>4895</v>
      </c>
      <c r="AF1" s="258" t="s">
        <v>2289</v>
      </c>
    </row>
    <row r="2" spans="1:32" ht="12.75" customHeight="1" x14ac:dyDescent="0.2">
      <c r="C2" s="198" t="s">
        <v>4950</v>
      </c>
      <c r="D2" s="497" t="s">
        <v>5123</v>
      </c>
      <c r="E2" s="199" t="s">
        <v>4951</v>
      </c>
      <c r="F2" s="200">
        <v>220972</v>
      </c>
      <c r="G2" s="200">
        <v>172</v>
      </c>
      <c r="H2" s="200"/>
      <c r="I2" s="199">
        <v>2</v>
      </c>
      <c r="J2" s="200">
        <v>5.5</v>
      </c>
      <c r="K2" s="497"/>
      <c r="L2" s="497"/>
      <c r="M2" s="471"/>
      <c r="N2" s="471"/>
      <c r="O2" s="471"/>
      <c r="P2" s="200" t="s">
        <v>1754</v>
      </c>
      <c r="Q2" s="203">
        <v>39631</v>
      </c>
    </row>
    <row r="3" spans="1:32" x14ac:dyDescent="0.2">
      <c r="C3" s="223" t="s">
        <v>4950</v>
      </c>
      <c r="D3" s="223" t="s">
        <v>2031</v>
      </c>
      <c r="E3" s="214" t="s">
        <v>4952</v>
      </c>
      <c r="F3" s="214">
        <v>223172</v>
      </c>
      <c r="G3" s="214">
        <v>171</v>
      </c>
      <c r="I3" s="214">
        <v>2</v>
      </c>
      <c r="J3" s="214">
        <v>6</v>
      </c>
      <c r="P3" s="214" t="s">
        <v>639</v>
      </c>
      <c r="Q3" s="216">
        <v>39632</v>
      </c>
    </row>
    <row r="4" spans="1:32" x14ac:dyDescent="0.2">
      <c r="C4" s="232" t="s">
        <v>4950</v>
      </c>
      <c r="D4" s="232" t="s">
        <v>5125</v>
      </c>
      <c r="E4" s="220" t="s">
        <v>4953</v>
      </c>
      <c r="F4" s="220">
        <v>238972</v>
      </c>
      <c r="G4" s="220">
        <v>172</v>
      </c>
      <c r="H4" s="220"/>
      <c r="I4" s="220">
        <v>2</v>
      </c>
      <c r="J4" s="220">
        <v>5.5</v>
      </c>
      <c r="K4" s="220">
        <v>28</v>
      </c>
      <c r="L4" s="220"/>
      <c r="M4" s="220"/>
      <c r="N4" s="220"/>
      <c r="O4" s="220" t="s">
        <v>4954</v>
      </c>
      <c r="P4" s="220" t="s">
        <v>1754</v>
      </c>
      <c r="Q4" s="222">
        <v>39638</v>
      </c>
    </row>
    <row r="5" spans="1:32" x14ac:dyDescent="0.2">
      <c r="C5" s="223" t="s">
        <v>4950</v>
      </c>
      <c r="D5" s="223" t="s">
        <v>5128</v>
      </c>
      <c r="E5" s="214" t="s">
        <v>4955</v>
      </c>
      <c r="F5" s="214" t="s">
        <v>1899</v>
      </c>
      <c r="G5" s="214">
        <v>172</v>
      </c>
      <c r="I5" s="214">
        <v>2</v>
      </c>
      <c r="J5" s="214">
        <v>3</v>
      </c>
      <c r="K5" s="214">
        <v>45</v>
      </c>
      <c r="O5" s="214" t="s">
        <v>4556</v>
      </c>
      <c r="P5" s="214" t="s">
        <v>639</v>
      </c>
      <c r="Q5" s="216">
        <v>39640</v>
      </c>
    </row>
    <row r="6" spans="1:32" x14ac:dyDescent="0.2">
      <c r="C6" s="223" t="s">
        <v>4950</v>
      </c>
      <c r="D6" s="223" t="s">
        <v>5130</v>
      </c>
      <c r="E6" s="214" t="s">
        <v>1900</v>
      </c>
      <c r="F6" s="214" t="s">
        <v>1180</v>
      </c>
      <c r="G6" s="214">
        <v>172</v>
      </c>
      <c r="I6" s="214">
        <v>2</v>
      </c>
      <c r="J6" s="214">
        <v>110</v>
      </c>
      <c r="K6" s="214">
        <v>39</v>
      </c>
      <c r="O6" s="1" t="s">
        <v>4490</v>
      </c>
      <c r="P6" s="214" t="s">
        <v>663</v>
      </c>
      <c r="Q6" s="216">
        <v>39646</v>
      </c>
    </row>
    <row r="7" spans="1:32" x14ac:dyDescent="0.2">
      <c r="C7" s="223" t="s">
        <v>4950</v>
      </c>
      <c r="D7" s="223" t="s">
        <v>5132</v>
      </c>
      <c r="E7" s="214" t="s">
        <v>1901</v>
      </c>
      <c r="F7" s="214">
        <v>254102</v>
      </c>
      <c r="G7" s="214">
        <v>171</v>
      </c>
      <c r="I7" s="214">
        <v>2</v>
      </c>
      <c r="J7" s="214">
        <v>281</v>
      </c>
      <c r="K7" s="214">
        <v>54</v>
      </c>
      <c r="O7" s="214" t="s">
        <v>4557</v>
      </c>
      <c r="P7" s="214" t="s">
        <v>647</v>
      </c>
      <c r="Q7" s="216">
        <v>39674</v>
      </c>
    </row>
    <row r="8" spans="1:32" x14ac:dyDescent="0.2">
      <c r="C8" s="223" t="s">
        <v>4950</v>
      </c>
      <c r="D8" s="223" t="s">
        <v>5134</v>
      </c>
      <c r="E8" s="214" t="s">
        <v>1902</v>
      </c>
      <c r="F8" s="214">
        <v>250172</v>
      </c>
      <c r="G8" s="214">
        <v>171</v>
      </c>
      <c r="I8" s="214">
        <v>2</v>
      </c>
      <c r="J8" s="214">
        <v>169</v>
      </c>
      <c r="K8" s="214">
        <v>50</v>
      </c>
      <c r="O8" s="214" t="s">
        <v>4423</v>
      </c>
      <c r="P8" s="214" t="s">
        <v>647</v>
      </c>
      <c r="Q8" s="216">
        <v>39679</v>
      </c>
    </row>
    <row r="9" spans="1:32" x14ac:dyDescent="0.2">
      <c r="C9" s="223" t="s">
        <v>4950</v>
      </c>
      <c r="D9" s="223" t="s">
        <v>5137</v>
      </c>
      <c r="E9" s="214" t="s">
        <v>1903</v>
      </c>
      <c r="F9" s="214">
        <v>246042</v>
      </c>
      <c r="G9" s="214">
        <v>171</v>
      </c>
      <c r="I9" s="214">
        <v>2</v>
      </c>
      <c r="J9" s="214">
        <v>346.5</v>
      </c>
      <c r="K9" s="214">
        <v>46</v>
      </c>
      <c r="O9" s="214" t="s">
        <v>1397</v>
      </c>
      <c r="P9" s="214" t="s">
        <v>1754</v>
      </c>
      <c r="Q9" s="216">
        <v>39686</v>
      </c>
      <c r="R9" s="181"/>
    </row>
    <row r="10" spans="1:32" x14ac:dyDescent="0.2">
      <c r="C10" s="502" t="s">
        <v>1904</v>
      </c>
      <c r="D10" s="232" t="s">
        <v>5141</v>
      </c>
      <c r="E10" s="220" t="s">
        <v>1905</v>
      </c>
      <c r="F10" s="221" t="s">
        <v>1180</v>
      </c>
      <c r="G10" s="221">
        <v>171</v>
      </c>
      <c r="H10" s="221"/>
      <c r="I10" s="503">
        <v>2</v>
      </c>
      <c r="J10" s="221">
        <v>534</v>
      </c>
      <c r="K10" s="220">
        <v>39</v>
      </c>
      <c r="L10" s="220"/>
      <c r="M10" s="220"/>
      <c r="N10" s="220"/>
      <c r="O10" s="220" t="s">
        <v>4490</v>
      </c>
      <c r="P10" s="221" t="s">
        <v>669</v>
      </c>
      <c r="Q10" s="504">
        <v>39695</v>
      </c>
    </row>
    <row r="11" spans="1:32" x14ac:dyDescent="0.2">
      <c r="C11" s="198" t="s">
        <v>4950</v>
      </c>
      <c r="D11" s="223" t="s">
        <v>5144</v>
      </c>
      <c r="E11" s="214" t="s">
        <v>1906</v>
      </c>
      <c r="F11" s="200" t="s">
        <v>2077</v>
      </c>
      <c r="G11" s="200">
        <v>172</v>
      </c>
      <c r="H11" s="200"/>
      <c r="I11" s="199">
        <v>2</v>
      </c>
      <c r="J11" s="200">
        <v>5</v>
      </c>
      <c r="K11" s="214">
        <v>26</v>
      </c>
      <c r="O11" s="214" t="s">
        <v>4491</v>
      </c>
      <c r="P11" s="200" t="s">
        <v>663</v>
      </c>
      <c r="Q11" s="203">
        <v>39695</v>
      </c>
    </row>
    <row r="12" spans="1:32" x14ac:dyDescent="0.2">
      <c r="C12" s="198" t="s">
        <v>4950</v>
      </c>
      <c r="D12" s="223" t="s">
        <v>5147</v>
      </c>
      <c r="E12" s="214" t="s">
        <v>1907</v>
      </c>
      <c r="F12" s="200">
        <v>236312</v>
      </c>
      <c r="G12" s="200">
        <v>175</v>
      </c>
      <c r="H12" s="200"/>
      <c r="I12" s="199">
        <v>2</v>
      </c>
      <c r="J12" s="200">
        <v>51</v>
      </c>
      <c r="K12" s="214">
        <v>36</v>
      </c>
      <c r="O12" s="214" t="s">
        <v>4451</v>
      </c>
      <c r="P12" s="200" t="s">
        <v>1754</v>
      </c>
      <c r="Q12" s="203">
        <v>39696</v>
      </c>
    </row>
    <row r="13" spans="1:32" x14ac:dyDescent="0.2">
      <c r="C13" s="198" t="s">
        <v>4950</v>
      </c>
      <c r="D13" s="223" t="s">
        <v>5148</v>
      </c>
      <c r="E13" s="214" t="s">
        <v>1908</v>
      </c>
      <c r="F13" s="200" t="s">
        <v>68</v>
      </c>
      <c r="G13" s="200">
        <v>172</v>
      </c>
      <c r="H13" s="200"/>
      <c r="I13" s="199">
        <v>2</v>
      </c>
      <c r="J13" s="200">
        <v>25.5</v>
      </c>
      <c r="K13" s="214">
        <v>36</v>
      </c>
      <c r="O13" s="214" t="s">
        <v>4451</v>
      </c>
      <c r="P13" s="200" t="s">
        <v>669</v>
      </c>
      <c r="Q13" s="203">
        <v>39697</v>
      </c>
    </row>
    <row r="14" spans="1:32" x14ac:dyDescent="0.2">
      <c r="C14" s="198" t="s">
        <v>4950</v>
      </c>
      <c r="D14" s="223" t="s">
        <v>5149</v>
      </c>
      <c r="E14" s="214" t="s">
        <v>1909</v>
      </c>
      <c r="F14" s="200">
        <v>218312</v>
      </c>
      <c r="G14" s="200">
        <v>173</v>
      </c>
      <c r="H14" s="200"/>
      <c r="I14" s="199">
        <v>2</v>
      </c>
      <c r="J14" s="200">
        <v>5.5</v>
      </c>
      <c r="K14" s="214">
        <v>18</v>
      </c>
      <c r="O14" s="214" t="s">
        <v>1910</v>
      </c>
      <c r="P14" s="200" t="s">
        <v>669</v>
      </c>
      <c r="Q14" s="203">
        <v>39697</v>
      </c>
    </row>
    <row r="15" spans="1:32" x14ac:dyDescent="0.2">
      <c r="C15" s="198" t="s">
        <v>4950</v>
      </c>
      <c r="D15" s="223" t="s">
        <v>5152</v>
      </c>
      <c r="E15" s="214" t="s">
        <v>1911</v>
      </c>
      <c r="F15" s="200">
        <v>253172</v>
      </c>
      <c r="G15" s="200">
        <v>172</v>
      </c>
      <c r="H15" s="200"/>
      <c r="I15" s="199">
        <v>2</v>
      </c>
      <c r="J15" s="200">
        <v>85</v>
      </c>
      <c r="K15" s="214">
        <v>53</v>
      </c>
      <c r="O15" s="214" t="s">
        <v>4557</v>
      </c>
      <c r="P15" s="200" t="s">
        <v>663</v>
      </c>
      <c r="Q15" s="203">
        <v>39706</v>
      </c>
    </row>
    <row r="16" spans="1:32" x14ac:dyDescent="0.2">
      <c r="C16" s="198" t="s">
        <v>4950</v>
      </c>
      <c r="D16" s="223" t="s">
        <v>5154</v>
      </c>
      <c r="E16" s="214" t="s">
        <v>1912</v>
      </c>
      <c r="F16" s="200" t="s">
        <v>1913</v>
      </c>
      <c r="G16" s="200">
        <v>172</v>
      </c>
      <c r="H16" s="200"/>
      <c r="I16" s="199">
        <v>2</v>
      </c>
      <c r="J16" s="200">
        <v>144.5</v>
      </c>
      <c r="K16" s="214">
        <v>62</v>
      </c>
      <c r="O16" s="214" t="s">
        <v>4452</v>
      </c>
      <c r="P16" s="200" t="s">
        <v>669</v>
      </c>
      <c r="Q16" s="203">
        <v>39709</v>
      </c>
    </row>
    <row r="17" spans="3:17" x14ac:dyDescent="0.2">
      <c r="C17" s="198" t="s">
        <v>4950</v>
      </c>
      <c r="D17" s="223" t="s">
        <v>5158</v>
      </c>
      <c r="E17" s="214" t="s">
        <v>1914</v>
      </c>
      <c r="F17" s="200" t="s">
        <v>1915</v>
      </c>
      <c r="G17" s="200">
        <v>172</v>
      </c>
      <c r="H17" s="200"/>
      <c r="I17" s="199">
        <v>2</v>
      </c>
      <c r="J17" s="200">
        <v>144.5</v>
      </c>
      <c r="K17" s="214">
        <v>46</v>
      </c>
      <c r="O17" s="214" t="s">
        <v>2086</v>
      </c>
      <c r="P17" s="200" t="s">
        <v>669</v>
      </c>
      <c r="Q17" s="203">
        <v>39713</v>
      </c>
    </row>
    <row r="18" spans="3:17" x14ac:dyDescent="0.2">
      <c r="C18" s="597" t="s">
        <v>4453</v>
      </c>
      <c r="D18" s="485"/>
      <c r="E18" s="486"/>
      <c r="F18" s="486"/>
      <c r="G18" s="486"/>
      <c r="H18" s="486"/>
      <c r="I18" s="486"/>
      <c r="J18" s="486"/>
      <c r="K18" s="486"/>
      <c r="L18" s="486"/>
      <c r="M18" s="486"/>
      <c r="N18" s="486"/>
      <c r="O18" s="486"/>
      <c r="P18" s="486"/>
      <c r="Q18" s="487"/>
    </row>
    <row r="19" spans="3:17" x14ac:dyDescent="0.2">
      <c r="C19" s="232" t="s">
        <v>1916</v>
      </c>
      <c r="D19" s="232" t="s">
        <v>4898</v>
      </c>
      <c r="E19" s="220"/>
      <c r="F19" s="220">
        <v>246342</v>
      </c>
      <c r="G19" s="220">
        <v>172</v>
      </c>
      <c r="H19" s="220"/>
      <c r="I19" s="220">
        <v>2</v>
      </c>
      <c r="J19" s="220">
        <v>280.5</v>
      </c>
      <c r="K19" s="220">
        <v>46</v>
      </c>
      <c r="L19" s="220"/>
      <c r="M19" s="220"/>
      <c r="N19" s="220"/>
      <c r="O19" s="220" t="s">
        <v>4451</v>
      </c>
      <c r="P19" s="220" t="s">
        <v>3192</v>
      </c>
      <c r="Q19" s="222">
        <v>39734</v>
      </c>
    </row>
    <row r="20" spans="3:17" x14ac:dyDescent="0.2">
      <c r="C20" s="223" t="s">
        <v>1916</v>
      </c>
      <c r="D20" s="223" t="s">
        <v>4899</v>
      </c>
      <c r="E20" s="214" t="s">
        <v>4169</v>
      </c>
      <c r="F20" s="214">
        <v>238312</v>
      </c>
      <c r="G20" s="214">
        <v>172</v>
      </c>
      <c r="I20" s="214">
        <v>2</v>
      </c>
      <c r="J20" s="214">
        <v>10</v>
      </c>
      <c r="K20" s="214">
        <v>38</v>
      </c>
      <c r="O20" s="214" t="s">
        <v>4451</v>
      </c>
      <c r="P20" s="214" t="s">
        <v>647</v>
      </c>
      <c r="Q20" s="216">
        <v>39735</v>
      </c>
    </row>
    <row r="21" spans="3:17" x14ac:dyDescent="0.2">
      <c r="C21" s="223" t="s">
        <v>1916</v>
      </c>
      <c r="D21" s="223" t="s">
        <v>4900</v>
      </c>
      <c r="E21" s="214" t="s">
        <v>4169</v>
      </c>
      <c r="F21" s="214">
        <v>246042</v>
      </c>
      <c r="G21" s="214">
        <v>172</v>
      </c>
      <c r="I21" s="214">
        <v>2</v>
      </c>
      <c r="J21" s="214">
        <v>10</v>
      </c>
      <c r="K21" s="214">
        <v>46</v>
      </c>
      <c r="O21" s="214" t="s">
        <v>1397</v>
      </c>
      <c r="P21" s="214" t="s">
        <v>639</v>
      </c>
      <c r="Q21" s="216">
        <v>39735</v>
      </c>
    </row>
    <row r="22" spans="3:17" x14ac:dyDescent="0.2">
      <c r="C22" s="223" t="s">
        <v>1916</v>
      </c>
      <c r="D22" s="223" t="s">
        <v>4901</v>
      </c>
      <c r="F22" s="214" t="s">
        <v>1180</v>
      </c>
      <c r="G22" s="214">
        <v>172</v>
      </c>
      <c r="I22" s="214">
        <v>2</v>
      </c>
      <c r="J22" s="214">
        <v>165</v>
      </c>
      <c r="K22" s="214">
        <v>39</v>
      </c>
      <c r="O22" s="214" t="s">
        <v>4490</v>
      </c>
      <c r="P22" s="214" t="s">
        <v>639</v>
      </c>
      <c r="Q22" s="216">
        <v>39751</v>
      </c>
    </row>
    <row r="23" spans="3:17" x14ac:dyDescent="0.2">
      <c r="C23" s="232" t="s">
        <v>1916</v>
      </c>
      <c r="D23" s="232" t="s">
        <v>4902</v>
      </c>
      <c r="E23" s="220">
        <v>2001518</v>
      </c>
      <c r="F23" s="220" t="s">
        <v>1188</v>
      </c>
      <c r="G23" s="220">
        <v>172</v>
      </c>
      <c r="H23" s="220"/>
      <c r="I23" s="220">
        <v>2</v>
      </c>
      <c r="J23" s="220">
        <v>148</v>
      </c>
      <c r="K23" s="220">
        <v>80</v>
      </c>
      <c r="L23" s="220"/>
      <c r="M23" s="220"/>
      <c r="N23" s="220"/>
      <c r="O23" s="220" t="s">
        <v>4452</v>
      </c>
      <c r="P23" s="220" t="s">
        <v>776</v>
      </c>
      <c r="Q23" s="222">
        <v>39779</v>
      </c>
    </row>
    <row r="24" spans="3:17" ht="13.5" thickBot="1" x14ac:dyDescent="0.25">
      <c r="C24" s="237" t="s">
        <v>1916</v>
      </c>
      <c r="D24" s="237" t="s">
        <v>4903</v>
      </c>
      <c r="E24" s="235">
        <v>2001518</v>
      </c>
      <c r="F24" s="235" t="s">
        <v>1188</v>
      </c>
      <c r="G24" s="235">
        <v>172</v>
      </c>
      <c r="H24" s="235"/>
      <c r="I24" s="235">
        <v>2</v>
      </c>
      <c r="J24" s="235">
        <v>362</v>
      </c>
      <c r="K24" s="235">
        <v>80</v>
      </c>
      <c r="L24" s="235"/>
      <c r="M24" s="235"/>
      <c r="N24" s="235"/>
      <c r="O24" s="235" t="s">
        <v>4452</v>
      </c>
      <c r="P24" s="235" t="s">
        <v>639</v>
      </c>
      <c r="Q24" s="236">
        <v>39793</v>
      </c>
    </row>
    <row r="25" spans="3:17" x14ac:dyDescent="0.2">
      <c r="C25" s="223" t="s">
        <v>1916</v>
      </c>
      <c r="D25" s="223" t="s">
        <v>4904</v>
      </c>
      <c r="E25" s="214">
        <v>2001562</v>
      </c>
      <c r="F25" s="214">
        <v>246042</v>
      </c>
      <c r="G25" s="214">
        <v>172</v>
      </c>
      <c r="I25" s="214">
        <v>2</v>
      </c>
      <c r="J25" s="214">
        <v>350</v>
      </c>
      <c r="K25" s="214">
        <v>45</v>
      </c>
      <c r="O25" s="214" t="s">
        <v>1397</v>
      </c>
      <c r="P25" s="214" t="s">
        <v>1754</v>
      </c>
      <c r="Q25" s="216">
        <v>39839</v>
      </c>
    </row>
    <row r="26" spans="3:17" x14ac:dyDescent="0.2">
      <c r="C26" s="223" t="s">
        <v>1916</v>
      </c>
      <c r="D26" s="223" t="s">
        <v>4905</v>
      </c>
      <c r="E26" s="214">
        <v>2001562</v>
      </c>
      <c r="F26" s="214">
        <v>246042</v>
      </c>
      <c r="G26" s="214">
        <v>172</v>
      </c>
      <c r="I26" s="214">
        <v>2</v>
      </c>
      <c r="J26" s="214">
        <v>150</v>
      </c>
      <c r="K26" s="214">
        <v>46</v>
      </c>
      <c r="O26" s="214" t="s">
        <v>1397</v>
      </c>
      <c r="P26" s="214" t="s">
        <v>669</v>
      </c>
      <c r="Q26" s="216">
        <v>39842</v>
      </c>
    </row>
    <row r="27" spans="3:17" ht="13.5" thickBot="1" x14ac:dyDescent="0.25">
      <c r="C27" s="237" t="s">
        <v>1916</v>
      </c>
      <c r="D27" s="237" t="s">
        <v>4906</v>
      </c>
      <c r="E27" s="235">
        <v>2001562</v>
      </c>
      <c r="F27" s="235">
        <v>246042</v>
      </c>
      <c r="G27" s="235">
        <v>172</v>
      </c>
      <c r="H27" s="235"/>
      <c r="I27" s="235">
        <v>2</v>
      </c>
      <c r="J27" s="235">
        <v>62</v>
      </c>
      <c r="K27" s="235">
        <v>45</v>
      </c>
      <c r="L27" s="235"/>
      <c r="M27" s="235"/>
      <c r="N27" s="235"/>
      <c r="O27" s="235" t="s">
        <v>1397</v>
      </c>
      <c r="P27" s="235" t="s">
        <v>669</v>
      </c>
      <c r="Q27" s="236">
        <v>39843</v>
      </c>
    </row>
    <row r="28" spans="3:17" x14ac:dyDescent="0.2">
      <c r="C28" s="223" t="s">
        <v>1916</v>
      </c>
      <c r="D28" s="223" t="s">
        <v>4907</v>
      </c>
      <c r="E28" s="214" t="s">
        <v>1917</v>
      </c>
      <c r="F28" s="214">
        <v>246342</v>
      </c>
      <c r="G28" s="214">
        <v>172</v>
      </c>
      <c r="I28" s="214">
        <v>2</v>
      </c>
      <c r="J28" s="214">
        <v>280.5</v>
      </c>
      <c r="K28" s="214">
        <v>46</v>
      </c>
      <c r="O28" s="214" t="s">
        <v>4451</v>
      </c>
      <c r="P28" s="214" t="s">
        <v>647</v>
      </c>
      <c r="Q28" s="216">
        <v>39850</v>
      </c>
    </row>
    <row r="29" spans="3:17" x14ac:dyDescent="0.2">
      <c r="C29" s="223" t="s">
        <v>1916</v>
      </c>
      <c r="D29" s="223" t="s">
        <v>4908</v>
      </c>
      <c r="E29" s="214" t="s">
        <v>1918</v>
      </c>
      <c r="F29" s="214">
        <v>250102</v>
      </c>
      <c r="G29" s="214">
        <v>172</v>
      </c>
      <c r="I29" s="214">
        <v>2</v>
      </c>
      <c r="J29" s="214">
        <v>40</v>
      </c>
      <c r="K29" s="214">
        <v>50</v>
      </c>
      <c r="O29" s="214" t="s">
        <v>4423</v>
      </c>
      <c r="P29" s="214" t="s">
        <v>1754</v>
      </c>
      <c r="Q29" s="216">
        <v>39861</v>
      </c>
    </row>
    <row r="30" spans="3:17" x14ac:dyDescent="0.2">
      <c r="C30" s="259" t="s">
        <v>4453</v>
      </c>
    </row>
    <row r="31" spans="3:17" x14ac:dyDescent="0.2">
      <c r="C31" s="223" t="s">
        <v>1919</v>
      </c>
      <c r="D31" s="223" t="s">
        <v>4898</v>
      </c>
      <c r="E31" s="214" t="s">
        <v>1918</v>
      </c>
      <c r="F31" s="214">
        <v>250102</v>
      </c>
      <c r="G31" s="214">
        <v>172</v>
      </c>
      <c r="I31" s="214">
        <v>2</v>
      </c>
      <c r="J31" s="214">
        <v>140</v>
      </c>
      <c r="K31" s="214">
        <v>50</v>
      </c>
      <c r="O31" s="214" t="s">
        <v>4423</v>
      </c>
      <c r="P31" s="214" t="s">
        <v>647</v>
      </c>
      <c r="Q31" s="216">
        <v>39864</v>
      </c>
    </row>
    <row r="32" spans="3:17" ht="13.5" thickBot="1" x14ac:dyDescent="0.25">
      <c r="C32" s="237" t="s">
        <v>1919</v>
      </c>
      <c r="D32" s="237" t="s">
        <v>4899</v>
      </c>
      <c r="E32" s="235"/>
      <c r="F32" s="235">
        <v>250102</v>
      </c>
      <c r="G32" s="235">
        <v>172</v>
      </c>
      <c r="H32" s="235"/>
      <c r="I32" s="235">
        <v>2</v>
      </c>
      <c r="J32" s="235">
        <v>183</v>
      </c>
      <c r="K32" s="235">
        <v>50</v>
      </c>
      <c r="L32" s="235"/>
      <c r="M32" s="235"/>
      <c r="N32" s="235"/>
      <c r="O32" s="235" t="s">
        <v>4423</v>
      </c>
      <c r="P32" s="235" t="s">
        <v>669</v>
      </c>
      <c r="Q32" s="236">
        <v>39870</v>
      </c>
    </row>
    <row r="33" spans="1:31" ht="13.5" thickBot="1" x14ac:dyDescent="0.25">
      <c r="C33" s="238" t="s">
        <v>1919</v>
      </c>
      <c r="D33" s="238" t="s">
        <v>4900</v>
      </c>
      <c r="E33" s="240" t="s">
        <v>1918</v>
      </c>
      <c r="F33" s="240">
        <v>250102</v>
      </c>
      <c r="G33" s="240">
        <v>172</v>
      </c>
      <c r="H33" s="240"/>
      <c r="I33" s="240">
        <v>2</v>
      </c>
      <c r="J33" s="240">
        <v>226</v>
      </c>
      <c r="K33" s="240">
        <v>50</v>
      </c>
      <c r="L33" s="240"/>
      <c r="M33" s="240"/>
      <c r="N33" s="240"/>
      <c r="O33" s="240" t="s">
        <v>4423</v>
      </c>
      <c r="P33" s="240" t="s">
        <v>3192</v>
      </c>
      <c r="Q33" s="242">
        <v>39891</v>
      </c>
    </row>
    <row r="34" spans="1:31" x14ac:dyDescent="0.2">
      <c r="C34" s="223" t="s">
        <v>1919</v>
      </c>
      <c r="D34" s="223" t="s">
        <v>4901</v>
      </c>
      <c r="E34" s="214" t="s">
        <v>1920</v>
      </c>
      <c r="F34" s="214">
        <v>246042</v>
      </c>
      <c r="G34" s="214">
        <v>171</v>
      </c>
      <c r="I34" s="214">
        <v>2</v>
      </c>
      <c r="J34" s="214">
        <v>75</v>
      </c>
      <c r="K34" s="214">
        <v>45</v>
      </c>
      <c r="O34" s="214" t="s">
        <v>1397</v>
      </c>
      <c r="P34" s="214" t="s">
        <v>1754</v>
      </c>
      <c r="Q34" s="216">
        <v>39905</v>
      </c>
    </row>
    <row r="35" spans="1:31" x14ac:dyDescent="0.2">
      <c r="C35" s="223" t="s">
        <v>1919</v>
      </c>
      <c r="D35" s="223" t="s">
        <v>4902</v>
      </c>
      <c r="E35" s="214" t="s">
        <v>1921</v>
      </c>
      <c r="F35" s="214">
        <v>238312</v>
      </c>
      <c r="G35" s="214">
        <v>171</v>
      </c>
      <c r="I35" s="214">
        <v>2</v>
      </c>
      <c r="J35" s="214">
        <v>75</v>
      </c>
      <c r="K35" s="214">
        <v>38</v>
      </c>
      <c r="O35" s="214" t="s">
        <v>4451</v>
      </c>
      <c r="P35" s="214" t="s">
        <v>3192</v>
      </c>
      <c r="Q35" s="216">
        <v>39909</v>
      </c>
    </row>
    <row r="36" spans="1:31" ht="13.5" thickBot="1" x14ac:dyDescent="0.25">
      <c r="C36" s="237" t="s">
        <v>1919</v>
      </c>
      <c r="D36" s="237" t="s">
        <v>4903</v>
      </c>
      <c r="E36" s="235" t="s">
        <v>1922</v>
      </c>
      <c r="F36" s="235">
        <v>254102</v>
      </c>
      <c r="G36" s="235">
        <v>171</v>
      </c>
      <c r="H36" s="235"/>
      <c r="I36" s="235">
        <v>2</v>
      </c>
      <c r="J36" s="235">
        <v>200</v>
      </c>
      <c r="K36" s="235">
        <v>54</v>
      </c>
      <c r="L36" s="235"/>
      <c r="M36" s="235"/>
      <c r="N36" s="235"/>
      <c r="O36" s="235" t="s">
        <v>4557</v>
      </c>
      <c r="P36" s="235" t="s">
        <v>669</v>
      </c>
      <c r="Q36" s="236">
        <v>39923</v>
      </c>
    </row>
    <row r="37" spans="1:31" x14ac:dyDescent="0.2">
      <c r="C37" s="223" t="s">
        <v>1919</v>
      </c>
      <c r="D37" s="223" t="s">
        <v>4904</v>
      </c>
      <c r="E37" s="214" t="s">
        <v>1923</v>
      </c>
      <c r="F37" s="214">
        <v>250102</v>
      </c>
      <c r="G37" s="214">
        <v>171</v>
      </c>
      <c r="I37" s="214">
        <v>2</v>
      </c>
      <c r="J37" s="214">
        <v>325</v>
      </c>
      <c r="K37" s="214">
        <v>50</v>
      </c>
      <c r="O37" s="214" t="s">
        <v>4423</v>
      </c>
      <c r="P37" s="214" t="s">
        <v>1754</v>
      </c>
      <c r="Q37" s="216">
        <v>40002</v>
      </c>
    </row>
    <row r="38" spans="1:31" ht="13.5" thickBot="1" x14ac:dyDescent="0.25">
      <c r="C38" s="237" t="s">
        <v>1919</v>
      </c>
      <c r="D38" s="237" t="s">
        <v>4905</v>
      </c>
      <c r="E38" s="235" t="s">
        <v>3720</v>
      </c>
      <c r="F38" s="235" t="s">
        <v>633</v>
      </c>
      <c r="G38" s="248">
        <v>303</v>
      </c>
      <c r="H38" s="248"/>
      <c r="I38" s="235">
        <v>1</v>
      </c>
      <c r="J38" s="235">
        <v>150</v>
      </c>
      <c r="K38" s="235">
        <v>36</v>
      </c>
      <c r="L38" s="235"/>
      <c r="M38" s="235"/>
      <c r="N38" s="235"/>
      <c r="O38" s="235" t="s">
        <v>4556</v>
      </c>
      <c r="P38" s="235" t="s">
        <v>1037</v>
      </c>
      <c r="Q38" s="236">
        <v>40010</v>
      </c>
    </row>
    <row r="39" spans="1:31" s="531" customFormat="1" ht="13.5" thickBot="1" x14ac:dyDescent="0.25">
      <c r="A39" s="530"/>
      <c r="C39" s="532"/>
      <c r="D39" s="251"/>
      <c r="E39" s="252"/>
      <c r="F39" s="253" t="s">
        <v>4333</v>
      </c>
      <c r="G39" s="252"/>
      <c r="H39" s="252"/>
      <c r="I39" s="252"/>
      <c r="J39" s="252"/>
      <c r="K39" s="252"/>
      <c r="L39" s="252"/>
      <c r="M39" s="252"/>
      <c r="N39" s="252"/>
      <c r="O39" s="252"/>
      <c r="P39" s="252"/>
      <c r="Q39" s="359"/>
      <c r="R39" s="1"/>
      <c r="S39" s="1"/>
      <c r="T39" s="1"/>
      <c r="U39" s="1"/>
      <c r="V39" s="1"/>
      <c r="W39" s="1"/>
      <c r="X39" s="1"/>
    </row>
    <row r="40" spans="1:31" x14ac:dyDescent="0.2">
      <c r="C40" s="223" t="s">
        <v>1924</v>
      </c>
      <c r="D40" s="223" t="s">
        <v>4898</v>
      </c>
      <c r="E40" s="214" t="s">
        <v>134</v>
      </c>
      <c r="F40" s="214" t="s">
        <v>1188</v>
      </c>
      <c r="G40" s="214">
        <v>171</v>
      </c>
      <c r="I40" s="214">
        <v>2</v>
      </c>
      <c r="J40" s="214">
        <v>140</v>
      </c>
      <c r="K40" s="214">
        <v>80</v>
      </c>
      <c r="O40" s="214" t="s">
        <v>4452</v>
      </c>
      <c r="P40" s="214" t="s">
        <v>663</v>
      </c>
      <c r="Q40" s="216">
        <v>40248</v>
      </c>
      <c r="R40" s="1">
        <v>1.81</v>
      </c>
      <c r="S40" s="1">
        <v>100</v>
      </c>
      <c r="V40" s="1">
        <v>19200</v>
      </c>
      <c r="W40" s="1">
        <v>41.9</v>
      </c>
      <c r="X40" s="1" t="s">
        <v>1406</v>
      </c>
      <c r="Y40" s="1"/>
      <c r="Z40" s="1"/>
      <c r="AA40" s="183">
        <f>K40*100*R40*(J40*I40)/(S40*1000)</f>
        <v>40.543999999999997</v>
      </c>
      <c r="AB40" s="183">
        <f>(V40*(J40*I40)*1.1)/9000*W40/1000</f>
        <v>27.531093333333335</v>
      </c>
      <c r="AE40" s="183">
        <f>J40*I40*(G40/100)</f>
        <v>478.8</v>
      </c>
    </row>
    <row r="41" spans="1:31" x14ac:dyDescent="0.2">
      <c r="C41" s="223" t="s">
        <v>1924</v>
      </c>
      <c r="D41" s="223" t="s">
        <v>4899</v>
      </c>
      <c r="F41" s="214">
        <v>246242</v>
      </c>
      <c r="G41" s="214">
        <v>171</v>
      </c>
      <c r="I41" s="214">
        <v>2</v>
      </c>
      <c r="J41" s="214">
        <v>300</v>
      </c>
      <c r="K41" s="214">
        <v>46</v>
      </c>
      <c r="O41" s="214" t="s">
        <v>4451</v>
      </c>
      <c r="P41" s="214" t="s">
        <v>663</v>
      </c>
      <c r="Q41" s="216">
        <v>40255</v>
      </c>
      <c r="R41" s="1">
        <v>1.81</v>
      </c>
      <c r="S41" s="1">
        <v>72</v>
      </c>
      <c r="V41" s="1">
        <v>19200</v>
      </c>
      <c r="W41" s="1">
        <v>41.9</v>
      </c>
      <c r="X41" s="1" t="s">
        <v>1406</v>
      </c>
      <c r="Y41" s="1"/>
      <c r="Z41" s="1"/>
      <c r="AA41" s="183">
        <f>K41*100*R41*(J41*I41)/(S41*1000)</f>
        <v>69.38333333333334</v>
      </c>
      <c r="AB41" s="183">
        <f>(V41*(J41*I41)*1.1)/9000*W41/1000</f>
        <v>58.995200000000004</v>
      </c>
      <c r="AE41" s="183">
        <f>J41*I41*(G41/100)</f>
        <v>1026</v>
      </c>
    </row>
    <row r="42" spans="1:31" ht="13.5" thickBot="1" x14ac:dyDescent="0.25">
      <c r="C42" s="237" t="s">
        <v>1924</v>
      </c>
      <c r="D42" s="237" t="s">
        <v>4900</v>
      </c>
      <c r="E42" s="235" t="s">
        <v>1925</v>
      </c>
      <c r="F42" s="235" t="s">
        <v>1022</v>
      </c>
      <c r="G42" s="235">
        <v>171</v>
      </c>
      <c r="H42" s="235"/>
      <c r="I42" s="235">
        <v>2</v>
      </c>
      <c r="J42" s="235">
        <v>100</v>
      </c>
      <c r="K42" s="235">
        <v>36</v>
      </c>
      <c r="L42" s="235"/>
      <c r="M42" s="235"/>
      <c r="N42" s="235"/>
      <c r="O42" s="235" t="s">
        <v>4451</v>
      </c>
      <c r="P42" s="235" t="s">
        <v>1754</v>
      </c>
      <c r="Q42" s="236">
        <v>40256</v>
      </c>
      <c r="R42" s="1">
        <v>1.81</v>
      </c>
      <c r="S42" s="1">
        <v>72</v>
      </c>
      <c r="V42" s="1">
        <v>19200</v>
      </c>
      <c r="W42" s="1">
        <v>41.9</v>
      </c>
      <c r="X42" s="1" t="s">
        <v>1406</v>
      </c>
      <c r="Y42" s="1"/>
      <c r="Z42" s="1"/>
      <c r="AA42" s="183">
        <f>K42*100*R42*(J42*I42)/(S42*1000)</f>
        <v>18.100000000000001</v>
      </c>
      <c r="AB42" s="183">
        <f>(V42*(J42*I42)*1.1)/9000*W42/1000</f>
        <v>19.665066666666664</v>
      </c>
      <c r="AE42" s="183">
        <f>J42*I42*(G42/100)</f>
        <v>342</v>
      </c>
    </row>
    <row r="43" spans="1:31" x14ac:dyDescent="0.2">
      <c r="C43" s="243" t="s">
        <v>4453</v>
      </c>
      <c r="D43" s="243"/>
      <c r="E43" s="623"/>
      <c r="F43" s="623"/>
      <c r="G43" s="623"/>
      <c r="H43" s="623"/>
      <c r="I43" s="623"/>
      <c r="J43" s="623"/>
      <c r="K43" s="623"/>
      <c r="L43" s="623"/>
      <c r="M43" s="623"/>
      <c r="N43" s="623"/>
      <c r="O43" s="623"/>
      <c r="P43" s="623"/>
      <c r="Q43" s="624"/>
    </row>
    <row r="44" spans="1:31" ht="13.5" thickBot="1" x14ac:dyDescent="0.25">
      <c r="C44" s="237" t="s">
        <v>1926</v>
      </c>
      <c r="D44" s="237" t="s">
        <v>4898</v>
      </c>
      <c r="E44" s="235" t="s">
        <v>1927</v>
      </c>
      <c r="F44" s="235">
        <v>250102</v>
      </c>
      <c r="G44" s="235">
        <v>171</v>
      </c>
      <c r="H44" s="235"/>
      <c r="I44" s="235">
        <v>2</v>
      </c>
      <c r="J44" s="235">
        <v>369</v>
      </c>
      <c r="K44" s="235">
        <v>50</v>
      </c>
      <c r="L44" s="235"/>
      <c r="M44" s="235"/>
      <c r="N44" s="235"/>
      <c r="O44" s="235" t="s">
        <v>375</v>
      </c>
      <c r="P44" s="235" t="s">
        <v>663</v>
      </c>
      <c r="Q44" s="236">
        <v>40316</v>
      </c>
      <c r="R44" s="1">
        <v>1.81</v>
      </c>
      <c r="S44" s="1">
        <v>85.5</v>
      </c>
      <c r="V44" s="1">
        <v>19200</v>
      </c>
      <c r="W44" s="1">
        <v>41.9</v>
      </c>
      <c r="X44" s="1" t="s">
        <v>1406</v>
      </c>
      <c r="Y44" s="1"/>
      <c r="Z44" s="1"/>
      <c r="AA44" s="183">
        <f>K44*100*R44*(J44*I44)/(S44*1000)</f>
        <v>78.115789473684217</v>
      </c>
      <c r="AB44" s="183">
        <f>(V44*(J44*I44)*1.1)/9000*W44/1000</f>
        <v>72.564096000000006</v>
      </c>
      <c r="AE44" s="183">
        <f>J44*I44*(G44/100)</f>
        <v>1261.98</v>
      </c>
    </row>
    <row r="45" spans="1:31" x14ac:dyDescent="0.2">
      <c r="C45" s="243" t="s">
        <v>4453</v>
      </c>
      <c r="D45" s="356"/>
      <c r="E45" s="245"/>
      <c r="F45" s="245"/>
      <c r="G45" s="245"/>
      <c r="H45" s="245"/>
      <c r="I45" s="245"/>
      <c r="J45" s="245"/>
      <c r="K45" s="245"/>
      <c r="L45" s="245"/>
      <c r="M45" s="245"/>
      <c r="N45" s="245"/>
      <c r="O45" s="245"/>
      <c r="P45" s="245"/>
      <c r="Q45" s="247"/>
    </row>
    <row r="46" spans="1:31" ht="13.5" thickBot="1" x14ac:dyDescent="0.25">
      <c r="C46" s="237" t="s">
        <v>1928</v>
      </c>
      <c r="D46" s="237" t="s">
        <v>4898</v>
      </c>
      <c r="E46" s="235" t="s">
        <v>1929</v>
      </c>
      <c r="F46" s="235" t="s">
        <v>1930</v>
      </c>
      <c r="G46" s="235">
        <v>171</v>
      </c>
      <c r="H46" s="235"/>
      <c r="I46" s="235">
        <v>2</v>
      </c>
      <c r="J46" s="235">
        <v>50</v>
      </c>
      <c r="K46" s="235">
        <v>36</v>
      </c>
      <c r="L46" s="235"/>
      <c r="M46" s="235"/>
      <c r="N46" s="235"/>
      <c r="O46" s="235" t="s">
        <v>4451</v>
      </c>
      <c r="P46" s="235" t="s">
        <v>663</v>
      </c>
      <c r="Q46" s="236">
        <v>40373</v>
      </c>
      <c r="R46" s="1">
        <v>1.81</v>
      </c>
      <c r="S46" s="1">
        <v>72</v>
      </c>
      <c r="V46" s="1">
        <v>19200</v>
      </c>
      <c r="W46" s="1">
        <v>41.9</v>
      </c>
      <c r="X46" s="1" t="s">
        <v>1406</v>
      </c>
      <c r="Y46" s="1"/>
      <c r="Z46" s="1"/>
      <c r="AA46" s="183">
        <f t="shared" ref="AA46:AA51" si="0">K46*100*R46*(J46*I46)/(S46*1000)</f>
        <v>9.0500000000000007</v>
      </c>
      <c r="AB46" s="183">
        <f t="shared" ref="AB46:AB51" si="1">(V46*(J46*I46)*1.1)/9000*W46/1000</f>
        <v>9.8325333333333322</v>
      </c>
      <c r="AE46" s="183">
        <f t="shared" ref="AE46:AE51" si="2">J46*I46*(G46/100)</f>
        <v>171</v>
      </c>
    </row>
    <row r="47" spans="1:31" x14ac:dyDescent="0.2">
      <c r="C47" s="223" t="s">
        <v>1928</v>
      </c>
      <c r="D47" s="223" t="s">
        <v>4899</v>
      </c>
      <c r="E47" s="214" t="s">
        <v>1931</v>
      </c>
      <c r="F47" s="214">
        <v>254102</v>
      </c>
      <c r="G47" s="214">
        <v>171</v>
      </c>
      <c r="I47" s="214">
        <v>2</v>
      </c>
      <c r="J47" s="214">
        <v>550</v>
      </c>
      <c r="K47" s="214">
        <v>54</v>
      </c>
      <c r="O47" s="214" t="s">
        <v>4557</v>
      </c>
      <c r="P47" s="214" t="s">
        <v>663</v>
      </c>
      <c r="Q47" s="216">
        <v>40404</v>
      </c>
      <c r="R47" s="1">
        <v>1.81</v>
      </c>
      <c r="S47" s="1">
        <v>85.5</v>
      </c>
      <c r="V47" s="1">
        <v>19200</v>
      </c>
      <c r="W47" s="1">
        <v>41.9</v>
      </c>
      <c r="X47" s="1" t="s">
        <v>1406</v>
      </c>
      <c r="AA47" s="183">
        <f t="shared" si="0"/>
        <v>125.74736842105263</v>
      </c>
      <c r="AB47" s="183">
        <f t="shared" si="1"/>
        <v>108.15786666666668</v>
      </c>
      <c r="AE47" s="183">
        <f t="shared" si="2"/>
        <v>1881</v>
      </c>
    </row>
    <row r="48" spans="1:31" x14ac:dyDescent="0.2">
      <c r="C48" s="223" t="s">
        <v>1928</v>
      </c>
      <c r="D48" s="223" t="s">
        <v>4900</v>
      </c>
      <c r="E48" s="214" t="s">
        <v>1932</v>
      </c>
      <c r="F48" s="214">
        <v>238312</v>
      </c>
      <c r="G48" s="214">
        <v>172</v>
      </c>
      <c r="I48" s="214">
        <v>2</v>
      </c>
      <c r="J48" s="214">
        <v>150</v>
      </c>
      <c r="K48" s="214">
        <v>38</v>
      </c>
      <c r="O48" s="214" t="s">
        <v>4451</v>
      </c>
      <c r="P48" s="214" t="s">
        <v>4816</v>
      </c>
      <c r="Q48" s="216">
        <v>40408</v>
      </c>
      <c r="R48" s="1">
        <v>1.81</v>
      </c>
      <c r="S48" s="1">
        <v>72</v>
      </c>
      <c r="V48" s="1">
        <v>19200</v>
      </c>
      <c r="W48" s="1">
        <v>41.9</v>
      </c>
      <c r="X48" s="1" t="s">
        <v>1406</v>
      </c>
      <c r="AA48" s="183">
        <f t="shared" si="0"/>
        <v>28.658333333333335</v>
      </c>
      <c r="AB48" s="183">
        <f t="shared" si="1"/>
        <v>29.497600000000002</v>
      </c>
      <c r="AE48" s="183">
        <f t="shared" si="2"/>
        <v>516</v>
      </c>
    </row>
    <row r="49" spans="3:32" ht="13.5" thickBot="1" x14ac:dyDescent="0.25">
      <c r="C49" s="237" t="s">
        <v>1928</v>
      </c>
      <c r="D49" s="237" t="s">
        <v>4901</v>
      </c>
      <c r="E49" s="235"/>
      <c r="F49" s="235">
        <v>254102</v>
      </c>
      <c r="G49" s="235">
        <v>172</v>
      </c>
      <c r="H49" s="235"/>
      <c r="I49" s="235">
        <v>2</v>
      </c>
      <c r="J49" s="235">
        <v>300</v>
      </c>
      <c r="K49" s="235">
        <v>54</v>
      </c>
      <c r="L49" s="235"/>
      <c r="M49" s="235"/>
      <c r="N49" s="235"/>
      <c r="O49" s="235" t="s">
        <v>4557</v>
      </c>
      <c r="P49" s="235" t="s">
        <v>4816</v>
      </c>
      <c r="Q49" s="236">
        <v>40417</v>
      </c>
      <c r="R49" s="1">
        <v>1.81</v>
      </c>
      <c r="S49" s="1">
        <v>85.5</v>
      </c>
      <c r="V49" s="1">
        <v>19200</v>
      </c>
      <c r="W49" s="1">
        <v>41.9</v>
      </c>
      <c r="X49" s="1" t="s">
        <v>1406</v>
      </c>
      <c r="AA49" s="183">
        <f t="shared" si="0"/>
        <v>68.589473684210532</v>
      </c>
      <c r="AB49" s="183">
        <f t="shared" si="1"/>
        <v>58.995200000000004</v>
      </c>
      <c r="AE49" s="183">
        <f t="shared" si="2"/>
        <v>1032</v>
      </c>
    </row>
    <row r="50" spans="3:32" x14ac:dyDescent="0.2">
      <c r="C50" s="217" t="s">
        <v>1928</v>
      </c>
      <c r="D50" s="223" t="s">
        <v>4902</v>
      </c>
      <c r="E50" s="214" t="s">
        <v>1933</v>
      </c>
      <c r="F50" s="214" t="s">
        <v>1188</v>
      </c>
      <c r="G50" s="214">
        <v>172</v>
      </c>
      <c r="I50" s="214">
        <v>2</v>
      </c>
      <c r="J50" s="214">
        <v>440</v>
      </c>
      <c r="K50" s="214">
        <v>80</v>
      </c>
      <c r="O50" s="214" t="s">
        <v>4452</v>
      </c>
      <c r="P50" s="214" t="s">
        <v>669</v>
      </c>
      <c r="Q50" s="216">
        <v>40439</v>
      </c>
      <c r="R50" s="1">
        <v>1.81</v>
      </c>
      <c r="S50" s="1">
        <v>100</v>
      </c>
      <c r="V50" s="1">
        <v>19200</v>
      </c>
      <c r="W50" s="1">
        <v>41.9</v>
      </c>
      <c r="X50" s="1" t="s">
        <v>1406</v>
      </c>
      <c r="Y50" s="1"/>
      <c r="Z50" s="1"/>
      <c r="AA50" s="183">
        <f t="shared" si="0"/>
        <v>127.42400000000001</v>
      </c>
      <c r="AB50" s="183">
        <f t="shared" si="1"/>
        <v>86.526293333333328</v>
      </c>
      <c r="AE50" s="183">
        <f t="shared" si="2"/>
        <v>1513.6</v>
      </c>
    </row>
    <row r="51" spans="3:32" x14ac:dyDescent="0.2">
      <c r="C51" s="223" t="s">
        <v>1928</v>
      </c>
      <c r="D51" s="223" t="s">
        <v>4903</v>
      </c>
      <c r="E51" s="214" t="s">
        <v>1933</v>
      </c>
      <c r="F51" s="214" t="s">
        <v>1188</v>
      </c>
      <c r="G51" s="214">
        <v>172</v>
      </c>
      <c r="I51" s="214">
        <v>2</v>
      </c>
      <c r="J51" s="214">
        <v>423</v>
      </c>
      <c r="K51" s="214">
        <v>40</v>
      </c>
      <c r="O51" s="214" t="s">
        <v>4452</v>
      </c>
      <c r="P51" s="214" t="s">
        <v>669</v>
      </c>
      <c r="Q51" s="216">
        <v>40457</v>
      </c>
      <c r="R51" s="1">
        <v>1.81</v>
      </c>
      <c r="S51" s="1">
        <v>100</v>
      </c>
      <c r="V51" s="1">
        <v>19200</v>
      </c>
      <c r="W51" s="1">
        <v>41.9</v>
      </c>
      <c r="X51" s="1" t="s">
        <v>1406</v>
      </c>
      <c r="Y51" s="1"/>
      <c r="Z51" s="1"/>
      <c r="AA51" s="183">
        <f t="shared" si="0"/>
        <v>61.250399999999999</v>
      </c>
      <c r="AB51" s="183">
        <f t="shared" si="1"/>
        <v>83.18323199999999</v>
      </c>
      <c r="AE51" s="183">
        <f t="shared" si="2"/>
        <v>1455.12</v>
      </c>
    </row>
    <row r="52" spans="3:32" x14ac:dyDescent="0.2">
      <c r="C52" s="356"/>
      <c r="D52" s="356"/>
      <c r="E52" s="245"/>
      <c r="F52" s="245"/>
      <c r="G52" s="245"/>
      <c r="H52" s="245"/>
      <c r="I52" s="245"/>
      <c r="J52" s="245"/>
      <c r="K52" s="245"/>
      <c r="L52" s="245"/>
      <c r="M52" s="245"/>
      <c r="N52" s="245"/>
      <c r="O52" s="245"/>
      <c r="P52" s="245"/>
      <c r="Q52" s="247"/>
      <c r="Y52" s="1"/>
      <c r="Z52" s="1"/>
      <c r="AA52" s="183"/>
      <c r="AB52" s="183"/>
      <c r="AE52" s="183"/>
    </row>
    <row r="53" spans="3:32" x14ac:dyDescent="0.2">
      <c r="C53" s="223" t="s">
        <v>1934</v>
      </c>
      <c r="D53" s="223" t="s">
        <v>4898</v>
      </c>
      <c r="E53" s="214" t="s">
        <v>1935</v>
      </c>
      <c r="F53" s="214" t="s">
        <v>282</v>
      </c>
      <c r="G53" s="214">
        <v>172</v>
      </c>
      <c r="I53" s="214">
        <v>2</v>
      </c>
      <c r="J53" s="214">
        <v>110</v>
      </c>
      <c r="K53" s="214">
        <v>46</v>
      </c>
      <c r="O53" s="214" t="s">
        <v>4451</v>
      </c>
      <c r="P53" s="214" t="s">
        <v>669</v>
      </c>
      <c r="Q53" s="216">
        <v>40473</v>
      </c>
      <c r="R53" s="1">
        <v>1.81</v>
      </c>
      <c r="S53" s="1">
        <v>72</v>
      </c>
      <c r="V53" s="1">
        <v>19200</v>
      </c>
      <c r="W53" s="1">
        <v>44</v>
      </c>
      <c r="X53" s="1" t="s">
        <v>4868</v>
      </c>
      <c r="Y53" s="1"/>
      <c r="Z53" s="1"/>
      <c r="AA53" s="183">
        <f t="shared" ref="AA53:AA59" si="3">K53*100*R53*(J53*I53)/(S53*1000)</f>
        <v>25.440555555555555</v>
      </c>
      <c r="AB53" s="183">
        <f t="shared" ref="AB53:AB59" si="4">(V53*(J53*I53)*1.1)/9000*W53/1000</f>
        <v>22.715733333333333</v>
      </c>
      <c r="AE53" s="183">
        <f t="shared" ref="AE53:AE59" si="5">J53*I53*(G53/100)</f>
        <v>378.4</v>
      </c>
    </row>
    <row r="54" spans="3:32" ht="13.5" thickBot="1" x14ac:dyDescent="0.25">
      <c r="C54" s="237" t="s">
        <v>1934</v>
      </c>
      <c r="D54" s="237" t="s">
        <v>4899</v>
      </c>
      <c r="E54" s="235" t="s">
        <v>1936</v>
      </c>
      <c r="F54" s="235">
        <v>246342</v>
      </c>
      <c r="G54" s="235">
        <v>172</v>
      </c>
      <c r="H54" s="235"/>
      <c r="I54" s="235">
        <v>2</v>
      </c>
      <c r="J54" s="235">
        <v>175</v>
      </c>
      <c r="K54" s="235">
        <v>46</v>
      </c>
      <c r="L54" s="235"/>
      <c r="M54" s="235"/>
      <c r="N54" s="235"/>
      <c r="O54" s="235" t="s">
        <v>4451</v>
      </c>
      <c r="P54" s="235" t="s">
        <v>669</v>
      </c>
      <c r="Q54" s="236">
        <v>40478</v>
      </c>
      <c r="R54" s="1">
        <v>1.81</v>
      </c>
      <c r="S54" s="1">
        <v>72</v>
      </c>
      <c r="V54" s="1">
        <v>19200</v>
      </c>
      <c r="W54" s="1">
        <v>44</v>
      </c>
      <c r="X54" s="1" t="s">
        <v>4868</v>
      </c>
      <c r="Y54" s="1"/>
      <c r="Z54" s="1"/>
      <c r="AA54" s="183">
        <f t="shared" si="3"/>
        <v>40.473611111111111</v>
      </c>
      <c r="AB54" s="183">
        <f t="shared" si="4"/>
        <v>36.138666666666673</v>
      </c>
      <c r="AE54" s="183">
        <f t="shared" si="5"/>
        <v>602</v>
      </c>
    </row>
    <row r="55" spans="3:32" x14ac:dyDescent="0.2">
      <c r="C55" s="223" t="s">
        <v>1934</v>
      </c>
      <c r="D55" s="223" t="s">
        <v>4900</v>
      </c>
      <c r="E55" s="214" t="s">
        <v>1936</v>
      </c>
      <c r="F55" s="214">
        <v>246342</v>
      </c>
      <c r="G55" s="214">
        <v>172</v>
      </c>
      <c r="I55" s="214">
        <v>2</v>
      </c>
      <c r="J55" s="214">
        <v>177.5</v>
      </c>
      <c r="K55" s="214">
        <v>46</v>
      </c>
      <c r="O55" s="214" t="s">
        <v>4451</v>
      </c>
      <c r="P55" s="214" t="s">
        <v>4816</v>
      </c>
      <c r="Q55" s="216">
        <v>40484</v>
      </c>
      <c r="R55" s="1">
        <v>1.81</v>
      </c>
      <c r="S55" s="1">
        <v>72</v>
      </c>
      <c r="V55" s="1">
        <v>19200</v>
      </c>
      <c r="W55" s="1">
        <v>44</v>
      </c>
      <c r="X55" s="1" t="s">
        <v>4868</v>
      </c>
      <c r="Y55" s="1"/>
      <c r="Z55" s="1"/>
      <c r="AA55" s="183">
        <f t="shared" si="3"/>
        <v>41.051805555555553</v>
      </c>
      <c r="AB55" s="183">
        <f t="shared" si="4"/>
        <v>36.654933333333332</v>
      </c>
      <c r="AE55" s="183">
        <f t="shared" si="5"/>
        <v>610.6</v>
      </c>
    </row>
    <row r="56" spans="3:32" x14ac:dyDescent="0.2">
      <c r="C56" s="223" t="s">
        <v>1934</v>
      </c>
      <c r="D56" s="223" t="s">
        <v>4901</v>
      </c>
      <c r="E56" s="214" t="s">
        <v>1937</v>
      </c>
      <c r="F56" s="214">
        <v>238312</v>
      </c>
      <c r="G56" s="214">
        <v>172</v>
      </c>
      <c r="I56" s="214">
        <v>2</v>
      </c>
      <c r="J56" s="214">
        <v>60</v>
      </c>
      <c r="K56" s="214">
        <v>38</v>
      </c>
      <c r="O56" s="214" t="s">
        <v>4451</v>
      </c>
      <c r="P56" s="214" t="s">
        <v>4816</v>
      </c>
      <c r="Q56" s="216">
        <v>40486</v>
      </c>
      <c r="R56" s="1">
        <v>1.81</v>
      </c>
      <c r="S56" s="1">
        <v>72</v>
      </c>
      <c r="V56" s="1">
        <v>19200</v>
      </c>
      <c r="W56" s="1">
        <v>44</v>
      </c>
      <c r="X56" s="1" t="s">
        <v>4868</v>
      </c>
      <c r="Y56" s="1"/>
      <c r="Z56" s="1"/>
      <c r="AA56" s="183">
        <f t="shared" si="3"/>
        <v>11.463333333333333</v>
      </c>
      <c r="AB56" s="183">
        <f t="shared" si="4"/>
        <v>12.390400000000001</v>
      </c>
      <c r="AE56" s="183">
        <f t="shared" si="5"/>
        <v>206.4</v>
      </c>
    </row>
    <row r="57" spans="3:32" x14ac:dyDescent="0.2">
      <c r="C57" s="223" t="s">
        <v>1934</v>
      </c>
      <c r="D57" s="223" t="s">
        <v>4902</v>
      </c>
      <c r="E57" s="214" t="s">
        <v>1938</v>
      </c>
      <c r="F57" s="214">
        <v>254102</v>
      </c>
      <c r="G57" s="214">
        <v>172</v>
      </c>
      <c r="I57" s="214">
        <v>2</v>
      </c>
      <c r="J57" s="214">
        <v>220</v>
      </c>
      <c r="K57" s="214">
        <v>54</v>
      </c>
      <c r="O57" s="214" t="s">
        <v>4557</v>
      </c>
      <c r="P57" s="214" t="s">
        <v>4816</v>
      </c>
      <c r="Q57" s="216">
        <v>40504</v>
      </c>
      <c r="R57" s="1">
        <v>1.81</v>
      </c>
      <c r="S57" s="1">
        <v>85.5</v>
      </c>
      <c r="V57" s="1">
        <v>19200</v>
      </c>
      <c r="W57" s="1">
        <v>44</v>
      </c>
      <c r="X57" s="1" t="s">
        <v>4868</v>
      </c>
      <c r="Y57" s="1"/>
      <c r="Z57" s="1"/>
      <c r="AA57" s="183">
        <f t="shared" si="3"/>
        <v>50.298947368421054</v>
      </c>
      <c r="AB57" s="183">
        <f t="shared" si="4"/>
        <v>45.431466666666665</v>
      </c>
      <c r="AE57" s="183">
        <f t="shared" si="5"/>
        <v>756.8</v>
      </c>
    </row>
    <row r="58" spans="3:32" ht="13.5" thickBot="1" x14ac:dyDescent="0.25">
      <c r="C58" s="237" t="s">
        <v>1934</v>
      </c>
      <c r="D58" s="237" t="s">
        <v>4903</v>
      </c>
      <c r="E58" s="235" t="s">
        <v>1793</v>
      </c>
      <c r="F58" s="235">
        <v>254102</v>
      </c>
      <c r="G58" s="235">
        <v>172</v>
      </c>
      <c r="H58" s="235"/>
      <c r="I58" s="235">
        <v>2</v>
      </c>
      <c r="J58" s="235">
        <v>250</v>
      </c>
      <c r="K58" s="235">
        <v>54</v>
      </c>
      <c r="L58" s="235"/>
      <c r="M58" s="235"/>
      <c r="N58" s="235"/>
      <c r="O58" s="235" t="s">
        <v>4557</v>
      </c>
      <c r="P58" s="235" t="s">
        <v>669</v>
      </c>
      <c r="Q58" s="236">
        <v>40512</v>
      </c>
      <c r="R58" s="1">
        <v>1.81</v>
      </c>
      <c r="S58" s="1">
        <v>85.5</v>
      </c>
      <c r="V58" s="1">
        <v>19200</v>
      </c>
      <c r="W58" s="1">
        <v>44</v>
      </c>
      <c r="X58" s="1" t="s">
        <v>4868</v>
      </c>
      <c r="Y58" s="1"/>
      <c r="Z58" s="1"/>
      <c r="AA58" s="183">
        <f t="shared" si="3"/>
        <v>57.157894736842103</v>
      </c>
      <c r="AB58" s="183">
        <f t="shared" si="4"/>
        <v>51.626666666666665</v>
      </c>
      <c r="AE58" s="183">
        <f t="shared" si="5"/>
        <v>860</v>
      </c>
    </row>
    <row r="59" spans="3:32" ht="13.5" thickBot="1" x14ac:dyDescent="0.25">
      <c r="C59" s="237" t="s">
        <v>1934</v>
      </c>
      <c r="D59" s="237" t="s">
        <v>4904</v>
      </c>
      <c r="E59" s="235" t="s">
        <v>1939</v>
      </c>
      <c r="F59" s="235">
        <v>246342</v>
      </c>
      <c r="G59" s="235">
        <v>172</v>
      </c>
      <c r="H59" s="235"/>
      <c r="I59" s="235">
        <v>2</v>
      </c>
      <c r="J59" s="235">
        <v>100</v>
      </c>
      <c r="K59" s="235">
        <v>46</v>
      </c>
      <c r="L59" s="235"/>
      <c r="M59" s="235"/>
      <c r="N59" s="235"/>
      <c r="O59" s="235" t="s">
        <v>4451</v>
      </c>
      <c r="P59" s="235" t="s">
        <v>4816</v>
      </c>
      <c r="Q59" s="236">
        <v>40515</v>
      </c>
      <c r="R59" s="1">
        <v>1.81</v>
      </c>
      <c r="S59" s="1">
        <v>72</v>
      </c>
      <c r="V59" s="1">
        <v>19200</v>
      </c>
      <c r="W59" s="1">
        <v>44</v>
      </c>
      <c r="X59" s="1" t="s">
        <v>4868</v>
      </c>
      <c r="Y59" s="1"/>
      <c r="Z59" s="1"/>
      <c r="AA59" s="183">
        <f t="shared" si="3"/>
        <v>23.127777777777776</v>
      </c>
      <c r="AB59" s="183">
        <f t="shared" si="4"/>
        <v>20.650666666666663</v>
      </c>
      <c r="AE59" s="183">
        <f t="shared" si="5"/>
        <v>344</v>
      </c>
    </row>
    <row r="60" spans="3:32" ht="13.5" thickBot="1" x14ac:dyDescent="0.25">
      <c r="C60" s="279"/>
      <c r="D60" s="279"/>
      <c r="E60" s="281"/>
      <c r="F60" s="282" t="s">
        <v>2288</v>
      </c>
      <c r="G60" s="281"/>
      <c r="H60" s="281"/>
      <c r="I60" s="281"/>
      <c r="J60" s="281"/>
      <c r="K60" s="281"/>
      <c r="L60" s="281"/>
      <c r="M60" s="281"/>
      <c r="N60" s="281"/>
      <c r="O60" s="281"/>
      <c r="P60" s="281"/>
      <c r="Q60" s="284"/>
    </row>
    <row r="61" spans="3:32" ht="13.5" thickBot="1" x14ac:dyDescent="0.25">
      <c r="C61" s="238" t="s">
        <v>1934</v>
      </c>
      <c r="D61" s="238" t="s">
        <v>4905</v>
      </c>
      <c r="E61" s="240" t="s">
        <v>1793</v>
      </c>
      <c r="F61" s="240">
        <v>254102</v>
      </c>
      <c r="G61" s="240">
        <v>172</v>
      </c>
      <c r="H61" s="240"/>
      <c r="I61" s="240">
        <v>2</v>
      </c>
      <c r="J61" s="240">
        <v>272</v>
      </c>
      <c r="K61" s="240">
        <v>54</v>
      </c>
      <c r="L61" s="240"/>
      <c r="M61" s="240"/>
      <c r="N61" s="240"/>
      <c r="O61" s="240" t="s">
        <v>4557</v>
      </c>
      <c r="P61" s="240" t="s">
        <v>2277</v>
      </c>
      <c r="Q61" s="242">
        <v>40546</v>
      </c>
      <c r="AF61" s="419">
        <f t="shared" ref="AF61:AF75" si="6">K61*J61*100/1000</f>
        <v>1468.8</v>
      </c>
    </row>
    <row r="62" spans="3:32" ht="13.5" thickBot="1" x14ac:dyDescent="0.25">
      <c r="C62" s="625" t="s">
        <v>4453</v>
      </c>
      <c r="D62" s="626"/>
      <c r="E62" s="627"/>
      <c r="F62" s="627"/>
      <c r="G62" s="627"/>
      <c r="H62" s="627"/>
      <c r="I62" s="627"/>
      <c r="J62" s="627"/>
      <c r="K62" s="627"/>
      <c r="L62" s="627"/>
      <c r="M62" s="627"/>
      <c r="N62" s="627"/>
      <c r="O62" s="627"/>
      <c r="P62" s="627"/>
      <c r="Q62" s="628"/>
      <c r="AF62" s="419">
        <f t="shared" si="6"/>
        <v>0</v>
      </c>
    </row>
    <row r="63" spans="3:32" ht="13.5" thickBot="1" x14ac:dyDescent="0.25">
      <c r="C63" s="238" t="s">
        <v>1940</v>
      </c>
      <c r="D63" s="238" t="s">
        <v>4898</v>
      </c>
      <c r="E63" s="240" t="s">
        <v>1797</v>
      </c>
      <c r="F63" s="240">
        <v>254102</v>
      </c>
      <c r="G63" s="240">
        <v>172</v>
      </c>
      <c r="H63" s="240"/>
      <c r="I63" s="240">
        <v>2</v>
      </c>
      <c r="J63" s="240">
        <v>330</v>
      </c>
      <c r="K63" s="240">
        <v>54</v>
      </c>
      <c r="L63" s="240"/>
      <c r="M63" s="240"/>
      <c r="N63" s="240"/>
      <c r="O63" s="240" t="s">
        <v>4557</v>
      </c>
      <c r="P63" s="240" t="s">
        <v>4816</v>
      </c>
      <c r="Q63" s="242">
        <v>40752</v>
      </c>
      <c r="AF63" s="419">
        <f t="shared" si="6"/>
        <v>1782</v>
      </c>
    </row>
    <row r="64" spans="3:32" x14ac:dyDescent="0.2">
      <c r="C64" s="512" t="s">
        <v>1940</v>
      </c>
      <c r="D64" s="512" t="s">
        <v>4899</v>
      </c>
      <c r="E64" s="213" t="s">
        <v>5089</v>
      </c>
      <c r="F64" s="213">
        <v>246342</v>
      </c>
      <c r="G64" s="213">
        <v>172</v>
      </c>
      <c r="H64" s="213"/>
      <c r="I64" s="213">
        <v>2</v>
      </c>
      <c r="J64" s="213">
        <v>330</v>
      </c>
      <c r="K64" s="213">
        <v>46</v>
      </c>
      <c r="L64" s="213"/>
      <c r="M64" s="213"/>
      <c r="N64" s="213"/>
      <c r="O64" s="213" t="s">
        <v>4451</v>
      </c>
      <c r="P64" s="213" t="s">
        <v>669</v>
      </c>
      <c r="Q64" s="215">
        <v>40760</v>
      </c>
      <c r="AF64" s="419">
        <f t="shared" si="6"/>
        <v>1518</v>
      </c>
    </row>
    <row r="65" spans="3:32" x14ac:dyDescent="0.2">
      <c r="C65" s="223" t="s">
        <v>1940</v>
      </c>
      <c r="D65" s="223" t="s">
        <v>4900</v>
      </c>
      <c r="E65" s="214" t="s">
        <v>5090</v>
      </c>
      <c r="F65" s="214">
        <v>250102</v>
      </c>
      <c r="G65" s="214">
        <v>172</v>
      </c>
      <c r="I65" s="214">
        <v>2</v>
      </c>
      <c r="J65" s="214">
        <v>250</v>
      </c>
      <c r="K65" s="214">
        <v>50</v>
      </c>
      <c r="O65" s="214" t="s">
        <v>375</v>
      </c>
      <c r="P65" s="214" t="s">
        <v>663</v>
      </c>
      <c r="Q65" s="216">
        <v>40767</v>
      </c>
      <c r="AF65" s="419">
        <f t="shared" si="6"/>
        <v>1250</v>
      </c>
    </row>
    <row r="66" spans="3:32" x14ac:dyDescent="0.2">
      <c r="C66" s="223" t="s">
        <v>1940</v>
      </c>
      <c r="D66" s="223" t="s">
        <v>4901</v>
      </c>
      <c r="E66" s="214" t="s">
        <v>5091</v>
      </c>
      <c r="F66" s="214" t="s">
        <v>3638</v>
      </c>
      <c r="G66" s="214">
        <v>172</v>
      </c>
      <c r="I66" s="214">
        <v>2</v>
      </c>
      <c r="J66" s="214">
        <v>200</v>
      </c>
      <c r="K66" s="214">
        <v>62</v>
      </c>
      <c r="O66" s="214" t="s">
        <v>4452</v>
      </c>
      <c r="P66" s="214" t="s">
        <v>663</v>
      </c>
      <c r="Q66" s="216">
        <v>40781</v>
      </c>
      <c r="AF66" s="419">
        <f t="shared" si="6"/>
        <v>1240</v>
      </c>
    </row>
    <row r="67" spans="3:32" ht="13.5" thickBot="1" x14ac:dyDescent="0.25">
      <c r="C67" s="237" t="s">
        <v>1940</v>
      </c>
      <c r="D67" s="237" t="s">
        <v>4902</v>
      </c>
      <c r="E67" s="235" t="s">
        <v>1809</v>
      </c>
      <c r="F67" s="235">
        <v>249342</v>
      </c>
      <c r="G67" s="235">
        <v>172</v>
      </c>
      <c r="H67" s="235"/>
      <c r="I67" s="235">
        <v>2</v>
      </c>
      <c r="J67" s="235">
        <v>55</v>
      </c>
      <c r="K67" s="235">
        <v>49</v>
      </c>
      <c r="L67" s="235"/>
      <c r="M67" s="235"/>
      <c r="N67" s="235"/>
      <c r="O67" s="235" t="s">
        <v>4451</v>
      </c>
      <c r="P67" s="235" t="s">
        <v>2360</v>
      </c>
      <c r="Q67" s="236">
        <v>40785</v>
      </c>
      <c r="AF67" s="419">
        <f t="shared" si="6"/>
        <v>269.5</v>
      </c>
    </row>
    <row r="68" spans="3:32" x14ac:dyDescent="0.2">
      <c r="C68" s="512" t="s">
        <v>1940</v>
      </c>
      <c r="D68" s="512" t="s">
        <v>4903</v>
      </c>
      <c r="E68" s="213" t="s">
        <v>5092</v>
      </c>
      <c r="F68" s="213">
        <v>260542</v>
      </c>
      <c r="G68" s="213">
        <v>172</v>
      </c>
      <c r="H68" s="213"/>
      <c r="I68" s="213">
        <v>2</v>
      </c>
      <c r="J68" s="213">
        <v>300</v>
      </c>
      <c r="K68" s="213">
        <v>60</v>
      </c>
      <c r="L68" s="213"/>
      <c r="M68" s="213"/>
      <c r="N68" s="213"/>
      <c r="O68" s="213" t="s">
        <v>4452</v>
      </c>
      <c r="P68" s="213" t="s">
        <v>776</v>
      </c>
      <c r="Q68" s="215">
        <v>40805</v>
      </c>
      <c r="AF68" s="419">
        <f t="shared" si="6"/>
        <v>1800</v>
      </c>
    </row>
    <row r="69" spans="3:32" ht="13.5" thickBot="1" x14ac:dyDescent="0.25">
      <c r="C69" s="237" t="s">
        <v>1940</v>
      </c>
      <c r="D69" s="237" t="s">
        <v>4904</v>
      </c>
      <c r="E69" s="235" t="s">
        <v>5093</v>
      </c>
      <c r="F69" s="235">
        <v>246342</v>
      </c>
      <c r="G69" s="235">
        <v>172</v>
      </c>
      <c r="H69" s="235"/>
      <c r="I69" s="235">
        <v>2</v>
      </c>
      <c r="J69" s="235">
        <v>275</v>
      </c>
      <c r="K69" s="235">
        <v>46</v>
      </c>
      <c r="L69" s="235"/>
      <c r="M69" s="235"/>
      <c r="N69" s="235"/>
      <c r="O69" s="235" t="s">
        <v>4451</v>
      </c>
      <c r="P69" s="235" t="s">
        <v>2277</v>
      </c>
      <c r="Q69" s="236">
        <v>40813</v>
      </c>
      <c r="AF69" s="419">
        <f t="shared" si="6"/>
        <v>1265</v>
      </c>
    </row>
    <row r="70" spans="3:32" ht="13.5" thickBot="1" x14ac:dyDescent="0.25">
      <c r="C70" s="238" t="s">
        <v>1940</v>
      </c>
      <c r="D70" s="238" t="s">
        <v>4905</v>
      </c>
      <c r="E70" s="240" t="s">
        <v>1812</v>
      </c>
      <c r="F70" s="240">
        <v>246342</v>
      </c>
      <c r="G70" s="240">
        <v>172</v>
      </c>
      <c r="H70" s="240"/>
      <c r="I70" s="240">
        <v>2</v>
      </c>
      <c r="J70" s="240">
        <v>160</v>
      </c>
      <c r="K70" s="240">
        <v>46</v>
      </c>
      <c r="L70" s="240"/>
      <c r="M70" s="240"/>
      <c r="N70" s="240"/>
      <c r="O70" s="240" t="s">
        <v>4451</v>
      </c>
      <c r="P70" s="240" t="s">
        <v>2277</v>
      </c>
      <c r="Q70" s="242">
        <v>40840</v>
      </c>
      <c r="AF70" s="419">
        <f t="shared" si="6"/>
        <v>736</v>
      </c>
    </row>
    <row r="71" spans="3:32" x14ac:dyDescent="0.2">
      <c r="C71" s="243" t="s">
        <v>4453</v>
      </c>
      <c r="D71" s="356"/>
      <c r="E71" s="245"/>
      <c r="F71" s="245"/>
      <c r="G71" s="245"/>
      <c r="H71" s="245"/>
      <c r="I71" s="245"/>
      <c r="J71" s="245"/>
      <c r="K71" s="245"/>
      <c r="L71" s="245"/>
      <c r="M71" s="245"/>
      <c r="N71" s="245"/>
      <c r="O71" s="245"/>
      <c r="P71" s="245"/>
      <c r="Q71" s="247"/>
      <c r="AF71" s="419">
        <f t="shared" si="6"/>
        <v>0</v>
      </c>
    </row>
    <row r="72" spans="3:32" x14ac:dyDescent="0.2">
      <c r="C72" s="223" t="s">
        <v>5094</v>
      </c>
      <c r="D72" s="223" t="s">
        <v>4898</v>
      </c>
      <c r="E72" s="214" t="s">
        <v>2005</v>
      </c>
      <c r="F72" s="214">
        <v>230313</v>
      </c>
      <c r="G72" s="214">
        <v>172</v>
      </c>
      <c r="I72" s="214">
        <v>2</v>
      </c>
      <c r="J72" s="214">
        <v>378</v>
      </c>
      <c r="K72" s="214">
        <v>30</v>
      </c>
      <c r="O72" s="214" t="s">
        <v>4556</v>
      </c>
      <c r="P72" s="214" t="s">
        <v>669</v>
      </c>
      <c r="Q72" s="216">
        <v>40848</v>
      </c>
      <c r="AF72" s="419">
        <f t="shared" si="6"/>
        <v>1134</v>
      </c>
    </row>
    <row r="73" spans="3:32" ht="13.5" thickBot="1" x14ac:dyDescent="0.25">
      <c r="C73" s="237" t="s">
        <v>5094</v>
      </c>
      <c r="D73" s="237" t="s">
        <v>4899</v>
      </c>
      <c r="E73" s="235" t="s">
        <v>2006</v>
      </c>
      <c r="F73" s="235">
        <v>260542</v>
      </c>
      <c r="G73" s="235">
        <v>172</v>
      </c>
      <c r="H73" s="235"/>
      <c r="I73" s="235">
        <v>2</v>
      </c>
      <c r="J73" s="235">
        <v>330</v>
      </c>
      <c r="K73" s="235">
        <v>60</v>
      </c>
      <c r="L73" s="235"/>
      <c r="M73" s="235"/>
      <c r="N73" s="235"/>
      <c r="O73" s="235" t="s">
        <v>4452</v>
      </c>
      <c r="P73" s="235" t="s">
        <v>4816</v>
      </c>
      <c r="Q73" s="236">
        <v>40871</v>
      </c>
      <c r="AF73" s="419">
        <f t="shared" si="6"/>
        <v>1980</v>
      </c>
    </row>
    <row r="74" spans="3:32" x14ac:dyDescent="0.2">
      <c r="C74" s="223" t="s">
        <v>5094</v>
      </c>
      <c r="D74" s="223" t="s">
        <v>4900</v>
      </c>
      <c r="E74" s="214" t="s">
        <v>2007</v>
      </c>
      <c r="F74" s="214">
        <v>260502</v>
      </c>
      <c r="G74" s="214">
        <v>172</v>
      </c>
      <c r="I74" s="214">
        <v>2</v>
      </c>
      <c r="J74" s="214">
        <v>300</v>
      </c>
      <c r="K74" s="214">
        <v>60</v>
      </c>
      <c r="O74" s="214" t="s">
        <v>4452</v>
      </c>
      <c r="P74" s="214" t="s">
        <v>4816</v>
      </c>
      <c r="Q74" s="216">
        <v>40882</v>
      </c>
      <c r="AF74" s="419">
        <f t="shared" si="6"/>
        <v>1800</v>
      </c>
    </row>
    <row r="75" spans="3:32" ht="13.5" thickBot="1" x14ac:dyDescent="0.25">
      <c r="C75" s="237" t="s">
        <v>5094</v>
      </c>
      <c r="D75" s="237" t="s">
        <v>4901</v>
      </c>
      <c r="E75" s="235" t="s">
        <v>2008</v>
      </c>
      <c r="F75" s="235">
        <v>246342</v>
      </c>
      <c r="G75" s="235">
        <v>172</v>
      </c>
      <c r="H75" s="235"/>
      <c r="I75" s="235">
        <v>2</v>
      </c>
      <c r="J75" s="235">
        <v>220</v>
      </c>
      <c r="K75" s="235">
        <v>46</v>
      </c>
      <c r="L75" s="235"/>
      <c r="M75" s="235"/>
      <c r="N75" s="235"/>
      <c r="O75" s="235" t="s">
        <v>4451</v>
      </c>
      <c r="P75" s="235" t="s">
        <v>4816</v>
      </c>
      <c r="Q75" s="236">
        <v>40891</v>
      </c>
      <c r="AF75" s="421">
        <f t="shared" si="6"/>
        <v>1012</v>
      </c>
    </row>
    <row r="76" spans="3:32" x14ac:dyDescent="0.2">
      <c r="C76" s="287"/>
      <c r="D76" s="287"/>
      <c r="E76" s="288"/>
      <c r="F76" s="289" t="s">
        <v>1319</v>
      </c>
      <c r="G76" s="288"/>
      <c r="H76" s="288"/>
      <c r="I76" s="288"/>
      <c r="J76" s="288"/>
      <c r="K76" s="288"/>
      <c r="L76" s="288"/>
      <c r="M76" s="288"/>
      <c r="N76" s="288"/>
      <c r="O76" s="288"/>
      <c r="P76" s="288"/>
      <c r="Q76" s="290"/>
      <c r="AF76" s="374">
        <f>SUM(AF61:AF75)</f>
        <v>17255.3</v>
      </c>
    </row>
    <row r="77" spans="3:32" x14ac:dyDescent="0.2">
      <c r="C77" s="136" t="s">
        <v>5094</v>
      </c>
      <c r="D77" s="133" t="s">
        <v>4902</v>
      </c>
      <c r="E77" s="133" t="s">
        <v>5101</v>
      </c>
      <c r="F77" s="133">
        <v>250102</v>
      </c>
      <c r="G77" s="133">
        <v>172</v>
      </c>
      <c r="H77" s="133"/>
      <c r="I77" s="133">
        <v>2</v>
      </c>
      <c r="J77" s="133">
        <v>200</v>
      </c>
      <c r="K77" s="133">
        <v>50</v>
      </c>
      <c r="L77" s="133"/>
      <c r="M77" s="133"/>
      <c r="N77" s="133"/>
      <c r="O77" s="133" t="s">
        <v>375</v>
      </c>
      <c r="P77" s="133" t="s">
        <v>2277</v>
      </c>
      <c r="Q77" s="166">
        <v>40912</v>
      </c>
      <c r="R77" s="1">
        <v>1.81</v>
      </c>
      <c r="S77" s="1">
        <v>85.5</v>
      </c>
      <c r="V77" s="1">
        <v>19200</v>
      </c>
      <c r="W77" s="1">
        <v>44</v>
      </c>
      <c r="X77" s="1" t="s">
        <v>4868</v>
      </c>
      <c r="Y77" s="1"/>
      <c r="Z77" s="1"/>
      <c r="AA77" s="183">
        <f>K77*100*R77*(J77*I77)/(S77*1000)</f>
        <v>42.33918128654971</v>
      </c>
      <c r="AB77" s="183">
        <f>(V77*(J77*I77)*1.1)/9000*W77/1000</f>
        <v>41.301333333333325</v>
      </c>
      <c r="AE77" s="183">
        <f>J77*I77*(G77/100)</f>
        <v>688</v>
      </c>
    </row>
    <row r="78" spans="3:32" x14ac:dyDescent="0.2">
      <c r="C78" s="136" t="s">
        <v>5094</v>
      </c>
      <c r="D78" s="133" t="s">
        <v>4903</v>
      </c>
      <c r="E78" s="133" t="s">
        <v>5102</v>
      </c>
      <c r="F78" s="133">
        <v>254102</v>
      </c>
      <c r="G78" s="133">
        <v>172</v>
      </c>
      <c r="H78" s="133"/>
      <c r="I78" s="133">
        <v>2</v>
      </c>
      <c r="J78" s="133">
        <v>155</v>
      </c>
      <c r="K78" s="133">
        <v>54</v>
      </c>
      <c r="L78" s="133"/>
      <c r="M78" s="133"/>
      <c r="N78" s="133"/>
      <c r="O78" s="133" t="s">
        <v>5103</v>
      </c>
      <c r="P78" s="133" t="s">
        <v>669</v>
      </c>
      <c r="Q78" s="166">
        <v>40938</v>
      </c>
      <c r="R78" s="1">
        <v>1.81</v>
      </c>
      <c r="S78" s="1">
        <v>85.5</v>
      </c>
      <c r="V78" s="1">
        <v>19200</v>
      </c>
      <c r="W78" s="1">
        <v>44</v>
      </c>
      <c r="X78" s="1" t="s">
        <v>4868</v>
      </c>
      <c r="Y78" s="1"/>
      <c r="Z78" s="1"/>
      <c r="AA78" s="183">
        <f>K78*100*R78*(J78*I78)/(S78*1000)</f>
        <v>35.437894736842104</v>
      </c>
      <c r="AB78" s="183">
        <f>(V78*(J78*I78)*1.1)/9000*W78/1000</f>
        <v>32.008533333333339</v>
      </c>
      <c r="AE78" s="183">
        <f>J78*I78*(G78/100)</f>
        <v>533.20000000000005</v>
      </c>
    </row>
    <row r="79" spans="3:32" x14ac:dyDescent="0.2">
      <c r="C79" s="136" t="s">
        <v>5094</v>
      </c>
      <c r="D79" s="133">
        <v>7</v>
      </c>
      <c r="E79" s="133" t="s">
        <v>5104</v>
      </c>
      <c r="F79" s="133">
        <v>246512</v>
      </c>
      <c r="G79" s="133">
        <v>172</v>
      </c>
      <c r="H79" s="133"/>
      <c r="I79" s="133">
        <v>2</v>
      </c>
      <c r="J79" s="133">
        <v>220</v>
      </c>
      <c r="K79" s="133">
        <v>46</v>
      </c>
      <c r="L79" s="133"/>
      <c r="M79" s="133"/>
      <c r="N79" s="133"/>
      <c r="O79" s="133" t="s">
        <v>2645</v>
      </c>
      <c r="P79" s="133" t="s">
        <v>669</v>
      </c>
      <c r="Q79" s="166">
        <v>40954</v>
      </c>
      <c r="R79" s="1">
        <v>1.81</v>
      </c>
      <c r="S79" s="1">
        <v>100</v>
      </c>
      <c r="V79" s="1">
        <v>19200</v>
      </c>
      <c r="W79" s="1">
        <v>44</v>
      </c>
      <c r="X79" s="1" t="s">
        <v>4868</v>
      </c>
      <c r="Y79" s="1"/>
      <c r="Z79" s="1"/>
      <c r="AA79" s="183">
        <f>K79*100*R79*(J79*I79)/(S79*1000)</f>
        <v>36.634399999999999</v>
      </c>
      <c r="AB79" s="183">
        <f>(V79*(J79*I79)*1.1)/9000*W79/1000</f>
        <v>45.431466666666665</v>
      </c>
      <c r="AE79" s="183">
        <f>J79*I79*(G79/100)</f>
        <v>756.8</v>
      </c>
    </row>
    <row r="80" spans="3:32" ht="13.5" thickBot="1" x14ac:dyDescent="0.25">
      <c r="C80" s="136" t="s">
        <v>5094</v>
      </c>
      <c r="D80" s="133">
        <v>8</v>
      </c>
      <c r="E80" s="133" t="s">
        <v>5105</v>
      </c>
      <c r="F80" s="133">
        <v>246342</v>
      </c>
      <c r="G80" s="133">
        <v>172</v>
      </c>
      <c r="H80" s="133"/>
      <c r="I80" s="133">
        <v>2</v>
      </c>
      <c r="J80" s="133">
        <v>165</v>
      </c>
      <c r="K80" s="133">
        <v>46</v>
      </c>
      <c r="L80" s="133"/>
      <c r="M80" s="133"/>
      <c r="N80" s="133"/>
      <c r="O80" s="133" t="s">
        <v>2732</v>
      </c>
      <c r="P80" s="133" t="s">
        <v>4804</v>
      </c>
      <c r="Q80" s="166">
        <v>40976</v>
      </c>
      <c r="R80" s="308">
        <v>1.81</v>
      </c>
      <c r="S80" s="1">
        <v>72</v>
      </c>
      <c r="V80" s="1">
        <v>19200</v>
      </c>
      <c r="W80" s="1">
        <v>44</v>
      </c>
      <c r="X80" s="1" t="s">
        <v>4868</v>
      </c>
      <c r="Y80" s="1"/>
      <c r="Z80" s="1"/>
      <c r="AA80" s="183">
        <f>K80*100*R80*(J80*I80)/(S80*1000)</f>
        <v>38.160833333333336</v>
      </c>
      <c r="AB80" s="183">
        <f>(V80*(J80*I80)*1.1)/9000*W80/1000</f>
        <v>34.073600000000006</v>
      </c>
      <c r="AE80" s="183">
        <f>J80*I80*(G80/100)</f>
        <v>567.6</v>
      </c>
    </row>
    <row r="81" spans="1:32" ht="13.5" thickBot="1" x14ac:dyDescent="0.25">
      <c r="C81" s="136" t="s">
        <v>5094</v>
      </c>
      <c r="D81" s="133">
        <v>9</v>
      </c>
      <c r="E81" s="133" t="s">
        <v>5106</v>
      </c>
      <c r="F81" s="133" t="s">
        <v>5107</v>
      </c>
      <c r="G81" s="133">
        <v>172</v>
      </c>
      <c r="H81" s="133"/>
      <c r="I81" s="133">
        <v>2</v>
      </c>
      <c r="J81" s="133">
        <v>16.5</v>
      </c>
      <c r="K81" s="133">
        <v>36</v>
      </c>
      <c r="L81" s="133"/>
      <c r="M81" s="133"/>
      <c r="N81" s="133"/>
      <c r="O81" s="133" t="s">
        <v>1531</v>
      </c>
      <c r="P81" s="133" t="s">
        <v>4804</v>
      </c>
      <c r="Q81" s="166">
        <v>41020</v>
      </c>
      <c r="R81" s="311">
        <v>1.81</v>
      </c>
      <c r="S81" s="1">
        <v>59.5</v>
      </c>
      <c r="V81" s="1">
        <v>19200</v>
      </c>
      <c r="W81" s="1">
        <v>44</v>
      </c>
      <c r="X81" s="1" t="s">
        <v>4868</v>
      </c>
      <c r="Y81" s="1"/>
      <c r="AA81" s="183">
        <f>K81*100*R81*(J81*I81)/(S81*1000)</f>
        <v>3.6139159663865548</v>
      </c>
      <c r="AB81" s="183">
        <f>(V81*(J81*I81)*1.1)/9000*W81/1000</f>
        <v>3.4073599999999997</v>
      </c>
      <c r="AE81" s="183">
        <f>J81*I81*(G81/100)</f>
        <v>56.76</v>
      </c>
    </row>
    <row r="82" spans="1:32" x14ac:dyDescent="0.2">
      <c r="C82" s="321" t="s">
        <v>5094</v>
      </c>
      <c r="D82" s="322">
        <v>10</v>
      </c>
      <c r="E82" s="322" t="s">
        <v>5108</v>
      </c>
      <c r="F82" s="322">
        <v>250102</v>
      </c>
      <c r="G82" s="322">
        <v>172</v>
      </c>
      <c r="H82" s="322"/>
      <c r="I82" s="322">
        <v>2</v>
      </c>
      <c r="J82" s="322">
        <v>130</v>
      </c>
      <c r="K82" s="322">
        <v>50</v>
      </c>
      <c r="L82" s="322"/>
      <c r="M82" s="322"/>
      <c r="N82" s="322"/>
      <c r="O82" s="322" t="s">
        <v>1282</v>
      </c>
      <c r="P82" s="133" t="s">
        <v>2360</v>
      </c>
      <c r="Q82" s="166">
        <v>41073</v>
      </c>
    </row>
    <row r="83" spans="1:32" x14ac:dyDescent="0.2">
      <c r="C83" s="136" t="s">
        <v>5094</v>
      </c>
      <c r="D83" s="133">
        <v>11</v>
      </c>
      <c r="E83" s="133" t="s">
        <v>1240</v>
      </c>
      <c r="F83" s="133">
        <v>246342</v>
      </c>
      <c r="G83" s="133">
        <v>172</v>
      </c>
      <c r="H83" s="133"/>
      <c r="I83" s="133">
        <v>2</v>
      </c>
      <c r="J83" s="133">
        <v>50</v>
      </c>
      <c r="K83" s="133">
        <v>46</v>
      </c>
      <c r="L83" s="133"/>
      <c r="M83" s="133"/>
      <c r="N83" s="133"/>
      <c r="O83" s="133" t="s">
        <v>4451</v>
      </c>
      <c r="P83" s="133" t="s">
        <v>2277</v>
      </c>
      <c r="Q83" s="166">
        <v>41074</v>
      </c>
    </row>
    <row r="84" spans="1:32" x14ac:dyDescent="0.2">
      <c r="C84" s="136" t="s">
        <v>5094</v>
      </c>
      <c r="D84" s="133">
        <v>12</v>
      </c>
      <c r="E84" s="133" t="s">
        <v>786</v>
      </c>
      <c r="F84" s="133">
        <v>246342</v>
      </c>
      <c r="G84" s="133">
        <v>172</v>
      </c>
      <c r="H84" s="133"/>
      <c r="I84" s="133">
        <v>2</v>
      </c>
      <c r="J84" s="133">
        <v>65</v>
      </c>
      <c r="K84" s="133">
        <v>46</v>
      </c>
      <c r="L84" s="133"/>
      <c r="M84" s="133"/>
      <c r="N84" s="133"/>
      <c r="O84" s="133" t="s">
        <v>2732</v>
      </c>
      <c r="P84" s="133" t="s">
        <v>4807</v>
      </c>
      <c r="Q84" s="166">
        <v>41156</v>
      </c>
      <c r="R84" s="1">
        <v>1.81</v>
      </c>
      <c r="S84" s="1">
        <v>72</v>
      </c>
      <c r="V84" s="1">
        <v>19200</v>
      </c>
      <c r="W84" s="1">
        <v>44</v>
      </c>
      <c r="X84" s="1" t="s">
        <v>4868</v>
      </c>
      <c r="Y84" s="1"/>
      <c r="Z84" s="1"/>
      <c r="AA84" s="183">
        <f>K84*100*R84*(J84*I84)/(S84*1000)</f>
        <v>15.033055555555556</v>
      </c>
      <c r="AB84" s="183">
        <f>(V84*(J84*I84)*1.1)/9000*W84/1000</f>
        <v>13.422933333333333</v>
      </c>
      <c r="AE84" s="183">
        <f>J84*I84*(G84/100)</f>
        <v>223.6</v>
      </c>
    </row>
    <row r="85" spans="1:32" ht="13.5" thickBot="1" x14ac:dyDescent="0.25">
      <c r="C85" s="321" t="s">
        <v>5094</v>
      </c>
      <c r="D85" s="322">
        <v>13</v>
      </c>
      <c r="E85" s="322" t="s">
        <v>2661</v>
      </c>
      <c r="F85" s="322">
        <v>250102</v>
      </c>
      <c r="G85" s="322">
        <v>172</v>
      </c>
      <c r="H85" s="322"/>
      <c r="I85" s="322">
        <v>2</v>
      </c>
      <c r="J85" s="322">
        <v>25</v>
      </c>
      <c r="K85" s="322">
        <v>50</v>
      </c>
      <c r="L85" s="322"/>
      <c r="M85" s="322"/>
      <c r="N85" s="322"/>
      <c r="O85" s="322" t="s">
        <v>2662</v>
      </c>
      <c r="P85" s="133" t="s">
        <v>4807</v>
      </c>
      <c r="Q85" s="166">
        <v>41164</v>
      </c>
      <c r="R85" s="210">
        <v>1.81</v>
      </c>
      <c r="S85" s="1">
        <v>85.5</v>
      </c>
      <c r="V85" s="1">
        <v>19200</v>
      </c>
      <c r="W85" s="1">
        <v>44</v>
      </c>
      <c r="X85" s="1" t="s">
        <v>4868</v>
      </c>
      <c r="Y85" s="1"/>
      <c r="Z85" s="1"/>
      <c r="AA85" s="183">
        <f>K85*100*R85*(J85*I85)/(S85*1000)</f>
        <v>5.2923976608187138</v>
      </c>
      <c r="AB85" s="183">
        <f>(V85*(J85*I85)*1.1)/9000*W85/1000</f>
        <v>5.1626666666666656</v>
      </c>
      <c r="AE85" s="183">
        <f>J85*I85*(G85/100)</f>
        <v>86</v>
      </c>
    </row>
    <row r="86" spans="1:32" x14ac:dyDescent="0.2">
      <c r="C86" s="316"/>
      <c r="D86" s="316"/>
      <c r="E86" s="319"/>
      <c r="F86" s="319" t="s">
        <v>5109</v>
      </c>
      <c r="G86" s="319"/>
      <c r="H86" s="319"/>
      <c r="I86" s="319"/>
      <c r="J86" s="319"/>
      <c r="K86" s="319"/>
      <c r="L86" s="319"/>
      <c r="M86" s="319"/>
      <c r="N86" s="319"/>
      <c r="O86" s="319"/>
      <c r="P86" s="319"/>
      <c r="Q86" s="320"/>
    </row>
    <row r="87" spans="1:32" x14ac:dyDescent="0.2">
      <c r="C87" s="136" t="s">
        <v>5110</v>
      </c>
      <c r="D87" s="133">
        <v>1</v>
      </c>
      <c r="E87" s="133" t="s">
        <v>5111</v>
      </c>
      <c r="F87" s="133">
        <v>246342</v>
      </c>
      <c r="G87" s="133">
        <v>172</v>
      </c>
      <c r="H87" s="133"/>
      <c r="I87" s="133">
        <v>2</v>
      </c>
      <c r="J87" s="133">
        <v>165</v>
      </c>
      <c r="K87" s="133">
        <v>46</v>
      </c>
      <c r="L87" s="133"/>
      <c r="M87" s="133"/>
      <c r="N87" s="133"/>
      <c r="O87" s="133" t="s">
        <v>2732</v>
      </c>
      <c r="P87" s="133" t="s">
        <v>4807</v>
      </c>
      <c r="Q87" s="166">
        <v>41190</v>
      </c>
      <c r="R87" s="1">
        <v>1.81</v>
      </c>
      <c r="S87" s="1">
        <v>72</v>
      </c>
      <c r="V87" s="1">
        <v>19200</v>
      </c>
      <c r="W87" s="1">
        <v>44</v>
      </c>
      <c r="X87" s="1" t="s">
        <v>4868</v>
      </c>
      <c r="Y87" s="1"/>
      <c r="Z87" s="1"/>
      <c r="AA87" s="183">
        <f>K87*100*R87*(J87*I87)/(S87*1000)</f>
        <v>38.160833333333336</v>
      </c>
      <c r="AB87" s="183">
        <f>(V87*(J87*I87)*1.1)/9000*W87/1000</f>
        <v>34.073600000000006</v>
      </c>
      <c r="AE87" s="183">
        <f>J87*I87*(G87/100)</f>
        <v>567.6</v>
      </c>
    </row>
    <row r="88" spans="1:32" x14ac:dyDescent="0.2">
      <c r="C88" s="136" t="s">
        <v>5110</v>
      </c>
      <c r="D88" s="133">
        <v>2</v>
      </c>
      <c r="E88" s="133" t="s">
        <v>5112</v>
      </c>
      <c r="F88" s="133">
        <v>246342</v>
      </c>
      <c r="G88" s="133">
        <v>172</v>
      </c>
      <c r="H88" s="133"/>
      <c r="I88" s="133">
        <v>2</v>
      </c>
      <c r="J88" s="133">
        <v>165</v>
      </c>
      <c r="K88" s="133">
        <v>46</v>
      </c>
      <c r="L88" s="133"/>
      <c r="M88" s="133"/>
      <c r="N88" s="133"/>
      <c r="O88" s="133" t="s">
        <v>4451</v>
      </c>
      <c r="P88" s="133" t="s">
        <v>4804</v>
      </c>
      <c r="Q88" s="166">
        <v>41193</v>
      </c>
      <c r="R88" s="1">
        <v>1.81</v>
      </c>
      <c r="S88" s="1">
        <v>72</v>
      </c>
      <c r="V88" s="1">
        <v>19200</v>
      </c>
      <c r="W88" s="1">
        <v>44</v>
      </c>
      <c r="X88" s="1" t="s">
        <v>4868</v>
      </c>
      <c r="Y88" s="1"/>
      <c r="Z88" s="1"/>
      <c r="AA88" s="183">
        <f>K88*100*R88*(J88*I88)/(S88*1000)</f>
        <v>38.160833333333336</v>
      </c>
      <c r="AB88" s="183">
        <f>(V88*(J88*I88)*1.1)/9000*W88/1000</f>
        <v>34.073600000000006</v>
      </c>
      <c r="AE88" s="183">
        <f>J88*I88*(G88/100)</f>
        <v>567.6</v>
      </c>
    </row>
    <row r="89" spans="1:32" ht="13.5" thickBot="1" x14ac:dyDescent="0.25">
      <c r="C89" s="321" t="s">
        <v>5110</v>
      </c>
      <c r="D89" s="322">
        <v>3</v>
      </c>
      <c r="E89" s="322" t="s">
        <v>5108</v>
      </c>
      <c r="F89" s="322">
        <v>250102</v>
      </c>
      <c r="G89" s="322">
        <v>172</v>
      </c>
      <c r="H89" s="322"/>
      <c r="I89" s="322">
        <v>2</v>
      </c>
      <c r="J89" s="322">
        <v>200</v>
      </c>
      <c r="K89" s="322">
        <v>50</v>
      </c>
      <c r="L89" s="322"/>
      <c r="M89" s="322"/>
      <c r="N89" s="322"/>
      <c r="O89" s="322" t="s">
        <v>1282</v>
      </c>
      <c r="P89" s="133" t="s">
        <v>4804</v>
      </c>
      <c r="Q89" s="166">
        <v>41199</v>
      </c>
      <c r="R89" s="308">
        <v>1.81</v>
      </c>
      <c r="S89" s="1">
        <v>85.5</v>
      </c>
      <c r="V89" s="1">
        <v>19200</v>
      </c>
      <c r="W89" s="1">
        <v>44</v>
      </c>
      <c r="X89" s="1" t="s">
        <v>4868</v>
      </c>
      <c r="Y89" s="1"/>
      <c r="Z89" s="1"/>
      <c r="AA89" s="183">
        <f>K89*100*R89*(J89*I89)/(S89*1000)</f>
        <v>42.33918128654971</v>
      </c>
      <c r="AB89" s="183">
        <f>(V89*(J89*I89)*1.1)/9000*W89/1000</f>
        <v>41.301333333333325</v>
      </c>
      <c r="AE89" s="183">
        <f>J89*I89*(G89/100)</f>
        <v>688</v>
      </c>
    </row>
    <row r="90" spans="1:32" x14ac:dyDescent="0.2">
      <c r="C90" s="136" t="s">
        <v>5110</v>
      </c>
      <c r="D90" s="133">
        <v>4</v>
      </c>
      <c r="E90" s="133" t="s">
        <v>5113</v>
      </c>
      <c r="F90" s="133">
        <v>254102</v>
      </c>
      <c r="G90" s="133">
        <v>172</v>
      </c>
      <c r="H90" s="133"/>
      <c r="I90" s="133">
        <v>2</v>
      </c>
      <c r="J90" s="133">
        <v>275</v>
      </c>
      <c r="K90" s="133">
        <v>54</v>
      </c>
      <c r="L90" s="133"/>
      <c r="M90" s="133"/>
      <c r="N90" s="133"/>
      <c r="O90" s="133" t="s">
        <v>4557</v>
      </c>
      <c r="P90" s="133" t="s">
        <v>4816</v>
      </c>
      <c r="Q90" s="166">
        <v>41218</v>
      </c>
      <c r="R90" s="1">
        <v>1.81</v>
      </c>
      <c r="S90" s="1">
        <v>85.5</v>
      </c>
      <c r="V90" s="1">
        <v>19200</v>
      </c>
      <c r="W90" s="1">
        <v>44</v>
      </c>
      <c r="X90" s="1" t="s">
        <v>4868</v>
      </c>
      <c r="Y90" s="1"/>
      <c r="Z90" s="1"/>
      <c r="AA90" s="183">
        <f>K90*100*R90*(J90*I90)/(S90*1000)</f>
        <v>62.873684210526314</v>
      </c>
      <c r="AB90" s="183">
        <f>(V90*(J90*I90)*1.1)/9000*W90/1000</f>
        <v>56.789333333333346</v>
      </c>
      <c r="AE90" s="183">
        <f>J90*I90*(G90/100)</f>
        <v>946</v>
      </c>
    </row>
    <row r="91" spans="1:32" ht="13.5" thickBot="1" x14ac:dyDescent="0.25">
      <c r="C91" s="136" t="s">
        <v>5110</v>
      </c>
      <c r="D91" s="133">
        <v>5</v>
      </c>
      <c r="E91" s="133" t="s">
        <v>5113</v>
      </c>
      <c r="F91" s="133">
        <v>254102</v>
      </c>
      <c r="G91" s="133">
        <v>172</v>
      </c>
      <c r="H91" s="133"/>
      <c r="I91" s="133">
        <v>2</v>
      </c>
      <c r="J91" s="133">
        <v>275</v>
      </c>
      <c r="K91" s="133">
        <v>54</v>
      </c>
      <c r="L91" s="133"/>
      <c r="M91" s="133"/>
      <c r="N91" s="133"/>
      <c r="O91" s="133" t="s">
        <v>4557</v>
      </c>
      <c r="P91" s="133" t="s">
        <v>4816</v>
      </c>
      <c r="Q91" s="166">
        <v>41227</v>
      </c>
      <c r="R91" s="308">
        <v>1.81</v>
      </c>
      <c r="S91" s="1">
        <v>85.5</v>
      </c>
      <c r="V91" s="1">
        <v>19200</v>
      </c>
      <c r="W91" s="1">
        <v>44</v>
      </c>
      <c r="X91" s="1" t="s">
        <v>4868</v>
      </c>
      <c r="Y91" s="1"/>
      <c r="Z91" s="1"/>
      <c r="AA91" s="183">
        <f>K91*100*R91*(J91*I91)/(S91*1000)</f>
        <v>62.873684210526314</v>
      </c>
      <c r="AB91" s="183">
        <f>(V91*(J91*I91)*1.1)/9000*W91/1000</f>
        <v>56.789333333333346</v>
      </c>
      <c r="AE91" s="183">
        <f>J91*I91*(G91/100)</f>
        <v>946</v>
      </c>
    </row>
    <row r="92" spans="1:32" x14ac:dyDescent="0.2">
      <c r="A92" s="379"/>
      <c r="B92" s="380"/>
      <c r="C92" s="287"/>
      <c r="D92" s="287"/>
      <c r="E92" s="288"/>
      <c r="F92" s="289" t="s">
        <v>3652</v>
      </c>
      <c r="G92" s="288"/>
      <c r="H92" s="288"/>
      <c r="I92" s="288"/>
      <c r="J92" s="288"/>
      <c r="K92" s="288"/>
      <c r="L92" s="288"/>
      <c r="M92" s="288"/>
      <c r="N92" s="288"/>
      <c r="O92" s="288"/>
      <c r="P92" s="288"/>
      <c r="Q92" s="290"/>
      <c r="R92" s="291">
        <f>SUM(R14:R91)</f>
        <v>52.490000000000016</v>
      </c>
      <c r="Y92" s="1"/>
      <c r="Z92" s="1"/>
      <c r="AA92" s="183"/>
      <c r="AB92" s="183"/>
      <c r="AE92" s="1"/>
    </row>
    <row r="93" spans="1:32" s="381" customFormat="1" x14ac:dyDescent="0.2">
      <c r="A93" s="136" t="s">
        <v>5114</v>
      </c>
      <c r="B93" s="136">
        <v>53</v>
      </c>
      <c r="C93" s="136" t="s">
        <v>5110</v>
      </c>
      <c r="D93" s="136" t="s">
        <v>2773</v>
      </c>
      <c r="E93" s="136">
        <v>101888</v>
      </c>
      <c r="F93" s="136">
        <v>260502</v>
      </c>
      <c r="G93" s="136">
        <v>162</v>
      </c>
      <c r="H93" s="136">
        <v>172</v>
      </c>
      <c r="I93" s="12">
        <v>1</v>
      </c>
      <c r="J93" s="136">
        <v>276</v>
      </c>
      <c r="K93" s="136">
        <v>60</v>
      </c>
      <c r="L93" s="136">
        <v>550</v>
      </c>
      <c r="M93" s="136" t="s">
        <v>3656</v>
      </c>
      <c r="N93" s="603"/>
      <c r="O93" s="136" t="s">
        <v>4452</v>
      </c>
      <c r="P93" s="136" t="s">
        <v>2277</v>
      </c>
      <c r="Q93" s="166">
        <v>41299</v>
      </c>
      <c r="R93" s="1">
        <v>1.81</v>
      </c>
      <c r="S93" s="1">
        <v>100</v>
      </c>
      <c r="T93" s="1"/>
      <c r="U93" s="1"/>
      <c r="V93" s="1">
        <v>19200</v>
      </c>
      <c r="W93" s="1">
        <v>44</v>
      </c>
      <c r="X93" s="1" t="s">
        <v>4868</v>
      </c>
      <c r="Y93" s="1"/>
      <c r="Z93" s="1"/>
      <c r="AA93" s="183">
        <f>K93*100*R93*(J93*I93)/(S93*1000)</f>
        <v>29.973600000000001</v>
      </c>
      <c r="AB93" s="183">
        <f>(V93*(J93*I93)*1.1)/9000*W93/1000</f>
        <v>28.497920000000001</v>
      </c>
      <c r="AC93"/>
      <c r="AD93"/>
      <c r="AE93" s="183">
        <f>J93*I93*(G93/100)</f>
        <v>447.12</v>
      </c>
      <c r="AF93" s="328">
        <f>(K93*100*J93)/1000</f>
        <v>1656</v>
      </c>
    </row>
    <row r="94" spans="1:32" ht="13.5" thickBot="1" x14ac:dyDescent="0.25">
      <c r="A94" s="136" t="s">
        <v>5114</v>
      </c>
      <c r="B94" s="136">
        <v>53</v>
      </c>
      <c r="C94" s="136" t="s">
        <v>5110</v>
      </c>
      <c r="D94" s="136" t="s">
        <v>5115</v>
      </c>
      <c r="E94" s="136">
        <v>101888</v>
      </c>
      <c r="F94" s="136">
        <v>260502</v>
      </c>
      <c r="G94" s="136">
        <v>162</v>
      </c>
      <c r="H94" s="136">
        <v>172</v>
      </c>
      <c r="I94" s="12">
        <v>1</v>
      </c>
      <c r="J94" s="136">
        <v>276</v>
      </c>
      <c r="K94" s="136">
        <v>60</v>
      </c>
      <c r="L94" s="136">
        <v>550</v>
      </c>
      <c r="M94" s="136" t="s">
        <v>3656</v>
      </c>
      <c r="N94" s="12"/>
      <c r="O94" s="136" t="s">
        <v>4452</v>
      </c>
      <c r="P94" s="136" t="s">
        <v>2277</v>
      </c>
      <c r="Q94" s="166">
        <v>41299</v>
      </c>
      <c r="R94" s="308">
        <v>1.81</v>
      </c>
      <c r="S94" s="1">
        <v>100</v>
      </c>
      <c r="V94" s="1">
        <v>19200</v>
      </c>
      <c r="W94" s="1">
        <v>44</v>
      </c>
      <c r="X94" s="1" t="s">
        <v>4868</v>
      </c>
      <c r="Y94" s="1"/>
      <c r="Z94" s="1"/>
      <c r="AA94" s="183">
        <f>K94*100*R94*(J94*I94)/(S94*1000)</f>
        <v>29.973600000000001</v>
      </c>
      <c r="AB94" s="183">
        <f>(V94*(J94*I94)*1.1)/9000*W94/1000</f>
        <v>28.497920000000001</v>
      </c>
      <c r="AE94" s="183">
        <f>J94*I94*(G94/100)</f>
        <v>447.12</v>
      </c>
    </row>
    <row r="95" spans="1:32" x14ac:dyDescent="0.2">
      <c r="A95" s="465"/>
      <c r="B95" s="466"/>
      <c r="C95" s="316"/>
      <c r="D95" s="316"/>
      <c r="E95" s="317"/>
      <c r="F95" s="318" t="s">
        <v>2024</v>
      </c>
      <c r="G95" s="319"/>
      <c r="H95" s="319"/>
      <c r="I95" s="319"/>
      <c r="J95" s="319"/>
      <c r="K95" s="319"/>
      <c r="L95" s="319"/>
      <c r="M95" s="319"/>
      <c r="N95" s="319"/>
      <c r="O95" s="319"/>
      <c r="P95" s="319"/>
      <c r="Q95" s="320"/>
      <c r="Y95" s="1"/>
      <c r="Z95" s="1"/>
      <c r="AA95" s="183"/>
      <c r="AB95" s="183"/>
      <c r="AC95" s="183"/>
      <c r="AD95" s="183"/>
      <c r="AE95" s="183"/>
    </row>
    <row r="96" spans="1:32" x14ac:dyDescent="0.2">
      <c r="A96" s="133" t="s">
        <v>2025</v>
      </c>
      <c r="B96" s="133">
        <v>53</v>
      </c>
      <c r="C96" s="136" t="s">
        <v>2026</v>
      </c>
      <c r="D96" s="136" t="s">
        <v>2027</v>
      </c>
      <c r="E96" s="133"/>
      <c r="F96" s="133">
        <v>250102</v>
      </c>
      <c r="G96" s="133">
        <v>160</v>
      </c>
      <c r="H96" s="133">
        <v>172</v>
      </c>
      <c r="I96" s="133">
        <v>1</v>
      </c>
      <c r="J96" s="133">
        <v>0.5</v>
      </c>
      <c r="K96" s="133">
        <v>50</v>
      </c>
      <c r="L96" s="133">
        <v>0.5</v>
      </c>
      <c r="M96" s="133" t="s">
        <v>2028</v>
      </c>
      <c r="N96" s="133"/>
      <c r="O96" s="133" t="s">
        <v>375</v>
      </c>
      <c r="P96" s="133" t="s">
        <v>4816</v>
      </c>
      <c r="Q96" s="166">
        <v>41360</v>
      </c>
      <c r="R96" s="1">
        <v>1.81</v>
      </c>
      <c r="S96" s="1">
        <v>85.5</v>
      </c>
      <c r="V96" s="1">
        <v>19200</v>
      </c>
      <c r="W96" s="1">
        <v>44</v>
      </c>
      <c r="X96" s="1" t="s">
        <v>4868</v>
      </c>
      <c r="Y96" s="1"/>
      <c r="Z96" s="1"/>
      <c r="AA96" s="183">
        <f t="shared" ref="AA96:AA102" si="7">K96*100*R96*(J96*I96)/(S96*1000)</f>
        <v>5.2923976608187137E-2</v>
      </c>
      <c r="AB96" s="183">
        <f t="shared" ref="AB96:AB102" si="8">(V96*(J96*I96)*1.1)/9000*W96/1000</f>
        <v>5.1626666666666668E-2</v>
      </c>
      <c r="AE96" s="183">
        <f t="shared" ref="AE96:AE102" si="9">J96*I96*(G96/100)</f>
        <v>0.8</v>
      </c>
    </row>
    <row r="97" spans="1:31" x14ac:dyDescent="0.2">
      <c r="A97" s="133" t="s">
        <v>2029</v>
      </c>
      <c r="B97" s="133">
        <v>53</v>
      </c>
      <c r="C97" s="136" t="s">
        <v>2026</v>
      </c>
      <c r="D97" s="136" t="s">
        <v>2027</v>
      </c>
      <c r="E97" s="133"/>
      <c r="F97" s="133">
        <v>255102</v>
      </c>
      <c r="G97" s="133">
        <v>160</v>
      </c>
      <c r="H97" s="133">
        <v>172</v>
      </c>
      <c r="I97" s="133">
        <v>1</v>
      </c>
      <c r="J97" s="133">
        <v>0.5</v>
      </c>
      <c r="K97" s="133">
        <v>55</v>
      </c>
      <c r="L97" s="133">
        <v>0.5</v>
      </c>
      <c r="M97" s="133" t="s">
        <v>2028</v>
      </c>
      <c r="N97" s="133"/>
      <c r="O97" s="133" t="s">
        <v>375</v>
      </c>
      <c r="P97" s="133" t="s">
        <v>4816</v>
      </c>
      <c r="Q97" s="166">
        <v>41360</v>
      </c>
      <c r="R97" s="1">
        <v>1.81</v>
      </c>
      <c r="S97" s="1">
        <v>85.5</v>
      </c>
      <c r="V97" s="1">
        <v>19200</v>
      </c>
      <c r="W97" s="1">
        <v>44</v>
      </c>
      <c r="X97" s="1" t="s">
        <v>4868</v>
      </c>
      <c r="Y97" s="1"/>
      <c r="Z97" s="1"/>
      <c r="AA97" s="183">
        <f t="shared" si="7"/>
        <v>5.8216374269005847E-2</v>
      </c>
      <c r="AB97" s="183">
        <f t="shared" si="8"/>
        <v>5.1626666666666668E-2</v>
      </c>
      <c r="AE97" s="183">
        <f t="shared" si="9"/>
        <v>0.8</v>
      </c>
    </row>
    <row r="98" spans="1:31" x14ac:dyDescent="0.2">
      <c r="A98" s="133" t="s">
        <v>5119</v>
      </c>
      <c r="B98" s="133">
        <v>53</v>
      </c>
      <c r="C98" s="136" t="s">
        <v>2026</v>
      </c>
      <c r="D98" s="136" t="s">
        <v>2027</v>
      </c>
      <c r="E98" s="133"/>
      <c r="F98" s="133">
        <v>260102</v>
      </c>
      <c r="G98" s="133">
        <v>160</v>
      </c>
      <c r="H98" s="133">
        <v>172</v>
      </c>
      <c r="I98" s="133">
        <v>1</v>
      </c>
      <c r="J98" s="133">
        <v>0.5</v>
      </c>
      <c r="K98" s="133">
        <v>60</v>
      </c>
      <c r="L98" s="133">
        <v>0.5</v>
      </c>
      <c r="M98" s="133" t="s">
        <v>2028</v>
      </c>
      <c r="N98" s="133"/>
      <c r="O98" s="133" t="s">
        <v>375</v>
      </c>
      <c r="P98" s="133" t="s">
        <v>4816</v>
      </c>
      <c r="Q98" s="166">
        <v>41360</v>
      </c>
      <c r="R98" s="1">
        <v>1.81</v>
      </c>
      <c r="S98" s="1">
        <v>85.5</v>
      </c>
      <c r="V98" s="1">
        <v>19200</v>
      </c>
      <c r="W98" s="1">
        <v>44</v>
      </c>
      <c r="X98" s="1" t="s">
        <v>4868</v>
      </c>
      <c r="Y98" s="1"/>
      <c r="Z98" s="1"/>
      <c r="AA98" s="183">
        <f t="shared" si="7"/>
        <v>6.3508771929824556E-2</v>
      </c>
      <c r="AB98" s="183">
        <f t="shared" si="8"/>
        <v>5.1626666666666668E-2</v>
      </c>
      <c r="AE98" s="183">
        <f t="shared" si="9"/>
        <v>0.8</v>
      </c>
    </row>
    <row r="99" spans="1:31" x14ac:dyDescent="0.2">
      <c r="A99" s="133" t="s">
        <v>5120</v>
      </c>
      <c r="B99" s="133">
        <v>53</v>
      </c>
      <c r="C99" s="136" t="s">
        <v>2026</v>
      </c>
      <c r="D99" s="136" t="s">
        <v>5121</v>
      </c>
      <c r="E99" s="133">
        <v>100026</v>
      </c>
      <c r="F99" s="133">
        <v>246342</v>
      </c>
      <c r="G99" s="133">
        <v>162</v>
      </c>
      <c r="H99" s="133">
        <v>172</v>
      </c>
      <c r="I99" s="133">
        <v>1</v>
      </c>
      <c r="J99" s="133">
        <v>165</v>
      </c>
      <c r="K99" s="133">
        <v>46</v>
      </c>
      <c r="L99" s="133">
        <v>330</v>
      </c>
      <c r="M99" s="133" t="s">
        <v>3594</v>
      </c>
      <c r="N99" s="133"/>
      <c r="O99" s="133" t="s">
        <v>4451</v>
      </c>
      <c r="P99" s="133" t="s">
        <v>4804</v>
      </c>
      <c r="Q99" s="166">
        <v>41389</v>
      </c>
      <c r="R99" s="1">
        <v>1.81</v>
      </c>
      <c r="S99" s="1">
        <v>72</v>
      </c>
      <c r="V99" s="1">
        <v>19200</v>
      </c>
      <c r="W99" s="1">
        <v>44</v>
      </c>
      <c r="X99" s="1" t="s">
        <v>4868</v>
      </c>
      <c r="Y99" s="1"/>
      <c r="Z99" s="1"/>
      <c r="AA99" s="183">
        <f t="shared" si="7"/>
        <v>19.080416666666668</v>
      </c>
      <c r="AB99" s="183">
        <f t="shared" si="8"/>
        <v>17.036800000000003</v>
      </c>
      <c r="AE99" s="183">
        <f t="shared" si="9"/>
        <v>267.3</v>
      </c>
    </row>
    <row r="100" spans="1:31" ht="13.5" thickBot="1" x14ac:dyDescent="0.25">
      <c r="A100" s="133" t="s">
        <v>5120</v>
      </c>
      <c r="B100" s="133">
        <v>53</v>
      </c>
      <c r="C100" s="136" t="s">
        <v>2026</v>
      </c>
      <c r="D100" s="136" t="s">
        <v>1631</v>
      </c>
      <c r="E100" s="133">
        <v>100026</v>
      </c>
      <c r="F100" s="133">
        <v>246342</v>
      </c>
      <c r="G100" s="133">
        <v>162</v>
      </c>
      <c r="H100" s="133">
        <v>172</v>
      </c>
      <c r="I100" s="133">
        <v>1</v>
      </c>
      <c r="J100" s="133">
        <v>165</v>
      </c>
      <c r="K100" s="133">
        <v>46</v>
      </c>
      <c r="L100" s="133">
        <v>330</v>
      </c>
      <c r="M100" s="133" t="s">
        <v>3594</v>
      </c>
      <c r="N100" s="133"/>
      <c r="O100" s="133" t="s">
        <v>4451</v>
      </c>
      <c r="P100" s="133" t="s">
        <v>4804</v>
      </c>
      <c r="Q100" s="166">
        <v>41389</v>
      </c>
      <c r="R100" s="308">
        <v>1.81</v>
      </c>
      <c r="S100" s="1">
        <v>72</v>
      </c>
      <c r="V100" s="1">
        <v>19200</v>
      </c>
      <c r="W100" s="1">
        <v>44</v>
      </c>
      <c r="X100" s="1" t="s">
        <v>4868</v>
      </c>
      <c r="Y100" s="1"/>
      <c r="Z100" s="1"/>
      <c r="AA100" s="183">
        <f t="shared" si="7"/>
        <v>19.080416666666668</v>
      </c>
      <c r="AB100" s="183">
        <f t="shared" si="8"/>
        <v>17.036800000000003</v>
      </c>
      <c r="AE100" s="183">
        <f t="shared" si="9"/>
        <v>267.3</v>
      </c>
    </row>
    <row r="101" spans="1:31" x14ac:dyDescent="0.2">
      <c r="A101" s="133" t="s">
        <v>2106</v>
      </c>
      <c r="B101" s="345">
        <v>53</v>
      </c>
      <c r="C101" s="136" t="s">
        <v>2026</v>
      </c>
      <c r="D101" s="136" t="s">
        <v>1634</v>
      </c>
      <c r="E101" s="133">
        <v>100732</v>
      </c>
      <c r="F101" s="133">
        <v>250812</v>
      </c>
      <c r="G101" s="133">
        <v>162</v>
      </c>
      <c r="H101" s="133">
        <v>172</v>
      </c>
      <c r="I101" s="133">
        <v>1</v>
      </c>
      <c r="J101" s="133">
        <v>165</v>
      </c>
      <c r="K101" s="133">
        <v>50</v>
      </c>
      <c r="L101" s="133">
        <v>165</v>
      </c>
      <c r="M101" s="133" t="s">
        <v>2107</v>
      </c>
      <c r="N101" s="133"/>
      <c r="O101" s="133" t="s">
        <v>1407</v>
      </c>
      <c r="P101" s="133" t="s">
        <v>2277</v>
      </c>
      <c r="Q101" s="166">
        <v>41416</v>
      </c>
      <c r="R101" s="1">
        <v>1.81</v>
      </c>
      <c r="S101" s="1">
        <v>100</v>
      </c>
      <c r="V101" s="1">
        <v>19200</v>
      </c>
      <c r="W101" s="1">
        <v>44</v>
      </c>
      <c r="X101" s="1" t="s">
        <v>4868</v>
      </c>
      <c r="Y101" s="1"/>
      <c r="Z101" s="1"/>
      <c r="AA101" s="183">
        <f t="shared" si="7"/>
        <v>14.932499999999999</v>
      </c>
      <c r="AB101" s="183">
        <f t="shared" si="8"/>
        <v>17.036800000000003</v>
      </c>
      <c r="AE101" s="183">
        <f t="shared" si="9"/>
        <v>267.3</v>
      </c>
    </row>
    <row r="102" spans="1:31" ht="13.5" thickBot="1" x14ac:dyDescent="0.25">
      <c r="A102" s="133" t="s">
        <v>2106</v>
      </c>
      <c r="B102" s="345">
        <v>53</v>
      </c>
      <c r="C102" s="136" t="s">
        <v>2026</v>
      </c>
      <c r="D102" s="136" t="s">
        <v>1637</v>
      </c>
      <c r="E102" s="133">
        <v>100732</v>
      </c>
      <c r="F102" s="133">
        <v>250812</v>
      </c>
      <c r="G102" s="133">
        <v>162</v>
      </c>
      <c r="H102" s="133">
        <v>172</v>
      </c>
      <c r="I102" s="133">
        <v>1</v>
      </c>
      <c r="J102" s="133">
        <v>165</v>
      </c>
      <c r="K102" s="133">
        <v>50</v>
      </c>
      <c r="L102" s="133">
        <v>165</v>
      </c>
      <c r="M102" s="133" t="s">
        <v>2107</v>
      </c>
      <c r="N102" s="133"/>
      <c r="O102" s="133" t="s">
        <v>1407</v>
      </c>
      <c r="P102" s="133" t="s">
        <v>2277</v>
      </c>
      <c r="Q102" s="166">
        <v>41416</v>
      </c>
      <c r="R102" s="308">
        <v>1.81</v>
      </c>
      <c r="S102" s="1">
        <v>100</v>
      </c>
      <c r="V102" s="1">
        <v>19200</v>
      </c>
      <c r="W102" s="1">
        <v>44</v>
      </c>
      <c r="X102" s="1" t="s">
        <v>4868</v>
      </c>
      <c r="Y102" s="1"/>
      <c r="Z102" s="1"/>
      <c r="AA102" s="183">
        <f t="shared" si="7"/>
        <v>14.932499999999999</v>
      </c>
      <c r="AB102" s="183">
        <f t="shared" si="8"/>
        <v>17.036800000000003</v>
      </c>
      <c r="AE102" s="183">
        <f t="shared" si="9"/>
        <v>267.3</v>
      </c>
    </row>
    <row r="103" spans="1:31" x14ac:dyDescent="0.2">
      <c r="A103" s="177" t="s">
        <v>3637</v>
      </c>
      <c r="B103" s="177">
        <v>53</v>
      </c>
      <c r="C103" s="179" t="s">
        <v>2725</v>
      </c>
      <c r="D103" s="179" t="s">
        <v>2726</v>
      </c>
      <c r="E103" s="177">
        <v>100466</v>
      </c>
      <c r="F103" s="177" t="s">
        <v>3638</v>
      </c>
      <c r="G103" s="177">
        <v>162</v>
      </c>
      <c r="H103" s="177">
        <v>172</v>
      </c>
      <c r="I103" s="133">
        <v>1</v>
      </c>
      <c r="J103" s="177">
        <v>480</v>
      </c>
      <c r="K103" s="177">
        <v>62</v>
      </c>
      <c r="L103" s="177">
        <v>1100</v>
      </c>
      <c r="M103" s="177" t="s">
        <v>2727</v>
      </c>
      <c r="N103" s="177"/>
      <c r="O103" s="177" t="s">
        <v>2728</v>
      </c>
      <c r="P103" s="177" t="s">
        <v>4816</v>
      </c>
      <c r="Q103" s="178">
        <v>41432</v>
      </c>
      <c r="R103" s="1">
        <v>1.81</v>
      </c>
      <c r="S103" s="1">
        <v>100</v>
      </c>
      <c r="V103" s="1">
        <v>19200</v>
      </c>
      <c r="W103" s="1">
        <v>44</v>
      </c>
      <c r="X103" s="1" t="s">
        <v>4868</v>
      </c>
      <c r="Y103" s="1"/>
      <c r="Z103" s="1"/>
      <c r="AA103" s="183">
        <f>K103*100*R103*(J103*I103)/(S103*1000)</f>
        <v>53.865600000000001</v>
      </c>
      <c r="AB103" s="183">
        <f>(V103*(J103*I103)*1.1)/9000*W103/1000</f>
        <v>49.561600000000006</v>
      </c>
      <c r="AE103" s="183">
        <f>J103*I103*(G103/100)</f>
        <v>777.6</v>
      </c>
    </row>
    <row r="104" spans="1:31" x14ac:dyDescent="0.2">
      <c r="A104" s="177" t="s">
        <v>3637</v>
      </c>
      <c r="B104" s="177">
        <v>53</v>
      </c>
      <c r="C104" s="179" t="s">
        <v>2725</v>
      </c>
      <c r="D104" s="179" t="s">
        <v>2729</v>
      </c>
      <c r="E104" s="177">
        <v>100466</v>
      </c>
      <c r="F104" s="177" t="s">
        <v>3638</v>
      </c>
      <c r="G104" s="177">
        <v>162</v>
      </c>
      <c r="H104" s="177">
        <v>172</v>
      </c>
      <c r="I104" s="133">
        <v>1</v>
      </c>
      <c r="J104" s="177">
        <v>480</v>
      </c>
      <c r="K104" s="177">
        <v>62</v>
      </c>
      <c r="L104" s="177">
        <v>1100</v>
      </c>
      <c r="M104" s="177" t="s">
        <v>2727</v>
      </c>
      <c r="N104" s="177"/>
      <c r="O104" s="177" t="s">
        <v>2728</v>
      </c>
      <c r="P104" s="177" t="s">
        <v>4816</v>
      </c>
      <c r="Q104" s="178">
        <v>41432</v>
      </c>
      <c r="R104" s="1">
        <v>1.81</v>
      </c>
      <c r="S104" s="1">
        <v>100</v>
      </c>
      <c r="V104" s="1">
        <v>19200</v>
      </c>
      <c r="W104" s="1">
        <v>44</v>
      </c>
      <c r="X104" s="1" t="s">
        <v>4868</v>
      </c>
      <c r="Y104" s="1"/>
      <c r="Z104" s="1"/>
      <c r="AA104" s="183">
        <f>K104*100*R104*(J104*I104)/(S104*1000)</f>
        <v>53.865600000000001</v>
      </c>
      <c r="AB104" s="183">
        <f t="shared" ref="AB104:AB112" si="10">(V104*(J104*I104)*1.1)/9000*W104/1000</f>
        <v>49.561600000000006</v>
      </c>
      <c r="AE104" s="183">
        <f>J104*I104*(G104/100)</f>
        <v>777.6</v>
      </c>
    </row>
    <row r="105" spans="1:31" x14ac:dyDescent="0.2">
      <c r="A105" s="177" t="s">
        <v>2108</v>
      </c>
      <c r="B105" s="177">
        <v>53</v>
      </c>
      <c r="C105" s="179" t="s">
        <v>2026</v>
      </c>
      <c r="D105" s="179" t="s">
        <v>1641</v>
      </c>
      <c r="E105" s="177"/>
      <c r="F105" s="177">
        <v>260542</v>
      </c>
      <c r="G105" s="177">
        <v>160</v>
      </c>
      <c r="H105" s="177">
        <v>172</v>
      </c>
      <c r="I105" s="133">
        <v>1</v>
      </c>
      <c r="J105" s="177">
        <v>5</v>
      </c>
      <c r="K105" s="177">
        <v>60</v>
      </c>
      <c r="L105" s="177">
        <v>5</v>
      </c>
      <c r="M105" s="177"/>
      <c r="N105" s="177"/>
      <c r="O105" s="177" t="s">
        <v>2109</v>
      </c>
      <c r="P105" s="177" t="s">
        <v>4804</v>
      </c>
      <c r="Q105" s="180">
        <v>41434</v>
      </c>
      <c r="R105" s="1">
        <v>1.81</v>
      </c>
      <c r="S105" s="1">
        <v>100</v>
      </c>
      <c r="V105" s="1">
        <v>19200</v>
      </c>
      <c r="W105" s="1">
        <v>44</v>
      </c>
      <c r="X105" s="1" t="s">
        <v>4868</v>
      </c>
      <c r="Y105" s="1"/>
      <c r="Z105" s="1"/>
      <c r="AA105" s="183"/>
      <c r="AB105" s="183">
        <f t="shared" si="10"/>
        <v>0.51626666666666665</v>
      </c>
      <c r="AE105" s="183"/>
    </row>
    <row r="106" spans="1:31" x14ac:dyDescent="0.2">
      <c r="A106" s="177" t="s">
        <v>2108</v>
      </c>
      <c r="B106" s="177">
        <v>53</v>
      </c>
      <c r="C106" s="179" t="s">
        <v>2026</v>
      </c>
      <c r="D106" s="179" t="s">
        <v>1642</v>
      </c>
      <c r="E106" s="177"/>
      <c r="F106" s="177">
        <v>260542</v>
      </c>
      <c r="G106" s="177">
        <v>160</v>
      </c>
      <c r="H106" s="177">
        <v>172</v>
      </c>
      <c r="I106" s="133">
        <v>1</v>
      </c>
      <c r="J106" s="177">
        <v>5</v>
      </c>
      <c r="K106" s="177">
        <v>60</v>
      </c>
      <c r="L106" s="177">
        <v>5</v>
      </c>
      <c r="M106" s="177"/>
      <c r="N106" s="177"/>
      <c r="O106" s="177" t="s">
        <v>2109</v>
      </c>
      <c r="P106" s="177" t="s">
        <v>4804</v>
      </c>
      <c r="Q106" s="180">
        <v>41434</v>
      </c>
      <c r="R106" s="1">
        <v>1.81</v>
      </c>
      <c r="S106" s="1">
        <v>100</v>
      </c>
      <c r="V106" s="1">
        <v>19200</v>
      </c>
      <c r="W106" s="1">
        <v>44</v>
      </c>
      <c r="X106" s="1" t="s">
        <v>4868</v>
      </c>
      <c r="Y106" s="1"/>
      <c r="Z106" s="1"/>
      <c r="AA106" s="183"/>
      <c r="AB106" s="183">
        <f t="shared" si="10"/>
        <v>0.51626666666666665</v>
      </c>
      <c r="AE106" s="183"/>
    </row>
    <row r="107" spans="1:31" x14ac:dyDescent="0.2">
      <c r="A107" s="133" t="s">
        <v>2110</v>
      </c>
      <c r="B107" s="133">
        <v>53</v>
      </c>
      <c r="C107" s="136" t="s">
        <v>2026</v>
      </c>
      <c r="D107" s="136" t="s">
        <v>3704</v>
      </c>
      <c r="E107" s="133"/>
      <c r="F107" s="133">
        <v>260542</v>
      </c>
      <c r="G107" s="133">
        <v>160</v>
      </c>
      <c r="H107" s="133">
        <v>172</v>
      </c>
      <c r="I107" s="133">
        <v>1</v>
      </c>
      <c r="J107" s="133">
        <v>5</v>
      </c>
      <c r="K107" s="133">
        <v>60</v>
      </c>
      <c r="L107" s="133">
        <v>5</v>
      </c>
      <c r="M107" s="133"/>
      <c r="N107" s="133"/>
      <c r="O107" s="133" t="s">
        <v>2111</v>
      </c>
      <c r="P107" s="133" t="s">
        <v>4804</v>
      </c>
      <c r="Q107" s="166">
        <v>41435</v>
      </c>
      <c r="R107" s="1">
        <v>1.81</v>
      </c>
      <c r="S107" s="1">
        <v>100</v>
      </c>
      <c r="V107" s="1">
        <v>19200</v>
      </c>
      <c r="W107" s="1">
        <v>44</v>
      </c>
      <c r="X107" s="1" t="s">
        <v>4868</v>
      </c>
      <c r="Y107" s="1"/>
      <c r="Z107" s="1"/>
      <c r="AA107" s="183"/>
      <c r="AB107" s="183">
        <f t="shared" si="10"/>
        <v>0.51626666666666665</v>
      </c>
      <c r="AE107" s="183"/>
    </row>
    <row r="108" spans="1:31" x14ac:dyDescent="0.2">
      <c r="A108" s="133" t="s">
        <v>2110</v>
      </c>
      <c r="B108" s="133">
        <v>53</v>
      </c>
      <c r="C108" s="136" t="s">
        <v>2026</v>
      </c>
      <c r="D108" s="136" t="s">
        <v>3707</v>
      </c>
      <c r="E108" s="133"/>
      <c r="F108" s="133">
        <v>260542</v>
      </c>
      <c r="G108" s="133">
        <v>160</v>
      </c>
      <c r="H108" s="133">
        <v>172</v>
      </c>
      <c r="I108" s="133">
        <v>1</v>
      </c>
      <c r="J108" s="133">
        <v>5</v>
      </c>
      <c r="K108" s="133">
        <v>60</v>
      </c>
      <c r="L108" s="133">
        <v>5</v>
      </c>
      <c r="M108" s="133"/>
      <c r="N108" s="133"/>
      <c r="O108" s="133" t="s">
        <v>2111</v>
      </c>
      <c r="P108" s="133" t="s">
        <v>4804</v>
      </c>
      <c r="Q108" s="166">
        <v>41435</v>
      </c>
      <c r="R108" s="1">
        <v>1.81</v>
      </c>
      <c r="S108" s="1">
        <v>100</v>
      </c>
      <c r="V108" s="1">
        <v>19200</v>
      </c>
      <c r="W108" s="1">
        <v>44</v>
      </c>
      <c r="X108" s="1" t="s">
        <v>4868</v>
      </c>
      <c r="Y108" s="1"/>
      <c r="Z108" s="1"/>
      <c r="AA108" s="183"/>
      <c r="AB108" s="183">
        <f t="shared" si="10"/>
        <v>0.51626666666666665</v>
      </c>
      <c r="AE108" s="183"/>
    </row>
    <row r="109" spans="1:31" x14ac:dyDescent="0.2">
      <c r="A109" s="133" t="s">
        <v>2112</v>
      </c>
      <c r="B109" s="133">
        <v>53</v>
      </c>
      <c r="C109" s="136" t="s">
        <v>2026</v>
      </c>
      <c r="D109" s="136" t="s">
        <v>1645</v>
      </c>
      <c r="E109" s="133"/>
      <c r="F109" s="133">
        <v>246512</v>
      </c>
      <c r="G109" s="133">
        <v>160</v>
      </c>
      <c r="H109" s="133">
        <v>172</v>
      </c>
      <c r="I109" s="133">
        <v>1</v>
      </c>
      <c r="J109" s="133">
        <v>5</v>
      </c>
      <c r="K109" s="133">
        <v>46</v>
      </c>
      <c r="L109" s="133">
        <v>5</v>
      </c>
      <c r="M109" s="133"/>
      <c r="N109" s="133"/>
      <c r="O109" s="133" t="s">
        <v>2111</v>
      </c>
      <c r="P109" s="133" t="s">
        <v>4804</v>
      </c>
      <c r="Q109" s="166">
        <v>41435</v>
      </c>
      <c r="R109" s="1">
        <v>1.81</v>
      </c>
      <c r="S109" s="1">
        <v>100</v>
      </c>
      <c r="V109" s="1">
        <v>19200</v>
      </c>
      <c r="W109" s="1">
        <v>44</v>
      </c>
      <c r="X109" s="1" t="s">
        <v>4868</v>
      </c>
      <c r="Y109" s="1"/>
      <c r="Z109" s="1"/>
      <c r="AA109" s="183"/>
      <c r="AB109" s="183">
        <f t="shared" si="10"/>
        <v>0.51626666666666665</v>
      </c>
      <c r="AE109" s="183"/>
    </row>
    <row r="110" spans="1:31" x14ac:dyDescent="0.2">
      <c r="A110" s="133" t="s">
        <v>2112</v>
      </c>
      <c r="B110" s="133">
        <v>53</v>
      </c>
      <c r="C110" s="136" t="s">
        <v>2026</v>
      </c>
      <c r="D110" s="136" t="s">
        <v>1650</v>
      </c>
      <c r="E110" s="133"/>
      <c r="F110" s="133">
        <v>246512</v>
      </c>
      <c r="G110" s="133">
        <v>160</v>
      </c>
      <c r="H110" s="133">
        <v>172</v>
      </c>
      <c r="I110" s="133">
        <v>1</v>
      </c>
      <c r="J110" s="133">
        <v>5</v>
      </c>
      <c r="K110" s="133">
        <v>46</v>
      </c>
      <c r="L110" s="133">
        <v>5</v>
      </c>
      <c r="M110" s="133"/>
      <c r="N110" s="133"/>
      <c r="O110" s="133" t="s">
        <v>2111</v>
      </c>
      <c r="P110" s="133" t="s">
        <v>4804</v>
      </c>
      <c r="Q110" s="166">
        <v>41435</v>
      </c>
      <c r="R110" s="1">
        <v>1.81</v>
      </c>
      <c r="S110" s="1">
        <v>100</v>
      </c>
      <c r="V110" s="1">
        <v>19200</v>
      </c>
      <c r="W110" s="1">
        <v>44</v>
      </c>
      <c r="X110" s="1" t="s">
        <v>4868</v>
      </c>
      <c r="Y110" s="1"/>
      <c r="Z110" s="1"/>
      <c r="AA110" s="183"/>
      <c r="AB110" s="183">
        <f t="shared" si="10"/>
        <v>0.51626666666666665</v>
      </c>
      <c r="AE110" s="183"/>
    </row>
    <row r="111" spans="1:31" x14ac:dyDescent="0.2">
      <c r="A111" s="133" t="s">
        <v>2113</v>
      </c>
      <c r="B111" s="133">
        <v>53</v>
      </c>
      <c r="C111" s="136" t="s">
        <v>2026</v>
      </c>
      <c r="D111" s="136" t="s">
        <v>2447</v>
      </c>
      <c r="E111" s="133"/>
      <c r="F111" s="133">
        <v>246512</v>
      </c>
      <c r="G111" s="133">
        <v>160</v>
      </c>
      <c r="H111" s="133">
        <v>172</v>
      </c>
      <c r="I111" s="133">
        <v>1</v>
      </c>
      <c r="J111" s="133">
        <v>5</v>
      </c>
      <c r="K111" s="133">
        <v>46</v>
      </c>
      <c r="L111" s="133">
        <v>5</v>
      </c>
      <c r="M111" s="133"/>
      <c r="N111" s="133"/>
      <c r="O111" s="177" t="s">
        <v>2109</v>
      </c>
      <c r="P111" s="133" t="s">
        <v>4804</v>
      </c>
      <c r="Q111" s="166">
        <v>41435</v>
      </c>
      <c r="R111" s="1">
        <v>1.81</v>
      </c>
      <c r="S111" s="1">
        <v>100</v>
      </c>
      <c r="V111" s="1">
        <v>19200</v>
      </c>
      <c r="W111" s="1">
        <v>44</v>
      </c>
      <c r="X111" s="1" t="s">
        <v>4868</v>
      </c>
      <c r="Y111" s="1"/>
      <c r="Z111" s="1"/>
      <c r="AA111" s="183"/>
      <c r="AB111" s="183">
        <f t="shared" si="10"/>
        <v>0.51626666666666665</v>
      </c>
      <c r="AE111" s="183"/>
    </row>
    <row r="112" spans="1:31" ht="13.5" thickBot="1" x14ac:dyDescent="0.25">
      <c r="A112" s="133" t="s">
        <v>2113</v>
      </c>
      <c r="B112" s="133">
        <v>53</v>
      </c>
      <c r="C112" s="136" t="s">
        <v>2026</v>
      </c>
      <c r="D112" s="136" t="s">
        <v>2449</v>
      </c>
      <c r="E112" s="133"/>
      <c r="F112" s="133">
        <v>246512</v>
      </c>
      <c r="G112" s="133">
        <v>160</v>
      </c>
      <c r="H112" s="133">
        <v>172</v>
      </c>
      <c r="I112" s="133">
        <v>1</v>
      </c>
      <c r="J112" s="133">
        <v>5</v>
      </c>
      <c r="K112" s="133">
        <v>46</v>
      </c>
      <c r="L112" s="133">
        <v>5</v>
      </c>
      <c r="M112" s="133"/>
      <c r="N112" s="133"/>
      <c r="O112" s="177" t="s">
        <v>2109</v>
      </c>
      <c r="P112" s="133" t="s">
        <v>4804</v>
      </c>
      <c r="Q112" s="166">
        <v>41435</v>
      </c>
      <c r="R112" s="308">
        <v>1.81</v>
      </c>
      <c r="S112" s="1">
        <v>100</v>
      </c>
      <c r="V112" s="1">
        <v>19200</v>
      </c>
      <c r="W112" s="1">
        <v>44</v>
      </c>
      <c r="X112" s="1" t="s">
        <v>4868</v>
      </c>
      <c r="Y112" s="1"/>
      <c r="Z112" s="1"/>
      <c r="AA112" s="183"/>
      <c r="AB112" s="183">
        <f t="shared" si="10"/>
        <v>0.51626666666666665</v>
      </c>
      <c r="AE112" s="183"/>
    </row>
    <row r="113" spans="1:31" x14ac:dyDescent="0.2">
      <c r="A113" s="133" t="s">
        <v>425</v>
      </c>
      <c r="B113" s="133">
        <v>53</v>
      </c>
      <c r="C113" s="136" t="s">
        <v>2026</v>
      </c>
      <c r="D113" s="136" t="s">
        <v>2451</v>
      </c>
      <c r="E113" s="136" t="s">
        <v>3685</v>
      </c>
      <c r="F113" s="133">
        <v>246342</v>
      </c>
      <c r="G113" s="136" t="s">
        <v>3655</v>
      </c>
      <c r="H113" s="133">
        <v>172</v>
      </c>
      <c r="I113" s="133">
        <v>1</v>
      </c>
      <c r="J113" s="133">
        <v>65</v>
      </c>
      <c r="K113" s="133">
        <v>46</v>
      </c>
      <c r="L113" s="133">
        <v>110</v>
      </c>
      <c r="M113" s="133" t="s">
        <v>426</v>
      </c>
      <c r="N113" s="136"/>
      <c r="O113" s="133" t="s">
        <v>4451</v>
      </c>
      <c r="P113" s="133"/>
      <c r="Q113" s="133"/>
      <c r="R113" s="1">
        <v>1.81</v>
      </c>
      <c r="S113" s="1">
        <v>72</v>
      </c>
      <c r="V113" s="1">
        <v>19200</v>
      </c>
      <c r="W113" s="1">
        <v>44</v>
      </c>
      <c r="X113" s="1" t="s">
        <v>4868</v>
      </c>
      <c r="Y113" s="1"/>
      <c r="Z113" s="1"/>
      <c r="AA113" s="183">
        <f>K113*100*R113*(J113*I113)/(S113*1000)</f>
        <v>7.5165277777777781</v>
      </c>
      <c r="AB113" s="183">
        <f>(V113*(J113*I113)*1.1)/9000*W113/1000</f>
        <v>6.7114666666666665</v>
      </c>
      <c r="AE113" s="183">
        <f>J113*I113*(G113/100)</f>
        <v>105.30000000000001</v>
      </c>
    </row>
    <row r="114" spans="1:31" ht="13.5" thickBot="1" x14ac:dyDescent="0.25">
      <c r="A114" s="133" t="s">
        <v>425</v>
      </c>
      <c r="B114" s="133">
        <v>53</v>
      </c>
      <c r="C114" s="136" t="s">
        <v>2026</v>
      </c>
      <c r="D114" s="136" t="s">
        <v>2453</v>
      </c>
      <c r="E114" s="136" t="s">
        <v>3685</v>
      </c>
      <c r="F114" s="133">
        <v>246342</v>
      </c>
      <c r="G114" s="136" t="s">
        <v>3655</v>
      </c>
      <c r="H114" s="133">
        <v>172</v>
      </c>
      <c r="I114" s="133">
        <v>1</v>
      </c>
      <c r="J114" s="133">
        <v>65</v>
      </c>
      <c r="K114" s="133">
        <v>46</v>
      </c>
      <c r="L114" s="133">
        <v>110</v>
      </c>
      <c r="M114" s="133" t="s">
        <v>426</v>
      </c>
      <c r="N114" s="136"/>
      <c r="O114" s="133" t="s">
        <v>4451</v>
      </c>
      <c r="P114" s="133"/>
      <c r="Q114" s="133"/>
      <c r="R114" s="308">
        <v>1.81</v>
      </c>
      <c r="S114" s="1">
        <v>72</v>
      </c>
      <c r="V114" s="1">
        <v>19200</v>
      </c>
      <c r="W114" s="1">
        <v>44</v>
      </c>
      <c r="X114" s="1" t="s">
        <v>4868</v>
      </c>
      <c r="Y114" s="1"/>
      <c r="Z114" s="1"/>
      <c r="AA114" s="183">
        <f>K114*100*R114*(J114*I114)/(S114*1000)</f>
        <v>7.5165277777777781</v>
      </c>
      <c r="AB114" s="183">
        <f>(V114*(J114*I114)*1.1)/9000*W114/1000</f>
        <v>6.7114666666666665</v>
      </c>
      <c r="AE114" s="183">
        <f>J114*I114*(G114/100)</f>
        <v>105.30000000000001</v>
      </c>
    </row>
    <row r="115" spans="1:31" x14ac:dyDescent="0.2">
      <c r="A115" s="465"/>
      <c r="B115" s="466"/>
      <c r="C115" s="316"/>
      <c r="D115" s="316"/>
      <c r="E115" s="317"/>
      <c r="F115" s="318" t="s">
        <v>1386</v>
      </c>
      <c r="G115" s="319"/>
      <c r="H115" s="319"/>
      <c r="I115" s="319"/>
      <c r="J115" s="319"/>
      <c r="K115" s="319"/>
      <c r="L115" s="319"/>
      <c r="M115" s="319"/>
      <c r="N115" s="319"/>
      <c r="O115" s="319"/>
      <c r="P115" s="319"/>
      <c r="Q115" s="320"/>
      <c r="Y115" s="1"/>
      <c r="Z115" s="1"/>
      <c r="AA115" s="183"/>
      <c r="AB115" s="183"/>
      <c r="AC115" s="183"/>
      <c r="AD115" s="183"/>
      <c r="AE115" s="183"/>
    </row>
    <row r="116" spans="1:31" x14ac:dyDescent="0.2">
      <c r="A116" s="133" t="s">
        <v>5384</v>
      </c>
      <c r="B116" s="133">
        <v>53</v>
      </c>
      <c r="C116" s="136" t="s">
        <v>5386</v>
      </c>
      <c r="D116" s="136" t="s">
        <v>1651</v>
      </c>
      <c r="E116" s="136" t="s">
        <v>5383</v>
      </c>
      <c r="F116" s="133">
        <v>254102</v>
      </c>
      <c r="G116" s="136" t="s">
        <v>3655</v>
      </c>
      <c r="H116" s="133">
        <v>172</v>
      </c>
      <c r="I116" s="133">
        <v>1</v>
      </c>
      <c r="J116" s="133">
        <v>550</v>
      </c>
      <c r="K116" s="133">
        <v>54</v>
      </c>
      <c r="L116" s="133">
        <v>1100</v>
      </c>
      <c r="M116" s="133" t="s">
        <v>3607</v>
      </c>
      <c r="N116" s="136"/>
      <c r="O116" s="133" t="s">
        <v>4557</v>
      </c>
      <c r="P116" s="133" t="s">
        <v>2277</v>
      </c>
      <c r="Q116" s="166">
        <v>41605</v>
      </c>
      <c r="R116" s="1">
        <v>1.81</v>
      </c>
      <c r="S116" s="1">
        <v>85.5</v>
      </c>
      <c r="V116" s="1">
        <v>19200</v>
      </c>
      <c r="W116" s="1">
        <v>44</v>
      </c>
      <c r="X116" s="1" t="s">
        <v>4868</v>
      </c>
      <c r="Y116" s="1"/>
      <c r="Z116" s="1"/>
      <c r="AA116" s="183">
        <f>K116*100*R116*(J116*I116)/(S116*1000)</f>
        <v>62.873684210526314</v>
      </c>
      <c r="AB116" s="183">
        <f>(V116*(J116*I116)*1.1)/9000*W116/1000</f>
        <v>56.789333333333346</v>
      </c>
      <c r="AE116" s="183">
        <f>J116*I116*(G116/100)</f>
        <v>891.00000000000011</v>
      </c>
    </row>
    <row r="117" spans="1:31" ht="13.5" thickBot="1" x14ac:dyDescent="0.25">
      <c r="A117" s="133" t="s">
        <v>5384</v>
      </c>
      <c r="B117" s="133">
        <v>53</v>
      </c>
      <c r="C117" s="136" t="s">
        <v>5386</v>
      </c>
      <c r="D117" s="136" t="s">
        <v>1631</v>
      </c>
      <c r="E117" s="136" t="s">
        <v>5383</v>
      </c>
      <c r="F117" s="133">
        <v>254102</v>
      </c>
      <c r="G117" s="136" t="s">
        <v>3655</v>
      </c>
      <c r="H117" s="133">
        <v>172</v>
      </c>
      <c r="I117" s="133">
        <v>1</v>
      </c>
      <c r="J117" s="133">
        <v>550</v>
      </c>
      <c r="K117" s="133">
        <v>54</v>
      </c>
      <c r="L117" s="133">
        <v>1100</v>
      </c>
      <c r="M117" s="133" t="s">
        <v>3607</v>
      </c>
      <c r="N117" s="136"/>
      <c r="O117" s="133" t="s">
        <v>4557</v>
      </c>
      <c r="P117" s="133" t="s">
        <v>2277</v>
      </c>
      <c r="Q117" s="166">
        <v>41605</v>
      </c>
      <c r="R117" s="308">
        <v>1.81</v>
      </c>
      <c r="S117" s="1">
        <v>85.5</v>
      </c>
      <c r="V117" s="1">
        <v>19200</v>
      </c>
      <c r="W117" s="1">
        <v>44</v>
      </c>
      <c r="X117" s="1" t="s">
        <v>4868</v>
      </c>
      <c r="Y117" s="1"/>
      <c r="Z117" s="1"/>
      <c r="AA117" s="183">
        <f>K117*100*R117*(J117*I117)/(S117*1000)</f>
        <v>62.873684210526314</v>
      </c>
      <c r="AB117" s="183">
        <f>(V117*(J117*I117)*1.1)/9000*W117/1000</f>
        <v>56.789333333333346</v>
      </c>
      <c r="AE117" s="183">
        <f>J117*I117*(G117/100)</f>
        <v>891.00000000000011</v>
      </c>
    </row>
    <row r="118" spans="1:31" x14ac:dyDescent="0.2">
      <c r="A118" s="133" t="s">
        <v>5385</v>
      </c>
      <c r="B118" s="133">
        <v>53</v>
      </c>
      <c r="C118" s="136" t="s">
        <v>5386</v>
      </c>
      <c r="D118" s="136" t="s">
        <v>1634</v>
      </c>
      <c r="E118" s="136" t="s">
        <v>5383</v>
      </c>
      <c r="F118" s="133">
        <v>254102</v>
      </c>
      <c r="G118" s="136" t="s">
        <v>3655</v>
      </c>
      <c r="H118" s="133">
        <v>172</v>
      </c>
      <c r="I118" s="133">
        <v>1</v>
      </c>
      <c r="J118" s="133">
        <v>484</v>
      </c>
      <c r="K118" s="133">
        <v>54</v>
      </c>
      <c r="L118" s="133">
        <v>1100</v>
      </c>
      <c r="M118" s="133" t="s">
        <v>3607</v>
      </c>
      <c r="N118" s="136"/>
      <c r="O118" s="133" t="s">
        <v>4557</v>
      </c>
      <c r="P118" s="133" t="s">
        <v>4807</v>
      </c>
      <c r="Q118" s="166">
        <v>41619</v>
      </c>
      <c r="R118" s="133"/>
    </row>
    <row r="119" spans="1:31" x14ac:dyDescent="0.2">
      <c r="A119" s="133" t="s">
        <v>5385</v>
      </c>
      <c r="B119" s="133">
        <v>53</v>
      </c>
      <c r="C119" s="136" t="s">
        <v>5386</v>
      </c>
      <c r="D119" s="136" t="s">
        <v>1637</v>
      </c>
      <c r="E119" s="136" t="s">
        <v>5383</v>
      </c>
      <c r="F119" s="133">
        <v>254102</v>
      </c>
      <c r="G119" s="136" t="s">
        <v>3655</v>
      </c>
      <c r="H119" s="133">
        <v>172</v>
      </c>
      <c r="I119" s="133">
        <v>1</v>
      </c>
      <c r="J119" s="133">
        <v>484</v>
      </c>
      <c r="K119" s="133">
        <v>54</v>
      </c>
      <c r="L119" s="133">
        <v>1100</v>
      </c>
      <c r="M119" s="133" t="s">
        <v>3607</v>
      </c>
      <c r="N119" s="136"/>
      <c r="O119" s="133" t="s">
        <v>4557</v>
      </c>
      <c r="P119" s="133" t="s">
        <v>4807</v>
      </c>
      <c r="Q119" s="166">
        <v>41619</v>
      </c>
      <c r="R119" s="133"/>
    </row>
    <row r="120" spans="1:31" x14ac:dyDescent="0.2">
      <c r="A120" s="133" t="s">
        <v>5601</v>
      </c>
      <c r="B120" s="133">
        <v>53</v>
      </c>
      <c r="C120" s="136" t="s">
        <v>5386</v>
      </c>
      <c r="D120" s="136" t="s">
        <v>2726</v>
      </c>
      <c r="E120" s="136" t="s">
        <v>4526</v>
      </c>
      <c r="F120" s="133">
        <v>250102</v>
      </c>
      <c r="G120" s="136" t="s">
        <v>3655</v>
      </c>
      <c r="H120" s="133">
        <v>172</v>
      </c>
      <c r="I120" s="133">
        <v>1</v>
      </c>
      <c r="J120" s="133">
        <v>228</v>
      </c>
      <c r="K120" s="133">
        <v>50</v>
      </c>
      <c r="L120" s="133">
        <v>550</v>
      </c>
      <c r="M120" s="133" t="s">
        <v>5602</v>
      </c>
      <c r="N120" s="136" t="s">
        <v>2395</v>
      </c>
      <c r="O120" s="133" t="s">
        <v>375</v>
      </c>
      <c r="P120" s="133" t="s">
        <v>663</v>
      </c>
      <c r="Q120" s="166">
        <v>41677</v>
      </c>
      <c r="R120" s="1">
        <v>1.81</v>
      </c>
      <c r="S120" s="1">
        <v>85.5</v>
      </c>
      <c r="V120" s="1">
        <v>19200</v>
      </c>
      <c r="W120" s="1">
        <v>44</v>
      </c>
      <c r="X120" s="1" t="s">
        <v>4868</v>
      </c>
      <c r="Y120" s="1"/>
      <c r="Z120" s="1"/>
      <c r="AA120" s="183">
        <f>K120*100*R120*(J120*I120)/(S120*1000)</f>
        <v>24.133333333333333</v>
      </c>
      <c r="AB120" s="183">
        <f>(V120*(J120*I120)*1.1)/9000*W120/1000</f>
        <v>23.54176</v>
      </c>
      <c r="AE120" s="183">
        <f>J120*I120*(G120/100)</f>
        <v>369.36</v>
      </c>
    </row>
    <row r="121" spans="1:31" x14ac:dyDescent="0.2">
      <c r="A121" s="133" t="s">
        <v>5601</v>
      </c>
      <c r="B121" s="133">
        <v>53</v>
      </c>
      <c r="C121" s="136" t="s">
        <v>5386</v>
      </c>
      <c r="D121" s="136" t="s">
        <v>2729</v>
      </c>
      <c r="E121" s="136" t="s">
        <v>4526</v>
      </c>
      <c r="F121" s="133">
        <v>250102</v>
      </c>
      <c r="G121" s="136" t="s">
        <v>3655</v>
      </c>
      <c r="H121" s="133">
        <v>172</v>
      </c>
      <c r="I121" s="133">
        <v>1</v>
      </c>
      <c r="J121" s="133">
        <v>228</v>
      </c>
      <c r="K121" s="133">
        <v>50</v>
      </c>
      <c r="L121" s="133">
        <v>550</v>
      </c>
      <c r="M121" s="133" t="s">
        <v>5602</v>
      </c>
      <c r="N121" s="136" t="s">
        <v>2395</v>
      </c>
      <c r="O121" s="133" t="s">
        <v>375</v>
      </c>
      <c r="P121" s="133" t="s">
        <v>663</v>
      </c>
      <c r="Q121" s="166">
        <v>41677</v>
      </c>
      <c r="R121" s="1">
        <v>1.81</v>
      </c>
      <c r="S121" s="1">
        <v>85.5</v>
      </c>
      <c r="V121" s="1">
        <v>19200</v>
      </c>
      <c r="W121" s="1">
        <v>44</v>
      </c>
      <c r="X121" s="1" t="s">
        <v>4868</v>
      </c>
      <c r="Y121" s="1"/>
      <c r="Z121" s="1"/>
      <c r="AA121" s="183">
        <f>K121*100*R121*(J121*I121)/(S121*1000)</f>
        <v>24.133333333333333</v>
      </c>
      <c r="AB121" s="183">
        <f>(V121*(J121*I121)*1.1)/9000*W121/1000</f>
        <v>23.54176</v>
      </c>
      <c r="AE121" s="183">
        <f>J121*I121*(G121/100)</f>
        <v>369.36</v>
      </c>
    </row>
    <row r="122" spans="1:31" x14ac:dyDescent="0.2">
      <c r="A122" s="465"/>
      <c r="B122" s="466"/>
      <c r="C122" s="316"/>
      <c r="D122" s="316"/>
      <c r="E122" s="317"/>
      <c r="F122" s="318" t="s">
        <v>1386</v>
      </c>
      <c r="G122" s="319"/>
      <c r="H122" s="319"/>
      <c r="I122" s="319"/>
      <c r="J122" s="319"/>
      <c r="K122" s="319"/>
      <c r="L122" s="319"/>
      <c r="M122" s="319"/>
      <c r="N122" s="319"/>
      <c r="O122" s="319"/>
      <c r="P122" s="319"/>
      <c r="Q122" s="320"/>
    </row>
    <row r="123" spans="1:31" x14ac:dyDescent="0.2">
      <c r="A123" s="133" t="s">
        <v>5601</v>
      </c>
      <c r="B123" s="133">
        <v>53</v>
      </c>
      <c r="C123" s="136" t="s">
        <v>5706</v>
      </c>
      <c r="D123" s="136" t="s">
        <v>1651</v>
      </c>
      <c r="E123" s="136" t="s">
        <v>4526</v>
      </c>
      <c r="F123" s="133">
        <v>250102</v>
      </c>
      <c r="G123" s="136" t="s">
        <v>1648</v>
      </c>
      <c r="H123" s="133">
        <v>172</v>
      </c>
      <c r="I123" s="133">
        <v>1</v>
      </c>
      <c r="J123" s="133">
        <v>45</v>
      </c>
      <c r="K123" s="133">
        <v>50</v>
      </c>
      <c r="L123" s="133">
        <v>550</v>
      </c>
      <c r="M123" s="133" t="s">
        <v>4524</v>
      </c>
      <c r="N123" s="136"/>
      <c r="O123" s="133" t="s">
        <v>375</v>
      </c>
      <c r="P123" s="133" t="s">
        <v>4816</v>
      </c>
      <c r="Q123" s="166">
        <v>41689</v>
      </c>
      <c r="R123" s="1">
        <v>1.81</v>
      </c>
      <c r="S123" s="1">
        <v>85.5</v>
      </c>
      <c r="V123" s="1">
        <v>19200</v>
      </c>
      <c r="W123" s="1">
        <v>44</v>
      </c>
      <c r="X123" s="1" t="s">
        <v>4868</v>
      </c>
      <c r="Y123" s="1"/>
      <c r="Z123" s="1"/>
      <c r="AA123" s="183">
        <f t="shared" ref="AA123:AA130" si="11">K123*100*R123*(J123*I123)/(S123*1000)</f>
        <v>4.7631578947368425</v>
      </c>
      <c r="AB123" s="183">
        <f t="shared" ref="AB123:AB130" si="12">(V123*(J123*I123)*1.1)/9000*W123/1000</f>
        <v>4.6464000000000008</v>
      </c>
      <c r="AE123" s="183">
        <f t="shared" ref="AE123:AE130" si="13">J123*I123*(G123/100)</f>
        <v>74.25</v>
      </c>
    </row>
    <row r="124" spans="1:31" ht="13.5" thickBot="1" x14ac:dyDescent="0.25">
      <c r="A124" s="133" t="s">
        <v>5601</v>
      </c>
      <c r="B124" s="133">
        <v>53</v>
      </c>
      <c r="C124" s="136" t="s">
        <v>5706</v>
      </c>
      <c r="D124" s="136" t="s">
        <v>1631</v>
      </c>
      <c r="E124" s="136" t="s">
        <v>4526</v>
      </c>
      <c r="F124" s="133">
        <v>250102</v>
      </c>
      <c r="G124" s="136" t="s">
        <v>1648</v>
      </c>
      <c r="H124" s="133">
        <v>172</v>
      </c>
      <c r="I124" s="133">
        <v>1</v>
      </c>
      <c r="J124" s="133">
        <v>45</v>
      </c>
      <c r="K124" s="133">
        <v>50</v>
      </c>
      <c r="L124" s="133">
        <v>550</v>
      </c>
      <c r="M124" s="133" t="s">
        <v>4524</v>
      </c>
      <c r="N124" s="136"/>
      <c r="O124" s="133" t="s">
        <v>375</v>
      </c>
      <c r="P124" s="133" t="s">
        <v>4816</v>
      </c>
      <c r="Q124" s="166">
        <v>41689</v>
      </c>
      <c r="R124" s="308">
        <v>1.81</v>
      </c>
      <c r="S124" s="1">
        <v>85.5</v>
      </c>
      <c r="V124" s="1">
        <v>19200</v>
      </c>
      <c r="W124" s="1">
        <v>44</v>
      </c>
      <c r="X124" s="1" t="s">
        <v>4868</v>
      </c>
      <c r="Y124" s="1"/>
      <c r="Z124" s="1"/>
      <c r="AA124" s="183">
        <f t="shared" si="11"/>
        <v>4.7631578947368425</v>
      </c>
      <c r="AB124" s="183">
        <f t="shared" si="12"/>
        <v>4.6464000000000008</v>
      </c>
      <c r="AE124" s="183">
        <f t="shared" si="13"/>
        <v>74.25</v>
      </c>
    </row>
    <row r="125" spans="1:31" x14ac:dyDescent="0.2">
      <c r="A125" s="133" t="s">
        <v>5833</v>
      </c>
      <c r="B125" s="133">
        <v>53</v>
      </c>
      <c r="C125" s="136" t="s">
        <v>5706</v>
      </c>
      <c r="D125" s="136" t="s">
        <v>1634</v>
      </c>
      <c r="E125" s="136" t="s">
        <v>3597</v>
      </c>
      <c r="F125" s="133">
        <v>246342</v>
      </c>
      <c r="G125" s="136" t="s">
        <v>1648</v>
      </c>
      <c r="H125" s="133">
        <v>172</v>
      </c>
      <c r="I125" s="133">
        <v>1</v>
      </c>
      <c r="J125" s="133">
        <v>356</v>
      </c>
      <c r="K125" s="133">
        <v>46</v>
      </c>
      <c r="L125" s="133">
        <v>560</v>
      </c>
      <c r="M125" s="133" t="s">
        <v>5690</v>
      </c>
      <c r="N125" s="136" t="s">
        <v>3657</v>
      </c>
      <c r="O125" s="133" t="s">
        <v>5834</v>
      </c>
      <c r="P125" s="133" t="s">
        <v>4807</v>
      </c>
      <c r="Q125" s="166">
        <v>41754</v>
      </c>
      <c r="R125" s="1">
        <v>1.81</v>
      </c>
      <c r="S125" s="1">
        <v>72</v>
      </c>
      <c r="V125" s="1">
        <v>19200</v>
      </c>
      <c r="W125" s="1">
        <v>44</v>
      </c>
      <c r="X125" s="1" t="s">
        <v>4868</v>
      </c>
      <c r="Y125" s="1"/>
      <c r="Z125" s="1"/>
      <c r="AA125" s="183">
        <f t="shared" si="11"/>
        <v>41.167444444444442</v>
      </c>
      <c r="AB125" s="183">
        <f t="shared" si="12"/>
        <v>36.758186666666667</v>
      </c>
      <c r="AE125" s="183">
        <f t="shared" si="13"/>
        <v>587.4</v>
      </c>
    </row>
    <row r="126" spans="1:31" ht="13.5" thickBot="1" x14ac:dyDescent="0.25">
      <c r="A126" s="133" t="s">
        <v>5833</v>
      </c>
      <c r="B126" s="133">
        <v>53</v>
      </c>
      <c r="C126" s="136" t="s">
        <v>5706</v>
      </c>
      <c r="D126" s="136" t="s">
        <v>1637</v>
      </c>
      <c r="E126" s="136" t="s">
        <v>3597</v>
      </c>
      <c r="F126" s="133">
        <v>246342</v>
      </c>
      <c r="G126" s="136" t="s">
        <v>1648</v>
      </c>
      <c r="H126" s="133">
        <v>172</v>
      </c>
      <c r="I126" s="133">
        <v>1</v>
      </c>
      <c r="J126" s="133">
        <v>356</v>
      </c>
      <c r="K126" s="133">
        <v>46</v>
      </c>
      <c r="L126" s="133">
        <v>560</v>
      </c>
      <c r="M126" s="133" t="s">
        <v>5690</v>
      </c>
      <c r="N126" s="136" t="s">
        <v>3657</v>
      </c>
      <c r="O126" s="133" t="s">
        <v>5834</v>
      </c>
      <c r="P126" s="133" t="s">
        <v>4807</v>
      </c>
      <c r="Q126" s="166">
        <v>41754</v>
      </c>
      <c r="R126" s="308">
        <v>1.81</v>
      </c>
      <c r="S126" s="1">
        <v>72</v>
      </c>
      <c r="V126" s="1">
        <v>19200</v>
      </c>
      <c r="W126" s="1">
        <v>44</v>
      </c>
      <c r="X126" s="1" t="s">
        <v>4868</v>
      </c>
      <c r="Y126" s="1"/>
      <c r="Z126" s="1"/>
      <c r="AA126" s="183">
        <f t="shared" si="11"/>
        <v>41.167444444444442</v>
      </c>
      <c r="AB126" s="183">
        <f t="shared" si="12"/>
        <v>36.758186666666667</v>
      </c>
      <c r="AE126" s="183">
        <f t="shared" si="13"/>
        <v>587.4</v>
      </c>
    </row>
    <row r="127" spans="1:31" x14ac:dyDescent="0.2">
      <c r="A127" s="133" t="s">
        <v>5870</v>
      </c>
      <c r="B127" s="133">
        <v>53</v>
      </c>
      <c r="C127" s="136" t="s">
        <v>5706</v>
      </c>
      <c r="D127" s="136" t="s">
        <v>2726</v>
      </c>
      <c r="E127" s="136" t="s">
        <v>4526</v>
      </c>
      <c r="F127" s="133">
        <v>250102</v>
      </c>
      <c r="G127" s="136" t="s">
        <v>3655</v>
      </c>
      <c r="H127" s="133">
        <v>172</v>
      </c>
      <c r="I127" s="133">
        <v>1</v>
      </c>
      <c r="J127" s="133">
        <v>236</v>
      </c>
      <c r="K127" s="133">
        <v>50</v>
      </c>
      <c r="L127" s="133">
        <v>370</v>
      </c>
      <c r="M127" s="133" t="s">
        <v>5871</v>
      </c>
      <c r="N127" s="136" t="s">
        <v>3403</v>
      </c>
      <c r="O127" s="133" t="s">
        <v>375</v>
      </c>
      <c r="P127" s="133" t="s">
        <v>4816</v>
      </c>
      <c r="Q127" s="166">
        <v>41765</v>
      </c>
      <c r="R127" s="1">
        <v>1.81</v>
      </c>
      <c r="S127" s="1">
        <v>85.5</v>
      </c>
      <c r="V127" s="1">
        <v>19200</v>
      </c>
      <c r="W127" s="1">
        <v>44</v>
      </c>
      <c r="X127" s="1" t="s">
        <v>4868</v>
      </c>
      <c r="Y127" s="1"/>
      <c r="Z127" s="1"/>
      <c r="AA127" s="183">
        <f t="shared" si="11"/>
        <v>24.980116959064329</v>
      </c>
      <c r="AB127" s="183">
        <f t="shared" si="12"/>
        <v>24.367786666666671</v>
      </c>
      <c r="AE127" s="183">
        <f t="shared" si="13"/>
        <v>382.32000000000005</v>
      </c>
    </row>
    <row r="128" spans="1:31" x14ac:dyDescent="0.2">
      <c r="A128" s="133" t="s">
        <v>5870</v>
      </c>
      <c r="B128" s="133">
        <v>53</v>
      </c>
      <c r="C128" s="136" t="s">
        <v>5706</v>
      </c>
      <c r="D128" s="136" t="s">
        <v>2729</v>
      </c>
      <c r="E128" s="136" t="s">
        <v>4526</v>
      </c>
      <c r="F128" s="133">
        <v>250102</v>
      </c>
      <c r="G128" s="136" t="s">
        <v>3655</v>
      </c>
      <c r="H128" s="133">
        <v>172</v>
      </c>
      <c r="I128" s="133">
        <v>1</v>
      </c>
      <c r="J128" s="133">
        <v>236</v>
      </c>
      <c r="K128" s="133">
        <v>50</v>
      </c>
      <c r="L128" s="133">
        <v>370</v>
      </c>
      <c r="M128" s="133" t="s">
        <v>5871</v>
      </c>
      <c r="N128" s="136" t="s">
        <v>3403</v>
      </c>
      <c r="O128" s="133" t="s">
        <v>375</v>
      </c>
      <c r="P128" s="133" t="s">
        <v>4816</v>
      </c>
      <c r="Q128" s="166">
        <v>41765</v>
      </c>
      <c r="R128" s="1">
        <v>1.81</v>
      </c>
      <c r="S128" s="1">
        <v>85.5</v>
      </c>
      <c r="V128" s="1">
        <v>19200</v>
      </c>
      <c r="W128" s="1">
        <v>44</v>
      </c>
      <c r="X128" s="1" t="s">
        <v>4868</v>
      </c>
      <c r="Y128" s="1"/>
      <c r="Z128" s="1"/>
      <c r="AA128" s="183">
        <f t="shared" si="11"/>
        <v>24.980116959064329</v>
      </c>
      <c r="AB128" s="183">
        <f t="shared" si="12"/>
        <v>24.367786666666671</v>
      </c>
      <c r="AE128" s="183">
        <f t="shared" si="13"/>
        <v>382.32000000000005</v>
      </c>
    </row>
    <row r="129" spans="1:31" x14ac:dyDescent="0.2">
      <c r="A129" s="133" t="s">
        <v>5951</v>
      </c>
      <c r="B129" s="133">
        <v>53</v>
      </c>
      <c r="C129" s="136" t="s">
        <v>5706</v>
      </c>
      <c r="D129" s="136" t="s">
        <v>1641</v>
      </c>
      <c r="E129" s="136" t="s">
        <v>3654</v>
      </c>
      <c r="F129" s="133">
        <v>260502</v>
      </c>
      <c r="G129" s="136" t="s">
        <v>3655</v>
      </c>
      <c r="H129" s="133">
        <v>172</v>
      </c>
      <c r="I129" s="133">
        <v>1</v>
      </c>
      <c r="J129" s="133">
        <v>258</v>
      </c>
      <c r="K129" s="133">
        <v>60</v>
      </c>
      <c r="L129" s="133">
        <v>550</v>
      </c>
      <c r="M129" s="133" t="s">
        <v>5952</v>
      </c>
      <c r="N129" s="136" t="s">
        <v>4908</v>
      </c>
      <c r="O129" s="133" t="s">
        <v>2645</v>
      </c>
      <c r="P129" s="133" t="s">
        <v>4816</v>
      </c>
      <c r="Q129" s="166">
        <v>41781</v>
      </c>
      <c r="R129" s="1">
        <v>1.81</v>
      </c>
      <c r="S129" s="1">
        <v>100</v>
      </c>
      <c r="V129" s="1">
        <v>19200</v>
      </c>
      <c r="W129" s="1">
        <v>44</v>
      </c>
      <c r="X129" s="1" t="s">
        <v>4868</v>
      </c>
      <c r="Y129" s="1"/>
      <c r="Z129" s="1"/>
      <c r="AA129" s="183">
        <f t="shared" si="11"/>
        <v>28.018799999999999</v>
      </c>
      <c r="AB129" s="183">
        <f t="shared" si="12"/>
        <v>26.63936</v>
      </c>
      <c r="AE129" s="183">
        <f t="shared" si="13"/>
        <v>417.96000000000004</v>
      </c>
    </row>
    <row r="130" spans="1:31" ht="13.5" thickBot="1" x14ac:dyDescent="0.25">
      <c r="A130" s="133" t="s">
        <v>5951</v>
      </c>
      <c r="B130" s="133">
        <v>53</v>
      </c>
      <c r="C130" s="136" t="s">
        <v>5706</v>
      </c>
      <c r="D130" s="136" t="s">
        <v>1642</v>
      </c>
      <c r="E130" s="136" t="s">
        <v>3654</v>
      </c>
      <c r="F130" s="133">
        <v>260502</v>
      </c>
      <c r="G130" s="136" t="s">
        <v>3655</v>
      </c>
      <c r="H130" s="133">
        <v>172</v>
      </c>
      <c r="I130" s="133">
        <v>1</v>
      </c>
      <c r="J130" s="133">
        <v>258</v>
      </c>
      <c r="K130" s="133">
        <v>60</v>
      </c>
      <c r="L130" s="133">
        <v>550</v>
      </c>
      <c r="M130" s="133" t="s">
        <v>5952</v>
      </c>
      <c r="N130" s="136" t="s">
        <v>4908</v>
      </c>
      <c r="O130" s="133" t="s">
        <v>2645</v>
      </c>
      <c r="P130" s="133" t="s">
        <v>4816</v>
      </c>
      <c r="Q130" s="166">
        <v>41781</v>
      </c>
      <c r="R130" s="308">
        <v>1.81</v>
      </c>
      <c r="S130" s="1">
        <v>100</v>
      </c>
      <c r="V130" s="1">
        <v>19200</v>
      </c>
      <c r="W130" s="1">
        <v>44</v>
      </c>
      <c r="X130" s="1" t="s">
        <v>4868</v>
      </c>
      <c r="Y130" s="1"/>
      <c r="Z130" s="1"/>
      <c r="AA130" s="183">
        <f t="shared" si="11"/>
        <v>28.018799999999999</v>
      </c>
      <c r="AB130" s="183">
        <f t="shared" si="12"/>
        <v>26.63936</v>
      </c>
      <c r="AE130" s="183">
        <f t="shared" si="13"/>
        <v>417.96000000000004</v>
      </c>
    </row>
    <row r="131" spans="1:31" x14ac:dyDescent="0.2">
      <c r="A131" s="465"/>
      <c r="B131" s="466"/>
      <c r="C131" s="316"/>
      <c r="D131" s="316"/>
      <c r="E131" s="317"/>
      <c r="F131" s="318" t="s">
        <v>1386</v>
      </c>
      <c r="G131" s="319"/>
      <c r="H131" s="319"/>
      <c r="I131" s="319"/>
      <c r="J131" s="319"/>
      <c r="K131" s="319"/>
      <c r="L131" s="319"/>
      <c r="M131" s="319"/>
      <c r="N131" s="319"/>
      <c r="O131" s="319"/>
      <c r="P131" s="319"/>
      <c r="Q131" s="320"/>
      <c r="Y131" s="1"/>
      <c r="Z131" s="1"/>
      <c r="AA131" s="183"/>
      <c r="AB131" s="183"/>
      <c r="AE131" s="183"/>
    </row>
    <row r="132" spans="1:31" x14ac:dyDescent="0.2">
      <c r="A132" s="133" t="s">
        <v>6009</v>
      </c>
      <c r="B132" s="133">
        <v>53</v>
      </c>
      <c r="C132" s="136" t="s">
        <v>6045</v>
      </c>
      <c r="D132" s="136" t="s">
        <v>1651</v>
      </c>
      <c r="E132" s="136" t="s">
        <v>3597</v>
      </c>
      <c r="F132" s="133">
        <v>246342</v>
      </c>
      <c r="G132" s="136" t="s">
        <v>3655</v>
      </c>
      <c r="H132" s="133">
        <v>172</v>
      </c>
      <c r="I132" s="133">
        <v>1</v>
      </c>
      <c r="J132" s="133">
        <v>425</v>
      </c>
      <c r="K132" s="133">
        <v>46</v>
      </c>
      <c r="L132" s="133">
        <v>850</v>
      </c>
      <c r="M132" s="133" t="s">
        <v>5459</v>
      </c>
      <c r="N132" s="136" t="s">
        <v>4911</v>
      </c>
      <c r="O132" s="133" t="s">
        <v>4451</v>
      </c>
      <c r="P132" s="133" t="s">
        <v>4807</v>
      </c>
      <c r="Q132" s="166">
        <v>41834</v>
      </c>
      <c r="R132" s="1">
        <v>1.81</v>
      </c>
      <c r="S132" s="1">
        <v>72</v>
      </c>
      <c r="V132" s="1">
        <v>19200</v>
      </c>
      <c r="W132" s="1">
        <v>44</v>
      </c>
      <c r="X132" s="1" t="s">
        <v>4868</v>
      </c>
      <c r="Y132" s="1"/>
      <c r="Z132" s="1"/>
      <c r="AA132" s="183">
        <f t="shared" ref="AA132:AA139" si="14">K132*100*R132*(J132*I132)/(S132*1000)</f>
        <v>49.146527777777777</v>
      </c>
      <c r="AB132" s="183">
        <f t="shared" ref="AB132:AB139" si="15">(V132*(J132*I132)*1.1)/9000*W132/1000</f>
        <v>43.882666666666672</v>
      </c>
      <c r="AE132" s="183">
        <f t="shared" ref="AE132:AE139" si="16">J132*I132*(G132/100)</f>
        <v>688.5</v>
      </c>
    </row>
    <row r="133" spans="1:31" x14ac:dyDescent="0.2">
      <c r="A133" s="133" t="s">
        <v>6009</v>
      </c>
      <c r="B133" s="133">
        <v>53</v>
      </c>
      <c r="C133" s="136" t="s">
        <v>6045</v>
      </c>
      <c r="D133" s="136" t="s">
        <v>1631</v>
      </c>
      <c r="E133" s="136" t="s">
        <v>3597</v>
      </c>
      <c r="F133" s="133">
        <v>246342</v>
      </c>
      <c r="G133" s="136" t="s">
        <v>3655</v>
      </c>
      <c r="H133" s="133">
        <v>172</v>
      </c>
      <c r="I133" s="133">
        <v>1</v>
      </c>
      <c r="J133" s="133">
        <v>425</v>
      </c>
      <c r="K133" s="133">
        <v>46</v>
      </c>
      <c r="L133" s="133">
        <v>850</v>
      </c>
      <c r="M133" s="133" t="s">
        <v>5459</v>
      </c>
      <c r="N133" s="136" t="s">
        <v>4911</v>
      </c>
      <c r="O133" s="133" t="s">
        <v>4451</v>
      </c>
      <c r="P133" s="133" t="s">
        <v>4807</v>
      </c>
      <c r="Q133" s="166">
        <v>41834</v>
      </c>
      <c r="R133" s="1">
        <v>1.81</v>
      </c>
      <c r="S133" s="1">
        <v>72</v>
      </c>
      <c r="V133" s="1">
        <v>19200</v>
      </c>
      <c r="W133" s="1">
        <v>44</v>
      </c>
      <c r="X133" s="1" t="s">
        <v>4868</v>
      </c>
      <c r="Y133" s="1"/>
      <c r="Z133" s="1"/>
      <c r="AA133" s="183">
        <f t="shared" si="14"/>
        <v>49.146527777777777</v>
      </c>
      <c r="AB133" s="183">
        <f t="shared" si="15"/>
        <v>43.882666666666672</v>
      </c>
      <c r="AE133" s="183">
        <f t="shared" si="16"/>
        <v>688.5</v>
      </c>
    </row>
    <row r="134" spans="1:31" x14ac:dyDescent="0.2">
      <c r="A134" s="133" t="s">
        <v>6101</v>
      </c>
      <c r="B134" s="133">
        <v>53</v>
      </c>
      <c r="C134" s="136" t="s">
        <v>6045</v>
      </c>
      <c r="D134" s="136" t="s">
        <v>1634</v>
      </c>
      <c r="E134" s="136" t="s">
        <v>4526</v>
      </c>
      <c r="F134" s="133">
        <v>250102</v>
      </c>
      <c r="G134" s="136" t="s">
        <v>3655</v>
      </c>
      <c r="H134" s="133">
        <v>172</v>
      </c>
      <c r="I134" s="133">
        <v>1</v>
      </c>
      <c r="J134" s="133">
        <v>12</v>
      </c>
      <c r="K134" s="133">
        <v>50</v>
      </c>
      <c r="L134" s="133">
        <v>25</v>
      </c>
      <c r="M134" s="133" t="s">
        <v>6085</v>
      </c>
      <c r="N134" s="136"/>
      <c r="O134" s="133" t="s">
        <v>6102</v>
      </c>
      <c r="P134" s="133" t="s">
        <v>4807</v>
      </c>
      <c r="Q134" s="166">
        <v>41835</v>
      </c>
      <c r="R134" s="1">
        <v>1.81</v>
      </c>
      <c r="S134" s="1">
        <v>85.5</v>
      </c>
      <c r="V134" s="1">
        <v>19200</v>
      </c>
      <c r="W134" s="1">
        <v>44</v>
      </c>
      <c r="X134" s="1" t="s">
        <v>4868</v>
      </c>
      <c r="Y134" s="1"/>
      <c r="Z134" s="1"/>
      <c r="AA134" s="183">
        <f t="shared" si="14"/>
        <v>1.2701754385964912</v>
      </c>
      <c r="AB134" s="183">
        <f t="shared" si="15"/>
        <v>1.2390400000000001</v>
      </c>
      <c r="AE134" s="183">
        <f t="shared" si="16"/>
        <v>19.440000000000001</v>
      </c>
    </row>
    <row r="135" spans="1:31" ht="13.5" thickBot="1" x14ac:dyDescent="0.25">
      <c r="A135" s="133" t="s">
        <v>6101</v>
      </c>
      <c r="B135" s="133">
        <v>53</v>
      </c>
      <c r="C135" s="136" t="s">
        <v>6045</v>
      </c>
      <c r="D135" s="136" t="s">
        <v>1637</v>
      </c>
      <c r="E135" s="136" t="s">
        <v>4526</v>
      </c>
      <c r="F135" s="133">
        <v>250102</v>
      </c>
      <c r="G135" s="136" t="s">
        <v>3655</v>
      </c>
      <c r="H135" s="133">
        <v>172</v>
      </c>
      <c r="I135" s="133">
        <v>1</v>
      </c>
      <c r="J135" s="133">
        <v>12</v>
      </c>
      <c r="K135" s="133">
        <v>50</v>
      </c>
      <c r="L135" s="133">
        <v>25</v>
      </c>
      <c r="M135" s="133" t="s">
        <v>6085</v>
      </c>
      <c r="N135" s="136"/>
      <c r="O135" s="133" t="s">
        <v>6102</v>
      </c>
      <c r="P135" s="133" t="s">
        <v>4807</v>
      </c>
      <c r="Q135" s="166">
        <v>41835</v>
      </c>
      <c r="R135" s="308">
        <v>1.81</v>
      </c>
      <c r="S135" s="1">
        <v>85.5</v>
      </c>
      <c r="V135" s="1">
        <v>19200</v>
      </c>
      <c r="W135" s="1">
        <v>44</v>
      </c>
      <c r="X135" s="1" t="s">
        <v>4868</v>
      </c>
      <c r="Y135" s="1"/>
      <c r="Z135" s="1"/>
      <c r="AA135" s="183">
        <f t="shared" si="14"/>
        <v>1.2701754385964912</v>
      </c>
      <c r="AB135" s="183">
        <f t="shared" si="15"/>
        <v>1.2390400000000001</v>
      </c>
      <c r="AE135" s="183">
        <f t="shared" si="16"/>
        <v>19.440000000000001</v>
      </c>
    </row>
    <row r="136" spans="1:31" x14ac:dyDescent="0.2">
      <c r="A136" s="133" t="s">
        <v>6149</v>
      </c>
      <c r="B136" s="133">
        <v>53</v>
      </c>
      <c r="C136" s="136" t="s">
        <v>6045</v>
      </c>
      <c r="D136" s="136" t="s">
        <v>2726</v>
      </c>
      <c r="E136" s="136" t="s">
        <v>6006</v>
      </c>
      <c r="F136" s="133">
        <v>260542</v>
      </c>
      <c r="G136" s="136" t="s">
        <v>3655</v>
      </c>
      <c r="H136" s="133">
        <v>172</v>
      </c>
      <c r="I136" s="133">
        <v>1</v>
      </c>
      <c r="J136" s="133">
        <v>100</v>
      </c>
      <c r="K136" s="133">
        <v>60</v>
      </c>
      <c r="L136" s="133">
        <v>200</v>
      </c>
      <c r="M136" s="133" t="s">
        <v>4524</v>
      </c>
      <c r="N136" s="136" t="s">
        <v>3595</v>
      </c>
      <c r="O136" s="133" t="s">
        <v>6150</v>
      </c>
      <c r="P136" s="133" t="s">
        <v>4807</v>
      </c>
      <c r="Q136" s="166">
        <v>41863</v>
      </c>
      <c r="R136" s="1">
        <v>1.81</v>
      </c>
      <c r="S136" s="1">
        <v>85</v>
      </c>
      <c r="V136" s="1">
        <v>19200</v>
      </c>
      <c r="W136" s="1">
        <v>44</v>
      </c>
      <c r="X136" s="1" t="s">
        <v>4868</v>
      </c>
      <c r="Y136" s="1"/>
      <c r="Z136" s="1"/>
      <c r="AA136" s="183">
        <f t="shared" si="14"/>
        <v>12.776470588235295</v>
      </c>
      <c r="AB136" s="183">
        <f t="shared" si="15"/>
        <v>10.325333333333331</v>
      </c>
      <c r="AE136" s="183">
        <f t="shared" si="16"/>
        <v>162</v>
      </c>
    </row>
    <row r="137" spans="1:31" ht="13.5" thickBot="1" x14ac:dyDescent="0.25">
      <c r="A137" s="133" t="s">
        <v>6149</v>
      </c>
      <c r="B137" s="133">
        <v>53</v>
      </c>
      <c r="C137" s="136" t="s">
        <v>6045</v>
      </c>
      <c r="D137" s="136" t="s">
        <v>2729</v>
      </c>
      <c r="E137" s="136" t="s">
        <v>6006</v>
      </c>
      <c r="F137" s="133">
        <v>260542</v>
      </c>
      <c r="G137" s="136" t="s">
        <v>3655</v>
      </c>
      <c r="H137" s="133">
        <v>172</v>
      </c>
      <c r="I137" s="133">
        <v>1</v>
      </c>
      <c r="J137" s="133">
        <v>100</v>
      </c>
      <c r="K137" s="133">
        <v>60</v>
      </c>
      <c r="L137" s="133">
        <v>200</v>
      </c>
      <c r="M137" s="133" t="s">
        <v>4524</v>
      </c>
      <c r="N137" s="136" t="s">
        <v>3595</v>
      </c>
      <c r="O137" s="133" t="s">
        <v>6150</v>
      </c>
      <c r="P137" s="133" t="s">
        <v>4807</v>
      </c>
      <c r="Q137" s="166">
        <v>41863</v>
      </c>
      <c r="R137" s="308">
        <v>1.81</v>
      </c>
      <c r="S137" s="1">
        <v>85</v>
      </c>
      <c r="V137" s="1">
        <v>19200</v>
      </c>
      <c r="W137" s="1">
        <v>44</v>
      </c>
      <c r="X137" s="1" t="s">
        <v>4868</v>
      </c>
      <c r="Y137" s="1"/>
      <c r="Z137" s="1"/>
      <c r="AA137" s="183">
        <f t="shared" si="14"/>
        <v>12.776470588235295</v>
      </c>
      <c r="AB137" s="183">
        <f t="shared" si="15"/>
        <v>10.325333333333331</v>
      </c>
      <c r="AE137" s="183">
        <f t="shared" si="16"/>
        <v>162</v>
      </c>
    </row>
    <row r="138" spans="1:31" x14ac:dyDescent="0.2">
      <c r="A138" s="133" t="s">
        <v>6585</v>
      </c>
      <c r="B138" s="133">
        <v>53</v>
      </c>
      <c r="C138" s="136" t="s">
        <v>6045</v>
      </c>
      <c r="D138" s="136" t="s">
        <v>1641</v>
      </c>
      <c r="E138" s="136" t="s">
        <v>3597</v>
      </c>
      <c r="F138" s="133">
        <v>246342</v>
      </c>
      <c r="G138" s="136" t="s">
        <v>3655</v>
      </c>
      <c r="H138" s="133">
        <v>172</v>
      </c>
      <c r="I138" s="133">
        <v>1</v>
      </c>
      <c r="J138" s="133">
        <v>125</v>
      </c>
      <c r="K138" s="133">
        <v>46</v>
      </c>
      <c r="L138" s="133">
        <v>330</v>
      </c>
      <c r="M138" s="133" t="s">
        <v>3594</v>
      </c>
      <c r="N138" s="136" t="s">
        <v>3622</v>
      </c>
      <c r="O138" s="133" t="s">
        <v>6228</v>
      </c>
      <c r="P138" s="133" t="s">
        <v>663</v>
      </c>
      <c r="Q138" s="166">
        <v>42013</v>
      </c>
      <c r="R138" s="1">
        <v>1.81</v>
      </c>
      <c r="S138" s="1">
        <v>72</v>
      </c>
      <c r="V138" s="1">
        <v>19200</v>
      </c>
      <c r="W138" s="1">
        <v>44</v>
      </c>
      <c r="X138" s="1" t="s">
        <v>4868</v>
      </c>
      <c r="Y138" s="1"/>
      <c r="Z138" s="1"/>
      <c r="AA138" s="183">
        <f t="shared" si="14"/>
        <v>14.454861111111111</v>
      </c>
      <c r="AB138" s="183">
        <f t="shared" si="15"/>
        <v>12.906666666666666</v>
      </c>
      <c r="AE138" s="183">
        <f t="shared" si="16"/>
        <v>202.5</v>
      </c>
    </row>
    <row r="139" spans="1:31" ht="13.5" thickBot="1" x14ac:dyDescent="0.25">
      <c r="A139" s="133" t="s">
        <v>6585</v>
      </c>
      <c r="B139" s="133">
        <v>53</v>
      </c>
      <c r="C139" s="136" t="s">
        <v>6045</v>
      </c>
      <c r="D139" s="136" t="s">
        <v>1642</v>
      </c>
      <c r="E139" s="136" t="s">
        <v>3597</v>
      </c>
      <c r="F139" s="133">
        <v>246342</v>
      </c>
      <c r="G139" s="136" t="s">
        <v>3655</v>
      </c>
      <c r="H139" s="133">
        <v>172</v>
      </c>
      <c r="I139" s="133">
        <v>1</v>
      </c>
      <c r="J139" s="133">
        <v>125</v>
      </c>
      <c r="K139" s="133">
        <v>46</v>
      </c>
      <c r="L139" s="133">
        <v>330</v>
      </c>
      <c r="M139" s="133" t="s">
        <v>3594</v>
      </c>
      <c r="N139" s="136" t="s">
        <v>3622</v>
      </c>
      <c r="O139" s="133" t="s">
        <v>6228</v>
      </c>
      <c r="P139" s="133" t="s">
        <v>663</v>
      </c>
      <c r="Q139" s="166">
        <v>42013</v>
      </c>
      <c r="R139" s="308">
        <v>1.81</v>
      </c>
      <c r="S139" s="1">
        <v>72</v>
      </c>
      <c r="V139" s="1">
        <v>19200</v>
      </c>
      <c r="W139" s="1">
        <v>44</v>
      </c>
      <c r="X139" s="1" t="s">
        <v>4868</v>
      </c>
      <c r="Y139" s="1"/>
      <c r="Z139" s="1"/>
      <c r="AA139" s="183">
        <f t="shared" si="14"/>
        <v>14.454861111111111</v>
      </c>
      <c r="AB139" s="183">
        <f t="shared" si="15"/>
        <v>12.906666666666666</v>
      </c>
      <c r="AE139" s="183">
        <f t="shared" si="16"/>
        <v>202.5</v>
      </c>
    </row>
    <row r="140" spans="1:31" x14ac:dyDescent="0.2">
      <c r="A140" s="133" t="s">
        <v>6675</v>
      </c>
      <c r="B140" s="133">
        <v>53</v>
      </c>
      <c r="C140" s="136" t="s">
        <v>6045</v>
      </c>
      <c r="D140" s="136" t="s">
        <v>3704</v>
      </c>
      <c r="E140" s="136" t="s">
        <v>6006</v>
      </c>
      <c r="F140" s="133" t="s">
        <v>6676</v>
      </c>
      <c r="G140" s="136" t="s">
        <v>3655</v>
      </c>
      <c r="H140" s="133">
        <v>172</v>
      </c>
      <c r="I140" s="133">
        <v>1</v>
      </c>
      <c r="J140" s="133">
        <v>243</v>
      </c>
      <c r="K140" s="133">
        <v>60</v>
      </c>
      <c r="L140" s="133">
        <v>550</v>
      </c>
      <c r="M140" s="133" t="s">
        <v>5602</v>
      </c>
      <c r="N140" s="136" t="s">
        <v>4913</v>
      </c>
      <c r="O140" s="133" t="s">
        <v>5963</v>
      </c>
      <c r="P140" s="133" t="s">
        <v>4816</v>
      </c>
      <c r="Q140" s="166">
        <v>42034</v>
      </c>
      <c r="R140" s="1">
        <v>1.81</v>
      </c>
      <c r="S140" s="1">
        <v>85</v>
      </c>
      <c r="V140" s="1">
        <v>19200</v>
      </c>
      <c r="W140" s="1">
        <v>44</v>
      </c>
      <c r="X140" s="1" t="s">
        <v>4868</v>
      </c>
      <c r="Y140" s="1"/>
      <c r="Z140" s="1"/>
      <c r="AA140" s="183">
        <f>K140*100*R140*(J140*I140)/(S140*1000)</f>
        <v>31.046823529411764</v>
      </c>
      <c r="AB140" s="183">
        <f>(V140*(J140*I140)*1.1)/9000*W140/1000</f>
        <v>25.09056</v>
      </c>
      <c r="AE140" s="183">
        <f>J140*I140*(G140/100)</f>
        <v>393.66</v>
      </c>
    </row>
    <row r="141" spans="1:31" ht="13.5" thickBot="1" x14ac:dyDescent="0.25">
      <c r="A141" s="133" t="s">
        <v>6675</v>
      </c>
      <c r="B141" s="133">
        <v>53</v>
      </c>
      <c r="C141" s="136" t="s">
        <v>6045</v>
      </c>
      <c r="D141" s="136" t="s">
        <v>3707</v>
      </c>
      <c r="E141" s="136" t="s">
        <v>6006</v>
      </c>
      <c r="F141" s="133" t="s">
        <v>6676</v>
      </c>
      <c r="G141" s="136" t="s">
        <v>3655</v>
      </c>
      <c r="H141" s="133">
        <v>172</v>
      </c>
      <c r="I141" s="133">
        <v>1</v>
      </c>
      <c r="J141" s="133">
        <v>243</v>
      </c>
      <c r="K141" s="133">
        <v>60</v>
      </c>
      <c r="L141" s="133">
        <v>550</v>
      </c>
      <c r="M141" s="133" t="s">
        <v>5602</v>
      </c>
      <c r="N141" s="136" t="s">
        <v>4913</v>
      </c>
      <c r="O141" s="133" t="s">
        <v>5963</v>
      </c>
      <c r="P141" s="133" t="s">
        <v>4816</v>
      </c>
      <c r="Q141" s="166">
        <v>42034</v>
      </c>
      <c r="R141" s="308">
        <v>1.81</v>
      </c>
      <c r="S141" s="1">
        <v>85</v>
      </c>
      <c r="V141" s="1">
        <v>19200</v>
      </c>
      <c r="W141" s="1">
        <v>44</v>
      </c>
      <c r="X141" s="1" t="s">
        <v>4868</v>
      </c>
      <c r="Y141" s="1"/>
      <c r="Z141" s="1"/>
      <c r="AA141" s="183">
        <f>K141*100*R141*(J141*I141)/(S141*1000)</f>
        <v>31.046823529411764</v>
      </c>
      <c r="AB141" s="183">
        <f>(V141*(J141*I141)*1.1)/9000*W141/1000</f>
        <v>25.09056</v>
      </c>
      <c r="AE141" s="183">
        <f>J141*I141*(G141/100)</f>
        <v>393.66</v>
      </c>
    </row>
    <row r="142" spans="1:31" x14ac:dyDescent="0.2">
      <c r="A142" s="133" t="s">
        <v>6862</v>
      </c>
      <c r="B142" s="133">
        <v>53</v>
      </c>
      <c r="C142" s="136" t="s">
        <v>6045</v>
      </c>
      <c r="D142" s="136" t="s">
        <v>1645</v>
      </c>
      <c r="E142" s="136" t="s">
        <v>6006</v>
      </c>
      <c r="F142" s="133">
        <v>260542</v>
      </c>
      <c r="G142" s="136" t="s">
        <v>3655</v>
      </c>
      <c r="H142" s="133">
        <v>172</v>
      </c>
      <c r="I142" s="133">
        <v>1</v>
      </c>
      <c r="J142" s="133">
        <v>170</v>
      </c>
      <c r="K142" s="133">
        <v>60</v>
      </c>
      <c r="L142" s="133">
        <v>450</v>
      </c>
      <c r="M142" s="133" t="s">
        <v>5602</v>
      </c>
      <c r="N142" s="136" t="s">
        <v>3639</v>
      </c>
      <c r="O142" s="133" t="s">
        <v>5963</v>
      </c>
      <c r="P142" s="133" t="s">
        <v>4816</v>
      </c>
      <c r="Q142" s="166">
        <v>42111</v>
      </c>
      <c r="R142" s="1">
        <v>1.81</v>
      </c>
      <c r="S142" s="1">
        <v>85</v>
      </c>
      <c r="V142" s="1">
        <v>19200</v>
      </c>
      <c r="W142" s="1">
        <v>44</v>
      </c>
      <c r="X142" s="1" t="s">
        <v>4868</v>
      </c>
      <c r="Y142" s="1"/>
      <c r="Z142" s="1"/>
      <c r="AA142" s="183">
        <f>K142*100*R142*(J142*I142)/(S142*1000)</f>
        <v>21.72</v>
      </c>
      <c r="AB142" s="183">
        <f>(V142*(J142*I142)*1.1)/9000*W142/1000</f>
        <v>17.55306666666667</v>
      </c>
      <c r="AE142" s="183">
        <f>J142*I142*(G142/100)</f>
        <v>275.40000000000003</v>
      </c>
    </row>
    <row r="143" spans="1:31" ht="13.5" thickBot="1" x14ac:dyDescent="0.25">
      <c r="A143" s="133" t="s">
        <v>6862</v>
      </c>
      <c r="B143" s="133">
        <v>53</v>
      </c>
      <c r="C143" s="136" t="s">
        <v>6045</v>
      </c>
      <c r="D143" s="136" t="s">
        <v>1650</v>
      </c>
      <c r="E143" s="136" t="s">
        <v>6006</v>
      </c>
      <c r="F143" s="133">
        <v>260542</v>
      </c>
      <c r="G143" s="136" t="s">
        <v>3655</v>
      </c>
      <c r="H143" s="133">
        <v>172</v>
      </c>
      <c r="I143" s="133">
        <v>1</v>
      </c>
      <c r="J143" s="133">
        <v>170</v>
      </c>
      <c r="K143" s="133">
        <v>60</v>
      </c>
      <c r="L143" s="133">
        <v>450</v>
      </c>
      <c r="M143" s="133" t="s">
        <v>5602</v>
      </c>
      <c r="N143" s="136" t="s">
        <v>3639</v>
      </c>
      <c r="O143" s="133" t="s">
        <v>5963</v>
      </c>
      <c r="P143" s="133" t="s">
        <v>4816</v>
      </c>
      <c r="Q143" s="166">
        <v>42111</v>
      </c>
      <c r="R143" s="308">
        <v>1.81</v>
      </c>
      <c r="S143" s="1">
        <v>85</v>
      </c>
      <c r="V143" s="1">
        <v>19200</v>
      </c>
      <c r="W143" s="1">
        <v>44</v>
      </c>
      <c r="X143" s="1" t="s">
        <v>4868</v>
      </c>
      <c r="Y143" s="1"/>
      <c r="Z143" s="1"/>
      <c r="AA143" s="183">
        <f>K143*100*R143*(J143*I143)/(S143*1000)</f>
        <v>21.72</v>
      </c>
      <c r="AB143" s="183">
        <f>(V143*(J143*I143)*1.1)/9000*W143/1000</f>
        <v>17.55306666666667</v>
      </c>
      <c r="AE143" s="183">
        <f>J143*I143*(G143/100)</f>
        <v>275.40000000000003</v>
      </c>
    </row>
    <row r="144" spans="1:31" x14ac:dyDescent="0.2">
      <c r="A144" s="465"/>
      <c r="B144" s="466"/>
      <c r="C144" s="316"/>
      <c r="D144" s="316"/>
      <c r="E144" s="317"/>
      <c r="F144" s="318" t="s">
        <v>1386</v>
      </c>
      <c r="G144" s="319"/>
      <c r="H144" s="319"/>
      <c r="I144" s="319"/>
      <c r="J144" s="319"/>
      <c r="K144" s="319"/>
      <c r="L144" s="319"/>
      <c r="M144" s="319"/>
      <c r="N144" s="319"/>
      <c r="O144" s="319"/>
      <c r="P144" s="319"/>
      <c r="Q144" s="320"/>
      <c r="Y144" s="1"/>
      <c r="Z144" s="1"/>
      <c r="AA144" s="183"/>
      <c r="AB144" s="183"/>
      <c r="AE144" s="183"/>
    </row>
    <row r="145" spans="1:31" x14ac:dyDescent="0.2">
      <c r="A145" s="133"/>
      <c r="B145" s="133">
        <v>53</v>
      </c>
      <c r="C145" s="136" t="s">
        <v>7083</v>
      </c>
      <c r="D145" s="136" t="s">
        <v>1651</v>
      </c>
      <c r="E145" s="136"/>
      <c r="F145" s="133">
        <v>136900</v>
      </c>
      <c r="G145" s="136" t="s">
        <v>3593</v>
      </c>
      <c r="H145" s="133">
        <v>176</v>
      </c>
      <c r="I145" s="133">
        <v>1</v>
      </c>
      <c r="J145" s="133">
        <v>601</v>
      </c>
      <c r="K145" s="133">
        <v>33</v>
      </c>
      <c r="L145" s="133"/>
      <c r="M145" s="133" t="s">
        <v>1380</v>
      </c>
      <c r="N145" s="136"/>
      <c r="O145" s="133" t="s">
        <v>2573</v>
      </c>
      <c r="P145" s="133" t="s">
        <v>4816</v>
      </c>
      <c r="Q145" s="166">
        <v>42198</v>
      </c>
      <c r="R145" s="1">
        <v>1.81</v>
      </c>
      <c r="S145" s="1">
        <v>90</v>
      </c>
      <c r="T145" s="1" t="s">
        <v>4561</v>
      </c>
      <c r="U145" s="1">
        <v>78.5</v>
      </c>
      <c r="V145" s="1">
        <v>12048</v>
      </c>
      <c r="W145" s="1">
        <v>92</v>
      </c>
      <c r="X145" s="1" t="s">
        <v>2584</v>
      </c>
      <c r="Y145" s="1">
        <v>78.5</v>
      </c>
      <c r="Z145" s="1" t="s">
        <v>4561</v>
      </c>
      <c r="AA145" s="183">
        <f t="shared" ref="AA145:AA150" si="17">(K145*100*J145*I145)/13*12*R145/10000*S145/1000</f>
        <v>29.822729538461537</v>
      </c>
      <c r="AB145" s="183">
        <f t="shared" ref="AB145:AB150" si="18">V145/36*35*J145*I145*1.108/10000*W145/1000</f>
        <v>71.760021834666674</v>
      </c>
      <c r="AC145" s="183">
        <f t="shared" ref="AC145:AC150" si="19">(K145*100*J145*I145)/13*R145/10000*U145/1000</f>
        <v>2.1676706192307691</v>
      </c>
      <c r="AD145" s="183">
        <f t="shared" ref="AD145:AD150" si="20">V145/36*J145*I145*1.108/10000*Y145/1000</f>
        <v>1.7494291037333336</v>
      </c>
      <c r="AE145" s="183">
        <f t="shared" ref="AE145:AE150" si="21">J145*I145*(G145/100)</f>
        <v>961.6</v>
      </c>
    </row>
    <row r="146" spans="1:31" ht="13.5" thickBot="1" x14ac:dyDescent="0.25">
      <c r="A146" s="133"/>
      <c r="B146" s="133">
        <v>53</v>
      </c>
      <c r="C146" s="136" t="s">
        <v>7083</v>
      </c>
      <c r="D146" s="136" t="s">
        <v>1631</v>
      </c>
      <c r="E146" s="136"/>
      <c r="F146" s="133">
        <v>136900</v>
      </c>
      <c r="G146" s="136" t="s">
        <v>3593</v>
      </c>
      <c r="H146" s="133">
        <v>176</v>
      </c>
      <c r="I146" s="133">
        <v>1</v>
      </c>
      <c r="J146" s="133">
        <v>601</v>
      </c>
      <c r="K146" s="133">
        <v>33</v>
      </c>
      <c r="L146" s="133"/>
      <c r="M146" s="133" t="s">
        <v>1380</v>
      </c>
      <c r="N146" s="136"/>
      <c r="O146" s="133" t="s">
        <v>2573</v>
      </c>
      <c r="P146" s="133" t="s">
        <v>4816</v>
      </c>
      <c r="Q146" s="166">
        <v>42198</v>
      </c>
      <c r="R146" s="308">
        <v>1.81</v>
      </c>
      <c r="S146" s="1">
        <v>90</v>
      </c>
      <c r="T146" s="1" t="s">
        <v>4561</v>
      </c>
      <c r="U146" s="1">
        <v>78.5</v>
      </c>
      <c r="V146" s="1">
        <v>12048</v>
      </c>
      <c r="W146" s="1">
        <v>92</v>
      </c>
      <c r="X146" s="1" t="s">
        <v>2584</v>
      </c>
      <c r="Y146" s="1">
        <v>78.5</v>
      </c>
      <c r="Z146" s="1" t="s">
        <v>4561</v>
      </c>
      <c r="AA146" s="183">
        <f t="shared" si="17"/>
        <v>29.822729538461537</v>
      </c>
      <c r="AB146" s="183">
        <f t="shared" si="18"/>
        <v>71.760021834666674</v>
      </c>
      <c r="AC146" s="183">
        <f t="shared" si="19"/>
        <v>2.1676706192307691</v>
      </c>
      <c r="AD146" s="183">
        <f t="shared" si="20"/>
        <v>1.7494291037333336</v>
      </c>
      <c r="AE146" s="183">
        <f t="shared" si="21"/>
        <v>961.6</v>
      </c>
    </row>
    <row r="147" spans="1:31" x14ac:dyDescent="0.2">
      <c r="B147" s="133">
        <v>53</v>
      </c>
      <c r="C147" s="136" t="s">
        <v>7083</v>
      </c>
      <c r="D147" s="136" t="s">
        <v>1634</v>
      </c>
      <c r="E147" s="136"/>
      <c r="F147" s="133">
        <v>136900</v>
      </c>
      <c r="G147" s="136" t="s">
        <v>3593</v>
      </c>
      <c r="H147" s="133">
        <v>176</v>
      </c>
      <c r="I147" s="133">
        <v>1</v>
      </c>
      <c r="J147" s="133">
        <v>602</v>
      </c>
      <c r="K147" s="133">
        <v>33</v>
      </c>
      <c r="L147" s="133"/>
      <c r="M147" s="133" t="s">
        <v>1380</v>
      </c>
      <c r="N147" s="136"/>
      <c r="O147" s="133" t="s">
        <v>2573</v>
      </c>
      <c r="P147" s="133" t="s">
        <v>2277</v>
      </c>
      <c r="Q147" s="166">
        <v>42223</v>
      </c>
      <c r="R147" s="1">
        <v>1.81</v>
      </c>
      <c r="S147" s="1">
        <v>90</v>
      </c>
      <c r="T147" s="1" t="s">
        <v>4561</v>
      </c>
      <c r="U147" s="1">
        <v>78.5</v>
      </c>
      <c r="V147" s="1">
        <v>12048</v>
      </c>
      <c r="W147" s="1">
        <v>92</v>
      </c>
      <c r="X147" s="1" t="s">
        <v>2584</v>
      </c>
      <c r="Y147" s="1">
        <v>78.5</v>
      </c>
      <c r="Z147" s="1" t="s">
        <v>4561</v>
      </c>
      <c r="AA147" s="183">
        <f t="shared" si="17"/>
        <v>29.872351384615389</v>
      </c>
      <c r="AB147" s="183">
        <f t="shared" si="18"/>
        <v>71.879422869333339</v>
      </c>
      <c r="AC147" s="183">
        <f t="shared" si="19"/>
        <v>2.1712773923076925</v>
      </c>
      <c r="AD147" s="183">
        <f t="shared" si="20"/>
        <v>1.7523399674666669</v>
      </c>
      <c r="AE147" s="183">
        <f t="shared" si="21"/>
        <v>963.2</v>
      </c>
    </row>
    <row r="148" spans="1:31" x14ac:dyDescent="0.2">
      <c r="B148" s="133">
        <v>53</v>
      </c>
      <c r="C148" s="136" t="s">
        <v>7083</v>
      </c>
      <c r="D148" s="136" t="s">
        <v>1637</v>
      </c>
      <c r="E148" s="136"/>
      <c r="F148" s="133">
        <v>136900</v>
      </c>
      <c r="G148" s="136" t="s">
        <v>3593</v>
      </c>
      <c r="H148" s="133">
        <v>176</v>
      </c>
      <c r="I148" s="133">
        <v>1</v>
      </c>
      <c r="J148" s="133">
        <v>602</v>
      </c>
      <c r="K148" s="133">
        <v>33</v>
      </c>
      <c r="L148" s="133"/>
      <c r="M148" s="133" t="s">
        <v>1380</v>
      </c>
      <c r="N148" s="136"/>
      <c r="O148" s="133" t="s">
        <v>2573</v>
      </c>
      <c r="P148" s="133" t="s">
        <v>2277</v>
      </c>
      <c r="Q148" s="166">
        <v>42223</v>
      </c>
      <c r="R148" s="1">
        <v>1.81</v>
      </c>
      <c r="S148" s="1">
        <v>90</v>
      </c>
      <c r="T148" s="1" t="s">
        <v>4561</v>
      </c>
      <c r="U148" s="1">
        <v>78.5</v>
      </c>
      <c r="V148" s="1">
        <v>12048</v>
      </c>
      <c r="W148" s="1">
        <v>92</v>
      </c>
      <c r="X148" s="1" t="s">
        <v>2584</v>
      </c>
      <c r="Y148" s="1">
        <v>78.5</v>
      </c>
      <c r="Z148" s="1" t="s">
        <v>4561</v>
      </c>
      <c r="AA148" s="183">
        <f t="shared" si="17"/>
        <v>29.872351384615389</v>
      </c>
      <c r="AB148" s="183">
        <f t="shared" si="18"/>
        <v>71.879422869333339</v>
      </c>
      <c r="AC148" s="183">
        <f t="shared" si="19"/>
        <v>2.1712773923076925</v>
      </c>
      <c r="AD148" s="183">
        <f t="shared" si="20"/>
        <v>1.7523399674666669</v>
      </c>
      <c r="AE148" s="183">
        <f t="shared" si="21"/>
        <v>963.2</v>
      </c>
    </row>
    <row r="149" spans="1:31" x14ac:dyDescent="0.2">
      <c r="B149" s="133">
        <v>53</v>
      </c>
      <c r="C149" s="136" t="s">
        <v>7083</v>
      </c>
      <c r="D149" s="136" t="s">
        <v>2726</v>
      </c>
      <c r="E149" s="136"/>
      <c r="F149" s="133">
        <v>136900</v>
      </c>
      <c r="G149" s="136" t="s">
        <v>3593</v>
      </c>
      <c r="H149" s="133">
        <v>176</v>
      </c>
      <c r="I149" s="133">
        <v>1</v>
      </c>
      <c r="J149" s="133">
        <v>250</v>
      </c>
      <c r="K149" s="133">
        <v>33</v>
      </c>
      <c r="L149" s="133"/>
      <c r="M149" s="133" t="s">
        <v>1380</v>
      </c>
      <c r="N149" s="136"/>
      <c r="O149" s="133" t="s">
        <v>2573</v>
      </c>
      <c r="P149" s="133" t="s">
        <v>4816</v>
      </c>
      <c r="Q149" s="166">
        <v>42235</v>
      </c>
      <c r="R149" s="1">
        <v>1.81</v>
      </c>
      <c r="S149" s="1">
        <v>90</v>
      </c>
      <c r="T149" s="1" t="s">
        <v>4561</v>
      </c>
      <c r="U149" s="1">
        <v>78.5</v>
      </c>
      <c r="V149" s="1">
        <v>12048</v>
      </c>
      <c r="W149" s="1">
        <v>92</v>
      </c>
      <c r="X149" s="1" t="s">
        <v>2584</v>
      </c>
      <c r="Y149" s="1">
        <v>78.5</v>
      </c>
      <c r="Z149" s="1" t="s">
        <v>4561</v>
      </c>
      <c r="AA149" s="183">
        <f t="shared" si="17"/>
        <v>12.405461538461537</v>
      </c>
      <c r="AB149" s="183">
        <f t="shared" si="18"/>
        <v>29.850258666666672</v>
      </c>
      <c r="AC149" s="183">
        <f t="shared" si="19"/>
        <v>0.90169326923076931</v>
      </c>
      <c r="AD149" s="183">
        <f t="shared" si="20"/>
        <v>0.7277159333333334</v>
      </c>
      <c r="AE149" s="183">
        <f t="shared" si="21"/>
        <v>400</v>
      </c>
    </row>
    <row r="150" spans="1:31" ht="13.5" thickBot="1" x14ac:dyDescent="0.25">
      <c r="B150" s="133">
        <v>53</v>
      </c>
      <c r="C150" s="136" t="s">
        <v>7083</v>
      </c>
      <c r="D150" s="136" t="s">
        <v>2729</v>
      </c>
      <c r="E150" s="136"/>
      <c r="F150" s="133">
        <v>136900</v>
      </c>
      <c r="G150" s="136" t="s">
        <v>3593</v>
      </c>
      <c r="H150" s="133">
        <v>176</v>
      </c>
      <c r="I150" s="133">
        <v>1</v>
      </c>
      <c r="J150" s="133">
        <v>250</v>
      </c>
      <c r="K150" s="133">
        <v>33</v>
      </c>
      <c r="L150" s="133"/>
      <c r="M150" s="133" t="s">
        <v>1380</v>
      </c>
      <c r="N150" s="136"/>
      <c r="O150" s="133" t="s">
        <v>2573</v>
      </c>
      <c r="P150" s="133" t="s">
        <v>4816</v>
      </c>
      <c r="Q150" s="166">
        <v>42235</v>
      </c>
      <c r="R150" s="308">
        <v>1.81</v>
      </c>
      <c r="S150" s="1">
        <v>90</v>
      </c>
      <c r="T150" s="1" t="s">
        <v>4561</v>
      </c>
      <c r="U150" s="1">
        <v>78.5</v>
      </c>
      <c r="V150" s="1">
        <v>12048</v>
      </c>
      <c r="W150" s="1">
        <v>92</v>
      </c>
      <c r="X150" s="1" t="s">
        <v>2584</v>
      </c>
      <c r="Y150" s="1">
        <v>78.5</v>
      </c>
      <c r="Z150" s="1" t="s">
        <v>4561</v>
      </c>
      <c r="AA150" s="183">
        <f t="shared" si="17"/>
        <v>12.405461538461537</v>
      </c>
      <c r="AB150" s="183">
        <f t="shared" si="18"/>
        <v>29.850258666666672</v>
      </c>
      <c r="AC150" s="183">
        <f t="shared" si="19"/>
        <v>0.90169326923076931</v>
      </c>
      <c r="AD150" s="183">
        <f t="shared" si="20"/>
        <v>0.7277159333333334</v>
      </c>
      <c r="AE150" s="183">
        <f t="shared" si="21"/>
        <v>400</v>
      </c>
    </row>
    <row r="151" spans="1:31" x14ac:dyDescent="0.2">
      <c r="A151" s="133" t="s">
        <v>7236</v>
      </c>
      <c r="B151" s="133" t="s">
        <v>7228</v>
      </c>
      <c r="C151" s="136" t="s">
        <v>7083</v>
      </c>
      <c r="D151" s="136" t="s">
        <v>1641</v>
      </c>
      <c r="E151" s="136" t="s">
        <v>4611</v>
      </c>
      <c r="F151" s="133">
        <v>133913</v>
      </c>
      <c r="G151" s="136" t="s">
        <v>3593</v>
      </c>
      <c r="H151" s="133">
        <v>176</v>
      </c>
      <c r="I151" s="133">
        <v>1</v>
      </c>
      <c r="J151" s="133">
        <v>522</v>
      </c>
      <c r="K151" s="133">
        <v>36</v>
      </c>
      <c r="L151" s="133">
        <v>5000</v>
      </c>
      <c r="M151" s="133" t="s">
        <v>1494</v>
      </c>
      <c r="N151" s="136"/>
      <c r="O151" s="133" t="s">
        <v>2722</v>
      </c>
      <c r="P151" s="133" t="s">
        <v>4816</v>
      </c>
      <c r="Q151" s="166">
        <v>42254</v>
      </c>
      <c r="R151" s="1">
        <v>1.81</v>
      </c>
      <c r="S151" s="1">
        <v>90</v>
      </c>
      <c r="T151" s="1" t="s">
        <v>4561</v>
      </c>
      <c r="U151" s="1">
        <v>78.5</v>
      </c>
      <c r="V151" s="1">
        <v>12048</v>
      </c>
      <c r="W151" s="1">
        <v>92</v>
      </c>
      <c r="X151" s="1" t="s">
        <v>2584</v>
      </c>
      <c r="Y151" s="1">
        <v>78.5</v>
      </c>
      <c r="Z151" s="1" t="s">
        <v>4561</v>
      </c>
      <c r="AA151" s="183">
        <f t="shared" ref="AA151:AA158" si="22">(K151*100*J151*I151)/13*12*R151/10000*S151/1000</f>
        <v>28.257385846153852</v>
      </c>
      <c r="AB151" s="183">
        <f t="shared" ref="AB151:AB158" si="23">V151/36*35*J151*I151*1.108/10000*W151/1000</f>
        <v>62.327340096000015</v>
      </c>
      <c r="AC151" s="183">
        <f t="shared" ref="AC151:AC158" si="24">(K151*100*J151*I151)/13*R151/10000*U151/1000</f>
        <v>2.0538933230769234</v>
      </c>
      <c r="AD151" s="183">
        <f t="shared" ref="AD151:AD158" si="25">V151/36*J151*I151*1.108/10000*Y151/1000</f>
        <v>1.5194708688</v>
      </c>
      <c r="AE151" s="183">
        <f t="shared" ref="AE151:AE158" si="26">J151*I151*(G151/100)</f>
        <v>835.2</v>
      </c>
    </row>
    <row r="152" spans="1:31" x14ac:dyDescent="0.2">
      <c r="A152" s="133" t="s">
        <v>7236</v>
      </c>
      <c r="B152" s="133" t="s">
        <v>7228</v>
      </c>
      <c r="C152" s="136" t="s">
        <v>7083</v>
      </c>
      <c r="D152" s="136" t="s">
        <v>1642</v>
      </c>
      <c r="E152" s="136" t="s">
        <v>4611</v>
      </c>
      <c r="F152" s="133">
        <v>133913</v>
      </c>
      <c r="G152" s="136" t="s">
        <v>3593</v>
      </c>
      <c r="H152" s="133">
        <v>176</v>
      </c>
      <c r="I152" s="133">
        <v>1</v>
      </c>
      <c r="J152" s="133">
        <v>522</v>
      </c>
      <c r="K152" s="133">
        <v>36</v>
      </c>
      <c r="L152" s="133">
        <v>5000</v>
      </c>
      <c r="M152" s="133" t="s">
        <v>1494</v>
      </c>
      <c r="N152" s="136"/>
      <c r="O152" s="133" t="s">
        <v>2722</v>
      </c>
      <c r="P152" s="133" t="s">
        <v>4816</v>
      </c>
      <c r="Q152" s="166">
        <v>42254</v>
      </c>
      <c r="R152" s="1">
        <v>1.81</v>
      </c>
      <c r="S152" s="1">
        <v>90</v>
      </c>
      <c r="T152" s="1" t="s">
        <v>4561</v>
      </c>
      <c r="U152" s="1">
        <v>78.5</v>
      </c>
      <c r="V152" s="1">
        <v>12048</v>
      </c>
      <c r="W152" s="1">
        <v>92</v>
      </c>
      <c r="X152" s="1" t="s">
        <v>2584</v>
      </c>
      <c r="Y152" s="1">
        <v>78.5</v>
      </c>
      <c r="Z152" s="1" t="s">
        <v>4561</v>
      </c>
      <c r="AA152" s="183">
        <f t="shared" si="22"/>
        <v>28.257385846153852</v>
      </c>
      <c r="AB152" s="183">
        <f t="shared" si="23"/>
        <v>62.327340096000015</v>
      </c>
      <c r="AC152" s="183">
        <f t="shared" si="24"/>
        <v>2.0538933230769234</v>
      </c>
      <c r="AD152" s="183">
        <f t="shared" si="25"/>
        <v>1.5194708688</v>
      </c>
      <c r="AE152" s="183">
        <f t="shared" si="26"/>
        <v>835.2</v>
      </c>
    </row>
    <row r="153" spans="1:31" x14ac:dyDescent="0.2">
      <c r="A153" s="133" t="s">
        <v>7236</v>
      </c>
      <c r="B153" s="133" t="s">
        <v>7228</v>
      </c>
      <c r="C153" s="136" t="s">
        <v>7083</v>
      </c>
      <c r="D153" s="136" t="s">
        <v>3704</v>
      </c>
      <c r="E153" s="136" t="s">
        <v>4611</v>
      </c>
      <c r="F153" s="133">
        <v>133913</v>
      </c>
      <c r="G153" s="136" t="s">
        <v>3593</v>
      </c>
      <c r="H153" s="133">
        <v>176</v>
      </c>
      <c r="I153" s="133">
        <v>1</v>
      </c>
      <c r="J153" s="133">
        <v>406</v>
      </c>
      <c r="K153" s="133">
        <v>36</v>
      </c>
      <c r="L153" s="133">
        <v>5000</v>
      </c>
      <c r="M153" s="133" t="s">
        <v>1494</v>
      </c>
      <c r="N153" s="136"/>
      <c r="O153" s="133" t="s">
        <v>2722</v>
      </c>
      <c r="P153" s="133" t="s">
        <v>663</v>
      </c>
      <c r="Q153" s="166">
        <v>42268</v>
      </c>
      <c r="R153" s="1">
        <v>1.81</v>
      </c>
      <c r="S153" s="1">
        <v>90</v>
      </c>
      <c r="T153" s="1" t="s">
        <v>4561</v>
      </c>
      <c r="U153" s="1">
        <v>78.5</v>
      </c>
      <c r="V153" s="1">
        <v>12048</v>
      </c>
      <c r="W153" s="1">
        <v>92</v>
      </c>
      <c r="X153" s="1" t="s">
        <v>2584</v>
      </c>
      <c r="Y153" s="1">
        <v>78.5</v>
      </c>
      <c r="Z153" s="1" t="s">
        <v>4561</v>
      </c>
      <c r="AA153" s="183">
        <f t="shared" si="22"/>
        <v>21.977966769230772</v>
      </c>
      <c r="AB153" s="183">
        <f t="shared" si="23"/>
        <v>48.476820074666676</v>
      </c>
      <c r="AC153" s="183">
        <f t="shared" si="24"/>
        <v>1.5974725846153848</v>
      </c>
      <c r="AD153" s="183">
        <f t="shared" si="25"/>
        <v>1.1818106757333335</v>
      </c>
      <c r="AE153" s="183">
        <f t="shared" si="26"/>
        <v>649.6</v>
      </c>
    </row>
    <row r="154" spans="1:31" ht="13.5" thickBot="1" x14ac:dyDescent="0.25">
      <c r="A154" s="133" t="s">
        <v>7236</v>
      </c>
      <c r="B154" s="133" t="s">
        <v>7228</v>
      </c>
      <c r="C154" s="136" t="s">
        <v>7083</v>
      </c>
      <c r="D154" s="136" t="s">
        <v>3707</v>
      </c>
      <c r="E154" s="136" t="s">
        <v>4611</v>
      </c>
      <c r="F154" s="133">
        <v>133913</v>
      </c>
      <c r="G154" s="136" t="s">
        <v>3593</v>
      </c>
      <c r="H154" s="133">
        <v>176</v>
      </c>
      <c r="I154" s="133">
        <v>1</v>
      </c>
      <c r="J154" s="133">
        <v>406</v>
      </c>
      <c r="K154" s="133">
        <v>36</v>
      </c>
      <c r="L154" s="133">
        <v>5000</v>
      </c>
      <c r="M154" s="133" t="s">
        <v>1494</v>
      </c>
      <c r="N154" s="136"/>
      <c r="O154" s="133" t="s">
        <v>2722</v>
      </c>
      <c r="P154" s="133" t="s">
        <v>663</v>
      </c>
      <c r="Q154" s="166">
        <v>42268</v>
      </c>
      <c r="R154" s="308">
        <v>1.81</v>
      </c>
      <c r="S154" s="1">
        <v>90</v>
      </c>
      <c r="T154" s="1" t="s">
        <v>4561</v>
      </c>
      <c r="U154" s="1">
        <v>78.5</v>
      </c>
      <c r="V154" s="1">
        <v>12048</v>
      </c>
      <c r="W154" s="1">
        <v>92</v>
      </c>
      <c r="X154" s="1" t="s">
        <v>2584</v>
      </c>
      <c r="Y154" s="1">
        <v>78.5</v>
      </c>
      <c r="Z154" s="1" t="s">
        <v>4561</v>
      </c>
      <c r="AA154" s="183">
        <f t="shared" si="22"/>
        <v>21.977966769230772</v>
      </c>
      <c r="AB154" s="183">
        <f t="shared" si="23"/>
        <v>48.476820074666676</v>
      </c>
      <c r="AC154" s="183">
        <f t="shared" si="24"/>
        <v>1.5974725846153848</v>
      </c>
      <c r="AD154" s="183">
        <f t="shared" si="25"/>
        <v>1.1818106757333335</v>
      </c>
      <c r="AE154" s="183">
        <f t="shared" si="26"/>
        <v>649.6</v>
      </c>
    </row>
    <row r="155" spans="1:31" x14ac:dyDescent="0.2">
      <c r="B155" s="133" t="s">
        <v>7228</v>
      </c>
      <c r="C155" s="136" t="s">
        <v>7083</v>
      </c>
      <c r="D155" s="136" t="s">
        <v>1645</v>
      </c>
      <c r="E155" s="136" t="s">
        <v>4611</v>
      </c>
      <c r="F155" s="133">
        <v>136900</v>
      </c>
      <c r="G155" s="136" t="s">
        <v>3593</v>
      </c>
      <c r="H155" s="133">
        <v>176</v>
      </c>
      <c r="I155" s="133">
        <v>1</v>
      </c>
      <c r="J155" s="133">
        <v>602</v>
      </c>
      <c r="K155" s="133">
        <v>33</v>
      </c>
      <c r="L155" s="133"/>
      <c r="M155" s="133" t="s">
        <v>1380</v>
      </c>
      <c r="N155" s="136"/>
      <c r="O155" s="133" t="s">
        <v>2722</v>
      </c>
      <c r="P155" s="133" t="s">
        <v>4816</v>
      </c>
      <c r="Q155" s="166">
        <v>42290</v>
      </c>
      <c r="R155" s="1">
        <v>1.81</v>
      </c>
      <c r="S155" s="1">
        <v>90</v>
      </c>
      <c r="T155" s="1" t="s">
        <v>4561</v>
      </c>
      <c r="U155" s="1">
        <v>78.5</v>
      </c>
      <c r="V155" s="1">
        <v>12048</v>
      </c>
      <c r="W155" s="1">
        <v>92</v>
      </c>
      <c r="X155" s="1" t="s">
        <v>2584</v>
      </c>
      <c r="Y155" s="1">
        <v>78.5</v>
      </c>
      <c r="Z155" s="1" t="s">
        <v>4561</v>
      </c>
      <c r="AA155" s="183">
        <f t="shared" si="22"/>
        <v>29.872351384615389</v>
      </c>
      <c r="AB155" s="183">
        <f t="shared" si="23"/>
        <v>71.879422869333339</v>
      </c>
      <c r="AC155" s="183">
        <f t="shared" si="24"/>
        <v>2.1712773923076925</v>
      </c>
      <c r="AD155" s="183">
        <f t="shared" si="25"/>
        <v>1.7523399674666669</v>
      </c>
      <c r="AE155" s="183">
        <f t="shared" si="26"/>
        <v>963.2</v>
      </c>
    </row>
    <row r="156" spans="1:31" x14ac:dyDescent="0.2">
      <c r="B156" s="133" t="s">
        <v>7228</v>
      </c>
      <c r="C156" s="136" t="s">
        <v>7083</v>
      </c>
      <c r="D156" s="136" t="s">
        <v>1650</v>
      </c>
      <c r="E156" s="136" t="s">
        <v>4611</v>
      </c>
      <c r="F156" s="133">
        <v>136900</v>
      </c>
      <c r="G156" s="136" t="s">
        <v>3593</v>
      </c>
      <c r="H156" s="133">
        <v>176</v>
      </c>
      <c r="I156" s="133">
        <v>1</v>
      </c>
      <c r="J156" s="133">
        <v>602</v>
      </c>
      <c r="K156" s="133">
        <v>33</v>
      </c>
      <c r="L156" s="133"/>
      <c r="M156" s="133" t="s">
        <v>1380</v>
      </c>
      <c r="N156" s="136"/>
      <c r="O156" s="133" t="s">
        <v>2722</v>
      </c>
      <c r="P156" s="133" t="s">
        <v>4816</v>
      </c>
      <c r="Q156" s="166">
        <v>42290</v>
      </c>
      <c r="R156" s="1">
        <v>1.81</v>
      </c>
      <c r="S156" s="1">
        <v>90</v>
      </c>
      <c r="T156" s="1" t="s">
        <v>4561</v>
      </c>
      <c r="U156" s="1">
        <v>78.5</v>
      </c>
      <c r="V156" s="1">
        <v>12048</v>
      </c>
      <c r="W156" s="1">
        <v>92</v>
      </c>
      <c r="X156" s="1" t="s">
        <v>2584</v>
      </c>
      <c r="Y156" s="1">
        <v>78.5</v>
      </c>
      <c r="Z156" s="1" t="s">
        <v>4561</v>
      </c>
      <c r="AA156" s="183">
        <f t="shared" si="22"/>
        <v>29.872351384615389</v>
      </c>
      <c r="AB156" s="183">
        <f t="shared" si="23"/>
        <v>71.879422869333339</v>
      </c>
      <c r="AC156" s="183">
        <f t="shared" si="24"/>
        <v>2.1712773923076925</v>
      </c>
      <c r="AD156" s="183">
        <f t="shared" si="25"/>
        <v>1.7523399674666669</v>
      </c>
      <c r="AE156" s="183">
        <f t="shared" si="26"/>
        <v>963.2</v>
      </c>
    </row>
    <row r="157" spans="1:31" x14ac:dyDescent="0.2">
      <c r="B157" s="133" t="s">
        <v>7228</v>
      </c>
      <c r="C157" s="136" t="s">
        <v>7083</v>
      </c>
      <c r="D157" s="136" t="s">
        <v>2447</v>
      </c>
      <c r="E157" s="136" t="s">
        <v>4611</v>
      </c>
      <c r="F157" s="133">
        <v>136900</v>
      </c>
      <c r="G157" s="136" t="s">
        <v>3593</v>
      </c>
      <c r="H157" s="133">
        <v>176</v>
      </c>
      <c r="I157" s="133">
        <v>1</v>
      </c>
      <c r="J157" s="133">
        <v>360</v>
      </c>
      <c r="K157" s="133">
        <v>33</v>
      </c>
      <c r="L157" s="133"/>
      <c r="M157" s="133" t="s">
        <v>1380</v>
      </c>
      <c r="N157" s="136"/>
      <c r="O157" s="133" t="s">
        <v>2722</v>
      </c>
      <c r="P157" s="133" t="s">
        <v>4816</v>
      </c>
      <c r="Q157" s="166">
        <v>42304</v>
      </c>
      <c r="R157" s="1">
        <v>1.81</v>
      </c>
      <c r="S157" s="1">
        <v>90</v>
      </c>
      <c r="T157" s="1" t="s">
        <v>4561</v>
      </c>
      <c r="U157" s="1">
        <v>78.5</v>
      </c>
      <c r="V157" s="1">
        <v>12048</v>
      </c>
      <c r="W157" s="1">
        <v>92</v>
      </c>
      <c r="X157" s="1" t="s">
        <v>2584</v>
      </c>
      <c r="Y157" s="1">
        <v>78.5</v>
      </c>
      <c r="Z157" s="1" t="s">
        <v>4561</v>
      </c>
      <c r="AA157" s="183">
        <f t="shared" si="22"/>
        <v>17.863864615384621</v>
      </c>
      <c r="AB157" s="183">
        <f t="shared" si="23"/>
        <v>42.984372480000005</v>
      </c>
      <c r="AC157" s="183">
        <f t="shared" si="24"/>
        <v>1.2984383076923076</v>
      </c>
      <c r="AD157" s="183">
        <f t="shared" si="25"/>
        <v>1.0479109440000003</v>
      </c>
      <c r="AE157" s="183">
        <f t="shared" si="26"/>
        <v>576</v>
      </c>
    </row>
    <row r="158" spans="1:31" ht="13.5" thickBot="1" x14ac:dyDescent="0.25">
      <c r="B158" s="133" t="s">
        <v>7228</v>
      </c>
      <c r="C158" s="136" t="s">
        <v>7083</v>
      </c>
      <c r="D158" s="136" t="s">
        <v>2449</v>
      </c>
      <c r="E158" s="136" t="s">
        <v>4611</v>
      </c>
      <c r="F158" s="133">
        <v>136900</v>
      </c>
      <c r="G158" s="136" t="s">
        <v>3593</v>
      </c>
      <c r="H158" s="133">
        <v>176</v>
      </c>
      <c r="I158" s="133">
        <v>1</v>
      </c>
      <c r="J158" s="133">
        <v>360</v>
      </c>
      <c r="K158" s="133">
        <v>33</v>
      </c>
      <c r="L158" s="133"/>
      <c r="M158" s="133" t="s">
        <v>1380</v>
      </c>
      <c r="N158" s="136"/>
      <c r="O158" s="133" t="s">
        <v>2722</v>
      </c>
      <c r="P158" s="133" t="s">
        <v>4816</v>
      </c>
      <c r="Q158" s="166">
        <v>42304</v>
      </c>
      <c r="R158" s="308">
        <v>1.81</v>
      </c>
      <c r="S158" s="1">
        <v>90</v>
      </c>
      <c r="T158" s="1" t="s">
        <v>4561</v>
      </c>
      <c r="U158" s="1">
        <v>78.5</v>
      </c>
      <c r="V158" s="1">
        <v>12048</v>
      </c>
      <c r="W158" s="1">
        <v>92</v>
      </c>
      <c r="X158" s="1" t="s">
        <v>2584</v>
      </c>
      <c r="Y158" s="1">
        <v>78.5</v>
      </c>
      <c r="Z158" s="1" t="s">
        <v>4561</v>
      </c>
      <c r="AA158" s="183">
        <f t="shared" si="22"/>
        <v>17.863864615384621</v>
      </c>
      <c r="AB158" s="183">
        <f t="shared" si="23"/>
        <v>42.984372480000005</v>
      </c>
      <c r="AC158" s="183">
        <f t="shared" si="24"/>
        <v>1.2984383076923076</v>
      </c>
      <c r="AD158" s="183">
        <f t="shared" si="25"/>
        <v>1.0479109440000003</v>
      </c>
      <c r="AE158" s="183">
        <f t="shared" si="26"/>
        <v>576</v>
      </c>
    </row>
    <row r="159" spans="1:31" x14ac:dyDescent="0.2">
      <c r="A159" s="7258" t="s">
        <v>1386</v>
      </c>
      <c r="B159" s="7258"/>
      <c r="C159" s="7258"/>
      <c r="D159" s="7258"/>
      <c r="E159" s="7258"/>
      <c r="F159" s="7258"/>
      <c r="G159" s="7258"/>
      <c r="H159" s="7258"/>
      <c r="I159" s="7258"/>
      <c r="J159" s="7258"/>
      <c r="K159" s="7258"/>
      <c r="L159" s="7258"/>
      <c r="M159" s="7258"/>
      <c r="N159" s="7258"/>
      <c r="O159" s="7258"/>
      <c r="P159" s="7258"/>
      <c r="Q159" s="7259"/>
      <c r="Y159" s="1"/>
      <c r="Z159" s="1"/>
      <c r="AA159" s="183"/>
      <c r="AB159" s="183"/>
      <c r="AE159" s="183"/>
    </row>
    <row r="160" spans="1:31" x14ac:dyDescent="0.2">
      <c r="A160" s="133" t="s">
        <v>7491</v>
      </c>
      <c r="B160" s="133" t="s">
        <v>7228</v>
      </c>
      <c r="C160" s="136" t="s">
        <v>7492</v>
      </c>
      <c r="D160" s="136" t="s">
        <v>1651</v>
      </c>
      <c r="E160" s="136" t="s">
        <v>5098</v>
      </c>
      <c r="F160" s="133" t="s">
        <v>5099</v>
      </c>
      <c r="G160" s="136" t="s">
        <v>3593</v>
      </c>
      <c r="H160" s="133">
        <v>175</v>
      </c>
      <c r="I160" s="133">
        <v>1</v>
      </c>
      <c r="J160" s="133">
        <v>335</v>
      </c>
      <c r="K160" s="133">
        <v>37</v>
      </c>
      <c r="L160" s="133"/>
      <c r="M160" s="133" t="s">
        <v>2842</v>
      </c>
      <c r="N160" s="136"/>
      <c r="O160" s="133" t="s">
        <v>5898</v>
      </c>
      <c r="P160" s="133" t="s">
        <v>2277</v>
      </c>
      <c r="Q160" s="166">
        <v>42328</v>
      </c>
      <c r="R160" s="1">
        <v>1.81</v>
      </c>
      <c r="S160" s="1">
        <v>82</v>
      </c>
      <c r="T160" s="1" t="s">
        <v>4561</v>
      </c>
      <c r="U160" s="1">
        <v>78.5</v>
      </c>
      <c r="V160" s="1">
        <v>12048</v>
      </c>
      <c r="W160" s="1">
        <v>82</v>
      </c>
      <c r="X160" s="2" t="s">
        <v>1771</v>
      </c>
      <c r="Y160" s="1">
        <v>78.5</v>
      </c>
      <c r="Z160" s="1" t="s">
        <v>4561</v>
      </c>
      <c r="AA160" s="183">
        <f t="shared" ref="AA160:AA165" si="27">(K160*100*J160*I160)/13*12*R160/10000*S160/1000</f>
        <v>16.98153138461538</v>
      </c>
      <c r="AB160" s="183">
        <f t="shared" ref="AB160:AB165" si="28">V160/36*35*J160*I160*1.108/10000*W160/1000</f>
        <v>35.651591546666673</v>
      </c>
      <c r="AC160" s="183">
        <f t="shared" ref="AC160:AC165" si="29">(K160*100*J160*I160)/13*R160/10000*U160/1000</f>
        <v>1.3547258269230769</v>
      </c>
      <c r="AD160" s="183">
        <f t="shared" ref="AD160:AD165" si="30">V160/36*J160*I160*1.108/10000*Y160/1000</f>
        <v>0.97513935066666679</v>
      </c>
      <c r="AE160" s="183">
        <f t="shared" ref="AE160:AE165" si="31">J160*I160*(G160/100)</f>
        <v>536</v>
      </c>
    </row>
    <row r="161" spans="1:31" ht="13.5" thickBot="1" x14ac:dyDescent="0.25">
      <c r="A161" s="133" t="s">
        <v>7491</v>
      </c>
      <c r="B161" s="133" t="s">
        <v>7228</v>
      </c>
      <c r="C161" s="136" t="s">
        <v>7492</v>
      </c>
      <c r="D161" s="136" t="s">
        <v>1631</v>
      </c>
      <c r="E161" s="136" t="s">
        <v>5098</v>
      </c>
      <c r="F161" s="133" t="s">
        <v>5099</v>
      </c>
      <c r="G161" s="136" t="s">
        <v>3593</v>
      </c>
      <c r="H161" s="133">
        <v>175</v>
      </c>
      <c r="I161" s="133">
        <v>1</v>
      </c>
      <c r="J161" s="133">
        <v>335</v>
      </c>
      <c r="K161" s="133">
        <v>37</v>
      </c>
      <c r="L161" s="133"/>
      <c r="M161" s="133" t="s">
        <v>2842</v>
      </c>
      <c r="N161" s="136"/>
      <c r="O161" s="133" t="s">
        <v>5898</v>
      </c>
      <c r="P161" s="133" t="s">
        <v>2277</v>
      </c>
      <c r="Q161" s="166">
        <v>42328</v>
      </c>
      <c r="R161" s="308">
        <v>1.81</v>
      </c>
      <c r="S161" s="1">
        <v>82</v>
      </c>
      <c r="T161" s="1" t="s">
        <v>4561</v>
      </c>
      <c r="U161" s="1">
        <v>78.5</v>
      </c>
      <c r="V161" s="1">
        <v>12048</v>
      </c>
      <c r="W161" s="1">
        <v>82</v>
      </c>
      <c r="X161" s="2" t="s">
        <v>1771</v>
      </c>
      <c r="Y161" s="1">
        <v>78.5</v>
      </c>
      <c r="Z161" s="1" t="s">
        <v>4561</v>
      </c>
      <c r="AA161" s="183">
        <f t="shared" si="27"/>
        <v>16.98153138461538</v>
      </c>
      <c r="AB161" s="183">
        <f t="shared" si="28"/>
        <v>35.651591546666673</v>
      </c>
      <c r="AC161" s="183">
        <f t="shared" si="29"/>
        <v>1.3547258269230769</v>
      </c>
      <c r="AD161" s="183">
        <f t="shared" si="30"/>
        <v>0.97513935066666679</v>
      </c>
      <c r="AE161" s="183">
        <f t="shared" si="31"/>
        <v>536</v>
      </c>
    </row>
    <row r="162" spans="1:31" x14ac:dyDescent="0.2">
      <c r="A162" s="133" t="s">
        <v>7491</v>
      </c>
      <c r="B162" s="133" t="s">
        <v>7228</v>
      </c>
      <c r="C162" s="136" t="s">
        <v>7492</v>
      </c>
      <c r="D162" s="136" t="s">
        <v>1634</v>
      </c>
      <c r="E162" s="136" t="s">
        <v>5098</v>
      </c>
      <c r="F162" s="133" t="s">
        <v>5099</v>
      </c>
      <c r="G162" s="136" t="s">
        <v>3593</v>
      </c>
      <c r="H162" s="133">
        <v>175</v>
      </c>
      <c r="I162" s="133">
        <v>1</v>
      </c>
      <c r="J162" s="133">
        <v>666</v>
      </c>
      <c r="K162" s="133">
        <v>37</v>
      </c>
      <c r="L162" s="133"/>
      <c r="M162" s="133" t="s">
        <v>2842</v>
      </c>
      <c r="N162" s="136"/>
      <c r="O162" s="133" t="s">
        <v>5898</v>
      </c>
      <c r="P162" s="133" t="s">
        <v>2277</v>
      </c>
      <c r="Q162" s="166">
        <v>42009</v>
      </c>
      <c r="R162" s="1">
        <v>1.81</v>
      </c>
      <c r="S162" s="1">
        <v>82</v>
      </c>
      <c r="T162" s="1" t="s">
        <v>4561</v>
      </c>
      <c r="U162" s="1">
        <v>78.5</v>
      </c>
      <c r="V162" s="1">
        <v>12048</v>
      </c>
      <c r="W162" s="1472">
        <v>92</v>
      </c>
      <c r="X162" s="1472" t="s">
        <v>2584</v>
      </c>
      <c r="Y162" s="1">
        <v>78.5</v>
      </c>
      <c r="Z162" s="1" t="s">
        <v>4561</v>
      </c>
      <c r="AA162" s="183">
        <f t="shared" si="27"/>
        <v>33.760298215384616</v>
      </c>
      <c r="AB162" s="183">
        <f t="shared" si="28"/>
        <v>79.521089088000011</v>
      </c>
      <c r="AC162" s="183">
        <f t="shared" si="29"/>
        <v>2.6932758230769234</v>
      </c>
      <c r="AD162" s="183">
        <f t="shared" si="30"/>
        <v>1.9386352463999998</v>
      </c>
      <c r="AE162" s="183">
        <f t="shared" si="31"/>
        <v>1065.6000000000001</v>
      </c>
    </row>
    <row r="163" spans="1:31" x14ac:dyDescent="0.2">
      <c r="A163" s="133" t="s">
        <v>7491</v>
      </c>
      <c r="B163" s="133" t="s">
        <v>7228</v>
      </c>
      <c r="C163" s="136" t="s">
        <v>7492</v>
      </c>
      <c r="D163" s="136" t="s">
        <v>1637</v>
      </c>
      <c r="E163" s="136" t="s">
        <v>5098</v>
      </c>
      <c r="F163" s="133" t="s">
        <v>5099</v>
      </c>
      <c r="G163" s="136" t="s">
        <v>3593</v>
      </c>
      <c r="H163" s="133">
        <v>175</v>
      </c>
      <c r="I163" s="133">
        <v>1</v>
      </c>
      <c r="J163" s="133">
        <v>666</v>
      </c>
      <c r="K163" s="133">
        <v>37</v>
      </c>
      <c r="L163" s="133"/>
      <c r="M163" s="133" t="s">
        <v>2842</v>
      </c>
      <c r="N163" s="136"/>
      <c r="O163" s="133" t="s">
        <v>5898</v>
      </c>
      <c r="P163" s="133" t="s">
        <v>2277</v>
      </c>
      <c r="Q163" s="166">
        <v>42009</v>
      </c>
      <c r="R163" s="1">
        <v>1.81</v>
      </c>
      <c r="S163" s="1">
        <v>82</v>
      </c>
      <c r="T163" s="1" t="s">
        <v>4561</v>
      </c>
      <c r="U163" s="1">
        <v>78.5</v>
      </c>
      <c r="V163" s="1">
        <v>12048</v>
      </c>
      <c r="W163" s="1472">
        <v>92</v>
      </c>
      <c r="X163" s="1472" t="s">
        <v>2584</v>
      </c>
      <c r="Y163" s="1">
        <v>78.5</v>
      </c>
      <c r="Z163" s="1" t="s">
        <v>4561</v>
      </c>
      <c r="AA163" s="183">
        <f t="shared" si="27"/>
        <v>33.760298215384616</v>
      </c>
      <c r="AB163" s="183">
        <f t="shared" si="28"/>
        <v>79.521089088000011</v>
      </c>
      <c r="AC163" s="183">
        <f t="shared" si="29"/>
        <v>2.6932758230769234</v>
      </c>
      <c r="AD163" s="183">
        <f t="shared" si="30"/>
        <v>1.9386352463999998</v>
      </c>
      <c r="AE163" s="183">
        <f t="shared" si="31"/>
        <v>1065.6000000000001</v>
      </c>
    </row>
    <row r="164" spans="1:31" x14ac:dyDescent="0.2">
      <c r="A164" s="133" t="s">
        <v>7491</v>
      </c>
      <c r="B164" s="133" t="s">
        <v>7228</v>
      </c>
      <c r="C164" s="136" t="s">
        <v>7492</v>
      </c>
      <c r="D164" s="136" t="s">
        <v>2726</v>
      </c>
      <c r="E164" s="136" t="s">
        <v>5098</v>
      </c>
      <c r="F164" s="133" t="s">
        <v>5099</v>
      </c>
      <c r="G164" s="136" t="s">
        <v>3593</v>
      </c>
      <c r="H164" s="133">
        <v>175</v>
      </c>
      <c r="I164" s="133">
        <v>1</v>
      </c>
      <c r="J164" s="133">
        <v>333</v>
      </c>
      <c r="K164" s="133">
        <v>37</v>
      </c>
      <c r="L164" s="133"/>
      <c r="M164" s="133" t="s">
        <v>2842</v>
      </c>
      <c r="N164" s="136"/>
      <c r="O164" s="133" t="s">
        <v>5898</v>
      </c>
      <c r="P164" s="133" t="s">
        <v>4816</v>
      </c>
      <c r="Q164" s="166">
        <v>42389</v>
      </c>
      <c r="R164" s="1">
        <v>1.81</v>
      </c>
      <c r="S164" s="1">
        <v>82</v>
      </c>
      <c r="T164" s="1" t="s">
        <v>4561</v>
      </c>
      <c r="U164" s="1">
        <v>78.5</v>
      </c>
      <c r="V164" s="1">
        <v>12048</v>
      </c>
      <c r="W164" s="1472">
        <v>92</v>
      </c>
      <c r="X164" s="1472" t="s">
        <v>2584</v>
      </c>
      <c r="Y164" s="1">
        <v>78.5</v>
      </c>
      <c r="Z164" s="1" t="s">
        <v>4561</v>
      </c>
      <c r="AA164" s="183">
        <f t="shared" si="27"/>
        <v>16.880149107692308</v>
      </c>
      <c r="AB164" s="183">
        <f t="shared" si="28"/>
        <v>39.760544544000005</v>
      </c>
      <c r="AC164" s="183">
        <f t="shared" si="29"/>
        <v>1.3466379115384617</v>
      </c>
      <c r="AD164" s="183">
        <f t="shared" si="30"/>
        <v>0.96931762319999992</v>
      </c>
      <c r="AE164" s="183">
        <f t="shared" si="31"/>
        <v>532.80000000000007</v>
      </c>
    </row>
    <row r="165" spans="1:31" ht="13.5" thickBot="1" x14ac:dyDescent="0.25">
      <c r="A165" s="133" t="s">
        <v>7491</v>
      </c>
      <c r="B165" s="133" t="s">
        <v>7228</v>
      </c>
      <c r="C165" s="136" t="s">
        <v>7492</v>
      </c>
      <c r="D165" s="136" t="s">
        <v>2729</v>
      </c>
      <c r="E165" s="136" t="s">
        <v>5098</v>
      </c>
      <c r="F165" s="133" t="s">
        <v>5099</v>
      </c>
      <c r="G165" s="136" t="s">
        <v>3593</v>
      </c>
      <c r="H165" s="133">
        <v>175</v>
      </c>
      <c r="I165" s="133">
        <v>1</v>
      </c>
      <c r="J165" s="133">
        <v>333</v>
      </c>
      <c r="K165" s="133">
        <v>37</v>
      </c>
      <c r="L165" s="133"/>
      <c r="M165" s="133" t="s">
        <v>2842</v>
      </c>
      <c r="N165" s="136"/>
      <c r="O165" s="133" t="s">
        <v>5898</v>
      </c>
      <c r="P165" s="133" t="s">
        <v>4816</v>
      </c>
      <c r="Q165" s="166">
        <v>42389</v>
      </c>
      <c r="R165" s="308">
        <v>1.81</v>
      </c>
      <c r="S165" s="1">
        <v>82</v>
      </c>
      <c r="T165" s="1" t="s">
        <v>4561</v>
      </c>
      <c r="U165" s="1">
        <v>78.5</v>
      </c>
      <c r="V165" s="1">
        <v>12048</v>
      </c>
      <c r="W165" s="1472">
        <v>92</v>
      </c>
      <c r="X165" s="1472" t="s">
        <v>2584</v>
      </c>
      <c r="Y165" s="1">
        <v>78.5</v>
      </c>
      <c r="Z165" s="1" t="s">
        <v>4561</v>
      </c>
      <c r="AA165" s="183">
        <f t="shared" si="27"/>
        <v>16.880149107692308</v>
      </c>
      <c r="AB165" s="183">
        <f t="shared" si="28"/>
        <v>39.760544544000005</v>
      </c>
      <c r="AC165" s="183">
        <f t="shared" si="29"/>
        <v>1.3466379115384617</v>
      </c>
      <c r="AD165" s="183">
        <f t="shared" si="30"/>
        <v>0.96931762319999992</v>
      </c>
      <c r="AE165" s="183">
        <f t="shared" si="31"/>
        <v>532.80000000000007</v>
      </c>
    </row>
    <row r="166" spans="1:31" x14ac:dyDescent="0.2">
      <c r="A166" s="133" t="s">
        <v>7491</v>
      </c>
      <c r="B166" s="133" t="s">
        <v>7228</v>
      </c>
      <c r="C166" s="136" t="s">
        <v>7492</v>
      </c>
      <c r="D166" s="136" t="s">
        <v>1641</v>
      </c>
      <c r="E166" s="133" t="s">
        <v>5098</v>
      </c>
      <c r="F166" s="133" t="s">
        <v>5099</v>
      </c>
      <c r="G166" s="133">
        <v>160</v>
      </c>
      <c r="H166" s="133">
        <v>175</v>
      </c>
      <c r="I166" s="133">
        <v>1</v>
      </c>
      <c r="J166" s="133">
        <v>666</v>
      </c>
      <c r="K166" s="133">
        <v>37</v>
      </c>
      <c r="L166" s="133"/>
      <c r="M166" s="133" t="s">
        <v>2842</v>
      </c>
      <c r="N166" s="133"/>
      <c r="O166" s="133" t="s">
        <v>5898</v>
      </c>
      <c r="P166" s="133" t="s">
        <v>663</v>
      </c>
      <c r="Q166" s="166">
        <v>42416</v>
      </c>
      <c r="R166" s="1">
        <v>1.81</v>
      </c>
      <c r="S166" s="1">
        <v>82</v>
      </c>
      <c r="T166" s="1" t="s">
        <v>4561</v>
      </c>
      <c r="U166" s="1">
        <v>78.5</v>
      </c>
      <c r="V166" s="1">
        <v>12048</v>
      </c>
      <c r="W166" s="1472">
        <v>92</v>
      </c>
      <c r="X166" s="1472" t="s">
        <v>2584</v>
      </c>
      <c r="Y166" s="1">
        <v>78.5</v>
      </c>
      <c r="Z166" s="1" t="s">
        <v>4561</v>
      </c>
      <c r="AA166" s="183">
        <f t="shared" ref="AA166:AA171" si="32">(K166*100*J166*I166)/13*12*R166/10000*S166/1000</f>
        <v>33.760298215384616</v>
      </c>
      <c r="AB166" s="183">
        <f t="shared" ref="AB166:AB171" si="33">V166/36*35*J166*I166*1.108/10000*W166/1000</f>
        <v>79.521089088000011</v>
      </c>
      <c r="AC166" s="183">
        <f t="shared" ref="AC166:AC171" si="34">(K166*100*J166*I166)/13*R166/10000*U166/1000</f>
        <v>2.6932758230769234</v>
      </c>
      <c r="AD166" s="183">
        <f t="shared" ref="AD166:AD171" si="35">V166/36*J166*I166*1.108/10000*Y166/1000</f>
        <v>1.9386352463999998</v>
      </c>
      <c r="AE166" s="183">
        <f t="shared" ref="AE166:AE171" si="36">J166*I166*(G166/100)</f>
        <v>1065.6000000000001</v>
      </c>
    </row>
    <row r="167" spans="1:31" ht="13.5" thickBot="1" x14ac:dyDescent="0.25">
      <c r="A167" s="133" t="s">
        <v>7491</v>
      </c>
      <c r="B167" s="133" t="s">
        <v>7228</v>
      </c>
      <c r="C167" s="136" t="s">
        <v>7492</v>
      </c>
      <c r="D167" s="136" t="s">
        <v>1641</v>
      </c>
      <c r="E167" s="133" t="s">
        <v>5098</v>
      </c>
      <c r="F167" s="133" t="s">
        <v>5099</v>
      </c>
      <c r="G167" s="133">
        <v>160</v>
      </c>
      <c r="H167" s="133">
        <v>175</v>
      </c>
      <c r="I167" s="133">
        <v>1</v>
      </c>
      <c r="J167" s="133">
        <v>666</v>
      </c>
      <c r="K167" s="133">
        <v>37</v>
      </c>
      <c r="L167" s="133"/>
      <c r="M167" s="133" t="s">
        <v>2842</v>
      </c>
      <c r="N167" s="133"/>
      <c r="O167" s="133" t="s">
        <v>5898</v>
      </c>
      <c r="P167" s="133" t="s">
        <v>663</v>
      </c>
      <c r="Q167" s="166">
        <v>42416</v>
      </c>
      <c r="R167" s="308">
        <v>1.81</v>
      </c>
      <c r="S167" s="1">
        <v>82</v>
      </c>
      <c r="T167" s="1" t="s">
        <v>4561</v>
      </c>
      <c r="U167" s="1">
        <v>78.5</v>
      </c>
      <c r="V167" s="1">
        <v>12048</v>
      </c>
      <c r="W167" s="1472">
        <v>92</v>
      </c>
      <c r="X167" s="1472" t="s">
        <v>2584</v>
      </c>
      <c r="Y167" s="1">
        <v>78.5</v>
      </c>
      <c r="Z167" s="1" t="s">
        <v>4561</v>
      </c>
      <c r="AA167" s="183">
        <f t="shared" si="32"/>
        <v>33.760298215384616</v>
      </c>
      <c r="AB167" s="183">
        <f t="shared" si="33"/>
        <v>79.521089088000011</v>
      </c>
      <c r="AC167" s="183">
        <f t="shared" si="34"/>
        <v>2.6932758230769234</v>
      </c>
      <c r="AD167" s="183">
        <f t="shared" si="35"/>
        <v>1.9386352463999998</v>
      </c>
      <c r="AE167" s="183">
        <f t="shared" si="36"/>
        <v>1065.6000000000001</v>
      </c>
    </row>
    <row r="168" spans="1:31" x14ac:dyDescent="0.2">
      <c r="A168" s="133" t="s">
        <v>7491</v>
      </c>
      <c r="B168" s="133" t="s">
        <v>7228</v>
      </c>
      <c r="C168" s="136" t="s">
        <v>7492</v>
      </c>
      <c r="D168" s="136" t="s">
        <v>3704</v>
      </c>
      <c r="E168" s="133" t="s">
        <v>5098</v>
      </c>
      <c r="F168" s="133" t="s">
        <v>5099</v>
      </c>
      <c r="G168" s="133">
        <v>160</v>
      </c>
      <c r="H168" s="133">
        <v>175</v>
      </c>
      <c r="I168" s="133">
        <v>1</v>
      </c>
      <c r="J168" s="133">
        <v>666</v>
      </c>
      <c r="K168" s="133">
        <v>37</v>
      </c>
      <c r="L168" s="133"/>
      <c r="M168" s="133" t="s">
        <v>2842</v>
      </c>
      <c r="N168" s="133"/>
      <c r="O168" s="133" t="s">
        <v>5898</v>
      </c>
      <c r="P168" s="133" t="s">
        <v>4816</v>
      </c>
      <c r="Q168" s="166">
        <v>42432</v>
      </c>
      <c r="R168" s="1">
        <v>1.81</v>
      </c>
      <c r="S168" s="1">
        <v>82</v>
      </c>
      <c r="T168" s="1" t="s">
        <v>4561</v>
      </c>
      <c r="U168" s="1">
        <v>78.5</v>
      </c>
      <c r="V168" s="1">
        <v>12048</v>
      </c>
      <c r="W168" s="1">
        <v>82</v>
      </c>
      <c r="X168" s="2" t="s">
        <v>1771</v>
      </c>
      <c r="Y168" s="1">
        <v>78.5</v>
      </c>
      <c r="Z168" s="1" t="s">
        <v>4561</v>
      </c>
      <c r="AA168" s="183">
        <f t="shared" si="32"/>
        <v>33.760298215384616</v>
      </c>
      <c r="AB168" s="183">
        <f t="shared" si="33"/>
        <v>70.877492447999998</v>
      </c>
      <c r="AC168" s="183">
        <f t="shared" si="34"/>
        <v>2.6932758230769234</v>
      </c>
      <c r="AD168" s="183">
        <f t="shared" si="35"/>
        <v>1.9386352463999998</v>
      </c>
      <c r="AE168" s="183">
        <f t="shared" si="36"/>
        <v>1065.6000000000001</v>
      </c>
    </row>
    <row r="169" spans="1:31" x14ac:dyDescent="0.2">
      <c r="A169" s="133" t="s">
        <v>7491</v>
      </c>
      <c r="B169" s="133" t="s">
        <v>7228</v>
      </c>
      <c r="C169" s="136" t="s">
        <v>7492</v>
      </c>
      <c r="D169" s="136" t="s">
        <v>3704</v>
      </c>
      <c r="E169" s="133" t="s">
        <v>5098</v>
      </c>
      <c r="F169" s="133" t="s">
        <v>5099</v>
      </c>
      <c r="G169" s="133">
        <v>160</v>
      </c>
      <c r="H169" s="133">
        <v>175</v>
      </c>
      <c r="I169" s="133">
        <v>1</v>
      </c>
      <c r="J169" s="133">
        <v>666</v>
      </c>
      <c r="K169" s="133">
        <v>37</v>
      </c>
      <c r="L169" s="133"/>
      <c r="M169" s="133" t="s">
        <v>2842</v>
      </c>
      <c r="N169" s="133"/>
      <c r="O169" s="133" t="s">
        <v>5898</v>
      </c>
      <c r="P169" s="133" t="s">
        <v>4816</v>
      </c>
      <c r="Q169" s="166">
        <v>42432</v>
      </c>
      <c r="R169" s="1">
        <v>1.81</v>
      </c>
      <c r="S169" s="1">
        <v>82</v>
      </c>
      <c r="T169" s="1" t="s">
        <v>4561</v>
      </c>
      <c r="U169" s="1">
        <v>78.5</v>
      </c>
      <c r="V169" s="1">
        <v>12048</v>
      </c>
      <c r="W169" s="1">
        <v>82</v>
      </c>
      <c r="X169" s="2" t="s">
        <v>1771</v>
      </c>
      <c r="Y169" s="1">
        <v>78.5</v>
      </c>
      <c r="Z169" s="1" t="s">
        <v>4561</v>
      </c>
      <c r="AA169" s="183">
        <f t="shared" si="32"/>
        <v>33.760298215384616</v>
      </c>
      <c r="AB169" s="183">
        <f t="shared" si="33"/>
        <v>70.877492447999998</v>
      </c>
      <c r="AC169" s="183">
        <f t="shared" si="34"/>
        <v>2.6932758230769234</v>
      </c>
      <c r="AD169" s="183">
        <f t="shared" si="35"/>
        <v>1.9386352463999998</v>
      </c>
      <c r="AE169" s="183">
        <f t="shared" si="36"/>
        <v>1065.6000000000001</v>
      </c>
    </row>
    <row r="170" spans="1:31" x14ac:dyDescent="0.2">
      <c r="A170" s="133" t="s">
        <v>7491</v>
      </c>
      <c r="B170" s="133" t="s">
        <v>7228</v>
      </c>
      <c r="C170" s="136" t="s">
        <v>7492</v>
      </c>
      <c r="D170" s="136" t="s">
        <v>1645</v>
      </c>
      <c r="E170" s="133" t="s">
        <v>5098</v>
      </c>
      <c r="F170" s="133" t="s">
        <v>5099</v>
      </c>
      <c r="G170" s="133">
        <v>160</v>
      </c>
      <c r="H170" s="133">
        <v>175</v>
      </c>
      <c r="I170" s="133">
        <v>1</v>
      </c>
      <c r="J170" s="133">
        <v>721</v>
      </c>
      <c r="K170" s="133">
        <v>37</v>
      </c>
      <c r="L170" s="133"/>
      <c r="M170" s="133" t="s">
        <v>2842</v>
      </c>
      <c r="N170" s="133"/>
      <c r="O170" s="133" t="s">
        <v>5898</v>
      </c>
      <c r="P170" s="133" t="s">
        <v>5281</v>
      </c>
      <c r="Q170" s="166">
        <v>42445</v>
      </c>
      <c r="R170" s="1">
        <v>1.81</v>
      </c>
      <c r="S170" s="1">
        <v>82</v>
      </c>
      <c r="T170" s="1" t="s">
        <v>4561</v>
      </c>
      <c r="U170" s="1">
        <v>78.5</v>
      </c>
      <c r="V170" s="1">
        <v>12048</v>
      </c>
      <c r="W170" s="1">
        <v>82</v>
      </c>
      <c r="X170" s="2" t="s">
        <v>1771</v>
      </c>
      <c r="Y170" s="1">
        <v>78.5</v>
      </c>
      <c r="Z170" s="1" t="s">
        <v>4561</v>
      </c>
      <c r="AA170" s="183">
        <f t="shared" si="32"/>
        <v>36.548310830769239</v>
      </c>
      <c r="AB170" s="183">
        <f t="shared" si="33"/>
        <v>76.730738821333347</v>
      </c>
      <c r="AC170" s="183">
        <f t="shared" si="34"/>
        <v>2.9156934961538465</v>
      </c>
      <c r="AD170" s="183">
        <f t="shared" si="35"/>
        <v>2.0987327517333338</v>
      </c>
      <c r="AE170" s="183">
        <f t="shared" si="36"/>
        <v>1153.6000000000001</v>
      </c>
    </row>
    <row r="171" spans="1:31" ht="13.5" thickBot="1" x14ac:dyDescent="0.25">
      <c r="A171" s="133" t="s">
        <v>7491</v>
      </c>
      <c r="B171" s="133" t="s">
        <v>7228</v>
      </c>
      <c r="C171" s="136" t="s">
        <v>7492</v>
      </c>
      <c r="D171" s="136" t="s">
        <v>1650</v>
      </c>
      <c r="E171" s="133" t="s">
        <v>5098</v>
      </c>
      <c r="F171" s="133" t="s">
        <v>5099</v>
      </c>
      <c r="G171" s="133">
        <v>160</v>
      </c>
      <c r="H171" s="133">
        <v>175</v>
      </c>
      <c r="I171" s="133">
        <v>1</v>
      </c>
      <c r="J171" s="133">
        <v>721</v>
      </c>
      <c r="K171" s="133">
        <v>37</v>
      </c>
      <c r="L171" s="133"/>
      <c r="M171" s="133" t="s">
        <v>2842</v>
      </c>
      <c r="N171" s="133"/>
      <c r="O171" s="133" t="s">
        <v>5898</v>
      </c>
      <c r="P171" s="133" t="s">
        <v>5281</v>
      </c>
      <c r="Q171" s="166">
        <v>42445</v>
      </c>
      <c r="R171" s="308">
        <v>1.81</v>
      </c>
      <c r="S171" s="1">
        <v>82</v>
      </c>
      <c r="T171" s="1" t="s">
        <v>4561</v>
      </c>
      <c r="U171" s="1">
        <v>78.5</v>
      </c>
      <c r="V171" s="1">
        <v>12048</v>
      </c>
      <c r="W171" s="1">
        <v>82</v>
      </c>
      <c r="X171" s="2" t="s">
        <v>1771</v>
      </c>
      <c r="Y171" s="1">
        <v>78.5</v>
      </c>
      <c r="Z171" s="1" t="s">
        <v>4561</v>
      </c>
      <c r="AA171" s="183">
        <f t="shared" si="32"/>
        <v>36.548310830769239</v>
      </c>
      <c r="AB171" s="183">
        <f t="shared" si="33"/>
        <v>76.730738821333347</v>
      </c>
      <c r="AC171" s="183">
        <f t="shared" si="34"/>
        <v>2.9156934961538465</v>
      </c>
      <c r="AD171" s="183">
        <f t="shared" si="35"/>
        <v>2.0987327517333338</v>
      </c>
      <c r="AE171" s="183">
        <f t="shared" si="36"/>
        <v>1153.6000000000001</v>
      </c>
    </row>
    <row r="172" spans="1:31" x14ac:dyDescent="0.2">
      <c r="A172" s="7258" t="s">
        <v>1386</v>
      </c>
      <c r="B172" s="7258"/>
      <c r="C172" s="7258"/>
      <c r="D172" s="7258"/>
      <c r="E172" s="7258"/>
      <c r="F172" s="7258"/>
      <c r="G172" s="7258"/>
      <c r="H172" s="7258"/>
      <c r="I172" s="7258"/>
      <c r="J172" s="7258"/>
      <c r="K172" s="7258"/>
      <c r="L172" s="7258"/>
      <c r="M172" s="7258"/>
      <c r="N172" s="7258"/>
      <c r="O172" s="7258"/>
      <c r="P172" s="7258"/>
      <c r="Q172" s="7259"/>
    </row>
    <row r="173" spans="1:31" x14ac:dyDescent="0.2">
      <c r="A173" s="133" t="s">
        <v>7491</v>
      </c>
      <c r="B173" s="133" t="s">
        <v>7228</v>
      </c>
      <c r="C173" s="136" t="s">
        <v>7835</v>
      </c>
      <c r="D173" s="136" t="s">
        <v>1651</v>
      </c>
      <c r="E173" s="133" t="s">
        <v>5098</v>
      </c>
      <c r="F173" s="133" t="s">
        <v>5099</v>
      </c>
      <c r="G173" s="133">
        <v>160</v>
      </c>
      <c r="H173" s="133">
        <v>175</v>
      </c>
      <c r="I173" s="133">
        <v>1</v>
      </c>
      <c r="J173" s="133">
        <v>666</v>
      </c>
      <c r="K173" s="133">
        <v>37</v>
      </c>
      <c r="L173" s="133"/>
      <c r="M173" s="133" t="s">
        <v>2842</v>
      </c>
      <c r="N173" s="133"/>
      <c r="O173" s="133" t="s">
        <v>5898</v>
      </c>
      <c r="P173" s="133" t="s">
        <v>4816</v>
      </c>
      <c r="Q173" s="166">
        <v>42475</v>
      </c>
      <c r="R173" s="1">
        <v>1.81</v>
      </c>
      <c r="S173" s="1">
        <v>82</v>
      </c>
      <c r="T173" s="1" t="s">
        <v>4561</v>
      </c>
      <c r="U173" s="1">
        <v>78.5</v>
      </c>
      <c r="V173" s="1">
        <v>12048</v>
      </c>
      <c r="W173" s="1">
        <v>82</v>
      </c>
      <c r="X173" s="2" t="s">
        <v>1771</v>
      </c>
      <c r="Y173" s="1">
        <v>78.5</v>
      </c>
      <c r="Z173" s="1" t="s">
        <v>4561</v>
      </c>
      <c r="AA173" s="183">
        <f t="shared" ref="AA173:AA178" si="37">(K173*100*J173*I173)/13*12*R173/10000*S173/1000</f>
        <v>33.760298215384616</v>
      </c>
      <c r="AB173" s="183">
        <f t="shared" ref="AB173:AB178" si="38">V173/36*35*J173*I173*1.108/10000*W173/1000</f>
        <v>70.877492447999998</v>
      </c>
      <c r="AC173" s="183">
        <f t="shared" ref="AC173:AC178" si="39">(K173*100*J173*I173)/13*R173/10000*U173/1000</f>
        <v>2.6932758230769234</v>
      </c>
      <c r="AD173" s="183">
        <f t="shared" ref="AD173:AD178" si="40">V173/36*J173*I173*1.108/10000*Y173/1000</f>
        <v>1.9386352463999998</v>
      </c>
      <c r="AE173" s="183">
        <f t="shared" ref="AE173:AE178" si="41">J173*I173*(G173/100)</f>
        <v>1065.6000000000001</v>
      </c>
    </row>
    <row r="174" spans="1:31" ht="13.5" thickBot="1" x14ac:dyDescent="0.25">
      <c r="A174" s="133" t="s">
        <v>7491</v>
      </c>
      <c r="B174" s="133" t="s">
        <v>7228</v>
      </c>
      <c r="C174" s="136" t="s">
        <v>7835</v>
      </c>
      <c r="D174" s="136" t="s">
        <v>1631</v>
      </c>
      <c r="E174" s="133" t="s">
        <v>5098</v>
      </c>
      <c r="F174" s="133" t="s">
        <v>5099</v>
      </c>
      <c r="G174" s="133">
        <v>160</v>
      </c>
      <c r="H174" s="133">
        <v>175</v>
      </c>
      <c r="I174" s="133">
        <v>1</v>
      </c>
      <c r="J174" s="133">
        <v>666</v>
      </c>
      <c r="K174" s="133">
        <v>37</v>
      </c>
      <c r="L174" s="133"/>
      <c r="M174" s="133" t="s">
        <v>2842</v>
      </c>
      <c r="N174" s="133"/>
      <c r="O174" s="133" t="s">
        <v>5898</v>
      </c>
      <c r="P174" s="133" t="s">
        <v>4816</v>
      </c>
      <c r="Q174" s="166">
        <v>42475</v>
      </c>
      <c r="R174" s="308">
        <v>1.81</v>
      </c>
      <c r="S174" s="1">
        <v>82</v>
      </c>
      <c r="T174" s="1" t="s">
        <v>4561</v>
      </c>
      <c r="U174" s="1">
        <v>78.5</v>
      </c>
      <c r="V174" s="1">
        <v>12048</v>
      </c>
      <c r="W174" s="1">
        <v>82</v>
      </c>
      <c r="X174" s="2" t="s">
        <v>1771</v>
      </c>
      <c r="Y174" s="1">
        <v>78.5</v>
      </c>
      <c r="Z174" s="1" t="s">
        <v>4561</v>
      </c>
      <c r="AA174" s="183">
        <f t="shared" si="37"/>
        <v>33.760298215384616</v>
      </c>
      <c r="AB174" s="183">
        <f t="shared" si="38"/>
        <v>70.877492447999998</v>
      </c>
      <c r="AC174" s="183">
        <f t="shared" si="39"/>
        <v>2.6932758230769234</v>
      </c>
      <c r="AD174" s="183">
        <f t="shared" si="40"/>
        <v>1.9386352463999998</v>
      </c>
      <c r="AE174" s="183">
        <f t="shared" si="41"/>
        <v>1065.6000000000001</v>
      </c>
    </row>
    <row r="175" spans="1:31" x14ac:dyDescent="0.2">
      <c r="A175" s="133" t="s">
        <v>7954</v>
      </c>
      <c r="B175" s="133" t="s">
        <v>7228</v>
      </c>
      <c r="C175" s="136" t="s">
        <v>7835</v>
      </c>
      <c r="D175" s="136" t="s">
        <v>1634</v>
      </c>
      <c r="E175" s="133" t="s">
        <v>5098</v>
      </c>
      <c r="F175" s="133" t="s">
        <v>5099</v>
      </c>
      <c r="G175" s="133">
        <v>160</v>
      </c>
      <c r="H175" s="133">
        <v>175</v>
      </c>
      <c r="I175" s="133">
        <v>1</v>
      </c>
      <c r="J175" s="133">
        <v>666</v>
      </c>
      <c r="K175" s="133">
        <v>37</v>
      </c>
      <c r="L175" s="133"/>
      <c r="M175" s="133" t="s">
        <v>2842</v>
      </c>
      <c r="N175" s="133"/>
      <c r="O175" s="133" t="s">
        <v>5898</v>
      </c>
      <c r="P175" s="133" t="s">
        <v>4816</v>
      </c>
      <c r="Q175" s="166">
        <v>42493</v>
      </c>
      <c r="R175" s="1">
        <v>1.81</v>
      </c>
      <c r="S175" s="1">
        <v>82</v>
      </c>
      <c r="T175" s="1" t="s">
        <v>4561</v>
      </c>
      <c r="U175" s="1">
        <v>78.5</v>
      </c>
      <c r="V175" s="1">
        <v>12048</v>
      </c>
      <c r="W175" s="1">
        <v>82</v>
      </c>
      <c r="X175" s="2" t="s">
        <v>1771</v>
      </c>
      <c r="Y175" s="1">
        <v>78.5</v>
      </c>
      <c r="Z175" s="1" t="s">
        <v>4561</v>
      </c>
      <c r="AA175" s="183">
        <f t="shared" si="37"/>
        <v>33.760298215384616</v>
      </c>
      <c r="AB175" s="183">
        <f t="shared" si="38"/>
        <v>70.877492447999998</v>
      </c>
      <c r="AC175" s="183">
        <f t="shared" si="39"/>
        <v>2.6932758230769234</v>
      </c>
      <c r="AD175" s="183">
        <f t="shared" si="40"/>
        <v>1.9386352463999998</v>
      </c>
      <c r="AE175" s="183">
        <f t="shared" si="41"/>
        <v>1065.6000000000001</v>
      </c>
    </row>
    <row r="176" spans="1:31" x14ac:dyDescent="0.2">
      <c r="A176" s="133" t="s">
        <v>7954</v>
      </c>
      <c r="B176" s="133" t="s">
        <v>7228</v>
      </c>
      <c r="C176" s="136" t="s">
        <v>7835</v>
      </c>
      <c r="D176" s="136" t="s">
        <v>1637</v>
      </c>
      <c r="E176" s="133" t="s">
        <v>5098</v>
      </c>
      <c r="F176" s="133" t="s">
        <v>5099</v>
      </c>
      <c r="G176" s="133">
        <v>160</v>
      </c>
      <c r="H176" s="133">
        <v>175</v>
      </c>
      <c r="I176" s="133">
        <v>1</v>
      </c>
      <c r="J176" s="133">
        <v>666</v>
      </c>
      <c r="K176" s="133">
        <v>37</v>
      </c>
      <c r="L176" s="133"/>
      <c r="M176" s="133" t="s">
        <v>2842</v>
      </c>
      <c r="N176" s="133"/>
      <c r="O176" s="133" t="s">
        <v>5898</v>
      </c>
      <c r="P176" s="133" t="s">
        <v>4816</v>
      </c>
      <c r="Q176" s="166">
        <v>42493</v>
      </c>
      <c r="R176" s="1">
        <v>1.81</v>
      </c>
      <c r="S176" s="1">
        <v>82</v>
      </c>
      <c r="T176" s="1" t="s">
        <v>4561</v>
      </c>
      <c r="U176" s="1">
        <v>78.5</v>
      </c>
      <c r="V176" s="1">
        <v>12048</v>
      </c>
      <c r="W176" s="1">
        <v>82</v>
      </c>
      <c r="X176" s="2" t="s">
        <v>1771</v>
      </c>
      <c r="Y176" s="1">
        <v>78.5</v>
      </c>
      <c r="Z176" s="1" t="s">
        <v>4561</v>
      </c>
      <c r="AA176" s="183">
        <f t="shared" si="37"/>
        <v>33.760298215384616</v>
      </c>
      <c r="AB176" s="183">
        <f t="shared" si="38"/>
        <v>70.877492447999998</v>
      </c>
      <c r="AC176" s="183">
        <f t="shared" si="39"/>
        <v>2.6932758230769234</v>
      </c>
      <c r="AD176" s="183">
        <f t="shared" si="40"/>
        <v>1.9386352463999998</v>
      </c>
      <c r="AE176" s="183">
        <f t="shared" si="41"/>
        <v>1065.6000000000001</v>
      </c>
    </row>
    <row r="177" spans="1:31" x14ac:dyDescent="0.2">
      <c r="A177" s="133" t="s">
        <v>7954</v>
      </c>
      <c r="B177" s="133" t="s">
        <v>7228</v>
      </c>
      <c r="C177" s="136" t="s">
        <v>7835</v>
      </c>
      <c r="D177" s="136" t="s">
        <v>2726</v>
      </c>
      <c r="E177" s="133" t="s">
        <v>5098</v>
      </c>
      <c r="F177" s="133" t="s">
        <v>5099</v>
      </c>
      <c r="G177" s="133">
        <v>160</v>
      </c>
      <c r="H177" s="133">
        <v>175</v>
      </c>
      <c r="I177" s="133">
        <v>1</v>
      </c>
      <c r="J177" s="133">
        <v>666</v>
      </c>
      <c r="K177" s="133">
        <v>37</v>
      </c>
      <c r="L177" s="133"/>
      <c r="M177" s="133" t="s">
        <v>2842</v>
      </c>
      <c r="N177" s="133"/>
      <c r="O177" s="133" t="s">
        <v>5898</v>
      </c>
      <c r="P177" s="133" t="s">
        <v>2277</v>
      </c>
      <c r="Q177" s="166">
        <v>42515</v>
      </c>
      <c r="R177" s="1">
        <v>1.81</v>
      </c>
      <c r="S177" s="1">
        <v>82</v>
      </c>
      <c r="T177" s="1" t="s">
        <v>4561</v>
      </c>
      <c r="U177" s="1">
        <v>78.5</v>
      </c>
      <c r="V177" s="1">
        <v>12048</v>
      </c>
      <c r="W177" s="1">
        <v>82</v>
      </c>
      <c r="X177" s="2" t="s">
        <v>1771</v>
      </c>
      <c r="Y177" s="1">
        <v>78.5</v>
      </c>
      <c r="Z177" s="1" t="s">
        <v>4561</v>
      </c>
      <c r="AA177" s="183">
        <f t="shared" si="37"/>
        <v>33.760298215384616</v>
      </c>
      <c r="AB177" s="183">
        <f t="shared" si="38"/>
        <v>70.877492447999998</v>
      </c>
      <c r="AC177" s="183">
        <f t="shared" si="39"/>
        <v>2.6932758230769234</v>
      </c>
      <c r="AD177" s="183">
        <f t="shared" si="40"/>
        <v>1.9386352463999998</v>
      </c>
      <c r="AE177" s="183">
        <f t="shared" si="41"/>
        <v>1065.6000000000001</v>
      </c>
    </row>
    <row r="178" spans="1:31" ht="13.5" thickBot="1" x14ac:dyDescent="0.25">
      <c r="A178" s="133" t="s">
        <v>7954</v>
      </c>
      <c r="B178" s="133" t="s">
        <v>7228</v>
      </c>
      <c r="C178" s="136" t="s">
        <v>7835</v>
      </c>
      <c r="D178" s="136" t="s">
        <v>2729</v>
      </c>
      <c r="E178" s="133" t="s">
        <v>5098</v>
      </c>
      <c r="F178" s="133" t="s">
        <v>5099</v>
      </c>
      <c r="G178" s="133">
        <v>160</v>
      </c>
      <c r="H178" s="133">
        <v>175</v>
      </c>
      <c r="I178" s="133">
        <v>1</v>
      </c>
      <c r="J178" s="133">
        <v>666</v>
      </c>
      <c r="K178" s="133">
        <v>37</v>
      </c>
      <c r="L178" s="133"/>
      <c r="M178" s="133" t="s">
        <v>2842</v>
      </c>
      <c r="N178" s="133"/>
      <c r="O178" s="133" t="s">
        <v>5898</v>
      </c>
      <c r="P178" s="133" t="s">
        <v>2277</v>
      </c>
      <c r="Q178" s="166">
        <v>42149</v>
      </c>
      <c r="R178" s="308">
        <v>1.81</v>
      </c>
      <c r="S178" s="1">
        <v>82</v>
      </c>
      <c r="T178" s="1" t="s">
        <v>4561</v>
      </c>
      <c r="U178" s="1">
        <v>78.5</v>
      </c>
      <c r="V178" s="1">
        <v>12048</v>
      </c>
      <c r="W178" s="1">
        <v>82</v>
      </c>
      <c r="X178" s="2" t="s">
        <v>1771</v>
      </c>
      <c r="Y178" s="1">
        <v>78.5</v>
      </c>
      <c r="Z178" s="1" t="s">
        <v>4561</v>
      </c>
      <c r="AA178" s="183">
        <f t="shared" si="37"/>
        <v>33.760298215384616</v>
      </c>
      <c r="AB178" s="183">
        <f t="shared" si="38"/>
        <v>70.877492447999998</v>
      </c>
      <c r="AC178" s="183">
        <f t="shared" si="39"/>
        <v>2.6932758230769234</v>
      </c>
      <c r="AD178" s="183">
        <f t="shared" si="40"/>
        <v>1.9386352463999998</v>
      </c>
      <c r="AE178" s="183">
        <f t="shared" si="41"/>
        <v>1065.6000000000001</v>
      </c>
    </row>
    <row r="188" spans="1:31" x14ac:dyDescent="0.2">
      <c r="R188" s="181"/>
      <c r="W188" s="183"/>
      <c r="X188" s="183"/>
    </row>
    <row r="189" spans="1:31" x14ac:dyDescent="0.2">
      <c r="R189" s="181"/>
      <c r="W189" s="183"/>
      <c r="X189" s="183"/>
    </row>
    <row r="191" spans="1:31" x14ac:dyDescent="0.2">
      <c r="R191" s="181"/>
      <c r="W191" s="183"/>
      <c r="X191" s="183"/>
    </row>
    <row r="192" spans="1:31" x14ac:dyDescent="0.2">
      <c r="R192" s="181"/>
      <c r="W192" s="183"/>
      <c r="X192" s="183"/>
    </row>
    <row r="377" spans="18:24" x14ac:dyDescent="0.2">
      <c r="R377" s="255"/>
      <c r="S377" s="255"/>
      <c r="T377" s="255"/>
      <c r="U377" s="255"/>
      <c r="V377" s="255"/>
      <c r="W377" s="255"/>
      <c r="X377" s="255"/>
    </row>
    <row r="378" spans="18:24" x14ac:dyDescent="0.2">
      <c r="W378" s="183"/>
      <c r="X378" s="183"/>
    </row>
    <row r="379" spans="18:24" x14ac:dyDescent="0.2">
      <c r="W379" s="183"/>
      <c r="X379" s="183"/>
    </row>
  </sheetData>
  <customSheetViews>
    <customSheetView guid="{4952E460-A0CC-4193-B39B-FD9157215013}">
      <pane ySplit="1" topLeftCell="A91" activePane="bottomLeft" state="frozen"/>
      <selection pane="bottomLeft" activeCell="C123" sqref="C123:AE124"/>
      <pageMargins left="0.78740157499999996" right="0.78740157499999996" top="0.984251969" bottom="0.984251969" header="0.4921259845" footer="0.4921259845"/>
      <pageSetup paperSize="9" orientation="portrait" r:id="rId1"/>
      <headerFooter alignWithMargins="0"/>
    </customSheetView>
    <customSheetView guid="{698F4881-4298-4AB6-984E-F8B011B9F18F}">
      <pane ySplit="1" topLeftCell="A91" activePane="bottomLeft" state="frozen"/>
      <selection pane="bottomLeft" activeCell="C123" sqref="C123:AE124"/>
      <pageMargins left="0.78740157499999996" right="0.78740157499999996" top="0.984251969" bottom="0.984251969" header="0.4921259845" footer="0.4921259845"/>
      <pageSetup paperSize="9" orientation="portrait" r:id="rId2"/>
      <headerFooter alignWithMargins="0"/>
    </customSheetView>
    <customSheetView guid="{7CF31FC0-A2A4-4688-92B7-9678E8764428}">
      <pane ySplit="1" topLeftCell="A91" activePane="bottomLeft" state="frozen"/>
      <selection pane="bottomLeft" activeCell="C123" sqref="C123:AE124"/>
      <pageMargins left="0.78740157499999996" right="0.78740157499999996" top="0.984251969" bottom="0.984251969" header="0.4921259845" footer="0.4921259845"/>
      <pageSetup paperSize="9" orientation="portrait" r:id="rId3"/>
      <headerFooter alignWithMargins="0"/>
    </customSheetView>
    <customSheetView guid="{E87373D5-2DBC-4BB6-BBDE-73CF70111DDC}">
      <pane ySplit="1" topLeftCell="A91" activePane="bottomLeft" state="frozen"/>
      <selection pane="bottomLeft" activeCell="C123" sqref="C123:AE124"/>
      <pageMargins left="0.78740157499999996" right="0.78740157499999996" top="0.984251969" bottom="0.984251969" header="0.4921259845" footer="0.4921259845"/>
      <pageSetup paperSize="9" orientation="portrait" r:id="rId4"/>
      <headerFooter alignWithMargins="0"/>
    </customSheetView>
    <customSheetView guid="{5EE8ACEB-D391-4612-92B6-7F7E727A8D99}">
      <pane ySplit="1" topLeftCell="A133" activePane="bottomLeft" state="frozen"/>
      <selection pane="bottomLeft" activeCell="C155" sqref="C155:AE158"/>
      <pageMargins left="0.78740157499999996" right="0.78740157499999996" top="0.984251969" bottom="0.984251969" header="0.4921259845" footer="0.4921259845"/>
      <pageSetup paperSize="9" orientation="portrait" r:id="rId5"/>
      <headerFooter alignWithMargins="0"/>
    </customSheetView>
  </customSheetViews>
  <mergeCells count="2">
    <mergeCell ref="A159:Q159"/>
    <mergeCell ref="A172:Q172"/>
  </mergeCells>
  <phoneticPr fontId="0" type="noConversion"/>
  <conditionalFormatting sqref="H113:I114">
    <cfRule type="expression" dxfId="5" priority="2" stopIfTrue="1">
      <formula>NOT(ISERROR(SEARCH("x",H113)))</formula>
    </cfRule>
  </conditionalFormatting>
  <pageMargins left="0.78740157499999996" right="0.78740157499999996" top="0.984251969" bottom="0.984251969" header="0.4921259845" footer="0.4921259845"/>
  <pageSetup paperSize="9" orientation="portrait" r:id="rId6"/>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Tabelle20"/>
  <dimension ref="A1:AF385"/>
  <sheetViews>
    <sheetView zoomScaleNormal="78" workbookViewId="0">
      <pane ySplit="1" topLeftCell="A156" activePane="bottomLeft" state="frozen"/>
      <selection activeCell="C175" sqref="C175:AE178"/>
      <selection pane="bottomLeft" activeCell="C175" sqref="C175:AE178"/>
    </sheetView>
  </sheetViews>
  <sheetFormatPr baseColWidth="10" defaultRowHeight="12.75" x14ac:dyDescent="0.2"/>
  <cols>
    <col min="1" max="1" width="11.42578125" style="196"/>
    <col min="3" max="3" width="9.28515625" style="223" customWidth="1"/>
    <col min="4" max="4" width="6.42578125" style="223" customWidth="1"/>
    <col min="5" max="5" width="10.7109375" style="214" customWidth="1"/>
    <col min="6" max="6" width="30" style="214" customWidth="1"/>
    <col min="7" max="8" width="7.85546875" style="214" customWidth="1"/>
    <col min="9" max="9" width="8.5703125" style="214" customWidth="1"/>
    <col min="10" max="10" width="9.28515625" style="214" customWidth="1"/>
    <col min="11" max="14" width="7.85546875" style="214" customWidth="1"/>
    <col min="15" max="15" width="27.140625" style="214" customWidth="1"/>
    <col min="16" max="16" width="11.85546875" style="214" bestFit="1" customWidth="1"/>
    <col min="17" max="17" width="10" style="216" customWidth="1"/>
    <col min="18" max="18" width="14.42578125" style="1" customWidth="1"/>
    <col min="19" max="19" width="16.28515625" style="1" customWidth="1"/>
    <col min="20" max="20" width="17.42578125" style="1" customWidth="1"/>
    <col min="21" max="21" width="13.42578125" style="1" customWidth="1"/>
    <col min="22" max="22" width="14.140625" style="1" customWidth="1"/>
    <col min="23" max="23" width="16.85546875" style="1" customWidth="1"/>
    <col min="24" max="24" width="17.5703125" style="1" customWidth="1"/>
    <col min="26" max="26" width="16.42578125" customWidth="1"/>
    <col min="27" max="27" width="17.42578125" customWidth="1"/>
    <col min="28" max="28" width="16.85546875" customWidth="1"/>
    <col min="32" max="32" width="12.7109375" bestFit="1" customWidth="1"/>
  </cols>
  <sheetData>
    <row r="1" spans="1:32" ht="40.5" thickBot="1" x14ac:dyDescent="0.35">
      <c r="A1" s="185" t="s">
        <v>4870</v>
      </c>
      <c r="B1" s="185" t="s">
        <v>4871</v>
      </c>
      <c r="C1" s="471" t="s">
        <v>4872</v>
      </c>
      <c r="D1" s="471" t="s">
        <v>4873</v>
      </c>
      <c r="E1" s="472" t="s">
        <v>4874</v>
      </c>
      <c r="F1" s="473" t="s">
        <v>4554</v>
      </c>
      <c r="G1" s="474" t="s">
        <v>4427</v>
      </c>
      <c r="H1" s="186" t="s">
        <v>4875</v>
      </c>
      <c r="I1" s="472" t="s">
        <v>4876</v>
      </c>
      <c r="J1" s="186" t="s">
        <v>4877</v>
      </c>
      <c r="K1" s="202" t="s">
        <v>4878</v>
      </c>
      <c r="L1" s="188" t="s">
        <v>4879</v>
      </c>
      <c r="M1" s="187" t="s">
        <v>4414</v>
      </c>
      <c r="N1" s="187" t="s">
        <v>4415</v>
      </c>
      <c r="O1" s="201" t="s">
        <v>4880</v>
      </c>
      <c r="P1" s="474" t="s">
        <v>4881</v>
      </c>
      <c r="Q1" s="475" t="s">
        <v>1414</v>
      </c>
      <c r="R1" s="192" t="s">
        <v>4882</v>
      </c>
      <c r="S1" s="193" t="s">
        <v>2568</v>
      </c>
      <c r="T1" s="193" t="s">
        <v>4884</v>
      </c>
      <c r="U1" s="193" t="s">
        <v>4885</v>
      </c>
      <c r="V1" s="192" t="s">
        <v>4886</v>
      </c>
      <c r="W1" s="192" t="s">
        <v>2570</v>
      </c>
      <c r="X1" s="192" t="s">
        <v>4888</v>
      </c>
      <c r="Y1" s="192" t="s">
        <v>4889</v>
      </c>
      <c r="Z1" s="192" t="s">
        <v>4890</v>
      </c>
      <c r="AA1" s="194" t="s">
        <v>4891</v>
      </c>
      <c r="AB1" s="194" t="s">
        <v>4892</v>
      </c>
      <c r="AC1" s="195" t="s">
        <v>4894</v>
      </c>
      <c r="AD1" s="195" t="s">
        <v>4893</v>
      </c>
      <c r="AE1" s="3" t="s">
        <v>4895</v>
      </c>
      <c r="AF1" s="258" t="s">
        <v>2289</v>
      </c>
    </row>
    <row r="2" spans="1:32" s="509" customFormat="1" ht="12.75" customHeight="1" thickBot="1" x14ac:dyDescent="0.25">
      <c r="A2" s="508"/>
      <c r="C2" s="629" t="s">
        <v>2114</v>
      </c>
      <c r="D2" s="629" t="s">
        <v>4905</v>
      </c>
      <c r="E2" s="629" t="s">
        <v>2115</v>
      </c>
      <c r="F2" s="629" t="s">
        <v>2116</v>
      </c>
      <c r="G2" s="629" t="s">
        <v>1989</v>
      </c>
      <c r="H2" s="629"/>
      <c r="I2" s="629" t="s">
        <v>3633</v>
      </c>
      <c r="J2" s="629" t="s">
        <v>2117</v>
      </c>
      <c r="K2" s="629" t="s">
        <v>782</v>
      </c>
      <c r="L2" s="629"/>
      <c r="M2" s="629"/>
      <c r="N2" s="629"/>
      <c r="O2" s="629" t="s">
        <v>2629</v>
      </c>
      <c r="P2" s="629" t="s">
        <v>1754</v>
      </c>
      <c r="Q2" s="630">
        <v>39840</v>
      </c>
      <c r="R2" s="1"/>
      <c r="S2" s="1"/>
      <c r="T2" s="1"/>
      <c r="U2" s="1"/>
      <c r="V2" s="1"/>
      <c r="W2" s="1"/>
      <c r="X2" s="1"/>
    </row>
    <row r="3" spans="1:32" ht="13.5" thickBot="1" x14ac:dyDescent="0.25">
      <c r="C3" s="526" t="s">
        <v>2114</v>
      </c>
      <c r="D3" s="238" t="s">
        <v>4906</v>
      </c>
      <c r="E3" s="240" t="s">
        <v>2115</v>
      </c>
      <c r="F3" s="240">
        <v>129750</v>
      </c>
      <c r="G3" s="241">
        <v>175</v>
      </c>
      <c r="H3" s="241"/>
      <c r="I3" s="527">
        <v>2</v>
      </c>
      <c r="J3" s="241">
        <v>353</v>
      </c>
      <c r="K3" s="240">
        <v>28</v>
      </c>
      <c r="L3" s="240"/>
      <c r="M3" s="240"/>
      <c r="N3" s="240"/>
      <c r="O3" s="240" t="s">
        <v>2629</v>
      </c>
      <c r="P3" s="241" t="s">
        <v>1754</v>
      </c>
      <c r="Q3" s="529">
        <v>39930</v>
      </c>
    </row>
    <row r="4" spans="1:32" x14ac:dyDescent="0.2">
      <c r="C4" s="497" t="s">
        <v>4453</v>
      </c>
      <c r="F4" s="200"/>
      <c r="G4" s="200"/>
      <c r="H4" s="200"/>
      <c r="I4" s="199"/>
      <c r="J4" s="200"/>
      <c r="P4" s="200"/>
      <c r="Q4" s="203"/>
    </row>
    <row r="5" spans="1:32" ht="13.5" thickBot="1" x14ac:dyDescent="0.25">
      <c r="C5" s="207" t="s">
        <v>2118</v>
      </c>
      <c r="D5" s="237" t="s">
        <v>4898</v>
      </c>
      <c r="E5" s="235"/>
      <c r="F5" s="208">
        <v>541</v>
      </c>
      <c r="G5" s="208">
        <v>118</v>
      </c>
      <c r="H5" s="208"/>
      <c r="I5" s="209">
        <v>3</v>
      </c>
      <c r="J5" s="208">
        <v>688</v>
      </c>
      <c r="K5" s="235">
        <v>54</v>
      </c>
      <c r="L5" s="235"/>
      <c r="M5" s="235"/>
      <c r="N5" s="235"/>
      <c r="O5" s="235" t="s">
        <v>1406</v>
      </c>
      <c r="P5" s="208" t="s">
        <v>669</v>
      </c>
      <c r="Q5" s="536">
        <v>39972</v>
      </c>
    </row>
    <row r="6" spans="1:32" ht="13.5" thickBot="1" x14ac:dyDescent="0.25">
      <c r="C6" s="526" t="s">
        <v>2118</v>
      </c>
      <c r="D6" s="238" t="s">
        <v>4899</v>
      </c>
      <c r="E6" s="240"/>
      <c r="F6" s="241">
        <v>541</v>
      </c>
      <c r="G6" s="241">
        <v>118</v>
      </c>
      <c r="H6" s="241"/>
      <c r="I6" s="527">
        <v>3</v>
      </c>
      <c r="J6" s="241">
        <v>675</v>
      </c>
      <c r="K6" s="240">
        <v>54</v>
      </c>
      <c r="L6" s="528"/>
      <c r="M6" s="528"/>
      <c r="N6" s="528"/>
      <c r="O6" s="528" t="s">
        <v>1406</v>
      </c>
      <c r="P6" s="241" t="s">
        <v>669</v>
      </c>
      <c r="Q6" s="529">
        <v>40001</v>
      </c>
    </row>
    <row r="7" spans="1:32" ht="13.5" thickBot="1" x14ac:dyDescent="0.25">
      <c r="C7" s="526" t="s">
        <v>2118</v>
      </c>
      <c r="D7" s="238" t="s">
        <v>4900</v>
      </c>
      <c r="E7" s="240"/>
      <c r="F7" s="241">
        <v>541</v>
      </c>
      <c r="G7" s="241">
        <v>118</v>
      </c>
      <c r="H7" s="241"/>
      <c r="I7" s="527">
        <v>3</v>
      </c>
      <c r="J7" s="241">
        <v>900</v>
      </c>
      <c r="K7" s="240">
        <v>54</v>
      </c>
      <c r="L7" s="240"/>
      <c r="M7" s="240"/>
      <c r="N7" s="240"/>
      <c r="O7" s="240" t="s">
        <v>1406</v>
      </c>
      <c r="P7" s="241" t="s">
        <v>663</v>
      </c>
      <c r="Q7" s="529">
        <v>40044</v>
      </c>
    </row>
    <row r="8" spans="1:32" ht="13.5" thickBot="1" x14ac:dyDescent="0.25">
      <c r="C8" s="526" t="s">
        <v>2118</v>
      </c>
      <c r="D8" s="238" t="s">
        <v>4901</v>
      </c>
      <c r="E8" s="240"/>
      <c r="F8" s="241">
        <v>4772</v>
      </c>
      <c r="G8" s="241">
        <v>171</v>
      </c>
      <c r="H8" s="241"/>
      <c r="I8" s="527">
        <v>2</v>
      </c>
      <c r="J8" s="241">
        <v>905</v>
      </c>
      <c r="K8" s="240">
        <v>47</v>
      </c>
      <c r="L8" s="240"/>
      <c r="M8" s="240"/>
      <c r="N8" s="240"/>
      <c r="O8" s="240" t="s">
        <v>2619</v>
      </c>
      <c r="P8" s="241" t="s">
        <v>663</v>
      </c>
      <c r="Q8" s="529">
        <v>40073</v>
      </c>
    </row>
    <row r="9" spans="1:32" s="531" customFormat="1" ht="13.5" thickBot="1" x14ac:dyDescent="0.25">
      <c r="A9" s="530"/>
      <c r="C9" s="251"/>
      <c r="D9" s="251"/>
      <c r="E9" s="252"/>
      <c r="F9" s="253" t="s">
        <v>4333</v>
      </c>
      <c r="G9" s="252"/>
      <c r="H9" s="252"/>
      <c r="I9" s="252"/>
      <c r="J9" s="252"/>
      <c r="K9" s="252"/>
      <c r="L9" s="252"/>
      <c r="M9" s="252"/>
      <c r="N9" s="252"/>
      <c r="O9" s="252"/>
      <c r="P9" s="252"/>
      <c r="Q9" s="359"/>
      <c r="R9" s="181"/>
      <c r="S9" s="1"/>
      <c r="T9" s="1"/>
      <c r="U9" s="1"/>
      <c r="V9" s="1"/>
      <c r="W9" s="1"/>
      <c r="X9" s="1"/>
    </row>
    <row r="10" spans="1:32" ht="13.5" thickBot="1" x14ac:dyDescent="0.25">
      <c r="C10" s="207" t="s">
        <v>2119</v>
      </c>
      <c r="D10" s="237" t="s">
        <v>4898</v>
      </c>
      <c r="E10" s="235"/>
      <c r="F10" s="208" t="s">
        <v>1776</v>
      </c>
      <c r="G10" s="208">
        <v>172</v>
      </c>
      <c r="H10" s="208"/>
      <c r="I10" s="209">
        <v>2</v>
      </c>
      <c r="J10" s="208">
        <v>550</v>
      </c>
      <c r="K10" s="235">
        <v>35</v>
      </c>
      <c r="L10" s="235"/>
      <c r="M10" s="235"/>
      <c r="N10" s="235"/>
      <c r="O10" s="235" t="s">
        <v>1771</v>
      </c>
      <c r="P10" s="208" t="s">
        <v>3192</v>
      </c>
      <c r="Q10" s="536">
        <v>40354</v>
      </c>
      <c r="R10" s="1">
        <v>1.81</v>
      </c>
      <c r="S10" s="1">
        <v>82</v>
      </c>
      <c r="V10" s="1">
        <v>12048</v>
      </c>
      <c r="W10" s="1">
        <v>82</v>
      </c>
      <c r="X10" s="1" t="s">
        <v>1771</v>
      </c>
      <c r="Y10" s="1">
        <v>78</v>
      </c>
      <c r="Z10" s="1" t="s">
        <v>4561</v>
      </c>
      <c r="AA10" s="183">
        <f t="shared" ref="AA10:AA17" si="0">(K10*100*J10*I10)/17*16*R10/10000*S10/1000</f>
        <v>53.780423529411777</v>
      </c>
      <c r="AB10" s="183">
        <f t="shared" ref="AB10:AB17" si="1">V10/36*35*J10*I10*1.108/10000*W10/1000</f>
        <v>117.0649274666667</v>
      </c>
      <c r="AC10" s="183">
        <f t="shared" ref="AC10:AC17" si="2">(K10*100*J10*I10)/17*R10/10000*U10/1000</f>
        <v>0</v>
      </c>
      <c r="AD10" s="183">
        <f t="shared" ref="AD10:AD17" si="3">V10/36*J10*I10*1.108/10000*Y10/1000</f>
        <v>3.1815555200000003</v>
      </c>
      <c r="AE10" s="183">
        <f t="shared" ref="AE10:AE17" si="4">J10*I10*(G10/100)</f>
        <v>1892</v>
      </c>
    </row>
    <row r="11" spans="1:32" x14ac:dyDescent="0.2">
      <c r="C11" s="198" t="s">
        <v>2120</v>
      </c>
      <c r="D11" s="223" t="s">
        <v>4898</v>
      </c>
      <c r="E11" s="214" t="s">
        <v>2121</v>
      </c>
      <c r="F11" s="200" t="s">
        <v>2122</v>
      </c>
      <c r="G11" s="200">
        <v>176</v>
      </c>
      <c r="H11" s="200"/>
      <c r="I11" s="199">
        <v>2</v>
      </c>
      <c r="J11" s="200">
        <v>275</v>
      </c>
      <c r="K11" s="214">
        <v>33</v>
      </c>
      <c r="O11" s="214" t="s">
        <v>2123</v>
      </c>
      <c r="P11" s="200" t="s">
        <v>4816</v>
      </c>
      <c r="Q11" s="203">
        <v>40456</v>
      </c>
      <c r="R11" s="1">
        <v>1.81</v>
      </c>
      <c r="S11" s="1">
        <v>200</v>
      </c>
      <c r="V11" s="1">
        <v>12048</v>
      </c>
      <c r="W11" s="1">
        <v>82</v>
      </c>
      <c r="X11" s="1" t="s">
        <v>1771</v>
      </c>
      <c r="Y11" s="1">
        <v>78</v>
      </c>
      <c r="Z11" s="1" t="s">
        <v>4561</v>
      </c>
      <c r="AA11" s="183">
        <f t="shared" si="0"/>
        <v>61.838117647058823</v>
      </c>
      <c r="AB11" s="183">
        <f t="shared" si="1"/>
        <v>58.532463733333351</v>
      </c>
      <c r="AC11" s="183">
        <f t="shared" si="2"/>
        <v>0</v>
      </c>
      <c r="AD11" s="183">
        <f t="shared" si="3"/>
        <v>1.5907777600000002</v>
      </c>
      <c r="AE11" s="183">
        <f t="shared" si="4"/>
        <v>968</v>
      </c>
    </row>
    <row r="12" spans="1:32" x14ac:dyDescent="0.2">
      <c r="C12" s="198" t="s">
        <v>2120</v>
      </c>
      <c r="D12" s="223" t="s">
        <v>4899</v>
      </c>
      <c r="E12" s="214" t="s">
        <v>2124</v>
      </c>
      <c r="F12" s="200">
        <v>147708</v>
      </c>
      <c r="G12" s="200">
        <v>176</v>
      </c>
      <c r="H12" s="200"/>
      <c r="I12" s="199">
        <v>2</v>
      </c>
      <c r="J12" s="200">
        <v>150</v>
      </c>
      <c r="K12" s="214">
        <v>47</v>
      </c>
      <c r="O12" s="214" t="s">
        <v>1774</v>
      </c>
      <c r="P12" s="200" t="s">
        <v>669</v>
      </c>
      <c r="Q12" s="203">
        <v>40459</v>
      </c>
      <c r="R12" s="1">
        <v>1.81</v>
      </c>
      <c r="S12" s="1">
        <v>78</v>
      </c>
      <c r="V12" s="1">
        <v>12048</v>
      </c>
      <c r="W12" s="1">
        <v>82</v>
      </c>
      <c r="X12" s="1" t="s">
        <v>1771</v>
      </c>
      <c r="Y12" s="1">
        <v>78</v>
      </c>
      <c r="Z12" s="1" t="s">
        <v>4561</v>
      </c>
      <c r="AA12" s="183">
        <f t="shared" si="0"/>
        <v>18.735416470588241</v>
      </c>
      <c r="AB12" s="183">
        <f t="shared" si="1"/>
        <v>31.926798400000006</v>
      </c>
      <c r="AC12" s="183">
        <f t="shared" si="2"/>
        <v>0</v>
      </c>
      <c r="AD12" s="183">
        <f t="shared" si="3"/>
        <v>0.86769696000000007</v>
      </c>
      <c r="AE12" s="183">
        <f t="shared" si="4"/>
        <v>528</v>
      </c>
    </row>
    <row r="13" spans="1:32" x14ac:dyDescent="0.2">
      <c r="C13" s="198" t="s">
        <v>2120</v>
      </c>
      <c r="D13" s="223" t="s">
        <v>4900</v>
      </c>
      <c r="F13" s="200">
        <v>133708</v>
      </c>
      <c r="G13" s="200">
        <v>176</v>
      </c>
      <c r="H13" s="200"/>
      <c r="I13" s="199">
        <v>2</v>
      </c>
      <c r="J13" s="200">
        <v>275</v>
      </c>
      <c r="K13" s="214">
        <v>33</v>
      </c>
      <c r="O13" s="214" t="s">
        <v>2125</v>
      </c>
      <c r="P13" s="200" t="s">
        <v>669</v>
      </c>
      <c r="Q13" s="203">
        <v>40465</v>
      </c>
      <c r="R13" s="1">
        <v>1.81</v>
      </c>
      <c r="S13" s="1">
        <v>200</v>
      </c>
      <c r="T13" s="1" t="s">
        <v>4561</v>
      </c>
      <c r="U13" s="1">
        <v>78</v>
      </c>
      <c r="V13" s="1">
        <v>12048</v>
      </c>
      <c r="W13" s="1">
        <v>82</v>
      </c>
      <c r="X13" s="1" t="s">
        <v>1771</v>
      </c>
      <c r="Y13" s="1">
        <v>78</v>
      </c>
      <c r="Z13" s="1" t="s">
        <v>4561</v>
      </c>
      <c r="AA13" s="183">
        <f t="shared" si="0"/>
        <v>61.838117647058823</v>
      </c>
      <c r="AB13" s="183">
        <f t="shared" si="1"/>
        <v>58.532463733333351</v>
      </c>
      <c r="AC13" s="183">
        <f t="shared" si="2"/>
        <v>1.5073041176470587</v>
      </c>
      <c r="AD13" s="183">
        <f t="shared" si="3"/>
        <v>1.5907777600000002</v>
      </c>
      <c r="AE13" s="183">
        <f t="shared" si="4"/>
        <v>968</v>
      </c>
    </row>
    <row r="14" spans="1:32" x14ac:dyDescent="0.2">
      <c r="C14" s="198" t="s">
        <v>2120</v>
      </c>
      <c r="D14" s="223" t="s">
        <v>4901</v>
      </c>
      <c r="E14" s="214" t="s">
        <v>2126</v>
      </c>
      <c r="F14" s="200">
        <v>133708</v>
      </c>
      <c r="G14" s="200">
        <v>176</v>
      </c>
      <c r="H14" s="200"/>
      <c r="I14" s="199">
        <v>2</v>
      </c>
      <c r="J14" s="200">
        <v>218</v>
      </c>
      <c r="K14" s="214">
        <v>33</v>
      </c>
      <c r="O14" s="214" t="s">
        <v>2593</v>
      </c>
      <c r="P14" s="200" t="s">
        <v>4816</v>
      </c>
      <c r="Q14" s="203">
        <v>40470</v>
      </c>
      <c r="R14" s="1">
        <v>1.81</v>
      </c>
      <c r="S14" s="1">
        <v>82</v>
      </c>
      <c r="T14" s="1" t="s">
        <v>4561</v>
      </c>
      <c r="U14" s="1">
        <v>78</v>
      </c>
      <c r="V14" s="1">
        <v>12048</v>
      </c>
      <c r="W14" s="1">
        <v>82</v>
      </c>
      <c r="X14" s="1" t="s">
        <v>1771</v>
      </c>
      <c r="Y14" s="1">
        <v>78</v>
      </c>
      <c r="Z14" s="1" t="s">
        <v>4561</v>
      </c>
      <c r="AA14" s="183">
        <f t="shared" si="0"/>
        <v>20.098512564705882</v>
      </c>
      <c r="AB14" s="183">
        <f t="shared" si="1"/>
        <v>46.400280341333342</v>
      </c>
      <c r="AC14" s="183">
        <f t="shared" si="2"/>
        <v>1.1948810823529412</v>
      </c>
      <c r="AD14" s="183">
        <f t="shared" si="3"/>
        <v>1.2610529152000001</v>
      </c>
      <c r="AE14" s="183">
        <f t="shared" si="4"/>
        <v>767.36</v>
      </c>
    </row>
    <row r="15" spans="1:32" ht="13.5" thickBot="1" x14ac:dyDescent="0.25">
      <c r="C15" s="207" t="s">
        <v>2120</v>
      </c>
      <c r="D15" s="237" t="s">
        <v>4902</v>
      </c>
      <c r="E15" s="235"/>
      <c r="F15" s="208">
        <v>136900</v>
      </c>
      <c r="G15" s="208">
        <v>176</v>
      </c>
      <c r="H15" s="208"/>
      <c r="I15" s="209">
        <v>2</v>
      </c>
      <c r="J15" s="208">
        <v>600</v>
      </c>
      <c r="K15" s="235">
        <v>33</v>
      </c>
      <c r="L15" s="235"/>
      <c r="M15" s="235"/>
      <c r="N15" s="235"/>
      <c r="O15" s="235" t="s">
        <v>2573</v>
      </c>
      <c r="P15" s="208" t="s">
        <v>4816</v>
      </c>
      <c r="Q15" s="536">
        <v>40478</v>
      </c>
      <c r="R15" s="1">
        <v>1.81</v>
      </c>
      <c r="S15" s="1">
        <v>92</v>
      </c>
      <c r="T15" s="1" t="s">
        <v>4561</v>
      </c>
      <c r="U15" s="1">
        <v>78</v>
      </c>
      <c r="V15" s="1">
        <v>12048</v>
      </c>
      <c r="W15" s="1">
        <v>82</v>
      </c>
      <c r="X15" s="1" t="s">
        <v>1771</v>
      </c>
      <c r="Y15" s="1">
        <v>78</v>
      </c>
      <c r="Z15" s="1" t="s">
        <v>4561</v>
      </c>
      <c r="AA15" s="183">
        <f t="shared" si="0"/>
        <v>62.062983529411767</v>
      </c>
      <c r="AB15" s="183">
        <f t="shared" si="1"/>
        <v>127.70719360000002</v>
      </c>
      <c r="AC15" s="183">
        <f t="shared" si="2"/>
        <v>3.2886635294117652</v>
      </c>
      <c r="AD15" s="183">
        <f t="shared" si="3"/>
        <v>3.4707878400000003</v>
      </c>
      <c r="AE15" s="183">
        <f t="shared" si="4"/>
        <v>2112</v>
      </c>
    </row>
    <row r="16" spans="1:32" ht="13.5" thickBot="1" x14ac:dyDescent="0.25">
      <c r="C16" s="526" t="s">
        <v>2120</v>
      </c>
      <c r="D16" s="238" t="s">
        <v>4903</v>
      </c>
      <c r="E16" s="240"/>
      <c r="F16" s="241">
        <v>136900</v>
      </c>
      <c r="G16" s="241">
        <v>176</v>
      </c>
      <c r="H16" s="241"/>
      <c r="I16" s="527">
        <v>2</v>
      </c>
      <c r="J16" s="241">
        <v>580</v>
      </c>
      <c r="K16" s="240">
        <v>33</v>
      </c>
      <c r="L16" s="240"/>
      <c r="M16" s="240"/>
      <c r="N16" s="240"/>
      <c r="O16" s="240" t="s">
        <v>2573</v>
      </c>
      <c r="P16" s="241" t="s">
        <v>4816</v>
      </c>
      <c r="Q16" s="529">
        <v>40487</v>
      </c>
      <c r="R16" s="1">
        <v>1.81</v>
      </c>
      <c r="S16" s="1">
        <v>92</v>
      </c>
      <c r="T16" s="1" t="s">
        <v>4561</v>
      </c>
      <c r="U16" s="1">
        <v>78</v>
      </c>
      <c r="V16" s="1">
        <v>12048</v>
      </c>
      <c r="W16" s="1">
        <v>82</v>
      </c>
      <c r="X16" s="1" t="s">
        <v>1771</v>
      </c>
      <c r="Y16" s="1">
        <v>78</v>
      </c>
      <c r="Z16" s="1" t="s">
        <v>4561</v>
      </c>
      <c r="AA16" s="183">
        <f t="shared" si="0"/>
        <v>59.994217411764708</v>
      </c>
      <c r="AB16" s="183">
        <f t="shared" si="1"/>
        <v>123.4502871466667</v>
      </c>
      <c r="AC16" s="183">
        <f t="shared" si="2"/>
        <v>3.1790414117647061</v>
      </c>
      <c r="AD16" s="183">
        <f t="shared" si="3"/>
        <v>3.3550949120000007</v>
      </c>
      <c r="AE16" s="183">
        <f t="shared" si="4"/>
        <v>2041.6</v>
      </c>
    </row>
    <row r="17" spans="3:32" ht="13.5" thickBot="1" x14ac:dyDescent="0.25">
      <c r="C17" s="207" t="s">
        <v>2120</v>
      </c>
      <c r="D17" s="237" t="s">
        <v>4904</v>
      </c>
      <c r="E17" s="235"/>
      <c r="F17" s="208">
        <v>136900</v>
      </c>
      <c r="G17" s="208">
        <v>176</v>
      </c>
      <c r="H17" s="208"/>
      <c r="I17" s="209">
        <v>2</v>
      </c>
      <c r="J17" s="208">
        <v>502</v>
      </c>
      <c r="K17" s="235">
        <v>33</v>
      </c>
      <c r="L17" s="235"/>
      <c r="M17" s="235"/>
      <c r="N17" s="235"/>
      <c r="O17" s="235" t="s">
        <v>2573</v>
      </c>
      <c r="P17" s="208" t="s">
        <v>2277</v>
      </c>
      <c r="Q17" s="536">
        <v>40514</v>
      </c>
      <c r="R17" s="1">
        <v>1.81</v>
      </c>
      <c r="S17" s="1">
        <v>92</v>
      </c>
      <c r="T17" s="1" t="s">
        <v>4561</v>
      </c>
      <c r="U17" s="1">
        <v>78</v>
      </c>
      <c r="V17" s="1">
        <v>12048</v>
      </c>
      <c r="W17" s="1">
        <v>82</v>
      </c>
      <c r="X17" s="1" t="s">
        <v>1771</v>
      </c>
      <c r="Y17" s="1">
        <v>78</v>
      </c>
      <c r="Z17" s="1" t="s">
        <v>4561</v>
      </c>
      <c r="AA17" s="183">
        <f t="shared" si="0"/>
        <v>51.926029552941181</v>
      </c>
      <c r="AB17" s="183">
        <f t="shared" si="1"/>
        <v>106.8483519786667</v>
      </c>
      <c r="AC17" s="183">
        <f t="shared" si="2"/>
        <v>2.7515151529411765</v>
      </c>
      <c r="AD17" s="183">
        <f t="shared" si="3"/>
        <v>2.9038924928000007</v>
      </c>
      <c r="AE17" s="183">
        <f t="shared" si="4"/>
        <v>1767.04</v>
      </c>
    </row>
    <row r="18" spans="3:32" ht="13.5" thickBot="1" x14ac:dyDescent="0.25">
      <c r="C18" s="366"/>
      <c r="D18" s="366"/>
      <c r="E18" s="368"/>
      <c r="F18" s="367" t="s">
        <v>2288</v>
      </c>
      <c r="G18" s="368"/>
      <c r="H18" s="368"/>
      <c r="I18" s="368"/>
      <c r="J18" s="368"/>
      <c r="K18" s="368"/>
      <c r="L18" s="368"/>
      <c r="M18" s="368"/>
      <c r="N18" s="368"/>
      <c r="O18" s="368"/>
      <c r="P18" s="368"/>
      <c r="Q18" s="369"/>
    </row>
    <row r="19" spans="3:32" x14ac:dyDescent="0.2">
      <c r="C19" s="223" t="s">
        <v>2120</v>
      </c>
      <c r="D19" s="223" t="s">
        <v>4905</v>
      </c>
      <c r="F19" s="214">
        <v>136900</v>
      </c>
      <c r="G19" s="214">
        <v>176</v>
      </c>
      <c r="I19" s="214">
        <v>2</v>
      </c>
      <c r="J19" s="214">
        <v>350</v>
      </c>
      <c r="K19" s="214">
        <v>33</v>
      </c>
      <c r="O19" s="214" t="s">
        <v>2573</v>
      </c>
      <c r="P19" s="214" t="s">
        <v>4816</v>
      </c>
      <c r="Q19" s="216">
        <v>40549</v>
      </c>
      <c r="AF19" s="579">
        <f t="shared" ref="AF19:AF49" si="5">K19*J19*100/1000</f>
        <v>1155</v>
      </c>
    </row>
    <row r="20" spans="3:32" x14ac:dyDescent="0.2">
      <c r="C20" s="243" t="s">
        <v>4453</v>
      </c>
      <c r="D20" s="356"/>
      <c r="E20" s="245"/>
      <c r="F20" s="245"/>
      <c r="G20" s="245"/>
      <c r="H20" s="245"/>
      <c r="I20" s="245"/>
      <c r="J20" s="245"/>
      <c r="K20" s="245"/>
      <c r="L20" s="245"/>
      <c r="M20" s="245"/>
      <c r="N20" s="245"/>
      <c r="O20" s="245"/>
      <c r="P20" s="245"/>
      <c r="Q20" s="247"/>
      <c r="AF20" s="579">
        <f t="shared" si="5"/>
        <v>0</v>
      </c>
    </row>
    <row r="21" spans="3:32" x14ac:dyDescent="0.2">
      <c r="C21" s="223" t="s">
        <v>2127</v>
      </c>
      <c r="D21" s="223" t="s">
        <v>4898</v>
      </c>
      <c r="F21" s="214">
        <v>133708</v>
      </c>
      <c r="G21" s="214">
        <v>176</v>
      </c>
      <c r="I21" s="214">
        <v>2</v>
      </c>
      <c r="J21" s="214">
        <v>498</v>
      </c>
      <c r="K21" s="214">
        <v>33</v>
      </c>
      <c r="O21" s="214" t="s">
        <v>2125</v>
      </c>
      <c r="P21" s="214" t="s">
        <v>4816</v>
      </c>
      <c r="Q21" s="216">
        <v>40567</v>
      </c>
      <c r="AF21" s="579">
        <f t="shared" si="5"/>
        <v>1643.4</v>
      </c>
    </row>
    <row r="22" spans="3:32" ht="13.5" thickBot="1" x14ac:dyDescent="0.25">
      <c r="C22" s="237" t="s">
        <v>2127</v>
      </c>
      <c r="D22" s="237" t="s">
        <v>4899</v>
      </c>
      <c r="E22" s="235"/>
      <c r="F22" s="235" t="s">
        <v>2128</v>
      </c>
      <c r="G22" s="235">
        <v>172</v>
      </c>
      <c r="H22" s="235"/>
      <c r="I22" s="235">
        <v>2</v>
      </c>
      <c r="J22" s="235">
        <v>50</v>
      </c>
      <c r="K22" s="235">
        <v>33</v>
      </c>
      <c r="L22" s="235"/>
      <c r="M22" s="235"/>
      <c r="N22" s="235"/>
      <c r="O22" s="235" t="s">
        <v>2125</v>
      </c>
      <c r="P22" s="235" t="s">
        <v>669</v>
      </c>
      <c r="Q22" s="236">
        <v>40574</v>
      </c>
      <c r="AF22" s="579">
        <f t="shared" si="5"/>
        <v>165</v>
      </c>
    </row>
    <row r="23" spans="3:32" ht="13.5" thickBot="1" x14ac:dyDescent="0.25">
      <c r="C23" s="238" t="s">
        <v>2127</v>
      </c>
      <c r="D23" s="238" t="s">
        <v>4900</v>
      </c>
      <c r="E23" s="240"/>
      <c r="F23" s="240" t="s">
        <v>2128</v>
      </c>
      <c r="G23" s="240">
        <v>172</v>
      </c>
      <c r="H23" s="240"/>
      <c r="I23" s="240">
        <v>2</v>
      </c>
      <c r="J23" s="240">
        <v>75</v>
      </c>
      <c r="K23" s="240">
        <v>33</v>
      </c>
      <c r="L23" s="240"/>
      <c r="M23" s="240"/>
      <c r="N23" s="240"/>
      <c r="O23" s="240" t="s">
        <v>2125</v>
      </c>
      <c r="P23" s="240" t="s">
        <v>669</v>
      </c>
      <c r="Q23" s="242">
        <v>40581</v>
      </c>
      <c r="AF23" s="579">
        <f t="shared" si="5"/>
        <v>247.5</v>
      </c>
    </row>
    <row r="24" spans="3:32" x14ac:dyDescent="0.2">
      <c r="C24" s="223" t="s">
        <v>2127</v>
      </c>
      <c r="D24" s="223" t="s">
        <v>4901</v>
      </c>
      <c r="F24" s="214" t="s">
        <v>2128</v>
      </c>
      <c r="G24" s="214">
        <v>176</v>
      </c>
      <c r="I24" s="214">
        <v>2</v>
      </c>
      <c r="J24" s="214">
        <v>388</v>
      </c>
      <c r="K24" s="214">
        <v>33</v>
      </c>
      <c r="O24" s="214" t="s">
        <v>2125</v>
      </c>
      <c r="P24" s="214" t="s">
        <v>669</v>
      </c>
      <c r="Q24" s="216">
        <v>40604</v>
      </c>
      <c r="AF24" s="579">
        <f t="shared" si="5"/>
        <v>1280.4000000000001</v>
      </c>
    </row>
    <row r="25" spans="3:32" x14ac:dyDescent="0.2">
      <c r="C25" s="223" t="s">
        <v>2127</v>
      </c>
      <c r="D25" s="223" t="s">
        <v>4902</v>
      </c>
      <c r="E25" s="214" t="s">
        <v>2129</v>
      </c>
      <c r="F25" s="214">
        <v>125708</v>
      </c>
      <c r="G25" s="214">
        <v>176</v>
      </c>
      <c r="I25" s="214">
        <v>2</v>
      </c>
      <c r="J25" s="214">
        <v>6</v>
      </c>
      <c r="K25" s="214">
        <v>25</v>
      </c>
      <c r="O25" s="214" t="s">
        <v>3093</v>
      </c>
      <c r="P25" s="214" t="s">
        <v>4816</v>
      </c>
      <c r="Q25" s="216">
        <v>40610</v>
      </c>
      <c r="AF25" s="579">
        <f t="shared" si="5"/>
        <v>15</v>
      </c>
    </row>
    <row r="26" spans="3:32" ht="13.5" thickBot="1" x14ac:dyDescent="0.25">
      <c r="C26" s="237" t="s">
        <v>2127</v>
      </c>
      <c r="D26" s="237" t="s">
        <v>4903</v>
      </c>
      <c r="E26" s="235" t="s">
        <v>3094</v>
      </c>
      <c r="F26" s="235">
        <v>143708</v>
      </c>
      <c r="G26" s="235">
        <v>176</v>
      </c>
      <c r="H26" s="235"/>
      <c r="I26" s="235">
        <v>2</v>
      </c>
      <c r="J26" s="235">
        <v>10</v>
      </c>
      <c r="K26" s="235">
        <v>43</v>
      </c>
      <c r="L26" s="235"/>
      <c r="M26" s="235"/>
      <c r="N26" s="235"/>
      <c r="O26" s="235" t="s">
        <v>3095</v>
      </c>
      <c r="P26" s="235" t="s">
        <v>4816</v>
      </c>
      <c r="Q26" s="236">
        <v>40610</v>
      </c>
      <c r="AF26" s="579">
        <f t="shared" si="5"/>
        <v>43</v>
      </c>
    </row>
    <row r="27" spans="3:32" ht="13.5" thickBot="1" x14ac:dyDescent="0.25">
      <c r="C27" s="238" t="s">
        <v>2127</v>
      </c>
      <c r="D27" s="238" t="s">
        <v>4904</v>
      </c>
      <c r="E27" s="240" t="s">
        <v>3096</v>
      </c>
      <c r="F27" s="240">
        <v>125708</v>
      </c>
      <c r="G27" s="240">
        <v>176</v>
      </c>
      <c r="H27" s="240"/>
      <c r="I27" s="240">
        <v>2</v>
      </c>
      <c r="J27" s="240">
        <v>15</v>
      </c>
      <c r="K27" s="240">
        <v>25</v>
      </c>
      <c r="L27" s="240"/>
      <c r="M27" s="240"/>
      <c r="N27" s="240"/>
      <c r="O27" s="240" t="s">
        <v>3097</v>
      </c>
      <c r="P27" s="240" t="s">
        <v>2277</v>
      </c>
      <c r="Q27" s="242">
        <v>40681</v>
      </c>
      <c r="AF27" s="579">
        <f t="shared" si="5"/>
        <v>37.5</v>
      </c>
    </row>
    <row r="28" spans="3:32" ht="13.5" thickBot="1" x14ac:dyDescent="0.25">
      <c r="C28" s="238" t="s">
        <v>2127</v>
      </c>
      <c r="D28" s="238" t="s">
        <v>4905</v>
      </c>
      <c r="E28" s="240" t="s">
        <v>3098</v>
      </c>
      <c r="F28" s="240" t="s">
        <v>3099</v>
      </c>
      <c r="G28" s="240">
        <v>176</v>
      </c>
      <c r="H28" s="240"/>
      <c r="I28" s="240">
        <v>2</v>
      </c>
      <c r="J28" s="240">
        <v>212</v>
      </c>
      <c r="K28" s="240">
        <v>25</v>
      </c>
      <c r="L28" s="240"/>
      <c r="M28" s="240"/>
      <c r="N28" s="240"/>
      <c r="O28" s="240" t="s">
        <v>2629</v>
      </c>
      <c r="P28" s="240" t="s">
        <v>4816</v>
      </c>
      <c r="Q28" s="242">
        <v>40632</v>
      </c>
      <c r="AF28" s="579">
        <f t="shared" si="5"/>
        <v>530</v>
      </c>
    </row>
    <row r="29" spans="3:32" x14ac:dyDescent="0.2">
      <c r="C29" s="223" t="s">
        <v>2127</v>
      </c>
      <c r="D29" s="223" t="s">
        <v>4906</v>
      </c>
      <c r="E29" s="214" t="s">
        <v>3098</v>
      </c>
      <c r="F29" s="214" t="s">
        <v>3099</v>
      </c>
      <c r="G29" s="214">
        <v>175</v>
      </c>
      <c r="I29" s="214">
        <v>2</v>
      </c>
      <c r="J29" s="214">
        <v>200</v>
      </c>
      <c r="K29" s="214">
        <v>25</v>
      </c>
      <c r="O29" s="214" t="s">
        <v>2629</v>
      </c>
      <c r="P29" s="214" t="s">
        <v>3100</v>
      </c>
      <c r="Q29" s="216">
        <v>40730</v>
      </c>
      <c r="AF29" s="579">
        <f t="shared" si="5"/>
        <v>500</v>
      </c>
    </row>
    <row r="30" spans="3:32" x14ac:dyDescent="0.2">
      <c r="C30" s="243" t="s">
        <v>4453</v>
      </c>
      <c r="D30" s="356"/>
      <c r="E30" s="245"/>
      <c r="F30" s="245"/>
      <c r="G30" s="245"/>
      <c r="H30" s="245"/>
      <c r="I30" s="245"/>
      <c r="J30" s="245"/>
      <c r="K30" s="245"/>
      <c r="L30" s="245"/>
      <c r="M30" s="245"/>
      <c r="N30" s="245"/>
      <c r="O30" s="245"/>
      <c r="P30" s="245"/>
      <c r="Q30" s="247"/>
      <c r="AF30" s="579">
        <f t="shared" si="5"/>
        <v>0</v>
      </c>
    </row>
    <row r="31" spans="3:32" x14ac:dyDescent="0.2">
      <c r="C31" s="223" t="s">
        <v>3101</v>
      </c>
      <c r="D31" s="223" t="s">
        <v>4898</v>
      </c>
      <c r="E31" s="214" t="s">
        <v>3102</v>
      </c>
      <c r="F31" s="214">
        <v>136750</v>
      </c>
      <c r="G31" s="214">
        <v>172</v>
      </c>
      <c r="I31" s="214">
        <v>2</v>
      </c>
      <c r="J31" s="214">
        <v>450</v>
      </c>
      <c r="K31" s="214">
        <v>33</v>
      </c>
      <c r="O31" s="214" t="s">
        <v>2584</v>
      </c>
      <c r="P31" s="214" t="s">
        <v>3100</v>
      </c>
      <c r="Q31" s="216">
        <v>40737</v>
      </c>
      <c r="AF31" s="579">
        <f t="shared" si="5"/>
        <v>1485</v>
      </c>
    </row>
    <row r="32" spans="3:32" x14ac:dyDescent="0.2">
      <c r="C32" s="223" t="s">
        <v>3101</v>
      </c>
      <c r="D32" s="223" t="s">
        <v>4899</v>
      </c>
      <c r="E32" s="214" t="s">
        <v>3102</v>
      </c>
      <c r="F32" s="214">
        <v>136750</v>
      </c>
      <c r="G32" s="214">
        <v>172</v>
      </c>
      <c r="I32" s="214">
        <v>2</v>
      </c>
      <c r="J32" s="214">
        <v>450</v>
      </c>
      <c r="K32" s="214">
        <v>33</v>
      </c>
      <c r="O32" s="214" t="s">
        <v>2584</v>
      </c>
      <c r="P32" s="214" t="s">
        <v>4816</v>
      </c>
      <c r="Q32" s="216">
        <v>40743</v>
      </c>
      <c r="AF32" s="579">
        <f t="shared" si="5"/>
        <v>1485</v>
      </c>
    </row>
    <row r="33" spans="3:32" ht="13.5" thickBot="1" x14ac:dyDescent="0.25">
      <c r="C33" s="237" t="s">
        <v>3101</v>
      </c>
      <c r="D33" s="237" t="s">
        <v>4900</v>
      </c>
      <c r="E33" s="235" t="s">
        <v>3102</v>
      </c>
      <c r="F33" s="235">
        <v>136750</v>
      </c>
      <c r="G33" s="235">
        <v>172</v>
      </c>
      <c r="H33" s="235"/>
      <c r="I33" s="235">
        <v>2</v>
      </c>
      <c r="J33" s="235">
        <v>450</v>
      </c>
      <c r="K33" s="235">
        <v>33</v>
      </c>
      <c r="L33" s="235"/>
      <c r="M33" s="235"/>
      <c r="N33" s="235"/>
      <c r="O33" s="235" t="s">
        <v>2584</v>
      </c>
      <c r="P33" s="235" t="s">
        <v>4816</v>
      </c>
      <c r="Q33" s="236">
        <v>40750</v>
      </c>
      <c r="AF33" s="579">
        <f t="shared" si="5"/>
        <v>1485</v>
      </c>
    </row>
    <row r="34" spans="3:32" x14ac:dyDescent="0.2">
      <c r="C34" s="223" t="s">
        <v>3101</v>
      </c>
      <c r="D34" s="223" t="s">
        <v>4901</v>
      </c>
      <c r="E34" s="214" t="s">
        <v>3102</v>
      </c>
      <c r="F34" s="214">
        <v>136750</v>
      </c>
      <c r="G34" s="214">
        <v>172</v>
      </c>
      <c r="I34" s="214">
        <v>2</v>
      </c>
      <c r="J34" s="214">
        <v>450</v>
      </c>
      <c r="K34" s="214">
        <v>33</v>
      </c>
      <c r="O34" s="214" t="s">
        <v>2584</v>
      </c>
      <c r="P34" s="214" t="s">
        <v>669</v>
      </c>
      <c r="Q34" s="216">
        <v>40756</v>
      </c>
      <c r="AF34" s="579">
        <f t="shared" si="5"/>
        <v>1485</v>
      </c>
    </row>
    <row r="35" spans="3:32" x14ac:dyDescent="0.2">
      <c r="C35" s="223" t="s">
        <v>3101</v>
      </c>
      <c r="D35" s="223" t="s">
        <v>4902</v>
      </c>
      <c r="E35" s="214" t="s">
        <v>3103</v>
      </c>
      <c r="F35" s="214">
        <v>135708</v>
      </c>
      <c r="G35" s="214">
        <v>172</v>
      </c>
      <c r="I35" s="214">
        <v>2</v>
      </c>
      <c r="J35" s="214">
        <v>70</v>
      </c>
      <c r="K35" s="214">
        <v>35</v>
      </c>
      <c r="O35" s="214" t="s">
        <v>4491</v>
      </c>
      <c r="P35" s="214" t="s">
        <v>3100</v>
      </c>
      <c r="Q35" s="216">
        <v>40757</v>
      </c>
      <c r="AF35" s="579">
        <f t="shared" si="5"/>
        <v>245</v>
      </c>
    </row>
    <row r="36" spans="3:32" x14ac:dyDescent="0.2">
      <c r="C36" s="223" t="s">
        <v>3101</v>
      </c>
      <c r="D36" s="223" t="s">
        <v>4903</v>
      </c>
      <c r="E36" s="214" t="s">
        <v>3104</v>
      </c>
      <c r="F36" s="214" t="s">
        <v>3105</v>
      </c>
      <c r="G36" s="214">
        <v>172</v>
      </c>
      <c r="I36" s="214">
        <v>2</v>
      </c>
      <c r="J36" s="214">
        <v>29</v>
      </c>
      <c r="K36" s="214">
        <v>42</v>
      </c>
      <c r="O36" s="214" t="s">
        <v>2629</v>
      </c>
      <c r="P36" s="214" t="s">
        <v>663</v>
      </c>
      <c r="Q36" s="216">
        <v>40757</v>
      </c>
      <c r="AF36" s="579">
        <f t="shared" si="5"/>
        <v>121.8</v>
      </c>
    </row>
    <row r="37" spans="3:32" x14ac:dyDescent="0.2">
      <c r="C37" s="223" t="s">
        <v>3101</v>
      </c>
      <c r="D37" s="223" t="s">
        <v>4904</v>
      </c>
      <c r="E37" s="214" t="s">
        <v>3106</v>
      </c>
      <c r="F37" s="214" t="s">
        <v>3107</v>
      </c>
      <c r="G37" s="214">
        <v>172</v>
      </c>
      <c r="I37" s="214">
        <v>2</v>
      </c>
      <c r="J37" s="214">
        <v>35</v>
      </c>
      <c r="K37" s="214">
        <v>42</v>
      </c>
      <c r="O37" s="214" t="s">
        <v>2629</v>
      </c>
      <c r="P37" s="214" t="s">
        <v>669</v>
      </c>
      <c r="Q37" s="216">
        <v>40758</v>
      </c>
      <c r="AF37" s="579">
        <f t="shared" si="5"/>
        <v>147</v>
      </c>
    </row>
    <row r="38" spans="3:32" x14ac:dyDescent="0.2">
      <c r="C38" s="223" t="s">
        <v>3101</v>
      </c>
      <c r="D38" s="223" t="s">
        <v>4905</v>
      </c>
      <c r="E38" s="214" t="s">
        <v>3108</v>
      </c>
      <c r="F38" s="214">
        <v>136750</v>
      </c>
      <c r="G38" s="214">
        <v>172</v>
      </c>
      <c r="I38" s="214">
        <v>2</v>
      </c>
      <c r="J38" s="214">
        <v>605</v>
      </c>
      <c r="K38" s="214">
        <v>33</v>
      </c>
      <c r="O38" s="214" t="s">
        <v>3109</v>
      </c>
      <c r="P38" s="214" t="s">
        <v>663</v>
      </c>
      <c r="Q38" s="216">
        <v>40767</v>
      </c>
      <c r="AF38" s="579">
        <f t="shared" si="5"/>
        <v>1996.5</v>
      </c>
    </row>
    <row r="39" spans="3:32" x14ac:dyDescent="0.2">
      <c r="C39" s="223" t="s">
        <v>3101</v>
      </c>
      <c r="D39" s="223" t="s">
        <v>4906</v>
      </c>
      <c r="E39" s="214" t="s">
        <v>3108</v>
      </c>
      <c r="F39" s="214">
        <v>136750</v>
      </c>
      <c r="G39" s="214">
        <v>172</v>
      </c>
      <c r="I39" s="214">
        <v>2</v>
      </c>
      <c r="J39" s="214">
        <v>605</v>
      </c>
      <c r="K39" s="214">
        <v>33</v>
      </c>
      <c r="O39" s="214" t="s">
        <v>2584</v>
      </c>
      <c r="P39" s="214" t="s">
        <v>776</v>
      </c>
      <c r="Q39" s="216">
        <v>40773</v>
      </c>
      <c r="AF39" s="579">
        <f t="shared" si="5"/>
        <v>1996.5</v>
      </c>
    </row>
    <row r="40" spans="3:32" x14ac:dyDescent="0.2">
      <c r="C40" s="223" t="s">
        <v>3101</v>
      </c>
      <c r="D40" s="223" t="s">
        <v>4907</v>
      </c>
      <c r="E40" s="214" t="s">
        <v>3110</v>
      </c>
      <c r="F40" s="214">
        <v>133708</v>
      </c>
      <c r="G40" s="214">
        <v>345</v>
      </c>
      <c r="I40" s="214">
        <v>1</v>
      </c>
      <c r="J40" s="214">
        <v>55</v>
      </c>
      <c r="K40" s="214">
        <v>33</v>
      </c>
      <c r="O40" s="214" t="s">
        <v>2828</v>
      </c>
      <c r="P40" s="214" t="s">
        <v>669</v>
      </c>
      <c r="Q40" s="216">
        <v>40779</v>
      </c>
      <c r="AF40" s="579">
        <f t="shared" si="5"/>
        <v>181.5</v>
      </c>
    </row>
    <row r="41" spans="3:32" x14ac:dyDescent="0.2">
      <c r="C41" s="223" t="s">
        <v>3101</v>
      </c>
      <c r="D41" s="223" t="s">
        <v>4907</v>
      </c>
      <c r="E41" s="214" t="s">
        <v>3110</v>
      </c>
      <c r="F41" s="214">
        <v>133708</v>
      </c>
      <c r="G41" s="214">
        <v>345</v>
      </c>
      <c r="I41" s="214">
        <v>1</v>
      </c>
      <c r="J41" s="214">
        <v>200</v>
      </c>
      <c r="K41" s="214">
        <v>33</v>
      </c>
      <c r="O41" s="214" t="s">
        <v>2828</v>
      </c>
      <c r="P41" s="214" t="s">
        <v>3100</v>
      </c>
      <c r="Q41" s="216">
        <v>40786</v>
      </c>
      <c r="AF41" s="579">
        <f t="shared" si="5"/>
        <v>660</v>
      </c>
    </row>
    <row r="42" spans="3:32" ht="13.5" thickBot="1" x14ac:dyDescent="0.25">
      <c r="C42" s="237" t="s">
        <v>3101</v>
      </c>
      <c r="D42" s="237" t="s">
        <v>4908</v>
      </c>
      <c r="E42" s="235" t="s">
        <v>3111</v>
      </c>
      <c r="F42" s="235">
        <v>145700</v>
      </c>
      <c r="G42" s="235">
        <v>172</v>
      </c>
      <c r="H42" s="235"/>
      <c r="I42" s="235">
        <v>2</v>
      </c>
      <c r="J42" s="235">
        <v>200</v>
      </c>
      <c r="K42" s="235">
        <v>45</v>
      </c>
      <c r="L42" s="235"/>
      <c r="M42" s="235"/>
      <c r="N42" s="235"/>
      <c r="O42" s="235" t="s">
        <v>2584</v>
      </c>
      <c r="P42" s="235" t="s">
        <v>3100</v>
      </c>
      <c r="Q42" s="236">
        <v>40786</v>
      </c>
      <c r="AF42" s="579">
        <f t="shared" si="5"/>
        <v>900</v>
      </c>
    </row>
    <row r="43" spans="3:32" x14ac:dyDescent="0.2">
      <c r="C43" s="243" t="s">
        <v>4453</v>
      </c>
      <c r="D43" s="356"/>
      <c r="E43" s="245"/>
      <c r="F43" s="245"/>
      <c r="G43" s="245"/>
      <c r="H43" s="245"/>
      <c r="I43" s="245"/>
      <c r="J43" s="245"/>
      <c r="K43" s="245"/>
      <c r="L43" s="245"/>
      <c r="M43" s="245"/>
      <c r="N43" s="245"/>
      <c r="O43" s="245"/>
      <c r="P43" s="245"/>
      <c r="Q43" s="247"/>
      <c r="AF43" s="579">
        <f t="shared" si="5"/>
        <v>0</v>
      </c>
    </row>
    <row r="44" spans="3:32" ht="13.5" thickBot="1" x14ac:dyDescent="0.25">
      <c r="C44" s="237" t="s">
        <v>3112</v>
      </c>
      <c r="D44" s="237" t="s">
        <v>4898</v>
      </c>
      <c r="E44" s="235" t="s">
        <v>3113</v>
      </c>
      <c r="F44" s="235">
        <v>139208</v>
      </c>
      <c r="G44" s="235">
        <v>172</v>
      </c>
      <c r="H44" s="235"/>
      <c r="I44" s="235">
        <v>2</v>
      </c>
      <c r="J44" s="235">
        <v>55</v>
      </c>
      <c r="K44" s="235">
        <v>39</v>
      </c>
      <c r="L44" s="235"/>
      <c r="M44" s="235"/>
      <c r="N44" s="235"/>
      <c r="O44" s="235" t="s">
        <v>2873</v>
      </c>
      <c r="P44" s="235" t="s">
        <v>2277</v>
      </c>
      <c r="Q44" s="236">
        <v>40814</v>
      </c>
      <c r="AF44" s="579">
        <f t="shared" si="5"/>
        <v>214.5</v>
      </c>
    </row>
    <row r="45" spans="3:32" x14ac:dyDescent="0.2">
      <c r="C45" s="223" t="s">
        <v>3112</v>
      </c>
      <c r="D45" s="223" t="s">
        <v>4899</v>
      </c>
      <c r="E45" s="214" t="s">
        <v>3114</v>
      </c>
      <c r="F45" s="214" t="s">
        <v>3115</v>
      </c>
      <c r="G45" s="214">
        <v>172</v>
      </c>
      <c r="I45" s="214">
        <v>2</v>
      </c>
      <c r="J45" s="214">
        <v>275</v>
      </c>
      <c r="K45" s="214">
        <v>42</v>
      </c>
      <c r="O45" s="214" t="s">
        <v>3116</v>
      </c>
      <c r="P45" s="214" t="s">
        <v>663</v>
      </c>
      <c r="Q45" s="216">
        <v>40820</v>
      </c>
      <c r="AF45" s="579">
        <f t="shared" si="5"/>
        <v>1155</v>
      </c>
    </row>
    <row r="46" spans="3:32" x14ac:dyDescent="0.2">
      <c r="C46" s="223" t="s">
        <v>3112</v>
      </c>
      <c r="D46" s="223" t="s">
        <v>4900</v>
      </c>
      <c r="E46" s="214" t="s">
        <v>3117</v>
      </c>
      <c r="F46" s="214">
        <v>130703</v>
      </c>
      <c r="G46" s="214">
        <v>172</v>
      </c>
      <c r="I46" s="214">
        <v>2</v>
      </c>
      <c r="J46" s="214">
        <v>30</v>
      </c>
      <c r="K46" s="214">
        <v>30</v>
      </c>
      <c r="O46" s="214" t="s">
        <v>3118</v>
      </c>
      <c r="P46" s="214" t="s">
        <v>776</v>
      </c>
      <c r="Q46" s="216">
        <v>40821</v>
      </c>
      <c r="AF46" s="579">
        <f t="shared" si="5"/>
        <v>90</v>
      </c>
    </row>
    <row r="47" spans="3:32" x14ac:dyDescent="0.2">
      <c r="C47" s="223" t="s">
        <v>3112</v>
      </c>
      <c r="D47" s="223" t="s">
        <v>4901</v>
      </c>
      <c r="E47" s="214" t="s">
        <v>3119</v>
      </c>
      <c r="F47" s="214" t="s">
        <v>3120</v>
      </c>
      <c r="G47" s="214">
        <v>172</v>
      </c>
      <c r="I47" s="214">
        <v>2</v>
      </c>
      <c r="J47" s="214">
        <v>14</v>
      </c>
      <c r="K47" s="214">
        <v>38</v>
      </c>
      <c r="O47" s="214" t="s">
        <v>3121</v>
      </c>
      <c r="P47" s="214" t="s">
        <v>663</v>
      </c>
      <c r="Q47" s="216">
        <v>40821</v>
      </c>
      <c r="AF47" s="579">
        <f t="shared" si="5"/>
        <v>53.2</v>
      </c>
    </row>
    <row r="48" spans="3:32" x14ac:dyDescent="0.2">
      <c r="C48" s="217" t="s">
        <v>3112</v>
      </c>
      <c r="D48" s="200">
        <v>5</v>
      </c>
      <c r="E48" s="200" t="s">
        <v>3122</v>
      </c>
      <c r="F48" s="200">
        <v>140908</v>
      </c>
      <c r="G48" s="200">
        <v>172</v>
      </c>
      <c r="H48" s="200"/>
      <c r="I48" s="200">
        <v>2</v>
      </c>
      <c r="J48" s="200">
        <v>28</v>
      </c>
      <c r="K48" s="200">
        <v>40</v>
      </c>
      <c r="L48" s="200"/>
      <c r="M48" s="200"/>
      <c r="N48" s="200"/>
      <c r="O48" s="200" t="s">
        <v>3123</v>
      </c>
      <c r="P48" s="200" t="s">
        <v>776</v>
      </c>
      <c r="Q48" s="203">
        <v>40821</v>
      </c>
      <c r="AF48" s="579">
        <f t="shared" si="5"/>
        <v>112</v>
      </c>
    </row>
    <row r="49" spans="3:32" ht="13.5" thickBot="1" x14ac:dyDescent="0.25">
      <c r="C49" s="234" t="s">
        <v>3112</v>
      </c>
      <c r="D49" s="234" t="s">
        <v>4903</v>
      </c>
      <c r="E49" s="208" t="s">
        <v>3124</v>
      </c>
      <c r="F49" s="208">
        <v>135208</v>
      </c>
      <c r="G49" s="208">
        <v>172</v>
      </c>
      <c r="H49" s="208"/>
      <c r="I49" s="208">
        <v>2</v>
      </c>
      <c r="J49" s="208">
        <v>110</v>
      </c>
      <c r="K49" s="208">
        <v>35</v>
      </c>
      <c r="L49" s="208"/>
      <c r="M49" s="208"/>
      <c r="N49" s="208"/>
      <c r="O49" s="208" t="s">
        <v>4491</v>
      </c>
      <c r="P49" s="208" t="s">
        <v>669</v>
      </c>
      <c r="Q49" s="536">
        <v>40830</v>
      </c>
      <c r="AF49" s="421">
        <f t="shared" si="5"/>
        <v>385</v>
      </c>
    </row>
    <row r="50" spans="3:32" x14ac:dyDescent="0.2">
      <c r="C50" s="287"/>
      <c r="D50" s="287"/>
      <c r="E50" s="288"/>
      <c r="F50" s="289" t="s">
        <v>1319</v>
      </c>
      <c r="G50" s="288"/>
      <c r="H50" s="288"/>
      <c r="I50" s="288"/>
      <c r="J50" s="288"/>
      <c r="K50" s="288"/>
      <c r="L50" s="288"/>
      <c r="M50" s="288"/>
      <c r="N50" s="288"/>
      <c r="O50" s="288"/>
      <c r="P50" s="288"/>
      <c r="Q50" s="290"/>
      <c r="AF50" s="598">
        <f>SUM(AF19:AF49)</f>
        <v>19814.8</v>
      </c>
    </row>
    <row r="51" spans="3:32" x14ac:dyDescent="0.2">
      <c r="C51" s="136" t="s">
        <v>3112</v>
      </c>
      <c r="D51" s="133">
        <v>7</v>
      </c>
      <c r="E51" s="133" t="s">
        <v>3125</v>
      </c>
      <c r="F51" s="133">
        <v>228702</v>
      </c>
      <c r="G51" s="133">
        <v>172</v>
      </c>
      <c r="H51" s="133"/>
      <c r="I51" s="133">
        <v>2</v>
      </c>
      <c r="J51" s="133">
        <v>16</v>
      </c>
      <c r="K51" s="133">
        <v>28</v>
      </c>
      <c r="L51" s="133"/>
      <c r="M51" s="133"/>
      <c r="N51" s="133"/>
      <c r="O51" s="133" t="s">
        <v>3126</v>
      </c>
      <c r="P51" s="133" t="s">
        <v>669</v>
      </c>
      <c r="Q51" s="166">
        <v>40961</v>
      </c>
      <c r="R51" s="1">
        <v>1.81</v>
      </c>
      <c r="S51" s="1">
        <v>525</v>
      </c>
      <c r="T51" s="1" t="s">
        <v>3127</v>
      </c>
      <c r="V51" s="1">
        <v>10400</v>
      </c>
      <c r="W51" s="1">
        <v>44</v>
      </c>
      <c r="X51" s="1" t="s">
        <v>4868</v>
      </c>
      <c r="Y51" s="1"/>
      <c r="Z51" s="1"/>
      <c r="AA51" s="183">
        <f>K51*100*R51*(J51*I51)/(S51*1000)</f>
        <v>0.30890666666666666</v>
      </c>
      <c r="AB51" s="183">
        <f>(V51*(J51*I51)*1.1)/9000*W51/1000</f>
        <v>1.7897244444444447</v>
      </c>
      <c r="AE51" s="183">
        <f>J51*I51*(G51/100)</f>
        <v>55.04</v>
      </c>
      <c r="AF51" s="579"/>
    </row>
    <row r="52" spans="3:32" ht="13.5" thickBot="1" x14ac:dyDescent="0.25">
      <c r="C52" s="136" t="s">
        <v>3112</v>
      </c>
      <c r="D52" s="133">
        <v>8</v>
      </c>
      <c r="E52" s="133" t="s">
        <v>3128</v>
      </c>
      <c r="F52" s="133">
        <v>228702</v>
      </c>
      <c r="G52" s="133">
        <v>172</v>
      </c>
      <c r="H52" s="133"/>
      <c r="I52" s="133">
        <v>2</v>
      </c>
      <c r="J52" s="133">
        <v>15</v>
      </c>
      <c r="K52" s="133">
        <v>28</v>
      </c>
      <c r="L52" s="133"/>
      <c r="M52" s="133"/>
      <c r="N52" s="133"/>
      <c r="O52" s="133" t="s">
        <v>3129</v>
      </c>
      <c r="P52" s="133" t="s">
        <v>669</v>
      </c>
      <c r="Q52" s="166">
        <v>40961</v>
      </c>
      <c r="R52" s="308">
        <v>1.81</v>
      </c>
      <c r="S52" s="1">
        <v>525</v>
      </c>
      <c r="T52" s="1" t="s">
        <v>3127</v>
      </c>
      <c r="V52" s="1">
        <v>10400</v>
      </c>
      <c r="W52" s="1">
        <v>44</v>
      </c>
      <c r="X52" s="1" t="s">
        <v>4868</v>
      </c>
      <c r="Y52" s="1"/>
      <c r="Z52" s="1"/>
      <c r="AA52" s="183">
        <f>K52*100*R52*(J52*I52)/(S52*1000)</f>
        <v>0.28960000000000002</v>
      </c>
      <c r="AB52" s="183">
        <f>(V52*(J52*I52)*1.1)/9000*W52/1000</f>
        <v>1.6778666666666666</v>
      </c>
      <c r="AE52" s="183">
        <f>J52*I52*(G52/100)</f>
        <v>51.6</v>
      </c>
    </row>
    <row r="53" spans="3:32" ht="13.5" thickBot="1" x14ac:dyDescent="0.25">
      <c r="C53" s="136" t="s">
        <v>3112</v>
      </c>
      <c r="D53" s="133">
        <v>9</v>
      </c>
      <c r="E53" s="133" t="s">
        <v>3130</v>
      </c>
      <c r="F53" s="133">
        <v>136750</v>
      </c>
      <c r="G53" s="133" t="s">
        <v>3131</v>
      </c>
      <c r="H53" s="133"/>
      <c r="I53" s="133">
        <v>2</v>
      </c>
      <c r="J53" s="133">
        <v>350</v>
      </c>
      <c r="K53" s="133">
        <v>33</v>
      </c>
      <c r="L53" s="133"/>
      <c r="M53" s="133"/>
      <c r="N53" s="133"/>
      <c r="O53" s="133" t="s">
        <v>3132</v>
      </c>
      <c r="P53" s="133" t="s">
        <v>4804</v>
      </c>
      <c r="Q53" s="166">
        <v>41016</v>
      </c>
      <c r="R53" s="311">
        <v>1.81</v>
      </c>
      <c r="S53" s="1">
        <v>92</v>
      </c>
      <c r="V53" s="1">
        <v>11710</v>
      </c>
      <c r="W53" s="1">
        <v>92</v>
      </c>
      <c r="X53" s="1" t="s">
        <v>2584</v>
      </c>
      <c r="AA53" s="183">
        <f>K53*100*R53*(J53*I53)/(S53*1000)</f>
        <v>45.446739130434786</v>
      </c>
      <c r="AB53" s="183">
        <f>(V53*(J53*I53)*1.1)/9000*W53/1000</f>
        <v>92.170711111111117</v>
      </c>
      <c r="AE53" s="183">
        <f>J53*I53*1.72</f>
        <v>1204</v>
      </c>
    </row>
    <row r="54" spans="3:32" x14ac:dyDescent="0.2">
      <c r="C54" s="136" t="s">
        <v>3112</v>
      </c>
      <c r="D54" s="133">
        <v>10</v>
      </c>
      <c r="E54" s="133" t="s">
        <v>3130</v>
      </c>
      <c r="F54" s="133">
        <v>136750</v>
      </c>
      <c r="G54" s="133" t="s">
        <v>3131</v>
      </c>
      <c r="H54" s="133"/>
      <c r="I54" s="133">
        <v>2</v>
      </c>
      <c r="J54" s="133">
        <v>350</v>
      </c>
      <c r="K54" s="133">
        <v>33</v>
      </c>
      <c r="L54" s="133"/>
      <c r="M54" s="133"/>
      <c r="N54" s="133"/>
      <c r="O54" s="133" t="s">
        <v>3132</v>
      </c>
      <c r="P54" s="133" t="s">
        <v>4804</v>
      </c>
      <c r="Q54" s="166">
        <v>41066</v>
      </c>
    </row>
    <row r="55" spans="3:32" x14ac:dyDescent="0.2">
      <c r="C55" s="136" t="s">
        <v>3112</v>
      </c>
      <c r="D55" s="133">
        <v>11</v>
      </c>
      <c r="E55" s="133" t="s">
        <v>3130</v>
      </c>
      <c r="F55" s="133">
        <v>136750</v>
      </c>
      <c r="G55" s="133">
        <v>172</v>
      </c>
      <c r="H55" s="133"/>
      <c r="I55" s="133">
        <v>2</v>
      </c>
      <c r="J55" s="133">
        <v>500</v>
      </c>
      <c r="K55" s="133">
        <v>33</v>
      </c>
      <c r="L55" s="133"/>
      <c r="M55" s="133"/>
      <c r="N55" s="133"/>
      <c r="O55" s="133" t="s">
        <v>3133</v>
      </c>
      <c r="P55" s="133" t="s">
        <v>4804</v>
      </c>
      <c r="Q55" s="166">
        <v>41074</v>
      </c>
    </row>
    <row r="56" spans="3:32" x14ac:dyDescent="0.2">
      <c r="C56" s="136" t="s">
        <v>3112</v>
      </c>
      <c r="D56" s="133">
        <v>12</v>
      </c>
      <c r="E56" s="133" t="s">
        <v>3130</v>
      </c>
      <c r="F56" s="133">
        <v>136750</v>
      </c>
      <c r="G56" s="133">
        <v>170</v>
      </c>
      <c r="H56" s="133"/>
      <c r="I56" s="133">
        <v>2</v>
      </c>
      <c r="J56" s="133">
        <v>420</v>
      </c>
      <c r="K56" s="133">
        <v>33</v>
      </c>
      <c r="L56" s="133"/>
      <c r="M56" s="133"/>
      <c r="N56" s="133"/>
      <c r="O56" s="133" t="s">
        <v>2614</v>
      </c>
      <c r="P56" s="133" t="s">
        <v>2277</v>
      </c>
      <c r="Q56" s="166">
        <v>41087</v>
      </c>
    </row>
    <row r="57" spans="3:32" x14ac:dyDescent="0.2">
      <c r="C57" s="136" t="s">
        <v>3112</v>
      </c>
      <c r="D57" s="133">
        <v>13</v>
      </c>
      <c r="E57" s="133" t="s">
        <v>3130</v>
      </c>
      <c r="F57" s="133">
        <v>136750</v>
      </c>
      <c r="G57" s="133">
        <v>172</v>
      </c>
      <c r="H57" s="133"/>
      <c r="I57" s="133">
        <v>2</v>
      </c>
      <c r="J57" s="133">
        <v>473</v>
      </c>
      <c r="K57" s="133">
        <v>33</v>
      </c>
      <c r="L57" s="133"/>
      <c r="M57" s="133"/>
      <c r="N57" s="133"/>
      <c r="O57" s="133" t="s">
        <v>3134</v>
      </c>
      <c r="P57" s="133" t="s">
        <v>4804</v>
      </c>
      <c r="Q57" s="166">
        <v>41102</v>
      </c>
      <c r="R57" s="1">
        <v>1.81</v>
      </c>
      <c r="S57" s="1">
        <v>92</v>
      </c>
      <c r="T57" s="1" t="s">
        <v>4561</v>
      </c>
      <c r="U57" s="1">
        <v>78</v>
      </c>
      <c r="V57" s="1">
        <v>11710</v>
      </c>
      <c r="W57" s="1">
        <v>92</v>
      </c>
      <c r="X57" s="1" t="s">
        <v>2584</v>
      </c>
      <c r="Y57" s="1">
        <v>78</v>
      </c>
      <c r="Z57" s="1" t="s">
        <v>4561</v>
      </c>
      <c r="AA57" s="183">
        <f>K57*100*R57*(J57*I57)/(S57*1000)</f>
        <v>61.418021739130438</v>
      </c>
      <c r="AB57" s="183">
        <f>(V57*(J57*I57)*1.1)/9000*W57/1000</f>
        <v>124.56213244444446</v>
      </c>
      <c r="AC57" s="183">
        <f>(K57*100*J57*I57)/17*R57/10000*U57/1000</f>
        <v>2.5925630823529415</v>
      </c>
      <c r="AD57" s="183">
        <f>V57/36*J57*I57*1.108/10000*Y57/1000</f>
        <v>2.6593769106666669</v>
      </c>
      <c r="AE57" s="183">
        <f>J57*I57*(G57/100)</f>
        <v>1627.12</v>
      </c>
    </row>
    <row r="58" spans="3:32" x14ac:dyDescent="0.2">
      <c r="C58" s="356"/>
      <c r="D58" s="356"/>
      <c r="E58" s="245"/>
      <c r="F58" s="245" t="s">
        <v>3135</v>
      </c>
      <c r="G58" s="245"/>
      <c r="H58" s="245"/>
      <c r="I58" s="245"/>
      <c r="J58" s="245"/>
      <c r="K58" s="245"/>
      <c r="L58" s="245"/>
      <c r="M58" s="245"/>
      <c r="N58" s="245"/>
      <c r="O58" s="245"/>
      <c r="P58" s="245"/>
      <c r="Q58" s="247"/>
    </row>
    <row r="59" spans="3:32" x14ac:dyDescent="0.2">
      <c r="C59" s="316"/>
      <c r="D59" s="316"/>
      <c r="E59" s="317">
        <v>41103</v>
      </c>
      <c r="F59" s="319" t="s">
        <v>3136</v>
      </c>
      <c r="G59" s="319"/>
      <c r="H59" s="319"/>
      <c r="I59" s="319"/>
      <c r="J59" s="319"/>
      <c r="K59" s="319"/>
      <c r="L59" s="319"/>
      <c r="M59" s="319"/>
      <c r="N59" s="319"/>
      <c r="O59" s="319"/>
      <c r="P59" s="319"/>
      <c r="Q59" s="320"/>
    </row>
    <row r="60" spans="3:32" x14ac:dyDescent="0.2">
      <c r="C60" s="136" t="s">
        <v>3137</v>
      </c>
      <c r="D60" s="133">
        <v>1</v>
      </c>
      <c r="E60" s="133" t="s">
        <v>3138</v>
      </c>
      <c r="F60" s="133">
        <v>136970</v>
      </c>
      <c r="G60" s="133">
        <v>176</v>
      </c>
      <c r="H60" s="133"/>
      <c r="I60" s="133">
        <v>2</v>
      </c>
      <c r="J60" s="133">
        <v>602</v>
      </c>
      <c r="K60" s="133">
        <v>33</v>
      </c>
      <c r="L60" s="133"/>
      <c r="M60" s="133"/>
      <c r="N60" s="133"/>
      <c r="O60" s="133" t="s">
        <v>2614</v>
      </c>
      <c r="P60" s="133" t="s">
        <v>4804</v>
      </c>
      <c r="Q60" s="166">
        <v>41113</v>
      </c>
      <c r="R60" s="1">
        <v>1.81</v>
      </c>
      <c r="S60" s="1">
        <v>92</v>
      </c>
      <c r="T60" s="1" t="s">
        <v>4561</v>
      </c>
      <c r="U60" s="1">
        <v>78</v>
      </c>
      <c r="V60" s="1">
        <v>12048</v>
      </c>
      <c r="W60" s="1">
        <v>92</v>
      </c>
      <c r="X60" s="1" t="s">
        <v>2584</v>
      </c>
      <c r="Y60" s="1">
        <v>78</v>
      </c>
      <c r="Z60" s="1" t="s">
        <v>4561</v>
      </c>
      <c r="AA60" s="183">
        <f t="shared" ref="AA60:AA66" si="6">K60*100*R60*(J60*I60)/(S60*1000)</f>
        <v>78.168391304347821</v>
      </c>
      <c r="AB60" s="183">
        <f t="shared" ref="AB60:AB66" si="7">(V60*(J60*I60)*1.1)/9000*W60/1000</f>
        <v>163.10957226666667</v>
      </c>
      <c r="AC60" s="183">
        <f t="shared" ref="AC60:AC66" si="8">(K60*100*J60*I60)/17*R60/10000*U60/1000</f>
        <v>3.2996257411764707</v>
      </c>
      <c r="AD60" s="183">
        <f t="shared" ref="AD60:AD66" si="9">V60/36*J60*I60*1.108/10000*Y60/1000</f>
        <v>3.4823571328000007</v>
      </c>
      <c r="AE60" s="183">
        <f t="shared" ref="AE60:AE66" si="10">J60*I60*(G60/100)</f>
        <v>2119.04</v>
      </c>
    </row>
    <row r="61" spans="3:32" ht="13.5" thickBot="1" x14ac:dyDescent="0.25">
      <c r="C61" s="136" t="s">
        <v>3137</v>
      </c>
      <c r="D61" s="133">
        <v>2</v>
      </c>
      <c r="E61" s="133" t="s">
        <v>3138</v>
      </c>
      <c r="F61" s="133">
        <v>136970</v>
      </c>
      <c r="G61" s="133">
        <v>176</v>
      </c>
      <c r="H61" s="133"/>
      <c r="I61" s="133">
        <v>2</v>
      </c>
      <c r="J61" s="133">
        <v>362</v>
      </c>
      <c r="K61" s="133">
        <v>33</v>
      </c>
      <c r="L61" s="133"/>
      <c r="M61" s="133"/>
      <c r="N61" s="133"/>
      <c r="O61" s="133" t="s">
        <v>2722</v>
      </c>
      <c r="P61" s="133" t="s">
        <v>4807</v>
      </c>
      <c r="Q61" s="166">
        <v>41120</v>
      </c>
      <c r="R61" s="308">
        <v>1.81</v>
      </c>
      <c r="S61" s="1">
        <v>92</v>
      </c>
      <c r="T61" s="1" t="s">
        <v>4561</v>
      </c>
      <c r="U61" s="1">
        <v>78</v>
      </c>
      <c r="V61" s="1">
        <v>12048</v>
      </c>
      <c r="W61" s="1">
        <v>92</v>
      </c>
      <c r="X61" s="1" t="s">
        <v>2584</v>
      </c>
      <c r="Y61" s="1">
        <v>78</v>
      </c>
      <c r="Z61" s="1" t="s">
        <v>4561</v>
      </c>
      <c r="AA61" s="183">
        <f t="shared" si="6"/>
        <v>47.004913043478261</v>
      </c>
      <c r="AB61" s="183">
        <f t="shared" si="7"/>
        <v>98.082500266666685</v>
      </c>
      <c r="AC61" s="183">
        <f t="shared" si="8"/>
        <v>1.9841603294117647</v>
      </c>
      <c r="AD61" s="183">
        <f t="shared" si="9"/>
        <v>2.0940419968000006</v>
      </c>
      <c r="AE61" s="183">
        <f t="shared" si="10"/>
        <v>1274.24</v>
      </c>
    </row>
    <row r="62" spans="3:32" x14ac:dyDescent="0.2">
      <c r="C62" s="136" t="s">
        <v>3137</v>
      </c>
      <c r="D62" s="133">
        <v>3</v>
      </c>
      <c r="E62" s="133" t="s">
        <v>3138</v>
      </c>
      <c r="F62" s="133">
        <v>136970</v>
      </c>
      <c r="G62" s="133">
        <v>176</v>
      </c>
      <c r="H62" s="133"/>
      <c r="I62" s="133">
        <v>2</v>
      </c>
      <c r="J62" s="133">
        <v>150</v>
      </c>
      <c r="K62" s="133">
        <v>33</v>
      </c>
      <c r="L62" s="133"/>
      <c r="M62" s="133"/>
      <c r="N62" s="133"/>
      <c r="O62" s="133" t="s">
        <v>2722</v>
      </c>
      <c r="P62" s="133" t="s">
        <v>4807</v>
      </c>
      <c r="Q62" s="166">
        <v>41142</v>
      </c>
      <c r="R62" s="1">
        <v>1.81</v>
      </c>
      <c r="S62" s="1">
        <v>92</v>
      </c>
      <c r="T62" s="1" t="s">
        <v>4561</v>
      </c>
      <c r="U62" s="1">
        <v>78</v>
      </c>
      <c r="V62" s="1">
        <v>12048</v>
      </c>
      <c r="W62" s="1">
        <v>92</v>
      </c>
      <c r="X62" s="1" t="s">
        <v>2584</v>
      </c>
      <c r="Y62" s="1">
        <v>78</v>
      </c>
      <c r="Z62" s="1" t="s">
        <v>4561</v>
      </c>
      <c r="AA62" s="183">
        <f t="shared" si="6"/>
        <v>19.47717391304348</v>
      </c>
      <c r="AB62" s="183">
        <f t="shared" si="7"/>
        <v>40.641920000000006</v>
      </c>
      <c r="AC62" s="183">
        <f t="shared" si="8"/>
        <v>0.8221658823529413</v>
      </c>
      <c r="AD62" s="183">
        <f t="shared" si="9"/>
        <v>0.86769696000000007</v>
      </c>
      <c r="AE62" s="183">
        <f t="shared" si="10"/>
        <v>528</v>
      </c>
    </row>
    <row r="63" spans="3:32" ht="13.5" thickBot="1" x14ac:dyDescent="0.25">
      <c r="C63" s="136" t="s">
        <v>3137</v>
      </c>
      <c r="D63" s="133">
        <v>4</v>
      </c>
      <c r="E63" s="133" t="s">
        <v>3138</v>
      </c>
      <c r="F63" s="133">
        <v>136970</v>
      </c>
      <c r="G63" s="133">
        <v>176</v>
      </c>
      <c r="H63" s="133"/>
      <c r="I63" s="133">
        <v>2</v>
      </c>
      <c r="J63" s="133">
        <v>602</v>
      </c>
      <c r="K63" s="133">
        <v>33</v>
      </c>
      <c r="L63" s="133"/>
      <c r="M63" s="133"/>
      <c r="N63" s="133"/>
      <c r="O63" s="133" t="s">
        <v>2573</v>
      </c>
      <c r="P63" s="133" t="s">
        <v>663</v>
      </c>
      <c r="Q63" s="166">
        <v>41152</v>
      </c>
      <c r="R63" s="308">
        <v>1.81</v>
      </c>
      <c r="S63" s="1">
        <v>92</v>
      </c>
      <c r="T63" s="1" t="s">
        <v>4561</v>
      </c>
      <c r="U63" s="1">
        <v>78</v>
      </c>
      <c r="V63" s="1">
        <v>12048</v>
      </c>
      <c r="W63" s="1">
        <v>92</v>
      </c>
      <c r="X63" s="1" t="s">
        <v>2584</v>
      </c>
      <c r="Y63" s="1">
        <v>78</v>
      </c>
      <c r="Z63" s="1" t="s">
        <v>4561</v>
      </c>
      <c r="AA63" s="183">
        <f t="shared" si="6"/>
        <v>78.168391304347821</v>
      </c>
      <c r="AB63" s="183">
        <f t="shared" si="7"/>
        <v>163.10957226666667</v>
      </c>
      <c r="AC63" s="183">
        <f t="shared" si="8"/>
        <v>3.2996257411764707</v>
      </c>
      <c r="AD63" s="183">
        <f t="shared" si="9"/>
        <v>3.4823571328000007</v>
      </c>
      <c r="AE63" s="183">
        <f t="shared" si="10"/>
        <v>2119.04</v>
      </c>
    </row>
    <row r="64" spans="3:32" x14ac:dyDescent="0.2">
      <c r="C64" s="136" t="s">
        <v>3137</v>
      </c>
      <c r="D64" s="133">
        <v>5</v>
      </c>
      <c r="E64" s="133" t="s">
        <v>3138</v>
      </c>
      <c r="F64" s="133">
        <v>136970</v>
      </c>
      <c r="G64" s="133">
        <v>176</v>
      </c>
      <c r="H64" s="133"/>
      <c r="I64" s="133">
        <v>2</v>
      </c>
      <c r="J64" s="133">
        <v>602</v>
      </c>
      <c r="K64" s="133">
        <v>33</v>
      </c>
      <c r="L64" s="133"/>
      <c r="M64" s="133"/>
      <c r="N64" s="133"/>
      <c r="O64" s="133" t="s">
        <v>3139</v>
      </c>
      <c r="P64" s="133" t="s">
        <v>663</v>
      </c>
      <c r="Q64" s="166">
        <v>41162</v>
      </c>
      <c r="R64" s="1">
        <v>1.81</v>
      </c>
      <c r="S64" s="1">
        <v>92</v>
      </c>
      <c r="T64" s="1" t="s">
        <v>4561</v>
      </c>
      <c r="U64" s="1">
        <v>78</v>
      </c>
      <c r="V64" s="1">
        <v>12048</v>
      </c>
      <c r="W64" s="1">
        <v>92</v>
      </c>
      <c r="X64" s="1" t="s">
        <v>2584</v>
      </c>
      <c r="Y64" s="1">
        <v>78</v>
      </c>
      <c r="Z64" s="1" t="s">
        <v>4561</v>
      </c>
      <c r="AA64" s="183">
        <f t="shared" si="6"/>
        <v>78.168391304347821</v>
      </c>
      <c r="AB64" s="183">
        <f t="shared" si="7"/>
        <v>163.10957226666667</v>
      </c>
      <c r="AC64" s="183">
        <f t="shared" si="8"/>
        <v>3.2996257411764707</v>
      </c>
      <c r="AD64" s="183">
        <f t="shared" si="9"/>
        <v>3.4823571328000007</v>
      </c>
      <c r="AE64" s="183">
        <f t="shared" si="10"/>
        <v>2119.04</v>
      </c>
    </row>
    <row r="65" spans="1:31" ht="13.5" thickBot="1" x14ac:dyDescent="0.25">
      <c r="C65" s="136" t="s">
        <v>3137</v>
      </c>
      <c r="D65" s="133">
        <v>6</v>
      </c>
      <c r="E65" s="133" t="s">
        <v>3138</v>
      </c>
      <c r="F65" s="133">
        <v>136970</v>
      </c>
      <c r="G65" s="133">
        <v>176</v>
      </c>
      <c r="H65" s="133"/>
      <c r="I65" s="133">
        <v>2</v>
      </c>
      <c r="J65" s="133">
        <v>602</v>
      </c>
      <c r="K65" s="133">
        <v>33</v>
      </c>
      <c r="L65" s="133"/>
      <c r="M65" s="133"/>
      <c r="N65" s="133"/>
      <c r="O65" s="133" t="s">
        <v>1523</v>
      </c>
      <c r="P65" s="133" t="s">
        <v>4807</v>
      </c>
      <c r="Q65" s="166">
        <v>41170</v>
      </c>
      <c r="R65" s="210">
        <v>1.81</v>
      </c>
      <c r="S65" s="1">
        <v>92</v>
      </c>
      <c r="T65" s="1" t="s">
        <v>4561</v>
      </c>
      <c r="U65" s="1">
        <v>78</v>
      </c>
      <c r="V65" s="1">
        <v>12048</v>
      </c>
      <c r="W65" s="1">
        <v>92</v>
      </c>
      <c r="X65" s="1" t="s">
        <v>2584</v>
      </c>
      <c r="Y65" s="1">
        <v>78</v>
      </c>
      <c r="Z65" s="1" t="s">
        <v>4561</v>
      </c>
      <c r="AA65" s="183">
        <f t="shared" si="6"/>
        <v>78.168391304347821</v>
      </c>
      <c r="AB65" s="183">
        <f t="shared" si="7"/>
        <v>163.10957226666667</v>
      </c>
      <c r="AC65" s="183">
        <f t="shared" si="8"/>
        <v>3.2996257411764707</v>
      </c>
      <c r="AD65" s="183">
        <f t="shared" si="9"/>
        <v>3.4823571328000007</v>
      </c>
      <c r="AE65" s="183">
        <f t="shared" si="10"/>
        <v>2119.04</v>
      </c>
    </row>
    <row r="66" spans="1:31" ht="13.5" thickBot="1" x14ac:dyDescent="0.25">
      <c r="C66" s="136" t="s">
        <v>3137</v>
      </c>
      <c r="D66" s="133">
        <v>7</v>
      </c>
      <c r="E66" s="133" t="s">
        <v>3138</v>
      </c>
      <c r="F66" s="133">
        <v>136970</v>
      </c>
      <c r="G66" s="133">
        <v>176</v>
      </c>
      <c r="H66" s="133"/>
      <c r="I66" s="133">
        <v>2</v>
      </c>
      <c r="J66" s="133">
        <v>455</v>
      </c>
      <c r="K66" s="133">
        <v>33</v>
      </c>
      <c r="L66" s="133"/>
      <c r="M66" s="133"/>
      <c r="N66" s="133"/>
      <c r="O66" s="133" t="s">
        <v>2573</v>
      </c>
      <c r="P66" s="133" t="s">
        <v>2277</v>
      </c>
      <c r="Q66" s="166">
        <v>41212</v>
      </c>
      <c r="R66" s="210">
        <v>1.81</v>
      </c>
      <c r="S66" s="1">
        <v>92</v>
      </c>
      <c r="T66" s="1" t="s">
        <v>4561</v>
      </c>
      <c r="U66" s="1">
        <v>78</v>
      </c>
      <c r="V66" s="1">
        <v>12048</v>
      </c>
      <c r="W66" s="1">
        <v>92</v>
      </c>
      <c r="X66" s="1" t="s">
        <v>2584</v>
      </c>
      <c r="Y66" s="1">
        <v>78</v>
      </c>
      <c r="Z66" s="1" t="s">
        <v>4561</v>
      </c>
      <c r="AA66" s="183">
        <f t="shared" si="6"/>
        <v>59.080760869565218</v>
      </c>
      <c r="AB66" s="183">
        <f t="shared" si="7"/>
        <v>123.28049066666668</v>
      </c>
      <c r="AC66" s="183">
        <f t="shared" si="8"/>
        <v>2.4939031764705879</v>
      </c>
      <c r="AD66" s="183">
        <f t="shared" si="9"/>
        <v>2.6320141120000002</v>
      </c>
      <c r="AE66" s="183">
        <f t="shared" si="10"/>
        <v>1601.6</v>
      </c>
    </row>
    <row r="67" spans="1:31" x14ac:dyDescent="0.2">
      <c r="C67" s="316"/>
      <c r="D67" s="316"/>
      <c r="E67" s="317">
        <v>41218</v>
      </c>
      <c r="F67" s="319" t="s">
        <v>3140</v>
      </c>
      <c r="G67" s="319"/>
      <c r="H67" s="319"/>
      <c r="I67" s="319"/>
      <c r="J67" s="319"/>
      <c r="K67" s="319"/>
      <c r="L67" s="319"/>
      <c r="M67" s="319"/>
      <c r="N67" s="319"/>
      <c r="O67" s="319"/>
      <c r="P67" s="319"/>
      <c r="Q67" s="320"/>
    </row>
    <row r="68" spans="1:31" x14ac:dyDescent="0.2">
      <c r="C68" s="136" t="s">
        <v>3141</v>
      </c>
      <c r="D68" s="322" t="s">
        <v>3142</v>
      </c>
      <c r="E68" s="133" t="s">
        <v>3772</v>
      </c>
      <c r="F68" s="133">
        <v>136900</v>
      </c>
      <c r="G68" s="133">
        <v>183</v>
      </c>
      <c r="H68" s="133"/>
      <c r="I68" s="133">
        <v>1</v>
      </c>
      <c r="J68" s="133">
        <v>602</v>
      </c>
      <c r="K68" s="133">
        <v>33</v>
      </c>
      <c r="L68" s="133"/>
      <c r="M68" s="133"/>
      <c r="N68" s="133"/>
      <c r="O68" s="133" t="s">
        <v>3143</v>
      </c>
      <c r="P68" s="133" t="s">
        <v>4816</v>
      </c>
      <c r="Q68" s="166">
        <v>41227</v>
      </c>
      <c r="R68" s="1">
        <v>1.81</v>
      </c>
      <c r="S68" s="1">
        <v>92</v>
      </c>
      <c r="T68" s="1" t="s">
        <v>4561</v>
      </c>
      <c r="U68" s="1">
        <v>78</v>
      </c>
      <c r="V68" s="1">
        <v>12048</v>
      </c>
      <c r="W68" s="1">
        <v>92</v>
      </c>
      <c r="X68" s="1" t="s">
        <v>2584</v>
      </c>
      <c r="Y68" s="1">
        <v>78</v>
      </c>
      <c r="Z68" s="1" t="s">
        <v>4561</v>
      </c>
      <c r="AA68" s="183">
        <f>K68*100*R68*(J68*I68)/(S68*1000)</f>
        <v>39.084195652173911</v>
      </c>
      <c r="AB68" s="183">
        <f>(V68*(J68*I68)*1.1)/9000*W68/1000</f>
        <v>81.554786133333337</v>
      </c>
      <c r="AC68" s="183">
        <f>(K68*100*J68*I68)/17*R68/10000*U68/1000</f>
        <v>1.6498128705882353</v>
      </c>
      <c r="AD68" s="183">
        <f>V68/36*J68*I68*1.108/10000*Y68/1000</f>
        <v>1.7411785664000003</v>
      </c>
      <c r="AE68" s="183">
        <f>J68*I68*(G68/100)</f>
        <v>1101.6600000000001</v>
      </c>
    </row>
    <row r="69" spans="1:31" x14ac:dyDescent="0.2">
      <c r="C69" s="136" t="s">
        <v>3141</v>
      </c>
      <c r="D69" s="322" t="s">
        <v>3144</v>
      </c>
      <c r="E69" s="133" t="s">
        <v>3145</v>
      </c>
      <c r="F69" s="133">
        <v>136901</v>
      </c>
      <c r="G69" s="133">
        <v>171</v>
      </c>
      <c r="H69" s="133"/>
      <c r="I69" s="133">
        <v>1</v>
      </c>
      <c r="J69" s="133">
        <v>602</v>
      </c>
      <c r="K69" s="133">
        <v>33</v>
      </c>
      <c r="L69" s="133"/>
      <c r="M69" s="133"/>
      <c r="N69" s="133"/>
      <c r="O69" s="133" t="s">
        <v>3143</v>
      </c>
      <c r="P69" s="133" t="s">
        <v>4816</v>
      </c>
      <c r="Q69" s="166">
        <v>41227</v>
      </c>
      <c r="R69" s="1">
        <v>1.81</v>
      </c>
      <c r="S69" s="1">
        <v>92</v>
      </c>
      <c r="T69" s="1" t="s">
        <v>4561</v>
      </c>
      <c r="U69" s="1">
        <v>78</v>
      </c>
      <c r="V69" s="1">
        <v>12048</v>
      </c>
      <c r="W69" s="1">
        <v>92</v>
      </c>
      <c r="X69" s="1" t="s">
        <v>2584</v>
      </c>
      <c r="Y69" s="1">
        <v>78</v>
      </c>
      <c r="Z69" s="1" t="s">
        <v>4561</v>
      </c>
      <c r="AA69" s="183">
        <f>K69*100*R69*(J69*I69)/(S69*1000)</f>
        <v>39.084195652173911</v>
      </c>
      <c r="AB69" s="183">
        <f>(V69*(J69*I69)*1.1)/9000*W69/1000</f>
        <v>81.554786133333337</v>
      </c>
      <c r="AC69" s="183">
        <f>(K69*100*J69*I69)/17*R69/10000*U69/1000</f>
        <v>1.6498128705882353</v>
      </c>
      <c r="AD69" s="183">
        <f>V69/36*J69*I69*1.108/10000*Y69/1000</f>
        <v>1.7411785664000003</v>
      </c>
      <c r="AE69" s="183">
        <f>J69*I69*(G69/100)</f>
        <v>1029.42</v>
      </c>
    </row>
    <row r="70" spans="1:31" x14ac:dyDescent="0.2">
      <c r="C70" s="136" t="s">
        <v>3141</v>
      </c>
      <c r="D70" s="322" t="s">
        <v>3146</v>
      </c>
      <c r="E70" s="133" t="s">
        <v>3772</v>
      </c>
      <c r="F70" s="133">
        <v>136900</v>
      </c>
      <c r="G70" s="133">
        <v>183</v>
      </c>
      <c r="H70" s="133"/>
      <c r="I70" s="133">
        <v>1</v>
      </c>
      <c r="J70" s="133">
        <v>602</v>
      </c>
      <c r="K70" s="133">
        <v>33</v>
      </c>
      <c r="L70" s="133"/>
      <c r="M70" s="133"/>
      <c r="N70" s="133"/>
      <c r="O70" s="133" t="s">
        <v>2722</v>
      </c>
      <c r="P70" s="133" t="s">
        <v>4816</v>
      </c>
      <c r="Q70" s="166">
        <v>41240</v>
      </c>
      <c r="R70" s="1">
        <v>1.81</v>
      </c>
      <c r="S70" s="1">
        <v>92</v>
      </c>
      <c r="T70" s="1" t="s">
        <v>4561</v>
      </c>
      <c r="U70" s="1">
        <v>78</v>
      </c>
      <c r="V70" s="1">
        <v>12048</v>
      </c>
      <c r="W70" s="1">
        <v>92</v>
      </c>
      <c r="X70" s="1" t="s">
        <v>2584</v>
      </c>
      <c r="Y70" s="1">
        <v>78</v>
      </c>
      <c r="Z70" s="1" t="s">
        <v>4561</v>
      </c>
      <c r="AA70" s="183">
        <f>K70*100*R70*(J70*I70)/(S70*1000)</f>
        <v>39.084195652173911</v>
      </c>
      <c r="AB70" s="183">
        <f>(V70*(J70*I70)*1.1)/9000*W70/1000</f>
        <v>81.554786133333337</v>
      </c>
      <c r="AC70" s="183">
        <f>(K70*100*J70*I70)/17*R70/10000*U70/1000</f>
        <v>1.6498128705882353</v>
      </c>
      <c r="AD70" s="183">
        <f>V70/36*J70*I70*1.108/10000*Y70/1000</f>
        <v>1.7411785664000003</v>
      </c>
      <c r="AE70" s="183">
        <f>J70*I70*(G70/100)</f>
        <v>1101.6600000000001</v>
      </c>
    </row>
    <row r="71" spans="1:31" ht="13.5" thickBot="1" x14ac:dyDescent="0.25">
      <c r="C71" s="136" t="s">
        <v>3141</v>
      </c>
      <c r="D71" s="322" t="s">
        <v>3147</v>
      </c>
      <c r="E71" s="133" t="s">
        <v>3772</v>
      </c>
      <c r="F71" s="133">
        <v>136900</v>
      </c>
      <c r="G71" s="133">
        <v>171</v>
      </c>
      <c r="H71" s="133"/>
      <c r="I71" s="133">
        <v>1</v>
      </c>
      <c r="J71" s="133">
        <v>602</v>
      </c>
      <c r="K71" s="133">
        <v>33</v>
      </c>
      <c r="L71" s="133"/>
      <c r="M71" s="133"/>
      <c r="N71" s="133"/>
      <c r="O71" s="133" t="s">
        <v>2722</v>
      </c>
      <c r="P71" s="133" t="s">
        <v>4816</v>
      </c>
      <c r="Q71" s="166">
        <v>41240</v>
      </c>
      <c r="R71" s="308">
        <v>1.81</v>
      </c>
      <c r="S71" s="1">
        <v>92</v>
      </c>
      <c r="T71" s="1" t="s">
        <v>4561</v>
      </c>
      <c r="U71" s="1">
        <v>78</v>
      </c>
      <c r="V71" s="1">
        <v>12048</v>
      </c>
      <c r="W71" s="1">
        <v>92</v>
      </c>
      <c r="X71" s="1" t="s">
        <v>2584</v>
      </c>
      <c r="Y71" s="1">
        <v>78</v>
      </c>
      <c r="Z71" s="1" t="s">
        <v>4561</v>
      </c>
      <c r="AA71" s="183">
        <f>K71*100*R71*(J71*I71)/(S71*1000)</f>
        <v>39.084195652173911</v>
      </c>
      <c r="AB71" s="183">
        <f>(V71*(J71*I71)*1.1)/9000*W71/1000</f>
        <v>81.554786133333337</v>
      </c>
      <c r="AC71" s="183">
        <f>(K71*100*J71*I71)/17*R71/10000*U71/1000</f>
        <v>1.6498128705882353</v>
      </c>
      <c r="AD71" s="183">
        <f>V71/36*J71*I71*1.108/10000*Y71/1000</f>
        <v>1.7411785664000003</v>
      </c>
      <c r="AE71" s="183">
        <f>J71*I71*(G71/100)</f>
        <v>1029.42</v>
      </c>
    </row>
    <row r="72" spans="1:31" x14ac:dyDescent="0.2">
      <c r="A72" s="379"/>
      <c r="B72" s="631"/>
      <c r="C72" s="287"/>
      <c r="D72" s="287"/>
      <c r="E72" s="288"/>
      <c r="F72" s="289" t="s">
        <v>3652</v>
      </c>
      <c r="G72" s="288"/>
      <c r="H72" s="288"/>
      <c r="I72" s="288"/>
      <c r="J72" s="288"/>
      <c r="K72" s="288"/>
      <c r="L72" s="288"/>
      <c r="M72" s="288"/>
      <c r="N72" s="288"/>
      <c r="O72" s="288"/>
      <c r="P72" s="288"/>
      <c r="Q72" s="290"/>
      <c r="R72" s="291"/>
      <c r="Y72" s="1"/>
      <c r="Z72" s="1"/>
      <c r="AA72" s="183"/>
      <c r="AB72" s="183"/>
      <c r="AE72" s="1"/>
    </row>
    <row r="73" spans="1:31" x14ac:dyDescent="0.2">
      <c r="A73" s="13" t="s">
        <v>3148</v>
      </c>
      <c r="B73" s="133">
        <v>54</v>
      </c>
      <c r="C73" s="632" t="s">
        <v>3141</v>
      </c>
      <c r="D73" s="632" t="s">
        <v>3149</v>
      </c>
      <c r="E73" s="491" t="s">
        <v>3150</v>
      </c>
      <c r="F73" s="133">
        <v>136900</v>
      </c>
      <c r="G73" s="491" t="s">
        <v>1648</v>
      </c>
      <c r="H73" s="133">
        <v>171</v>
      </c>
      <c r="I73" s="133">
        <v>1</v>
      </c>
      <c r="J73" s="135">
        <v>309</v>
      </c>
      <c r="K73" s="135">
        <v>33</v>
      </c>
      <c r="L73" s="490">
        <v>6000</v>
      </c>
      <c r="M73" s="133" t="s">
        <v>1380</v>
      </c>
      <c r="N73" s="632"/>
      <c r="O73" s="133" t="s">
        <v>1462</v>
      </c>
      <c r="P73" s="133" t="s">
        <v>3151</v>
      </c>
      <c r="Q73" s="166">
        <v>41280</v>
      </c>
      <c r="R73" s="1">
        <v>1.81</v>
      </c>
      <c r="S73" s="1">
        <v>92</v>
      </c>
      <c r="T73" s="1" t="s">
        <v>4561</v>
      </c>
      <c r="U73" s="1">
        <v>78</v>
      </c>
      <c r="V73" s="1">
        <v>12048</v>
      </c>
      <c r="W73" s="1">
        <v>92</v>
      </c>
      <c r="X73" s="1" t="s">
        <v>2584</v>
      </c>
      <c r="Y73" s="1">
        <v>78</v>
      </c>
      <c r="Z73" s="1" t="s">
        <v>4561</v>
      </c>
      <c r="AA73" s="183">
        <f t="shared" ref="AA73:AA78" si="11">K73*100*R73*(J73*I73)/(S73*1000)</f>
        <v>20.061489130434783</v>
      </c>
      <c r="AB73" s="183">
        <f t="shared" ref="AB73:AB78" si="12">(V73*(J73*I73)*1.1)/9000*W73/1000</f>
        <v>41.861177600000005</v>
      </c>
      <c r="AC73" s="183">
        <f t="shared" ref="AC73:AC78" si="13">(K73*100*J73*I73)/17*R73/10000*U73/1000</f>
        <v>0.84683085882352938</v>
      </c>
      <c r="AD73" s="183">
        <f t="shared" ref="AD73:AD78" si="14">V73/36*J73*I73*1.108/10000*Y73/1000</f>
        <v>0.89372786879999999</v>
      </c>
      <c r="AE73" s="183">
        <f t="shared" ref="AE73:AE78" si="15">J73*I73*(G73/100)</f>
        <v>509.84999999999997</v>
      </c>
    </row>
    <row r="74" spans="1:31" x14ac:dyDescent="0.2">
      <c r="A74" s="13" t="s">
        <v>3148</v>
      </c>
      <c r="B74" s="133">
        <v>54</v>
      </c>
      <c r="C74" s="632" t="s">
        <v>3141</v>
      </c>
      <c r="D74" s="632" t="s">
        <v>3152</v>
      </c>
      <c r="E74" s="491" t="s">
        <v>3150</v>
      </c>
      <c r="F74" s="133">
        <v>136900</v>
      </c>
      <c r="G74" s="491" t="s">
        <v>1648</v>
      </c>
      <c r="H74" s="133">
        <v>171</v>
      </c>
      <c r="I74" s="133">
        <v>1</v>
      </c>
      <c r="J74" s="135">
        <v>309</v>
      </c>
      <c r="K74" s="135">
        <v>33</v>
      </c>
      <c r="L74" s="490">
        <v>6000</v>
      </c>
      <c r="M74" s="133" t="s">
        <v>1380</v>
      </c>
      <c r="N74" s="632"/>
      <c r="O74" s="133" t="s">
        <v>1462</v>
      </c>
      <c r="P74" s="133" t="s">
        <v>3151</v>
      </c>
      <c r="Q74" s="166">
        <v>41280</v>
      </c>
      <c r="R74" s="1">
        <v>1.81</v>
      </c>
      <c r="S74" s="1">
        <v>92</v>
      </c>
      <c r="T74" s="1" t="s">
        <v>4561</v>
      </c>
      <c r="U74" s="1">
        <v>78</v>
      </c>
      <c r="V74" s="1">
        <v>12048</v>
      </c>
      <c r="W74" s="1">
        <v>92</v>
      </c>
      <c r="X74" s="1" t="s">
        <v>2584</v>
      </c>
      <c r="Y74" s="1">
        <v>78</v>
      </c>
      <c r="Z74" s="1" t="s">
        <v>4561</v>
      </c>
      <c r="AA74" s="183">
        <f t="shared" si="11"/>
        <v>20.061489130434783</v>
      </c>
      <c r="AB74" s="183">
        <f t="shared" si="12"/>
        <v>41.861177600000005</v>
      </c>
      <c r="AC74" s="183">
        <f t="shared" si="13"/>
        <v>0.84683085882352938</v>
      </c>
      <c r="AD74" s="183">
        <f t="shared" si="14"/>
        <v>0.89372786879999999</v>
      </c>
      <c r="AE74" s="183">
        <f t="shared" si="15"/>
        <v>509.84999999999997</v>
      </c>
    </row>
    <row r="75" spans="1:31" x14ac:dyDescent="0.2">
      <c r="A75" s="13" t="s">
        <v>3148</v>
      </c>
      <c r="B75" s="133">
        <v>54</v>
      </c>
      <c r="C75" s="136" t="s">
        <v>3141</v>
      </c>
      <c r="D75" s="136" t="s">
        <v>4901</v>
      </c>
      <c r="E75" s="491" t="s">
        <v>3150</v>
      </c>
      <c r="F75" s="133">
        <v>136900</v>
      </c>
      <c r="G75" s="491" t="s">
        <v>1648</v>
      </c>
      <c r="H75" s="177">
        <v>176</v>
      </c>
      <c r="I75" s="133">
        <v>1</v>
      </c>
      <c r="J75" s="133">
        <v>605</v>
      </c>
      <c r="K75" s="133">
        <v>33</v>
      </c>
      <c r="L75" s="490">
        <v>6000</v>
      </c>
      <c r="M75" s="133" t="s">
        <v>1380</v>
      </c>
      <c r="N75" s="632"/>
      <c r="O75" s="133" t="s">
        <v>1462</v>
      </c>
      <c r="P75" s="135" t="s">
        <v>4804</v>
      </c>
      <c r="Q75" s="342">
        <v>41295</v>
      </c>
      <c r="R75" s="1">
        <v>1.81</v>
      </c>
      <c r="S75" s="1">
        <v>92</v>
      </c>
      <c r="T75" s="1" t="s">
        <v>4561</v>
      </c>
      <c r="U75" s="1">
        <v>78</v>
      </c>
      <c r="V75" s="1">
        <v>12048</v>
      </c>
      <c r="W75" s="1">
        <v>92</v>
      </c>
      <c r="X75" s="1" t="s">
        <v>2584</v>
      </c>
      <c r="Y75" s="1">
        <v>78</v>
      </c>
      <c r="Z75" s="1" t="s">
        <v>4561</v>
      </c>
      <c r="AA75" s="183">
        <f t="shared" si="11"/>
        <v>39.278967391304349</v>
      </c>
      <c r="AB75" s="183">
        <f t="shared" si="12"/>
        <v>81.961205333333339</v>
      </c>
      <c r="AC75" s="183">
        <f t="shared" si="13"/>
        <v>1.6580345294117649</v>
      </c>
      <c r="AD75" s="183">
        <f t="shared" si="14"/>
        <v>1.7498555360000003</v>
      </c>
      <c r="AE75" s="183">
        <f t="shared" si="15"/>
        <v>998.25</v>
      </c>
    </row>
    <row r="76" spans="1:31" x14ac:dyDescent="0.2">
      <c r="A76" s="13" t="s">
        <v>3148</v>
      </c>
      <c r="B76" s="133">
        <v>54</v>
      </c>
      <c r="C76" s="136" t="s">
        <v>3141</v>
      </c>
      <c r="D76" s="136" t="s">
        <v>4901</v>
      </c>
      <c r="E76" s="491" t="s">
        <v>3150</v>
      </c>
      <c r="F76" s="133">
        <v>136901</v>
      </c>
      <c r="G76" s="491" t="s">
        <v>1648</v>
      </c>
      <c r="H76" s="177">
        <v>176</v>
      </c>
      <c r="I76" s="133">
        <v>1</v>
      </c>
      <c r="J76" s="133">
        <v>605</v>
      </c>
      <c r="K76" s="133">
        <v>33</v>
      </c>
      <c r="L76" s="490">
        <v>6000</v>
      </c>
      <c r="M76" s="133" t="s">
        <v>1380</v>
      </c>
      <c r="N76" s="632"/>
      <c r="O76" s="133" t="s">
        <v>1462</v>
      </c>
      <c r="P76" s="135" t="s">
        <v>4804</v>
      </c>
      <c r="Q76" s="342">
        <v>41296</v>
      </c>
      <c r="R76" s="1">
        <v>1.81</v>
      </c>
      <c r="S76" s="1">
        <v>92</v>
      </c>
      <c r="T76" s="1" t="s">
        <v>4561</v>
      </c>
      <c r="U76" s="1">
        <v>78</v>
      </c>
      <c r="V76" s="1">
        <v>12048</v>
      </c>
      <c r="W76" s="1">
        <v>92</v>
      </c>
      <c r="X76" s="1" t="s">
        <v>2584</v>
      </c>
      <c r="Y76" s="1">
        <v>78</v>
      </c>
      <c r="Z76" s="1" t="s">
        <v>4561</v>
      </c>
      <c r="AA76" s="183">
        <f t="shared" si="11"/>
        <v>39.278967391304349</v>
      </c>
      <c r="AB76" s="183">
        <f t="shared" si="12"/>
        <v>81.961205333333339</v>
      </c>
      <c r="AC76" s="183">
        <f t="shared" si="13"/>
        <v>1.6580345294117649</v>
      </c>
      <c r="AD76" s="183">
        <f t="shared" si="14"/>
        <v>1.7498555360000003</v>
      </c>
      <c r="AE76" s="183">
        <f t="shared" si="15"/>
        <v>998.25</v>
      </c>
    </row>
    <row r="77" spans="1:31" x14ac:dyDescent="0.2">
      <c r="A77" s="13" t="s">
        <v>3148</v>
      </c>
      <c r="B77" s="136">
        <v>54</v>
      </c>
      <c r="C77" s="136" t="s">
        <v>3141</v>
      </c>
      <c r="D77" s="136" t="s">
        <v>3153</v>
      </c>
      <c r="E77" s="136" t="s">
        <v>3150</v>
      </c>
      <c r="F77" s="136">
        <v>136900</v>
      </c>
      <c r="G77" s="136" t="s">
        <v>1648</v>
      </c>
      <c r="H77" s="179">
        <v>176</v>
      </c>
      <c r="I77" s="12">
        <v>1</v>
      </c>
      <c r="J77" s="136">
        <v>602</v>
      </c>
      <c r="K77" s="136">
        <v>33</v>
      </c>
      <c r="L77" s="136">
        <v>6000</v>
      </c>
      <c r="M77" s="136" t="s">
        <v>1380</v>
      </c>
      <c r="N77" s="632"/>
      <c r="O77" s="136" t="s">
        <v>2614</v>
      </c>
      <c r="P77" s="136" t="s">
        <v>4804</v>
      </c>
      <c r="Q77" s="166">
        <v>41303</v>
      </c>
      <c r="R77" s="1">
        <v>1.81</v>
      </c>
      <c r="S77" s="1">
        <v>92</v>
      </c>
      <c r="T77" s="1" t="s">
        <v>4561</v>
      </c>
      <c r="U77" s="1">
        <v>78</v>
      </c>
      <c r="V77" s="1">
        <v>12048</v>
      </c>
      <c r="W77" s="1">
        <v>92</v>
      </c>
      <c r="X77" s="1" t="s">
        <v>2584</v>
      </c>
      <c r="Y77" s="1">
        <v>78</v>
      </c>
      <c r="Z77" s="1" t="s">
        <v>4561</v>
      </c>
      <c r="AA77" s="183">
        <f t="shared" si="11"/>
        <v>39.084195652173911</v>
      </c>
      <c r="AB77" s="183">
        <f t="shared" si="12"/>
        <v>81.554786133333337</v>
      </c>
      <c r="AC77" s="183">
        <f t="shared" si="13"/>
        <v>1.6498128705882353</v>
      </c>
      <c r="AD77" s="183">
        <f t="shared" si="14"/>
        <v>1.7411785664000003</v>
      </c>
      <c r="AE77" s="183">
        <f t="shared" si="15"/>
        <v>993.3</v>
      </c>
    </row>
    <row r="78" spans="1:31" ht="13.5" thickBot="1" x14ac:dyDescent="0.25">
      <c r="A78" s="13" t="s">
        <v>3148</v>
      </c>
      <c r="B78" s="136">
        <v>54</v>
      </c>
      <c r="C78" s="136" t="s">
        <v>3141</v>
      </c>
      <c r="D78" s="136" t="s">
        <v>3154</v>
      </c>
      <c r="E78" s="136" t="s">
        <v>3150</v>
      </c>
      <c r="F78" s="136">
        <v>136900</v>
      </c>
      <c r="G78" s="136" t="s">
        <v>1648</v>
      </c>
      <c r="H78" s="179">
        <v>176</v>
      </c>
      <c r="I78" s="12">
        <v>1</v>
      </c>
      <c r="J78" s="136">
        <v>602</v>
      </c>
      <c r="K78" s="136">
        <v>33</v>
      </c>
      <c r="L78" s="136">
        <v>6000</v>
      </c>
      <c r="M78" s="136" t="s">
        <v>1380</v>
      </c>
      <c r="N78" s="632"/>
      <c r="O78" s="136" t="s">
        <v>2614</v>
      </c>
      <c r="P78" s="136" t="s">
        <v>4804</v>
      </c>
      <c r="Q78" s="166">
        <v>41303</v>
      </c>
      <c r="R78" s="308">
        <v>1.81</v>
      </c>
      <c r="S78" s="1">
        <v>92</v>
      </c>
      <c r="T78" s="1" t="s">
        <v>4561</v>
      </c>
      <c r="U78" s="1">
        <v>78</v>
      </c>
      <c r="V78" s="1">
        <v>12048</v>
      </c>
      <c r="W78" s="1">
        <v>92</v>
      </c>
      <c r="X78" s="1" t="s">
        <v>2584</v>
      </c>
      <c r="Y78" s="1">
        <v>78</v>
      </c>
      <c r="Z78" s="1" t="s">
        <v>4561</v>
      </c>
      <c r="AA78" s="183">
        <f t="shared" si="11"/>
        <v>39.084195652173911</v>
      </c>
      <c r="AB78" s="183">
        <f t="shared" si="12"/>
        <v>81.554786133333337</v>
      </c>
      <c r="AC78" s="183">
        <f t="shared" si="13"/>
        <v>1.6498128705882353</v>
      </c>
      <c r="AD78" s="183">
        <f t="shared" si="14"/>
        <v>1.7411785664000003</v>
      </c>
      <c r="AE78" s="183">
        <f t="shared" si="15"/>
        <v>993.3</v>
      </c>
    </row>
    <row r="79" spans="1:31" x14ac:dyDescent="0.2">
      <c r="A79" s="330"/>
      <c r="B79" s="331"/>
      <c r="C79" s="332"/>
      <c r="D79" s="332"/>
      <c r="E79" s="333">
        <v>41311</v>
      </c>
      <c r="F79" s="334" t="s">
        <v>3155</v>
      </c>
      <c r="G79" s="334"/>
      <c r="H79" s="334"/>
      <c r="I79" s="334"/>
      <c r="J79" s="334"/>
      <c r="K79" s="334"/>
      <c r="L79" s="334"/>
      <c r="M79" s="334"/>
      <c r="N79" s="334"/>
      <c r="O79" s="334"/>
      <c r="P79" s="334"/>
      <c r="Q79" s="335"/>
      <c r="Y79" s="1"/>
      <c r="Z79" s="1"/>
      <c r="AA79" s="1"/>
      <c r="AB79" s="1"/>
      <c r="AC79" s="183"/>
      <c r="AD79" s="183"/>
    </row>
    <row r="80" spans="1:31" x14ac:dyDescent="0.2">
      <c r="A80" s="632" t="s">
        <v>3156</v>
      </c>
      <c r="B80" s="492">
        <v>54</v>
      </c>
      <c r="C80" s="136" t="s">
        <v>3141</v>
      </c>
      <c r="D80" s="136" t="s">
        <v>2773</v>
      </c>
      <c r="E80" s="136" t="s">
        <v>3150</v>
      </c>
      <c r="F80" s="136">
        <v>136900</v>
      </c>
      <c r="G80" s="136" t="s">
        <v>1648</v>
      </c>
      <c r="H80" s="179">
        <v>176</v>
      </c>
      <c r="I80" s="179" t="s">
        <v>4833</v>
      </c>
      <c r="J80" s="136" t="s">
        <v>3157</v>
      </c>
      <c r="K80" s="136">
        <v>33</v>
      </c>
      <c r="L80" s="136">
        <v>6000</v>
      </c>
      <c r="M80" s="136" t="s">
        <v>1380</v>
      </c>
      <c r="N80" s="632"/>
      <c r="O80" s="136" t="s">
        <v>2614</v>
      </c>
      <c r="P80" s="136" t="s">
        <v>2277</v>
      </c>
      <c r="Q80" s="166">
        <v>41311</v>
      </c>
      <c r="R80" s="1">
        <v>1.81</v>
      </c>
      <c r="S80" s="1">
        <v>92</v>
      </c>
      <c r="T80" s="1" t="s">
        <v>4561</v>
      </c>
      <c r="U80" s="1">
        <v>78</v>
      </c>
      <c r="V80" s="1">
        <v>12048</v>
      </c>
      <c r="W80" s="1">
        <v>92</v>
      </c>
      <c r="X80" s="1" t="s">
        <v>2584</v>
      </c>
      <c r="Y80" s="1">
        <v>78</v>
      </c>
      <c r="Z80" s="1" t="s">
        <v>4561</v>
      </c>
      <c r="AA80" s="183">
        <f>K80*100*R80*(J80*I80)/(S80*1000)</f>
        <v>39.214043478260869</v>
      </c>
      <c r="AB80" s="183">
        <f>(V80*(J80*I80)*1.1)/9000*W80/1000</f>
        <v>81.825732266666662</v>
      </c>
      <c r="AC80" s="183">
        <f>(K80*100*J80*I80)/17*R80/10000*U80/1000</f>
        <v>1.6552939764705885</v>
      </c>
      <c r="AD80" s="183">
        <f>V80/36*J80*I80*1.108/10000*Y80/1000</f>
        <v>1.7469632128000003</v>
      </c>
      <c r="AE80" s="183">
        <f>J80*I80*(G80/100)</f>
        <v>996.59999999999991</v>
      </c>
    </row>
    <row r="81" spans="1:31" ht="13.5" thickBot="1" x14ac:dyDescent="0.25">
      <c r="A81" s="632" t="s">
        <v>3156</v>
      </c>
      <c r="B81" s="492">
        <v>54</v>
      </c>
      <c r="C81" s="136" t="s">
        <v>3141</v>
      </c>
      <c r="D81" s="136" t="s">
        <v>5115</v>
      </c>
      <c r="E81" s="136" t="s">
        <v>3150</v>
      </c>
      <c r="F81" s="136">
        <v>136900</v>
      </c>
      <c r="G81" s="136" t="s">
        <v>1648</v>
      </c>
      <c r="H81" s="179">
        <v>176</v>
      </c>
      <c r="I81" s="179" t="s">
        <v>4833</v>
      </c>
      <c r="J81" s="136" t="s">
        <v>3157</v>
      </c>
      <c r="K81" s="136">
        <v>33</v>
      </c>
      <c r="L81" s="136">
        <v>6000</v>
      </c>
      <c r="M81" s="136" t="s">
        <v>1380</v>
      </c>
      <c r="N81" s="632"/>
      <c r="O81" s="136" t="s">
        <v>2614</v>
      </c>
      <c r="P81" s="136" t="s">
        <v>2277</v>
      </c>
      <c r="Q81" s="166">
        <v>41311</v>
      </c>
      <c r="R81" s="308">
        <v>1.81</v>
      </c>
      <c r="S81" s="1">
        <v>92</v>
      </c>
      <c r="T81" s="1" t="s">
        <v>4561</v>
      </c>
      <c r="U81" s="1">
        <v>78</v>
      </c>
      <c r="V81" s="1">
        <v>12048</v>
      </c>
      <c r="W81" s="1">
        <v>92</v>
      </c>
      <c r="X81" s="1" t="s">
        <v>2584</v>
      </c>
      <c r="Y81" s="1">
        <v>78</v>
      </c>
      <c r="Z81" s="1" t="s">
        <v>4561</v>
      </c>
      <c r="AA81" s="183">
        <f>K81*100*R81*(J81*I81)/(S81*1000)</f>
        <v>39.214043478260869</v>
      </c>
      <c r="AB81" s="183">
        <f>(V81*(J81*I81)*1.1)/9000*W81/1000</f>
        <v>81.825732266666662</v>
      </c>
      <c r="AC81" s="183">
        <f>(K81*100*J81*I81)/17*R81/10000*U81/1000</f>
        <v>1.6552939764705885</v>
      </c>
      <c r="AD81" s="183">
        <f>V81/36*J81*I81*1.108/10000*Y81/1000</f>
        <v>1.7469632128000003</v>
      </c>
      <c r="AE81" s="183">
        <f>J81*I81*(G81/100)</f>
        <v>996.59999999999991</v>
      </c>
    </row>
    <row r="82" spans="1:31" x14ac:dyDescent="0.2">
      <c r="A82" s="7262" t="s">
        <v>1386</v>
      </c>
      <c r="B82" s="7262"/>
      <c r="C82" s="7262"/>
      <c r="D82" s="7262"/>
      <c r="E82" s="7262"/>
      <c r="F82" s="7262"/>
      <c r="G82" s="7262"/>
      <c r="H82" s="7262"/>
      <c r="I82" s="7262"/>
      <c r="J82" s="7262"/>
      <c r="K82" s="7262"/>
      <c r="L82" s="7262"/>
      <c r="M82" s="7262"/>
      <c r="N82" s="7262"/>
      <c r="O82" s="7262"/>
      <c r="P82" s="7262"/>
      <c r="Q82" s="7263"/>
      <c r="Y82" s="1"/>
      <c r="Z82" s="1"/>
      <c r="AA82" s="183"/>
      <c r="AB82" s="183"/>
      <c r="AC82" s="183"/>
      <c r="AD82" s="183"/>
      <c r="AE82" s="183"/>
    </row>
    <row r="83" spans="1:31" x14ac:dyDescent="0.2">
      <c r="B83" s="394">
        <v>54</v>
      </c>
      <c r="C83" s="336" t="s">
        <v>482</v>
      </c>
      <c r="D83" s="336" t="s">
        <v>1651</v>
      </c>
      <c r="E83" s="336"/>
      <c r="F83" s="394">
        <v>136900</v>
      </c>
      <c r="G83" s="336" t="s">
        <v>3001</v>
      </c>
      <c r="H83" s="394">
        <v>176</v>
      </c>
      <c r="I83" s="394">
        <v>1</v>
      </c>
      <c r="J83" s="394">
        <v>602</v>
      </c>
      <c r="K83" s="394">
        <v>33</v>
      </c>
      <c r="L83" s="394"/>
      <c r="M83" s="394" t="s">
        <v>1380</v>
      </c>
      <c r="N83" s="336"/>
      <c r="O83" s="394" t="s">
        <v>2722</v>
      </c>
      <c r="P83" s="394" t="s">
        <v>4804</v>
      </c>
      <c r="Q83" s="337">
        <v>41446</v>
      </c>
    </row>
    <row r="84" spans="1:31" ht="13.5" thickBot="1" x14ac:dyDescent="0.25">
      <c r="B84" s="394">
        <v>54</v>
      </c>
      <c r="C84" s="336" t="s">
        <v>482</v>
      </c>
      <c r="D84" s="336" t="s">
        <v>1631</v>
      </c>
      <c r="E84" s="336"/>
      <c r="F84" s="394">
        <v>136900</v>
      </c>
      <c r="G84" s="336" t="s">
        <v>3001</v>
      </c>
      <c r="H84" s="394">
        <v>176</v>
      </c>
      <c r="I84" s="394">
        <v>1</v>
      </c>
      <c r="J84" s="394">
        <v>602</v>
      </c>
      <c r="K84" s="394">
        <v>33</v>
      </c>
      <c r="L84" s="394"/>
      <c r="M84" s="394" t="s">
        <v>1380</v>
      </c>
      <c r="N84" s="336"/>
      <c r="O84" s="394" t="s">
        <v>2722</v>
      </c>
      <c r="P84" s="394" t="s">
        <v>4804</v>
      </c>
      <c r="Q84" s="337">
        <v>41446</v>
      </c>
      <c r="R84" s="308">
        <v>1.81</v>
      </c>
      <c r="S84" s="1">
        <v>92</v>
      </c>
      <c r="T84" s="1" t="s">
        <v>4561</v>
      </c>
      <c r="U84" s="1">
        <v>78</v>
      </c>
      <c r="V84" s="1">
        <v>12048</v>
      </c>
      <c r="W84" s="1">
        <v>92</v>
      </c>
      <c r="X84" s="1" t="s">
        <v>2584</v>
      </c>
      <c r="Y84" s="1">
        <v>78</v>
      </c>
      <c r="Z84" s="1" t="s">
        <v>4561</v>
      </c>
      <c r="AA84" s="183">
        <f>K84*100*R84*(J84*I84)/(S84*1000)</f>
        <v>39.084195652173911</v>
      </c>
      <c r="AB84" s="183">
        <f>(V84*(J84*I84)*1.1)/9000*W84/1000</f>
        <v>81.554786133333337</v>
      </c>
      <c r="AC84" s="183">
        <f>(K84*100*J84*I84)/17*R84/10000*U84/1000</f>
        <v>1.6498128705882353</v>
      </c>
      <c r="AD84" s="183">
        <f>V84/36*J84*I84*1.108/10000*Y84/1000</f>
        <v>1.7411785664000003</v>
      </c>
      <c r="AE84" s="183">
        <f>J84*I84*(G84/100)</f>
        <v>1023.4</v>
      </c>
    </row>
    <row r="85" spans="1:31" x14ac:dyDescent="0.2">
      <c r="B85" s="394">
        <v>54</v>
      </c>
      <c r="C85" s="336" t="s">
        <v>482</v>
      </c>
      <c r="D85" s="336" t="s">
        <v>1634</v>
      </c>
      <c r="E85" s="336"/>
      <c r="F85" s="394">
        <v>136900</v>
      </c>
      <c r="G85" s="336" t="s">
        <v>3001</v>
      </c>
      <c r="H85" s="394">
        <v>176</v>
      </c>
      <c r="I85" s="394">
        <v>1</v>
      </c>
      <c r="J85" s="394"/>
      <c r="K85" s="394">
        <v>33</v>
      </c>
      <c r="L85" s="394"/>
      <c r="M85" s="394" t="s">
        <v>1380</v>
      </c>
      <c r="N85" s="336"/>
      <c r="O85" s="394" t="s">
        <v>2722</v>
      </c>
      <c r="P85" s="133" t="s">
        <v>4816</v>
      </c>
      <c r="Q85" s="166">
        <v>41456</v>
      </c>
      <c r="R85" s="1">
        <v>1.81</v>
      </c>
      <c r="S85" s="1">
        <v>90</v>
      </c>
      <c r="T85" s="1" t="s">
        <v>4561</v>
      </c>
      <c r="U85" s="1">
        <v>78.5</v>
      </c>
      <c r="V85" s="1">
        <v>12048</v>
      </c>
      <c r="W85" s="1">
        <v>90</v>
      </c>
      <c r="X85" s="1" t="s">
        <v>2584</v>
      </c>
      <c r="Y85" s="1">
        <v>78.5</v>
      </c>
      <c r="Z85" s="1" t="s">
        <v>4561</v>
      </c>
      <c r="AA85" s="183">
        <f>K83*100*R85*(J83*I83)/(S85*1000)</f>
        <v>39.952733333333335</v>
      </c>
      <c r="AB85" s="183">
        <f>(V85*(J83*I83)*1.1)/9000*W85/1000</f>
        <v>79.781856000000019</v>
      </c>
      <c r="AC85" s="183">
        <f>(K83*100*J83*I83)/17*R85/10000*U85/1000</f>
        <v>1.6603885941176471</v>
      </c>
      <c r="AD85" s="183">
        <f>V85/36*J83*I83*1.108/10000*Y85/1000</f>
        <v>1.7523399674666669</v>
      </c>
      <c r="AE85" s="183">
        <f>J83*I83*(G83/100)</f>
        <v>1023.4</v>
      </c>
    </row>
    <row r="86" spans="1:31" x14ac:dyDescent="0.2">
      <c r="B86" s="394">
        <v>54</v>
      </c>
      <c r="C86" s="336" t="s">
        <v>482</v>
      </c>
      <c r="D86" s="336" t="s">
        <v>1637</v>
      </c>
      <c r="E86" s="336"/>
      <c r="F86" s="394">
        <v>136900</v>
      </c>
      <c r="G86" s="336" t="s">
        <v>3001</v>
      </c>
      <c r="H86" s="394">
        <v>176</v>
      </c>
      <c r="I86" s="394">
        <v>1</v>
      </c>
      <c r="J86" s="394"/>
      <c r="K86" s="394">
        <v>33</v>
      </c>
      <c r="L86" s="394"/>
      <c r="M86" s="394" t="s">
        <v>1380</v>
      </c>
      <c r="N86" s="336"/>
      <c r="O86" s="394" t="s">
        <v>2722</v>
      </c>
      <c r="P86" s="133" t="s">
        <v>4816</v>
      </c>
      <c r="Q86" s="166">
        <v>41456</v>
      </c>
      <c r="R86" s="1">
        <v>1.81</v>
      </c>
      <c r="S86" s="1">
        <v>90</v>
      </c>
      <c r="T86" s="1" t="s">
        <v>4561</v>
      </c>
      <c r="U86" s="1">
        <v>78.5</v>
      </c>
      <c r="V86" s="1">
        <v>12048</v>
      </c>
      <c r="W86" s="1">
        <v>90</v>
      </c>
      <c r="X86" s="1" t="s">
        <v>2584</v>
      </c>
      <c r="Y86" s="1">
        <v>78.5</v>
      </c>
      <c r="Z86" s="1" t="s">
        <v>4561</v>
      </c>
      <c r="AA86" s="183">
        <f t="shared" ref="AA86:AA94" si="16">K84*100*R86*(J84*I84)/(S86*1000)</f>
        <v>39.952733333333335</v>
      </c>
      <c r="AB86" s="183">
        <f t="shared" ref="AB86:AB94" si="17">(V86*(J84*I84)*1.1)/9000*W86/1000</f>
        <v>79.781856000000019</v>
      </c>
      <c r="AC86" s="183">
        <f t="shared" ref="AC86:AC94" si="18">(K84*100*J84*I84)/17*R86/10000*U86/1000</f>
        <v>1.6603885941176471</v>
      </c>
      <c r="AD86" s="183">
        <f t="shared" ref="AD86:AD94" si="19">V86/36*J84*I84*1.108/10000*Y86/1000</f>
        <v>1.7523399674666669</v>
      </c>
      <c r="AE86" s="183">
        <f t="shared" ref="AE86:AE94" si="20">J84*I84*(G84/100)</f>
        <v>1023.4</v>
      </c>
    </row>
    <row r="87" spans="1:31" x14ac:dyDescent="0.2">
      <c r="B87" s="394">
        <v>54</v>
      </c>
      <c r="C87" s="336" t="s">
        <v>482</v>
      </c>
      <c r="D87" s="336" t="s">
        <v>2726</v>
      </c>
      <c r="E87" s="336"/>
      <c r="F87" s="394">
        <v>136900</v>
      </c>
      <c r="G87" s="336" t="s">
        <v>3001</v>
      </c>
      <c r="H87" s="394">
        <v>176</v>
      </c>
      <c r="I87" s="394">
        <v>1</v>
      </c>
      <c r="J87" s="394">
        <v>602</v>
      </c>
      <c r="K87" s="394">
        <v>33</v>
      </c>
      <c r="L87" s="394"/>
      <c r="M87" s="394" t="s">
        <v>1380</v>
      </c>
      <c r="N87" s="336"/>
      <c r="O87" s="394" t="s">
        <v>2722</v>
      </c>
      <c r="P87" s="394" t="s">
        <v>4804</v>
      </c>
      <c r="Q87" s="337">
        <v>41463</v>
      </c>
      <c r="R87" s="1">
        <v>1.81</v>
      </c>
      <c r="S87" s="1">
        <v>90</v>
      </c>
      <c r="T87" s="1" t="s">
        <v>4561</v>
      </c>
      <c r="U87" s="1">
        <v>78.5</v>
      </c>
      <c r="V87" s="1">
        <v>12048</v>
      </c>
      <c r="W87" s="1">
        <v>90</v>
      </c>
      <c r="X87" s="1" t="s">
        <v>2584</v>
      </c>
      <c r="Y87" s="1">
        <v>78.5</v>
      </c>
      <c r="Z87" s="1" t="s">
        <v>4561</v>
      </c>
      <c r="AA87" s="183">
        <f t="shared" si="16"/>
        <v>0</v>
      </c>
      <c r="AB87" s="183">
        <f t="shared" si="17"/>
        <v>0</v>
      </c>
      <c r="AC87" s="183">
        <f t="shared" si="18"/>
        <v>0</v>
      </c>
      <c r="AD87" s="183">
        <f t="shared" si="19"/>
        <v>0</v>
      </c>
      <c r="AE87" s="183">
        <f t="shared" si="20"/>
        <v>0</v>
      </c>
    </row>
    <row r="88" spans="1:31" x14ac:dyDescent="0.2">
      <c r="B88" s="394">
        <v>54</v>
      </c>
      <c r="C88" s="336" t="s">
        <v>482</v>
      </c>
      <c r="D88" s="336" t="s">
        <v>2729</v>
      </c>
      <c r="E88" s="336"/>
      <c r="F88" s="394">
        <v>136900</v>
      </c>
      <c r="G88" s="336" t="s">
        <v>3001</v>
      </c>
      <c r="H88" s="394">
        <v>176</v>
      </c>
      <c r="I88" s="394">
        <v>1</v>
      </c>
      <c r="J88" s="394">
        <v>602</v>
      </c>
      <c r="K88" s="394">
        <v>33</v>
      </c>
      <c r="L88" s="394"/>
      <c r="M88" s="394" t="s">
        <v>1380</v>
      </c>
      <c r="N88" s="336"/>
      <c r="O88" s="394" t="s">
        <v>2722</v>
      </c>
      <c r="P88" s="394" t="s">
        <v>4804</v>
      </c>
      <c r="Q88" s="337">
        <v>41463</v>
      </c>
      <c r="R88" s="1">
        <v>1.81</v>
      </c>
      <c r="S88" s="1">
        <v>90</v>
      </c>
      <c r="T88" s="1" t="s">
        <v>4561</v>
      </c>
      <c r="U88" s="1">
        <v>78.5</v>
      </c>
      <c r="V88" s="1">
        <v>12048</v>
      </c>
      <c r="W88" s="1">
        <v>90</v>
      </c>
      <c r="X88" s="1" t="s">
        <v>2584</v>
      </c>
      <c r="Y88" s="1">
        <v>78.5</v>
      </c>
      <c r="Z88" s="1" t="s">
        <v>4561</v>
      </c>
      <c r="AA88" s="183">
        <f t="shared" si="16"/>
        <v>0</v>
      </c>
      <c r="AB88" s="183">
        <f t="shared" si="17"/>
        <v>0</v>
      </c>
      <c r="AC88" s="183">
        <f t="shared" si="18"/>
        <v>0</v>
      </c>
      <c r="AD88" s="183">
        <f t="shared" si="19"/>
        <v>0</v>
      </c>
      <c r="AE88" s="183">
        <f t="shared" si="20"/>
        <v>0</v>
      </c>
    </row>
    <row r="89" spans="1:31" x14ac:dyDescent="0.2">
      <c r="B89" s="394">
        <v>54</v>
      </c>
      <c r="C89" s="336" t="s">
        <v>482</v>
      </c>
      <c r="D89" s="336" t="s">
        <v>1641</v>
      </c>
      <c r="E89" s="336"/>
      <c r="F89" s="394">
        <v>136900</v>
      </c>
      <c r="G89" s="336" t="s">
        <v>3001</v>
      </c>
      <c r="H89" s="394">
        <v>176</v>
      </c>
      <c r="I89" s="394">
        <v>1</v>
      </c>
      <c r="J89" s="394">
        <v>602</v>
      </c>
      <c r="K89" s="394">
        <v>33</v>
      </c>
      <c r="L89" s="394"/>
      <c r="M89" s="394" t="s">
        <v>1380</v>
      </c>
      <c r="N89" s="336"/>
      <c r="O89" s="394" t="s">
        <v>2722</v>
      </c>
      <c r="P89" s="394" t="s">
        <v>4807</v>
      </c>
      <c r="Q89" s="337">
        <v>41471</v>
      </c>
      <c r="R89" s="1">
        <v>1.81</v>
      </c>
      <c r="S89" s="1">
        <v>90</v>
      </c>
      <c r="T89" s="1" t="s">
        <v>4561</v>
      </c>
      <c r="U89" s="1">
        <v>78.5</v>
      </c>
      <c r="V89" s="1">
        <v>12048</v>
      </c>
      <c r="W89" s="1">
        <v>90</v>
      </c>
      <c r="X89" s="1" t="s">
        <v>2584</v>
      </c>
      <c r="Y89" s="1">
        <v>78.5</v>
      </c>
      <c r="Z89" s="1" t="s">
        <v>4561</v>
      </c>
      <c r="AA89" s="183">
        <f t="shared" si="16"/>
        <v>39.952733333333335</v>
      </c>
      <c r="AB89" s="183">
        <f t="shared" si="17"/>
        <v>79.781856000000019</v>
      </c>
      <c r="AC89" s="183">
        <f t="shared" si="18"/>
        <v>1.6603885941176471</v>
      </c>
      <c r="AD89" s="183">
        <f t="shared" si="19"/>
        <v>1.7523399674666669</v>
      </c>
      <c r="AE89" s="183">
        <f t="shared" si="20"/>
        <v>1023.4</v>
      </c>
    </row>
    <row r="90" spans="1:31" x14ac:dyDescent="0.2">
      <c r="B90" s="394">
        <v>54</v>
      </c>
      <c r="C90" s="336" t="s">
        <v>482</v>
      </c>
      <c r="D90" s="336" t="s">
        <v>1642</v>
      </c>
      <c r="E90" s="336"/>
      <c r="F90" s="394">
        <v>136900</v>
      </c>
      <c r="G90" s="336" t="s">
        <v>3001</v>
      </c>
      <c r="H90" s="394">
        <v>176</v>
      </c>
      <c r="I90" s="394">
        <v>1</v>
      </c>
      <c r="J90" s="394">
        <v>602</v>
      </c>
      <c r="K90" s="394">
        <v>33</v>
      </c>
      <c r="L90" s="394"/>
      <c r="M90" s="394" t="s">
        <v>1380</v>
      </c>
      <c r="N90" s="336"/>
      <c r="O90" s="394" t="s">
        <v>2722</v>
      </c>
      <c r="P90" s="394" t="s">
        <v>4807</v>
      </c>
      <c r="Q90" s="337">
        <v>41471</v>
      </c>
      <c r="R90" s="1">
        <v>1.81</v>
      </c>
      <c r="S90" s="1">
        <v>90</v>
      </c>
      <c r="T90" s="1" t="s">
        <v>4561</v>
      </c>
      <c r="U90" s="1">
        <v>78.5</v>
      </c>
      <c r="V90" s="1">
        <v>12048</v>
      </c>
      <c r="W90" s="1">
        <v>90</v>
      </c>
      <c r="X90" s="1" t="s">
        <v>2584</v>
      </c>
      <c r="Y90" s="1">
        <v>78.5</v>
      </c>
      <c r="Z90" s="1" t="s">
        <v>4561</v>
      </c>
      <c r="AA90" s="183">
        <f t="shared" si="16"/>
        <v>39.952733333333335</v>
      </c>
      <c r="AB90" s="183">
        <f t="shared" si="17"/>
        <v>79.781856000000019</v>
      </c>
      <c r="AC90" s="183">
        <f t="shared" si="18"/>
        <v>1.6603885941176471</v>
      </c>
      <c r="AD90" s="183">
        <f t="shared" si="19"/>
        <v>1.7523399674666669</v>
      </c>
      <c r="AE90" s="183">
        <f t="shared" si="20"/>
        <v>1023.4</v>
      </c>
    </row>
    <row r="91" spans="1:31" x14ac:dyDescent="0.2">
      <c r="B91" s="133">
        <v>54</v>
      </c>
      <c r="C91" s="136" t="s">
        <v>482</v>
      </c>
      <c r="D91" s="136" t="s">
        <v>3704</v>
      </c>
      <c r="E91" s="136"/>
      <c r="F91" s="133">
        <v>136900</v>
      </c>
      <c r="G91" s="136" t="s">
        <v>3001</v>
      </c>
      <c r="H91" s="133">
        <v>176</v>
      </c>
      <c r="I91" s="133">
        <v>1</v>
      </c>
      <c r="J91" s="133">
        <v>602</v>
      </c>
      <c r="K91" s="133">
        <v>33</v>
      </c>
      <c r="L91" s="133"/>
      <c r="M91" s="133" t="s">
        <v>1380</v>
      </c>
      <c r="N91" s="136"/>
      <c r="O91" s="133" t="s">
        <v>2722</v>
      </c>
      <c r="P91" s="133" t="s">
        <v>2277</v>
      </c>
      <c r="Q91" s="166">
        <v>41478</v>
      </c>
      <c r="R91" s="1">
        <v>1.81</v>
      </c>
      <c r="S91" s="1">
        <v>90</v>
      </c>
      <c r="T91" s="1" t="s">
        <v>4561</v>
      </c>
      <c r="U91" s="1">
        <v>78.5</v>
      </c>
      <c r="V91" s="1">
        <v>12048</v>
      </c>
      <c r="W91" s="1">
        <v>90</v>
      </c>
      <c r="X91" s="1" t="s">
        <v>2584</v>
      </c>
      <c r="Y91" s="1">
        <v>78.5</v>
      </c>
      <c r="Z91" s="1" t="s">
        <v>4561</v>
      </c>
      <c r="AA91" s="183">
        <f t="shared" si="16"/>
        <v>39.952733333333335</v>
      </c>
      <c r="AB91" s="183">
        <f t="shared" si="17"/>
        <v>79.781856000000019</v>
      </c>
      <c r="AC91" s="183">
        <f t="shared" si="18"/>
        <v>1.6603885941176471</v>
      </c>
      <c r="AD91" s="183">
        <f t="shared" si="19"/>
        <v>1.7523399674666669</v>
      </c>
      <c r="AE91" s="183">
        <f t="shared" si="20"/>
        <v>1023.4</v>
      </c>
    </row>
    <row r="92" spans="1:31" x14ac:dyDescent="0.2">
      <c r="B92" s="133">
        <v>54</v>
      </c>
      <c r="C92" s="136" t="s">
        <v>482</v>
      </c>
      <c r="D92" s="136" t="s">
        <v>3707</v>
      </c>
      <c r="E92" s="136"/>
      <c r="F92" s="133">
        <v>136900</v>
      </c>
      <c r="G92" s="136" t="s">
        <v>3001</v>
      </c>
      <c r="H92" s="133">
        <v>176</v>
      </c>
      <c r="I92" s="133">
        <v>1</v>
      </c>
      <c r="J92" s="133">
        <v>602</v>
      </c>
      <c r="K92" s="133">
        <v>33</v>
      </c>
      <c r="L92" s="133"/>
      <c r="M92" s="133" t="s">
        <v>1380</v>
      </c>
      <c r="N92" s="136"/>
      <c r="O92" s="133" t="s">
        <v>2722</v>
      </c>
      <c r="P92" s="133" t="s">
        <v>2277</v>
      </c>
      <c r="Q92" s="166">
        <v>41478</v>
      </c>
      <c r="R92" s="1">
        <v>1.81</v>
      </c>
      <c r="S92" s="1">
        <v>90</v>
      </c>
      <c r="T92" s="1" t="s">
        <v>4561</v>
      </c>
      <c r="U92" s="1">
        <v>78.5</v>
      </c>
      <c r="V92" s="1">
        <v>12048</v>
      </c>
      <c r="W92" s="1">
        <v>90</v>
      </c>
      <c r="X92" s="1" t="s">
        <v>2584</v>
      </c>
      <c r="Y92" s="1">
        <v>78.5</v>
      </c>
      <c r="Z92" s="1" t="s">
        <v>4561</v>
      </c>
      <c r="AA92" s="183">
        <f t="shared" si="16"/>
        <v>39.952733333333335</v>
      </c>
      <c r="AB92" s="183">
        <f t="shared" si="17"/>
        <v>79.781856000000019</v>
      </c>
      <c r="AC92" s="183">
        <f t="shared" si="18"/>
        <v>1.6603885941176471</v>
      </c>
      <c r="AD92" s="183">
        <f t="shared" si="19"/>
        <v>1.7523399674666669</v>
      </c>
      <c r="AE92" s="183">
        <f t="shared" si="20"/>
        <v>1023.4</v>
      </c>
    </row>
    <row r="93" spans="1:31" x14ac:dyDescent="0.2">
      <c r="B93" s="394">
        <v>54</v>
      </c>
      <c r="C93" s="336" t="s">
        <v>482</v>
      </c>
      <c r="D93" s="336" t="s">
        <v>1645</v>
      </c>
      <c r="E93" s="336"/>
      <c r="F93" s="394">
        <v>136900</v>
      </c>
      <c r="G93" s="336" t="s">
        <v>3001</v>
      </c>
      <c r="H93" s="394">
        <v>176</v>
      </c>
      <c r="I93" s="394">
        <v>1</v>
      </c>
      <c r="J93" s="394">
        <v>364</v>
      </c>
      <c r="K93" s="394">
        <v>33</v>
      </c>
      <c r="L93" s="394"/>
      <c r="M93" s="394" t="s">
        <v>1380</v>
      </c>
      <c r="N93" s="336"/>
      <c r="O93" s="394" t="s">
        <v>2722</v>
      </c>
      <c r="P93" s="394" t="s">
        <v>4807</v>
      </c>
      <c r="Q93" s="337">
        <v>41481</v>
      </c>
      <c r="R93" s="1">
        <v>1.81</v>
      </c>
      <c r="S93" s="1">
        <v>90</v>
      </c>
      <c r="T93" s="1" t="s">
        <v>4561</v>
      </c>
      <c r="U93" s="1">
        <v>78.5</v>
      </c>
      <c r="V93" s="1">
        <v>12048</v>
      </c>
      <c r="W93" s="1">
        <v>90</v>
      </c>
      <c r="X93" s="1" t="s">
        <v>2584</v>
      </c>
      <c r="Y93" s="1">
        <v>78.5</v>
      </c>
      <c r="Z93" s="1" t="s">
        <v>4561</v>
      </c>
      <c r="AA93" s="183">
        <f t="shared" si="16"/>
        <v>39.952733333333335</v>
      </c>
      <c r="AB93" s="183">
        <f t="shared" si="17"/>
        <v>79.781856000000019</v>
      </c>
      <c r="AC93" s="183">
        <f t="shared" si="18"/>
        <v>1.6603885941176471</v>
      </c>
      <c r="AD93" s="183">
        <f t="shared" si="19"/>
        <v>1.7523399674666669</v>
      </c>
      <c r="AE93" s="183">
        <f t="shared" si="20"/>
        <v>1023.4</v>
      </c>
    </row>
    <row r="94" spans="1:31" ht="13.5" thickBot="1" x14ac:dyDescent="0.25">
      <c r="B94" s="394">
        <v>54</v>
      </c>
      <c r="C94" s="336" t="s">
        <v>482</v>
      </c>
      <c r="D94" s="336" t="s">
        <v>1650</v>
      </c>
      <c r="E94" s="336"/>
      <c r="F94" s="394">
        <v>136900</v>
      </c>
      <c r="G94" s="336" t="s">
        <v>3001</v>
      </c>
      <c r="H94" s="394">
        <v>176</v>
      </c>
      <c r="I94" s="394">
        <v>1</v>
      </c>
      <c r="J94" s="394">
        <v>364</v>
      </c>
      <c r="K94" s="394">
        <v>33</v>
      </c>
      <c r="L94" s="394"/>
      <c r="M94" s="394" t="s">
        <v>1380</v>
      </c>
      <c r="N94" s="336"/>
      <c r="O94" s="394" t="s">
        <v>2722</v>
      </c>
      <c r="P94" s="394" t="s">
        <v>4807</v>
      </c>
      <c r="Q94" s="337">
        <v>41481</v>
      </c>
      <c r="R94" s="308">
        <v>1.81</v>
      </c>
      <c r="S94" s="1">
        <v>90</v>
      </c>
      <c r="T94" s="1" t="s">
        <v>4561</v>
      </c>
      <c r="U94" s="1">
        <v>78.5</v>
      </c>
      <c r="V94" s="1">
        <v>12048</v>
      </c>
      <c r="W94" s="1">
        <v>90</v>
      </c>
      <c r="X94" s="1" t="s">
        <v>2584</v>
      </c>
      <c r="Y94" s="1">
        <v>78.5</v>
      </c>
      <c r="Z94" s="1" t="s">
        <v>4561</v>
      </c>
      <c r="AA94" s="183">
        <f t="shared" si="16"/>
        <v>39.952733333333335</v>
      </c>
      <c r="AB94" s="183">
        <f t="shared" si="17"/>
        <v>79.781856000000019</v>
      </c>
      <c r="AC94" s="183">
        <f t="shared" si="18"/>
        <v>1.6603885941176471</v>
      </c>
      <c r="AD94" s="183">
        <f t="shared" si="19"/>
        <v>1.7523399674666669</v>
      </c>
      <c r="AE94" s="183">
        <f t="shared" si="20"/>
        <v>1023.4</v>
      </c>
    </row>
    <row r="95" spans="1:31" x14ac:dyDescent="0.2">
      <c r="A95" s="7262" t="s">
        <v>1386</v>
      </c>
      <c r="B95" s="7262"/>
      <c r="C95" s="7262"/>
      <c r="D95" s="7262"/>
      <c r="E95" s="7262"/>
      <c r="F95" s="7262"/>
      <c r="G95" s="7262"/>
      <c r="H95" s="7262"/>
      <c r="I95" s="7262"/>
      <c r="J95" s="7262"/>
      <c r="K95" s="7262"/>
      <c r="L95" s="7262"/>
      <c r="M95" s="7262"/>
      <c r="N95" s="7262"/>
      <c r="O95" s="7262"/>
      <c r="P95" s="7262"/>
      <c r="Q95" s="7263"/>
      <c r="Y95" s="1"/>
      <c r="Z95" s="1"/>
      <c r="AA95" s="183"/>
      <c r="AB95" s="183"/>
      <c r="AC95" s="183"/>
      <c r="AD95" s="183"/>
      <c r="AE95" s="183"/>
    </row>
    <row r="96" spans="1:31" x14ac:dyDescent="0.2">
      <c r="A96" s="133" t="s">
        <v>5741</v>
      </c>
      <c r="B96" s="133">
        <v>54</v>
      </c>
      <c r="C96" s="136" t="s">
        <v>5745</v>
      </c>
      <c r="D96" s="136" t="s">
        <v>1651</v>
      </c>
      <c r="E96" s="136" t="s">
        <v>5742</v>
      </c>
      <c r="F96" s="133">
        <v>136750</v>
      </c>
      <c r="G96" s="136" t="s">
        <v>3001</v>
      </c>
      <c r="H96" s="843">
        <v>176</v>
      </c>
      <c r="I96" s="133">
        <v>1</v>
      </c>
      <c r="J96" s="133">
        <v>375</v>
      </c>
      <c r="K96" s="133">
        <v>33</v>
      </c>
      <c r="L96" s="133">
        <v>3500</v>
      </c>
      <c r="M96" s="133" t="s">
        <v>5743</v>
      </c>
      <c r="N96" s="136" t="s">
        <v>826</v>
      </c>
      <c r="O96" s="133" t="s">
        <v>4593</v>
      </c>
      <c r="P96" s="133" t="s">
        <v>4807</v>
      </c>
      <c r="Q96" s="166">
        <v>41708</v>
      </c>
      <c r="R96" s="1">
        <v>1.81</v>
      </c>
      <c r="S96" s="1">
        <v>90</v>
      </c>
      <c r="V96" s="1">
        <v>12048</v>
      </c>
      <c r="W96" s="1">
        <v>90</v>
      </c>
      <c r="X96" s="1" t="s">
        <v>2584</v>
      </c>
      <c r="Y96" s="1"/>
      <c r="Z96" s="1"/>
      <c r="AA96" s="183">
        <f>K93*100*R96*(J93*I93)/(S96*1000)</f>
        <v>24.157466666666668</v>
      </c>
      <c r="AB96" s="183">
        <f>(V96*(J93*I93)*1.1)/9000*W96/1000</f>
        <v>48.240192000000008</v>
      </c>
      <c r="AC96" s="183">
        <f>(K93*100*J93*I93)/17*R96/10000*U96/1000</f>
        <v>0</v>
      </c>
      <c r="AD96" s="183">
        <f>V96/36*J93*I93*1.108/10000*Y96/1000</f>
        <v>0</v>
      </c>
      <c r="AE96" s="183">
        <f>J93*I93*(G93/100)</f>
        <v>618.79999999999995</v>
      </c>
    </row>
    <row r="97" spans="1:31" x14ac:dyDescent="0.2">
      <c r="A97" s="133" t="s">
        <v>5741</v>
      </c>
      <c r="B97" s="133">
        <v>54</v>
      </c>
      <c r="C97" s="136" t="s">
        <v>5745</v>
      </c>
      <c r="D97" s="136" t="s">
        <v>1631</v>
      </c>
      <c r="E97" s="136" t="s">
        <v>5742</v>
      </c>
      <c r="F97" s="133">
        <v>136750</v>
      </c>
      <c r="G97" s="136" t="s">
        <v>3001</v>
      </c>
      <c r="H97" s="843">
        <v>176</v>
      </c>
      <c r="I97" s="133">
        <v>1</v>
      </c>
      <c r="J97" s="133">
        <v>375</v>
      </c>
      <c r="K97" s="133">
        <v>33</v>
      </c>
      <c r="L97" s="133">
        <v>3500</v>
      </c>
      <c r="M97" s="133" t="s">
        <v>5743</v>
      </c>
      <c r="N97" s="136" t="s">
        <v>826</v>
      </c>
      <c r="O97" s="133" t="s">
        <v>4593</v>
      </c>
      <c r="P97" s="133" t="s">
        <v>4807</v>
      </c>
      <c r="Q97" s="166">
        <v>41708</v>
      </c>
      <c r="R97" s="1">
        <v>1.81</v>
      </c>
      <c r="S97" s="1">
        <v>90</v>
      </c>
      <c r="V97" s="1">
        <v>12048</v>
      </c>
      <c r="W97" s="1">
        <v>90</v>
      </c>
      <c r="X97" s="1" t="s">
        <v>2584</v>
      </c>
      <c r="Y97" s="1"/>
      <c r="Z97" s="1"/>
      <c r="AA97" s="183">
        <f>K94*100*R97*(J94*I94)/(S97*1000)</f>
        <v>24.157466666666668</v>
      </c>
      <c r="AB97" s="183">
        <f>(V97*(J94*I94)*1.1)/9000*W97/1000</f>
        <v>48.240192000000008</v>
      </c>
      <c r="AC97" s="183">
        <f>(K94*100*J94*I94)/17*R97/10000*U97/1000</f>
        <v>0</v>
      </c>
      <c r="AD97" s="183">
        <f>V97/36*J94*I94*1.108/10000*Y97/1000</f>
        <v>0</v>
      </c>
      <c r="AE97" s="183">
        <f>J94*I94*(G94/100)</f>
        <v>618.79999999999995</v>
      </c>
    </row>
    <row r="98" spans="1:31" x14ac:dyDescent="0.2">
      <c r="A98" s="133" t="s">
        <v>5741</v>
      </c>
      <c r="B98" s="133">
        <v>54</v>
      </c>
      <c r="C98" s="136" t="s">
        <v>5745</v>
      </c>
      <c r="D98" s="136" t="s">
        <v>1634</v>
      </c>
      <c r="E98" s="136" t="s">
        <v>5742</v>
      </c>
      <c r="F98" s="133">
        <v>136750</v>
      </c>
      <c r="G98" s="136" t="s">
        <v>3001</v>
      </c>
      <c r="H98" s="843">
        <v>176</v>
      </c>
      <c r="I98" s="133">
        <v>1</v>
      </c>
      <c r="J98" s="133">
        <v>375</v>
      </c>
      <c r="K98" s="133">
        <v>33</v>
      </c>
      <c r="L98" s="133">
        <v>3500</v>
      </c>
      <c r="M98" s="133" t="s">
        <v>5743</v>
      </c>
      <c r="N98" s="136" t="s">
        <v>826</v>
      </c>
      <c r="O98" s="133" t="s">
        <v>4593</v>
      </c>
      <c r="P98" s="133" t="s">
        <v>4816</v>
      </c>
      <c r="Q98" s="166">
        <v>41715</v>
      </c>
      <c r="R98" s="1">
        <v>1.81</v>
      </c>
      <c r="S98" s="1">
        <v>90</v>
      </c>
      <c r="V98" s="1">
        <v>12048</v>
      </c>
      <c r="W98" s="1">
        <v>90</v>
      </c>
      <c r="X98" s="1" t="s">
        <v>2584</v>
      </c>
      <c r="Y98" s="1"/>
      <c r="Z98" s="1"/>
      <c r="AA98" s="183">
        <f>K96*100*R98*(J96*I96)/(S98*1000)</f>
        <v>24.887499999999999</v>
      </c>
      <c r="AB98" s="183">
        <f>(V98*(J96*I96)*1.1)/9000*W98/1000</f>
        <v>49.698000000000008</v>
      </c>
      <c r="AC98" s="183">
        <f>(K96*100*J96*I96)/17*R98/10000*U98/1000</f>
        <v>0</v>
      </c>
      <c r="AD98" s="183">
        <f>V98/36*J96*I96*1.108/10000*Y98/1000</f>
        <v>0</v>
      </c>
      <c r="AE98" s="183">
        <f>J96*I96*(G96/100)</f>
        <v>637.5</v>
      </c>
    </row>
    <row r="99" spans="1:31" x14ac:dyDescent="0.2">
      <c r="A99" s="133" t="s">
        <v>5741</v>
      </c>
      <c r="B99" s="133">
        <v>54</v>
      </c>
      <c r="C99" s="136" t="s">
        <v>5745</v>
      </c>
      <c r="D99" s="136" t="s">
        <v>1637</v>
      </c>
      <c r="E99" s="136" t="s">
        <v>5742</v>
      </c>
      <c r="F99" s="133">
        <v>136750</v>
      </c>
      <c r="G99" s="136" t="s">
        <v>3001</v>
      </c>
      <c r="H99" s="843">
        <v>176</v>
      </c>
      <c r="I99" s="133">
        <v>1</v>
      </c>
      <c r="J99" s="133">
        <v>375</v>
      </c>
      <c r="K99" s="133">
        <v>33</v>
      </c>
      <c r="L99" s="133">
        <v>3500</v>
      </c>
      <c r="M99" s="133" t="s">
        <v>5743</v>
      </c>
      <c r="N99" s="136" t="s">
        <v>826</v>
      </c>
      <c r="O99" s="133" t="s">
        <v>4593</v>
      </c>
      <c r="P99" s="133" t="s">
        <v>4816</v>
      </c>
      <c r="Q99" s="166">
        <v>41715</v>
      </c>
      <c r="R99" s="1">
        <v>1.81</v>
      </c>
      <c r="S99" s="1">
        <v>90</v>
      </c>
      <c r="V99" s="1">
        <v>12048</v>
      </c>
      <c r="W99" s="1">
        <v>90</v>
      </c>
      <c r="X99" s="1" t="s">
        <v>2584</v>
      </c>
      <c r="Y99" s="1"/>
      <c r="Z99" s="1"/>
      <c r="AA99" s="183">
        <f>K97*100*R99*(J97*I97)/(S99*1000)</f>
        <v>24.887499999999999</v>
      </c>
      <c r="AB99" s="183">
        <f>(V99*(J97*I97)*1.1)/9000*W99/1000</f>
        <v>49.698000000000008</v>
      </c>
      <c r="AC99" s="183">
        <f>(K97*100*J97*I97)/17*R99/10000*U99/1000</f>
        <v>0</v>
      </c>
      <c r="AD99" s="183">
        <f>V99/36*J97*I97*1.108/10000*Y99/1000</f>
        <v>0</v>
      </c>
      <c r="AE99" s="183">
        <f>J97*I97*(G97/100)</f>
        <v>637.5</v>
      </c>
    </row>
    <row r="100" spans="1:31" x14ac:dyDescent="0.2">
      <c r="A100" s="133" t="s">
        <v>5741</v>
      </c>
      <c r="B100" s="133">
        <v>54</v>
      </c>
      <c r="C100" s="136" t="s">
        <v>5745</v>
      </c>
      <c r="D100" s="136" t="s">
        <v>2726</v>
      </c>
      <c r="E100" s="136" t="s">
        <v>5742</v>
      </c>
      <c r="F100" s="133">
        <v>136750</v>
      </c>
      <c r="G100" s="136" t="s">
        <v>3001</v>
      </c>
      <c r="H100" s="843">
        <v>176</v>
      </c>
      <c r="I100" s="133">
        <v>1</v>
      </c>
      <c r="J100" s="133">
        <v>375</v>
      </c>
      <c r="K100" s="133">
        <v>33</v>
      </c>
      <c r="L100" s="133">
        <v>3500</v>
      </c>
      <c r="M100" s="133" t="s">
        <v>5743</v>
      </c>
      <c r="N100" s="136" t="s">
        <v>826</v>
      </c>
      <c r="O100" s="133" t="s">
        <v>4593</v>
      </c>
      <c r="P100" s="133" t="s">
        <v>4807</v>
      </c>
      <c r="Q100" s="166">
        <v>41723</v>
      </c>
      <c r="R100" s="1">
        <v>1.81</v>
      </c>
      <c r="S100" s="1">
        <v>90</v>
      </c>
      <c r="V100" s="1">
        <v>12048</v>
      </c>
      <c r="W100" s="1">
        <v>90</v>
      </c>
      <c r="X100" s="1" t="s">
        <v>2584</v>
      </c>
      <c r="Y100" s="1"/>
      <c r="Z100" s="1"/>
      <c r="AA100" s="183">
        <f>K98*100*R100*(J98*I98)/(S100*1000)</f>
        <v>24.887499999999999</v>
      </c>
      <c r="AB100" s="183">
        <f>(V100*(J98*I98)*1.1)/9000*W100/1000</f>
        <v>49.698000000000008</v>
      </c>
      <c r="AC100" s="183">
        <f>(K98*100*J98*I98)/17*R100/10000*U100/1000</f>
        <v>0</v>
      </c>
      <c r="AD100" s="183">
        <f>V100/36*J98*I98*1.108/10000*Y100/1000</f>
        <v>0</v>
      </c>
      <c r="AE100" s="183">
        <f>J98*I98*(G98/100)</f>
        <v>637.5</v>
      </c>
    </row>
    <row r="101" spans="1:31" ht="13.5" thickBot="1" x14ac:dyDescent="0.25">
      <c r="A101" s="133" t="s">
        <v>5741</v>
      </c>
      <c r="B101" s="133">
        <v>54</v>
      </c>
      <c r="C101" s="136" t="s">
        <v>5745</v>
      </c>
      <c r="D101" s="136" t="s">
        <v>2729</v>
      </c>
      <c r="E101" s="136" t="s">
        <v>5742</v>
      </c>
      <c r="F101" s="133">
        <v>136750</v>
      </c>
      <c r="G101" s="136" t="s">
        <v>3001</v>
      </c>
      <c r="H101" s="843">
        <v>176</v>
      </c>
      <c r="I101" s="133">
        <v>1</v>
      </c>
      <c r="J101" s="133">
        <v>375</v>
      </c>
      <c r="K101" s="133">
        <v>33</v>
      </c>
      <c r="L101" s="133">
        <v>3500</v>
      </c>
      <c r="M101" s="133" t="s">
        <v>5743</v>
      </c>
      <c r="N101" s="136" t="s">
        <v>826</v>
      </c>
      <c r="O101" s="133" t="s">
        <v>4593</v>
      </c>
      <c r="P101" s="133" t="s">
        <v>4807</v>
      </c>
      <c r="Q101" s="166">
        <v>41723</v>
      </c>
      <c r="R101" s="308">
        <v>1.81</v>
      </c>
      <c r="S101" s="1">
        <v>90</v>
      </c>
      <c r="V101" s="1">
        <v>12048</v>
      </c>
      <c r="W101" s="1">
        <v>90</v>
      </c>
      <c r="X101" s="1" t="s">
        <v>2584</v>
      </c>
      <c r="Y101" s="1"/>
      <c r="Z101" s="1"/>
      <c r="AA101" s="183">
        <f>K99*100*R101*(J99*I99)/(S101*1000)</f>
        <v>24.887499999999999</v>
      </c>
      <c r="AB101" s="183">
        <f>(V101*(J99*I99)*1.1)/9000*W101/1000</f>
        <v>49.698000000000008</v>
      </c>
      <c r="AC101" s="183">
        <f>(K99*100*J99*I99)/17*R101/10000*U101/1000</f>
        <v>0</v>
      </c>
      <c r="AD101" s="183">
        <f>V101/36*J99*I99*1.108/10000*Y101/1000</f>
        <v>0</v>
      </c>
      <c r="AE101" s="183">
        <f>J99*I99*(G99/100)</f>
        <v>637.5</v>
      </c>
    </row>
    <row r="102" spans="1:31" x14ac:dyDescent="0.2">
      <c r="A102" s="133" t="s">
        <v>5741</v>
      </c>
      <c r="B102" s="133">
        <v>54</v>
      </c>
      <c r="C102" s="136" t="s">
        <v>5745</v>
      </c>
      <c r="D102" s="136" t="s">
        <v>1641</v>
      </c>
      <c r="E102" s="136" t="s">
        <v>5742</v>
      </c>
      <c r="F102" s="133">
        <v>136750</v>
      </c>
      <c r="G102" s="136" t="s">
        <v>3001</v>
      </c>
      <c r="H102" s="843">
        <v>176</v>
      </c>
      <c r="I102" s="133">
        <v>1</v>
      </c>
      <c r="J102" s="133">
        <v>375</v>
      </c>
      <c r="K102" s="133">
        <v>33</v>
      </c>
      <c r="L102" s="133">
        <v>3500</v>
      </c>
      <c r="M102" s="133" t="s">
        <v>5743</v>
      </c>
      <c r="N102" s="136" t="s">
        <v>826</v>
      </c>
      <c r="O102" s="133" t="s">
        <v>4593</v>
      </c>
      <c r="P102" s="133" t="s">
        <v>4807</v>
      </c>
      <c r="Q102" s="166">
        <v>41730</v>
      </c>
      <c r="R102" s="1">
        <v>1.81</v>
      </c>
      <c r="S102" s="1">
        <v>90</v>
      </c>
      <c r="V102" s="1">
        <v>12048</v>
      </c>
      <c r="W102" s="1">
        <v>90</v>
      </c>
      <c r="X102" s="1" t="s">
        <v>2584</v>
      </c>
      <c r="Y102" s="1"/>
      <c r="Z102" s="1"/>
      <c r="AA102" s="183">
        <f>K99*100*R102*(J99*I99)/(S102*1000)</f>
        <v>24.887499999999999</v>
      </c>
      <c r="AB102" s="183">
        <f>(V102*(J99*I99)*1.1)/9000*W102/1000</f>
        <v>49.698000000000008</v>
      </c>
      <c r="AC102" s="183">
        <f>(K99*100*J99*I99)/17*R102/10000*U102/1000</f>
        <v>0</v>
      </c>
      <c r="AD102" s="183">
        <f>V102/36*J99*I99*1.108/10000*Y102/1000</f>
        <v>0</v>
      </c>
      <c r="AE102" s="183">
        <f>J99*I99*(G99/100)</f>
        <v>637.5</v>
      </c>
    </row>
    <row r="103" spans="1:31" x14ac:dyDescent="0.2">
      <c r="A103" s="133" t="s">
        <v>5741</v>
      </c>
      <c r="B103" s="133">
        <v>54</v>
      </c>
      <c r="C103" s="136" t="s">
        <v>5745</v>
      </c>
      <c r="D103" s="136" t="s">
        <v>1642</v>
      </c>
      <c r="E103" s="136" t="s">
        <v>5742</v>
      </c>
      <c r="F103" s="133">
        <v>136750</v>
      </c>
      <c r="G103" s="136" t="s">
        <v>3001</v>
      </c>
      <c r="H103" s="843">
        <v>176</v>
      </c>
      <c r="I103" s="133">
        <v>1</v>
      </c>
      <c r="J103" s="133">
        <v>375</v>
      </c>
      <c r="K103" s="133">
        <v>33</v>
      </c>
      <c r="L103" s="133">
        <v>3500</v>
      </c>
      <c r="M103" s="133" t="s">
        <v>5743</v>
      </c>
      <c r="N103" s="136" t="s">
        <v>826</v>
      </c>
      <c r="O103" s="133" t="s">
        <v>4593</v>
      </c>
      <c r="P103" s="133" t="s">
        <v>4807</v>
      </c>
      <c r="Q103" s="166">
        <v>41730</v>
      </c>
      <c r="R103" s="1">
        <v>1.81</v>
      </c>
      <c r="S103" s="1">
        <v>90</v>
      </c>
      <c r="V103" s="1">
        <v>12048</v>
      </c>
      <c r="W103" s="1">
        <v>90</v>
      </c>
      <c r="X103" s="1" t="s">
        <v>2584</v>
      </c>
      <c r="Y103" s="1"/>
      <c r="Z103" s="1"/>
      <c r="AA103" s="183">
        <f>K100*100*R103*(J100*I100)/(S103*1000)</f>
        <v>24.887499999999999</v>
      </c>
      <c r="AB103" s="183">
        <f>(V103*(J100*I100)*1.1)/9000*W103/1000</f>
        <v>49.698000000000008</v>
      </c>
      <c r="AC103" s="183">
        <f>(K100*100*J100*I100)/17*R103/10000*U103/1000</f>
        <v>0</v>
      </c>
      <c r="AD103" s="183">
        <f>V103/36*J100*I100*1.108/10000*Y103/1000</f>
        <v>0</v>
      </c>
      <c r="AE103" s="183">
        <f>J100*I100*(G100/100)</f>
        <v>637.5</v>
      </c>
    </row>
    <row r="104" spans="1:31" x14ac:dyDescent="0.2">
      <c r="A104" s="133" t="s">
        <v>5741</v>
      </c>
      <c r="B104" s="133">
        <v>54</v>
      </c>
      <c r="C104" s="136" t="s">
        <v>5745</v>
      </c>
      <c r="D104" s="136" t="s">
        <v>3704</v>
      </c>
      <c r="E104" s="136" t="s">
        <v>5742</v>
      </c>
      <c r="F104" s="133">
        <v>136750</v>
      </c>
      <c r="G104" s="136" t="s">
        <v>3001</v>
      </c>
      <c r="H104" s="843">
        <v>176</v>
      </c>
      <c r="I104" s="133">
        <v>1</v>
      </c>
      <c r="J104" s="133">
        <v>40</v>
      </c>
      <c r="K104" s="133">
        <v>33</v>
      </c>
      <c r="L104" s="133">
        <v>3500</v>
      </c>
      <c r="M104" s="133" t="s">
        <v>5743</v>
      </c>
      <c r="N104" s="136" t="s">
        <v>826</v>
      </c>
      <c r="O104" s="133" t="s">
        <v>4593</v>
      </c>
      <c r="P104" s="133" t="s">
        <v>4816</v>
      </c>
      <c r="Q104" s="166">
        <v>41731</v>
      </c>
      <c r="R104" s="1">
        <v>1.81</v>
      </c>
      <c r="S104" s="1">
        <v>90</v>
      </c>
      <c r="V104" s="1">
        <v>12048</v>
      </c>
      <c r="W104" s="1">
        <v>90</v>
      </c>
      <c r="X104" s="1" t="s">
        <v>2584</v>
      </c>
      <c r="Y104" s="1"/>
      <c r="Z104" s="1"/>
      <c r="AA104" s="183">
        <f>K102*100*R104*(J102*I102)/(S104*1000)</f>
        <v>24.887499999999999</v>
      </c>
      <c r="AB104" s="183">
        <f>(V104*(J102*I102)*1.1)/9000*W104/1000</f>
        <v>49.698000000000008</v>
      </c>
      <c r="AC104" s="183">
        <f>(K102*100*J102*I102)/17*R104/10000*U104/1000</f>
        <v>0</v>
      </c>
      <c r="AD104" s="183">
        <f>V104/36*J102*I102*1.108/10000*Y104/1000</f>
        <v>0</v>
      </c>
      <c r="AE104" s="183">
        <f>J102*I102*(G102/100)</f>
        <v>637.5</v>
      </c>
    </row>
    <row r="105" spans="1:31" x14ac:dyDescent="0.2">
      <c r="A105" s="133" t="s">
        <v>5741</v>
      </c>
      <c r="B105" s="133">
        <v>54</v>
      </c>
      <c r="C105" s="136" t="s">
        <v>5745</v>
      </c>
      <c r="D105" s="136" t="s">
        <v>3707</v>
      </c>
      <c r="E105" s="136" t="s">
        <v>5742</v>
      </c>
      <c r="F105" s="133">
        <v>136750</v>
      </c>
      <c r="G105" s="136" t="s">
        <v>3001</v>
      </c>
      <c r="H105" s="843">
        <v>176</v>
      </c>
      <c r="I105" s="133">
        <v>1</v>
      </c>
      <c r="J105" s="133">
        <v>40</v>
      </c>
      <c r="K105" s="133">
        <v>33</v>
      </c>
      <c r="L105" s="133">
        <v>3500</v>
      </c>
      <c r="M105" s="133" t="s">
        <v>5743</v>
      </c>
      <c r="N105" s="136" t="s">
        <v>826</v>
      </c>
      <c r="O105" s="133" t="s">
        <v>4593</v>
      </c>
      <c r="P105" s="133" t="s">
        <v>4816</v>
      </c>
      <c r="Q105" s="166">
        <v>41731</v>
      </c>
      <c r="R105" s="1">
        <v>1.81</v>
      </c>
      <c r="S105" s="1">
        <v>90</v>
      </c>
      <c r="V105" s="1">
        <v>12048</v>
      </c>
      <c r="W105" s="1">
        <v>90</v>
      </c>
      <c r="X105" s="1" t="s">
        <v>2584</v>
      </c>
      <c r="Y105" s="1"/>
      <c r="Z105" s="1"/>
      <c r="AA105" s="183">
        <f>K103*100*R105*(J103*I103)/(S105*1000)</f>
        <v>24.887499999999999</v>
      </c>
      <c r="AB105" s="183">
        <f>(V105*(J103*I103)*1.1)/9000*W105/1000</f>
        <v>49.698000000000008</v>
      </c>
      <c r="AC105" s="183">
        <f>(K103*100*J103*I103)/17*R105/10000*U105/1000</f>
        <v>0</v>
      </c>
      <c r="AD105" s="183">
        <f>V105/36*J103*I103*1.108/10000*Y105/1000</f>
        <v>0</v>
      </c>
      <c r="AE105" s="183">
        <f>J103*I103*(G103/100)</f>
        <v>637.5</v>
      </c>
    </row>
    <row r="106" spans="1:31" x14ac:dyDescent="0.2">
      <c r="A106" s="133" t="s">
        <v>5741</v>
      </c>
      <c r="B106" s="133">
        <v>54</v>
      </c>
      <c r="C106" s="136" t="s">
        <v>5745</v>
      </c>
      <c r="D106" s="136" t="s">
        <v>1645</v>
      </c>
      <c r="E106" s="136" t="s">
        <v>5742</v>
      </c>
      <c r="F106" s="133">
        <v>136750</v>
      </c>
      <c r="G106" s="136" t="s">
        <v>3001</v>
      </c>
      <c r="H106" s="843">
        <v>176</v>
      </c>
      <c r="I106" s="133">
        <v>1</v>
      </c>
      <c r="J106" s="133">
        <v>375</v>
      </c>
      <c r="K106" s="133">
        <v>33</v>
      </c>
      <c r="L106" s="133">
        <v>3500</v>
      </c>
      <c r="M106" s="133" t="s">
        <v>5743</v>
      </c>
      <c r="N106" s="136" t="s">
        <v>826</v>
      </c>
      <c r="O106" s="133" t="s">
        <v>4593</v>
      </c>
      <c r="P106" s="133" t="s">
        <v>4807</v>
      </c>
      <c r="Q106" s="166">
        <v>41738</v>
      </c>
      <c r="R106" s="1">
        <v>1.81</v>
      </c>
      <c r="S106" s="1">
        <v>90</v>
      </c>
      <c r="V106" s="1">
        <v>12048</v>
      </c>
      <c r="W106" s="1">
        <v>90</v>
      </c>
      <c r="X106" s="1" t="s">
        <v>2584</v>
      </c>
      <c r="Y106" s="1"/>
      <c r="Z106" s="1"/>
      <c r="AA106" s="183">
        <f>K104*100*R106*(J104*I104)/(S106*1000)</f>
        <v>2.6546666666666665</v>
      </c>
      <c r="AB106" s="183">
        <f>(V106*(J104*I104)*1.1)/9000*W106/1000</f>
        <v>5.3011200000000001</v>
      </c>
      <c r="AC106" s="183">
        <f>(K104*100*J104*I104)/17*R106/10000*U106/1000</f>
        <v>0</v>
      </c>
      <c r="AD106" s="183">
        <f>V106/36*J104*I104*1.108/10000*Y106/1000</f>
        <v>0</v>
      </c>
      <c r="AE106" s="183">
        <f>J104*I104*(G104/100)</f>
        <v>68</v>
      </c>
    </row>
    <row r="107" spans="1:31" x14ac:dyDescent="0.2">
      <c r="A107" s="133" t="s">
        <v>5741</v>
      </c>
      <c r="B107" s="133">
        <v>54</v>
      </c>
      <c r="C107" s="136" t="s">
        <v>5745</v>
      </c>
      <c r="D107" s="136" t="s">
        <v>1650</v>
      </c>
      <c r="E107" s="136" t="s">
        <v>5742</v>
      </c>
      <c r="F107" s="133">
        <v>136750</v>
      </c>
      <c r="G107" s="136" t="s">
        <v>3001</v>
      </c>
      <c r="H107" s="843">
        <v>176</v>
      </c>
      <c r="I107" s="133">
        <v>1</v>
      </c>
      <c r="J107" s="133">
        <v>375</v>
      </c>
      <c r="K107" s="133">
        <v>33</v>
      </c>
      <c r="L107" s="133">
        <v>3500</v>
      </c>
      <c r="M107" s="133" t="s">
        <v>5743</v>
      </c>
      <c r="N107" s="136" t="s">
        <v>826</v>
      </c>
      <c r="O107" s="133" t="s">
        <v>4593</v>
      </c>
      <c r="P107" s="133" t="s">
        <v>4807</v>
      </c>
      <c r="Q107" s="166">
        <v>41738</v>
      </c>
      <c r="R107" s="1">
        <v>1.81</v>
      </c>
      <c r="S107" s="1">
        <v>90</v>
      </c>
      <c r="V107" s="1">
        <v>12048</v>
      </c>
      <c r="W107" s="1">
        <v>90</v>
      </c>
      <c r="X107" s="1" t="s">
        <v>2584</v>
      </c>
      <c r="Y107" s="1"/>
      <c r="Z107" s="1"/>
      <c r="AA107" s="183">
        <f>K105*100*R107*(J105*I105)/(S107*1000)</f>
        <v>2.6546666666666665</v>
      </c>
      <c r="AB107" s="183">
        <f>(V107*(J105*I105)*1.1)/9000*W107/1000</f>
        <v>5.3011200000000001</v>
      </c>
      <c r="AC107" s="183">
        <f>(K105*100*J105*I105)/17*R107/10000*U107/1000</f>
        <v>0</v>
      </c>
      <c r="AD107" s="183">
        <f>V107/36*J105*I105*1.108/10000*Y107/1000</f>
        <v>0</v>
      </c>
      <c r="AE107" s="183">
        <f>J105*I105*(G105/100)</f>
        <v>68</v>
      </c>
    </row>
    <row r="108" spans="1:31" x14ac:dyDescent="0.2">
      <c r="A108" s="133" t="s">
        <v>5741</v>
      </c>
      <c r="B108" s="133">
        <v>54</v>
      </c>
      <c r="C108" s="136" t="s">
        <v>5745</v>
      </c>
      <c r="D108" s="136" t="s">
        <v>2447</v>
      </c>
      <c r="E108" s="136" t="s">
        <v>5742</v>
      </c>
      <c r="F108" s="133">
        <v>136750</v>
      </c>
      <c r="G108" s="136" t="s">
        <v>3001</v>
      </c>
      <c r="H108" s="843">
        <v>176</v>
      </c>
      <c r="I108" s="133">
        <v>1</v>
      </c>
      <c r="J108" s="133">
        <v>375</v>
      </c>
      <c r="K108" s="133">
        <v>33</v>
      </c>
      <c r="L108" s="133">
        <v>3500</v>
      </c>
      <c r="M108" s="133" t="s">
        <v>5743</v>
      </c>
      <c r="N108" s="136" t="s">
        <v>826</v>
      </c>
      <c r="O108" s="133" t="s">
        <v>4593</v>
      </c>
      <c r="P108" s="133" t="s">
        <v>4816</v>
      </c>
      <c r="Q108" s="166">
        <v>41746</v>
      </c>
      <c r="R108" s="1">
        <v>1.81</v>
      </c>
      <c r="S108" s="1">
        <v>90</v>
      </c>
      <c r="V108" s="1">
        <v>12048</v>
      </c>
      <c r="W108" s="1">
        <v>90</v>
      </c>
      <c r="X108" s="1" t="s">
        <v>2584</v>
      </c>
      <c r="Y108" s="1"/>
      <c r="Z108" s="1"/>
      <c r="AA108" s="183">
        <f>K105*100*R108*(J105*I105)/(S108*1000)</f>
        <v>2.6546666666666665</v>
      </c>
      <c r="AB108" s="183">
        <f>(V108*(J105*I105)*1.1)/9000*W108/1000</f>
        <v>5.3011200000000001</v>
      </c>
      <c r="AC108" s="183">
        <f>(K105*100*J105*I105)/17*R108/10000*U108/1000</f>
        <v>0</v>
      </c>
      <c r="AD108" s="183">
        <f>V108/36*J105*I105*1.108/10000*Y108/1000</f>
        <v>0</v>
      </c>
      <c r="AE108" s="183">
        <f>J105*I105*(G105/100)</f>
        <v>68</v>
      </c>
    </row>
    <row r="109" spans="1:31" x14ac:dyDescent="0.2">
      <c r="A109" s="133" t="s">
        <v>5741</v>
      </c>
      <c r="B109" s="133">
        <v>54</v>
      </c>
      <c r="C109" s="136" t="s">
        <v>5745</v>
      </c>
      <c r="D109" s="136" t="s">
        <v>2449</v>
      </c>
      <c r="E109" s="136" t="s">
        <v>5742</v>
      </c>
      <c r="F109" s="133">
        <v>136750</v>
      </c>
      <c r="G109" s="136" t="s">
        <v>3001</v>
      </c>
      <c r="H109" s="843">
        <v>176</v>
      </c>
      <c r="I109" s="133">
        <v>1</v>
      </c>
      <c r="J109" s="133">
        <v>375</v>
      </c>
      <c r="K109" s="133">
        <v>33</v>
      </c>
      <c r="L109" s="133">
        <v>3500</v>
      </c>
      <c r="M109" s="133" t="s">
        <v>5743</v>
      </c>
      <c r="N109" s="136" t="s">
        <v>826</v>
      </c>
      <c r="O109" s="133" t="s">
        <v>4593</v>
      </c>
      <c r="P109" s="133" t="s">
        <v>4816</v>
      </c>
      <c r="Q109" s="166">
        <v>41746</v>
      </c>
      <c r="R109" s="1">
        <v>1.81</v>
      </c>
      <c r="S109" s="1">
        <v>90</v>
      </c>
      <c r="V109" s="1">
        <v>12048</v>
      </c>
      <c r="W109" s="1">
        <v>90</v>
      </c>
      <c r="X109" s="1" t="s">
        <v>2584</v>
      </c>
      <c r="Y109" s="1"/>
      <c r="Z109" s="1"/>
      <c r="AA109" s="183">
        <f>K106*100*R109*(J106*I106)/(S109*1000)</f>
        <v>24.887499999999999</v>
      </c>
      <c r="AB109" s="183">
        <f>(V109*(J106*I106)*1.1)/9000*W109/1000</f>
        <v>49.698000000000008</v>
      </c>
      <c r="AC109" s="183">
        <f>(K106*100*J106*I106)/17*R109/10000*U109/1000</f>
        <v>0</v>
      </c>
      <c r="AD109" s="183">
        <f>V109/36*J106*I106*1.108/10000*Y109/1000</f>
        <v>0</v>
      </c>
      <c r="AE109" s="183">
        <f>J106*I106*(G106/100)</f>
        <v>637.5</v>
      </c>
    </row>
    <row r="110" spans="1:31" x14ac:dyDescent="0.2">
      <c r="A110" s="133" t="s">
        <v>5741</v>
      </c>
      <c r="B110" s="133">
        <v>54</v>
      </c>
      <c r="C110" s="136" t="s">
        <v>5745</v>
      </c>
      <c r="D110" s="136" t="s">
        <v>2451</v>
      </c>
      <c r="E110" s="136" t="s">
        <v>5742</v>
      </c>
      <c r="F110" s="133">
        <v>136750</v>
      </c>
      <c r="G110" s="136" t="s">
        <v>3001</v>
      </c>
      <c r="H110" s="843">
        <v>176</v>
      </c>
      <c r="I110" s="133">
        <v>1</v>
      </c>
      <c r="J110" s="133">
        <v>375</v>
      </c>
      <c r="K110" s="133">
        <v>33</v>
      </c>
      <c r="L110" s="133">
        <v>3500</v>
      </c>
      <c r="M110" s="133" t="s">
        <v>5743</v>
      </c>
      <c r="N110" s="136" t="s">
        <v>826</v>
      </c>
      <c r="O110" s="133" t="s">
        <v>4593</v>
      </c>
      <c r="P110" s="133" t="s">
        <v>4816</v>
      </c>
      <c r="Q110" s="166">
        <v>41757</v>
      </c>
      <c r="R110" s="1">
        <v>1.81</v>
      </c>
      <c r="S110" s="1">
        <v>90</v>
      </c>
      <c r="V110" s="1">
        <v>12048</v>
      </c>
      <c r="W110" s="1">
        <v>90</v>
      </c>
      <c r="X110" s="1" t="s">
        <v>2584</v>
      </c>
      <c r="Y110" s="1"/>
      <c r="Z110" s="1"/>
      <c r="AA110" s="183">
        <f>K108*100*R110*(J108*I108)/(S110*1000)</f>
        <v>24.887499999999999</v>
      </c>
      <c r="AB110" s="183">
        <f>(V110*(J108*I108)*1.1)/9000*W110/1000</f>
        <v>49.698000000000008</v>
      </c>
      <c r="AC110" s="183">
        <f>(K108*100*J108*I108)/17*R110/10000*U110/1000</f>
        <v>0</v>
      </c>
      <c r="AD110" s="183">
        <f>V110/36*J108*I108*1.108/10000*Y110/1000</f>
        <v>0</v>
      </c>
      <c r="AE110" s="183">
        <f>J108*I108*(G108/100)</f>
        <v>637.5</v>
      </c>
    </row>
    <row r="111" spans="1:31" ht="13.5" thickBot="1" x14ac:dyDescent="0.25">
      <c r="A111" s="133" t="s">
        <v>5741</v>
      </c>
      <c r="B111" s="133">
        <v>54</v>
      </c>
      <c r="C111" s="136" t="s">
        <v>5745</v>
      </c>
      <c r="D111" s="136" t="s">
        <v>2451</v>
      </c>
      <c r="E111" s="136" t="s">
        <v>5742</v>
      </c>
      <c r="F111" s="133">
        <v>136750</v>
      </c>
      <c r="G111" s="136" t="s">
        <v>3001</v>
      </c>
      <c r="H111" s="843">
        <v>176</v>
      </c>
      <c r="I111" s="133">
        <v>1</v>
      </c>
      <c r="J111" s="133">
        <v>375</v>
      </c>
      <c r="K111" s="133">
        <v>33</v>
      </c>
      <c r="L111" s="133">
        <v>3500</v>
      </c>
      <c r="M111" s="133" t="s">
        <v>5743</v>
      </c>
      <c r="N111" s="136" t="s">
        <v>826</v>
      </c>
      <c r="O111" s="133" t="s">
        <v>4593</v>
      </c>
      <c r="P111" s="133" t="s">
        <v>4816</v>
      </c>
      <c r="Q111" s="166">
        <v>41757</v>
      </c>
      <c r="R111" s="308">
        <v>1.81</v>
      </c>
      <c r="S111" s="1">
        <v>90</v>
      </c>
      <c r="V111" s="1">
        <v>12048</v>
      </c>
      <c r="W111" s="1">
        <v>90</v>
      </c>
      <c r="X111" s="1" t="s">
        <v>2584</v>
      </c>
      <c r="Y111" s="1"/>
      <c r="Z111" s="1"/>
      <c r="AA111" s="183">
        <f>K109*100*R111*(J109*I109)/(S111*1000)</f>
        <v>24.887499999999999</v>
      </c>
      <c r="AB111" s="183">
        <f>(V111*(J109*I109)*1.1)/9000*W111/1000</f>
        <v>49.698000000000008</v>
      </c>
      <c r="AC111" s="183">
        <f>(K109*100*J109*I109)/17*R111/10000*U111/1000</f>
        <v>0</v>
      </c>
      <c r="AD111" s="183">
        <f>V111/36*J109*I109*1.108/10000*Y111/1000</f>
        <v>0</v>
      </c>
      <c r="AE111" s="183">
        <f>J109*I109*(G109/100)</f>
        <v>637.5</v>
      </c>
    </row>
    <row r="112" spans="1:31" x14ac:dyDescent="0.2">
      <c r="A112" s="133" t="s">
        <v>5741</v>
      </c>
      <c r="B112" s="133">
        <v>54</v>
      </c>
      <c r="C112" s="136" t="s">
        <v>5745</v>
      </c>
      <c r="D112" s="136" t="s">
        <v>2200</v>
      </c>
      <c r="E112" s="136" t="s">
        <v>5742</v>
      </c>
      <c r="F112" s="133">
        <v>136750</v>
      </c>
      <c r="G112" s="136" t="s">
        <v>3001</v>
      </c>
      <c r="H112" s="843">
        <v>176</v>
      </c>
      <c r="I112" s="133">
        <v>1</v>
      </c>
      <c r="J112" s="133">
        <v>375</v>
      </c>
      <c r="K112" s="133">
        <v>33</v>
      </c>
      <c r="L112" s="133">
        <v>3500</v>
      </c>
      <c r="M112" s="133" t="s">
        <v>5743</v>
      </c>
      <c r="N112" s="136" t="s">
        <v>826</v>
      </c>
      <c r="O112" s="133" t="s">
        <v>4593</v>
      </c>
      <c r="P112" s="133" t="s">
        <v>4807</v>
      </c>
      <c r="Q112" s="166">
        <v>41766</v>
      </c>
      <c r="R112" s="1">
        <v>1.81</v>
      </c>
      <c r="S112" s="1">
        <v>90</v>
      </c>
      <c r="V112" s="1">
        <v>12048</v>
      </c>
      <c r="W112" s="1">
        <v>90</v>
      </c>
      <c r="X112" s="1" t="s">
        <v>2584</v>
      </c>
      <c r="Y112" s="1"/>
      <c r="Z112" s="1"/>
      <c r="AA112" s="183">
        <f>K110*100*R112*(J110*I110)/(S112*1000)</f>
        <v>24.887499999999999</v>
      </c>
      <c r="AB112" s="183">
        <f>(V112*(J110*I110)*1.1)/9000*W112/1000</f>
        <v>49.698000000000008</v>
      </c>
      <c r="AC112" s="183">
        <f>(K110*100*J110*I110)/17*R112/10000*U112/1000</f>
        <v>0</v>
      </c>
      <c r="AD112" s="183">
        <f>V112/36*J110*I110*1.108/10000*Y112/1000</f>
        <v>0</v>
      </c>
      <c r="AE112" s="183">
        <f>J110*I110*(G110/100)</f>
        <v>637.5</v>
      </c>
    </row>
    <row r="113" spans="1:31" x14ac:dyDescent="0.2">
      <c r="A113" s="133" t="s">
        <v>5741</v>
      </c>
      <c r="B113" s="133">
        <v>54</v>
      </c>
      <c r="C113" s="136" t="s">
        <v>5745</v>
      </c>
      <c r="D113" s="136" t="s">
        <v>2269</v>
      </c>
      <c r="E113" s="136" t="s">
        <v>5742</v>
      </c>
      <c r="F113" s="133">
        <v>136750</v>
      </c>
      <c r="G113" s="136" t="s">
        <v>3001</v>
      </c>
      <c r="H113" s="843">
        <v>176</v>
      </c>
      <c r="I113" s="133">
        <v>1</v>
      </c>
      <c r="J113" s="133">
        <v>375</v>
      </c>
      <c r="K113" s="133">
        <v>33</v>
      </c>
      <c r="L113" s="133">
        <v>3500</v>
      </c>
      <c r="M113" s="133" t="s">
        <v>5743</v>
      </c>
      <c r="N113" s="136" t="s">
        <v>826</v>
      </c>
      <c r="O113" s="133" t="s">
        <v>4593</v>
      </c>
      <c r="P113" s="133" t="s">
        <v>4807</v>
      </c>
      <c r="Q113" s="166">
        <v>41766</v>
      </c>
      <c r="R113" s="1">
        <v>1.81</v>
      </c>
      <c r="S113" s="1">
        <v>90</v>
      </c>
      <c r="V113" s="1">
        <v>12048</v>
      </c>
      <c r="W113" s="1">
        <v>90</v>
      </c>
      <c r="X113" s="1" t="s">
        <v>2584</v>
      </c>
      <c r="Y113" s="1"/>
      <c r="Z113" s="1"/>
      <c r="AA113" s="183">
        <f>K111*100*R113*(J111*I111)/(S113*1000)</f>
        <v>24.887499999999999</v>
      </c>
      <c r="AB113" s="183">
        <f>(V113*(J111*I111)*1.1)/9000*W113/1000</f>
        <v>49.698000000000008</v>
      </c>
      <c r="AC113" s="183">
        <f>(K111*100*J111*I111)/17*R113/10000*U113/1000</f>
        <v>0</v>
      </c>
      <c r="AD113" s="183">
        <f>V113/36*J111*I111*1.108/10000*Y113/1000</f>
        <v>0</v>
      </c>
      <c r="AE113" s="183">
        <f>J111*I111*(G111/100)</f>
        <v>637.5</v>
      </c>
    </row>
    <row r="114" spans="1:31" x14ac:dyDescent="0.2">
      <c r="A114" s="133" t="s">
        <v>5741</v>
      </c>
      <c r="B114" s="133">
        <v>54</v>
      </c>
      <c r="C114" s="136" t="s">
        <v>5745</v>
      </c>
      <c r="D114" s="136" t="s">
        <v>2547</v>
      </c>
      <c r="E114" s="136" t="s">
        <v>5742</v>
      </c>
      <c r="F114" s="133">
        <v>136750</v>
      </c>
      <c r="G114" s="136" t="s">
        <v>3001</v>
      </c>
      <c r="H114" s="843">
        <v>176</v>
      </c>
      <c r="I114" s="133">
        <v>1</v>
      </c>
      <c r="J114" s="133">
        <v>375</v>
      </c>
      <c r="K114" s="133">
        <v>33</v>
      </c>
      <c r="L114" s="133">
        <v>3500</v>
      </c>
      <c r="M114" s="133" t="s">
        <v>5743</v>
      </c>
      <c r="N114" s="136" t="s">
        <v>826</v>
      </c>
      <c r="O114" s="133" t="s">
        <v>4593</v>
      </c>
      <c r="P114" s="133" t="s">
        <v>4816</v>
      </c>
      <c r="Q114" s="166">
        <v>41773</v>
      </c>
      <c r="R114" s="1">
        <v>1.81</v>
      </c>
      <c r="S114" s="1">
        <v>90</v>
      </c>
      <c r="V114" s="1">
        <v>12048</v>
      </c>
      <c r="W114" s="1">
        <v>90</v>
      </c>
      <c r="X114" s="1" t="s">
        <v>2584</v>
      </c>
      <c r="Y114" s="1"/>
      <c r="Z114" s="1"/>
      <c r="AA114" s="183">
        <f>K111*100*R114*(J111*I111)/(S114*1000)</f>
        <v>24.887499999999999</v>
      </c>
      <c r="AB114" s="183">
        <f>(V114*(J111*I111)*1.1)/9000*W114/1000</f>
        <v>49.698000000000008</v>
      </c>
      <c r="AC114" s="183">
        <f>(K111*100*J111*I111)/17*R114/10000*U114/1000</f>
        <v>0</v>
      </c>
      <c r="AD114" s="183">
        <f>V114/36*J111*I111*1.108/10000*Y114/1000</f>
        <v>0</v>
      </c>
      <c r="AE114" s="183">
        <f>J111*I111*(G111/100)</f>
        <v>637.5</v>
      </c>
    </row>
    <row r="115" spans="1:31" x14ac:dyDescent="0.2">
      <c r="A115" s="133" t="s">
        <v>5741</v>
      </c>
      <c r="B115" s="133">
        <v>54</v>
      </c>
      <c r="C115" s="136" t="s">
        <v>5745</v>
      </c>
      <c r="D115" s="136" t="s">
        <v>3843</v>
      </c>
      <c r="E115" s="136" t="s">
        <v>5742</v>
      </c>
      <c r="F115" s="133">
        <v>136750</v>
      </c>
      <c r="G115" s="136" t="s">
        <v>3001</v>
      </c>
      <c r="H115" s="843">
        <v>176</v>
      </c>
      <c r="I115" s="133">
        <v>1</v>
      </c>
      <c r="J115" s="133">
        <v>375</v>
      </c>
      <c r="K115" s="133">
        <v>33</v>
      </c>
      <c r="L115" s="133">
        <v>3500</v>
      </c>
      <c r="M115" s="133" t="s">
        <v>5743</v>
      </c>
      <c r="N115" s="136" t="s">
        <v>826</v>
      </c>
      <c r="O115" s="133" t="s">
        <v>4593</v>
      </c>
      <c r="P115" s="133" t="s">
        <v>4816</v>
      </c>
      <c r="Q115" s="166">
        <v>41773</v>
      </c>
      <c r="R115" s="1">
        <v>1.81</v>
      </c>
      <c r="S115" s="1">
        <v>90</v>
      </c>
      <c r="V115" s="1">
        <v>12048</v>
      </c>
      <c r="W115" s="1">
        <v>90</v>
      </c>
      <c r="X115" s="1" t="s">
        <v>2584</v>
      </c>
      <c r="Y115" s="1"/>
      <c r="Z115" s="1"/>
      <c r="AA115" s="183">
        <f>K112*100*R115*(J112*I112)/(S115*1000)</f>
        <v>24.887499999999999</v>
      </c>
      <c r="AB115" s="183">
        <f>(V115*(J112*I112)*1.1)/9000*W115/1000</f>
        <v>49.698000000000008</v>
      </c>
      <c r="AC115" s="183">
        <f>(K112*100*J112*I112)/17*R115/10000*U115/1000</f>
        <v>0</v>
      </c>
      <c r="AD115" s="183">
        <f>V115/36*J112*I112*1.108/10000*Y115/1000</f>
        <v>0</v>
      </c>
      <c r="AE115" s="183">
        <f>J112*I112*(G112/100)</f>
        <v>637.5</v>
      </c>
    </row>
    <row r="116" spans="1:31" x14ac:dyDescent="0.2">
      <c r="A116" s="133" t="s">
        <v>5741</v>
      </c>
      <c r="B116" s="133">
        <v>54</v>
      </c>
      <c r="C116" s="136" t="s">
        <v>5745</v>
      </c>
      <c r="D116" s="136" t="s">
        <v>2549</v>
      </c>
      <c r="E116" s="136" t="s">
        <v>5742</v>
      </c>
      <c r="F116" s="133">
        <v>136750</v>
      </c>
      <c r="G116" s="136" t="s">
        <v>3001</v>
      </c>
      <c r="H116" s="843">
        <v>176</v>
      </c>
      <c r="I116" s="133">
        <v>1</v>
      </c>
      <c r="J116" s="133">
        <v>90</v>
      </c>
      <c r="K116" s="133">
        <v>33</v>
      </c>
      <c r="L116" s="133">
        <v>3500</v>
      </c>
      <c r="M116" s="133" t="s">
        <v>5743</v>
      </c>
      <c r="N116" s="136" t="s">
        <v>826</v>
      </c>
      <c r="O116" s="133" t="s">
        <v>4593</v>
      </c>
      <c r="P116" s="133" t="s">
        <v>4807</v>
      </c>
      <c r="Q116" s="166">
        <v>41774</v>
      </c>
      <c r="R116" s="1">
        <v>1.81</v>
      </c>
      <c r="S116" s="1">
        <v>90</v>
      </c>
      <c r="V116" s="1">
        <v>12048</v>
      </c>
      <c r="W116" s="1">
        <v>90</v>
      </c>
      <c r="X116" s="1" t="s">
        <v>2584</v>
      </c>
      <c r="Y116" s="1"/>
      <c r="Z116" s="1"/>
      <c r="AA116" s="183">
        <f>K114*100*R116*(J114*I114)/(S116*1000)</f>
        <v>24.887499999999999</v>
      </c>
      <c r="AB116" s="183">
        <f>(V116*(J114*I114)*1.1)/9000*W116/1000</f>
        <v>49.698000000000008</v>
      </c>
      <c r="AC116" s="183">
        <f>(K114*100*J114*I114)/17*R116/10000*U116/1000</f>
        <v>0</v>
      </c>
      <c r="AD116" s="183">
        <f>V116/36*J114*I114*1.108/10000*Y116/1000</f>
        <v>0</v>
      </c>
      <c r="AE116" s="183">
        <f>J114*I114*(G114/100)</f>
        <v>637.5</v>
      </c>
    </row>
    <row r="117" spans="1:31" ht="13.5" thickBot="1" x14ac:dyDescent="0.25">
      <c r="A117" s="133" t="s">
        <v>5741</v>
      </c>
      <c r="B117" s="133">
        <v>54</v>
      </c>
      <c r="C117" s="136" t="s">
        <v>5745</v>
      </c>
      <c r="D117" s="136" t="s">
        <v>2552</v>
      </c>
      <c r="E117" s="136" t="s">
        <v>5742</v>
      </c>
      <c r="F117" s="133">
        <v>136750</v>
      </c>
      <c r="G117" s="136" t="s">
        <v>3001</v>
      </c>
      <c r="H117" s="843">
        <v>176</v>
      </c>
      <c r="I117" s="133">
        <v>1</v>
      </c>
      <c r="J117" s="133">
        <v>90</v>
      </c>
      <c r="K117" s="133">
        <v>33</v>
      </c>
      <c r="L117" s="133">
        <v>3500</v>
      </c>
      <c r="M117" s="133" t="s">
        <v>5743</v>
      </c>
      <c r="N117" s="136" t="s">
        <v>826</v>
      </c>
      <c r="O117" s="133" t="s">
        <v>4593</v>
      </c>
      <c r="P117" s="133" t="s">
        <v>4807</v>
      </c>
      <c r="Q117" s="166">
        <v>41774</v>
      </c>
      <c r="R117" s="308">
        <v>1.81</v>
      </c>
      <c r="S117" s="1">
        <v>90</v>
      </c>
      <c r="V117" s="1">
        <v>12048</v>
      </c>
      <c r="W117" s="1">
        <v>90</v>
      </c>
      <c r="X117" s="1" t="s">
        <v>2584</v>
      </c>
      <c r="Y117" s="1"/>
      <c r="Z117" s="1"/>
      <c r="AA117" s="183">
        <f>K115*100*R117*(J115*I115)/(S117*1000)</f>
        <v>24.887499999999999</v>
      </c>
      <c r="AB117" s="183">
        <f>(V117*(J115*I115)*1.1)/9000*W117/1000</f>
        <v>49.698000000000008</v>
      </c>
      <c r="AC117" s="183">
        <f>(K115*100*J115*I115)/17*R117/10000*U117/1000</f>
        <v>0</v>
      </c>
      <c r="AD117" s="183">
        <f>V117/36*J115*I115*1.108/10000*Y117/1000</f>
        <v>0</v>
      </c>
      <c r="AE117" s="183">
        <f>J115*I115*(G115/100)</f>
        <v>637.5</v>
      </c>
    </row>
    <row r="118" spans="1:31" x14ac:dyDescent="0.2">
      <c r="A118" s="7262" t="s">
        <v>1386</v>
      </c>
      <c r="B118" s="7262"/>
      <c r="C118" s="7262"/>
      <c r="D118" s="7262"/>
      <c r="E118" s="7262"/>
      <c r="F118" s="7262"/>
      <c r="G118" s="7262"/>
      <c r="H118" s="7262"/>
      <c r="I118" s="7262"/>
      <c r="J118" s="7262"/>
      <c r="K118" s="7262"/>
      <c r="L118" s="7262"/>
      <c r="M118" s="7262"/>
      <c r="N118" s="7262"/>
      <c r="O118" s="7262"/>
      <c r="P118" s="7262"/>
      <c r="Q118" s="7263"/>
      <c r="Y118" s="1"/>
      <c r="Z118" s="1"/>
      <c r="AA118" s="183"/>
      <c r="AB118" s="183"/>
      <c r="AC118" s="183"/>
      <c r="AD118" s="183"/>
      <c r="AE118" s="183"/>
    </row>
    <row r="119" spans="1:31" x14ac:dyDescent="0.2">
      <c r="B119" s="133">
        <v>54</v>
      </c>
      <c r="C119" s="136" t="s">
        <v>6170</v>
      </c>
      <c r="D119" s="136" t="s">
        <v>1651</v>
      </c>
      <c r="E119" s="136"/>
      <c r="F119" s="133">
        <v>136900</v>
      </c>
      <c r="G119" s="136"/>
      <c r="H119" s="133">
        <v>176</v>
      </c>
      <c r="I119" s="133">
        <v>1</v>
      </c>
      <c r="J119" s="133">
        <v>600</v>
      </c>
      <c r="K119" s="133">
        <v>33</v>
      </c>
      <c r="L119" s="133"/>
      <c r="M119" s="133" t="s">
        <v>1380</v>
      </c>
      <c r="N119" s="136"/>
      <c r="O119" s="133" t="s">
        <v>2722</v>
      </c>
      <c r="P119" s="133" t="s">
        <v>4807</v>
      </c>
      <c r="Q119" s="166">
        <v>41885</v>
      </c>
      <c r="R119" s="1">
        <v>1.81</v>
      </c>
      <c r="S119" s="1">
        <v>90</v>
      </c>
      <c r="T119" s="541"/>
      <c r="U119" s="541"/>
      <c r="V119" s="1">
        <v>12048</v>
      </c>
      <c r="W119" s="1">
        <v>90</v>
      </c>
      <c r="X119" s="1" t="s">
        <v>2584</v>
      </c>
      <c r="Y119" s="1"/>
      <c r="Z119" s="1"/>
      <c r="AA119" s="183">
        <f>K119*100*R119*(J119*I119)/(S119*1000)</f>
        <v>39.82</v>
      </c>
      <c r="AB119" s="183">
        <f>(V119*(J119*I119)*1.1)/9000*W119/1000</f>
        <v>79.516800000000003</v>
      </c>
      <c r="AC119" s="183">
        <f>(K119*100*J119*I119)/17*R119/10000*U119/1000</f>
        <v>0</v>
      </c>
      <c r="AD119" s="183">
        <f>V119/36*J119*I119*1.108/10000*Y119/1000</f>
        <v>0</v>
      </c>
      <c r="AE119" s="183">
        <f>J119*I119*(G119/100)</f>
        <v>0</v>
      </c>
    </row>
    <row r="120" spans="1:31" x14ac:dyDescent="0.2">
      <c r="B120" s="133">
        <v>54</v>
      </c>
      <c r="C120" s="136" t="s">
        <v>6170</v>
      </c>
      <c r="D120" s="136" t="s">
        <v>1631</v>
      </c>
      <c r="E120" s="136"/>
      <c r="F120" s="133">
        <v>136900</v>
      </c>
      <c r="G120" s="136"/>
      <c r="H120" s="133">
        <v>176</v>
      </c>
      <c r="I120" s="133">
        <v>1</v>
      </c>
      <c r="J120" s="133">
        <v>600</v>
      </c>
      <c r="K120" s="133">
        <v>33</v>
      </c>
      <c r="L120" s="133"/>
      <c r="M120" s="133" t="s">
        <v>1380</v>
      </c>
      <c r="N120" s="136"/>
      <c r="O120" s="133" t="s">
        <v>2722</v>
      </c>
      <c r="P120" s="133" t="s">
        <v>6208</v>
      </c>
      <c r="Q120" s="166">
        <v>41885</v>
      </c>
      <c r="R120" s="1">
        <v>1.81</v>
      </c>
      <c r="S120" s="1">
        <v>90</v>
      </c>
      <c r="T120" s="541"/>
      <c r="U120" s="541"/>
      <c r="V120" s="1">
        <v>12048</v>
      </c>
      <c r="W120" s="1">
        <v>90</v>
      </c>
      <c r="X120" s="1" t="s">
        <v>2584</v>
      </c>
      <c r="Y120" s="1"/>
      <c r="Z120" s="1"/>
      <c r="AA120" s="183">
        <f>K120*100*R120*(J120*I120)/(S120*1000)</f>
        <v>39.82</v>
      </c>
      <c r="AB120" s="183">
        <f>(V120*(J120*I120)*1.1)/9000*W120/1000</f>
        <v>79.516800000000003</v>
      </c>
      <c r="AC120" s="183">
        <f>(K120*100*J120*I120)/17*R120/10000*U120/1000</f>
        <v>0</v>
      </c>
      <c r="AD120" s="183">
        <f>V120/36*J120*I120*1.108/10000*Y120/1000</f>
        <v>0</v>
      </c>
      <c r="AE120" s="183">
        <f>J120*I120*(G120/100)</f>
        <v>0</v>
      </c>
    </row>
    <row r="121" spans="1:31" x14ac:dyDescent="0.2">
      <c r="B121" s="133">
        <v>54</v>
      </c>
      <c r="C121" s="136" t="s">
        <v>6170</v>
      </c>
      <c r="D121" s="136" t="s">
        <v>1634</v>
      </c>
      <c r="E121" s="136"/>
      <c r="F121" s="133">
        <v>136900</v>
      </c>
      <c r="G121" s="136"/>
      <c r="H121" s="133">
        <v>176</v>
      </c>
      <c r="I121" s="133">
        <v>1</v>
      </c>
      <c r="J121" s="136" t="s">
        <v>2660</v>
      </c>
      <c r="K121" s="133">
        <v>33</v>
      </c>
      <c r="L121" s="133">
        <v>10</v>
      </c>
      <c r="M121" s="133" t="s">
        <v>6171</v>
      </c>
      <c r="N121" s="136"/>
      <c r="O121" s="133" t="s">
        <v>6173</v>
      </c>
      <c r="P121" s="133" t="s">
        <v>4807</v>
      </c>
      <c r="Q121" s="166">
        <v>41862</v>
      </c>
      <c r="R121" s="1">
        <v>1.81</v>
      </c>
      <c r="S121" s="1">
        <v>90</v>
      </c>
      <c r="T121" s="541"/>
      <c r="U121" s="541"/>
      <c r="V121" s="1">
        <v>12048</v>
      </c>
      <c r="W121" s="1">
        <v>90</v>
      </c>
      <c r="X121" s="1" t="s">
        <v>2584</v>
      </c>
      <c r="Y121" s="1"/>
      <c r="Z121" s="1"/>
      <c r="AA121" s="183">
        <f>K121*100*R121*(J121*I121)/(S121*1000)</f>
        <v>0.33183333333333331</v>
      </c>
      <c r="AB121" s="183">
        <f>(V121*(J121*I121)*1.1)/9000*W121/1000</f>
        <v>0.66264000000000001</v>
      </c>
      <c r="AC121" s="183">
        <f>(K121*100*J121*I121)/17*R121/10000*U121/1000</f>
        <v>0</v>
      </c>
      <c r="AD121" s="183">
        <f>V121/36*J121*I121*1.108/10000*Y121/1000</f>
        <v>0</v>
      </c>
      <c r="AE121" s="183">
        <f>J121*I121*(G121/100)</f>
        <v>0</v>
      </c>
    </row>
    <row r="122" spans="1:31" ht="13.5" thickBot="1" x14ac:dyDescent="0.25">
      <c r="B122" s="133">
        <v>54</v>
      </c>
      <c r="C122" s="136" t="s">
        <v>6170</v>
      </c>
      <c r="D122" s="136" t="s">
        <v>1637</v>
      </c>
      <c r="E122" s="136"/>
      <c r="F122" s="133">
        <v>136900</v>
      </c>
      <c r="G122" s="136"/>
      <c r="H122" s="133">
        <v>176</v>
      </c>
      <c r="I122" s="133">
        <v>1</v>
      </c>
      <c r="J122" s="136" t="s">
        <v>2660</v>
      </c>
      <c r="K122" s="133">
        <v>33</v>
      </c>
      <c r="L122" s="133">
        <v>10</v>
      </c>
      <c r="M122" s="133" t="s">
        <v>6171</v>
      </c>
      <c r="N122" s="136"/>
      <c r="O122" s="133" t="s">
        <v>6173</v>
      </c>
      <c r="P122" s="133" t="s">
        <v>4807</v>
      </c>
      <c r="Q122" s="166">
        <v>41862</v>
      </c>
      <c r="R122" s="308">
        <v>1.81</v>
      </c>
      <c r="S122" s="1">
        <v>90</v>
      </c>
      <c r="T122" s="541"/>
      <c r="U122" s="541"/>
      <c r="V122" s="1">
        <v>12048</v>
      </c>
      <c r="W122" s="1">
        <v>90</v>
      </c>
      <c r="X122" s="1" t="s">
        <v>2584</v>
      </c>
      <c r="Y122" s="1"/>
      <c r="Z122" s="1"/>
      <c r="AA122" s="183">
        <f>K122*100*R122*(J122*I122)/(S122*1000)</f>
        <v>0.33183333333333331</v>
      </c>
      <c r="AB122" s="183">
        <f>(V122*(J122*I122)*1.1)/9000*W122/1000</f>
        <v>0.66264000000000001</v>
      </c>
      <c r="AC122" s="183">
        <f>(K122*100*J122*I122)/17*R122/10000*U122/1000</f>
        <v>0</v>
      </c>
      <c r="AD122" s="183">
        <f>V122/36*J122*I122*1.108/10000*Y122/1000</f>
        <v>0</v>
      </c>
      <c r="AE122" s="183">
        <f>J122*I122*(G122/100)</f>
        <v>0</v>
      </c>
    </row>
    <row r="123" spans="1:31" x14ac:dyDescent="0.2">
      <c r="B123" s="133">
        <v>54</v>
      </c>
      <c r="C123" s="136" t="s">
        <v>6170</v>
      </c>
      <c r="D123" s="136" t="s">
        <v>2726</v>
      </c>
      <c r="E123" s="136"/>
      <c r="F123" s="133">
        <v>136900</v>
      </c>
      <c r="G123" s="136"/>
      <c r="H123" s="133">
        <v>176</v>
      </c>
      <c r="I123" s="133">
        <v>1</v>
      </c>
      <c r="J123" s="136" t="s">
        <v>2660</v>
      </c>
      <c r="K123" s="133">
        <v>33</v>
      </c>
      <c r="L123" s="133">
        <v>10</v>
      </c>
      <c r="M123" s="133" t="s">
        <v>6172</v>
      </c>
      <c r="N123" s="136"/>
      <c r="O123" s="133" t="s">
        <v>6174</v>
      </c>
      <c r="P123" s="133" t="s">
        <v>4807</v>
      </c>
      <c r="Q123" s="166">
        <v>41862</v>
      </c>
    </row>
    <row r="124" spans="1:31" x14ac:dyDescent="0.2">
      <c r="B124" s="133">
        <v>54</v>
      </c>
      <c r="C124" s="136" t="s">
        <v>6170</v>
      </c>
      <c r="D124" s="136" t="s">
        <v>2729</v>
      </c>
      <c r="E124" s="136"/>
      <c r="F124" s="133">
        <v>136900</v>
      </c>
      <c r="G124" s="136"/>
      <c r="H124" s="133">
        <v>176</v>
      </c>
      <c r="I124" s="133">
        <v>1</v>
      </c>
      <c r="J124" s="136" t="s">
        <v>2660</v>
      </c>
      <c r="K124" s="133">
        <v>33</v>
      </c>
      <c r="L124" s="133">
        <v>10</v>
      </c>
      <c r="M124" s="133" t="s">
        <v>6172</v>
      </c>
      <c r="N124" s="136"/>
      <c r="O124" s="133" t="s">
        <v>6174</v>
      </c>
      <c r="P124" s="133" t="s">
        <v>4807</v>
      </c>
      <c r="Q124" s="166">
        <v>41862</v>
      </c>
    </row>
    <row r="125" spans="1:31" x14ac:dyDescent="0.2">
      <c r="B125" s="133">
        <v>54</v>
      </c>
      <c r="C125" s="136" t="s">
        <v>6170</v>
      </c>
      <c r="D125" s="136" t="s">
        <v>1641</v>
      </c>
      <c r="E125" s="136"/>
      <c r="F125" s="133">
        <v>136900</v>
      </c>
      <c r="G125" s="136" t="s">
        <v>3001</v>
      </c>
      <c r="H125" s="133">
        <v>176</v>
      </c>
      <c r="I125" s="133">
        <v>1</v>
      </c>
      <c r="J125" s="133">
        <v>603</v>
      </c>
      <c r="K125" s="133">
        <v>33</v>
      </c>
      <c r="L125" s="133"/>
      <c r="M125" s="133" t="s">
        <v>1380</v>
      </c>
      <c r="N125" s="136"/>
      <c r="O125" s="133" t="s">
        <v>2722</v>
      </c>
      <c r="P125" s="133" t="s">
        <v>4807</v>
      </c>
      <c r="Q125" s="166">
        <v>41911</v>
      </c>
      <c r="R125" s="1">
        <v>1.81</v>
      </c>
      <c r="S125" s="1">
        <v>90</v>
      </c>
      <c r="T125" s="1" t="s">
        <v>4561</v>
      </c>
      <c r="U125" s="1">
        <v>78.5</v>
      </c>
      <c r="V125" s="1">
        <v>12048</v>
      </c>
      <c r="W125" s="1">
        <v>90</v>
      </c>
      <c r="X125" s="1" t="s">
        <v>2584</v>
      </c>
      <c r="Y125" s="1">
        <v>78.5</v>
      </c>
      <c r="Z125" s="1" t="s">
        <v>4561</v>
      </c>
      <c r="AA125" s="183">
        <f t="shared" ref="AA125:AA132" si="21">K125*100*R125*(J125*I125)/(S125*1000)</f>
        <v>40.019100000000002</v>
      </c>
      <c r="AB125" s="183">
        <f t="shared" ref="AB125:AB132" si="22">(V125*(J125*I125)*1.1)/9000*W125/1000</f>
        <v>79.914384000000013</v>
      </c>
      <c r="AC125" s="183">
        <f t="shared" ref="AC125:AC132" si="23">(K125*100*J125*I125)/17*R125/10000*U125/1000</f>
        <v>1.6631467147058823</v>
      </c>
      <c r="AD125" s="183">
        <f t="shared" ref="AD125:AD132" si="24">V125/36*J125*I125*1.108/10000*Y125/1000</f>
        <v>1.7552508312000001</v>
      </c>
      <c r="AE125" s="183">
        <f t="shared" ref="AE125:AE132" si="25">J125*I125*(G125/100)</f>
        <v>1025.0999999999999</v>
      </c>
    </row>
    <row r="126" spans="1:31" ht="13.5" thickBot="1" x14ac:dyDescent="0.25">
      <c r="B126" s="133">
        <v>54</v>
      </c>
      <c r="C126" s="136" t="s">
        <v>6170</v>
      </c>
      <c r="D126" s="136" t="s">
        <v>1642</v>
      </c>
      <c r="E126" s="136"/>
      <c r="F126" s="133">
        <v>136900</v>
      </c>
      <c r="G126" s="136" t="s">
        <v>3001</v>
      </c>
      <c r="H126" s="133">
        <v>176</v>
      </c>
      <c r="I126" s="133">
        <v>1</v>
      </c>
      <c r="J126" s="133">
        <v>603</v>
      </c>
      <c r="K126" s="133">
        <v>33</v>
      </c>
      <c r="L126" s="133"/>
      <c r="M126" s="133" t="s">
        <v>1380</v>
      </c>
      <c r="N126" s="136"/>
      <c r="O126" s="133" t="s">
        <v>2722</v>
      </c>
      <c r="P126" s="133" t="s">
        <v>4807</v>
      </c>
      <c r="Q126" s="166">
        <v>41911</v>
      </c>
      <c r="R126" s="308">
        <v>1.81</v>
      </c>
      <c r="S126" s="1">
        <v>90</v>
      </c>
      <c r="T126" s="1" t="s">
        <v>4561</v>
      </c>
      <c r="U126" s="1">
        <v>78.5</v>
      </c>
      <c r="V126" s="1">
        <v>12048</v>
      </c>
      <c r="W126" s="1">
        <v>90</v>
      </c>
      <c r="X126" s="1" t="s">
        <v>2584</v>
      </c>
      <c r="Y126" s="1">
        <v>78.5</v>
      </c>
      <c r="Z126" s="1" t="s">
        <v>4561</v>
      </c>
      <c r="AA126" s="183">
        <f t="shared" si="21"/>
        <v>40.019100000000002</v>
      </c>
      <c r="AB126" s="183">
        <f t="shared" si="22"/>
        <v>79.914384000000013</v>
      </c>
      <c r="AC126" s="183">
        <f t="shared" si="23"/>
        <v>1.6631467147058823</v>
      </c>
      <c r="AD126" s="183">
        <f t="shared" si="24"/>
        <v>1.7552508312000001</v>
      </c>
      <c r="AE126" s="183">
        <f t="shared" si="25"/>
        <v>1025.0999999999999</v>
      </c>
    </row>
    <row r="127" spans="1:31" x14ac:dyDescent="0.2">
      <c r="A127" s="133"/>
      <c r="B127" s="133">
        <v>54</v>
      </c>
      <c r="C127" s="136" t="s">
        <v>6170</v>
      </c>
      <c r="D127" s="136" t="s">
        <v>3704</v>
      </c>
      <c r="E127" s="136"/>
      <c r="F127" s="133">
        <v>136900</v>
      </c>
      <c r="G127" s="136" t="s">
        <v>3001</v>
      </c>
      <c r="H127" s="133">
        <v>176</v>
      </c>
      <c r="I127" s="133">
        <v>1</v>
      </c>
      <c r="J127" s="133">
        <v>325</v>
      </c>
      <c r="K127" s="133">
        <v>33</v>
      </c>
      <c r="L127" s="133"/>
      <c r="M127" s="133" t="s">
        <v>1380</v>
      </c>
      <c r="N127" s="136"/>
      <c r="O127" s="133" t="s">
        <v>2722</v>
      </c>
      <c r="P127" s="133" t="s">
        <v>663</v>
      </c>
      <c r="Q127" s="166">
        <v>41922</v>
      </c>
      <c r="R127" s="1">
        <v>1.81</v>
      </c>
      <c r="S127" s="1">
        <v>90</v>
      </c>
      <c r="T127" s="1" t="s">
        <v>4561</v>
      </c>
      <c r="U127" s="1">
        <v>78.5</v>
      </c>
      <c r="V127" s="1">
        <v>12048</v>
      </c>
      <c r="W127" s="1">
        <v>90</v>
      </c>
      <c r="X127" s="1" t="s">
        <v>2584</v>
      </c>
      <c r="Y127" s="1">
        <v>78.5</v>
      </c>
      <c r="Z127" s="1" t="s">
        <v>4561</v>
      </c>
      <c r="AA127" s="183">
        <f t="shared" si="21"/>
        <v>21.569166666666668</v>
      </c>
      <c r="AB127" s="183">
        <f t="shared" si="22"/>
        <v>43.071599999999997</v>
      </c>
      <c r="AC127" s="183">
        <f t="shared" si="23"/>
        <v>0.89638919117647065</v>
      </c>
      <c r="AD127" s="183">
        <f t="shared" si="24"/>
        <v>0.94603071333333355</v>
      </c>
      <c r="AE127" s="183">
        <f t="shared" si="25"/>
        <v>552.5</v>
      </c>
    </row>
    <row r="128" spans="1:31" x14ac:dyDescent="0.2">
      <c r="A128" s="133"/>
      <c r="B128" s="133">
        <v>54</v>
      </c>
      <c r="C128" s="136" t="s">
        <v>6170</v>
      </c>
      <c r="D128" s="136" t="s">
        <v>3707</v>
      </c>
      <c r="E128" s="136"/>
      <c r="F128" s="133">
        <v>136900</v>
      </c>
      <c r="G128" s="136" t="s">
        <v>3001</v>
      </c>
      <c r="H128" s="133">
        <v>176</v>
      </c>
      <c r="I128" s="133">
        <v>1</v>
      </c>
      <c r="J128" s="133">
        <v>325</v>
      </c>
      <c r="K128" s="133">
        <v>33</v>
      </c>
      <c r="L128" s="133"/>
      <c r="M128" s="133" t="s">
        <v>1380</v>
      </c>
      <c r="N128" s="136"/>
      <c r="O128" s="133" t="s">
        <v>2722</v>
      </c>
      <c r="P128" s="133" t="s">
        <v>663</v>
      </c>
      <c r="Q128" s="166">
        <v>41922</v>
      </c>
      <c r="R128" s="1">
        <v>1.81</v>
      </c>
      <c r="S128" s="1">
        <v>90</v>
      </c>
      <c r="T128" s="1" t="s">
        <v>4561</v>
      </c>
      <c r="U128" s="1">
        <v>78.5</v>
      </c>
      <c r="V128" s="1">
        <v>12048</v>
      </c>
      <c r="W128" s="1">
        <v>90</v>
      </c>
      <c r="X128" s="1" t="s">
        <v>2584</v>
      </c>
      <c r="Y128" s="1">
        <v>78.5</v>
      </c>
      <c r="Z128" s="1" t="s">
        <v>4561</v>
      </c>
      <c r="AA128" s="183">
        <f t="shared" si="21"/>
        <v>21.569166666666668</v>
      </c>
      <c r="AB128" s="183">
        <f t="shared" si="22"/>
        <v>43.071599999999997</v>
      </c>
      <c r="AC128" s="183">
        <f t="shared" si="23"/>
        <v>0.89638919117647065</v>
      </c>
      <c r="AD128" s="183">
        <f t="shared" si="24"/>
        <v>0.94603071333333355</v>
      </c>
      <c r="AE128" s="183">
        <f t="shared" si="25"/>
        <v>552.5</v>
      </c>
    </row>
    <row r="129" spans="1:31" x14ac:dyDescent="0.2">
      <c r="A129" s="133"/>
      <c r="B129" s="133">
        <v>54</v>
      </c>
      <c r="C129" s="136" t="s">
        <v>6170</v>
      </c>
      <c r="D129" s="136" t="s">
        <v>1645</v>
      </c>
      <c r="E129" s="136"/>
      <c r="F129" s="133">
        <v>136900</v>
      </c>
      <c r="G129" s="136" t="s">
        <v>3001</v>
      </c>
      <c r="H129" s="133">
        <v>176</v>
      </c>
      <c r="I129" s="133">
        <v>1</v>
      </c>
      <c r="J129" s="133">
        <v>602</v>
      </c>
      <c r="K129" s="133">
        <v>33</v>
      </c>
      <c r="L129" s="133"/>
      <c r="M129" s="133" t="s">
        <v>1380</v>
      </c>
      <c r="N129" s="136"/>
      <c r="O129" s="133" t="s">
        <v>2722</v>
      </c>
      <c r="P129" s="133" t="s">
        <v>663</v>
      </c>
      <c r="Q129" s="166">
        <v>41936</v>
      </c>
      <c r="R129" s="1">
        <v>1.81</v>
      </c>
      <c r="S129" s="1">
        <v>90</v>
      </c>
      <c r="T129" s="1" t="s">
        <v>4561</v>
      </c>
      <c r="U129" s="1">
        <v>78.5</v>
      </c>
      <c r="V129" s="1">
        <v>12048</v>
      </c>
      <c r="W129" s="1">
        <v>90</v>
      </c>
      <c r="X129" s="1" t="s">
        <v>2584</v>
      </c>
      <c r="Y129" s="1">
        <v>78.5</v>
      </c>
      <c r="Z129" s="1" t="s">
        <v>4561</v>
      </c>
      <c r="AA129" s="183">
        <f t="shared" si="21"/>
        <v>39.952733333333335</v>
      </c>
      <c r="AB129" s="183">
        <f t="shared" si="22"/>
        <v>79.781856000000019</v>
      </c>
      <c r="AC129" s="183">
        <f t="shared" si="23"/>
        <v>1.6603885941176471</v>
      </c>
      <c r="AD129" s="183">
        <f t="shared" si="24"/>
        <v>1.7523399674666669</v>
      </c>
      <c r="AE129" s="183">
        <f t="shared" si="25"/>
        <v>1023.4</v>
      </c>
    </row>
    <row r="130" spans="1:31" x14ac:dyDescent="0.2">
      <c r="A130" s="133"/>
      <c r="B130" s="133">
        <v>54</v>
      </c>
      <c r="C130" s="136" t="s">
        <v>6170</v>
      </c>
      <c r="D130" s="136" t="s">
        <v>1650</v>
      </c>
      <c r="E130" s="136"/>
      <c r="F130" s="133">
        <v>136900</v>
      </c>
      <c r="G130" s="136" t="s">
        <v>3001</v>
      </c>
      <c r="H130" s="133">
        <v>176</v>
      </c>
      <c r="I130" s="133">
        <v>1</v>
      </c>
      <c r="J130" s="133">
        <v>602</v>
      </c>
      <c r="K130" s="133">
        <v>33</v>
      </c>
      <c r="L130" s="133"/>
      <c r="M130" s="133" t="s">
        <v>1380</v>
      </c>
      <c r="N130" s="136"/>
      <c r="O130" s="133" t="s">
        <v>2722</v>
      </c>
      <c r="P130" s="133" t="s">
        <v>663</v>
      </c>
      <c r="Q130" s="166">
        <v>41936</v>
      </c>
      <c r="R130" s="1">
        <v>1.81</v>
      </c>
      <c r="S130" s="1">
        <v>90</v>
      </c>
      <c r="T130" s="1" t="s">
        <v>4561</v>
      </c>
      <c r="U130" s="1">
        <v>78.5</v>
      </c>
      <c r="V130" s="1">
        <v>12048</v>
      </c>
      <c r="W130" s="1">
        <v>90</v>
      </c>
      <c r="X130" s="1" t="s">
        <v>2584</v>
      </c>
      <c r="Y130" s="1">
        <v>78.5</v>
      </c>
      <c r="Z130" s="1" t="s">
        <v>4561</v>
      </c>
      <c r="AA130" s="183">
        <f t="shared" si="21"/>
        <v>39.952733333333335</v>
      </c>
      <c r="AB130" s="183">
        <f t="shared" si="22"/>
        <v>79.781856000000019</v>
      </c>
      <c r="AC130" s="183">
        <f t="shared" si="23"/>
        <v>1.6603885941176471</v>
      </c>
      <c r="AD130" s="183">
        <f t="shared" si="24"/>
        <v>1.7523399674666669</v>
      </c>
      <c r="AE130" s="183">
        <f t="shared" si="25"/>
        <v>1023.4</v>
      </c>
    </row>
    <row r="131" spans="1:31" x14ac:dyDescent="0.2">
      <c r="A131" s="133"/>
      <c r="B131" s="133">
        <v>54</v>
      </c>
      <c r="C131" s="136" t="s">
        <v>6170</v>
      </c>
      <c r="D131" s="136"/>
      <c r="E131" s="136"/>
      <c r="F131" s="133" t="s">
        <v>6333</v>
      </c>
      <c r="G131" s="136"/>
      <c r="H131" s="133">
        <v>176</v>
      </c>
      <c r="I131" s="133">
        <v>1</v>
      </c>
      <c r="J131" s="133">
        <v>11</v>
      </c>
      <c r="K131" s="133" t="s">
        <v>6334</v>
      </c>
      <c r="L131" s="133"/>
      <c r="M131" s="133" t="s">
        <v>6335</v>
      </c>
      <c r="N131" s="136"/>
      <c r="O131" s="133" t="s">
        <v>6336</v>
      </c>
      <c r="P131" s="133" t="s">
        <v>663</v>
      </c>
      <c r="Q131" s="166">
        <v>41925</v>
      </c>
      <c r="R131" s="1">
        <v>1.81</v>
      </c>
      <c r="S131" s="1">
        <v>90</v>
      </c>
      <c r="T131" s="1" t="s">
        <v>4561</v>
      </c>
      <c r="U131" s="1">
        <v>78.5</v>
      </c>
      <c r="V131" s="1">
        <v>12048</v>
      </c>
      <c r="W131" s="1">
        <v>90</v>
      </c>
      <c r="X131" s="1" t="s">
        <v>2584</v>
      </c>
      <c r="Y131" s="1">
        <v>78.5</v>
      </c>
      <c r="Z131" s="1" t="s">
        <v>4561</v>
      </c>
      <c r="AA131" s="183" t="e">
        <f t="shared" si="21"/>
        <v>#VALUE!</v>
      </c>
      <c r="AB131" s="183">
        <f t="shared" si="22"/>
        <v>1.4578080000000002</v>
      </c>
      <c r="AC131" s="183" t="e">
        <f t="shared" si="23"/>
        <v>#VALUE!</v>
      </c>
      <c r="AD131" s="183">
        <f t="shared" si="24"/>
        <v>3.2019501066666671E-2</v>
      </c>
      <c r="AE131" s="183">
        <f t="shared" si="25"/>
        <v>0</v>
      </c>
    </row>
    <row r="132" spans="1:31" ht="13.5" thickBot="1" x14ac:dyDescent="0.25">
      <c r="A132" s="133"/>
      <c r="B132" s="133">
        <v>54</v>
      </c>
      <c r="C132" s="136" t="s">
        <v>6170</v>
      </c>
      <c r="D132" s="136"/>
      <c r="E132" s="136"/>
      <c r="F132" s="133" t="s">
        <v>6333</v>
      </c>
      <c r="G132" s="136"/>
      <c r="H132" s="133">
        <v>176</v>
      </c>
      <c r="I132" s="133">
        <v>1</v>
      </c>
      <c r="J132" s="133">
        <v>11</v>
      </c>
      <c r="K132" s="133" t="s">
        <v>6334</v>
      </c>
      <c r="L132" s="133"/>
      <c r="M132" s="133" t="s">
        <v>6335</v>
      </c>
      <c r="N132" s="136"/>
      <c r="O132" s="133" t="s">
        <v>6336</v>
      </c>
      <c r="P132" s="133" t="s">
        <v>663</v>
      </c>
      <c r="Q132" s="166">
        <v>41925</v>
      </c>
      <c r="R132" s="308">
        <v>1.81</v>
      </c>
      <c r="S132" s="1">
        <v>90</v>
      </c>
      <c r="T132" s="1" t="s">
        <v>4561</v>
      </c>
      <c r="U132" s="1">
        <v>78.5</v>
      </c>
      <c r="V132" s="1">
        <v>12048</v>
      </c>
      <c r="W132" s="1">
        <v>90</v>
      </c>
      <c r="X132" s="1" t="s">
        <v>2584</v>
      </c>
      <c r="Y132" s="1">
        <v>78.5</v>
      </c>
      <c r="Z132" s="1" t="s">
        <v>4561</v>
      </c>
      <c r="AA132" s="183" t="e">
        <f t="shared" si="21"/>
        <v>#VALUE!</v>
      </c>
      <c r="AB132" s="183">
        <f t="shared" si="22"/>
        <v>1.4578080000000002</v>
      </c>
      <c r="AC132" s="183" t="e">
        <f t="shared" si="23"/>
        <v>#VALUE!</v>
      </c>
      <c r="AD132" s="183">
        <f t="shared" si="24"/>
        <v>3.2019501066666671E-2</v>
      </c>
      <c r="AE132" s="183">
        <f t="shared" si="25"/>
        <v>0</v>
      </c>
    </row>
    <row r="133" spans="1:31" x14ac:dyDescent="0.2">
      <c r="B133" s="133">
        <v>54</v>
      </c>
      <c r="C133" s="136" t="s">
        <v>6170</v>
      </c>
      <c r="D133" s="136" t="s">
        <v>2447</v>
      </c>
      <c r="E133" s="136"/>
      <c r="F133" s="133">
        <v>136900</v>
      </c>
      <c r="G133" s="136" t="s">
        <v>3001</v>
      </c>
      <c r="H133" s="133">
        <v>176</v>
      </c>
      <c r="I133" s="133">
        <v>1</v>
      </c>
      <c r="J133" s="133">
        <v>602</v>
      </c>
      <c r="K133" s="133">
        <v>33</v>
      </c>
      <c r="L133" s="133"/>
      <c r="M133" s="133" t="s">
        <v>1380</v>
      </c>
      <c r="N133" s="136"/>
      <c r="O133" s="133" t="s">
        <v>2722</v>
      </c>
      <c r="P133" s="133" t="s">
        <v>663</v>
      </c>
      <c r="Q133" s="166">
        <v>41955</v>
      </c>
      <c r="R133" s="1">
        <v>1.81</v>
      </c>
      <c r="S133" s="1">
        <v>90</v>
      </c>
      <c r="T133" s="1" t="s">
        <v>4561</v>
      </c>
      <c r="U133" s="1">
        <v>78.5</v>
      </c>
      <c r="V133" s="1">
        <v>12048</v>
      </c>
      <c r="W133" s="1">
        <v>90</v>
      </c>
      <c r="X133" s="1" t="s">
        <v>2584</v>
      </c>
      <c r="Y133" s="1">
        <v>78.5</v>
      </c>
      <c r="Z133" s="1" t="s">
        <v>4561</v>
      </c>
      <c r="AA133" s="183">
        <f t="shared" ref="AA133:AA143" si="26">K133*100*R133*(J133*I133)/(S133*1000)</f>
        <v>39.952733333333335</v>
      </c>
      <c r="AB133" s="183">
        <f t="shared" ref="AB133:AB143" si="27">(V133*(J133*I133)*1.1)/9000*W133/1000</f>
        <v>79.781856000000019</v>
      </c>
      <c r="AC133" s="183">
        <f t="shared" ref="AC133:AC143" si="28">(K133*100*J133*I133)/17*R133/10000*U133/1000</f>
        <v>1.6603885941176471</v>
      </c>
      <c r="AD133" s="183">
        <f t="shared" ref="AD133:AD143" si="29">V133/36*J133*I133*1.108/10000*Y133/1000</f>
        <v>1.7523399674666669</v>
      </c>
      <c r="AE133" s="183">
        <f t="shared" ref="AE133:AE143" si="30">J133*I133*(G133/100)</f>
        <v>1023.4</v>
      </c>
    </row>
    <row r="134" spans="1:31" x14ac:dyDescent="0.2">
      <c r="B134" s="133">
        <v>54</v>
      </c>
      <c r="C134" s="136" t="s">
        <v>6170</v>
      </c>
      <c r="D134" s="136" t="s">
        <v>2449</v>
      </c>
      <c r="E134" s="136"/>
      <c r="F134" s="133">
        <v>136900</v>
      </c>
      <c r="G134" s="136" t="s">
        <v>3001</v>
      </c>
      <c r="H134" s="133">
        <v>176</v>
      </c>
      <c r="I134" s="133">
        <v>1</v>
      </c>
      <c r="J134" s="133">
        <v>602</v>
      </c>
      <c r="K134" s="133">
        <v>33</v>
      </c>
      <c r="L134" s="133"/>
      <c r="M134" s="133" t="s">
        <v>1380</v>
      </c>
      <c r="N134" s="136"/>
      <c r="O134" s="133" t="s">
        <v>2722</v>
      </c>
      <c r="P134" s="133" t="s">
        <v>663</v>
      </c>
      <c r="Q134" s="166">
        <v>41955</v>
      </c>
      <c r="R134" s="1">
        <v>1.81</v>
      </c>
      <c r="S134" s="1">
        <v>90</v>
      </c>
      <c r="T134" s="1" t="s">
        <v>4561</v>
      </c>
      <c r="U134" s="1">
        <v>78.5</v>
      </c>
      <c r="V134" s="1">
        <v>12048</v>
      </c>
      <c r="W134" s="1">
        <v>90</v>
      </c>
      <c r="X134" s="1" t="s">
        <v>2584</v>
      </c>
      <c r="Y134" s="1">
        <v>78.5</v>
      </c>
      <c r="Z134" s="1" t="s">
        <v>4561</v>
      </c>
      <c r="AA134" s="183">
        <f t="shared" si="26"/>
        <v>39.952733333333335</v>
      </c>
      <c r="AB134" s="183">
        <f t="shared" si="27"/>
        <v>79.781856000000019</v>
      </c>
      <c r="AC134" s="183">
        <f t="shared" si="28"/>
        <v>1.6603885941176471</v>
      </c>
      <c r="AD134" s="183">
        <f t="shared" si="29"/>
        <v>1.7523399674666669</v>
      </c>
      <c r="AE134" s="183">
        <f t="shared" si="30"/>
        <v>1023.4</v>
      </c>
    </row>
    <row r="135" spans="1:31" x14ac:dyDescent="0.2">
      <c r="B135" s="133">
        <v>54</v>
      </c>
      <c r="C135" s="136" t="s">
        <v>6170</v>
      </c>
      <c r="D135" s="136" t="s">
        <v>2451</v>
      </c>
      <c r="E135" s="136"/>
      <c r="F135" s="133">
        <v>136900</v>
      </c>
      <c r="G135" s="136" t="s">
        <v>3001</v>
      </c>
      <c r="H135" s="133">
        <v>176</v>
      </c>
      <c r="I135" s="133">
        <v>1</v>
      </c>
      <c r="J135" s="133">
        <v>375</v>
      </c>
      <c r="K135" s="133">
        <v>33</v>
      </c>
      <c r="L135" s="133"/>
      <c r="M135" s="133" t="s">
        <v>1380</v>
      </c>
      <c r="N135" s="136"/>
      <c r="O135" s="133" t="s">
        <v>2722</v>
      </c>
      <c r="P135" s="133" t="s">
        <v>2277</v>
      </c>
      <c r="Q135" s="166">
        <v>41970</v>
      </c>
      <c r="R135" s="1">
        <v>1.81</v>
      </c>
      <c r="S135" s="1">
        <v>90</v>
      </c>
      <c r="T135" s="1" t="s">
        <v>4561</v>
      </c>
      <c r="U135" s="1">
        <v>78.5</v>
      </c>
      <c r="V135" s="1">
        <v>12048</v>
      </c>
      <c r="W135" s="1">
        <v>90</v>
      </c>
      <c r="X135" s="1" t="s">
        <v>2584</v>
      </c>
      <c r="Y135" s="1">
        <v>78.5</v>
      </c>
      <c r="Z135" s="1" t="s">
        <v>4561</v>
      </c>
      <c r="AA135" s="183">
        <f t="shared" si="26"/>
        <v>24.887499999999999</v>
      </c>
      <c r="AB135" s="183">
        <f t="shared" si="27"/>
        <v>49.698000000000008</v>
      </c>
      <c r="AC135" s="183">
        <f t="shared" si="28"/>
        <v>1.0342952205882352</v>
      </c>
      <c r="AD135" s="183">
        <f t="shared" si="29"/>
        <v>1.0915739</v>
      </c>
      <c r="AE135" s="183">
        <f t="shared" si="30"/>
        <v>637.5</v>
      </c>
    </row>
    <row r="136" spans="1:31" ht="13.5" thickBot="1" x14ac:dyDescent="0.25">
      <c r="B136" s="133">
        <v>54</v>
      </c>
      <c r="C136" s="136" t="s">
        <v>6170</v>
      </c>
      <c r="D136" s="136" t="s">
        <v>2453</v>
      </c>
      <c r="E136" s="136"/>
      <c r="F136" s="133">
        <v>136900</v>
      </c>
      <c r="G136" s="136" t="s">
        <v>3001</v>
      </c>
      <c r="H136" s="133">
        <v>176</v>
      </c>
      <c r="I136" s="133">
        <v>1</v>
      </c>
      <c r="J136" s="133">
        <v>375</v>
      </c>
      <c r="K136" s="133">
        <v>33</v>
      </c>
      <c r="L136" s="133"/>
      <c r="M136" s="133" t="s">
        <v>1380</v>
      </c>
      <c r="N136" s="136"/>
      <c r="O136" s="133" t="s">
        <v>2722</v>
      </c>
      <c r="P136" s="133" t="s">
        <v>2277</v>
      </c>
      <c r="Q136" s="166">
        <v>41970</v>
      </c>
      <c r="R136" s="308">
        <v>1.81</v>
      </c>
      <c r="S136" s="1">
        <v>90</v>
      </c>
      <c r="T136" s="1" t="s">
        <v>4561</v>
      </c>
      <c r="U136" s="1">
        <v>78.5</v>
      </c>
      <c r="V136" s="1">
        <v>12048</v>
      </c>
      <c r="W136" s="1">
        <v>90</v>
      </c>
      <c r="X136" s="1" t="s">
        <v>2584</v>
      </c>
      <c r="Y136" s="1">
        <v>78.5</v>
      </c>
      <c r="Z136" s="1" t="s">
        <v>4561</v>
      </c>
      <c r="AA136" s="183">
        <f t="shared" si="26"/>
        <v>24.887499999999999</v>
      </c>
      <c r="AB136" s="183">
        <f t="shared" si="27"/>
        <v>49.698000000000008</v>
      </c>
      <c r="AC136" s="183">
        <f t="shared" si="28"/>
        <v>1.0342952205882352</v>
      </c>
      <c r="AD136" s="183">
        <f t="shared" si="29"/>
        <v>1.0915739</v>
      </c>
      <c r="AE136" s="183">
        <f t="shared" si="30"/>
        <v>637.5</v>
      </c>
    </row>
    <row r="137" spans="1:31" x14ac:dyDescent="0.2">
      <c r="A137" s="7260" t="s">
        <v>4453</v>
      </c>
      <c r="B137" s="7260"/>
      <c r="C137" s="7260"/>
      <c r="D137" s="7260"/>
      <c r="E137" s="7260"/>
      <c r="F137" s="7260"/>
      <c r="G137" s="7260"/>
      <c r="H137" s="7260"/>
      <c r="I137" s="7260"/>
      <c r="J137" s="7260"/>
      <c r="K137" s="7260"/>
      <c r="L137" s="7260"/>
      <c r="M137" s="7260"/>
      <c r="N137" s="7260"/>
      <c r="O137" s="7260"/>
      <c r="P137" s="7260"/>
      <c r="Q137" s="7261"/>
      <c r="Y137" s="1"/>
      <c r="Z137" s="1"/>
      <c r="AA137" s="183"/>
      <c r="AB137" s="183"/>
      <c r="AC137" s="183"/>
      <c r="AD137" s="183"/>
      <c r="AE137" s="183"/>
    </row>
    <row r="138" spans="1:31" x14ac:dyDescent="0.2">
      <c r="B138" s="133">
        <v>54</v>
      </c>
      <c r="C138" s="136" t="s">
        <v>6497</v>
      </c>
      <c r="D138" s="136" t="s">
        <v>1651</v>
      </c>
      <c r="E138" s="136"/>
      <c r="F138" s="133">
        <v>136900</v>
      </c>
      <c r="G138" s="136" t="s">
        <v>3001</v>
      </c>
      <c r="H138" s="133">
        <v>176</v>
      </c>
      <c r="I138" s="133">
        <v>1</v>
      </c>
      <c r="J138" s="133">
        <v>194</v>
      </c>
      <c r="K138" s="133">
        <v>33</v>
      </c>
      <c r="L138" s="133"/>
      <c r="M138" s="133" t="s">
        <v>1380</v>
      </c>
      <c r="N138" s="136"/>
      <c r="O138" s="133" t="s">
        <v>2722</v>
      </c>
      <c r="P138" s="133" t="s">
        <v>4816</v>
      </c>
      <c r="Q138" s="166">
        <v>41982</v>
      </c>
      <c r="R138" s="1">
        <v>1.81</v>
      </c>
      <c r="S138" s="1">
        <v>90</v>
      </c>
      <c r="T138" s="1" t="s">
        <v>4561</v>
      </c>
      <c r="U138" s="1">
        <v>78.5</v>
      </c>
      <c r="V138" s="1">
        <v>12048</v>
      </c>
      <c r="W138" s="1">
        <v>90</v>
      </c>
      <c r="X138" s="1" t="s">
        <v>2584</v>
      </c>
      <c r="Y138" s="1">
        <v>78.5</v>
      </c>
      <c r="Z138" s="1" t="s">
        <v>4561</v>
      </c>
      <c r="AA138" s="183">
        <f t="shared" si="26"/>
        <v>12.875133333333334</v>
      </c>
      <c r="AB138" s="183">
        <f t="shared" si="27"/>
        <v>25.710432000000001</v>
      </c>
      <c r="AC138" s="183">
        <f t="shared" si="28"/>
        <v>0.53507539411764693</v>
      </c>
      <c r="AD138" s="183">
        <f t="shared" si="29"/>
        <v>0.56470756426666668</v>
      </c>
      <c r="AE138" s="183">
        <f t="shared" si="30"/>
        <v>329.8</v>
      </c>
    </row>
    <row r="139" spans="1:31" ht="13.5" thickBot="1" x14ac:dyDescent="0.25">
      <c r="B139" s="133">
        <v>54</v>
      </c>
      <c r="C139" s="136" t="s">
        <v>6497</v>
      </c>
      <c r="D139" s="136" t="s">
        <v>1631</v>
      </c>
      <c r="E139" s="136"/>
      <c r="F139" s="133">
        <v>136900</v>
      </c>
      <c r="G139" s="136" t="s">
        <v>3001</v>
      </c>
      <c r="H139" s="133">
        <v>176</v>
      </c>
      <c r="I139" s="133">
        <v>1</v>
      </c>
      <c r="J139" s="133">
        <v>194</v>
      </c>
      <c r="K139" s="133">
        <v>33</v>
      </c>
      <c r="L139" s="133"/>
      <c r="M139" s="133" t="s">
        <v>1380</v>
      </c>
      <c r="N139" s="136"/>
      <c r="O139" s="133" t="s">
        <v>2722</v>
      </c>
      <c r="P139" s="133" t="s">
        <v>4816</v>
      </c>
      <c r="Q139" s="166">
        <v>41982</v>
      </c>
      <c r="R139" s="308">
        <v>1.81</v>
      </c>
      <c r="S139" s="1">
        <v>90</v>
      </c>
      <c r="T139" s="1" t="s">
        <v>4561</v>
      </c>
      <c r="U139" s="1">
        <v>78.5</v>
      </c>
      <c r="V139" s="1">
        <v>12048</v>
      </c>
      <c r="W139" s="1">
        <v>90</v>
      </c>
      <c r="X139" s="1" t="s">
        <v>2584</v>
      </c>
      <c r="Y139" s="1">
        <v>78.5</v>
      </c>
      <c r="Z139" s="1" t="s">
        <v>4561</v>
      </c>
      <c r="AA139" s="183">
        <f t="shared" si="26"/>
        <v>12.875133333333334</v>
      </c>
      <c r="AB139" s="183">
        <f t="shared" si="27"/>
        <v>25.710432000000001</v>
      </c>
      <c r="AC139" s="183">
        <f t="shared" si="28"/>
        <v>0.53507539411764693</v>
      </c>
      <c r="AD139" s="183">
        <f t="shared" si="29"/>
        <v>0.56470756426666668</v>
      </c>
      <c r="AE139" s="183">
        <f t="shared" si="30"/>
        <v>329.8</v>
      </c>
    </row>
    <row r="140" spans="1:31" x14ac:dyDescent="0.2">
      <c r="B140" s="133">
        <v>54</v>
      </c>
      <c r="C140" s="136" t="s">
        <v>6497</v>
      </c>
      <c r="D140" s="136" t="s">
        <v>1634</v>
      </c>
      <c r="E140" s="136"/>
      <c r="F140" s="133">
        <v>136900</v>
      </c>
      <c r="G140" s="136" t="s">
        <v>3001</v>
      </c>
      <c r="H140" s="133">
        <v>176</v>
      </c>
      <c r="I140" s="133">
        <v>1</v>
      </c>
      <c r="J140" s="133">
        <v>602</v>
      </c>
      <c r="K140" s="133">
        <v>33</v>
      </c>
      <c r="L140" s="133"/>
      <c r="M140" s="133" t="s">
        <v>1380</v>
      </c>
      <c r="N140" s="136"/>
      <c r="O140" s="133" t="s">
        <v>2722</v>
      </c>
      <c r="P140" s="133" t="s">
        <v>4816</v>
      </c>
      <c r="Q140" s="166">
        <v>42017</v>
      </c>
      <c r="R140" s="1">
        <v>1.81</v>
      </c>
      <c r="S140" s="1">
        <v>90</v>
      </c>
      <c r="T140" s="1" t="s">
        <v>4561</v>
      </c>
      <c r="U140" s="1">
        <v>78.5</v>
      </c>
      <c r="V140" s="1">
        <v>12048</v>
      </c>
      <c r="W140" s="1">
        <v>90</v>
      </c>
      <c r="X140" s="1" t="s">
        <v>2584</v>
      </c>
      <c r="Y140" s="1">
        <v>78.5</v>
      </c>
      <c r="Z140" s="1" t="s">
        <v>4561</v>
      </c>
      <c r="AA140" s="183">
        <f t="shared" si="26"/>
        <v>39.952733333333335</v>
      </c>
      <c r="AB140" s="183">
        <f t="shared" si="27"/>
        <v>79.781856000000019</v>
      </c>
      <c r="AC140" s="183">
        <f t="shared" si="28"/>
        <v>1.6603885941176471</v>
      </c>
      <c r="AD140" s="183">
        <f t="shared" si="29"/>
        <v>1.7523399674666669</v>
      </c>
      <c r="AE140" s="183">
        <f t="shared" si="30"/>
        <v>1023.4</v>
      </c>
    </row>
    <row r="141" spans="1:31" x14ac:dyDescent="0.2">
      <c r="B141" s="133">
        <v>54</v>
      </c>
      <c r="C141" s="136" t="s">
        <v>6497</v>
      </c>
      <c r="D141" s="136" t="s">
        <v>1637</v>
      </c>
      <c r="E141" s="136"/>
      <c r="F141" s="133">
        <v>136900</v>
      </c>
      <c r="G141" s="136" t="s">
        <v>3001</v>
      </c>
      <c r="H141" s="133">
        <v>176</v>
      </c>
      <c r="I141" s="133">
        <v>1</v>
      </c>
      <c r="J141" s="133">
        <v>602</v>
      </c>
      <c r="K141" s="133">
        <v>33</v>
      </c>
      <c r="L141" s="133"/>
      <c r="M141" s="133" t="s">
        <v>1380</v>
      </c>
      <c r="N141" s="136"/>
      <c r="O141" s="133" t="s">
        <v>2722</v>
      </c>
      <c r="P141" s="133" t="s">
        <v>4816</v>
      </c>
      <c r="Q141" s="166">
        <v>42017</v>
      </c>
      <c r="R141" s="1">
        <v>1.81</v>
      </c>
      <c r="S141" s="1">
        <v>90</v>
      </c>
      <c r="T141" s="1" t="s">
        <v>4561</v>
      </c>
      <c r="U141" s="1">
        <v>78.5</v>
      </c>
      <c r="V141" s="1">
        <v>12048</v>
      </c>
      <c r="W141" s="1">
        <v>90</v>
      </c>
      <c r="X141" s="1" t="s">
        <v>2584</v>
      </c>
      <c r="Y141" s="1">
        <v>78.5</v>
      </c>
      <c r="Z141" s="1" t="s">
        <v>4561</v>
      </c>
      <c r="AA141" s="183">
        <f t="shared" si="26"/>
        <v>39.952733333333335</v>
      </c>
      <c r="AB141" s="183">
        <f t="shared" si="27"/>
        <v>79.781856000000019</v>
      </c>
      <c r="AC141" s="183">
        <f t="shared" si="28"/>
        <v>1.6603885941176471</v>
      </c>
      <c r="AD141" s="183">
        <f t="shared" si="29"/>
        <v>1.7523399674666669</v>
      </c>
      <c r="AE141" s="183">
        <f t="shared" si="30"/>
        <v>1023.4</v>
      </c>
    </row>
    <row r="142" spans="1:31" x14ac:dyDescent="0.2">
      <c r="B142" s="133">
        <v>54</v>
      </c>
      <c r="C142" s="136" t="s">
        <v>6497</v>
      </c>
      <c r="D142" s="136" t="s">
        <v>2726</v>
      </c>
      <c r="E142" s="136"/>
      <c r="F142" s="133">
        <v>136900</v>
      </c>
      <c r="G142" s="136" t="s">
        <v>3001</v>
      </c>
      <c r="H142" s="133">
        <v>176</v>
      </c>
      <c r="I142" s="133">
        <v>1</v>
      </c>
      <c r="J142" s="133">
        <v>602</v>
      </c>
      <c r="K142" s="133">
        <v>33</v>
      </c>
      <c r="L142" s="133"/>
      <c r="M142" s="133" t="s">
        <v>1380</v>
      </c>
      <c r="N142" s="136"/>
      <c r="O142" s="133" t="s">
        <v>2722</v>
      </c>
      <c r="P142" s="133" t="s">
        <v>4816</v>
      </c>
      <c r="Q142" s="166">
        <v>42038</v>
      </c>
      <c r="R142" s="1">
        <v>1.81</v>
      </c>
      <c r="S142" s="1">
        <v>90</v>
      </c>
      <c r="T142" s="1" t="s">
        <v>4561</v>
      </c>
      <c r="U142" s="1">
        <v>78.5</v>
      </c>
      <c r="V142" s="1">
        <v>12048</v>
      </c>
      <c r="W142" s="1">
        <v>90</v>
      </c>
      <c r="X142" s="1" t="s">
        <v>2584</v>
      </c>
      <c r="Y142" s="1">
        <v>78.5</v>
      </c>
      <c r="Z142" s="1" t="s">
        <v>4561</v>
      </c>
      <c r="AA142" s="183">
        <f t="shared" si="26"/>
        <v>39.952733333333335</v>
      </c>
      <c r="AB142" s="183">
        <f t="shared" si="27"/>
        <v>79.781856000000019</v>
      </c>
      <c r="AC142" s="183">
        <f t="shared" si="28"/>
        <v>1.6603885941176471</v>
      </c>
      <c r="AD142" s="183">
        <f t="shared" si="29"/>
        <v>1.7523399674666669</v>
      </c>
      <c r="AE142" s="183">
        <f t="shared" si="30"/>
        <v>1023.4</v>
      </c>
    </row>
    <row r="143" spans="1:31" x14ac:dyDescent="0.2">
      <c r="B143" s="133">
        <v>54</v>
      </c>
      <c r="C143" s="136" t="s">
        <v>6497</v>
      </c>
      <c r="D143" s="136" t="s">
        <v>2729</v>
      </c>
      <c r="E143" s="136"/>
      <c r="F143" s="133">
        <v>136900</v>
      </c>
      <c r="G143" s="136" t="s">
        <v>3001</v>
      </c>
      <c r="H143" s="133">
        <v>176</v>
      </c>
      <c r="I143" s="133">
        <v>1</v>
      </c>
      <c r="J143" s="133">
        <v>602</v>
      </c>
      <c r="K143" s="133">
        <v>33</v>
      </c>
      <c r="L143" s="133"/>
      <c r="M143" s="133" t="s">
        <v>1380</v>
      </c>
      <c r="N143" s="136"/>
      <c r="O143" s="133" t="s">
        <v>2722</v>
      </c>
      <c r="P143" s="133" t="s">
        <v>4816</v>
      </c>
      <c r="Q143" s="166">
        <v>42038</v>
      </c>
      <c r="R143" s="1">
        <v>1.81</v>
      </c>
      <c r="S143" s="1">
        <v>90</v>
      </c>
      <c r="T143" s="1" t="s">
        <v>4561</v>
      </c>
      <c r="U143" s="1">
        <v>78.5</v>
      </c>
      <c r="V143" s="1">
        <v>12048</v>
      </c>
      <c r="W143" s="1">
        <v>90</v>
      </c>
      <c r="X143" s="1" t="s">
        <v>2584</v>
      </c>
      <c r="Y143" s="1">
        <v>78.5</v>
      </c>
      <c r="Z143" s="1" t="s">
        <v>4561</v>
      </c>
      <c r="AA143" s="183">
        <f t="shared" si="26"/>
        <v>39.952733333333335</v>
      </c>
      <c r="AB143" s="183">
        <f t="shared" si="27"/>
        <v>79.781856000000019</v>
      </c>
      <c r="AC143" s="183">
        <f t="shared" si="28"/>
        <v>1.6603885941176471</v>
      </c>
      <c r="AD143" s="183">
        <f t="shared" si="29"/>
        <v>1.7523399674666669</v>
      </c>
      <c r="AE143" s="183">
        <f t="shared" si="30"/>
        <v>1023.4</v>
      </c>
    </row>
    <row r="144" spans="1:31" x14ac:dyDescent="0.2">
      <c r="B144" s="133">
        <v>54</v>
      </c>
      <c r="C144" s="136" t="s">
        <v>6497</v>
      </c>
      <c r="D144" s="136" t="s">
        <v>1641</v>
      </c>
      <c r="E144" s="136"/>
      <c r="F144" s="133">
        <v>136900</v>
      </c>
      <c r="G144" s="136" t="s">
        <v>3001</v>
      </c>
      <c r="H144" s="133">
        <v>176</v>
      </c>
      <c r="I144" s="133">
        <v>1</v>
      </c>
      <c r="J144" s="133">
        <v>602</v>
      </c>
      <c r="K144" s="133">
        <v>33</v>
      </c>
      <c r="L144" s="133"/>
      <c r="M144" s="133" t="s">
        <v>1380</v>
      </c>
      <c r="N144" s="136"/>
      <c r="O144" s="133" t="s">
        <v>2722</v>
      </c>
      <c r="P144" s="133" t="s">
        <v>2277</v>
      </c>
      <c r="Q144" s="166">
        <v>42061</v>
      </c>
      <c r="R144" s="1">
        <v>1.81</v>
      </c>
      <c r="S144" s="1">
        <v>90</v>
      </c>
      <c r="T144" s="1" t="s">
        <v>4561</v>
      </c>
      <c r="U144" s="1">
        <v>78.5</v>
      </c>
      <c r="V144" s="1">
        <v>12048</v>
      </c>
      <c r="W144" s="1">
        <v>90</v>
      </c>
      <c r="X144" s="1" t="s">
        <v>2584</v>
      </c>
      <c r="Y144" s="1">
        <v>78.5</v>
      </c>
      <c r="Z144" s="1" t="s">
        <v>4561</v>
      </c>
      <c r="AA144" s="183">
        <f>K144*100*R144*(J144*I144)/(S144*1000)</f>
        <v>39.952733333333335</v>
      </c>
      <c r="AB144" s="183">
        <f>(V144*(J144*I144)*1.1)/9000*W144/1000</f>
        <v>79.781856000000019</v>
      </c>
      <c r="AC144" s="183">
        <f>(K144*100*J144*I144)/17*R144/10000*U144/1000</f>
        <v>1.6603885941176471</v>
      </c>
      <c r="AD144" s="183">
        <f>V144/36*J144*I144*1.108/10000*Y144/1000</f>
        <v>1.7523399674666669</v>
      </c>
      <c r="AE144" s="183">
        <f>J144*I144*(G144/100)</f>
        <v>1023.4</v>
      </c>
    </row>
    <row r="145" spans="1:31" ht="13.5" thickBot="1" x14ac:dyDescent="0.25">
      <c r="B145" s="133">
        <v>54</v>
      </c>
      <c r="C145" s="136" t="s">
        <v>6497</v>
      </c>
      <c r="D145" s="136" t="s">
        <v>1642</v>
      </c>
      <c r="E145" s="136"/>
      <c r="F145" s="133">
        <v>136900</v>
      </c>
      <c r="G145" s="136" t="s">
        <v>3001</v>
      </c>
      <c r="H145" s="133">
        <v>176</v>
      </c>
      <c r="I145" s="133">
        <v>1</v>
      </c>
      <c r="J145" s="133">
        <v>602</v>
      </c>
      <c r="K145" s="133">
        <v>33</v>
      </c>
      <c r="L145" s="133"/>
      <c r="M145" s="133" t="s">
        <v>1380</v>
      </c>
      <c r="N145" s="136"/>
      <c r="O145" s="133" t="s">
        <v>2722</v>
      </c>
      <c r="P145" s="133" t="s">
        <v>2277</v>
      </c>
      <c r="Q145" s="166">
        <v>42061</v>
      </c>
      <c r="R145" s="308">
        <v>1.81</v>
      </c>
      <c r="S145" s="1">
        <v>90</v>
      </c>
      <c r="T145" s="1" t="s">
        <v>4561</v>
      </c>
      <c r="U145" s="1">
        <v>78.5</v>
      </c>
      <c r="V145" s="1">
        <v>12048</v>
      </c>
      <c r="W145" s="1">
        <v>90</v>
      </c>
      <c r="X145" s="1" t="s">
        <v>2584</v>
      </c>
      <c r="Y145" s="1">
        <v>78.5</v>
      </c>
      <c r="Z145" s="1" t="s">
        <v>4561</v>
      </c>
      <c r="AA145" s="183">
        <f>K145*100*R145*(J145*I145)/(S145*1000)</f>
        <v>39.952733333333335</v>
      </c>
      <c r="AB145" s="183">
        <f>(V145*(J145*I145)*1.1)/9000*W145/1000</f>
        <v>79.781856000000019</v>
      </c>
      <c r="AC145" s="183">
        <f>(K145*100*J145*I145)/17*R145/10000*U145/1000</f>
        <v>1.6603885941176471</v>
      </c>
      <c r="AD145" s="183">
        <f>V145/36*J145*I145*1.108/10000*Y145/1000</f>
        <v>1.7523399674666669</v>
      </c>
      <c r="AE145" s="183">
        <f>J145*I145*(G145/100)</f>
        <v>1023.4</v>
      </c>
    </row>
    <row r="146" spans="1:31" x14ac:dyDescent="0.2">
      <c r="B146" s="133">
        <v>54</v>
      </c>
      <c r="C146" s="136" t="s">
        <v>6497</v>
      </c>
      <c r="D146" s="136" t="s">
        <v>3704</v>
      </c>
      <c r="E146" s="136"/>
      <c r="F146" s="133">
        <v>136900</v>
      </c>
      <c r="G146" s="136" t="s">
        <v>3001</v>
      </c>
      <c r="H146" s="133">
        <v>176</v>
      </c>
      <c r="I146" s="133">
        <v>1</v>
      </c>
      <c r="J146" s="133">
        <v>606</v>
      </c>
      <c r="K146" s="133">
        <v>33</v>
      </c>
      <c r="L146" s="133"/>
      <c r="M146" s="133" t="s">
        <v>1380</v>
      </c>
      <c r="N146" s="136"/>
      <c r="O146" s="133" t="s">
        <v>2722</v>
      </c>
      <c r="P146" s="133" t="s">
        <v>4816</v>
      </c>
      <c r="Q146" s="166">
        <v>42083</v>
      </c>
      <c r="R146" s="1">
        <v>1.81</v>
      </c>
      <c r="S146" s="1">
        <v>90</v>
      </c>
      <c r="T146" s="1" t="s">
        <v>4561</v>
      </c>
      <c r="U146" s="1">
        <v>78.5</v>
      </c>
      <c r="V146" s="1">
        <v>12048</v>
      </c>
      <c r="W146" s="1">
        <v>90</v>
      </c>
      <c r="X146" s="1" t="s">
        <v>2584</v>
      </c>
      <c r="Y146" s="1">
        <v>78.5</v>
      </c>
      <c r="Z146" s="1" t="s">
        <v>4561</v>
      </c>
      <c r="AA146" s="183">
        <f>K146*100*R146*(J146*I146)/(S146*1000)</f>
        <v>40.218200000000003</v>
      </c>
      <c r="AB146" s="183">
        <f>(V146*(J146*I146)*1.1)/9000*W146/1000</f>
        <v>80.311968000000007</v>
      </c>
      <c r="AC146" s="183">
        <f>(K146*100*J146*I146)/17*R146/10000*U146/1000</f>
        <v>1.6714210764705884</v>
      </c>
      <c r="AD146" s="183">
        <f>V146/36*J146*I146*1.108/10000*Y146/1000</f>
        <v>1.7639834224000002</v>
      </c>
      <c r="AE146" s="183">
        <f>J146*I146*(G146/100)</f>
        <v>1030.2</v>
      </c>
    </row>
    <row r="147" spans="1:31" ht="13.5" thickBot="1" x14ac:dyDescent="0.25">
      <c r="B147" s="133">
        <v>54</v>
      </c>
      <c r="C147" s="136" t="s">
        <v>6497</v>
      </c>
      <c r="D147" s="136" t="s">
        <v>3707</v>
      </c>
      <c r="E147" s="136"/>
      <c r="F147" s="133">
        <v>136900</v>
      </c>
      <c r="G147" s="136" t="s">
        <v>3001</v>
      </c>
      <c r="H147" s="133">
        <v>176</v>
      </c>
      <c r="I147" s="133">
        <v>1</v>
      </c>
      <c r="J147" s="133">
        <v>606</v>
      </c>
      <c r="K147" s="133">
        <v>33</v>
      </c>
      <c r="L147" s="133"/>
      <c r="M147" s="133" t="s">
        <v>1380</v>
      </c>
      <c r="N147" s="136"/>
      <c r="O147" s="133" t="s">
        <v>2722</v>
      </c>
      <c r="P147" s="133" t="s">
        <v>4816</v>
      </c>
      <c r="Q147" s="166">
        <v>42083</v>
      </c>
      <c r="R147" s="308">
        <v>1.81</v>
      </c>
      <c r="S147" s="1">
        <v>90</v>
      </c>
      <c r="T147" s="1" t="s">
        <v>4561</v>
      </c>
      <c r="U147" s="1">
        <v>78.5</v>
      </c>
      <c r="V147" s="1">
        <v>12048</v>
      </c>
      <c r="W147" s="1">
        <v>90</v>
      </c>
      <c r="X147" s="1" t="s">
        <v>2584</v>
      </c>
      <c r="Y147" s="1">
        <v>78.5</v>
      </c>
      <c r="Z147" s="1" t="s">
        <v>4561</v>
      </c>
      <c r="AA147" s="183">
        <f>K147*100*R147*(J147*I147)/(S147*1000)</f>
        <v>40.218200000000003</v>
      </c>
      <c r="AB147" s="183">
        <f>(V147*(J147*I147)*1.1)/9000*W147/1000</f>
        <v>80.311968000000007</v>
      </c>
      <c r="AC147" s="183">
        <f>(K147*100*J147*I147)/17*R147/10000*U147/1000</f>
        <v>1.6714210764705884</v>
      </c>
      <c r="AD147" s="183">
        <f>V147/36*J147*I147*1.108/10000*Y147/1000</f>
        <v>1.7639834224000002</v>
      </c>
      <c r="AE147" s="183">
        <f>J147*I147*(G147/100)</f>
        <v>1030.2</v>
      </c>
    </row>
    <row r="148" spans="1:31" x14ac:dyDescent="0.2">
      <c r="A148" s="7260" t="s">
        <v>4453</v>
      </c>
      <c r="B148" s="7260"/>
      <c r="C148" s="7260"/>
      <c r="D148" s="7260"/>
      <c r="E148" s="7260"/>
      <c r="F148" s="7260"/>
      <c r="G148" s="7260"/>
      <c r="H148" s="7260"/>
      <c r="I148" s="7260"/>
      <c r="J148" s="7260"/>
      <c r="K148" s="7260"/>
      <c r="L148" s="7260"/>
      <c r="M148" s="7260"/>
      <c r="N148" s="7260"/>
      <c r="O148" s="7260"/>
      <c r="P148" s="7260"/>
      <c r="Q148" s="7261"/>
      <c r="Y148" s="1"/>
      <c r="Z148" s="1"/>
      <c r="AA148" s="183"/>
      <c r="AB148" s="183"/>
      <c r="AC148" s="183"/>
      <c r="AD148" s="183"/>
      <c r="AE148" s="183"/>
    </row>
    <row r="149" spans="1:31" x14ac:dyDescent="0.2">
      <c r="B149" s="133">
        <v>54</v>
      </c>
      <c r="C149" s="136" t="s">
        <v>6923</v>
      </c>
      <c r="D149" s="136" t="s">
        <v>1651</v>
      </c>
      <c r="E149" s="136"/>
      <c r="F149" s="133">
        <v>136900</v>
      </c>
      <c r="G149" s="136" t="s">
        <v>3001</v>
      </c>
      <c r="H149" s="133">
        <v>176</v>
      </c>
      <c r="I149" s="133">
        <v>1</v>
      </c>
      <c r="J149" s="133">
        <v>602</v>
      </c>
      <c r="K149" s="133">
        <v>33</v>
      </c>
      <c r="L149" s="133"/>
      <c r="M149" s="133" t="s">
        <v>1380</v>
      </c>
      <c r="N149" s="136"/>
      <c r="O149" s="133" t="s">
        <v>2722</v>
      </c>
      <c r="P149" s="133" t="s">
        <v>2277</v>
      </c>
      <c r="Q149" s="166">
        <v>42146</v>
      </c>
      <c r="R149" s="1">
        <v>1.81</v>
      </c>
      <c r="S149" s="1">
        <v>90</v>
      </c>
      <c r="T149" s="1" t="s">
        <v>4561</v>
      </c>
      <c r="U149" s="1">
        <v>78.5</v>
      </c>
      <c r="V149" s="1">
        <v>12048</v>
      </c>
      <c r="W149" s="1">
        <v>90</v>
      </c>
      <c r="X149" s="1" t="s">
        <v>2584</v>
      </c>
      <c r="Y149" s="1">
        <v>78.5</v>
      </c>
      <c r="Z149" s="1" t="s">
        <v>4561</v>
      </c>
      <c r="AA149" s="183">
        <f t="shared" ref="AA149:AA156" si="31">K149*100*R149*(J149*I149)/(S149*1000)</f>
        <v>39.952733333333335</v>
      </c>
      <c r="AB149" s="183">
        <f t="shared" ref="AB149:AB156" si="32">(V149*(J149*I149)*1.1)/9000*W149/1000</f>
        <v>79.781856000000019</v>
      </c>
      <c r="AC149" s="183">
        <f t="shared" ref="AC149:AC156" si="33">(K149*100*J149*I149)/17*R149/10000*U149/1000</f>
        <v>1.6603885941176471</v>
      </c>
      <c r="AD149" s="183">
        <f t="shared" ref="AD149:AD156" si="34">V149/36*J149*I149*1.108/10000*Y149/1000</f>
        <v>1.7523399674666669</v>
      </c>
      <c r="AE149" s="183">
        <f t="shared" ref="AE149:AE156" si="35">J149*I149*(G149/100)</f>
        <v>1023.4</v>
      </c>
    </row>
    <row r="150" spans="1:31" ht="13.5" thickBot="1" x14ac:dyDescent="0.25">
      <c r="B150" s="133">
        <v>54</v>
      </c>
      <c r="C150" s="136" t="s">
        <v>6923</v>
      </c>
      <c r="D150" s="136" t="s">
        <v>1631</v>
      </c>
      <c r="E150" s="136"/>
      <c r="F150" s="133">
        <v>136900</v>
      </c>
      <c r="G150" s="136" t="s">
        <v>3001</v>
      </c>
      <c r="H150" s="133">
        <v>176</v>
      </c>
      <c r="I150" s="133">
        <v>1</v>
      </c>
      <c r="J150" s="133">
        <v>602</v>
      </c>
      <c r="K150" s="133">
        <v>33</v>
      </c>
      <c r="L150" s="133"/>
      <c r="M150" s="133" t="s">
        <v>1380</v>
      </c>
      <c r="N150" s="136"/>
      <c r="O150" s="133" t="s">
        <v>2722</v>
      </c>
      <c r="P150" s="133" t="s">
        <v>2277</v>
      </c>
      <c r="Q150" s="166">
        <v>42146</v>
      </c>
      <c r="R150" s="308">
        <v>1.81</v>
      </c>
      <c r="S150" s="1">
        <v>90</v>
      </c>
      <c r="T150" s="1" t="s">
        <v>4561</v>
      </c>
      <c r="U150" s="1">
        <v>78.5</v>
      </c>
      <c r="V150" s="1">
        <v>12048</v>
      </c>
      <c r="W150" s="1">
        <v>90</v>
      </c>
      <c r="X150" s="1" t="s">
        <v>2584</v>
      </c>
      <c r="Y150" s="1">
        <v>78.5</v>
      </c>
      <c r="Z150" s="1" t="s">
        <v>4561</v>
      </c>
      <c r="AA150" s="183">
        <f t="shared" si="31"/>
        <v>39.952733333333335</v>
      </c>
      <c r="AB150" s="183">
        <f t="shared" si="32"/>
        <v>79.781856000000019</v>
      </c>
      <c r="AC150" s="183">
        <f t="shared" si="33"/>
        <v>1.6603885941176471</v>
      </c>
      <c r="AD150" s="183">
        <f t="shared" si="34"/>
        <v>1.7523399674666669</v>
      </c>
      <c r="AE150" s="183">
        <f t="shared" si="35"/>
        <v>1023.4</v>
      </c>
    </row>
    <row r="151" spans="1:31" x14ac:dyDescent="0.2">
      <c r="B151" s="133">
        <v>54</v>
      </c>
      <c r="C151" s="136" t="s">
        <v>6923</v>
      </c>
      <c r="D151" s="136" t="s">
        <v>1634</v>
      </c>
      <c r="E151" s="136"/>
      <c r="F151" s="133">
        <v>136900</v>
      </c>
      <c r="G151" s="136" t="s">
        <v>3001</v>
      </c>
      <c r="H151" s="133">
        <v>176</v>
      </c>
      <c r="I151" s="133">
        <v>1</v>
      </c>
      <c r="J151" s="133">
        <v>602</v>
      </c>
      <c r="K151" s="133">
        <v>33</v>
      </c>
      <c r="L151" s="133"/>
      <c r="M151" s="133" t="s">
        <v>1380</v>
      </c>
      <c r="N151" s="136"/>
      <c r="O151" s="133" t="s">
        <v>2722</v>
      </c>
      <c r="P151" s="133" t="s">
        <v>4816</v>
      </c>
      <c r="Q151" s="166">
        <v>42166</v>
      </c>
      <c r="R151" s="1">
        <v>1.81</v>
      </c>
      <c r="S151" s="1">
        <v>90</v>
      </c>
      <c r="T151" s="1" t="s">
        <v>4561</v>
      </c>
      <c r="U151" s="1">
        <v>78.5</v>
      </c>
      <c r="V151" s="1">
        <v>12048</v>
      </c>
      <c r="W151" s="1">
        <v>90</v>
      </c>
      <c r="X151" s="1" t="s">
        <v>2584</v>
      </c>
      <c r="Y151" s="1">
        <v>78.5</v>
      </c>
      <c r="Z151" s="1" t="s">
        <v>4561</v>
      </c>
      <c r="AA151" s="183">
        <f t="shared" si="31"/>
        <v>39.952733333333335</v>
      </c>
      <c r="AB151" s="183">
        <f t="shared" si="32"/>
        <v>79.781856000000019</v>
      </c>
      <c r="AC151" s="183">
        <f t="shared" si="33"/>
        <v>1.6603885941176471</v>
      </c>
      <c r="AD151" s="183">
        <f t="shared" si="34"/>
        <v>1.7523399674666669</v>
      </c>
      <c r="AE151" s="183">
        <f t="shared" si="35"/>
        <v>1023.4</v>
      </c>
    </row>
    <row r="152" spans="1:31" ht="13.5" thickBot="1" x14ac:dyDescent="0.25">
      <c r="B152" s="133">
        <v>54</v>
      </c>
      <c r="C152" s="136" t="s">
        <v>6923</v>
      </c>
      <c r="D152" s="136" t="s">
        <v>1637</v>
      </c>
      <c r="E152" s="136"/>
      <c r="F152" s="133">
        <v>136900</v>
      </c>
      <c r="G152" s="136" t="s">
        <v>3001</v>
      </c>
      <c r="H152" s="133">
        <v>176</v>
      </c>
      <c r="I152" s="133">
        <v>1</v>
      </c>
      <c r="J152" s="133">
        <v>602</v>
      </c>
      <c r="K152" s="133">
        <v>33</v>
      </c>
      <c r="L152" s="133"/>
      <c r="M152" s="133" t="s">
        <v>1380</v>
      </c>
      <c r="N152" s="136"/>
      <c r="O152" s="133" t="s">
        <v>2722</v>
      </c>
      <c r="P152" s="133" t="s">
        <v>4816</v>
      </c>
      <c r="Q152" s="166">
        <v>42166</v>
      </c>
      <c r="R152" s="308">
        <v>1.81</v>
      </c>
      <c r="S152" s="1">
        <v>90</v>
      </c>
      <c r="T152" s="1" t="s">
        <v>4561</v>
      </c>
      <c r="U152" s="1">
        <v>78.5</v>
      </c>
      <c r="V152" s="1">
        <v>12048</v>
      </c>
      <c r="W152" s="1">
        <v>90</v>
      </c>
      <c r="X152" s="1" t="s">
        <v>2584</v>
      </c>
      <c r="Y152" s="1">
        <v>78.5</v>
      </c>
      <c r="Z152" s="1" t="s">
        <v>4561</v>
      </c>
      <c r="AA152" s="183">
        <f t="shared" si="31"/>
        <v>39.952733333333335</v>
      </c>
      <c r="AB152" s="183">
        <f t="shared" si="32"/>
        <v>79.781856000000019</v>
      </c>
      <c r="AC152" s="183">
        <f t="shared" si="33"/>
        <v>1.6603885941176471</v>
      </c>
      <c r="AD152" s="183">
        <f t="shared" si="34"/>
        <v>1.7523399674666669</v>
      </c>
      <c r="AE152" s="183">
        <f t="shared" si="35"/>
        <v>1023.4</v>
      </c>
    </row>
    <row r="153" spans="1:31" x14ac:dyDescent="0.2">
      <c r="B153" s="133">
        <v>54</v>
      </c>
      <c r="C153" s="136" t="s">
        <v>6923</v>
      </c>
      <c r="D153" s="136" t="s">
        <v>2726</v>
      </c>
      <c r="E153" s="136"/>
      <c r="F153" s="133">
        <v>136900</v>
      </c>
      <c r="G153" s="136" t="s">
        <v>3001</v>
      </c>
      <c r="H153" s="133">
        <v>176</v>
      </c>
      <c r="I153" s="133">
        <v>1</v>
      </c>
      <c r="J153" s="133">
        <v>602</v>
      </c>
      <c r="K153" s="133">
        <v>33</v>
      </c>
      <c r="L153" s="133"/>
      <c r="M153" s="133" t="s">
        <v>1380</v>
      </c>
      <c r="N153" s="136"/>
      <c r="O153" s="133" t="s">
        <v>2722</v>
      </c>
      <c r="P153" s="133" t="s">
        <v>4816</v>
      </c>
      <c r="Q153" s="166">
        <v>42193</v>
      </c>
      <c r="R153" s="1">
        <v>1.81</v>
      </c>
      <c r="S153" s="1">
        <v>90</v>
      </c>
      <c r="T153" s="1" t="s">
        <v>4561</v>
      </c>
      <c r="U153" s="1">
        <v>78.5</v>
      </c>
      <c r="V153" s="1">
        <v>12048</v>
      </c>
      <c r="W153" s="1">
        <v>90</v>
      </c>
      <c r="X153" s="1" t="s">
        <v>2584</v>
      </c>
      <c r="Y153" s="1">
        <v>78.5</v>
      </c>
      <c r="Z153" s="1" t="s">
        <v>4561</v>
      </c>
      <c r="AA153" s="183">
        <f t="shared" si="31"/>
        <v>39.952733333333335</v>
      </c>
      <c r="AB153" s="183">
        <f t="shared" si="32"/>
        <v>79.781856000000019</v>
      </c>
      <c r="AC153" s="183">
        <f t="shared" si="33"/>
        <v>1.6603885941176471</v>
      </c>
      <c r="AD153" s="183">
        <f t="shared" si="34"/>
        <v>1.7523399674666669</v>
      </c>
      <c r="AE153" s="183">
        <f t="shared" si="35"/>
        <v>1023.4</v>
      </c>
    </row>
    <row r="154" spans="1:31" x14ac:dyDescent="0.2">
      <c r="B154" s="133">
        <v>54</v>
      </c>
      <c r="C154" s="136" t="s">
        <v>6923</v>
      </c>
      <c r="D154" s="136" t="s">
        <v>2729</v>
      </c>
      <c r="E154" s="136"/>
      <c r="F154" s="133">
        <v>136900</v>
      </c>
      <c r="G154" s="136" t="s">
        <v>3001</v>
      </c>
      <c r="H154" s="133">
        <v>176</v>
      </c>
      <c r="I154" s="133">
        <v>1</v>
      </c>
      <c r="J154" s="133">
        <v>602</v>
      </c>
      <c r="K154" s="133">
        <v>33</v>
      </c>
      <c r="L154" s="133"/>
      <c r="M154" s="133" t="s">
        <v>1380</v>
      </c>
      <c r="N154" s="136"/>
      <c r="O154" s="133" t="s">
        <v>2722</v>
      </c>
      <c r="P154" s="133" t="s">
        <v>4816</v>
      </c>
      <c r="Q154" s="166">
        <v>42193</v>
      </c>
      <c r="R154" s="1">
        <v>1.81</v>
      </c>
      <c r="S154" s="1">
        <v>90</v>
      </c>
      <c r="T154" s="1" t="s">
        <v>4561</v>
      </c>
      <c r="U154" s="1">
        <v>78.5</v>
      </c>
      <c r="V154" s="1">
        <v>12048</v>
      </c>
      <c r="W154" s="1">
        <v>90</v>
      </c>
      <c r="X154" s="1" t="s">
        <v>2584</v>
      </c>
      <c r="Y154" s="1">
        <v>78.5</v>
      </c>
      <c r="Z154" s="1" t="s">
        <v>4561</v>
      </c>
      <c r="AA154" s="183">
        <f t="shared" si="31"/>
        <v>39.952733333333335</v>
      </c>
      <c r="AB154" s="183">
        <f t="shared" si="32"/>
        <v>79.781856000000019</v>
      </c>
      <c r="AC154" s="183">
        <f t="shared" si="33"/>
        <v>1.6603885941176471</v>
      </c>
      <c r="AD154" s="183">
        <f t="shared" si="34"/>
        <v>1.7523399674666669</v>
      </c>
      <c r="AE154" s="183">
        <f t="shared" si="35"/>
        <v>1023.4</v>
      </c>
    </row>
    <row r="155" spans="1:31" x14ac:dyDescent="0.2">
      <c r="B155" s="133">
        <v>54</v>
      </c>
      <c r="C155" s="136" t="s">
        <v>6923</v>
      </c>
      <c r="D155" s="136" t="s">
        <v>1641</v>
      </c>
      <c r="E155" s="136"/>
      <c r="F155" s="133">
        <v>136900</v>
      </c>
      <c r="G155" s="136" t="s">
        <v>3001</v>
      </c>
      <c r="H155" s="133">
        <v>176</v>
      </c>
      <c r="I155" s="133">
        <v>1</v>
      </c>
      <c r="J155" s="133">
        <v>296</v>
      </c>
      <c r="K155" s="133">
        <v>33</v>
      </c>
      <c r="L155" s="133"/>
      <c r="M155" s="133" t="s">
        <v>1380</v>
      </c>
      <c r="N155" s="136"/>
      <c r="O155" s="133" t="s">
        <v>2722</v>
      </c>
      <c r="P155" s="133" t="s">
        <v>4816</v>
      </c>
      <c r="Q155" s="166">
        <v>42207</v>
      </c>
      <c r="R155" s="1">
        <v>1.81</v>
      </c>
      <c r="S155" s="1">
        <v>90</v>
      </c>
      <c r="T155" s="1" t="s">
        <v>4561</v>
      </c>
      <c r="U155" s="1">
        <v>78.5</v>
      </c>
      <c r="V155" s="1">
        <v>12048</v>
      </c>
      <c r="W155" s="1">
        <v>90</v>
      </c>
      <c r="X155" s="1" t="s">
        <v>2584</v>
      </c>
      <c r="Y155" s="1">
        <v>78.5</v>
      </c>
      <c r="Z155" s="1" t="s">
        <v>4561</v>
      </c>
      <c r="AA155" s="183">
        <f t="shared" si="31"/>
        <v>19.644533333333332</v>
      </c>
      <c r="AB155" s="183">
        <f t="shared" si="32"/>
        <v>39.228288000000006</v>
      </c>
      <c r="AC155" s="183">
        <f t="shared" si="33"/>
        <v>0.81640369411764702</v>
      </c>
      <c r="AD155" s="183">
        <f t="shared" si="34"/>
        <v>0.86161566506666676</v>
      </c>
      <c r="AE155" s="183">
        <f t="shared" si="35"/>
        <v>503.2</v>
      </c>
    </row>
    <row r="156" spans="1:31" ht="13.5" thickBot="1" x14ac:dyDescent="0.25">
      <c r="B156" s="133">
        <v>54</v>
      </c>
      <c r="C156" s="136" t="s">
        <v>6923</v>
      </c>
      <c r="D156" s="136" t="s">
        <v>1642</v>
      </c>
      <c r="E156" s="136"/>
      <c r="F156" s="133">
        <v>136900</v>
      </c>
      <c r="G156" s="136" t="s">
        <v>3001</v>
      </c>
      <c r="H156" s="133">
        <v>176</v>
      </c>
      <c r="I156" s="133">
        <v>1</v>
      </c>
      <c r="J156" s="133">
        <v>296</v>
      </c>
      <c r="K156" s="133">
        <v>33</v>
      </c>
      <c r="L156" s="133"/>
      <c r="M156" s="133" t="s">
        <v>1380</v>
      </c>
      <c r="N156" s="136"/>
      <c r="O156" s="133" t="s">
        <v>2722</v>
      </c>
      <c r="P156" s="133" t="s">
        <v>4816</v>
      </c>
      <c r="Q156" s="166">
        <v>42207</v>
      </c>
      <c r="R156" s="308">
        <v>1.81</v>
      </c>
      <c r="S156" s="1">
        <v>90</v>
      </c>
      <c r="T156" s="1" t="s">
        <v>4561</v>
      </c>
      <c r="U156" s="1">
        <v>78.5</v>
      </c>
      <c r="V156" s="1">
        <v>12048</v>
      </c>
      <c r="W156" s="1">
        <v>90</v>
      </c>
      <c r="X156" s="1" t="s">
        <v>2584</v>
      </c>
      <c r="Y156" s="1">
        <v>78.5</v>
      </c>
      <c r="Z156" s="1" t="s">
        <v>4561</v>
      </c>
      <c r="AA156" s="183">
        <f t="shared" si="31"/>
        <v>19.644533333333332</v>
      </c>
      <c r="AB156" s="183">
        <f t="shared" si="32"/>
        <v>39.228288000000006</v>
      </c>
      <c r="AC156" s="183">
        <f t="shared" si="33"/>
        <v>0.81640369411764702</v>
      </c>
      <c r="AD156" s="183">
        <f t="shared" si="34"/>
        <v>0.86161566506666676</v>
      </c>
      <c r="AE156" s="183">
        <f t="shared" si="35"/>
        <v>503.2</v>
      </c>
    </row>
    <row r="157" spans="1:31" x14ac:dyDescent="0.2">
      <c r="B157" s="133">
        <v>54</v>
      </c>
      <c r="C157" s="136" t="s">
        <v>6923</v>
      </c>
      <c r="D157" s="136" t="s">
        <v>3704</v>
      </c>
      <c r="E157" s="136"/>
      <c r="F157" s="133">
        <v>136900</v>
      </c>
      <c r="G157" s="136" t="s">
        <v>3001</v>
      </c>
      <c r="H157" s="133">
        <v>176</v>
      </c>
      <c r="I157" s="133">
        <v>1</v>
      </c>
      <c r="J157" s="133">
        <v>602</v>
      </c>
      <c r="K157" s="133">
        <v>33</v>
      </c>
      <c r="L157" s="133"/>
      <c r="M157" s="133" t="s">
        <v>1380</v>
      </c>
      <c r="N157" s="136"/>
      <c r="O157" s="133" t="s">
        <v>2722</v>
      </c>
      <c r="P157" s="133" t="s">
        <v>4816</v>
      </c>
      <c r="Q157" s="166">
        <v>42233</v>
      </c>
      <c r="R157" s="1">
        <v>1.81</v>
      </c>
      <c r="S157" s="1">
        <v>90</v>
      </c>
      <c r="T157" s="1" t="s">
        <v>4561</v>
      </c>
      <c r="U157" s="1">
        <v>78.5</v>
      </c>
      <c r="V157" s="1">
        <v>12048</v>
      </c>
      <c r="W157" s="1">
        <v>90</v>
      </c>
      <c r="X157" s="1" t="s">
        <v>2584</v>
      </c>
      <c r="Y157" s="1">
        <v>78.5</v>
      </c>
      <c r="Z157" s="1" t="s">
        <v>4561</v>
      </c>
      <c r="AA157" s="183">
        <f>K157*100*R157*(J157*I157)/(S157*1000)</f>
        <v>39.952733333333335</v>
      </c>
      <c r="AB157" s="183">
        <f>(V157*(J157*I157)*1.1)/9000*W157/1000</f>
        <v>79.781856000000019</v>
      </c>
      <c r="AC157" s="183">
        <f>(K157*100*J157*I157)/17*R157/10000*U157/1000</f>
        <v>1.6603885941176471</v>
      </c>
      <c r="AD157" s="183">
        <f>V157/36*J157*I157*1.108/10000*Y157/1000</f>
        <v>1.7523399674666669</v>
      </c>
      <c r="AE157" s="183">
        <f>J157*I157*(G157/100)</f>
        <v>1023.4</v>
      </c>
    </row>
    <row r="158" spans="1:31" ht="13.5" thickBot="1" x14ac:dyDescent="0.25">
      <c r="B158" s="133">
        <v>54</v>
      </c>
      <c r="C158" s="136" t="s">
        <v>6923</v>
      </c>
      <c r="D158" s="136" t="s">
        <v>3707</v>
      </c>
      <c r="E158" s="136"/>
      <c r="F158" s="133">
        <v>136900</v>
      </c>
      <c r="G158" s="136" t="s">
        <v>3001</v>
      </c>
      <c r="H158" s="133">
        <v>176</v>
      </c>
      <c r="I158" s="133">
        <v>1</v>
      </c>
      <c r="J158" s="133">
        <v>602</v>
      </c>
      <c r="K158" s="133">
        <v>33</v>
      </c>
      <c r="L158" s="133"/>
      <c r="M158" s="133" t="s">
        <v>1380</v>
      </c>
      <c r="N158" s="136"/>
      <c r="O158" s="133" t="s">
        <v>2722</v>
      </c>
      <c r="P158" s="133" t="s">
        <v>4816</v>
      </c>
      <c r="Q158" s="166">
        <v>42233</v>
      </c>
      <c r="R158" s="308">
        <v>1.81</v>
      </c>
      <c r="S158" s="1">
        <v>90</v>
      </c>
      <c r="T158" s="1" t="s">
        <v>4561</v>
      </c>
      <c r="U158" s="1">
        <v>78.5</v>
      </c>
      <c r="V158" s="1">
        <v>12048</v>
      </c>
      <c r="W158" s="1">
        <v>90</v>
      </c>
      <c r="X158" s="1" t="s">
        <v>2584</v>
      </c>
      <c r="Y158" s="1">
        <v>78.5</v>
      </c>
      <c r="Z158" s="1" t="s">
        <v>4561</v>
      </c>
      <c r="AA158" s="183">
        <f>K158*100*R158*(J158*I158)/(S158*1000)</f>
        <v>39.952733333333335</v>
      </c>
      <c r="AB158" s="183">
        <f>(V158*(J158*I158)*1.1)/9000*W158/1000</f>
        <v>79.781856000000019</v>
      </c>
      <c r="AC158" s="183">
        <f>(K158*100*J158*I158)/17*R158/10000*U158/1000</f>
        <v>1.6603885941176471</v>
      </c>
      <c r="AD158" s="183">
        <f>V158/36*J158*I158*1.108/10000*Y158/1000</f>
        <v>1.7523399674666669</v>
      </c>
      <c r="AE158" s="183">
        <f>J158*I158*(G158/100)</f>
        <v>1023.4</v>
      </c>
    </row>
    <row r="159" spans="1:31" x14ac:dyDescent="0.2">
      <c r="B159" s="133">
        <v>54</v>
      </c>
      <c r="C159" s="136" t="s">
        <v>6923</v>
      </c>
      <c r="D159" s="136" t="s">
        <v>1645</v>
      </c>
      <c r="E159" s="136"/>
      <c r="F159" s="133">
        <v>136900</v>
      </c>
      <c r="G159" s="136" t="s">
        <v>3001</v>
      </c>
      <c r="H159" s="133">
        <v>176</v>
      </c>
      <c r="I159" s="133">
        <v>1</v>
      </c>
      <c r="J159" s="133">
        <v>571</v>
      </c>
      <c r="K159" s="133">
        <v>33</v>
      </c>
      <c r="L159" s="133"/>
      <c r="M159" s="133" t="s">
        <v>1380</v>
      </c>
      <c r="N159" s="136"/>
      <c r="O159" s="133" t="s">
        <v>2722</v>
      </c>
      <c r="P159" s="133" t="s">
        <v>4816</v>
      </c>
      <c r="Q159" s="166">
        <v>42268</v>
      </c>
      <c r="R159" s="1">
        <v>1.81</v>
      </c>
      <c r="S159" s="1">
        <v>90</v>
      </c>
      <c r="T159" s="1" t="s">
        <v>4561</v>
      </c>
      <c r="U159" s="1">
        <v>78.5</v>
      </c>
      <c r="V159" s="1">
        <v>12048</v>
      </c>
      <c r="W159" s="1">
        <v>90</v>
      </c>
      <c r="X159" s="1" t="s">
        <v>2584</v>
      </c>
      <c r="Y159" s="1">
        <v>78.5</v>
      </c>
      <c r="Z159" s="1" t="s">
        <v>4561</v>
      </c>
      <c r="AA159" s="183">
        <f>K159*100*R159*(J159*I159)/(S159*1000)</f>
        <v>37.895366666666668</v>
      </c>
      <c r="AB159" s="183">
        <f>(V159*(J159*I159)*1.1)/9000*W159/1000</f>
        <v>75.673487999999992</v>
      </c>
      <c r="AC159" s="183">
        <f>(K159*100*J159*I159)/17*R159/10000*U159/1000</f>
        <v>1.5748868558823532</v>
      </c>
      <c r="AD159" s="183">
        <f>V159/36*J159*I159*1.108/10000*Y159/1000</f>
        <v>1.6621031917333335</v>
      </c>
      <c r="AE159" s="183">
        <f>J159*I159*(G159/100)</f>
        <v>970.69999999999993</v>
      </c>
    </row>
    <row r="160" spans="1:31" ht="13.5" thickBot="1" x14ac:dyDescent="0.25">
      <c r="B160" s="133">
        <v>54</v>
      </c>
      <c r="C160" s="136" t="s">
        <v>6923</v>
      </c>
      <c r="D160" s="136" t="s">
        <v>1650</v>
      </c>
      <c r="E160" s="136"/>
      <c r="F160" s="133">
        <v>136900</v>
      </c>
      <c r="G160" s="136" t="s">
        <v>3001</v>
      </c>
      <c r="H160" s="133">
        <v>176</v>
      </c>
      <c r="I160" s="133">
        <v>1</v>
      </c>
      <c r="J160" s="133">
        <v>571</v>
      </c>
      <c r="K160" s="133">
        <v>33</v>
      </c>
      <c r="L160" s="133"/>
      <c r="M160" s="133" t="s">
        <v>1380</v>
      </c>
      <c r="N160" s="136"/>
      <c r="O160" s="133" t="s">
        <v>2722</v>
      </c>
      <c r="P160" s="133" t="s">
        <v>4816</v>
      </c>
      <c r="Q160" s="166">
        <v>42268</v>
      </c>
      <c r="R160" s="308">
        <v>1.81</v>
      </c>
      <c r="S160" s="1">
        <v>90</v>
      </c>
      <c r="T160" s="1" t="s">
        <v>4561</v>
      </c>
      <c r="U160" s="1">
        <v>78.5</v>
      </c>
      <c r="V160" s="1">
        <v>12048</v>
      </c>
      <c r="W160" s="1">
        <v>90</v>
      </c>
      <c r="X160" s="1" t="s">
        <v>2584</v>
      </c>
      <c r="Y160" s="1">
        <v>78.5</v>
      </c>
      <c r="Z160" s="1" t="s">
        <v>4561</v>
      </c>
      <c r="AA160" s="183">
        <f>K160*100*R160*(J160*I160)/(S160*1000)</f>
        <v>37.895366666666668</v>
      </c>
      <c r="AB160" s="183">
        <f>(V160*(J160*I160)*1.1)/9000*W160/1000</f>
        <v>75.673487999999992</v>
      </c>
      <c r="AC160" s="183">
        <f>(K160*100*J160*I160)/17*R160/10000*U160/1000</f>
        <v>1.5748868558823532</v>
      </c>
      <c r="AD160" s="183">
        <f>V160/36*J160*I160*1.108/10000*Y160/1000</f>
        <v>1.6621031917333335</v>
      </c>
      <c r="AE160" s="183">
        <f>J160*I160*(G160/100)</f>
        <v>970.69999999999993</v>
      </c>
    </row>
    <row r="161" spans="1:31" x14ac:dyDescent="0.2">
      <c r="A161" s="7260" t="s">
        <v>4453</v>
      </c>
      <c r="B161" s="7260"/>
      <c r="C161" s="7260"/>
      <c r="D161" s="7260"/>
      <c r="E161" s="7260"/>
      <c r="F161" s="7260"/>
      <c r="G161" s="7260"/>
      <c r="H161" s="7260"/>
      <c r="I161" s="7260"/>
      <c r="J161" s="7260"/>
      <c r="K161" s="7260"/>
      <c r="L161" s="7260"/>
      <c r="M161" s="7260"/>
      <c r="N161" s="7260"/>
      <c r="O161" s="7260"/>
      <c r="P161" s="7260"/>
      <c r="Q161" s="7261"/>
      <c r="Y161" s="1"/>
      <c r="Z161" s="1"/>
      <c r="AA161" s="183"/>
      <c r="AB161" s="183"/>
      <c r="AC161" s="183"/>
      <c r="AD161" s="183"/>
      <c r="AE161" s="183"/>
    </row>
    <row r="162" spans="1:31" x14ac:dyDescent="0.2">
      <c r="B162" s="133" t="s">
        <v>7317</v>
      </c>
      <c r="C162" s="136" t="s">
        <v>7374</v>
      </c>
      <c r="D162" s="136" t="s">
        <v>1651</v>
      </c>
      <c r="E162" s="136"/>
      <c r="F162" s="133">
        <v>136900</v>
      </c>
      <c r="G162" s="136" t="s">
        <v>3001</v>
      </c>
      <c r="H162" s="133">
        <v>176</v>
      </c>
      <c r="I162" s="133">
        <v>1</v>
      </c>
      <c r="J162" s="133">
        <v>602</v>
      </c>
      <c r="K162" s="133">
        <v>33</v>
      </c>
      <c r="L162" s="133"/>
      <c r="M162" s="133" t="s">
        <v>1380</v>
      </c>
      <c r="N162" s="136"/>
      <c r="O162" s="133" t="s">
        <v>2573</v>
      </c>
      <c r="P162" s="133" t="s">
        <v>663</v>
      </c>
      <c r="Q162" s="166">
        <v>42300</v>
      </c>
      <c r="R162" s="1">
        <v>1.81</v>
      </c>
      <c r="S162" s="1">
        <v>90</v>
      </c>
      <c r="T162" s="1" t="s">
        <v>4561</v>
      </c>
      <c r="U162" s="1">
        <v>78.5</v>
      </c>
      <c r="V162" s="1">
        <v>12048</v>
      </c>
      <c r="W162" s="1">
        <v>90</v>
      </c>
      <c r="X162" s="1" t="s">
        <v>2584</v>
      </c>
      <c r="Y162" s="1">
        <v>78.5</v>
      </c>
      <c r="Z162" s="1" t="s">
        <v>4561</v>
      </c>
      <c r="AA162" s="183">
        <f t="shared" ref="AA162:AA167" si="36">K162*100*R162*(J162*I162)/(S162*1000)</f>
        <v>39.952733333333335</v>
      </c>
      <c r="AB162" s="183">
        <f t="shared" ref="AB162:AB167" si="37">(V162*(J162*I162)*1.1)/9000*W162/1000</f>
        <v>79.781856000000019</v>
      </c>
      <c r="AC162" s="183">
        <f t="shared" ref="AC162:AC167" si="38">(K162*100*J162*I162)/17*R162/10000*U162/1000</f>
        <v>1.6603885941176471</v>
      </c>
      <c r="AD162" s="183">
        <f t="shared" ref="AD162:AD167" si="39">V162/36*J162*I162*1.108/10000*Y162/1000</f>
        <v>1.7523399674666669</v>
      </c>
      <c r="AE162" s="183">
        <f t="shared" ref="AE162:AE167" si="40">J162*I162*(G162/100)</f>
        <v>1023.4</v>
      </c>
    </row>
    <row r="163" spans="1:31" ht="13.5" thickBot="1" x14ac:dyDescent="0.25">
      <c r="B163" s="133" t="s">
        <v>7317</v>
      </c>
      <c r="C163" s="136" t="s">
        <v>7374</v>
      </c>
      <c r="D163" s="136" t="s">
        <v>1631</v>
      </c>
      <c r="E163" s="136"/>
      <c r="F163" s="133">
        <v>136900</v>
      </c>
      <c r="G163" s="136" t="s">
        <v>3001</v>
      </c>
      <c r="H163" s="133">
        <v>176</v>
      </c>
      <c r="I163" s="133">
        <v>1</v>
      </c>
      <c r="J163" s="133">
        <v>602</v>
      </c>
      <c r="K163" s="133">
        <v>33</v>
      </c>
      <c r="L163" s="133"/>
      <c r="M163" s="133" t="s">
        <v>1380</v>
      </c>
      <c r="N163" s="136"/>
      <c r="O163" s="133" t="s">
        <v>2573</v>
      </c>
      <c r="P163" s="133" t="s">
        <v>663</v>
      </c>
      <c r="Q163" s="166">
        <v>42300</v>
      </c>
      <c r="R163" s="308">
        <v>1.81</v>
      </c>
      <c r="S163" s="1">
        <v>90</v>
      </c>
      <c r="T163" s="1" t="s">
        <v>4561</v>
      </c>
      <c r="U163" s="1">
        <v>78.5</v>
      </c>
      <c r="V163" s="1">
        <v>12048</v>
      </c>
      <c r="W163" s="1">
        <v>90</v>
      </c>
      <c r="X163" s="1" t="s">
        <v>2584</v>
      </c>
      <c r="Y163" s="1">
        <v>78.5</v>
      </c>
      <c r="Z163" s="1" t="s">
        <v>4561</v>
      </c>
      <c r="AA163" s="183">
        <f t="shared" si="36"/>
        <v>39.952733333333335</v>
      </c>
      <c r="AB163" s="183">
        <f t="shared" si="37"/>
        <v>79.781856000000019</v>
      </c>
      <c r="AC163" s="183">
        <f t="shared" si="38"/>
        <v>1.6603885941176471</v>
      </c>
      <c r="AD163" s="183">
        <f t="shared" si="39"/>
        <v>1.7523399674666669</v>
      </c>
      <c r="AE163" s="183">
        <f t="shared" si="40"/>
        <v>1023.4</v>
      </c>
    </row>
    <row r="164" spans="1:31" x14ac:dyDescent="0.2">
      <c r="B164" s="133" t="s">
        <v>7317</v>
      </c>
      <c r="C164" s="136" t="s">
        <v>7374</v>
      </c>
      <c r="D164" s="136" t="s">
        <v>1634</v>
      </c>
      <c r="E164" s="136"/>
      <c r="F164" s="133">
        <v>136900</v>
      </c>
      <c r="G164" s="136" t="s">
        <v>3001</v>
      </c>
      <c r="H164" s="133">
        <v>176</v>
      </c>
      <c r="I164" s="133">
        <v>1</v>
      </c>
      <c r="J164" s="133">
        <v>602</v>
      </c>
      <c r="K164" s="133">
        <v>33</v>
      </c>
      <c r="L164" s="133"/>
      <c r="M164" s="133" t="s">
        <v>1380</v>
      </c>
      <c r="N164" s="136"/>
      <c r="O164" s="133" t="s">
        <v>2573</v>
      </c>
      <c r="P164" s="133" t="s">
        <v>4816</v>
      </c>
      <c r="Q164" s="166">
        <v>42321</v>
      </c>
      <c r="R164" s="1">
        <v>1.81</v>
      </c>
      <c r="S164" s="1">
        <v>90</v>
      </c>
      <c r="T164" s="1" t="s">
        <v>4561</v>
      </c>
      <c r="U164" s="1">
        <v>78.5</v>
      </c>
      <c r="V164" s="1">
        <v>12048</v>
      </c>
      <c r="W164" s="1">
        <v>90</v>
      </c>
      <c r="X164" s="1" t="s">
        <v>2584</v>
      </c>
      <c r="Y164" s="1">
        <v>78.5</v>
      </c>
      <c r="Z164" s="1" t="s">
        <v>4561</v>
      </c>
      <c r="AA164" s="183">
        <f t="shared" si="36"/>
        <v>39.952733333333335</v>
      </c>
      <c r="AB164" s="183">
        <f t="shared" si="37"/>
        <v>79.781856000000019</v>
      </c>
      <c r="AC164" s="183">
        <f t="shared" si="38"/>
        <v>1.6603885941176471</v>
      </c>
      <c r="AD164" s="183">
        <f t="shared" si="39"/>
        <v>1.7523399674666669</v>
      </c>
      <c r="AE164" s="183">
        <f t="shared" si="40"/>
        <v>1023.4</v>
      </c>
    </row>
    <row r="165" spans="1:31" ht="13.5" thickBot="1" x14ac:dyDescent="0.25">
      <c r="B165" s="133" t="s">
        <v>7317</v>
      </c>
      <c r="C165" s="136" t="s">
        <v>7374</v>
      </c>
      <c r="D165" s="136" t="s">
        <v>1637</v>
      </c>
      <c r="E165" s="136"/>
      <c r="F165" s="133">
        <v>136900</v>
      </c>
      <c r="G165" s="136" t="s">
        <v>3001</v>
      </c>
      <c r="H165" s="133">
        <v>176</v>
      </c>
      <c r="I165" s="133">
        <v>1</v>
      </c>
      <c r="J165" s="133">
        <v>602</v>
      </c>
      <c r="K165" s="133">
        <v>33</v>
      </c>
      <c r="L165" s="133"/>
      <c r="M165" s="133" t="s">
        <v>1380</v>
      </c>
      <c r="N165" s="136"/>
      <c r="O165" s="133" t="s">
        <v>2573</v>
      </c>
      <c r="P165" s="133" t="s">
        <v>4816</v>
      </c>
      <c r="Q165" s="166">
        <v>42321</v>
      </c>
      <c r="R165" s="308">
        <v>1.81</v>
      </c>
      <c r="S165" s="1">
        <v>90</v>
      </c>
      <c r="T165" s="1" t="s">
        <v>4561</v>
      </c>
      <c r="U165" s="1">
        <v>78.5</v>
      </c>
      <c r="V165" s="1">
        <v>12048</v>
      </c>
      <c r="W165" s="1">
        <v>90</v>
      </c>
      <c r="X165" s="1" t="s">
        <v>2584</v>
      </c>
      <c r="Y165" s="1">
        <v>78.5</v>
      </c>
      <c r="Z165" s="1" t="s">
        <v>4561</v>
      </c>
      <c r="AA165" s="183">
        <f t="shared" si="36"/>
        <v>39.952733333333335</v>
      </c>
      <c r="AB165" s="183">
        <f t="shared" si="37"/>
        <v>79.781856000000019</v>
      </c>
      <c r="AC165" s="183">
        <f t="shared" si="38"/>
        <v>1.6603885941176471</v>
      </c>
      <c r="AD165" s="183">
        <f t="shared" si="39"/>
        <v>1.7523399674666669</v>
      </c>
      <c r="AE165" s="183">
        <f t="shared" si="40"/>
        <v>1023.4</v>
      </c>
    </row>
    <row r="166" spans="1:31" x14ac:dyDescent="0.2">
      <c r="B166" s="133" t="s">
        <v>7317</v>
      </c>
      <c r="C166" s="136" t="s">
        <v>7374</v>
      </c>
      <c r="D166" s="136" t="s">
        <v>2726</v>
      </c>
      <c r="E166" s="136"/>
      <c r="F166" s="133">
        <v>136900</v>
      </c>
      <c r="G166" s="136" t="s">
        <v>3001</v>
      </c>
      <c r="H166" s="133">
        <v>176</v>
      </c>
      <c r="I166" s="133">
        <v>1</v>
      </c>
      <c r="J166" s="133">
        <v>602</v>
      </c>
      <c r="K166" s="133">
        <v>33</v>
      </c>
      <c r="L166" s="133"/>
      <c r="M166" s="133" t="s">
        <v>1380</v>
      </c>
      <c r="N166" s="136"/>
      <c r="O166" s="133" t="s">
        <v>2573</v>
      </c>
      <c r="P166" s="133" t="s">
        <v>4816</v>
      </c>
      <c r="Q166" s="166">
        <v>42346</v>
      </c>
      <c r="R166" s="1">
        <v>1.81</v>
      </c>
      <c r="S166" s="1">
        <v>90</v>
      </c>
      <c r="T166" s="1" t="s">
        <v>4561</v>
      </c>
      <c r="U166" s="1">
        <v>78.5</v>
      </c>
      <c r="V166" s="1">
        <v>12048</v>
      </c>
      <c r="W166" s="1">
        <v>90</v>
      </c>
      <c r="X166" s="1" t="s">
        <v>2584</v>
      </c>
      <c r="Y166" s="1">
        <v>78.5</v>
      </c>
      <c r="Z166" s="1" t="s">
        <v>4561</v>
      </c>
      <c r="AA166" s="183">
        <f t="shared" si="36"/>
        <v>39.952733333333335</v>
      </c>
      <c r="AB166" s="183">
        <f t="shared" si="37"/>
        <v>79.781856000000019</v>
      </c>
      <c r="AC166" s="183">
        <f t="shared" si="38"/>
        <v>1.6603885941176471</v>
      </c>
      <c r="AD166" s="183">
        <f t="shared" si="39"/>
        <v>1.7523399674666669</v>
      </c>
      <c r="AE166" s="183">
        <f t="shared" si="40"/>
        <v>1023.4</v>
      </c>
    </row>
    <row r="167" spans="1:31" ht="13.5" thickBot="1" x14ac:dyDescent="0.25">
      <c r="B167" s="133" t="s">
        <v>7317</v>
      </c>
      <c r="C167" s="136" t="s">
        <v>7374</v>
      </c>
      <c r="D167" s="136" t="s">
        <v>2729</v>
      </c>
      <c r="E167" s="136"/>
      <c r="F167" s="133">
        <v>136900</v>
      </c>
      <c r="G167" s="136" t="s">
        <v>3001</v>
      </c>
      <c r="H167" s="133">
        <v>176</v>
      </c>
      <c r="I167" s="133">
        <v>1</v>
      </c>
      <c r="J167" s="133">
        <v>602</v>
      </c>
      <c r="K167" s="133">
        <v>33</v>
      </c>
      <c r="L167" s="133"/>
      <c r="M167" s="133" t="s">
        <v>1380</v>
      </c>
      <c r="N167" s="136"/>
      <c r="O167" s="133" t="s">
        <v>2573</v>
      </c>
      <c r="P167" s="133" t="s">
        <v>4816</v>
      </c>
      <c r="Q167" s="166">
        <v>42346</v>
      </c>
      <c r="R167" s="308">
        <v>1.81</v>
      </c>
      <c r="S167" s="1">
        <v>90</v>
      </c>
      <c r="T167" s="1" t="s">
        <v>4561</v>
      </c>
      <c r="U167" s="1">
        <v>78.5</v>
      </c>
      <c r="V167" s="1">
        <v>12048</v>
      </c>
      <c r="W167" s="1">
        <v>90</v>
      </c>
      <c r="X167" s="1" t="s">
        <v>2584</v>
      </c>
      <c r="Y167" s="1">
        <v>78.5</v>
      </c>
      <c r="Z167" s="1" t="s">
        <v>4561</v>
      </c>
      <c r="AA167" s="183">
        <f t="shared" si="36"/>
        <v>39.952733333333335</v>
      </c>
      <c r="AB167" s="183">
        <f t="shared" si="37"/>
        <v>79.781856000000019</v>
      </c>
      <c r="AC167" s="183">
        <f t="shared" si="38"/>
        <v>1.6603885941176471</v>
      </c>
      <c r="AD167" s="183">
        <f t="shared" si="39"/>
        <v>1.7523399674666669</v>
      </c>
      <c r="AE167" s="183">
        <f t="shared" si="40"/>
        <v>1023.4</v>
      </c>
    </row>
    <row r="168" spans="1:31" x14ac:dyDescent="0.2">
      <c r="B168" s="133" t="s">
        <v>7317</v>
      </c>
      <c r="C168" s="136" t="s">
        <v>7374</v>
      </c>
      <c r="D168" s="136" t="s">
        <v>1641</v>
      </c>
      <c r="E168" s="136"/>
      <c r="F168" s="133">
        <v>136900</v>
      </c>
      <c r="G168" s="136" t="s">
        <v>3001</v>
      </c>
      <c r="H168" s="133">
        <v>176</v>
      </c>
      <c r="I168" s="133">
        <v>1</v>
      </c>
      <c r="J168" s="133">
        <v>602</v>
      </c>
      <c r="K168" s="133">
        <v>33</v>
      </c>
      <c r="L168" s="133"/>
      <c r="M168" s="133" t="s">
        <v>1380</v>
      </c>
      <c r="N168" s="136"/>
      <c r="O168" s="133" t="s">
        <v>2573</v>
      </c>
      <c r="P168" s="133" t="s">
        <v>2277</v>
      </c>
      <c r="Q168" s="166">
        <v>42382</v>
      </c>
      <c r="R168" s="1">
        <v>1.81</v>
      </c>
      <c r="S168" s="1">
        <v>90</v>
      </c>
      <c r="T168" s="1" t="s">
        <v>4561</v>
      </c>
      <c r="U168" s="1">
        <v>78.5</v>
      </c>
      <c r="V168" s="1">
        <v>12048</v>
      </c>
      <c r="W168" s="1">
        <v>90</v>
      </c>
      <c r="X168" s="1" t="s">
        <v>2584</v>
      </c>
      <c r="Y168" s="1">
        <v>78.5</v>
      </c>
      <c r="Z168" s="1" t="s">
        <v>4561</v>
      </c>
      <c r="AA168" s="183">
        <f t="shared" ref="AA168:AA173" si="41">K168*100*R168*(J168*I168)/(S168*1000)</f>
        <v>39.952733333333335</v>
      </c>
      <c r="AB168" s="183">
        <f t="shared" ref="AB168:AB173" si="42">(V168*(J168*I168)*1.1)/9000*W168/1000</f>
        <v>79.781856000000019</v>
      </c>
      <c r="AC168" s="183">
        <f t="shared" ref="AC168:AC173" si="43">(K168*100*J168*I168)/17*R168/10000*U168/1000</f>
        <v>1.6603885941176471</v>
      </c>
      <c r="AD168" s="183">
        <f t="shared" ref="AD168:AD173" si="44">V168/36*J168*I168*1.108/10000*Y168/1000</f>
        <v>1.7523399674666669</v>
      </c>
      <c r="AE168" s="183">
        <f t="shared" ref="AE168:AE173" si="45">J168*I168*(G168/100)</f>
        <v>1023.4</v>
      </c>
    </row>
    <row r="169" spans="1:31" ht="13.5" thickBot="1" x14ac:dyDescent="0.25">
      <c r="B169" s="133" t="s">
        <v>7317</v>
      </c>
      <c r="C169" s="136" t="s">
        <v>7374</v>
      </c>
      <c r="D169" s="136" t="s">
        <v>1642</v>
      </c>
      <c r="E169" s="136"/>
      <c r="F169" s="133">
        <v>136900</v>
      </c>
      <c r="G169" s="136" t="s">
        <v>3001</v>
      </c>
      <c r="H169" s="133">
        <v>176</v>
      </c>
      <c r="I169" s="133">
        <v>1</v>
      </c>
      <c r="J169" s="133">
        <v>602</v>
      </c>
      <c r="K169" s="133">
        <v>33</v>
      </c>
      <c r="L169" s="133"/>
      <c r="M169" s="133" t="s">
        <v>1380</v>
      </c>
      <c r="N169" s="136"/>
      <c r="O169" s="133" t="s">
        <v>2573</v>
      </c>
      <c r="P169" s="133" t="s">
        <v>2277</v>
      </c>
      <c r="Q169" s="166">
        <v>42382</v>
      </c>
      <c r="R169" s="308">
        <v>1.81</v>
      </c>
      <c r="S169" s="1">
        <v>90</v>
      </c>
      <c r="T169" s="1" t="s">
        <v>4561</v>
      </c>
      <c r="U169" s="1">
        <v>78.5</v>
      </c>
      <c r="V169" s="1">
        <v>12048</v>
      </c>
      <c r="W169" s="1">
        <v>90</v>
      </c>
      <c r="X169" s="1" t="s">
        <v>2584</v>
      </c>
      <c r="Y169" s="1">
        <v>78.5</v>
      </c>
      <c r="Z169" s="1" t="s">
        <v>4561</v>
      </c>
      <c r="AA169" s="183">
        <f t="shared" si="41"/>
        <v>39.952733333333335</v>
      </c>
      <c r="AB169" s="183">
        <f t="shared" si="42"/>
        <v>79.781856000000019</v>
      </c>
      <c r="AC169" s="183">
        <f t="shared" si="43"/>
        <v>1.6603885941176471</v>
      </c>
      <c r="AD169" s="183">
        <f t="shared" si="44"/>
        <v>1.7523399674666669</v>
      </c>
      <c r="AE169" s="183">
        <f t="shared" si="45"/>
        <v>1023.4</v>
      </c>
    </row>
    <row r="170" spans="1:31" x14ac:dyDescent="0.2">
      <c r="B170" s="133" t="s">
        <v>7317</v>
      </c>
      <c r="C170" s="133" t="s">
        <v>7374</v>
      </c>
      <c r="D170" s="136" t="s">
        <v>3704</v>
      </c>
      <c r="E170" s="133"/>
      <c r="F170" s="133">
        <v>136900</v>
      </c>
      <c r="G170" s="133">
        <v>170</v>
      </c>
      <c r="H170" s="133">
        <v>176</v>
      </c>
      <c r="I170" s="133">
        <v>1</v>
      </c>
      <c r="J170" s="133">
        <v>602</v>
      </c>
      <c r="K170" s="133">
        <v>33</v>
      </c>
      <c r="L170" s="133"/>
      <c r="M170" s="133" t="s">
        <v>1380</v>
      </c>
      <c r="N170" s="133"/>
      <c r="O170" s="133" t="s">
        <v>2573</v>
      </c>
      <c r="P170" s="133" t="s">
        <v>4816</v>
      </c>
      <c r="Q170" s="166">
        <v>42404</v>
      </c>
      <c r="R170" s="1">
        <v>1.81</v>
      </c>
      <c r="S170" s="1">
        <v>90</v>
      </c>
      <c r="T170" s="1" t="s">
        <v>4561</v>
      </c>
      <c r="U170" s="1">
        <v>78.5</v>
      </c>
      <c r="V170" s="1">
        <v>12048</v>
      </c>
      <c r="W170" s="1">
        <v>90</v>
      </c>
      <c r="X170" s="1" t="s">
        <v>2584</v>
      </c>
      <c r="Y170" s="1">
        <v>78.5</v>
      </c>
      <c r="Z170" s="1" t="s">
        <v>4561</v>
      </c>
      <c r="AA170" s="183">
        <f t="shared" si="41"/>
        <v>39.952733333333335</v>
      </c>
      <c r="AB170" s="183">
        <f t="shared" si="42"/>
        <v>79.781856000000019</v>
      </c>
      <c r="AC170" s="183">
        <f t="shared" si="43"/>
        <v>1.6603885941176471</v>
      </c>
      <c r="AD170" s="183">
        <f t="shared" si="44"/>
        <v>1.7523399674666669</v>
      </c>
      <c r="AE170" s="183">
        <f t="shared" si="45"/>
        <v>1023.4</v>
      </c>
    </row>
    <row r="171" spans="1:31" ht="13.5" thickBot="1" x14ac:dyDescent="0.25">
      <c r="B171" s="133" t="s">
        <v>7317</v>
      </c>
      <c r="C171" s="133" t="s">
        <v>7374</v>
      </c>
      <c r="D171" s="136" t="s">
        <v>3707</v>
      </c>
      <c r="E171" s="133"/>
      <c r="F171" s="133">
        <v>136900</v>
      </c>
      <c r="G171" s="133">
        <v>170</v>
      </c>
      <c r="H171" s="133">
        <v>176</v>
      </c>
      <c r="I171" s="133">
        <v>1</v>
      </c>
      <c r="J171" s="133">
        <v>602</v>
      </c>
      <c r="K171" s="133">
        <v>33</v>
      </c>
      <c r="L171" s="133"/>
      <c r="M171" s="133" t="s">
        <v>1380</v>
      </c>
      <c r="N171" s="133"/>
      <c r="O171" s="133" t="s">
        <v>2573</v>
      </c>
      <c r="P171" s="133" t="s">
        <v>4816</v>
      </c>
      <c r="Q171" s="166">
        <v>42404</v>
      </c>
      <c r="R171" s="308">
        <v>1.81</v>
      </c>
      <c r="S171" s="1">
        <v>90</v>
      </c>
      <c r="T171" s="1" t="s">
        <v>4561</v>
      </c>
      <c r="U171" s="1">
        <v>78.5</v>
      </c>
      <c r="V171" s="1">
        <v>12048</v>
      </c>
      <c r="W171" s="1">
        <v>90</v>
      </c>
      <c r="X171" s="1" t="s">
        <v>2584</v>
      </c>
      <c r="Y171" s="1">
        <v>78.5</v>
      </c>
      <c r="Z171" s="1" t="s">
        <v>4561</v>
      </c>
      <c r="AA171" s="183">
        <f t="shared" si="41"/>
        <v>39.952733333333335</v>
      </c>
      <c r="AB171" s="183">
        <f t="shared" si="42"/>
        <v>79.781856000000019</v>
      </c>
      <c r="AC171" s="183">
        <f t="shared" si="43"/>
        <v>1.6603885941176471</v>
      </c>
      <c r="AD171" s="183">
        <f t="shared" si="44"/>
        <v>1.7523399674666669</v>
      </c>
      <c r="AE171" s="183">
        <f t="shared" si="45"/>
        <v>1023.4</v>
      </c>
    </row>
    <row r="172" spans="1:31" x14ac:dyDescent="0.2">
      <c r="A172" s="133" t="s">
        <v>7710</v>
      </c>
      <c r="B172" s="133" t="s">
        <v>7317</v>
      </c>
      <c r="C172" s="136" t="s">
        <v>7374</v>
      </c>
      <c r="D172" s="136" t="s">
        <v>1645</v>
      </c>
      <c r="E172" s="133">
        <v>200025</v>
      </c>
      <c r="F172" s="133">
        <v>133913</v>
      </c>
      <c r="G172" s="133">
        <v>162</v>
      </c>
      <c r="H172" s="133">
        <v>175</v>
      </c>
      <c r="I172" s="133">
        <v>1</v>
      </c>
      <c r="J172" s="133">
        <v>329</v>
      </c>
      <c r="K172" s="133">
        <v>36</v>
      </c>
      <c r="L172" s="133"/>
      <c r="M172" s="133" t="s">
        <v>1494</v>
      </c>
      <c r="N172" s="133"/>
      <c r="O172" s="133" t="s">
        <v>2614</v>
      </c>
      <c r="P172" s="133" t="s">
        <v>4816</v>
      </c>
      <c r="Q172" s="166">
        <v>42430</v>
      </c>
      <c r="R172" s="1">
        <v>1.81</v>
      </c>
      <c r="S172" s="1">
        <v>90</v>
      </c>
      <c r="T172" s="1" t="s">
        <v>4561</v>
      </c>
      <c r="U172" s="1">
        <v>78.5</v>
      </c>
      <c r="V172" s="1">
        <v>12048</v>
      </c>
      <c r="W172" s="1">
        <v>90</v>
      </c>
      <c r="X172" s="1" t="s">
        <v>2584</v>
      </c>
      <c r="Y172" s="1">
        <v>78.5</v>
      </c>
      <c r="Z172" s="1" t="s">
        <v>4561</v>
      </c>
      <c r="AA172" s="183">
        <f t="shared" si="41"/>
        <v>23.819600000000001</v>
      </c>
      <c r="AB172" s="183">
        <f t="shared" si="42"/>
        <v>43.601712000000006</v>
      </c>
      <c r="AC172" s="183">
        <f t="shared" si="43"/>
        <v>0.98991455294117647</v>
      </c>
      <c r="AD172" s="183">
        <f t="shared" si="44"/>
        <v>0.95767416826666685</v>
      </c>
      <c r="AE172" s="183">
        <f t="shared" si="45"/>
        <v>532.98</v>
      </c>
    </row>
    <row r="173" spans="1:31" ht="13.5" thickBot="1" x14ac:dyDescent="0.25">
      <c r="A173" s="133" t="s">
        <v>7710</v>
      </c>
      <c r="B173" s="133" t="s">
        <v>7317</v>
      </c>
      <c r="C173" s="136" t="s">
        <v>7374</v>
      </c>
      <c r="D173" s="136" t="s">
        <v>1650</v>
      </c>
      <c r="E173" s="133">
        <v>200025</v>
      </c>
      <c r="F173" s="133">
        <v>133913</v>
      </c>
      <c r="G173" s="133">
        <v>162</v>
      </c>
      <c r="H173" s="133">
        <v>175</v>
      </c>
      <c r="I173" s="133">
        <v>1</v>
      </c>
      <c r="J173" s="133">
        <v>329</v>
      </c>
      <c r="K173" s="133">
        <v>36</v>
      </c>
      <c r="L173" s="133"/>
      <c r="M173" s="133" t="s">
        <v>1494</v>
      </c>
      <c r="N173" s="133"/>
      <c r="O173" s="133" t="s">
        <v>2614</v>
      </c>
      <c r="P173" s="133" t="s">
        <v>4816</v>
      </c>
      <c r="Q173" s="166">
        <v>42430</v>
      </c>
      <c r="R173" s="308">
        <v>1.81</v>
      </c>
      <c r="S173" s="1">
        <v>90</v>
      </c>
      <c r="T173" s="1" t="s">
        <v>4561</v>
      </c>
      <c r="U173" s="1">
        <v>78.5</v>
      </c>
      <c r="V173" s="1">
        <v>12048</v>
      </c>
      <c r="W173" s="1">
        <v>90</v>
      </c>
      <c r="X173" s="1" t="s">
        <v>2584</v>
      </c>
      <c r="Y173" s="1">
        <v>78.5</v>
      </c>
      <c r="Z173" s="1" t="s">
        <v>4561</v>
      </c>
      <c r="AA173" s="183">
        <f t="shared" si="41"/>
        <v>23.819600000000001</v>
      </c>
      <c r="AB173" s="183">
        <f t="shared" si="42"/>
        <v>43.601712000000006</v>
      </c>
      <c r="AC173" s="183">
        <f t="shared" si="43"/>
        <v>0.98991455294117647</v>
      </c>
      <c r="AD173" s="183">
        <f t="shared" si="44"/>
        <v>0.95767416826666685</v>
      </c>
      <c r="AE173" s="183">
        <f t="shared" si="45"/>
        <v>532.98</v>
      </c>
    </row>
    <row r="174" spans="1:31" x14ac:dyDescent="0.2">
      <c r="A174" s="7260" t="s">
        <v>4453</v>
      </c>
      <c r="B174" s="7260"/>
      <c r="C174" s="7260"/>
      <c r="D174" s="7260"/>
      <c r="E174" s="7260"/>
      <c r="F174" s="7260"/>
      <c r="G174" s="7260"/>
      <c r="H174" s="7260"/>
      <c r="I174" s="7260"/>
      <c r="J174" s="7260"/>
      <c r="K174" s="7260"/>
      <c r="L174" s="7260"/>
      <c r="M174" s="7260"/>
      <c r="N174" s="7260"/>
      <c r="O174" s="7260"/>
      <c r="P174" s="7260"/>
      <c r="Q174" s="7261"/>
    </row>
    <row r="175" spans="1:31" x14ac:dyDescent="0.2">
      <c r="A175" s="133" t="s">
        <v>7851</v>
      </c>
      <c r="B175" s="133" t="s">
        <v>7317</v>
      </c>
      <c r="C175" s="136" t="s">
        <v>7852</v>
      </c>
      <c r="D175" s="136" t="s">
        <v>1651</v>
      </c>
      <c r="E175" s="133">
        <v>20001</v>
      </c>
      <c r="F175" s="133" t="s">
        <v>1772</v>
      </c>
      <c r="G175" s="133">
        <v>162</v>
      </c>
      <c r="H175" s="133">
        <v>175</v>
      </c>
      <c r="I175" s="133">
        <v>1</v>
      </c>
      <c r="J175" s="133">
        <v>666</v>
      </c>
      <c r="K175" s="133">
        <v>37</v>
      </c>
      <c r="L175" s="133"/>
      <c r="M175" s="133" t="s">
        <v>2842</v>
      </c>
      <c r="N175" s="133"/>
      <c r="O175" s="133" t="s">
        <v>7853</v>
      </c>
      <c r="P175" s="133" t="s">
        <v>4816</v>
      </c>
      <c r="Q175" s="166">
        <v>42461</v>
      </c>
      <c r="R175" s="1">
        <v>1.81</v>
      </c>
      <c r="S175" s="1">
        <v>84</v>
      </c>
      <c r="T175" s="1" t="s">
        <v>4561</v>
      </c>
      <c r="U175" s="1">
        <v>78.5</v>
      </c>
      <c r="V175" s="1">
        <v>12048</v>
      </c>
      <c r="W175" s="1">
        <v>84</v>
      </c>
      <c r="X175" s="1" t="s">
        <v>1771</v>
      </c>
      <c r="Y175" s="1">
        <v>78.5</v>
      </c>
      <c r="Z175" s="1" t="s">
        <v>4561</v>
      </c>
      <c r="AA175" s="183">
        <f t="shared" ref="AA175:AA180" si="46">K175*100*R175*(J175*I175)/(S175*1000)</f>
        <v>53.097642857142858</v>
      </c>
      <c r="AB175" s="183">
        <f t="shared" ref="AB175:AB180" si="47">(V175*(J175*I175)*1.1)/9000*W175/1000</f>
        <v>82.379404800000003</v>
      </c>
      <c r="AC175" s="183">
        <f t="shared" ref="AC175:AC180" si="48">(K175*100*J175*I175)/17*R175/10000*U175/1000</f>
        <v>2.0595638647058827</v>
      </c>
      <c r="AD175" s="183">
        <f t="shared" ref="AD175:AD180" si="49">V175/36*J175*I175*1.108/10000*Y175/1000</f>
        <v>1.9386352463999998</v>
      </c>
      <c r="AE175" s="183">
        <f t="shared" ref="AE175:AE180" si="50">J175*I175*(G175/100)</f>
        <v>1078.92</v>
      </c>
    </row>
    <row r="176" spans="1:31" x14ac:dyDescent="0.2">
      <c r="A176" s="133" t="s">
        <v>7851</v>
      </c>
      <c r="B176" s="133" t="s">
        <v>7317</v>
      </c>
      <c r="C176" s="136" t="s">
        <v>7852</v>
      </c>
      <c r="D176" s="136" t="s">
        <v>1631</v>
      </c>
      <c r="E176" s="133">
        <v>20001</v>
      </c>
      <c r="F176" s="133" t="s">
        <v>1772</v>
      </c>
      <c r="G176" s="133">
        <v>162</v>
      </c>
      <c r="H176" s="133">
        <v>175</v>
      </c>
      <c r="I176" s="133">
        <v>1</v>
      </c>
      <c r="J176" s="133">
        <v>666</v>
      </c>
      <c r="K176" s="133">
        <v>37</v>
      </c>
      <c r="L176" s="133"/>
      <c r="M176" s="133" t="s">
        <v>2842</v>
      </c>
      <c r="N176" s="133"/>
      <c r="O176" s="133" t="s">
        <v>7853</v>
      </c>
      <c r="P176" s="133" t="s">
        <v>4816</v>
      </c>
      <c r="Q176" s="166">
        <v>42461</v>
      </c>
      <c r="R176" s="1">
        <v>1.81</v>
      </c>
      <c r="S176" s="1">
        <v>84</v>
      </c>
      <c r="T176" s="1" t="s">
        <v>4561</v>
      </c>
      <c r="U176" s="1">
        <v>78.5</v>
      </c>
      <c r="V176" s="1">
        <v>12048</v>
      </c>
      <c r="W176" s="1">
        <v>84</v>
      </c>
      <c r="X176" s="1" t="s">
        <v>7946</v>
      </c>
      <c r="Y176" s="1">
        <v>78.5</v>
      </c>
      <c r="Z176" s="1" t="s">
        <v>4561</v>
      </c>
      <c r="AA176" s="183">
        <f t="shared" si="46"/>
        <v>53.097642857142858</v>
      </c>
      <c r="AB176" s="183">
        <f t="shared" si="47"/>
        <v>82.379404800000003</v>
      </c>
      <c r="AC176" s="183">
        <f t="shared" si="48"/>
        <v>2.0595638647058827</v>
      </c>
      <c r="AD176" s="183">
        <f t="shared" si="49"/>
        <v>1.9386352463999998</v>
      </c>
      <c r="AE176" s="183">
        <f t="shared" si="50"/>
        <v>1078.92</v>
      </c>
    </row>
    <row r="177" spans="1:31" x14ac:dyDescent="0.2">
      <c r="A177" s="133" t="s">
        <v>7851</v>
      </c>
      <c r="B177" s="133" t="s">
        <v>7317</v>
      </c>
      <c r="C177" s="136" t="s">
        <v>7852</v>
      </c>
      <c r="D177" s="136" t="s">
        <v>1634</v>
      </c>
      <c r="E177" s="133">
        <v>20001</v>
      </c>
      <c r="F177" s="133" t="s">
        <v>1772</v>
      </c>
      <c r="G177" s="133">
        <v>162</v>
      </c>
      <c r="H177" s="133">
        <v>175</v>
      </c>
      <c r="I177" s="133">
        <v>1</v>
      </c>
      <c r="J177" s="133">
        <v>101</v>
      </c>
      <c r="K177" s="133">
        <v>37</v>
      </c>
      <c r="L177" s="133"/>
      <c r="M177" s="133" t="s">
        <v>2842</v>
      </c>
      <c r="N177" s="133"/>
      <c r="O177" s="133" t="s">
        <v>7853</v>
      </c>
      <c r="P177" s="133" t="s">
        <v>2277</v>
      </c>
      <c r="Q177" s="166">
        <v>42466</v>
      </c>
      <c r="R177" s="1">
        <v>1.81</v>
      </c>
      <c r="S177" s="1">
        <v>84</v>
      </c>
      <c r="T177" s="1" t="s">
        <v>4561</v>
      </c>
      <c r="U177" s="1">
        <v>78.5</v>
      </c>
      <c r="V177" s="1">
        <v>12048</v>
      </c>
      <c r="W177" s="1">
        <v>84</v>
      </c>
      <c r="X177" s="1" t="s">
        <v>7947</v>
      </c>
      <c r="Y177" s="1">
        <v>78.5</v>
      </c>
      <c r="Z177" s="1" t="s">
        <v>4561</v>
      </c>
      <c r="AA177" s="183">
        <f t="shared" si="46"/>
        <v>8.0523452380952385</v>
      </c>
      <c r="AB177" s="183">
        <f t="shared" si="47"/>
        <v>12.4929728</v>
      </c>
      <c r="AC177" s="183">
        <f t="shared" si="48"/>
        <v>0.31233626176470591</v>
      </c>
      <c r="AD177" s="183">
        <f t="shared" si="49"/>
        <v>0.29399723706666669</v>
      </c>
      <c r="AE177" s="183">
        <f t="shared" si="50"/>
        <v>163.62</v>
      </c>
    </row>
    <row r="178" spans="1:31" x14ac:dyDescent="0.2">
      <c r="A178" s="133" t="s">
        <v>7851</v>
      </c>
      <c r="B178" s="133" t="s">
        <v>7317</v>
      </c>
      <c r="C178" s="136" t="s">
        <v>7852</v>
      </c>
      <c r="D178" s="136" t="s">
        <v>1637</v>
      </c>
      <c r="E178" s="133">
        <v>20001</v>
      </c>
      <c r="F178" s="133" t="s">
        <v>1772</v>
      </c>
      <c r="G178" s="133">
        <v>162</v>
      </c>
      <c r="H178" s="133">
        <v>175</v>
      </c>
      <c r="I178" s="133">
        <v>1</v>
      </c>
      <c r="J178" s="133">
        <v>101</v>
      </c>
      <c r="K178" s="133">
        <v>37</v>
      </c>
      <c r="L178" s="133"/>
      <c r="M178" s="133" t="s">
        <v>2842</v>
      </c>
      <c r="N178" s="133"/>
      <c r="O178" s="133" t="s">
        <v>7853</v>
      </c>
      <c r="P178" s="133" t="s">
        <v>2277</v>
      </c>
      <c r="Q178" s="166">
        <v>42466</v>
      </c>
      <c r="R178" s="1">
        <v>1.81</v>
      </c>
      <c r="S178" s="1">
        <v>84</v>
      </c>
      <c r="T178" s="1" t="s">
        <v>4561</v>
      </c>
      <c r="U178" s="1">
        <v>78.5</v>
      </c>
      <c r="V178" s="1">
        <v>12048</v>
      </c>
      <c r="W178" s="1">
        <v>84</v>
      </c>
      <c r="X178" s="1" t="s">
        <v>7948</v>
      </c>
      <c r="Y178" s="1">
        <v>78.5</v>
      </c>
      <c r="Z178" s="1" t="s">
        <v>4561</v>
      </c>
      <c r="AA178" s="183">
        <f t="shared" si="46"/>
        <v>8.0523452380952385</v>
      </c>
      <c r="AB178" s="183">
        <f t="shared" si="47"/>
        <v>12.4929728</v>
      </c>
      <c r="AC178" s="183">
        <f t="shared" si="48"/>
        <v>0.31233626176470591</v>
      </c>
      <c r="AD178" s="183">
        <f t="shared" si="49"/>
        <v>0.29399723706666669</v>
      </c>
      <c r="AE178" s="183">
        <f t="shared" si="50"/>
        <v>163.62</v>
      </c>
    </row>
    <row r="179" spans="1:31" x14ac:dyDescent="0.2">
      <c r="A179" s="133" t="s">
        <v>7851</v>
      </c>
      <c r="B179" s="133" t="s">
        <v>7317</v>
      </c>
      <c r="C179" s="136" t="s">
        <v>7852</v>
      </c>
      <c r="D179" s="136" t="s">
        <v>2726</v>
      </c>
      <c r="E179" s="133">
        <v>20001</v>
      </c>
      <c r="F179" s="133" t="s">
        <v>1772</v>
      </c>
      <c r="G179" s="133">
        <v>162</v>
      </c>
      <c r="H179" s="133">
        <v>175</v>
      </c>
      <c r="I179" s="133">
        <v>1</v>
      </c>
      <c r="J179" s="133">
        <v>714</v>
      </c>
      <c r="K179" s="133">
        <v>37</v>
      </c>
      <c r="L179" s="133"/>
      <c r="M179" s="133" t="s">
        <v>2842</v>
      </c>
      <c r="N179" s="133"/>
      <c r="O179" s="133" t="s">
        <v>7853</v>
      </c>
      <c r="P179" s="133" t="s">
        <v>4816</v>
      </c>
      <c r="Q179" s="166">
        <v>42486</v>
      </c>
      <c r="R179" s="1">
        <v>1.81</v>
      </c>
      <c r="S179" s="1">
        <v>84</v>
      </c>
      <c r="T179" s="1" t="s">
        <v>4561</v>
      </c>
      <c r="U179" s="1">
        <v>78.5</v>
      </c>
      <c r="V179" s="1">
        <v>12048</v>
      </c>
      <c r="W179" s="1">
        <v>84</v>
      </c>
      <c r="X179" s="1" t="s">
        <v>7949</v>
      </c>
      <c r="Y179" s="1">
        <v>78.5</v>
      </c>
      <c r="Z179" s="1" t="s">
        <v>4561</v>
      </c>
      <c r="AA179" s="183">
        <f t="shared" si="46"/>
        <v>56.924500000000002</v>
      </c>
      <c r="AB179" s="183">
        <f t="shared" si="47"/>
        <v>88.316659200000004</v>
      </c>
      <c r="AC179" s="183">
        <f t="shared" si="48"/>
        <v>2.2080009</v>
      </c>
      <c r="AD179" s="183">
        <f t="shared" si="49"/>
        <v>2.0783567056000001</v>
      </c>
      <c r="AE179" s="183">
        <f t="shared" si="50"/>
        <v>1156.68</v>
      </c>
    </row>
    <row r="180" spans="1:31" ht="13.5" thickBot="1" x14ac:dyDescent="0.25">
      <c r="A180" s="133" t="s">
        <v>7851</v>
      </c>
      <c r="B180" s="133" t="s">
        <v>7317</v>
      </c>
      <c r="C180" s="136" t="s">
        <v>7852</v>
      </c>
      <c r="D180" s="136" t="s">
        <v>2729</v>
      </c>
      <c r="E180" s="133">
        <v>20001</v>
      </c>
      <c r="F180" s="133" t="s">
        <v>1772</v>
      </c>
      <c r="G180" s="133">
        <v>162</v>
      </c>
      <c r="H180" s="133">
        <v>175</v>
      </c>
      <c r="I180" s="133">
        <v>1</v>
      </c>
      <c r="J180" s="133">
        <v>714</v>
      </c>
      <c r="K180" s="133">
        <v>37</v>
      </c>
      <c r="L180" s="133"/>
      <c r="M180" s="133" t="s">
        <v>2842</v>
      </c>
      <c r="N180" s="133"/>
      <c r="O180" s="133" t="s">
        <v>7853</v>
      </c>
      <c r="P180" s="133" t="s">
        <v>4816</v>
      </c>
      <c r="Q180" s="166">
        <v>42486</v>
      </c>
      <c r="R180" s="308">
        <v>1.81</v>
      </c>
      <c r="S180" s="1">
        <v>84</v>
      </c>
      <c r="T180" s="1" t="s">
        <v>4561</v>
      </c>
      <c r="U180" s="1">
        <v>78.5</v>
      </c>
      <c r="V180" s="1">
        <v>12048</v>
      </c>
      <c r="W180" s="1">
        <v>84</v>
      </c>
      <c r="X180" s="1" t="s">
        <v>7950</v>
      </c>
      <c r="Y180" s="1">
        <v>78.5</v>
      </c>
      <c r="Z180" s="1" t="s">
        <v>4561</v>
      </c>
      <c r="AA180" s="183">
        <f t="shared" si="46"/>
        <v>56.924500000000002</v>
      </c>
      <c r="AB180" s="183">
        <f t="shared" si="47"/>
        <v>88.316659200000004</v>
      </c>
      <c r="AC180" s="183">
        <f t="shared" si="48"/>
        <v>2.2080009</v>
      </c>
      <c r="AD180" s="183">
        <f t="shared" si="49"/>
        <v>2.0783567056000001</v>
      </c>
      <c r="AE180" s="183">
        <f t="shared" si="50"/>
        <v>1156.68</v>
      </c>
    </row>
    <row r="181" spans="1:31" x14ac:dyDescent="0.2">
      <c r="A181" s="7260" t="s">
        <v>4453</v>
      </c>
      <c r="B181" s="7260"/>
      <c r="C181" s="7260"/>
      <c r="D181" s="7260"/>
      <c r="E181" s="7260"/>
      <c r="F181" s="7260"/>
      <c r="G181" s="7260"/>
      <c r="H181" s="7260"/>
      <c r="I181" s="7260"/>
      <c r="J181" s="7260"/>
      <c r="K181" s="7260"/>
      <c r="L181" s="7260"/>
      <c r="M181" s="7260"/>
      <c r="N181" s="7260"/>
      <c r="O181" s="7260"/>
      <c r="P181" s="7260"/>
      <c r="Q181" s="7261"/>
    </row>
    <row r="194" spans="18:24" x14ac:dyDescent="0.2">
      <c r="R194" s="181"/>
      <c r="W194" s="183"/>
      <c r="X194" s="183"/>
    </row>
    <row r="195" spans="18:24" x14ac:dyDescent="0.2">
      <c r="R195" s="181"/>
      <c r="W195" s="183"/>
      <c r="X195" s="183"/>
    </row>
    <row r="197" spans="18:24" x14ac:dyDescent="0.2">
      <c r="R197" s="181"/>
      <c r="W197" s="183"/>
      <c r="X197" s="183"/>
    </row>
    <row r="198" spans="18:24" x14ac:dyDescent="0.2">
      <c r="R198" s="181"/>
      <c r="W198" s="183"/>
      <c r="X198" s="183"/>
    </row>
    <row r="383" spans="18:24" x14ac:dyDescent="0.2">
      <c r="R383" s="255"/>
      <c r="S383" s="255"/>
      <c r="T383" s="255"/>
      <c r="U383" s="255"/>
      <c r="V383" s="255"/>
      <c r="W383" s="255"/>
      <c r="X383" s="255"/>
    </row>
    <row r="384" spans="18:24" x14ac:dyDescent="0.2">
      <c r="W384" s="183"/>
      <c r="X384" s="183"/>
    </row>
    <row r="385" spans="23:24" x14ac:dyDescent="0.2">
      <c r="W385" s="183"/>
      <c r="X385" s="183"/>
    </row>
  </sheetData>
  <customSheetViews>
    <customSheetView guid="{4952E460-A0CC-4193-B39B-FD9157215013}" topLeftCell="P1">
      <pane ySplit="1" topLeftCell="A68" activePane="bottomLeft" state="frozen"/>
      <selection pane="bottomLeft" activeCell="C96" sqref="C96:AE101"/>
      <pageMargins left="0.78740157499999996" right="0.78740157499999996" top="0.984251969" bottom="0.984251969" header="0.4921259845" footer="0.4921259845"/>
      <pageSetup paperSize="9" orientation="portrait" r:id="rId1"/>
      <headerFooter alignWithMargins="0"/>
    </customSheetView>
    <customSheetView guid="{698F4881-4298-4AB6-984E-F8B011B9F18F}" topLeftCell="P1">
      <pane ySplit="1" topLeftCell="A68" activePane="bottomLeft" state="frozen"/>
      <selection pane="bottomLeft" activeCell="C96" sqref="C96:AE101"/>
      <pageMargins left="0.78740157499999996" right="0.78740157499999996" top="0.984251969" bottom="0.984251969" header="0.4921259845" footer="0.4921259845"/>
      <pageSetup paperSize="9" orientation="portrait" r:id="rId2"/>
      <headerFooter alignWithMargins="0"/>
    </customSheetView>
    <customSheetView guid="{7CF31FC0-A2A4-4688-92B7-9678E8764428}" topLeftCell="P1">
      <pane ySplit="1" topLeftCell="A68" activePane="bottomLeft" state="frozen"/>
      <selection pane="bottomLeft" activeCell="C96" sqref="C96:AE101"/>
      <pageMargins left="0.78740157499999996" right="0.78740157499999996" top="0.984251969" bottom="0.984251969" header="0.4921259845" footer="0.4921259845"/>
      <pageSetup paperSize="9" orientation="portrait" r:id="rId3"/>
      <headerFooter alignWithMargins="0"/>
    </customSheetView>
    <customSheetView guid="{E87373D5-2DBC-4BB6-BBDE-73CF70111DDC}" topLeftCell="P1">
      <pane ySplit="1" topLeftCell="A68" activePane="bottomLeft" state="frozen"/>
      <selection pane="bottomLeft" activeCell="C96" sqref="C96:AE101"/>
      <pageMargins left="0.78740157499999996" right="0.78740157499999996" top="0.984251969" bottom="0.984251969" header="0.4921259845" footer="0.4921259845"/>
      <pageSetup paperSize="9" orientation="portrait" r:id="rId4"/>
      <headerFooter alignWithMargins="0"/>
    </customSheetView>
    <customSheetView guid="{5EE8ACEB-D391-4612-92B6-7F7E727A8D99}">
      <pane ySplit="1" topLeftCell="A128" activePane="bottomLeft" state="frozen"/>
      <selection pane="bottomLeft" activeCell="C162" sqref="C162:AE163"/>
      <pageMargins left="0.78740157499999996" right="0.78740157499999996" top="0.984251969" bottom="0.984251969" header="0.4921259845" footer="0.4921259845"/>
      <pageSetup paperSize="9" orientation="portrait" r:id="rId5"/>
      <headerFooter alignWithMargins="0"/>
    </customSheetView>
  </customSheetViews>
  <mergeCells count="8">
    <mergeCell ref="A181:Q181"/>
    <mergeCell ref="A174:Q174"/>
    <mergeCell ref="A161:Q161"/>
    <mergeCell ref="A82:Q82"/>
    <mergeCell ref="A95:Q95"/>
    <mergeCell ref="A118:Q118"/>
    <mergeCell ref="A137:Q137"/>
    <mergeCell ref="A148:Q148"/>
  </mergeCells>
  <phoneticPr fontId="0" type="noConversion"/>
  <conditionalFormatting sqref="H83:I90">
    <cfRule type="expression" dxfId="4" priority="1" stopIfTrue="1">
      <formula>NOT(ISERROR(SEARCH("x",H83)))</formula>
    </cfRule>
  </conditionalFormatting>
  <pageMargins left="0.78740157499999996" right="0.78740157499999996" top="0.984251969" bottom="0.984251969" header="0.4921259845" footer="0.4921259845"/>
  <pageSetup paperSize="9" orientation="portrait" r:id="rId6"/>
  <headerFooter alignWithMargins="0"/>
  <legacyDrawing r:id="rId7"/>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Tabelle21"/>
  <dimension ref="A1:AF383"/>
  <sheetViews>
    <sheetView topLeftCell="P1" workbookViewId="0">
      <pane ySplit="1" topLeftCell="A99" activePane="bottomLeft" state="frozen"/>
      <selection activeCell="C175" sqref="C175:AE178"/>
      <selection pane="bottomLeft" activeCell="C175" sqref="C175:AE178"/>
    </sheetView>
  </sheetViews>
  <sheetFormatPr baseColWidth="10" defaultRowHeight="12.75" x14ac:dyDescent="0.2"/>
  <cols>
    <col min="1" max="1" width="11.42578125" style="196"/>
    <col min="3" max="3" width="9.28515625" style="223" customWidth="1"/>
    <col min="4" max="4" width="6.42578125" style="223" customWidth="1"/>
    <col min="5" max="5" width="10.7109375" style="214" customWidth="1"/>
    <col min="6" max="6" width="30" style="214" customWidth="1"/>
    <col min="7" max="8" width="7.85546875" style="214" customWidth="1"/>
    <col min="9" max="9" width="8.5703125" style="214" customWidth="1"/>
    <col min="10" max="10" width="9.28515625" style="214" customWidth="1"/>
    <col min="11" max="14" width="7.85546875" style="214" customWidth="1"/>
    <col min="15" max="15" width="27.140625" style="214" customWidth="1"/>
    <col min="16" max="16" width="11.85546875" style="214" bestFit="1" customWidth="1"/>
    <col min="17" max="17" width="10" style="216" customWidth="1"/>
    <col min="18" max="18" width="12.5703125" style="1" customWidth="1"/>
    <col min="19" max="19" width="15.5703125" style="1" customWidth="1"/>
    <col min="20" max="20" width="16.7109375" style="1" customWidth="1"/>
    <col min="21" max="21" width="13.42578125" style="1" customWidth="1"/>
    <col min="22" max="22" width="14.140625" style="1" customWidth="1"/>
    <col min="23" max="23" width="16.85546875" style="1" customWidth="1"/>
    <col min="24" max="24" width="17.5703125" style="1" customWidth="1"/>
  </cols>
  <sheetData>
    <row r="1" spans="1:32" ht="40.5" thickBot="1" x14ac:dyDescent="0.35">
      <c r="A1" s="185" t="s">
        <v>4870</v>
      </c>
      <c r="B1" s="185" t="s">
        <v>4871</v>
      </c>
      <c r="C1" s="471" t="s">
        <v>4872</v>
      </c>
      <c r="D1" s="471" t="s">
        <v>4873</v>
      </c>
      <c r="E1" s="472" t="s">
        <v>4874</v>
      </c>
      <c r="F1" s="473" t="s">
        <v>4554</v>
      </c>
      <c r="G1" s="474" t="s">
        <v>4427</v>
      </c>
      <c r="H1" s="186" t="s">
        <v>4875</v>
      </c>
      <c r="I1" s="472" t="s">
        <v>4876</v>
      </c>
      <c r="J1" s="186" t="s">
        <v>4877</v>
      </c>
      <c r="K1" s="202" t="s">
        <v>4878</v>
      </c>
      <c r="L1" s="188" t="s">
        <v>4879</v>
      </c>
      <c r="M1" s="187" t="s">
        <v>4414</v>
      </c>
      <c r="N1" s="187" t="s">
        <v>4415</v>
      </c>
      <c r="O1" s="201" t="s">
        <v>4880</v>
      </c>
      <c r="P1" s="474" t="s">
        <v>4881</v>
      </c>
      <c r="Q1" s="475" t="s">
        <v>1414</v>
      </c>
      <c r="R1" s="192" t="s">
        <v>4882</v>
      </c>
      <c r="S1" s="193" t="s">
        <v>4883</v>
      </c>
      <c r="T1" s="193" t="s">
        <v>4884</v>
      </c>
      <c r="U1" s="193" t="s">
        <v>4885</v>
      </c>
      <c r="V1" s="192" t="s">
        <v>4886</v>
      </c>
      <c r="W1" s="192" t="s">
        <v>4887</v>
      </c>
      <c r="X1" s="192" t="s">
        <v>4888</v>
      </c>
      <c r="Y1" s="192" t="s">
        <v>4889</v>
      </c>
      <c r="Z1" s="192" t="s">
        <v>4890</v>
      </c>
      <c r="AA1" s="194" t="s">
        <v>4891</v>
      </c>
      <c r="AB1" s="194" t="s">
        <v>4892</v>
      </c>
      <c r="AC1" s="195" t="s">
        <v>4893</v>
      </c>
      <c r="AD1" s="195" t="s">
        <v>4894</v>
      </c>
      <c r="AE1" s="3" t="s">
        <v>4895</v>
      </c>
      <c r="AF1" s="258" t="s">
        <v>2289</v>
      </c>
    </row>
    <row r="2" spans="1:32" s="509" customFormat="1" ht="12.75" customHeight="1" x14ac:dyDescent="0.2">
      <c r="A2" s="508"/>
      <c r="C2" s="217" t="s">
        <v>3158</v>
      </c>
      <c r="D2" s="633" t="s">
        <v>4899</v>
      </c>
      <c r="E2" s="633"/>
      <c r="F2" s="200">
        <v>541</v>
      </c>
      <c r="G2" s="200">
        <v>118</v>
      </c>
      <c r="H2" s="200"/>
      <c r="I2" s="200">
        <v>3</v>
      </c>
      <c r="J2" s="200">
        <v>575</v>
      </c>
      <c r="K2" s="633" t="s">
        <v>1851</v>
      </c>
      <c r="L2" s="633"/>
      <c r="M2" s="633"/>
      <c r="N2" s="633"/>
      <c r="O2" s="633" t="s">
        <v>3159</v>
      </c>
      <c r="P2" s="200" t="s">
        <v>647</v>
      </c>
      <c r="Q2" s="203">
        <v>39650</v>
      </c>
      <c r="R2" s="1"/>
      <c r="S2" s="1"/>
      <c r="T2" s="1"/>
      <c r="U2" s="1"/>
      <c r="V2" s="1"/>
      <c r="W2" s="1"/>
      <c r="X2" s="1"/>
    </row>
    <row r="3" spans="1:32" x14ac:dyDescent="0.2">
      <c r="C3" s="502" t="s">
        <v>3158</v>
      </c>
      <c r="D3" s="232" t="s">
        <v>4900</v>
      </c>
      <c r="E3" s="220" t="s">
        <v>3160</v>
      </c>
      <c r="F3" s="220">
        <v>541</v>
      </c>
      <c r="G3" s="221">
        <v>118</v>
      </c>
      <c r="H3" s="221"/>
      <c r="I3" s="503">
        <v>3</v>
      </c>
      <c r="J3" s="221">
        <v>828</v>
      </c>
      <c r="K3" s="220">
        <v>54</v>
      </c>
      <c r="L3" s="220"/>
      <c r="M3" s="220"/>
      <c r="N3" s="220"/>
      <c r="O3" s="220" t="s">
        <v>1406</v>
      </c>
      <c r="P3" s="221" t="s">
        <v>1754</v>
      </c>
      <c r="Q3" s="504">
        <v>39694</v>
      </c>
    </row>
    <row r="4" spans="1:32" x14ac:dyDescent="0.2">
      <c r="C4" s="198" t="s">
        <v>3158</v>
      </c>
      <c r="D4" s="223" t="s">
        <v>4901</v>
      </c>
      <c r="E4" s="214" t="s">
        <v>3160</v>
      </c>
      <c r="F4" s="200">
        <v>541</v>
      </c>
      <c r="G4" s="200">
        <v>118</v>
      </c>
      <c r="H4" s="200"/>
      <c r="I4" s="199">
        <v>3</v>
      </c>
      <c r="J4" s="200">
        <v>800</v>
      </c>
      <c r="K4" s="214">
        <v>54</v>
      </c>
      <c r="O4" s="214" t="s">
        <v>1406</v>
      </c>
      <c r="P4" s="200" t="s">
        <v>639</v>
      </c>
      <c r="Q4" s="203">
        <v>39709</v>
      </c>
    </row>
    <row r="5" spans="1:32" x14ac:dyDescent="0.2">
      <c r="C5" s="502" t="s">
        <v>3158</v>
      </c>
      <c r="D5" s="232" t="s">
        <v>4902</v>
      </c>
      <c r="E5" s="220" t="s">
        <v>3160</v>
      </c>
      <c r="F5" s="221">
        <v>541</v>
      </c>
      <c r="G5" s="221">
        <v>118</v>
      </c>
      <c r="H5" s="221"/>
      <c r="I5" s="503">
        <v>3</v>
      </c>
      <c r="J5" s="221">
        <v>345</v>
      </c>
      <c r="K5" s="220">
        <v>54</v>
      </c>
      <c r="L5" s="220"/>
      <c r="M5" s="220"/>
      <c r="N5" s="220"/>
      <c r="O5" s="220" t="s">
        <v>1406</v>
      </c>
      <c r="P5" s="221" t="s">
        <v>776</v>
      </c>
      <c r="Q5" s="504">
        <v>39722</v>
      </c>
    </row>
    <row r="6" spans="1:32" ht="13.5" thickBot="1" x14ac:dyDescent="0.25">
      <c r="C6" s="237" t="s">
        <v>3158</v>
      </c>
      <c r="D6" s="237" t="s">
        <v>4903</v>
      </c>
      <c r="E6" s="235"/>
      <c r="F6" s="235">
        <v>541</v>
      </c>
      <c r="G6" s="235">
        <v>172</v>
      </c>
      <c r="H6" s="235"/>
      <c r="I6" s="235">
        <v>2</v>
      </c>
      <c r="J6" s="235">
        <v>132</v>
      </c>
      <c r="K6" s="235">
        <v>54</v>
      </c>
      <c r="L6" s="235"/>
      <c r="M6" s="235"/>
      <c r="N6" s="235"/>
      <c r="O6" s="235" t="s">
        <v>1406</v>
      </c>
      <c r="P6" s="235" t="s">
        <v>639</v>
      </c>
      <c r="Q6" s="634">
        <v>39735</v>
      </c>
    </row>
    <row r="7" spans="1:32" x14ac:dyDescent="0.2">
      <c r="C7" s="497" t="s">
        <v>4453</v>
      </c>
      <c r="F7" s="200"/>
      <c r="G7" s="200"/>
      <c r="H7" s="200"/>
      <c r="I7" s="199"/>
      <c r="J7" s="200"/>
      <c r="P7" s="200"/>
      <c r="Q7" s="203"/>
    </row>
    <row r="8" spans="1:32" x14ac:dyDescent="0.2">
      <c r="C8" s="198" t="s">
        <v>3161</v>
      </c>
      <c r="D8" s="223" t="s">
        <v>4898</v>
      </c>
      <c r="F8" s="200">
        <v>4772</v>
      </c>
      <c r="G8" s="200">
        <v>172</v>
      </c>
      <c r="H8" s="200"/>
      <c r="I8" s="199">
        <v>2</v>
      </c>
      <c r="J8" s="200">
        <v>500</v>
      </c>
      <c r="K8" s="214">
        <v>47</v>
      </c>
      <c r="O8" s="214" t="s">
        <v>2619</v>
      </c>
      <c r="P8" s="200" t="s">
        <v>669</v>
      </c>
      <c r="Q8" s="203">
        <v>39846</v>
      </c>
    </row>
    <row r="9" spans="1:32" ht="13.5" thickBot="1" x14ac:dyDescent="0.25">
      <c r="C9" s="207" t="s">
        <v>3161</v>
      </c>
      <c r="D9" s="237" t="s">
        <v>4899</v>
      </c>
      <c r="E9" s="235"/>
      <c r="F9" s="208">
        <v>541</v>
      </c>
      <c r="G9" s="208">
        <v>117</v>
      </c>
      <c r="H9" s="208"/>
      <c r="I9" s="209">
        <v>3</v>
      </c>
      <c r="J9" s="208">
        <v>915</v>
      </c>
      <c r="K9" s="235">
        <v>54</v>
      </c>
      <c r="L9" s="235"/>
      <c r="M9" s="235"/>
      <c r="N9" s="235"/>
      <c r="O9" s="235" t="s">
        <v>1406</v>
      </c>
      <c r="P9" s="208" t="s">
        <v>1754</v>
      </c>
      <c r="Q9" s="536">
        <v>39868</v>
      </c>
      <c r="R9" s="181"/>
    </row>
    <row r="10" spans="1:32" ht="13.5" thickBot="1" x14ac:dyDescent="0.25">
      <c r="C10" s="526" t="s">
        <v>3161</v>
      </c>
      <c r="D10" s="238" t="s">
        <v>4900</v>
      </c>
      <c r="E10" s="240"/>
      <c r="F10" s="241">
        <v>541</v>
      </c>
      <c r="G10" s="241">
        <v>117</v>
      </c>
      <c r="H10" s="241"/>
      <c r="I10" s="527">
        <v>3</v>
      </c>
      <c r="J10" s="241">
        <v>839</v>
      </c>
      <c r="K10" s="240">
        <v>54</v>
      </c>
      <c r="L10" s="240"/>
      <c r="M10" s="240"/>
      <c r="N10" s="240"/>
      <c r="O10" s="240" t="s">
        <v>1406</v>
      </c>
      <c r="P10" s="241" t="s">
        <v>1754</v>
      </c>
      <c r="Q10" s="529">
        <v>39888</v>
      </c>
    </row>
    <row r="11" spans="1:32" ht="13.5" thickBot="1" x14ac:dyDescent="0.25">
      <c r="C11" s="526" t="s">
        <v>3161</v>
      </c>
      <c r="D11" s="238" t="s">
        <v>4901</v>
      </c>
      <c r="E11" s="240"/>
      <c r="F11" s="241">
        <v>4772</v>
      </c>
      <c r="G11" s="241">
        <v>172</v>
      </c>
      <c r="H11" s="241"/>
      <c r="I11" s="527">
        <v>2</v>
      </c>
      <c r="J11" s="241">
        <v>495</v>
      </c>
      <c r="K11" s="240">
        <v>47</v>
      </c>
      <c r="L11" s="240"/>
      <c r="M11" s="240"/>
      <c r="N11" s="240"/>
      <c r="O11" s="240" t="s">
        <v>2619</v>
      </c>
      <c r="P11" s="241" t="s">
        <v>3192</v>
      </c>
      <c r="Q11" s="529">
        <v>39917</v>
      </c>
    </row>
    <row r="12" spans="1:32" x14ac:dyDescent="0.2">
      <c r="C12" s="198" t="s">
        <v>3161</v>
      </c>
      <c r="D12" s="223" t="s">
        <v>4902</v>
      </c>
      <c r="F12" s="200">
        <v>4772</v>
      </c>
      <c r="G12" s="200">
        <v>172</v>
      </c>
      <c r="H12" s="200"/>
      <c r="I12" s="199">
        <v>2</v>
      </c>
      <c r="J12" s="200">
        <v>649</v>
      </c>
      <c r="K12" s="214">
        <v>47</v>
      </c>
      <c r="O12" s="214" t="s">
        <v>2619</v>
      </c>
      <c r="P12" s="200" t="s">
        <v>669</v>
      </c>
      <c r="Q12" s="203">
        <v>39938</v>
      </c>
    </row>
    <row r="13" spans="1:32" ht="13.5" thickBot="1" x14ac:dyDescent="0.25">
      <c r="C13" s="207" t="s">
        <v>3161</v>
      </c>
      <c r="D13" s="237" t="s">
        <v>4903</v>
      </c>
      <c r="E13" s="235"/>
      <c r="F13" s="208" t="s">
        <v>3162</v>
      </c>
      <c r="G13" s="208">
        <v>172</v>
      </c>
      <c r="H13" s="208"/>
      <c r="I13" s="209">
        <v>2</v>
      </c>
      <c r="J13" s="208">
        <v>20</v>
      </c>
      <c r="K13" s="235">
        <v>55</v>
      </c>
      <c r="L13" s="235"/>
      <c r="M13" s="235"/>
      <c r="N13" s="235"/>
      <c r="O13" s="235" t="s">
        <v>4451</v>
      </c>
      <c r="P13" s="208" t="s">
        <v>663</v>
      </c>
      <c r="Q13" s="536">
        <v>39938</v>
      </c>
    </row>
    <row r="14" spans="1:32" ht="13.5" thickBot="1" x14ac:dyDescent="0.25">
      <c r="C14" s="526" t="s">
        <v>3161</v>
      </c>
      <c r="D14" s="238" t="s">
        <v>4904</v>
      </c>
      <c r="E14" s="240" t="s">
        <v>3163</v>
      </c>
      <c r="F14" s="241">
        <v>4772</v>
      </c>
      <c r="G14" s="241">
        <v>172</v>
      </c>
      <c r="H14" s="241"/>
      <c r="I14" s="527">
        <v>2</v>
      </c>
      <c r="J14" s="241">
        <v>885</v>
      </c>
      <c r="K14" s="240">
        <v>47</v>
      </c>
      <c r="L14" s="240"/>
      <c r="M14" s="240"/>
      <c r="N14" s="240"/>
      <c r="O14" s="240" t="s">
        <v>2619</v>
      </c>
      <c r="P14" s="241" t="s">
        <v>669</v>
      </c>
      <c r="Q14" s="529">
        <v>39982</v>
      </c>
    </row>
    <row r="15" spans="1:32" x14ac:dyDescent="0.2">
      <c r="C15" s="497" t="s">
        <v>4453</v>
      </c>
      <c r="F15" s="200"/>
      <c r="G15" s="200"/>
      <c r="H15" s="200"/>
      <c r="I15" s="199"/>
      <c r="J15" s="200"/>
      <c r="P15" s="200"/>
      <c r="Q15" s="203"/>
    </row>
    <row r="16" spans="1:32" ht="13.5" thickBot="1" x14ac:dyDescent="0.25">
      <c r="C16" s="207" t="s">
        <v>3164</v>
      </c>
      <c r="D16" s="237" t="s">
        <v>4898</v>
      </c>
      <c r="E16" s="235"/>
      <c r="F16" s="208">
        <v>541</v>
      </c>
      <c r="G16" s="208">
        <v>118</v>
      </c>
      <c r="H16" s="208"/>
      <c r="I16" s="209">
        <v>3</v>
      </c>
      <c r="J16" s="208">
        <v>851</v>
      </c>
      <c r="K16" s="235">
        <v>54</v>
      </c>
      <c r="L16" s="235"/>
      <c r="M16" s="235"/>
      <c r="N16" s="235"/>
      <c r="O16" s="235" t="s">
        <v>1406</v>
      </c>
      <c r="P16" s="208" t="s">
        <v>663</v>
      </c>
      <c r="Q16" s="536">
        <v>40037</v>
      </c>
    </row>
    <row r="17" spans="1:31" x14ac:dyDescent="0.2">
      <c r="C17" s="198" t="s">
        <v>3164</v>
      </c>
      <c r="D17" s="223" t="s">
        <v>4899</v>
      </c>
      <c r="F17" s="200">
        <v>541</v>
      </c>
      <c r="G17" s="200">
        <v>118</v>
      </c>
      <c r="H17" s="200"/>
      <c r="I17" s="199">
        <v>3</v>
      </c>
      <c r="J17" s="200">
        <v>859</v>
      </c>
      <c r="K17" s="214">
        <v>54</v>
      </c>
      <c r="O17" s="214" t="s">
        <v>1406</v>
      </c>
      <c r="P17" s="200" t="s">
        <v>1754</v>
      </c>
      <c r="Q17" s="203">
        <v>40059</v>
      </c>
    </row>
    <row r="18" spans="1:31" ht="13.5" thickBot="1" x14ac:dyDescent="0.25">
      <c r="C18" s="237" t="s">
        <v>3164</v>
      </c>
      <c r="D18" s="237" t="s">
        <v>4900</v>
      </c>
      <c r="E18" s="235"/>
      <c r="F18" s="235">
        <v>541</v>
      </c>
      <c r="G18" s="235">
        <v>118</v>
      </c>
      <c r="H18" s="235"/>
      <c r="I18" s="235">
        <v>3</v>
      </c>
      <c r="J18" s="235">
        <v>501</v>
      </c>
      <c r="K18" s="235">
        <v>54</v>
      </c>
      <c r="L18" s="235"/>
      <c r="M18" s="235"/>
      <c r="N18" s="235"/>
      <c r="O18" s="235" t="s">
        <v>1406</v>
      </c>
      <c r="P18" s="235" t="s">
        <v>1754</v>
      </c>
      <c r="Q18" s="236">
        <v>40074</v>
      </c>
    </row>
    <row r="19" spans="1:31" s="531" customFormat="1" ht="13.5" thickBot="1" x14ac:dyDescent="0.25">
      <c r="A19" s="530"/>
      <c r="C19" s="251"/>
      <c r="D19" s="251"/>
      <c r="E19" s="252"/>
      <c r="F19" s="253" t="s">
        <v>4333</v>
      </c>
      <c r="G19" s="252"/>
      <c r="H19" s="252"/>
      <c r="I19" s="252"/>
      <c r="J19" s="252"/>
      <c r="K19" s="252"/>
      <c r="L19" s="252"/>
      <c r="M19" s="252"/>
      <c r="N19" s="252"/>
      <c r="O19" s="252"/>
      <c r="P19" s="252"/>
      <c r="Q19" s="359"/>
      <c r="R19" s="1"/>
      <c r="S19" s="1"/>
      <c r="T19" s="1"/>
      <c r="U19" s="1"/>
      <c r="V19" s="1"/>
      <c r="W19" s="1"/>
      <c r="X19" s="1"/>
    </row>
    <row r="20" spans="1:31" ht="13.5" thickBot="1" x14ac:dyDescent="0.25">
      <c r="C20" s="238" t="s">
        <v>3164</v>
      </c>
      <c r="D20" s="238" t="s">
        <v>4901</v>
      </c>
      <c r="E20" s="240"/>
      <c r="F20" s="240">
        <v>541</v>
      </c>
      <c r="G20" s="240">
        <v>117</v>
      </c>
      <c r="H20" s="240"/>
      <c r="I20" s="240">
        <v>3</v>
      </c>
      <c r="J20" s="240">
        <v>503</v>
      </c>
      <c r="K20" s="240">
        <v>54</v>
      </c>
      <c r="L20" s="240"/>
      <c r="M20" s="240"/>
      <c r="N20" s="240"/>
      <c r="O20" s="240" t="s">
        <v>1406</v>
      </c>
      <c r="P20" s="240" t="s">
        <v>1754</v>
      </c>
      <c r="Q20" s="242">
        <v>40238</v>
      </c>
      <c r="R20" s="1">
        <v>1.2</v>
      </c>
      <c r="S20" s="1">
        <v>225</v>
      </c>
      <c r="V20" s="1">
        <v>6934</v>
      </c>
      <c r="W20" s="1">
        <v>41.9</v>
      </c>
      <c r="X20" s="1" t="s">
        <v>1406</v>
      </c>
      <c r="Y20" s="1"/>
      <c r="Z20" s="1"/>
      <c r="AA20" s="183">
        <f>K20*100*R20*(J20*I20)/(S20*1000)</f>
        <v>43.459200000000003</v>
      </c>
      <c r="AB20" s="183">
        <f>(V20*(J20*I20)*1.1)/9000*W20/1000</f>
        <v>53.584264726666667</v>
      </c>
      <c r="AE20" s="183">
        <f>J20*I20*(G20/100)</f>
        <v>1765.53</v>
      </c>
    </row>
    <row r="21" spans="1:31" x14ac:dyDescent="0.2">
      <c r="C21" s="597" t="s">
        <v>4453</v>
      </c>
      <c r="D21" s="485"/>
      <c r="E21" s="486"/>
      <c r="F21" s="486"/>
      <c r="G21" s="486"/>
      <c r="H21" s="486"/>
      <c r="I21" s="486"/>
      <c r="J21" s="486"/>
      <c r="K21" s="486"/>
      <c r="L21" s="486"/>
      <c r="M21" s="486"/>
      <c r="N21" s="486"/>
      <c r="O21" s="486"/>
      <c r="P21" s="486"/>
      <c r="Q21" s="487"/>
    </row>
    <row r="22" spans="1:31" x14ac:dyDescent="0.2">
      <c r="C22" s="223" t="s">
        <v>3165</v>
      </c>
      <c r="D22" s="223" t="s">
        <v>4898</v>
      </c>
      <c r="F22" s="214">
        <v>541</v>
      </c>
      <c r="G22" s="214">
        <v>117</v>
      </c>
      <c r="I22" s="214">
        <v>3</v>
      </c>
      <c r="J22" s="214">
        <v>900</v>
      </c>
      <c r="K22" s="214">
        <v>54</v>
      </c>
      <c r="O22" s="214" t="s">
        <v>1406</v>
      </c>
      <c r="P22" s="214" t="s">
        <v>3192</v>
      </c>
      <c r="Q22" s="216">
        <v>40316</v>
      </c>
      <c r="R22" s="1">
        <v>1.2</v>
      </c>
      <c r="S22" s="1">
        <v>225</v>
      </c>
      <c r="V22" s="1">
        <v>6934</v>
      </c>
      <c r="W22" s="1">
        <v>41.9</v>
      </c>
      <c r="X22" s="1" t="s">
        <v>1406</v>
      </c>
      <c r="Y22" s="1"/>
      <c r="Z22" s="1"/>
      <c r="AA22" s="183">
        <f>K22*100*R22*(J22*I22)/(S22*1000)</f>
        <v>77.760000000000005</v>
      </c>
      <c r="AB22" s="183">
        <f>(V22*(J22*I22)*1.1)/9000*W22/1000</f>
        <v>95.876417999999987</v>
      </c>
      <c r="AE22" s="183">
        <f>J22*I22*(G22/100)</f>
        <v>3159</v>
      </c>
    </row>
    <row r="23" spans="1:31" ht="13.5" thickBot="1" x14ac:dyDescent="0.25">
      <c r="C23" s="237" t="s">
        <v>3165</v>
      </c>
      <c r="D23" s="237" t="s">
        <v>4899</v>
      </c>
      <c r="E23" s="235"/>
      <c r="F23" s="235">
        <v>541</v>
      </c>
      <c r="G23" s="235">
        <v>117</v>
      </c>
      <c r="H23" s="235"/>
      <c r="I23" s="235">
        <v>3</v>
      </c>
      <c r="J23" s="235">
        <v>360</v>
      </c>
      <c r="K23" s="235">
        <v>54</v>
      </c>
      <c r="L23" s="235"/>
      <c r="M23" s="235"/>
      <c r="N23" s="235"/>
      <c r="O23" s="235" t="s">
        <v>1406</v>
      </c>
      <c r="P23" s="235" t="s">
        <v>663</v>
      </c>
      <c r="Q23" s="236">
        <v>40325</v>
      </c>
      <c r="R23" s="1">
        <v>1.2</v>
      </c>
      <c r="S23" s="1">
        <v>225</v>
      </c>
      <c r="V23" s="1">
        <v>6934</v>
      </c>
      <c r="W23" s="1">
        <v>41.9</v>
      </c>
      <c r="X23" s="1" t="s">
        <v>1406</v>
      </c>
      <c r="Y23" s="1"/>
      <c r="Z23" s="1"/>
      <c r="AA23" s="183">
        <f>K23*100*R23*(J23*I23)/(S23*1000)</f>
        <v>31.103999999999999</v>
      </c>
      <c r="AB23" s="183">
        <f>(V23*(J23*I23)*1.1)/9000*W23/1000</f>
        <v>38.350567200000008</v>
      </c>
      <c r="AE23" s="183">
        <f>J23*I23*(G23/100)</f>
        <v>1263.5999999999999</v>
      </c>
    </row>
    <row r="24" spans="1:31" x14ac:dyDescent="0.2">
      <c r="C24" s="223" t="s">
        <v>3165</v>
      </c>
      <c r="D24" s="223" t="s">
        <v>4900</v>
      </c>
    </row>
    <row r="25" spans="1:31" ht="13.5" thickBot="1" x14ac:dyDescent="0.25">
      <c r="C25" s="237" t="s">
        <v>3165</v>
      </c>
      <c r="D25" s="237" t="s">
        <v>4901</v>
      </c>
      <c r="E25" s="235"/>
      <c r="F25" s="235">
        <v>541</v>
      </c>
      <c r="G25" s="235">
        <v>117</v>
      </c>
      <c r="H25" s="235"/>
      <c r="I25" s="235">
        <v>3</v>
      </c>
      <c r="J25" s="235">
        <v>560</v>
      </c>
      <c r="K25" s="235">
        <v>54</v>
      </c>
      <c r="L25" s="235"/>
      <c r="M25" s="235"/>
      <c r="N25" s="235"/>
      <c r="O25" s="235" t="s">
        <v>1406</v>
      </c>
      <c r="P25" s="235" t="s">
        <v>669</v>
      </c>
      <c r="Q25" s="236">
        <v>40379</v>
      </c>
      <c r="R25" s="1">
        <v>1.2</v>
      </c>
      <c r="S25" s="1">
        <v>225</v>
      </c>
      <c r="V25" s="1">
        <v>6934</v>
      </c>
      <c r="W25" s="1">
        <v>41.9</v>
      </c>
      <c r="X25" s="1" t="s">
        <v>1406</v>
      </c>
      <c r="Y25" s="1"/>
      <c r="Z25" s="1"/>
      <c r="AA25" s="183">
        <f>K25*100*R25*(J25*I25)/(S25*1000)</f>
        <v>48.384</v>
      </c>
      <c r="AB25" s="183">
        <f>(V25*(J25*I25)*1.1)/9000*W25/1000</f>
        <v>59.656437866666671</v>
      </c>
      <c r="AE25" s="183">
        <f>J25*I25*(G25/100)</f>
        <v>1965.6</v>
      </c>
    </row>
    <row r="26" spans="1:31" x14ac:dyDescent="0.2">
      <c r="C26" s="243" t="s">
        <v>4453</v>
      </c>
      <c r="D26" s="356"/>
      <c r="E26" s="245"/>
      <c r="F26" s="245"/>
      <c r="G26" s="245"/>
      <c r="H26" s="245"/>
      <c r="I26" s="245"/>
      <c r="J26" s="245"/>
      <c r="K26" s="245"/>
      <c r="L26" s="245"/>
      <c r="M26" s="245"/>
      <c r="N26" s="245"/>
      <c r="O26" s="245"/>
      <c r="P26" s="245"/>
      <c r="Q26" s="247"/>
      <c r="AA26" s="183"/>
      <c r="AB26" s="183"/>
      <c r="AE26" s="183"/>
    </row>
    <row r="27" spans="1:31" ht="13.5" thickBot="1" x14ac:dyDescent="0.25">
      <c r="C27" s="237" t="s">
        <v>3166</v>
      </c>
      <c r="D27" s="237" t="s">
        <v>4898</v>
      </c>
      <c r="E27" s="235"/>
      <c r="F27" s="235">
        <v>541</v>
      </c>
      <c r="G27" s="235">
        <v>117</v>
      </c>
      <c r="H27" s="235"/>
      <c r="I27" s="235">
        <v>3</v>
      </c>
      <c r="J27" s="235">
        <v>862</v>
      </c>
      <c r="K27" s="235">
        <v>54</v>
      </c>
      <c r="L27" s="235"/>
      <c r="M27" s="235"/>
      <c r="N27" s="235"/>
      <c r="O27" s="235" t="s">
        <v>1406</v>
      </c>
      <c r="P27" s="235" t="s">
        <v>663</v>
      </c>
      <c r="Q27" s="236">
        <v>40416</v>
      </c>
      <c r="R27" s="1">
        <v>1.2</v>
      </c>
      <c r="S27" s="1">
        <v>225</v>
      </c>
      <c r="V27" s="1">
        <v>6934</v>
      </c>
      <c r="W27" s="1">
        <v>41.9</v>
      </c>
      <c r="X27" s="1" t="s">
        <v>1406</v>
      </c>
      <c r="AA27" s="183">
        <f>K27*100*R27*(J27*I27)/(S27*1000)</f>
        <v>74.476799999999997</v>
      </c>
      <c r="AB27" s="183">
        <f>(V27*(J27*I27)*1.1)/9000*W27/1000</f>
        <v>91.828302573333346</v>
      </c>
      <c r="AE27" s="183">
        <f>J27*I27*(G27/100)</f>
        <v>3025.62</v>
      </c>
    </row>
    <row r="28" spans="1:31" ht="13.5" thickBot="1" x14ac:dyDescent="0.25">
      <c r="C28" s="238" t="s">
        <v>3166</v>
      </c>
      <c r="D28" s="238" t="s">
        <v>4899</v>
      </c>
      <c r="E28" s="240"/>
      <c r="F28" s="240">
        <v>4772</v>
      </c>
      <c r="G28" s="240">
        <v>115</v>
      </c>
      <c r="H28" s="240"/>
      <c r="I28" s="240">
        <v>3</v>
      </c>
      <c r="J28" s="240">
        <v>800</v>
      </c>
      <c r="K28" s="240">
        <v>47</v>
      </c>
      <c r="L28" s="240"/>
      <c r="M28" s="240"/>
      <c r="N28" s="240"/>
      <c r="O28" s="240" t="s">
        <v>2619</v>
      </c>
      <c r="P28" s="240" t="s">
        <v>663</v>
      </c>
      <c r="Q28" s="242">
        <v>40437</v>
      </c>
      <c r="R28" s="1">
        <v>1.2</v>
      </c>
      <c r="S28" s="1">
        <v>50</v>
      </c>
      <c r="V28" s="1">
        <v>6934</v>
      </c>
      <c r="W28" s="1">
        <v>41.9</v>
      </c>
      <c r="X28" s="1" t="s">
        <v>1406</v>
      </c>
      <c r="AA28" s="183">
        <f>K28*100*R28*(J28*I28)/(S28*1000)</f>
        <v>270.72000000000003</v>
      </c>
      <c r="AB28" s="183">
        <f>(V28*(J28*I28)*1.1)/9000*W28/1000</f>
        <v>85.223482666666669</v>
      </c>
      <c r="AE28" s="183">
        <f>J28*I28*(G28/100)</f>
        <v>2760</v>
      </c>
    </row>
    <row r="29" spans="1:31" x14ac:dyDescent="0.2">
      <c r="C29" s="243" t="s">
        <v>4453</v>
      </c>
      <c r="D29" s="356"/>
      <c r="E29" s="245"/>
      <c r="F29" s="245"/>
      <c r="G29" s="245"/>
      <c r="H29" s="245"/>
      <c r="I29" s="245"/>
      <c r="J29" s="245"/>
      <c r="K29" s="245"/>
      <c r="L29" s="245"/>
      <c r="M29" s="245"/>
      <c r="N29" s="245"/>
      <c r="O29" s="245"/>
      <c r="P29" s="245"/>
      <c r="Q29" s="247"/>
      <c r="AA29" s="183"/>
      <c r="AB29" s="183"/>
      <c r="AE29" s="183"/>
    </row>
    <row r="30" spans="1:31" x14ac:dyDescent="0.2">
      <c r="C30" s="212" t="s">
        <v>3167</v>
      </c>
      <c r="D30" s="223" t="s">
        <v>4898</v>
      </c>
      <c r="F30" s="214">
        <v>541</v>
      </c>
      <c r="G30" s="181">
        <v>117</v>
      </c>
      <c r="H30" s="181"/>
      <c r="I30" s="214">
        <v>3</v>
      </c>
      <c r="J30" s="214">
        <v>500</v>
      </c>
      <c r="K30" s="214">
        <v>54</v>
      </c>
      <c r="O30" s="214" t="s">
        <v>1406</v>
      </c>
      <c r="P30" s="214" t="s">
        <v>669</v>
      </c>
      <c r="Q30" s="365">
        <v>40513</v>
      </c>
      <c r="R30" s="1">
        <v>1.2</v>
      </c>
      <c r="S30" s="1">
        <v>225</v>
      </c>
      <c r="V30" s="1">
        <v>6934</v>
      </c>
      <c r="W30" s="1">
        <v>41.9</v>
      </c>
      <c r="X30" s="1" t="s">
        <v>1406</v>
      </c>
      <c r="AA30" s="183">
        <f>K30*100*R30*(J30*I30)/(S30*1000)</f>
        <v>43.2</v>
      </c>
      <c r="AB30" s="183">
        <f>(V30*(J30*I30)*1.1)/9000*W30/1000</f>
        <v>53.264676666666666</v>
      </c>
      <c r="AE30" s="183">
        <f>J30*I30*(G30/100)</f>
        <v>1755</v>
      </c>
    </row>
    <row r="31" spans="1:31" ht="13.5" thickBot="1" x14ac:dyDescent="0.25">
      <c r="C31" s="237" t="s">
        <v>3167</v>
      </c>
      <c r="D31" s="237" t="s">
        <v>4899</v>
      </c>
      <c r="E31" s="235"/>
      <c r="F31" s="235">
        <v>4772</v>
      </c>
      <c r="G31" s="235">
        <v>115</v>
      </c>
      <c r="H31" s="235"/>
      <c r="I31" s="235">
        <v>3</v>
      </c>
      <c r="J31" s="235">
        <v>587</v>
      </c>
      <c r="K31" s="235">
        <v>47</v>
      </c>
      <c r="L31" s="235"/>
      <c r="M31" s="235"/>
      <c r="N31" s="235"/>
      <c r="O31" s="235" t="s">
        <v>2619</v>
      </c>
      <c r="P31" s="235" t="s">
        <v>4816</v>
      </c>
      <c r="Q31" s="236">
        <v>40529</v>
      </c>
      <c r="AA31" s="183"/>
      <c r="AB31" s="183"/>
      <c r="AE31" s="183"/>
    </row>
    <row r="32" spans="1:31" ht="13.5" thickBot="1" x14ac:dyDescent="0.25">
      <c r="C32" s="279"/>
      <c r="D32" s="279"/>
      <c r="E32" s="281"/>
      <c r="F32" s="282" t="s">
        <v>2288</v>
      </c>
      <c r="G32" s="281"/>
      <c r="H32" s="281"/>
      <c r="I32" s="281"/>
      <c r="J32" s="281"/>
      <c r="K32" s="281"/>
      <c r="L32" s="281"/>
      <c r="M32" s="281"/>
      <c r="N32" s="281"/>
      <c r="O32" s="281"/>
      <c r="P32" s="281"/>
      <c r="Q32" s="284"/>
      <c r="R32" s="285" t="s">
        <v>2289</v>
      </c>
    </row>
    <row r="33" spans="3:31" ht="13.5" thickBot="1" x14ac:dyDescent="0.25">
      <c r="C33" s="237" t="s">
        <v>3167</v>
      </c>
      <c r="D33" s="237" t="s">
        <v>4900</v>
      </c>
      <c r="E33" s="235"/>
      <c r="F33" s="235">
        <v>4772</v>
      </c>
      <c r="G33" s="235">
        <v>115</v>
      </c>
      <c r="H33" s="235"/>
      <c r="I33" s="235">
        <v>3</v>
      </c>
      <c r="J33" s="235">
        <v>300</v>
      </c>
      <c r="K33" s="235">
        <v>47</v>
      </c>
      <c r="L33" s="235"/>
      <c r="M33" s="235"/>
      <c r="N33" s="235"/>
      <c r="O33" s="235" t="s">
        <v>2619</v>
      </c>
      <c r="P33" s="235" t="s">
        <v>4816</v>
      </c>
      <c r="Q33" s="236">
        <v>40553</v>
      </c>
      <c r="R33" s="635">
        <f t="shared" ref="R33:R42" si="0">K33*J33*100/1000</f>
        <v>1410</v>
      </c>
    </row>
    <row r="34" spans="3:31" ht="13.5" thickBot="1" x14ac:dyDescent="0.25">
      <c r="C34" s="636" t="s">
        <v>3167</v>
      </c>
      <c r="D34" s="238" t="s">
        <v>4901</v>
      </c>
      <c r="E34" s="240"/>
      <c r="F34" s="240">
        <v>541</v>
      </c>
      <c r="G34" s="240">
        <v>117</v>
      </c>
      <c r="H34" s="240"/>
      <c r="I34" s="240">
        <v>3</v>
      </c>
      <c r="J34" s="240">
        <v>1002</v>
      </c>
      <c r="K34" s="240">
        <v>54</v>
      </c>
      <c r="L34" s="240"/>
      <c r="M34" s="240"/>
      <c r="N34" s="240"/>
      <c r="O34" s="240" t="s">
        <v>4868</v>
      </c>
      <c r="P34" s="240" t="s">
        <v>669</v>
      </c>
      <c r="Q34" s="637">
        <v>40588</v>
      </c>
      <c r="R34" s="635">
        <f t="shared" si="0"/>
        <v>5410.8</v>
      </c>
      <c r="W34" s="183"/>
      <c r="AA34" s="183"/>
      <c r="AB34" s="183"/>
      <c r="AE34" s="183"/>
    </row>
    <row r="35" spans="3:31" x14ac:dyDescent="0.2">
      <c r="C35" s="243" t="s">
        <v>4453</v>
      </c>
      <c r="D35" s="356"/>
      <c r="E35" s="245"/>
      <c r="F35" s="245"/>
      <c r="G35" s="245"/>
      <c r="H35" s="245"/>
      <c r="I35" s="245"/>
      <c r="J35" s="245"/>
      <c r="K35" s="245"/>
      <c r="L35" s="245"/>
      <c r="M35" s="245"/>
      <c r="N35" s="245"/>
      <c r="O35" s="245"/>
      <c r="P35" s="245"/>
      <c r="Q35" s="247"/>
      <c r="R35" s="635">
        <f t="shared" si="0"/>
        <v>0</v>
      </c>
    </row>
    <row r="36" spans="3:31" ht="13.5" thickBot="1" x14ac:dyDescent="0.25">
      <c r="C36" s="237" t="s">
        <v>3168</v>
      </c>
      <c r="D36" s="237" t="s">
        <v>4898</v>
      </c>
      <c r="E36" s="235" t="s">
        <v>3169</v>
      </c>
      <c r="F36" s="235">
        <v>4772</v>
      </c>
      <c r="G36" s="235">
        <v>111</v>
      </c>
      <c r="H36" s="235"/>
      <c r="I36" s="235">
        <v>3</v>
      </c>
      <c r="J36" s="235">
        <v>850</v>
      </c>
      <c r="K36" s="235">
        <v>48</v>
      </c>
      <c r="L36" s="235"/>
      <c r="M36" s="235"/>
      <c r="N36" s="235"/>
      <c r="O36" s="235" t="s">
        <v>2619</v>
      </c>
      <c r="P36" s="235" t="s">
        <v>663</v>
      </c>
      <c r="Q36" s="236">
        <v>40717</v>
      </c>
      <c r="R36" s="635">
        <f t="shared" si="0"/>
        <v>4080</v>
      </c>
    </row>
    <row r="37" spans="3:31" ht="13.5" thickBot="1" x14ac:dyDescent="0.25">
      <c r="C37" s="238" t="s">
        <v>3168</v>
      </c>
      <c r="D37" s="238" t="s">
        <v>4899</v>
      </c>
      <c r="E37" s="240" t="s">
        <v>3170</v>
      </c>
      <c r="F37" s="240">
        <v>541</v>
      </c>
      <c r="G37" s="240">
        <v>117</v>
      </c>
      <c r="H37" s="240"/>
      <c r="I37" s="240">
        <v>3</v>
      </c>
      <c r="J37" s="240">
        <v>880</v>
      </c>
      <c r="K37" s="240">
        <v>54</v>
      </c>
      <c r="L37" s="240"/>
      <c r="M37" s="240"/>
      <c r="N37" s="240"/>
      <c r="O37" s="240" t="s">
        <v>1406</v>
      </c>
      <c r="P37" s="240" t="s">
        <v>4816</v>
      </c>
      <c r="Q37" s="242">
        <v>40749</v>
      </c>
      <c r="R37" s="635">
        <f t="shared" si="0"/>
        <v>4752</v>
      </c>
    </row>
    <row r="38" spans="3:31" ht="13.5" thickBot="1" x14ac:dyDescent="0.25">
      <c r="C38" s="239" t="s">
        <v>3168</v>
      </c>
      <c r="D38" s="239" t="s">
        <v>4900</v>
      </c>
      <c r="E38" s="241" t="s">
        <v>3171</v>
      </c>
      <c r="F38" s="240">
        <v>4772</v>
      </c>
      <c r="G38" s="240">
        <v>111</v>
      </c>
      <c r="H38" s="240"/>
      <c r="I38" s="240">
        <v>3</v>
      </c>
      <c r="J38" s="240">
        <v>800</v>
      </c>
      <c r="K38" s="240">
        <v>48</v>
      </c>
      <c r="L38" s="240"/>
      <c r="M38" s="240"/>
      <c r="N38" s="240"/>
      <c r="O38" s="241" t="s">
        <v>3172</v>
      </c>
      <c r="P38" s="241" t="s">
        <v>4816</v>
      </c>
      <c r="Q38" s="242">
        <v>40770</v>
      </c>
      <c r="R38" s="635">
        <f t="shared" si="0"/>
        <v>3840</v>
      </c>
    </row>
    <row r="39" spans="3:31" ht="13.5" thickBot="1" x14ac:dyDescent="0.25">
      <c r="C39" s="238" t="s">
        <v>3168</v>
      </c>
      <c r="D39" s="238" t="s">
        <v>4901</v>
      </c>
      <c r="E39" s="240" t="s">
        <v>3173</v>
      </c>
      <c r="F39" s="240">
        <v>541</v>
      </c>
      <c r="G39" s="240">
        <v>117</v>
      </c>
      <c r="H39" s="240"/>
      <c r="I39" s="240">
        <v>3</v>
      </c>
      <c r="J39" s="240">
        <v>660</v>
      </c>
      <c r="K39" s="240">
        <v>54</v>
      </c>
      <c r="L39" s="240"/>
      <c r="M39" s="240"/>
      <c r="N39" s="240"/>
      <c r="O39" s="240" t="s">
        <v>1406</v>
      </c>
      <c r="P39" s="240" t="s">
        <v>2277</v>
      </c>
      <c r="Q39" s="242">
        <v>40799</v>
      </c>
      <c r="R39" s="635">
        <f t="shared" si="0"/>
        <v>3564</v>
      </c>
    </row>
    <row r="40" spans="3:31" x14ac:dyDescent="0.2">
      <c r="C40" s="243" t="s">
        <v>4453</v>
      </c>
      <c r="D40" s="356"/>
      <c r="E40" s="245"/>
      <c r="F40" s="245"/>
      <c r="G40" s="245"/>
      <c r="H40" s="245"/>
      <c r="I40" s="245"/>
      <c r="J40" s="245"/>
      <c r="K40" s="245"/>
      <c r="L40" s="245"/>
      <c r="M40" s="245"/>
      <c r="N40" s="245"/>
      <c r="O40" s="245"/>
      <c r="P40" s="245"/>
      <c r="Q40" s="247"/>
      <c r="R40" s="635">
        <f t="shared" si="0"/>
        <v>0</v>
      </c>
    </row>
    <row r="41" spans="3:31" ht="13.5" thickBot="1" x14ac:dyDescent="0.25">
      <c r="C41" s="237" t="s">
        <v>3174</v>
      </c>
      <c r="D41" s="237" t="s">
        <v>4898</v>
      </c>
      <c r="E41" s="235" t="s">
        <v>3173</v>
      </c>
      <c r="F41" s="235">
        <v>541</v>
      </c>
      <c r="G41" s="235">
        <v>117</v>
      </c>
      <c r="H41" s="235"/>
      <c r="I41" s="235">
        <v>3</v>
      </c>
      <c r="J41" s="235">
        <v>900</v>
      </c>
      <c r="K41" s="235">
        <v>54</v>
      </c>
      <c r="L41" s="235"/>
      <c r="M41" s="235"/>
      <c r="N41" s="235"/>
      <c r="O41" s="235" t="s">
        <v>1406</v>
      </c>
      <c r="P41" s="235" t="s">
        <v>2360</v>
      </c>
      <c r="Q41" s="236">
        <v>40833</v>
      </c>
      <c r="R41" s="635">
        <f t="shared" si="0"/>
        <v>4860</v>
      </c>
    </row>
    <row r="42" spans="3:31" ht="13.5" thickBot="1" x14ac:dyDescent="0.25">
      <c r="C42" s="237" t="s">
        <v>3174</v>
      </c>
      <c r="D42" s="237" t="s">
        <v>4899</v>
      </c>
      <c r="E42" s="235" t="s">
        <v>3175</v>
      </c>
      <c r="F42" s="235">
        <v>4772</v>
      </c>
      <c r="G42" s="235">
        <v>117</v>
      </c>
      <c r="H42" s="235"/>
      <c r="I42" s="235">
        <v>3</v>
      </c>
      <c r="J42" s="235">
        <v>900</v>
      </c>
      <c r="K42" s="235">
        <v>48</v>
      </c>
      <c r="L42" s="235"/>
      <c r="M42" s="235"/>
      <c r="N42" s="235"/>
      <c r="O42" s="235" t="s">
        <v>3176</v>
      </c>
      <c r="P42" s="235" t="s">
        <v>2360</v>
      </c>
      <c r="Q42" s="236">
        <v>40862</v>
      </c>
      <c r="R42" s="635">
        <f t="shared" si="0"/>
        <v>4320</v>
      </c>
    </row>
    <row r="43" spans="3:31" x14ac:dyDescent="0.2">
      <c r="C43" s="287"/>
      <c r="D43" s="287"/>
      <c r="E43" s="288"/>
      <c r="F43" s="289" t="s">
        <v>1319</v>
      </c>
      <c r="G43" s="288"/>
      <c r="H43" s="288"/>
      <c r="I43" s="288"/>
      <c r="J43" s="288"/>
      <c r="K43" s="288"/>
      <c r="L43" s="288"/>
      <c r="M43" s="288"/>
      <c r="N43" s="288"/>
      <c r="O43" s="288"/>
      <c r="P43" s="288"/>
      <c r="Q43" s="290"/>
    </row>
    <row r="44" spans="3:31" x14ac:dyDescent="0.2">
      <c r="C44" s="136" t="s">
        <v>3177</v>
      </c>
      <c r="D44" s="133">
        <v>1</v>
      </c>
      <c r="E44" s="133" t="s">
        <v>3178</v>
      </c>
      <c r="F44" s="133">
        <v>4772</v>
      </c>
      <c r="G44" s="133">
        <v>112</v>
      </c>
      <c r="H44" s="133"/>
      <c r="I44" s="133">
        <v>3</v>
      </c>
      <c r="J44" s="133">
        <v>814</v>
      </c>
      <c r="K44" s="133">
        <v>47</v>
      </c>
      <c r="L44" s="133"/>
      <c r="M44" s="133"/>
      <c r="N44" s="133"/>
      <c r="O44" s="133" t="s">
        <v>3179</v>
      </c>
      <c r="P44" s="133" t="s">
        <v>669</v>
      </c>
      <c r="Q44" s="166">
        <v>40952</v>
      </c>
      <c r="R44" s="1">
        <v>1.2</v>
      </c>
      <c r="S44" s="1">
        <v>50</v>
      </c>
      <c r="V44" s="1">
        <v>10400</v>
      </c>
      <c r="W44" s="1">
        <v>44</v>
      </c>
      <c r="X44" s="1" t="s">
        <v>4868</v>
      </c>
      <c r="AA44" s="183">
        <f>K44*100*R44*(J44*I44)/(S44*1000)</f>
        <v>275.45760000000001</v>
      </c>
      <c r="AB44" s="183">
        <f>(V44*(J44*I44)*1.1)/9000*W44/1000</f>
        <v>136.57834666666668</v>
      </c>
      <c r="AE44" s="183">
        <f>J44*I44*(G44/100)</f>
        <v>2735.0400000000004</v>
      </c>
    </row>
    <row r="45" spans="3:31" ht="13.5" thickBot="1" x14ac:dyDescent="0.25">
      <c r="C45" s="136" t="s">
        <v>3177</v>
      </c>
      <c r="D45" s="133">
        <v>2</v>
      </c>
      <c r="E45" s="133" t="s">
        <v>3178</v>
      </c>
      <c r="F45" s="133">
        <v>4772</v>
      </c>
      <c r="G45" s="133">
        <v>112</v>
      </c>
      <c r="H45" s="133"/>
      <c r="I45" s="133">
        <v>3</v>
      </c>
      <c r="J45" s="133">
        <v>900</v>
      </c>
      <c r="K45" s="133">
        <v>47</v>
      </c>
      <c r="L45" s="133"/>
      <c r="M45" s="133"/>
      <c r="N45" s="133"/>
      <c r="O45" s="133" t="s">
        <v>2619</v>
      </c>
      <c r="P45" s="133" t="s">
        <v>2360</v>
      </c>
      <c r="Q45" s="166">
        <v>40981</v>
      </c>
      <c r="R45" s="308">
        <v>1.2</v>
      </c>
      <c r="S45" s="1">
        <v>50</v>
      </c>
      <c r="V45" s="1">
        <v>10400</v>
      </c>
      <c r="W45" s="1">
        <v>44</v>
      </c>
      <c r="X45" s="1" t="s">
        <v>4868</v>
      </c>
      <c r="AA45" s="183">
        <f>K45*100*R45*(J45*I45)/(S45*1000)</f>
        <v>304.56</v>
      </c>
      <c r="AB45" s="183">
        <f>(V45*(J45*I45)*1.1)/9000*W45/1000</f>
        <v>151.00800000000004</v>
      </c>
      <c r="AE45" s="183">
        <f>J45*I45*(G45/100)</f>
        <v>3024.0000000000005</v>
      </c>
    </row>
    <row r="46" spans="3:31" ht="13.5" thickBot="1" x14ac:dyDescent="0.25">
      <c r="C46" s="136" t="s">
        <v>3177</v>
      </c>
      <c r="D46" s="133">
        <v>3</v>
      </c>
      <c r="E46" s="133" t="s">
        <v>3178</v>
      </c>
      <c r="F46" s="133">
        <v>4772</v>
      </c>
      <c r="G46" s="133">
        <v>112</v>
      </c>
      <c r="H46" s="133"/>
      <c r="I46" s="133">
        <v>3</v>
      </c>
      <c r="J46" s="133">
        <v>900</v>
      </c>
      <c r="K46" s="133">
        <v>47</v>
      </c>
      <c r="L46" s="133"/>
      <c r="M46" s="133"/>
      <c r="N46" s="133"/>
      <c r="O46" s="133" t="s">
        <v>2619</v>
      </c>
      <c r="P46" s="133" t="s">
        <v>2277</v>
      </c>
      <c r="Q46" s="166">
        <v>41003</v>
      </c>
      <c r="R46" s="311">
        <v>1.2</v>
      </c>
      <c r="S46" s="1">
        <v>50</v>
      </c>
      <c r="V46" s="1">
        <v>10400</v>
      </c>
      <c r="W46" s="1">
        <v>44</v>
      </c>
      <c r="X46" s="1" t="s">
        <v>4868</v>
      </c>
      <c r="AA46" s="183">
        <f>K46*100*R46*(J46*I46)/(S46*1000)</f>
        <v>304.56</v>
      </c>
      <c r="AB46" s="183">
        <f>(V46*(J46*I46)*1.1)/9000*W46/1000</f>
        <v>151.00800000000004</v>
      </c>
      <c r="AE46" s="183">
        <f>J46*I46*(G46/100)</f>
        <v>3024.0000000000005</v>
      </c>
    </row>
    <row r="47" spans="3:31" ht="13.5" thickBot="1" x14ac:dyDescent="0.25">
      <c r="C47" s="136" t="s">
        <v>3177</v>
      </c>
      <c r="D47" s="133">
        <v>4</v>
      </c>
      <c r="E47" s="133" t="s">
        <v>3178</v>
      </c>
      <c r="F47" s="133">
        <v>4772</v>
      </c>
      <c r="G47" s="133">
        <v>112</v>
      </c>
      <c r="H47" s="133"/>
      <c r="I47" s="133">
        <v>3</v>
      </c>
      <c r="J47" s="133">
        <v>855</v>
      </c>
      <c r="K47" s="133">
        <v>47</v>
      </c>
      <c r="L47" s="133"/>
      <c r="M47" s="133"/>
      <c r="N47" s="133"/>
      <c r="O47" s="133" t="s">
        <v>2619</v>
      </c>
      <c r="P47" s="133" t="s">
        <v>4807</v>
      </c>
      <c r="Q47" s="166">
        <v>41038</v>
      </c>
      <c r="R47" s="443"/>
      <c r="AA47" s="183"/>
      <c r="AB47" s="183"/>
      <c r="AE47" s="183"/>
    </row>
    <row r="48" spans="3:31" x14ac:dyDescent="0.2">
      <c r="C48" s="136" t="s">
        <v>3177</v>
      </c>
      <c r="D48" s="133">
        <v>5</v>
      </c>
      <c r="E48" s="133" t="s">
        <v>3178</v>
      </c>
      <c r="F48" s="133">
        <v>4772</v>
      </c>
      <c r="G48" s="133">
        <v>112</v>
      </c>
      <c r="H48" s="133"/>
      <c r="I48" s="133">
        <v>3</v>
      </c>
      <c r="J48" s="133">
        <v>700</v>
      </c>
      <c r="K48" s="133">
        <v>47</v>
      </c>
      <c r="L48" s="133"/>
      <c r="M48" s="133"/>
      <c r="N48" s="133"/>
      <c r="O48" s="133" t="s">
        <v>2619</v>
      </c>
      <c r="P48" s="133" t="s">
        <v>4807</v>
      </c>
      <c r="Q48" s="166">
        <v>41103</v>
      </c>
      <c r="R48" s="443">
        <v>1.2</v>
      </c>
      <c r="S48" s="1">
        <v>50</v>
      </c>
      <c r="V48" s="1">
        <v>10400</v>
      </c>
      <c r="W48" s="1">
        <v>44</v>
      </c>
      <c r="X48" s="1" t="s">
        <v>4868</v>
      </c>
      <c r="AA48" s="183">
        <f>K48*100*R48*(J48*I48)/(S48*1000)</f>
        <v>236.88</v>
      </c>
      <c r="AB48" s="183">
        <f>(V48*(J48*I48)*1.1)/9000*W48/1000</f>
        <v>117.45066666666669</v>
      </c>
      <c r="AE48" s="183">
        <f>J48*I48*(G48/100)</f>
        <v>2352</v>
      </c>
    </row>
    <row r="49" spans="1:32" ht="13.5" thickBot="1" x14ac:dyDescent="0.25">
      <c r="C49" s="259"/>
      <c r="D49" s="259"/>
      <c r="E49" s="201"/>
      <c r="F49" s="201" t="s">
        <v>0</v>
      </c>
      <c r="G49" s="201"/>
      <c r="H49" s="201"/>
      <c r="I49" s="201"/>
      <c r="J49" s="201"/>
      <c r="K49" s="201"/>
      <c r="L49" s="201"/>
      <c r="M49" s="201"/>
      <c r="N49" s="201"/>
      <c r="O49" s="214" t="s">
        <v>1406</v>
      </c>
      <c r="P49" s="201"/>
      <c r="Q49" s="260"/>
    </row>
    <row r="50" spans="1:32" ht="13.5" thickBot="1" x14ac:dyDescent="0.25">
      <c r="C50" s="136" t="s">
        <v>3177</v>
      </c>
      <c r="D50" s="133">
        <v>6</v>
      </c>
      <c r="E50" s="133" t="s">
        <v>1</v>
      </c>
      <c r="F50" s="133">
        <v>541</v>
      </c>
      <c r="G50" s="133">
        <v>117</v>
      </c>
      <c r="H50" s="133"/>
      <c r="I50" s="133">
        <v>3</v>
      </c>
      <c r="J50" s="133">
        <v>200</v>
      </c>
      <c r="K50" s="133">
        <v>54</v>
      </c>
      <c r="L50" s="133"/>
      <c r="M50" s="133"/>
      <c r="N50" s="133"/>
      <c r="O50" s="133" t="s">
        <v>2</v>
      </c>
      <c r="P50" s="133" t="s">
        <v>4807</v>
      </c>
      <c r="Q50" s="166">
        <v>41114</v>
      </c>
      <c r="R50" s="311">
        <v>1.2</v>
      </c>
      <c r="S50" s="1">
        <v>44</v>
      </c>
      <c r="V50" s="1">
        <v>10400</v>
      </c>
      <c r="W50" s="1">
        <v>44</v>
      </c>
      <c r="X50" s="1" t="s">
        <v>4868</v>
      </c>
      <c r="AA50" s="183">
        <f>K50*100*R50*(J50*I50)/(S50*1000)</f>
        <v>88.36363636363636</v>
      </c>
      <c r="AB50" s="183">
        <f>(V50*(J50*I50)*1.1)/9000*W50/1000</f>
        <v>33.557333333333332</v>
      </c>
      <c r="AE50" s="183">
        <f>J50*I50*(G50/100)</f>
        <v>702</v>
      </c>
    </row>
    <row r="51" spans="1:32" ht="13.5" thickBot="1" x14ac:dyDescent="0.25">
      <c r="C51" s="136" t="s">
        <v>3177</v>
      </c>
      <c r="D51" s="133">
        <v>7</v>
      </c>
      <c r="E51" s="133" t="s">
        <v>1</v>
      </c>
      <c r="F51" s="133">
        <v>541</v>
      </c>
      <c r="G51" s="133">
        <v>112.3</v>
      </c>
      <c r="H51" s="133"/>
      <c r="I51" s="133">
        <v>3</v>
      </c>
      <c r="J51" s="133">
        <v>492</v>
      </c>
      <c r="K51" s="133">
        <v>54</v>
      </c>
      <c r="L51" s="133"/>
      <c r="M51" s="133"/>
      <c r="N51" s="133"/>
      <c r="O51" s="133" t="s">
        <v>3</v>
      </c>
      <c r="P51" s="133" t="s">
        <v>4807</v>
      </c>
      <c r="Q51" s="166">
        <v>41220</v>
      </c>
      <c r="R51" s="311">
        <v>1.2</v>
      </c>
      <c r="S51" s="1">
        <v>44</v>
      </c>
      <c r="V51" s="1">
        <v>10400</v>
      </c>
      <c r="W51" s="1">
        <v>44</v>
      </c>
      <c r="X51" s="1" t="s">
        <v>4868</v>
      </c>
      <c r="AA51" s="183">
        <f>K51*100*R51*(J51*I51)/(S51*1000)</f>
        <v>217.37454545454545</v>
      </c>
      <c r="AB51" s="183">
        <f>(V51*(J51*I51)*1.1)/9000*W51/1000</f>
        <v>82.551040000000015</v>
      </c>
      <c r="AE51" s="183">
        <f>J51*I51*(G51/100)</f>
        <v>1657.548</v>
      </c>
    </row>
    <row r="52" spans="1:32" x14ac:dyDescent="0.2">
      <c r="A52" s="327"/>
      <c r="B52" s="287"/>
      <c r="C52" s="287"/>
      <c r="D52" s="287"/>
      <c r="E52" s="288"/>
      <c r="F52" s="289" t="s">
        <v>3652</v>
      </c>
      <c r="G52" s="288"/>
      <c r="H52" s="288"/>
      <c r="I52" s="288"/>
      <c r="J52" s="288"/>
      <c r="K52" s="288"/>
      <c r="L52" s="288"/>
      <c r="M52" s="288"/>
      <c r="N52" s="288"/>
      <c r="O52" s="288"/>
      <c r="P52" s="288"/>
      <c r="Q52" s="290"/>
      <c r="R52" s="291" t="e">
        <f>SUM(#REF!)</f>
        <v>#REF!</v>
      </c>
      <c r="Y52" s="1"/>
      <c r="Z52" s="1"/>
      <c r="AA52" s="183"/>
      <c r="AB52" s="183"/>
      <c r="AE52" s="1"/>
    </row>
    <row r="53" spans="1:32" ht="13.5" thickBot="1" x14ac:dyDescent="0.25">
      <c r="A53" s="638"/>
      <c r="B53" s="444"/>
      <c r="C53" s="316"/>
      <c r="D53" s="316"/>
      <c r="E53" s="319"/>
      <c r="F53" s="319"/>
      <c r="G53" s="319"/>
      <c r="H53" s="319"/>
      <c r="I53" s="319"/>
      <c r="J53" s="319"/>
      <c r="K53" s="319"/>
      <c r="L53" s="319"/>
      <c r="M53" s="319"/>
      <c r="N53" s="319"/>
      <c r="O53" s="319"/>
      <c r="P53" s="319"/>
      <c r="Q53" s="320"/>
    </row>
    <row r="54" spans="1:32" s="381" customFormat="1" ht="13.5" thickBot="1" x14ac:dyDescent="0.25">
      <c r="A54" s="602"/>
      <c r="B54" s="603"/>
      <c r="C54" s="398" t="s">
        <v>3177</v>
      </c>
      <c r="D54" s="397">
        <v>7</v>
      </c>
      <c r="E54" s="397" t="s">
        <v>1</v>
      </c>
      <c r="F54" s="397">
        <v>541</v>
      </c>
      <c r="G54" s="397">
        <v>110</v>
      </c>
      <c r="H54" s="397">
        <v>112.3</v>
      </c>
      <c r="I54" s="397">
        <v>3</v>
      </c>
      <c r="J54" s="397">
        <v>492</v>
      </c>
      <c r="K54" s="397">
        <v>54</v>
      </c>
      <c r="L54" s="397"/>
      <c r="M54" s="397"/>
      <c r="N54" s="397"/>
      <c r="O54" s="397" t="s">
        <v>3</v>
      </c>
      <c r="P54" s="397" t="s">
        <v>4807</v>
      </c>
      <c r="Q54" s="604">
        <v>41220</v>
      </c>
      <c r="R54" s="605">
        <v>1.2</v>
      </c>
      <c r="S54" s="329">
        <v>44</v>
      </c>
      <c r="T54" s="329"/>
      <c r="U54" s="329"/>
      <c r="V54" s="329">
        <v>10400</v>
      </c>
      <c r="W54" s="329">
        <v>44</v>
      </c>
      <c r="X54" s="329" t="s">
        <v>4868</v>
      </c>
      <c r="AA54" s="606">
        <f>K54*100*R54*(J54*I54)/(S54*1000)</f>
        <v>217.37454545454545</v>
      </c>
      <c r="AB54" s="606">
        <f>(V54*(J54*I54)*1.1)/9000*W54/1000</f>
        <v>82.551040000000015</v>
      </c>
      <c r="AE54" s="606">
        <f>J54*I54*(H54/100)</f>
        <v>1657.548</v>
      </c>
      <c r="AF54" s="328">
        <f>(K54*100*J54)/1000</f>
        <v>2656.8</v>
      </c>
    </row>
    <row r="55" spans="1:32" x14ac:dyDescent="0.2">
      <c r="A55" s="327"/>
      <c r="B55" s="287"/>
      <c r="C55" s="287"/>
      <c r="D55" s="287"/>
      <c r="E55" s="288"/>
      <c r="F55" s="289" t="s">
        <v>6380</v>
      </c>
      <c r="G55" s="288"/>
      <c r="H55" s="288"/>
      <c r="I55" s="288"/>
      <c r="J55" s="288"/>
      <c r="K55" s="288"/>
      <c r="L55" s="288"/>
      <c r="M55" s="288"/>
      <c r="N55" s="288"/>
      <c r="O55" s="288"/>
      <c r="P55" s="288"/>
      <c r="Q55" s="290"/>
    </row>
    <row r="56" spans="1:32" x14ac:dyDescent="0.2">
      <c r="B56" s="133">
        <v>55</v>
      </c>
      <c r="C56" s="136" t="s">
        <v>6332</v>
      </c>
      <c r="D56" s="136" t="s">
        <v>1651</v>
      </c>
      <c r="E56" s="136"/>
      <c r="F56" s="133">
        <v>136900</v>
      </c>
      <c r="G56" s="136" t="s">
        <v>1192</v>
      </c>
      <c r="H56" s="133">
        <v>120</v>
      </c>
      <c r="I56" s="133">
        <v>1</v>
      </c>
      <c r="J56" s="133">
        <v>602</v>
      </c>
      <c r="K56" s="133">
        <v>33</v>
      </c>
      <c r="L56" s="133"/>
      <c r="M56" s="133" t="s">
        <v>1380</v>
      </c>
      <c r="N56" s="136"/>
      <c r="O56" s="133" t="s">
        <v>2722</v>
      </c>
      <c r="P56" s="133" t="s">
        <v>4816</v>
      </c>
      <c r="Q56" s="166">
        <v>41936</v>
      </c>
      <c r="R56" s="1">
        <v>1.3</v>
      </c>
      <c r="S56" s="1">
        <v>92</v>
      </c>
      <c r="T56" s="1" t="s">
        <v>4561</v>
      </c>
      <c r="U56" s="1">
        <v>78</v>
      </c>
      <c r="V56" s="1">
        <f t="shared" ref="V56:V72" si="1">8820*2</f>
        <v>17640</v>
      </c>
      <c r="W56" s="1">
        <v>92</v>
      </c>
      <c r="X56" s="1" t="s">
        <v>2584</v>
      </c>
      <c r="Y56" s="1">
        <v>78</v>
      </c>
      <c r="Z56" s="1" t="s">
        <v>4561</v>
      </c>
      <c r="AA56" s="183">
        <f t="shared" ref="AA56:AA67" si="2">(K56*100*J56*I56)/17*16*R56/10000*S56/1000</f>
        <v>22.362104470588239</v>
      </c>
      <c r="AB56" s="183">
        <f t="shared" ref="AB56:AB67" si="3">V56/36*35*J56*I56*1.108/10000*W56/1000</f>
        <v>105.24178448000001</v>
      </c>
      <c r="AC56" s="183">
        <f t="shared" ref="AC56:AC67" si="4">(K56*100*J56*I56)/17*R56/10000*U56/1000</f>
        <v>1.1849484705882354</v>
      </c>
      <c r="AD56" s="183">
        <f t="shared" ref="AD56:AD67" si="5">V56/36*J56*I56*1.108/10000*Y56/1000</f>
        <v>2.5493351520000003</v>
      </c>
      <c r="AE56" s="183">
        <f t="shared" ref="AE56:AE67" si="6">J56*I56*(G56/100)</f>
        <v>722.4</v>
      </c>
    </row>
    <row r="57" spans="1:32" ht="13.5" thickBot="1" x14ac:dyDescent="0.25">
      <c r="B57" s="133">
        <v>55</v>
      </c>
      <c r="C57" s="136" t="s">
        <v>6332</v>
      </c>
      <c r="D57" s="136" t="s">
        <v>1631</v>
      </c>
      <c r="E57" s="136"/>
      <c r="F57" s="133">
        <v>136900</v>
      </c>
      <c r="G57" s="136" t="s">
        <v>1192</v>
      </c>
      <c r="H57" s="133">
        <v>120</v>
      </c>
      <c r="I57" s="133">
        <v>1</v>
      </c>
      <c r="J57" s="133">
        <v>602</v>
      </c>
      <c r="K57" s="133">
        <v>33</v>
      </c>
      <c r="L57" s="133"/>
      <c r="M57" s="133" t="s">
        <v>1380</v>
      </c>
      <c r="N57" s="136"/>
      <c r="O57" s="133" t="s">
        <v>2722</v>
      </c>
      <c r="P57" s="133" t="s">
        <v>4816</v>
      </c>
      <c r="Q57" s="166">
        <v>41936</v>
      </c>
      <c r="R57" s="308">
        <v>1.3</v>
      </c>
      <c r="S57" s="1">
        <v>92</v>
      </c>
      <c r="T57" s="1" t="s">
        <v>4561</v>
      </c>
      <c r="U57" s="1">
        <v>78</v>
      </c>
      <c r="V57" s="1">
        <f t="shared" si="1"/>
        <v>17640</v>
      </c>
      <c r="W57" s="1">
        <v>92</v>
      </c>
      <c r="X57" s="1" t="s">
        <v>2584</v>
      </c>
      <c r="Y57" s="1">
        <v>78</v>
      </c>
      <c r="Z57" s="1" t="s">
        <v>4561</v>
      </c>
      <c r="AA57" s="183">
        <f t="shared" si="2"/>
        <v>22.362104470588239</v>
      </c>
      <c r="AB57" s="183">
        <f t="shared" si="3"/>
        <v>105.24178448000001</v>
      </c>
      <c r="AC57" s="183">
        <f t="shared" si="4"/>
        <v>1.1849484705882354</v>
      </c>
      <c r="AD57" s="183">
        <f t="shared" si="5"/>
        <v>2.5493351520000003</v>
      </c>
      <c r="AE57" s="183">
        <f t="shared" si="6"/>
        <v>722.4</v>
      </c>
    </row>
    <row r="58" spans="1:32" x14ac:dyDescent="0.2">
      <c r="B58" s="133">
        <v>55</v>
      </c>
      <c r="C58" s="136" t="s">
        <v>6332</v>
      </c>
      <c r="D58" s="136" t="s">
        <v>1634</v>
      </c>
      <c r="E58" s="136"/>
      <c r="F58" s="133">
        <v>136900</v>
      </c>
      <c r="G58" s="136" t="s">
        <v>1973</v>
      </c>
      <c r="H58" s="133">
        <v>120</v>
      </c>
      <c r="I58" s="133">
        <v>1</v>
      </c>
      <c r="J58" s="133">
        <v>602</v>
      </c>
      <c r="K58" s="133">
        <v>33</v>
      </c>
      <c r="L58" s="133"/>
      <c r="M58" s="133" t="s">
        <v>1380</v>
      </c>
      <c r="N58" s="136"/>
      <c r="O58" s="133" t="s">
        <v>2722</v>
      </c>
      <c r="P58" s="133" t="s">
        <v>6446</v>
      </c>
      <c r="Q58" s="166">
        <v>41955</v>
      </c>
      <c r="R58" s="1">
        <v>1.3</v>
      </c>
      <c r="S58" s="1">
        <v>92</v>
      </c>
      <c r="T58" s="1" t="s">
        <v>4561</v>
      </c>
      <c r="U58" s="1">
        <v>78</v>
      </c>
      <c r="V58" s="1">
        <f t="shared" si="1"/>
        <v>17640</v>
      </c>
      <c r="W58" s="1">
        <v>92</v>
      </c>
      <c r="X58" s="1" t="s">
        <v>2584</v>
      </c>
      <c r="Y58" s="1">
        <v>78</v>
      </c>
      <c r="Z58" s="1" t="s">
        <v>4561</v>
      </c>
      <c r="AA58" s="183">
        <f t="shared" si="2"/>
        <v>22.362104470588239</v>
      </c>
      <c r="AB58" s="183">
        <f t="shared" si="3"/>
        <v>105.24178448000001</v>
      </c>
      <c r="AC58" s="183">
        <f t="shared" si="4"/>
        <v>1.1849484705882354</v>
      </c>
      <c r="AD58" s="183">
        <f t="shared" si="5"/>
        <v>2.5493351520000003</v>
      </c>
      <c r="AE58" s="183">
        <f t="shared" si="6"/>
        <v>752.5</v>
      </c>
    </row>
    <row r="59" spans="1:32" x14ac:dyDescent="0.2">
      <c r="B59" s="133">
        <v>55</v>
      </c>
      <c r="C59" s="136" t="s">
        <v>6332</v>
      </c>
      <c r="D59" s="136" t="s">
        <v>1637</v>
      </c>
      <c r="E59" s="136"/>
      <c r="F59" s="133">
        <v>136900</v>
      </c>
      <c r="G59" s="136" t="s">
        <v>1973</v>
      </c>
      <c r="H59" s="133">
        <v>120</v>
      </c>
      <c r="I59" s="133">
        <v>1</v>
      </c>
      <c r="J59" s="133">
        <v>602</v>
      </c>
      <c r="K59" s="133">
        <v>33</v>
      </c>
      <c r="L59" s="133"/>
      <c r="M59" s="133" t="s">
        <v>1380</v>
      </c>
      <c r="N59" s="136"/>
      <c r="O59" s="133" t="s">
        <v>2722</v>
      </c>
      <c r="P59" s="133" t="s">
        <v>4816</v>
      </c>
      <c r="Q59" s="166">
        <v>41955</v>
      </c>
      <c r="R59" s="1">
        <v>1.3</v>
      </c>
      <c r="S59" s="1">
        <v>92</v>
      </c>
      <c r="T59" s="1" t="s">
        <v>4561</v>
      </c>
      <c r="U59" s="1">
        <v>78</v>
      </c>
      <c r="V59" s="1">
        <f t="shared" si="1"/>
        <v>17640</v>
      </c>
      <c r="W59" s="1">
        <v>92</v>
      </c>
      <c r="X59" s="1" t="s">
        <v>2584</v>
      </c>
      <c r="Y59" s="1">
        <v>78</v>
      </c>
      <c r="Z59" s="1" t="s">
        <v>4561</v>
      </c>
      <c r="AA59" s="183">
        <f t="shared" si="2"/>
        <v>22.362104470588239</v>
      </c>
      <c r="AB59" s="183">
        <f t="shared" si="3"/>
        <v>105.24178448000001</v>
      </c>
      <c r="AC59" s="183">
        <f t="shared" si="4"/>
        <v>1.1849484705882354</v>
      </c>
      <c r="AD59" s="183">
        <f t="shared" si="5"/>
        <v>2.5493351520000003</v>
      </c>
      <c r="AE59" s="183">
        <f t="shared" si="6"/>
        <v>752.5</v>
      </c>
    </row>
    <row r="60" spans="1:32" x14ac:dyDescent="0.2">
      <c r="B60" s="133">
        <v>55</v>
      </c>
      <c r="C60" s="136" t="s">
        <v>6332</v>
      </c>
      <c r="D60" s="136" t="s">
        <v>2726</v>
      </c>
      <c r="E60" s="136"/>
      <c r="F60" s="133">
        <v>136900</v>
      </c>
      <c r="G60" s="136" t="s">
        <v>1973</v>
      </c>
      <c r="H60" s="133">
        <v>120</v>
      </c>
      <c r="I60" s="133">
        <v>1</v>
      </c>
      <c r="J60" s="133">
        <v>602</v>
      </c>
      <c r="K60" s="133">
        <v>33</v>
      </c>
      <c r="L60" s="133"/>
      <c r="M60" s="133" t="s">
        <v>1380</v>
      </c>
      <c r="N60" s="136"/>
      <c r="O60" s="133" t="s">
        <v>2722</v>
      </c>
      <c r="P60" s="133" t="s">
        <v>2277</v>
      </c>
      <c r="Q60" s="166">
        <v>41970</v>
      </c>
      <c r="R60" s="1">
        <v>1.3</v>
      </c>
      <c r="S60" s="1">
        <v>92</v>
      </c>
      <c r="T60" s="1" t="s">
        <v>4561</v>
      </c>
      <c r="U60" s="1">
        <v>78</v>
      </c>
      <c r="V60" s="1">
        <f t="shared" si="1"/>
        <v>17640</v>
      </c>
      <c r="W60" s="1">
        <v>92</v>
      </c>
      <c r="X60" s="1" t="s">
        <v>2584</v>
      </c>
      <c r="Y60" s="1">
        <v>78</v>
      </c>
      <c r="Z60" s="1" t="s">
        <v>4561</v>
      </c>
      <c r="AA60" s="183">
        <f t="shared" si="2"/>
        <v>22.362104470588239</v>
      </c>
      <c r="AB60" s="183">
        <f t="shared" si="3"/>
        <v>105.24178448000001</v>
      </c>
      <c r="AC60" s="183">
        <f t="shared" si="4"/>
        <v>1.1849484705882354</v>
      </c>
      <c r="AD60" s="183">
        <f t="shared" si="5"/>
        <v>2.5493351520000003</v>
      </c>
      <c r="AE60" s="183">
        <f t="shared" si="6"/>
        <v>752.5</v>
      </c>
    </row>
    <row r="61" spans="1:32" ht="13.5" thickBot="1" x14ac:dyDescent="0.25">
      <c r="B61" s="133">
        <v>55</v>
      </c>
      <c r="C61" s="136" t="s">
        <v>6332</v>
      </c>
      <c r="D61" s="136" t="s">
        <v>2729</v>
      </c>
      <c r="E61" s="136"/>
      <c r="F61" s="133">
        <v>136900</v>
      </c>
      <c r="G61" s="136" t="s">
        <v>1973</v>
      </c>
      <c r="H61" s="133">
        <v>120</v>
      </c>
      <c r="I61" s="133">
        <v>1</v>
      </c>
      <c r="J61" s="133">
        <v>602</v>
      </c>
      <c r="K61" s="133">
        <v>33</v>
      </c>
      <c r="L61" s="133"/>
      <c r="M61" s="133" t="s">
        <v>1380</v>
      </c>
      <c r="N61" s="136"/>
      <c r="O61" s="133" t="s">
        <v>2722</v>
      </c>
      <c r="P61" s="133" t="s">
        <v>2277</v>
      </c>
      <c r="Q61" s="166">
        <v>41970</v>
      </c>
      <c r="R61" s="308">
        <v>1.3</v>
      </c>
      <c r="S61" s="1">
        <v>92</v>
      </c>
      <c r="T61" s="1" t="s">
        <v>4561</v>
      </c>
      <c r="U61" s="1">
        <v>78</v>
      </c>
      <c r="V61" s="1">
        <f t="shared" si="1"/>
        <v>17640</v>
      </c>
      <c r="W61" s="1">
        <v>92</v>
      </c>
      <c r="X61" s="1" t="s">
        <v>2584</v>
      </c>
      <c r="Y61" s="1">
        <v>78</v>
      </c>
      <c r="Z61" s="1" t="s">
        <v>4561</v>
      </c>
      <c r="AA61" s="183">
        <f t="shared" si="2"/>
        <v>22.362104470588239</v>
      </c>
      <c r="AB61" s="183">
        <f t="shared" si="3"/>
        <v>105.24178448000001</v>
      </c>
      <c r="AC61" s="183">
        <f t="shared" si="4"/>
        <v>1.1849484705882354</v>
      </c>
      <c r="AD61" s="183">
        <f t="shared" si="5"/>
        <v>2.5493351520000003</v>
      </c>
      <c r="AE61" s="183">
        <f t="shared" si="6"/>
        <v>752.5</v>
      </c>
    </row>
    <row r="62" spans="1:32" x14ac:dyDescent="0.2">
      <c r="B62" s="133">
        <v>55</v>
      </c>
      <c r="C62" s="136" t="s">
        <v>6332</v>
      </c>
      <c r="D62" s="136" t="s">
        <v>1641</v>
      </c>
      <c r="E62" s="136"/>
      <c r="F62" s="133">
        <v>136900</v>
      </c>
      <c r="G62" s="136" t="s">
        <v>1192</v>
      </c>
      <c r="H62" s="133">
        <v>125</v>
      </c>
      <c r="I62" s="133">
        <v>1</v>
      </c>
      <c r="J62" s="133">
        <v>602</v>
      </c>
      <c r="K62" s="133">
        <v>33</v>
      </c>
      <c r="L62" s="133"/>
      <c r="M62" s="133" t="s">
        <v>1380</v>
      </c>
      <c r="N62" s="136"/>
      <c r="O62" s="133" t="s">
        <v>2722</v>
      </c>
      <c r="P62" s="133" t="s">
        <v>4816</v>
      </c>
      <c r="Q62" s="166">
        <v>42009</v>
      </c>
      <c r="R62" s="1">
        <v>1.3</v>
      </c>
      <c r="S62" s="1">
        <v>92</v>
      </c>
      <c r="T62" s="1" t="s">
        <v>4561</v>
      </c>
      <c r="U62" s="1">
        <v>78</v>
      </c>
      <c r="V62" s="1">
        <f t="shared" si="1"/>
        <v>17640</v>
      </c>
      <c r="W62" s="1">
        <v>92</v>
      </c>
      <c r="X62" s="1" t="s">
        <v>2584</v>
      </c>
      <c r="Y62" s="1">
        <v>78</v>
      </c>
      <c r="Z62" s="1" t="s">
        <v>4561</v>
      </c>
      <c r="AA62" s="183">
        <f t="shared" si="2"/>
        <v>22.362104470588239</v>
      </c>
      <c r="AB62" s="183">
        <f t="shared" si="3"/>
        <v>105.24178448000001</v>
      </c>
      <c r="AC62" s="183">
        <f t="shared" si="4"/>
        <v>1.1849484705882354</v>
      </c>
      <c r="AD62" s="183">
        <f t="shared" si="5"/>
        <v>2.5493351520000003</v>
      </c>
      <c r="AE62" s="183">
        <f t="shared" si="6"/>
        <v>722.4</v>
      </c>
    </row>
    <row r="63" spans="1:32" x14ac:dyDescent="0.2">
      <c r="B63" s="133">
        <v>55</v>
      </c>
      <c r="C63" s="136" t="s">
        <v>6332</v>
      </c>
      <c r="D63" s="136" t="s">
        <v>1642</v>
      </c>
      <c r="E63" s="136"/>
      <c r="F63" s="133">
        <v>136900</v>
      </c>
      <c r="G63" s="136" t="s">
        <v>1192</v>
      </c>
      <c r="H63" s="133">
        <v>125</v>
      </c>
      <c r="I63" s="133">
        <v>1</v>
      </c>
      <c r="J63" s="133">
        <v>602</v>
      </c>
      <c r="K63" s="133">
        <v>33</v>
      </c>
      <c r="L63" s="133"/>
      <c r="M63" s="133" t="s">
        <v>1380</v>
      </c>
      <c r="N63" s="136"/>
      <c r="O63" s="133" t="s">
        <v>2722</v>
      </c>
      <c r="P63" s="133" t="s">
        <v>4816</v>
      </c>
      <c r="Q63" s="166">
        <v>42009</v>
      </c>
      <c r="R63" s="1">
        <v>1.3</v>
      </c>
      <c r="S63" s="1">
        <v>92</v>
      </c>
      <c r="T63" s="1" t="s">
        <v>4561</v>
      </c>
      <c r="U63" s="1">
        <v>78</v>
      </c>
      <c r="V63" s="1">
        <f t="shared" si="1"/>
        <v>17640</v>
      </c>
      <c r="W63" s="1">
        <v>92</v>
      </c>
      <c r="X63" s="1" t="s">
        <v>2584</v>
      </c>
      <c r="Y63" s="1">
        <v>78</v>
      </c>
      <c r="Z63" s="1" t="s">
        <v>4561</v>
      </c>
      <c r="AA63" s="183">
        <f t="shared" si="2"/>
        <v>22.362104470588239</v>
      </c>
      <c r="AB63" s="183">
        <f t="shared" si="3"/>
        <v>105.24178448000001</v>
      </c>
      <c r="AC63" s="183">
        <f t="shared" si="4"/>
        <v>1.1849484705882354</v>
      </c>
      <c r="AD63" s="183">
        <f t="shared" si="5"/>
        <v>2.5493351520000003</v>
      </c>
      <c r="AE63" s="183">
        <f t="shared" si="6"/>
        <v>722.4</v>
      </c>
    </row>
    <row r="64" spans="1:32" x14ac:dyDescent="0.2">
      <c r="B64" s="133">
        <v>55</v>
      </c>
      <c r="C64" s="136" t="s">
        <v>6332</v>
      </c>
      <c r="D64" s="136" t="s">
        <v>3704</v>
      </c>
      <c r="E64" s="136"/>
      <c r="F64" s="133">
        <v>136900</v>
      </c>
      <c r="G64" s="136" t="s">
        <v>1192</v>
      </c>
      <c r="H64" s="133">
        <v>125</v>
      </c>
      <c r="I64" s="133">
        <v>1</v>
      </c>
      <c r="J64" s="133">
        <v>602</v>
      </c>
      <c r="K64" s="133">
        <v>33</v>
      </c>
      <c r="L64" s="133"/>
      <c r="M64" s="133" t="s">
        <v>1380</v>
      </c>
      <c r="N64" s="136"/>
      <c r="O64" s="133" t="s">
        <v>2722</v>
      </c>
      <c r="P64" s="133" t="s">
        <v>4816</v>
      </c>
      <c r="Q64" s="166">
        <v>42023</v>
      </c>
      <c r="R64" s="1">
        <v>1.3</v>
      </c>
      <c r="S64" s="1">
        <v>92</v>
      </c>
      <c r="T64" s="1" t="s">
        <v>4561</v>
      </c>
      <c r="U64" s="1">
        <v>78</v>
      </c>
      <c r="V64" s="1">
        <f t="shared" si="1"/>
        <v>17640</v>
      </c>
      <c r="W64" s="1">
        <v>92</v>
      </c>
      <c r="X64" s="1" t="s">
        <v>2584</v>
      </c>
      <c r="Y64" s="1">
        <v>78</v>
      </c>
      <c r="Z64" s="1" t="s">
        <v>4561</v>
      </c>
      <c r="AA64" s="183">
        <f t="shared" si="2"/>
        <v>22.362104470588239</v>
      </c>
      <c r="AB64" s="183">
        <f t="shared" si="3"/>
        <v>105.24178448000001</v>
      </c>
      <c r="AC64" s="183">
        <f t="shared" si="4"/>
        <v>1.1849484705882354</v>
      </c>
      <c r="AD64" s="183">
        <f t="shared" si="5"/>
        <v>2.5493351520000003</v>
      </c>
      <c r="AE64" s="183">
        <f t="shared" si="6"/>
        <v>722.4</v>
      </c>
    </row>
    <row r="65" spans="1:31" x14ac:dyDescent="0.2">
      <c r="B65" s="133">
        <v>55</v>
      </c>
      <c r="C65" s="136" t="s">
        <v>6332</v>
      </c>
      <c r="D65" s="136" t="s">
        <v>3707</v>
      </c>
      <c r="E65" s="136"/>
      <c r="F65" s="133">
        <v>136900</v>
      </c>
      <c r="G65" s="136" t="s">
        <v>1192</v>
      </c>
      <c r="H65" s="133">
        <v>125</v>
      </c>
      <c r="I65" s="133">
        <v>1</v>
      </c>
      <c r="J65" s="133">
        <v>602</v>
      </c>
      <c r="K65" s="133">
        <v>33</v>
      </c>
      <c r="L65" s="133"/>
      <c r="M65" s="133" t="s">
        <v>1380</v>
      </c>
      <c r="N65" s="136"/>
      <c r="O65" s="133" t="s">
        <v>2722</v>
      </c>
      <c r="P65" s="133" t="s">
        <v>4816</v>
      </c>
      <c r="Q65" s="166">
        <v>42023</v>
      </c>
      <c r="R65" s="1">
        <v>1.3</v>
      </c>
      <c r="S65" s="1">
        <v>92</v>
      </c>
      <c r="T65" s="1" t="s">
        <v>4561</v>
      </c>
      <c r="U65" s="1">
        <v>78</v>
      </c>
      <c r="V65" s="1">
        <f t="shared" si="1"/>
        <v>17640</v>
      </c>
      <c r="W65" s="1">
        <v>92</v>
      </c>
      <c r="X65" s="1" t="s">
        <v>2584</v>
      </c>
      <c r="Y65" s="1">
        <v>78</v>
      </c>
      <c r="Z65" s="1" t="s">
        <v>4561</v>
      </c>
      <c r="AA65" s="183">
        <f t="shared" si="2"/>
        <v>22.362104470588239</v>
      </c>
      <c r="AB65" s="183">
        <f t="shared" si="3"/>
        <v>105.24178448000001</v>
      </c>
      <c r="AC65" s="183">
        <f t="shared" si="4"/>
        <v>1.1849484705882354</v>
      </c>
      <c r="AD65" s="183">
        <f t="shared" si="5"/>
        <v>2.5493351520000003</v>
      </c>
      <c r="AE65" s="183">
        <f t="shared" si="6"/>
        <v>722.4</v>
      </c>
    </row>
    <row r="66" spans="1:31" x14ac:dyDescent="0.2">
      <c r="B66" s="133">
        <v>55</v>
      </c>
      <c r="C66" s="136" t="s">
        <v>6332</v>
      </c>
      <c r="D66" s="136" t="s">
        <v>1645</v>
      </c>
      <c r="E66" s="136"/>
      <c r="F66" s="133">
        <v>136900</v>
      </c>
      <c r="G66" s="136" t="s">
        <v>1192</v>
      </c>
      <c r="H66" s="133">
        <v>125</v>
      </c>
      <c r="I66" s="133">
        <v>1</v>
      </c>
      <c r="J66" s="133">
        <v>189</v>
      </c>
      <c r="K66" s="133">
        <v>33</v>
      </c>
      <c r="L66" s="133"/>
      <c r="M66" s="133" t="s">
        <v>1380</v>
      </c>
      <c r="N66" s="136"/>
      <c r="O66" s="133" t="s">
        <v>2722</v>
      </c>
      <c r="P66" s="133" t="s">
        <v>4816</v>
      </c>
      <c r="Q66" s="166">
        <v>42032</v>
      </c>
      <c r="R66" s="1">
        <v>1.3</v>
      </c>
      <c r="S66" s="1">
        <v>92</v>
      </c>
      <c r="T66" s="1" t="s">
        <v>4561</v>
      </c>
      <c r="U66" s="1">
        <v>78</v>
      </c>
      <c r="V66" s="1">
        <f t="shared" si="1"/>
        <v>17640</v>
      </c>
      <c r="W66" s="1">
        <v>92</v>
      </c>
      <c r="X66" s="1" t="s">
        <v>2584</v>
      </c>
      <c r="Y66" s="1">
        <v>78</v>
      </c>
      <c r="Z66" s="1" t="s">
        <v>4561</v>
      </c>
      <c r="AA66" s="183">
        <f t="shared" si="2"/>
        <v>7.0206607058823529</v>
      </c>
      <c r="AB66" s="183">
        <f t="shared" si="3"/>
        <v>33.041025359999999</v>
      </c>
      <c r="AC66" s="183">
        <f t="shared" si="4"/>
        <v>0.37201870588235297</v>
      </c>
      <c r="AD66" s="183">
        <f t="shared" si="5"/>
        <v>0.80037266400000007</v>
      </c>
      <c r="AE66" s="183">
        <f t="shared" si="6"/>
        <v>226.79999999999998</v>
      </c>
    </row>
    <row r="67" spans="1:31" ht="13.5" thickBot="1" x14ac:dyDescent="0.25">
      <c r="B67" s="133">
        <v>55</v>
      </c>
      <c r="C67" s="136" t="s">
        <v>6332</v>
      </c>
      <c r="D67" s="136" t="s">
        <v>1650</v>
      </c>
      <c r="E67" s="136"/>
      <c r="F67" s="133">
        <v>136900</v>
      </c>
      <c r="G67" s="136" t="s">
        <v>1192</v>
      </c>
      <c r="H67" s="133">
        <v>125</v>
      </c>
      <c r="I67" s="133">
        <v>1</v>
      </c>
      <c r="J67" s="133">
        <v>189</v>
      </c>
      <c r="K67" s="133">
        <v>33</v>
      </c>
      <c r="L67" s="133"/>
      <c r="M67" s="133" t="s">
        <v>1380</v>
      </c>
      <c r="N67" s="136"/>
      <c r="O67" s="133" t="s">
        <v>2722</v>
      </c>
      <c r="P67" s="133" t="s">
        <v>4816</v>
      </c>
      <c r="Q67" s="166">
        <v>42032</v>
      </c>
      <c r="R67" s="308">
        <v>1.3</v>
      </c>
      <c r="S67" s="1">
        <v>92</v>
      </c>
      <c r="T67" s="1" t="s">
        <v>4561</v>
      </c>
      <c r="U67" s="1">
        <v>78</v>
      </c>
      <c r="V67" s="1">
        <f t="shared" si="1"/>
        <v>17640</v>
      </c>
      <c r="W67" s="1">
        <v>92</v>
      </c>
      <c r="X67" s="1" t="s">
        <v>2584</v>
      </c>
      <c r="Y67" s="1">
        <v>78</v>
      </c>
      <c r="Z67" s="1" t="s">
        <v>4561</v>
      </c>
      <c r="AA67" s="183">
        <f t="shared" si="2"/>
        <v>7.0206607058823529</v>
      </c>
      <c r="AB67" s="183">
        <f t="shared" si="3"/>
        <v>33.041025359999999</v>
      </c>
      <c r="AC67" s="183">
        <f t="shared" si="4"/>
        <v>0.37201870588235297</v>
      </c>
      <c r="AD67" s="183">
        <f t="shared" si="5"/>
        <v>0.80037266400000007</v>
      </c>
      <c r="AE67" s="183">
        <f t="shared" si="6"/>
        <v>226.79999999999998</v>
      </c>
    </row>
    <row r="68" spans="1:31" x14ac:dyDescent="0.2">
      <c r="A68" s="7254" t="s">
        <v>1386</v>
      </c>
      <c r="B68" s="7254"/>
      <c r="C68" s="7254"/>
      <c r="D68" s="7254"/>
      <c r="E68" s="7254"/>
      <c r="F68" s="7254"/>
      <c r="G68" s="7254"/>
      <c r="H68" s="7254"/>
      <c r="I68" s="7254"/>
      <c r="J68" s="7254"/>
      <c r="K68" s="7254"/>
      <c r="L68" s="7254"/>
      <c r="M68" s="7254"/>
      <c r="N68" s="7254"/>
      <c r="O68" s="7254"/>
      <c r="P68" s="7254"/>
      <c r="Q68" s="7255"/>
      <c r="Y68" s="1"/>
      <c r="Z68" s="1"/>
      <c r="AA68" s="183"/>
      <c r="AB68" s="183"/>
      <c r="AC68" s="183"/>
      <c r="AD68" s="183"/>
      <c r="AE68" s="183"/>
    </row>
    <row r="69" spans="1:31" x14ac:dyDescent="0.2">
      <c r="B69" s="133">
        <v>55</v>
      </c>
      <c r="C69" s="136" t="s">
        <v>6787</v>
      </c>
      <c r="D69" s="136" t="s">
        <v>1651</v>
      </c>
      <c r="E69" s="136"/>
      <c r="F69" s="133">
        <v>136900</v>
      </c>
      <c r="G69" s="136" t="s">
        <v>1192</v>
      </c>
      <c r="H69" s="133">
        <v>125</v>
      </c>
      <c r="I69" s="133">
        <v>1</v>
      </c>
      <c r="J69" s="133">
        <v>602</v>
      </c>
      <c r="K69" s="133">
        <v>33</v>
      </c>
      <c r="L69" s="133"/>
      <c r="M69" s="133" t="s">
        <v>1380</v>
      </c>
      <c r="N69" s="136"/>
      <c r="O69" s="133" t="s">
        <v>2722</v>
      </c>
      <c r="P69" s="133" t="s">
        <v>4816</v>
      </c>
      <c r="Q69" s="166">
        <v>42083</v>
      </c>
      <c r="R69" s="1">
        <v>1.3</v>
      </c>
      <c r="S69" s="1">
        <v>92</v>
      </c>
      <c r="T69" s="1" t="s">
        <v>4561</v>
      </c>
      <c r="U69" s="1">
        <v>78</v>
      </c>
      <c r="V69" s="1">
        <f t="shared" si="1"/>
        <v>17640</v>
      </c>
      <c r="W69" s="1">
        <v>92</v>
      </c>
      <c r="X69" s="1" t="s">
        <v>2584</v>
      </c>
      <c r="Y69" s="1">
        <v>78</v>
      </c>
      <c r="Z69" s="1" t="s">
        <v>4561</v>
      </c>
      <c r="AA69" s="183">
        <f t="shared" ref="AA69:AA76" si="7">(K69*100*J69*I69)/17*16*R69/10000*S69/1000</f>
        <v>22.362104470588239</v>
      </c>
      <c r="AB69" s="183">
        <f t="shared" ref="AB69:AB76" si="8">V69/36*35*J69*I69*1.108/10000*W69/1000</f>
        <v>105.24178448000001</v>
      </c>
      <c r="AC69" s="183">
        <f t="shared" ref="AC69:AC76" si="9">(K69*100*J69*I69)/17*R69/10000*U69/1000</f>
        <v>1.1849484705882354</v>
      </c>
      <c r="AD69" s="183">
        <f t="shared" ref="AD69:AD76" si="10">V69/36*J69*I69*1.108/10000*Y69/1000</f>
        <v>2.5493351520000003</v>
      </c>
      <c r="AE69" s="183">
        <f t="shared" ref="AE69:AE76" si="11">J69*I69*(G69/100)</f>
        <v>722.4</v>
      </c>
    </row>
    <row r="70" spans="1:31" ht="13.5" thickBot="1" x14ac:dyDescent="0.25">
      <c r="B70" s="133">
        <v>55</v>
      </c>
      <c r="C70" s="136" t="s">
        <v>6787</v>
      </c>
      <c r="D70" s="136" t="s">
        <v>1631</v>
      </c>
      <c r="E70" s="136"/>
      <c r="F70" s="133">
        <v>136900</v>
      </c>
      <c r="G70" s="136" t="s">
        <v>1192</v>
      </c>
      <c r="H70" s="133">
        <v>125</v>
      </c>
      <c r="I70" s="133">
        <v>1</v>
      </c>
      <c r="J70" s="133">
        <v>602</v>
      </c>
      <c r="K70" s="133">
        <v>33</v>
      </c>
      <c r="L70" s="133"/>
      <c r="M70" s="133" t="s">
        <v>1380</v>
      </c>
      <c r="N70" s="136"/>
      <c r="O70" s="133" t="s">
        <v>2722</v>
      </c>
      <c r="P70" s="133" t="s">
        <v>4816</v>
      </c>
      <c r="Q70" s="166">
        <v>42083</v>
      </c>
      <c r="R70" s="308">
        <v>1.3</v>
      </c>
      <c r="S70" s="1">
        <v>92</v>
      </c>
      <c r="T70" s="1" t="s">
        <v>4561</v>
      </c>
      <c r="U70" s="1">
        <v>78</v>
      </c>
      <c r="V70" s="1">
        <f t="shared" si="1"/>
        <v>17640</v>
      </c>
      <c r="W70" s="1">
        <v>92</v>
      </c>
      <c r="X70" s="1" t="s">
        <v>2584</v>
      </c>
      <c r="Y70" s="1">
        <v>78</v>
      </c>
      <c r="Z70" s="1" t="s">
        <v>4561</v>
      </c>
      <c r="AA70" s="183">
        <f t="shared" si="7"/>
        <v>22.362104470588239</v>
      </c>
      <c r="AB70" s="183">
        <f t="shared" si="8"/>
        <v>105.24178448000001</v>
      </c>
      <c r="AC70" s="183">
        <f t="shared" si="9"/>
        <v>1.1849484705882354</v>
      </c>
      <c r="AD70" s="183">
        <f t="shared" si="10"/>
        <v>2.5493351520000003</v>
      </c>
      <c r="AE70" s="183">
        <f t="shared" si="11"/>
        <v>722.4</v>
      </c>
    </row>
    <row r="71" spans="1:31" x14ac:dyDescent="0.2">
      <c r="B71" s="133">
        <v>55</v>
      </c>
      <c r="C71" s="136" t="s">
        <v>6787</v>
      </c>
      <c r="D71" s="136" t="s">
        <v>1634</v>
      </c>
      <c r="E71" s="136"/>
      <c r="F71" s="133">
        <v>136900</v>
      </c>
      <c r="G71" s="136" t="s">
        <v>1192</v>
      </c>
      <c r="H71" s="133">
        <v>125</v>
      </c>
      <c r="I71" s="133">
        <v>1</v>
      </c>
      <c r="J71" s="133">
        <v>602</v>
      </c>
      <c r="K71" s="133">
        <v>33</v>
      </c>
      <c r="L71" s="133"/>
      <c r="M71" s="133" t="s">
        <v>1380</v>
      </c>
      <c r="N71" s="136"/>
      <c r="O71" s="133" t="s">
        <v>2722</v>
      </c>
      <c r="P71" s="133" t="s">
        <v>4816</v>
      </c>
      <c r="Q71" s="166">
        <v>42104</v>
      </c>
      <c r="R71" s="1">
        <v>1.3</v>
      </c>
      <c r="S71" s="1">
        <v>92</v>
      </c>
      <c r="T71" s="1" t="s">
        <v>4561</v>
      </c>
      <c r="U71" s="1">
        <v>78</v>
      </c>
      <c r="V71" s="1">
        <f t="shared" si="1"/>
        <v>17640</v>
      </c>
      <c r="W71" s="1">
        <v>92</v>
      </c>
      <c r="X71" s="1" t="s">
        <v>2584</v>
      </c>
      <c r="Y71" s="1">
        <v>78</v>
      </c>
      <c r="Z71" s="1" t="s">
        <v>4561</v>
      </c>
      <c r="AA71" s="183">
        <f t="shared" si="7"/>
        <v>22.362104470588239</v>
      </c>
      <c r="AB71" s="183">
        <f t="shared" si="8"/>
        <v>105.24178448000001</v>
      </c>
      <c r="AC71" s="183">
        <f t="shared" si="9"/>
        <v>1.1849484705882354</v>
      </c>
      <c r="AD71" s="183">
        <f t="shared" si="10"/>
        <v>2.5493351520000003</v>
      </c>
      <c r="AE71" s="183">
        <f t="shared" si="11"/>
        <v>722.4</v>
      </c>
    </row>
    <row r="72" spans="1:31" ht="13.5" thickBot="1" x14ac:dyDescent="0.25">
      <c r="B72" s="133">
        <v>55</v>
      </c>
      <c r="C72" s="136" t="s">
        <v>6787</v>
      </c>
      <c r="D72" s="136" t="s">
        <v>1637</v>
      </c>
      <c r="E72" s="136"/>
      <c r="F72" s="133">
        <v>136900</v>
      </c>
      <c r="G72" s="136" t="s">
        <v>1192</v>
      </c>
      <c r="H72" s="133">
        <v>125</v>
      </c>
      <c r="I72" s="133">
        <v>1</v>
      </c>
      <c r="J72" s="133">
        <v>602</v>
      </c>
      <c r="K72" s="133">
        <v>33</v>
      </c>
      <c r="L72" s="133"/>
      <c r="M72" s="133" t="s">
        <v>1380</v>
      </c>
      <c r="N72" s="136"/>
      <c r="O72" s="133" t="s">
        <v>2722</v>
      </c>
      <c r="P72" s="133" t="s">
        <v>4816</v>
      </c>
      <c r="Q72" s="166">
        <v>42104</v>
      </c>
      <c r="R72" s="308">
        <v>1.3</v>
      </c>
      <c r="S72" s="1">
        <v>92</v>
      </c>
      <c r="T72" s="1" t="s">
        <v>4561</v>
      </c>
      <c r="U72" s="1">
        <v>78</v>
      </c>
      <c r="V72" s="1">
        <f t="shared" si="1"/>
        <v>17640</v>
      </c>
      <c r="W72" s="1">
        <v>92</v>
      </c>
      <c r="X72" s="1" t="s">
        <v>2584</v>
      </c>
      <c r="Y72" s="1">
        <v>78</v>
      </c>
      <c r="Z72" s="1" t="s">
        <v>4561</v>
      </c>
      <c r="AA72" s="183">
        <f t="shared" si="7"/>
        <v>22.362104470588239</v>
      </c>
      <c r="AB72" s="183">
        <f t="shared" si="8"/>
        <v>105.24178448000001</v>
      </c>
      <c r="AC72" s="183">
        <f t="shared" si="9"/>
        <v>1.1849484705882354</v>
      </c>
      <c r="AD72" s="183">
        <f t="shared" si="10"/>
        <v>2.5493351520000003</v>
      </c>
      <c r="AE72" s="183">
        <f t="shared" si="11"/>
        <v>722.4</v>
      </c>
    </row>
    <row r="73" spans="1:31" x14ac:dyDescent="0.2">
      <c r="B73" s="133">
        <v>55</v>
      </c>
      <c r="C73" s="136" t="s">
        <v>6787</v>
      </c>
      <c r="D73" s="136" t="s">
        <v>2726</v>
      </c>
      <c r="E73" s="136"/>
      <c r="F73" s="133">
        <v>136900</v>
      </c>
      <c r="G73" s="136" t="s">
        <v>1192</v>
      </c>
      <c r="H73" s="133">
        <v>125</v>
      </c>
      <c r="I73" s="133">
        <v>1</v>
      </c>
      <c r="J73" s="133">
        <v>602</v>
      </c>
      <c r="K73" s="133">
        <v>33</v>
      </c>
      <c r="L73" s="133"/>
      <c r="M73" s="133" t="s">
        <v>1380</v>
      </c>
      <c r="N73" s="136"/>
      <c r="O73" s="133" t="s">
        <v>2722</v>
      </c>
      <c r="P73" s="133" t="s">
        <v>4816</v>
      </c>
      <c r="Q73" s="166">
        <v>42128</v>
      </c>
      <c r="R73" s="1">
        <v>1.3</v>
      </c>
      <c r="S73" s="1">
        <v>92</v>
      </c>
      <c r="T73" s="1" t="s">
        <v>4561</v>
      </c>
      <c r="U73" s="1">
        <v>78</v>
      </c>
      <c r="V73" s="1">
        <f t="shared" ref="V73:V102" si="12">8820*2</f>
        <v>17640</v>
      </c>
      <c r="W73" s="1">
        <v>92</v>
      </c>
      <c r="X73" s="1" t="s">
        <v>2584</v>
      </c>
      <c r="Y73" s="1">
        <v>78</v>
      </c>
      <c r="Z73" s="1" t="s">
        <v>4561</v>
      </c>
      <c r="AA73" s="183">
        <f t="shared" si="7"/>
        <v>22.362104470588239</v>
      </c>
      <c r="AB73" s="183">
        <f t="shared" si="8"/>
        <v>105.24178448000001</v>
      </c>
      <c r="AC73" s="183">
        <f t="shared" si="9"/>
        <v>1.1849484705882354</v>
      </c>
      <c r="AD73" s="183">
        <f t="shared" si="10"/>
        <v>2.5493351520000003</v>
      </c>
      <c r="AE73" s="183">
        <f t="shared" si="11"/>
        <v>722.4</v>
      </c>
    </row>
    <row r="74" spans="1:31" x14ac:dyDescent="0.2">
      <c r="B74" s="133">
        <v>55</v>
      </c>
      <c r="C74" s="136" t="s">
        <v>6787</v>
      </c>
      <c r="D74" s="136" t="s">
        <v>2729</v>
      </c>
      <c r="E74" s="136"/>
      <c r="F74" s="133">
        <v>136900</v>
      </c>
      <c r="G74" s="136" t="s">
        <v>1192</v>
      </c>
      <c r="H74" s="133">
        <v>125</v>
      </c>
      <c r="I74" s="133">
        <v>1</v>
      </c>
      <c r="J74" s="133">
        <v>602</v>
      </c>
      <c r="K74" s="133">
        <v>33</v>
      </c>
      <c r="L74" s="133"/>
      <c r="M74" s="133" t="s">
        <v>1380</v>
      </c>
      <c r="N74" s="136"/>
      <c r="O74" s="133" t="s">
        <v>2722</v>
      </c>
      <c r="P74" s="133" t="s">
        <v>4816</v>
      </c>
      <c r="Q74" s="166">
        <v>42128</v>
      </c>
      <c r="R74" s="1">
        <v>1.3</v>
      </c>
      <c r="S74" s="1">
        <v>92</v>
      </c>
      <c r="T74" s="1" t="s">
        <v>4561</v>
      </c>
      <c r="U74" s="1">
        <v>78</v>
      </c>
      <c r="V74" s="1">
        <f t="shared" si="12"/>
        <v>17640</v>
      </c>
      <c r="W74" s="1">
        <v>92</v>
      </c>
      <c r="X74" s="1" t="s">
        <v>2584</v>
      </c>
      <c r="Y74" s="1">
        <v>78</v>
      </c>
      <c r="Z74" s="1" t="s">
        <v>4561</v>
      </c>
      <c r="AA74" s="183">
        <f t="shared" si="7"/>
        <v>22.362104470588239</v>
      </c>
      <c r="AB74" s="183">
        <f t="shared" si="8"/>
        <v>105.24178448000001</v>
      </c>
      <c r="AC74" s="183">
        <f t="shared" si="9"/>
        <v>1.1849484705882354</v>
      </c>
      <c r="AD74" s="183">
        <f t="shared" si="10"/>
        <v>2.5493351520000003</v>
      </c>
      <c r="AE74" s="183">
        <f t="shared" si="11"/>
        <v>722.4</v>
      </c>
    </row>
    <row r="75" spans="1:31" x14ac:dyDescent="0.2">
      <c r="B75" s="133">
        <v>55</v>
      </c>
      <c r="C75" s="136" t="s">
        <v>6787</v>
      </c>
      <c r="D75" s="136" t="s">
        <v>1641</v>
      </c>
      <c r="E75" s="136"/>
      <c r="F75" s="133">
        <v>136900</v>
      </c>
      <c r="G75" s="136" t="s">
        <v>1192</v>
      </c>
      <c r="H75" s="133">
        <v>125</v>
      </c>
      <c r="I75" s="133">
        <v>1</v>
      </c>
      <c r="J75" s="133">
        <v>602</v>
      </c>
      <c r="K75" s="133">
        <v>33</v>
      </c>
      <c r="L75" s="133"/>
      <c r="M75" s="133" t="s">
        <v>1380</v>
      </c>
      <c r="N75" s="136"/>
      <c r="O75" s="133" t="s">
        <v>2722</v>
      </c>
      <c r="P75" s="133" t="s">
        <v>4816</v>
      </c>
      <c r="Q75" s="166">
        <v>42150</v>
      </c>
      <c r="R75" s="1">
        <v>1.3</v>
      </c>
      <c r="S75" s="1">
        <v>92</v>
      </c>
      <c r="T75" s="1" t="s">
        <v>4561</v>
      </c>
      <c r="U75" s="1">
        <v>78</v>
      </c>
      <c r="V75" s="1">
        <f t="shared" si="12"/>
        <v>17640</v>
      </c>
      <c r="W75" s="1">
        <v>92</v>
      </c>
      <c r="X75" s="1" t="s">
        <v>2584</v>
      </c>
      <c r="Y75" s="1">
        <v>78</v>
      </c>
      <c r="Z75" s="1" t="s">
        <v>4561</v>
      </c>
      <c r="AA75" s="183">
        <f t="shared" si="7"/>
        <v>22.362104470588239</v>
      </c>
      <c r="AB75" s="183">
        <f t="shared" si="8"/>
        <v>105.24178448000001</v>
      </c>
      <c r="AC75" s="183">
        <f t="shared" si="9"/>
        <v>1.1849484705882354</v>
      </c>
      <c r="AD75" s="183">
        <f t="shared" si="10"/>
        <v>2.5493351520000003</v>
      </c>
      <c r="AE75" s="183">
        <f t="shared" si="11"/>
        <v>722.4</v>
      </c>
    </row>
    <row r="76" spans="1:31" ht="13.5" thickBot="1" x14ac:dyDescent="0.25">
      <c r="B76" s="133">
        <v>55</v>
      </c>
      <c r="C76" s="136" t="s">
        <v>6787</v>
      </c>
      <c r="D76" s="136" t="s">
        <v>1642</v>
      </c>
      <c r="E76" s="136"/>
      <c r="F76" s="133">
        <v>136900</v>
      </c>
      <c r="G76" s="136" t="s">
        <v>1192</v>
      </c>
      <c r="H76" s="133">
        <v>125</v>
      </c>
      <c r="I76" s="133">
        <v>1</v>
      </c>
      <c r="J76" s="133">
        <v>602</v>
      </c>
      <c r="K76" s="133">
        <v>33</v>
      </c>
      <c r="L76" s="133"/>
      <c r="M76" s="133" t="s">
        <v>1380</v>
      </c>
      <c r="N76" s="136"/>
      <c r="O76" s="133" t="s">
        <v>2722</v>
      </c>
      <c r="P76" s="133" t="s">
        <v>4816</v>
      </c>
      <c r="Q76" s="166">
        <v>42150</v>
      </c>
      <c r="R76" s="308">
        <v>1.3</v>
      </c>
      <c r="S76" s="1">
        <v>92</v>
      </c>
      <c r="T76" s="1" t="s">
        <v>4561</v>
      </c>
      <c r="U76" s="1">
        <v>78</v>
      </c>
      <c r="V76" s="1">
        <f t="shared" si="12"/>
        <v>17640</v>
      </c>
      <c r="W76" s="1">
        <v>92</v>
      </c>
      <c r="X76" s="1" t="s">
        <v>2584</v>
      </c>
      <c r="Y76" s="1">
        <v>78</v>
      </c>
      <c r="Z76" s="1" t="s">
        <v>4561</v>
      </c>
      <c r="AA76" s="183">
        <f t="shared" si="7"/>
        <v>22.362104470588239</v>
      </c>
      <c r="AB76" s="183">
        <f t="shared" si="8"/>
        <v>105.24178448000001</v>
      </c>
      <c r="AC76" s="183">
        <f t="shared" si="9"/>
        <v>1.1849484705882354</v>
      </c>
      <c r="AD76" s="183">
        <f t="shared" si="10"/>
        <v>2.5493351520000003</v>
      </c>
      <c r="AE76" s="183">
        <f t="shared" si="11"/>
        <v>722.4</v>
      </c>
    </row>
    <row r="77" spans="1:31" x14ac:dyDescent="0.2">
      <c r="B77" s="133">
        <v>55</v>
      </c>
      <c r="C77" s="136" t="s">
        <v>6787</v>
      </c>
      <c r="D77" s="136" t="s">
        <v>3704</v>
      </c>
      <c r="E77" s="136"/>
      <c r="F77" s="133">
        <v>136900</v>
      </c>
      <c r="G77" s="136" t="s">
        <v>1192</v>
      </c>
      <c r="H77" s="133">
        <v>125</v>
      </c>
      <c r="I77" s="133">
        <v>1</v>
      </c>
      <c r="J77" s="133">
        <v>602</v>
      </c>
      <c r="K77" s="133">
        <v>33</v>
      </c>
      <c r="L77" s="133"/>
      <c r="M77" s="133" t="s">
        <v>1380</v>
      </c>
      <c r="N77" s="136"/>
      <c r="O77" s="133" t="s">
        <v>2722</v>
      </c>
      <c r="P77" s="133" t="s">
        <v>4816</v>
      </c>
      <c r="Q77" s="166">
        <v>42166</v>
      </c>
      <c r="R77" s="1">
        <v>1.3</v>
      </c>
      <c r="S77" s="1">
        <v>92</v>
      </c>
      <c r="T77" s="1" t="s">
        <v>4561</v>
      </c>
      <c r="U77" s="1">
        <v>78</v>
      </c>
      <c r="V77" s="1">
        <f t="shared" si="12"/>
        <v>17640</v>
      </c>
      <c r="W77" s="1">
        <v>92</v>
      </c>
      <c r="X77" s="1" t="s">
        <v>2584</v>
      </c>
      <c r="Y77" s="1">
        <v>78</v>
      </c>
      <c r="Z77" s="1" t="s">
        <v>4561</v>
      </c>
      <c r="AA77" s="183">
        <f>(K77*100*J77*I77)/17*16*R77/10000*S77/1000</f>
        <v>22.362104470588239</v>
      </c>
      <c r="AB77" s="183">
        <f>V77/36*35*J77*I77*1.108/10000*W77/1000</f>
        <v>105.24178448000001</v>
      </c>
      <c r="AC77" s="183">
        <f>(K77*100*J77*I77)/17*R77/10000*U77/1000</f>
        <v>1.1849484705882354</v>
      </c>
      <c r="AD77" s="183">
        <f>V77/36*J77*I77*1.108/10000*Y77/1000</f>
        <v>2.5493351520000003</v>
      </c>
      <c r="AE77" s="183">
        <f>J77*I77*(G77/100)</f>
        <v>722.4</v>
      </c>
    </row>
    <row r="78" spans="1:31" x14ac:dyDescent="0.2">
      <c r="B78" s="133">
        <v>55</v>
      </c>
      <c r="C78" s="136" t="s">
        <v>6787</v>
      </c>
      <c r="D78" s="136" t="s">
        <v>3707</v>
      </c>
      <c r="E78" s="136"/>
      <c r="F78" s="133">
        <v>136900</v>
      </c>
      <c r="G78" s="136" t="s">
        <v>1192</v>
      </c>
      <c r="H78" s="133">
        <v>125</v>
      </c>
      <c r="I78" s="133">
        <v>1</v>
      </c>
      <c r="J78" s="133">
        <v>602</v>
      </c>
      <c r="K78" s="133">
        <v>33</v>
      </c>
      <c r="L78" s="133"/>
      <c r="M78" s="133" t="s">
        <v>1380</v>
      </c>
      <c r="N78" s="136"/>
      <c r="O78" s="133" t="s">
        <v>2722</v>
      </c>
      <c r="P78" s="133" t="s">
        <v>4816</v>
      </c>
      <c r="Q78" s="166">
        <v>42166</v>
      </c>
      <c r="R78" s="1">
        <v>1.3</v>
      </c>
      <c r="S78" s="1">
        <v>92</v>
      </c>
      <c r="T78" s="1" t="s">
        <v>4561</v>
      </c>
      <c r="U78" s="1">
        <v>78</v>
      </c>
      <c r="V78" s="1">
        <f t="shared" si="12"/>
        <v>17640</v>
      </c>
      <c r="W78" s="1">
        <v>92</v>
      </c>
      <c r="X78" s="1" t="s">
        <v>2584</v>
      </c>
      <c r="Y78" s="1">
        <v>78</v>
      </c>
      <c r="Z78" s="1" t="s">
        <v>4561</v>
      </c>
      <c r="AA78" s="183">
        <f>(K78*100*J78*I78)/17*16*R78/10000*S78/1000</f>
        <v>22.362104470588239</v>
      </c>
      <c r="AB78" s="183">
        <f>V78/36*35*J78*I78*1.108/10000*W78/1000</f>
        <v>105.24178448000001</v>
      </c>
      <c r="AC78" s="183">
        <f>(K78*100*J78*I78)/17*R78/10000*U78/1000</f>
        <v>1.1849484705882354</v>
      </c>
      <c r="AD78" s="183">
        <f>V78/36*J78*I78*1.108/10000*Y78/1000</f>
        <v>2.5493351520000003</v>
      </c>
      <c r="AE78" s="183">
        <f>J78*I78*(G78/100)</f>
        <v>722.4</v>
      </c>
    </row>
    <row r="79" spans="1:31" x14ac:dyDescent="0.2">
      <c r="B79" s="133">
        <v>55</v>
      </c>
      <c r="C79" s="136" t="s">
        <v>6787</v>
      </c>
      <c r="D79" s="136" t="s">
        <v>1645</v>
      </c>
      <c r="E79" s="136"/>
      <c r="F79" s="133">
        <v>136900</v>
      </c>
      <c r="G79" s="136" t="s">
        <v>1192</v>
      </c>
      <c r="H79" s="133">
        <v>125</v>
      </c>
      <c r="I79" s="133">
        <v>1</v>
      </c>
      <c r="J79" s="133">
        <v>234</v>
      </c>
      <c r="K79" s="133">
        <v>33</v>
      </c>
      <c r="L79" s="133"/>
      <c r="M79" s="133" t="s">
        <v>1380</v>
      </c>
      <c r="N79" s="136"/>
      <c r="O79" s="133" t="s">
        <v>2722</v>
      </c>
      <c r="P79" s="133" t="s">
        <v>4816</v>
      </c>
      <c r="Q79" s="166">
        <v>42177</v>
      </c>
      <c r="R79" s="1">
        <v>1.3</v>
      </c>
      <c r="S79" s="1">
        <v>92</v>
      </c>
      <c r="T79" s="1" t="s">
        <v>4561</v>
      </c>
      <c r="U79" s="1">
        <v>78</v>
      </c>
      <c r="V79" s="1">
        <f t="shared" si="12"/>
        <v>17640</v>
      </c>
      <c r="W79" s="1">
        <v>92</v>
      </c>
      <c r="X79" s="1" t="s">
        <v>2584</v>
      </c>
      <c r="Y79" s="1">
        <v>78</v>
      </c>
      <c r="Z79" s="1" t="s">
        <v>4561</v>
      </c>
      <c r="AA79" s="183">
        <f>(K79*100*J79*I79)/17*16*R79/10000*S79/1000</f>
        <v>8.6922465882352959</v>
      </c>
      <c r="AB79" s="183">
        <f>V79/36*35*J79*I79*1.108/10000*W79/1000</f>
        <v>40.907936160000006</v>
      </c>
      <c r="AC79" s="183">
        <f>(K79*100*J79*I79)/17*R79/10000*U79/1000</f>
        <v>0.46059458823529414</v>
      </c>
      <c r="AD79" s="183">
        <f>V79/36*J79*I79*1.108/10000*Y79/1000</f>
        <v>0.99093758400000009</v>
      </c>
      <c r="AE79" s="183">
        <f>J79*I79*(G79/100)</f>
        <v>280.8</v>
      </c>
    </row>
    <row r="80" spans="1:31" ht="13.5" thickBot="1" x14ac:dyDescent="0.25">
      <c r="B80" s="133">
        <v>55</v>
      </c>
      <c r="C80" s="136" t="s">
        <v>6787</v>
      </c>
      <c r="D80" s="136" t="s">
        <v>1650</v>
      </c>
      <c r="E80" s="136"/>
      <c r="F80" s="133">
        <v>136900</v>
      </c>
      <c r="G80" s="136" t="s">
        <v>1192</v>
      </c>
      <c r="H80" s="133">
        <v>125</v>
      </c>
      <c r="I80" s="133">
        <v>1</v>
      </c>
      <c r="J80" s="133">
        <v>234</v>
      </c>
      <c r="K80" s="133">
        <v>33</v>
      </c>
      <c r="L80" s="133"/>
      <c r="M80" s="133" t="s">
        <v>1380</v>
      </c>
      <c r="N80" s="136"/>
      <c r="O80" s="133" t="s">
        <v>2722</v>
      </c>
      <c r="P80" s="133" t="s">
        <v>4816</v>
      </c>
      <c r="Q80" s="166">
        <v>42177</v>
      </c>
      <c r="R80" s="308">
        <v>1.3</v>
      </c>
      <c r="S80" s="1">
        <v>92</v>
      </c>
      <c r="T80" s="1" t="s">
        <v>4561</v>
      </c>
      <c r="U80" s="1">
        <v>78</v>
      </c>
      <c r="V80" s="1">
        <f t="shared" si="12"/>
        <v>17640</v>
      </c>
      <c r="W80" s="1">
        <v>92</v>
      </c>
      <c r="X80" s="1" t="s">
        <v>2584</v>
      </c>
      <c r="Y80" s="1">
        <v>78</v>
      </c>
      <c r="Z80" s="1" t="s">
        <v>4561</v>
      </c>
      <c r="AA80" s="183">
        <f>(K80*100*J80*I80)/17*16*R80/10000*S80/1000</f>
        <v>8.6922465882352959</v>
      </c>
      <c r="AB80" s="183">
        <f>V80/36*35*J80*I80*1.108/10000*W80/1000</f>
        <v>40.907936160000006</v>
      </c>
      <c r="AC80" s="183">
        <f>(K80*100*J80*I80)/17*R80/10000*U80/1000</f>
        <v>0.46059458823529414</v>
      </c>
      <c r="AD80" s="183">
        <f>V80/36*J80*I80*1.108/10000*Y80/1000</f>
        <v>0.99093758400000009</v>
      </c>
      <c r="AE80" s="183">
        <f>J80*I80*(G80/100)</f>
        <v>280.8</v>
      </c>
    </row>
    <row r="81" spans="1:31" x14ac:dyDescent="0.2">
      <c r="A81" s="7254" t="s">
        <v>1386</v>
      </c>
      <c r="B81" s="7254"/>
      <c r="C81" s="7254"/>
      <c r="D81" s="7254"/>
      <c r="E81" s="7254"/>
      <c r="F81" s="7254"/>
      <c r="G81" s="7254"/>
      <c r="H81" s="7254"/>
      <c r="I81" s="7254"/>
      <c r="J81" s="7254"/>
      <c r="K81" s="7254"/>
      <c r="L81" s="7254"/>
      <c r="M81" s="7254"/>
      <c r="N81" s="7254"/>
      <c r="O81" s="7254"/>
      <c r="P81" s="7254"/>
      <c r="Q81" s="7255"/>
      <c r="Y81" s="1"/>
      <c r="Z81" s="1"/>
      <c r="AA81" s="183"/>
      <c r="AB81" s="183"/>
      <c r="AC81" s="183"/>
      <c r="AD81" s="183"/>
      <c r="AE81" s="183"/>
    </row>
    <row r="82" spans="1:31" x14ac:dyDescent="0.2">
      <c r="B82" s="133">
        <v>55</v>
      </c>
      <c r="C82" s="136" t="s">
        <v>7097</v>
      </c>
      <c r="D82" s="136" t="s">
        <v>1651</v>
      </c>
      <c r="E82" s="136"/>
      <c r="F82" s="133">
        <v>136900</v>
      </c>
      <c r="G82" s="136" t="s">
        <v>1192</v>
      </c>
      <c r="H82" s="133">
        <v>125</v>
      </c>
      <c r="I82" s="133">
        <v>1</v>
      </c>
      <c r="J82" s="133">
        <v>301</v>
      </c>
      <c r="K82" s="133">
        <v>33</v>
      </c>
      <c r="L82" s="133"/>
      <c r="M82" s="133" t="s">
        <v>7098</v>
      </c>
      <c r="N82" s="136"/>
      <c r="O82" s="133" t="s">
        <v>2573</v>
      </c>
      <c r="P82" s="133" t="s">
        <v>4816</v>
      </c>
      <c r="Q82" s="166">
        <v>42194</v>
      </c>
      <c r="R82" s="1">
        <v>1.3</v>
      </c>
      <c r="S82" s="1">
        <v>92</v>
      </c>
      <c r="T82" s="1" t="s">
        <v>4561</v>
      </c>
      <c r="U82" s="1">
        <v>78</v>
      </c>
      <c r="V82" s="1">
        <f t="shared" si="12"/>
        <v>17640</v>
      </c>
      <c r="W82" s="1">
        <v>92</v>
      </c>
      <c r="X82" s="1" t="s">
        <v>2584</v>
      </c>
      <c r="Y82" s="1">
        <v>78</v>
      </c>
      <c r="Z82" s="1" t="s">
        <v>4561</v>
      </c>
      <c r="AA82" s="183">
        <f t="shared" ref="AA82:AA89" si="13">(K82*100*J82*I82)/17*16*R82/10000*S82/1000</f>
        <v>11.18105223529412</v>
      </c>
      <c r="AB82" s="183">
        <f t="shared" ref="AB82:AB89" si="14">V82/36*35*J82*I82*1.108/10000*W82/1000</f>
        <v>52.620892240000003</v>
      </c>
      <c r="AC82" s="183">
        <f t="shared" ref="AC82:AC89" si="15">(K82*100*J82*I82)/17*R82/10000*U82/1000</f>
        <v>0.59247423529411769</v>
      </c>
      <c r="AD82" s="183">
        <f t="shared" ref="AD82:AD89" si="16">V82/36*J82*I82*1.108/10000*Y82/1000</f>
        <v>1.2746675760000001</v>
      </c>
      <c r="AE82" s="183">
        <f t="shared" ref="AE82:AE89" si="17">J82*I82*(G82/100)</f>
        <v>361.2</v>
      </c>
    </row>
    <row r="83" spans="1:31" x14ac:dyDescent="0.2">
      <c r="B83" s="133">
        <v>55</v>
      </c>
      <c r="C83" s="136" t="s">
        <v>7097</v>
      </c>
      <c r="D83" s="136" t="s">
        <v>1631</v>
      </c>
      <c r="E83" s="136"/>
      <c r="F83" s="133">
        <v>136900</v>
      </c>
      <c r="G83" s="136" t="s">
        <v>1192</v>
      </c>
      <c r="H83" s="133">
        <v>125</v>
      </c>
      <c r="I83" s="133">
        <v>1</v>
      </c>
      <c r="J83" s="133">
        <v>301</v>
      </c>
      <c r="K83" s="133">
        <v>33</v>
      </c>
      <c r="L83" s="133"/>
      <c r="M83" s="133" t="s">
        <v>7098</v>
      </c>
      <c r="N83" s="136"/>
      <c r="O83" s="133" t="s">
        <v>2573</v>
      </c>
      <c r="P83" s="133" t="s">
        <v>4816</v>
      </c>
      <c r="Q83" s="166">
        <v>42194</v>
      </c>
      <c r="R83" s="1">
        <v>1.3</v>
      </c>
      <c r="S83" s="1">
        <v>92</v>
      </c>
      <c r="T83" s="1" t="s">
        <v>4561</v>
      </c>
      <c r="U83" s="1">
        <v>78</v>
      </c>
      <c r="V83" s="1">
        <f t="shared" si="12"/>
        <v>17640</v>
      </c>
      <c r="W83" s="1">
        <v>92</v>
      </c>
      <c r="X83" s="1" t="s">
        <v>2584</v>
      </c>
      <c r="Y83" s="1">
        <v>78</v>
      </c>
      <c r="Z83" s="1" t="s">
        <v>4561</v>
      </c>
      <c r="AA83" s="183">
        <f t="shared" si="13"/>
        <v>11.18105223529412</v>
      </c>
      <c r="AB83" s="183">
        <f t="shared" si="14"/>
        <v>52.620892240000003</v>
      </c>
      <c r="AC83" s="183">
        <f t="shared" si="15"/>
        <v>0.59247423529411769</v>
      </c>
      <c r="AD83" s="183">
        <f t="shared" si="16"/>
        <v>1.2746675760000001</v>
      </c>
      <c r="AE83" s="183">
        <f t="shared" si="17"/>
        <v>361.2</v>
      </c>
    </row>
    <row r="84" spans="1:31" x14ac:dyDescent="0.2">
      <c r="B84" s="133">
        <v>55</v>
      </c>
      <c r="C84" s="136" t="s">
        <v>7097</v>
      </c>
      <c r="D84" s="136" t="s">
        <v>1634</v>
      </c>
      <c r="E84" s="136"/>
      <c r="F84" s="133">
        <v>136900</v>
      </c>
      <c r="G84" s="136" t="s">
        <v>1192</v>
      </c>
      <c r="H84" s="133">
        <v>125</v>
      </c>
      <c r="I84" s="133">
        <v>1</v>
      </c>
      <c r="J84" s="133">
        <v>600</v>
      </c>
      <c r="K84" s="133">
        <v>33</v>
      </c>
      <c r="L84" s="133"/>
      <c r="M84" s="133" t="s">
        <v>7098</v>
      </c>
      <c r="N84" s="136"/>
      <c r="O84" s="133" t="s">
        <v>2573</v>
      </c>
      <c r="P84" s="133" t="s">
        <v>4816</v>
      </c>
      <c r="Q84" s="166">
        <v>42946</v>
      </c>
      <c r="R84" s="1">
        <v>1.3</v>
      </c>
      <c r="S84" s="1">
        <v>92</v>
      </c>
      <c r="T84" s="1" t="s">
        <v>4561</v>
      </c>
      <c r="U84" s="1">
        <v>78</v>
      </c>
      <c r="V84" s="1">
        <f t="shared" si="12"/>
        <v>17640</v>
      </c>
      <c r="W84" s="1">
        <v>92</v>
      </c>
      <c r="X84" s="1" t="s">
        <v>2584</v>
      </c>
      <c r="Y84" s="1">
        <v>78</v>
      </c>
      <c r="Z84" s="1" t="s">
        <v>4561</v>
      </c>
      <c r="AA84" s="183">
        <f t="shared" si="13"/>
        <v>22.287811764705882</v>
      </c>
      <c r="AB84" s="183">
        <f t="shared" si="14"/>
        <v>104.89214400000003</v>
      </c>
      <c r="AC84" s="183">
        <f t="shared" si="15"/>
        <v>1.1810117647058824</v>
      </c>
      <c r="AD84" s="183">
        <f t="shared" si="16"/>
        <v>2.5408656000000001</v>
      </c>
      <c r="AE84" s="183">
        <f t="shared" si="17"/>
        <v>720</v>
      </c>
    </row>
    <row r="85" spans="1:31" ht="13.5" thickBot="1" x14ac:dyDescent="0.25">
      <c r="B85" s="133">
        <v>55</v>
      </c>
      <c r="C85" s="136" t="s">
        <v>7097</v>
      </c>
      <c r="D85" s="136" t="s">
        <v>1637</v>
      </c>
      <c r="E85" s="136"/>
      <c r="F85" s="133">
        <v>136900</v>
      </c>
      <c r="G85" s="136" t="s">
        <v>1192</v>
      </c>
      <c r="H85" s="133">
        <v>125</v>
      </c>
      <c r="I85" s="133">
        <v>1</v>
      </c>
      <c r="J85" s="133">
        <v>600</v>
      </c>
      <c r="K85" s="133">
        <v>33</v>
      </c>
      <c r="L85" s="133"/>
      <c r="M85" s="133" t="s">
        <v>7098</v>
      </c>
      <c r="N85" s="136"/>
      <c r="O85" s="133" t="s">
        <v>2573</v>
      </c>
      <c r="P85" s="133" t="s">
        <v>4816</v>
      </c>
      <c r="Q85" s="166">
        <v>42215</v>
      </c>
      <c r="R85" s="308">
        <v>1.3</v>
      </c>
      <c r="S85" s="1">
        <v>92</v>
      </c>
      <c r="T85" s="1" t="s">
        <v>4561</v>
      </c>
      <c r="U85" s="1">
        <v>78</v>
      </c>
      <c r="V85" s="1">
        <f t="shared" si="12"/>
        <v>17640</v>
      </c>
      <c r="W85" s="1">
        <v>92</v>
      </c>
      <c r="X85" s="1" t="s">
        <v>2584</v>
      </c>
      <c r="Y85" s="1">
        <v>78</v>
      </c>
      <c r="Z85" s="1" t="s">
        <v>4561</v>
      </c>
      <c r="AA85" s="183">
        <f t="shared" si="13"/>
        <v>22.287811764705882</v>
      </c>
      <c r="AB85" s="183">
        <f t="shared" si="14"/>
        <v>104.89214400000003</v>
      </c>
      <c r="AC85" s="183">
        <f t="shared" si="15"/>
        <v>1.1810117647058824</v>
      </c>
      <c r="AD85" s="183">
        <f t="shared" si="16"/>
        <v>2.5408656000000001</v>
      </c>
      <c r="AE85" s="183">
        <f t="shared" si="17"/>
        <v>720</v>
      </c>
    </row>
    <row r="86" spans="1:31" x14ac:dyDescent="0.2">
      <c r="B86" s="133">
        <v>55</v>
      </c>
      <c r="C86" s="136" t="s">
        <v>7097</v>
      </c>
      <c r="D86" s="136" t="s">
        <v>2726</v>
      </c>
      <c r="E86" s="136"/>
      <c r="F86" s="133">
        <v>136900</v>
      </c>
      <c r="G86" s="136" t="s">
        <v>1192</v>
      </c>
      <c r="H86" s="133">
        <v>125</v>
      </c>
      <c r="I86" s="133">
        <v>1</v>
      </c>
      <c r="J86" s="133">
        <v>602</v>
      </c>
      <c r="K86" s="133">
        <v>33</v>
      </c>
      <c r="L86" s="133"/>
      <c r="M86" s="133" t="s">
        <v>7098</v>
      </c>
      <c r="N86" s="136"/>
      <c r="O86" s="133" t="s">
        <v>2573</v>
      </c>
      <c r="P86" s="133" t="s">
        <v>4816</v>
      </c>
      <c r="Q86" s="166">
        <v>42237</v>
      </c>
      <c r="R86" s="1">
        <v>1.3</v>
      </c>
      <c r="S86" s="1">
        <v>92</v>
      </c>
      <c r="T86" s="1" t="s">
        <v>4561</v>
      </c>
      <c r="U86" s="1">
        <v>78</v>
      </c>
      <c r="V86" s="1">
        <f t="shared" si="12"/>
        <v>17640</v>
      </c>
      <c r="W86" s="1">
        <v>92</v>
      </c>
      <c r="X86" s="1" t="s">
        <v>2584</v>
      </c>
      <c r="Y86" s="1">
        <v>78</v>
      </c>
      <c r="Z86" s="1" t="s">
        <v>4561</v>
      </c>
      <c r="AA86" s="183">
        <f t="shared" si="13"/>
        <v>22.362104470588239</v>
      </c>
      <c r="AB86" s="183">
        <f t="shared" si="14"/>
        <v>105.24178448000001</v>
      </c>
      <c r="AC86" s="183">
        <f t="shared" si="15"/>
        <v>1.1849484705882354</v>
      </c>
      <c r="AD86" s="183">
        <f t="shared" si="16"/>
        <v>2.5493351520000003</v>
      </c>
      <c r="AE86" s="183">
        <f t="shared" si="17"/>
        <v>722.4</v>
      </c>
    </row>
    <row r="87" spans="1:31" x14ac:dyDescent="0.2">
      <c r="B87" s="133">
        <v>55</v>
      </c>
      <c r="C87" s="136" t="s">
        <v>7097</v>
      </c>
      <c r="D87" s="136" t="s">
        <v>2729</v>
      </c>
      <c r="E87" s="136"/>
      <c r="F87" s="133">
        <v>136900</v>
      </c>
      <c r="G87" s="136" t="s">
        <v>1192</v>
      </c>
      <c r="H87" s="133">
        <v>125</v>
      </c>
      <c r="I87" s="133">
        <v>1</v>
      </c>
      <c r="J87" s="133">
        <v>602</v>
      </c>
      <c r="K87" s="133">
        <v>33</v>
      </c>
      <c r="L87" s="133"/>
      <c r="M87" s="133" t="s">
        <v>7098</v>
      </c>
      <c r="N87" s="136"/>
      <c r="O87" s="133" t="s">
        <v>2573</v>
      </c>
      <c r="P87" s="133" t="s">
        <v>4816</v>
      </c>
      <c r="Q87" s="166">
        <v>42237</v>
      </c>
      <c r="R87" s="1">
        <v>1.3</v>
      </c>
      <c r="S87" s="1">
        <v>92</v>
      </c>
      <c r="T87" s="1" t="s">
        <v>4561</v>
      </c>
      <c r="U87" s="1">
        <v>78</v>
      </c>
      <c r="V87" s="1">
        <f t="shared" si="12"/>
        <v>17640</v>
      </c>
      <c r="W87" s="1">
        <v>92</v>
      </c>
      <c r="X87" s="1" t="s">
        <v>2584</v>
      </c>
      <c r="Y87" s="1">
        <v>78</v>
      </c>
      <c r="Z87" s="1" t="s">
        <v>4561</v>
      </c>
      <c r="AA87" s="183">
        <f t="shared" si="13"/>
        <v>22.362104470588239</v>
      </c>
      <c r="AB87" s="183">
        <f t="shared" si="14"/>
        <v>105.24178448000001</v>
      </c>
      <c r="AC87" s="183">
        <f t="shared" si="15"/>
        <v>1.1849484705882354</v>
      </c>
      <c r="AD87" s="183">
        <f t="shared" si="16"/>
        <v>2.5493351520000003</v>
      </c>
      <c r="AE87" s="183">
        <f t="shared" si="17"/>
        <v>722.4</v>
      </c>
    </row>
    <row r="88" spans="1:31" x14ac:dyDescent="0.2">
      <c r="B88" s="133" t="s">
        <v>7260</v>
      </c>
      <c r="C88" s="136" t="s">
        <v>7097</v>
      </c>
      <c r="D88" s="136" t="s">
        <v>1641</v>
      </c>
      <c r="E88" s="136"/>
      <c r="F88" s="133">
        <v>136900</v>
      </c>
      <c r="G88" s="136" t="s">
        <v>1192</v>
      </c>
      <c r="H88" s="133">
        <v>125</v>
      </c>
      <c r="I88" s="133">
        <v>1</v>
      </c>
      <c r="J88" s="133">
        <v>137</v>
      </c>
      <c r="K88" s="133">
        <v>33</v>
      </c>
      <c r="L88" s="133"/>
      <c r="M88" s="133" t="s">
        <v>7098</v>
      </c>
      <c r="N88" s="136"/>
      <c r="O88" s="133" t="s">
        <v>2573</v>
      </c>
      <c r="P88" s="133" t="s">
        <v>4816</v>
      </c>
      <c r="Q88" s="166">
        <v>42242</v>
      </c>
      <c r="R88" s="1">
        <v>1.3</v>
      </c>
      <c r="S88" s="1">
        <v>92</v>
      </c>
      <c r="T88" s="1" t="s">
        <v>4561</v>
      </c>
      <c r="U88" s="1">
        <v>78</v>
      </c>
      <c r="V88" s="1">
        <f t="shared" si="12"/>
        <v>17640</v>
      </c>
      <c r="W88" s="1">
        <v>92</v>
      </c>
      <c r="X88" s="1" t="s">
        <v>2584</v>
      </c>
      <c r="Y88" s="1">
        <v>78</v>
      </c>
      <c r="Z88" s="1" t="s">
        <v>4561</v>
      </c>
      <c r="AA88" s="183">
        <f t="shared" si="13"/>
        <v>5.089050352941177</v>
      </c>
      <c r="AB88" s="183">
        <f t="shared" si="14"/>
        <v>23.950372880000003</v>
      </c>
      <c r="AC88" s="183">
        <f t="shared" si="15"/>
        <v>0.26966435294117652</v>
      </c>
      <c r="AD88" s="183">
        <f t="shared" si="16"/>
        <v>0.58016431200000007</v>
      </c>
      <c r="AE88" s="183">
        <f t="shared" si="17"/>
        <v>164.4</v>
      </c>
    </row>
    <row r="89" spans="1:31" ht="13.5" thickBot="1" x14ac:dyDescent="0.25">
      <c r="B89" s="133" t="s">
        <v>7260</v>
      </c>
      <c r="C89" s="136" t="s">
        <v>7097</v>
      </c>
      <c r="D89" s="136" t="s">
        <v>1642</v>
      </c>
      <c r="E89" s="136"/>
      <c r="F89" s="133">
        <v>136900</v>
      </c>
      <c r="G89" s="136" t="s">
        <v>1192</v>
      </c>
      <c r="H89" s="133">
        <v>125</v>
      </c>
      <c r="I89" s="133">
        <v>1</v>
      </c>
      <c r="J89" s="133">
        <v>137</v>
      </c>
      <c r="K89" s="133">
        <v>33</v>
      </c>
      <c r="L89" s="133"/>
      <c r="M89" s="133" t="s">
        <v>7098</v>
      </c>
      <c r="N89" s="136"/>
      <c r="O89" s="133" t="s">
        <v>2573</v>
      </c>
      <c r="P89" s="133" t="s">
        <v>4816</v>
      </c>
      <c r="Q89" s="166">
        <v>42242</v>
      </c>
      <c r="R89" s="308">
        <v>1.3</v>
      </c>
      <c r="S89" s="1">
        <v>92</v>
      </c>
      <c r="T89" s="1" t="s">
        <v>4561</v>
      </c>
      <c r="U89" s="1">
        <v>78</v>
      </c>
      <c r="V89" s="1">
        <f t="shared" si="12"/>
        <v>17640</v>
      </c>
      <c r="W89" s="1">
        <v>92</v>
      </c>
      <c r="X89" s="1" t="s">
        <v>2584</v>
      </c>
      <c r="Y89" s="1">
        <v>78</v>
      </c>
      <c r="Z89" s="1" t="s">
        <v>4561</v>
      </c>
      <c r="AA89" s="183">
        <f t="shared" si="13"/>
        <v>5.089050352941177</v>
      </c>
      <c r="AB89" s="183">
        <f t="shared" si="14"/>
        <v>23.950372880000003</v>
      </c>
      <c r="AC89" s="183">
        <f t="shared" si="15"/>
        <v>0.26966435294117652</v>
      </c>
      <c r="AD89" s="183">
        <f t="shared" si="16"/>
        <v>0.58016431200000007</v>
      </c>
      <c r="AE89" s="183">
        <f t="shared" si="17"/>
        <v>164.4</v>
      </c>
    </row>
    <row r="90" spans="1:31" x14ac:dyDescent="0.2">
      <c r="B90" s="133" t="s">
        <v>7260</v>
      </c>
      <c r="C90" s="136" t="s">
        <v>7097</v>
      </c>
      <c r="D90" s="136" t="s">
        <v>3704</v>
      </c>
      <c r="E90" s="136"/>
      <c r="F90" s="133">
        <v>136900</v>
      </c>
      <c r="G90" s="136" t="s">
        <v>1192</v>
      </c>
      <c r="H90" s="133">
        <v>125</v>
      </c>
      <c r="I90" s="133">
        <v>1</v>
      </c>
      <c r="J90" s="133">
        <v>625</v>
      </c>
      <c r="K90" s="133">
        <v>33</v>
      </c>
      <c r="L90" s="133"/>
      <c r="M90" s="133" t="s">
        <v>7098</v>
      </c>
      <c r="N90" s="136"/>
      <c r="O90" s="133" t="s">
        <v>2573</v>
      </c>
      <c r="P90" s="133" t="s">
        <v>663</v>
      </c>
      <c r="Q90" s="166">
        <v>42264</v>
      </c>
      <c r="R90" s="1">
        <v>1.3</v>
      </c>
      <c r="S90" s="1">
        <v>92</v>
      </c>
      <c r="T90" s="1" t="s">
        <v>4561</v>
      </c>
      <c r="U90" s="1">
        <v>78</v>
      </c>
      <c r="V90" s="1">
        <f t="shared" si="12"/>
        <v>17640</v>
      </c>
      <c r="W90" s="1">
        <v>92</v>
      </c>
      <c r="X90" s="1" t="s">
        <v>2584</v>
      </c>
      <c r="Y90" s="1">
        <v>78</v>
      </c>
      <c r="Z90" s="1" t="s">
        <v>4561</v>
      </c>
      <c r="AA90" s="183">
        <f t="shared" ref="AA90:AA95" si="18">(K90*100*J90*I90)/17*16*R90/10000*S90/1000</f>
        <v>23.216470588235296</v>
      </c>
      <c r="AB90" s="183">
        <f t="shared" ref="AB90:AB95" si="19">V90/36*35*J90*I90*1.108/10000*W90/1000</f>
        <v>109.26265000000002</v>
      </c>
      <c r="AC90" s="183">
        <f t="shared" ref="AC90:AC95" si="20">(K90*100*J90*I90)/17*R90/10000*U90/1000</f>
        <v>1.2302205882352941</v>
      </c>
      <c r="AD90" s="183">
        <f t="shared" ref="AD90:AD95" si="21">V90/36*J90*I90*1.108/10000*Y90/1000</f>
        <v>2.6467350000000005</v>
      </c>
      <c r="AE90" s="183">
        <f t="shared" ref="AE90:AE95" si="22">J90*I90*(G90/100)</f>
        <v>750</v>
      </c>
    </row>
    <row r="91" spans="1:31" ht="13.5" thickBot="1" x14ac:dyDescent="0.25">
      <c r="B91" s="133" t="s">
        <v>7260</v>
      </c>
      <c r="C91" s="136" t="s">
        <v>7097</v>
      </c>
      <c r="D91" s="136" t="s">
        <v>3707</v>
      </c>
      <c r="E91" s="136"/>
      <c r="F91" s="133">
        <v>136900</v>
      </c>
      <c r="G91" s="136" t="s">
        <v>1192</v>
      </c>
      <c r="H91" s="133">
        <v>125</v>
      </c>
      <c r="I91" s="133">
        <v>1</v>
      </c>
      <c r="J91" s="133">
        <v>625</v>
      </c>
      <c r="K91" s="133">
        <v>33</v>
      </c>
      <c r="L91" s="133"/>
      <c r="M91" s="133" t="s">
        <v>7098</v>
      </c>
      <c r="N91" s="136"/>
      <c r="O91" s="133" t="s">
        <v>2573</v>
      </c>
      <c r="P91" s="133" t="s">
        <v>663</v>
      </c>
      <c r="Q91" s="166">
        <v>42264</v>
      </c>
      <c r="R91" s="308">
        <v>1.3</v>
      </c>
      <c r="S91" s="1">
        <v>92</v>
      </c>
      <c r="T91" s="1" t="s">
        <v>4561</v>
      </c>
      <c r="U91" s="1">
        <v>78</v>
      </c>
      <c r="V91" s="1">
        <f t="shared" si="12"/>
        <v>17640</v>
      </c>
      <c r="W91" s="1">
        <v>92</v>
      </c>
      <c r="X91" s="1" t="s">
        <v>2584</v>
      </c>
      <c r="Y91" s="1">
        <v>78</v>
      </c>
      <c r="Z91" s="1" t="s">
        <v>4561</v>
      </c>
      <c r="AA91" s="183">
        <f t="shared" si="18"/>
        <v>23.216470588235296</v>
      </c>
      <c r="AB91" s="183">
        <f t="shared" si="19"/>
        <v>109.26265000000002</v>
      </c>
      <c r="AC91" s="183">
        <f t="shared" si="20"/>
        <v>1.2302205882352941</v>
      </c>
      <c r="AD91" s="183">
        <f t="shared" si="21"/>
        <v>2.6467350000000005</v>
      </c>
      <c r="AE91" s="183">
        <f t="shared" si="22"/>
        <v>750</v>
      </c>
    </row>
    <row r="92" spans="1:31" x14ac:dyDescent="0.2">
      <c r="B92" s="133" t="s">
        <v>7260</v>
      </c>
      <c r="C92" s="136" t="s">
        <v>7097</v>
      </c>
      <c r="D92" s="136" t="s">
        <v>1645</v>
      </c>
      <c r="E92" s="136"/>
      <c r="F92" s="133">
        <v>136900</v>
      </c>
      <c r="G92" s="136" t="s">
        <v>1192</v>
      </c>
      <c r="H92" s="133">
        <v>125</v>
      </c>
      <c r="I92" s="133">
        <v>1</v>
      </c>
      <c r="J92" s="133">
        <v>602</v>
      </c>
      <c r="K92" s="133">
        <v>33</v>
      </c>
      <c r="L92" s="133"/>
      <c r="M92" s="133" t="s">
        <v>7098</v>
      </c>
      <c r="N92" s="136"/>
      <c r="O92" s="133" t="s">
        <v>2573</v>
      </c>
      <c r="P92" s="133" t="s">
        <v>4816</v>
      </c>
      <c r="Q92" s="166">
        <v>42285</v>
      </c>
      <c r="R92" s="1">
        <v>1.3</v>
      </c>
      <c r="S92" s="1">
        <v>92</v>
      </c>
      <c r="T92" s="1" t="s">
        <v>4561</v>
      </c>
      <c r="U92" s="1">
        <v>78</v>
      </c>
      <c r="V92" s="1">
        <f t="shared" si="12"/>
        <v>17640</v>
      </c>
      <c r="W92" s="1">
        <v>92</v>
      </c>
      <c r="X92" s="1" t="s">
        <v>2584</v>
      </c>
      <c r="Y92" s="1">
        <v>78</v>
      </c>
      <c r="Z92" s="1" t="s">
        <v>4561</v>
      </c>
      <c r="AA92" s="183">
        <f t="shared" si="18"/>
        <v>22.362104470588239</v>
      </c>
      <c r="AB92" s="183">
        <f t="shared" si="19"/>
        <v>105.24178448000001</v>
      </c>
      <c r="AC92" s="183">
        <f t="shared" si="20"/>
        <v>1.1849484705882354</v>
      </c>
      <c r="AD92" s="183">
        <f t="shared" si="21"/>
        <v>2.5493351520000003</v>
      </c>
      <c r="AE92" s="183">
        <f t="shared" si="22"/>
        <v>722.4</v>
      </c>
    </row>
    <row r="93" spans="1:31" x14ac:dyDescent="0.2">
      <c r="B93" s="133" t="s">
        <v>7260</v>
      </c>
      <c r="C93" s="136" t="s">
        <v>7097</v>
      </c>
      <c r="D93" s="136" t="s">
        <v>1650</v>
      </c>
      <c r="E93" s="136"/>
      <c r="F93" s="133">
        <v>136900</v>
      </c>
      <c r="G93" s="136" t="s">
        <v>1192</v>
      </c>
      <c r="H93" s="133">
        <v>125</v>
      </c>
      <c r="I93" s="133">
        <v>1</v>
      </c>
      <c r="J93" s="133">
        <v>602</v>
      </c>
      <c r="K93" s="133">
        <v>33</v>
      </c>
      <c r="L93" s="133"/>
      <c r="M93" s="133" t="s">
        <v>7098</v>
      </c>
      <c r="N93" s="136"/>
      <c r="O93" s="133" t="s">
        <v>2573</v>
      </c>
      <c r="P93" s="133" t="s">
        <v>4816</v>
      </c>
      <c r="Q93" s="166">
        <v>42285</v>
      </c>
      <c r="R93" s="1">
        <v>1.3</v>
      </c>
      <c r="S93" s="1">
        <v>92</v>
      </c>
      <c r="T93" s="1" t="s">
        <v>4561</v>
      </c>
      <c r="U93" s="1">
        <v>78</v>
      </c>
      <c r="V93" s="1">
        <f t="shared" si="12"/>
        <v>17640</v>
      </c>
      <c r="W93" s="1">
        <v>92</v>
      </c>
      <c r="X93" s="1" t="s">
        <v>2584</v>
      </c>
      <c r="Y93" s="1">
        <v>78</v>
      </c>
      <c r="Z93" s="1" t="s">
        <v>4561</v>
      </c>
      <c r="AA93" s="183">
        <f t="shared" si="18"/>
        <v>22.362104470588239</v>
      </c>
      <c r="AB93" s="183">
        <f t="shared" si="19"/>
        <v>105.24178448000001</v>
      </c>
      <c r="AC93" s="183">
        <f t="shared" si="20"/>
        <v>1.1849484705882354</v>
      </c>
      <c r="AD93" s="183">
        <f t="shared" si="21"/>
        <v>2.5493351520000003</v>
      </c>
      <c r="AE93" s="183">
        <f t="shared" si="22"/>
        <v>722.4</v>
      </c>
    </row>
    <row r="94" spans="1:31" x14ac:dyDescent="0.2">
      <c r="B94" s="133" t="s">
        <v>7260</v>
      </c>
      <c r="C94" s="136" t="s">
        <v>7097</v>
      </c>
      <c r="D94" s="136" t="s">
        <v>2447</v>
      </c>
      <c r="E94" s="136"/>
      <c r="F94" s="133">
        <v>136900</v>
      </c>
      <c r="G94" s="136" t="s">
        <v>1192</v>
      </c>
      <c r="H94" s="133">
        <v>125</v>
      </c>
      <c r="I94" s="133">
        <v>1</v>
      </c>
      <c r="J94" s="133">
        <v>354</v>
      </c>
      <c r="K94" s="133">
        <v>33</v>
      </c>
      <c r="L94" s="133"/>
      <c r="M94" s="133" t="s">
        <v>7098</v>
      </c>
      <c r="N94" s="136"/>
      <c r="O94" s="133" t="s">
        <v>2573</v>
      </c>
      <c r="P94" s="133" t="s">
        <v>4816</v>
      </c>
      <c r="Q94" s="166">
        <v>42298</v>
      </c>
      <c r="R94" s="1">
        <v>1.3</v>
      </c>
      <c r="S94" s="1">
        <v>92</v>
      </c>
      <c r="T94" s="1" t="s">
        <v>4561</v>
      </c>
      <c r="U94" s="1">
        <v>78</v>
      </c>
      <c r="V94" s="1">
        <f t="shared" si="12"/>
        <v>17640</v>
      </c>
      <c r="W94" s="1">
        <v>92</v>
      </c>
      <c r="X94" s="1" t="s">
        <v>2584</v>
      </c>
      <c r="Y94" s="1">
        <v>78</v>
      </c>
      <c r="Z94" s="1" t="s">
        <v>4561</v>
      </c>
      <c r="AA94" s="183">
        <f t="shared" si="18"/>
        <v>13.14980894117647</v>
      </c>
      <c r="AB94" s="183">
        <f t="shared" si="19"/>
        <v>61.886364960000009</v>
      </c>
      <c r="AC94" s="183">
        <f t="shared" si="20"/>
        <v>0.69679694117647062</v>
      </c>
      <c r="AD94" s="183">
        <f t="shared" si="21"/>
        <v>1.4991107040000002</v>
      </c>
      <c r="AE94" s="183">
        <f t="shared" si="22"/>
        <v>424.8</v>
      </c>
    </row>
    <row r="95" spans="1:31" ht="13.5" thickBot="1" x14ac:dyDescent="0.25">
      <c r="B95" s="133" t="s">
        <v>7260</v>
      </c>
      <c r="C95" s="136" t="s">
        <v>7097</v>
      </c>
      <c r="D95" s="136" t="s">
        <v>2449</v>
      </c>
      <c r="E95" s="136"/>
      <c r="F95" s="133">
        <v>136900</v>
      </c>
      <c r="G95" s="136" t="s">
        <v>1192</v>
      </c>
      <c r="H95" s="133">
        <v>125</v>
      </c>
      <c r="I95" s="133">
        <v>1</v>
      </c>
      <c r="J95" s="133">
        <v>354</v>
      </c>
      <c r="K95" s="133">
        <v>33</v>
      </c>
      <c r="L95" s="133"/>
      <c r="M95" s="133" t="s">
        <v>7098</v>
      </c>
      <c r="N95" s="136"/>
      <c r="O95" s="133" t="s">
        <v>2573</v>
      </c>
      <c r="P95" s="133" t="s">
        <v>4816</v>
      </c>
      <c r="Q95" s="166">
        <v>42298</v>
      </c>
      <c r="R95" s="308">
        <v>1.3</v>
      </c>
      <c r="S95" s="1">
        <v>92</v>
      </c>
      <c r="T95" s="1" t="s">
        <v>4561</v>
      </c>
      <c r="U95" s="1">
        <v>78</v>
      </c>
      <c r="V95" s="1">
        <f t="shared" si="12"/>
        <v>17640</v>
      </c>
      <c r="W95" s="1">
        <v>92</v>
      </c>
      <c r="X95" s="1" t="s">
        <v>2584</v>
      </c>
      <c r="Y95" s="1">
        <v>78</v>
      </c>
      <c r="Z95" s="1" t="s">
        <v>4561</v>
      </c>
      <c r="AA95" s="183">
        <f t="shared" si="18"/>
        <v>13.14980894117647</v>
      </c>
      <c r="AB95" s="183">
        <f t="shared" si="19"/>
        <v>61.886364960000009</v>
      </c>
      <c r="AC95" s="183">
        <f t="shared" si="20"/>
        <v>0.69679694117647062</v>
      </c>
      <c r="AD95" s="183">
        <f t="shared" si="21"/>
        <v>1.4991107040000002</v>
      </c>
      <c r="AE95" s="183">
        <f t="shared" si="22"/>
        <v>424.8</v>
      </c>
    </row>
    <row r="96" spans="1:31" x14ac:dyDescent="0.2">
      <c r="A96" s="7254" t="s">
        <v>1386</v>
      </c>
      <c r="B96" s="7254"/>
      <c r="C96" s="7254"/>
      <c r="D96" s="7254"/>
      <c r="E96" s="7254"/>
      <c r="F96" s="7254"/>
      <c r="G96" s="7254"/>
      <c r="H96" s="7254"/>
      <c r="I96" s="7254"/>
      <c r="J96" s="7254"/>
      <c r="K96" s="7254"/>
      <c r="L96" s="7254"/>
      <c r="M96" s="7254"/>
      <c r="N96" s="7254"/>
      <c r="O96" s="7254"/>
      <c r="P96" s="7254"/>
      <c r="Q96" s="7255"/>
      <c r="Y96" s="1"/>
      <c r="Z96" s="1"/>
      <c r="AA96" s="183"/>
      <c r="AB96" s="183"/>
      <c r="AC96" s="183"/>
      <c r="AD96" s="183"/>
      <c r="AE96" s="183"/>
    </row>
    <row r="97" spans="1:31" x14ac:dyDescent="0.2">
      <c r="B97" s="133" t="s">
        <v>7260</v>
      </c>
      <c r="C97" s="136" t="s">
        <v>7460</v>
      </c>
      <c r="D97" s="136" t="s">
        <v>1651</v>
      </c>
      <c r="E97" s="136"/>
      <c r="F97" s="133">
        <v>136900</v>
      </c>
      <c r="G97" s="136" t="s">
        <v>1192</v>
      </c>
      <c r="H97" s="133">
        <v>125</v>
      </c>
      <c r="I97" s="133">
        <v>1</v>
      </c>
      <c r="J97" s="133">
        <v>602</v>
      </c>
      <c r="K97" s="133">
        <v>33</v>
      </c>
      <c r="L97" s="133"/>
      <c r="M97" s="133" t="s">
        <v>7098</v>
      </c>
      <c r="N97" s="136"/>
      <c r="O97" s="133" t="s">
        <v>2573</v>
      </c>
      <c r="P97" s="133" t="s">
        <v>4816</v>
      </c>
      <c r="Q97" s="166">
        <v>42321</v>
      </c>
      <c r="R97" s="1">
        <v>1.3</v>
      </c>
      <c r="S97" s="1">
        <v>92</v>
      </c>
      <c r="T97" s="1" t="s">
        <v>4561</v>
      </c>
      <c r="U97" s="1">
        <v>78</v>
      </c>
      <c r="V97" s="1">
        <f t="shared" si="12"/>
        <v>17640</v>
      </c>
      <c r="W97" s="1">
        <v>92</v>
      </c>
      <c r="X97" s="1" t="s">
        <v>2584</v>
      </c>
      <c r="Y97" s="1">
        <v>78</v>
      </c>
      <c r="Z97" s="1" t="s">
        <v>4561</v>
      </c>
      <c r="AA97" s="183">
        <f t="shared" ref="AA97:AA104" si="23">(K97*100*J97*I97)/17*16*R97/10000*S97/1000</f>
        <v>22.362104470588239</v>
      </c>
      <c r="AB97" s="183">
        <f t="shared" ref="AB97:AB104" si="24">V97/36*35*J97*I97*1.108/10000*W97/1000</f>
        <v>105.24178448000001</v>
      </c>
      <c r="AC97" s="183">
        <f t="shared" ref="AC97:AC104" si="25">(K97*100*J97*I97)/17*R97/10000*U97/1000</f>
        <v>1.1849484705882354</v>
      </c>
      <c r="AD97" s="183">
        <f t="shared" ref="AD97:AD104" si="26">V97/36*J97*I97*1.108/10000*Y97/1000</f>
        <v>2.5493351520000003</v>
      </c>
      <c r="AE97" s="183">
        <f t="shared" ref="AE97:AE104" si="27">J97*I97*(G97/100)</f>
        <v>722.4</v>
      </c>
    </row>
    <row r="98" spans="1:31" ht="13.5" thickBot="1" x14ac:dyDescent="0.25">
      <c r="B98" s="133" t="s">
        <v>7260</v>
      </c>
      <c r="C98" s="136" t="s">
        <v>7460</v>
      </c>
      <c r="D98" s="136" t="s">
        <v>1631</v>
      </c>
      <c r="E98" s="136"/>
      <c r="F98" s="133">
        <v>136900</v>
      </c>
      <c r="G98" s="136" t="s">
        <v>1192</v>
      </c>
      <c r="H98" s="133">
        <v>125</v>
      </c>
      <c r="I98" s="133">
        <v>1</v>
      </c>
      <c r="J98" s="133">
        <v>602</v>
      </c>
      <c r="K98" s="133">
        <v>33</v>
      </c>
      <c r="L98" s="133"/>
      <c r="M98" s="133" t="s">
        <v>7098</v>
      </c>
      <c r="N98" s="136"/>
      <c r="O98" s="133" t="s">
        <v>2573</v>
      </c>
      <c r="P98" s="133" t="s">
        <v>4816</v>
      </c>
      <c r="Q98" s="166">
        <v>42321</v>
      </c>
      <c r="R98" s="308">
        <v>1.3</v>
      </c>
      <c r="S98" s="1">
        <v>92</v>
      </c>
      <c r="T98" s="1" t="s">
        <v>4561</v>
      </c>
      <c r="U98" s="1">
        <v>78</v>
      </c>
      <c r="V98" s="1">
        <f t="shared" si="12"/>
        <v>17640</v>
      </c>
      <c r="W98" s="1">
        <v>92</v>
      </c>
      <c r="X98" s="1" t="s">
        <v>2584</v>
      </c>
      <c r="Y98" s="1">
        <v>78</v>
      </c>
      <c r="Z98" s="1" t="s">
        <v>4561</v>
      </c>
      <c r="AA98" s="183">
        <f t="shared" si="23"/>
        <v>22.362104470588239</v>
      </c>
      <c r="AB98" s="183">
        <f t="shared" si="24"/>
        <v>105.24178448000001</v>
      </c>
      <c r="AC98" s="183">
        <f t="shared" si="25"/>
        <v>1.1849484705882354</v>
      </c>
      <c r="AD98" s="183">
        <f t="shared" si="26"/>
        <v>2.5493351520000003</v>
      </c>
      <c r="AE98" s="183">
        <f t="shared" si="27"/>
        <v>722.4</v>
      </c>
    </row>
    <row r="99" spans="1:31" x14ac:dyDescent="0.2">
      <c r="B99" s="133" t="s">
        <v>7260</v>
      </c>
      <c r="C99" s="136" t="s">
        <v>7460</v>
      </c>
      <c r="D99" s="136" t="s">
        <v>1634</v>
      </c>
      <c r="E99" s="136"/>
      <c r="F99" s="133">
        <v>136900</v>
      </c>
      <c r="G99" s="136" t="s">
        <v>1192</v>
      </c>
      <c r="H99" s="133">
        <v>125</v>
      </c>
      <c r="I99" s="133">
        <v>1</v>
      </c>
      <c r="J99" s="133">
        <v>602</v>
      </c>
      <c r="K99" s="133">
        <v>33</v>
      </c>
      <c r="L99" s="133"/>
      <c r="M99" s="133" t="s">
        <v>7098</v>
      </c>
      <c r="N99" s="136"/>
      <c r="O99" s="133" t="s">
        <v>2573</v>
      </c>
      <c r="P99" s="133" t="s">
        <v>4816</v>
      </c>
      <c r="Q99" s="166">
        <v>42345</v>
      </c>
      <c r="R99" s="1">
        <v>1.3</v>
      </c>
      <c r="S99" s="1">
        <v>92</v>
      </c>
      <c r="T99" s="1" t="s">
        <v>4561</v>
      </c>
      <c r="U99" s="1">
        <v>78</v>
      </c>
      <c r="V99" s="1">
        <f t="shared" si="12"/>
        <v>17640</v>
      </c>
      <c r="W99" s="1">
        <v>92</v>
      </c>
      <c r="X99" s="1" t="s">
        <v>2584</v>
      </c>
      <c r="Y99" s="1">
        <v>78</v>
      </c>
      <c r="Z99" s="1" t="s">
        <v>4561</v>
      </c>
      <c r="AA99" s="183">
        <f t="shared" si="23"/>
        <v>22.362104470588239</v>
      </c>
      <c r="AB99" s="183">
        <f t="shared" si="24"/>
        <v>105.24178448000001</v>
      </c>
      <c r="AC99" s="183">
        <f t="shared" si="25"/>
        <v>1.1849484705882354</v>
      </c>
      <c r="AD99" s="183">
        <f t="shared" si="26"/>
        <v>2.5493351520000003</v>
      </c>
      <c r="AE99" s="183">
        <f t="shared" si="27"/>
        <v>722.4</v>
      </c>
    </row>
    <row r="100" spans="1:31" ht="13.5" thickBot="1" x14ac:dyDescent="0.25">
      <c r="B100" s="133" t="s">
        <v>7260</v>
      </c>
      <c r="C100" s="136" t="s">
        <v>7460</v>
      </c>
      <c r="D100" s="136" t="s">
        <v>1637</v>
      </c>
      <c r="E100" s="136"/>
      <c r="F100" s="133">
        <v>136900</v>
      </c>
      <c r="G100" s="136" t="s">
        <v>1192</v>
      </c>
      <c r="H100" s="133">
        <v>125</v>
      </c>
      <c r="I100" s="133">
        <v>1</v>
      </c>
      <c r="J100" s="133">
        <v>602</v>
      </c>
      <c r="K100" s="133">
        <v>33</v>
      </c>
      <c r="L100" s="133"/>
      <c r="M100" s="133" t="s">
        <v>7098</v>
      </c>
      <c r="N100" s="136"/>
      <c r="O100" s="133" t="s">
        <v>2573</v>
      </c>
      <c r="P100" s="133" t="s">
        <v>4816</v>
      </c>
      <c r="Q100" s="166">
        <v>42345</v>
      </c>
      <c r="R100" s="308">
        <v>1.3</v>
      </c>
      <c r="S100" s="1">
        <v>92</v>
      </c>
      <c r="T100" s="1" t="s">
        <v>4561</v>
      </c>
      <c r="U100" s="1">
        <v>78</v>
      </c>
      <c r="V100" s="1">
        <f t="shared" si="12"/>
        <v>17640</v>
      </c>
      <c r="W100" s="1">
        <v>92</v>
      </c>
      <c r="X100" s="1" t="s">
        <v>2584</v>
      </c>
      <c r="Y100" s="1">
        <v>78</v>
      </c>
      <c r="Z100" s="1" t="s">
        <v>4561</v>
      </c>
      <c r="AA100" s="183">
        <f t="shared" si="23"/>
        <v>22.362104470588239</v>
      </c>
      <c r="AB100" s="183">
        <f t="shared" si="24"/>
        <v>105.24178448000001</v>
      </c>
      <c r="AC100" s="183">
        <f t="shared" si="25"/>
        <v>1.1849484705882354</v>
      </c>
      <c r="AD100" s="183">
        <f t="shared" si="26"/>
        <v>2.5493351520000003</v>
      </c>
      <c r="AE100" s="183">
        <f t="shared" si="27"/>
        <v>722.4</v>
      </c>
    </row>
    <row r="101" spans="1:31" x14ac:dyDescent="0.2">
      <c r="B101" s="133" t="s">
        <v>7260</v>
      </c>
      <c r="C101" s="136" t="s">
        <v>7460</v>
      </c>
      <c r="D101" s="136" t="s">
        <v>2726</v>
      </c>
      <c r="E101" s="136"/>
      <c r="F101" s="133">
        <v>136900</v>
      </c>
      <c r="G101" s="136" t="s">
        <v>1192</v>
      </c>
      <c r="H101" s="133">
        <v>125</v>
      </c>
      <c r="I101" s="133">
        <v>1</v>
      </c>
      <c r="J101" s="133">
        <v>602</v>
      </c>
      <c r="K101" s="133">
        <v>33</v>
      </c>
      <c r="L101" s="133"/>
      <c r="M101" s="133" t="s">
        <v>7098</v>
      </c>
      <c r="N101" s="136"/>
      <c r="O101" s="133" t="s">
        <v>2573</v>
      </c>
      <c r="P101" s="133" t="s">
        <v>4816</v>
      </c>
      <c r="Q101" s="166">
        <v>42381</v>
      </c>
      <c r="R101" s="1">
        <v>1.3</v>
      </c>
      <c r="S101" s="1">
        <v>92</v>
      </c>
      <c r="T101" s="1" t="s">
        <v>4561</v>
      </c>
      <c r="U101" s="1">
        <v>78</v>
      </c>
      <c r="V101" s="1">
        <f t="shared" si="12"/>
        <v>17640</v>
      </c>
      <c r="W101" s="1">
        <v>92</v>
      </c>
      <c r="X101" s="1" t="s">
        <v>2584</v>
      </c>
      <c r="Y101" s="1">
        <v>78</v>
      </c>
      <c r="Z101" s="1" t="s">
        <v>4561</v>
      </c>
      <c r="AA101" s="183">
        <f t="shared" si="23"/>
        <v>22.362104470588239</v>
      </c>
      <c r="AB101" s="183">
        <f t="shared" si="24"/>
        <v>105.24178448000001</v>
      </c>
      <c r="AC101" s="183">
        <f t="shared" si="25"/>
        <v>1.1849484705882354</v>
      </c>
      <c r="AD101" s="183">
        <f t="shared" si="26"/>
        <v>2.5493351520000003</v>
      </c>
      <c r="AE101" s="183">
        <f t="shared" si="27"/>
        <v>722.4</v>
      </c>
    </row>
    <row r="102" spans="1:31" ht="13.5" thickBot="1" x14ac:dyDescent="0.25">
      <c r="B102" s="133" t="s">
        <v>7260</v>
      </c>
      <c r="C102" s="136" t="s">
        <v>7460</v>
      </c>
      <c r="D102" s="136" t="s">
        <v>2729</v>
      </c>
      <c r="E102" s="136"/>
      <c r="F102" s="133">
        <v>136900</v>
      </c>
      <c r="G102" s="136" t="s">
        <v>1192</v>
      </c>
      <c r="H102" s="133">
        <v>125</v>
      </c>
      <c r="I102" s="133">
        <v>1</v>
      </c>
      <c r="J102" s="133">
        <v>602</v>
      </c>
      <c r="K102" s="133">
        <v>33</v>
      </c>
      <c r="L102" s="133"/>
      <c r="M102" s="133" t="s">
        <v>7098</v>
      </c>
      <c r="N102" s="136"/>
      <c r="O102" s="133" t="s">
        <v>2573</v>
      </c>
      <c r="P102" s="133" t="s">
        <v>4816</v>
      </c>
      <c r="Q102" s="166">
        <v>42381</v>
      </c>
      <c r="R102" s="308">
        <v>1.3</v>
      </c>
      <c r="S102" s="1">
        <v>92</v>
      </c>
      <c r="T102" s="1" t="s">
        <v>4561</v>
      </c>
      <c r="U102" s="1">
        <v>78</v>
      </c>
      <c r="V102" s="1">
        <f t="shared" si="12"/>
        <v>17640</v>
      </c>
      <c r="W102" s="1">
        <v>92</v>
      </c>
      <c r="X102" s="1" t="s">
        <v>2584</v>
      </c>
      <c r="Y102" s="1">
        <v>78</v>
      </c>
      <c r="Z102" s="1" t="s">
        <v>4561</v>
      </c>
      <c r="AA102" s="183">
        <f t="shared" si="23"/>
        <v>22.362104470588239</v>
      </c>
      <c r="AB102" s="183">
        <f t="shared" si="24"/>
        <v>105.24178448000001</v>
      </c>
      <c r="AC102" s="183">
        <f t="shared" si="25"/>
        <v>1.1849484705882354</v>
      </c>
      <c r="AD102" s="183">
        <f t="shared" si="26"/>
        <v>2.5493351520000003</v>
      </c>
      <c r="AE102" s="183">
        <f t="shared" si="27"/>
        <v>722.4</v>
      </c>
    </row>
    <row r="103" spans="1:31" x14ac:dyDescent="0.2">
      <c r="B103" s="133" t="s">
        <v>7260</v>
      </c>
      <c r="C103" s="133" t="s">
        <v>7460</v>
      </c>
      <c r="D103" s="136" t="s">
        <v>1641</v>
      </c>
      <c r="E103" s="133"/>
      <c r="F103" s="133">
        <v>136900</v>
      </c>
      <c r="G103" s="133">
        <v>120</v>
      </c>
      <c r="H103" s="133">
        <v>125</v>
      </c>
      <c r="I103" s="133">
        <v>1</v>
      </c>
      <c r="J103" s="133">
        <v>602</v>
      </c>
      <c r="K103" s="133">
        <v>33</v>
      </c>
      <c r="L103" s="133"/>
      <c r="M103" s="133" t="s">
        <v>7098</v>
      </c>
      <c r="N103" s="133"/>
      <c r="O103" s="133" t="s">
        <v>2573</v>
      </c>
      <c r="P103" s="133" t="s">
        <v>663</v>
      </c>
      <c r="Q103" s="166">
        <v>42402</v>
      </c>
      <c r="R103" s="1">
        <v>1.3</v>
      </c>
      <c r="S103" s="1">
        <v>92</v>
      </c>
      <c r="T103" s="1" t="s">
        <v>4561</v>
      </c>
      <c r="U103" s="1">
        <v>78</v>
      </c>
      <c r="V103" s="1">
        <f>8820*2</f>
        <v>17640</v>
      </c>
      <c r="W103" s="1">
        <v>92</v>
      </c>
      <c r="X103" s="1" t="s">
        <v>2584</v>
      </c>
      <c r="Y103" s="1">
        <v>78</v>
      </c>
      <c r="Z103" s="1" t="s">
        <v>4561</v>
      </c>
      <c r="AA103" s="183">
        <f t="shared" si="23"/>
        <v>22.362104470588239</v>
      </c>
      <c r="AB103" s="183">
        <f t="shared" si="24"/>
        <v>105.24178448000001</v>
      </c>
      <c r="AC103" s="183">
        <f t="shared" si="25"/>
        <v>1.1849484705882354</v>
      </c>
      <c r="AD103" s="183">
        <f t="shared" si="26"/>
        <v>2.5493351520000003</v>
      </c>
      <c r="AE103" s="183">
        <f t="shared" si="27"/>
        <v>722.4</v>
      </c>
    </row>
    <row r="104" spans="1:31" x14ac:dyDescent="0.2">
      <c r="B104" s="133" t="s">
        <v>7260</v>
      </c>
      <c r="C104" s="133" t="s">
        <v>7460</v>
      </c>
      <c r="D104" s="136" t="s">
        <v>1642</v>
      </c>
      <c r="E104" s="133"/>
      <c r="F104" s="133">
        <v>136900</v>
      </c>
      <c r="G104" s="133">
        <v>120</v>
      </c>
      <c r="H104" s="133">
        <v>125</v>
      </c>
      <c r="I104" s="133">
        <v>1</v>
      </c>
      <c r="J104" s="133">
        <v>602</v>
      </c>
      <c r="K104" s="133">
        <v>33</v>
      </c>
      <c r="L104" s="133"/>
      <c r="M104" s="133" t="s">
        <v>7098</v>
      </c>
      <c r="N104" s="133"/>
      <c r="O104" s="133" t="s">
        <v>2573</v>
      </c>
      <c r="P104" s="133" t="s">
        <v>663</v>
      </c>
      <c r="Q104" s="166">
        <v>42402</v>
      </c>
      <c r="R104" s="1">
        <v>1.3</v>
      </c>
      <c r="S104" s="1">
        <v>92</v>
      </c>
      <c r="T104" s="1" t="s">
        <v>4561</v>
      </c>
      <c r="U104" s="1">
        <v>78</v>
      </c>
      <c r="V104" s="1">
        <f>8820*2</f>
        <v>17640</v>
      </c>
      <c r="W104" s="1">
        <v>92</v>
      </c>
      <c r="X104" s="1" t="s">
        <v>2584</v>
      </c>
      <c r="Y104" s="1">
        <v>78</v>
      </c>
      <c r="Z104" s="1" t="s">
        <v>4561</v>
      </c>
      <c r="AA104" s="183">
        <f t="shared" si="23"/>
        <v>22.362104470588239</v>
      </c>
      <c r="AB104" s="183">
        <f t="shared" si="24"/>
        <v>105.24178448000001</v>
      </c>
      <c r="AC104" s="183">
        <f t="shared" si="25"/>
        <v>1.1849484705882354</v>
      </c>
      <c r="AD104" s="183">
        <f t="shared" si="26"/>
        <v>2.5493351520000003</v>
      </c>
      <c r="AE104" s="183">
        <f t="shared" si="27"/>
        <v>722.4</v>
      </c>
    </row>
    <row r="105" spans="1:31" x14ac:dyDescent="0.2">
      <c r="B105" s="133" t="s">
        <v>7260</v>
      </c>
      <c r="C105" s="136" t="s">
        <v>7460</v>
      </c>
      <c r="D105" s="136" t="s">
        <v>3704</v>
      </c>
      <c r="E105" s="133"/>
      <c r="F105" s="133">
        <v>136900</v>
      </c>
      <c r="G105" s="133">
        <v>120</v>
      </c>
      <c r="H105" s="133">
        <v>125</v>
      </c>
      <c r="I105" s="133">
        <v>1</v>
      </c>
      <c r="J105" s="133">
        <v>719</v>
      </c>
      <c r="K105" s="133">
        <v>33</v>
      </c>
      <c r="L105" s="133"/>
      <c r="M105" s="133" t="s">
        <v>7098</v>
      </c>
      <c r="N105" s="133"/>
      <c r="O105" s="133" t="s">
        <v>2573</v>
      </c>
      <c r="P105" s="133" t="s">
        <v>4816</v>
      </c>
      <c r="Q105" s="166">
        <v>42425</v>
      </c>
      <c r="R105" s="1">
        <v>1.3</v>
      </c>
      <c r="S105" s="1">
        <v>92</v>
      </c>
      <c r="T105" s="1" t="s">
        <v>4561</v>
      </c>
      <c r="U105" s="1">
        <v>78</v>
      </c>
      <c r="V105" s="1">
        <f>8820*2</f>
        <v>17640</v>
      </c>
      <c r="W105" s="1">
        <v>92</v>
      </c>
      <c r="X105" s="1" t="s">
        <v>2584</v>
      </c>
      <c r="Y105" s="1">
        <v>78</v>
      </c>
      <c r="Z105" s="1" t="s">
        <v>4561</v>
      </c>
      <c r="AA105" s="183">
        <f>(K105*100*J105*I105)/17*16*R105/10000*S105/1000</f>
        <v>26.708227764705889</v>
      </c>
      <c r="AB105" s="183">
        <f>V105/36*35*J105*I105*1.108/10000*W105/1000</f>
        <v>125.69575256</v>
      </c>
      <c r="AC105" s="183">
        <f>(K105*100*J105*I105)/17*R105/10000*U105/1000</f>
        <v>1.4152457647058825</v>
      </c>
      <c r="AD105" s="183">
        <f>V105/36*J105*I105*1.108/10000*Y105/1000</f>
        <v>3.0448039440000003</v>
      </c>
      <c r="AE105" s="183">
        <f>J105*I105*(G105/100)</f>
        <v>862.8</v>
      </c>
    </row>
    <row r="106" spans="1:31" ht="13.5" thickBot="1" x14ac:dyDescent="0.25">
      <c r="B106" s="133" t="s">
        <v>7260</v>
      </c>
      <c r="C106" s="136" t="s">
        <v>7460</v>
      </c>
      <c r="D106" s="136" t="s">
        <v>3707</v>
      </c>
      <c r="E106" s="133"/>
      <c r="F106" s="133">
        <v>136900</v>
      </c>
      <c r="G106" s="133">
        <v>120</v>
      </c>
      <c r="H106" s="133">
        <v>125</v>
      </c>
      <c r="I106" s="133">
        <v>1</v>
      </c>
      <c r="J106" s="133">
        <v>719</v>
      </c>
      <c r="K106" s="133">
        <v>33</v>
      </c>
      <c r="L106" s="133"/>
      <c r="M106" s="133" t="s">
        <v>7098</v>
      </c>
      <c r="N106" s="133"/>
      <c r="O106" s="133" t="s">
        <v>2573</v>
      </c>
      <c r="P106" s="133" t="s">
        <v>4816</v>
      </c>
      <c r="Q106" s="166">
        <v>42425</v>
      </c>
      <c r="R106" s="308">
        <v>1.3</v>
      </c>
      <c r="S106" s="1">
        <v>92</v>
      </c>
      <c r="T106" s="1" t="s">
        <v>4561</v>
      </c>
      <c r="U106" s="1">
        <v>78</v>
      </c>
      <c r="V106" s="1">
        <f>8820*2</f>
        <v>17640</v>
      </c>
      <c r="W106" s="1">
        <v>92</v>
      </c>
      <c r="X106" s="1" t="s">
        <v>2584</v>
      </c>
      <c r="Y106" s="1">
        <v>78</v>
      </c>
      <c r="Z106" s="1" t="s">
        <v>4561</v>
      </c>
      <c r="AA106" s="183">
        <f>(K106*100*J106*I106)/17*16*R106/10000*S106/1000</f>
        <v>26.708227764705889</v>
      </c>
      <c r="AB106" s="183">
        <f>V106/36*35*J106*I106*1.108/10000*W106/1000</f>
        <v>125.69575256</v>
      </c>
      <c r="AC106" s="183">
        <f>(K106*100*J106*I106)/17*R106/10000*U106/1000</f>
        <v>1.4152457647058825</v>
      </c>
      <c r="AD106" s="183">
        <f>V106/36*J106*I106*1.108/10000*Y106/1000</f>
        <v>3.0448039440000003</v>
      </c>
      <c r="AE106" s="183">
        <f>J106*I106*(G106/100)</f>
        <v>862.8</v>
      </c>
    </row>
    <row r="107" spans="1:31" x14ac:dyDescent="0.2">
      <c r="A107" s="7254" t="s">
        <v>1386</v>
      </c>
      <c r="B107" s="7254"/>
      <c r="C107" s="7254"/>
      <c r="D107" s="7254"/>
      <c r="E107" s="7254"/>
      <c r="F107" s="7254"/>
      <c r="G107" s="7254"/>
      <c r="H107" s="7254"/>
      <c r="I107" s="7254"/>
      <c r="J107" s="7254"/>
      <c r="K107" s="7254"/>
      <c r="L107" s="7254"/>
      <c r="M107" s="7254"/>
      <c r="N107" s="7254"/>
      <c r="O107" s="7254"/>
      <c r="P107" s="7254"/>
      <c r="Q107" s="7255"/>
      <c r="Y107" s="1"/>
      <c r="Z107" s="1"/>
      <c r="AA107" s="183"/>
      <c r="AB107" s="183"/>
      <c r="AC107" s="183"/>
      <c r="AD107" s="183"/>
      <c r="AE107" s="183"/>
    </row>
    <row r="108" spans="1:31" x14ac:dyDescent="0.2">
      <c r="A108" s="133" t="s">
        <v>7814</v>
      </c>
      <c r="B108" s="133" t="s">
        <v>7260</v>
      </c>
      <c r="C108" s="136" t="s">
        <v>7777</v>
      </c>
      <c r="D108" s="136" t="s">
        <v>1651</v>
      </c>
      <c r="E108" s="133"/>
      <c r="F108" s="133">
        <v>136900</v>
      </c>
      <c r="G108" s="133">
        <v>120</v>
      </c>
      <c r="H108" s="133">
        <v>125</v>
      </c>
      <c r="I108" s="133">
        <v>1</v>
      </c>
      <c r="J108" s="133">
        <v>602</v>
      </c>
      <c r="K108" s="133">
        <v>33</v>
      </c>
      <c r="L108" s="133"/>
      <c r="M108" s="133" t="s">
        <v>7098</v>
      </c>
      <c r="N108" s="133"/>
      <c r="O108" s="133" t="s">
        <v>2573</v>
      </c>
      <c r="P108" s="133" t="s">
        <v>663</v>
      </c>
      <c r="Q108" s="166">
        <v>42433</v>
      </c>
      <c r="R108" s="1">
        <v>1.3</v>
      </c>
      <c r="S108" s="1">
        <v>92</v>
      </c>
      <c r="T108" s="1" t="s">
        <v>4561</v>
      </c>
      <c r="U108" s="1">
        <v>78</v>
      </c>
      <c r="V108" s="1">
        <f t="shared" ref="V108:V119" si="28">8820*2</f>
        <v>17640</v>
      </c>
      <c r="W108" s="1">
        <v>92</v>
      </c>
      <c r="X108" s="1" t="s">
        <v>2584</v>
      </c>
      <c r="Y108" s="1">
        <v>78</v>
      </c>
      <c r="Z108" s="1" t="s">
        <v>4561</v>
      </c>
      <c r="AA108" s="183">
        <f t="shared" ref="AA108:AA119" si="29">(K108*100*J108*I108)/17*16*R108/10000*S108/1000</f>
        <v>22.362104470588239</v>
      </c>
      <c r="AB108" s="183">
        <f t="shared" ref="AB108:AB119" si="30">V108/36*35*J108*I108*1.108/10000*W108/1000</f>
        <v>105.24178448000001</v>
      </c>
      <c r="AC108" s="183">
        <f t="shared" ref="AC108:AC119" si="31">(K108*100*J108*I108)/17*R108/10000*U108/1000</f>
        <v>1.1849484705882354</v>
      </c>
      <c r="AD108" s="183">
        <f t="shared" ref="AD108:AD119" si="32">V108/36*J108*I108*1.108/10000*Y108/1000</f>
        <v>2.5493351520000003</v>
      </c>
      <c r="AE108" s="183">
        <f t="shared" ref="AE108:AE119" si="33">J108*I108*(G108/100)</f>
        <v>722.4</v>
      </c>
    </row>
    <row r="109" spans="1:31" x14ac:dyDescent="0.2">
      <c r="A109" s="133" t="s">
        <v>7814</v>
      </c>
      <c r="B109" s="133" t="s">
        <v>7260</v>
      </c>
      <c r="C109" s="136" t="s">
        <v>7777</v>
      </c>
      <c r="D109" s="136" t="s">
        <v>1631</v>
      </c>
      <c r="E109" s="133"/>
      <c r="F109" s="133">
        <v>136900</v>
      </c>
      <c r="G109" s="133">
        <v>120</v>
      </c>
      <c r="H109" s="133">
        <v>125</v>
      </c>
      <c r="I109" s="133">
        <v>1</v>
      </c>
      <c r="J109" s="133">
        <v>602</v>
      </c>
      <c r="K109" s="133">
        <v>33</v>
      </c>
      <c r="L109" s="133"/>
      <c r="M109" s="133" t="s">
        <v>7098</v>
      </c>
      <c r="N109" s="133"/>
      <c r="O109" s="133" t="s">
        <v>2573</v>
      </c>
      <c r="P109" s="133" t="s">
        <v>663</v>
      </c>
      <c r="Q109" s="166">
        <v>42433</v>
      </c>
      <c r="R109" s="1">
        <v>1.3</v>
      </c>
      <c r="S109" s="1">
        <v>92</v>
      </c>
      <c r="T109" s="1" t="s">
        <v>4561</v>
      </c>
      <c r="U109" s="1">
        <v>78</v>
      </c>
      <c r="V109" s="1">
        <f t="shared" si="28"/>
        <v>17640</v>
      </c>
      <c r="W109" s="1">
        <v>92</v>
      </c>
      <c r="X109" s="1" t="s">
        <v>2584</v>
      </c>
      <c r="Y109" s="1">
        <v>78</v>
      </c>
      <c r="Z109" s="1" t="s">
        <v>4561</v>
      </c>
      <c r="AA109" s="183">
        <f t="shared" si="29"/>
        <v>22.362104470588239</v>
      </c>
      <c r="AB109" s="183">
        <f t="shared" si="30"/>
        <v>105.24178448000001</v>
      </c>
      <c r="AC109" s="183">
        <f t="shared" si="31"/>
        <v>1.1849484705882354</v>
      </c>
      <c r="AD109" s="183">
        <f t="shared" si="32"/>
        <v>2.5493351520000003</v>
      </c>
      <c r="AE109" s="183">
        <f t="shared" si="33"/>
        <v>722.4</v>
      </c>
    </row>
    <row r="110" spans="1:31" x14ac:dyDescent="0.2">
      <c r="A110" s="133" t="s">
        <v>7814</v>
      </c>
      <c r="B110" s="133" t="s">
        <v>7260</v>
      </c>
      <c r="C110" s="136" t="s">
        <v>7777</v>
      </c>
      <c r="D110" s="136" t="s">
        <v>1634</v>
      </c>
      <c r="E110" s="133"/>
      <c r="F110" s="133">
        <v>136900</v>
      </c>
      <c r="G110" s="133">
        <v>120</v>
      </c>
      <c r="H110" s="133">
        <v>125</v>
      </c>
      <c r="I110" s="133">
        <v>1</v>
      </c>
      <c r="J110" s="133">
        <v>602</v>
      </c>
      <c r="K110" s="133">
        <v>33</v>
      </c>
      <c r="L110" s="133"/>
      <c r="M110" s="133" t="s">
        <v>7098</v>
      </c>
      <c r="N110" s="133"/>
      <c r="O110" s="133" t="s">
        <v>2573</v>
      </c>
      <c r="P110" s="133" t="s">
        <v>4816</v>
      </c>
      <c r="Q110" s="166">
        <v>42440</v>
      </c>
      <c r="R110" s="1">
        <v>1.3</v>
      </c>
      <c r="S110" s="1">
        <v>92</v>
      </c>
      <c r="T110" s="1" t="s">
        <v>4561</v>
      </c>
      <c r="U110" s="1">
        <v>78</v>
      </c>
      <c r="V110" s="1">
        <f t="shared" si="28"/>
        <v>17640</v>
      </c>
      <c r="W110" s="1">
        <v>92</v>
      </c>
      <c r="X110" s="1" t="s">
        <v>2584</v>
      </c>
      <c r="Y110" s="1">
        <v>78</v>
      </c>
      <c r="Z110" s="1" t="s">
        <v>4561</v>
      </c>
      <c r="AA110" s="183">
        <f t="shared" si="29"/>
        <v>22.362104470588239</v>
      </c>
      <c r="AB110" s="183">
        <f t="shared" si="30"/>
        <v>105.24178448000001</v>
      </c>
      <c r="AC110" s="183">
        <f t="shared" si="31"/>
        <v>1.1849484705882354</v>
      </c>
      <c r="AD110" s="183">
        <f t="shared" si="32"/>
        <v>2.5493351520000003</v>
      </c>
      <c r="AE110" s="183">
        <f t="shared" si="33"/>
        <v>722.4</v>
      </c>
    </row>
    <row r="111" spans="1:31" x14ac:dyDescent="0.2">
      <c r="A111" s="133" t="s">
        <v>7814</v>
      </c>
      <c r="B111" s="133" t="s">
        <v>7260</v>
      </c>
      <c r="C111" s="136" t="s">
        <v>7777</v>
      </c>
      <c r="D111" s="136" t="s">
        <v>1637</v>
      </c>
      <c r="E111" s="133"/>
      <c r="F111" s="133">
        <v>136900</v>
      </c>
      <c r="G111" s="133">
        <v>120</v>
      </c>
      <c r="H111" s="133">
        <v>125</v>
      </c>
      <c r="I111" s="133">
        <v>1</v>
      </c>
      <c r="J111" s="133">
        <v>602</v>
      </c>
      <c r="K111" s="133">
        <v>33</v>
      </c>
      <c r="L111" s="133"/>
      <c r="M111" s="133" t="s">
        <v>7098</v>
      </c>
      <c r="N111" s="133"/>
      <c r="O111" s="133" t="s">
        <v>2573</v>
      </c>
      <c r="P111" s="133" t="s">
        <v>4816</v>
      </c>
      <c r="Q111" s="166">
        <v>42440</v>
      </c>
      <c r="R111" s="1">
        <v>1.3</v>
      </c>
      <c r="S111" s="1">
        <v>92</v>
      </c>
      <c r="T111" s="1" t="s">
        <v>4561</v>
      </c>
      <c r="U111" s="1">
        <v>78</v>
      </c>
      <c r="V111" s="1">
        <f t="shared" si="28"/>
        <v>17640</v>
      </c>
      <c r="W111" s="1">
        <v>92</v>
      </c>
      <c r="X111" s="1" t="s">
        <v>2584</v>
      </c>
      <c r="Y111" s="1">
        <v>78</v>
      </c>
      <c r="Z111" s="1" t="s">
        <v>4561</v>
      </c>
      <c r="AA111" s="183">
        <f t="shared" si="29"/>
        <v>22.362104470588239</v>
      </c>
      <c r="AB111" s="183">
        <f t="shared" si="30"/>
        <v>105.24178448000001</v>
      </c>
      <c r="AC111" s="183">
        <f t="shared" si="31"/>
        <v>1.1849484705882354</v>
      </c>
      <c r="AD111" s="183">
        <f t="shared" si="32"/>
        <v>2.5493351520000003</v>
      </c>
      <c r="AE111" s="183">
        <f t="shared" si="33"/>
        <v>722.4</v>
      </c>
    </row>
    <row r="112" spans="1:31" x14ac:dyDescent="0.2">
      <c r="A112" s="133" t="s">
        <v>7814</v>
      </c>
      <c r="B112" s="133" t="s">
        <v>7260</v>
      </c>
      <c r="C112" s="136" t="s">
        <v>7777</v>
      </c>
      <c r="D112" s="136" t="s">
        <v>2726</v>
      </c>
      <c r="E112" s="133"/>
      <c r="F112" s="133">
        <v>136900</v>
      </c>
      <c r="G112" s="133">
        <v>120</v>
      </c>
      <c r="H112" s="133">
        <v>125</v>
      </c>
      <c r="I112" s="133">
        <v>1</v>
      </c>
      <c r="J112" s="133">
        <v>602</v>
      </c>
      <c r="K112" s="133">
        <v>33</v>
      </c>
      <c r="L112" s="133"/>
      <c r="M112" s="133" t="s">
        <v>7098</v>
      </c>
      <c r="N112" s="133"/>
      <c r="O112" s="133" t="s">
        <v>2573</v>
      </c>
      <c r="P112" s="133" t="s">
        <v>4816</v>
      </c>
      <c r="Q112" s="166">
        <v>42085</v>
      </c>
      <c r="R112" s="1">
        <v>1.3</v>
      </c>
      <c r="S112" s="1">
        <v>92</v>
      </c>
      <c r="T112" s="1" t="s">
        <v>4561</v>
      </c>
      <c r="U112" s="1">
        <v>78</v>
      </c>
      <c r="V112" s="1">
        <f t="shared" si="28"/>
        <v>17640</v>
      </c>
      <c r="W112" s="1">
        <v>92</v>
      </c>
      <c r="X112" s="1" t="s">
        <v>2584</v>
      </c>
      <c r="Y112" s="1">
        <v>78</v>
      </c>
      <c r="Z112" s="1" t="s">
        <v>4561</v>
      </c>
      <c r="AA112" s="183">
        <f t="shared" si="29"/>
        <v>22.362104470588239</v>
      </c>
      <c r="AB112" s="183">
        <f t="shared" si="30"/>
        <v>105.24178448000001</v>
      </c>
      <c r="AC112" s="183">
        <f t="shared" si="31"/>
        <v>1.1849484705882354</v>
      </c>
      <c r="AD112" s="183">
        <f t="shared" si="32"/>
        <v>2.5493351520000003</v>
      </c>
      <c r="AE112" s="183">
        <f t="shared" si="33"/>
        <v>722.4</v>
      </c>
    </row>
    <row r="113" spans="1:31" ht="13.5" thickBot="1" x14ac:dyDescent="0.25">
      <c r="A113" s="133" t="s">
        <v>7814</v>
      </c>
      <c r="B113" s="133" t="s">
        <v>7260</v>
      </c>
      <c r="C113" s="136" t="s">
        <v>7777</v>
      </c>
      <c r="D113" s="136" t="s">
        <v>2729</v>
      </c>
      <c r="E113" s="133"/>
      <c r="F113" s="133">
        <v>136900</v>
      </c>
      <c r="G113" s="133">
        <v>120</v>
      </c>
      <c r="H113" s="133">
        <v>125</v>
      </c>
      <c r="I113" s="133">
        <v>1</v>
      </c>
      <c r="J113" s="133">
        <v>602</v>
      </c>
      <c r="K113" s="133">
        <v>33</v>
      </c>
      <c r="L113" s="133"/>
      <c r="M113" s="133" t="s">
        <v>7098</v>
      </c>
      <c r="N113" s="133"/>
      <c r="O113" s="133" t="s">
        <v>2573</v>
      </c>
      <c r="P113" s="133" t="s">
        <v>4816</v>
      </c>
      <c r="Q113" s="166">
        <v>42085</v>
      </c>
      <c r="R113" s="308">
        <v>1.3</v>
      </c>
      <c r="S113" s="1">
        <v>92</v>
      </c>
      <c r="T113" s="1" t="s">
        <v>4561</v>
      </c>
      <c r="U113" s="1">
        <v>78</v>
      </c>
      <c r="V113" s="1">
        <f t="shared" si="28"/>
        <v>17640</v>
      </c>
      <c r="W113" s="1">
        <v>92</v>
      </c>
      <c r="X113" s="1" t="s">
        <v>2584</v>
      </c>
      <c r="Y113" s="1">
        <v>78</v>
      </c>
      <c r="Z113" s="1" t="s">
        <v>4561</v>
      </c>
      <c r="AA113" s="183">
        <f t="shared" si="29"/>
        <v>22.362104470588239</v>
      </c>
      <c r="AB113" s="183">
        <f t="shared" si="30"/>
        <v>105.24178448000001</v>
      </c>
      <c r="AC113" s="183">
        <f t="shared" si="31"/>
        <v>1.1849484705882354</v>
      </c>
      <c r="AD113" s="183">
        <f t="shared" si="32"/>
        <v>2.5493351520000003</v>
      </c>
      <c r="AE113" s="183">
        <f t="shared" si="33"/>
        <v>722.4</v>
      </c>
    </row>
    <row r="114" spans="1:31" x14ac:dyDescent="0.2">
      <c r="A114" s="133" t="s">
        <v>7814</v>
      </c>
      <c r="B114" s="133" t="s">
        <v>7260</v>
      </c>
      <c r="C114" s="136" t="s">
        <v>7777</v>
      </c>
      <c r="D114" s="136" t="s">
        <v>1641</v>
      </c>
      <c r="E114" s="133"/>
      <c r="F114" s="133">
        <v>136900</v>
      </c>
      <c r="G114" s="133">
        <v>120</v>
      </c>
      <c r="H114" s="133">
        <v>125</v>
      </c>
      <c r="I114" s="133">
        <v>1</v>
      </c>
      <c r="J114" s="133">
        <v>602</v>
      </c>
      <c r="K114" s="133">
        <v>33</v>
      </c>
      <c r="L114" s="133"/>
      <c r="M114" s="133" t="s">
        <v>7098</v>
      </c>
      <c r="N114" s="133"/>
      <c r="O114" s="133" t="s">
        <v>2573</v>
      </c>
      <c r="P114" s="133" t="s">
        <v>4816</v>
      </c>
      <c r="Q114" s="166">
        <v>42466</v>
      </c>
      <c r="R114" s="1">
        <v>1.3</v>
      </c>
      <c r="S114" s="1">
        <v>92</v>
      </c>
      <c r="T114" s="1" t="s">
        <v>4561</v>
      </c>
      <c r="U114" s="1">
        <v>78</v>
      </c>
      <c r="V114" s="1">
        <f t="shared" si="28"/>
        <v>17640</v>
      </c>
      <c r="W114" s="1">
        <v>92</v>
      </c>
      <c r="X114" s="1" t="s">
        <v>2584</v>
      </c>
      <c r="Y114" s="1">
        <v>78</v>
      </c>
      <c r="Z114" s="1" t="s">
        <v>4561</v>
      </c>
      <c r="AA114" s="183">
        <f t="shared" si="29"/>
        <v>22.362104470588239</v>
      </c>
      <c r="AB114" s="183">
        <f t="shared" si="30"/>
        <v>105.24178448000001</v>
      </c>
      <c r="AC114" s="183">
        <f t="shared" si="31"/>
        <v>1.1849484705882354</v>
      </c>
      <c r="AD114" s="183">
        <f t="shared" si="32"/>
        <v>2.5493351520000003</v>
      </c>
      <c r="AE114" s="183">
        <f t="shared" si="33"/>
        <v>722.4</v>
      </c>
    </row>
    <row r="115" spans="1:31" x14ac:dyDescent="0.2">
      <c r="A115" s="133" t="s">
        <v>7814</v>
      </c>
      <c r="B115" s="133" t="s">
        <v>7260</v>
      </c>
      <c r="C115" s="136" t="s">
        <v>7777</v>
      </c>
      <c r="D115" s="136" t="s">
        <v>1642</v>
      </c>
      <c r="E115" s="133"/>
      <c r="F115" s="133">
        <v>136900</v>
      </c>
      <c r="G115" s="133">
        <v>120</v>
      </c>
      <c r="H115" s="133">
        <v>125</v>
      </c>
      <c r="I115" s="133">
        <v>1</v>
      </c>
      <c r="J115" s="133">
        <v>602</v>
      </c>
      <c r="K115" s="133">
        <v>33</v>
      </c>
      <c r="L115" s="133"/>
      <c r="M115" s="133" t="s">
        <v>7098</v>
      </c>
      <c r="N115" s="133"/>
      <c r="O115" s="133" t="s">
        <v>2573</v>
      </c>
      <c r="P115" s="133" t="s">
        <v>4816</v>
      </c>
      <c r="Q115" s="166">
        <v>42466</v>
      </c>
      <c r="R115" s="1">
        <v>1.3</v>
      </c>
      <c r="S115" s="1">
        <v>92</v>
      </c>
      <c r="T115" s="1" t="s">
        <v>4561</v>
      </c>
      <c r="U115" s="1">
        <v>78</v>
      </c>
      <c r="V115" s="1">
        <f t="shared" si="28"/>
        <v>17640</v>
      </c>
      <c r="W115" s="1">
        <v>92</v>
      </c>
      <c r="X115" s="1" t="s">
        <v>2584</v>
      </c>
      <c r="Y115" s="1">
        <v>78</v>
      </c>
      <c r="Z115" s="1" t="s">
        <v>4561</v>
      </c>
      <c r="AA115" s="183">
        <f t="shared" si="29"/>
        <v>22.362104470588239</v>
      </c>
      <c r="AB115" s="183">
        <f t="shared" si="30"/>
        <v>105.24178448000001</v>
      </c>
      <c r="AC115" s="183">
        <f t="shared" si="31"/>
        <v>1.1849484705882354</v>
      </c>
      <c r="AD115" s="183">
        <f t="shared" si="32"/>
        <v>2.5493351520000003</v>
      </c>
      <c r="AE115" s="183">
        <f t="shared" si="33"/>
        <v>722.4</v>
      </c>
    </row>
    <row r="116" spans="1:31" x14ac:dyDescent="0.2">
      <c r="A116" s="133" t="s">
        <v>7814</v>
      </c>
      <c r="B116" s="133" t="s">
        <v>7260</v>
      </c>
      <c r="C116" s="136" t="s">
        <v>7777</v>
      </c>
      <c r="D116" s="136" t="s">
        <v>3704</v>
      </c>
      <c r="E116" s="133"/>
      <c r="F116" s="133">
        <v>136900</v>
      </c>
      <c r="G116" s="133">
        <v>120</v>
      </c>
      <c r="H116" s="133">
        <v>125</v>
      </c>
      <c r="I116" s="133">
        <v>1</v>
      </c>
      <c r="J116" s="133">
        <v>602</v>
      </c>
      <c r="K116" s="133">
        <v>33</v>
      </c>
      <c r="L116" s="133"/>
      <c r="M116" s="133" t="s">
        <v>7098</v>
      </c>
      <c r="N116" s="133"/>
      <c r="O116" s="133" t="s">
        <v>2573</v>
      </c>
      <c r="P116" s="133" t="s">
        <v>4816</v>
      </c>
      <c r="Q116" s="166">
        <v>42479</v>
      </c>
      <c r="R116" s="1">
        <v>1.3</v>
      </c>
      <c r="S116" s="1">
        <v>92</v>
      </c>
      <c r="T116" s="1" t="s">
        <v>4561</v>
      </c>
      <c r="U116" s="1">
        <v>78</v>
      </c>
      <c r="V116" s="1">
        <f t="shared" si="28"/>
        <v>17640</v>
      </c>
      <c r="W116" s="1">
        <v>92</v>
      </c>
      <c r="X116" s="1" t="s">
        <v>2584</v>
      </c>
      <c r="Y116" s="1">
        <v>78</v>
      </c>
      <c r="Z116" s="1" t="s">
        <v>4561</v>
      </c>
      <c r="AA116" s="183">
        <f t="shared" si="29"/>
        <v>22.362104470588239</v>
      </c>
      <c r="AB116" s="183">
        <f t="shared" si="30"/>
        <v>105.24178448000001</v>
      </c>
      <c r="AC116" s="183">
        <f t="shared" si="31"/>
        <v>1.1849484705882354</v>
      </c>
      <c r="AD116" s="183">
        <f t="shared" si="32"/>
        <v>2.5493351520000003</v>
      </c>
      <c r="AE116" s="183">
        <f t="shared" si="33"/>
        <v>722.4</v>
      </c>
    </row>
    <row r="117" spans="1:31" x14ac:dyDescent="0.2">
      <c r="A117" s="133" t="s">
        <v>7814</v>
      </c>
      <c r="B117" s="133" t="s">
        <v>7260</v>
      </c>
      <c r="C117" s="136" t="s">
        <v>7777</v>
      </c>
      <c r="D117" s="136" t="s">
        <v>3707</v>
      </c>
      <c r="E117" s="133"/>
      <c r="F117" s="133">
        <v>136900</v>
      </c>
      <c r="G117" s="133">
        <v>120</v>
      </c>
      <c r="H117" s="133">
        <v>125</v>
      </c>
      <c r="I117" s="133">
        <v>1</v>
      </c>
      <c r="J117" s="133">
        <v>602</v>
      </c>
      <c r="K117" s="133">
        <v>33</v>
      </c>
      <c r="L117" s="133"/>
      <c r="M117" s="133" t="s">
        <v>7098</v>
      </c>
      <c r="N117" s="133"/>
      <c r="O117" s="133" t="s">
        <v>2573</v>
      </c>
      <c r="P117" s="133" t="s">
        <v>4816</v>
      </c>
      <c r="Q117" s="166">
        <v>42479</v>
      </c>
      <c r="R117" s="1">
        <v>1.3</v>
      </c>
      <c r="S117" s="1">
        <v>92</v>
      </c>
      <c r="T117" s="1" t="s">
        <v>4561</v>
      </c>
      <c r="U117" s="1">
        <v>78</v>
      </c>
      <c r="V117" s="1">
        <f t="shared" si="28"/>
        <v>17640</v>
      </c>
      <c r="W117" s="1">
        <v>92</v>
      </c>
      <c r="X117" s="1" t="s">
        <v>2584</v>
      </c>
      <c r="Y117" s="1">
        <v>78</v>
      </c>
      <c r="Z117" s="1" t="s">
        <v>4561</v>
      </c>
      <c r="AA117" s="183">
        <f t="shared" si="29"/>
        <v>22.362104470588239</v>
      </c>
      <c r="AB117" s="183">
        <f t="shared" si="30"/>
        <v>105.24178448000001</v>
      </c>
      <c r="AC117" s="183">
        <f t="shared" si="31"/>
        <v>1.1849484705882354</v>
      </c>
      <c r="AD117" s="183">
        <f t="shared" si="32"/>
        <v>2.5493351520000003</v>
      </c>
      <c r="AE117" s="183">
        <f t="shared" si="33"/>
        <v>722.4</v>
      </c>
    </row>
    <row r="118" spans="1:31" x14ac:dyDescent="0.2">
      <c r="A118" s="133" t="s">
        <v>7814</v>
      </c>
      <c r="B118" s="133" t="s">
        <v>7260</v>
      </c>
      <c r="C118" s="136" t="s">
        <v>7777</v>
      </c>
      <c r="D118" s="136" t="s">
        <v>1645</v>
      </c>
      <c r="E118" s="133"/>
      <c r="F118" s="133">
        <v>136900</v>
      </c>
      <c r="G118" s="133">
        <v>120</v>
      </c>
      <c r="H118" s="133">
        <v>125</v>
      </c>
      <c r="I118" s="133">
        <v>1</v>
      </c>
      <c r="J118" s="133">
        <v>406</v>
      </c>
      <c r="K118" s="133">
        <v>33</v>
      </c>
      <c r="L118" s="133"/>
      <c r="M118" s="133" t="s">
        <v>7098</v>
      </c>
      <c r="N118" s="133"/>
      <c r="O118" s="133" t="s">
        <v>2573</v>
      </c>
      <c r="P118" s="133" t="s">
        <v>4816</v>
      </c>
      <c r="Q118" s="166">
        <v>42488</v>
      </c>
      <c r="R118" s="1">
        <v>1.3</v>
      </c>
      <c r="S118" s="1">
        <v>92</v>
      </c>
      <c r="T118" s="1" t="s">
        <v>4561</v>
      </c>
      <c r="U118" s="1">
        <v>78</v>
      </c>
      <c r="V118" s="1">
        <f t="shared" si="28"/>
        <v>17640</v>
      </c>
      <c r="W118" s="1">
        <v>92</v>
      </c>
      <c r="X118" s="1" t="s">
        <v>2584</v>
      </c>
      <c r="Y118" s="1">
        <v>78</v>
      </c>
      <c r="Z118" s="1" t="s">
        <v>4561</v>
      </c>
      <c r="AA118" s="183">
        <f t="shared" si="29"/>
        <v>15.081419294117648</v>
      </c>
      <c r="AB118" s="183">
        <f t="shared" si="30"/>
        <v>70.977017440000012</v>
      </c>
      <c r="AC118" s="183">
        <f t="shared" si="31"/>
        <v>0.79915129411764707</v>
      </c>
      <c r="AD118" s="183">
        <f t="shared" si="32"/>
        <v>1.719319056</v>
      </c>
      <c r="AE118" s="183">
        <f t="shared" si="33"/>
        <v>487.2</v>
      </c>
    </row>
    <row r="119" spans="1:31" ht="13.5" thickBot="1" x14ac:dyDescent="0.25">
      <c r="A119" s="133" t="s">
        <v>7814</v>
      </c>
      <c r="B119" s="133" t="s">
        <v>7260</v>
      </c>
      <c r="C119" s="136" t="s">
        <v>7777</v>
      </c>
      <c r="D119" s="136" t="s">
        <v>1650</v>
      </c>
      <c r="E119" s="133"/>
      <c r="F119" s="133">
        <v>136900</v>
      </c>
      <c r="G119" s="133">
        <v>120</v>
      </c>
      <c r="H119" s="133">
        <v>125</v>
      </c>
      <c r="I119" s="133">
        <v>1</v>
      </c>
      <c r="J119" s="133">
        <v>406</v>
      </c>
      <c r="K119" s="133">
        <v>33</v>
      </c>
      <c r="L119" s="133"/>
      <c r="M119" s="133" t="s">
        <v>7098</v>
      </c>
      <c r="N119" s="133"/>
      <c r="O119" s="133" t="s">
        <v>2573</v>
      </c>
      <c r="P119" s="133" t="s">
        <v>4816</v>
      </c>
      <c r="Q119" s="166">
        <v>42488</v>
      </c>
      <c r="R119" s="308">
        <v>1.3</v>
      </c>
      <c r="S119" s="1">
        <v>92</v>
      </c>
      <c r="T119" s="1" t="s">
        <v>4561</v>
      </c>
      <c r="U119" s="1">
        <v>78</v>
      </c>
      <c r="V119" s="1">
        <f t="shared" si="28"/>
        <v>17640</v>
      </c>
      <c r="W119" s="1">
        <v>92</v>
      </c>
      <c r="X119" s="1" t="s">
        <v>2584</v>
      </c>
      <c r="Y119" s="1">
        <v>78</v>
      </c>
      <c r="Z119" s="1" t="s">
        <v>4561</v>
      </c>
      <c r="AA119" s="183">
        <f t="shared" si="29"/>
        <v>15.081419294117648</v>
      </c>
      <c r="AB119" s="183">
        <f t="shared" si="30"/>
        <v>70.977017440000012</v>
      </c>
      <c r="AC119" s="183">
        <f t="shared" si="31"/>
        <v>0.79915129411764707</v>
      </c>
      <c r="AD119" s="183">
        <f t="shared" si="32"/>
        <v>1.719319056</v>
      </c>
      <c r="AE119" s="183">
        <f t="shared" si="33"/>
        <v>487.2</v>
      </c>
    </row>
    <row r="120" spans="1:31" x14ac:dyDescent="0.2">
      <c r="A120" s="7254" t="s">
        <v>1386</v>
      </c>
      <c r="B120" s="7254"/>
      <c r="C120" s="7254"/>
      <c r="D120" s="7254"/>
      <c r="E120" s="7254"/>
      <c r="F120" s="7254"/>
      <c r="G120" s="7254"/>
      <c r="H120" s="7254"/>
      <c r="I120" s="7254"/>
      <c r="J120" s="7254"/>
      <c r="K120" s="7254"/>
      <c r="L120" s="7254"/>
      <c r="M120" s="7254"/>
      <c r="N120" s="7254"/>
      <c r="O120" s="7254"/>
      <c r="P120" s="7254"/>
      <c r="Q120" s="7255"/>
    </row>
    <row r="121" spans="1:31" x14ac:dyDescent="0.2">
      <c r="A121" s="133" t="s">
        <v>7814</v>
      </c>
      <c r="B121" s="133" t="s">
        <v>7260</v>
      </c>
      <c r="C121" s="136" t="s">
        <v>7939</v>
      </c>
      <c r="D121" s="136" t="s">
        <v>1651</v>
      </c>
      <c r="E121" s="133"/>
      <c r="F121" s="133">
        <v>136900</v>
      </c>
      <c r="G121" s="133">
        <v>120</v>
      </c>
      <c r="H121" s="133">
        <v>125</v>
      </c>
      <c r="I121" s="133">
        <v>1</v>
      </c>
      <c r="J121" s="133">
        <v>602</v>
      </c>
      <c r="K121" s="133">
        <v>33</v>
      </c>
      <c r="L121" s="133"/>
      <c r="M121" s="133" t="s">
        <v>7098</v>
      </c>
      <c r="N121" s="133"/>
      <c r="O121" s="133" t="s">
        <v>2573</v>
      </c>
      <c r="P121" s="133" t="s">
        <v>2277</v>
      </c>
      <c r="Q121" s="166">
        <v>42508</v>
      </c>
      <c r="R121" s="1">
        <v>1.3</v>
      </c>
      <c r="S121" s="1">
        <v>92</v>
      </c>
      <c r="T121" s="1" t="s">
        <v>4561</v>
      </c>
      <c r="U121" s="1">
        <v>78</v>
      </c>
      <c r="V121" s="1">
        <f>8820*2</f>
        <v>17640</v>
      </c>
      <c r="W121" s="1">
        <v>92</v>
      </c>
      <c r="X121" s="1" t="s">
        <v>2584</v>
      </c>
      <c r="Y121" s="1">
        <v>78</v>
      </c>
      <c r="Z121" s="1" t="s">
        <v>4561</v>
      </c>
      <c r="AA121" s="183">
        <f>(K121*100*J121*I121)/17*16*R121/10000*S121/1000</f>
        <v>22.362104470588239</v>
      </c>
      <c r="AB121" s="183">
        <f>V121/36*35*J121*I121*1.108/10000*W121/1000</f>
        <v>105.24178448000001</v>
      </c>
      <c r="AC121" s="183">
        <f>(K121*100*J121*I121)/17*R121/10000*U121/1000</f>
        <v>1.1849484705882354</v>
      </c>
      <c r="AD121" s="183">
        <f>V121/36*J121*I121*1.108/10000*Y121/1000</f>
        <v>2.5493351520000003</v>
      </c>
      <c r="AE121" s="183">
        <f>J121*I121*(G121/100)</f>
        <v>722.4</v>
      </c>
    </row>
    <row r="122" spans="1:31" ht="13.5" thickBot="1" x14ac:dyDescent="0.25">
      <c r="A122" s="133" t="s">
        <v>7814</v>
      </c>
      <c r="B122" s="133" t="s">
        <v>7260</v>
      </c>
      <c r="C122" s="136" t="s">
        <v>7939</v>
      </c>
      <c r="D122" s="136" t="s">
        <v>1631</v>
      </c>
      <c r="E122" s="133"/>
      <c r="F122" s="133">
        <v>136900</v>
      </c>
      <c r="G122" s="133">
        <v>120</v>
      </c>
      <c r="H122" s="133">
        <v>125</v>
      </c>
      <c r="I122" s="133">
        <v>1</v>
      </c>
      <c r="J122" s="133">
        <v>602</v>
      </c>
      <c r="K122" s="133">
        <v>33</v>
      </c>
      <c r="L122" s="133"/>
      <c r="M122" s="133" t="s">
        <v>7098</v>
      </c>
      <c r="N122" s="133"/>
      <c r="O122" s="133" t="s">
        <v>2573</v>
      </c>
      <c r="P122" s="133" t="s">
        <v>2277</v>
      </c>
      <c r="Q122" s="166">
        <v>42508</v>
      </c>
      <c r="R122" s="308">
        <v>1.3</v>
      </c>
      <c r="S122" s="1">
        <v>92</v>
      </c>
      <c r="T122" s="1" t="s">
        <v>4561</v>
      </c>
      <c r="U122" s="1">
        <v>78</v>
      </c>
      <c r="V122" s="1">
        <f>8820*2</f>
        <v>17640</v>
      </c>
      <c r="W122" s="1">
        <v>92</v>
      </c>
      <c r="X122" s="1" t="s">
        <v>2584</v>
      </c>
      <c r="Y122" s="1">
        <v>78</v>
      </c>
      <c r="Z122" s="1" t="s">
        <v>4561</v>
      </c>
      <c r="AA122" s="183">
        <f>(K122*100*J122*I122)/17*16*R122/10000*S122/1000</f>
        <v>22.362104470588239</v>
      </c>
      <c r="AB122" s="183">
        <f>V122/36*35*J122*I122*1.108/10000*W122/1000</f>
        <v>105.24178448000001</v>
      </c>
      <c r="AC122" s="183">
        <f>(K122*100*J122*I122)/17*R122/10000*U122/1000</f>
        <v>1.1849484705882354</v>
      </c>
      <c r="AD122" s="183">
        <f>V122/36*J122*I122*1.108/10000*Y122/1000</f>
        <v>2.5493351520000003</v>
      </c>
      <c r="AE122" s="183">
        <f>J122*I122*(G122/100)</f>
        <v>722.4</v>
      </c>
    </row>
    <row r="192" spans="18:24" x14ac:dyDescent="0.2">
      <c r="R192" s="181"/>
      <c r="W192" s="183"/>
      <c r="X192" s="183"/>
    </row>
    <row r="193" spans="18:24" x14ac:dyDescent="0.2">
      <c r="R193" s="181"/>
      <c r="W193" s="183"/>
      <c r="X193" s="183"/>
    </row>
    <row r="195" spans="18:24" x14ac:dyDescent="0.2">
      <c r="R195" s="181"/>
      <c r="W195" s="183"/>
      <c r="X195" s="183"/>
    </row>
    <row r="196" spans="18:24" x14ac:dyDescent="0.2">
      <c r="R196" s="181"/>
      <c r="W196" s="183"/>
      <c r="X196" s="183"/>
    </row>
    <row r="381" spans="18:24" x14ac:dyDescent="0.2">
      <c r="R381" s="255"/>
      <c r="S381" s="255"/>
      <c r="T381" s="255"/>
      <c r="U381" s="255"/>
      <c r="V381" s="255"/>
      <c r="W381" s="255"/>
      <c r="X381" s="255"/>
    </row>
    <row r="382" spans="18:24" x14ac:dyDescent="0.2">
      <c r="W382" s="183"/>
      <c r="X382" s="183"/>
    </row>
    <row r="383" spans="18:24" x14ac:dyDescent="0.2">
      <c r="W383" s="183"/>
      <c r="X383" s="183"/>
    </row>
  </sheetData>
  <customSheetViews>
    <customSheetView guid="{4952E460-A0CC-4193-B39B-FD9157215013}">
      <pane ySplit="1" topLeftCell="A20" activePane="bottomLeft" state="frozen"/>
      <selection pane="bottomLeft" activeCell="A529" sqref="A529:Q530"/>
      <pageMargins left="0.78740157499999996" right="0.78740157499999996" top="0.984251969" bottom="0.984251969" header="0.4921259845" footer="0.4921259845"/>
      <pageSetup paperSize="9" orientation="portrait" r:id="rId1"/>
      <headerFooter alignWithMargins="0"/>
    </customSheetView>
    <customSheetView guid="{698F4881-4298-4AB6-984E-F8B011B9F18F}">
      <pane ySplit="1" topLeftCell="A20" activePane="bottomLeft" state="frozen"/>
      <selection pane="bottomLeft" activeCell="A529" sqref="A529:Q530"/>
      <pageMargins left="0.78740157499999996" right="0.78740157499999996" top="0.984251969" bottom="0.984251969" header="0.4921259845" footer="0.4921259845"/>
      <pageSetup paperSize="9" orientation="portrait" r:id="rId2"/>
      <headerFooter alignWithMargins="0"/>
    </customSheetView>
    <customSheetView guid="{7CF31FC0-A2A4-4688-92B7-9678E8764428}">
      <pane ySplit="1" topLeftCell="A20" activePane="bottomLeft" state="frozen"/>
      <selection pane="bottomLeft" activeCell="A529" sqref="A529:Q530"/>
      <pageMargins left="0.78740157499999996" right="0.78740157499999996" top="0.984251969" bottom="0.984251969" header="0.4921259845" footer="0.4921259845"/>
      <pageSetup paperSize="9" orientation="portrait" r:id="rId3"/>
      <headerFooter alignWithMargins="0"/>
    </customSheetView>
    <customSheetView guid="{E87373D5-2DBC-4BB6-BBDE-73CF70111DDC}">
      <pane ySplit="1" topLeftCell="A20" activePane="bottomLeft" state="frozen"/>
      <selection pane="bottomLeft" activeCell="A529" sqref="A529:Q530"/>
      <pageMargins left="0.78740157499999996" right="0.78740157499999996" top="0.984251969" bottom="0.984251969" header="0.4921259845" footer="0.4921259845"/>
      <pageSetup paperSize="9" orientation="portrait" r:id="rId4"/>
      <headerFooter alignWithMargins="0"/>
    </customSheetView>
    <customSheetView guid="{5EE8ACEB-D391-4612-92B6-7F7E727A8D99}">
      <pane ySplit="1" topLeftCell="A59" activePane="bottomLeft" state="frozen"/>
      <selection pane="bottomLeft" activeCell="C92" sqref="C92:AE95"/>
      <pageMargins left="0.78740157499999996" right="0.78740157499999996" top="0.984251969" bottom="0.984251969" header="0.4921259845" footer="0.4921259845"/>
      <pageSetup paperSize="9" orientation="portrait" r:id="rId5"/>
      <headerFooter alignWithMargins="0"/>
    </customSheetView>
  </customSheetViews>
  <mergeCells count="5">
    <mergeCell ref="A68:Q68"/>
    <mergeCell ref="A81:Q81"/>
    <mergeCell ref="A96:Q96"/>
    <mergeCell ref="A107:Q107"/>
    <mergeCell ref="A120:Q120"/>
  </mergeCells>
  <phoneticPr fontId="0" type="noConversion"/>
  <pageMargins left="0.78740157499999996" right="0.78740157499999996" top="0.984251969" bottom="0.984251969" header="0.4921259845" footer="0.4921259845"/>
  <pageSetup paperSize="9" orientation="portrait" r:id="rId6"/>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Tabelle22"/>
  <dimension ref="A1:IU376"/>
  <sheetViews>
    <sheetView zoomScale="115" zoomScaleNormal="115" workbookViewId="0">
      <pane ySplit="1" topLeftCell="A39" activePane="bottomLeft" state="frozen"/>
      <selection activeCell="C175" sqref="C175:AE178"/>
      <selection pane="bottomLeft" activeCell="C175" sqref="C175:AE178"/>
    </sheetView>
  </sheetViews>
  <sheetFormatPr baseColWidth="10" defaultRowHeight="12.75" x14ac:dyDescent="0.2"/>
  <cols>
    <col min="1" max="1" width="11.42578125" style="196"/>
    <col min="3" max="3" width="9.28515625" style="223" customWidth="1"/>
    <col min="4" max="4" width="6.42578125" style="223" customWidth="1"/>
    <col min="5" max="5" width="10.7109375" style="214" customWidth="1"/>
    <col min="6" max="6" width="30" style="214" customWidth="1"/>
    <col min="7" max="8" width="7.85546875" style="214" customWidth="1"/>
    <col min="9" max="9" width="8.5703125" style="214" customWidth="1"/>
    <col min="10" max="10" width="9.28515625" style="214" customWidth="1"/>
    <col min="11" max="14" width="7.85546875" style="214" customWidth="1"/>
    <col min="15" max="15" width="27.140625" style="214" customWidth="1"/>
    <col min="16" max="16" width="11.85546875" style="214" bestFit="1" customWidth="1"/>
    <col min="17" max="17" width="10" style="216" customWidth="1"/>
    <col min="18" max="18" width="12.5703125" style="1" customWidth="1"/>
    <col min="19" max="19" width="15.5703125" style="1" customWidth="1"/>
    <col min="20" max="20" width="16.7109375" style="1" customWidth="1"/>
    <col min="21" max="21" width="13.42578125" style="1" customWidth="1"/>
    <col min="22" max="22" width="14.140625" style="1" customWidth="1"/>
    <col min="23" max="23" width="16.85546875" style="1" customWidth="1"/>
    <col min="24" max="24" width="17.5703125" style="1" customWidth="1"/>
  </cols>
  <sheetData>
    <row r="1" spans="1:255" ht="40.5" thickBot="1" x14ac:dyDescent="0.35">
      <c r="A1" s="185" t="s">
        <v>4870</v>
      </c>
      <c r="B1" s="185" t="s">
        <v>4871</v>
      </c>
      <c r="C1" s="471" t="s">
        <v>4872</v>
      </c>
      <c r="D1" s="471" t="s">
        <v>4873</v>
      </c>
      <c r="E1" s="472" t="s">
        <v>4874</v>
      </c>
      <c r="F1" s="473" t="s">
        <v>4554</v>
      </c>
      <c r="G1" s="474" t="s">
        <v>4427</v>
      </c>
      <c r="H1" s="186" t="s">
        <v>4875</v>
      </c>
      <c r="I1" s="472" t="s">
        <v>4876</v>
      </c>
      <c r="J1" s="186" t="s">
        <v>4877</v>
      </c>
      <c r="K1" s="202" t="s">
        <v>4878</v>
      </c>
      <c r="L1" s="188" t="s">
        <v>4879</v>
      </c>
      <c r="M1" s="187" t="s">
        <v>4414</v>
      </c>
      <c r="N1" s="187" t="s">
        <v>4415</v>
      </c>
      <c r="O1" s="201" t="s">
        <v>4880</v>
      </c>
      <c r="P1" s="474" t="s">
        <v>4881</v>
      </c>
      <c r="Q1" s="475" t="s">
        <v>1414</v>
      </c>
      <c r="R1" s="192" t="s">
        <v>4882</v>
      </c>
      <c r="S1" s="193" t="s">
        <v>2568</v>
      </c>
      <c r="T1" s="193" t="s">
        <v>4884</v>
      </c>
      <c r="U1" s="193" t="s">
        <v>4885</v>
      </c>
      <c r="V1" s="192" t="s">
        <v>4886</v>
      </c>
      <c r="W1" s="192" t="s">
        <v>2570</v>
      </c>
      <c r="X1" s="192" t="s">
        <v>4888</v>
      </c>
      <c r="Y1" s="192" t="s">
        <v>4889</v>
      </c>
      <c r="Z1" s="192" t="s">
        <v>4890</v>
      </c>
      <c r="AA1" s="194" t="s">
        <v>4891</v>
      </c>
      <c r="AB1" s="194" t="s">
        <v>4892</v>
      </c>
      <c r="AC1" s="195" t="s">
        <v>4893</v>
      </c>
      <c r="AD1" s="195" t="s">
        <v>4894</v>
      </c>
      <c r="AE1" s="3" t="s">
        <v>4895</v>
      </c>
      <c r="AF1" s="258" t="s">
        <v>2289</v>
      </c>
    </row>
    <row r="2" spans="1:255" s="509" customFormat="1" ht="12.75" customHeight="1" x14ac:dyDescent="0.2">
      <c r="A2" s="508"/>
      <c r="C2" s="633" t="s">
        <v>4</v>
      </c>
      <c r="D2" s="633" t="s">
        <v>4898</v>
      </c>
      <c r="E2" s="633" t="s">
        <v>5</v>
      </c>
      <c r="F2" s="633" t="s">
        <v>6</v>
      </c>
      <c r="G2" s="633" t="s">
        <v>1986</v>
      </c>
      <c r="H2" s="633"/>
      <c r="I2" s="633" t="s">
        <v>4833</v>
      </c>
      <c r="J2" s="633" t="s">
        <v>7</v>
      </c>
      <c r="K2" s="633" t="s">
        <v>813</v>
      </c>
      <c r="L2" s="633"/>
      <c r="M2" s="633"/>
      <c r="N2" s="633"/>
      <c r="O2" s="633" t="s">
        <v>8</v>
      </c>
      <c r="P2" s="633" t="s">
        <v>669</v>
      </c>
      <c r="Q2" s="639">
        <v>39940</v>
      </c>
      <c r="R2" s="1"/>
      <c r="S2" s="1"/>
      <c r="T2" s="1"/>
      <c r="U2" s="1"/>
      <c r="V2" s="1"/>
      <c r="W2" s="1"/>
      <c r="X2" s="1"/>
    </row>
    <row r="3" spans="1:255" ht="13.5" thickBot="1" x14ac:dyDescent="0.25">
      <c r="C3" s="207" t="s">
        <v>4</v>
      </c>
      <c r="D3" s="237" t="s">
        <v>4899</v>
      </c>
      <c r="E3" s="235" t="s">
        <v>5</v>
      </c>
      <c r="F3" s="235" t="s">
        <v>6</v>
      </c>
      <c r="G3" s="208">
        <v>174</v>
      </c>
      <c r="H3" s="208"/>
      <c r="I3" s="209">
        <v>1</v>
      </c>
      <c r="J3" s="208">
        <v>900</v>
      </c>
      <c r="K3" s="308">
        <v>37</v>
      </c>
      <c r="L3" s="308"/>
      <c r="M3" s="308"/>
      <c r="N3" s="308"/>
      <c r="O3" s="207" t="s">
        <v>8</v>
      </c>
      <c r="P3" s="640" t="s">
        <v>663</v>
      </c>
      <c r="Q3" s="536">
        <v>39959</v>
      </c>
    </row>
    <row r="4" spans="1:255" x14ac:dyDescent="0.2">
      <c r="C4" s="198" t="s">
        <v>4</v>
      </c>
      <c r="D4" s="223" t="s">
        <v>4900</v>
      </c>
      <c r="E4" s="214" t="s">
        <v>5</v>
      </c>
      <c r="F4" s="200" t="s">
        <v>6</v>
      </c>
      <c r="G4" s="200">
        <v>174</v>
      </c>
      <c r="H4" s="200"/>
      <c r="I4" s="199">
        <v>1</v>
      </c>
      <c r="J4" s="200">
        <v>903</v>
      </c>
      <c r="K4" s="214">
        <v>37</v>
      </c>
      <c r="O4" s="198" t="s">
        <v>8</v>
      </c>
      <c r="P4" s="200" t="s">
        <v>669</v>
      </c>
      <c r="Q4" s="203">
        <v>39975</v>
      </c>
    </row>
    <row r="5" spans="1:255" ht="13.5" thickBot="1" x14ac:dyDescent="0.25">
      <c r="C5" s="207" t="s">
        <v>4</v>
      </c>
      <c r="D5" s="237" t="s">
        <v>4901</v>
      </c>
      <c r="E5" s="308" t="s">
        <v>5</v>
      </c>
      <c r="F5" s="207" t="s">
        <v>6</v>
      </c>
      <c r="G5" s="640">
        <v>174</v>
      </c>
      <c r="H5" s="640"/>
      <c r="I5" s="209">
        <v>1</v>
      </c>
      <c r="J5" s="208">
        <v>163</v>
      </c>
      <c r="K5" s="235">
        <v>37</v>
      </c>
      <c r="L5" s="235"/>
      <c r="M5" s="235"/>
      <c r="N5" s="235"/>
      <c r="O5" s="207" t="s">
        <v>8</v>
      </c>
      <c r="P5" s="208" t="s">
        <v>669</v>
      </c>
      <c r="Q5" s="536">
        <v>39994</v>
      </c>
    </row>
    <row r="6" spans="1:255" s="531" customFormat="1" ht="13.5" thickBot="1" x14ac:dyDescent="0.25">
      <c r="A6" s="530"/>
      <c r="C6" s="251"/>
      <c r="D6" s="251"/>
      <c r="E6" s="252"/>
      <c r="F6" s="253" t="s">
        <v>4333</v>
      </c>
      <c r="G6" s="252"/>
      <c r="H6" s="252"/>
      <c r="I6" s="252"/>
      <c r="J6" s="252"/>
      <c r="K6" s="252"/>
      <c r="L6" s="252"/>
      <c r="M6" s="252"/>
      <c r="N6" s="252"/>
      <c r="O6" s="252"/>
      <c r="P6" s="252"/>
      <c r="Q6" s="359"/>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row>
    <row r="7" spans="1:255" x14ac:dyDescent="0.2">
      <c r="C7" s="198" t="s">
        <v>9</v>
      </c>
      <c r="D7" s="223" t="s">
        <v>4898</v>
      </c>
      <c r="F7" s="200" t="s">
        <v>6</v>
      </c>
      <c r="G7" s="200">
        <v>176</v>
      </c>
      <c r="H7" s="200"/>
      <c r="I7" s="199">
        <v>1</v>
      </c>
      <c r="J7" s="200">
        <v>100</v>
      </c>
      <c r="K7" s="214">
        <v>40</v>
      </c>
      <c r="O7" s="214" t="s">
        <v>8</v>
      </c>
      <c r="P7" s="200" t="s">
        <v>1754</v>
      </c>
      <c r="Q7" s="203">
        <v>40290</v>
      </c>
      <c r="R7" s="1">
        <v>1.95</v>
      </c>
      <c r="S7" s="1">
        <v>79</v>
      </c>
      <c r="V7" s="1">
        <v>8057</v>
      </c>
      <c r="W7" s="1">
        <v>79</v>
      </c>
      <c r="X7" s="1" t="s">
        <v>8</v>
      </c>
      <c r="AA7" s="183">
        <f t="shared" ref="AA7:AA13" si="0">(K7*100*J7*I7)/17*16*R7/10000*S7/1000</f>
        <v>5.7995294117647056</v>
      </c>
      <c r="AB7" s="183">
        <f t="shared" ref="AB7:AB13" si="1">V7*J7*I7*1.108/10000*W7/1000</f>
        <v>7.0524532400000011</v>
      </c>
      <c r="AE7" s="183">
        <f t="shared" ref="AE7:AE13" si="2">J7*I7*(G7/100)</f>
        <v>176</v>
      </c>
    </row>
    <row r="8" spans="1:255" ht="13.5" thickBot="1" x14ac:dyDescent="0.25">
      <c r="C8" s="207" t="s">
        <v>9</v>
      </c>
      <c r="D8" s="237" t="s">
        <v>4899</v>
      </c>
      <c r="E8" s="235"/>
      <c r="F8" s="208" t="s">
        <v>6</v>
      </c>
      <c r="G8" s="208">
        <v>176</v>
      </c>
      <c r="H8" s="208"/>
      <c r="I8" s="209">
        <v>1</v>
      </c>
      <c r="J8" s="208">
        <v>51</v>
      </c>
      <c r="K8" s="235">
        <v>40</v>
      </c>
      <c r="L8" s="235"/>
      <c r="M8" s="235"/>
      <c r="N8" s="235"/>
      <c r="O8" s="235" t="s">
        <v>8</v>
      </c>
      <c r="P8" s="208" t="s">
        <v>663</v>
      </c>
      <c r="Q8" s="536">
        <v>40291</v>
      </c>
      <c r="R8" s="1">
        <v>1.95</v>
      </c>
      <c r="S8" s="1">
        <v>79</v>
      </c>
      <c r="V8" s="1">
        <v>8057</v>
      </c>
      <c r="W8" s="1">
        <v>79</v>
      </c>
      <c r="X8" s="1" t="s">
        <v>8</v>
      </c>
      <c r="AA8" s="183">
        <f t="shared" si="0"/>
        <v>2.9577599999999999</v>
      </c>
      <c r="AB8" s="183">
        <f t="shared" si="1"/>
        <v>3.5967511524000004</v>
      </c>
      <c r="AE8" s="183">
        <f t="shared" si="2"/>
        <v>89.76</v>
      </c>
    </row>
    <row r="9" spans="1:255" x14ac:dyDescent="0.2">
      <c r="C9" s="198" t="s">
        <v>9</v>
      </c>
      <c r="D9" s="223" t="s">
        <v>4900</v>
      </c>
      <c r="E9" s="214" t="s">
        <v>10</v>
      </c>
      <c r="F9" s="200" t="s">
        <v>6</v>
      </c>
      <c r="G9" s="200">
        <v>176</v>
      </c>
      <c r="H9" s="200"/>
      <c r="I9" s="199">
        <v>1</v>
      </c>
      <c r="J9" s="200">
        <v>433</v>
      </c>
      <c r="K9" s="214">
        <v>42</v>
      </c>
      <c r="O9" s="214" t="s">
        <v>8</v>
      </c>
      <c r="P9" s="200" t="s">
        <v>3209</v>
      </c>
      <c r="Q9" s="203">
        <v>40301</v>
      </c>
      <c r="R9" s="1">
        <v>1.95</v>
      </c>
      <c r="S9" s="1">
        <v>79</v>
      </c>
      <c r="V9" s="1">
        <v>8057</v>
      </c>
      <c r="W9" s="1">
        <v>79</v>
      </c>
      <c r="X9" s="1" t="s">
        <v>8</v>
      </c>
      <c r="AA9" s="183">
        <f t="shared" si="0"/>
        <v>26.367560470588238</v>
      </c>
      <c r="AB9" s="183">
        <f t="shared" si="1"/>
        <v>30.537122529200001</v>
      </c>
      <c r="AE9" s="183">
        <f t="shared" si="2"/>
        <v>762.08</v>
      </c>
    </row>
    <row r="10" spans="1:255" ht="13.5" thickBot="1" x14ac:dyDescent="0.25">
      <c r="C10" s="207" t="s">
        <v>9</v>
      </c>
      <c r="D10" s="237" t="s">
        <v>4901</v>
      </c>
      <c r="E10" s="235" t="s">
        <v>10</v>
      </c>
      <c r="F10" s="208" t="s">
        <v>6</v>
      </c>
      <c r="G10" s="208">
        <v>176</v>
      </c>
      <c r="H10" s="208"/>
      <c r="I10" s="209">
        <v>1</v>
      </c>
      <c r="J10" s="208">
        <v>303</v>
      </c>
      <c r="K10" s="235">
        <v>42</v>
      </c>
      <c r="L10" s="235"/>
      <c r="M10" s="235"/>
      <c r="N10" s="235"/>
      <c r="O10" s="235" t="s">
        <v>8</v>
      </c>
      <c r="P10" s="208" t="s">
        <v>669</v>
      </c>
      <c r="Q10" s="536">
        <v>40318</v>
      </c>
      <c r="R10" s="1">
        <v>1.95</v>
      </c>
      <c r="S10" s="1">
        <v>79</v>
      </c>
      <c r="V10" s="1">
        <v>8057</v>
      </c>
      <c r="W10" s="1">
        <v>79</v>
      </c>
      <c r="X10" s="1" t="s">
        <v>8</v>
      </c>
      <c r="AA10" s="183">
        <f t="shared" si="0"/>
        <v>18.45120282352941</v>
      </c>
      <c r="AB10" s="183">
        <f t="shared" si="1"/>
        <v>21.3689333172</v>
      </c>
      <c r="AE10" s="183">
        <f t="shared" si="2"/>
        <v>533.28</v>
      </c>
    </row>
    <row r="11" spans="1:255" x14ac:dyDescent="0.2">
      <c r="C11" s="198" t="s">
        <v>9</v>
      </c>
      <c r="D11" s="223" t="s">
        <v>4902</v>
      </c>
      <c r="E11" s="214" t="s">
        <v>10</v>
      </c>
      <c r="F11" s="200" t="s">
        <v>6</v>
      </c>
      <c r="G11" s="200">
        <v>176</v>
      </c>
      <c r="H11" s="200"/>
      <c r="I11" s="199">
        <v>1</v>
      </c>
      <c r="J11" s="200">
        <v>515</v>
      </c>
      <c r="K11" s="214">
        <v>42</v>
      </c>
      <c r="O11" s="214" t="s">
        <v>8</v>
      </c>
      <c r="P11" s="200" t="s">
        <v>669</v>
      </c>
      <c r="Q11" s="203">
        <v>40330</v>
      </c>
      <c r="R11" s="1">
        <v>1.95</v>
      </c>
      <c r="S11" s="1">
        <v>79</v>
      </c>
      <c r="V11" s="1">
        <v>8057</v>
      </c>
      <c r="W11" s="1">
        <v>79</v>
      </c>
      <c r="X11" s="1" t="s">
        <v>8</v>
      </c>
      <c r="AA11" s="183">
        <f t="shared" si="0"/>
        <v>31.360955294117648</v>
      </c>
      <c r="AB11" s="183">
        <f t="shared" si="1"/>
        <v>36.320134186000004</v>
      </c>
      <c r="AE11" s="183">
        <f t="shared" si="2"/>
        <v>906.4</v>
      </c>
    </row>
    <row r="12" spans="1:255" x14ac:dyDescent="0.2">
      <c r="C12" s="198" t="s">
        <v>9</v>
      </c>
      <c r="D12" s="223" t="s">
        <v>4903</v>
      </c>
      <c r="E12" s="214" t="s">
        <v>10</v>
      </c>
      <c r="F12" s="200" t="s">
        <v>6</v>
      </c>
      <c r="G12" s="200">
        <v>176</v>
      </c>
      <c r="H12" s="200"/>
      <c r="I12" s="199">
        <v>1</v>
      </c>
      <c r="J12" s="200">
        <v>515</v>
      </c>
      <c r="K12" s="214">
        <v>42</v>
      </c>
      <c r="O12" s="214" t="s">
        <v>8</v>
      </c>
      <c r="P12" s="200" t="s">
        <v>663</v>
      </c>
      <c r="Q12" s="203">
        <v>40337</v>
      </c>
      <c r="R12" s="1">
        <v>1.95</v>
      </c>
      <c r="S12" s="1">
        <v>79</v>
      </c>
      <c r="V12" s="1">
        <v>8057</v>
      </c>
      <c r="W12" s="1">
        <v>79</v>
      </c>
      <c r="X12" s="1" t="s">
        <v>8</v>
      </c>
      <c r="AA12" s="183">
        <f t="shared" si="0"/>
        <v>31.360955294117648</v>
      </c>
      <c r="AB12" s="183">
        <f t="shared" si="1"/>
        <v>36.320134186000004</v>
      </c>
      <c r="AE12" s="183">
        <f t="shared" si="2"/>
        <v>906.4</v>
      </c>
    </row>
    <row r="13" spans="1:255" ht="13.5" thickBot="1" x14ac:dyDescent="0.25">
      <c r="C13" s="207" t="s">
        <v>9</v>
      </c>
      <c r="D13" s="237" t="s">
        <v>4904</v>
      </c>
      <c r="E13" s="235" t="s">
        <v>10</v>
      </c>
      <c r="F13" s="208" t="s">
        <v>6</v>
      </c>
      <c r="G13" s="208">
        <v>176</v>
      </c>
      <c r="H13" s="208"/>
      <c r="I13" s="209">
        <v>1</v>
      </c>
      <c r="J13" s="208">
        <v>505</v>
      </c>
      <c r="K13" s="235">
        <v>42</v>
      </c>
      <c r="L13" s="235"/>
      <c r="M13" s="235"/>
      <c r="N13" s="235"/>
      <c r="O13" s="235" t="s">
        <v>8</v>
      </c>
      <c r="P13" s="208" t="s">
        <v>663</v>
      </c>
      <c r="Q13" s="536">
        <v>40346</v>
      </c>
      <c r="R13" s="1">
        <v>1.95</v>
      </c>
      <c r="S13" s="1">
        <v>79</v>
      </c>
      <c r="V13" s="1">
        <v>8057</v>
      </c>
      <c r="W13" s="1">
        <v>79</v>
      </c>
      <c r="X13" s="1" t="s">
        <v>8</v>
      </c>
      <c r="AA13" s="183">
        <f t="shared" si="0"/>
        <v>30.752004705882349</v>
      </c>
      <c r="AB13" s="183">
        <f t="shared" si="1"/>
        <v>35.614888862000001</v>
      </c>
      <c r="AE13" s="183">
        <f t="shared" si="2"/>
        <v>888.8</v>
      </c>
    </row>
    <row r="14" spans="1:255" x14ac:dyDescent="0.2">
      <c r="C14" s="287"/>
      <c r="D14" s="287"/>
      <c r="E14" s="288"/>
      <c r="F14" s="289" t="s">
        <v>2288</v>
      </c>
      <c r="G14" s="288"/>
      <c r="H14" s="288"/>
      <c r="I14" s="288"/>
      <c r="J14" s="288"/>
      <c r="K14" s="288"/>
      <c r="L14" s="288"/>
      <c r="M14" s="288"/>
      <c r="N14" s="288"/>
      <c r="O14" s="288"/>
      <c r="P14" s="288"/>
      <c r="Q14" s="290"/>
    </row>
    <row r="15" spans="1:255" x14ac:dyDescent="0.2">
      <c r="C15" s="537" t="s">
        <v>4453</v>
      </c>
      <c r="D15" s="356"/>
      <c r="E15" s="245"/>
      <c r="F15" s="246"/>
      <c r="G15" s="246"/>
      <c r="H15" s="246"/>
      <c r="I15" s="538"/>
      <c r="J15" s="246"/>
      <c r="K15" s="245"/>
      <c r="L15" s="245"/>
      <c r="M15" s="245"/>
      <c r="N15" s="245"/>
      <c r="O15" s="245"/>
      <c r="P15" s="246"/>
      <c r="Q15" s="539"/>
    </row>
    <row r="16" spans="1:255" x14ac:dyDescent="0.2">
      <c r="C16" s="198" t="s">
        <v>1804</v>
      </c>
      <c r="D16" s="223" t="s">
        <v>4898</v>
      </c>
      <c r="F16" s="200"/>
      <c r="G16" s="200"/>
      <c r="H16" s="200"/>
      <c r="I16" s="199"/>
      <c r="J16" s="200"/>
      <c r="P16" s="200"/>
      <c r="Q16" s="203"/>
    </row>
    <row r="17" spans="1:32" x14ac:dyDescent="0.2">
      <c r="C17" s="198" t="s">
        <v>1804</v>
      </c>
      <c r="D17" s="223" t="s">
        <v>4899</v>
      </c>
      <c r="F17" s="200"/>
      <c r="G17" s="200"/>
      <c r="H17" s="200"/>
      <c r="I17" s="199"/>
      <c r="J17" s="200"/>
      <c r="P17" s="200"/>
      <c r="Q17" s="203"/>
    </row>
    <row r="18" spans="1:32" ht="13.5" thickBot="1" x14ac:dyDescent="0.25">
      <c r="C18" s="237" t="s">
        <v>1804</v>
      </c>
      <c r="D18" s="237" t="s">
        <v>4900</v>
      </c>
      <c r="E18" s="235" t="s">
        <v>11</v>
      </c>
      <c r="F18" s="641">
        <v>116700</v>
      </c>
      <c r="G18" s="235">
        <v>174</v>
      </c>
      <c r="H18" s="235"/>
      <c r="I18" s="235">
        <v>1</v>
      </c>
      <c r="J18" s="235">
        <v>220</v>
      </c>
      <c r="K18" s="235">
        <v>16</v>
      </c>
      <c r="L18" s="235"/>
      <c r="M18" s="235"/>
      <c r="N18" s="235"/>
      <c r="O18" s="235" t="s">
        <v>12</v>
      </c>
      <c r="P18" s="235" t="s">
        <v>2277</v>
      </c>
      <c r="Q18" s="642">
        <v>40855</v>
      </c>
      <c r="R18" s="1">
        <v>1.81</v>
      </c>
      <c r="S18" s="1">
        <v>550</v>
      </c>
      <c r="V18" s="1">
        <v>3148</v>
      </c>
      <c r="W18" s="1">
        <v>550</v>
      </c>
      <c r="X18" s="1" t="s">
        <v>1859</v>
      </c>
      <c r="Y18" s="1"/>
      <c r="Z18" s="1"/>
      <c r="AA18" s="183">
        <f>(K18*100*J18*I18)/17*16*R18/10000*S18/1000</f>
        <v>32.9803294117647</v>
      </c>
      <c r="AB18" s="183">
        <f>V18/36*35*J18*I18*1.108/10000*W18/1000</f>
        <v>41.032256222222223</v>
      </c>
      <c r="AC18" s="183">
        <f>(K18*100*J18*I18)/17*R18/10000*U18/1000</f>
        <v>0</v>
      </c>
      <c r="AD18" s="183">
        <f>V18/36*J18*I18*1.108/10000*Y18/1000</f>
        <v>0</v>
      </c>
      <c r="AE18" s="183">
        <f>J18*I18*(G18/100)</f>
        <v>382.8</v>
      </c>
      <c r="AF18" s="643">
        <f>(K18*100*J18)/1000</f>
        <v>352</v>
      </c>
    </row>
    <row r="19" spans="1:32" x14ac:dyDescent="0.2">
      <c r="C19" s="287"/>
      <c r="D19" s="287"/>
      <c r="E19" s="288"/>
      <c r="F19" s="289" t="s">
        <v>1319</v>
      </c>
      <c r="G19" s="288"/>
      <c r="H19" s="288"/>
      <c r="I19" s="288"/>
      <c r="J19" s="288"/>
      <c r="K19" s="288"/>
      <c r="L19" s="288"/>
      <c r="M19" s="288"/>
      <c r="N19" s="288"/>
      <c r="O19" s="288"/>
      <c r="P19" s="288"/>
      <c r="Q19" s="290"/>
    </row>
    <row r="20" spans="1:32" x14ac:dyDescent="0.2">
      <c r="C20" s="316"/>
      <c r="D20" s="316"/>
      <c r="E20" s="319"/>
      <c r="F20" s="319" t="s">
        <v>13</v>
      </c>
      <c r="G20" s="319"/>
      <c r="H20" s="319"/>
      <c r="I20" s="319"/>
      <c r="J20" s="319"/>
      <c r="K20" s="319"/>
      <c r="L20" s="319"/>
      <c r="M20" s="319"/>
      <c r="N20" s="319"/>
      <c r="O20" s="319"/>
      <c r="P20" s="319"/>
      <c r="Q20" s="320"/>
    </row>
    <row r="21" spans="1:32" x14ac:dyDescent="0.2">
      <c r="C21" s="516"/>
      <c r="D21" s="516"/>
      <c r="E21" s="581">
        <v>41066</v>
      </c>
      <c r="F21" s="517" t="s">
        <v>4598</v>
      </c>
      <c r="G21" s="517"/>
      <c r="H21" s="517"/>
      <c r="I21" s="517"/>
      <c r="J21" s="517"/>
      <c r="K21" s="517"/>
      <c r="L21" s="517"/>
      <c r="M21" s="517"/>
      <c r="N21" s="517"/>
      <c r="O21" s="517"/>
      <c r="P21" s="517"/>
      <c r="Q21" s="363"/>
      <c r="R21" s="10" t="s">
        <v>14</v>
      </c>
      <c r="S21" s="10"/>
    </row>
    <row r="22" spans="1:32" x14ac:dyDescent="0.2">
      <c r="C22" s="136" t="s">
        <v>15</v>
      </c>
      <c r="D22" s="133">
        <v>5</v>
      </c>
      <c r="E22" s="133" t="s">
        <v>16</v>
      </c>
      <c r="F22" s="566">
        <v>225300</v>
      </c>
      <c r="G22" s="133">
        <v>173</v>
      </c>
      <c r="H22" s="133"/>
      <c r="I22" s="133">
        <v>1</v>
      </c>
      <c r="J22" s="133">
        <v>0.3</v>
      </c>
      <c r="K22" s="133">
        <v>25</v>
      </c>
      <c r="L22" s="133"/>
      <c r="M22" s="133"/>
      <c r="N22" s="133"/>
      <c r="O22" s="133" t="s">
        <v>17</v>
      </c>
      <c r="P22" s="133" t="s">
        <v>663</v>
      </c>
      <c r="Q22" s="644">
        <v>41220</v>
      </c>
      <c r="R22" s="645" t="s">
        <v>18</v>
      </c>
      <c r="S22" s="541"/>
    </row>
    <row r="23" spans="1:32" x14ac:dyDescent="0.2">
      <c r="C23" s="136" t="s">
        <v>15</v>
      </c>
      <c r="D23" s="133">
        <v>6</v>
      </c>
      <c r="E23" s="133" t="s">
        <v>2133</v>
      </c>
      <c r="F23" s="133">
        <v>225300</v>
      </c>
      <c r="G23" s="133">
        <v>173</v>
      </c>
      <c r="H23" s="133">
        <v>165</v>
      </c>
      <c r="I23" s="133">
        <v>1</v>
      </c>
      <c r="J23" s="133">
        <v>0.6</v>
      </c>
      <c r="K23" s="133">
        <v>25</v>
      </c>
      <c r="L23" s="133"/>
      <c r="M23" s="133"/>
      <c r="N23" s="133"/>
      <c r="O23" s="133" t="s">
        <v>2134</v>
      </c>
      <c r="P23" s="133" t="s">
        <v>663</v>
      </c>
      <c r="Q23" s="166">
        <v>41220</v>
      </c>
      <c r="R23" s="1">
        <v>1.81</v>
      </c>
      <c r="S23" s="1">
        <v>550</v>
      </c>
      <c r="V23" s="646">
        <v>10400</v>
      </c>
      <c r="W23" s="1">
        <v>44</v>
      </c>
      <c r="AA23" s="183">
        <f>(K23*100*J23*I23)/17*16*R23/10000*S23/1000</f>
        <v>0.14054117647058825</v>
      </c>
      <c r="AB23" s="182">
        <f>V23/36*35*J23*I23*1.108/10000*W23/1000</f>
        <v>2.9576213333333337E-2</v>
      </c>
      <c r="AE23" s="182">
        <f>J23*I23*(G23/100)</f>
        <v>1.038</v>
      </c>
      <c r="AF23" s="643">
        <f>(K23*100*J23)/1000</f>
        <v>1.5</v>
      </c>
    </row>
    <row r="24" spans="1:32" x14ac:dyDescent="0.2">
      <c r="A24" s="379"/>
      <c r="B24" s="380"/>
      <c r="C24" s="287"/>
      <c r="D24" s="287"/>
      <c r="E24" s="288"/>
      <c r="F24" s="289" t="s">
        <v>3652</v>
      </c>
      <c r="G24" s="288"/>
      <c r="H24" s="288"/>
      <c r="I24" s="288"/>
      <c r="J24" s="288"/>
      <c r="K24" s="288"/>
      <c r="L24" s="288"/>
      <c r="M24" s="288"/>
      <c r="N24" s="288"/>
      <c r="O24" s="288"/>
      <c r="P24" s="288"/>
      <c r="Q24" s="290"/>
      <c r="R24" s="291" t="e">
        <f>SUM(#REF!)</f>
        <v>#REF!</v>
      </c>
      <c r="Y24" s="1"/>
      <c r="Z24" s="1"/>
      <c r="AA24" s="183"/>
      <c r="AB24" s="183"/>
      <c r="AE24" s="1"/>
    </row>
    <row r="25" spans="1:32" s="381" customFormat="1" x14ac:dyDescent="0.2">
      <c r="A25" s="647"/>
      <c r="B25" s="648"/>
      <c r="C25" s="649"/>
      <c r="D25" s="650"/>
      <c r="E25" s="651">
        <v>41311</v>
      </c>
      <c r="F25" s="652" t="s">
        <v>2135</v>
      </c>
      <c r="G25" s="650"/>
      <c r="H25" s="650"/>
      <c r="I25" s="650"/>
      <c r="J25" s="650"/>
      <c r="K25" s="650"/>
      <c r="L25" s="650"/>
      <c r="M25" s="650"/>
      <c r="N25" s="650"/>
      <c r="O25" s="650"/>
      <c r="P25" s="650"/>
      <c r="Q25" s="653"/>
      <c r="R25" s="329">
        <v>1.81</v>
      </c>
      <c r="S25" s="329">
        <v>550</v>
      </c>
      <c r="T25" s="329"/>
      <c r="U25" s="329"/>
      <c r="V25" s="654">
        <v>10400</v>
      </c>
      <c r="W25" s="329">
        <v>44</v>
      </c>
      <c r="X25" s="329" t="s">
        <v>4868</v>
      </c>
      <c r="Y25" s="329"/>
      <c r="Z25" s="329"/>
      <c r="AA25" s="606">
        <f t="shared" ref="AA25:AA31" si="3">(K25*100*J25*I25)/17*16*R25/10000*S25/1000</f>
        <v>0</v>
      </c>
      <c r="AB25" s="655">
        <f t="shared" ref="AB25:AB31" si="4">V25/36*35*J25*I25*1.108/10000*W25/1000</f>
        <v>0</v>
      </c>
      <c r="AC25" s="606"/>
      <c r="AD25" s="606"/>
      <c r="AE25" s="655">
        <f>J25*I25*(H25/100)</f>
        <v>0</v>
      </c>
      <c r="AF25" s="328">
        <f>(K25*100*J25)/1000</f>
        <v>0</v>
      </c>
    </row>
    <row r="26" spans="1:32" x14ac:dyDescent="0.2">
      <c r="A26" s="133" t="s">
        <v>2136</v>
      </c>
      <c r="B26" s="133">
        <v>56</v>
      </c>
      <c r="C26" s="136" t="s">
        <v>2137</v>
      </c>
      <c r="D26" s="136" t="s">
        <v>4120</v>
      </c>
      <c r="E26" s="136" t="s">
        <v>2138</v>
      </c>
      <c r="F26" s="133">
        <v>4772</v>
      </c>
      <c r="G26" s="136" t="s">
        <v>1648</v>
      </c>
      <c r="H26" s="133">
        <v>165</v>
      </c>
      <c r="I26" s="133">
        <v>1</v>
      </c>
      <c r="J26" s="133">
        <v>1097</v>
      </c>
      <c r="K26" s="133">
        <v>48</v>
      </c>
      <c r="L26" s="133">
        <v>5000</v>
      </c>
      <c r="M26" s="133" t="s">
        <v>613</v>
      </c>
      <c r="N26" s="136"/>
      <c r="O26" s="133" t="s">
        <v>2139</v>
      </c>
      <c r="P26" s="133" t="s">
        <v>4807</v>
      </c>
      <c r="Q26" s="166">
        <v>41337</v>
      </c>
      <c r="R26" s="1">
        <v>1.81</v>
      </c>
      <c r="S26" s="1">
        <v>50</v>
      </c>
      <c r="V26" s="646">
        <v>10400</v>
      </c>
      <c r="W26" s="1">
        <v>44</v>
      </c>
      <c r="X26" s="1" t="s">
        <v>4868</v>
      </c>
      <c r="AA26" s="183">
        <f t="shared" si="3"/>
        <v>44.850522352941177</v>
      </c>
      <c r="AB26" s="182">
        <f t="shared" si="4"/>
        <v>54.075176711111126</v>
      </c>
      <c r="AE26" s="182">
        <f t="shared" ref="AE26:AE31" si="5">J26*I26*(G26/100)</f>
        <v>1810.05</v>
      </c>
    </row>
    <row r="27" spans="1:32" ht="13.5" thickBot="1" x14ac:dyDescent="0.25">
      <c r="A27" s="133" t="s">
        <v>2136</v>
      </c>
      <c r="B27" s="133">
        <v>56</v>
      </c>
      <c r="C27" s="136" t="s">
        <v>2137</v>
      </c>
      <c r="D27" s="136" t="s">
        <v>3633</v>
      </c>
      <c r="E27" s="136" t="s">
        <v>2138</v>
      </c>
      <c r="F27" s="133">
        <v>4772</v>
      </c>
      <c r="G27" s="136" t="s">
        <v>3593</v>
      </c>
      <c r="H27" s="133">
        <v>165</v>
      </c>
      <c r="I27" s="133">
        <v>1</v>
      </c>
      <c r="J27" s="133">
        <v>900</v>
      </c>
      <c r="K27" s="133">
        <v>48</v>
      </c>
      <c r="L27" s="133">
        <v>5000</v>
      </c>
      <c r="M27" s="133" t="s">
        <v>613</v>
      </c>
      <c r="N27" s="136"/>
      <c r="O27" s="133" t="s">
        <v>2139</v>
      </c>
      <c r="P27" s="133" t="s">
        <v>4807</v>
      </c>
      <c r="Q27" s="166">
        <v>41355</v>
      </c>
      <c r="R27" s="308">
        <v>1.81</v>
      </c>
      <c r="S27" s="1">
        <v>50</v>
      </c>
      <c r="V27" s="646">
        <v>10400</v>
      </c>
      <c r="W27" s="1">
        <v>44</v>
      </c>
      <c r="X27" s="1" t="s">
        <v>4868</v>
      </c>
      <c r="AA27" s="183">
        <f t="shared" si="3"/>
        <v>36.79623529411765</v>
      </c>
      <c r="AB27" s="182">
        <f t="shared" si="4"/>
        <v>44.364319999999999</v>
      </c>
      <c r="AE27" s="182">
        <f t="shared" si="5"/>
        <v>1440</v>
      </c>
    </row>
    <row r="28" spans="1:32" ht="13.5" thickBot="1" x14ac:dyDescent="0.25">
      <c r="A28" s="133" t="s">
        <v>2136</v>
      </c>
      <c r="B28" s="133">
        <v>56</v>
      </c>
      <c r="C28" s="136" t="s">
        <v>2137</v>
      </c>
      <c r="D28" s="136" t="s">
        <v>2726</v>
      </c>
      <c r="E28" s="136" t="s">
        <v>2138</v>
      </c>
      <c r="F28" s="133">
        <v>4772</v>
      </c>
      <c r="G28" s="136" t="s">
        <v>3593</v>
      </c>
      <c r="H28" s="133">
        <v>165</v>
      </c>
      <c r="I28" s="133">
        <v>1</v>
      </c>
      <c r="J28" s="133">
        <v>750</v>
      </c>
      <c r="K28" s="133">
        <v>48</v>
      </c>
      <c r="L28" s="133">
        <v>5000</v>
      </c>
      <c r="M28" s="133" t="s">
        <v>613</v>
      </c>
      <c r="N28" s="136"/>
      <c r="O28" s="133" t="s">
        <v>2139</v>
      </c>
      <c r="P28" s="133" t="s">
        <v>4807</v>
      </c>
      <c r="Q28" s="166">
        <v>41380</v>
      </c>
      <c r="R28" s="308">
        <v>1.81</v>
      </c>
      <c r="S28" s="1">
        <v>50</v>
      </c>
      <c r="V28" s="646">
        <v>10400</v>
      </c>
      <c r="W28" s="1">
        <v>44</v>
      </c>
      <c r="X28" s="1" t="s">
        <v>4868</v>
      </c>
      <c r="AA28" s="183">
        <f t="shared" si="3"/>
        <v>30.66352941176471</v>
      </c>
      <c r="AB28" s="182">
        <f t="shared" si="4"/>
        <v>36.970266666666667</v>
      </c>
      <c r="AE28" s="182">
        <f t="shared" si="5"/>
        <v>1200</v>
      </c>
    </row>
    <row r="29" spans="1:32" x14ac:dyDescent="0.2">
      <c r="A29" s="133" t="s">
        <v>2136</v>
      </c>
      <c r="B29" s="345">
        <v>56</v>
      </c>
      <c r="C29" s="136" t="s">
        <v>2137</v>
      </c>
      <c r="D29" s="136" t="s">
        <v>2140</v>
      </c>
      <c r="E29" s="136" t="s">
        <v>2138</v>
      </c>
      <c r="F29" s="133">
        <v>4772</v>
      </c>
      <c r="G29" s="136" t="s">
        <v>3593</v>
      </c>
      <c r="H29" s="133">
        <v>165</v>
      </c>
      <c r="I29" s="133">
        <v>1</v>
      </c>
      <c r="J29" s="133">
        <v>900</v>
      </c>
      <c r="K29" s="133">
        <v>48</v>
      </c>
      <c r="L29" s="133">
        <v>5000</v>
      </c>
      <c r="M29" s="133" t="s">
        <v>613</v>
      </c>
      <c r="N29" s="136"/>
      <c r="O29" s="133" t="s">
        <v>2139</v>
      </c>
      <c r="P29" s="133" t="s">
        <v>2277</v>
      </c>
      <c r="Q29" s="166">
        <v>41401</v>
      </c>
      <c r="R29" s="1">
        <v>1.81</v>
      </c>
      <c r="S29" s="1">
        <v>50</v>
      </c>
      <c r="V29" s="646">
        <v>10400</v>
      </c>
      <c r="W29" s="1">
        <v>44</v>
      </c>
      <c r="X29" s="1" t="s">
        <v>4868</v>
      </c>
      <c r="AA29" s="183">
        <f t="shared" si="3"/>
        <v>36.79623529411765</v>
      </c>
      <c r="AB29" s="182">
        <f t="shared" si="4"/>
        <v>44.364319999999999</v>
      </c>
      <c r="AE29" s="182">
        <f t="shared" si="5"/>
        <v>1440</v>
      </c>
    </row>
    <row r="30" spans="1:32" x14ac:dyDescent="0.2">
      <c r="A30" s="133" t="s">
        <v>2136</v>
      </c>
      <c r="B30" s="133">
        <v>56</v>
      </c>
      <c r="C30" s="136" t="s">
        <v>2137</v>
      </c>
      <c r="D30" s="136" t="s">
        <v>2141</v>
      </c>
      <c r="E30" s="136" t="s">
        <v>2138</v>
      </c>
      <c r="F30" s="133">
        <v>4772</v>
      </c>
      <c r="G30" s="136" t="s">
        <v>3593</v>
      </c>
      <c r="H30" s="133">
        <v>165</v>
      </c>
      <c r="I30" s="133">
        <v>1</v>
      </c>
      <c r="J30" s="133">
        <v>590</v>
      </c>
      <c r="K30" s="133">
        <v>48</v>
      </c>
      <c r="L30" s="133">
        <v>5000</v>
      </c>
      <c r="M30" s="133" t="s">
        <v>613</v>
      </c>
      <c r="N30" s="136"/>
      <c r="O30" s="133" t="s">
        <v>2139</v>
      </c>
      <c r="P30" s="133" t="s">
        <v>4807</v>
      </c>
      <c r="Q30" s="166" t="s">
        <v>2142</v>
      </c>
      <c r="R30" s="181">
        <v>1.81</v>
      </c>
      <c r="S30" s="1">
        <v>50</v>
      </c>
      <c r="V30" s="646">
        <v>10400</v>
      </c>
      <c r="W30" s="1">
        <v>44</v>
      </c>
      <c r="X30" s="1" t="s">
        <v>4868</v>
      </c>
      <c r="AA30" s="183">
        <f t="shared" si="3"/>
        <v>24.121976470588237</v>
      </c>
      <c r="AB30" s="182">
        <f t="shared" si="4"/>
        <v>29.083276444444447</v>
      </c>
      <c r="AE30" s="182">
        <f t="shared" si="5"/>
        <v>944</v>
      </c>
    </row>
    <row r="31" spans="1:32" ht="13.5" thickBot="1" x14ac:dyDescent="0.25">
      <c r="A31" s="177" t="s">
        <v>2136</v>
      </c>
      <c r="B31" s="177">
        <v>56</v>
      </c>
      <c r="C31" s="179" t="s">
        <v>2137</v>
      </c>
      <c r="D31" s="179" t="s">
        <v>1645</v>
      </c>
      <c r="E31" s="177">
        <v>500035</v>
      </c>
      <c r="F31" s="177">
        <v>4772</v>
      </c>
      <c r="G31" s="177">
        <v>160</v>
      </c>
      <c r="H31" s="177">
        <v>172</v>
      </c>
      <c r="I31" s="177">
        <v>1</v>
      </c>
      <c r="J31" s="177">
        <v>189</v>
      </c>
      <c r="K31" s="177">
        <v>48</v>
      </c>
      <c r="L31" s="177">
        <v>5000</v>
      </c>
      <c r="M31" s="177" t="s">
        <v>613</v>
      </c>
      <c r="N31" s="177"/>
      <c r="O31" s="133" t="s">
        <v>2139</v>
      </c>
      <c r="P31" s="177" t="s">
        <v>4807</v>
      </c>
      <c r="Q31" s="178">
        <v>41424</v>
      </c>
      <c r="R31" s="308">
        <v>1.81</v>
      </c>
      <c r="S31" s="1">
        <v>50</v>
      </c>
      <c r="V31" s="646">
        <v>10400</v>
      </c>
      <c r="W31" s="1">
        <v>44</v>
      </c>
      <c r="X31" s="1" t="s">
        <v>4868</v>
      </c>
      <c r="AA31" s="183">
        <f t="shared" si="3"/>
        <v>7.7272094117647061</v>
      </c>
      <c r="AB31" s="182">
        <f t="shared" si="4"/>
        <v>9.3165072000000002</v>
      </c>
      <c r="AE31" s="182">
        <f t="shared" si="5"/>
        <v>302.40000000000003</v>
      </c>
    </row>
    <row r="32" spans="1:32" x14ac:dyDescent="0.2">
      <c r="A32" s="690" t="s">
        <v>2136</v>
      </c>
      <c r="B32" s="690">
        <v>56</v>
      </c>
      <c r="C32" s="691" t="s">
        <v>2137</v>
      </c>
      <c r="D32" s="725" t="s">
        <v>1645</v>
      </c>
      <c r="E32" s="690">
        <v>500035</v>
      </c>
      <c r="F32" s="690">
        <v>4772</v>
      </c>
      <c r="G32" s="690">
        <v>160</v>
      </c>
      <c r="H32" s="690">
        <v>165</v>
      </c>
      <c r="I32" s="690">
        <v>1</v>
      </c>
      <c r="J32" s="690">
        <v>900</v>
      </c>
      <c r="K32" s="690">
        <v>48</v>
      </c>
      <c r="L32" s="690">
        <v>5000</v>
      </c>
      <c r="M32" s="690" t="s">
        <v>613</v>
      </c>
      <c r="N32" s="690"/>
      <c r="O32" s="690" t="s">
        <v>1456</v>
      </c>
      <c r="P32" s="386" t="s">
        <v>4816</v>
      </c>
      <c r="Q32" s="699">
        <v>41445</v>
      </c>
    </row>
    <row r="33" spans="1:32" ht="13.5" thickBot="1" x14ac:dyDescent="0.25">
      <c r="A33" s="690" t="s">
        <v>2136</v>
      </c>
      <c r="B33" s="690">
        <v>56</v>
      </c>
      <c r="C33" s="691" t="s">
        <v>3912</v>
      </c>
      <c r="D33" s="691" t="s">
        <v>1651</v>
      </c>
      <c r="E33" s="690">
        <v>500035</v>
      </c>
      <c r="F33" s="690">
        <v>4772</v>
      </c>
      <c r="G33" s="690">
        <v>160</v>
      </c>
      <c r="H33" s="690">
        <v>165</v>
      </c>
      <c r="I33" s="690">
        <v>1</v>
      </c>
      <c r="J33" s="690">
        <v>900</v>
      </c>
      <c r="K33" s="690">
        <v>48</v>
      </c>
      <c r="L33" s="690">
        <v>5000</v>
      </c>
      <c r="M33" s="690" t="s">
        <v>613</v>
      </c>
      <c r="N33" s="690"/>
      <c r="O33" s="690" t="s">
        <v>1456</v>
      </c>
      <c r="P33" s="386" t="s">
        <v>4816</v>
      </c>
      <c r="Q33" s="699">
        <v>41445</v>
      </c>
      <c r="R33" s="308">
        <v>1.81</v>
      </c>
      <c r="S33" s="1">
        <v>57</v>
      </c>
      <c r="V33" s="646">
        <v>10400</v>
      </c>
      <c r="W33" s="1">
        <v>44</v>
      </c>
      <c r="X33" s="1" t="s">
        <v>4868</v>
      </c>
      <c r="AA33" s="183">
        <f>(K32*100*J32*I32)/17*16*R33/10000*S33/1000</f>
        <v>41.947708235294122</v>
      </c>
      <c r="AB33" s="182">
        <f>V33/36*35*J32*I32*1.108/10000*W33/1000</f>
        <v>44.364319999999999</v>
      </c>
      <c r="AE33" s="182">
        <f>J32*I32*(G32/100)</f>
        <v>1440</v>
      </c>
    </row>
    <row r="34" spans="1:32" ht="13.5" thickBot="1" x14ac:dyDescent="0.25">
      <c r="A34" s="690" t="s">
        <v>2136</v>
      </c>
      <c r="B34" s="690">
        <v>56</v>
      </c>
      <c r="C34" s="691" t="s">
        <v>3912</v>
      </c>
      <c r="D34" s="725" t="s">
        <v>1634</v>
      </c>
      <c r="E34" s="690">
        <v>500035</v>
      </c>
      <c r="F34" s="690">
        <v>4772</v>
      </c>
      <c r="G34" s="690">
        <v>160</v>
      </c>
      <c r="H34" s="690">
        <v>165</v>
      </c>
      <c r="I34" s="690">
        <v>1</v>
      </c>
      <c r="J34" s="690">
        <v>1200</v>
      </c>
      <c r="K34" s="690">
        <v>48</v>
      </c>
      <c r="L34" s="690">
        <v>5000</v>
      </c>
      <c r="M34" s="690" t="s">
        <v>613</v>
      </c>
      <c r="N34" s="690"/>
      <c r="O34" s="690" t="s">
        <v>1456</v>
      </c>
      <c r="P34" s="386" t="s">
        <v>4816</v>
      </c>
      <c r="Q34" s="699">
        <v>41472</v>
      </c>
      <c r="R34" s="308">
        <v>1.81</v>
      </c>
      <c r="S34" s="1">
        <v>57</v>
      </c>
      <c r="V34" s="646">
        <v>10400</v>
      </c>
      <c r="W34" s="1">
        <v>44</v>
      </c>
      <c r="X34" s="1" t="s">
        <v>4868</v>
      </c>
      <c r="AA34" s="183">
        <f t="shared" ref="AA34:AA39" si="6">(K34*100*J34*I34)/17*16*R34/10000*S34/1000</f>
        <v>55.930277647058823</v>
      </c>
      <c r="AB34" s="182">
        <f t="shared" ref="AB34:AB39" si="7">V34/36*35*J34*I34*1.108/10000*W34/1000</f>
        <v>59.152426666666678</v>
      </c>
      <c r="AE34" s="182">
        <f>J34*I34*(G34/100)</f>
        <v>1920</v>
      </c>
    </row>
    <row r="35" spans="1:32" ht="13.5" thickBot="1" x14ac:dyDescent="0.25">
      <c r="A35" s="690" t="s">
        <v>2136</v>
      </c>
      <c r="B35" s="690">
        <v>56</v>
      </c>
      <c r="C35" s="691" t="s">
        <v>3912</v>
      </c>
      <c r="D35" s="691" t="s">
        <v>2726</v>
      </c>
      <c r="E35" s="690">
        <v>500035</v>
      </c>
      <c r="F35" s="690">
        <v>4772</v>
      </c>
      <c r="G35" s="690">
        <v>160</v>
      </c>
      <c r="H35" s="690">
        <v>165</v>
      </c>
      <c r="I35" s="690">
        <v>1</v>
      </c>
      <c r="J35" s="690">
        <v>901</v>
      </c>
      <c r="K35" s="690">
        <v>48</v>
      </c>
      <c r="L35" s="690">
        <v>5000</v>
      </c>
      <c r="M35" s="690" t="s">
        <v>613</v>
      </c>
      <c r="N35" s="690"/>
      <c r="O35" s="690" t="s">
        <v>1456</v>
      </c>
      <c r="P35" s="386" t="s">
        <v>4807</v>
      </c>
      <c r="Q35" s="699">
        <v>41493</v>
      </c>
      <c r="R35" s="308">
        <v>1.81</v>
      </c>
      <c r="S35" s="1">
        <v>57</v>
      </c>
      <c r="V35" s="646">
        <v>10400</v>
      </c>
      <c r="W35" s="1">
        <v>44</v>
      </c>
      <c r="X35" s="1" t="s">
        <v>4868</v>
      </c>
      <c r="AA35" s="183">
        <f t="shared" si="6"/>
        <v>41.9943168</v>
      </c>
      <c r="AB35" s="182">
        <f t="shared" si="7"/>
        <v>44.413613688888901</v>
      </c>
      <c r="AE35" s="182">
        <f>J35*I35*(G35/100)</f>
        <v>1441.6000000000001</v>
      </c>
    </row>
    <row r="36" spans="1:32" x14ac:dyDescent="0.2">
      <c r="B36" s="133">
        <v>56</v>
      </c>
      <c r="C36" s="136" t="s">
        <v>3912</v>
      </c>
      <c r="D36" s="136" t="s">
        <v>1641</v>
      </c>
      <c r="E36" s="136" t="s">
        <v>2138</v>
      </c>
      <c r="F36" s="133">
        <v>4772</v>
      </c>
      <c r="G36" s="136" t="s">
        <v>3593</v>
      </c>
      <c r="H36" s="133">
        <v>165</v>
      </c>
      <c r="I36" s="133">
        <v>1</v>
      </c>
      <c r="J36" s="133">
        <v>900</v>
      </c>
      <c r="K36" s="133">
        <v>47</v>
      </c>
      <c r="L36" s="133"/>
      <c r="M36" s="133" t="s">
        <v>613</v>
      </c>
      <c r="N36" s="136"/>
      <c r="O36" s="133" t="s">
        <v>1456</v>
      </c>
      <c r="P36" s="133" t="s">
        <v>4816</v>
      </c>
      <c r="Q36" s="166">
        <v>41521</v>
      </c>
      <c r="R36" s="443">
        <v>1.81</v>
      </c>
      <c r="S36" s="1">
        <v>57</v>
      </c>
      <c r="V36" s="646">
        <v>10400</v>
      </c>
      <c r="W36" s="1">
        <v>44</v>
      </c>
      <c r="X36" s="1" t="s">
        <v>4868</v>
      </c>
      <c r="AA36" s="183">
        <f t="shared" si="6"/>
        <v>41.073797647058818</v>
      </c>
      <c r="AB36" s="182">
        <f t="shared" si="7"/>
        <v>44.364319999999999</v>
      </c>
      <c r="AE36" s="182">
        <f>J36*I36*(G36/100)</f>
        <v>1440</v>
      </c>
    </row>
    <row r="37" spans="1:32" ht="13.5" thickBot="1" x14ac:dyDescent="0.25">
      <c r="B37" s="133">
        <v>56</v>
      </c>
      <c r="C37" s="136" t="s">
        <v>3912</v>
      </c>
      <c r="D37" s="136" t="s">
        <v>3704</v>
      </c>
      <c r="E37" s="136" t="s">
        <v>2138</v>
      </c>
      <c r="F37" s="133">
        <v>4772</v>
      </c>
      <c r="G37" s="136" t="s">
        <v>3593</v>
      </c>
      <c r="H37" s="133">
        <v>165</v>
      </c>
      <c r="I37" s="133">
        <v>1</v>
      </c>
      <c r="J37" s="133">
        <v>573</v>
      </c>
      <c r="K37" s="133">
        <v>47</v>
      </c>
      <c r="L37" s="133">
        <v>573</v>
      </c>
      <c r="M37" s="133" t="s">
        <v>613</v>
      </c>
      <c r="N37" s="136"/>
      <c r="O37" s="133" t="s">
        <v>1456</v>
      </c>
      <c r="P37" s="133" t="s">
        <v>4816</v>
      </c>
      <c r="Q37" s="166">
        <v>41534</v>
      </c>
      <c r="R37" s="308">
        <v>1.81</v>
      </c>
      <c r="S37" s="1">
        <v>57</v>
      </c>
      <c r="V37" s="646">
        <v>10400</v>
      </c>
      <c r="W37" s="1">
        <v>44</v>
      </c>
      <c r="X37" s="1" t="s">
        <v>4868</v>
      </c>
      <c r="AA37" s="183">
        <f t="shared" si="6"/>
        <v>26.150317835294118</v>
      </c>
      <c r="AB37" s="182">
        <f t="shared" si="7"/>
        <v>28.245283733333338</v>
      </c>
      <c r="AE37" s="182">
        <f>J37*I37*(G37/100)</f>
        <v>916.80000000000007</v>
      </c>
    </row>
    <row r="38" spans="1:32" s="381" customFormat="1" x14ac:dyDescent="0.2">
      <c r="A38" s="7250" t="s">
        <v>1386</v>
      </c>
      <c r="B38" s="7250"/>
      <c r="C38" s="7250"/>
      <c r="D38" s="7250"/>
      <c r="E38" s="7250"/>
      <c r="F38" s="7250"/>
      <c r="G38" s="7250"/>
      <c r="H38" s="7250"/>
      <c r="I38" s="7250"/>
      <c r="J38" s="7250"/>
      <c r="K38" s="7250"/>
      <c r="L38" s="7250"/>
      <c r="M38" s="7250"/>
      <c r="N38" s="7250"/>
      <c r="O38" s="7250"/>
      <c r="P38" s="7250"/>
      <c r="Q38" s="7251"/>
      <c r="R38" s="329">
        <v>1.81</v>
      </c>
      <c r="S38" s="329">
        <v>550</v>
      </c>
      <c r="T38" s="329"/>
      <c r="U38" s="329"/>
      <c r="V38" s="654">
        <v>10400</v>
      </c>
      <c r="W38" s="329">
        <v>44</v>
      </c>
      <c r="X38" s="329" t="s">
        <v>4868</v>
      </c>
      <c r="Y38" s="329"/>
      <c r="Z38" s="329"/>
      <c r="AA38" s="606">
        <f t="shared" si="6"/>
        <v>0</v>
      </c>
      <c r="AB38" s="655">
        <f t="shared" si="7"/>
        <v>0</v>
      </c>
      <c r="AC38" s="606"/>
      <c r="AD38" s="606"/>
      <c r="AE38" s="655">
        <f>J38*I38*(H38/100)</f>
        <v>0</v>
      </c>
      <c r="AF38" s="328">
        <f>(K38*100*J38)/1000</f>
        <v>0</v>
      </c>
    </row>
    <row r="39" spans="1:32" ht="13.5" thickBot="1" x14ac:dyDescent="0.25">
      <c r="A39" s="133" t="s">
        <v>5378</v>
      </c>
      <c r="B39" s="133">
        <v>56</v>
      </c>
      <c r="C39" s="136" t="s">
        <v>5377</v>
      </c>
      <c r="D39" s="136" t="s">
        <v>1651</v>
      </c>
      <c r="E39" s="136" t="s">
        <v>2138</v>
      </c>
      <c r="F39" s="133">
        <v>4772</v>
      </c>
      <c r="G39" s="136" t="s">
        <v>3593</v>
      </c>
      <c r="H39" s="133">
        <v>165</v>
      </c>
      <c r="I39" s="133">
        <v>1</v>
      </c>
      <c r="J39" s="133">
        <v>900</v>
      </c>
      <c r="K39" s="133">
        <v>48</v>
      </c>
      <c r="L39" s="133">
        <v>2000</v>
      </c>
      <c r="M39" s="133" t="s">
        <v>613</v>
      </c>
      <c r="N39" s="136"/>
      <c r="O39" s="133" t="s">
        <v>5379</v>
      </c>
      <c r="P39" s="133" t="s">
        <v>2277</v>
      </c>
      <c r="Q39" s="166">
        <v>41593</v>
      </c>
      <c r="R39" s="308">
        <v>1.81</v>
      </c>
      <c r="S39" s="1">
        <v>57</v>
      </c>
      <c r="V39" s="646">
        <v>10400</v>
      </c>
      <c r="W39" s="1">
        <v>44</v>
      </c>
      <c r="X39" s="1" t="s">
        <v>4868</v>
      </c>
      <c r="AA39" s="183">
        <f t="shared" si="6"/>
        <v>41.947708235294122</v>
      </c>
      <c r="AB39" s="182">
        <f t="shared" si="7"/>
        <v>44.364319999999999</v>
      </c>
      <c r="AE39" s="182">
        <f>J39*I39*(G39/100)</f>
        <v>1440</v>
      </c>
    </row>
    <row r="40" spans="1:32" x14ac:dyDescent="0.2">
      <c r="A40" s="133" t="s">
        <v>5378</v>
      </c>
      <c r="B40" s="133">
        <v>56</v>
      </c>
      <c r="C40" s="492" t="s">
        <v>5377</v>
      </c>
      <c r="D40" s="492" t="s">
        <v>1634</v>
      </c>
      <c r="E40" s="136" t="s">
        <v>2138</v>
      </c>
      <c r="F40" s="133">
        <v>4772</v>
      </c>
      <c r="G40" s="136" t="s">
        <v>3593</v>
      </c>
      <c r="H40" s="133">
        <v>165</v>
      </c>
      <c r="I40" s="133">
        <v>1</v>
      </c>
      <c r="J40" s="133">
        <v>900</v>
      </c>
      <c r="K40" s="133">
        <v>48</v>
      </c>
      <c r="L40" s="133">
        <v>2000</v>
      </c>
      <c r="M40" s="133" t="s">
        <v>613</v>
      </c>
      <c r="N40" s="136"/>
      <c r="O40" s="133" t="s">
        <v>5379</v>
      </c>
      <c r="P40" s="133" t="s">
        <v>4807</v>
      </c>
      <c r="Q40" s="166">
        <v>41619</v>
      </c>
    </row>
    <row r="41" spans="1:32" ht="13.5" thickBot="1" x14ac:dyDescent="0.25">
      <c r="B41" s="133">
        <v>56</v>
      </c>
      <c r="C41" s="492" t="s">
        <v>5377</v>
      </c>
      <c r="D41" s="492" t="s">
        <v>2726</v>
      </c>
      <c r="E41" s="136" t="s">
        <v>2138</v>
      </c>
      <c r="F41" s="133">
        <v>4772</v>
      </c>
      <c r="G41" s="136" t="s">
        <v>3593</v>
      </c>
      <c r="H41" s="133">
        <v>165</v>
      </c>
      <c r="I41" s="133">
        <v>1</v>
      </c>
      <c r="J41" s="133">
        <v>573</v>
      </c>
      <c r="K41" s="133">
        <v>48</v>
      </c>
      <c r="L41" s="133"/>
      <c r="M41" s="133" t="s">
        <v>613</v>
      </c>
      <c r="N41" s="136"/>
      <c r="O41" s="133" t="s">
        <v>4758</v>
      </c>
      <c r="P41" s="133" t="s">
        <v>4807</v>
      </c>
      <c r="Q41" s="166">
        <v>41652</v>
      </c>
      <c r="R41" s="308">
        <v>1.81</v>
      </c>
      <c r="S41" s="1">
        <v>57</v>
      </c>
      <c r="V41" s="646">
        <v>10400</v>
      </c>
      <c r="W41" s="1">
        <v>44</v>
      </c>
      <c r="X41" s="1" t="s">
        <v>4868</v>
      </c>
      <c r="AA41" s="183">
        <f>(K41*100*J41*I41)/17*16*R41/10000*S41/1000</f>
        <v>26.706707576470592</v>
      </c>
      <c r="AB41" s="182">
        <f>V41/36*35*J41*I41*1.108/10000*W41/1000</f>
        <v>28.245283733333338</v>
      </c>
      <c r="AE41" s="182">
        <f>J41*I41*(G41/100)</f>
        <v>916.80000000000007</v>
      </c>
    </row>
    <row r="42" spans="1:32" x14ac:dyDescent="0.2">
      <c r="A42" s="133" t="s">
        <v>5526</v>
      </c>
      <c r="B42" s="133">
        <v>56</v>
      </c>
      <c r="C42" s="492" t="s">
        <v>5377</v>
      </c>
      <c r="D42" s="492" t="s">
        <v>1641</v>
      </c>
      <c r="E42" s="136" t="s">
        <v>2138</v>
      </c>
      <c r="F42" s="133">
        <v>4772</v>
      </c>
      <c r="G42" s="136" t="s">
        <v>1648</v>
      </c>
      <c r="H42" s="133">
        <v>165</v>
      </c>
      <c r="I42" s="133">
        <v>1</v>
      </c>
      <c r="J42" s="133">
        <v>903</v>
      </c>
      <c r="K42" s="133">
        <v>48</v>
      </c>
      <c r="L42" s="133"/>
      <c r="M42" s="133" t="s">
        <v>613</v>
      </c>
      <c r="N42" s="136"/>
      <c r="O42" s="133" t="s">
        <v>4758</v>
      </c>
      <c r="P42" s="133" t="s">
        <v>4807</v>
      </c>
      <c r="Q42" s="166">
        <v>41683</v>
      </c>
      <c r="R42" s="443">
        <v>1.81</v>
      </c>
      <c r="S42" s="1">
        <v>57</v>
      </c>
      <c r="V42" s="646">
        <v>10400</v>
      </c>
      <c r="W42" s="1">
        <v>44</v>
      </c>
      <c r="X42" s="1" t="s">
        <v>4868</v>
      </c>
      <c r="AA42" s="183">
        <f>(K42*100*J42*I42)/17*16*R42/10000*S42/1000</f>
        <v>42.087533929411762</v>
      </c>
      <c r="AB42" s="182">
        <f>V42/36*35*J42*I42*1.108/10000*W42/1000</f>
        <v>44.512201066666677</v>
      </c>
      <c r="AE42" s="182">
        <f>J42*I42*(G42/100)</f>
        <v>1489.9499999999998</v>
      </c>
    </row>
    <row r="43" spans="1:32" ht="13.5" thickBot="1" x14ac:dyDescent="0.25">
      <c r="B43" s="133">
        <v>56</v>
      </c>
      <c r="C43" s="492" t="s">
        <v>5377</v>
      </c>
      <c r="D43" s="492" t="s">
        <v>3704</v>
      </c>
      <c r="E43" s="136"/>
      <c r="F43" s="133">
        <v>541</v>
      </c>
      <c r="G43" s="136" t="s">
        <v>1648</v>
      </c>
      <c r="H43" s="133">
        <v>172</v>
      </c>
      <c r="I43" s="133">
        <v>1</v>
      </c>
      <c r="J43" s="133">
        <v>10</v>
      </c>
      <c r="K43" s="133">
        <v>54</v>
      </c>
      <c r="L43" s="133">
        <v>10</v>
      </c>
      <c r="M43" s="133"/>
      <c r="N43" s="136"/>
      <c r="O43" s="133" t="s">
        <v>5760</v>
      </c>
      <c r="P43" s="133" t="s">
        <v>4816</v>
      </c>
      <c r="Q43" s="166">
        <v>41683</v>
      </c>
      <c r="R43" s="308">
        <v>1.81</v>
      </c>
      <c r="S43" s="1">
        <v>57</v>
      </c>
      <c r="V43" s="646">
        <v>10400</v>
      </c>
      <c r="W43" s="1">
        <v>44</v>
      </c>
      <c r="X43" s="1" t="s">
        <v>4868</v>
      </c>
      <c r="AA43" s="183"/>
      <c r="AB43" s="182">
        <f>V43/36*35*J43*I43*1.108/10000*W43/1000</f>
        <v>0.49293688888888898</v>
      </c>
      <c r="AE43" s="182"/>
    </row>
    <row r="44" spans="1:32" x14ac:dyDescent="0.2">
      <c r="A44" s="133" t="s">
        <v>5526</v>
      </c>
      <c r="B44" s="133">
        <v>56</v>
      </c>
      <c r="C44" s="136" t="s">
        <v>5377</v>
      </c>
      <c r="D44" s="136" t="s">
        <v>1645</v>
      </c>
      <c r="E44" s="136" t="s">
        <v>2138</v>
      </c>
      <c r="F44" s="133">
        <v>4772</v>
      </c>
      <c r="G44" s="136" t="s">
        <v>1648</v>
      </c>
      <c r="H44" s="133">
        <v>165</v>
      </c>
      <c r="I44" s="133">
        <v>1</v>
      </c>
      <c r="J44" s="133">
        <v>900</v>
      </c>
      <c r="K44" s="133">
        <v>48</v>
      </c>
      <c r="L44" s="133"/>
      <c r="M44" s="133" t="s">
        <v>613</v>
      </c>
      <c r="N44" s="136"/>
      <c r="O44" s="133" t="s">
        <v>4758</v>
      </c>
      <c r="P44" s="133" t="s">
        <v>4816</v>
      </c>
      <c r="Q44" s="166">
        <v>41718</v>
      </c>
      <c r="R44" s="443">
        <v>1.81</v>
      </c>
      <c r="S44" s="1">
        <v>57</v>
      </c>
      <c r="V44" s="646">
        <v>10400</v>
      </c>
      <c r="W44" s="1">
        <v>44</v>
      </c>
      <c r="X44" s="1" t="s">
        <v>4868</v>
      </c>
      <c r="AA44" s="183">
        <f>(K44*100*J44*I44)/17*16*R44/10000*S44/1000</f>
        <v>41.947708235294122</v>
      </c>
      <c r="AB44" s="182">
        <f>V44/36*35*J44*I44*1.108/10000*W44/1000</f>
        <v>44.364319999999999</v>
      </c>
      <c r="AE44" s="182">
        <f>J44*I44*(G44/100)</f>
        <v>1485</v>
      </c>
    </row>
    <row r="45" spans="1:32" ht="13.5" thickBot="1" x14ac:dyDescent="0.25">
      <c r="A45" s="133" t="s">
        <v>5526</v>
      </c>
      <c r="B45" s="133">
        <v>56</v>
      </c>
      <c r="C45" s="136" t="s">
        <v>5377</v>
      </c>
      <c r="D45" s="136" t="s">
        <v>2447</v>
      </c>
      <c r="E45" s="136" t="s">
        <v>2138</v>
      </c>
      <c r="F45" s="133">
        <v>4772</v>
      </c>
      <c r="G45" s="136" t="s">
        <v>1648</v>
      </c>
      <c r="H45" s="133">
        <v>165</v>
      </c>
      <c r="I45" s="133">
        <v>1</v>
      </c>
      <c r="J45" s="133">
        <v>593</v>
      </c>
      <c r="K45" s="133">
        <v>48</v>
      </c>
      <c r="L45" s="133"/>
      <c r="M45" s="133" t="s">
        <v>613</v>
      </c>
      <c r="N45" s="136"/>
      <c r="O45" s="133" t="s">
        <v>4758</v>
      </c>
      <c r="P45" s="133" t="s">
        <v>4816</v>
      </c>
      <c r="Q45" s="166">
        <v>41744</v>
      </c>
      <c r="R45" s="308">
        <v>1.81</v>
      </c>
      <c r="S45" s="1">
        <v>57</v>
      </c>
      <c r="V45" s="646">
        <v>10400</v>
      </c>
      <c r="W45" s="1">
        <v>44</v>
      </c>
      <c r="X45" s="1" t="s">
        <v>4868</v>
      </c>
      <c r="AA45" s="183">
        <f>(K45*100*J45*I45)/17*16*R45/10000*S45/1000</f>
        <v>27.638878870588233</v>
      </c>
      <c r="AB45" s="182">
        <f>V45/36*35*J45*I45*1.108/10000*W45/1000</f>
        <v>29.231157511111117</v>
      </c>
      <c r="AE45" s="182">
        <f>J45*I45*(G45/100)</f>
        <v>978.44999999999993</v>
      </c>
    </row>
    <row r="46" spans="1:32" ht="13.5" thickBot="1" x14ac:dyDescent="0.25">
      <c r="A46" s="7250" t="s">
        <v>1386</v>
      </c>
      <c r="B46" s="7250"/>
      <c r="C46" s="7250"/>
      <c r="D46" s="7250"/>
      <c r="E46" s="7250"/>
      <c r="F46" s="7250"/>
      <c r="G46" s="7250"/>
      <c r="H46" s="7250"/>
      <c r="I46" s="7250"/>
      <c r="J46" s="7250"/>
      <c r="K46" s="7250"/>
      <c r="L46" s="7250"/>
      <c r="M46" s="7250"/>
      <c r="N46" s="7250"/>
      <c r="O46" s="7250"/>
      <c r="P46" s="7250"/>
      <c r="Q46" s="7251"/>
      <c r="R46" s="308"/>
      <c r="V46" s="646"/>
      <c r="AA46" s="183"/>
      <c r="AB46" s="182"/>
      <c r="AE46" s="182"/>
    </row>
    <row r="47" spans="1:32" ht="13.5" thickBot="1" x14ac:dyDescent="0.25">
      <c r="A47" s="133" t="s">
        <v>5526</v>
      </c>
      <c r="B47" s="133">
        <v>56</v>
      </c>
      <c r="C47" s="136" t="s">
        <v>5872</v>
      </c>
      <c r="D47" s="136" t="s">
        <v>1651</v>
      </c>
      <c r="E47" s="136" t="s">
        <v>2138</v>
      </c>
      <c r="F47" s="133">
        <v>4772</v>
      </c>
      <c r="G47" s="136" t="s">
        <v>1648</v>
      </c>
      <c r="H47" s="133">
        <v>165</v>
      </c>
      <c r="I47" s="133">
        <v>1</v>
      </c>
      <c r="J47" s="133">
        <v>593</v>
      </c>
      <c r="K47" s="133">
        <v>48</v>
      </c>
      <c r="L47" s="133">
        <v>900</v>
      </c>
      <c r="M47" s="133" t="s">
        <v>613</v>
      </c>
      <c r="N47" s="136"/>
      <c r="O47" s="133" t="s">
        <v>4758</v>
      </c>
      <c r="P47" s="133" t="s">
        <v>4807</v>
      </c>
      <c r="Q47" s="166">
        <v>41786</v>
      </c>
      <c r="R47" s="308">
        <v>1.81</v>
      </c>
      <c r="S47" s="1">
        <v>57</v>
      </c>
      <c r="V47" s="646">
        <v>10400</v>
      </c>
      <c r="W47" s="1">
        <v>44</v>
      </c>
      <c r="X47" s="1" t="s">
        <v>4868</v>
      </c>
      <c r="AA47" s="183">
        <f>(K47*100*J47*I47)/17*16*R47/10000*S47/1000</f>
        <v>27.638878870588233</v>
      </c>
      <c r="AB47" s="182">
        <f>V47/36*35*J47*I47*1.108/10000*W47/1000</f>
        <v>29.231157511111117</v>
      </c>
      <c r="AE47" s="182">
        <f>J47*I47*(G47/100)</f>
        <v>978.44999999999993</v>
      </c>
    </row>
    <row r="48" spans="1:32" ht="13.5" thickBot="1" x14ac:dyDescent="0.25">
      <c r="A48" s="133" t="s">
        <v>5526</v>
      </c>
      <c r="B48" s="133">
        <v>56</v>
      </c>
      <c r="C48" s="136" t="s">
        <v>5872</v>
      </c>
      <c r="D48" s="136" t="s">
        <v>1634</v>
      </c>
      <c r="E48" s="136"/>
      <c r="F48" s="133">
        <v>4772</v>
      </c>
      <c r="G48" s="136" t="s">
        <v>3593</v>
      </c>
      <c r="H48" s="133">
        <v>172</v>
      </c>
      <c r="I48" s="133">
        <v>1</v>
      </c>
      <c r="J48" s="133">
        <v>1200</v>
      </c>
      <c r="K48" s="133">
        <v>48</v>
      </c>
      <c r="L48" s="133"/>
      <c r="M48" s="133" t="s">
        <v>613</v>
      </c>
      <c r="N48" s="136"/>
      <c r="O48" s="133" t="s">
        <v>4758</v>
      </c>
      <c r="P48" s="133" t="s">
        <v>4816</v>
      </c>
      <c r="Q48" s="166">
        <v>41845</v>
      </c>
      <c r="R48" s="308">
        <v>1.81</v>
      </c>
      <c r="S48" s="1">
        <v>57</v>
      </c>
      <c r="V48" s="646">
        <v>10400</v>
      </c>
      <c r="W48" s="1">
        <v>44</v>
      </c>
      <c r="X48" s="1" t="s">
        <v>4868</v>
      </c>
      <c r="AA48" s="183">
        <f>(K48*100*J48*I48)/17*16*R48/10000*S48/1000</f>
        <v>55.930277647058823</v>
      </c>
      <c r="AB48" s="182">
        <f>V48/36*35*J48*I48*1.108/10000*W48/1000</f>
        <v>59.152426666666678</v>
      </c>
      <c r="AE48" s="182">
        <f>J48*I48*(G48/100)</f>
        <v>1920</v>
      </c>
    </row>
    <row r="49" spans="1:31" ht="13.5" thickBot="1" x14ac:dyDescent="0.25">
      <c r="A49" s="133" t="s">
        <v>5526</v>
      </c>
      <c r="B49" s="133">
        <v>56</v>
      </c>
      <c r="C49" s="136" t="s">
        <v>5872</v>
      </c>
      <c r="D49" s="136" t="s">
        <v>2726</v>
      </c>
      <c r="E49" s="136"/>
      <c r="F49" s="133">
        <v>4772</v>
      </c>
      <c r="G49" s="136" t="s">
        <v>3593</v>
      </c>
      <c r="H49" s="133">
        <v>172</v>
      </c>
      <c r="I49" s="133">
        <v>1</v>
      </c>
      <c r="J49" s="133">
        <v>450</v>
      </c>
      <c r="K49" s="133">
        <v>48</v>
      </c>
      <c r="L49" s="133"/>
      <c r="M49" s="133" t="s">
        <v>613</v>
      </c>
      <c r="N49" s="136"/>
      <c r="O49" s="133" t="s">
        <v>4758</v>
      </c>
      <c r="P49" s="133" t="s">
        <v>4807</v>
      </c>
      <c r="Q49" s="166">
        <v>41873</v>
      </c>
      <c r="R49" s="308">
        <v>1.81</v>
      </c>
      <c r="S49" s="1">
        <v>57</v>
      </c>
      <c r="V49" s="646">
        <v>10400</v>
      </c>
      <c r="W49" s="1">
        <v>44</v>
      </c>
      <c r="X49" s="1" t="s">
        <v>4868</v>
      </c>
      <c r="AA49" s="183">
        <f>(K49*100*J49*I49)/17*16*R49/10000*S49/1000</f>
        <v>20.973854117647061</v>
      </c>
      <c r="AB49" s="182">
        <f>V49/36*35*J49*I49*1.108/10000*W49/1000</f>
        <v>22.18216</v>
      </c>
      <c r="AE49" s="182">
        <f>J49*I49*(G49/100)</f>
        <v>720</v>
      </c>
    </row>
    <row r="50" spans="1:31" ht="13.5" thickBot="1" x14ac:dyDescent="0.25">
      <c r="A50" s="133" t="s">
        <v>5526</v>
      </c>
      <c r="B50" s="133">
        <v>56</v>
      </c>
      <c r="C50" s="136" t="s">
        <v>5872</v>
      </c>
      <c r="D50" s="136" t="s">
        <v>1641</v>
      </c>
      <c r="E50" s="136"/>
      <c r="F50" s="133">
        <v>4772</v>
      </c>
      <c r="G50" s="136" t="s">
        <v>3593</v>
      </c>
      <c r="H50" s="133">
        <v>172</v>
      </c>
      <c r="I50" s="133">
        <v>1</v>
      </c>
      <c r="J50" s="133">
        <v>1000</v>
      </c>
      <c r="K50" s="133">
        <v>48</v>
      </c>
      <c r="L50" s="133"/>
      <c r="M50" s="133" t="s">
        <v>613</v>
      </c>
      <c r="N50" s="136"/>
      <c r="O50" s="133" t="s">
        <v>4758</v>
      </c>
      <c r="P50" s="133" t="s">
        <v>4807</v>
      </c>
      <c r="Q50" s="166">
        <v>41941</v>
      </c>
      <c r="R50" s="308">
        <v>1.81</v>
      </c>
      <c r="S50" s="1">
        <v>57</v>
      </c>
      <c r="V50" s="646">
        <v>10400</v>
      </c>
      <c r="W50" s="1">
        <v>44</v>
      </c>
      <c r="X50" s="1" t="s">
        <v>4868</v>
      </c>
      <c r="AA50" s="183">
        <f>(K50*100*J50*I50)/17*16*R50/10000*S50/1000</f>
        <v>46.608564705882351</v>
      </c>
      <c r="AB50" s="182">
        <f>V50/36*35*J50*I50*1.108/10000*W50/1000</f>
        <v>49.293688888888902</v>
      </c>
      <c r="AE50" s="182">
        <f>J50*I50*(G50/100)</f>
        <v>1600</v>
      </c>
    </row>
    <row r="51" spans="1:31" ht="13.5" thickBot="1" x14ac:dyDescent="0.25">
      <c r="A51" s="133" t="s">
        <v>5526</v>
      </c>
      <c r="B51" s="133">
        <v>56</v>
      </c>
      <c r="C51" s="136" t="s">
        <v>5872</v>
      </c>
      <c r="D51" s="136" t="s">
        <v>3704</v>
      </c>
      <c r="E51" s="136"/>
      <c r="F51" s="133">
        <v>4772</v>
      </c>
      <c r="G51" s="136" t="s">
        <v>3593</v>
      </c>
      <c r="H51" s="133">
        <v>172</v>
      </c>
      <c r="I51" s="133">
        <v>1</v>
      </c>
      <c r="J51" s="133">
        <v>1187</v>
      </c>
      <c r="K51" s="133">
        <v>48</v>
      </c>
      <c r="L51" s="133"/>
      <c r="M51" s="133" t="s">
        <v>6381</v>
      </c>
      <c r="N51" s="136"/>
      <c r="O51" s="133" t="s">
        <v>4758</v>
      </c>
      <c r="P51" s="133" t="s">
        <v>4816</v>
      </c>
      <c r="Q51" s="166">
        <v>42031</v>
      </c>
      <c r="R51" s="308">
        <v>1.81</v>
      </c>
      <c r="S51" s="1">
        <v>57</v>
      </c>
      <c r="V51" s="646">
        <v>10400</v>
      </c>
      <c r="W51" s="1">
        <v>44</v>
      </c>
      <c r="X51" s="1" t="s">
        <v>4868</v>
      </c>
      <c r="AA51" s="183">
        <f>(K51*100*J51*I51)/17*16*R51/10000*S51/1000</f>
        <v>55.324366305882357</v>
      </c>
      <c r="AB51" s="182">
        <f>V51/36*35*J51*I51*1.108/10000*W51/1000</f>
        <v>58.511608711111123</v>
      </c>
      <c r="AE51" s="182">
        <f>J51*I51*(G51/100)</f>
        <v>1899.2</v>
      </c>
    </row>
    <row r="52" spans="1:31" x14ac:dyDescent="0.2">
      <c r="A52" s="7232" t="s">
        <v>1386</v>
      </c>
      <c r="B52" s="7233"/>
      <c r="C52" s="7233"/>
      <c r="D52" s="7233"/>
      <c r="E52" s="7233"/>
      <c r="F52" s="7233"/>
      <c r="G52" s="7233"/>
      <c r="H52" s="7233"/>
      <c r="I52" s="7233"/>
      <c r="J52" s="7233"/>
      <c r="K52" s="7233"/>
      <c r="L52" s="7233"/>
      <c r="M52" s="7233"/>
      <c r="N52" s="7233"/>
      <c r="O52" s="7233"/>
      <c r="P52" s="7233"/>
      <c r="Q52" s="7234"/>
      <c r="V52" s="646"/>
      <c r="AA52" s="183"/>
      <c r="AB52" s="182"/>
      <c r="AE52" s="182"/>
    </row>
    <row r="53" spans="1:31" ht="13.5" thickBot="1" x14ac:dyDescent="0.25">
      <c r="A53" s="133" t="s">
        <v>6729</v>
      </c>
      <c r="B53" s="133">
        <v>56</v>
      </c>
      <c r="C53" s="136" t="s">
        <v>6724</v>
      </c>
      <c r="D53" s="136" t="s">
        <v>1651</v>
      </c>
      <c r="E53" s="136" t="s">
        <v>2138</v>
      </c>
      <c r="F53" s="133">
        <v>4772</v>
      </c>
      <c r="G53" s="136" t="s">
        <v>1648</v>
      </c>
      <c r="H53" s="133">
        <v>172</v>
      </c>
      <c r="I53" s="133">
        <v>1</v>
      </c>
      <c r="J53" s="133">
        <v>980</v>
      </c>
      <c r="K53" s="133">
        <v>48</v>
      </c>
      <c r="L53" s="133">
        <v>4000</v>
      </c>
      <c r="M53" s="133" t="s">
        <v>5500</v>
      </c>
      <c r="N53" s="136"/>
      <c r="O53" s="133" t="s">
        <v>6607</v>
      </c>
      <c r="P53" s="133" t="s">
        <v>2277</v>
      </c>
      <c r="Q53" s="166">
        <v>42101</v>
      </c>
      <c r="R53" s="308">
        <v>1.81</v>
      </c>
      <c r="S53" s="1">
        <v>57</v>
      </c>
      <c r="V53" s="646">
        <v>10400</v>
      </c>
      <c r="W53" s="1">
        <v>44</v>
      </c>
      <c r="X53" s="1" t="s">
        <v>4868</v>
      </c>
      <c r="AA53" s="183">
        <f>(K53*100*J53*I53)/17*16*R53/10000*S53/1000</f>
        <v>45.676393411764714</v>
      </c>
      <c r="AB53" s="182">
        <f>V53/36*35*J53*I53*1.108/10000*W53/1000</f>
        <v>48.307815111111125</v>
      </c>
      <c r="AE53" s="182">
        <f>J53*I53*(G53/100)</f>
        <v>1617</v>
      </c>
    </row>
    <row r="54" spans="1:31" ht="13.5" thickBot="1" x14ac:dyDescent="0.25">
      <c r="A54" s="133" t="s">
        <v>6729</v>
      </c>
      <c r="B54" s="133">
        <v>56</v>
      </c>
      <c r="C54" s="136" t="s">
        <v>6724</v>
      </c>
      <c r="D54" s="136" t="s">
        <v>1634</v>
      </c>
      <c r="E54" s="136" t="s">
        <v>2138</v>
      </c>
      <c r="F54" s="133">
        <v>4772</v>
      </c>
      <c r="G54" s="136" t="s">
        <v>1648</v>
      </c>
      <c r="H54" s="133">
        <v>172</v>
      </c>
      <c r="I54" s="133">
        <v>1</v>
      </c>
      <c r="J54" s="133">
        <v>1200</v>
      </c>
      <c r="K54" s="133">
        <v>48</v>
      </c>
      <c r="L54" s="133">
        <v>4000</v>
      </c>
      <c r="M54" s="133" t="s">
        <v>5500</v>
      </c>
      <c r="N54" s="136"/>
      <c r="O54" s="133" t="s">
        <v>6607</v>
      </c>
      <c r="P54" s="133" t="s">
        <v>4816</v>
      </c>
      <c r="Q54" s="166">
        <v>42166</v>
      </c>
      <c r="R54" s="308">
        <v>1.81</v>
      </c>
      <c r="S54" s="1">
        <v>57</v>
      </c>
      <c r="V54" s="646">
        <v>10400</v>
      </c>
      <c r="W54" s="1">
        <v>44</v>
      </c>
      <c r="X54" s="1" t="s">
        <v>4868</v>
      </c>
      <c r="AA54" s="183">
        <f>(K54*100*J54*I54)/17*16*R54/10000*S54/1000</f>
        <v>55.930277647058823</v>
      </c>
      <c r="AB54" s="182">
        <f>V54/36*35*J54*I54*1.108/10000*W54/1000</f>
        <v>59.152426666666678</v>
      </c>
      <c r="AE54" s="182">
        <f>J54*I54*(G54/100)</f>
        <v>1980</v>
      </c>
    </row>
    <row r="55" spans="1:31" ht="13.5" thickBot="1" x14ac:dyDescent="0.25">
      <c r="A55" s="133" t="s">
        <v>6729</v>
      </c>
      <c r="B55" s="133">
        <v>56</v>
      </c>
      <c r="C55" s="136" t="s">
        <v>6724</v>
      </c>
      <c r="D55" s="136" t="s">
        <v>2726</v>
      </c>
      <c r="E55" s="136" t="s">
        <v>2138</v>
      </c>
      <c r="F55" s="133">
        <v>4772</v>
      </c>
      <c r="G55" s="136" t="s">
        <v>1648</v>
      </c>
      <c r="H55" s="133">
        <v>172</v>
      </c>
      <c r="I55" s="133">
        <v>1</v>
      </c>
      <c r="J55" s="133">
        <v>991</v>
      </c>
      <c r="K55" s="133">
        <v>48</v>
      </c>
      <c r="L55" s="133">
        <v>991</v>
      </c>
      <c r="M55" s="133" t="s">
        <v>5500</v>
      </c>
      <c r="N55" s="136"/>
      <c r="O55" s="133" t="s">
        <v>6607</v>
      </c>
      <c r="P55" s="133" t="s">
        <v>2277</v>
      </c>
      <c r="Q55" s="166">
        <v>42221</v>
      </c>
      <c r="R55" s="308">
        <v>1.81</v>
      </c>
      <c r="S55" s="1">
        <v>57</v>
      </c>
      <c r="V55" s="646">
        <v>10400</v>
      </c>
      <c r="W55" s="1">
        <v>44</v>
      </c>
      <c r="X55" s="1" t="s">
        <v>4868</v>
      </c>
      <c r="AA55" s="183">
        <f>(K55*100*J55*I55)/17*16*R55/10000*S55/1000</f>
        <v>46.18908762352941</v>
      </c>
      <c r="AB55" s="182">
        <f>V55/36*35*J55*I55*1.108/10000*W55/1000</f>
        <v>48.850045688888905</v>
      </c>
      <c r="AE55" s="182">
        <f>J55*I55*(G55/100)</f>
        <v>1635.1499999999999</v>
      </c>
    </row>
    <row r="56" spans="1:31" ht="13.5" thickBot="1" x14ac:dyDescent="0.25">
      <c r="A56" s="133" t="s">
        <v>6729</v>
      </c>
      <c r="B56" s="133">
        <v>56</v>
      </c>
      <c r="C56" s="136" t="s">
        <v>6724</v>
      </c>
      <c r="D56" s="136" t="s">
        <v>1641</v>
      </c>
      <c r="E56" s="136" t="s">
        <v>2138</v>
      </c>
      <c r="F56" s="133">
        <v>4772</v>
      </c>
      <c r="G56" s="136" t="s">
        <v>1648</v>
      </c>
      <c r="H56" s="133">
        <v>172</v>
      </c>
      <c r="I56" s="133">
        <v>1</v>
      </c>
      <c r="J56" s="133">
        <v>690</v>
      </c>
      <c r="K56" s="133">
        <v>48</v>
      </c>
      <c r="L56" s="133" t="s">
        <v>7069</v>
      </c>
      <c r="M56" s="133" t="s">
        <v>5500</v>
      </c>
      <c r="N56" s="136"/>
      <c r="O56" s="133" t="s">
        <v>6607</v>
      </c>
      <c r="P56" s="133" t="s">
        <v>663</v>
      </c>
      <c r="Q56" s="166">
        <v>42262</v>
      </c>
      <c r="R56" s="308">
        <v>1.81</v>
      </c>
      <c r="S56" s="1">
        <v>57</v>
      </c>
      <c r="V56" s="646">
        <v>10400</v>
      </c>
      <c r="W56" s="1">
        <v>44</v>
      </c>
      <c r="X56" s="1" t="s">
        <v>4868</v>
      </c>
      <c r="AA56" s="183">
        <f>(K56*100*J56*I56)/17*16*R56/10000*S56/1000</f>
        <v>32.159909647058825</v>
      </c>
      <c r="AB56" s="182">
        <f>V56/36*35*J56*I56*1.108/10000*W56/1000</f>
        <v>34.012645333333339</v>
      </c>
      <c r="AE56" s="182">
        <f>J56*I56*(G56/100)</f>
        <v>1138.5</v>
      </c>
    </row>
    <row r="57" spans="1:31" x14ac:dyDescent="0.2">
      <c r="A57" s="7222" t="s">
        <v>1386</v>
      </c>
      <c r="B57" s="7222"/>
      <c r="C57" s="7222"/>
      <c r="D57" s="7222"/>
      <c r="E57" s="7222"/>
      <c r="F57" s="7222"/>
      <c r="G57" s="7222"/>
      <c r="H57" s="7222"/>
      <c r="I57" s="7222"/>
      <c r="J57" s="7222"/>
      <c r="K57" s="7222"/>
      <c r="L57" s="7222"/>
      <c r="M57" s="7222"/>
      <c r="N57" s="7222"/>
      <c r="O57" s="7222"/>
      <c r="P57" s="7222"/>
      <c r="Q57" s="7223"/>
    </row>
    <row r="58" spans="1:31" ht="13.5" thickBot="1" x14ac:dyDescent="0.25">
      <c r="A58" s="133" t="s">
        <v>6729</v>
      </c>
      <c r="B58" s="133" t="s">
        <v>7318</v>
      </c>
      <c r="C58" s="136" t="s">
        <v>7347</v>
      </c>
      <c r="D58" s="136" t="s">
        <v>1651</v>
      </c>
      <c r="E58" s="136" t="s">
        <v>2138</v>
      </c>
      <c r="F58" s="133">
        <v>4772</v>
      </c>
      <c r="G58" s="136" t="s">
        <v>1648</v>
      </c>
      <c r="H58" s="133">
        <v>172</v>
      </c>
      <c r="I58" s="133">
        <v>1</v>
      </c>
      <c r="J58" s="133">
        <v>1395</v>
      </c>
      <c r="K58" s="133">
        <v>48</v>
      </c>
      <c r="L58" s="133" t="s">
        <v>7069</v>
      </c>
      <c r="M58" s="133" t="s">
        <v>5500</v>
      </c>
      <c r="N58" s="136"/>
      <c r="O58" s="133" t="s">
        <v>6607</v>
      </c>
      <c r="P58" s="133" t="s">
        <v>4816</v>
      </c>
      <c r="Q58" s="166">
        <v>42352</v>
      </c>
      <c r="R58" s="308">
        <v>1.81</v>
      </c>
      <c r="S58" s="1">
        <v>57</v>
      </c>
      <c r="V58" s="646">
        <v>10400</v>
      </c>
      <c r="W58" s="1">
        <v>44</v>
      </c>
      <c r="X58" s="1" t="s">
        <v>4868</v>
      </c>
      <c r="AA58" s="183">
        <f>(K58*100*J58*I58)/17*16*R58/10000*S58/1000</f>
        <v>65.018947764705871</v>
      </c>
      <c r="AB58" s="182">
        <f>V58/36*35*J58*I58*1.108/10000*W58/1000</f>
        <v>68.764696000000015</v>
      </c>
      <c r="AE58" s="182">
        <f>J58*I58*(G58/100)</f>
        <v>2301.75</v>
      </c>
    </row>
    <row r="59" spans="1:31" x14ac:dyDescent="0.2">
      <c r="A59" s="133" t="s">
        <v>7804</v>
      </c>
      <c r="B59" s="133" t="s">
        <v>7318</v>
      </c>
      <c r="C59" s="136" t="s">
        <v>7347</v>
      </c>
      <c r="D59" s="136" t="s">
        <v>1634</v>
      </c>
      <c r="E59" s="133" t="s">
        <v>2138</v>
      </c>
      <c r="F59" s="133">
        <v>4772</v>
      </c>
      <c r="G59" s="133" t="s">
        <v>1648</v>
      </c>
      <c r="H59" s="133">
        <v>172</v>
      </c>
      <c r="I59" s="133">
        <v>1</v>
      </c>
      <c r="J59" s="133">
        <v>1500</v>
      </c>
      <c r="K59" s="133">
        <v>48</v>
      </c>
      <c r="L59" s="133" t="s">
        <v>7069</v>
      </c>
      <c r="M59" s="133" t="s">
        <v>5500</v>
      </c>
      <c r="N59" s="133"/>
      <c r="O59" s="133" t="s">
        <v>6607</v>
      </c>
      <c r="P59" s="133" t="s">
        <v>4816</v>
      </c>
      <c r="Q59" s="166">
        <v>42436</v>
      </c>
      <c r="R59" s="1">
        <v>1.81</v>
      </c>
      <c r="S59" s="1">
        <v>57</v>
      </c>
      <c r="V59" s="646">
        <v>10400</v>
      </c>
      <c r="W59" s="1">
        <v>44</v>
      </c>
      <c r="X59" s="1" t="s">
        <v>4868</v>
      </c>
      <c r="AA59" s="183">
        <f>(K59*100*J59*I59)/17*16*R59/10000*S59/1000</f>
        <v>69.91284705882353</v>
      </c>
      <c r="AB59" s="182">
        <f>V59/36*35*J59*I59*1.108/10000*W59/1000</f>
        <v>73.940533333333335</v>
      </c>
      <c r="AE59" s="182">
        <f>J59*I59*(G59/100)</f>
        <v>2475</v>
      </c>
    </row>
    <row r="60" spans="1:31" ht="13.5" thickBot="1" x14ac:dyDescent="0.25">
      <c r="A60" s="133" t="s">
        <v>7804</v>
      </c>
      <c r="B60" s="133" t="s">
        <v>7318</v>
      </c>
      <c r="C60" s="136" t="s">
        <v>7347</v>
      </c>
      <c r="D60" s="136" t="s">
        <v>2726</v>
      </c>
      <c r="E60" s="133" t="s">
        <v>2138</v>
      </c>
      <c r="F60" s="133">
        <v>4772</v>
      </c>
      <c r="G60" s="133" t="s">
        <v>1648</v>
      </c>
      <c r="H60" s="133">
        <v>172</v>
      </c>
      <c r="I60" s="133">
        <v>1</v>
      </c>
      <c r="J60" s="133">
        <v>580</v>
      </c>
      <c r="K60" s="133">
        <v>48</v>
      </c>
      <c r="L60" s="133" t="s">
        <v>7069</v>
      </c>
      <c r="M60" s="133" t="s">
        <v>5500</v>
      </c>
      <c r="N60" s="133"/>
      <c r="O60" s="133" t="s">
        <v>6607</v>
      </c>
      <c r="P60" s="133" t="s">
        <v>4816</v>
      </c>
      <c r="Q60" s="166">
        <v>42451</v>
      </c>
      <c r="R60" s="308">
        <v>1.81</v>
      </c>
      <c r="S60" s="1">
        <v>57</v>
      </c>
      <c r="V60" s="646">
        <v>10400</v>
      </c>
      <c r="W60" s="1">
        <v>44</v>
      </c>
      <c r="X60" s="1" t="s">
        <v>4868</v>
      </c>
      <c r="AA60" s="183">
        <f>(K60*100*J60*I60)/17*16*R60/10000*S60/1000</f>
        <v>27.032967529411771</v>
      </c>
      <c r="AB60" s="182">
        <f>V60/36*35*J60*I60*1.108/10000*W60/1000</f>
        <v>28.590339555555563</v>
      </c>
      <c r="AE60" s="182">
        <f>J60*I60*(G60/100)</f>
        <v>957</v>
      </c>
    </row>
    <row r="61" spans="1:31" ht="13.5" thickBot="1" x14ac:dyDescent="0.25">
      <c r="A61" s="133" t="s">
        <v>7804</v>
      </c>
      <c r="B61" s="133" t="s">
        <v>7318</v>
      </c>
      <c r="C61" s="136" t="s">
        <v>7347</v>
      </c>
      <c r="D61" s="136" t="s">
        <v>1641</v>
      </c>
      <c r="E61" s="133" t="s">
        <v>2138</v>
      </c>
      <c r="F61" s="133">
        <v>4772</v>
      </c>
      <c r="G61" s="133" t="s">
        <v>1648</v>
      </c>
      <c r="H61" s="133">
        <v>172</v>
      </c>
      <c r="I61" s="133">
        <v>1</v>
      </c>
      <c r="J61" s="133">
        <v>422</v>
      </c>
      <c r="K61" s="133">
        <v>48</v>
      </c>
      <c r="L61" s="133" t="s">
        <v>7069</v>
      </c>
      <c r="M61" s="133" t="s">
        <v>5500</v>
      </c>
      <c r="N61" s="133"/>
      <c r="O61" s="133" t="s">
        <v>6607</v>
      </c>
      <c r="P61" s="133" t="s">
        <v>2277</v>
      </c>
      <c r="Q61" s="166">
        <v>42471</v>
      </c>
      <c r="R61" s="308">
        <v>1.81</v>
      </c>
      <c r="S61" s="1">
        <v>57</v>
      </c>
      <c r="V61" s="646">
        <v>10400</v>
      </c>
      <c r="W61" s="1">
        <v>44</v>
      </c>
      <c r="X61" s="1" t="s">
        <v>4868</v>
      </c>
      <c r="AA61" s="183">
        <f>(K61*100*J61*I61)/17*16*R61/10000*S61/1000</f>
        <v>19.668814305882357</v>
      </c>
      <c r="AB61" s="182">
        <f>V61/36*35*J61*I61*1.108/10000*W61/1000</f>
        <v>20.801936711111111</v>
      </c>
      <c r="AE61" s="182">
        <f>J61*I61*(G61/100)</f>
        <v>696.3</v>
      </c>
    </row>
    <row r="92" spans="18:18" x14ac:dyDescent="0.2">
      <c r="R92" s="181"/>
    </row>
    <row r="185" spans="18:24" x14ac:dyDescent="0.2">
      <c r="R185" s="181"/>
      <c r="W185" s="183"/>
      <c r="X185" s="183"/>
    </row>
    <row r="186" spans="18:24" x14ac:dyDescent="0.2">
      <c r="R186" s="181"/>
      <c r="W186" s="183"/>
      <c r="X186" s="183"/>
    </row>
    <row r="188" spans="18:24" x14ac:dyDescent="0.2">
      <c r="R188" s="181"/>
      <c r="W188" s="183"/>
      <c r="X188" s="183"/>
    </row>
    <row r="189" spans="18:24" x14ac:dyDescent="0.2">
      <c r="R189" s="181"/>
      <c r="W189" s="183"/>
      <c r="X189" s="183"/>
    </row>
    <row r="374" spans="18:24" x14ac:dyDescent="0.2">
      <c r="R374" s="255"/>
      <c r="S374" s="255"/>
      <c r="T374" s="255"/>
      <c r="U374" s="255"/>
      <c r="V374" s="255"/>
      <c r="W374" s="255"/>
      <c r="X374" s="255"/>
    </row>
    <row r="375" spans="18:24" x14ac:dyDescent="0.2">
      <c r="W375" s="183"/>
      <c r="X375" s="183"/>
    </row>
    <row r="376" spans="18:24" x14ac:dyDescent="0.2">
      <c r="W376" s="183"/>
      <c r="X376" s="183"/>
    </row>
  </sheetData>
  <customSheetViews>
    <customSheetView guid="{4952E460-A0CC-4193-B39B-FD9157215013}" scale="89">
      <pane ySplit="1" topLeftCell="A17" activePane="bottomLeft" state="frozen"/>
      <selection pane="bottomLeft" activeCell="A47" sqref="A47"/>
      <pageMargins left="0.78740157499999996" right="0.78740157499999996" top="0.984251969" bottom="0.984251969" header="0.4921259845" footer="0.4921259845"/>
      <pageSetup paperSize="9" orientation="portrait" r:id="rId1"/>
      <headerFooter alignWithMargins="0"/>
    </customSheetView>
    <customSheetView guid="{698F4881-4298-4AB6-984E-F8B011B9F18F}" scale="89">
      <pane ySplit="1" topLeftCell="A17" activePane="bottomLeft" state="frozen"/>
      <selection pane="bottomLeft" activeCell="A47" sqref="A47"/>
      <pageMargins left="0.78740157499999996" right="0.78740157499999996" top="0.984251969" bottom="0.984251969" header="0.4921259845" footer="0.4921259845"/>
      <pageSetup paperSize="9" orientation="portrait" r:id="rId2"/>
      <headerFooter alignWithMargins="0"/>
    </customSheetView>
    <customSheetView guid="{7CF31FC0-A2A4-4688-92B7-9678E8764428}" scale="89">
      <pane ySplit="1" topLeftCell="A17" activePane="bottomLeft" state="frozen"/>
      <selection pane="bottomLeft" activeCell="A47" sqref="A47"/>
      <pageMargins left="0.78740157499999996" right="0.78740157499999996" top="0.984251969" bottom="0.984251969" header="0.4921259845" footer="0.4921259845"/>
      <pageSetup paperSize="9" orientation="portrait" r:id="rId3"/>
      <headerFooter alignWithMargins="0"/>
    </customSheetView>
    <customSheetView guid="{E87373D5-2DBC-4BB6-BBDE-73CF70111DDC}" scale="89">
      <pane ySplit="1" topLeftCell="A17" activePane="bottomLeft" state="frozen"/>
      <selection pane="bottomLeft" activeCell="A47" sqref="A47"/>
      <pageMargins left="0.78740157499999996" right="0.78740157499999996" top="0.984251969" bottom="0.984251969" header="0.4921259845" footer="0.4921259845"/>
      <pageSetup paperSize="9" orientation="portrait" r:id="rId4"/>
      <headerFooter alignWithMargins="0"/>
    </customSheetView>
    <customSheetView guid="{5EE8ACEB-D391-4612-92B6-7F7E727A8D99}" scale="115">
      <pane ySplit="1" topLeftCell="A39" activePane="bottomLeft" state="frozen"/>
      <selection pane="bottomLeft" activeCell="C56" sqref="C56:AE56"/>
      <pageMargins left="0.78740157499999996" right="0.78740157499999996" top="0.984251969" bottom="0.984251969" header="0.4921259845" footer="0.4921259845"/>
      <pageSetup paperSize="9" orientation="portrait" r:id="rId5"/>
      <headerFooter alignWithMargins="0"/>
    </customSheetView>
  </customSheetViews>
  <mergeCells count="4">
    <mergeCell ref="A52:Q52"/>
    <mergeCell ref="A57:Q57"/>
    <mergeCell ref="A46:Q46"/>
    <mergeCell ref="A38:Q38"/>
  </mergeCells>
  <phoneticPr fontId="0" type="noConversion"/>
  <conditionalFormatting sqref="H26:I30 H32:I32 H34:I35">
    <cfRule type="expression" dxfId="3" priority="2" stopIfTrue="1">
      <formula>NOT(ISERROR(SEARCH("x",H26)))</formula>
    </cfRule>
  </conditionalFormatting>
  <pageMargins left="0.78740157499999996" right="0.78740157499999996" top="0.984251969" bottom="0.984251969" header="0.4921259845" footer="0.4921259845"/>
  <pageSetup paperSize="9" orientation="portrait" r:id="rId6"/>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Tabelle23"/>
  <dimension ref="A1:IU379"/>
  <sheetViews>
    <sheetView workbookViewId="0">
      <pane ySplit="1" topLeftCell="A143" activePane="bottomLeft" state="frozen"/>
      <selection activeCell="C175" sqref="C175:AE178"/>
      <selection pane="bottomLeft" activeCell="C175" sqref="C175:AE178"/>
    </sheetView>
  </sheetViews>
  <sheetFormatPr baseColWidth="10" defaultRowHeight="12.75" x14ac:dyDescent="0.2"/>
  <cols>
    <col min="1" max="1" width="11.42578125" style="196"/>
    <col min="2" max="2" width="6.85546875" bestFit="1" customWidth="1"/>
    <col min="3" max="3" width="8.42578125" style="223" customWidth="1"/>
    <col min="4" max="4" width="7.42578125" style="223" customWidth="1"/>
    <col min="5" max="5" width="10.7109375" style="214" customWidth="1"/>
    <col min="6" max="6" width="30" style="214" customWidth="1"/>
    <col min="7" max="7" width="6.42578125" style="214" bestFit="1" customWidth="1"/>
    <col min="8" max="8" width="7.5703125" style="214" bestFit="1" customWidth="1"/>
    <col min="9" max="9" width="8" style="214" bestFit="1" customWidth="1"/>
    <col min="10" max="10" width="8.5703125" style="214" bestFit="1" customWidth="1"/>
    <col min="11" max="11" width="6.7109375" style="214" bestFit="1" customWidth="1"/>
    <col min="12" max="12" width="7.42578125" style="214" bestFit="1" customWidth="1"/>
    <col min="13" max="13" width="6.85546875" style="214" bestFit="1" customWidth="1"/>
    <col min="14" max="14" width="4.42578125" style="214" customWidth="1"/>
    <col min="15" max="15" width="24" style="214" customWidth="1"/>
    <col min="16" max="16" width="11.85546875" style="214" bestFit="1" customWidth="1"/>
    <col min="17" max="17" width="10" style="216" customWidth="1"/>
    <col min="18" max="18" width="12.5703125" style="1" customWidth="1"/>
    <col min="19" max="19" width="15.5703125" style="1" customWidth="1"/>
    <col min="20" max="20" width="15.85546875" style="1" bestFit="1" customWidth="1"/>
    <col min="21" max="21" width="11.85546875" style="1" bestFit="1" customWidth="1"/>
    <col min="22" max="22" width="9.7109375" style="1" bestFit="1" customWidth="1"/>
    <col min="23" max="23" width="12.85546875" style="1" bestFit="1" customWidth="1"/>
    <col min="24" max="24" width="12.140625" style="1" bestFit="1" customWidth="1"/>
    <col min="25" max="26" width="7.42578125" customWidth="1"/>
    <col min="27" max="27" width="16.85546875" bestFit="1" customWidth="1"/>
    <col min="28" max="28" width="15.7109375" bestFit="1" customWidth="1"/>
    <col min="29" max="30" width="7.7109375" customWidth="1"/>
    <col min="31" max="31" width="6.5703125" bestFit="1" customWidth="1"/>
    <col min="32" max="32" width="11.140625" bestFit="1" customWidth="1"/>
  </cols>
  <sheetData>
    <row r="1" spans="1:32" ht="72" customHeight="1" thickBot="1" x14ac:dyDescent="0.35">
      <c r="A1" s="185" t="s">
        <v>4870</v>
      </c>
      <c r="B1" s="185" t="s">
        <v>4871</v>
      </c>
      <c r="C1" s="471" t="s">
        <v>4872</v>
      </c>
      <c r="D1" s="471" t="s">
        <v>4873</v>
      </c>
      <c r="E1" s="472" t="s">
        <v>4874</v>
      </c>
      <c r="F1" s="473" t="s">
        <v>4554</v>
      </c>
      <c r="G1" s="474" t="s">
        <v>4427</v>
      </c>
      <c r="H1" s="186" t="s">
        <v>4875</v>
      </c>
      <c r="I1" s="472" t="s">
        <v>4876</v>
      </c>
      <c r="J1" s="186" t="s">
        <v>4877</v>
      </c>
      <c r="K1" s="202" t="s">
        <v>4878</v>
      </c>
      <c r="L1" s="188" t="s">
        <v>4879</v>
      </c>
      <c r="M1" s="187" t="s">
        <v>4414</v>
      </c>
      <c r="N1" s="187" t="s">
        <v>4415</v>
      </c>
      <c r="O1" s="201" t="s">
        <v>4880</v>
      </c>
      <c r="P1" s="474" t="s">
        <v>4881</v>
      </c>
      <c r="Q1" s="475" t="s">
        <v>1414</v>
      </c>
      <c r="R1" s="192" t="s">
        <v>4882</v>
      </c>
      <c r="S1" s="193" t="s">
        <v>2568</v>
      </c>
      <c r="T1" s="193" t="s">
        <v>4884</v>
      </c>
      <c r="U1" s="193" t="s">
        <v>4885</v>
      </c>
      <c r="V1" s="192" t="s">
        <v>4886</v>
      </c>
      <c r="W1" s="192" t="s">
        <v>2570</v>
      </c>
      <c r="X1" s="192" t="s">
        <v>4888</v>
      </c>
      <c r="Y1" s="192" t="s">
        <v>4889</v>
      </c>
      <c r="Z1" s="192" t="s">
        <v>4890</v>
      </c>
      <c r="AA1" s="194" t="s">
        <v>4891</v>
      </c>
      <c r="AB1" s="194" t="s">
        <v>4892</v>
      </c>
      <c r="AC1" s="195" t="s">
        <v>4893</v>
      </c>
      <c r="AD1" s="195" t="s">
        <v>4894</v>
      </c>
      <c r="AE1" s="3" t="s">
        <v>4895</v>
      </c>
      <c r="AF1" s="258" t="s">
        <v>2289</v>
      </c>
    </row>
    <row r="2" spans="1:32" ht="12.75" customHeight="1" x14ac:dyDescent="0.2">
      <c r="C2" s="223" t="s">
        <v>2143</v>
      </c>
      <c r="D2" s="656" t="s">
        <v>4902</v>
      </c>
      <c r="E2" s="471" t="s">
        <v>2144</v>
      </c>
      <c r="F2" s="214">
        <v>136700</v>
      </c>
      <c r="G2" s="214">
        <v>172</v>
      </c>
      <c r="I2" s="214">
        <v>2</v>
      </c>
      <c r="J2" s="214">
        <v>602</v>
      </c>
      <c r="K2" s="633" t="s">
        <v>803</v>
      </c>
      <c r="L2" s="633"/>
      <c r="M2" s="633"/>
      <c r="N2" s="633"/>
      <c r="O2" s="633" t="s">
        <v>2584</v>
      </c>
      <c r="P2" s="214" t="s">
        <v>663</v>
      </c>
      <c r="Q2" s="216">
        <v>39633</v>
      </c>
    </row>
    <row r="3" spans="1:32" x14ac:dyDescent="0.2">
      <c r="C3" s="223" t="s">
        <v>2143</v>
      </c>
      <c r="D3" s="223" t="s">
        <v>4903</v>
      </c>
      <c r="E3" s="214" t="s">
        <v>2144</v>
      </c>
      <c r="F3" s="214">
        <v>136700</v>
      </c>
      <c r="G3" s="214">
        <v>172</v>
      </c>
      <c r="I3" s="214">
        <v>2</v>
      </c>
      <c r="J3" s="214">
        <v>280</v>
      </c>
      <c r="K3" s="214">
        <v>33</v>
      </c>
      <c r="O3" s="633" t="s">
        <v>2584</v>
      </c>
      <c r="P3" s="214" t="s">
        <v>639</v>
      </c>
      <c r="Q3" s="216">
        <v>39640</v>
      </c>
    </row>
    <row r="4" spans="1:32" x14ac:dyDescent="0.2">
      <c r="C4" s="623" t="s">
        <v>4453</v>
      </c>
      <c r="D4" s="245"/>
      <c r="E4" s="245"/>
      <c r="F4" s="245"/>
      <c r="G4" s="245"/>
      <c r="H4" s="245"/>
      <c r="I4" s="245"/>
      <c r="J4" s="245"/>
      <c r="K4" s="245"/>
      <c r="L4" s="245"/>
      <c r="M4" s="245"/>
      <c r="N4" s="245"/>
      <c r="O4" s="245"/>
      <c r="P4" s="245"/>
      <c r="Q4" s="247"/>
    </row>
    <row r="5" spans="1:32" x14ac:dyDescent="0.2">
      <c r="C5" s="223" t="s">
        <v>2145</v>
      </c>
      <c r="D5" s="223" t="s">
        <v>4898</v>
      </c>
      <c r="E5" s="214" t="s">
        <v>2144</v>
      </c>
      <c r="F5" s="214">
        <v>136700</v>
      </c>
      <c r="G5" s="214">
        <v>172</v>
      </c>
      <c r="I5" s="214">
        <v>2</v>
      </c>
      <c r="J5" s="214">
        <v>600</v>
      </c>
      <c r="K5" s="214">
        <v>33</v>
      </c>
      <c r="O5" s="198" t="s">
        <v>2584</v>
      </c>
      <c r="P5" s="214" t="s">
        <v>639</v>
      </c>
      <c r="Q5" s="216">
        <v>39652</v>
      </c>
    </row>
    <row r="6" spans="1:32" x14ac:dyDescent="0.2">
      <c r="C6" s="502" t="s">
        <v>2145</v>
      </c>
      <c r="D6" s="232" t="s">
        <v>4899</v>
      </c>
      <c r="E6" s="220" t="s">
        <v>2144</v>
      </c>
      <c r="F6" s="221">
        <v>136700</v>
      </c>
      <c r="G6" s="221">
        <v>172</v>
      </c>
      <c r="H6" s="221"/>
      <c r="I6" s="503">
        <v>2</v>
      </c>
      <c r="J6" s="221">
        <v>602</v>
      </c>
      <c r="K6" s="220">
        <v>33</v>
      </c>
      <c r="L6" s="220"/>
      <c r="M6" s="220"/>
      <c r="N6" s="220"/>
      <c r="O6" s="502" t="s">
        <v>2584</v>
      </c>
      <c r="P6" s="221" t="s">
        <v>639</v>
      </c>
      <c r="Q6" s="504">
        <v>39680</v>
      </c>
    </row>
    <row r="7" spans="1:32" x14ac:dyDescent="0.2">
      <c r="C7" s="502" t="s">
        <v>2145</v>
      </c>
      <c r="D7" s="232" t="s">
        <v>4900</v>
      </c>
      <c r="E7" s="220" t="s">
        <v>2144</v>
      </c>
      <c r="F7" s="221">
        <v>136700</v>
      </c>
      <c r="G7" s="221">
        <v>172</v>
      </c>
      <c r="H7" s="221"/>
      <c r="I7" s="503">
        <v>2</v>
      </c>
      <c r="J7" s="221">
        <v>603</v>
      </c>
      <c r="K7" s="220">
        <v>33</v>
      </c>
      <c r="L7" s="220"/>
      <c r="M7" s="220"/>
      <c r="N7" s="220"/>
      <c r="O7" s="502" t="s">
        <v>2584</v>
      </c>
      <c r="P7" s="221" t="s">
        <v>1754</v>
      </c>
      <c r="Q7" s="504">
        <v>39714</v>
      </c>
    </row>
    <row r="8" spans="1:32" x14ac:dyDescent="0.2">
      <c r="C8" s="198" t="s">
        <v>2145</v>
      </c>
      <c r="D8" s="223" t="s">
        <v>4901</v>
      </c>
      <c r="E8" s="214" t="s">
        <v>2144</v>
      </c>
      <c r="F8" s="200">
        <v>136700</v>
      </c>
      <c r="G8" s="200">
        <v>172</v>
      </c>
      <c r="H8" s="200"/>
      <c r="I8" s="199">
        <v>2</v>
      </c>
      <c r="J8" s="200">
        <v>602</v>
      </c>
      <c r="K8" s="214">
        <v>33</v>
      </c>
      <c r="O8" s="214" t="s">
        <v>2584</v>
      </c>
      <c r="P8" s="200" t="s">
        <v>669</v>
      </c>
      <c r="Q8" s="203">
        <v>39720</v>
      </c>
    </row>
    <row r="9" spans="1:32" ht="13.5" thickBot="1" x14ac:dyDescent="0.25">
      <c r="C9" s="520" t="s">
        <v>2145</v>
      </c>
      <c r="D9" s="521" t="s">
        <v>4902</v>
      </c>
      <c r="E9" s="522" t="s">
        <v>2144</v>
      </c>
      <c r="F9" s="523">
        <v>136700</v>
      </c>
      <c r="G9" s="523">
        <v>172</v>
      </c>
      <c r="H9" s="523"/>
      <c r="I9" s="524">
        <v>2</v>
      </c>
      <c r="J9" s="523">
        <v>635</v>
      </c>
      <c r="K9" s="522">
        <v>33</v>
      </c>
      <c r="L9" s="522"/>
      <c r="M9" s="522"/>
      <c r="N9" s="522"/>
      <c r="O9" s="522" t="s">
        <v>2584</v>
      </c>
      <c r="P9" s="523" t="s">
        <v>3192</v>
      </c>
      <c r="Q9" s="525">
        <v>39731</v>
      </c>
      <c r="R9" s="181"/>
    </row>
    <row r="10" spans="1:32" x14ac:dyDescent="0.2">
      <c r="C10" s="243" t="s">
        <v>4453</v>
      </c>
      <c r="D10" s="356"/>
      <c r="E10" s="245"/>
      <c r="F10" s="246"/>
      <c r="G10" s="246"/>
      <c r="H10" s="246"/>
      <c r="I10" s="538"/>
      <c r="J10" s="246"/>
      <c r="K10" s="245"/>
      <c r="L10" s="245"/>
      <c r="M10" s="245"/>
      <c r="N10" s="245"/>
      <c r="O10" s="245"/>
      <c r="P10" s="246"/>
      <c r="Q10" s="539"/>
    </row>
    <row r="11" spans="1:32" x14ac:dyDescent="0.2">
      <c r="C11" s="198" t="s">
        <v>2146</v>
      </c>
      <c r="D11" s="223" t="s">
        <v>4898</v>
      </c>
      <c r="F11" s="200">
        <v>136700</v>
      </c>
      <c r="G11" s="200">
        <v>171</v>
      </c>
      <c r="H11" s="200"/>
      <c r="I11" s="199">
        <v>2</v>
      </c>
      <c r="J11" s="200">
        <v>220</v>
      </c>
      <c r="K11" s="214">
        <v>33</v>
      </c>
      <c r="O11" s="214" t="s">
        <v>2584</v>
      </c>
      <c r="P11" s="200" t="s">
        <v>647</v>
      </c>
      <c r="Q11" s="203">
        <v>39847</v>
      </c>
    </row>
    <row r="12" spans="1:32" x14ac:dyDescent="0.2">
      <c r="C12" s="198" t="s">
        <v>2146</v>
      </c>
      <c r="D12" s="223" t="s">
        <v>4899</v>
      </c>
      <c r="F12" s="200">
        <v>136700</v>
      </c>
      <c r="G12" s="200">
        <v>171</v>
      </c>
      <c r="H12" s="200"/>
      <c r="I12" s="199">
        <v>2</v>
      </c>
      <c r="J12" s="200">
        <v>603</v>
      </c>
      <c r="K12" s="214">
        <v>33</v>
      </c>
      <c r="O12" s="214" t="s">
        <v>2584</v>
      </c>
      <c r="P12" s="200" t="s">
        <v>669</v>
      </c>
      <c r="Q12" s="203">
        <v>39855</v>
      </c>
    </row>
    <row r="13" spans="1:32" x14ac:dyDescent="0.2">
      <c r="C13" s="198" t="s">
        <v>2146</v>
      </c>
      <c r="D13" s="223" t="s">
        <v>4900</v>
      </c>
      <c r="F13" s="200">
        <v>136700</v>
      </c>
      <c r="G13" s="200">
        <v>171</v>
      </c>
      <c r="H13" s="200"/>
      <c r="I13" s="199">
        <v>2</v>
      </c>
      <c r="J13" s="200">
        <v>603</v>
      </c>
      <c r="K13" s="214">
        <v>33</v>
      </c>
      <c r="O13" s="214" t="s">
        <v>2584</v>
      </c>
      <c r="P13" s="200" t="s">
        <v>647</v>
      </c>
      <c r="Q13" s="203">
        <v>39862</v>
      </c>
    </row>
    <row r="14" spans="1:32" ht="13.5" thickBot="1" x14ac:dyDescent="0.25">
      <c r="C14" s="207" t="s">
        <v>2146</v>
      </c>
      <c r="D14" s="237" t="s">
        <v>4901</v>
      </c>
      <c r="E14" s="235"/>
      <c r="F14" s="208">
        <v>136700</v>
      </c>
      <c r="G14" s="208">
        <v>171</v>
      </c>
      <c r="H14" s="208"/>
      <c r="I14" s="209">
        <v>2</v>
      </c>
      <c r="J14" s="208">
        <v>602</v>
      </c>
      <c r="K14" s="235">
        <v>33</v>
      </c>
      <c r="L14" s="235"/>
      <c r="M14" s="235"/>
      <c r="N14" s="235"/>
      <c r="O14" s="235" t="s">
        <v>2584</v>
      </c>
      <c r="P14" s="208" t="s">
        <v>647</v>
      </c>
      <c r="Q14" s="536">
        <v>39869</v>
      </c>
    </row>
    <row r="15" spans="1:32" ht="13.5" thickBot="1" x14ac:dyDescent="0.25">
      <c r="C15" s="526" t="s">
        <v>2146</v>
      </c>
      <c r="D15" s="238" t="s">
        <v>4902</v>
      </c>
      <c r="E15" s="240"/>
      <c r="F15" s="241">
        <v>136700</v>
      </c>
      <c r="G15" s="241">
        <v>171</v>
      </c>
      <c r="H15" s="241"/>
      <c r="I15" s="527">
        <v>2</v>
      </c>
      <c r="J15" s="241">
        <v>630</v>
      </c>
      <c r="K15" s="240">
        <v>33</v>
      </c>
      <c r="L15" s="240"/>
      <c r="M15" s="240"/>
      <c r="N15" s="240"/>
      <c r="O15" s="240" t="s">
        <v>2584</v>
      </c>
      <c r="P15" s="241" t="s">
        <v>776</v>
      </c>
      <c r="Q15" s="529">
        <v>39882</v>
      </c>
    </row>
    <row r="16" spans="1:32" x14ac:dyDescent="0.2">
      <c r="C16" s="537" t="s">
        <v>4453</v>
      </c>
      <c r="D16" s="356"/>
      <c r="E16" s="245"/>
      <c r="F16" s="246"/>
      <c r="G16" s="246"/>
      <c r="H16" s="246"/>
      <c r="I16" s="538"/>
      <c r="J16" s="246"/>
      <c r="K16" s="245"/>
      <c r="L16" s="245"/>
      <c r="M16" s="245"/>
      <c r="N16" s="245"/>
      <c r="O16" s="245"/>
      <c r="P16" s="246"/>
      <c r="Q16" s="539"/>
    </row>
    <row r="17" spans="1:255" x14ac:dyDescent="0.2">
      <c r="C17" s="198" t="s">
        <v>2147</v>
      </c>
      <c r="D17" s="223" t="s">
        <v>4898</v>
      </c>
      <c r="F17" s="200">
        <v>136700</v>
      </c>
      <c r="G17" s="200">
        <v>171</v>
      </c>
      <c r="H17" s="200"/>
      <c r="I17" s="199">
        <v>2</v>
      </c>
      <c r="J17" s="200">
        <v>604</v>
      </c>
      <c r="K17" s="214">
        <v>33</v>
      </c>
      <c r="O17" s="214" t="s">
        <v>2584</v>
      </c>
      <c r="P17" s="200" t="s">
        <v>1754</v>
      </c>
      <c r="Q17" s="203">
        <v>40073</v>
      </c>
    </row>
    <row r="18" spans="1:255" ht="13.5" thickBot="1" x14ac:dyDescent="0.25">
      <c r="C18" s="237" t="s">
        <v>2147</v>
      </c>
      <c r="D18" s="237" t="s">
        <v>4899</v>
      </c>
      <c r="E18" s="235"/>
      <c r="F18" s="235">
        <v>136700</v>
      </c>
      <c r="G18" s="235">
        <v>171</v>
      </c>
      <c r="H18" s="235"/>
      <c r="I18" s="235">
        <v>2</v>
      </c>
      <c r="J18" s="235">
        <v>602</v>
      </c>
      <c r="K18" s="235">
        <v>33</v>
      </c>
      <c r="L18" s="235"/>
      <c r="M18" s="235"/>
      <c r="N18" s="235"/>
      <c r="O18" s="235" t="s">
        <v>2584</v>
      </c>
      <c r="P18" s="235" t="s">
        <v>1754</v>
      </c>
      <c r="Q18" s="236">
        <v>40080</v>
      </c>
    </row>
    <row r="19" spans="1:255" ht="13.5" thickBot="1" x14ac:dyDescent="0.25">
      <c r="C19" s="238" t="s">
        <v>2147</v>
      </c>
      <c r="D19" s="238" t="s">
        <v>4900</v>
      </c>
      <c r="E19" s="240"/>
      <c r="F19" s="240">
        <v>136700</v>
      </c>
      <c r="G19" s="240">
        <v>171</v>
      </c>
      <c r="H19" s="240"/>
      <c r="I19" s="240">
        <v>2</v>
      </c>
      <c r="J19" s="240">
        <v>603</v>
      </c>
      <c r="K19" s="240">
        <v>33</v>
      </c>
      <c r="L19" s="240"/>
      <c r="M19" s="240"/>
      <c r="N19" s="240"/>
      <c r="O19" s="240" t="s">
        <v>2584</v>
      </c>
      <c r="P19" s="240" t="s">
        <v>663</v>
      </c>
      <c r="Q19" s="242">
        <v>40094</v>
      </c>
    </row>
    <row r="20" spans="1:255" s="531" customFormat="1" ht="13.5" thickBot="1" x14ac:dyDescent="0.25">
      <c r="A20" s="530"/>
      <c r="C20" s="251"/>
      <c r="D20" s="251"/>
      <c r="E20" s="252"/>
      <c r="F20" s="253" t="s">
        <v>4333</v>
      </c>
      <c r="G20" s="252"/>
      <c r="H20" s="252"/>
      <c r="I20" s="252"/>
      <c r="J20" s="252"/>
      <c r="K20" s="252"/>
      <c r="L20" s="252"/>
      <c r="M20" s="252"/>
      <c r="N20" s="252"/>
      <c r="O20" s="252"/>
      <c r="P20" s="252"/>
      <c r="Q20" s="359"/>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row>
    <row r="21" spans="1:255" ht="13.5" thickBot="1" x14ac:dyDescent="0.25">
      <c r="C21" s="238" t="s">
        <v>2147</v>
      </c>
      <c r="D21" s="238" t="s">
        <v>4901</v>
      </c>
      <c r="E21" s="240"/>
      <c r="F21" s="240">
        <v>136700</v>
      </c>
      <c r="G21" s="240">
        <v>171</v>
      </c>
      <c r="H21" s="240"/>
      <c r="I21" s="240">
        <v>2</v>
      </c>
      <c r="J21" s="240">
        <v>476</v>
      </c>
      <c r="K21" s="240">
        <v>33</v>
      </c>
      <c r="L21" s="240"/>
      <c r="M21" s="240"/>
      <c r="N21" s="240"/>
      <c r="O21" s="240" t="s">
        <v>2584</v>
      </c>
      <c r="P21" s="240" t="s">
        <v>1754</v>
      </c>
      <c r="Q21" s="242">
        <v>40254</v>
      </c>
      <c r="R21" s="1">
        <v>1.81</v>
      </c>
      <c r="S21" s="1">
        <v>84</v>
      </c>
      <c r="V21" s="1">
        <v>11710</v>
      </c>
      <c r="W21" s="1">
        <v>84</v>
      </c>
      <c r="X21" s="1" t="s">
        <v>2584</v>
      </c>
      <c r="Y21" s="1"/>
      <c r="Z21" s="1"/>
      <c r="AA21" s="183">
        <f>(K21*100*J21*I21)/17*16*R21/10000*S21/1000</f>
        <v>44.955187199999997</v>
      </c>
      <c r="AB21" s="183">
        <f>V21*J21*I21*1.108/10000*W21/1000</f>
        <v>103.75592102400002</v>
      </c>
      <c r="AE21" s="183">
        <f>J21*I21*(G21/100)</f>
        <v>1627.92</v>
      </c>
    </row>
    <row r="22" spans="1:255" x14ac:dyDescent="0.2">
      <c r="C22" s="243" t="s">
        <v>4453</v>
      </c>
      <c r="D22" s="356"/>
      <c r="E22" s="245"/>
      <c r="F22" s="245"/>
      <c r="G22" s="245"/>
      <c r="H22" s="245"/>
      <c r="I22" s="245"/>
      <c r="J22" s="245"/>
      <c r="K22" s="245"/>
      <c r="L22" s="245"/>
      <c r="M22" s="245"/>
      <c r="N22" s="245"/>
      <c r="O22" s="245"/>
      <c r="P22" s="245"/>
      <c r="Q22" s="247"/>
    </row>
    <row r="23" spans="1:255" x14ac:dyDescent="0.2">
      <c r="C23" s="223" t="s">
        <v>2127</v>
      </c>
      <c r="D23" s="223" t="s">
        <v>4898</v>
      </c>
      <c r="F23" s="214" t="s">
        <v>1776</v>
      </c>
      <c r="G23" s="214">
        <v>172</v>
      </c>
      <c r="I23" s="214">
        <v>2</v>
      </c>
      <c r="J23" s="214">
        <v>600</v>
      </c>
      <c r="K23" s="214">
        <v>35</v>
      </c>
      <c r="O23" s="214" t="s">
        <v>2148</v>
      </c>
      <c r="P23" s="214" t="s">
        <v>4816</v>
      </c>
      <c r="Q23" s="216">
        <v>40402</v>
      </c>
      <c r="R23" s="1">
        <v>1.81</v>
      </c>
      <c r="S23" s="1">
        <v>82</v>
      </c>
      <c r="V23" s="1">
        <v>11710</v>
      </c>
      <c r="W23" s="1">
        <v>84</v>
      </c>
      <c r="X23" s="1" t="s">
        <v>2584</v>
      </c>
      <c r="AA23" s="183">
        <f>(K23*100*J23*I23)/17*16*R23/10000*S23/1000</f>
        <v>58.66955294117647</v>
      </c>
      <c r="AB23" s="183">
        <f>V23*J23*I23*1.108/10000*W23/1000</f>
        <v>130.7847744</v>
      </c>
      <c r="AE23" s="183">
        <f>J23*I23*(G23/100)</f>
        <v>2064</v>
      </c>
    </row>
    <row r="24" spans="1:255" ht="13.5" thickBot="1" x14ac:dyDescent="0.25">
      <c r="C24" s="237" t="s">
        <v>2127</v>
      </c>
      <c r="D24" s="237" t="s">
        <v>4899</v>
      </c>
      <c r="E24" s="235"/>
      <c r="F24" s="235" t="s">
        <v>1776</v>
      </c>
      <c r="G24" s="235">
        <v>172</v>
      </c>
      <c r="H24" s="235"/>
      <c r="I24" s="235">
        <v>2</v>
      </c>
      <c r="J24" s="235">
        <v>602</v>
      </c>
      <c r="K24" s="235">
        <v>35</v>
      </c>
      <c r="L24" s="235"/>
      <c r="M24" s="235"/>
      <c r="N24" s="235"/>
      <c r="O24" s="235" t="s">
        <v>2148</v>
      </c>
      <c r="P24" s="235" t="s">
        <v>669</v>
      </c>
      <c r="Q24" s="236">
        <v>40413</v>
      </c>
      <c r="R24" s="1">
        <v>1.81</v>
      </c>
      <c r="S24" s="1">
        <v>82</v>
      </c>
      <c r="V24" s="1">
        <v>11710</v>
      </c>
      <c r="W24" s="1">
        <v>84</v>
      </c>
      <c r="X24" s="1" t="s">
        <v>2584</v>
      </c>
      <c r="AA24" s="183">
        <f>(K24*100*J24*I24)/17*16*R24/10000*S24/1000</f>
        <v>58.865118117647064</v>
      </c>
      <c r="AB24" s="183">
        <f>V24*J24*I24*1.108/10000*W24/1000</f>
        <v>131.22072364800002</v>
      </c>
      <c r="AE24" s="183">
        <f>J24*I24*(G24/100)</f>
        <v>2070.88</v>
      </c>
    </row>
    <row r="25" spans="1:255" x14ac:dyDescent="0.2">
      <c r="C25" s="287"/>
      <c r="D25" s="287"/>
      <c r="E25" s="288"/>
      <c r="F25" s="289" t="s">
        <v>2288</v>
      </c>
      <c r="G25" s="288"/>
      <c r="H25" s="288"/>
      <c r="I25" s="288"/>
      <c r="J25" s="288"/>
      <c r="K25" s="288"/>
      <c r="L25" s="288"/>
      <c r="M25" s="288"/>
      <c r="N25" s="288"/>
      <c r="O25" s="288"/>
      <c r="P25" s="288"/>
      <c r="Q25" s="290"/>
      <c r="V25" s="583"/>
    </row>
    <row r="26" spans="1:255" x14ac:dyDescent="0.2">
      <c r="C26" s="243" t="s">
        <v>4453</v>
      </c>
      <c r="D26" s="356"/>
      <c r="E26" s="245"/>
      <c r="F26" s="245"/>
      <c r="G26" s="245"/>
      <c r="H26" s="245"/>
      <c r="I26" s="245"/>
      <c r="J26" s="245"/>
      <c r="K26" s="245"/>
      <c r="L26" s="245"/>
      <c r="M26" s="245"/>
      <c r="N26" s="245"/>
      <c r="O26" s="245"/>
      <c r="P26" s="245"/>
      <c r="Q26" s="247"/>
    </row>
    <row r="27" spans="1:255" x14ac:dyDescent="0.2">
      <c r="C27" s="223" t="s">
        <v>2149</v>
      </c>
      <c r="D27" s="223" t="s">
        <v>4898</v>
      </c>
      <c r="E27" s="214" t="s">
        <v>2150</v>
      </c>
      <c r="F27" s="214">
        <v>236012</v>
      </c>
      <c r="G27" s="214">
        <v>303</v>
      </c>
      <c r="I27" s="214">
        <v>1</v>
      </c>
      <c r="J27" s="214">
        <v>50</v>
      </c>
      <c r="K27" s="214">
        <v>36</v>
      </c>
      <c r="O27" s="214" t="s">
        <v>1397</v>
      </c>
      <c r="P27" s="214" t="s">
        <v>663</v>
      </c>
      <c r="Q27" s="216">
        <v>40685</v>
      </c>
      <c r="AF27" s="419">
        <f t="shared" ref="AF27:AF56" si="0">K27*J27*100/1000</f>
        <v>180</v>
      </c>
    </row>
    <row r="28" spans="1:255" ht="13.5" thickBot="1" x14ac:dyDescent="0.25">
      <c r="C28" s="237" t="s">
        <v>2149</v>
      </c>
      <c r="D28" s="237" t="s">
        <v>4899</v>
      </c>
      <c r="E28" s="235" t="s">
        <v>2151</v>
      </c>
      <c r="F28" s="235">
        <v>238312</v>
      </c>
      <c r="G28" s="235">
        <v>303</v>
      </c>
      <c r="H28" s="235"/>
      <c r="I28" s="235">
        <v>1</v>
      </c>
      <c r="J28" s="235">
        <v>50</v>
      </c>
      <c r="K28" s="235">
        <v>38</v>
      </c>
      <c r="L28" s="235"/>
      <c r="M28" s="235"/>
      <c r="N28" s="235"/>
      <c r="O28" s="235" t="s">
        <v>4451</v>
      </c>
      <c r="P28" s="235" t="s">
        <v>669</v>
      </c>
      <c r="Q28" s="236">
        <v>40686</v>
      </c>
      <c r="AF28" s="419">
        <f t="shared" si="0"/>
        <v>190</v>
      </c>
    </row>
    <row r="29" spans="1:255" x14ac:dyDescent="0.2">
      <c r="C29" s="223" t="s">
        <v>2149</v>
      </c>
      <c r="D29" s="223" t="s">
        <v>4900</v>
      </c>
      <c r="E29" s="214" t="s">
        <v>2151</v>
      </c>
      <c r="F29" s="214">
        <v>238312</v>
      </c>
      <c r="G29" s="214">
        <v>303</v>
      </c>
      <c r="I29" s="214">
        <v>1</v>
      </c>
      <c r="J29" s="214">
        <v>250</v>
      </c>
      <c r="K29" s="214">
        <v>38</v>
      </c>
      <c r="O29" s="214" t="s">
        <v>4451</v>
      </c>
      <c r="P29" s="214" t="s">
        <v>2360</v>
      </c>
      <c r="Q29" s="216">
        <v>40700</v>
      </c>
      <c r="AF29" s="419">
        <f t="shared" si="0"/>
        <v>950</v>
      </c>
    </row>
    <row r="30" spans="1:255" x14ac:dyDescent="0.2">
      <c r="C30" s="223" t="s">
        <v>2149</v>
      </c>
      <c r="D30" s="223" t="s">
        <v>4901</v>
      </c>
      <c r="E30" s="214" t="s">
        <v>2151</v>
      </c>
      <c r="F30" s="214">
        <v>238312</v>
      </c>
      <c r="G30" s="214">
        <v>305</v>
      </c>
      <c r="I30" s="214">
        <v>1</v>
      </c>
      <c r="J30" s="214">
        <v>250</v>
      </c>
      <c r="K30" s="214">
        <v>38</v>
      </c>
      <c r="O30" s="214" t="s">
        <v>4451</v>
      </c>
      <c r="P30" s="214" t="s">
        <v>663</v>
      </c>
      <c r="Q30" s="216">
        <v>40698</v>
      </c>
      <c r="AF30" s="419">
        <f t="shared" si="0"/>
        <v>950</v>
      </c>
    </row>
    <row r="31" spans="1:255" x14ac:dyDescent="0.2">
      <c r="C31" s="223" t="s">
        <v>2149</v>
      </c>
      <c r="D31" s="223" t="s">
        <v>4902</v>
      </c>
      <c r="E31" s="214" t="s">
        <v>2150</v>
      </c>
      <c r="F31" s="214">
        <v>236012</v>
      </c>
      <c r="G31" s="214">
        <v>303</v>
      </c>
      <c r="I31" s="214">
        <v>1</v>
      </c>
      <c r="J31" s="214">
        <v>200</v>
      </c>
      <c r="K31" s="214">
        <v>36</v>
      </c>
      <c r="O31" s="214" t="s">
        <v>1397</v>
      </c>
      <c r="P31" s="214" t="s">
        <v>663</v>
      </c>
      <c r="Q31" s="216">
        <v>40709</v>
      </c>
      <c r="AF31" s="419">
        <f t="shared" si="0"/>
        <v>720</v>
      </c>
    </row>
    <row r="32" spans="1:255" x14ac:dyDescent="0.2">
      <c r="C32" s="223" t="s">
        <v>2149</v>
      </c>
      <c r="D32" s="223" t="s">
        <v>4903</v>
      </c>
      <c r="E32" s="214" t="s">
        <v>2150</v>
      </c>
      <c r="F32" s="214">
        <v>236012</v>
      </c>
      <c r="G32" s="214">
        <v>303</v>
      </c>
      <c r="I32" s="214">
        <v>1</v>
      </c>
      <c r="J32" s="214">
        <v>80</v>
      </c>
      <c r="K32" s="214">
        <v>36</v>
      </c>
      <c r="O32" s="214" t="s">
        <v>1397</v>
      </c>
      <c r="P32" s="214" t="s">
        <v>663</v>
      </c>
      <c r="Q32" s="216">
        <v>40709</v>
      </c>
      <c r="AF32" s="419">
        <f t="shared" si="0"/>
        <v>288</v>
      </c>
    </row>
    <row r="33" spans="3:32" x14ac:dyDescent="0.2">
      <c r="C33" s="223" t="s">
        <v>2149</v>
      </c>
      <c r="D33" s="223" t="s">
        <v>4904</v>
      </c>
      <c r="E33" s="214" t="s">
        <v>2152</v>
      </c>
      <c r="F33" s="214" t="s">
        <v>3426</v>
      </c>
      <c r="G33" s="214">
        <v>303</v>
      </c>
      <c r="I33" s="214">
        <v>1</v>
      </c>
      <c r="J33" s="214">
        <v>110</v>
      </c>
      <c r="K33" s="214">
        <v>26</v>
      </c>
      <c r="O33" s="214" t="s">
        <v>4491</v>
      </c>
      <c r="P33" s="214" t="s">
        <v>4816</v>
      </c>
      <c r="Q33" s="216">
        <v>40713</v>
      </c>
      <c r="AF33" s="419">
        <f t="shared" si="0"/>
        <v>286</v>
      </c>
    </row>
    <row r="34" spans="3:32" x14ac:dyDescent="0.2">
      <c r="C34" s="223" t="s">
        <v>2149</v>
      </c>
      <c r="D34" s="223" t="s">
        <v>4905</v>
      </c>
      <c r="E34" s="214" t="s">
        <v>2153</v>
      </c>
      <c r="F34" s="214" t="s">
        <v>634</v>
      </c>
      <c r="G34" s="214">
        <v>302</v>
      </c>
      <c r="I34" s="214">
        <v>1</v>
      </c>
      <c r="J34" s="214">
        <v>110</v>
      </c>
      <c r="K34" s="214">
        <v>36</v>
      </c>
      <c r="O34" s="214" t="s">
        <v>4556</v>
      </c>
      <c r="P34" s="214" t="s">
        <v>663</v>
      </c>
      <c r="Q34" s="216">
        <v>40717</v>
      </c>
      <c r="AF34" s="419">
        <f t="shared" si="0"/>
        <v>396</v>
      </c>
    </row>
    <row r="35" spans="3:32" ht="13.5" thickBot="1" x14ac:dyDescent="0.25">
      <c r="C35" s="237" t="s">
        <v>2149</v>
      </c>
      <c r="D35" s="237" t="s">
        <v>4906</v>
      </c>
      <c r="E35" s="235" t="s">
        <v>2154</v>
      </c>
      <c r="F35" s="235">
        <v>249342</v>
      </c>
      <c r="G35" s="235">
        <v>303</v>
      </c>
      <c r="H35" s="235"/>
      <c r="I35" s="235">
        <v>1</v>
      </c>
      <c r="J35" s="235">
        <v>110</v>
      </c>
      <c r="K35" s="235">
        <v>49</v>
      </c>
      <c r="L35" s="235"/>
      <c r="M35" s="235"/>
      <c r="N35" s="235"/>
      <c r="O35" s="235" t="s">
        <v>4451</v>
      </c>
      <c r="P35" s="235" t="s">
        <v>4816</v>
      </c>
      <c r="Q35" s="236">
        <v>40721</v>
      </c>
      <c r="AF35" s="419">
        <f t="shared" si="0"/>
        <v>539</v>
      </c>
    </row>
    <row r="36" spans="3:32" x14ac:dyDescent="0.2">
      <c r="C36" s="512" t="s">
        <v>2149</v>
      </c>
      <c r="D36" s="512" t="s">
        <v>4907</v>
      </c>
      <c r="E36" s="213" t="s">
        <v>2155</v>
      </c>
      <c r="F36" s="213" t="s">
        <v>3831</v>
      </c>
      <c r="G36" s="213">
        <v>151</v>
      </c>
      <c r="H36" s="213"/>
      <c r="I36" s="213">
        <v>2</v>
      </c>
      <c r="J36" s="213">
        <v>275</v>
      </c>
      <c r="K36" s="213">
        <v>46</v>
      </c>
      <c r="L36" s="213"/>
      <c r="M36" s="213"/>
      <c r="N36" s="213"/>
      <c r="O36" s="213" t="s">
        <v>4556</v>
      </c>
      <c r="P36" s="213" t="s">
        <v>4816</v>
      </c>
      <c r="Q36" s="215">
        <v>40736</v>
      </c>
      <c r="AF36" s="419">
        <f t="shared" si="0"/>
        <v>1265</v>
      </c>
    </row>
    <row r="37" spans="3:32" x14ac:dyDescent="0.2">
      <c r="C37" s="223" t="s">
        <v>2149</v>
      </c>
      <c r="D37" s="223" t="s">
        <v>4908</v>
      </c>
      <c r="E37" s="214" t="s">
        <v>2156</v>
      </c>
      <c r="F37" s="214" t="s">
        <v>633</v>
      </c>
      <c r="G37" s="214">
        <v>303</v>
      </c>
      <c r="I37" s="214">
        <v>1</v>
      </c>
      <c r="J37" s="214">
        <v>275</v>
      </c>
      <c r="K37" s="214">
        <v>36</v>
      </c>
      <c r="O37" s="214" t="s">
        <v>1788</v>
      </c>
      <c r="P37" s="214" t="s">
        <v>4816</v>
      </c>
      <c r="Q37" s="216">
        <v>40739</v>
      </c>
      <c r="AF37" s="419">
        <f t="shared" si="0"/>
        <v>990</v>
      </c>
    </row>
    <row r="38" spans="3:32" ht="13.5" thickBot="1" x14ac:dyDescent="0.25">
      <c r="C38" s="237" t="s">
        <v>2149</v>
      </c>
      <c r="D38" s="237" t="s">
        <v>4909</v>
      </c>
      <c r="E38" s="235" t="s">
        <v>2157</v>
      </c>
      <c r="F38" s="235" t="s">
        <v>4828</v>
      </c>
      <c r="G38" s="235">
        <v>303</v>
      </c>
      <c r="H38" s="235"/>
      <c r="I38" s="235">
        <v>1</v>
      </c>
      <c r="J38" s="235">
        <v>130</v>
      </c>
      <c r="K38" s="235">
        <v>36</v>
      </c>
      <c r="L38" s="235"/>
      <c r="M38" s="235"/>
      <c r="N38" s="235"/>
      <c r="O38" s="235" t="s">
        <v>4556</v>
      </c>
      <c r="P38" s="235" t="s">
        <v>4816</v>
      </c>
      <c r="Q38" s="236">
        <v>40743</v>
      </c>
      <c r="AF38" s="419">
        <f t="shared" si="0"/>
        <v>468</v>
      </c>
    </row>
    <row r="39" spans="3:32" x14ac:dyDescent="0.2">
      <c r="C39" s="223" t="s">
        <v>4813</v>
      </c>
      <c r="D39" s="223" t="s">
        <v>4910</v>
      </c>
      <c r="E39" s="214" t="s">
        <v>2158</v>
      </c>
      <c r="F39" s="214">
        <v>250102</v>
      </c>
      <c r="G39" s="214">
        <v>303</v>
      </c>
      <c r="I39" s="214">
        <v>1</v>
      </c>
      <c r="J39" s="214">
        <v>81</v>
      </c>
      <c r="K39" s="214">
        <v>50</v>
      </c>
      <c r="O39" s="214" t="s">
        <v>2159</v>
      </c>
      <c r="P39" s="214" t="s">
        <v>669</v>
      </c>
      <c r="Q39" s="216">
        <v>40763</v>
      </c>
      <c r="AF39" s="419">
        <f t="shared" si="0"/>
        <v>405</v>
      </c>
    </row>
    <row r="40" spans="3:32" x14ac:dyDescent="0.2">
      <c r="C40" s="243" t="s">
        <v>4453</v>
      </c>
      <c r="D40" s="356"/>
      <c r="E40" s="245"/>
      <c r="F40" s="245"/>
      <c r="G40" s="245"/>
      <c r="H40" s="245"/>
      <c r="I40" s="245"/>
      <c r="J40" s="245"/>
      <c r="K40" s="245"/>
      <c r="L40" s="245"/>
      <c r="M40" s="245"/>
      <c r="N40" s="245"/>
      <c r="O40" s="245"/>
      <c r="P40" s="245"/>
      <c r="Q40" s="247"/>
      <c r="AF40" s="419">
        <f t="shared" si="0"/>
        <v>0</v>
      </c>
    </row>
    <row r="41" spans="3:32" x14ac:dyDescent="0.2">
      <c r="C41" s="223" t="s">
        <v>2160</v>
      </c>
      <c r="D41" s="223" t="s">
        <v>4898</v>
      </c>
      <c r="E41" s="214" t="s">
        <v>2158</v>
      </c>
      <c r="F41" s="214">
        <v>250102</v>
      </c>
      <c r="G41" s="214">
        <v>303</v>
      </c>
      <c r="I41" s="214">
        <v>1</v>
      </c>
      <c r="J41" s="214">
        <v>170</v>
      </c>
      <c r="K41" s="214">
        <v>50</v>
      </c>
      <c r="O41" s="214" t="s">
        <v>2159</v>
      </c>
      <c r="P41" s="214" t="s">
        <v>2360</v>
      </c>
      <c r="Q41" s="216">
        <v>40767</v>
      </c>
      <c r="AF41" s="419">
        <f t="shared" si="0"/>
        <v>850</v>
      </c>
    </row>
    <row r="42" spans="3:32" x14ac:dyDescent="0.2">
      <c r="C42" s="223" t="s">
        <v>2160</v>
      </c>
      <c r="D42" s="223" t="s">
        <v>4899</v>
      </c>
      <c r="E42" s="214" t="s">
        <v>2161</v>
      </c>
      <c r="F42" s="214" t="s">
        <v>633</v>
      </c>
      <c r="G42" s="214">
        <v>303</v>
      </c>
      <c r="I42" s="214">
        <v>1</v>
      </c>
      <c r="J42" s="214">
        <v>120</v>
      </c>
      <c r="K42" s="214">
        <v>36</v>
      </c>
      <c r="O42" s="214" t="s">
        <v>4556</v>
      </c>
      <c r="P42" s="214" t="s">
        <v>663</v>
      </c>
      <c r="Q42" s="216">
        <v>40770</v>
      </c>
      <c r="AF42" s="419">
        <f t="shared" si="0"/>
        <v>432</v>
      </c>
    </row>
    <row r="43" spans="3:32" x14ac:dyDescent="0.2">
      <c r="C43" s="223" t="s">
        <v>2160</v>
      </c>
      <c r="D43" s="223" t="s">
        <v>4900</v>
      </c>
      <c r="E43" s="214" t="s">
        <v>2162</v>
      </c>
      <c r="F43" s="214">
        <v>238312</v>
      </c>
      <c r="G43" s="214">
        <v>303</v>
      </c>
      <c r="I43" s="214">
        <v>1</v>
      </c>
      <c r="J43" s="214">
        <v>300</v>
      </c>
      <c r="K43" s="214">
        <v>38</v>
      </c>
      <c r="O43" s="214" t="s">
        <v>4451</v>
      </c>
      <c r="P43" s="214" t="s">
        <v>776</v>
      </c>
      <c r="Q43" s="216">
        <v>40774</v>
      </c>
      <c r="AF43" s="419">
        <f t="shared" si="0"/>
        <v>1140</v>
      </c>
    </row>
    <row r="44" spans="3:32" x14ac:dyDescent="0.2">
      <c r="C44" s="217" t="s">
        <v>2160</v>
      </c>
      <c r="D44" s="217" t="s">
        <v>4901</v>
      </c>
      <c r="E44" s="200" t="s">
        <v>2162</v>
      </c>
      <c r="F44" s="200">
        <v>238312</v>
      </c>
      <c r="G44" s="200">
        <v>303</v>
      </c>
      <c r="H44" s="200"/>
      <c r="I44" s="200">
        <v>1</v>
      </c>
      <c r="J44" s="200">
        <v>200</v>
      </c>
      <c r="K44" s="200">
        <v>38</v>
      </c>
      <c r="L44" s="200"/>
      <c r="M44" s="200"/>
      <c r="N44" s="200"/>
      <c r="O44" s="200" t="s">
        <v>4451</v>
      </c>
      <c r="P44" s="200" t="s">
        <v>4816</v>
      </c>
      <c r="Q44" s="203">
        <v>40779</v>
      </c>
      <c r="AF44" s="419">
        <f t="shared" si="0"/>
        <v>760</v>
      </c>
    </row>
    <row r="45" spans="3:32" x14ac:dyDescent="0.2">
      <c r="C45" s="223" t="s">
        <v>2160</v>
      </c>
      <c r="D45" s="223" t="s">
        <v>4902</v>
      </c>
      <c r="E45" s="214" t="s">
        <v>2163</v>
      </c>
      <c r="F45" s="214" t="s">
        <v>2164</v>
      </c>
      <c r="G45" s="214">
        <v>305</v>
      </c>
      <c r="I45" s="214">
        <v>1</v>
      </c>
      <c r="J45" s="214">
        <v>55</v>
      </c>
      <c r="K45" s="214">
        <v>36</v>
      </c>
      <c r="O45" s="214" t="s">
        <v>1300</v>
      </c>
      <c r="P45" s="214" t="s">
        <v>663</v>
      </c>
      <c r="Q45" s="216">
        <v>40779</v>
      </c>
      <c r="AF45" s="419">
        <f t="shared" si="0"/>
        <v>198</v>
      </c>
    </row>
    <row r="46" spans="3:32" ht="13.5" thickBot="1" x14ac:dyDescent="0.25">
      <c r="C46" s="237" t="s">
        <v>2160</v>
      </c>
      <c r="D46" s="237" t="s">
        <v>4903</v>
      </c>
      <c r="E46" s="235" t="s">
        <v>2165</v>
      </c>
      <c r="F46" s="235" t="s">
        <v>3426</v>
      </c>
      <c r="G46" s="235">
        <v>303</v>
      </c>
      <c r="H46" s="235"/>
      <c r="I46" s="235">
        <v>1</v>
      </c>
      <c r="J46" s="235">
        <v>110</v>
      </c>
      <c r="K46" s="235">
        <v>26</v>
      </c>
      <c r="L46" s="235"/>
      <c r="M46" s="235"/>
      <c r="N46" s="235"/>
      <c r="O46" s="235" t="s">
        <v>4491</v>
      </c>
      <c r="P46" s="235" t="s">
        <v>669</v>
      </c>
      <c r="Q46" s="236">
        <v>40784</v>
      </c>
      <c r="AF46" s="419">
        <f t="shared" si="0"/>
        <v>286</v>
      </c>
    </row>
    <row r="47" spans="3:32" x14ac:dyDescent="0.2">
      <c r="C47" s="223" t="s">
        <v>2160</v>
      </c>
      <c r="D47" s="223" t="s">
        <v>4904</v>
      </c>
      <c r="E47" s="214" t="s">
        <v>2166</v>
      </c>
      <c r="F47" s="214" t="s">
        <v>3018</v>
      </c>
      <c r="G47" s="214">
        <v>303</v>
      </c>
      <c r="I47" s="214">
        <v>1</v>
      </c>
      <c r="J47" s="214">
        <v>50</v>
      </c>
      <c r="K47" s="214">
        <v>36</v>
      </c>
      <c r="O47" s="214" t="s">
        <v>4556</v>
      </c>
      <c r="P47" s="214" t="s">
        <v>669</v>
      </c>
      <c r="Q47" s="216">
        <v>40788</v>
      </c>
      <c r="AF47" s="419">
        <f t="shared" si="0"/>
        <v>180</v>
      </c>
    </row>
    <row r="48" spans="3:32" x14ac:dyDescent="0.2">
      <c r="C48" s="223" t="s">
        <v>2160</v>
      </c>
      <c r="D48" s="223" t="s">
        <v>4905</v>
      </c>
      <c r="E48" s="214" t="s">
        <v>2167</v>
      </c>
      <c r="F48" s="214">
        <v>236012</v>
      </c>
      <c r="G48" s="214">
        <v>303</v>
      </c>
      <c r="I48" s="214">
        <v>1</v>
      </c>
      <c r="J48" s="214">
        <v>55</v>
      </c>
      <c r="K48" s="214">
        <v>36</v>
      </c>
      <c r="O48" s="214" t="s">
        <v>1397</v>
      </c>
      <c r="P48" s="214" t="s">
        <v>669</v>
      </c>
      <c r="Q48" s="216">
        <v>40802</v>
      </c>
      <c r="AF48" s="419">
        <f t="shared" si="0"/>
        <v>198</v>
      </c>
    </row>
    <row r="49" spans="3:32" x14ac:dyDescent="0.2">
      <c r="C49" s="223" t="s">
        <v>2160</v>
      </c>
      <c r="D49" s="223" t="s">
        <v>4906</v>
      </c>
      <c r="E49" s="214" t="s">
        <v>2168</v>
      </c>
      <c r="F49" s="214">
        <v>239342</v>
      </c>
      <c r="G49" s="214">
        <v>303</v>
      </c>
      <c r="I49" s="214">
        <v>1</v>
      </c>
      <c r="J49" s="214">
        <v>220</v>
      </c>
      <c r="K49" s="214">
        <v>49</v>
      </c>
      <c r="O49" s="214" t="s">
        <v>4451</v>
      </c>
      <c r="P49" s="214" t="s">
        <v>663</v>
      </c>
      <c r="Q49" s="216">
        <v>40812</v>
      </c>
      <c r="AF49" s="419">
        <f t="shared" si="0"/>
        <v>1078</v>
      </c>
    </row>
    <row r="50" spans="3:32" x14ac:dyDescent="0.2">
      <c r="C50" s="223" t="s">
        <v>2160</v>
      </c>
      <c r="D50" s="223" t="s">
        <v>4907</v>
      </c>
      <c r="E50" s="214" t="s">
        <v>2169</v>
      </c>
      <c r="F50" s="214">
        <v>260542</v>
      </c>
      <c r="G50" s="214">
        <v>302</v>
      </c>
      <c r="I50" s="214">
        <v>1</v>
      </c>
      <c r="J50" s="214">
        <v>60</v>
      </c>
      <c r="K50" s="214">
        <v>60</v>
      </c>
      <c r="O50" s="214" t="s">
        <v>4452</v>
      </c>
      <c r="P50" s="214" t="s">
        <v>2277</v>
      </c>
      <c r="Q50" s="216">
        <v>40814</v>
      </c>
      <c r="AF50" s="419">
        <f t="shared" si="0"/>
        <v>360</v>
      </c>
    </row>
    <row r="51" spans="3:32" ht="13.5" thickBot="1" x14ac:dyDescent="0.25">
      <c r="C51" s="237" t="s">
        <v>2160</v>
      </c>
      <c r="D51" s="237" t="s">
        <v>4908</v>
      </c>
      <c r="E51" s="235" t="s">
        <v>2169</v>
      </c>
      <c r="F51" s="235">
        <v>260542</v>
      </c>
      <c r="G51" s="235">
        <v>303</v>
      </c>
      <c r="H51" s="235"/>
      <c r="I51" s="235">
        <v>1</v>
      </c>
      <c r="J51" s="235">
        <v>60</v>
      </c>
      <c r="K51" s="235">
        <v>60</v>
      </c>
      <c r="L51" s="235"/>
      <c r="M51" s="235"/>
      <c r="N51" s="235"/>
      <c r="O51" s="235" t="s">
        <v>4452</v>
      </c>
      <c r="P51" s="235" t="s">
        <v>663</v>
      </c>
      <c r="Q51" s="236">
        <v>40815</v>
      </c>
      <c r="AF51" s="419">
        <f t="shared" si="0"/>
        <v>360</v>
      </c>
    </row>
    <row r="52" spans="3:32" x14ac:dyDescent="0.2">
      <c r="C52" s="223" t="s">
        <v>2160</v>
      </c>
      <c r="D52" s="223" t="s">
        <v>4909</v>
      </c>
      <c r="E52" s="214" t="s">
        <v>2170</v>
      </c>
      <c r="F52" s="214" t="s">
        <v>633</v>
      </c>
      <c r="G52" s="214">
        <v>303</v>
      </c>
      <c r="I52" s="214">
        <v>1</v>
      </c>
      <c r="J52" s="214">
        <v>50</v>
      </c>
      <c r="K52" s="214">
        <v>36</v>
      </c>
      <c r="O52" s="214" t="s">
        <v>4556</v>
      </c>
      <c r="P52" s="214" t="s">
        <v>776</v>
      </c>
      <c r="Q52" s="216">
        <v>40820</v>
      </c>
      <c r="AF52" s="419">
        <f t="shared" si="0"/>
        <v>180</v>
      </c>
    </row>
    <row r="53" spans="3:32" x14ac:dyDescent="0.2">
      <c r="C53" s="223" t="s">
        <v>2160</v>
      </c>
      <c r="D53" s="223" t="s">
        <v>4910</v>
      </c>
      <c r="E53" s="214" t="s">
        <v>2170</v>
      </c>
      <c r="F53" s="214" t="s">
        <v>633</v>
      </c>
      <c r="G53" s="214">
        <v>303</v>
      </c>
      <c r="I53" s="214">
        <v>1</v>
      </c>
      <c r="J53" s="214">
        <v>170</v>
      </c>
      <c r="K53" s="214">
        <v>36</v>
      </c>
      <c r="O53" s="214" t="s">
        <v>4556</v>
      </c>
      <c r="P53" s="214" t="s">
        <v>669</v>
      </c>
      <c r="Q53" s="216">
        <v>40826</v>
      </c>
      <c r="AF53" s="419">
        <f t="shared" si="0"/>
        <v>612</v>
      </c>
    </row>
    <row r="54" spans="3:32" x14ac:dyDescent="0.2">
      <c r="C54" s="223" t="s">
        <v>2160</v>
      </c>
      <c r="D54" s="223" t="s">
        <v>4910</v>
      </c>
      <c r="E54" s="214" t="s">
        <v>2171</v>
      </c>
      <c r="F54" s="214">
        <v>250102</v>
      </c>
      <c r="G54" s="214">
        <v>303</v>
      </c>
      <c r="I54" s="214">
        <v>1</v>
      </c>
      <c r="J54" s="214">
        <v>220</v>
      </c>
      <c r="K54" s="214">
        <v>50</v>
      </c>
      <c r="O54" s="214" t="s">
        <v>2159</v>
      </c>
      <c r="P54" s="214" t="s">
        <v>2360</v>
      </c>
      <c r="Q54" s="216">
        <v>40833</v>
      </c>
      <c r="AF54" s="419">
        <f t="shared" si="0"/>
        <v>1100</v>
      </c>
    </row>
    <row r="55" spans="3:32" x14ac:dyDescent="0.2">
      <c r="C55" s="223" t="s">
        <v>2160</v>
      </c>
      <c r="D55" s="223" t="s">
        <v>4911</v>
      </c>
      <c r="E55" s="214" t="s">
        <v>2172</v>
      </c>
      <c r="F55" s="214">
        <v>230313</v>
      </c>
      <c r="G55" s="214">
        <v>303</v>
      </c>
      <c r="I55" s="214">
        <v>1</v>
      </c>
      <c r="J55" s="214">
        <v>60</v>
      </c>
      <c r="K55" s="214">
        <v>30</v>
      </c>
      <c r="O55" s="214" t="s">
        <v>4556</v>
      </c>
      <c r="P55" s="214" t="s">
        <v>2360</v>
      </c>
      <c r="Q55" s="216">
        <v>40834</v>
      </c>
      <c r="AF55" s="419">
        <f t="shared" si="0"/>
        <v>180</v>
      </c>
    </row>
    <row r="56" spans="3:32" ht="13.5" thickBot="1" x14ac:dyDescent="0.25">
      <c r="C56" s="237" t="s">
        <v>309</v>
      </c>
      <c r="D56" s="237" t="s">
        <v>3639</v>
      </c>
      <c r="E56" s="235" t="s">
        <v>2173</v>
      </c>
      <c r="F56" s="235">
        <v>230313</v>
      </c>
      <c r="G56" s="235">
        <v>303</v>
      </c>
      <c r="H56" s="235"/>
      <c r="I56" s="235">
        <v>1</v>
      </c>
      <c r="J56" s="235">
        <v>213</v>
      </c>
      <c r="K56" s="235">
        <v>30</v>
      </c>
      <c r="L56" s="235"/>
      <c r="M56" s="235"/>
      <c r="N56" s="235"/>
      <c r="O56" s="235" t="s">
        <v>4556</v>
      </c>
      <c r="P56" s="235" t="s">
        <v>4616</v>
      </c>
      <c r="Q56" s="236">
        <v>40837</v>
      </c>
      <c r="AF56" s="419">
        <f t="shared" si="0"/>
        <v>639</v>
      </c>
    </row>
    <row r="57" spans="3:32" x14ac:dyDescent="0.2">
      <c r="I57" s="201" t="s">
        <v>1539</v>
      </c>
      <c r="J57" s="201">
        <f>SUM(J41:J56)</f>
        <v>2113</v>
      </c>
      <c r="AF57" s="419"/>
    </row>
    <row r="58" spans="3:32" x14ac:dyDescent="0.2">
      <c r="C58" s="243" t="s">
        <v>4453</v>
      </c>
      <c r="D58" s="356"/>
      <c r="E58" s="245"/>
      <c r="F58" s="245"/>
      <c r="G58" s="245"/>
      <c r="H58" s="245"/>
      <c r="I58" s="245"/>
      <c r="J58" s="245"/>
      <c r="K58" s="245"/>
      <c r="L58" s="245"/>
      <c r="M58" s="245"/>
      <c r="N58" s="245"/>
      <c r="O58" s="245"/>
      <c r="P58" s="245"/>
      <c r="Q58" s="247"/>
      <c r="AF58" s="419">
        <f t="shared" ref="AF58:AF64" si="1">K58*J58*100/1000</f>
        <v>0</v>
      </c>
    </row>
    <row r="59" spans="3:32" x14ac:dyDescent="0.2">
      <c r="C59" s="223" t="s">
        <v>2174</v>
      </c>
      <c r="D59" s="223" t="s">
        <v>4898</v>
      </c>
      <c r="E59" s="214" t="s">
        <v>2173</v>
      </c>
      <c r="F59" s="214">
        <v>230313</v>
      </c>
      <c r="G59" s="214">
        <v>303</v>
      </c>
      <c r="I59" s="214">
        <v>1</v>
      </c>
      <c r="J59" s="214">
        <v>213</v>
      </c>
      <c r="K59" s="214">
        <v>30</v>
      </c>
      <c r="O59" s="214" t="s">
        <v>4556</v>
      </c>
      <c r="P59" s="214" t="s">
        <v>2277</v>
      </c>
      <c r="Q59" s="216">
        <v>40855</v>
      </c>
      <c r="AF59" s="419">
        <f t="shared" si="1"/>
        <v>639</v>
      </c>
    </row>
    <row r="60" spans="3:32" x14ac:dyDescent="0.2">
      <c r="C60" s="223" t="s">
        <v>2174</v>
      </c>
      <c r="D60" s="223" t="s">
        <v>4899</v>
      </c>
      <c r="E60" s="214" t="s">
        <v>2175</v>
      </c>
      <c r="F60" s="214">
        <v>249342</v>
      </c>
      <c r="G60" s="214">
        <v>303</v>
      </c>
      <c r="I60" s="214">
        <v>1</v>
      </c>
      <c r="J60" s="214">
        <v>220</v>
      </c>
      <c r="K60" s="214">
        <v>49</v>
      </c>
      <c r="O60" s="214" t="s">
        <v>4451</v>
      </c>
      <c r="P60" s="214" t="s">
        <v>776</v>
      </c>
      <c r="Q60" s="216">
        <v>40862</v>
      </c>
      <c r="AF60" s="419">
        <f t="shared" si="1"/>
        <v>1078</v>
      </c>
    </row>
    <row r="61" spans="3:32" x14ac:dyDescent="0.2">
      <c r="C61" s="223" t="s">
        <v>2174</v>
      </c>
      <c r="D61" s="223" t="s">
        <v>4900</v>
      </c>
      <c r="E61" s="214" t="s">
        <v>2176</v>
      </c>
      <c r="F61" s="214">
        <v>238312</v>
      </c>
      <c r="G61" s="214">
        <v>303</v>
      </c>
      <c r="I61" s="214">
        <v>1</v>
      </c>
      <c r="J61" s="214">
        <v>208</v>
      </c>
      <c r="K61" s="214">
        <v>38</v>
      </c>
      <c r="O61" s="214" t="s">
        <v>4451</v>
      </c>
      <c r="P61" s="214" t="s">
        <v>663</v>
      </c>
      <c r="Q61" s="216">
        <v>40869</v>
      </c>
      <c r="AF61" s="419">
        <f t="shared" si="1"/>
        <v>790.4</v>
      </c>
    </row>
    <row r="62" spans="3:32" x14ac:dyDescent="0.2">
      <c r="C62" s="223" t="s">
        <v>2174</v>
      </c>
      <c r="D62" s="223" t="s">
        <v>4901</v>
      </c>
      <c r="E62" s="214" t="s">
        <v>2177</v>
      </c>
      <c r="F62" s="214" t="s">
        <v>3426</v>
      </c>
      <c r="G62" s="214">
        <v>303</v>
      </c>
      <c r="I62" s="214">
        <v>1</v>
      </c>
      <c r="J62" s="214">
        <v>110</v>
      </c>
      <c r="K62" s="214">
        <v>26</v>
      </c>
      <c r="O62" s="214" t="s">
        <v>4491</v>
      </c>
      <c r="P62" s="214" t="s">
        <v>663</v>
      </c>
      <c r="Q62" s="216">
        <v>40870</v>
      </c>
      <c r="AF62" s="419">
        <f t="shared" si="1"/>
        <v>286</v>
      </c>
    </row>
    <row r="63" spans="3:32" ht="13.5" thickBot="1" x14ac:dyDescent="0.25">
      <c r="C63" s="237" t="s">
        <v>2174</v>
      </c>
      <c r="D63" s="237" t="s">
        <v>4902</v>
      </c>
      <c r="E63" s="235" t="s">
        <v>2178</v>
      </c>
      <c r="F63" s="235">
        <v>236012</v>
      </c>
      <c r="G63" s="235">
        <v>303</v>
      </c>
      <c r="H63" s="235"/>
      <c r="I63" s="235">
        <v>1</v>
      </c>
      <c r="J63" s="235">
        <v>110</v>
      </c>
      <c r="K63" s="235">
        <v>36</v>
      </c>
      <c r="L63" s="235"/>
      <c r="M63" s="235"/>
      <c r="N63" s="235"/>
      <c r="O63" s="235" t="s">
        <v>1397</v>
      </c>
      <c r="P63" s="235" t="s">
        <v>663</v>
      </c>
      <c r="Q63" s="236">
        <v>40872</v>
      </c>
      <c r="AF63" s="419">
        <f t="shared" si="1"/>
        <v>396</v>
      </c>
    </row>
    <row r="64" spans="3:32" ht="13.5" thickBot="1" x14ac:dyDescent="0.25">
      <c r="C64" s="238" t="s">
        <v>2174</v>
      </c>
      <c r="D64" s="238" t="s">
        <v>4903</v>
      </c>
      <c r="E64" s="240" t="s">
        <v>2179</v>
      </c>
      <c r="F64" s="240">
        <v>230373</v>
      </c>
      <c r="G64" s="240">
        <v>303</v>
      </c>
      <c r="H64" s="240"/>
      <c r="I64" s="240">
        <v>1</v>
      </c>
      <c r="J64" s="240">
        <v>220</v>
      </c>
      <c r="K64" s="240">
        <v>30</v>
      </c>
      <c r="L64" s="240"/>
      <c r="M64" s="240"/>
      <c r="N64" s="240"/>
      <c r="O64" s="240" t="s">
        <v>4556</v>
      </c>
      <c r="P64" s="240" t="s">
        <v>4804</v>
      </c>
      <c r="Q64" s="242">
        <v>40878</v>
      </c>
      <c r="AF64" s="421">
        <f t="shared" si="1"/>
        <v>660</v>
      </c>
    </row>
    <row r="65" spans="1:32" x14ac:dyDescent="0.2">
      <c r="C65" s="287"/>
      <c r="D65" s="287"/>
      <c r="E65" s="288"/>
      <c r="F65" s="289" t="s">
        <v>1319</v>
      </c>
      <c r="G65" s="288"/>
      <c r="H65" s="288"/>
      <c r="I65" s="288"/>
      <c r="J65" s="288">
        <f>SUM(J59:J64)</f>
        <v>1081</v>
      </c>
      <c r="K65" s="288"/>
      <c r="L65" s="288"/>
      <c r="M65" s="288"/>
      <c r="N65" s="288"/>
      <c r="O65" s="288"/>
      <c r="P65" s="288"/>
      <c r="Q65" s="290"/>
      <c r="AF65" s="374">
        <f>SUM(AF27:AF64)</f>
        <v>20029.400000000001</v>
      </c>
    </row>
    <row r="66" spans="1:32" ht="13.5" thickBot="1" x14ac:dyDescent="0.25">
      <c r="C66" s="136" t="s">
        <v>2174</v>
      </c>
      <c r="D66" s="133">
        <v>9</v>
      </c>
      <c r="E66" s="133" t="s">
        <v>1240</v>
      </c>
      <c r="F66" s="133">
        <v>246342</v>
      </c>
      <c r="G66" s="133">
        <v>150</v>
      </c>
      <c r="H66" s="133"/>
      <c r="I66" s="133">
        <v>2</v>
      </c>
      <c r="J66" s="133">
        <v>56</v>
      </c>
      <c r="K66" s="133">
        <v>46</v>
      </c>
      <c r="L66" s="133"/>
      <c r="M66" s="133"/>
      <c r="N66" s="133"/>
      <c r="O66" s="133" t="s">
        <v>2732</v>
      </c>
      <c r="P66" s="133" t="s">
        <v>4807</v>
      </c>
      <c r="Q66" s="166">
        <v>41114</v>
      </c>
      <c r="R66" s="308">
        <v>1.61</v>
      </c>
      <c r="S66" s="1">
        <v>72</v>
      </c>
      <c r="V66" s="1">
        <v>16800</v>
      </c>
      <c r="W66" s="1">
        <v>44</v>
      </c>
      <c r="X66" s="1" t="s">
        <v>4868</v>
      </c>
      <c r="Y66" s="1"/>
      <c r="Z66" s="1"/>
      <c r="AA66" s="183">
        <f>K66*100*R66*(J66*I66)/(S66*1000)</f>
        <v>11.520444444444445</v>
      </c>
      <c r="AB66" s="183">
        <f>(V66*(J66*I66)*1.1)/9000*W66/1000</f>
        <v>10.118826666666667</v>
      </c>
      <c r="AE66" s="183">
        <f>J66*I66*(G66/100)</f>
        <v>168</v>
      </c>
    </row>
    <row r="67" spans="1:32" x14ac:dyDescent="0.2">
      <c r="C67" s="136" t="s">
        <v>2174</v>
      </c>
      <c r="D67" s="133">
        <v>10</v>
      </c>
      <c r="E67" s="133" t="s">
        <v>2180</v>
      </c>
      <c r="F67" s="133">
        <v>245319139</v>
      </c>
      <c r="G67" s="133">
        <v>303</v>
      </c>
      <c r="H67" s="133"/>
      <c r="I67" s="133">
        <v>1</v>
      </c>
      <c r="J67" s="133">
        <v>55</v>
      </c>
      <c r="K67" s="133">
        <v>45</v>
      </c>
      <c r="L67" s="133"/>
      <c r="M67" s="133"/>
      <c r="N67" s="133"/>
      <c r="O67" s="133" t="s">
        <v>2732</v>
      </c>
      <c r="P67" s="133" t="s">
        <v>4807</v>
      </c>
      <c r="Q67" s="166">
        <v>41187</v>
      </c>
      <c r="R67" s="181">
        <v>3.21</v>
      </c>
      <c r="S67" s="1">
        <v>72</v>
      </c>
      <c r="V67" s="1">
        <v>33600</v>
      </c>
      <c r="W67" s="1">
        <v>44</v>
      </c>
      <c r="X67" s="1" t="s">
        <v>4868</v>
      </c>
      <c r="Y67" s="1"/>
      <c r="Z67" s="1"/>
      <c r="AA67" s="183">
        <f>K67*100*R67*(J67*I67)/(S67*1000)</f>
        <v>11.034375000000001</v>
      </c>
      <c r="AB67" s="183">
        <f>(V67*(J67*I67)*1.1)/9000*W67/1000</f>
        <v>9.9381333333333348</v>
      </c>
      <c r="AE67" s="183">
        <f>J67*I67*(G67/100)</f>
        <v>166.64999999999998</v>
      </c>
    </row>
    <row r="68" spans="1:32" x14ac:dyDescent="0.2">
      <c r="C68" s="136" t="s">
        <v>2174</v>
      </c>
      <c r="D68" s="133">
        <v>11</v>
      </c>
      <c r="E68" s="133" t="s">
        <v>2181</v>
      </c>
      <c r="F68" s="133" t="s">
        <v>2182</v>
      </c>
      <c r="G68" s="133">
        <v>303</v>
      </c>
      <c r="H68" s="133"/>
      <c r="I68" s="133">
        <v>1</v>
      </c>
      <c r="J68" s="133">
        <v>55</v>
      </c>
      <c r="K68" s="133">
        <v>45</v>
      </c>
      <c r="L68" s="133"/>
      <c r="M68" s="133"/>
      <c r="N68" s="133"/>
      <c r="O68" s="133" t="s">
        <v>4451</v>
      </c>
      <c r="P68" s="133" t="s">
        <v>4804</v>
      </c>
      <c r="Q68" s="166">
        <v>41190</v>
      </c>
      <c r="R68" s="181">
        <v>3.21</v>
      </c>
      <c r="S68" s="1">
        <v>72</v>
      </c>
      <c r="V68" s="1">
        <v>33600</v>
      </c>
      <c r="W68" s="1">
        <v>44</v>
      </c>
      <c r="X68" s="1" t="s">
        <v>4868</v>
      </c>
      <c r="Y68" s="1"/>
      <c r="Z68" s="1"/>
      <c r="AA68" s="183">
        <f>K68*100*R68*(J68*I68)/(S68*1000)</f>
        <v>11.034375000000001</v>
      </c>
      <c r="AB68" s="183">
        <f>(V68*(J68*I68)*1.1)/9000*W68/1000</f>
        <v>9.9381333333333348</v>
      </c>
      <c r="AE68" s="183">
        <f>J68*I68*(G68/100)</f>
        <v>166.64999999999998</v>
      </c>
    </row>
    <row r="69" spans="1:32" x14ac:dyDescent="0.2">
      <c r="C69" s="136" t="s">
        <v>2174</v>
      </c>
      <c r="D69" s="133">
        <v>12</v>
      </c>
      <c r="E69" s="133" t="s">
        <v>5112</v>
      </c>
      <c r="F69" s="133">
        <v>246342</v>
      </c>
      <c r="G69" s="133">
        <v>303</v>
      </c>
      <c r="H69" s="133"/>
      <c r="I69" s="133">
        <v>1</v>
      </c>
      <c r="J69" s="133">
        <v>21</v>
      </c>
      <c r="K69" s="133">
        <v>46</v>
      </c>
      <c r="L69" s="133"/>
      <c r="M69" s="133"/>
      <c r="N69" s="133"/>
      <c r="O69" s="133" t="s">
        <v>2732</v>
      </c>
      <c r="P69" s="133" t="s">
        <v>4807</v>
      </c>
      <c r="Q69" s="166">
        <v>41200</v>
      </c>
      <c r="R69" s="181">
        <v>3.21</v>
      </c>
      <c r="S69" s="1">
        <v>72</v>
      </c>
      <c r="V69" s="1">
        <v>33600</v>
      </c>
      <c r="W69" s="1">
        <v>44</v>
      </c>
      <c r="X69" s="1" t="s">
        <v>4868</v>
      </c>
      <c r="Y69" s="1"/>
      <c r="Z69" s="1"/>
      <c r="AA69" s="183">
        <f>K69*100*R69*(J69*I69)/(S69*1000)</f>
        <v>4.3067500000000001</v>
      </c>
      <c r="AB69" s="183">
        <f>(V69*(J69*I69)*1.1)/9000*W69/1000</f>
        <v>3.7945600000000006</v>
      </c>
      <c r="AE69" s="183">
        <f>J69*I69*(G69/100)</f>
        <v>63.629999999999995</v>
      </c>
    </row>
    <row r="70" spans="1:32" x14ac:dyDescent="0.2">
      <c r="I70" s="214" t="s">
        <v>1539</v>
      </c>
      <c r="J70" s="214">
        <f>SUM(J65:J69)</f>
        <v>1268</v>
      </c>
      <c r="R70" s="181"/>
      <c r="Y70" s="1"/>
      <c r="Z70" s="1"/>
      <c r="AA70" s="183"/>
      <c r="AB70" s="183"/>
      <c r="AE70" s="183"/>
    </row>
    <row r="71" spans="1:32" x14ac:dyDescent="0.2">
      <c r="C71" s="316"/>
      <c r="D71" s="316"/>
      <c r="E71" s="317">
        <v>41197</v>
      </c>
      <c r="F71" s="318" t="s">
        <v>2183</v>
      </c>
      <c r="G71" s="319"/>
      <c r="H71" s="319"/>
      <c r="I71" s="319"/>
      <c r="J71" s="319"/>
      <c r="K71" s="319"/>
      <c r="L71" s="319"/>
      <c r="M71" s="319"/>
      <c r="N71" s="319"/>
      <c r="O71" s="319"/>
      <c r="P71" s="319"/>
      <c r="Q71" s="320"/>
      <c r="R71" s="181"/>
      <c r="Y71" s="1"/>
      <c r="Z71" s="1"/>
      <c r="AA71" s="183"/>
      <c r="AB71" s="183"/>
      <c r="AE71" s="183"/>
    </row>
    <row r="72" spans="1:32" ht="13.5" thickBot="1" x14ac:dyDescent="0.25">
      <c r="C72" s="136" t="s">
        <v>2184</v>
      </c>
      <c r="D72" s="133">
        <v>1</v>
      </c>
      <c r="E72" s="133" t="s">
        <v>5112</v>
      </c>
      <c r="F72" s="133">
        <v>246342</v>
      </c>
      <c r="G72" s="133">
        <v>303</v>
      </c>
      <c r="H72" s="133"/>
      <c r="I72" s="133">
        <v>1</v>
      </c>
      <c r="J72" s="133">
        <v>89</v>
      </c>
      <c r="K72" s="133">
        <v>46</v>
      </c>
      <c r="L72" s="133"/>
      <c r="M72" s="133"/>
      <c r="N72" s="133"/>
      <c r="O72" s="133" t="s">
        <v>4451</v>
      </c>
      <c r="P72" s="133" t="s">
        <v>4804</v>
      </c>
      <c r="Q72" s="166">
        <v>41201</v>
      </c>
      <c r="R72" s="308">
        <v>3.21</v>
      </c>
      <c r="S72" s="1">
        <v>72</v>
      </c>
      <c r="V72" s="1">
        <v>33600</v>
      </c>
      <c r="W72" s="1">
        <v>44</v>
      </c>
      <c r="X72" s="1" t="s">
        <v>4868</v>
      </c>
      <c r="Y72" s="1"/>
      <c r="Z72" s="1"/>
      <c r="AA72" s="183">
        <f>K72*100*R72*(J72*I72)/(S72*1000)</f>
        <v>18.252416666666665</v>
      </c>
      <c r="AB72" s="183">
        <f>(V72*(J72*I72)*1.1)/9000*W72/1000</f>
        <v>16.081706666666669</v>
      </c>
      <c r="AE72" s="183">
        <f>J72*I72*(G72/100)</f>
        <v>269.66999999999996</v>
      </c>
      <c r="AF72" s="643">
        <f>(K72*100*J72)/1000</f>
        <v>409.4</v>
      </c>
    </row>
    <row r="73" spans="1:32" x14ac:dyDescent="0.2">
      <c r="C73" s="338" t="s">
        <v>2184</v>
      </c>
      <c r="D73" s="426" t="s">
        <v>3146</v>
      </c>
      <c r="E73" s="426" t="s">
        <v>2185</v>
      </c>
      <c r="F73" s="426" t="s">
        <v>2186</v>
      </c>
      <c r="G73" s="426">
        <v>152</v>
      </c>
      <c r="H73" s="426"/>
      <c r="I73" s="426">
        <v>1</v>
      </c>
      <c r="J73" s="426">
        <v>165</v>
      </c>
      <c r="K73" s="426">
        <v>54</v>
      </c>
      <c r="L73" s="426"/>
      <c r="M73" s="426"/>
      <c r="N73" s="426"/>
      <c r="O73" s="426" t="s">
        <v>4451</v>
      </c>
      <c r="P73" s="426" t="s">
        <v>663</v>
      </c>
      <c r="Q73" s="339">
        <v>41245</v>
      </c>
    </row>
    <row r="74" spans="1:32" x14ac:dyDescent="0.2">
      <c r="C74" s="338" t="s">
        <v>2184</v>
      </c>
      <c r="D74" s="426" t="s">
        <v>3147</v>
      </c>
      <c r="E74" s="426" t="s">
        <v>2185</v>
      </c>
      <c r="F74" s="426" t="s">
        <v>2186</v>
      </c>
      <c r="G74" s="426">
        <v>152</v>
      </c>
      <c r="H74" s="426"/>
      <c r="I74" s="426">
        <v>1</v>
      </c>
      <c r="J74" s="426">
        <v>165</v>
      </c>
      <c r="K74" s="426">
        <v>54</v>
      </c>
      <c r="L74" s="426"/>
      <c r="M74" s="426"/>
      <c r="N74" s="426"/>
      <c r="O74" s="426" t="s">
        <v>4451</v>
      </c>
      <c r="P74" s="426" t="s">
        <v>663</v>
      </c>
      <c r="Q74" s="339">
        <v>41245</v>
      </c>
    </row>
    <row r="75" spans="1:32" x14ac:dyDescent="0.2">
      <c r="C75" s="136" t="s">
        <v>2184</v>
      </c>
      <c r="D75" s="133">
        <v>3</v>
      </c>
      <c r="E75" s="133" t="s">
        <v>2187</v>
      </c>
      <c r="F75" s="133">
        <v>238312</v>
      </c>
      <c r="G75" s="133">
        <v>303</v>
      </c>
      <c r="H75" s="133"/>
      <c r="I75" s="133">
        <v>1</v>
      </c>
      <c r="J75" s="133">
        <v>220</v>
      </c>
      <c r="K75" s="133">
        <v>38</v>
      </c>
      <c r="L75" s="133"/>
      <c r="M75" s="133"/>
      <c r="N75" s="133"/>
      <c r="O75" s="133" t="s">
        <v>4451</v>
      </c>
      <c r="P75" s="133" t="s">
        <v>4816</v>
      </c>
      <c r="Q75" s="166">
        <v>41248</v>
      </c>
    </row>
    <row r="76" spans="1:32" x14ac:dyDescent="0.2">
      <c r="A76" s="379"/>
      <c r="B76" s="380"/>
      <c r="C76" s="287"/>
      <c r="D76" s="287"/>
      <c r="E76" s="288"/>
      <c r="F76" s="289" t="s">
        <v>3652</v>
      </c>
      <c r="G76" s="288"/>
      <c r="H76" s="288"/>
      <c r="I76" s="288"/>
      <c r="J76" s="288"/>
      <c r="K76" s="288"/>
      <c r="L76" s="288"/>
      <c r="M76" s="288"/>
      <c r="N76" s="288"/>
      <c r="O76" s="288"/>
      <c r="P76" s="288"/>
      <c r="Q76" s="290"/>
      <c r="R76" s="291" t="e">
        <f>SUM(#REF!)</f>
        <v>#REF!</v>
      </c>
      <c r="Y76" s="1"/>
      <c r="Z76" s="1"/>
      <c r="AA76" s="183"/>
      <c r="AB76" s="183"/>
      <c r="AE76" s="1"/>
    </row>
    <row r="77" spans="1:32" x14ac:dyDescent="0.2">
      <c r="A77" s="133" t="s">
        <v>2188</v>
      </c>
      <c r="B77" s="133">
        <v>58</v>
      </c>
      <c r="C77" s="136" t="s">
        <v>2184</v>
      </c>
      <c r="D77" s="136" t="s">
        <v>4901</v>
      </c>
      <c r="E77" s="491" t="s">
        <v>2189</v>
      </c>
      <c r="F77" s="133">
        <v>238312</v>
      </c>
      <c r="G77" s="136" t="s">
        <v>3620</v>
      </c>
      <c r="H77" s="133">
        <v>303</v>
      </c>
      <c r="I77" s="133">
        <v>1</v>
      </c>
      <c r="J77" s="133">
        <v>55</v>
      </c>
      <c r="K77" s="133">
        <v>38</v>
      </c>
      <c r="L77" s="490">
        <v>55</v>
      </c>
      <c r="M77" s="133" t="s">
        <v>4847</v>
      </c>
      <c r="N77" s="382" t="s">
        <v>4833</v>
      </c>
      <c r="O77" s="133" t="s">
        <v>4451</v>
      </c>
      <c r="P77" s="133" t="s">
        <v>663</v>
      </c>
      <c r="Q77" s="456">
        <v>41281</v>
      </c>
      <c r="R77" s="181">
        <v>3.21</v>
      </c>
      <c r="S77" s="1">
        <v>72</v>
      </c>
      <c r="V77" s="1">
        <v>33600</v>
      </c>
      <c r="W77" s="1">
        <v>44</v>
      </c>
      <c r="X77" s="1" t="s">
        <v>4868</v>
      </c>
      <c r="Y77" s="1"/>
      <c r="Z77" s="1"/>
      <c r="AA77" s="183">
        <f>K77*100*R77*(J77*I77)/(S77*1000)</f>
        <v>9.3179166666666671</v>
      </c>
      <c r="AB77" s="183">
        <f>(V77*(J77*I77)*1.1)/9000*W77/1000</f>
        <v>9.9381333333333348</v>
      </c>
      <c r="AE77" s="183">
        <f>J77*I77*(G77/100)</f>
        <v>154</v>
      </c>
    </row>
    <row r="78" spans="1:32" x14ac:dyDescent="0.2">
      <c r="A78" s="133" t="s">
        <v>2190</v>
      </c>
      <c r="B78" s="133">
        <v>58</v>
      </c>
      <c r="C78" s="136" t="s">
        <v>2184</v>
      </c>
      <c r="D78" s="136" t="s">
        <v>4902</v>
      </c>
      <c r="E78" s="491" t="s">
        <v>2191</v>
      </c>
      <c r="F78" s="133" t="s">
        <v>2192</v>
      </c>
      <c r="G78" s="136" t="s">
        <v>3620</v>
      </c>
      <c r="H78" s="133">
        <v>303</v>
      </c>
      <c r="I78" s="133">
        <v>1</v>
      </c>
      <c r="J78" s="133">
        <v>55</v>
      </c>
      <c r="K78" s="133">
        <v>45</v>
      </c>
      <c r="L78" s="490">
        <v>55</v>
      </c>
      <c r="M78" s="133" t="s">
        <v>4847</v>
      </c>
      <c r="N78" s="382" t="s">
        <v>4833</v>
      </c>
      <c r="O78" s="133" t="s">
        <v>4451</v>
      </c>
      <c r="P78" s="133" t="s">
        <v>4816</v>
      </c>
      <c r="Q78" s="565">
        <v>41282</v>
      </c>
      <c r="R78" s="181">
        <v>3.21</v>
      </c>
      <c r="S78" s="1">
        <v>72</v>
      </c>
      <c r="V78" s="1">
        <v>33600</v>
      </c>
      <c r="W78" s="1">
        <v>44</v>
      </c>
      <c r="X78" s="1" t="s">
        <v>4868</v>
      </c>
      <c r="Y78" s="1"/>
      <c r="Z78" s="1"/>
      <c r="AA78" s="183">
        <f>K78*100*R78*(J78*I78)/(S78*1000)</f>
        <v>11.034375000000001</v>
      </c>
      <c r="AB78" s="183">
        <f>(V78*(J78*I78)*1.1)/9000*W78/1000</f>
        <v>9.9381333333333348</v>
      </c>
      <c r="AE78" s="183">
        <f>J78*I78*(G78/100)</f>
        <v>154</v>
      </c>
    </row>
    <row r="79" spans="1:32" x14ac:dyDescent="0.2">
      <c r="A79" s="330"/>
      <c r="B79" s="331"/>
      <c r="C79" s="332"/>
      <c r="D79" s="136"/>
      <c r="E79" s="333">
        <v>41311</v>
      </c>
      <c r="F79" s="334" t="s">
        <v>2193</v>
      </c>
      <c r="G79" s="334"/>
      <c r="H79" s="334"/>
      <c r="I79" s="334"/>
      <c r="J79" s="334"/>
      <c r="K79" s="334"/>
      <c r="L79" s="334"/>
      <c r="M79" s="334"/>
      <c r="N79" s="334"/>
      <c r="O79" s="334"/>
      <c r="P79" s="334"/>
      <c r="Q79" s="335"/>
      <c r="Y79" s="1"/>
      <c r="Z79" s="1"/>
      <c r="AA79" s="1"/>
      <c r="AB79" s="1"/>
      <c r="AC79" s="183"/>
      <c r="AD79" s="183"/>
    </row>
    <row r="80" spans="1:32" x14ac:dyDescent="0.2">
      <c r="A80" s="133" t="s">
        <v>2194</v>
      </c>
      <c r="B80" s="133">
        <v>58</v>
      </c>
      <c r="C80" s="136" t="s">
        <v>2184</v>
      </c>
      <c r="D80" s="136" t="s">
        <v>4903</v>
      </c>
      <c r="E80" s="136" t="s">
        <v>2195</v>
      </c>
      <c r="F80" s="133">
        <v>249342</v>
      </c>
      <c r="G80" s="136" t="s">
        <v>3620</v>
      </c>
      <c r="H80" s="133">
        <v>303</v>
      </c>
      <c r="I80" s="133">
        <v>1</v>
      </c>
      <c r="J80" s="133">
        <v>110</v>
      </c>
      <c r="K80" s="133">
        <v>49</v>
      </c>
      <c r="L80" s="133">
        <v>110</v>
      </c>
      <c r="M80" s="133" t="s">
        <v>2636</v>
      </c>
      <c r="N80" s="136"/>
      <c r="O80" s="133" t="s">
        <v>4451</v>
      </c>
      <c r="P80" s="133" t="s">
        <v>4807</v>
      </c>
      <c r="Q80" s="166">
        <v>41311</v>
      </c>
      <c r="R80" s="181">
        <v>3.21</v>
      </c>
      <c r="S80" s="1">
        <v>72</v>
      </c>
      <c r="V80" s="1">
        <v>33600</v>
      </c>
      <c r="W80" s="1">
        <v>44</v>
      </c>
      <c r="X80" s="1" t="s">
        <v>4868</v>
      </c>
      <c r="Y80" s="1"/>
      <c r="Z80" s="1"/>
      <c r="AA80" s="183">
        <f t="shared" ref="AA80:AA91" si="2">K80*100*R80*(J80*I80)/(S80*1000)</f>
        <v>24.030416666666667</v>
      </c>
      <c r="AB80" s="183">
        <f t="shared" ref="AB80:AB91" si="3">(V80*(J80*I80)*1.1)/9000*W80/1000</f>
        <v>19.87626666666667</v>
      </c>
      <c r="AE80" s="183">
        <f t="shared" ref="AE80:AE91" si="4">J80*I80*(G80/100)</f>
        <v>308</v>
      </c>
    </row>
    <row r="81" spans="1:31" ht="13.5" thickBot="1" x14ac:dyDescent="0.25">
      <c r="A81" s="133" t="s">
        <v>4113</v>
      </c>
      <c r="B81" s="133">
        <v>58</v>
      </c>
      <c r="C81" s="133">
        <v>658</v>
      </c>
      <c r="D81" s="133" t="s">
        <v>2196</v>
      </c>
      <c r="E81" s="136" t="s">
        <v>3632</v>
      </c>
      <c r="F81" s="133">
        <v>238312</v>
      </c>
      <c r="G81" s="136" t="s">
        <v>3620</v>
      </c>
      <c r="H81" s="133">
        <v>303</v>
      </c>
      <c r="I81" s="133">
        <v>1</v>
      </c>
      <c r="J81" s="133">
        <v>140</v>
      </c>
      <c r="K81" s="133">
        <v>38</v>
      </c>
      <c r="L81" s="133">
        <v>110</v>
      </c>
      <c r="M81" s="133" t="s">
        <v>2416</v>
      </c>
      <c r="N81" s="136" t="s">
        <v>3595</v>
      </c>
      <c r="O81" s="133" t="s">
        <v>3664</v>
      </c>
      <c r="P81" s="133" t="s">
        <v>4816</v>
      </c>
      <c r="Q81" s="166">
        <v>41313</v>
      </c>
      <c r="R81" s="308">
        <v>3.21</v>
      </c>
      <c r="S81" s="1">
        <v>72</v>
      </c>
      <c r="V81" s="1">
        <v>33600</v>
      </c>
      <c r="W81" s="1">
        <v>44</v>
      </c>
      <c r="X81" s="1" t="s">
        <v>4868</v>
      </c>
      <c r="Y81" s="1"/>
      <c r="Z81" s="1"/>
      <c r="AA81" s="183">
        <f t="shared" si="2"/>
        <v>23.718333333333334</v>
      </c>
      <c r="AB81" s="183">
        <f t="shared" si="3"/>
        <v>25.297066666666666</v>
      </c>
      <c r="AE81" s="183">
        <f t="shared" si="4"/>
        <v>392</v>
      </c>
    </row>
    <row r="82" spans="1:31" ht="13.5" thickBot="1" x14ac:dyDescent="0.25">
      <c r="A82" s="177" t="s">
        <v>2197</v>
      </c>
      <c r="B82" s="177" t="s">
        <v>2198</v>
      </c>
      <c r="C82" s="179">
        <v>658</v>
      </c>
      <c r="D82" s="177">
        <v>8</v>
      </c>
      <c r="E82" s="179" t="s">
        <v>3632</v>
      </c>
      <c r="F82" s="177">
        <v>238312</v>
      </c>
      <c r="G82" s="179" t="s">
        <v>3620</v>
      </c>
      <c r="H82" s="177">
        <v>303</v>
      </c>
      <c r="I82" s="177">
        <v>1</v>
      </c>
      <c r="J82" s="177">
        <v>220</v>
      </c>
      <c r="K82" s="177">
        <v>38</v>
      </c>
      <c r="L82" s="177">
        <v>220</v>
      </c>
      <c r="M82" s="177" t="s">
        <v>4254</v>
      </c>
      <c r="N82" s="344" t="s">
        <v>4647</v>
      </c>
      <c r="O82" s="177" t="s">
        <v>4451</v>
      </c>
      <c r="P82" s="177" t="s">
        <v>4804</v>
      </c>
      <c r="Q82" s="178">
        <v>41353</v>
      </c>
      <c r="R82" s="308">
        <v>3.21</v>
      </c>
      <c r="S82" s="1">
        <v>72</v>
      </c>
      <c r="V82" s="1">
        <v>33600</v>
      </c>
      <c r="W82" s="1">
        <v>44</v>
      </c>
      <c r="X82" s="1" t="s">
        <v>4868</v>
      </c>
      <c r="Y82" s="1"/>
      <c r="Z82" s="1"/>
      <c r="AA82" s="183">
        <f t="shared" si="2"/>
        <v>37.271666666666668</v>
      </c>
      <c r="AB82" s="183">
        <f t="shared" si="3"/>
        <v>39.752533333333339</v>
      </c>
      <c r="AE82" s="183">
        <f t="shared" si="4"/>
        <v>616</v>
      </c>
    </row>
    <row r="83" spans="1:31" x14ac:dyDescent="0.2">
      <c r="A83" s="14" t="s">
        <v>2199</v>
      </c>
      <c r="B83" s="14" t="s">
        <v>2198</v>
      </c>
      <c r="C83" s="17" t="s">
        <v>2184</v>
      </c>
      <c r="D83" s="17" t="s">
        <v>2200</v>
      </c>
      <c r="E83" s="14">
        <v>101981</v>
      </c>
      <c r="F83" s="14" t="s">
        <v>2201</v>
      </c>
      <c r="G83" s="14">
        <v>280</v>
      </c>
      <c r="H83" s="14">
        <v>303</v>
      </c>
      <c r="I83" s="14">
        <v>1</v>
      </c>
      <c r="J83" s="14">
        <v>55</v>
      </c>
      <c r="K83" s="14">
        <v>45</v>
      </c>
      <c r="L83" s="13">
        <v>55</v>
      </c>
      <c r="M83" s="14" t="s">
        <v>2731</v>
      </c>
      <c r="N83" s="14">
        <v>1.5</v>
      </c>
      <c r="O83" s="14" t="s">
        <v>3706</v>
      </c>
      <c r="P83" s="14" t="s">
        <v>4807</v>
      </c>
      <c r="Q83" s="400">
        <v>41358</v>
      </c>
      <c r="R83" s="181">
        <v>3.21</v>
      </c>
      <c r="S83" s="1">
        <v>72</v>
      </c>
      <c r="V83" s="1">
        <v>33600</v>
      </c>
      <c r="W83" s="1">
        <v>44</v>
      </c>
      <c r="X83" s="1" t="s">
        <v>4868</v>
      </c>
      <c r="Y83" s="1"/>
      <c r="Z83" s="1"/>
      <c r="AA83" s="183">
        <f t="shared" si="2"/>
        <v>11.034375000000001</v>
      </c>
      <c r="AB83" s="183">
        <f t="shared" si="3"/>
        <v>9.9381333333333348</v>
      </c>
      <c r="AE83" s="183">
        <f t="shared" si="4"/>
        <v>154</v>
      </c>
    </row>
    <row r="84" spans="1:31" x14ac:dyDescent="0.2">
      <c r="A84" s="133" t="s">
        <v>2202</v>
      </c>
      <c r="B84" s="133">
        <v>58</v>
      </c>
      <c r="C84" s="136" t="s">
        <v>2184</v>
      </c>
      <c r="D84" s="136" t="s">
        <v>2203</v>
      </c>
      <c r="E84" s="136" t="s">
        <v>2204</v>
      </c>
      <c r="F84" s="133" t="s">
        <v>2205</v>
      </c>
      <c r="G84" s="136" t="s">
        <v>3629</v>
      </c>
      <c r="H84" s="133">
        <v>151</v>
      </c>
      <c r="I84" s="133">
        <v>1</v>
      </c>
      <c r="J84" s="133">
        <v>55</v>
      </c>
      <c r="K84" s="133">
        <v>36</v>
      </c>
      <c r="L84" s="133">
        <v>55</v>
      </c>
      <c r="M84" s="133" t="s">
        <v>4269</v>
      </c>
      <c r="N84" s="336" t="s">
        <v>2206</v>
      </c>
      <c r="O84" s="133" t="s">
        <v>2533</v>
      </c>
      <c r="P84" s="133" t="s">
        <v>4816</v>
      </c>
      <c r="Q84" s="166">
        <v>41367</v>
      </c>
      <c r="R84" s="181">
        <v>1.61</v>
      </c>
      <c r="S84" s="1">
        <v>72</v>
      </c>
      <c r="V84" s="1">
        <v>16800</v>
      </c>
      <c r="W84" s="1">
        <v>44</v>
      </c>
      <c r="X84" s="1" t="s">
        <v>4868</v>
      </c>
      <c r="Y84" s="1"/>
      <c r="Z84" s="1"/>
      <c r="AA84" s="183">
        <f t="shared" si="2"/>
        <v>4.4275000000000002</v>
      </c>
      <c r="AB84" s="183">
        <f t="shared" si="3"/>
        <v>4.9690666666666674</v>
      </c>
      <c r="AE84" s="183">
        <f t="shared" si="4"/>
        <v>77</v>
      </c>
    </row>
    <row r="85" spans="1:31" x14ac:dyDescent="0.2">
      <c r="A85" s="133" t="s">
        <v>2202</v>
      </c>
      <c r="B85" s="133">
        <v>58</v>
      </c>
      <c r="C85" s="136" t="s">
        <v>2184</v>
      </c>
      <c r="D85" s="136" t="s">
        <v>2207</v>
      </c>
      <c r="E85" s="136" t="s">
        <v>2204</v>
      </c>
      <c r="F85" s="133" t="s">
        <v>2205</v>
      </c>
      <c r="G85" s="136" t="s">
        <v>3629</v>
      </c>
      <c r="H85" s="133">
        <v>151</v>
      </c>
      <c r="I85" s="133">
        <v>1</v>
      </c>
      <c r="J85" s="133">
        <v>55</v>
      </c>
      <c r="K85" s="133">
        <v>36</v>
      </c>
      <c r="L85" s="133">
        <v>55</v>
      </c>
      <c r="M85" s="133" t="s">
        <v>4269</v>
      </c>
      <c r="N85" s="336" t="s">
        <v>2206</v>
      </c>
      <c r="O85" s="133" t="s">
        <v>2533</v>
      </c>
      <c r="P85" s="133" t="s">
        <v>4816</v>
      </c>
      <c r="Q85" s="166">
        <v>41367</v>
      </c>
      <c r="R85" s="181">
        <v>1.61</v>
      </c>
      <c r="S85" s="1">
        <v>72</v>
      </c>
      <c r="V85" s="1">
        <v>16800</v>
      </c>
      <c r="W85" s="1">
        <v>44</v>
      </c>
      <c r="X85" s="1" t="s">
        <v>4868</v>
      </c>
      <c r="Y85" s="1"/>
      <c r="Z85" s="1"/>
      <c r="AA85" s="183">
        <f t="shared" si="2"/>
        <v>4.4275000000000002</v>
      </c>
      <c r="AB85" s="183">
        <f t="shared" si="3"/>
        <v>4.9690666666666674</v>
      </c>
      <c r="AE85" s="183">
        <f t="shared" si="4"/>
        <v>77</v>
      </c>
    </row>
    <row r="86" spans="1:31" x14ac:dyDescent="0.2">
      <c r="A86" s="133" t="s">
        <v>2208</v>
      </c>
      <c r="B86" s="133">
        <v>58</v>
      </c>
      <c r="C86" s="133">
        <v>658</v>
      </c>
      <c r="D86" s="136" t="s">
        <v>2549</v>
      </c>
      <c r="E86" s="136" t="s">
        <v>2209</v>
      </c>
      <c r="F86" s="133" t="s">
        <v>3018</v>
      </c>
      <c r="G86" s="136" t="s">
        <v>3629</v>
      </c>
      <c r="H86" s="133">
        <v>151</v>
      </c>
      <c r="I86" s="133">
        <v>1</v>
      </c>
      <c r="J86" s="133">
        <v>25</v>
      </c>
      <c r="K86" s="133">
        <v>36</v>
      </c>
      <c r="L86" s="133">
        <v>25</v>
      </c>
      <c r="M86" s="133" t="s">
        <v>4269</v>
      </c>
      <c r="N86" s="336" t="s">
        <v>4820</v>
      </c>
      <c r="O86" s="133" t="s">
        <v>2210</v>
      </c>
      <c r="P86" s="133" t="s">
        <v>4804</v>
      </c>
      <c r="Q86" s="166">
        <v>41368</v>
      </c>
      <c r="R86" s="181">
        <v>1.61</v>
      </c>
      <c r="S86" s="1">
        <v>72</v>
      </c>
      <c r="V86" s="1">
        <v>16800</v>
      </c>
      <c r="W86" s="1">
        <v>44</v>
      </c>
      <c r="X86" s="1" t="s">
        <v>4868</v>
      </c>
      <c r="Y86" s="1"/>
      <c r="Z86" s="1"/>
      <c r="AA86" s="183">
        <f t="shared" si="2"/>
        <v>2.0125000000000002</v>
      </c>
      <c r="AB86" s="183">
        <f t="shared" si="3"/>
        <v>2.258666666666667</v>
      </c>
      <c r="AE86" s="183">
        <f t="shared" si="4"/>
        <v>35</v>
      </c>
    </row>
    <row r="87" spans="1:31" x14ac:dyDescent="0.2">
      <c r="A87" s="133" t="s">
        <v>2208</v>
      </c>
      <c r="B87" s="133">
        <v>58</v>
      </c>
      <c r="C87" s="133">
        <v>658</v>
      </c>
      <c r="D87" s="136" t="s">
        <v>2552</v>
      </c>
      <c r="E87" s="136" t="s">
        <v>2209</v>
      </c>
      <c r="F87" s="133" t="s">
        <v>3018</v>
      </c>
      <c r="G87" s="136" t="s">
        <v>3629</v>
      </c>
      <c r="H87" s="133">
        <v>151</v>
      </c>
      <c r="I87" s="133">
        <v>1</v>
      </c>
      <c r="J87" s="133">
        <v>25</v>
      </c>
      <c r="K87" s="133">
        <v>36</v>
      </c>
      <c r="L87" s="133">
        <v>25</v>
      </c>
      <c r="M87" s="133" t="s">
        <v>4269</v>
      </c>
      <c r="N87" s="336" t="s">
        <v>4820</v>
      </c>
      <c r="O87" s="133" t="s">
        <v>2210</v>
      </c>
      <c r="P87" s="133" t="s">
        <v>4804</v>
      </c>
      <c r="Q87" s="166">
        <v>41368</v>
      </c>
      <c r="R87" s="181">
        <v>1.61</v>
      </c>
      <c r="S87" s="1">
        <v>72</v>
      </c>
      <c r="V87" s="1">
        <v>16800</v>
      </c>
      <c r="W87" s="1">
        <v>44</v>
      </c>
      <c r="X87" s="1" t="s">
        <v>4868</v>
      </c>
      <c r="Y87" s="1"/>
      <c r="Z87" s="1"/>
      <c r="AA87" s="183">
        <f t="shared" si="2"/>
        <v>2.0125000000000002</v>
      </c>
      <c r="AB87" s="183">
        <f t="shared" si="3"/>
        <v>2.258666666666667</v>
      </c>
      <c r="AE87" s="183">
        <f t="shared" si="4"/>
        <v>35</v>
      </c>
    </row>
    <row r="88" spans="1:31" x14ac:dyDescent="0.2">
      <c r="A88" s="133" t="s">
        <v>2211</v>
      </c>
      <c r="B88" s="133">
        <v>58</v>
      </c>
      <c r="C88" s="136" t="s">
        <v>2184</v>
      </c>
      <c r="D88" s="136" t="s">
        <v>2212</v>
      </c>
      <c r="E88" s="136" t="s">
        <v>2213</v>
      </c>
      <c r="F88" s="133" t="s">
        <v>755</v>
      </c>
      <c r="G88" s="136" t="s">
        <v>3629</v>
      </c>
      <c r="H88" s="133">
        <v>151</v>
      </c>
      <c r="I88" s="133">
        <v>1</v>
      </c>
      <c r="J88" s="133">
        <v>110</v>
      </c>
      <c r="K88" s="133">
        <v>36</v>
      </c>
      <c r="L88" s="133">
        <v>110</v>
      </c>
      <c r="M88" s="133" t="s">
        <v>4269</v>
      </c>
      <c r="N88" s="336" t="s">
        <v>3598</v>
      </c>
      <c r="O88" s="133" t="s">
        <v>4276</v>
      </c>
      <c r="P88" s="133" t="s">
        <v>4804</v>
      </c>
      <c r="Q88" s="166">
        <v>41372</v>
      </c>
      <c r="R88" s="181">
        <v>1.61</v>
      </c>
      <c r="S88" s="1">
        <v>72</v>
      </c>
      <c r="V88" s="1">
        <v>16800</v>
      </c>
      <c r="W88" s="1">
        <v>44</v>
      </c>
      <c r="X88" s="1" t="s">
        <v>4868</v>
      </c>
      <c r="Y88" s="1"/>
      <c r="Z88" s="1"/>
      <c r="AA88" s="183">
        <f t="shared" si="2"/>
        <v>8.8550000000000004</v>
      </c>
      <c r="AB88" s="183">
        <f t="shared" si="3"/>
        <v>9.9381333333333348</v>
      </c>
      <c r="AE88" s="183">
        <f t="shared" si="4"/>
        <v>154</v>
      </c>
    </row>
    <row r="89" spans="1:31" x14ac:dyDescent="0.2">
      <c r="A89" s="133" t="s">
        <v>2211</v>
      </c>
      <c r="B89" s="133">
        <v>58</v>
      </c>
      <c r="C89" s="136" t="s">
        <v>2184</v>
      </c>
      <c r="D89" s="136" t="s">
        <v>2214</v>
      </c>
      <c r="E89" s="136" t="s">
        <v>2213</v>
      </c>
      <c r="F89" s="133" t="s">
        <v>755</v>
      </c>
      <c r="G89" s="136" t="s">
        <v>3629</v>
      </c>
      <c r="H89" s="133">
        <v>151</v>
      </c>
      <c r="I89" s="133">
        <v>1</v>
      </c>
      <c r="J89" s="133">
        <v>110</v>
      </c>
      <c r="K89" s="133">
        <v>36</v>
      </c>
      <c r="L89" s="133">
        <v>110</v>
      </c>
      <c r="M89" s="133" t="s">
        <v>4269</v>
      </c>
      <c r="N89" s="336" t="s">
        <v>3598</v>
      </c>
      <c r="O89" s="133" t="s">
        <v>4276</v>
      </c>
      <c r="P89" s="133" t="s">
        <v>4804</v>
      </c>
      <c r="Q89" s="166">
        <v>41372</v>
      </c>
      <c r="R89" s="181">
        <v>1.61</v>
      </c>
      <c r="S89" s="1">
        <v>72</v>
      </c>
      <c r="V89" s="1">
        <v>16800</v>
      </c>
      <c r="W89" s="1">
        <v>44</v>
      </c>
      <c r="X89" s="1" t="s">
        <v>4868</v>
      </c>
      <c r="Y89" s="1"/>
      <c r="Z89" s="1"/>
      <c r="AA89" s="183">
        <f t="shared" si="2"/>
        <v>8.8550000000000004</v>
      </c>
      <c r="AB89" s="183">
        <f t="shared" si="3"/>
        <v>9.9381333333333348</v>
      </c>
      <c r="AE89" s="183">
        <f t="shared" si="4"/>
        <v>154</v>
      </c>
    </row>
    <row r="90" spans="1:31" x14ac:dyDescent="0.2">
      <c r="A90" s="133" t="s">
        <v>2215</v>
      </c>
      <c r="B90" s="133">
        <v>58</v>
      </c>
      <c r="C90" s="136" t="s">
        <v>2184</v>
      </c>
      <c r="D90" s="136" t="s">
        <v>4258</v>
      </c>
      <c r="E90" s="136" t="s">
        <v>2216</v>
      </c>
      <c r="F90" s="133" t="s">
        <v>2217</v>
      </c>
      <c r="G90" s="136" t="s">
        <v>3629</v>
      </c>
      <c r="H90" s="133">
        <v>151</v>
      </c>
      <c r="I90" s="133">
        <v>1</v>
      </c>
      <c r="J90" s="133">
        <v>85.5</v>
      </c>
      <c r="K90" s="133">
        <v>36</v>
      </c>
      <c r="L90" s="133">
        <v>50</v>
      </c>
      <c r="M90" s="133" t="s">
        <v>4269</v>
      </c>
      <c r="N90" s="336" t="s">
        <v>4833</v>
      </c>
      <c r="O90" s="133" t="s">
        <v>2218</v>
      </c>
      <c r="P90" s="133" t="s">
        <v>4804</v>
      </c>
      <c r="Q90" s="166">
        <v>41373</v>
      </c>
      <c r="R90" s="181">
        <v>1.61</v>
      </c>
      <c r="S90" s="1">
        <v>72</v>
      </c>
      <c r="V90" s="1">
        <v>16800</v>
      </c>
      <c r="W90" s="1">
        <v>44</v>
      </c>
      <c r="X90" s="1" t="s">
        <v>4868</v>
      </c>
      <c r="Y90" s="1"/>
      <c r="Z90" s="1"/>
      <c r="AA90" s="183">
        <f t="shared" si="2"/>
        <v>6.8827499999999997</v>
      </c>
      <c r="AB90" s="183">
        <f t="shared" si="3"/>
        <v>7.7246400000000008</v>
      </c>
      <c r="AE90" s="183">
        <f t="shared" si="4"/>
        <v>119.69999999999999</v>
      </c>
    </row>
    <row r="91" spans="1:31" x14ac:dyDescent="0.2">
      <c r="A91" s="133" t="s">
        <v>2215</v>
      </c>
      <c r="B91" s="133">
        <v>58</v>
      </c>
      <c r="C91" s="136" t="s">
        <v>2184</v>
      </c>
      <c r="D91" s="136" t="s">
        <v>2219</v>
      </c>
      <c r="E91" s="136" t="s">
        <v>2216</v>
      </c>
      <c r="F91" s="133" t="s">
        <v>2217</v>
      </c>
      <c r="G91" s="136" t="s">
        <v>3629</v>
      </c>
      <c r="H91" s="133">
        <v>151</v>
      </c>
      <c r="I91" s="133">
        <v>1</v>
      </c>
      <c r="J91" s="133">
        <v>85.5</v>
      </c>
      <c r="K91" s="133">
        <v>36</v>
      </c>
      <c r="L91" s="133">
        <v>50</v>
      </c>
      <c r="M91" s="133" t="s">
        <v>4269</v>
      </c>
      <c r="N91" s="336" t="s">
        <v>4833</v>
      </c>
      <c r="O91" s="133" t="s">
        <v>2218</v>
      </c>
      <c r="P91" s="133" t="s">
        <v>4804</v>
      </c>
      <c r="Q91" s="166">
        <v>41373</v>
      </c>
      <c r="R91" s="181">
        <v>1.61</v>
      </c>
      <c r="S91" s="1">
        <v>72</v>
      </c>
      <c r="V91" s="1">
        <v>16800</v>
      </c>
      <c r="W91" s="1">
        <v>44</v>
      </c>
      <c r="X91" s="1" t="s">
        <v>4868</v>
      </c>
      <c r="Y91" s="1"/>
      <c r="Z91" s="1"/>
      <c r="AA91" s="183">
        <f t="shared" si="2"/>
        <v>6.8827499999999997</v>
      </c>
      <c r="AB91" s="183">
        <f t="shared" si="3"/>
        <v>7.7246400000000008</v>
      </c>
      <c r="AE91" s="183">
        <f t="shared" si="4"/>
        <v>119.69999999999999</v>
      </c>
    </row>
    <row r="92" spans="1:31" s="657" customFormat="1" x14ac:dyDescent="0.2">
      <c r="A92" s="7264"/>
      <c r="B92" s="7264"/>
      <c r="C92" s="7264"/>
      <c r="D92" s="7264"/>
      <c r="E92" s="7264"/>
      <c r="F92" s="7264"/>
      <c r="G92" s="7264"/>
      <c r="H92" s="7264"/>
      <c r="I92" s="7264"/>
      <c r="J92" s="7264"/>
      <c r="K92" s="7264"/>
      <c r="L92" s="7264"/>
      <c r="M92" s="7264"/>
      <c r="N92" s="7264"/>
      <c r="O92" s="7264"/>
      <c r="P92" s="7264"/>
      <c r="Q92" s="7265"/>
      <c r="R92" s="181"/>
      <c r="S92" s="1"/>
      <c r="T92" s="1"/>
      <c r="U92" s="1"/>
      <c r="V92" s="1"/>
      <c r="W92" s="1"/>
      <c r="X92" s="1"/>
      <c r="Y92" s="1"/>
      <c r="Z92" s="1"/>
      <c r="AA92" s="183"/>
      <c r="AB92" s="183"/>
      <c r="AC92"/>
      <c r="AD92"/>
      <c r="AE92" s="183"/>
    </row>
    <row r="93" spans="1:31" ht="13.5" thickBot="1" x14ac:dyDescent="0.25">
      <c r="A93" s="133" t="s">
        <v>2220</v>
      </c>
      <c r="B93" s="133">
        <v>58</v>
      </c>
      <c r="C93" s="136" t="s">
        <v>2221</v>
      </c>
      <c r="D93" s="136" t="s">
        <v>1651</v>
      </c>
      <c r="E93" s="133">
        <v>101990</v>
      </c>
      <c r="F93" s="133">
        <v>238312</v>
      </c>
      <c r="G93" s="133">
        <v>280</v>
      </c>
      <c r="H93" s="133">
        <v>303</v>
      </c>
      <c r="I93" s="133">
        <v>1</v>
      </c>
      <c r="J93" s="133">
        <v>110</v>
      </c>
      <c r="K93" s="133">
        <v>38</v>
      </c>
      <c r="L93" s="133">
        <v>100</v>
      </c>
      <c r="M93" s="133" t="s">
        <v>2731</v>
      </c>
      <c r="N93" s="133"/>
      <c r="O93" s="133" t="s">
        <v>3706</v>
      </c>
      <c r="P93" s="133" t="s">
        <v>4804</v>
      </c>
      <c r="Q93" s="166">
        <v>41388</v>
      </c>
      <c r="R93" s="308">
        <v>3.21</v>
      </c>
      <c r="S93" s="1">
        <v>72</v>
      </c>
      <c r="V93" s="1">
        <v>33600</v>
      </c>
      <c r="W93" s="1">
        <v>44</v>
      </c>
      <c r="X93" s="1" t="s">
        <v>4868</v>
      </c>
      <c r="Y93" s="1"/>
      <c r="Z93" s="1"/>
      <c r="AA93" s="183">
        <f>K93*100*R93*(J93*I93)/(S93*1000)</f>
        <v>18.635833333333334</v>
      </c>
      <c r="AB93" s="183">
        <f>(V93*(J93*I93)*1.1)/9000*W93/1000</f>
        <v>19.87626666666667</v>
      </c>
      <c r="AE93" s="183">
        <f>J93*I93*(G93/100)</f>
        <v>308</v>
      </c>
    </row>
    <row r="94" spans="1:31" x14ac:dyDescent="0.2">
      <c r="A94" s="133" t="s">
        <v>2222</v>
      </c>
      <c r="B94" s="133">
        <v>58</v>
      </c>
      <c r="C94" s="136" t="s">
        <v>2221</v>
      </c>
      <c r="D94" s="136" t="s">
        <v>1634</v>
      </c>
      <c r="E94" s="133">
        <v>101993</v>
      </c>
      <c r="F94" s="133" t="s">
        <v>2223</v>
      </c>
      <c r="G94" s="133">
        <v>280</v>
      </c>
      <c r="H94" s="133">
        <v>303</v>
      </c>
      <c r="I94" s="133">
        <v>1</v>
      </c>
      <c r="J94" s="133">
        <v>302.5</v>
      </c>
      <c r="K94" s="133">
        <v>36</v>
      </c>
      <c r="L94" s="133">
        <v>605</v>
      </c>
      <c r="M94" s="133" t="s">
        <v>2731</v>
      </c>
      <c r="N94" s="133"/>
      <c r="O94" s="133" t="s">
        <v>4388</v>
      </c>
      <c r="P94" s="133" t="s">
        <v>4804</v>
      </c>
      <c r="Q94" s="166">
        <v>41414</v>
      </c>
      <c r="R94" s="181">
        <v>3.21</v>
      </c>
      <c r="S94" s="1">
        <v>59.5</v>
      </c>
      <c r="V94" s="1">
        <v>33600</v>
      </c>
      <c r="W94" s="1">
        <v>44</v>
      </c>
      <c r="X94" s="1" t="s">
        <v>4868</v>
      </c>
      <c r="Y94" s="1"/>
      <c r="Z94" s="1"/>
      <c r="AA94" s="183">
        <f>K94*100*R94*(J94*I94)/(S94*1000)</f>
        <v>58.751092436974787</v>
      </c>
      <c r="AB94" s="183">
        <f>(V94*(J94*I94)*1.1)/9000*W94/1000</f>
        <v>54.659733333333328</v>
      </c>
      <c r="AE94" s="183">
        <f>J94*I94*(G94/100)</f>
        <v>847</v>
      </c>
    </row>
    <row r="95" spans="1:31" ht="13.5" thickBot="1" x14ac:dyDescent="0.25">
      <c r="A95" s="177" t="s">
        <v>2222</v>
      </c>
      <c r="B95" s="177">
        <v>58</v>
      </c>
      <c r="C95" s="179" t="s">
        <v>2221</v>
      </c>
      <c r="D95" s="179" t="s">
        <v>2726</v>
      </c>
      <c r="E95" s="177">
        <v>101993</v>
      </c>
      <c r="F95" s="177" t="s">
        <v>2223</v>
      </c>
      <c r="G95" s="177">
        <v>280</v>
      </c>
      <c r="H95" s="177">
        <v>303</v>
      </c>
      <c r="I95" s="177">
        <v>1</v>
      </c>
      <c r="J95" s="177">
        <v>303</v>
      </c>
      <c r="K95" s="177">
        <v>36</v>
      </c>
      <c r="L95" s="177">
        <v>605</v>
      </c>
      <c r="M95" s="177" t="s">
        <v>2731</v>
      </c>
      <c r="N95" s="177"/>
      <c r="O95" s="177" t="s">
        <v>4388</v>
      </c>
      <c r="P95" s="177" t="s">
        <v>4804</v>
      </c>
      <c r="Q95" s="178">
        <v>41418</v>
      </c>
      <c r="R95" s="308">
        <v>3.21</v>
      </c>
      <c r="S95" s="1">
        <v>59.5</v>
      </c>
      <c r="V95" s="1">
        <v>33600</v>
      </c>
      <c r="W95" s="1">
        <v>44</v>
      </c>
      <c r="X95" s="1" t="s">
        <v>4868</v>
      </c>
      <c r="Y95" s="1"/>
      <c r="Z95" s="1"/>
      <c r="AA95" s="183">
        <f>K95*100*R95*(J95*I95)/(S95*1000)</f>
        <v>58.848201680672268</v>
      </c>
      <c r="AB95" s="183">
        <f>(V95*(J95*I95)*1.1)/9000*W95/1000</f>
        <v>54.750079999999997</v>
      </c>
      <c r="AE95" s="183">
        <f>J95*I95*(G95/100)</f>
        <v>848.4</v>
      </c>
    </row>
    <row r="96" spans="1:31" x14ac:dyDescent="0.2">
      <c r="A96" s="177" t="s">
        <v>2224</v>
      </c>
      <c r="B96" s="177">
        <v>58</v>
      </c>
      <c r="C96" s="179" t="s">
        <v>2221</v>
      </c>
      <c r="D96" s="179" t="s">
        <v>1641</v>
      </c>
      <c r="E96" s="177">
        <v>101990</v>
      </c>
      <c r="F96" s="177">
        <v>238312</v>
      </c>
      <c r="G96" s="177">
        <v>280</v>
      </c>
      <c r="H96" s="177">
        <v>303</v>
      </c>
      <c r="I96" s="177">
        <v>1</v>
      </c>
      <c r="J96" s="177">
        <v>22</v>
      </c>
      <c r="K96" s="177">
        <v>38</v>
      </c>
      <c r="L96" s="177">
        <v>22</v>
      </c>
      <c r="M96" s="177" t="s">
        <v>2225</v>
      </c>
      <c r="N96" s="177"/>
      <c r="O96" s="177" t="s">
        <v>2732</v>
      </c>
      <c r="P96" s="177" t="s">
        <v>4807</v>
      </c>
      <c r="Q96" s="178">
        <v>41427</v>
      </c>
      <c r="R96" s="181">
        <v>3.21</v>
      </c>
      <c r="S96" s="1">
        <v>72</v>
      </c>
      <c r="V96" s="1">
        <v>33600</v>
      </c>
      <c r="W96" s="1">
        <v>44</v>
      </c>
      <c r="X96" s="1" t="s">
        <v>4868</v>
      </c>
      <c r="Y96" s="1"/>
      <c r="Z96" s="1"/>
      <c r="AA96" s="183">
        <f>K96*100*R96*(J96*I96)/(S96*1000)</f>
        <v>3.7271666666666667</v>
      </c>
      <c r="AB96" s="183">
        <f>(V96*(J96*I96)*1.1)/9000*W96/1000</f>
        <v>3.9752533333333342</v>
      </c>
      <c r="AE96" s="183">
        <f>J96*I96*(G96/100)</f>
        <v>61.599999999999994</v>
      </c>
    </row>
    <row r="97" spans="1:31" ht="13.5" thickBot="1" x14ac:dyDescent="0.25">
      <c r="A97" s="177" t="s">
        <v>4425</v>
      </c>
      <c r="B97" s="177">
        <v>58</v>
      </c>
      <c r="C97" s="179" t="s">
        <v>2221</v>
      </c>
      <c r="D97" s="179" t="s">
        <v>3704</v>
      </c>
      <c r="E97" s="177">
        <v>100025</v>
      </c>
      <c r="F97" s="177">
        <v>238312</v>
      </c>
      <c r="G97" s="177">
        <v>280</v>
      </c>
      <c r="H97" s="177">
        <v>303</v>
      </c>
      <c r="I97" s="177">
        <v>1</v>
      </c>
      <c r="J97" s="177">
        <v>200.5</v>
      </c>
      <c r="K97" s="177">
        <v>38</v>
      </c>
      <c r="L97" s="177">
        <v>220</v>
      </c>
      <c r="M97" s="177" t="s">
        <v>2731</v>
      </c>
      <c r="N97" s="177"/>
      <c r="O97" s="177" t="s">
        <v>2732</v>
      </c>
      <c r="P97" s="177" t="s">
        <v>4804</v>
      </c>
      <c r="Q97" s="178">
        <v>41430</v>
      </c>
      <c r="R97" s="308">
        <v>3.21</v>
      </c>
      <c r="S97" s="1">
        <v>72</v>
      </c>
      <c r="V97" s="1">
        <v>33600</v>
      </c>
      <c r="W97" s="1">
        <v>44</v>
      </c>
      <c r="X97" s="1" t="s">
        <v>4868</v>
      </c>
      <c r="Y97" s="1"/>
      <c r="Z97" s="1"/>
      <c r="AA97" s="183">
        <f>K97*100*R97*(J97*I97)/(S97*1000)</f>
        <v>33.968041666666664</v>
      </c>
      <c r="AB97" s="183">
        <f>(V97*(J97*I97)*1.1)/9000*W97/1000</f>
        <v>36.229013333333334</v>
      </c>
      <c r="AE97" s="183">
        <f>J97*I97*(G97/100)</f>
        <v>561.4</v>
      </c>
    </row>
    <row r="98" spans="1:31" x14ac:dyDescent="0.2">
      <c r="A98" s="2856" t="s">
        <v>5231</v>
      </c>
      <c r="B98" s="7266"/>
      <c r="C98" s="7266"/>
      <c r="D98" s="7266"/>
      <c r="E98" s="7266"/>
      <c r="F98" s="7266"/>
      <c r="G98" s="7266"/>
      <c r="H98" s="7266"/>
      <c r="I98" s="7266"/>
      <c r="J98" s="7266"/>
      <c r="K98" s="7266"/>
      <c r="L98" s="7266"/>
      <c r="M98" s="7266"/>
      <c r="N98" s="7266"/>
      <c r="O98" s="7266"/>
      <c r="P98" s="7266"/>
      <c r="Q98" s="2857"/>
    </row>
    <row r="99" spans="1:31" x14ac:dyDescent="0.2">
      <c r="A99" s="133" t="s">
        <v>5207</v>
      </c>
      <c r="B99" s="133">
        <v>58</v>
      </c>
      <c r="C99" s="136" t="s">
        <v>5215</v>
      </c>
      <c r="D99" s="136" t="s">
        <v>1651</v>
      </c>
      <c r="E99" s="136"/>
      <c r="F99" s="133">
        <v>238312</v>
      </c>
      <c r="G99" s="136" t="s">
        <v>3620</v>
      </c>
      <c r="H99" s="133">
        <v>303</v>
      </c>
      <c r="I99" s="133">
        <v>1</v>
      </c>
      <c r="J99" s="133">
        <v>110</v>
      </c>
      <c r="K99" s="133">
        <v>38</v>
      </c>
      <c r="L99" s="133">
        <v>110</v>
      </c>
      <c r="M99" s="133" t="s">
        <v>3594</v>
      </c>
      <c r="N99" s="136" t="s">
        <v>3633</v>
      </c>
      <c r="O99" s="133" t="s">
        <v>5216</v>
      </c>
      <c r="P99" s="133" t="s">
        <v>4807</v>
      </c>
      <c r="Q99" s="166">
        <v>41520</v>
      </c>
      <c r="R99" s="181">
        <v>3.21</v>
      </c>
      <c r="S99" s="1">
        <v>72</v>
      </c>
      <c r="V99" s="1">
        <v>33600</v>
      </c>
      <c r="W99" s="1">
        <v>44</v>
      </c>
      <c r="X99" s="1" t="s">
        <v>4868</v>
      </c>
      <c r="Y99" s="1"/>
      <c r="Z99" s="1"/>
      <c r="AA99" s="183">
        <f>K99*100*R99*(J99*I99)/(S99*1000)</f>
        <v>18.635833333333334</v>
      </c>
      <c r="AB99" s="183">
        <f t="shared" ref="AB99:AB105" si="5">(V99*(J99*I99)*1.1)/9000*W99/1000</f>
        <v>19.87626666666667</v>
      </c>
      <c r="AE99" s="183">
        <f t="shared" ref="AE99:AE105" si="6">J99*I99*(G99/100)</f>
        <v>308</v>
      </c>
    </row>
    <row r="100" spans="1:31" x14ac:dyDescent="0.2">
      <c r="A100" s="704" t="s">
        <v>5217</v>
      </c>
      <c r="B100" s="704">
        <v>58</v>
      </c>
      <c r="C100" s="705" t="s">
        <v>5215</v>
      </c>
      <c r="D100" s="705" t="s">
        <v>1634</v>
      </c>
      <c r="E100" s="705" t="s">
        <v>5218</v>
      </c>
      <c r="F100" s="704">
        <v>238312</v>
      </c>
      <c r="G100" s="705" t="s">
        <v>3620</v>
      </c>
      <c r="H100" s="704">
        <v>303</v>
      </c>
      <c r="I100" s="704">
        <v>1</v>
      </c>
      <c r="J100" s="704">
        <v>110</v>
      </c>
      <c r="K100" s="704">
        <v>38</v>
      </c>
      <c r="L100" s="704">
        <v>220</v>
      </c>
      <c r="M100" s="704" t="s">
        <v>3594</v>
      </c>
      <c r="N100" s="705" t="s">
        <v>3595</v>
      </c>
      <c r="O100" s="704" t="s">
        <v>4451</v>
      </c>
      <c r="P100" s="704" t="s">
        <v>4816</v>
      </c>
      <c r="Q100" s="707">
        <v>41536</v>
      </c>
      <c r="R100" s="181">
        <v>3.21</v>
      </c>
      <c r="S100" s="1">
        <v>72</v>
      </c>
      <c r="V100" s="1">
        <v>33600</v>
      </c>
      <c r="W100" s="1">
        <v>44</v>
      </c>
      <c r="X100" s="1" t="s">
        <v>4868</v>
      </c>
      <c r="Y100" s="1"/>
      <c r="Z100" s="1"/>
      <c r="AA100" s="183">
        <f>K100*100*R100*(J100*I100)/(S100*1000)</f>
        <v>18.635833333333334</v>
      </c>
      <c r="AB100" s="183">
        <f t="shared" si="5"/>
        <v>19.87626666666667</v>
      </c>
      <c r="AE100" s="183">
        <f t="shared" si="6"/>
        <v>308</v>
      </c>
    </row>
    <row r="101" spans="1:31" ht="13.5" thickBot="1" x14ac:dyDescent="0.25">
      <c r="A101" s="704" t="s">
        <v>5222</v>
      </c>
      <c r="B101" s="704">
        <v>58</v>
      </c>
      <c r="C101" s="705" t="s">
        <v>5215</v>
      </c>
      <c r="D101" s="705" t="s">
        <v>2726</v>
      </c>
      <c r="E101" s="705" t="s">
        <v>5223</v>
      </c>
      <c r="F101" s="704" t="s">
        <v>2192</v>
      </c>
      <c r="G101" s="705" t="s">
        <v>3620</v>
      </c>
      <c r="H101" s="704">
        <v>303</v>
      </c>
      <c r="I101" s="704">
        <v>1</v>
      </c>
      <c r="J101" s="704">
        <v>110</v>
      </c>
      <c r="K101" s="704">
        <v>45</v>
      </c>
      <c r="L101" s="704">
        <v>110</v>
      </c>
      <c r="M101" s="704" t="s">
        <v>3594</v>
      </c>
      <c r="N101" s="705" t="s">
        <v>3612</v>
      </c>
      <c r="O101" s="704" t="s">
        <v>4451</v>
      </c>
      <c r="P101" s="704" t="s">
        <v>4816</v>
      </c>
      <c r="Q101" s="707">
        <v>41540</v>
      </c>
      <c r="R101" s="308">
        <v>3.21</v>
      </c>
      <c r="S101" s="1">
        <v>72</v>
      </c>
      <c r="V101" s="1">
        <v>33600</v>
      </c>
      <c r="W101" s="1">
        <v>44</v>
      </c>
      <c r="X101" s="1" t="s">
        <v>4868</v>
      </c>
      <c r="Y101" s="1"/>
      <c r="Z101" s="1"/>
      <c r="AA101" s="183">
        <f>K101*100*R101*(J101*I101)/(S101*1000)</f>
        <v>22.068750000000001</v>
      </c>
      <c r="AB101" s="183">
        <f t="shared" si="5"/>
        <v>19.87626666666667</v>
      </c>
      <c r="AE101" s="183">
        <f t="shared" si="6"/>
        <v>308</v>
      </c>
    </row>
    <row r="102" spans="1:31" x14ac:dyDescent="0.2">
      <c r="A102" s="759" t="s">
        <v>5219</v>
      </c>
      <c r="B102" s="704">
        <v>58</v>
      </c>
      <c r="C102" s="705" t="s">
        <v>5215</v>
      </c>
      <c r="D102" s="705" t="s">
        <v>1641</v>
      </c>
      <c r="E102" s="705" t="s">
        <v>5220</v>
      </c>
      <c r="F102" s="704" t="s">
        <v>2192</v>
      </c>
      <c r="G102" s="705" t="s">
        <v>3620</v>
      </c>
      <c r="H102" s="704">
        <v>303</v>
      </c>
      <c r="I102" s="704">
        <v>1</v>
      </c>
      <c r="J102" s="704">
        <v>120</v>
      </c>
      <c r="K102" s="704">
        <v>45</v>
      </c>
      <c r="L102" s="704">
        <v>110</v>
      </c>
      <c r="M102" s="704" t="s">
        <v>3594</v>
      </c>
      <c r="N102" s="705" t="s">
        <v>3612</v>
      </c>
      <c r="O102" s="704" t="s">
        <v>5269</v>
      </c>
      <c r="P102" s="704" t="s">
        <v>4807</v>
      </c>
      <c r="Q102" s="707">
        <v>41548</v>
      </c>
      <c r="R102" s="181">
        <v>3.21</v>
      </c>
      <c r="S102" s="1">
        <v>72</v>
      </c>
      <c r="V102" s="1">
        <v>33600</v>
      </c>
      <c r="W102" s="1">
        <v>44</v>
      </c>
      <c r="X102" s="1" t="s">
        <v>4868</v>
      </c>
      <c r="Y102" s="1"/>
      <c r="Z102" s="1"/>
      <c r="AA102" s="183">
        <f>K102*100*R102*(J102)/(S102*1000)</f>
        <v>24.074999999999999</v>
      </c>
      <c r="AB102" s="183">
        <f t="shared" si="5"/>
        <v>21.683199999999999</v>
      </c>
      <c r="AE102" s="183">
        <f t="shared" si="6"/>
        <v>336</v>
      </c>
    </row>
    <row r="103" spans="1:31" x14ac:dyDescent="0.2">
      <c r="A103" s="704" t="s">
        <v>5221</v>
      </c>
      <c r="B103" s="704">
        <v>58</v>
      </c>
      <c r="C103" s="705" t="s">
        <v>5215</v>
      </c>
      <c r="D103" s="705" t="s">
        <v>3704</v>
      </c>
      <c r="E103" s="705" t="s">
        <v>4739</v>
      </c>
      <c r="F103" s="704" t="s">
        <v>631</v>
      </c>
      <c r="G103" s="705" t="s">
        <v>3620</v>
      </c>
      <c r="H103" s="704">
        <v>303</v>
      </c>
      <c r="I103" s="704">
        <v>1</v>
      </c>
      <c r="J103" s="704">
        <v>110</v>
      </c>
      <c r="K103" s="704">
        <v>36</v>
      </c>
      <c r="L103" s="704">
        <v>110</v>
      </c>
      <c r="M103" s="704" t="s">
        <v>3594</v>
      </c>
      <c r="N103" s="705" t="s">
        <v>3633</v>
      </c>
      <c r="O103" s="704" t="s">
        <v>3694</v>
      </c>
      <c r="P103" s="704" t="s">
        <v>4807</v>
      </c>
      <c r="Q103" s="707">
        <v>41554</v>
      </c>
      <c r="R103" s="181">
        <v>3.21</v>
      </c>
      <c r="S103" s="1">
        <v>59.5</v>
      </c>
      <c r="V103" s="1">
        <v>33600</v>
      </c>
      <c r="W103" s="1">
        <v>44</v>
      </c>
      <c r="X103" s="1" t="s">
        <v>4868</v>
      </c>
      <c r="Y103" s="1"/>
      <c r="Z103" s="1"/>
      <c r="AA103" s="183">
        <f>K103*100*R103*(J103*I103)/(S103*1000)</f>
        <v>21.364033613445379</v>
      </c>
      <c r="AB103" s="183">
        <f t="shared" si="5"/>
        <v>19.87626666666667</v>
      </c>
      <c r="AE103" s="183">
        <f t="shared" si="6"/>
        <v>308</v>
      </c>
    </row>
    <row r="104" spans="1:31" x14ac:dyDescent="0.2">
      <c r="A104" s="704" t="s">
        <v>5234</v>
      </c>
      <c r="B104" s="704">
        <v>58</v>
      </c>
      <c r="C104" s="705" t="s">
        <v>5215</v>
      </c>
      <c r="D104" s="705" t="s">
        <v>1645</v>
      </c>
      <c r="E104" s="705" t="s">
        <v>5235</v>
      </c>
      <c r="F104" s="704" t="s">
        <v>4111</v>
      </c>
      <c r="G104" s="705" t="s">
        <v>3620</v>
      </c>
      <c r="H104" s="704">
        <v>303</v>
      </c>
      <c r="I104" s="704">
        <v>1</v>
      </c>
      <c r="J104" s="704">
        <v>113</v>
      </c>
      <c r="K104" s="704">
        <v>36</v>
      </c>
      <c r="L104" s="704">
        <v>110</v>
      </c>
      <c r="M104" s="704" t="s">
        <v>3594</v>
      </c>
      <c r="N104" s="705" t="s">
        <v>3633</v>
      </c>
      <c r="O104" s="704" t="s">
        <v>5236</v>
      </c>
      <c r="P104" s="704" t="s">
        <v>4816</v>
      </c>
      <c r="Q104" s="707">
        <v>41556</v>
      </c>
      <c r="R104" s="181">
        <v>3.21</v>
      </c>
      <c r="S104" s="1">
        <v>59.5</v>
      </c>
      <c r="V104" s="1">
        <v>33600</v>
      </c>
      <c r="W104" s="1">
        <v>44</v>
      </c>
      <c r="X104" s="1" t="s">
        <v>4868</v>
      </c>
      <c r="Y104" s="1"/>
      <c r="Z104" s="1"/>
      <c r="AA104" s="183">
        <f>K104*100*R104*(J104*I104)/(S104*1000)</f>
        <v>21.946689075630253</v>
      </c>
      <c r="AB104" s="183">
        <f t="shared" si="5"/>
        <v>20.418346666666668</v>
      </c>
      <c r="AE104" s="183">
        <f t="shared" si="6"/>
        <v>316.39999999999998</v>
      </c>
    </row>
    <row r="105" spans="1:31" ht="13.5" thickBot="1" x14ac:dyDescent="0.25">
      <c r="A105" s="133" t="s">
        <v>5293</v>
      </c>
      <c r="B105" s="133">
        <v>58</v>
      </c>
      <c r="C105" s="136" t="s">
        <v>5215</v>
      </c>
      <c r="D105" s="136" t="s">
        <v>2447</v>
      </c>
      <c r="E105" s="136" t="s">
        <v>4739</v>
      </c>
      <c r="F105" s="133" t="s">
        <v>631</v>
      </c>
      <c r="G105" s="136" t="s">
        <v>3620</v>
      </c>
      <c r="H105" s="133">
        <v>303</v>
      </c>
      <c r="I105" s="133">
        <v>1</v>
      </c>
      <c r="J105" s="133">
        <v>210</v>
      </c>
      <c r="K105" s="133">
        <v>36</v>
      </c>
      <c r="L105" s="133">
        <v>200</v>
      </c>
      <c r="M105" s="133" t="s">
        <v>3594</v>
      </c>
      <c r="N105" s="136"/>
      <c r="O105" s="133" t="s">
        <v>5294</v>
      </c>
      <c r="P105" s="133" t="s">
        <v>4807</v>
      </c>
      <c r="Q105" s="166">
        <v>41562</v>
      </c>
      <c r="R105" s="308">
        <v>3.21</v>
      </c>
      <c r="S105" s="1">
        <v>59.5</v>
      </c>
      <c r="V105" s="1">
        <v>33600</v>
      </c>
      <c r="W105" s="1">
        <v>44</v>
      </c>
      <c r="X105" s="1" t="s">
        <v>4868</v>
      </c>
      <c r="Y105" s="1"/>
      <c r="Z105" s="1"/>
      <c r="AA105" s="183">
        <f>K105*100*R105*(J105*I105)/(S105*1000)</f>
        <v>40.785882352941179</v>
      </c>
      <c r="AB105" s="183">
        <f t="shared" si="5"/>
        <v>37.945600000000006</v>
      </c>
      <c r="AE105" s="183">
        <f t="shared" si="6"/>
        <v>588</v>
      </c>
    </row>
    <row r="106" spans="1:31" x14ac:dyDescent="0.2">
      <c r="A106" s="133" t="s">
        <v>5501</v>
      </c>
      <c r="B106" s="133">
        <v>58</v>
      </c>
      <c r="C106" s="136" t="s">
        <v>5215</v>
      </c>
      <c r="D106" s="136" t="s">
        <v>2451</v>
      </c>
      <c r="E106" s="136" t="s">
        <v>3632</v>
      </c>
      <c r="F106" s="133">
        <v>238312</v>
      </c>
      <c r="G106" s="136" t="s">
        <v>3620</v>
      </c>
      <c r="H106" s="133">
        <v>303</v>
      </c>
      <c r="I106" s="133">
        <v>1</v>
      </c>
      <c r="J106" s="133">
        <v>41.5</v>
      </c>
      <c r="K106" s="133">
        <v>38</v>
      </c>
      <c r="L106" s="133">
        <v>100</v>
      </c>
      <c r="M106" s="133" t="s">
        <v>3594</v>
      </c>
      <c r="N106" s="136" t="s">
        <v>3633</v>
      </c>
      <c r="O106" s="133" t="s">
        <v>4451</v>
      </c>
      <c r="P106" s="133" t="s">
        <v>4816</v>
      </c>
      <c r="Q106" s="166">
        <v>41610</v>
      </c>
    </row>
    <row r="107" spans="1:31" x14ac:dyDescent="0.2">
      <c r="A107" s="2856" t="s">
        <v>5231</v>
      </c>
      <c r="B107" s="7266"/>
      <c r="C107" s="7266"/>
      <c r="D107" s="7266"/>
      <c r="E107" s="7266"/>
      <c r="F107" s="7266"/>
      <c r="G107" s="7266"/>
      <c r="H107" s="7266"/>
      <c r="I107" s="7266"/>
      <c r="J107" s="7266"/>
      <c r="K107" s="7266"/>
      <c r="L107" s="7266"/>
      <c r="M107" s="7266"/>
      <c r="N107" s="7266"/>
      <c r="O107" s="7266"/>
      <c r="P107" s="7266"/>
      <c r="Q107" s="2857"/>
      <c r="Y107" s="1"/>
      <c r="Z107" s="1"/>
      <c r="AA107" s="183"/>
      <c r="AB107" s="183"/>
      <c r="AE107" s="183"/>
    </row>
    <row r="108" spans="1:31" x14ac:dyDescent="0.2">
      <c r="A108" s="133" t="s">
        <v>5453</v>
      </c>
      <c r="B108" s="133">
        <v>58</v>
      </c>
      <c r="C108" s="136" t="s">
        <v>5509</v>
      </c>
      <c r="D108" s="136" t="s">
        <v>1651</v>
      </c>
      <c r="E108" s="136" t="s">
        <v>5454</v>
      </c>
      <c r="F108" s="133" t="s">
        <v>3018</v>
      </c>
      <c r="G108" s="136" t="s">
        <v>3620</v>
      </c>
      <c r="H108" s="133">
        <v>303</v>
      </c>
      <c r="I108" s="133">
        <v>1</v>
      </c>
      <c r="J108" s="133">
        <v>55</v>
      </c>
      <c r="K108" s="133">
        <v>36</v>
      </c>
      <c r="L108" s="133">
        <v>55</v>
      </c>
      <c r="M108" s="133" t="s">
        <v>3630</v>
      </c>
      <c r="N108" s="136" t="s">
        <v>3633</v>
      </c>
      <c r="O108" s="133" t="s">
        <v>5455</v>
      </c>
      <c r="P108" s="133" t="s">
        <v>4816</v>
      </c>
      <c r="Q108" s="166">
        <v>41619</v>
      </c>
    </row>
    <row r="109" spans="1:31" x14ac:dyDescent="0.2">
      <c r="A109" s="133" t="s">
        <v>5485</v>
      </c>
      <c r="B109" s="133">
        <v>58</v>
      </c>
      <c r="C109" s="136" t="s">
        <v>5509</v>
      </c>
      <c r="D109" s="136" t="s">
        <v>1634</v>
      </c>
      <c r="E109" s="136" t="s">
        <v>5486</v>
      </c>
      <c r="F109" s="133" t="s">
        <v>3830</v>
      </c>
      <c r="G109" s="136" t="s">
        <v>3620</v>
      </c>
      <c r="H109" s="133">
        <v>303</v>
      </c>
      <c r="I109" s="133">
        <v>1</v>
      </c>
      <c r="J109" s="133">
        <v>160</v>
      </c>
      <c r="K109" s="133">
        <v>36</v>
      </c>
      <c r="L109" s="133">
        <v>160</v>
      </c>
      <c r="M109" s="133" t="s">
        <v>5459</v>
      </c>
      <c r="N109" s="136" t="s">
        <v>3612</v>
      </c>
      <c r="O109" s="133" t="s">
        <v>5488</v>
      </c>
      <c r="P109" s="133" t="s">
        <v>4816</v>
      </c>
      <c r="Q109" s="166">
        <v>41621</v>
      </c>
    </row>
    <row r="110" spans="1:31" x14ac:dyDescent="0.2">
      <c r="A110" s="133" t="s">
        <v>5491</v>
      </c>
      <c r="B110" s="133">
        <v>58</v>
      </c>
      <c r="C110" s="136" t="s">
        <v>5509</v>
      </c>
      <c r="D110" s="136" t="s">
        <v>2726</v>
      </c>
      <c r="E110" s="136" t="s">
        <v>5492</v>
      </c>
      <c r="F110" s="133" t="s">
        <v>633</v>
      </c>
      <c r="G110" s="136" t="s">
        <v>3620</v>
      </c>
      <c r="H110" s="133">
        <v>303</v>
      </c>
      <c r="I110" s="133">
        <v>1</v>
      </c>
      <c r="J110" s="133">
        <v>160</v>
      </c>
      <c r="K110" s="133">
        <v>36</v>
      </c>
      <c r="L110" s="133">
        <v>160</v>
      </c>
      <c r="M110" s="133" t="s">
        <v>5459</v>
      </c>
      <c r="N110" s="136" t="s">
        <v>3612</v>
      </c>
      <c r="O110" s="133" t="s">
        <v>5493</v>
      </c>
      <c r="P110" s="133" t="s">
        <v>4816</v>
      </c>
      <c r="Q110" s="166">
        <v>41625</v>
      </c>
    </row>
    <row r="111" spans="1:31" ht="13.5" thickBot="1" x14ac:dyDescent="0.25">
      <c r="A111" s="133" t="s">
        <v>5688</v>
      </c>
      <c r="B111" s="133">
        <v>58</v>
      </c>
      <c r="C111" s="136" t="s">
        <v>5509</v>
      </c>
      <c r="D111" s="136" t="s">
        <v>1641</v>
      </c>
      <c r="E111" s="136" t="s">
        <v>5691</v>
      </c>
      <c r="F111" s="133">
        <v>246512</v>
      </c>
      <c r="G111" s="136" t="s">
        <v>3620</v>
      </c>
      <c r="H111" s="133">
        <v>303</v>
      </c>
      <c r="I111" s="133">
        <v>1</v>
      </c>
      <c r="J111" s="133">
        <v>150</v>
      </c>
      <c r="K111" s="133">
        <v>46</v>
      </c>
      <c r="L111" s="133">
        <v>150</v>
      </c>
      <c r="M111" s="133" t="s">
        <v>5690</v>
      </c>
      <c r="N111" s="136" t="s">
        <v>3595</v>
      </c>
      <c r="O111" s="133" t="s">
        <v>5300</v>
      </c>
      <c r="P111" s="133" t="s">
        <v>4807</v>
      </c>
      <c r="Q111" s="166">
        <v>41690</v>
      </c>
      <c r="R111" s="308">
        <v>3.21</v>
      </c>
      <c r="S111" s="1">
        <v>100</v>
      </c>
      <c r="V111" s="1">
        <v>33600</v>
      </c>
      <c r="W111" s="1">
        <v>44</v>
      </c>
      <c r="X111" s="1" t="s">
        <v>4868</v>
      </c>
      <c r="Y111" s="1"/>
      <c r="Z111" s="1"/>
      <c r="AA111" s="183">
        <f>K111*100*R111*(J111*I111)/(S111*1000)</f>
        <v>22.149000000000001</v>
      </c>
      <c r="AB111" s="183">
        <f>(V111*(J111*I111)*1.1)/9000*W111/1000</f>
        <v>27.103999999999999</v>
      </c>
      <c r="AE111" s="183">
        <f>J111*I111*(G111/100)</f>
        <v>420</v>
      </c>
    </row>
    <row r="112" spans="1:31" ht="13.5" thickBot="1" x14ac:dyDescent="0.25">
      <c r="A112" s="133" t="s">
        <v>5789</v>
      </c>
      <c r="B112" s="133">
        <v>58</v>
      </c>
      <c r="C112" s="136" t="s">
        <v>5509</v>
      </c>
      <c r="D112" s="136" t="s">
        <v>3704</v>
      </c>
      <c r="E112" s="136" t="s">
        <v>2718</v>
      </c>
      <c r="F112" s="133" t="s">
        <v>2719</v>
      </c>
      <c r="G112" s="136" t="s">
        <v>3620</v>
      </c>
      <c r="H112" s="133">
        <v>303</v>
      </c>
      <c r="I112" s="133">
        <v>1</v>
      </c>
      <c r="J112" s="133">
        <v>208</v>
      </c>
      <c r="K112" s="133">
        <v>36</v>
      </c>
      <c r="L112" s="133">
        <v>275</v>
      </c>
      <c r="M112" s="133" t="s">
        <v>2731</v>
      </c>
      <c r="N112" s="136"/>
      <c r="O112" s="133" t="s">
        <v>1531</v>
      </c>
      <c r="P112" s="133" t="s">
        <v>4816</v>
      </c>
      <c r="Q112" s="166">
        <v>41722</v>
      </c>
      <c r="R112" s="308">
        <v>3.21</v>
      </c>
      <c r="S112" s="1">
        <v>59.5</v>
      </c>
      <c r="V112" s="1">
        <v>33600</v>
      </c>
      <c r="W112" s="1">
        <v>44</v>
      </c>
      <c r="X112" s="1" t="s">
        <v>4868</v>
      </c>
      <c r="Y112" s="1"/>
      <c r="Z112" s="1"/>
      <c r="AA112" s="183">
        <f>K112*100*R112*(J112*I112)/(S112*1000)</f>
        <v>40.397445378151261</v>
      </c>
      <c r="AB112" s="183">
        <f>(V112*(J112*I112)*1.1)/9000*W112/1000</f>
        <v>37.584213333333331</v>
      </c>
      <c r="AE112" s="183">
        <f>J112*I112*(G112/100)</f>
        <v>582.4</v>
      </c>
    </row>
    <row r="113" spans="1:31" x14ac:dyDescent="0.2">
      <c r="A113" s="133" t="s">
        <v>5787</v>
      </c>
      <c r="B113" s="133">
        <v>58</v>
      </c>
      <c r="C113" s="136" t="s">
        <v>5509</v>
      </c>
      <c r="D113" s="136" t="s">
        <v>1645</v>
      </c>
      <c r="E113" s="136" t="s">
        <v>2195</v>
      </c>
      <c r="F113" s="133">
        <v>249342</v>
      </c>
      <c r="G113" s="136" t="s">
        <v>3620</v>
      </c>
      <c r="H113" s="133">
        <v>303</v>
      </c>
      <c r="I113" s="133">
        <v>1</v>
      </c>
      <c r="J113" s="133">
        <v>196</v>
      </c>
      <c r="K113" s="133">
        <v>49</v>
      </c>
      <c r="L113" s="133">
        <v>275</v>
      </c>
      <c r="M113" s="133" t="s">
        <v>2636</v>
      </c>
      <c r="N113" s="136"/>
      <c r="O113" s="133" t="s">
        <v>5802</v>
      </c>
      <c r="P113" s="133" t="s">
        <v>4807</v>
      </c>
      <c r="Q113" s="166">
        <v>41729</v>
      </c>
      <c r="R113" s="181">
        <v>3.21</v>
      </c>
      <c r="S113" s="1">
        <v>72</v>
      </c>
      <c r="V113" s="1">
        <v>33600</v>
      </c>
      <c r="W113" s="1">
        <v>44</v>
      </c>
      <c r="X113" s="1" t="s">
        <v>4868</v>
      </c>
      <c r="Y113" s="1"/>
      <c r="Z113" s="1"/>
      <c r="AA113" s="183">
        <f>K113*100*R113*(J113*I113)/(S113*1000)</f>
        <v>42.817833333333333</v>
      </c>
      <c r="AB113" s="183">
        <f>(V113*(J113*I113)*1.1)/9000*W113/1000</f>
        <v>35.415893333333344</v>
      </c>
      <c r="AE113" s="183">
        <f>J113*I113*(G113/100)</f>
        <v>548.79999999999995</v>
      </c>
    </row>
    <row r="114" spans="1:31" x14ac:dyDescent="0.2">
      <c r="A114" s="2856" t="s">
        <v>5231</v>
      </c>
      <c r="B114" s="7266"/>
      <c r="C114" s="7266"/>
      <c r="D114" s="7266"/>
      <c r="E114" s="7266"/>
      <c r="F114" s="7266"/>
      <c r="G114" s="7266"/>
      <c r="H114" s="7266"/>
      <c r="I114" s="7266"/>
      <c r="J114" s="7266"/>
      <c r="K114" s="7266"/>
      <c r="L114" s="7266"/>
      <c r="M114" s="7266"/>
      <c r="N114" s="7266"/>
      <c r="O114" s="7266"/>
      <c r="P114" s="7266"/>
      <c r="Q114" s="2857"/>
      <c r="R114" s="181"/>
      <c r="Y114" s="1"/>
      <c r="Z114" s="1"/>
      <c r="AA114" s="183"/>
      <c r="AB114" s="183"/>
      <c r="AE114" s="183"/>
    </row>
    <row r="115" spans="1:31" ht="13.5" thickBot="1" x14ac:dyDescent="0.25">
      <c r="A115" s="133" t="s">
        <v>5787</v>
      </c>
      <c r="B115" s="133">
        <v>58</v>
      </c>
      <c r="C115" s="136" t="s">
        <v>5823</v>
      </c>
      <c r="D115" s="136" t="s">
        <v>1651</v>
      </c>
      <c r="E115" s="136" t="s">
        <v>2195</v>
      </c>
      <c r="F115" s="133">
        <v>249342</v>
      </c>
      <c r="G115" s="136" t="s">
        <v>3620</v>
      </c>
      <c r="H115" s="133">
        <v>303</v>
      </c>
      <c r="I115" s="133">
        <v>1</v>
      </c>
      <c r="J115" s="133">
        <v>80</v>
      </c>
      <c r="K115" s="133">
        <v>49</v>
      </c>
      <c r="L115" s="133">
        <v>275</v>
      </c>
      <c r="M115" s="133" t="s">
        <v>2636</v>
      </c>
      <c r="N115" s="136"/>
      <c r="O115" s="133" t="s">
        <v>5802</v>
      </c>
      <c r="P115" s="133" t="s">
        <v>4816</v>
      </c>
      <c r="Q115" s="166">
        <v>41736</v>
      </c>
      <c r="R115" s="308">
        <v>3.21</v>
      </c>
      <c r="S115" s="1">
        <v>72</v>
      </c>
      <c r="V115" s="1">
        <v>33600</v>
      </c>
      <c r="W115" s="1">
        <v>44</v>
      </c>
      <c r="X115" s="1" t="s">
        <v>4868</v>
      </c>
      <c r="Y115" s="1"/>
      <c r="Z115" s="1"/>
      <c r="AA115" s="183">
        <f t="shared" ref="AA115:AA120" si="7">K115*100*R115*(J115*I115)/(S115*1000)</f>
        <v>17.476666666666667</v>
      </c>
      <c r="AB115" s="183">
        <f t="shared" ref="AB115:AB121" si="8">(V115*(J115*I115)*1.1)/9000*W115/1000</f>
        <v>14.455466666666668</v>
      </c>
      <c r="AE115" s="183">
        <f t="shared" ref="AE115:AE121" si="9">J115*I115*(G115/100)</f>
        <v>224</v>
      </c>
    </row>
    <row r="116" spans="1:31" ht="13.5" thickBot="1" x14ac:dyDescent="0.25">
      <c r="A116" s="133" t="s">
        <v>5971</v>
      </c>
      <c r="B116" s="133">
        <v>58</v>
      </c>
      <c r="C116" s="136" t="s">
        <v>5823</v>
      </c>
      <c r="D116" s="136" t="s">
        <v>1634</v>
      </c>
      <c r="E116" s="136" t="s">
        <v>3632</v>
      </c>
      <c r="F116" s="133">
        <v>238312</v>
      </c>
      <c r="G116" s="136" t="s">
        <v>3620</v>
      </c>
      <c r="H116" s="133">
        <v>303</v>
      </c>
      <c r="I116" s="133">
        <v>1</v>
      </c>
      <c r="J116" s="133">
        <v>210</v>
      </c>
      <c r="K116" s="133">
        <v>38</v>
      </c>
      <c r="L116" s="133">
        <v>275</v>
      </c>
      <c r="M116" s="133" t="s">
        <v>5652</v>
      </c>
      <c r="N116" s="136" t="s">
        <v>3403</v>
      </c>
      <c r="O116" s="133" t="s">
        <v>5886</v>
      </c>
      <c r="P116" s="133" t="s">
        <v>4807</v>
      </c>
      <c r="Q116" s="166">
        <v>41786</v>
      </c>
      <c r="R116" s="308">
        <v>3.21</v>
      </c>
      <c r="S116" s="1">
        <v>72</v>
      </c>
      <c r="V116" s="1">
        <v>33600</v>
      </c>
      <c r="W116" s="1">
        <v>44</v>
      </c>
      <c r="X116" s="1" t="s">
        <v>4868</v>
      </c>
      <c r="Y116" s="1"/>
      <c r="Z116" s="1"/>
      <c r="AA116" s="183">
        <f t="shared" si="7"/>
        <v>35.577500000000001</v>
      </c>
      <c r="AB116" s="183">
        <f t="shared" si="8"/>
        <v>37.945600000000006</v>
      </c>
      <c r="AE116" s="183">
        <f t="shared" si="9"/>
        <v>588</v>
      </c>
    </row>
    <row r="117" spans="1:31" x14ac:dyDescent="0.2">
      <c r="A117" s="133" t="s">
        <v>6056</v>
      </c>
      <c r="B117" s="133">
        <v>58</v>
      </c>
      <c r="C117" s="136" t="s">
        <v>5823</v>
      </c>
      <c r="D117" s="136" t="s">
        <v>2726</v>
      </c>
      <c r="E117" s="136" t="s">
        <v>4124</v>
      </c>
      <c r="F117" s="133">
        <v>236012</v>
      </c>
      <c r="G117" s="136" t="s">
        <v>3620</v>
      </c>
      <c r="H117" s="133">
        <v>303</v>
      </c>
      <c r="I117" s="133">
        <v>1</v>
      </c>
      <c r="J117" s="133">
        <v>94</v>
      </c>
      <c r="K117" s="133">
        <v>36</v>
      </c>
      <c r="L117" s="133">
        <v>115</v>
      </c>
      <c r="M117" s="133" t="s">
        <v>3594</v>
      </c>
      <c r="N117" s="136" t="s">
        <v>3612</v>
      </c>
      <c r="O117" s="133" t="s">
        <v>1397</v>
      </c>
      <c r="P117" s="133" t="s">
        <v>4807</v>
      </c>
      <c r="Q117" s="166">
        <v>41838</v>
      </c>
      <c r="R117" s="181">
        <v>3.21</v>
      </c>
      <c r="S117" s="1">
        <v>59.5</v>
      </c>
      <c r="V117" s="1">
        <v>33600</v>
      </c>
      <c r="W117" s="1">
        <v>44</v>
      </c>
      <c r="X117" s="1" t="s">
        <v>4868</v>
      </c>
      <c r="Y117" s="1"/>
      <c r="Z117" s="1"/>
      <c r="AA117" s="183">
        <f t="shared" si="7"/>
        <v>18.256537815126052</v>
      </c>
      <c r="AB117" s="183">
        <f t="shared" si="8"/>
        <v>16.985173333333336</v>
      </c>
      <c r="AE117" s="183">
        <f t="shared" si="9"/>
        <v>263.2</v>
      </c>
    </row>
    <row r="118" spans="1:31" ht="13.5" thickBot="1" x14ac:dyDescent="0.25">
      <c r="A118" s="133" t="s">
        <v>6100</v>
      </c>
      <c r="B118" s="133">
        <v>58</v>
      </c>
      <c r="C118" s="136" t="s">
        <v>5823</v>
      </c>
      <c r="D118" s="136" t="s">
        <v>1641</v>
      </c>
      <c r="E118" s="136" t="s">
        <v>3632</v>
      </c>
      <c r="F118" s="133">
        <v>238312</v>
      </c>
      <c r="G118" s="136" t="s">
        <v>3620</v>
      </c>
      <c r="H118" s="133">
        <v>303</v>
      </c>
      <c r="I118" s="133">
        <v>1</v>
      </c>
      <c r="J118" s="133">
        <v>180</v>
      </c>
      <c r="K118" s="133">
        <v>38</v>
      </c>
      <c r="L118" s="133">
        <v>180</v>
      </c>
      <c r="M118" s="133" t="s">
        <v>6058</v>
      </c>
      <c r="N118" s="136" t="s">
        <v>2660</v>
      </c>
      <c r="O118" s="133" t="s">
        <v>6108</v>
      </c>
      <c r="P118" s="133" t="s">
        <v>4807</v>
      </c>
      <c r="Q118" s="166">
        <v>41844</v>
      </c>
      <c r="R118" s="308">
        <v>3.21</v>
      </c>
      <c r="S118" s="1">
        <v>72</v>
      </c>
      <c r="V118" s="1">
        <v>33600</v>
      </c>
      <c r="W118" s="1">
        <v>44</v>
      </c>
      <c r="X118" s="1" t="s">
        <v>4868</v>
      </c>
      <c r="Y118" s="1"/>
      <c r="Z118" s="1"/>
      <c r="AA118" s="183">
        <f t="shared" si="7"/>
        <v>30.495000000000001</v>
      </c>
      <c r="AB118" s="183">
        <f t="shared" si="8"/>
        <v>32.524800000000006</v>
      </c>
      <c r="AE118" s="183">
        <f t="shared" si="9"/>
        <v>503.99999999999994</v>
      </c>
    </row>
    <row r="119" spans="1:31" ht="13.5" thickBot="1" x14ac:dyDescent="0.25">
      <c r="A119" s="133" t="s">
        <v>6152</v>
      </c>
      <c r="B119" s="133">
        <v>58</v>
      </c>
      <c r="C119" s="136" t="s">
        <v>5823</v>
      </c>
      <c r="D119" s="136" t="s">
        <v>3704</v>
      </c>
      <c r="E119" s="136" t="s">
        <v>6153</v>
      </c>
      <c r="F119" s="133" t="s">
        <v>634</v>
      </c>
      <c r="G119" s="136" t="s">
        <v>3620</v>
      </c>
      <c r="H119" s="133">
        <v>303</v>
      </c>
      <c r="I119" s="133">
        <v>1</v>
      </c>
      <c r="J119" s="133">
        <v>25</v>
      </c>
      <c r="K119" s="133">
        <v>36</v>
      </c>
      <c r="L119" s="133">
        <v>25</v>
      </c>
      <c r="M119" s="133" t="s">
        <v>6058</v>
      </c>
      <c r="N119" s="136" t="s">
        <v>4833</v>
      </c>
      <c r="O119" s="133" t="s">
        <v>3623</v>
      </c>
      <c r="P119" s="133" t="s">
        <v>4807</v>
      </c>
      <c r="Q119" s="166">
        <v>41858</v>
      </c>
      <c r="R119" s="308">
        <v>3.21</v>
      </c>
      <c r="S119" s="1">
        <v>59.5</v>
      </c>
      <c r="V119" s="1">
        <v>33600</v>
      </c>
      <c r="W119" s="1">
        <v>44</v>
      </c>
      <c r="X119" s="1" t="s">
        <v>4868</v>
      </c>
      <c r="Y119" s="1"/>
      <c r="Z119" s="1"/>
      <c r="AA119" s="183">
        <f t="shared" si="7"/>
        <v>4.8554621848739492</v>
      </c>
      <c r="AB119" s="183">
        <f t="shared" si="8"/>
        <v>4.5173333333333341</v>
      </c>
      <c r="AE119" s="183">
        <f t="shared" si="9"/>
        <v>70</v>
      </c>
    </row>
    <row r="120" spans="1:31" ht="13.5" thickBot="1" x14ac:dyDescent="0.25">
      <c r="A120" s="133" t="s">
        <v>6749</v>
      </c>
      <c r="B120" s="133">
        <v>58</v>
      </c>
      <c r="C120" s="136" t="s">
        <v>5823</v>
      </c>
      <c r="D120" s="136" t="s">
        <v>1645</v>
      </c>
      <c r="E120" s="136" t="s">
        <v>3632</v>
      </c>
      <c r="F120" s="133">
        <v>238312</v>
      </c>
      <c r="G120" s="136" t="s">
        <v>3620</v>
      </c>
      <c r="H120" s="133">
        <v>303</v>
      </c>
      <c r="I120" s="133">
        <v>1</v>
      </c>
      <c r="J120" s="133">
        <v>250</v>
      </c>
      <c r="K120" s="133">
        <v>38</v>
      </c>
      <c r="L120" s="133">
        <v>770</v>
      </c>
      <c r="M120" s="133" t="s">
        <v>3594</v>
      </c>
      <c r="N120" s="136" t="s">
        <v>813</v>
      </c>
      <c r="O120" s="133" t="s">
        <v>6750</v>
      </c>
      <c r="P120" s="133" t="s">
        <v>4816</v>
      </c>
      <c r="Q120" s="166">
        <v>42054</v>
      </c>
      <c r="R120" s="308">
        <v>3.21</v>
      </c>
      <c r="S120" s="1">
        <v>72</v>
      </c>
      <c r="V120" s="1">
        <v>33600</v>
      </c>
      <c r="W120" s="1">
        <v>44</v>
      </c>
      <c r="X120" s="1" t="s">
        <v>4868</v>
      </c>
      <c r="Y120" s="1"/>
      <c r="Z120" s="1"/>
      <c r="AA120" s="183">
        <f t="shared" si="7"/>
        <v>42.354166666666664</v>
      </c>
      <c r="AB120" s="183">
        <f t="shared" si="8"/>
        <v>45.173333333333339</v>
      </c>
      <c r="AE120" s="183">
        <f t="shared" si="9"/>
        <v>700</v>
      </c>
    </row>
    <row r="121" spans="1:31" x14ac:dyDescent="0.2">
      <c r="A121" s="133" t="s">
        <v>6749</v>
      </c>
      <c r="B121" s="133">
        <v>58</v>
      </c>
      <c r="C121" s="136" t="s">
        <v>5823</v>
      </c>
      <c r="D121" s="136" t="s">
        <v>2447</v>
      </c>
      <c r="E121" s="136" t="s">
        <v>3632</v>
      </c>
      <c r="F121" s="133">
        <v>238312</v>
      </c>
      <c r="G121" s="136" t="s">
        <v>3620</v>
      </c>
      <c r="H121" s="133">
        <v>303</v>
      </c>
      <c r="I121" s="133">
        <v>1</v>
      </c>
      <c r="J121" s="133">
        <v>250</v>
      </c>
      <c r="K121" s="133">
        <v>38</v>
      </c>
      <c r="L121" s="133">
        <v>770</v>
      </c>
      <c r="M121" s="133" t="s">
        <v>3594</v>
      </c>
      <c r="N121" s="136" t="s">
        <v>813</v>
      </c>
      <c r="O121" s="133" t="s">
        <v>6750</v>
      </c>
      <c r="P121" s="133" t="s">
        <v>2277</v>
      </c>
      <c r="Q121" s="166">
        <v>42068</v>
      </c>
      <c r="R121" s="181">
        <v>3.21</v>
      </c>
      <c r="S121" s="1">
        <v>72</v>
      </c>
      <c r="V121" s="1">
        <v>33600</v>
      </c>
      <c r="W121" s="1">
        <v>44</v>
      </c>
      <c r="X121" s="1" t="s">
        <v>4868</v>
      </c>
      <c r="Y121" s="1"/>
      <c r="Z121" s="1"/>
      <c r="AA121" s="183">
        <f>K121*100*R121*(J121*I121)/(S121*1000)</f>
        <v>42.354166666666664</v>
      </c>
      <c r="AB121" s="183">
        <f t="shared" si="8"/>
        <v>45.173333333333339</v>
      </c>
      <c r="AE121" s="183">
        <f t="shared" si="9"/>
        <v>700</v>
      </c>
    </row>
    <row r="122" spans="1:31" ht="13.5" thickBot="1" x14ac:dyDescent="0.25">
      <c r="A122" s="133" t="s">
        <v>6749</v>
      </c>
      <c r="B122" s="133">
        <v>58</v>
      </c>
      <c r="C122" s="136" t="s">
        <v>5823</v>
      </c>
      <c r="D122" s="136" t="s">
        <v>2451</v>
      </c>
      <c r="E122" s="136" t="s">
        <v>3632</v>
      </c>
      <c r="F122" s="133">
        <v>238312</v>
      </c>
      <c r="G122" s="136" t="s">
        <v>3620</v>
      </c>
      <c r="H122" s="133">
        <v>303</v>
      </c>
      <c r="I122" s="133">
        <v>1</v>
      </c>
      <c r="J122" s="133">
        <v>230</v>
      </c>
      <c r="K122" s="133">
        <v>38</v>
      </c>
      <c r="L122" s="133">
        <v>770</v>
      </c>
      <c r="M122" s="133" t="s">
        <v>3594</v>
      </c>
      <c r="N122" s="136" t="s">
        <v>813</v>
      </c>
      <c r="O122" s="133" t="s">
        <v>6668</v>
      </c>
      <c r="P122" s="133" t="s">
        <v>4816</v>
      </c>
      <c r="Q122" s="166">
        <v>42079</v>
      </c>
      <c r="R122" s="308">
        <v>3.21</v>
      </c>
      <c r="S122" s="1">
        <v>72</v>
      </c>
      <c r="V122" s="1">
        <v>33600</v>
      </c>
      <c r="W122" s="1">
        <v>44</v>
      </c>
      <c r="X122" s="1" t="s">
        <v>4868</v>
      </c>
      <c r="Y122" s="1"/>
      <c r="Z122" s="1"/>
      <c r="AA122" s="183">
        <f>K122*100*R122*(J122*I122)/(S122*1000)</f>
        <v>38.965833333333336</v>
      </c>
      <c r="AB122" s="183">
        <f>(V122*(J122*I122)*1.1)/9000*W122/1000</f>
        <v>41.559466666666665</v>
      </c>
      <c r="AE122" s="183">
        <f>J122*I122*(G122/100)</f>
        <v>644</v>
      </c>
    </row>
    <row r="123" spans="1:31" x14ac:dyDescent="0.2">
      <c r="A123" s="2856" t="s">
        <v>7055</v>
      </c>
      <c r="B123" s="7266"/>
      <c r="C123" s="7266"/>
      <c r="D123" s="7266"/>
      <c r="E123" s="7266"/>
      <c r="F123" s="7266"/>
      <c r="G123" s="7266"/>
      <c r="H123" s="7266"/>
      <c r="I123" s="7266"/>
      <c r="J123" s="7266"/>
      <c r="K123" s="7266"/>
      <c r="L123" s="7266"/>
      <c r="M123" s="7266"/>
      <c r="N123" s="7266"/>
      <c r="O123" s="7266"/>
      <c r="P123" s="7266"/>
      <c r="Q123" s="2857"/>
      <c r="Y123" s="1"/>
      <c r="Z123" s="1"/>
      <c r="AA123" s="183"/>
      <c r="AB123" s="183"/>
      <c r="AE123" s="183"/>
    </row>
    <row r="124" spans="1:31" x14ac:dyDescent="0.2">
      <c r="B124" s="133">
        <v>58</v>
      </c>
      <c r="C124" s="136" t="s">
        <v>6867</v>
      </c>
      <c r="D124" s="136" t="s">
        <v>1651</v>
      </c>
      <c r="E124" s="136"/>
      <c r="F124" s="133">
        <v>136900</v>
      </c>
      <c r="G124" s="136" t="s">
        <v>1991</v>
      </c>
      <c r="H124" s="133">
        <v>177</v>
      </c>
      <c r="I124" s="133">
        <v>1</v>
      </c>
      <c r="J124" s="133">
        <v>602</v>
      </c>
      <c r="K124" s="133">
        <v>33</v>
      </c>
      <c r="L124" s="133"/>
      <c r="M124" s="133" t="s">
        <v>1380</v>
      </c>
      <c r="N124" s="136"/>
      <c r="O124" s="133" t="s">
        <v>2722</v>
      </c>
      <c r="P124" s="133" t="s">
        <v>4816</v>
      </c>
      <c r="Q124" s="166">
        <v>42128</v>
      </c>
      <c r="R124" s="1">
        <v>1.8</v>
      </c>
      <c r="S124" s="1">
        <v>92</v>
      </c>
      <c r="T124" s="1" t="s">
        <v>4561</v>
      </c>
      <c r="U124" s="1">
        <v>78</v>
      </c>
      <c r="V124" s="1">
        <v>12048</v>
      </c>
      <c r="W124" s="1">
        <v>92</v>
      </c>
      <c r="X124" s="1" t="s">
        <v>2584</v>
      </c>
      <c r="Y124" s="1">
        <v>78</v>
      </c>
      <c r="Z124" s="1" t="s">
        <v>4561</v>
      </c>
      <c r="AA124" s="183">
        <f t="shared" ref="AA124:AA131" si="10">(K124*100*J124*I124)/17*16*R124/10000*S124/1000</f>
        <v>30.96291388235294</v>
      </c>
      <c r="AB124" s="183">
        <f t="shared" ref="AB124:AB131" si="11">V124/36*35*J124*I124*1.108/10000*W124/1000</f>
        <v>71.879422869333339</v>
      </c>
      <c r="AC124" s="183">
        <f t="shared" ref="AC124:AC131" si="12">(K124*100*J124*I124)/17*R124/10000*U124/1000</f>
        <v>1.640697882352941</v>
      </c>
      <c r="AD124" s="183">
        <f t="shared" ref="AD124:AD131" si="13">V124/36*J124*I124*1.108/10000*Y124/1000</f>
        <v>1.7411785664000003</v>
      </c>
      <c r="AE124" s="183">
        <f t="shared" ref="AE124:AE131" si="14">J124*I124*(G124/100)</f>
        <v>1059.52</v>
      </c>
    </row>
    <row r="125" spans="1:31" x14ac:dyDescent="0.2">
      <c r="B125" s="133">
        <v>58</v>
      </c>
      <c r="C125" s="136" t="s">
        <v>6867</v>
      </c>
      <c r="D125" s="136" t="s">
        <v>1631</v>
      </c>
      <c r="E125" s="136"/>
      <c r="F125" s="133">
        <v>136900</v>
      </c>
      <c r="G125" s="136" t="s">
        <v>1991</v>
      </c>
      <c r="H125" s="133">
        <v>177</v>
      </c>
      <c r="I125" s="133">
        <v>1</v>
      </c>
      <c r="J125" s="133">
        <v>602</v>
      </c>
      <c r="K125" s="133">
        <v>33</v>
      </c>
      <c r="L125" s="133"/>
      <c r="M125" s="133" t="s">
        <v>1380</v>
      </c>
      <c r="N125" s="136"/>
      <c r="O125" s="133" t="s">
        <v>2722</v>
      </c>
      <c r="P125" s="133" t="s">
        <v>4816</v>
      </c>
      <c r="Q125" s="166">
        <v>42128</v>
      </c>
      <c r="R125" s="1">
        <v>1.8</v>
      </c>
      <c r="S125" s="1">
        <v>92</v>
      </c>
      <c r="T125" s="1" t="s">
        <v>4561</v>
      </c>
      <c r="U125" s="1">
        <v>78</v>
      </c>
      <c r="V125" s="1">
        <v>12048</v>
      </c>
      <c r="W125" s="1">
        <v>92</v>
      </c>
      <c r="X125" s="1" t="s">
        <v>2584</v>
      </c>
      <c r="Y125" s="1">
        <v>78</v>
      </c>
      <c r="Z125" s="1" t="s">
        <v>4561</v>
      </c>
      <c r="AA125" s="183">
        <f t="shared" si="10"/>
        <v>30.96291388235294</v>
      </c>
      <c r="AB125" s="183">
        <f t="shared" si="11"/>
        <v>71.879422869333339</v>
      </c>
      <c r="AC125" s="183">
        <f t="shared" si="12"/>
        <v>1.640697882352941</v>
      </c>
      <c r="AD125" s="183">
        <f t="shared" si="13"/>
        <v>1.7411785664000003</v>
      </c>
      <c r="AE125" s="183">
        <f t="shared" si="14"/>
        <v>1059.52</v>
      </c>
    </row>
    <row r="126" spans="1:31" x14ac:dyDescent="0.2">
      <c r="B126" s="133">
        <v>58</v>
      </c>
      <c r="C126" s="136" t="s">
        <v>6867</v>
      </c>
      <c r="D126" s="136" t="s">
        <v>1634</v>
      </c>
      <c r="E126" s="136"/>
      <c r="F126" s="133">
        <v>136900</v>
      </c>
      <c r="G126" s="136" t="s">
        <v>1991</v>
      </c>
      <c r="H126" s="133">
        <v>177</v>
      </c>
      <c r="I126" s="133">
        <v>1</v>
      </c>
      <c r="J126" s="133">
        <v>602</v>
      </c>
      <c r="K126" s="133">
        <v>33</v>
      </c>
      <c r="L126" s="133"/>
      <c r="M126" s="133" t="s">
        <v>1380</v>
      </c>
      <c r="N126" s="136"/>
      <c r="O126" s="133" t="s">
        <v>2722</v>
      </c>
      <c r="P126" s="133" t="s">
        <v>4816</v>
      </c>
      <c r="Q126" s="166">
        <v>42150</v>
      </c>
      <c r="R126" s="1">
        <v>1.8</v>
      </c>
      <c r="S126" s="1">
        <v>92</v>
      </c>
      <c r="T126" s="1" t="s">
        <v>4561</v>
      </c>
      <c r="U126" s="1">
        <v>78</v>
      </c>
      <c r="V126" s="1">
        <v>12048</v>
      </c>
      <c r="W126" s="1">
        <v>92</v>
      </c>
      <c r="X126" s="1" t="s">
        <v>2584</v>
      </c>
      <c r="Y126" s="1">
        <v>78</v>
      </c>
      <c r="Z126" s="1" t="s">
        <v>4561</v>
      </c>
      <c r="AA126" s="183">
        <f t="shared" si="10"/>
        <v>30.96291388235294</v>
      </c>
      <c r="AB126" s="183">
        <f t="shared" si="11"/>
        <v>71.879422869333339</v>
      </c>
      <c r="AC126" s="183">
        <f t="shared" si="12"/>
        <v>1.640697882352941</v>
      </c>
      <c r="AD126" s="183">
        <f t="shared" si="13"/>
        <v>1.7411785664000003</v>
      </c>
      <c r="AE126" s="183">
        <f t="shared" si="14"/>
        <v>1059.52</v>
      </c>
    </row>
    <row r="127" spans="1:31" ht="13.5" thickBot="1" x14ac:dyDescent="0.25">
      <c r="B127" s="133">
        <v>58</v>
      </c>
      <c r="C127" s="136" t="s">
        <v>6867</v>
      </c>
      <c r="D127" s="136" t="s">
        <v>1637</v>
      </c>
      <c r="E127" s="136"/>
      <c r="F127" s="133">
        <v>136900</v>
      </c>
      <c r="G127" s="136" t="s">
        <v>1991</v>
      </c>
      <c r="H127" s="133">
        <v>177</v>
      </c>
      <c r="I127" s="133">
        <v>1</v>
      </c>
      <c r="J127" s="133">
        <v>602</v>
      </c>
      <c r="K127" s="133">
        <v>33</v>
      </c>
      <c r="L127" s="133"/>
      <c r="M127" s="133" t="s">
        <v>1380</v>
      </c>
      <c r="N127" s="136"/>
      <c r="O127" s="133" t="s">
        <v>2722</v>
      </c>
      <c r="P127" s="133" t="s">
        <v>4816</v>
      </c>
      <c r="Q127" s="166">
        <v>42150</v>
      </c>
      <c r="R127" s="308">
        <v>1.8</v>
      </c>
      <c r="S127" s="1">
        <v>92</v>
      </c>
      <c r="T127" s="1" t="s">
        <v>4561</v>
      </c>
      <c r="U127" s="1">
        <v>78</v>
      </c>
      <c r="V127" s="1">
        <v>12048</v>
      </c>
      <c r="W127" s="1">
        <v>92</v>
      </c>
      <c r="X127" s="1" t="s">
        <v>2584</v>
      </c>
      <c r="Y127" s="1">
        <v>78</v>
      </c>
      <c r="Z127" s="1" t="s">
        <v>4561</v>
      </c>
      <c r="AA127" s="183">
        <f t="shared" si="10"/>
        <v>30.96291388235294</v>
      </c>
      <c r="AB127" s="183">
        <f t="shared" si="11"/>
        <v>71.879422869333339</v>
      </c>
      <c r="AC127" s="183">
        <f t="shared" si="12"/>
        <v>1.640697882352941</v>
      </c>
      <c r="AD127" s="183">
        <f t="shared" si="13"/>
        <v>1.7411785664000003</v>
      </c>
      <c r="AE127" s="183">
        <f t="shared" si="14"/>
        <v>1059.52</v>
      </c>
    </row>
    <row r="128" spans="1:31" x14ac:dyDescent="0.2">
      <c r="B128" s="133">
        <v>58</v>
      </c>
      <c r="C128" s="136" t="s">
        <v>6867</v>
      </c>
      <c r="D128" s="136" t="s">
        <v>2726</v>
      </c>
      <c r="E128" s="136"/>
      <c r="F128" s="133">
        <v>136900</v>
      </c>
      <c r="G128" s="136" t="s">
        <v>1991</v>
      </c>
      <c r="H128" s="133">
        <v>177</v>
      </c>
      <c r="I128" s="133">
        <v>1</v>
      </c>
      <c r="J128" s="133">
        <v>594.5</v>
      </c>
      <c r="K128" s="133">
        <v>33</v>
      </c>
      <c r="L128" s="133"/>
      <c r="M128" s="133" t="s">
        <v>1380</v>
      </c>
      <c r="N128" s="136"/>
      <c r="O128" s="133" t="s">
        <v>2722</v>
      </c>
      <c r="P128" s="133" t="s">
        <v>4816</v>
      </c>
      <c r="Q128" s="166">
        <v>42166</v>
      </c>
      <c r="R128" s="1">
        <v>1.8</v>
      </c>
      <c r="S128" s="1">
        <v>92</v>
      </c>
      <c r="T128" s="1" t="s">
        <v>4561</v>
      </c>
      <c r="U128" s="1">
        <v>78</v>
      </c>
      <c r="V128" s="1">
        <v>12048</v>
      </c>
      <c r="W128" s="1">
        <v>92</v>
      </c>
      <c r="X128" s="1" t="s">
        <v>2584</v>
      </c>
      <c r="Y128" s="1">
        <v>78</v>
      </c>
      <c r="Z128" s="1" t="s">
        <v>4561</v>
      </c>
      <c r="AA128" s="183">
        <f t="shared" si="10"/>
        <v>30.577163294117646</v>
      </c>
      <c r="AB128" s="183">
        <f t="shared" si="11"/>
        <v>70.983915109333338</v>
      </c>
      <c r="AC128" s="183">
        <f t="shared" si="12"/>
        <v>1.620257294117647</v>
      </c>
      <c r="AD128" s="183">
        <f t="shared" si="13"/>
        <v>1.7194861424000001</v>
      </c>
      <c r="AE128" s="183">
        <f t="shared" si="14"/>
        <v>1046.32</v>
      </c>
    </row>
    <row r="129" spans="1:31" ht="13.5" thickBot="1" x14ac:dyDescent="0.25">
      <c r="B129" s="133">
        <v>58</v>
      </c>
      <c r="C129" s="136" t="s">
        <v>6867</v>
      </c>
      <c r="D129" s="136" t="s">
        <v>2729</v>
      </c>
      <c r="E129" s="136"/>
      <c r="F129" s="133">
        <v>136900</v>
      </c>
      <c r="G129" s="136" t="s">
        <v>1991</v>
      </c>
      <c r="H129" s="133">
        <v>177</v>
      </c>
      <c r="I129" s="133">
        <v>1</v>
      </c>
      <c r="J129" s="133">
        <v>594.5</v>
      </c>
      <c r="K129" s="133">
        <v>33</v>
      </c>
      <c r="L129" s="133"/>
      <c r="M129" s="133" t="s">
        <v>1380</v>
      </c>
      <c r="N129" s="136"/>
      <c r="O129" s="133" t="s">
        <v>2722</v>
      </c>
      <c r="P129" s="133" t="s">
        <v>4816</v>
      </c>
      <c r="Q129" s="166">
        <v>42166</v>
      </c>
      <c r="R129" s="308">
        <v>1.8</v>
      </c>
      <c r="S129" s="1">
        <v>92</v>
      </c>
      <c r="T129" s="1" t="s">
        <v>4561</v>
      </c>
      <c r="U129" s="1">
        <v>78</v>
      </c>
      <c r="V129" s="1">
        <v>12048</v>
      </c>
      <c r="W129" s="1">
        <v>92</v>
      </c>
      <c r="X129" s="1" t="s">
        <v>2584</v>
      </c>
      <c r="Y129" s="1">
        <v>78</v>
      </c>
      <c r="Z129" s="1" t="s">
        <v>4561</v>
      </c>
      <c r="AA129" s="183">
        <f t="shared" si="10"/>
        <v>30.577163294117646</v>
      </c>
      <c r="AB129" s="183">
        <f t="shared" si="11"/>
        <v>70.983915109333338</v>
      </c>
      <c r="AC129" s="183">
        <f t="shared" si="12"/>
        <v>1.620257294117647</v>
      </c>
      <c r="AD129" s="183">
        <f t="shared" si="13"/>
        <v>1.7194861424000001</v>
      </c>
      <c r="AE129" s="183">
        <f t="shared" si="14"/>
        <v>1046.32</v>
      </c>
    </row>
    <row r="130" spans="1:31" x14ac:dyDescent="0.2">
      <c r="B130" s="133">
        <v>58</v>
      </c>
      <c r="C130" s="136" t="s">
        <v>6867</v>
      </c>
      <c r="D130" s="136" t="s">
        <v>1641</v>
      </c>
      <c r="E130" s="136"/>
      <c r="F130" s="133">
        <v>136900</v>
      </c>
      <c r="G130" s="136" t="s">
        <v>1991</v>
      </c>
      <c r="H130" s="133">
        <v>177</v>
      </c>
      <c r="I130" s="133">
        <v>1</v>
      </c>
      <c r="J130" s="133">
        <v>602</v>
      </c>
      <c r="K130" s="133">
        <v>33</v>
      </c>
      <c r="L130" s="133"/>
      <c r="M130" s="133" t="s">
        <v>1380</v>
      </c>
      <c r="N130" s="136"/>
      <c r="O130" s="133" t="s">
        <v>2722</v>
      </c>
      <c r="P130" s="133" t="s">
        <v>3366</v>
      </c>
      <c r="Q130" s="166">
        <v>42188</v>
      </c>
      <c r="R130" s="1">
        <v>1.8</v>
      </c>
      <c r="S130" s="1">
        <v>92</v>
      </c>
      <c r="T130" s="1" t="s">
        <v>4561</v>
      </c>
      <c r="U130" s="1">
        <v>78</v>
      </c>
      <c r="V130" s="1">
        <v>12048</v>
      </c>
      <c r="W130" s="1">
        <v>92</v>
      </c>
      <c r="X130" s="1" t="s">
        <v>2584</v>
      </c>
      <c r="Y130" s="1">
        <v>78</v>
      </c>
      <c r="Z130" s="1" t="s">
        <v>4561</v>
      </c>
      <c r="AA130" s="183">
        <f t="shared" si="10"/>
        <v>30.96291388235294</v>
      </c>
      <c r="AB130" s="183">
        <f t="shared" si="11"/>
        <v>71.879422869333339</v>
      </c>
      <c r="AC130" s="183">
        <f t="shared" si="12"/>
        <v>1.640697882352941</v>
      </c>
      <c r="AD130" s="183">
        <f t="shared" si="13"/>
        <v>1.7411785664000003</v>
      </c>
      <c r="AE130" s="183">
        <f t="shared" si="14"/>
        <v>1059.52</v>
      </c>
    </row>
    <row r="131" spans="1:31" x14ac:dyDescent="0.2">
      <c r="B131" s="133">
        <v>58</v>
      </c>
      <c r="C131" s="136" t="s">
        <v>6867</v>
      </c>
      <c r="D131" s="136" t="s">
        <v>1642</v>
      </c>
      <c r="E131" s="136"/>
      <c r="F131" s="133">
        <v>136900</v>
      </c>
      <c r="G131" s="136" t="s">
        <v>1991</v>
      </c>
      <c r="H131" s="133">
        <v>177</v>
      </c>
      <c r="I131" s="133">
        <v>1</v>
      </c>
      <c r="J131" s="133">
        <v>602</v>
      </c>
      <c r="K131" s="133">
        <v>33</v>
      </c>
      <c r="L131" s="133"/>
      <c r="M131" s="133" t="s">
        <v>1380</v>
      </c>
      <c r="N131" s="136"/>
      <c r="O131" s="133" t="s">
        <v>2722</v>
      </c>
      <c r="P131" s="133" t="s">
        <v>3366</v>
      </c>
      <c r="Q131" s="166">
        <v>42188</v>
      </c>
      <c r="R131" s="1">
        <v>1.8</v>
      </c>
      <c r="S131" s="1">
        <v>92</v>
      </c>
      <c r="T131" s="1" t="s">
        <v>4561</v>
      </c>
      <c r="U131" s="1">
        <v>78</v>
      </c>
      <c r="V131" s="1">
        <v>12048</v>
      </c>
      <c r="W131" s="1">
        <v>92</v>
      </c>
      <c r="X131" s="1" t="s">
        <v>2584</v>
      </c>
      <c r="Y131" s="1">
        <v>78</v>
      </c>
      <c r="Z131" s="1" t="s">
        <v>4561</v>
      </c>
      <c r="AA131" s="183">
        <f t="shared" si="10"/>
        <v>30.96291388235294</v>
      </c>
      <c r="AB131" s="183">
        <f t="shared" si="11"/>
        <v>71.879422869333339</v>
      </c>
      <c r="AC131" s="183">
        <f t="shared" si="12"/>
        <v>1.640697882352941</v>
      </c>
      <c r="AD131" s="183">
        <f t="shared" si="13"/>
        <v>1.7411785664000003</v>
      </c>
      <c r="AE131" s="183">
        <f t="shared" si="14"/>
        <v>1059.52</v>
      </c>
    </row>
    <row r="132" spans="1:31" x14ac:dyDescent="0.2">
      <c r="B132" s="133">
        <v>58</v>
      </c>
      <c r="C132" s="136" t="s">
        <v>6867</v>
      </c>
      <c r="D132" s="136" t="s">
        <v>3704</v>
      </c>
      <c r="E132" s="136"/>
      <c r="F132" s="133">
        <v>136900</v>
      </c>
      <c r="G132" s="136" t="s">
        <v>1991</v>
      </c>
      <c r="H132" s="133">
        <v>177</v>
      </c>
      <c r="I132" s="133">
        <v>1</v>
      </c>
      <c r="J132" s="133">
        <v>313</v>
      </c>
      <c r="K132" s="133">
        <v>33</v>
      </c>
      <c r="L132" s="133"/>
      <c r="M132" s="133" t="s">
        <v>1380</v>
      </c>
      <c r="N132" s="136"/>
      <c r="O132" s="133" t="s">
        <v>2722</v>
      </c>
      <c r="P132" s="133" t="s">
        <v>4816</v>
      </c>
      <c r="Q132" s="166">
        <v>42208</v>
      </c>
      <c r="R132" s="1">
        <v>1.8</v>
      </c>
      <c r="S132" s="1">
        <v>92</v>
      </c>
      <c r="T132" s="1" t="s">
        <v>4561</v>
      </c>
      <c r="U132" s="1">
        <v>78</v>
      </c>
      <c r="V132" s="1">
        <v>12048</v>
      </c>
      <c r="W132" s="1">
        <v>92</v>
      </c>
      <c r="X132" s="1" t="s">
        <v>2584</v>
      </c>
      <c r="Y132" s="1">
        <v>78</v>
      </c>
      <c r="Z132" s="1" t="s">
        <v>4561</v>
      </c>
      <c r="AA132" s="183">
        <f>(K132*100*J132*I132)/17*16*R132/10000*S132/1000</f>
        <v>16.098657882352938</v>
      </c>
      <c r="AB132" s="183">
        <f>V132/36*35*J132*I132*1.108/10000*W132/1000</f>
        <v>37.372523850666674</v>
      </c>
      <c r="AC132" s="183">
        <f>(K132*100*J132*I132)/17*R132/10000*U132/1000</f>
        <v>0.85305388235294122</v>
      </c>
      <c r="AD132" s="183">
        <f>V132/36*J132*I132*1.108/10000*Y132/1000</f>
        <v>0.90529716160000018</v>
      </c>
      <c r="AE132" s="183">
        <f>J132*I132*(G132/100)</f>
        <v>550.88</v>
      </c>
    </row>
    <row r="133" spans="1:31" ht="13.5" thickBot="1" x14ac:dyDescent="0.25">
      <c r="B133" s="450">
        <v>58</v>
      </c>
      <c r="C133" s="449" t="s">
        <v>6867</v>
      </c>
      <c r="D133" s="449" t="s">
        <v>3707</v>
      </c>
      <c r="E133" s="449"/>
      <c r="F133" s="450">
        <v>136900</v>
      </c>
      <c r="G133" s="449" t="s">
        <v>1991</v>
      </c>
      <c r="H133" s="450">
        <v>177</v>
      </c>
      <c r="I133" s="450">
        <v>1</v>
      </c>
      <c r="J133" s="450">
        <v>313</v>
      </c>
      <c r="K133" s="450">
        <v>33</v>
      </c>
      <c r="L133" s="450"/>
      <c r="M133" s="450" t="s">
        <v>1380</v>
      </c>
      <c r="N133" s="449"/>
      <c r="O133" s="450" t="s">
        <v>2722</v>
      </c>
      <c r="P133" s="450" t="s">
        <v>4816</v>
      </c>
      <c r="Q133" s="452">
        <v>42208</v>
      </c>
      <c r="R133" s="308">
        <v>1.8</v>
      </c>
      <c r="S133" s="1">
        <v>92</v>
      </c>
      <c r="T133" s="1" t="s">
        <v>4561</v>
      </c>
      <c r="U133" s="1">
        <v>78</v>
      </c>
      <c r="V133" s="1">
        <v>12048</v>
      </c>
      <c r="W133" s="1">
        <v>92</v>
      </c>
      <c r="X133" s="1" t="s">
        <v>2584</v>
      </c>
      <c r="Y133" s="1">
        <v>78</v>
      </c>
      <c r="Z133" s="1" t="s">
        <v>4561</v>
      </c>
      <c r="AA133" s="183">
        <f>(K133*100*J133*I133)/17*16*R133/10000*S133/1000</f>
        <v>16.098657882352938</v>
      </c>
      <c r="AB133" s="183">
        <f>V133/36*35*J133*I133*1.108/10000*W133/1000</f>
        <v>37.372523850666674</v>
      </c>
      <c r="AC133" s="183">
        <f>(K133*100*J133*I133)/17*R133/10000*U133/1000</f>
        <v>0.85305388235294122</v>
      </c>
      <c r="AD133" s="183">
        <f>V133/36*J133*I133*1.108/10000*Y133/1000</f>
        <v>0.90529716160000018</v>
      </c>
      <c r="AE133" s="183">
        <f>J133*I133*(G133/100)</f>
        <v>550.88</v>
      </c>
    </row>
    <row r="134" spans="1:31" x14ac:dyDescent="0.2">
      <c r="A134" s="7248" t="s">
        <v>1386</v>
      </c>
      <c r="B134" s="7246"/>
      <c r="C134" s="7246"/>
      <c r="D134" s="7246"/>
      <c r="E134" s="7246"/>
      <c r="F134" s="7246"/>
      <c r="G134" s="7246"/>
      <c r="H134" s="7246"/>
      <c r="I134" s="7246"/>
      <c r="J134" s="7246"/>
      <c r="K134" s="7246"/>
      <c r="L134" s="7246"/>
      <c r="M134" s="7246"/>
      <c r="N134" s="7246"/>
      <c r="O134" s="7246"/>
      <c r="P134" s="7246"/>
      <c r="Q134" s="7247"/>
    </row>
    <row r="135" spans="1:31" x14ac:dyDescent="0.2">
      <c r="A135" s="133"/>
      <c r="B135" s="133">
        <v>58</v>
      </c>
      <c r="C135" s="136" t="s">
        <v>7188</v>
      </c>
      <c r="D135" s="136" t="s">
        <v>1651</v>
      </c>
      <c r="E135" s="136"/>
      <c r="F135" s="133">
        <v>136900</v>
      </c>
      <c r="G135" s="136" t="s">
        <v>1991</v>
      </c>
      <c r="H135" s="133">
        <v>177</v>
      </c>
      <c r="I135" s="133">
        <v>1</v>
      </c>
      <c r="J135" s="133">
        <v>602</v>
      </c>
      <c r="K135" s="133">
        <v>33</v>
      </c>
      <c r="L135" s="133"/>
      <c r="M135" s="133" t="s">
        <v>1380</v>
      </c>
      <c r="N135" s="136"/>
      <c r="O135" s="133" t="s">
        <v>2722</v>
      </c>
      <c r="P135" s="133" t="s">
        <v>4816</v>
      </c>
      <c r="Q135" s="166">
        <v>42233</v>
      </c>
      <c r="R135" s="1">
        <v>1.8</v>
      </c>
      <c r="S135" s="1">
        <v>92</v>
      </c>
      <c r="T135" s="1" t="s">
        <v>4561</v>
      </c>
      <c r="U135" s="1">
        <v>78</v>
      </c>
      <c r="V135" s="1">
        <v>12048</v>
      </c>
      <c r="W135" s="1">
        <v>92</v>
      </c>
      <c r="X135" s="1" t="s">
        <v>2584</v>
      </c>
      <c r="Y135" s="1">
        <v>78</v>
      </c>
      <c r="Z135" s="1" t="s">
        <v>4561</v>
      </c>
      <c r="AA135" s="183">
        <f t="shared" ref="AA135:AA146" si="15">(K135*100*J135*I135)/17*16*R135/10000*S135/1000</f>
        <v>30.96291388235294</v>
      </c>
      <c r="AB135" s="183">
        <f t="shared" ref="AB135:AB146" si="16">V135/36*35*J135*I135*1.108/10000*W135/1000</f>
        <v>71.879422869333339</v>
      </c>
      <c r="AC135" s="183">
        <f t="shared" ref="AC135:AC146" si="17">(K135*100*J135*I135)/17*R135/10000*U135/1000</f>
        <v>1.640697882352941</v>
      </c>
      <c r="AD135" s="183">
        <f t="shared" ref="AD135:AD146" si="18">V135/36*J135*I135*1.108/10000*Y135/1000</f>
        <v>1.7411785664000003</v>
      </c>
      <c r="AE135" s="183">
        <f t="shared" ref="AE135:AE146" si="19">J135*I135*(G135/100)</f>
        <v>1059.52</v>
      </c>
    </row>
    <row r="136" spans="1:31" x14ac:dyDescent="0.2">
      <c r="A136" s="133"/>
      <c r="B136" s="133">
        <v>58</v>
      </c>
      <c r="C136" s="136" t="s">
        <v>7188</v>
      </c>
      <c r="D136" s="136" t="s">
        <v>1631</v>
      </c>
      <c r="E136" s="136"/>
      <c r="F136" s="133">
        <v>136900</v>
      </c>
      <c r="G136" s="136" t="s">
        <v>1991</v>
      </c>
      <c r="H136" s="133">
        <v>177</v>
      </c>
      <c r="I136" s="133">
        <v>1</v>
      </c>
      <c r="J136" s="133">
        <v>602</v>
      </c>
      <c r="K136" s="133">
        <v>33</v>
      </c>
      <c r="L136" s="133"/>
      <c r="M136" s="133" t="s">
        <v>1380</v>
      </c>
      <c r="N136" s="136"/>
      <c r="O136" s="133" t="s">
        <v>2722</v>
      </c>
      <c r="P136" s="133" t="s">
        <v>4816</v>
      </c>
      <c r="Q136" s="166">
        <v>42233</v>
      </c>
      <c r="R136" s="1">
        <v>1.8</v>
      </c>
      <c r="S136" s="1">
        <v>92</v>
      </c>
      <c r="T136" s="1" t="s">
        <v>4561</v>
      </c>
      <c r="U136" s="1">
        <v>78</v>
      </c>
      <c r="V136" s="1">
        <v>12048</v>
      </c>
      <c r="W136" s="1">
        <v>92</v>
      </c>
      <c r="X136" s="1" t="s">
        <v>2584</v>
      </c>
      <c r="Y136" s="1">
        <v>78</v>
      </c>
      <c r="Z136" s="1" t="s">
        <v>4561</v>
      </c>
      <c r="AA136" s="183">
        <f t="shared" si="15"/>
        <v>30.96291388235294</v>
      </c>
      <c r="AB136" s="183">
        <f t="shared" si="16"/>
        <v>71.879422869333339</v>
      </c>
      <c r="AC136" s="183">
        <f t="shared" si="17"/>
        <v>1.640697882352941</v>
      </c>
      <c r="AD136" s="183">
        <f t="shared" si="18"/>
        <v>1.7411785664000003</v>
      </c>
      <c r="AE136" s="183">
        <f t="shared" si="19"/>
        <v>1059.52</v>
      </c>
    </row>
    <row r="137" spans="1:31" x14ac:dyDescent="0.2">
      <c r="A137" s="133"/>
      <c r="B137" s="133">
        <v>58</v>
      </c>
      <c r="C137" s="136" t="s">
        <v>7188</v>
      </c>
      <c r="D137" s="136" t="s">
        <v>1634</v>
      </c>
      <c r="E137" s="136"/>
      <c r="F137" s="133">
        <v>136900</v>
      </c>
      <c r="G137" s="136" t="s">
        <v>1991</v>
      </c>
      <c r="H137" s="133">
        <v>177</v>
      </c>
      <c r="I137" s="133">
        <v>1</v>
      </c>
      <c r="J137" s="133">
        <v>75</v>
      </c>
      <c r="K137" s="133">
        <v>33</v>
      </c>
      <c r="L137" s="133"/>
      <c r="M137" s="133" t="s">
        <v>1380</v>
      </c>
      <c r="N137" s="136"/>
      <c r="O137" s="133" t="s">
        <v>2722</v>
      </c>
      <c r="P137" s="133" t="s">
        <v>4816</v>
      </c>
      <c r="Q137" s="166">
        <v>42235</v>
      </c>
      <c r="R137" s="1">
        <v>1.8</v>
      </c>
      <c r="S137" s="1">
        <v>92</v>
      </c>
      <c r="T137" s="1" t="s">
        <v>4561</v>
      </c>
      <c r="U137" s="1">
        <v>78</v>
      </c>
      <c r="V137" s="1">
        <v>12048</v>
      </c>
      <c r="W137" s="1">
        <v>92</v>
      </c>
      <c r="X137" s="1" t="s">
        <v>2584</v>
      </c>
      <c r="Y137" s="1">
        <v>78</v>
      </c>
      <c r="Z137" s="1" t="s">
        <v>4561</v>
      </c>
      <c r="AA137" s="183">
        <f t="shared" si="15"/>
        <v>3.8575058823529411</v>
      </c>
      <c r="AB137" s="183">
        <f t="shared" si="16"/>
        <v>8.955077600000001</v>
      </c>
      <c r="AC137" s="183">
        <f t="shared" si="17"/>
        <v>0.20440588235294119</v>
      </c>
      <c r="AD137" s="183">
        <f t="shared" si="18"/>
        <v>0.21692424000000002</v>
      </c>
      <c r="AE137" s="183">
        <f t="shared" si="19"/>
        <v>132</v>
      </c>
    </row>
    <row r="138" spans="1:31" x14ac:dyDescent="0.2">
      <c r="A138" s="133"/>
      <c r="B138" s="133">
        <v>58</v>
      </c>
      <c r="C138" s="136" t="s">
        <v>7188</v>
      </c>
      <c r="D138" s="136" t="s">
        <v>1637</v>
      </c>
      <c r="E138" s="136"/>
      <c r="F138" s="133">
        <v>136900</v>
      </c>
      <c r="G138" s="136" t="s">
        <v>1991</v>
      </c>
      <c r="H138" s="133">
        <v>177</v>
      </c>
      <c r="I138" s="133">
        <v>1</v>
      </c>
      <c r="J138" s="133">
        <v>75</v>
      </c>
      <c r="K138" s="133">
        <v>33</v>
      </c>
      <c r="L138" s="133"/>
      <c r="M138" s="133" t="s">
        <v>1380</v>
      </c>
      <c r="N138" s="136"/>
      <c r="O138" s="133" t="s">
        <v>2722</v>
      </c>
      <c r="P138" s="133" t="s">
        <v>4816</v>
      </c>
      <c r="Q138" s="166">
        <v>42235</v>
      </c>
      <c r="R138" s="1">
        <v>1.8</v>
      </c>
      <c r="S138" s="1">
        <v>92</v>
      </c>
      <c r="T138" s="1" t="s">
        <v>4561</v>
      </c>
      <c r="U138" s="1">
        <v>78</v>
      </c>
      <c r="V138" s="1">
        <v>12048</v>
      </c>
      <c r="W138" s="1">
        <v>92</v>
      </c>
      <c r="X138" s="1" t="s">
        <v>2584</v>
      </c>
      <c r="Y138" s="1">
        <v>78</v>
      </c>
      <c r="Z138" s="1" t="s">
        <v>4561</v>
      </c>
      <c r="AA138" s="183">
        <f t="shared" si="15"/>
        <v>3.8575058823529411</v>
      </c>
      <c r="AB138" s="183">
        <f t="shared" si="16"/>
        <v>8.955077600000001</v>
      </c>
      <c r="AC138" s="183">
        <f t="shared" si="17"/>
        <v>0.20440588235294119</v>
      </c>
      <c r="AD138" s="183">
        <f t="shared" si="18"/>
        <v>0.21692424000000002</v>
      </c>
      <c r="AE138" s="183">
        <f t="shared" si="19"/>
        <v>132</v>
      </c>
    </row>
    <row r="139" spans="1:31" x14ac:dyDescent="0.2">
      <c r="A139" s="133" t="s">
        <v>6647</v>
      </c>
      <c r="B139" s="133" t="s">
        <v>7227</v>
      </c>
      <c r="C139" s="136" t="s">
        <v>7188</v>
      </c>
      <c r="D139" s="136" t="s">
        <v>2726</v>
      </c>
      <c r="E139" s="136"/>
      <c r="F139" s="133" t="s">
        <v>7238</v>
      </c>
      <c r="G139" s="136"/>
      <c r="H139" s="133">
        <v>175</v>
      </c>
      <c r="I139" s="133">
        <v>1</v>
      </c>
      <c r="J139" s="133">
        <v>7.5</v>
      </c>
      <c r="K139" s="133">
        <v>42</v>
      </c>
      <c r="L139" s="133"/>
      <c r="M139" s="133" t="s">
        <v>6647</v>
      </c>
      <c r="N139" s="136"/>
      <c r="O139" s="133" t="s">
        <v>7239</v>
      </c>
      <c r="P139" s="133" t="s">
        <v>3366</v>
      </c>
      <c r="Q139" s="166">
        <v>42235</v>
      </c>
      <c r="R139" s="1">
        <v>1.8</v>
      </c>
      <c r="V139" s="1">
        <v>12048</v>
      </c>
      <c r="W139" s="1">
        <v>92</v>
      </c>
      <c r="X139" s="1" t="s">
        <v>2584</v>
      </c>
      <c r="Y139" s="1">
        <v>78</v>
      </c>
      <c r="Z139" s="1" t="s">
        <v>4561</v>
      </c>
      <c r="AA139" s="183">
        <f t="shared" si="15"/>
        <v>0</v>
      </c>
      <c r="AB139" s="183">
        <f t="shared" si="16"/>
        <v>0.89550775999999999</v>
      </c>
      <c r="AC139" s="183">
        <f t="shared" si="17"/>
        <v>0</v>
      </c>
      <c r="AD139" s="183">
        <f t="shared" si="18"/>
        <v>2.1692424000000002E-2</v>
      </c>
      <c r="AE139" s="183">
        <f t="shared" si="19"/>
        <v>0</v>
      </c>
    </row>
    <row r="140" spans="1:31" x14ac:dyDescent="0.2">
      <c r="A140" s="133" t="s">
        <v>6647</v>
      </c>
      <c r="B140" s="133" t="s">
        <v>7227</v>
      </c>
      <c r="C140" s="136" t="s">
        <v>7188</v>
      </c>
      <c r="D140" s="136" t="s">
        <v>2729</v>
      </c>
      <c r="E140" s="136"/>
      <c r="F140" s="133" t="s">
        <v>7238</v>
      </c>
      <c r="G140" s="136"/>
      <c r="H140" s="133">
        <v>175</v>
      </c>
      <c r="I140" s="133">
        <v>1</v>
      </c>
      <c r="J140" s="133">
        <v>7.5</v>
      </c>
      <c r="K140" s="133">
        <v>42</v>
      </c>
      <c r="L140" s="133"/>
      <c r="M140" s="133" t="s">
        <v>6647</v>
      </c>
      <c r="N140" s="136"/>
      <c r="O140" s="133" t="s">
        <v>7239</v>
      </c>
      <c r="P140" s="133" t="s">
        <v>3366</v>
      </c>
      <c r="Q140" s="166">
        <v>42235</v>
      </c>
      <c r="R140" s="1">
        <v>1.8</v>
      </c>
      <c r="V140" s="1">
        <v>12048</v>
      </c>
      <c r="W140" s="1">
        <v>92</v>
      </c>
      <c r="X140" s="1" t="s">
        <v>2584</v>
      </c>
      <c r="Y140" s="1">
        <v>78</v>
      </c>
      <c r="Z140" s="1" t="s">
        <v>4561</v>
      </c>
      <c r="AA140" s="183">
        <f t="shared" si="15"/>
        <v>0</v>
      </c>
      <c r="AB140" s="183">
        <f t="shared" si="16"/>
        <v>0.89550775999999999</v>
      </c>
      <c r="AC140" s="183">
        <f t="shared" si="17"/>
        <v>0</v>
      </c>
      <c r="AD140" s="183">
        <f t="shared" si="18"/>
        <v>2.1692424000000002E-2</v>
      </c>
      <c r="AE140" s="183">
        <f t="shared" si="19"/>
        <v>0</v>
      </c>
    </row>
    <row r="141" spans="1:31" x14ac:dyDescent="0.2">
      <c r="A141" s="133" t="s">
        <v>7246</v>
      </c>
      <c r="B141" s="133" t="s">
        <v>7227</v>
      </c>
      <c r="C141" s="136" t="s">
        <v>7188</v>
      </c>
      <c r="D141" s="136" t="s">
        <v>1641</v>
      </c>
      <c r="E141" s="136"/>
      <c r="F141" s="133" t="s">
        <v>7249</v>
      </c>
      <c r="G141" s="136"/>
      <c r="H141" s="133">
        <v>175</v>
      </c>
      <c r="I141" s="133">
        <v>1</v>
      </c>
      <c r="J141" s="133">
        <v>19.5</v>
      </c>
      <c r="K141" s="133">
        <v>33</v>
      </c>
      <c r="L141" s="133"/>
      <c r="M141" s="133" t="s">
        <v>7247</v>
      </c>
      <c r="N141" s="136"/>
      <c r="O141" s="133" t="s">
        <v>7248</v>
      </c>
      <c r="P141" s="133" t="s">
        <v>3366</v>
      </c>
      <c r="Q141" s="166">
        <v>42236</v>
      </c>
      <c r="R141" s="1">
        <v>1.8</v>
      </c>
      <c r="S141" s="1">
        <v>92</v>
      </c>
      <c r="V141" s="1">
        <v>12048</v>
      </c>
      <c r="W141" s="1">
        <v>92</v>
      </c>
      <c r="X141" s="1" t="s">
        <v>2584</v>
      </c>
      <c r="Y141" s="1">
        <v>78</v>
      </c>
      <c r="Z141" s="1" t="s">
        <v>4561</v>
      </c>
      <c r="AA141" s="183">
        <f t="shared" si="15"/>
        <v>1.0029515294117646</v>
      </c>
      <c r="AB141" s="183">
        <f t="shared" si="16"/>
        <v>2.3283201760000001</v>
      </c>
      <c r="AC141" s="183">
        <f t="shared" si="17"/>
        <v>0</v>
      </c>
      <c r="AD141" s="183">
        <f t="shared" si="18"/>
        <v>5.6400302400000005E-2</v>
      </c>
      <c r="AE141" s="183">
        <f t="shared" si="19"/>
        <v>0</v>
      </c>
    </row>
    <row r="142" spans="1:31" x14ac:dyDescent="0.2">
      <c r="A142" s="133" t="s">
        <v>7246</v>
      </c>
      <c r="B142" s="133" t="s">
        <v>7227</v>
      </c>
      <c r="C142" s="136" t="s">
        <v>7188</v>
      </c>
      <c r="D142" s="136" t="s">
        <v>1642</v>
      </c>
      <c r="E142" s="136"/>
      <c r="F142" s="133" t="s">
        <v>7249</v>
      </c>
      <c r="G142" s="136"/>
      <c r="H142" s="133">
        <v>175</v>
      </c>
      <c r="I142" s="133">
        <v>1</v>
      </c>
      <c r="J142" s="133">
        <v>19.5</v>
      </c>
      <c r="K142" s="133">
        <v>33</v>
      </c>
      <c r="L142" s="133"/>
      <c r="M142" s="133" t="s">
        <v>7247</v>
      </c>
      <c r="N142" s="136"/>
      <c r="O142" s="133" t="s">
        <v>7248</v>
      </c>
      <c r="P142" s="133" t="s">
        <v>663</v>
      </c>
      <c r="Q142" s="166">
        <v>42236</v>
      </c>
      <c r="R142" s="1">
        <v>1.8</v>
      </c>
      <c r="S142" s="1">
        <v>92</v>
      </c>
      <c r="V142" s="1">
        <v>12048</v>
      </c>
      <c r="W142" s="1">
        <v>92</v>
      </c>
      <c r="X142" s="1" t="s">
        <v>2584</v>
      </c>
      <c r="Y142" s="1">
        <v>78</v>
      </c>
      <c r="Z142" s="1" t="s">
        <v>4561</v>
      </c>
      <c r="AA142" s="183">
        <f t="shared" si="15"/>
        <v>1.0029515294117646</v>
      </c>
      <c r="AB142" s="183">
        <f t="shared" si="16"/>
        <v>2.3283201760000001</v>
      </c>
      <c r="AC142" s="183">
        <f t="shared" si="17"/>
        <v>0</v>
      </c>
      <c r="AD142" s="183">
        <f t="shared" si="18"/>
        <v>5.6400302400000005E-2</v>
      </c>
      <c r="AE142" s="183">
        <f t="shared" si="19"/>
        <v>0</v>
      </c>
    </row>
    <row r="143" spans="1:31" x14ac:dyDescent="0.2">
      <c r="A143" s="133" t="s">
        <v>7246</v>
      </c>
      <c r="B143" s="133" t="s">
        <v>7227</v>
      </c>
      <c r="C143" s="136" t="s">
        <v>7188</v>
      </c>
      <c r="D143" s="136" t="s">
        <v>3704</v>
      </c>
      <c r="E143" s="136"/>
      <c r="F143" s="133" t="s">
        <v>7250</v>
      </c>
      <c r="G143" s="136"/>
      <c r="H143" s="133">
        <v>175</v>
      </c>
      <c r="I143" s="133">
        <v>1</v>
      </c>
      <c r="J143" s="133">
        <v>41.8</v>
      </c>
      <c r="K143" s="133">
        <v>33</v>
      </c>
      <c r="L143" s="133"/>
      <c r="M143" s="133" t="s">
        <v>7247</v>
      </c>
      <c r="N143" s="136"/>
      <c r="O143" s="133" t="s">
        <v>7251</v>
      </c>
      <c r="P143" s="133" t="s">
        <v>4816</v>
      </c>
      <c r="Q143" s="166">
        <v>42237</v>
      </c>
      <c r="R143" s="1">
        <v>1.8</v>
      </c>
      <c r="T143" s="1" t="s">
        <v>4561</v>
      </c>
      <c r="U143" s="1">
        <v>78</v>
      </c>
      <c r="V143" s="1">
        <v>12048</v>
      </c>
      <c r="W143" s="1">
        <v>92</v>
      </c>
      <c r="X143" s="1" t="s">
        <v>2584</v>
      </c>
      <c r="Y143" s="1">
        <v>78</v>
      </c>
      <c r="Z143" s="1" t="s">
        <v>4561</v>
      </c>
      <c r="AA143" s="183">
        <f t="shared" si="15"/>
        <v>0</v>
      </c>
      <c r="AB143" s="183">
        <f t="shared" si="16"/>
        <v>4.9909632490666676</v>
      </c>
      <c r="AC143" s="183">
        <f t="shared" si="17"/>
        <v>0.11392221176470588</v>
      </c>
      <c r="AD143" s="183">
        <f t="shared" si="18"/>
        <v>0.12089910976</v>
      </c>
      <c r="AE143" s="183">
        <f t="shared" si="19"/>
        <v>0</v>
      </c>
    </row>
    <row r="144" spans="1:31" ht="13.5" thickBot="1" x14ac:dyDescent="0.25">
      <c r="A144" s="133" t="s">
        <v>7246</v>
      </c>
      <c r="B144" s="133" t="s">
        <v>7227</v>
      </c>
      <c r="C144" s="136" t="s">
        <v>7188</v>
      </c>
      <c r="D144" s="136" t="s">
        <v>3707</v>
      </c>
      <c r="E144" s="136"/>
      <c r="F144" s="133" t="s">
        <v>7250</v>
      </c>
      <c r="G144" s="136"/>
      <c r="H144" s="133">
        <v>175</v>
      </c>
      <c r="I144" s="133">
        <v>1</v>
      </c>
      <c r="J144" s="133">
        <v>41.8</v>
      </c>
      <c r="K144" s="133">
        <v>33</v>
      </c>
      <c r="L144" s="133"/>
      <c r="M144" s="133" t="s">
        <v>7247</v>
      </c>
      <c r="N144" s="136"/>
      <c r="O144" s="133" t="s">
        <v>7251</v>
      </c>
      <c r="P144" s="133" t="s">
        <v>4816</v>
      </c>
      <c r="Q144" s="166">
        <v>42237</v>
      </c>
      <c r="R144" s="308">
        <v>1.8</v>
      </c>
      <c r="T144" s="1" t="s">
        <v>4561</v>
      </c>
      <c r="U144" s="1">
        <v>78</v>
      </c>
      <c r="V144" s="1">
        <v>12048</v>
      </c>
      <c r="W144" s="1">
        <v>92</v>
      </c>
      <c r="X144" s="1" t="s">
        <v>2584</v>
      </c>
      <c r="Y144" s="1">
        <v>78</v>
      </c>
      <c r="Z144" s="1" t="s">
        <v>4561</v>
      </c>
      <c r="AA144" s="183">
        <f t="shared" si="15"/>
        <v>0</v>
      </c>
      <c r="AB144" s="183">
        <f t="shared" si="16"/>
        <v>4.9909632490666676</v>
      </c>
      <c r="AC144" s="183">
        <f t="shared" si="17"/>
        <v>0.11392221176470588</v>
      </c>
      <c r="AD144" s="183">
        <f t="shared" si="18"/>
        <v>0.12089910976</v>
      </c>
      <c r="AE144" s="183">
        <f t="shared" si="19"/>
        <v>0</v>
      </c>
    </row>
    <row r="145" spans="1:31" x14ac:dyDescent="0.2">
      <c r="A145" s="133" t="s">
        <v>7236</v>
      </c>
      <c r="B145" s="133" t="s">
        <v>7227</v>
      </c>
      <c r="C145" s="136" t="s">
        <v>7188</v>
      </c>
      <c r="D145" s="136" t="s">
        <v>1645</v>
      </c>
      <c r="E145" s="136" t="s">
        <v>7261</v>
      </c>
      <c r="F145" s="133">
        <v>133913</v>
      </c>
      <c r="G145" s="136" t="s">
        <v>3655</v>
      </c>
      <c r="H145" s="133">
        <v>175</v>
      </c>
      <c r="I145" s="133">
        <v>1</v>
      </c>
      <c r="J145" s="133">
        <v>421</v>
      </c>
      <c r="K145" s="133">
        <v>36</v>
      </c>
      <c r="L145" s="133"/>
      <c r="M145" s="133" t="s">
        <v>1494</v>
      </c>
      <c r="N145" s="136"/>
      <c r="O145" s="133" t="s">
        <v>2722</v>
      </c>
      <c r="P145" s="166" t="s">
        <v>663</v>
      </c>
      <c r="Q145" s="166">
        <v>42254</v>
      </c>
      <c r="R145" s="1">
        <v>1.8</v>
      </c>
      <c r="S145" s="1">
        <v>92</v>
      </c>
      <c r="T145" s="1" t="s">
        <v>4561</v>
      </c>
      <c r="U145" s="1">
        <v>78</v>
      </c>
      <c r="V145" s="1">
        <v>12048</v>
      </c>
      <c r="W145" s="1">
        <v>92</v>
      </c>
      <c r="X145" s="1" t="s">
        <v>2584</v>
      </c>
      <c r="Y145" s="1">
        <v>78</v>
      </c>
      <c r="Z145" s="1" t="s">
        <v>4561</v>
      </c>
      <c r="AA145" s="183">
        <f t="shared" si="15"/>
        <v>23.621963294117641</v>
      </c>
      <c r="AB145" s="183">
        <f t="shared" si="16"/>
        <v>50.267835594666685</v>
      </c>
      <c r="AC145" s="183">
        <f t="shared" si="17"/>
        <v>1.2517072941176468</v>
      </c>
      <c r="AD145" s="183">
        <f t="shared" si="18"/>
        <v>1.2176680672000002</v>
      </c>
      <c r="AE145" s="183">
        <f t="shared" si="19"/>
        <v>682.0200000000001</v>
      </c>
    </row>
    <row r="146" spans="1:31" x14ac:dyDescent="0.2">
      <c r="A146" s="133" t="s">
        <v>7236</v>
      </c>
      <c r="B146" s="133" t="s">
        <v>7227</v>
      </c>
      <c r="C146" s="136" t="s">
        <v>7188</v>
      </c>
      <c r="D146" s="136" t="s">
        <v>1650</v>
      </c>
      <c r="E146" s="136" t="s">
        <v>7261</v>
      </c>
      <c r="F146" s="133">
        <v>133913</v>
      </c>
      <c r="G146" s="136" t="s">
        <v>3655</v>
      </c>
      <c r="H146" s="133">
        <v>175</v>
      </c>
      <c r="I146" s="133">
        <v>1</v>
      </c>
      <c r="J146" s="133">
        <v>421</v>
      </c>
      <c r="K146" s="133">
        <v>36</v>
      </c>
      <c r="L146" s="133"/>
      <c r="M146" s="133" t="s">
        <v>1494</v>
      </c>
      <c r="N146" s="136"/>
      <c r="O146" s="133" t="s">
        <v>2722</v>
      </c>
      <c r="P146" s="166" t="s">
        <v>663</v>
      </c>
      <c r="Q146" s="166">
        <v>42254</v>
      </c>
      <c r="R146" s="1">
        <v>1.8</v>
      </c>
      <c r="S146" s="1">
        <v>92</v>
      </c>
      <c r="T146" s="1" t="s">
        <v>4561</v>
      </c>
      <c r="U146" s="1">
        <v>78</v>
      </c>
      <c r="V146" s="1">
        <v>12048</v>
      </c>
      <c r="W146" s="1">
        <v>92</v>
      </c>
      <c r="X146" s="1" t="s">
        <v>2584</v>
      </c>
      <c r="Y146" s="1">
        <v>78</v>
      </c>
      <c r="Z146" s="1" t="s">
        <v>4561</v>
      </c>
      <c r="AA146" s="183">
        <f t="shared" si="15"/>
        <v>23.621963294117641</v>
      </c>
      <c r="AB146" s="183">
        <f t="shared" si="16"/>
        <v>50.267835594666685</v>
      </c>
      <c r="AC146" s="183">
        <f t="shared" si="17"/>
        <v>1.2517072941176468</v>
      </c>
      <c r="AD146" s="183">
        <f t="shared" si="18"/>
        <v>1.2176680672000002</v>
      </c>
      <c r="AE146" s="183">
        <f t="shared" si="19"/>
        <v>682.0200000000001</v>
      </c>
    </row>
    <row r="147" spans="1:31" x14ac:dyDescent="0.2">
      <c r="A147" s="133" t="s">
        <v>7236</v>
      </c>
      <c r="B147" s="133" t="s">
        <v>7227</v>
      </c>
      <c r="C147" s="136" t="s">
        <v>7188</v>
      </c>
      <c r="D147" s="136" t="s">
        <v>2447</v>
      </c>
      <c r="E147" s="136" t="s">
        <v>7261</v>
      </c>
      <c r="F147" s="133">
        <v>133913</v>
      </c>
      <c r="G147" s="136" t="s">
        <v>3655</v>
      </c>
      <c r="H147" s="133">
        <v>175</v>
      </c>
      <c r="I147" s="133">
        <v>1</v>
      </c>
      <c r="J147" s="133">
        <v>355</v>
      </c>
      <c r="K147" s="133">
        <v>36</v>
      </c>
      <c r="L147" s="133"/>
      <c r="M147" s="133" t="s">
        <v>1494</v>
      </c>
      <c r="N147" s="136"/>
      <c r="O147" s="133" t="s">
        <v>2722</v>
      </c>
      <c r="P147" s="133" t="s">
        <v>663</v>
      </c>
      <c r="Q147" s="166">
        <v>42265</v>
      </c>
      <c r="R147" s="1">
        <v>1.8</v>
      </c>
      <c r="S147" s="1">
        <v>92</v>
      </c>
      <c r="T147" s="1" t="s">
        <v>4561</v>
      </c>
      <c r="U147" s="1">
        <v>78</v>
      </c>
      <c r="V147" s="1">
        <v>12048</v>
      </c>
      <c r="W147" s="1">
        <v>92</v>
      </c>
      <c r="X147" s="1" t="s">
        <v>2584</v>
      </c>
      <c r="Y147" s="1">
        <v>78</v>
      </c>
      <c r="Z147" s="1" t="s">
        <v>4561</v>
      </c>
      <c r="AA147" s="183">
        <f t="shared" ref="AA147:AA154" si="20">(K147*100*J147*I147)/17*16*R147/10000*S147/1000</f>
        <v>19.918757647058829</v>
      </c>
      <c r="AB147" s="183">
        <f t="shared" ref="AB147:AB154" si="21">V147/36*35*J147*I147*1.108/10000*W147/1000</f>
        <v>42.387367306666675</v>
      </c>
      <c r="AC147" s="183">
        <f t="shared" ref="AC147:AC154" si="22">(K147*100*J147*I147)/17*R147/10000*U147/1000</f>
        <v>1.0554776470588239</v>
      </c>
      <c r="AD147" s="183">
        <f t="shared" ref="AD147:AD154" si="23">V147/36*J147*I147*1.108/10000*Y147/1000</f>
        <v>1.0267747360000001</v>
      </c>
      <c r="AE147" s="183">
        <f t="shared" ref="AE147:AE154" si="24">J147*I147*(G147/100)</f>
        <v>575.1</v>
      </c>
    </row>
    <row r="148" spans="1:31" ht="13.5" thickBot="1" x14ac:dyDescent="0.25">
      <c r="A148" s="133" t="s">
        <v>7236</v>
      </c>
      <c r="B148" s="133" t="s">
        <v>7227</v>
      </c>
      <c r="C148" s="136" t="s">
        <v>7188</v>
      </c>
      <c r="D148" s="136" t="s">
        <v>2449</v>
      </c>
      <c r="E148" s="136" t="s">
        <v>7261</v>
      </c>
      <c r="F148" s="133">
        <v>133913</v>
      </c>
      <c r="G148" s="136" t="s">
        <v>3655</v>
      </c>
      <c r="H148" s="133">
        <v>175</v>
      </c>
      <c r="I148" s="133">
        <v>1</v>
      </c>
      <c r="J148" s="133">
        <v>355</v>
      </c>
      <c r="K148" s="133">
        <v>36</v>
      </c>
      <c r="L148" s="133"/>
      <c r="M148" s="133" t="s">
        <v>1494</v>
      </c>
      <c r="N148" s="136"/>
      <c r="O148" s="133" t="s">
        <v>2722</v>
      </c>
      <c r="P148" s="133" t="s">
        <v>663</v>
      </c>
      <c r="Q148" s="166">
        <v>42265</v>
      </c>
      <c r="R148" s="308">
        <v>1.8</v>
      </c>
      <c r="S148" s="1">
        <v>92</v>
      </c>
      <c r="T148" s="1" t="s">
        <v>4561</v>
      </c>
      <c r="U148" s="1">
        <v>78</v>
      </c>
      <c r="V148" s="1">
        <v>12048</v>
      </c>
      <c r="W148" s="1">
        <v>92</v>
      </c>
      <c r="X148" s="1" t="s">
        <v>2584</v>
      </c>
      <c r="Y148" s="1">
        <v>78</v>
      </c>
      <c r="Z148" s="1" t="s">
        <v>4561</v>
      </c>
      <c r="AA148" s="183">
        <f t="shared" si="20"/>
        <v>19.918757647058829</v>
      </c>
      <c r="AB148" s="183">
        <f t="shared" si="21"/>
        <v>42.387367306666675</v>
      </c>
      <c r="AC148" s="183">
        <f t="shared" si="22"/>
        <v>1.0554776470588239</v>
      </c>
      <c r="AD148" s="183">
        <f t="shared" si="23"/>
        <v>1.0267747360000001</v>
      </c>
      <c r="AE148" s="183">
        <f t="shared" si="24"/>
        <v>575.1</v>
      </c>
    </row>
    <row r="149" spans="1:31" x14ac:dyDescent="0.2">
      <c r="B149" s="133" t="s">
        <v>7227</v>
      </c>
      <c r="C149" s="136" t="s">
        <v>7188</v>
      </c>
      <c r="D149" s="136" t="s">
        <v>2451</v>
      </c>
      <c r="E149" s="136"/>
      <c r="F149" s="133">
        <v>136900</v>
      </c>
      <c r="G149" s="136" t="s">
        <v>3655</v>
      </c>
      <c r="H149" s="133">
        <v>175</v>
      </c>
      <c r="I149" s="133">
        <v>1</v>
      </c>
      <c r="J149" s="133">
        <v>602</v>
      </c>
      <c r="K149" s="133">
        <v>33</v>
      </c>
      <c r="L149" s="133"/>
      <c r="M149" s="133"/>
      <c r="N149" s="136"/>
      <c r="O149" s="133" t="s">
        <v>2722</v>
      </c>
      <c r="P149" s="133" t="s">
        <v>4816</v>
      </c>
      <c r="Q149" s="166">
        <v>42289</v>
      </c>
      <c r="R149" s="1">
        <v>1.8</v>
      </c>
      <c r="S149" s="1">
        <v>92</v>
      </c>
      <c r="T149" s="1" t="s">
        <v>4561</v>
      </c>
      <c r="U149" s="1">
        <v>78</v>
      </c>
      <c r="V149" s="1">
        <v>12048</v>
      </c>
      <c r="W149" s="1">
        <v>92</v>
      </c>
      <c r="X149" s="1" t="s">
        <v>2584</v>
      </c>
      <c r="Y149" s="1">
        <v>78</v>
      </c>
      <c r="Z149" s="1" t="s">
        <v>4561</v>
      </c>
      <c r="AA149" s="183">
        <f t="shared" si="20"/>
        <v>30.96291388235294</v>
      </c>
      <c r="AB149" s="183">
        <f t="shared" si="21"/>
        <v>71.879422869333339</v>
      </c>
      <c r="AC149" s="183">
        <f t="shared" si="22"/>
        <v>1.640697882352941</v>
      </c>
      <c r="AD149" s="183">
        <f t="shared" si="23"/>
        <v>1.7411785664000003</v>
      </c>
      <c r="AE149" s="183">
        <f t="shared" si="24"/>
        <v>975.24</v>
      </c>
    </row>
    <row r="150" spans="1:31" ht="13.5" thickBot="1" x14ac:dyDescent="0.25">
      <c r="B150" s="133" t="s">
        <v>7227</v>
      </c>
      <c r="C150" s="136" t="s">
        <v>7188</v>
      </c>
      <c r="D150" s="136" t="s">
        <v>2453</v>
      </c>
      <c r="E150" s="136"/>
      <c r="F150" s="133">
        <v>136900</v>
      </c>
      <c r="G150" s="136" t="s">
        <v>3655</v>
      </c>
      <c r="H150" s="133">
        <v>175</v>
      </c>
      <c r="I150" s="133">
        <v>1</v>
      </c>
      <c r="J150" s="133">
        <v>602</v>
      </c>
      <c r="K150" s="133">
        <v>33</v>
      </c>
      <c r="L150" s="133"/>
      <c r="M150" s="133"/>
      <c r="N150" s="136"/>
      <c r="O150" s="133" t="s">
        <v>2722</v>
      </c>
      <c r="P150" s="133" t="s">
        <v>4816</v>
      </c>
      <c r="Q150" s="166">
        <v>42289</v>
      </c>
      <c r="R150" s="308">
        <v>1.8</v>
      </c>
      <c r="S150" s="1">
        <v>92</v>
      </c>
      <c r="T150" s="1" t="s">
        <v>4561</v>
      </c>
      <c r="U150" s="1">
        <v>78</v>
      </c>
      <c r="V150" s="1">
        <v>12048</v>
      </c>
      <c r="W150" s="1">
        <v>92</v>
      </c>
      <c r="X150" s="1" t="s">
        <v>2584</v>
      </c>
      <c r="Y150" s="1">
        <v>78</v>
      </c>
      <c r="Z150" s="1" t="s">
        <v>4561</v>
      </c>
      <c r="AA150" s="183">
        <f t="shared" si="20"/>
        <v>30.96291388235294</v>
      </c>
      <c r="AB150" s="183">
        <f t="shared" si="21"/>
        <v>71.879422869333339</v>
      </c>
      <c r="AC150" s="183">
        <f t="shared" si="22"/>
        <v>1.640697882352941</v>
      </c>
      <c r="AD150" s="183">
        <f t="shared" si="23"/>
        <v>1.7411785664000003</v>
      </c>
      <c r="AE150" s="183">
        <f t="shared" si="24"/>
        <v>975.24</v>
      </c>
    </row>
    <row r="151" spans="1:31" x14ac:dyDescent="0.2">
      <c r="B151" s="133" t="s">
        <v>7227</v>
      </c>
      <c r="C151" s="136" t="s">
        <v>7188</v>
      </c>
      <c r="D151" s="136" t="s">
        <v>2200</v>
      </c>
      <c r="E151" s="136"/>
      <c r="F151" s="133">
        <v>136900</v>
      </c>
      <c r="G151" s="136" t="s">
        <v>3655</v>
      </c>
      <c r="H151" s="133">
        <v>175</v>
      </c>
      <c r="I151" s="133">
        <v>1</v>
      </c>
      <c r="J151" s="133">
        <v>602</v>
      </c>
      <c r="K151" s="133">
        <v>33</v>
      </c>
      <c r="L151" s="133"/>
      <c r="M151" s="133" t="s">
        <v>7486</v>
      </c>
      <c r="N151" s="136"/>
      <c r="O151" s="133" t="s">
        <v>2722</v>
      </c>
      <c r="P151" s="133" t="s">
        <v>2277</v>
      </c>
      <c r="Q151" s="166">
        <v>42311</v>
      </c>
      <c r="R151" s="1">
        <v>1.8</v>
      </c>
      <c r="S151" s="1">
        <v>92</v>
      </c>
      <c r="T151" s="1" t="s">
        <v>4561</v>
      </c>
      <c r="U151" s="1">
        <v>78</v>
      </c>
      <c r="V151" s="1">
        <v>12048</v>
      </c>
      <c r="W151" s="1">
        <v>92</v>
      </c>
      <c r="X151" s="1" t="s">
        <v>2584</v>
      </c>
      <c r="Y151" s="1">
        <v>78</v>
      </c>
      <c r="Z151" s="1" t="s">
        <v>4561</v>
      </c>
      <c r="AA151" s="183">
        <f t="shared" si="20"/>
        <v>30.96291388235294</v>
      </c>
      <c r="AB151" s="183">
        <f t="shared" si="21"/>
        <v>71.879422869333339</v>
      </c>
      <c r="AC151" s="183">
        <f t="shared" si="22"/>
        <v>1.640697882352941</v>
      </c>
      <c r="AD151" s="183">
        <f t="shared" si="23"/>
        <v>1.7411785664000003</v>
      </c>
      <c r="AE151" s="183">
        <f t="shared" si="24"/>
        <v>975.24</v>
      </c>
    </row>
    <row r="152" spans="1:31" x14ac:dyDescent="0.2">
      <c r="B152" s="133" t="s">
        <v>7227</v>
      </c>
      <c r="C152" s="136" t="s">
        <v>7188</v>
      </c>
      <c r="D152" s="136" t="s">
        <v>2269</v>
      </c>
      <c r="E152" s="136"/>
      <c r="F152" s="133">
        <v>136900</v>
      </c>
      <c r="G152" s="136" t="s">
        <v>3655</v>
      </c>
      <c r="H152" s="133">
        <v>175</v>
      </c>
      <c r="I152" s="133">
        <v>1</v>
      </c>
      <c r="J152" s="133">
        <v>602</v>
      </c>
      <c r="K152" s="133">
        <v>33</v>
      </c>
      <c r="L152" s="133"/>
      <c r="M152" s="133" t="s">
        <v>1380</v>
      </c>
      <c r="N152" s="136"/>
      <c r="O152" s="133" t="s">
        <v>2722</v>
      </c>
      <c r="P152" s="133" t="s">
        <v>2277</v>
      </c>
      <c r="Q152" s="166">
        <v>42311</v>
      </c>
      <c r="R152" s="1">
        <v>1.8</v>
      </c>
      <c r="S152" s="1">
        <v>92</v>
      </c>
      <c r="T152" s="1" t="s">
        <v>4561</v>
      </c>
      <c r="U152" s="1">
        <v>78</v>
      </c>
      <c r="V152" s="1">
        <v>12048</v>
      </c>
      <c r="W152" s="1">
        <v>92</v>
      </c>
      <c r="X152" s="1" t="s">
        <v>2584</v>
      </c>
      <c r="Y152" s="1">
        <v>78</v>
      </c>
      <c r="Z152" s="1" t="s">
        <v>4561</v>
      </c>
      <c r="AA152" s="183">
        <f t="shared" si="20"/>
        <v>30.96291388235294</v>
      </c>
      <c r="AB152" s="183">
        <f t="shared" si="21"/>
        <v>71.879422869333339</v>
      </c>
      <c r="AC152" s="183">
        <f t="shared" si="22"/>
        <v>1.640697882352941</v>
      </c>
      <c r="AD152" s="183">
        <f t="shared" si="23"/>
        <v>1.7411785664000003</v>
      </c>
      <c r="AE152" s="183">
        <f t="shared" si="24"/>
        <v>975.24</v>
      </c>
    </row>
    <row r="153" spans="1:31" x14ac:dyDescent="0.2">
      <c r="B153" s="133" t="s">
        <v>7227</v>
      </c>
      <c r="C153" s="136" t="s">
        <v>7188</v>
      </c>
      <c r="D153" s="136" t="s">
        <v>2547</v>
      </c>
      <c r="E153" s="136"/>
      <c r="F153" s="133">
        <v>136900</v>
      </c>
      <c r="G153" s="136" t="s">
        <v>3655</v>
      </c>
      <c r="H153" s="133">
        <v>175</v>
      </c>
      <c r="I153" s="133">
        <v>1</v>
      </c>
      <c r="J153" s="133">
        <v>602</v>
      </c>
      <c r="K153" s="133">
        <v>33</v>
      </c>
      <c r="L153" s="133"/>
      <c r="M153" s="133"/>
      <c r="N153" s="136"/>
      <c r="O153" s="133" t="s">
        <v>2722</v>
      </c>
      <c r="P153" s="133" t="s">
        <v>4816</v>
      </c>
      <c r="Q153" s="166">
        <v>42334</v>
      </c>
      <c r="R153" s="1">
        <v>1.8</v>
      </c>
      <c r="S153" s="1">
        <v>92</v>
      </c>
      <c r="T153" s="1" t="s">
        <v>4561</v>
      </c>
      <c r="U153" s="1">
        <v>78</v>
      </c>
      <c r="V153" s="1">
        <v>12048</v>
      </c>
      <c r="W153" s="1">
        <v>92</v>
      </c>
      <c r="X153" s="1" t="s">
        <v>2584</v>
      </c>
      <c r="Y153" s="1">
        <v>78</v>
      </c>
      <c r="Z153" s="1" t="s">
        <v>4561</v>
      </c>
      <c r="AA153" s="183">
        <f t="shared" si="20"/>
        <v>30.96291388235294</v>
      </c>
      <c r="AB153" s="183">
        <f t="shared" si="21"/>
        <v>71.879422869333339</v>
      </c>
      <c r="AC153" s="183">
        <f t="shared" si="22"/>
        <v>1.640697882352941</v>
      </c>
      <c r="AD153" s="183">
        <f t="shared" si="23"/>
        <v>1.7411785664000003</v>
      </c>
      <c r="AE153" s="183">
        <f t="shared" si="24"/>
        <v>975.24</v>
      </c>
    </row>
    <row r="154" spans="1:31" ht="13.5" thickBot="1" x14ac:dyDescent="0.25">
      <c r="B154" s="133" t="s">
        <v>7227</v>
      </c>
      <c r="C154" s="136" t="s">
        <v>7188</v>
      </c>
      <c r="D154" s="136" t="s">
        <v>3843</v>
      </c>
      <c r="E154" s="136"/>
      <c r="F154" s="133">
        <v>136900</v>
      </c>
      <c r="G154" s="136" t="s">
        <v>3655</v>
      </c>
      <c r="H154" s="133">
        <v>175</v>
      </c>
      <c r="I154" s="133">
        <v>1</v>
      </c>
      <c r="J154" s="133">
        <v>602</v>
      </c>
      <c r="K154" s="133">
        <v>33</v>
      </c>
      <c r="L154" s="133"/>
      <c r="M154" s="133"/>
      <c r="N154" s="136"/>
      <c r="O154" s="133" t="s">
        <v>2722</v>
      </c>
      <c r="P154" s="133" t="s">
        <v>4816</v>
      </c>
      <c r="Q154" s="166">
        <v>42334</v>
      </c>
      <c r="R154" s="308">
        <v>1.8</v>
      </c>
      <c r="S154" s="1">
        <v>92</v>
      </c>
      <c r="T154" s="1" t="s">
        <v>4561</v>
      </c>
      <c r="U154" s="1">
        <v>78</v>
      </c>
      <c r="V154" s="1">
        <v>12048</v>
      </c>
      <c r="W154" s="1">
        <v>92</v>
      </c>
      <c r="X154" s="1" t="s">
        <v>2584</v>
      </c>
      <c r="Y154" s="1">
        <v>78</v>
      </c>
      <c r="Z154" s="1" t="s">
        <v>4561</v>
      </c>
      <c r="AA154" s="183">
        <f t="shared" si="20"/>
        <v>30.96291388235294</v>
      </c>
      <c r="AB154" s="183">
        <f t="shared" si="21"/>
        <v>71.879422869333339</v>
      </c>
      <c r="AC154" s="183">
        <f t="shared" si="22"/>
        <v>1.640697882352941</v>
      </c>
      <c r="AD154" s="183">
        <f t="shared" si="23"/>
        <v>1.7411785664000003</v>
      </c>
      <c r="AE154" s="183">
        <f t="shared" si="24"/>
        <v>975.24</v>
      </c>
    </row>
    <row r="155" spans="1:31" x14ac:dyDescent="0.2">
      <c r="B155" s="133" t="s">
        <v>7227</v>
      </c>
      <c r="C155" s="136" t="s">
        <v>7188</v>
      </c>
      <c r="D155" s="136" t="s">
        <v>2549</v>
      </c>
      <c r="E155" s="136"/>
      <c r="F155" s="133">
        <v>136900</v>
      </c>
      <c r="G155" s="136" t="s">
        <v>3655</v>
      </c>
      <c r="H155" s="133">
        <v>175</v>
      </c>
      <c r="I155" s="133">
        <v>1</v>
      </c>
      <c r="J155" s="133">
        <v>151</v>
      </c>
      <c r="K155" s="133">
        <v>33</v>
      </c>
      <c r="L155" s="133"/>
      <c r="M155" s="133"/>
      <c r="N155" s="136"/>
      <c r="O155" s="133" t="s">
        <v>2722</v>
      </c>
      <c r="P155" s="133" t="s">
        <v>4816</v>
      </c>
      <c r="Q155" s="166">
        <v>42342</v>
      </c>
      <c r="R155" s="1">
        <v>1.8</v>
      </c>
      <c r="S155" s="1">
        <v>92</v>
      </c>
      <c r="T155" s="1" t="s">
        <v>4561</v>
      </c>
      <c r="U155" s="1">
        <v>78</v>
      </c>
      <c r="V155" s="1">
        <v>12048</v>
      </c>
      <c r="W155" s="1">
        <v>92</v>
      </c>
      <c r="X155" s="1" t="s">
        <v>2584</v>
      </c>
      <c r="Y155" s="1">
        <v>78</v>
      </c>
      <c r="Z155" s="1" t="s">
        <v>4561</v>
      </c>
      <c r="AA155" s="183">
        <f>(K155*100*J155*I155)/17*16*R155/10000*S155/1000</f>
        <v>7.7664451764705884</v>
      </c>
      <c r="AB155" s="183">
        <f>V155/36*35*J155*I155*1.108/10000*W155/1000</f>
        <v>18.029556234666671</v>
      </c>
      <c r="AC155" s="183">
        <f>(K155*100*J155*I155)/17*R155/10000*U155/1000</f>
        <v>0.41153717647058824</v>
      </c>
      <c r="AD155" s="183">
        <f>V155/36*J155*I155*1.108/10000*Y155/1000</f>
        <v>0.43674080320000008</v>
      </c>
      <c r="AE155" s="183">
        <f>J155*I155*(G155/100)</f>
        <v>244.62</v>
      </c>
    </row>
    <row r="156" spans="1:31" ht="13.5" thickBot="1" x14ac:dyDescent="0.25">
      <c r="B156" s="133" t="s">
        <v>7227</v>
      </c>
      <c r="C156" s="136" t="s">
        <v>7188</v>
      </c>
      <c r="D156" s="136" t="s">
        <v>2552</v>
      </c>
      <c r="E156" s="136"/>
      <c r="F156" s="133">
        <v>136900</v>
      </c>
      <c r="G156" s="136" t="s">
        <v>3655</v>
      </c>
      <c r="H156" s="133">
        <v>175</v>
      </c>
      <c r="I156" s="133">
        <v>1</v>
      </c>
      <c r="J156" s="133">
        <v>151</v>
      </c>
      <c r="K156" s="133">
        <v>33</v>
      </c>
      <c r="L156" s="133"/>
      <c r="M156" s="133"/>
      <c r="N156" s="136"/>
      <c r="O156" s="133" t="s">
        <v>2722</v>
      </c>
      <c r="P156" s="133" t="s">
        <v>4816</v>
      </c>
      <c r="Q156" s="166">
        <v>42342</v>
      </c>
      <c r="R156" s="308">
        <v>1.8</v>
      </c>
      <c r="S156" s="1">
        <v>92</v>
      </c>
      <c r="T156" s="1" t="s">
        <v>4561</v>
      </c>
      <c r="U156" s="1">
        <v>78</v>
      </c>
      <c r="V156" s="1">
        <v>12048</v>
      </c>
      <c r="W156" s="1">
        <v>92</v>
      </c>
      <c r="X156" s="1" t="s">
        <v>2584</v>
      </c>
      <c r="Y156" s="1">
        <v>78</v>
      </c>
      <c r="Z156" s="1" t="s">
        <v>4561</v>
      </c>
      <c r="AA156" s="183">
        <f>(K156*100*J156*I156)/17*16*R156/10000*S156/1000</f>
        <v>7.7664451764705884</v>
      </c>
      <c r="AB156" s="183">
        <f>V156/36*35*J156*I156*1.108/10000*W156/1000</f>
        <v>18.029556234666671</v>
      </c>
      <c r="AC156" s="183">
        <f>(K156*100*J156*I156)/17*R156/10000*U156/1000</f>
        <v>0.41153717647058824</v>
      </c>
      <c r="AD156" s="183">
        <f>V156/36*J156*I156*1.108/10000*Y156/1000</f>
        <v>0.43674080320000008</v>
      </c>
      <c r="AE156" s="183">
        <f>J156*I156*(G156/100)</f>
        <v>244.62</v>
      </c>
    </row>
    <row r="157" spans="1:31" x14ac:dyDescent="0.2">
      <c r="A157" s="7248" t="s">
        <v>1386</v>
      </c>
      <c r="B157" s="7246"/>
      <c r="C157" s="7246"/>
      <c r="D157" s="7246"/>
      <c r="E157" s="7246"/>
      <c r="F157" s="7246"/>
      <c r="G157" s="7246"/>
      <c r="H157" s="7246"/>
      <c r="I157" s="7246"/>
      <c r="J157" s="7246"/>
      <c r="K157" s="7246"/>
      <c r="L157" s="7246"/>
      <c r="M157" s="7246"/>
      <c r="N157" s="7246"/>
      <c r="O157" s="7246"/>
      <c r="P157" s="7246"/>
      <c r="Q157" s="7247"/>
    </row>
    <row r="158" spans="1:31" x14ac:dyDescent="0.2">
      <c r="B158" s="133" t="s">
        <v>7227</v>
      </c>
      <c r="C158" s="136" t="s">
        <v>7636</v>
      </c>
      <c r="D158" s="136" t="s">
        <v>1651</v>
      </c>
      <c r="E158" s="136"/>
      <c r="F158" s="133">
        <v>136900</v>
      </c>
      <c r="G158" s="136" t="s">
        <v>3655</v>
      </c>
      <c r="H158" s="133">
        <v>175</v>
      </c>
      <c r="I158" s="133">
        <v>1</v>
      </c>
      <c r="J158" s="133">
        <v>602</v>
      </c>
      <c r="K158" s="133">
        <v>33</v>
      </c>
      <c r="L158" s="133"/>
      <c r="M158" s="133"/>
      <c r="N158" s="136"/>
      <c r="O158" s="133" t="s">
        <v>2722</v>
      </c>
      <c r="P158" s="133" t="s">
        <v>2277</v>
      </c>
      <c r="Q158" s="166">
        <v>42387</v>
      </c>
      <c r="R158" s="1">
        <v>1.8</v>
      </c>
      <c r="S158" s="1">
        <v>92</v>
      </c>
      <c r="T158" s="1" t="s">
        <v>4561</v>
      </c>
      <c r="U158" s="1">
        <v>78</v>
      </c>
      <c r="V158" s="1">
        <v>12048</v>
      </c>
      <c r="W158" s="1">
        <v>92</v>
      </c>
      <c r="X158" s="1" t="s">
        <v>2584</v>
      </c>
      <c r="Y158" s="1">
        <v>78</v>
      </c>
      <c r="Z158" s="1" t="s">
        <v>4561</v>
      </c>
      <c r="AA158" s="183">
        <f t="shared" ref="AA158:AA163" si="25">(K158*100*J158*I158)/17*16*R158/10000*S158/1000</f>
        <v>30.96291388235294</v>
      </c>
      <c r="AB158" s="183">
        <f t="shared" ref="AB158:AB163" si="26">V158/36*35*J158*I158*1.108/10000*W158/1000</f>
        <v>71.879422869333339</v>
      </c>
      <c r="AC158" s="183">
        <f t="shared" ref="AC158:AC163" si="27">(K158*100*J158*I158)/17*R158/10000*U158/1000</f>
        <v>1.640697882352941</v>
      </c>
      <c r="AD158" s="183">
        <f t="shared" ref="AD158:AD163" si="28">V158/36*J158*I158*1.108/10000*Y158/1000</f>
        <v>1.7411785664000003</v>
      </c>
      <c r="AE158" s="183">
        <f t="shared" ref="AE158:AE163" si="29">J158*I158*(G158/100)</f>
        <v>975.24</v>
      </c>
    </row>
    <row r="159" spans="1:31" x14ac:dyDescent="0.2">
      <c r="B159" s="133" t="s">
        <v>7227</v>
      </c>
      <c r="C159" s="136" t="s">
        <v>7636</v>
      </c>
      <c r="D159" s="136" t="s">
        <v>1631</v>
      </c>
      <c r="E159" s="136"/>
      <c r="F159" s="133">
        <v>136900</v>
      </c>
      <c r="G159" s="136" t="s">
        <v>3655</v>
      </c>
      <c r="H159" s="133">
        <v>175</v>
      </c>
      <c r="I159" s="133">
        <v>1</v>
      </c>
      <c r="J159" s="133">
        <v>602</v>
      </c>
      <c r="K159" s="133">
        <v>33</v>
      </c>
      <c r="L159" s="133"/>
      <c r="M159" s="133"/>
      <c r="N159" s="136"/>
      <c r="O159" s="133" t="s">
        <v>2722</v>
      </c>
      <c r="P159" s="133" t="s">
        <v>2277</v>
      </c>
      <c r="Q159" s="166">
        <v>42387</v>
      </c>
      <c r="R159" s="1">
        <v>1.8</v>
      </c>
      <c r="S159" s="1">
        <v>92</v>
      </c>
      <c r="T159" s="1" t="s">
        <v>4561</v>
      </c>
      <c r="U159" s="1">
        <v>78</v>
      </c>
      <c r="V159" s="1">
        <v>12048</v>
      </c>
      <c r="W159" s="1">
        <v>92</v>
      </c>
      <c r="X159" s="1" t="s">
        <v>2584</v>
      </c>
      <c r="Y159" s="1">
        <v>78</v>
      </c>
      <c r="Z159" s="1" t="s">
        <v>4561</v>
      </c>
      <c r="AA159" s="183">
        <f t="shared" si="25"/>
        <v>30.96291388235294</v>
      </c>
      <c r="AB159" s="183">
        <f t="shared" si="26"/>
        <v>71.879422869333339</v>
      </c>
      <c r="AC159" s="183">
        <f t="shared" si="27"/>
        <v>1.640697882352941</v>
      </c>
      <c r="AD159" s="183">
        <f t="shared" si="28"/>
        <v>1.7411785664000003</v>
      </c>
      <c r="AE159" s="183">
        <f t="shared" si="29"/>
        <v>975.24</v>
      </c>
    </row>
    <row r="160" spans="1:31" x14ac:dyDescent="0.2">
      <c r="B160" s="133" t="s">
        <v>7227</v>
      </c>
      <c r="C160" s="136" t="s">
        <v>7636</v>
      </c>
      <c r="D160" s="136" t="s">
        <v>1634</v>
      </c>
      <c r="E160" s="136"/>
      <c r="F160" s="133">
        <v>136900</v>
      </c>
      <c r="G160" s="136" t="s">
        <v>3655</v>
      </c>
      <c r="H160" s="133">
        <v>175</v>
      </c>
      <c r="I160" s="133">
        <v>1</v>
      </c>
      <c r="J160" s="133">
        <v>301</v>
      </c>
      <c r="K160" s="133">
        <v>33</v>
      </c>
      <c r="L160" s="133"/>
      <c r="M160" s="133"/>
      <c r="N160" s="136"/>
      <c r="O160" s="133" t="s">
        <v>2722</v>
      </c>
      <c r="P160" s="133" t="s">
        <v>4816</v>
      </c>
      <c r="Q160" s="166">
        <v>42396</v>
      </c>
      <c r="R160" s="1">
        <v>1.8</v>
      </c>
      <c r="S160" s="1">
        <v>92</v>
      </c>
      <c r="T160" s="1" t="s">
        <v>4561</v>
      </c>
      <c r="U160" s="1">
        <v>78</v>
      </c>
      <c r="V160" s="1">
        <v>12048</v>
      </c>
      <c r="W160" s="1">
        <v>92</v>
      </c>
      <c r="X160" s="1" t="s">
        <v>2584</v>
      </c>
      <c r="Y160" s="1">
        <v>78</v>
      </c>
      <c r="Z160" s="1" t="s">
        <v>4561</v>
      </c>
      <c r="AA160" s="183">
        <f t="shared" si="25"/>
        <v>15.48145694117647</v>
      </c>
      <c r="AB160" s="183">
        <f t="shared" si="26"/>
        <v>35.93971143466667</v>
      </c>
      <c r="AC160" s="183">
        <f t="shared" si="27"/>
        <v>0.8203489411764705</v>
      </c>
      <c r="AD160" s="183">
        <f t="shared" si="28"/>
        <v>0.87058928320000017</v>
      </c>
      <c r="AE160" s="183">
        <f t="shared" si="29"/>
        <v>487.62</v>
      </c>
    </row>
    <row r="161" spans="1:31" ht="13.5" thickBot="1" x14ac:dyDescent="0.25">
      <c r="B161" s="133" t="s">
        <v>7227</v>
      </c>
      <c r="C161" s="136" t="s">
        <v>7636</v>
      </c>
      <c r="D161" s="136" t="s">
        <v>1637</v>
      </c>
      <c r="E161" s="136"/>
      <c r="F161" s="133">
        <v>136900</v>
      </c>
      <c r="G161" s="136" t="s">
        <v>3655</v>
      </c>
      <c r="H161" s="133">
        <v>175</v>
      </c>
      <c r="I161" s="133">
        <v>1</v>
      </c>
      <c r="J161" s="133">
        <v>301</v>
      </c>
      <c r="K161" s="133">
        <v>33</v>
      </c>
      <c r="L161" s="133"/>
      <c r="M161" s="133"/>
      <c r="N161" s="136"/>
      <c r="O161" s="133" t="s">
        <v>2722</v>
      </c>
      <c r="P161" s="133" t="s">
        <v>4816</v>
      </c>
      <c r="Q161" s="166">
        <v>42396</v>
      </c>
      <c r="R161" s="308">
        <v>1.8</v>
      </c>
      <c r="S161" s="1">
        <v>92</v>
      </c>
      <c r="T161" s="1" t="s">
        <v>4561</v>
      </c>
      <c r="U161" s="1">
        <v>78</v>
      </c>
      <c r="V161" s="1">
        <v>12048</v>
      </c>
      <c r="W161" s="1">
        <v>92</v>
      </c>
      <c r="X161" s="1" t="s">
        <v>2584</v>
      </c>
      <c r="Y161" s="1">
        <v>78</v>
      </c>
      <c r="Z161" s="1" t="s">
        <v>4561</v>
      </c>
      <c r="AA161" s="183">
        <f t="shared" si="25"/>
        <v>15.48145694117647</v>
      </c>
      <c r="AB161" s="183">
        <f t="shared" si="26"/>
        <v>35.93971143466667</v>
      </c>
      <c r="AC161" s="183">
        <f t="shared" si="27"/>
        <v>0.8203489411764705</v>
      </c>
      <c r="AD161" s="183">
        <f t="shared" si="28"/>
        <v>0.87058928320000017</v>
      </c>
      <c r="AE161" s="183">
        <f t="shared" si="29"/>
        <v>487.62</v>
      </c>
    </row>
    <row r="162" spans="1:31" x14ac:dyDescent="0.2">
      <c r="A162" s="133" t="s">
        <v>7710</v>
      </c>
      <c r="B162" s="133" t="s">
        <v>7227</v>
      </c>
      <c r="C162" s="136" t="s">
        <v>7636</v>
      </c>
      <c r="D162" s="136" t="s">
        <v>2726</v>
      </c>
      <c r="E162" s="133" t="s">
        <v>4607</v>
      </c>
      <c r="F162" s="133">
        <v>133913</v>
      </c>
      <c r="G162" s="133" t="s">
        <v>3655</v>
      </c>
      <c r="H162" s="133">
        <v>175</v>
      </c>
      <c r="I162" s="133">
        <v>1</v>
      </c>
      <c r="J162" s="133">
        <v>602</v>
      </c>
      <c r="K162" s="133">
        <v>36</v>
      </c>
      <c r="L162" s="133"/>
      <c r="M162" s="133" t="s">
        <v>1494</v>
      </c>
      <c r="N162" s="133"/>
      <c r="O162" s="133" t="s">
        <v>2573</v>
      </c>
      <c r="P162" s="133" t="s">
        <v>4816</v>
      </c>
      <c r="Q162" s="166">
        <v>42418</v>
      </c>
      <c r="R162" s="1">
        <v>1.8</v>
      </c>
      <c r="S162" s="1">
        <v>92</v>
      </c>
      <c r="T162" s="1" t="s">
        <v>4561</v>
      </c>
      <c r="U162" s="1">
        <v>78</v>
      </c>
      <c r="V162" s="1">
        <v>12048</v>
      </c>
      <c r="W162" s="1">
        <v>92</v>
      </c>
      <c r="X162" s="1" t="s">
        <v>2584</v>
      </c>
      <c r="Y162" s="1">
        <v>78</v>
      </c>
      <c r="Z162" s="1" t="s">
        <v>4561</v>
      </c>
      <c r="AA162" s="183">
        <f t="shared" si="25"/>
        <v>33.777724235294116</v>
      </c>
      <c r="AB162" s="183">
        <f t="shared" si="26"/>
        <v>71.879422869333339</v>
      </c>
      <c r="AC162" s="183">
        <f t="shared" si="27"/>
        <v>1.7898522352941177</v>
      </c>
      <c r="AD162" s="183">
        <f t="shared" si="28"/>
        <v>1.7411785664000003</v>
      </c>
      <c r="AE162" s="183">
        <f t="shared" si="29"/>
        <v>975.24</v>
      </c>
    </row>
    <row r="163" spans="1:31" ht="13.5" thickBot="1" x14ac:dyDescent="0.25">
      <c r="A163" s="133" t="s">
        <v>7710</v>
      </c>
      <c r="B163" s="133" t="s">
        <v>7227</v>
      </c>
      <c r="C163" s="136" t="s">
        <v>7636</v>
      </c>
      <c r="D163" s="136" t="s">
        <v>2729</v>
      </c>
      <c r="E163" s="133" t="s">
        <v>4607</v>
      </c>
      <c r="F163" s="133">
        <v>133913</v>
      </c>
      <c r="G163" s="133" t="s">
        <v>3655</v>
      </c>
      <c r="H163" s="133">
        <v>175</v>
      </c>
      <c r="I163" s="133">
        <v>1</v>
      </c>
      <c r="J163" s="133">
        <v>602</v>
      </c>
      <c r="K163" s="133">
        <v>36</v>
      </c>
      <c r="L163" s="133"/>
      <c r="M163" s="133" t="s">
        <v>1494</v>
      </c>
      <c r="N163" s="133"/>
      <c r="O163" s="133" t="s">
        <v>2573</v>
      </c>
      <c r="P163" s="133" t="s">
        <v>4816</v>
      </c>
      <c r="Q163" s="166">
        <v>42418</v>
      </c>
      <c r="R163" s="308">
        <v>1.8</v>
      </c>
      <c r="S163" s="1">
        <v>92</v>
      </c>
      <c r="T163" s="1" t="s">
        <v>4561</v>
      </c>
      <c r="U163" s="1">
        <v>78</v>
      </c>
      <c r="V163" s="1">
        <v>12048</v>
      </c>
      <c r="W163" s="1">
        <v>92</v>
      </c>
      <c r="X163" s="1" t="s">
        <v>2584</v>
      </c>
      <c r="Y163" s="1">
        <v>78</v>
      </c>
      <c r="Z163" s="1" t="s">
        <v>4561</v>
      </c>
      <c r="AA163" s="183">
        <f t="shared" si="25"/>
        <v>33.777724235294116</v>
      </c>
      <c r="AB163" s="183">
        <f t="shared" si="26"/>
        <v>71.879422869333339</v>
      </c>
      <c r="AC163" s="183">
        <f t="shared" si="27"/>
        <v>1.7898522352941177</v>
      </c>
      <c r="AD163" s="183">
        <f t="shared" si="28"/>
        <v>1.7411785664000003</v>
      </c>
      <c r="AE163" s="183">
        <f t="shared" si="29"/>
        <v>975.24</v>
      </c>
    </row>
    <row r="164" spans="1:31" x14ac:dyDescent="0.2">
      <c r="A164" s="133" t="s">
        <v>7710</v>
      </c>
      <c r="B164" s="133" t="s">
        <v>7227</v>
      </c>
      <c r="C164" s="136" t="s">
        <v>7636</v>
      </c>
      <c r="D164" s="136" t="s">
        <v>1641</v>
      </c>
      <c r="E164" s="133" t="s">
        <v>4607</v>
      </c>
      <c r="F164" s="133">
        <v>133913</v>
      </c>
      <c r="G164" s="133" t="s">
        <v>3655</v>
      </c>
      <c r="H164" s="133">
        <v>175</v>
      </c>
      <c r="I164" s="133">
        <v>1</v>
      </c>
      <c r="J164" s="133">
        <v>602</v>
      </c>
      <c r="K164" s="133">
        <v>36</v>
      </c>
      <c r="L164" s="133">
        <v>602</v>
      </c>
      <c r="M164" s="133" t="s">
        <v>1494</v>
      </c>
      <c r="N164" s="133"/>
      <c r="O164" s="133" t="s">
        <v>2573</v>
      </c>
      <c r="P164" s="133" t="s">
        <v>663</v>
      </c>
      <c r="Q164" s="166">
        <v>42431</v>
      </c>
      <c r="R164" s="1">
        <v>1.8</v>
      </c>
      <c r="S164" s="1">
        <v>92</v>
      </c>
      <c r="T164" s="1" t="s">
        <v>4561</v>
      </c>
      <c r="U164" s="1">
        <v>78</v>
      </c>
      <c r="V164" s="1">
        <v>12048</v>
      </c>
      <c r="W164" s="1">
        <v>92</v>
      </c>
      <c r="X164" s="1" t="s">
        <v>2584</v>
      </c>
      <c r="Y164" s="1">
        <v>78</v>
      </c>
      <c r="Z164" s="1" t="s">
        <v>4561</v>
      </c>
      <c r="AA164" s="183">
        <f>(K164*100*J164*I164)/17*16*R164/10000*S164/1000</f>
        <v>33.777724235294116</v>
      </c>
      <c r="AB164" s="183">
        <f>V164/36*35*J164*I164*1.108/10000*W164/1000</f>
        <v>71.879422869333339</v>
      </c>
      <c r="AC164" s="183">
        <f>(K164*100*J164*I164)/17*R164/10000*U164/1000</f>
        <v>1.7898522352941177</v>
      </c>
      <c r="AD164" s="183">
        <f>V164/36*J164*I164*1.108/10000*Y164/1000</f>
        <v>1.7411785664000003</v>
      </c>
      <c r="AE164" s="183">
        <f>J164*I164*(G164/100)</f>
        <v>975.24</v>
      </c>
    </row>
    <row r="165" spans="1:31" x14ac:dyDescent="0.2">
      <c r="A165" s="133" t="s">
        <v>7710</v>
      </c>
      <c r="B165" s="133" t="s">
        <v>7227</v>
      </c>
      <c r="C165" s="136" t="s">
        <v>7636</v>
      </c>
      <c r="D165" s="136" t="s">
        <v>1642</v>
      </c>
      <c r="E165" s="133" t="s">
        <v>4607</v>
      </c>
      <c r="F165" s="133">
        <v>133913</v>
      </c>
      <c r="G165" s="133" t="s">
        <v>3655</v>
      </c>
      <c r="H165" s="133">
        <v>175</v>
      </c>
      <c r="I165" s="133">
        <v>1</v>
      </c>
      <c r="J165" s="133">
        <v>602</v>
      </c>
      <c r="K165" s="133">
        <v>36</v>
      </c>
      <c r="L165" s="133">
        <v>602</v>
      </c>
      <c r="M165" s="133" t="s">
        <v>1494</v>
      </c>
      <c r="N165" s="133"/>
      <c r="O165" s="133" t="s">
        <v>2573</v>
      </c>
      <c r="P165" s="133" t="s">
        <v>663</v>
      </c>
      <c r="Q165" s="166">
        <v>42431</v>
      </c>
      <c r="R165" s="1">
        <v>1.8</v>
      </c>
      <c r="S165" s="1">
        <v>92</v>
      </c>
      <c r="T165" s="1" t="s">
        <v>4561</v>
      </c>
      <c r="U165" s="1">
        <v>78</v>
      </c>
      <c r="V165" s="1">
        <v>12048</v>
      </c>
      <c r="W165" s="1">
        <v>92</v>
      </c>
      <c r="X165" s="1" t="s">
        <v>2584</v>
      </c>
      <c r="Y165" s="1">
        <v>78</v>
      </c>
      <c r="Z165" s="1" t="s">
        <v>4561</v>
      </c>
      <c r="AA165" s="183">
        <f>(K165*100*J165*I165)/17*16*R165/10000*S165/1000</f>
        <v>33.777724235294116</v>
      </c>
      <c r="AB165" s="183">
        <f>V165/36*35*J165*I165*1.108/10000*W165/1000</f>
        <v>71.879422869333339</v>
      </c>
      <c r="AC165" s="183">
        <f>(K165*100*J165*I165)/17*R165/10000*U165/1000</f>
        <v>1.7898522352941177</v>
      </c>
      <c r="AD165" s="183">
        <f>V165/36*J165*I165*1.108/10000*Y165/1000</f>
        <v>1.7411785664000003</v>
      </c>
      <c r="AE165" s="183">
        <f>J165*I165*(G165/100)</f>
        <v>975.24</v>
      </c>
    </row>
    <row r="166" spans="1:31" x14ac:dyDescent="0.2">
      <c r="A166" s="133" t="s">
        <v>7745</v>
      </c>
      <c r="B166" s="133" t="s">
        <v>7227</v>
      </c>
      <c r="C166" s="136" t="s">
        <v>7636</v>
      </c>
      <c r="D166" s="136" t="s">
        <v>3704</v>
      </c>
      <c r="E166" s="133" t="s">
        <v>4607</v>
      </c>
      <c r="F166" s="133">
        <v>133913</v>
      </c>
      <c r="G166" s="133" t="s">
        <v>3655</v>
      </c>
      <c r="H166" s="133">
        <v>175</v>
      </c>
      <c r="I166" s="133">
        <v>1</v>
      </c>
      <c r="J166" s="133">
        <v>451</v>
      </c>
      <c r="K166" s="133">
        <v>36</v>
      </c>
      <c r="L166" s="133"/>
      <c r="M166" s="133" t="s">
        <v>1494</v>
      </c>
      <c r="N166" s="133"/>
      <c r="O166" s="133" t="s">
        <v>2573</v>
      </c>
      <c r="P166" s="133" t="s">
        <v>4816</v>
      </c>
      <c r="Q166" s="166">
        <v>42437</v>
      </c>
      <c r="R166" s="1">
        <v>1.8</v>
      </c>
      <c r="S166" s="1">
        <v>92</v>
      </c>
      <c r="T166" s="1" t="s">
        <v>4561</v>
      </c>
      <c r="U166" s="1">
        <v>78</v>
      </c>
      <c r="V166" s="1">
        <v>12048</v>
      </c>
      <c r="W166" s="1">
        <v>92</v>
      </c>
      <c r="X166" s="1" t="s">
        <v>2584</v>
      </c>
      <c r="Y166" s="1">
        <v>78</v>
      </c>
      <c r="Z166" s="1" t="s">
        <v>4561</v>
      </c>
      <c r="AA166" s="183">
        <f>(K166*100*J166*I166)/17*16*R166/10000*S166/1000</f>
        <v>25.305238588235298</v>
      </c>
      <c r="AB166" s="183">
        <f>V166/36*35*J166*I166*1.108/10000*W166/1000</f>
        <v>53.849866634666682</v>
      </c>
      <c r="AC166" s="183">
        <f>(K166*100*J166*I166)/17*R166/10000*U166/1000</f>
        <v>1.3409025882352941</v>
      </c>
      <c r="AD166" s="183">
        <f>V166/36*J166*I166*1.108/10000*Y166/1000</f>
        <v>1.3044377632000002</v>
      </c>
      <c r="AE166" s="183">
        <f>J166*I166*(G166/100)</f>
        <v>730.62</v>
      </c>
    </row>
    <row r="167" spans="1:31" ht="13.5" thickBot="1" x14ac:dyDescent="0.25">
      <c r="A167" s="133" t="s">
        <v>7745</v>
      </c>
      <c r="B167" s="133" t="s">
        <v>7227</v>
      </c>
      <c r="C167" s="136" t="s">
        <v>7636</v>
      </c>
      <c r="D167" s="136" t="s">
        <v>3707</v>
      </c>
      <c r="E167" s="133" t="s">
        <v>4607</v>
      </c>
      <c r="F167" s="133">
        <v>133913</v>
      </c>
      <c r="G167" s="133" t="s">
        <v>3655</v>
      </c>
      <c r="H167" s="133">
        <v>175</v>
      </c>
      <c r="I167" s="133">
        <v>1</v>
      </c>
      <c r="J167" s="133">
        <v>451</v>
      </c>
      <c r="K167" s="133">
        <v>36</v>
      </c>
      <c r="L167" s="133"/>
      <c r="M167" s="133" t="s">
        <v>1494</v>
      </c>
      <c r="N167" s="133"/>
      <c r="O167" s="133" t="s">
        <v>2573</v>
      </c>
      <c r="P167" s="133" t="s">
        <v>4816</v>
      </c>
      <c r="Q167" s="166">
        <v>42437</v>
      </c>
      <c r="R167" s="308">
        <v>1.8</v>
      </c>
      <c r="S167" s="1">
        <v>92</v>
      </c>
      <c r="T167" s="1" t="s">
        <v>4561</v>
      </c>
      <c r="U167" s="1">
        <v>78</v>
      </c>
      <c r="V167" s="1">
        <v>12048</v>
      </c>
      <c r="W167" s="1">
        <v>92</v>
      </c>
      <c r="X167" s="1" t="s">
        <v>2584</v>
      </c>
      <c r="Y167" s="1">
        <v>78</v>
      </c>
      <c r="Z167" s="1" t="s">
        <v>4561</v>
      </c>
      <c r="AA167" s="183">
        <f>(K167*100*J167*I167)/17*16*R167/10000*S167/1000</f>
        <v>25.305238588235298</v>
      </c>
      <c r="AB167" s="183">
        <f>V167/36*35*J167*I167*1.108/10000*W167/1000</f>
        <v>53.849866634666682</v>
      </c>
      <c r="AC167" s="183">
        <f>(K167*100*J167*I167)/17*R167/10000*U167/1000</f>
        <v>1.3409025882352941</v>
      </c>
      <c r="AD167" s="183">
        <f>V167/36*J167*I167*1.108/10000*Y167/1000</f>
        <v>1.3044377632000002</v>
      </c>
      <c r="AE167" s="183">
        <f>J167*I167*(G167/100)</f>
        <v>730.62</v>
      </c>
    </row>
    <row r="188" spans="18:24" x14ac:dyDescent="0.2">
      <c r="R188" s="181"/>
      <c r="W188" s="183"/>
      <c r="X188" s="183"/>
    </row>
    <row r="189" spans="18:24" x14ac:dyDescent="0.2">
      <c r="R189" s="181"/>
      <c r="W189" s="183"/>
      <c r="X189" s="183"/>
    </row>
    <row r="191" spans="18:24" x14ac:dyDescent="0.2">
      <c r="R191" s="181"/>
      <c r="W191" s="183"/>
      <c r="X191" s="183"/>
    </row>
    <row r="192" spans="18:24" x14ac:dyDescent="0.2">
      <c r="R192" s="181"/>
      <c r="W192" s="183"/>
      <c r="X192" s="183"/>
    </row>
    <row r="377" spans="18:24" x14ac:dyDescent="0.2">
      <c r="R377" s="255"/>
      <c r="S377" s="255"/>
      <c r="T377" s="255"/>
      <c r="U377" s="255"/>
      <c r="V377" s="255"/>
      <c r="W377" s="255"/>
      <c r="X377" s="255"/>
    </row>
    <row r="378" spans="18:24" x14ac:dyDescent="0.2">
      <c r="W378" s="183"/>
      <c r="X378" s="183"/>
    </row>
    <row r="379" spans="18:24" x14ac:dyDescent="0.2">
      <c r="W379" s="183"/>
      <c r="X379" s="183"/>
    </row>
  </sheetData>
  <customSheetViews>
    <customSheetView guid="{4952E460-A0CC-4193-B39B-FD9157215013}" topLeftCell="I1">
      <pane ySplit="1" topLeftCell="A76" activePane="bottomLeft" state="frozen"/>
      <selection pane="bottomLeft" activeCell="C112" sqref="C112:AE112"/>
      <pageMargins left="0.78740157499999996" right="0.78740157499999996" top="0.984251969" bottom="0.984251969" header="0.4921259845" footer="0.4921259845"/>
      <pageSetup paperSize="9" orientation="portrait" r:id="rId1"/>
      <headerFooter alignWithMargins="0"/>
    </customSheetView>
    <customSheetView guid="{698F4881-4298-4AB6-984E-F8B011B9F18F}" topLeftCell="I1">
      <pane ySplit="1" topLeftCell="A76" activePane="bottomLeft" state="frozen"/>
      <selection pane="bottomLeft" activeCell="C112" sqref="C112:AE112"/>
      <pageMargins left="0.78740157499999996" right="0.78740157499999996" top="0.984251969" bottom="0.984251969" header="0.4921259845" footer="0.4921259845"/>
      <pageSetup paperSize="9" orientation="portrait" r:id="rId2"/>
      <headerFooter alignWithMargins="0"/>
    </customSheetView>
    <customSheetView guid="{7CF31FC0-A2A4-4688-92B7-9678E8764428}" topLeftCell="I1">
      <pane ySplit="1" topLeftCell="A76" activePane="bottomLeft" state="frozen"/>
      <selection pane="bottomLeft" activeCell="C112" sqref="C112:AE112"/>
      <pageMargins left="0.78740157499999996" right="0.78740157499999996" top="0.984251969" bottom="0.984251969" header="0.4921259845" footer="0.4921259845"/>
      <pageSetup paperSize="9" orientation="portrait" r:id="rId3"/>
      <headerFooter alignWithMargins="0"/>
    </customSheetView>
    <customSheetView guid="{E87373D5-2DBC-4BB6-BBDE-73CF70111DDC}" topLeftCell="I1">
      <pane ySplit="1" topLeftCell="A76" activePane="bottomLeft" state="frozen"/>
      <selection pane="bottomLeft" activeCell="C112" sqref="C112:AE112"/>
      <pageMargins left="0.78740157499999996" right="0.78740157499999996" top="0.984251969" bottom="0.984251969" header="0.4921259845" footer="0.4921259845"/>
      <pageSetup paperSize="9" orientation="portrait" r:id="rId4"/>
      <headerFooter alignWithMargins="0"/>
    </customSheetView>
    <customSheetView guid="{5EE8ACEB-D391-4612-92B6-7F7E727A8D99}">
      <pane ySplit="1" topLeftCell="A119" activePane="bottomLeft" state="frozen"/>
      <selection pane="bottomLeft" activeCell="C149" sqref="C149:AE150"/>
      <pageMargins left="0.78740157499999996" right="0.78740157499999996" top="0.984251969" bottom="0.984251969" header="0.4921259845" footer="0.4921259845"/>
      <pageSetup paperSize="9" orientation="portrait" r:id="rId5"/>
      <headerFooter alignWithMargins="0"/>
    </customSheetView>
  </customSheetViews>
  <mergeCells count="7">
    <mergeCell ref="A157:Q157"/>
    <mergeCell ref="A92:Q92"/>
    <mergeCell ref="A98:Q98"/>
    <mergeCell ref="A107:Q107"/>
    <mergeCell ref="A114:Q114"/>
    <mergeCell ref="A123:Q123"/>
    <mergeCell ref="A134:Q134"/>
  </mergeCells>
  <phoneticPr fontId="0" type="noConversion"/>
  <conditionalFormatting sqref="H77:I78 H80:I80 H82:I82 H84:I91">
    <cfRule type="expression" dxfId="2" priority="1" stopIfTrue="1">
      <formula>NOT(ISERROR(SEARCH("x",H77)))</formula>
    </cfRule>
  </conditionalFormatting>
  <pageMargins left="0.78740157499999996" right="0.78740157499999996" top="0.984251969" bottom="0.984251969" header="0.4921259845" footer="0.4921259845"/>
  <pageSetup paperSize="9" orientation="portrait" r:id="rId6"/>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Tabelle24"/>
  <dimension ref="A1:IU383"/>
  <sheetViews>
    <sheetView topLeftCell="N1" workbookViewId="0">
      <pane ySplit="1" topLeftCell="A126" activePane="bottomLeft" state="frozen"/>
      <selection activeCell="C175" sqref="C175:AE178"/>
      <selection pane="bottomLeft" activeCell="C175" sqref="C175:AE178"/>
    </sheetView>
  </sheetViews>
  <sheetFormatPr baseColWidth="10" defaultRowHeight="12.75" x14ac:dyDescent="0.2"/>
  <cols>
    <col min="1" max="2" width="11.42578125" style="196"/>
    <col min="3" max="3" width="9.28515625" style="435" customWidth="1"/>
    <col min="4" max="4" width="6.42578125" style="223" customWidth="1"/>
    <col min="5" max="5" width="10.7109375" style="214" customWidth="1"/>
    <col min="6" max="6" width="30" style="264" customWidth="1"/>
    <col min="7" max="8" width="7.85546875" style="214" customWidth="1"/>
    <col min="9" max="9" width="8.5703125" style="214" customWidth="1"/>
    <col min="10" max="10" width="9.28515625" style="214" customWidth="1"/>
    <col min="11" max="12" width="7.85546875" style="214" customWidth="1"/>
    <col min="13" max="13" width="18.7109375" style="214" customWidth="1"/>
    <col min="14" max="14" width="7.85546875" style="214" customWidth="1"/>
    <col min="15" max="15" width="35.7109375" style="214" customWidth="1"/>
    <col min="16" max="16" width="11.85546875" style="214" bestFit="1" customWidth="1"/>
    <col min="17" max="17" width="10" style="216" customWidth="1"/>
    <col min="18" max="18" width="12.5703125" style="1" customWidth="1"/>
    <col min="19" max="19" width="15.5703125" style="1" customWidth="1"/>
    <col min="20" max="20" width="3.7109375" style="1" customWidth="1"/>
    <col min="21" max="21" width="3" style="1" customWidth="1"/>
    <col min="22" max="22" width="9.7109375" style="1" bestFit="1" customWidth="1"/>
    <col min="23" max="23" width="13.42578125" style="1" customWidth="1"/>
    <col min="24" max="24" width="12.140625" style="1" bestFit="1" customWidth="1"/>
    <col min="25" max="25" width="7.7109375" customWidth="1"/>
    <col min="26" max="26" width="9" customWidth="1"/>
    <col min="27" max="27" width="17.42578125" customWidth="1"/>
    <col min="28" max="28" width="17" customWidth="1"/>
    <col min="32" max="32" width="12.7109375" bestFit="1" customWidth="1"/>
  </cols>
  <sheetData>
    <row r="1" spans="1:255" ht="40.5" thickBot="1" x14ac:dyDescent="0.35">
      <c r="A1" s="185" t="s">
        <v>4870</v>
      </c>
      <c r="B1" s="658" t="s">
        <v>4871</v>
      </c>
      <c r="C1" s="659" t="s">
        <v>4872</v>
      </c>
      <c r="D1" s="471" t="s">
        <v>4873</v>
      </c>
      <c r="E1" s="472" t="s">
        <v>4874</v>
      </c>
      <c r="F1" s="660" t="s">
        <v>4554</v>
      </c>
      <c r="G1" s="474" t="s">
        <v>4427</v>
      </c>
      <c r="H1" s="472" t="s">
        <v>4875</v>
      </c>
      <c r="I1" s="472" t="s">
        <v>4876</v>
      </c>
      <c r="J1" s="472" t="s">
        <v>4877</v>
      </c>
      <c r="K1" s="202" t="s">
        <v>4878</v>
      </c>
      <c r="L1" s="661" t="s">
        <v>4879</v>
      </c>
      <c r="M1" s="202" t="s">
        <v>4414</v>
      </c>
      <c r="N1" s="202" t="s">
        <v>4415</v>
      </c>
      <c r="O1" s="189" t="s">
        <v>4880</v>
      </c>
      <c r="P1" s="190" t="s">
        <v>4881</v>
      </c>
      <c r="Q1" s="191" t="s">
        <v>1414</v>
      </c>
      <c r="R1" s="192" t="s">
        <v>4882</v>
      </c>
      <c r="S1" s="193" t="s">
        <v>2568</v>
      </c>
      <c r="T1" s="193" t="s">
        <v>4884</v>
      </c>
      <c r="U1" s="193" t="s">
        <v>4885</v>
      </c>
      <c r="V1" s="192" t="s">
        <v>4886</v>
      </c>
      <c r="W1" s="192" t="s">
        <v>2570</v>
      </c>
      <c r="X1" s="192" t="s">
        <v>4888</v>
      </c>
      <c r="Y1" s="192" t="s">
        <v>4889</v>
      </c>
      <c r="Z1" s="192" t="s">
        <v>4890</v>
      </c>
      <c r="AA1" s="194" t="s">
        <v>4891</v>
      </c>
      <c r="AB1" s="194" t="s">
        <v>4892</v>
      </c>
      <c r="AC1" s="195" t="s">
        <v>4893</v>
      </c>
      <c r="AD1" s="195" t="s">
        <v>4894</v>
      </c>
      <c r="AE1" s="3" t="s">
        <v>4895</v>
      </c>
      <c r="AF1" s="258" t="s">
        <v>2289</v>
      </c>
    </row>
    <row r="2" spans="1:255" x14ac:dyDescent="0.2">
      <c r="C2" s="212" t="s">
        <v>2226</v>
      </c>
      <c r="D2" s="435">
        <v>65</v>
      </c>
      <c r="E2" s="214" t="s">
        <v>4683</v>
      </c>
      <c r="F2" s="264" t="s">
        <v>654</v>
      </c>
      <c r="G2" s="214">
        <v>151</v>
      </c>
      <c r="I2" s="214">
        <v>2</v>
      </c>
      <c r="J2" s="214">
        <v>213</v>
      </c>
      <c r="K2" s="214">
        <v>39</v>
      </c>
      <c r="O2" s="214" t="s">
        <v>4490</v>
      </c>
      <c r="P2" s="214" t="s">
        <v>1754</v>
      </c>
      <c r="Q2" s="216" t="s">
        <v>640</v>
      </c>
    </row>
    <row r="3" spans="1:255" x14ac:dyDescent="0.2">
      <c r="C3" s="212" t="s">
        <v>2226</v>
      </c>
      <c r="D3" s="435">
        <v>66</v>
      </c>
      <c r="E3" s="214" t="s">
        <v>2227</v>
      </c>
      <c r="F3" s="264" t="s">
        <v>642</v>
      </c>
      <c r="G3" s="214">
        <v>151</v>
      </c>
      <c r="I3" s="214">
        <v>2</v>
      </c>
      <c r="J3" s="214">
        <v>250</v>
      </c>
      <c r="K3" s="214">
        <v>50</v>
      </c>
      <c r="O3" s="214" t="s">
        <v>2272</v>
      </c>
      <c r="P3" s="214" t="s">
        <v>647</v>
      </c>
      <c r="Q3" s="216" t="s">
        <v>648</v>
      </c>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row>
    <row r="4" spans="1:255" x14ac:dyDescent="0.2">
      <c r="C4" s="218" t="s">
        <v>2226</v>
      </c>
      <c r="D4" s="662">
        <v>67</v>
      </c>
      <c r="E4" s="220" t="s">
        <v>2228</v>
      </c>
      <c r="F4" s="499" t="s">
        <v>1672</v>
      </c>
      <c r="G4" s="220">
        <v>303</v>
      </c>
      <c r="H4" s="220"/>
      <c r="I4" s="220">
        <v>1</v>
      </c>
      <c r="J4" s="220">
        <v>51</v>
      </c>
      <c r="K4" s="220">
        <v>36</v>
      </c>
      <c r="L4" s="220"/>
      <c r="M4" s="220"/>
      <c r="N4" s="220"/>
      <c r="O4" s="220" t="s">
        <v>4556</v>
      </c>
      <c r="P4" s="220" t="s">
        <v>669</v>
      </c>
      <c r="Q4" s="222" t="s">
        <v>655</v>
      </c>
    </row>
    <row r="5" spans="1:255" x14ac:dyDescent="0.2">
      <c r="C5" s="212" t="s">
        <v>2226</v>
      </c>
      <c r="D5" s="435">
        <v>68</v>
      </c>
      <c r="E5" s="214" t="s">
        <v>2229</v>
      </c>
      <c r="F5" s="264" t="s">
        <v>3018</v>
      </c>
      <c r="G5" s="214">
        <v>303</v>
      </c>
      <c r="I5" s="214">
        <v>1</v>
      </c>
      <c r="J5" s="214">
        <v>51</v>
      </c>
      <c r="K5" s="214">
        <v>36</v>
      </c>
      <c r="O5" s="214" t="s">
        <v>4556</v>
      </c>
      <c r="P5" s="214" t="s">
        <v>663</v>
      </c>
      <c r="Q5" s="216" t="s">
        <v>3985</v>
      </c>
    </row>
    <row r="6" spans="1:255" x14ac:dyDescent="0.2">
      <c r="C6" s="212" t="s">
        <v>2226</v>
      </c>
      <c r="D6" s="435">
        <v>69</v>
      </c>
      <c r="E6" s="214" t="s">
        <v>2230</v>
      </c>
      <c r="F6" s="264" t="s">
        <v>633</v>
      </c>
      <c r="G6" s="214">
        <v>303</v>
      </c>
      <c r="I6" s="214">
        <v>1</v>
      </c>
      <c r="J6" s="214">
        <v>180</v>
      </c>
      <c r="K6" s="214">
        <v>36</v>
      </c>
      <c r="O6" s="214" t="s">
        <v>4556</v>
      </c>
      <c r="P6" s="214" t="s">
        <v>663</v>
      </c>
      <c r="Q6" s="216" t="s">
        <v>658</v>
      </c>
    </row>
    <row r="7" spans="1:255" x14ac:dyDescent="0.2">
      <c r="C7" s="212" t="s">
        <v>2226</v>
      </c>
      <c r="D7" s="435">
        <v>70</v>
      </c>
      <c r="E7" s="214" t="s">
        <v>2231</v>
      </c>
      <c r="F7" s="264" t="s">
        <v>642</v>
      </c>
      <c r="G7" s="214">
        <v>151</v>
      </c>
      <c r="I7" s="214">
        <v>2</v>
      </c>
      <c r="J7" s="214">
        <v>190</v>
      </c>
      <c r="K7" s="214">
        <v>50</v>
      </c>
      <c r="O7" s="214" t="s">
        <v>2272</v>
      </c>
      <c r="P7" s="214" t="s">
        <v>663</v>
      </c>
      <c r="Q7" s="216">
        <v>39685</v>
      </c>
    </row>
    <row r="8" spans="1:255" x14ac:dyDescent="0.2">
      <c r="C8" s="212" t="s">
        <v>2226</v>
      </c>
      <c r="D8" s="435">
        <v>71</v>
      </c>
      <c r="E8" s="214" t="s">
        <v>2231</v>
      </c>
      <c r="F8" s="264" t="s">
        <v>642</v>
      </c>
      <c r="G8" s="214">
        <v>151</v>
      </c>
      <c r="I8" s="214">
        <v>2</v>
      </c>
      <c r="J8" s="214">
        <v>80</v>
      </c>
      <c r="K8" s="214">
        <v>50</v>
      </c>
      <c r="O8" s="214" t="s">
        <v>2272</v>
      </c>
      <c r="P8" s="214" t="s">
        <v>669</v>
      </c>
      <c r="Q8" s="216">
        <v>39686</v>
      </c>
    </row>
    <row r="9" spans="1:255" x14ac:dyDescent="0.2">
      <c r="C9" s="212" t="s">
        <v>2226</v>
      </c>
      <c r="D9" s="435">
        <v>72</v>
      </c>
      <c r="E9" s="214" t="s">
        <v>2232</v>
      </c>
      <c r="F9" s="264" t="s">
        <v>633</v>
      </c>
      <c r="G9" s="214">
        <v>303</v>
      </c>
      <c r="I9" s="214">
        <v>1</v>
      </c>
      <c r="J9" s="214">
        <v>51</v>
      </c>
      <c r="K9" s="214">
        <v>36</v>
      </c>
      <c r="O9" s="214" t="s">
        <v>4556</v>
      </c>
      <c r="P9" s="214" t="s">
        <v>647</v>
      </c>
      <c r="Q9" s="216">
        <v>39687</v>
      </c>
    </row>
    <row r="10" spans="1:255" x14ac:dyDescent="0.2">
      <c r="C10" s="212" t="s">
        <v>2226</v>
      </c>
      <c r="D10" s="435">
        <v>73</v>
      </c>
      <c r="E10" s="214" t="s">
        <v>2233</v>
      </c>
      <c r="F10" s="264" t="s">
        <v>1672</v>
      </c>
      <c r="G10" s="214">
        <v>303</v>
      </c>
      <c r="I10" s="214">
        <v>1</v>
      </c>
      <c r="J10" s="214">
        <v>180</v>
      </c>
      <c r="K10" s="214">
        <v>36</v>
      </c>
      <c r="O10" s="214" t="s">
        <v>4556</v>
      </c>
      <c r="P10" s="214" t="s">
        <v>663</v>
      </c>
      <c r="Q10" s="216">
        <v>39690</v>
      </c>
    </row>
    <row r="11" spans="1:255" x14ac:dyDescent="0.2">
      <c r="C11" s="435" t="s">
        <v>2226</v>
      </c>
      <c r="D11" s="223">
        <v>74</v>
      </c>
      <c r="E11" s="214" t="s">
        <v>2234</v>
      </c>
      <c r="F11" s="264" t="s">
        <v>634</v>
      </c>
      <c r="G11" s="214">
        <v>303</v>
      </c>
      <c r="I11" s="214">
        <v>1</v>
      </c>
      <c r="J11" s="214">
        <v>52</v>
      </c>
      <c r="K11" s="214">
        <v>36</v>
      </c>
      <c r="O11" s="214" t="s">
        <v>4556</v>
      </c>
      <c r="P11" s="214" t="s">
        <v>669</v>
      </c>
      <c r="Q11" s="216">
        <v>39691</v>
      </c>
    </row>
    <row r="12" spans="1:255" x14ac:dyDescent="0.2">
      <c r="C12" s="662" t="s">
        <v>2226</v>
      </c>
      <c r="D12" s="232">
        <v>75</v>
      </c>
      <c r="E12" s="220" t="s">
        <v>2235</v>
      </c>
      <c r="F12" s="499" t="s">
        <v>4828</v>
      </c>
      <c r="G12" s="220">
        <v>303</v>
      </c>
      <c r="H12" s="220"/>
      <c r="I12" s="220">
        <v>1</v>
      </c>
      <c r="J12" s="220">
        <v>52</v>
      </c>
      <c r="K12" s="220">
        <v>36</v>
      </c>
      <c r="L12" s="220"/>
      <c r="M12" s="220"/>
      <c r="N12" s="220"/>
      <c r="O12" s="220" t="s">
        <v>4556</v>
      </c>
      <c r="P12" s="220" t="s">
        <v>639</v>
      </c>
      <c r="Q12" s="222">
        <v>39693</v>
      </c>
    </row>
    <row r="13" spans="1:255" x14ac:dyDescent="0.2">
      <c r="C13" s="435" t="s">
        <v>2226</v>
      </c>
      <c r="D13" s="223">
        <v>76</v>
      </c>
      <c r="E13" s="214" t="s">
        <v>4965</v>
      </c>
      <c r="F13" s="264" t="s">
        <v>3300</v>
      </c>
      <c r="G13" s="214">
        <v>303</v>
      </c>
      <c r="I13" s="214">
        <v>1</v>
      </c>
      <c r="J13" s="214">
        <v>17</v>
      </c>
      <c r="K13" s="214">
        <v>45</v>
      </c>
      <c r="O13" s="214" t="s">
        <v>4556</v>
      </c>
      <c r="P13" s="214" t="s">
        <v>669</v>
      </c>
      <c r="Q13" s="216">
        <v>39693</v>
      </c>
    </row>
    <row r="14" spans="1:255" x14ac:dyDescent="0.2">
      <c r="C14" s="435" t="s">
        <v>2226</v>
      </c>
      <c r="D14" s="223">
        <v>77</v>
      </c>
      <c r="E14" s="214" t="s">
        <v>4963</v>
      </c>
      <c r="F14" s="264" t="s">
        <v>4964</v>
      </c>
      <c r="G14" s="214">
        <v>303</v>
      </c>
      <c r="I14" s="214">
        <v>1</v>
      </c>
      <c r="J14" s="214">
        <v>17</v>
      </c>
      <c r="K14" s="214">
        <v>45</v>
      </c>
      <c r="O14" s="214" t="s">
        <v>4556</v>
      </c>
      <c r="P14" s="214" t="s">
        <v>669</v>
      </c>
      <c r="Q14" s="216">
        <v>39694</v>
      </c>
    </row>
    <row r="15" spans="1:255" x14ac:dyDescent="0.2">
      <c r="C15" s="435" t="s">
        <v>2226</v>
      </c>
      <c r="D15" s="223">
        <v>78</v>
      </c>
      <c r="E15" s="214" t="s">
        <v>2236</v>
      </c>
      <c r="F15" s="264" t="s">
        <v>3835</v>
      </c>
      <c r="G15" s="214">
        <v>303</v>
      </c>
      <c r="I15" s="214">
        <v>1</v>
      </c>
      <c r="J15" s="214">
        <v>21</v>
      </c>
      <c r="K15" s="214">
        <v>36</v>
      </c>
      <c r="O15" s="214" t="s">
        <v>4556</v>
      </c>
      <c r="P15" s="214" t="s">
        <v>669</v>
      </c>
      <c r="Q15" s="216">
        <v>39694</v>
      </c>
    </row>
    <row r="16" spans="1:255" x14ac:dyDescent="0.2">
      <c r="C16" s="607" t="s">
        <v>4453</v>
      </c>
      <c r="D16" s="485"/>
      <c r="E16" s="486"/>
      <c r="F16" s="663"/>
      <c r="G16" s="486"/>
      <c r="H16" s="486"/>
      <c r="I16" s="486"/>
      <c r="J16" s="486"/>
      <c r="K16" s="486"/>
      <c r="L16" s="486"/>
      <c r="M16" s="486"/>
      <c r="N16" s="486"/>
      <c r="O16" s="486"/>
      <c r="P16" s="486"/>
      <c r="Q16" s="487"/>
    </row>
    <row r="17" spans="3:17" x14ac:dyDescent="0.2">
      <c r="C17" s="662" t="s">
        <v>2237</v>
      </c>
      <c r="D17" s="232" t="s">
        <v>4898</v>
      </c>
      <c r="E17" s="220" t="s">
        <v>2238</v>
      </c>
      <c r="F17" s="499" t="s">
        <v>4828</v>
      </c>
      <c r="G17" s="220">
        <v>303</v>
      </c>
      <c r="H17" s="220"/>
      <c r="I17" s="220">
        <v>1</v>
      </c>
      <c r="J17" s="220">
        <v>184</v>
      </c>
      <c r="K17" s="220">
        <v>36</v>
      </c>
      <c r="L17" s="220"/>
      <c r="M17" s="220"/>
      <c r="N17" s="220"/>
      <c r="O17" s="220" t="s">
        <v>4556</v>
      </c>
      <c r="P17" s="220" t="s">
        <v>647</v>
      </c>
      <c r="Q17" s="222">
        <v>39723</v>
      </c>
    </row>
    <row r="18" spans="3:17" x14ac:dyDescent="0.2">
      <c r="C18" s="435" t="s">
        <v>2237</v>
      </c>
      <c r="D18" s="223" t="s">
        <v>4899</v>
      </c>
      <c r="E18" s="214" t="s">
        <v>2239</v>
      </c>
      <c r="F18" s="264" t="s">
        <v>3831</v>
      </c>
      <c r="G18" s="214">
        <v>303</v>
      </c>
      <c r="I18" s="214">
        <v>1</v>
      </c>
      <c r="J18" s="214">
        <v>113</v>
      </c>
      <c r="K18" s="214">
        <v>46</v>
      </c>
      <c r="O18" s="214" t="s">
        <v>4556</v>
      </c>
      <c r="P18" s="214" t="s">
        <v>669</v>
      </c>
      <c r="Q18" s="216">
        <v>39728</v>
      </c>
    </row>
    <row r="19" spans="3:17" x14ac:dyDescent="0.2">
      <c r="C19" s="435" t="s">
        <v>2237</v>
      </c>
      <c r="D19" s="223" t="s">
        <v>4900</v>
      </c>
      <c r="E19" s="214" t="s">
        <v>2240</v>
      </c>
      <c r="F19" s="264">
        <v>236312</v>
      </c>
      <c r="G19" s="214">
        <v>151</v>
      </c>
      <c r="I19" s="214">
        <v>2</v>
      </c>
      <c r="J19" s="214">
        <v>51</v>
      </c>
      <c r="K19" s="214">
        <v>36</v>
      </c>
      <c r="O19" s="214" t="s">
        <v>4451</v>
      </c>
      <c r="P19" s="214" t="s">
        <v>639</v>
      </c>
      <c r="Q19" s="216">
        <v>39731</v>
      </c>
    </row>
    <row r="20" spans="3:17" x14ac:dyDescent="0.2">
      <c r="C20" s="435" t="s">
        <v>2237</v>
      </c>
      <c r="D20" s="223" t="s">
        <v>4901</v>
      </c>
      <c r="E20" s="214" t="s">
        <v>2241</v>
      </c>
      <c r="F20" s="264" t="s">
        <v>1115</v>
      </c>
      <c r="G20" s="214">
        <v>303</v>
      </c>
      <c r="I20" s="214">
        <v>1</v>
      </c>
      <c r="J20" s="214">
        <v>11</v>
      </c>
      <c r="K20" s="214">
        <v>38</v>
      </c>
      <c r="O20" s="214" t="s">
        <v>4556</v>
      </c>
      <c r="P20" s="214" t="s">
        <v>1754</v>
      </c>
      <c r="Q20" s="216">
        <v>39731</v>
      </c>
    </row>
    <row r="21" spans="3:17" x14ac:dyDescent="0.2">
      <c r="C21" s="435" t="s">
        <v>2237</v>
      </c>
      <c r="D21" s="223" t="s">
        <v>4902</v>
      </c>
      <c r="E21" s="214" t="s">
        <v>2242</v>
      </c>
      <c r="F21" s="264" t="s">
        <v>1102</v>
      </c>
      <c r="G21" s="214">
        <v>303</v>
      </c>
      <c r="I21" s="214">
        <v>1</v>
      </c>
      <c r="J21" s="214">
        <v>11</v>
      </c>
      <c r="K21" s="214">
        <v>38</v>
      </c>
      <c r="O21" s="214" t="s">
        <v>4556</v>
      </c>
      <c r="P21" s="214" t="s">
        <v>1754</v>
      </c>
      <c r="Q21" s="216">
        <v>39731</v>
      </c>
    </row>
    <row r="22" spans="3:17" x14ac:dyDescent="0.2">
      <c r="C22" s="435" t="s">
        <v>2237</v>
      </c>
      <c r="D22" s="223" t="s">
        <v>4903</v>
      </c>
      <c r="E22" s="214" t="s">
        <v>2243</v>
      </c>
      <c r="F22" s="264">
        <v>226212</v>
      </c>
      <c r="G22" s="214">
        <v>303</v>
      </c>
      <c r="I22" s="214">
        <v>1</v>
      </c>
      <c r="J22" s="214">
        <v>245</v>
      </c>
      <c r="K22" s="214">
        <v>26</v>
      </c>
      <c r="O22" s="214" t="s">
        <v>4491</v>
      </c>
      <c r="P22" s="214" t="s">
        <v>1754</v>
      </c>
      <c r="Q22" s="216">
        <v>39733</v>
      </c>
    </row>
    <row r="23" spans="3:17" x14ac:dyDescent="0.2">
      <c r="C23" s="662" t="s">
        <v>2237</v>
      </c>
      <c r="D23" s="232" t="s">
        <v>4904</v>
      </c>
      <c r="E23" s="220" t="s">
        <v>2244</v>
      </c>
      <c r="F23" s="499" t="s">
        <v>4141</v>
      </c>
      <c r="G23" s="220">
        <v>303</v>
      </c>
      <c r="H23" s="220"/>
      <c r="I23" s="220">
        <v>1</v>
      </c>
      <c r="J23" s="220">
        <v>170</v>
      </c>
      <c r="K23" s="220">
        <v>36</v>
      </c>
      <c r="L23" s="220"/>
      <c r="M23" s="220"/>
      <c r="N23" s="220"/>
      <c r="O23" s="220" t="s">
        <v>4556</v>
      </c>
      <c r="P23" s="220" t="s">
        <v>639</v>
      </c>
      <c r="Q23" s="222">
        <v>39760</v>
      </c>
    </row>
    <row r="24" spans="3:17" x14ac:dyDescent="0.2">
      <c r="C24" s="435" t="s">
        <v>2237</v>
      </c>
      <c r="D24" s="223" t="s">
        <v>4905</v>
      </c>
      <c r="E24" s="214" t="s">
        <v>2244</v>
      </c>
      <c r="F24" s="264" t="s">
        <v>4141</v>
      </c>
      <c r="G24" s="214">
        <v>303</v>
      </c>
      <c r="I24" s="214">
        <v>1</v>
      </c>
      <c r="J24" s="214">
        <v>170</v>
      </c>
      <c r="K24" s="214">
        <v>36</v>
      </c>
      <c r="O24" s="214" t="s">
        <v>4556</v>
      </c>
      <c r="P24" s="214" t="s">
        <v>1754</v>
      </c>
      <c r="Q24" s="216">
        <v>39762</v>
      </c>
    </row>
    <row r="25" spans="3:17" x14ac:dyDescent="0.2">
      <c r="C25" s="435" t="s">
        <v>2237</v>
      </c>
      <c r="D25" s="223" t="s">
        <v>4906</v>
      </c>
      <c r="E25" s="214" t="s">
        <v>1671</v>
      </c>
      <c r="F25" s="264" t="s">
        <v>1672</v>
      </c>
      <c r="G25" s="214">
        <v>303</v>
      </c>
      <c r="I25" s="214">
        <v>1</v>
      </c>
      <c r="J25" s="214">
        <v>140</v>
      </c>
      <c r="K25" s="214">
        <v>36</v>
      </c>
      <c r="O25" s="214" t="s">
        <v>4556</v>
      </c>
      <c r="P25" s="214" t="s">
        <v>639</v>
      </c>
      <c r="Q25" s="216">
        <v>39764</v>
      </c>
    </row>
    <row r="26" spans="3:17" x14ac:dyDescent="0.2">
      <c r="C26" s="435" t="s">
        <v>2237</v>
      </c>
      <c r="D26" s="223" t="s">
        <v>4907</v>
      </c>
      <c r="E26" s="214" t="s">
        <v>2245</v>
      </c>
      <c r="F26" s="264" t="s">
        <v>634</v>
      </c>
      <c r="G26" s="214">
        <v>303</v>
      </c>
      <c r="I26" s="214">
        <v>1</v>
      </c>
      <c r="J26" s="214">
        <v>150</v>
      </c>
      <c r="K26" s="214">
        <v>36</v>
      </c>
      <c r="O26" s="214" t="s">
        <v>4556</v>
      </c>
      <c r="P26" s="214" t="s">
        <v>647</v>
      </c>
      <c r="Q26" s="216">
        <v>39773</v>
      </c>
    </row>
    <row r="27" spans="3:17" x14ac:dyDescent="0.2">
      <c r="C27" s="435" t="s">
        <v>2237</v>
      </c>
      <c r="D27" s="223" t="s">
        <v>4908</v>
      </c>
      <c r="E27" s="214" t="s">
        <v>2245</v>
      </c>
      <c r="F27" s="264" t="s">
        <v>634</v>
      </c>
      <c r="G27" s="214">
        <v>303</v>
      </c>
      <c r="I27" s="214">
        <v>1</v>
      </c>
      <c r="J27" s="214">
        <v>93</v>
      </c>
      <c r="K27" s="214">
        <v>36</v>
      </c>
      <c r="O27" s="214" t="s">
        <v>4556</v>
      </c>
      <c r="P27" s="214" t="s">
        <v>1754</v>
      </c>
      <c r="Q27" s="216">
        <v>39776</v>
      </c>
    </row>
    <row r="28" spans="3:17" x14ac:dyDescent="0.2">
      <c r="C28" s="435" t="s">
        <v>2237</v>
      </c>
      <c r="D28" s="223" t="s">
        <v>4909</v>
      </c>
      <c r="E28" s="214" t="s">
        <v>2246</v>
      </c>
      <c r="F28" s="264">
        <v>238312</v>
      </c>
      <c r="G28" s="214">
        <v>303</v>
      </c>
      <c r="I28" s="214">
        <v>1</v>
      </c>
      <c r="J28" s="214">
        <v>200</v>
      </c>
      <c r="K28" s="214">
        <v>38</v>
      </c>
      <c r="O28" s="214" t="s">
        <v>4451</v>
      </c>
      <c r="P28" s="214" t="s">
        <v>1754</v>
      </c>
      <c r="Q28" s="216">
        <v>39779</v>
      </c>
    </row>
    <row r="29" spans="3:17" x14ac:dyDescent="0.2">
      <c r="C29" s="662" t="s">
        <v>2237</v>
      </c>
      <c r="D29" s="232" t="s">
        <v>4910</v>
      </c>
      <c r="E29" s="220" t="s">
        <v>2246</v>
      </c>
      <c r="F29" s="499">
        <v>238312</v>
      </c>
      <c r="G29" s="220">
        <v>303</v>
      </c>
      <c r="H29" s="220"/>
      <c r="I29" s="220">
        <v>1</v>
      </c>
      <c r="J29" s="220">
        <v>137</v>
      </c>
      <c r="K29" s="220">
        <v>38</v>
      </c>
      <c r="L29" s="220"/>
      <c r="M29" s="220"/>
      <c r="N29" s="220"/>
      <c r="O29" s="220" t="s">
        <v>4451</v>
      </c>
      <c r="P29" s="220" t="s">
        <v>669</v>
      </c>
      <c r="Q29" s="222">
        <v>39784</v>
      </c>
    </row>
    <row r="30" spans="3:17" x14ac:dyDescent="0.2">
      <c r="C30" s="435" t="s">
        <v>2237</v>
      </c>
      <c r="D30" s="223" t="s">
        <v>4911</v>
      </c>
      <c r="F30" s="264" t="s">
        <v>633</v>
      </c>
      <c r="G30" s="214">
        <v>303</v>
      </c>
      <c r="I30" s="214">
        <v>1</v>
      </c>
      <c r="J30" s="214">
        <v>204</v>
      </c>
      <c r="K30" s="214">
        <v>36</v>
      </c>
      <c r="O30" s="214" t="s">
        <v>4556</v>
      </c>
      <c r="P30" s="214" t="s">
        <v>639</v>
      </c>
      <c r="Q30" s="216">
        <v>39791</v>
      </c>
    </row>
    <row r="31" spans="3:17" ht="13.5" thickBot="1" x14ac:dyDescent="0.25">
      <c r="C31" s="664" t="s">
        <v>2237</v>
      </c>
      <c r="D31" s="237" t="s">
        <v>3639</v>
      </c>
      <c r="E31" s="235">
        <v>2001396</v>
      </c>
      <c r="F31" s="665">
        <v>238312</v>
      </c>
      <c r="G31" s="235">
        <v>303</v>
      </c>
      <c r="H31" s="235"/>
      <c r="I31" s="235">
        <v>1</v>
      </c>
      <c r="J31" s="235">
        <v>148</v>
      </c>
      <c r="K31" s="235">
        <v>38</v>
      </c>
      <c r="L31" s="235"/>
      <c r="M31" s="235"/>
      <c r="N31" s="235"/>
      <c r="O31" s="235" t="s">
        <v>4451</v>
      </c>
      <c r="P31" s="235" t="s">
        <v>669</v>
      </c>
      <c r="Q31" s="236">
        <v>39793</v>
      </c>
    </row>
    <row r="32" spans="3:17" x14ac:dyDescent="0.2">
      <c r="C32" s="666" t="s">
        <v>4453</v>
      </c>
    </row>
    <row r="33" spans="1:31" x14ac:dyDescent="0.2">
      <c r="C33" s="435" t="s">
        <v>2247</v>
      </c>
      <c r="D33" s="223" t="s">
        <v>4898</v>
      </c>
      <c r="F33" s="264">
        <v>136700</v>
      </c>
      <c r="G33" s="214">
        <v>171</v>
      </c>
      <c r="I33" s="214">
        <v>2</v>
      </c>
      <c r="J33" s="214">
        <v>602</v>
      </c>
      <c r="K33" s="214">
        <v>33</v>
      </c>
      <c r="O33" s="214" t="s">
        <v>2584</v>
      </c>
      <c r="P33" s="214" t="s">
        <v>669</v>
      </c>
      <c r="Q33" s="216">
        <v>39884</v>
      </c>
    </row>
    <row r="34" spans="1:31" ht="13.5" thickBot="1" x14ac:dyDescent="0.25">
      <c r="C34" s="664" t="s">
        <v>2247</v>
      </c>
      <c r="D34" s="237" t="s">
        <v>4899</v>
      </c>
      <c r="E34" s="235"/>
      <c r="F34" s="665">
        <v>136700</v>
      </c>
      <c r="G34" s="235">
        <v>171</v>
      </c>
      <c r="H34" s="235"/>
      <c r="I34" s="235">
        <v>2</v>
      </c>
      <c r="J34" s="235">
        <v>603</v>
      </c>
      <c r="K34" s="235">
        <v>33</v>
      </c>
      <c r="L34" s="235"/>
      <c r="M34" s="235"/>
      <c r="N34" s="235"/>
      <c r="O34" s="235" t="s">
        <v>2584</v>
      </c>
      <c r="P34" s="235" t="s">
        <v>1754</v>
      </c>
      <c r="Q34" s="236">
        <v>39891</v>
      </c>
    </row>
    <row r="35" spans="1:31" ht="13.5" thickBot="1" x14ac:dyDescent="0.25">
      <c r="C35" s="667" t="s">
        <v>2247</v>
      </c>
      <c r="D35" s="238" t="s">
        <v>4900</v>
      </c>
      <c r="E35" s="240"/>
      <c r="F35" s="668">
        <v>136700</v>
      </c>
      <c r="G35" s="240">
        <v>171</v>
      </c>
      <c r="H35" s="240"/>
      <c r="I35" s="240">
        <v>2</v>
      </c>
      <c r="J35" s="240">
        <v>604</v>
      </c>
      <c r="K35" s="240">
        <v>33</v>
      </c>
      <c r="L35" s="240"/>
      <c r="M35" s="240"/>
      <c r="N35" s="240"/>
      <c r="O35" s="240" t="s">
        <v>2584</v>
      </c>
      <c r="P35" s="240" t="s">
        <v>1754</v>
      </c>
      <c r="Q35" s="242">
        <v>39905</v>
      </c>
    </row>
    <row r="36" spans="1:31" x14ac:dyDescent="0.2">
      <c r="C36" s="435" t="s">
        <v>2247</v>
      </c>
      <c r="D36" s="223" t="s">
        <v>4901</v>
      </c>
      <c r="F36" s="264">
        <v>136700</v>
      </c>
      <c r="G36" s="214">
        <v>171</v>
      </c>
      <c r="I36" s="214">
        <v>2</v>
      </c>
      <c r="J36" s="214">
        <v>652</v>
      </c>
      <c r="K36" s="214">
        <v>33</v>
      </c>
      <c r="O36" s="214" t="s">
        <v>2584</v>
      </c>
      <c r="P36" s="214" t="s">
        <v>669</v>
      </c>
      <c r="Q36" s="216">
        <v>40057</v>
      </c>
    </row>
    <row r="37" spans="1:31" ht="13.5" thickBot="1" x14ac:dyDescent="0.25">
      <c r="C37" s="664" t="s">
        <v>2247</v>
      </c>
      <c r="D37" s="237" t="s">
        <v>4902</v>
      </c>
      <c r="E37" s="235"/>
      <c r="F37" s="665">
        <v>136900</v>
      </c>
      <c r="G37" s="235">
        <v>171</v>
      </c>
      <c r="H37" s="235"/>
      <c r="I37" s="235">
        <v>2</v>
      </c>
      <c r="J37" s="235">
        <v>227</v>
      </c>
      <c r="K37" s="235">
        <v>33</v>
      </c>
      <c r="L37" s="235"/>
      <c r="M37" s="235"/>
      <c r="N37" s="235"/>
      <c r="O37" s="235" t="s">
        <v>2584</v>
      </c>
      <c r="P37" s="235" t="s">
        <v>776</v>
      </c>
      <c r="Q37" s="236">
        <v>40057</v>
      </c>
    </row>
    <row r="38" spans="1:31" s="531" customFormat="1" x14ac:dyDescent="0.2">
      <c r="A38" s="530"/>
      <c r="B38" s="530"/>
      <c r="C38" s="669"/>
      <c r="D38" s="532"/>
      <c r="E38" s="533"/>
      <c r="F38" s="670" t="s">
        <v>4333</v>
      </c>
      <c r="G38" s="533"/>
      <c r="H38" s="533"/>
      <c r="I38" s="533"/>
      <c r="J38" s="533"/>
      <c r="K38" s="533"/>
      <c r="L38" s="533"/>
      <c r="M38" s="533"/>
      <c r="N38" s="533"/>
      <c r="O38" s="533"/>
      <c r="P38" s="533"/>
      <c r="Q38" s="535"/>
      <c r="R38" s="1"/>
      <c r="S38" s="1"/>
      <c r="T38" s="1"/>
      <c r="U38" s="1"/>
      <c r="V38" s="1"/>
      <c r="W38" s="1"/>
      <c r="X38" s="1"/>
    </row>
    <row r="39" spans="1:31" x14ac:dyDescent="0.2">
      <c r="C39" s="607" t="s">
        <v>4453</v>
      </c>
      <c r="D39" s="485"/>
      <c r="E39" s="486"/>
      <c r="F39" s="663"/>
      <c r="G39" s="486"/>
      <c r="H39" s="486"/>
      <c r="I39" s="486"/>
      <c r="J39" s="486"/>
      <c r="K39" s="486"/>
      <c r="L39" s="486"/>
      <c r="M39" s="486"/>
      <c r="N39" s="486"/>
      <c r="O39" s="486"/>
      <c r="P39" s="486"/>
      <c r="Q39" s="487"/>
    </row>
    <row r="40" spans="1:31" x14ac:dyDescent="0.2">
      <c r="C40" s="435" t="s">
        <v>2248</v>
      </c>
      <c r="D40" s="223" t="s">
        <v>4898</v>
      </c>
      <c r="E40" s="214" t="s">
        <v>2249</v>
      </c>
      <c r="F40" s="264">
        <v>137704</v>
      </c>
      <c r="G40" s="214">
        <v>247</v>
      </c>
      <c r="I40" s="214">
        <v>1</v>
      </c>
      <c r="J40" s="214">
        <v>21</v>
      </c>
      <c r="K40" s="214">
        <v>35</v>
      </c>
      <c r="O40" s="214" t="s">
        <v>2250</v>
      </c>
      <c r="P40" s="214" t="s">
        <v>1754</v>
      </c>
      <c r="Q40" s="216">
        <v>40212</v>
      </c>
      <c r="R40" s="1">
        <v>2.57</v>
      </c>
      <c r="S40" s="1">
        <v>340</v>
      </c>
      <c r="V40" s="1">
        <v>10120</v>
      </c>
      <c r="W40" s="1">
        <v>78</v>
      </c>
      <c r="X40" s="1" t="s">
        <v>1774</v>
      </c>
      <c r="Y40" s="1"/>
      <c r="Z40" s="1"/>
      <c r="AA40" s="183">
        <f t="shared" ref="AA40:AA49" si="0">(K40*100*J40*I40)*R40/10000*S40/1000</f>
        <v>6.4224300000000003</v>
      </c>
      <c r="AB40" s="183">
        <f t="shared" ref="AB40:AB49" si="1">V40*J40*I40*1.108/10000*W40/1000</f>
        <v>1.8366828480000001</v>
      </c>
      <c r="AC40" s="183"/>
      <c r="AD40" s="183"/>
      <c r="AE40" s="183">
        <f t="shared" ref="AE40:AE49" si="2">J40*I40*(G40/100)</f>
        <v>51.870000000000005</v>
      </c>
    </row>
    <row r="41" spans="1:31" x14ac:dyDescent="0.2">
      <c r="C41" s="435" t="s">
        <v>2248</v>
      </c>
      <c r="D41" s="223" t="s">
        <v>4899</v>
      </c>
      <c r="E41" s="214" t="s">
        <v>2251</v>
      </c>
      <c r="F41" s="264">
        <v>129750</v>
      </c>
      <c r="G41" s="214">
        <v>247</v>
      </c>
      <c r="I41" s="214">
        <v>1</v>
      </c>
      <c r="J41" s="214">
        <v>725</v>
      </c>
      <c r="K41" s="214">
        <v>28</v>
      </c>
      <c r="O41" s="214" t="s">
        <v>2252</v>
      </c>
      <c r="P41" s="214" t="s">
        <v>669</v>
      </c>
      <c r="Q41" s="216">
        <v>40220</v>
      </c>
      <c r="R41" s="1">
        <v>2.57</v>
      </c>
      <c r="S41" s="1">
        <v>167</v>
      </c>
      <c r="V41" s="1">
        <v>10120</v>
      </c>
      <c r="W41" s="1">
        <v>78</v>
      </c>
      <c r="X41" s="1" t="s">
        <v>1774</v>
      </c>
      <c r="Y41" s="1"/>
      <c r="Z41" s="1"/>
      <c r="AA41" s="183">
        <f t="shared" si="0"/>
        <v>87.12557000000001</v>
      </c>
      <c r="AB41" s="183">
        <f t="shared" si="1"/>
        <v>63.409288799999999</v>
      </c>
      <c r="AE41" s="183">
        <f t="shared" si="2"/>
        <v>1790.7500000000002</v>
      </c>
    </row>
    <row r="42" spans="1:31" x14ac:dyDescent="0.2">
      <c r="C42" s="435" t="s">
        <v>2248</v>
      </c>
      <c r="D42" s="223" t="s">
        <v>4900</v>
      </c>
      <c r="E42" s="214" t="s">
        <v>2251</v>
      </c>
      <c r="F42" s="264">
        <v>129750</v>
      </c>
      <c r="G42" s="214">
        <v>247</v>
      </c>
      <c r="I42" s="214">
        <v>1</v>
      </c>
      <c r="J42" s="214">
        <v>700</v>
      </c>
      <c r="K42" s="214">
        <v>28</v>
      </c>
      <c r="O42" s="214" t="s">
        <v>2252</v>
      </c>
      <c r="P42" s="214" t="s">
        <v>1754</v>
      </c>
      <c r="Q42" s="216">
        <v>40228</v>
      </c>
      <c r="R42" s="1">
        <v>2.57</v>
      </c>
      <c r="S42" s="1">
        <v>167</v>
      </c>
      <c r="V42" s="1">
        <v>10120</v>
      </c>
      <c r="W42" s="1">
        <v>78</v>
      </c>
      <c r="X42" s="1" t="s">
        <v>1774</v>
      </c>
      <c r="Y42" s="1"/>
      <c r="Z42" s="1"/>
      <c r="AA42" s="183">
        <f t="shared" si="0"/>
        <v>84.12124</v>
      </c>
      <c r="AB42" s="183">
        <f t="shared" si="1"/>
        <v>61.222761600000005</v>
      </c>
      <c r="AE42" s="183">
        <f t="shared" si="2"/>
        <v>1729.0000000000002</v>
      </c>
    </row>
    <row r="43" spans="1:31" ht="13.5" thickBot="1" x14ac:dyDescent="0.25">
      <c r="C43" s="664" t="s">
        <v>2248</v>
      </c>
      <c r="D43" s="237" t="s">
        <v>4901</v>
      </c>
      <c r="E43" s="235" t="s">
        <v>2251</v>
      </c>
      <c r="F43" s="665">
        <v>129750</v>
      </c>
      <c r="G43" s="235">
        <v>247</v>
      </c>
      <c r="H43" s="235"/>
      <c r="I43" s="235">
        <v>1</v>
      </c>
      <c r="J43" s="235">
        <v>700</v>
      </c>
      <c r="K43" s="235">
        <v>28</v>
      </c>
      <c r="L43" s="235"/>
      <c r="M43" s="235"/>
      <c r="N43" s="235"/>
      <c r="O43" s="235" t="s">
        <v>2252</v>
      </c>
      <c r="P43" s="235" t="s">
        <v>1754</v>
      </c>
      <c r="Q43" s="236">
        <v>40235</v>
      </c>
      <c r="R43" s="1">
        <v>2.57</v>
      </c>
      <c r="S43" s="1">
        <v>167</v>
      </c>
      <c r="V43" s="1">
        <v>10120</v>
      </c>
      <c r="W43" s="1">
        <v>78</v>
      </c>
      <c r="X43" s="1" t="s">
        <v>1774</v>
      </c>
      <c r="Y43" s="1"/>
      <c r="Z43" s="1"/>
      <c r="AA43" s="183">
        <f t="shared" si="0"/>
        <v>84.12124</v>
      </c>
      <c r="AB43" s="183">
        <f t="shared" si="1"/>
        <v>61.222761600000005</v>
      </c>
      <c r="AE43" s="183">
        <f t="shared" si="2"/>
        <v>1729.0000000000002</v>
      </c>
    </row>
    <row r="44" spans="1:31" x14ac:dyDescent="0.2">
      <c r="C44" s="435" t="s">
        <v>2248</v>
      </c>
      <c r="D44" s="223" t="s">
        <v>4902</v>
      </c>
      <c r="E44" s="214" t="s">
        <v>2251</v>
      </c>
      <c r="F44" s="264">
        <v>129750</v>
      </c>
      <c r="G44" s="214">
        <v>247</v>
      </c>
      <c r="I44" s="214">
        <v>1</v>
      </c>
      <c r="J44" s="214">
        <v>700</v>
      </c>
      <c r="K44" s="214">
        <v>28</v>
      </c>
      <c r="O44" s="214" t="s">
        <v>2252</v>
      </c>
      <c r="P44" s="214" t="s">
        <v>1754</v>
      </c>
      <c r="Q44" s="216">
        <v>40246</v>
      </c>
      <c r="R44" s="1">
        <v>2.57</v>
      </c>
      <c r="S44" s="1">
        <v>167</v>
      </c>
      <c r="V44" s="1">
        <v>10120</v>
      </c>
      <c r="W44" s="1">
        <v>78</v>
      </c>
      <c r="X44" s="1" t="s">
        <v>1774</v>
      </c>
      <c r="Y44" s="1"/>
      <c r="Z44" s="1"/>
      <c r="AA44" s="183">
        <f t="shared" si="0"/>
        <v>84.12124</v>
      </c>
      <c r="AB44" s="183">
        <f t="shared" si="1"/>
        <v>61.222761600000005</v>
      </c>
      <c r="AE44" s="183">
        <f t="shared" si="2"/>
        <v>1729.0000000000002</v>
      </c>
    </row>
    <row r="45" spans="1:31" x14ac:dyDescent="0.2">
      <c r="C45" s="435" t="s">
        <v>2248</v>
      </c>
      <c r="D45" s="223" t="s">
        <v>4903</v>
      </c>
      <c r="F45" s="264">
        <v>129750</v>
      </c>
      <c r="G45" s="214">
        <v>247</v>
      </c>
      <c r="I45" s="214">
        <v>1</v>
      </c>
      <c r="J45" s="214">
        <v>700</v>
      </c>
      <c r="K45" s="214">
        <v>28</v>
      </c>
      <c r="O45" s="214" t="s">
        <v>2252</v>
      </c>
      <c r="P45" s="214" t="s">
        <v>1754</v>
      </c>
      <c r="Q45" s="216">
        <v>40254</v>
      </c>
      <c r="R45" s="1">
        <v>2.57</v>
      </c>
      <c r="S45" s="1">
        <v>167</v>
      </c>
      <c r="V45" s="1">
        <v>10120</v>
      </c>
      <c r="W45" s="1">
        <v>78</v>
      </c>
      <c r="X45" s="1" t="s">
        <v>1774</v>
      </c>
      <c r="Y45" s="1"/>
      <c r="Z45" s="1"/>
      <c r="AA45" s="183">
        <f t="shared" si="0"/>
        <v>84.12124</v>
      </c>
      <c r="AB45" s="183">
        <f t="shared" si="1"/>
        <v>61.222761600000005</v>
      </c>
      <c r="AE45" s="183">
        <f t="shared" si="2"/>
        <v>1729.0000000000002</v>
      </c>
    </row>
    <row r="46" spans="1:31" x14ac:dyDescent="0.2">
      <c r="C46" s="435" t="s">
        <v>2248</v>
      </c>
      <c r="D46" s="223" t="s">
        <v>4904</v>
      </c>
      <c r="F46" s="264">
        <v>129750</v>
      </c>
      <c r="G46" s="214">
        <v>247</v>
      </c>
      <c r="I46" s="214">
        <v>1</v>
      </c>
      <c r="J46" s="214">
        <v>700</v>
      </c>
      <c r="K46" s="214">
        <v>28</v>
      </c>
      <c r="O46" s="214" t="s">
        <v>2252</v>
      </c>
      <c r="P46" s="214" t="s">
        <v>663</v>
      </c>
      <c r="Q46" s="216">
        <v>40261</v>
      </c>
      <c r="R46" s="1">
        <v>2.57</v>
      </c>
      <c r="S46" s="1">
        <v>167</v>
      </c>
      <c r="V46" s="1">
        <v>10120</v>
      </c>
      <c r="W46" s="1">
        <v>78</v>
      </c>
      <c r="X46" s="1" t="s">
        <v>1774</v>
      </c>
      <c r="Y46" s="1"/>
      <c r="Z46" s="1"/>
      <c r="AA46" s="183">
        <f t="shared" si="0"/>
        <v>84.12124</v>
      </c>
      <c r="AB46" s="183">
        <f t="shared" si="1"/>
        <v>61.222761600000005</v>
      </c>
      <c r="AE46" s="183">
        <f t="shared" si="2"/>
        <v>1729.0000000000002</v>
      </c>
    </row>
    <row r="47" spans="1:31" ht="13.5" thickBot="1" x14ac:dyDescent="0.25">
      <c r="C47" s="664" t="s">
        <v>2248</v>
      </c>
      <c r="D47" s="237" t="s">
        <v>4905</v>
      </c>
      <c r="E47" s="235"/>
      <c r="F47" s="665">
        <v>129750</v>
      </c>
      <c r="G47" s="235">
        <v>247</v>
      </c>
      <c r="H47" s="235"/>
      <c r="I47" s="235">
        <v>1</v>
      </c>
      <c r="J47" s="235">
        <v>651</v>
      </c>
      <c r="K47" s="235">
        <v>28</v>
      </c>
      <c r="L47" s="235"/>
      <c r="M47" s="235"/>
      <c r="N47" s="235"/>
      <c r="O47" s="235" t="s">
        <v>2252</v>
      </c>
      <c r="P47" s="235" t="s">
        <v>3192</v>
      </c>
      <c r="Q47" s="236">
        <v>40268</v>
      </c>
      <c r="R47" s="1">
        <v>2.57</v>
      </c>
      <c r="S47" s="1">
        <v>167</v>
      </c>
      <c r="V47" s="1">
        <v>10120</v>
      </c>
      <c r="W47" s="1">
        <v>78</v>
      </c>
      <c r="X47" s="1" t="s">
        <v>1774</v>
      </c>
      <c r="Y47" s="1"/>
      <c r="Z47" s="1"/>
      <c r="AA47" s="183">
        <f t="shared" si="0"/>
        <v>78.232753200000005</v>
      </c>
      <c r="AB47" s="183">
        <f t="shared" si="1"/>
        <v>56.937168288000009</v>
      </c>
      <c r="AE47" s="183">
        <f t="shared" si="2"/>
        <v>1607.97</v>
      </c>
    </row>
    <row r="48" spans="1:31" x14ac:dyDescent="0.2">
      <c r="C48" s="435" t="s">
        <v>2248</v>
      </c>
      <c r="D48" s="223" t="s">
        <v>4906</v>
      </c>
      <c r="F48" s="264">
        <v>129750</v>
      </c>
      <c r="G48" s="214">
        <v>247</v>
      </c>
      <c r="I48" s="214">
        <v>1</v>
      </c>
      <c r="J48" s="214">
        <v>651</v>
      </c>
      <c r="K48" s="214">
        <v>28</v>
      </c>
      <c r="O48" s="214" t="s">
        <v>2252</v>
      </c>
      <c r="P48" s="214" t="s">
        <v>3192</v>
      </c>
      <c r="Q48" s="216">
        <v>40269</v>
      </c>
      <c r="R48" s="1">
        <v>2.57</v>
      </c>
      <c r="S48" s="1">
        <v>167</v>
      </c>
      <c r="V48" s="1">
        <v>10120</v>
      </c>
      <c r="W48" s="1">
        <v>78</v>
      </c>
      <c r="X48" s="1" t="s">
        <v>1774</v>
      </c>
      <c r="Y48" s="1"/>
      <c r="Z48" s="1"/>
      <c r="AA48" s="183">
        <f t="shared" si="0"/>
        <v>78.232753200000005</v>
      </c>
      <c r="AB48" s="183">
        <f t="shared" si="1"/>
        <v>56.937168288000009</v>
      </c>
      <c r="AE48" s="183">
        <f t="shared" si="2"/>
        <v>1607.97</v>
      </c>
    </row>
    <row r="49" spans="3:31" x14ac:dyDescent="0.2">
      <c r="C49" s="435" t="s">
        <v>2248</v>
      </c>
      <c r="D49" s="223" t="s">
        <v>4907</v>
      </c>
      <c r="F49" s="264">
        <v>129750</v>
      </c>
      <c r="G49" s="214">
        <v>247</v>
      </c>
      <c r="I49" s="214">
        <v>1</v>
      </c>
      <c r="J49" s="214">
        <v>649</v>
      </c>
      <c r="K49" s="214">
        <v>28</v>
      </c>
      <c r="O49" s="214" t="s">
        <v>2252</v>
      </c>
      <c r="P49" s="214" t="s">
        <v>1754</v>
      </c>
      <c r="Q49" s="216">
        <v>40276</v>
      </c>
      <c r="R49" s="1">
        <v>2.57</v>
      </c>
      <c r="S49" s="1">
        <v>167</v>
      </c>
      <c r="V49" s="1">
        <v>10120</v>
      </c>
      <c r="W49" s="1">
        <v>78</v>
      </c>
      <c r="X49" s="1" t="s">
        <v>1774</v>
      </c>
      <c r="Y49" s="1"/>
      <c r="Z49" s="1"/>
      <c r="AA49" s="183">
        <f t="shared" si="0"/>
        <v>77.992406799999998</v>
      </c>
      <c r="AB49" s="183">
        <f t="shared" si="1"/>
        <v>56.762246112000007</v>
      </c>
      <c r="AE49" s="183">
        <f t="shared" si="2"/>
        <v>1603.0300000000002</v>
      </c>
    </row>
    <row r="50" spans="3:31" x14ac:dyDescent="0.2">
      <c r="C50" s="607" t="s">
        <v>4453</v>
      </c>
      <c r="D50" s="485"/>
      <c r="E50" s="486"/>
      <c r="F50" s="663"/>
      <c r="G50" s="486"/>
      <c r="H50" s="486"/>
      <c r="I50" s="486"/>
      <c r="J50" s="486"/>
      <c r="K50" s="486"/>
      <c r="L50" s="486"/>
      <c r="M50" s="486"/>
      <c r="N50" s="486"/>
      <c r="O50" s="486"/>
      <c r="P50" s="486"/>
      <c r="Q50" s="487"/>
    </row>
    <row r="51" spans="3:31" ht="13.5" thickBot="1" x14ac:dyDescent="0.25">
      <c r="C51" s="664" t="s">
        <v>2253</v>
      </c>
      <c r="D51" s="237" t="s">
        <v>4898</v>
      </c>
      <c r="E51" s="235"/>
      <c r="F51" s="665">
        <v>129750</v>
      </c>
      <c r="G51" s="235">
        <v>247</v>
      </c>
      <c r="H51" s="235"/>
      <c r="I51" s="235">
        <v>1</v>
      </c>
      <c r="J51" s="235">
        <v>800</v>
      </c>
      <c r="K51" s="235">
        <v>28</v>
      </c>
      <c r="L51" s="235"/>
      <c r="M51" s="235"/>
      <c r="N51" s="235"/>
      <c r="O51" s="235" t="s">
        <v>2252</v>
      </c>
      <c r="P51" s="235" t="s">
        <v>663</v>
      </c>
      <c r="Q51" s="236">
        <v>40298</v>
      </c>
      <c r="R51" s="1">
        <v>2.57</v>
      </c>
      <c r="S51" s="1">
        <v>167</v>
      </c>
      <c r="V51" s="1">
        <v>10120</v>
      </c>
      <c r="W51" s="1">
        <v>78</v>
      </c>
      <c r="X51" s="1" t="s">
        <v>1774</v>
      </c>
      <c r="Y51" s="1"/>
      <c r="Z51" s="1"/>
      <c r="AA51" s="183">
        <f t="shared" ref="AA51:AA65" si="3">(K51*100*J51*I51)*R51/10000*S51/1000</f>
        <v>96.138559999999998</v>
      </c>
      <c r="AB51" s="183">
        <f t="shared" ref="AB51:AB65" si="4">V51*J51*I51*1.108/10000*W51/1000</f>
        <v>69.9688704</v>
      </c>
      <c r="AE51" s="183">
        <f t="shared" ref="AE51:AE65" si="5">J51*I51*(G51/100)</f>
        <v>1976.0000000000002</v>
      </c>
    </row>
    <row r="52" spans="3:31" x14ac:dyDescent="0.2">
      <c r="C52" s="435" t="s">
        <v>2253</v>
      </c>
      <c r="D52" s="223" t="s">
        <v>4899</v>
      </c>
      <c r="F52" s="264">
        <v>129750</v>
      </c>
      <c r="G52" s="214">
        <v>247</v>
      </c>
      <c r="I52" s="214">
        <v>1</v>
      </c>
      <c r="J52" s="214">
        <v>610</v>
      </c>
      <c r="K52" s="214">
        <v>28</v>
      </c>
      <c r="O52" s="214" t="s">
        <v>2629</v>
      </c>
      <c r="P52" s="214" t="s">
        <v>663</v>
      </c>
      <c r="Q52" s="216">
        <v>40346</v>
      </c>
      <c r="R52" s="1">
        <v>2.57</v>
      </c>
      <c r="S52" s="1">
        <v>167</v>
      </c>
      <c r="V52" s="1">
        <v>10120</v>
      </c>
      <c r="W52" s="1">
        <v>78</v>
      </c>
      <c r="X52" s="1" t="s">
        <v>1774</v>
      </c>
      <c r="Y52" s="1"/>
      <c r="Z52" s="1"/>
      <c r="AA52" s="183">
        <f t="shared" si="3"/>
        <v>73.305651999999995</v>
      </c>
      <c r="AB52" s="183">
        <f t="shared" si="4"/>
        <v>53.351263680000002</v>
      </c>
      <c r="AE52" s="183">
        <f t="shared" si="5"/>
        <v>1506.7</v>
      </c>
    </row>
    <row r="53" spans="3:31" ht="13.5" thickBot="1" x14ac:dyDescent="0.25">
      <c r="C53" s="664" t="s">
        <v>2253</v>
      </c>
      <c r="D53" s="237" t="s">
        <v>4900</v>
      </c>
      <c r="E53" s="235"/>
      <c r="F53" s="665" t="s">
        <v>2254</v>
      </c>
      <c r="G53" s="235">
        <v>247</v>
      </c>
      <c r="H53" s="235"/>
      <c r="I53" s="235">
        <v>1</v>
      </c>
      <c r="J53" s="235">
        <v>26</v>
      </c>
      <c r="K53" s="235">
        <v>18</v>
      </c>
      <c r="L53" s="235"/>
      <c r="M53" s="235"/>
      <c r="N53" s="235"/>
      <c r="O53" s="235" t="s">
        <v>4443</v>
      </c>
      <c r="P53" s="235" t="s">
        <v>663</v>
      </c>
      <c r="Q53" s="236">
        <v>40346</v>
      </c>
      <c r="R53" s="1">
        <v>2.57</v>
      </c>
      <c r="S53" s="1">
        <v>500</v>
      </c>
      <c r="V53" s="1">
        <v>10120</v>
      </c>
      <c r="W53" s="1">
        <v>78</v>
      </c>
      <c r="X53" s="1" t="s">
        <v>1774</v>
      </c>
      <c r="Y53" s="1"/>
      <c r="Z53" s="1"/>
      <c r="AA53" s="183">
        <f t="shared" si="3"/>
        <v>6.0137999999999989</v>
      </c>
      <c r="AB53" s="183">
        <f t="shared" si="4"/>
        <v>2.2739882880000004</v>
      </c>
      <c r="AE53" s="183">
        <f t="shared" si="5"/>
        <v>64.22</v>
      </c>
    </row>
    <row r="54" spans="3:31" x14ac:dyDescent="0.2">
      <c r="C54" s="435" t="s">
        <v>2253</v>
      </c>
      <c r="D54" s="223" t="s">
        <v>4901</v>
      </c>
      <c r="F54" s="264">
        <v>132772</v>
      </c>
      <c r="G54" s="214">
        <v>125</v>
      </c>
      <c r="I54" s="214">
        <v>2</v>
      </c>
      <c r="J54" s="214">
        <v>50</v>
      </c>
      <c r="K54" s="214">
        <v>32</v>
      </c>
      <c r="O54" s="214" t="s">
        <v>2255</v>
      </c>
      <c r="P54" s="214" t="s">
        <v>669</v>
      </c>
      <c r="Q54" s="216">
        <v>40364</v>
      </c>
      <c r="R54" s="1">
        <v>2.57</v>
      </c>
      <c r="S54" s="1">
        <v>170</v>
      </c>
      <c r="V54" s="1">
        <v>10120</v>
      </c>
      <c r="W54" s="1">
        <v>78</v>
      </c>
      <c r="X54" s="1" t="s">
        <v>1774</v>
      </c>
      <c r="Y54" s="1"/>
      <c r="Z54" s="1"/>
      <c r="AA54" s="183">
        <f t="shared" si="3"/>
        <v>13.980799999999999</v>
      </c>
      <c r="AB54" s="183">
        <f t="shared" si="4"/>
        <v>8.7461088</v>
      </c>
      <c r="AE54" s="183">
        <f t="shared" si="5"/>
        <v>125</v>
      </c>
    </row>
    <row r="55" spans="3:31" x14ac:dyDescent="0.2">
      <c r="C55" s="435" t="s">
        <v>2253</v>
      </c>
      <c r="D55" s="223" t="s">
        <v>4902</v>
      </c>
      <c r="F55" s="264" t="s">
        <v>2256</v>
      </c>
      <c r="G55" s="214">
        <v>247</v>
      </c>
      <c r="I55" s="214">
        <v>1</v>
      </c>
      <c r="J55" s="214">
        <v>100</v>
      </c>
      <c r="K55" s="214">
        <v>18</v>
      </c>
      <c r="O55" s="214" t="s">
        <v>4443</v>
      </c>
      <c r="P55" s="214" t="s">
        <v>663</v>
      </c>
      <c r="Q55" s="216">
        <v>40371</v>
      </c>
      <c r="R55" s="1">
        <v>2.57</v>
      </c>
      <c r="S55" s="1">
        <v>500</v>
      </c>
      <c r="V55" s="1">
        <v>10120</v>
      </c>
      <c r="W55" s="1">
        <v>78</v>
      </c>
      <c r="X55" s="1" t="s">
        <v>1774</v>
      </c>
      <c r="Y55" s="1"/>
      <c r="Z55" s="1"/>
      <c r="AA55" s="183">
        <f t="shared" si="3"/>
        <v>23.13</v>
      </c>
      <c r="AB55" s="183">
        <f t="shared" si="4"/>
        <v>8.7461088</v>
      </c>
      <c r="AE55" s="183">
        <f t="shared" si="5"/>
        <v>247.00000000000003</v>
      </c>
    </row>
    <row r="56" spans="3:31" x14ac:dyDescent="0.2">
      <c r="C56" s="435" t="s">
        <v>2253</v>
      </c>
      <c r="D56" s="223" t="s">
        <v>4903</v>
      </c>
      <c r="F56" s="264" t="s">
        <v>2256</v>
      </c>
      <c r="G56" s="214">
        <v>247</v>
      </c>
      <c r="I56" s="214">
        <v>1</v>
      </c>
      <c r="J56" s="214">
        <v>130</v>
      </c>
      <c r="K56" s="214">
        <v>18</v>
      </c>
      <c r="O56" s="214" t="s">
        <v>4443</v>
      </c>
      <c r="P56" s="214" t="s">
        <v>3192</v>
      </c>
      <c r="Q56" s="216">
        <v>40372</v>
      </c>
      <c r="R56" s="1">
        <v>2.57</v>
      </c>
      <c r="S56" s="1">
        <v>500</v>
      </c>
      <c r="V56" s="1">
        <v>10120</v>
      </c>
      <c r="W56" s="1">
        <v>78</v>
      </c>
      <c r="X56" s="1" t="s">
        <v>1774</v>
      </c>
      <c r="Y56" s="1"/>
      <c r="Z56" s="1"/>
      <c r="AA56" s="183">
        <f t="shared" si="3"/>
        <v>30.068999999999999</v>
      </c>
      <c r="AB56" s="183">
        <f t="shared" si="4"/>
        <v>11.36994144</v>
      </c>
      <c r="AE56" s="183">
        <f t="shared" si="5"/>
        <v>321.10000000000002</v>
      </c>
    </row>
    <row r="57" spans="3:31" x14ac:dyDescent="0.2">
      <c r="C57" s="435" t="s">
        <v>2253</v>
      </c>
      <c r="D57" s="223" t="s">
        <v>4904</v>
      </c>
      <c r="F57" s="264" t="s">
        <v>2256</v>
      </c>
      <c r="G57" s="214">
        <v>247</v>
      </c>
      <c r="I57" s="214">
        <v>1</v>
      </c>
      <c r="J57" s="214">
        <v>210</v>
      </c>
      <c r="K57" s="214">
        <v>18</v>
      </c>
      <c r="O57" s="214" t="s">
        <v>4443</v>
      </c>
      <c r="P57" s="214" t="s">
        <v>663</v>
      </c>
      <c r="Q57" s="216">
        <v>40374</v>
      </c>
      <c r="R57" s="1">
        <v>2.57</v>
      </c>
      <c r="S57" s="1">
        <v>500</v>
      </c>
      <c r="V57" s="1">
        <v>10120</v>
      </c>
      <c r="W57" s="1">
        <v>78</v>
      </c>
      <c r="X57" s="1" t="s">
        <v>1774</v>
      </c>
      <c r="Y57" s="1"/>
      <c r="Z57" s="1"/>
      <c r="AA57" s="183">
        <f t="shared" si="3"/>
        <v>48.572999999999993</v>
      </c>
      <c r="AB57" s="183">
        <f t="shared" si="4"/>
        <v>18.366828479999999</v>
      </c>
      <c r="AE57" s="183">
        <f t="shared" si="5"/>
        <v>518.70000000000005</v>
      </c>
    </row>
    <row r="58" spans="3:31" x14ac:dyDescent="0.2">
      <c r="C58" s="435" t="s">
        <v>2253</v>
      </c>
      <c r="D58" s="223" t="s">
        <v>4905</v>
      </c>
      <c r="F58" s="264" t="s">
        <v>2256</v>
      </c>
      <c r="G58" s="214">
        <v>247</v>
      </c>
      <c r="I58" s="214">
        <v>1</v>
      </c>
      <c r="J58" s="214">
        <v>320</v>
      </c>
      <c r="K58" s="214">
        <v>18</v>
      </c>
      <c r="O58" s="214" t="s">
        <v>4443</v>
      </c>
      <c r="P58" s="214" t="s">
        <v>663</v>
      </c>
      <c r="Q58" s="216">
        <v>40378</v>
      </c>
      <c r="R58" s="1">
        <v>2.57</v>
      </c>
      <c r="S58" s="1">
        <v>500</v>
      </c>
      <c r="V58" s="1">
        <v>10120</v>
      </c>
      <c r="W58" s="1">
        <v>78</v>
      </c>
      <c r="X58" s="1" t="s">
        <v>1774</v>
      </c>
      <c r="Y58" s="1"/>
      <c r="Z58" s="1"/>
      <c r="AA58" s="183">
        <f t="shared" si="3"/>
        <v>74.016000000000005</v>
      </c>
      <c r="AB58" s="183">
        <f t="shared" si="4"/>
        <v>27.987548160000003</v>
      </c>
      <c r="AE58" s="183">
        <f t="shared" si="5"/>
        <v>790.40000000000009</v>
      </c>
    </row>
    <row r="59" spans="3:31" ht="13.5" thickBot="1" x14ac:dyDescent="0.25">
      <c r="C59" s="664" t="s">
        <v>2253</v>
      </c>
      <c r="D59" s="237" t="s">
        <v>4906</v>
      </c>
      <c r="E59" s="235"/>
      <c r="F59" s="665" t="s">
        <v>2256</v>
      </c>
      <c r="G59" s="235">
        <v>247</v>
      </c>
      <c r="H59" s="235"/>
      <c r="I59" s="235">
        <v>1</v>
      </c>
      <c r="J59" s="235">
        <v>500</v>
      </c>
      <c r="K59" s="235">
        <v>18</v>
      </c>
      <c r="L59" s="235"/>
      <c r="M59" s="235"/>
      <c r="N59" s="235"/>
      <c r="O59" s="235" t="s">
        <v>4443</v>
      </c>
      <c r="P59" s="235" t="s">
        <v>669</v>
      </c>
      <c r="Q59" s="236">
        <v>40380</v>
      </c>
      <c r="R59" s="1">
        <v>2.57</v>
      </c>
      <c r="S59" s="1">
        <v>500</v>
      </c>
      <c r="V59" s="1">
        <v>10120</v>
      </c>
      <c r="W59" s="1">
        <v>78</v>
      </c>
      <c r="X59" s="1" t="s">
        <v>1774</v>
      </c>
      <c r="Y59" s="1"/>
      <c r="Z59" s="1"/>
      <c r="AA59" s="183">
        <f t="shared" si="3"/>
        <v>115.65</v>
      </c>
      <c r="AB59" s="183">
        <f t="shared" si="4"/>
        <v>43.730544000000009</v>
      </c>
      <c r="AE59" s="183">
        <f t="shared" si="5"/>
        <v>1235</v>
      </c>
    </row>
    <row r="60" spans="3:31" x14ac:dyDescent="0.2">
      <c r="C60" s="435" t="s">
        <v>2253</v>
      </c>
      <c r="D60" s="223" t="s">
        <v>4907</v>
      </c>
      <c r="F60" s="264" t="s">
        <v>2256</v>
      </c>
      <c r="G60" s="214">
        <v>247</v>
      </c>
      <c r="I60" s="214">
        <v>1</v>
      </c>
      <c r="J60" s="214">
        <v>500</v>
      </c>
      <c r="K60" s="214">
        <v>18</v>
      </c>
      <c r="O60" s="214" t="s">
        <v>4443</v>
      </c>
      <c r="P60" s="214" t="s">
        <v>669</v>
      </c>
      <c r="Q60" s="216">
        <v>40399</v>
      </c>
      <c r="R60" s="1">
        <v>2.57</v>
      </c>
      <c r="S60" s="1">
        <v>500</v>
      </c>
      <c r="V60" s="1">
        <v>10120</v>
      </c>
      <c r="W60" s="1">
        <v>78</v>
      </c>
      <c r="X60" s="1" t="s">
        <v>1774</v>
      </c>
      <c r="AA60" s="183">
        <f t="shared" si="3"/>
        <v>115.65</v>
      </c>
      <c r="AB60" s="183">
        <f t="shared" si="4"/>
        <v>43.730544000000009</v>
      </c>
      <c r="AE60" s="183">
        <f t="shared" si="5"/>
        <v>1235</v>
      </c>
    </row>
    <row r="61" spans="3:31" x14ac:dyDescent="0.2">
      <c r="C61" s="435" t="s">
        <v>2253</v>
      </c>
      <c r="D61" s="223" t="s">
        <v>4908</v>
      </c>
      <c r="F61" s="264" t="s">
        <v>2256</v>
      </c>
      <c r="G61" s="214">
        <v>247</v>
      </c>
      <c r="I61" s="214">
        <v>1</v>
      </c>
      <c r="J61" s="214">
        <v>500</v>
      </c>
      <c r="K61" s="214">
        <v>18</v>
      </c>
      <c r="O61" s="214" t="s">
        <v>4443</v>
      </c>
      <c r="P61" s="214" t="s">
        <v>663</v>
      </c>
      <c r="Q61" s="216">
        <v>40402</v>
      </c>
      <c r="R61" s="1">
        <v>2.57</v>
      </c>
      <c r="S61" s="1">
        <v>500</v>
      </c>
      <c r="V61" s="1">
        <v>10120</v>
      </c>
      <c r="W61" s="1">
        <v>78</v>
      </c>
      <c r="X61" s="1" t="s">
        <v>1774</v>
      </c>
      <c r="AA61" s="183">
        <f t="shared" si="3"/>
        <v>115.65</v>
      </c>
      <c r="AB61" s="183">
        <f t="shared" si="4"/>
        <v>43.730544000000009</v>
      </c>
      <c r="AE61" s="183">
        <f t="shared" si="5"/>
        <v>1235</v>
      </c>
    </row>
    <row r="62" spans="3:31" x14ac:dyDescent="0.2">
      <c r="C62" s="435" t="s">
        <v>2253</v>
      </c>
      <c r="D62" s="223" t="s">
        <v>4909</v>
      </c>
      <c r="F62" s="264" t="s">
        <v>2256</v>
      </c>
      <c r="G62" s="214">
        <v>247</v>
      </c>
      <c r="I62" s="214">
        <v>1</v>
      </c>
      <c r="J62" s="214">
        <v>500</v>
      </c>
      <c r="K62" s="214">
        <v>18</v>
      </c>
      <c r="O62" s="214" t="s">
        <v>4443</v>
      </c>
      <c r="P62" s="214" t="s">
        <v>4816</v>
      </c>
      <c r="Q62" s="216">
        <v>40406</v>
      </c>
      <c r="R62" s="1">
        <v>2.57</v>
      </c>
      <c r="S62" s="1">
        <v>500</v>
      </c>
      <c r="V62" s="1">
        <v>10120</v>
      </c>
      <c r="W62" s="1">
        <v>78</v>
      </c>
      <c r="X62" s="1" t="s">
        <v>1774</v>
      </c>
      <c r="AA62" s="183">
        <f t="shared" si="3"/>
        <v>115.65</v>
      </c>
      <c r="AB62" s="183">
        <f t="shared" si="4"/>
        <v>43.730544000000009</v>
      </c>
      <c r="AE62" s="183">
        <f t="shared" si="5"/>
        <v>1235</v>
      </c>
    </row>
    <row r="63" spans="3:31" x14ac:dyDescent="0.2">
      <c r="C63" s="435" t="s">
        <v>2253</v>
      </c>
      <c r="D63" s="223" t="s">
        <v>4910</v>
      </c>
      <c r="F63" s="264" t="s">
        <v>2256</v>
      </c>
      <c r="G63" s="214">
        <v>247</v>
      </c>
      <c r="I63" s="214">
        <v>1</v>
      </c>
      <c r="J63" s="214">
        <v>275</v>
      </c>
      <c r="K63" s="214">
        <v>18</v>
      </c>
      <c r="O63" s="214" t="s">
        <v>4443</v>
      </c>
      <c r="P63" s="214" t="s">
        <v>663</v>
      </c>
      <c r="Q63" s="216">
        <v>40408</v>
      </c>
      <c r="R63" s="1">
        <v>2.57</v>
      </c>
      <c r="S63" s="1">
        <v>500</v>
      </c>
      <c r="V63" s="1">
        <v>10120</v>
      </c>
      <c r="W63" s="1">
        <v>78</v>
      </c>
      <c r="X63" s="1" t="s">
        <v>1774</v>
      </c>
      <c r="AA63" s="183">
        <f t="shared" si="3"/>
        <v>63.607500000000002</v>
      </c>
      <c r="AB63" s="183">
        <f t="shared" si="4"/>
        <v>24.051799200000005</v>
      </c>
      <c r="AE63" s="183">
        <f t="shared" si="5"/>
        <v>679.25</v>
      </c>
    </row>
    <row r="64" spans="3:31" x14ac:dyDescent="0.2">
      <c r="C64" s="435" t="s">
        <v>2253</v>
      </c>
      <c r="D64" s="223" t="s">
        <v>4911</v>
      </c>
      <c r="F64" s="264" t="s">
        <v>2257</v>
      </c>
      <c r="G64" s="214">
        <v>247</v>
      </c>
      <c r="I64" s="214">
        <v>1</v>
      </c>
      <c r="J64" s="214">
        <v>38</v>
      </c>
      <c r="K64" s="214">
        <v>18</v>
      </c>
      <c r="O64" s="214" t="s">
        <v>4443</v>
      </c>
      <c r="P64" s="214" t="s">
        <v>663</v>
      </c>
      <c r="Q64" s="216">
        <v>40408</v>
      </c>
      <c r="R64" s="1">
        <v>2.57</v>
      </c>
      <c r="S64" s="1">
        <v>500</v>
      </c>
      <c r="V64" s="1">
        <v>10120</v>
      </c>
      <c r="W64" s="1">
        <v>78</v>
      </c>
      <c r="X64" s="1" t="s">
        <v>1774</v>
      </c>
      <c r="AA64" s="183">
        <f t="shared" si="3"/>
        <v>8.7894000000000023</v>
      </c>
      <c r="AB64" s="183">
        <f t="shared" si="4"/>
        <v>3.3235213440000004</v>
      </c>
      <c r="AE64" s="183">
        <f t="shared" si="5"/>
        <v>93.860000000000014</v>
      </c>
    </row>
    <row r="65" spans="3:32" ht="13.5" thickBot="1" x14ac:dyDescent="0.25">
      <c r="C65" s="664" t="s">
        <v>2253</v>
      </c>
      <c r="D65" s="237" t="s">
        <v>3639</v>
      </c>
      <c r="E65" s="235"/>
      <c r="F65" s="665" t="s">
        <v>2258</v>
      </c>
      <c r="G65" s="235">
        <v>247</v>
      </c>
      <c r="H65" s="235"/>
      <c r="I65" s="235">
        <v>1</v>
      </c>
      <c r="J65" s="235">
        <v>276</v>
      </c>
      <c r="K65" s="235">
        <v>18</v>
      </c>
      <c r="L65" s="235"/>
      <c r="M65" s="235"/>
      <c r="N65" s="235"/>
      <c r="O65" s="235" t="s">
        <v>4443</v>
      </c>
      <c r="P65" s="235" t="s">
        <v>669</v>
      </c>
      <c r="Q65" s="236">
        <v>40472</v>
      </c>
      <c r="R65" s="1">
        <v>2.57</v>
      </c>
      <c r="S65" s="1">
        <v>500</v>
      </c>
      <c r="V65" s="1">
        <v>10120</v>
      </c>
      <c r="W65" s="1">
        <v>78</v>
      </c>
      <c r="X65" s="1" t="s">
        <v>1774</v>
      </c>
      <c r="AA65" s="183">
        <f t="shared" si="3"/>
        <v>63.838799999999999</v>
      </c>
      <c r="AB65" s="183">
        <f t="shared" si="4"/>
        <v>24.139260288000003</v>
      </c>
      <c r="AE65" s="183">
        <f t="shared" si="5"/>
        <v>681.72</v>
      </c>
    </row>
    <row r="66" spans="3:32" ht="13.5" thickBot="1" x14ac:dyDescent="0.25">
      <c r="C66" s="671" t="s">
        <v>4453</v>
      </c>
      <c r="D66" s="511"/>
      <c r="E66" s="268"/>
      <c r="F66" s="672"/>
      <c r="G66" s="268"/>
      <c r="H66" s="268"/>
      <c r="I66" s="268"/>
      <c r="J66" s="268"/>
      <c r="K66" s="268"/>
      <c r="L66" s="268"/>
      <c r="M66" s="268"/>
      <c r="N66" s="268"/>
      <c r="O66" s="268"/>
      <c r="P66" s="268"/>
      <c r="Q66" s="270"/>
      <c r="AA66" s="183"/>
      <c r="AB66" s="183"/>
      <c r="AE66" s="183"/>
    </row>
    <row r="67" spans="3:32" ht="13.5" thickBot="1" x14ac:dyDescent="0.25">
      <c r="C67" s="667" t="s">
        <v>2259</v>
      </c>
      <c r="D67" s="238" t="s">
        <v>4898</v>
      </c>
      <c r="E67" s="240"/>
      <c r="F67" s="668" t="s">
        <v>2260</v>
      </c>
      <c r="G67" s="240"/>
      <c r="H67" s="240"/>
      <c r="I67" s="240"/>
      <c r="J67" s="240">
        <v>27</v>
      </c>
      <c r="K67" s="240"/>
      <c r="L67" s="240"/>
      <c r="M67" s="240"/>
      <c r="N67" s="240"/>
      <c r="O67" s="240"/>
      <c r="P67" s="240" t="s">
        <v>4816</v>
      </c>
      <c r="Q67" s="242">
        <v>40492</v>
      </c>
      <c r="AA67" s="183"/>
      <c r="AB67" s="183"/>
      <c r="AE67" s="183"/>
    </row>
    <row r="68" spans="3:32" x14ac:dyDescent="0.2">
      <c r="C68" s="435" t="s">
        <v>2259</v>
      </c>
      <c r="D68" s="223" t="s">
        <v>4899</v>
      </c>
      <c r="E68" s="214" t="s">
        <v>2261</v>
      </c>
      <c r="F68" s="264">
        <v>145550</v>
      </c>
      <c r="G68" s="214">
        <v>243</v>
      </c>
      <c r="I68" s="214">
        <v>1</v>
      </c>
      <c r="J68" s="214">
        <v>207</v>
      </c>
      <c r="K68" s="214">
        <v>45</v>
      </c>
      <c r="O68" s="214" t="s">
        <v>4487</v>
      </c>
      <c r="P68" s="214" t="s">
        <v>669</v>
      </c>
      <c r="Q68" s="216">
        <v>40519</v>
      </c>
      <c r="AA68" s="183"/>
      <c r="AB68" s="183"/>
      <c r="AE68" s="183"/>
    </row>
    <row r="69" spans="3:32" x14ac:dyDescent="0.2">
      <c r="C69" s="435" t="s">
        <v>2259</v>
      </c>
      <c r="D69" s="223" t="s">
        <v>4900</v>
      </c>
      <c r="E69" s="214" t="s">
        <v>2262</v>
      </c>
      <c r="F69" s="264" t="s">
        <v>2263</v>
      </c>
      <c r="G69" s="214">
        <v>248</v>
      </c>
      <c r="I69" s="214">
        <v>1</v>
      </c>
      <c r="J69" s="214">
        <v>600</v>
      </c>
      <c r="K69" s="214">
        <v>18</v>
      </c>
      <c r="O69" s="214" t="s">
        <v>4443</v>
      </c>
      <c r="P69" s="214" t="s">
        <v>663</v>
      </c>
      <c r="Q69" s="216">
        <v>40525</v>
      </c>
      <c r="AA69" s="183"/>
      <c r="AB69" s="183"/>
      <c r="AE69" s="183"/>
    </row>
    <row r="70" spans="3:32" ht="13.5" thickBot="1" x14ac:dyDescent="0.25">
      <c r="C70" s="664" t="s">
        <v>2259</v>
      </c>
      <c r="D70" s="237" t="s">
        <v>4901</v>
      </c>
      <c r="E70" s="235" t="s">
        <v>2262</v>
      </c>
      <c r="F70" s="665" t="s">
        <v>2263</v>
      </c>
      <c r="G70" s="235">
        <v>248</v>
      </c>
      <c r="H70" s="235"/>
      <c r="I70" s="235">
        <v>1</v>
      </c>
      <c r="J70" s="235">
        <v>309</v>
      </c>
      <c r="K70" s="235">
        <v>18</v>
      </c>
      <c r="L70" s="235"/>
      <c r="M70" s="235"/>
      <c r="N70" s="235"/>
      <c r="O70" s="235" t="s">
        <v>4443</v>
      </c>
      <c r="P70" s="235" t="s">
        <v>663</v>
      </c>
      <c r="Q70" s="236">
        <v>40527</v>
      </c>
      <c r="Y70" s="1"/>
      <c r="Z70" s="1"/>
      <c r="AA70" s="183"/>
      <c r="AB70" s="183"/>
      <c r="AE70" s="1"/>
    </row>
    <row r="71" spans="3:32" ht="13.5" thickBot="1" x14ac:dyDescent="0.25">
      <c r="C71" s="673"/>
      <c r="D71" s="279"/>
      <c r="E71" s="281"/>
      <c r="F71" s="674" t="s">
        <v>2288</v>
      </c>
      <c r="G71" s="281"/>
      <c r="H71" s="281"/>
      <c r="I71" s="281"/>
      <c r="J71" s="281"/>
      <c r="K71" s="281"/>
      <c r="L71" s="281"/>
      <c r="M71" s="281"/>
      <c r="N71" s="281"/>
      <c r="O71" s="281"/>
      <c r="P71" s="281"/>
      <c r="Q71" s="284"/>
    </row>
    <row r="72" spans="3:32" x14ac:dyDescent="0.2">
      <c r="C72" s="435" t="s">
        <v>2259</v>
      </c>
      <c r="D72" s="223" t="s">
        <v>4902</v>
      </c>
      <c r="E72" s="214" t="s">
        <v>2264</v>
      </c>
      <c r="F72" s="264">
        <v>129750</v>
      </c>
      <c r="G72" s="214">
        <v>250</v>
      </c>
      <c r="I72" s="214">
        <v>1</v>
      </c>
      <c r="J72" s="214">
        <v>500</v>
      </c>
      <c r="K72" s="214">
        <v>28</v>
      </c>
      <c r="O72" s="214" t="s">
        <v>2629</v>
      </c>
      <c r="P72" s="214" t="s">
        <v>663</v>
      </c>
      <c r="Q72" s="216">
        <v>40547</v>
      </c>
      <c r="AF72" s="419">
        <f t="shared" ref="AF72:AF87" si="6">K72*J72*100/1000</f>
        <v>1400</v>
      </c>
    </row>
    <row r="73" spans="3:32" x14ac:dyDescent="0.2">
      <c r="C73" s="435" t="s">
        <v>2259</v>
      </c>
      <c r="D73" s="223" t="s">
        <v>4903</v>
      </c>
      <c r="E73" s="214" t="s">
        <v>2264</v>
      </c>
      <c r="F73" s="264">
        <v>129750</v>
      </c>
      <c r="G73" s="214">
        <v>250</v>
      </c>
      <c r="I73" s="214">
        <v>1</v>
      </c>
      <c r="J73" s="214">
        <v>500</v>
      </c>
      <c r="K73" s="214">
        <v>28</v>
      </c>
      <c r="O73" s="214" t="s">
        <v>3134</v>
      </c>
      <c r="P73" s="214" t="s">
        <v>2277</v>
      </c>
      <c r="Q73" s="216">
        <v>40553</v>
      </c>
      <c r="AF73" s="419">
        <f t="shared" si="6"/>
        <v>1400</v>
      </c>
    </row>
    <row r="74" spans="3:32" ht="13.5" thickBot="1" x14ac:dyDescent="0.25">
      <c r="C74" s="664" t="s">
        <v>2259</v>
      </c>
      <c r="D74" s="237" t="s">
        <v>4904</v>
      </c>
      <c r="E74" s="235" t="s">
        <v>2264</v>
      </c>
      <c r="F74" s="665">
        <v>129750</v>
      </c>
      <c r="G74" s="235">
        <v>250</v>
      </c>
      <c r="H74" s="235"/>
      <c r="I74" s="235">
        <v>1</v>
      </c>
      <c r="J74" s="235">
        <v>500</v>
      </c>
      <c r="K74" s="235">
        <v>28</v>
      </c>
      <c r="L74" s="235"/>
      <c r="M74" s="235"/>
      <c r="N74" s="235"/>
      <c r="O74" s="235" t="s">
        <v>3134</v>
      </c>
      <c r="P74" s="235" t="s">
        <v>663</v>
      </c>
      <c r="Q74" s="236">
        <v>40561</v>
      </c>
      <c r="AF74" s="419">
        <f t="shared" si="6"/>
        <v>1400</v>
      </c>
    </row>
    <row r="75" spans="3:32" x14ac:dyDescent="0.2">
      <c r="C75" s="675" t="s">
        <v>4453</v>
      </c>
      <c r="D75" s="676"/>
      <c r="E75" s="677"/>
      <c r="F75" s="678"/>
      <c r="G75" s="677"/>
      <c r="H75" s="677"/>
      <c r="I75" s="677"/>
      <c r="J75" s="677"/>
      <c r="K75" s="677"/>
      <c r="L75" s="677"/>
      <c r="M75" s="677"/>
      <c r="N75" s="677"/>
      <c r="O75" s="677"/>
      <c r="P75" s="677"/>
      <c r="Q75" s="679"/>
      <c r="AF75" s="419">
        <f t="shared" si="6"/>
        <v>0</v>
      </c>
    </row>
    <row r="76" spans="3:32" ht="13.5" thickBot="1" x14ac:dyDescent="0.25">
      <c r="C76" s="664" t="s">
        <v>2265</v>
      </c>
      <c r="D76" s="237" t="s">
        <v>4898</v>
      </c>
      <c r="E76" s="235" t="s">
        <v>2266</v>
      </c>
      <c r="F76" s="665">
        <v>130370</v>
      </c>
      <c r="G76" s="235">
        <v>251</v>
      </c>
      <c r="H76" s="235"/>
      <c r="I76" s="235">
        <v>1</v>
      </c>
      <c r="J76" s="235">
        <v>52</v>
      </c>
      <c r="K76" s="235">
        <v>30</v>
      </c>
      <c r="L76" s="235"/>
      <c r="M76" s="235"/>
      <c r="N76" s="235"/>
      <c r="O76" s="235" t="s">
        <v>4451</v>
      </c>
      <c r="P76" s="235" t="s">
        <v>669</v>
      </c>
      <c r="Q76" s="236">
        <v>40612</v>
      </c>
      <c r="AF76" s="419">
        <f t="shared" si="6"/>
        <v>156</v>
      </c>
    </row>
    <row r="77" spans="3:32" x14ac:dyDescent="0.2">
      <c r="C77" s="680" t="s">
        <v>2265</v>
      </c>
      <c r="D77" s="512" t="s">
        <v>4899</v>
      </c>
      <c r="E77" s="213" t="s">
        <v>3180</v>
      </c>
      <c r="F77" s="681" t="s">
        <v>2263</v>
      </c>
      <c r="G77" s="213">
        <v>251</v>
      </c>
      <c r="H77" s="213"/>
      <c r="I77" s="213">
        <v>1</v>
      </c>
      <c r="J77" s="213">
        <v>600</v>
      </c>
      <c r="K77" s="213">
        <v>18</v>
      </c>
      <c r="L77" s="213"/>
      <c r="M77" s="213"/>
      <c r="N77" s="213"/>
      <c r="O77" s="213" t="s">
        <v>3181</v>
      </c>
      <c r="P77" s="213" t="s">
        <v>663</v>
      </c>
      <c r="Q77" s="215">
        <v>40634</v>
      </c>
      <c r="AF77" s="419">
        <f t="shared" si="6"/>
        <v>1080</v>
      </c>
    </row>
    <row r="78" spans="3:32" x14ac:dyDescent="0.2">
      <c r="C78" s="435" t="s">
        <v>2265</v>
      </c>
      <c r="D78" s="223" t="s">
        <v>4900</v>
      </c>
      <c r="E78" s="214" t="s">
        <v>3180</v>
      </c>
      <c r="F78" s="264" t="s">
        <v>2263</v>
      </c>
      <c r="G78" s="214">
        <v>251</v>
      </c>
      <c r="I78" s="214">
        <v>1</v>
      </c>
      <c r="J78" s="214">
        <v>550</v>
      </c>
      <c r="K78" s="214">
        <v>18</v>
      </c>
      <c r="O78" s="214" t="s">
        <v>3181</v>
      </c>
      <c r="P78" s="214" t="s">
        <v>4816</v>
      </c>
      <c r="Q78" s="216">
        <v>40639</v>
      </c>
      <c r="AF78" s="419">
        <f t="shared" si="6"/>
        <v>990</v>
      </c>
    </row>
    <row r="79" spans="3:32" x14ac:dyDescent="0.2">
      <c r="C79" s="435" t="s">
        <v>2265</v>
      </c>
      <c r="D79" s="223" t="s">
        <v>4901</v>
      </c>
      <c r="E79" s="214" t="s">
        <v>3180</v>
      </c>
      <c r="F79" s="264" t="s">
        <v>2263</v>
      </c>
      <c r="G79" s="214">
        <v>251</v>
      </c>
      <c r="I79" s="214">
        <v>1</v>
      </c>
      <c r="J79" s="214">
        <v>550</v>
      </c>
      <c r="K79" s="214">
        <v>18</v>
      </c>
      <c r="O79" s="214" t="s">
        <v>4443</v>
      </c>
      <c r="P79" s="214" t="s">
        <v>4816</v>
      </c>
      <c r="Q79" s="216">
        <v>40644</v>
      </c>
      <c r="AF79" s="419">
        <f t="shared" si="6"/>
        <v>990</v>
      </c>
    </row>
    <row r="80" spans="3:32" x14ac:dyDescent="0.2">
      <c r="C80" s="435" t="s">
        <v>2265</v>
      </c>
      <c r="D80" s="223" t="s">
        <v>4902</v>
      </c>
      <c r="E80" s="214" t="s">
        <v>3180</v>
      </c>
      <c r="F80" s="264" t="s">
        <v>2263</v>
      </c>
      <c r="G80" s="214">
        <v>251</v>
      </c>
      <c r="I80" s="214">
        <v>1</v>
      </c>
      <c r="J80" s="214">
        <v>400</v>
      </c>
      <c r="K80" s="214">
        <v>18</v>
      </c>
      <c r="O80" s="214" t="s">
        <v>4443</v>
      </c>
      <c r="P80" s="214" t="s">
        <v>4816</v>
      </c>
      <c r="Q80" s="216">
        <v>40646</v>
      </c>
      <c r="AF80" s="419">
        <f t="shared" si="6"/>
        <v>720</v>
      </c>
    </row>
    <row r="81" spans="3:32" ht="13.5" thickBot="1" x14ac:dyDescent="0.25">
      <c r="C81" s="664" t="s">
        <v>2265</v>
      </c>
      <c r="D81" s="237" t="s">
        <v>4903</v>
      </c>
      <c r="E81" s="235" t="s">
        <v>3180</v>
      </c>
      <c r="F81" s="665" t="s">
        <v>2263</v>
      </c>
      <c r="G81" s="235">
        <v>251</v>
      </c>
      <c r="H81" s="235"/>
      <c r="I81" s="235">
        <v>1</v>
      </c>
      <c r="J81" s="235">
        <v>300</v>
      </c>
      <c r="K81" s="235">
        <v>18</v>
      </c>
      <c r="L81" s="235"/>
      <c r="M81" s="235"/>
      <c r="N81" s="235"/>
      <c r="O81" s="235" t="s">
        <v>4443</v>
      </c>
      <c r="P81" s="235" t="s">
        <v>663</v>
      </c>
      <c r="Q81" s="236">
        <v>40647</v>
      </c>
      <c r="AF81" s="419">
        <f t="shared" si="6"/>
        <v>540</v>
      </c>
    </row>
    <row r="82" spans="3:32" x14ac:dyDescent="0.2">
      <c r="C82" s="680" t="s">
        <v>2265</v>
      </c>
      <c r="D82" s="512" t="s">
        <v>4904</v>
      </c>
      <c r="E82" s="213" t="s">
        <v>3182</v>
      </c>
      <c r="F82" s="681" t="s">
        <v>3183</v>
      </c>
      <c r="G82" s="213">
        <v>252</v>
      </c>
      <c r="H82" s="213"/>
      <c r="I82" s="213">
        <v>1</v>
      </c>
      <c r="J82" s="213">
        <v>530</v>
      </c>
      <c r="K82" s="213">
        <v>18</v>
      </c>
      <c r="L82" s="213"/>
      <c r="M82" s="213"/>
      <c r="N82" s="213"/>
      <c r="O82" s="213" t="s">
        <v>4443</v>
      </c>
      <c r="P82" s="213" t="s">
        <v>669</v>
      </c>
      <c r="Q82" s="215">
        <v>40710</v>
      </c>
      <c r="AF82" s="419">
        <f t="shared" si="6"/>
        <v>954</v>
      </c>
    </row>
    <row r="83" spans="3:32" x14ac:dyDescent="0.2">
      <c r="C83" s="435" t="s">
        <v>2265</v>
      </c>
      <c r="D83" s="223" t="s">
        <v>4905</v>
      </c>
      <c r="E83" s="214" t="s">
        <v>3184</v>
      </c>
      <c r="F83" s="264">
        <v>129750</v>
      </c>
      <c r="G83" s="214">
        <v>246</v>
      </c>
      <c r="I83" s="214">
        <v>1</v>
      </c>
      <c r="J83" s="214">
        <v>240</v>
      </c>
      <c r="K83" s="214">
        <v>28</v>
      </c>
      <c r="O83" s="214" t="s">
        <v>2629</v>
      </c>
      <c r="P83" s="214" t="s">
        <v>669</v>
      </c>
      <c r="Q83" s="216">
        <v>40714</v>
      </c>
      <c r="AF83" s="419">
        <f t="shared" si="6"/>
        <v>672</v>
      </c>
    </row>
    <row r="84" spans="3:32" ht="13.5" thickBot="1" x14ac:dyDescent="0.25">
      <c r="C84" s="664" t="s">
        <v>2265</v>
      </c>
      <c r="D84" s="237" t="s">
        <v>4906</v>
      </c>
      <c r="E84" s="235" t="s">
        <v>3184</v>
      </c>
      <c r="F84" s="665">
        <v>129750</v>
      </c>
      <c r="G84" s="235">
        <v>246</v>
      </c>
      <c r="H84" s="235"/>
      <c r="I84" s="235">
        <v>1</v>
      </c>
      <c r="J84" s="235">
        <v>500</v>
      </c>
      <c r="K84" s="235">
        <v>28</v>
      </c>
      <c r="L84" s="235"/>
      <c r="M84" s="235"/>
      <c r="N84" s="235"/>
      <c r="O84" s="235" t="s">
        <v>2629</v>
      </c>
      <c r="P84" s="235" t="s">
        <v>4816</v>
      </c>
      <c r="Q84" s="236">
        <v>40717</v>
      </c>
      <c r="AF84" s="419">
        <f t="shared" si="6"/>
        <v>1400</v>
      </c>
    </row>
    <row r="85" spans="3:32" x14ac:dyDescent="0.2">
      <c r="C85" s="414" t="s">
        <v>4453</v>
      </c>
      <c r="D85" s="356"/>
      <c r="E85" s="245"/>
      <c r="F85" s="415"/>
      <c r="G85" s="245"/>
      <c r="H85" s="245"/>
      <c r="I85" s="245"/>
      <c r="J85" s="245"/>
      <c r="K85" s="245"/>
      <c r="L85" s="245"/>
      <c r="M85" s="245"/>
      <c r="N85" s="245"/>
      <c r="O85" s="245"/>
      <c r="P85" s="245"/>
      <c r="Q85" s="247"/>
      <c r="AF85" s="419">
        <f t="shared" si="6"/>
        <v>0</v>
      </c>
    </row>
    <row r="86" spans="3:32" ht="13.5" thickBot="1" x14ac:dyDescent="0.25">
      <c r="C86" s="664" t="s">
        <v>3185</v>
      </c>
      <c r="D86" s="237" t="s">
        <v>4898</v>
      </c>
      <c r="E86" s="235" t="s">
        <v>3186</v>
      </c>
      <c r="F86" s="665">
        <v>129700</v>
      </c>
      <c r="G86" s="235">
        <v>250</v>
      </c>
      <c r="H86" s="235"/>
      <c r="I86" s="235">
        <v>1</v>
      </c>
      <c r="J86" s="235">
        <v>460</v>
      </c>
      <c r="K86" s="235">
        <v>29</v>
      </c>
      <c r="L86" s="235"/>
      <c r="M86" s="235"/>
      <c r="N86" s="235"/>
      <c r="O86" s="235" t="s">
        <v>3187</v>
      </c>
      <c r="P86" s="235" t="s">
        <v>663</v>
      </c>
      <c r="Q86" s="236">
        <v>40805</v>
      </c>
      <c r="AF86" s="419">
        <f t="shared" si="6"/>
        <v>1334</v>
      </c>
    </row>
    <row r="87" spans="3:32" ht="13.5" thickBot="1" x14ac:dyDescent="0.25">
      <c r="C87" s="667" t="s">
        <v>3185</v>
      </c>
      <c r="D87" s="238" t="s">
        <v>4899</v>
      </c>
      <c r="E87" s="240" t="s">
        <v>3188</v>
      </c>
      <c r="F87" s="668">
        <v>129700</v>
      </c>
      <c r="G87" s="240">
        <v>250</v>
      </c>
      <c r="H87" s="240"/>
      <c r="I87" s="240">
        <v>1</v>
      </c>
      <c r="J87" s="240">
        <v>500</v>
      </c>
      <c r="K87" s="240">
        <v>29</v>
      </c>
      <c r="L87" s="240"/>
      <c r="M87" s="240"/>
      <c r="N87" s="240"/>
      <c r="O87" s="240" t="s">
        <v>3189</v>
      </c>
      <c r="P87" s="240" t="s">
        <v>4816</v>
      </c>
      <c r="Q87" s="242">
        <v>40843</v>
      </c>
      <c r="AF87" s="421">
        <f t="shared" si="6"/>
        <v>1450</v>
      </c>
    </row>
    <row r="88" spans="3:32" x14ac:dyDescent="0.2">
      <c r="C88" s="327"/>
      <c r="D88" s="287"/>
      <c r="E88" s="288"/>
      <c r="F88" s="682" t="s">
        <v>1319</v>
      </c>
      <c r="G88" s="288"/>
      <c r="H88" s="288"/>
      <c r="I88" s="288"/>
      <c r="J88" s="288"/>
      <c r="K88" s="288"/>
      <c r="L88" s="288"/>
      <c r="M88" s="288"/>
      <c r="N88" s="288"/>
      <c r="O88" s="288"/>
      <c r="P88" s="288"/>
      <c r="Q88" s="290"/>
      <c r="AF88" s="374">
        <f>SUM(AF72:AF87)</f>
        <v>14486</v>
      </c>
    </row>
    <row r="89" spans="3:32" x14ac:dyDescent="0.2">
      <c r="C89" s="683" t="s">
        <v>3185</v>
      </c>
      <c r="D89" s="133">
        <v>4</v>
      </c>
      <c r="E89" s="133" t="s">
        <v>3307</v>
      </c>
      <c r="F89" s="137">
        <v>129750</v>
      </c>
      <c r="G89" s="133">
        <v>246</v>
      </c>
      <c r="H89" s="133"/>
      <c r="I89" s="133">
        <v>1</v>
      </c>
      <c r="J89" s="133">
        <v>550</v>
      </c>
      <c r="K89" s="133">
        <v>28</v>
      </c>
      <c r="L89" s="133"/>
      <c r="M89" s="133"/>
      <c r="N89" s="133"/>
      <c r="O89" s="133" t="s">
        <v>3308</v>
      </c>
      <c r="P89" s="133" t="s">
        <v>4804</v>
      </c>
      <c r="Q89" s="166">
        <v>40949</v>
      </c>
      <c r="R89" s="1">
        <v>2.57</v>
      </c>
      <c r="S89" s="1">
        <v>167</v>
      </c>
      <c r="V89" s="1">
        <f t="shared" ref="V89:V94" si="7">5060*2</f>
        <v>10120</v>
      </c>
      <c r="W89" s="1">
        <v>92</v>
      </c>
      <c r="X89" s="1" t="s">
        <v>2584</v>
      </c>
      <c r="Y89" s="1">
        <v>78</v>
      </c>
      <c r="Z89" s="1" t="s">
        <v>4561</v>
      </c>
      <c r="AA89" s="183">
        <f t="shared" ref="AA89:AA94" si="8">(K89*100*J89*I89)/13*12*R89/10000*S89/1000</f>
        <v>61.011009230769233</v>
      </c>
      <c r="AB89" s="183">
        <f t="shared" ref="AB89:AB94" si="9">V89/36*35*J89*I89*1.108/10000*W89/1000</f>
        <v>55.161533777777791</v>
      </c>
      <c r="AC89" s="183">
        <f t="shared" ref="AC89:AC94" si="10">(K89*100*J89*I89)/13*R89/10000*U89/1000</f>
        <v>0</v>
      </c>
      <c r="AD89" s="183">
        <f t="shared" ref="AD89:AD94" si="11">V89/36*J89*I89*1.108/10000*Y89/1000</f>
        <v>1.3362110666666667</v>
      </c>
      <c r="AE89" s="183">
        <f t="shared" ref="AE89:AE94" si="12">J89*I89*(G89/100)</f>
        <v>1353</v>
      </c>
    </row>
    <row r="90" spans="3:32" x14ac:dyDescent="0.2">
      <c r="C90" s="683" t="s">
        <v>3185</v>
      </c>
      <c r="D90" s="133">
        <v>5</v>
      </c>
      <c r="E90" s="133" t="s">
        <v>3307</v>
      </c>
      <c r="F90" s="137">
        <v>129750</v>
      </c>
      <c r="G90" s="133">
        <v>246</v>
      </c>
      <c r="H90" s="133"/>
      <c r="I90" s="133">
        <v>1</v>
      </c>
      <c r="J90" s="133">
        <v>550</v>
      </c>
      <c r="K90" s="133">
        <v>28</v>
      </c>
      <c r="L90" s="133"/>
      <c r="M90" s="133"/>
      <c r="N90" s="133"/>
      <c r="O90" s="133" t="s">
        <v>2881</v>
      </c>
      <c r="P90" s="133" t="s">
        <v>2277</v>
      </c>
      <c r="Q90" s="166">
        <v>40955</v>
      </c>
      <c r="R90" s="1">
        <v>2.57</v>
      </c>
      <c r="S90" s="1">
        <v>167</v>
      </c>
      <c r="V90" s="1">
        <f t="shared" si="7"/>
        <v>10120</v>
      </c>
      <c r="W90" s="1">
        <v>92</v>
      </c>
      <c r="X90" s="1" t="s">
        <v>2584</v>
      </c>
      <c r="Y90" s="1">
        <v>78</v>
      </c>
      <c r="Z90" s="1" t="s">
        <v>4561</v>
      </c>
      <c r="AA90" s="183">
        <f t="shared" si="8"/>
        <v>61.011009230769233</v>
      </c>
      <c r="AB90" s="183">
        <f t="shared" si="9"/>
        <v>55.161533777777791</v>
      </c>
      <c r="AC90" s="183">
        <f t="shared" si="10"/>
        <v>0</v>
      </c>
      <c r="AD90" s="183">
        <f t="shared" si="11"/>
        <v>1.3362110666666667</v>
      </c>
      <c r="AE90" s="183">
        <f t="shared" si="12"/>
        <v>1353</v>
      </c>
    </row>
    <row r="91" spans="3:32" x14ac:dyDescent="0.2">
      <c r="C91" s="683" t="s">
        <v>3185</v>
      </c>
      <c r="D91" s="133">
        <v>6</v>
      </c>
      <c r="E91" s="133" t="s">
        <v>3309</v>
      </c>
      <c r="F91" s="137">
        <v>129750</v>
      </c>
      <c r="G91" s="133">
        <v>246</v>
      </c>
      <c r="H91" s="133"/>
      <c r="I91" s="133">
        <v>1</v>
      </c>
      <c r="J91" s="133">
        <v>550</v>
      </c>
      <c r="K91" s="133">
        <v>28</v>
      </c>
      <c r="L91" s="133"/>
      <c r="M91" s="133"/>
      <c r="N91" s="133"/>
      <c r="O91" s="133" t="s">
        <v>3308</v>
      </c>
      <c r="P91" s="133" t="s">
        <v>4804</v>
      </c>
      <c r="Q91" s="166">
        <v>40963</v>
      </c>
      <c r="R91" s="1">
        <v>2.57</v>
      </c>
      <c r="S91" s="1">
        <v>167</v>
      </c>
      <c r="V91" s="1">
        <f t="shared" si="7"/>
        <v>10120</v>
      </c>
      <c r="W91" s="1">
        <v>92</v>
      </c>
      <c r="X91" s="1" t="s">
        <v>2584</v>
      </c>
      <c r="Y91" s="1">
        <v>78</v>
      </c>
      <c r="Z91" s="1" t="s">
        <v>4561</v>
      </c>
      <c r="AA91" s="183">
        <f t="shared" si="8"/>
        <v>61.011009230769233</v>
      </c>
      <c r="AB91" s="183">
        <f t="shared" si="9"/>
        <v>55.161533777777791</v>
      </c>
      <c r="AC91" s="183">
        <f t="shared" si="10"/>
        <v>0</v>
      </c>
      <c r="AD91" s="183">
        <f t="shared" si="11"/>
        <v>1.3362110666666667</v>
      </c>
      <c r="AE91" s="183">
        <f t="shared" si="12"/>
        <v>1353</v>
      </c>
    </row>
    <row r="92" spans="3:32" x14ac:dyDescent="0.2">
      <c r="C92" s="683" t="s">
        <v>3185</v>
      </c>
      <c r="D92" s="133">
        <v>7</v>
      </c>
      <c r="E92" s="133" t="s">
        <v>3309</v>
      </c>
      <c r="F92" s="137">
        <v>129750</v>
      </c>
      <c r="G92" s="133">
        <v>246</v>
      </c>
      <c r="H92" s="133"/>
      <c r="I92" s="133">
        <v>1</v>
      </c>
      <c r="J92" s="133">
        <v>550</v>
      </c>
      <c r="K92" s="133">
        <v>28</v>
      </c>
      <c r="L92" s="133"/>
      <c r="M92" s="133"/>
      <c r="N92" s="133"/>
      <c r="O92" s="133" t="s">
        <v>3308</v>
      </c>
      <c r="P92" s="133" t="s">
        <v>669</v>
      </c>
      <c r="Q92" s="166">
        <v>40969</v>
      </c>
      <c r="R92" s="1">
        <v>2.57</v>
      </c>
      <c r="S92" s="1">
        <v>167</v>
      </c>
      <c r="V92" s="1">
        <f t="shared" si="7"/>
        <v>10120</v>
      </c>
      <c r="W92" s="1">
        <v>92</v>
      </c>
      <c r="X92" s="1" t="s">
        <v>2584</v>
      </c>
      <c r="Y92" s="1">
        <v>78</v>
      </c>
      <c r="Z92" s="1" t="s">
        <v>4561</v>
      </c>
      <c r="AA92" s="183">
        <f t="shared" si="8"/>
        <v>61.011009230769233</v>
      </c>
      <c r="AB92" s="183">
        <f t="shared" si="9"/>
        <v>55.161533777777791</v>
      </c>
      <c r="AC92" s="183">
        <f t="shared" si="10"/>
        <v>0</v>
      </c>
      <c r="AD92" s="183">
        <f t="shared" si="11"/>
        <v>1.3362110666666667</v>
      </c>
      <c r="AE92" s="183">
        <f t="shared" si="12"/>
        <v>1353</v>
      </c>
    </row>
    <row r="93" spans="3:32" x14ac:dyDescent="0.2">
      <c r="C93" s="683" t="s">
        <v>3185</v>
      </c>
      <c r="D93" s="133">
        <v>8</v>
      </c>
      <c r="E93" s="133" t="s">
        <v>3309</v>
      </c>
      <c r="F93" s="137">
        <v>129750</v>
      </c>
      <c r="G93" s="133">
        <v>246</v>
      </c>
      <c r="H93" s="133"/>
      <c r="I93" s="133">
        <v>1</v>
      </c>
      <c r="J93" s="133">
        <v>550</v>
      </c>
      <c r="K93" s="133">
        <v>28</v>
      </c>
      <c r="L93" s="133"/>
      <c r="M93" s="133"/>
      <c r="N93" s="133"/>
      <c r="O93" s="133" t="s">
        <v>3308</v>
      </c>
      <c r="P93" s="133" t="s">
        <v>3310</v>
      </c>
      <c r="Q93" s="166">
        <v>40976</v>
      </c>
      <c r="R93" s="1">
        <v>2.57</v>
      </c>
      <c r="S93" s="1">
        <v>167</v>
      </c>
      <c r="V93" s="1">
        <f t="shared" si="7"/>
        <v>10120</v>
      </c>
      <c r="W93" s="1">
        <v>92</v>
      </c>
      <c r="X93" s="1" t="s">
        <v>2584</v>
      </c>
      <c r="Y93" s="1">
        <v>78</v>
      </c>
      <c r="Z93" s="1" t="s">
        <v>4561</v>
      </c>
      <c r="AA93" s="183">
        <f t="shared" si="8"/>
        <v>61.011009230769233</v>
      </c>
      <c r="AB93" s="183">
        <f t="shared" si="9"/>
        <v>55.161533777777791</v>
      </c>
      <c r="AC93" s="183">
        <f t="shared" si="10"/>
        <v>0</v>
      </c>
      <c r="AD93" s="183">
        <f t="shared" si="11"/>
        <v>1.3362110666666667</v>
      </c>
      <c r="AE93" s="183">
        <f t="shared" si="12"/>
        <v>1353</v>
      </c>
    </row>
    <row r="94" spans="3:32" ht="13.5" thickBot="1" x14ac:dyDescent="0.25">
      <c r="C94" s="683" t="s">
        <v>3185</v>
      </c>
      <c r="D94" s="133">
        <v>9</v>
      </c>
      <c r="E94" s="133" t="s">
        <v>3309</v>
      </c>
      <c r="F94" s="137">
        <v>129750</v>
      </c>
      <c r="G94" s="133">
        <v>246</v>
      </c>
      <c r="H94" s="133"/>
      <c r="I94" s="133">
        <v>1</v>
      </c>
      <c r="J94" s="133">
        <v>810</v>
      </c>
      <c r="K94" s="133">
        <v>28</v>
      </c>
      <c r="L94" s="133"/>
      <c r="M94" s="133"/>
      <c r="N94" s="133"/>
      <c r="O94" s="133" t="s">
        <v>3308</v>
      </c>
      <c r="P94" s="133" t="s">
        <v>669</v>
      </c>
      <c r="Q94" s="166">
        <v>40988</v>
      </c>
      <c r="R94" s="210">
        <v>2.57</v>
      </c>
      <c r="S94" s="1">
        <v>167</v>
      </c>
      <c r="V94" s="1">
        <f t="shared" si="7"/>
        <v>10120</v>
      </c>
      <c r="W94" s="1">
        <v>92</v>
      </c>
      <c r="X94" s="1" t="s">
        <v>2584</v>
      </c>
      <c r="Y94" s="1">
        <v>78</v>
      </c>
      <c r="Z94" s="1" t="s">
        <v>4561</v>
      </c>
      <c r="AA94" s="183">
        <f t="shared" si="8"/>
        <v>89.852577230769242</v>
      </c>
      <c r="AB94" s="183">
        <f t="shared" si="9"/>
        <v>81.237895199999997</v>
      </c>
      <c r="AC94" s="183">
        <f t="shared" si="10"/>
        <v>0</v>
      </c>
      <c r="AD94" s="183">
        <f t="shared" si="11"/>
        <v>1.9678744799999996</v>
      </c>
      <c r="AE94" s="183">
        <f t="shared" si="12"/>
        <v>1992.6</v>
      </c>
    </row>
    <row r="95" spans="3:32" x14ac:dyDescent="0.2">
      <c r="C95" s="601"/>
      <c r="D95" s="316"/>
      <c r="E95" s="317">
        <v>41032</v>
      </c>
      <c r="F95" s="684" t="s">
        <v>1386</v>
      </c>
      <c r="G95" s="319" t="s">
        <v>3311</v>
      </c>
      <c r="H95" s="319"/>
      <c r="I95" s="319" t="s">
        <v>3312</v>
      </c>
      <c r="J95" s="319" t="s">
        <v>3313</v>
      </c>
      <c r="K95" s="319"/>
      <c r="L95" s="319"/>
      <c r="M95" s="319"/>
      <c r="N95" s="319"/>
      <c r="O95" s="319"/>
      <c r="P95" s="319"/>
      <c r="Q95" s="320"/>
    </row>
    <row r="96" spans="3:32" x14ac:dyDescent="0.2">
      <c r="C96" s="683" t="s">
        <v>3314</v>
      </c>
      <c r="D96" s="133">
        <v>1</v>
      </c>
      <c r="E96" s="133" t="s">
        <v>3315</v>
      </c>
      <c r="F96" s="137" t="s">
        <v>2263</v>
      </c>
      <c r="G96" s="133">
        <v>251</v>
      </c>
      <c r="H96" s="133"/>
      <c r="I96" s="133">
        <v>1</v>
      </c>
      <c r="J96" s="133">
        <v>550</v>
      </c>
      <c r="K96" s="133">
        <v>18</v>
      </c>
      <c r="L96" s="133"/>
      <c r="M96" s="133"/>
      <c r="N96" s="133"/>
      <c r="O96" s="133" t="s">
        <v>3316</v>
      </c>
      <c r="P96" s="133" t="s">
        <v>663</v>
      </c>
      <c r="Q96" s="166">
        <v>41053</v>
      </c>
      <c r="R96" s="1">
        <v>2.57</v>
      </c>
      <c r="S96" s="1">
        <v>500</v>
      </c>
      <c r="V96" s="1">
        <f>5060*2</f>
        <v>10120</v>
      </c>
      <c r="W96" s="1">
        <v>92</v>
      </c>
      <c r="X96" s="1" t="s">
        <v>2584</v>
      </c>
      <c r="Y96" s="1">
        <v>78</v>
      </c>
      <c r="Z96" s="1" t="s">
        <v>4561</v>
      </c>
      <c r="AA96" s="183">
        <f>(K96*100*J96*I96)/13*12*R96/10000*S96/1000</f>
        <v>117.42923076923077</v>
      </c>
      <c r="AB96" s="183">
        <f>V96/36*35*J96*I96*1.108/10000*W96/1000</f>
        <v>55.161533777777791</v>
      </c>
      <c r="AC96" s="183">
        <f>(K96*100*J96*I96)/13*R96/10000*U96/1000</f>
        <v>0</v>
      </c>
      <c r="AD96" s="183">
        <f>V96/36*J96*I96*1.108/10000*Y96/1000</f>
        <v>1.3362110666666667</v>
      </c>
      <c r="AE96" s="183">
        <f>J96*I96*(G96/100)</f>
        <v>1380.4999999999998</v>
      </c>
    </row>
    <row r="97" spans="1:32" x14ac:dyDescent="0.2">
      <c r="C97" s="683" t="s">
        <v>3314</v>
      </c>
      <c r="D97" s="133">
        <v>2</v>
      </c>
      <c r="E97" s="133" t="s">
        <v>3315</v>
      </c>
      <c r="F97" s="137" t="s">
        <v>2263</v>
      </c>
      <c r="G97" s="133">
        <v>251</v>
      </c>
      <c r="H97" s="133"/>
      <c r="I97" s="133">
        <v>1</v>
      </c>
      <c r="J97" s="133">
        <v>550</v>
      </c>
      <c r="K97" s="133">
        <v>18</v>
      </c>
      <c r="L97" s="133"/>
      <c r="M97" s="133"/>
      <c r="N97" s="133"/>
      <c r="O97" s="133" t="s">
        <v>3316</v>
      </c>
      <c r="P97" s="133" t="s">
        <v>663</v>
      </c>
      <c r="Q97" s="166">
        <v>41053</v>
      </c>
      <c r="R97" s="1">
        <v>2.57</v>
      </c>
      <c r="S97" s="1">
        <v>500</v>
      </c>
      <c r="V97" s="1">
        <f>5060*2</f>
        <v>10120</v>
      </c>
      <c r="W97" s="1">
        <v>92</v>
      </c>
      <c r="X97" s="1" t="s">
        <v>2584</v>
      </c>
      <c r="Y97" s="1">
        <v>78</v>
      </c>
      <c r="Z97" s="1" t="s">
        <v>4561</v>
      </c>
      <c r="AA97" s="183">
        <f>(K97*100*J97*I97)/13*12*R97/10000*S97/1000</f>
        <v>117.42923076923077</v>
      </c>
      <c r="AB97" s="183">
        <f>V97/36*35*J97*I97*1.108/10000*W97/1000</f>
        <v>55.161533777777791</v>
      </c>
      <c r="AC97" s="183">
        <f>(K97*100*J97*I97)/13*R97/10000*U97/1000</f>
        <v>0</v>
      </c>
      <c r="AD97" s="183">
        <f>V97/36*J97*I97*1.108/10000*Y97/1000</f>
        <v>1.3362110666666667</v>
      </c>
      <c r="AE97" s="183">
        <f>J97*I97*(G97/100)</f>
        <v>1380.4999999999998</v>
      </c>
    </row>
    <row r="98" spans="1:32" ht="13.5" thickBot="1" x14ac:dyDescent="0.25">
      <c r="C98" s="683" t="s">
        <v>3314</v>
      </c>
      <c r="D98" s="133">
        <v>3</v>
      </c>
      <c r="E98" s="133" t="s">
        <v>3315</v>
      </c>
      <c r="F98" s="137" t="s">
        <v>3317</v>
      </c>
      <c r="G98" s="133">
        <v>251</v>
      </c>
      <c r="H98" s="133"/>
      <c r="I98" s="133">
        <v>1</v>
      </c>
      <c r="J98" s="133">
        <v>550</v>
      </c>
      <c r="K98" s="133">
        <v>18</v>
      </c>
      <c r="L98" s="133"/>
      <c r="M98" s="133"/>
      <c r="N98" s="133"/>
      <c r="O98" s="133" t="s">
        <v>3316</v>
      </c>
      <c r="P98" s="133" t="s">
        <v>4804</v>
      </c>
      <c r="Q98" s="166">
        <v>41059</v>
      </c>
      <c r="R98" s="210">
        <v>2.57</v>
      </c>
      <c r="S98" s="1">
        <v>500</v>
      </c>
      <c r="V98" s="1">
        <f>5060*2</f>
        <v>10120</v>
      </c>
      <c r="W98" s="1">
        <v>92</v>
      </c>
      <c r="X98" s="1" t="s">
        <v>2584</v>
      </c>
      <c r="Y98" s="1">
        <v>78</v>
      </c>
      <c r="Z98" s="1" t="s">
        <v>4561</v>
      </c>
      <c r="AA98" s="183">
        <f>(K98*100*J98*I98)/13*12*R98/10000*S98/1000</f>
        <v>117.42923076923077</v>
      </c>
      <c r="AB98" s="183">
        <f>V98/36*35*J98*I98*1.108/10000*W98/1000</f>
        <v>55.161533777777791</v>
      </c>
      <c r="AC98" s="183">
        <f>(K98*100*J98*I98)/13*R98/10000*U98/1000</f>
        <v>0</v>
      </c>
      <c r="AD98" s="183">
        <f>V98/36*J98*I98*1.108/10000*Y98/1000</f>
        <v>1.3362110666666667</v>
      </c>
      <c r="AE98" s="183">
        <f>J98*I98*(G98/100)</f>
        <v>1380.4999999999998</v>
      </c>
    </row>
    <row r="99" spans="1:32" x14ac:dyDescent="0.2">
      <c r="C99" s="683" t="s">
        <v>3314</v>
      </c>
      <c r="D99" s="133">
        <v>4</v>
      </c>
      <c r="E99" s="133" t="s">
        <v>3315</v>
      </c>
      <c r="F99" s="137" t="s">
        <v>3318</v>
      </c>
      <c r="G99" s="133">
        <v>251</v>
      </c>
      <c r="H99" s="133"/>
      <c r="I99" s="133">
        <v>1</v>
      </c>
      <c r="J99" s="133">
        <v>550</v>
      </c>
      <c r="K99" s="133">
        <v>18</v>
      </c>
      <c r="L99" s="133"/>
      <c r="M99" s="133"/>
      <c r="N99" s="133"/>
      <c r="O99" s="133" t="s">
        <v>3316</v>
      </c>
      <c r="P99" s="133" t="s">
        <v>4804</v>
      </c>
      <c r="Q99" s="166">
        <v>41064</v>
      </c>
      <c r="R99" s="1">
        <v>2.57</v>
      </c>
      <c r="S99" s="1">
        <v>501</v>
      </c>
      <c r="V99" s="1">
        <f>5060*2</f>
        <v>10120</v>
      </c>
      <c r="W99" s="1">
        <v>93</v>
      </c>
      <c r="X99" s="1" t="s">
        <v>3319</v>
      </c>
      <c r="Y99" s="1">
        <v>78</v>
      </c>
      <c r="Z99" s="1" t="s">
        <v>4561</v>
      </c>
      <c r="AA99" s="183">
        <f>(K99*100*J99*I99)/13*12*R99/10000*S99/1000</f>
        <v>117.66408923076922</v>
      </c>
      <c r="AB99" s="183">
        <f>V99/36*35*J99*I99*1.108/10000*W99/1000</f>
        <v>55.761115666666676</v>
      </c>
      <c r="AC99" s="183">
        <f>(K99*100*J99*I99)/13*R99/10000*U99/1000</f>
        <v>0</v>
      </c>
      <c r="AD99" s="183">
        <f>V99/36*J99*I99*1.108/10000*Y99/1000</f>
        <v>1.3362110666666667</v>
      </c>
      <c r="AE99" s="183">
        <f>J99*I99*(G99/100)</f>
        <v>1380.4999999999998</v>
      </c>
    </row>
    <row r="100" spans="1:32" x14ac:dyDescent="0.2">
      <c r="C100" s="683"/>
      <c r="D100" s="133"/>
      <c r="E100" s="133"/>
      <c r="F100" s="137"/>
      <c r="G100" s="133"/>
      <c r="H100" s="133"/>
      <c r="I100" s="133"/>
      <c r="J100" s="133"/>
      <c r="K100" s="133"/>
      <c r="L100" s="133"/>
      <c r="M100" s="133"/>
      <c r="N100" s="133"/>
      <c r="O100" s="133"/>
      <c r="P100" s="133"/>
      <c r="Q100" s="166"/>
      <c r="S100" s="193" t="s">
        <v>4883</v>
      </c>
      <c r="Y100" s="1"/>
      <c r="Z100" s="1"/>
      <c r="AA100" s="183"/>
      <c r="AB100" s="183"/>
      <c r="AC100" s="183"/>
      <c r="AD100" s="183"/>
      <c r="AE100" s="183"/>
    </row>
    <row r="101" spans="1:32" x14ac:dyDescent="0.2">
      <c r="C101" s="683" t="s">
        <v>3314</v>
      </c>
      <c r="D101" s="133">
        <v>5</v>
      </c>
      <c r="E101" s="133" t="s">
        <v>3320</v>
      </c>
      <c r="F101" s="137" t="s">
        <v>3321</v>
      </c>
      <c r="G101" s="133">
        <v>246</v>
      </c>
      <c r="H101" s="133"/>
      <c r="I101" s="133">
        <v>1</v>
      </c>
      <c r="J101" s="133">
        <v>78</v>
      </c>
      <c r="K101" s="133">
        <v>30</v>
      </c>
      <c r="L101" s="133"/>
      <c r="M101" s="133"/>
      <c r="N101" s="133"/>
      <c r="O101" s="133" t="s">
        <v>4451</v>
      </c>
      <c r="P101" s="133" t="s">
        <v>4807</v>
      </c>
      <c r="Q101" s="166">
        <v>41220</v>
      </c>
      <c r="R101" s="1">
        <v>2.57</v>
      </c>
      <c r="S101" s="1">
        <v>72</v>
      </c>
      <c r="V101" s="1">
        <f>5060*2</f>
        <v>10120</v>
      </c>
      <c r="W101" s="1">
        <v>92</v>
      </c>
      <c r="X101" s="1" t="s">
        <v>2584</v>
      </c>
      <c r="Y101" s="1"/>
      <c r="Z101" s="1"/>
      <c r="AA101" s="183">
        <f>K101*100*R101*(J101*I101)/(S101*1000)</f>
        <v>8.3524999999999991</v>
      </c>
      <c r="AB101" s="183">
        <f>V101/36*35*J101*I101*1.108/10000*W101/1000</f>
        <v>7.8229084266666664</v>
      </c>
      <c r="AC101" s="183">
        <f>(K101*100*J101*I101)/13*R101/10000*U101/1000</f>
        <v>0</v>
      </c>
      <c r="AD101" s="183">
        <f>V101/36*J101*I101*1.108/10000*Y101/1000</f>
        <v>0</v>
      </c>
      <c r="AE101" s="183">
        <f>J101*I101*(G101/100)</f>
        <v>191.88</v>
      </c>
    </row>
    <row r="102" spans="1:32" x14ac:dyDescent="0.2">
      <c r="C102" s="683" t="s">
        <v>3314</v>
      </c>
      <c r="D102" s="133">
        <v>6</v>
      </c>
      <c r="E102" s="133" t="s">
        <v>3320</v>
      </c>
      <c r="F102" s="137">
        <v>130370</v>
      </c>
      <c r="G102" s="133">
        <v>246</v>
      </c>
      <c r="H102" s="133"/>
      <c r="I102" s="133">
        <v>1</v>
      </c>
      <c r="J102" s="133">
        <v>250</v>
      </c>
      <c r="K102" s="133">
        <v>30</v>
      </c>
      <c r="L102" s="133"/>
      <c r="M102" s="133"/>
      <c r="N102" s="133"/>
      <c r="O102" s="133" t="s">
        <v>4451</v>
      </c>
      <c r="P102" s="133" t="s">
        <v>4804</v>
      </c>
      <c r="Q102" s="166">
        <v>41226</v>
      </c>
      <c r="R102" s="1">
        <v>2.57</v>
      </c>
      <c r="S102" s="1">
        <v>72</v>
      </c>
      <c r="V102" s="1">
        <f>5060*2</f>
        <v>10120</v>
      </c>
      <c r="W102" s="1">
        <v>92</v>
      </c>
      <c r="X102" s="1" t="s">
        <v>2584</v>
      </c>
      <c r="Y102" s="1"/>
      <c r="Z102" s="1"/>
      <c r="AA102" s="183">
        <f>K102*100*R102*(J102*I102)/(S102*1000)</f>
        <v>26.770833333333329</v>
      </c>
      <c r="AB102" s="183">
        <f>V102/36*35*J102*I102*1.108/10000*W102/1000</f>
        <v>25.073424444444445</v>
      </c>
      <c r="AC102" s="183">
        <f>(K102*100*J102*I102)/13*R102/10000*U102/1000</f>
        <v>0</v>
      </c>
      <c r="AD102" s="183">
        <f>V102/36*J102*I102*1.108/10000*Y102/1000</f>
        <v>0</v>
      </c>
      <c r="AE102" s="183">
        <f>J102*I102*(G102/100)</f>
        <v>615</v>
      </c>
    </row>
    <row r="103" spans="1:32" ht="13.5" thickBot="1" x14ac:dyDescent="0.25">
      <c r="C103" s="683" t="s">
        <v>3314</v>
      </c>
      <c r="D103" s="133">
        <v>7</v>
      </c>
      <c r="E103" s="133" t="s">
        <v>3320</v>
      </c>
      <c r="F103" s="137">
        <v>130370</v>
      </c>
      <c r="G103" s="133">
        <v>246</v>
      </c>
      <c r="H103" s="133"/>
      <c r="I103" s="133">
        <v>1</v>
      </c>
      <c r="J103" s="133">
        <v>250</v>
      </c>
      <c r="K103" s="133">
        <v>30</v>
      </c>
      <c r="L103" s="133"/>
      <c r="M103" s="133"/>
      <c r="N103" s="133"/>
      <c r="O103" s="133" t="s">
        <v>4451</v>
      </c>
      <c r="P103" s="133" t="s">
        <v>4804</v>
      </c>
      <c r="Q103" s="166">
        <v>41228</v>
      </c>
      <c r="R103" s="210">
        <v>2.57</v>
      </c>
      <c r="S103" s="1">
        <v>72</v>
      </c>
      <c r="V103" s="1">
        <f>5060*2</f>
        <v>10120</v>
      </c>
      <c r="W103" s="1">
        <v>92</v>
      </c>
      <c r="X103" s="1" t="s">
        <v>2584</v>
      </c>
      <c r="Y103" s="1"/>
      <c r="Z103" s="1"/>
      <c r="AA103" s="183">
        <f>K103*100*R103*(J103*I103)/(S103*1000)</f>
        <v>26.770833333333329</v>
      </c>
      <c r="AB103" s="183">
        <f>V103/36*35*J103*I103*1.108/10000*W103/1000</f>
        <v>25.073424444444445</v>
      </c>
      <c r="AC103" s="183">
        <f>(K103*100*J103*I103)/13*R103/10000*U103/1000</f>
        <v>0</v>
      </c>
      <c r="AD103" s="183">
        <f>V103/36*J103*I103*1.108/10000*Y103/1000</f>
        <v>0</v>
      </c>
      <c r="AE103" s="183">
        <f>J103*I103*(G103/100)</f>
        <v>615</v>
      </c>
      <c r="AF103" s="643">
        <f>(K103*100*J103)/1000</f>
        <v>750</v>
      </c>
    </row>
    <row r="104" spans="1:32" x14ac:dyDescent="0.2">
      <c r="A104" s="379"/>
      <c r="B104" s="380"/>
      <c r="C104" s="327"/>
      <c r="D104" s="287"/>
      <c r="E104" s="288"/>
      <c r="F104" s="682" t="s">
        <v>3652</v>
      </c>
      <c r="G104" s="288"/>
      <c r="H104" s="288"/>
      <c r="I104" s="288"/>
      <c r="J104" s="288"/>
      <c r="K104" s="288"/>
      <c r="L104" s="288"/>
      <c r="M104" s="288"/>
      <c r="N104" s="288"/>
      <c r="O104" s="288"/>
      <c r="P104" s="288"/>
      <c r="Q104" s="290"/>
      <c r="R104" s="291" t="e">
        <f>SUM(#REF!)</f>
        <v>#REF!</v>
      </c>
      <c r="S104" s="583"/>
      <c r="Y104" s="1"/>
      <c r="Z104" s="1"/>
      <c r="AA104" s="183"/>
      <c r="AB104" s="183"/>
      <c r="AE104" s="1"/>
    </row>
    <row r="105" spans="1:32" x14ac:dyDescent="0.2">
      <c r="A105" s="133" t="s">
        <v>3322</v>
      </c>
      <c r="B105" s="133">
        <v>59</v>
      </c>
      <c r="C105" s="136" t="s">
        <v>3314</v>
      </c>
      <c r="D105" s="133">
        <v>8</v>
      </c>
      <c r="E105" s="136" t="s">
        <v>3323</v>
      </c>
      <c r="F105" s="133" t="s">
        <v>3324</v>
      </c>
      <c r="G105" s="136" t="s">
        <v>3325</v>
      </c>
      <c r="H105" s="133">
        <v>250</v>
      </c>
      <c r="I105" s="133">
        <v>1</v>
      </c>
      <c r="J105" s="133">
        <v>550</v>
      </c>
      <c r="K105" s="133">
        <v>18</v>
      </c>
      <c r="L105" s="133">
        <v>2200</v>
      </c>
      <c r="M105" s="133" t="s">
        <v>3326</v>
      </c>
      <c r="N105" s="136" t="s">
        <v>3639</v>
      </c>
      <c r="O105" s="133" t="s">
        <v>3327</v>
      </c>
      <c r="P105" s="214" t="s">
        <v>4804</v>
      </c>
      <c r="Q105" s="216">
        <v>41324</v>
      </c>
      <c r="R105" s="1">
        <v>2.57</v>
      </c>
      <c r="S105" s="1">
        <v>500</v>
      </c>
      <c r="V105" s="1">
        <f>5060*2</f>
        <v>10120</v>
      </c>
      <c r="W105" s="1">
        <v>92</v>
      </c>
      <c r="X105" s="1" t="s">
        <v>2584</v>
      </c>
      <c r="Y105" s="1"/>
      <c r="Z105" s="1"/>
      <c r="AA105" s="183">
        <f>K105*100*R105*(J105*I105)/(S105*1000)</f>
        <v>5.0885999999999996</v>
      </c>
      <c r="AB105" s="183">
        <f>V105/36*35*J105*I105*1.108/10000*W105/1000</f>
        <v>55.161533777777791</v>
      </c>
      <c r="AC105" s="183">
        <f>(K105*100*J105*I105)/13*R105/10000*U105/1000</f>
        <v>0</v>
      </c>
      <c r="AD105" s="183">
        <f>V105/36*J105*I105*1.108/10000*Y105/1000</f>
        <v>0</v>
      </c>
      <c r="AE105" s="183">
        <f>J105*I105*(G105/100)</f>
        <v>1210</v>
      </c>
    </row>
    <row r="106" spans="1:32" x14ac:dyDescent="0.2">
      <c r="A106" s="133" t="s">
        <v>3322</v>
      </c>
      <c r="B106" s="133">
        <v>59</v>
      </c>
      <c r="C106" s="136" t="s">
        <v>3314</v>
      </c>
      <c r="D106" s="133">
        <v>8</v>
      </c>
      <c r="E106" s="136" t="s">
        <v>3323</v>
      </c>
      <c r="F106" s="133" t="s">
        <v>3324</v>
      </c>
      <c r="G106" s="136" t="s">
        <v>3325</v>
      </c>
      <c r="H106" s="133">
        <v>250</v>
      </c>
      <c r="I106" s="133">
        <v>1</v>
      </c>
      <c r="J106" s="133">
        <v>550</v>
      </c>
      <c r="K106" s="133">
        <v>18</v>
      </c>
      <c r="L106" s="133">
        <v>2200</v>
      </c>
      <c r="M106" s="133" t="s">
        <v>3326</v>
      </c>
      <c r="N106" s="136" t="s">
        <v>3639</v>
      </c>
      <c r="O106" s="133" t="s">
        <v>3327</v>
      </c>
      <c r="P106" s="133" t="s">
        <v>4804</v>
      </c>
      <c r="Q106" s="166">
        <v>41324</v>
      </c>
      <c r="R106" s="1">
        <v>2.57</v>
      </c>
      <c r="S106" s="1">
        <v>500</v>
      </c>
      <c r="V106" s="1">
        <f>5060*2</f>
        <v>10120</v>
      </c>
      <c r="W106" s="1">
        <v>92</v>
      </c>
      <c r="X106" s="1" t="s">
        <v>2584</v>
      </c>
      <c r="Y106" s="1"/>
      <c r="Z106" s="1"/>
      <c r="AA106" s="183">
        <f>K106*100*R106*(J106*I106)/(S106*1000)</f>
        <v>5.0885999999999996</v>
      </c>
      <c r="AB106" s="183">
        <f>V106/36*35*J106*I106*1.108/10000*W106/1000</f>
        <v>55.161533777777791</v>
      </c>
      <c r="AC106" s="183">
        <f>(K106*100*J106*I106)/13*R106/10000*U106/1000</f>
        <v>0</v>
      </c>
      <c r="AD106" s="183">
        <f>V106/36*J106*I106*1.108/10000*Y106/1000</f>
        <v>0</v>
      </c>
      <c r="AE106" s="183">
        <f>J106*I106*(G106/100)</f>
        <v>1210</v>
      </c>
    </row>
    <row r="107" spans="1:32" ht="13.5" thickBot="1" x14ac:dyDescent="0.25">
      <c r="A107" s="137" t="s">
        <v>3322</v>
      </c>
      <c r="B107" s="133">
        <v>59</v>
      </c>
      <c r="C107" s="136" t="s">
        <v>3314</v>
      </c>
      <c r="D107" s="133">
        <v>9</v>
      </c>
      <c r="E107" s="136" t="s">
        <v>3323</v>
      </c>
      <c r="F107" s="133" t="s">
        <v>3324</v>
      </c>
      <c r="G107" s="136" t="s">
        <v>3325</v>
      </c>
      <c r="H107" s="133">
        <v>250</v>
      </c>
      <c r="I107" s="133">
        <v>1</v>
      </c>
      <c r="J107" s="133">
        <v>550</v>
      </c>
      <c r="K107" s="133">
        <v>18</v>
      </c>
      <c r="L107" s="133">
        <v>2200</v>
      </c>
      <c r="M107" s="133" t="s">
        <v>3326</v>
      </c>
      <c r="N107" s="136" t="s">
        <v>3639</v>
      </c>
      <c r="O107" s="133" t="s">
        <v>3327</v>
      </c>
      <c r="P107" s="133" t="s">
        <v>4807</v>
      </c>
      <c r="Q107" s="166">
        <v>41327</v>
      </c>
      <c r="R107" s="308">
        <v>2.57</v>
      </c>
      <c r="S107" s="1">
        <v>500</v>
      </c>
      <c r="V107" s="1">
        <f>5060*2</f>
        <v>10120</v>
      </c>
      <c r="W107" s="1">
        <v>92</v>
      </c>
      <c r="X107" s="1" t="s">
        <v>2584</v>
      </c>
      <c r="Y107" s="1"/>
      <c r="Z107" s="1"/>
      <c r="AA107" s="183">
        <f>K107*100*R107*(J107*I107)/(S107*1000)</f>
        <v>5.0885999999999996</v>
      </c>
      <c r="AB107" s="183">
        <f>V107/36*35*J107*I107*1.108/10000*W107/1000</f>
        <v>55.161533777777791</v>
      </c>
      <c r="AC107" s="183">
        <f>(K107*100*J107*I107)/13*R107/10000*U107/1000</f>
        <v>0</v>
      </c>
      <c r="AD107" s="183">
        <f>V107/36*J107*I107*1.108/10000*Y107/1000</f>
        <v>0</v>
      </c>
      <c r="AE107" s="183">
        <f>J107*I107*(G107/100)</f>
        <v>1210</v>
      </c>
    </row>
    <row r="108" spans="1:32" ht="13.5" thickBot="1" x14ac:dyDescent="0.25">
      <c r="A108" s="137" t="s">
        <v>3322</v>
      </c>
      <c r="B108" s="133">
        <v>59</v>
      </c>
      <c r="C108" s="136" t="s">
        <v>3314</v>
      </c>
      <c r="D108" s="133">
        <v>10</v>
      </c>
      <c r="E108" s="136" t="s">
        <v>3323</v>
      </c>
      <c r="F108" s="133" t="s">
        <v>3324</v>
      </c>
      <c r="G108" s="136" t="s">
        <v>3325</v>
      </c>
      <c r="H108" s="133">
        <v>250</v>
      </c>
      <c r="I108" s="133">
        <v>1</v>
      </c>
      <c r="J108" s="133">
        <v>500</v>
      </c>
      <c r="K108" s="133">
        <v>18</v>
      </c>
      <c r="L108" s="133">
        <v>2200</v>
      </c>
      <c r="M108" s="133" t="s">
        <v>3326</v>
      </c>
      <c r="N108" s="136" t="s">
        <v>3639</v>
      </c>
      <c r="O108" s="133" t="s">
        <v>3327</v>
      </c>
      <c r="P108" s="133" t="s">
        <v>4816</v>
      </c>
      <c r="Q108" s="166">
        <v>41332</v>
      </c>
      <c r="R108" s="308">
        <v>2.57</v>
      </c>
      <c r="S108" s="1">
        <v>500</v>
      </c>
      <c r="V108" s="1">
        <f>5060*2</f>
        <v>10120</v>
      </c>
      <c r="W108" s="1">
        <v>92</v>
      </c>
      <c r="X108" s="1" t="s">
        <v>2584</v>
      </c>
      <c r="Y108" s="1"/>
      <c r="Z108" s="1"/>
      <c r="AA108" s="183">
        <f>K108*100*R108*(J108*I108)/(S108*1000)</f>
        <v>4.6260000000000003</v>
      </c>
      <c r="AB108" s="183">
        <f>V108/36*35*J108*I108*1.108/10000*W108/1000</f>
        <v>50.14684888888889</v>
      </c>
      <c r="AC108" s="183">
        <f>(K108*100*J108*I108)/13*R108/10000*U108/1000</f>
        <v>0</v>
      </c>
      <c r="AD108" s="183">
        <f>V108/36*J108*I108*1.108/10000*Y108/1000</f>
        <v>0</v>
      </c>
      <c r="AE108" s="183">
        <f>J108*I108*(G108/100)</f>
        <v>1100</v>
      </c>
    </row>
    <row r="109" spans="1:32" ht="13.5" thickBot="1" x14ac:dyDescent="0.25">
      <c r="A109" s="394" t="s">
        <v>1852</v>
      </c>
      <c r="B109" s="394">
        <v>59</v>
      </c>
      <c r="C109" s="336" t="s">
        <v>3314</v>
      </c>
      <c r="D109" s="336" t="s">
        <v>2549</v>
      </c>
      <c r="E109" s="336" t="s">
        <v>3323</v>
      </c>
      <c r="F109" s="394" t="s">
        <v>3317</v>
      </c>
      <c r="G109" s="336" t="s">
        <v>3325</v>
      </c>
      <c r="H109" s="394">
        <v>251</v>
      </c>
      <c r="I109" s="394">
        <v>1</v>
      </c>
      <c r="J109" s="394">
        <v>99</v>
      </c>
      <c r="K109" s="394">
        <v>18</v>
      </c>
      <c r="L109" s="394">
        <v>2500</v>
      </c>
      <c r="M109" s="394" t="s">
        <v>1853</v>
      </c>
      <c r="N109" s="336"/>
      <c r="O109" s="394" t="s">
        <v>3316</v>
      </c>
      <c r="P109" s="394" t="s">
        <v>4816</v>
      </c>
      <c r="Q109" s="337">
        <v>41459</v>
      </c>
      <c r="R109" s="308">
        <v>2.57</v>
      </c>
      <c r="S109" s="1">
        <v>567</v>
      </c>
      <c r="V109" s="1">
        <f>5060*2</f>
        <v>10120</v>
      </c>
      <c r="W109" s="1">
        <v>92</v>
      </c>
      <c r="X109" s="1" t="s">
        <v>2584</v>
      </c>
      <c r="Y109" s="1"/>
      <c r="Z109" s="1"/>
      <c r="AA109" s="183">
        <f>K109*100*R109*(J109*I109)/(S109*1000)</f>
        <v>0.80771428571428572</v>
      </c>
      <c r="AB109" s="183">
        <f>V109/36*35*J109*I109*1.108/10000*W109/1000</f>
        <v>9.9290760800000015</v>
      </c>
      <c r="AC109" s="183">
        <f>(K109*100*J109*I109)/13*R109/10000*U109/1000</f>
        <v>0</v>
      </c>
      <c r="AD109" s="183">
        <f>V109/36*J109*I109*1.108/10000*Y109/1000</f>
        <v>0</v>
      </c>
      <c r="AE109" s="183">
        <f>J109*I109*(G109/100)</f>
        <v>217.8</v>
      </c>
    </row>
    <row r="110" spans="1:32" x14ac:dyDescent="0.2">
      <c r="A110" s="7224" t="s">
        <v>1386</v>
      </c>
      <c r="B110" s="7225"/>
      <c r="C110" s="7225"/>
      <c r="D110" s="7225"/>
      <c r="E110" s="7225"/>
      <c r="F110" s="7225"/>
      <c r="G110" s="7225"/>
      <c r="H110" s="7225"/>
      <c r="I110" s="7225"/>
      <c r="J110" s="7225"/>
      <c r="K110" s="7225"/>
      <c r="L110" s="7225"/>
      <c r="M110" s="7225"/>
      <c r="N110" s="7225"/>
      <c r="O110" s="7225"/>
      <c r="P110" s="7225"/>
      <c r="Q110" s="7226"/>
      <c r="Y110" s="1"/>
      <c r="Z110" s="1"/>
      <c r="AA110" s="183"/>
      <c r="AB110" s="183"/>
      <c r="AC110" s="183"/>
      <c r="AD110" s="183"/>
      <c r="AE110" s="183"/>
    </row>
    <row r="111" spans="1:32" x14ac:dyDescent="0.2">
      <c r="A111" s="133" t="s">
        <v>1852</v>
      </c>
      <c r="B111" s="133">
        <v>59</v>
      </c>
      <c r="C111" s="136" t="s">
        <v>3846</v>
      </c>
      <c r="D111" s="136" t="s">
        <v>1651</v>
      </c>
      <c r="E111" s="136" t="s">
        <v>3323</v>
      </c>
      <c r="F111" s="133" t="s">
        <v>3847</v>
      </c>
      <c r="G111" s="136" t="s">
        <v>3325</v>
      </c>
      <c r="H111" s="133">
        <v>251</v>
      </c>
      <c r="I111" s="133">
        <v>1</v>
      </c>
      <c r="J111" s="133">
        <v>550</v>
      </c>
      <c r="K111" s="133">
        <v>18</v>
      </c>
      <c r="L111" s="133">
        <v>2500</v>
      </c>
      <c r="M111" s="133" t="s">
        <v>1853</v>
      </c>
      <c r="N111" s="136"/>
      <c r="O111" s="133" t="s">
        <v>3848</v>
      </c>
      <c r="P111" s="133" t="s">
        <v>4816</v>
      </c>
      <c r="Q111" s="166">
        <v>41494</v>
      </c>
      <c r="R111" s="1">
        <v>2.57</v>
      </c>
      <c r="S111" s="1">
        <v>567</v>
      </c>
      <c r="V111" s="1">
        <f t="shared" ref="V111:V138" si="13">5060*2</f>
        <v>10120</v>
      </c>
      <c r="W111" s="1">
        <v>92</v>
      </c>
      <c r="X111" s="1" t="s">
        <v>2584</v>
      </c>
      <c r="Y111" s="1"/>
      <c r="Z111" s="1"/>
      <c r="AA111" s="183">
        <f t="shared" ref="AA111:AA119" si="14">K111*100*R111*(J111*I111)/(S111*1000)</f>
        <v>4.4873015873015873</v>
      </c>
      <c r="AB111" s="183">
        <f t="shared" ref="AB111:AB119" si="15">V111/36*35*J111*I111*1.108/10000*W111/1000</f>
        <v>55.161533777777791</v>
      </c>
      <c r="AC111" s="183">
        <f t="shared" ref="AC111:AC119" si="16">(K111*100*J111*I111)/13*R111/10000*U111/1000</f>
        <v>0</v>
      </c>
      <c r="AD111" s="183">
        <f t="shared" ref="AD111:AD119" si="17">V111/36*J111*I111*1.108/10000*Y111/1000</f>
        <v>0</v>
      </c>
      <c r="AE111" s="183">
        <f t="shared" ref="AE111:AE119" si="18">J111*I111*(G111/100)</f>
        <v>1210</v>
      </c>
    </row>
    <row r="112" spans="1:32" x14ac:dyDescent="0.2">
      <c r="A112" s="133" t="s">
        <v>1852</v>
      </c>
      <c r="B112" s="133">
        <v>59</v>
      </c>
      <c r="C112" s="136" t="s">
        <v>3846</v>
      </c>
      <c r="D112" s="136" t="s">
        <v>1634</v>
      </c>
      <c r="E112" s="136" t="s">
        <v>3323</v>
      </c>
      <c r="F112" s="133" t="s">
        <v>3847</v>
      </c>
      <c r="G112" s="136" t="s">
        <v>3325</v>
      </c>
      <c r="H112" s="133">
        <v>251</v>
      </c>
      <c r="I112" s="133">
        <v>1</v>
      </c>
      <c r="J112" s="133">
        <v>550</v>
      </c>
      <c r="K112" s="133">
        <v>18</v>
      </c>
      <c r="L112" s="133">
        <v>2500</v>
      </c>
      <c r="M112" s="133" t="s">
        <v>1853</v>
      </c>
      <c r="N112" s="136"/>
      <c r="O112" s="133" t="s">
        <v>3848</v>
      </c>
      <c r="P112" s="133" t="s">
        <v>4807</v>
      </c>
      <c r="Q112" s="166">
        <v>41501</v>
      </c>
      <c r="R112" s="1">
        <v>2.57</v>
      </c>
      <c r="S112" s="1">
        <v>567</v>
      </c>
      <c r="V112" s="1">
        <f t="shared" si="13"/>
        <v>10120</v>
      </c>
      <c r="W112" s="1">
        <v>92</v>
      </c>
      <c r="X112" s="1" t="s">
        <v>2584</v>
      </c>
      <c r="Y112" s="1"/>
      <c r="Z112" s="1"/>
      <c r="AA112" s="183">
        <f t="shared" si="14"/>
        <v>4.4873015873015873</v>
      </c>
      <c r="AB112" s="183">
        <f t="shared" si="15"/>
        <v>55.161533777777791</v>
      </c>
      <c r="AC112" s="183">
        <f t="shared" si="16"/>
        <v>0</v>
      </c>
      <c r="AD112" s="183">
        <f t="shared" si="17"/>
        <v>0</v>
      </c>
      <c r="AE112" s="183">
        <f t="shared" si="18"/>
        <v>1210</v>
      </c>
    </row>
    <row r="113" spans="1:31" x14ac:dyDescent="0.2">
      <c r="A113" s="133" t="s">
        <v>1852</v>
      </c>
      <c r="B113" s="133">
        <v>59</v>
      </c>
      <c r="C113" s="136" t="s">
        <v>3846</v>
      </c>
      <c r="D113" s="136" t="s">
        <v>2726</v>
      </c>
      <c r="E113" s="136" t="s">
        <v>3323</v>
      </c>
      <c r="F113" s="133" t="s">
        <v>2263</v>
      </c>
      <c r="G113" s="136" t="s">
        <v>3325</v>
      </c>
      <c r="H113" s="133">
        <v>251</v>
      </c>
      <c r="I113" s="133">
        <v>1</v>
      </c>
      <c r="J113" s="133">
        <v>550</v>
      </c>
      <c r="K113" s="133">
        <v>148</v>
      </c>
      <c r="L113" s="133">
        <v>2500</v>
      </c>
      <c r="M113" s="133" t="s">
        <v>1853</v>
      </c>
      <c r="N113" s="136"/>
      <c r="O113" s="133" t="s">
        <v>3848</v>
      </c>
      <c r="P113" s="133" t="s">
        <v>4807</v>
      </c>
      <c r="Q113" s="166">
        <v>41507</v>
      </c>
      <c r="R113" s="1">
        <v>2.57</v>
      </c>
      <c r="S113" s="1">
        <v>567</v>
      </c>
      <c r="V113" s="1">
        <f t="shared" si="13"/>
        <v>10120</v>
      </c>
      <c r="W113" s="1">
        <v>92</v>
      </c>
      <c r="X113" s="1" t="s">
        <v>2584</v>
      </c>
      <c r="Y113" s="1"/>
      <c r="Z113" s="1"/>
      <c r="AA113" s="183">
        <f t="shared" si="14"/>
        <v>36.895590828924163</v>
      </c>
      <c r="AB113" s="183">
        <f t="shared" si="15"/>
        <v>55.161533777777791</v>
      </c>
      <c r="AC113" s="183">
        <f t="shared" si="16"/>
        <v>0</v>
      </c>
      <c r="AD113" s="183">
        <f t="shared" si="17"/>
        <v>0</v>
      </c>
      <c r="AE113" s="183">
        <f t="shared" si="18"/>
        <v>1210</v>
      </c>
    </row>
    <row r="114" spans="1:31" x14ac:dyDescent="0.2">
      <c r="A114" s="133" t="s">
        <v>1852</v>
      </c>
      <c r="B114" s="133">
        <v>59</v>
      </c>
      <c r="C114" s="136" t="s">
        <v>3846</v>
      </c>
      <c r="D114" s="136" t="s">
        <v>1641</v>
      </c>
      <c r="E114" s="136" t="s">
        <v>3323</v>
      </c>
      <c r="F114" s="133" t="s">
        <v>2263</v>
      </c>
      <c r="G114" s="136" t="s">
        <v>3325</v>
      </c>
      <c r="H114" s="133">
        <v>251</v>
      </c>
      <c r="I114" s="133">
        <v>1</v>
      </c>
      <c r="J114" s="133">
        <v>550</v>
      </c>
      <c r="K114" s="133">
        <v>18</v>
      </c>
      <c r="L114" s="133">
        <v>2500</v>
      </c>
      <c r="M114" s="133" t="s">
        <v>1853</v>
      </c>
      <c r="N114" s="136"/>
      <c r="O114" s="133" t="s">
        <v>3848</v>
      </c>
      <c r="P114" s="133" t="s">
        <v>4807</v>
      </c>
      <c r="Q114" s="166">
        <v>41513</v>
      </c>
      <c r="R114" s="1">
        <v>2.57</v>
      </c>
      <c r="S114" s="1">
        <v>567</v>
      </c>
      <c r="V114" s="1">
        <f t="shared" si="13"/>
        <v>10120</v>
      </c>
      <c r="W114" s="1">
        <v>92</v>
      </c>
      <c r="X114" s="1" t="s">
        <v>2584</v>
      </c>
      <c r="Y114" s="1"/>
      <c r="Z114" s="1"/>
      <c r="AA114" s="183">
        <f t="shared" si="14"/>
        <v>4.4873015873015873</v>
      </c>
      <c r="AB114" s="183">
        <f t="shared" si="15"/>
        <v>55.161533777777791</v>
      </c>
      <c r="AC114" s="183">
        <f t="shared" si="16"/>
        <v>0</v>
      </c>
      <c r="AD114" s="183">
        <f t="shared" si="17"/>
        <v>0</v>
      </c>
      <c r="AE114" s="183">
        <f t="shared" si="18"/>
        <v>1210</v>
      </c>
    </row>
    <row r="115" spans="1:31" ht="13.5" thickBot="1" x14ac:dyDescent="0.25">
      <c r="A115" s="133" t="s">
        <v>1852</v>
      </c>
      <c r="B115" s="133">
        <v>59</v>
      </c>
      <c r="C115" s="136" t="s">
        <v>3846</v>
      </c>
      <c r="D115" s="136" t="s">
        <v>3704</v>
      </c>
      <c r="E115" s="136" t="s">
        <v>3323</v>
      </c>
      <c r="F115" s="133" t="s">
        <v>2263</v>
      </c>
      <c r="G115" s="136" t="s">
        <v>3325</v>
      </c>
      <c r="H115" s="133">
        <v>251</v>
      </c>
      <c r="I115" s="133">
        <v>1</v>
      </c>
      <c r="J115" s="133">
        <v>437</v>
      </c>
      <c r="K115" s="133">
        <v>18</v>
      </c>
      <c r="L115" s="133">
        <v>2500</v>
      </c>
      <c r="M115" s="133" t="s">
        <v>1853</v>
      </c>
      <c r="N115" s="136"/>
      <c r="O115" s="133" t="s">
        <v>3848</v>
      </c>
      <c r="P115" s="133" t="s">
        <v>2277</v>
      </c>
      <c r="Q115" s="166">
        <v>41516</v>
      </c>
      <c r="R115" s="308">
        <v>2.57</v>
      </c>
      <c r="S115" s="1">
        <v>567</v>
      </c>
      <c r="V115" s="1">
        <f t="shared" si="13"/>
        <v>10120</v>
      </c>
      <c r="W115" s="1">
        <v>92</v>
      </c>
      <c r="X115" s="1" t="s">
        <v>2584</v>
      </c>
      <c r="Y115" s="1"/>
      <c r="Z115" s="1"/>
      <c r="AA115" s="183">
        <f t="shared" si="14"/>
        <v>3.5653650793650793</v>
      </c>
      <c r="AB115" s="183">
        <f t="shared" si="15"/>
        <v>43.828345928888886</v>
      </c>
      <c r="AC115" s="183">
        <f t="shared" si="16"/>
        <v>0</v>
      </c>
      <c r="AD115" s="183">
        <f t="shared" si="17"/>
        <v>0</v>
      </c>
      <c r="AE115" s="183">
        <f t="shared" si="18"/>
        <v>961.40000000000009</v>
      </c>
    </row>
    <row r="116" spans="1:31" ht="13.5" thickBot="1" x14ac:dyDescent="0.25">
      <c r="A116" s="704" t="s">
        <v>5238</v>
      </c>
      <c r="B116" s="704">
        <v>59</v>
      </c>
      <c r="C116" s="705" t="s">
        <v>3846</v>
      </c>
      <c r="D116" s="705" t="s">
        <v>1645</v>
      </c>
      <c r="E116" s="705" t="s">
        <v>5239</v>
      </c>
      <c r="F116" s="704">
        <v>130370</v>
      </c>
      <c r="G116" s="705" t="s">
        <v>3325</v>
      </c>
      <c r="H116" s="704">
        <v>244</v>
      </c>
      <c r="I116" s="704">
        <v>1</v>
      </c>
      <c r="J116" s="704">
        <v>500</v>
      </c>
      <c r="K116" s="704">
        <v>30</v>
      </c>
      <c r="L116" s="704">
        <v>500</v>
      </c>
      <c r="M116" s="704" t="s">
        <v>5240</v>
      </c>
      <c r="N116" s="705" t="s">
        <v>3622</v>
      </c>
      <c r="O116" s="704" t="s">
        <v>5269</v>
      </c>
      <c r="P116" s="704" t="s">
        <v>4807</v>
      </c>
      <c r="Q116" s="707">
        <v>41540</v>
      </c>
      <c r="R116" s="308">
        <v>2.57</v>
      </c>
      <c r="S116" s="1">
        <v>72</v>
      </c>
      <c r="V116" s="1">
        <f t="shared" si="13"/>
        <v>10120</v>
      </c>
      <c r="W116" s="1">
        <v>92</v>
      </c>
      <c r="X116" s="1" t="s">
        <v>2584</v>
      </c>
      <c r="Y116" s="1"/>
      <c r="Z116" s="1"/>
      <c r="AA116" s="183">
        <f t="shared" si="14"/>
        <v>53.541666666666657</v>
      </c>
      <c r="AB116" s="183">
        <f t="shared" si="15"/>
        <v>50.14684888888889</v>
      </c>
      <c r="AC116" s="183">
        <f t="shared" si="16"/>
        <v>0</v>
      </c>
      <c r="AD116" s="183">
        <f t="shared" si="17"/>
        <v>0</v>
      </c>
      <c r="AE116" s="183">
        <f t="shared" si="18"/>
        <v>1100</v>
      </c>
    </row>
    <row r="117" spans="1:31" x14ac:dyDescent="0.2">
      <c r="A117" s="133" t="s">
        <v>5270</v>
      </c>
      <c r="B117" s="133">
        <v>59</v>
      </c>
      <c r="C117" s="136" t="s">
        <v>3846</v>
      </c>
      <c r="D117" s="136" t="s">
        <v>2447</v>
      </c>
      <c r="E117" s="136" t="s">
        <v>5271</v>
      </c>
      <c r="F117" s="133">
        <v>136750</v>
      </c>
      <c r="G117" s="136" t="s">
        <v>5272</v>
      </c>
      <c r="H117" s="133">
        <v>240</v>
      </c>
      <c r="I117" s="133">
        <v>1</v>
      </c>
      <c r="J117" s="133">
        <v>500</v>
      </c>
      <c r="K117" s="133">
        <v>33</v>
      </c>
      <c r="L117" s="133">
        <v>1500</v>
      </c>
      <c r="M117" s="133" t="s">
        <v>2731</v>
      </c>
      <c r="N117" s="136"/>
      <c r="O117" s="133" t="s">
        <v>3134</v>
      </c>
      <c r="P117" s="133" t="s">
        <v>4804</v>
      </c>
      <c r="Q117" s="166">
        <v>41547</v>
      </c>
      <c r="R117" s="1">
        <v>2.57</v>
      </c>
      <c r="S117" s="1">
        <v>90</v>
      </c>
      <c r="V117" s="1">
        <f t="shared" si="13"/>
        <v>10120</v>
      </c>
      <c r="W117" s="1">
        <v>92</v>
      </c>
      <c r="X117" s="1" t="s">
        <v>2584</v>
      </c>
      <c r="Y117" s="1"/>
      <c r="Z117" s="1"/>
      <c r="AA117" s="183">
        <f t="shared" si="14"/>
        <v>47.116666666666667</v>
      </c>
      <c r="AB117" s="183">
        <f t="shared" si="15"/>
        <v>50.14684888888889</v>
      </c>
      <c r="AC117" s="183">
        <f t="shared" si="16"/>
        <v>0</v>
      </c>
      <c r="AD117" s="183">
        <f t="shared" si="17"/>
        <v>0</v>
      </c>
      <c r="AE117" s="183" t="e">
        <f t="shared" si="18"/>
        <v>#VALUE!</v>
      </c>
    </row>
    <row r="118" spans="1:31" x14ac:dyDescent="0.2">
      <c r="A118" s="133" t="s">
        <v>5270</v>
      </c>
      <c r="B118" s="133">
        <v>59</v>
      </c>
      <c r="C118" s="136" t="s">
        <v>3846</v>
      </c>
      <c r="D118" s="136" t="s">
        <v>2451</v>
      </c>
      <c r="E118" s="136" t="s">
        <v>5271</v>
      </c>
      <c r="F118" s="133">
        <v>136750</v>
      </c>
      <c r="G118" s="136" t="s">
        <v>5272</v>
      </c>
      <c r="H118" s="133">
        <v>240</v>
      </c>
      <c r="I118" s="133">
        <v>1</v>
      </c>
      <c r="J118" s="133">
        <v>500</v>
      </c>
      <c r="K118" s="133">
        <v>33</v>
      </c>
      <c r="L118" s="133">
        <v>1500</v>
      </c>
      <c r="M118" s="133" t="s">
        <v>2731</v>
      </c>
      <c r="N118" s="136"/>
      <c r="O118" s="133" t="s">
        <v>3134</v>
      </c>
      <c r="P118" s="133" t="s">
        <v>4816</v>
      </c>
      <c r="Q118" s="166">
        <v>41556</v>
      </c>
      <c r="R118" s="1">
        <v>2.57</v>
      </c>
      <c r="S118" s="1">
        <v>90</v>
      </c>
      <c r="V118" s="1">
        <f t="shared" si="13"/>
        <v>10120</v>
      </c>
      <c r="W118" s="1">
        <v>92</v>
      </c>
      <c r="X118" s="1" t="s">
        <v>2584</v>
      </c>
      <c r="Y118" s="1"/>
      <c r="Z118" s="1"/>
      <c r="AA118" s="183">
        <f t="shared" si="14"/>
        <v>47.116666666666667</v>
      </c>
      <c r="AB118" s="183">
        <f t="shared" si="15"/>
        <v>50.14684888888889</v>
      </c>
      <c r="AC118" s="183">
        <f t="shared" si="16"/>
        <v>0</v>
      </c>
      <c r="AD118" s="183">
        <f t="shared" si="17"/>
        <v>0</v>
      </c>
      <c r="AE118" s="183" t="e">
        <f t="shared" si="18"/>
        <v>#VALUE!</v>
      </c>
    </row>
    <row r="119" spans="1:31" ht="13.5" thickBot="1" x14ac:dyDescent="0.25">
      <c r="A119" s="133" t="s">
        <v>5270</v>
      </c>
      <c r="B119" s="133">
        <v>59</v>
      </c>
      <c r="C119" s="136" t="s">
        <v>3846</v>
      </c>
      <c r="D119" s="136" t="s">
        <v>2200</v>
      </c>
      <c r="E119" s="136" t="s">
        <v>5271</v>
      </c>
      <c r="F119" s="133">
        <v>136750</v>
      </c>
      <c r="G119" s="136" t="s">
        <v>5272</v>
      </c>
      <c r="H119" s="133">
        <v>240</v>
      </c>
      <c r="I119" s="133">
        <v>1</v>
      </c>
      <c r="J119" s="133">
        <v>422</v>
      </c>
      <c r="K119" s="133">
        <v>33</v>
      </c>
      <c r="L119" s="133">
        <v>1500</v>
      </c>
      <c r="M119" s="133" t="s">
        <v>2731</v>
      </c>
      <c r="N119" s="136"/>
      <c r="O119" s="133" t="s">
        <v>3134</v>
      </c>
      <c r="P119" s="133" t="s">
        <v>4807</v>
      </c>
      <c r="Q119" s="166">
        <v>41563</v>
      </c>
      <c r="R119" s="308">
        <v>2.57</v>
      </c>
      <c r="S119" s="1">
        <v>90</v>
      </c>
      <c r="V119" s="1">
        <f t="shared" si="13"/>
        <v>10120</v>
      </c>
      <c r="W119" s="1">
        <v>92</v>
      </c>
      <c r="X119" s="1" t="s">
        <v>2584</v>
      </c>
      <c r="Y119" s="1"/>
      <c r="Z119" s="1"/>
      <c r="AA119" s="183">
        <f t="shared" si="14"/>
        <v>39.766466666666666</v>
      </c>
      <c r="AB119" s="183">
        <f t="shared" si="15"/>
        <v>42.323940462222218</v>
      </c>
      <c r="AC119" s="183">
        <f t="shared" si="16"/>
        <v>0</v>
      </c>
      <c r="AD119" s="183">
        <f t="shared" si="17"/>
        <v>0</v>
      </c>
      <c r="AE119" s="183" t="e">
        <f t="shared" si="18"/>
        <v>#VALUE!</v>
      </c>
    </row>
    <row r="120" spans="1:31" x14ac:dyDescent="0.2">
      <c r="A120" s="7224" t="s">
        <v>1386</v>
      </c>
      <c r="B120" s="7225"/>
      <c r="C120" s="7225"/>
      <c r="D120" s="7225"/>
      <c r="E120" s="7225"/>
      <c r="F120" s="7225"/>
      <c r="G120" s="7225"/>
      <c r="H120" s="7225"/>
      <c r="I120" s="7225"/>
      <c r="J120" s="7225"/>
      <c r="K120" s="7225"/>
      <c r="L120" s="7225"/>
      <c r="M120" s="7225"/>
      <c r="N120" s="7225"/>
      <c r="O120" s="7225"/>
      <c r="P120" s="7225"/>
      <c r="Q120" s="7226"/>
      <c r="Y120" s="1"/>
      <c r="Z120" s="1"/>
      <c r="AA120" s="183"/>
      <c r="AB120" s="183"/>
      <c r="AC120" s="183"/>
      <c r="AD120" s="183"/>
      <c r="AE120" s="183"/>
    </row>
    <row r="121" spans="1:31" x14ac:dyDescent="0.2">
      <c r="A121" s="133" t="s">
        <v>5774</v>
      </c>
      <c r="B121" s="133">
        <v>59</v>
      </c>
      <c r="C121" s="136" t="s">
        <v>5887</v>
      </c>
      <c r="D121" s="136" t="s">
        <v>1651</v>
      </c>
      <c r="E121" s="136" t="s">
        <v>3323</v>
      </c>
      <c r="F121" s="133" t="s">
        <v>3324</v>
      </c>
      <c r="G121" s="136" t="s">
        <v>3325</v>
      </c>
      <c r="H121" s="133">
        <v>250</v>
      </c>
      <c r="I121" s="133">
        <v>1</v>
      </c>
      <c r="J121" s="133">
        <v>550</v>
      </c>
      <c r="K121" s="133">
        <v>18</v>
      </c>
      <c r="L121" s="133">
        <v>1100</v>
      </c>
      <c r="M121" s="133" t="s">
        <v>1853</v>
      </c>
      <c r="N121" s="136"/>
      <c r="O121" s="133" t="s">
        <v>3848</v>
      </c>
      <c r="P121" s="133" t="s">
        <v>4807</v>
      </c>
      <c r="Q121" s="166">
        <v>41764</v>
      </c>
      <c r="R121" s="1">
        <v>2.57</v>
      </c>
      <c r="S121" s="1">
        <v>567</v>
      </c>
      <c r="V121" s="1">
        <f t="shared" si="13"/>
        <v>10120</v>
      </c>
      <c r="W121" s="1">
        <v>92</v>
      </c>
      <c r="X121" s="1" t="s">
        <v>2584</v>
      </c>
      <c r="Y121" s="1"/>
      <c r="Z121" s="1"/>
      <c r="AA121" s="183">
        <f t="shared" ref="AA121:AA127" si="19">(K121*100*J121*I121)/17*16*R121/10000*S121/1000</f>
        <v>135.77582117647057</v>
      </c>
      <c r="AB121" s="183">
        <f t="shared" ref="AB121:AB127" si="20">V121/36*35*J121*I121*1.108/10000*W121/1000</f>
        <v>55.161533777777791</v>
      </c>
      <c r="AC121" s="183">
        <f t="shared" ref="AC121:AC127" si="21">(K121*100*J121*I121)/13*R121/10000*U121/1000</f>
        <v>0</v>
      </c>
      <c r="AD121" s="183">
        <f t="shared" ref="AD121:AD127" si="22">V121/36*J121*I121*1.108/10000*Y121/1000</f>
        <v>0</v>
      </c>
      <c r="AE121" s="183">
        <f t="shared" ref="AE121:AE127" si="23">J121*I121*(G121/100)</f>
        <v>1210</v>
      </c>
    </row>
    <row r="122" spans="1:31" x14ac:dyDescent="0.2">
      <c r="A122" s="133" t="s">
        <v>5774</v>
      </c>
      <c r="B122" s="133">
        <v>59</v>
      </c>
      <c r="C122" s="136" t="s">
        <v>5887</v>
      </c>
      <c r="D122" s="136" t="s">
        <v>1634</v>
      </c>
      <c r="E122" s="136" t="s">
        <v>3323</v>
      </c>
      <c r="F122" s="133" t="s">
        <v>3324</v>
      </c>
      <c r="G122" s="136" t="s">
        <v>3325</v>
      </c>
      <c r="H122" s="133">
        <v>250</v>
      </c>
      <c r="I122" s="133">
        <v>1</v>
      </c>
      <c r="J122" s="133">
        <v>550</v>
      </c>
      <c r="K122" s="133">
        <v>18</v>
      </c>
      <c r="L122" s="133">
        <v>1100</v>
      </c>
      <c r="M122" s="133" t="s">
        <v>1853</v>
      </c>
      <c r="N122" s="136" t="s">
        <v>4915</v>
      </c>
      <c r="O122" s="133" t="s">
        <v>3316</v>
      </c>
      <c r="P122" s="133" t="s">
        <v>4816</v>
      </c>
      <c r="Q122" s="166">
        <v>41767</v>
      </c>
      <c r="R122" s="1">
        <v>2.57</v>
      </c>
      <c r="S122" s="1">
        <v>567</v>
      </c>
      <c r="V122" s="1">
        <f t="shared" si="13"/>
        <v>10120</v>
      </c>
      <c r="W122" s="1">
        <v>92</v>
      </c>
      <c r="X122" s="1" t="s">
        <v>2584</v>
      </c>
      <c r="Y122" s="1"/>
      <c r="Z122" s="1"/>
      <c r="AA122" s="183">
        <f t="shared" si="19"/>
        <v>135.77582117647057</v>
      </c>
      <c r="AB122" s="183">
        <f t="shared" si="20"/>
        <v>55.161533777777791</v>
      </c>
      <c r="AC122" s="183">
        <f t="shared" si="21"/>
        <v>0</v>
      </c>
      <c r="AD122" s="183">
        <f t="shared" si="22"/>
        <v>0</v>
      </c>
      <c r="AE122" s="183">
        <f t="shared" si="23"/>
        <v>1210</v>
      </c>
    </row>
    <row r="123" spans="1:31" x14ac:dyDescent="0.2">
      <c r="A123" s="133" t="s">
        <v>5775</v>
      </c>
      <c r="B123" s="133">
        <v>59</v>
      </c>
      <c r="C123" s="136" t="s">
        <v>5887</v>
      </c>
      <c r="D123" s="136" t="s">
        <v>2726</v>
      </c>
      <c r="E123" s="136" t="s">
        <v>3323</v>
      </c>
      <c r="F123" s="133" t="s">
        <v>3324</v>
      </c>
      <c r="G123" s="136" t="s">
        <v>3325</v>
      </c>
      <c r="H123" s="133">
        <v>250</v>
      </c>
      <c r="I123" s="133">
        <v>1</v>
      </c>
      <c r="J123" s="133">
        <v>550</v>
      </c>
      <c r="K123" s="133">
        <v>18</v>
      </c>
      <c r="L123" s="133">
        <v>1650</v>
      </c>
      <c r="M123" s="133" t="s">
        <v>1853</v>
      </c>
      <c r="N123" s="136" t="s">
        <v>4915</v>
      </c>
      <c r="O123" s="133" t="s">
        <v>3316</v>
      </c>
      <c r="P123" s="133" t="s">
        <v>4816</v>
      </c>
      <c r="Q123" s="166">
        <v>41774</v>
      </c>
      <c r="R123" s="1">
        <v>2.57</v>
      </c>
      <c r="S123" s="1">
        <v>567</v>
      </c>
      <c r="V123" s="1">
        <f t="shared" si="13"/>
        <v>10120</v>
      </c>
      <c r="W123" s="1">
        <v>92</v>
      </c>
      <c r="X123" s="1" t="s">
        <v>2584</v>
      </c>
      <c r="Y123" s="1"/>
      <c r="Z123" s="1"/>
      <c r="AA123" s="183">
        <f t="shared" si="19"/>
        <v>135.77582117647057</v>
      </c>
      <c r="AB123" s="183">
        <f t="shared" si="20"/>
        <v>55.161533777777791</v>
      </c>
      <c r="AC123" s="183">
        <f t="shared" si="21"/>
        <v>0</v>
      </c>
      <c r="AD123" s="183">
        <f t="shared" si="22"/>
        <v>0</v>
      </c>
      <c r="AE123" s="183">
        <f t="shared" si="23"/>
        <v>1210</v>
      </c>
    </row>
    <row r="124" spans="1:31" x14ac:dyDescent="0.2">
      <c r="A124" s="133" t="s">
        <v>5775</v>
      </c>
      <c r="B124" s="133">
        <v>59</v>
      </c>
      <c r="C124" s="136" t="s">
        <v>5887</v>
      </c>
      <c r="D124" s="136" t="s">
        <v>1641</v>
      </c>
      <c r="E124" s="136" t="s">
        <v>3323</v>
      </c>
      <c r="F124" s="133" t="s">
        <v>3324</v>
      </c>
      <c r="G124" s="136" t="s">
        <v>3325</v>
      </c>
      <c r="H124" s="133">
        <v>250</v>
      </c>
      <c r="I124" s="133">
        <v>1</v>
      </c>
      <c r="J124" s="133">
        <v>550</v>
      </c>
      <c r="K124" s="133">
        <v>18</v>
      </c>
      <c r="L124" s="133">
        <v>1650</v>
      </c>
      <c r="M124" s="133" t="s">
        <v>1853</v>
      </c>
      <c r="N124" s="136" t="s">
        <v>4915</v>
      </c>
      <c r="O124" s="133" t="s">
        <v>3316</v>
      </c>
      <c r="P124" s="133" t="s">
        <v>4807</v>
      </c>
      <c r="Q124" s="166">
        <v>41780</v>
      </c>
      <c r="R124" s="1">
        <v>2.57</v>
      </c>
      <c r="S124" s="1">
        <v>567</v>
      </c>
      <c r="V124" s="1">
        <f t="shared" si="13"/>
        <v>10120</v>
      </c>
      <c r="W124" s="1">
        <v>92</v>
      </c>
      <c r="X124" s="1" t="s">
        <v>2584</v>
      </c>
      <c r="Y124" s="1"/>
      <c r="Z124" s="1"/>
      <c r="AA124" s="183">
        <f t="shared" si="19"/>
        <v>135.77582117647057</v>
      </c>
      <c r="AB124" s="183">
        <f t="shared" si="20"/>
        <v>55.161533777777791</v>
      </c>
      <c r="AC124" s="183">
        <f t="shared" si="21"/>
        <v>0</v>
      </c>
      <c r="AD124" s="183">
        <f t="shared" si="22"/>
        <v>0</v>
      </c>
      <c r="AE124" s="183">
        <f t="shared" si="23"/>
        <v>1210</v>
      </c>
    </row>
    <row r="125" spans="1:31" ht="13.5" thickBot="1" x14ac:dyDescent="0.25">
      <c r="A125" s="133" t="s">
        <v>5974</v>
      </c>
      <c r="B125" s="133">
        <v>59</v>
      </c>
      <c r="C125" s="136" t="s">
        <v>5887</v>
      </c>
      <c r="D125" s="136" t="s">
        <v>3704</v>
      </c>
      <c r="E125" s="136" t="s">
        <v>3323</v>
      </c>
      <c r="F125" s="133" t="s">
        <v>2263</v>
      </c>
      <c r="G125" s="136" t="s">
        <v>3325</v>
      </c>
      <c r="H125" s="133">
        <v>250</v>
      </c>
      <c r="I125" s="133">
        <v>1</v>
      </c>
      <c r="J125" s="133">
        <v>556</v>
      </c>
      <c r="K125" s="133">
        <v>18</v>
      </c>
      <c r="L125" s="133">
        <v>1600</v>
      </c>
      <c r="M125" s="133" t="s">
        <v>1853</v>
      </c>
      <c r="N125" s="136"/>
      <c r="O125" s="133" t="s">
        <v>3848</v>
      </c>
      <c r="P125" s="133" t="s">
        <v>4816</v>
      </c>
      <c r="Q125" s="166">
        <v>41786</v>
      </c>
      <c r="R125" s="308">
        <v>2.57</v>
      </c>
      <c r="S125" s="1">
        <v>567</v>
      </c>
      <c r="V125" s="1">
        <f t="shared" si="13"/>
        <v>10120</v>
      </c>
      <c r="W125" s="1">
        <v>92</v>
      </c>
      <c r="X125" s="1" t="s">
        <v>2584</v>
      </c>
      <c r="Y125" s="1"/>
      <c r="Z125" s="1"/>
      <c r="AA125" s="183">
        <f t="shared" si="19"/>
        <v>137.25701195294116</v>
      </c>
      <c r="AB125" s="183">
        <f t="shared" si="20"/>
        <v>55.763295964444438</v>
      </c>
      <c r="AC125" s="183">
        <f t="shared" si="21"/>
        <v>0</v>
      </c>
      <c r="AD125" s="183">
        <f t="shared" si="22"/>
        <v>0</v>
      </c>
      <c r="AE125" s="183">
        <f t="shared" si="23"/>
        <v>1223.2</v>
      </c>
    </row>
    <row r="126" spans="1:31" x14ac:dyDescent="0.2">
      <c r="A126" s="133" t="s">
        <v>5947</v>
      </c>
      <c r="B126" s="133">
        <v>59</v>
      </c>
      <c r="C126" s="136" t="s">
        <v>5887</v>
      </c>
      <c r="D126" s="136" t="s">
        <v>1645</v>
      </c>
      <c r="E126" s="136" t="s">
        <v>5239</v>
      </c>
      <c r="F126" s="133">
        <v>130370</v>
      </c>
      <c r="G126" s="136" t="s">
        <v>1289</v>
      </c>
      <c r="H126" s="133">
        <v>252</v>
      </c>
      <c r="I126" s="133">
        <v>1</v>
      </c>
      <c r="J126" s="133">
        <v>300</v>
      </c>
      <c r="K126" s="133">
        <v>30</v>
      </c>
      <c r="L126" s="133">
        <v>550</v>
      </c>
      <c r="M126" s="133" t="s">
        <v>5948</v>
      </c>
      <c r="N126" s="136" t="s">
        <v>4907</v>
      </c>
      <c r="O126" s="133" t="s">
        <v>5983</v>
      </c>
      <c r="P126" s="133" t="s">
        <v>4807</v>
      </c>
      <c r="Q126" s="456">
        <v>41794</v>
      </c>
      <c r="R126" s="1">
        <v>2.57</v>
      </c>
      <c r="S126" s="1">
        <v>72</v>
      </c>
      <c r="V126" s="1">
        <f t="shared" si="13"/>
        <v>10120</v>
      </c>
      <c r="W126" s="1">
        <v>92</v>
      </c>
      <c r="X126" s="1" t="s">
        <v>2584</v>
      </c>
      <c r="Y126" s="1"/>
      <c r="Z126" s="1"/>
      <c r="AA126" s="183">
        <f t="shared" si="19"/>
        <v>15.673976470588237</v>
      </c>
      <c r="AB126" s="183">
        <f t="shared" si="20"/>
        <v>30.088109333333335</v>
      </c>
      <c r="AC126" s="183">
        <f t="shared" si="21"/>
        <v>0</v>
      </c>
      <c r="AD126" s="183">
        <f t="shared" si="22"/>
        <v>0</v>
      </c>
      <c r="AE126" s="183">
        <f t="shared" si="23"/>
        <v>720</v>
      </c>
    </row>
    <row r="127" spans="1:31" ht="13.5" thickBot="1" x14ac:dyDescent="0.25">
      <c r="A127" s="133" t="s">
        <v>5947</v>
      </c>
      <c r="B127" s="133">
        <v>59</v>
      </c>
      <c r="C127" s="136" t="s">
        <v>5887</v>
      </c>
      <c r="D127" s="136" t="s">
        <v>2447</v>
      </c>
      <c r="E127" s="136" t="s">
        <v>5239</v>
      </c>
      <c r="F127" s="133">
        <v>130370</v>
      </c>
      <c r="G127" s="136" t="s">
        <v>1289</v>
      </c>
      <c r="H127" s="133">
        <v>252</v>
      </c>
      <c r="I127" s="133">
        <v>1</v>
      </c>
      <c r="J127" s="133">
        <v>106.7</v>
      </c>
      <c r="K127" s="133">
        <v>30</v>
      </c>
      <c r="L127" s="133">
        <v>550</v>
      </c>
      <c r="M127" s="133" t="s">
        <v>5948</v>
      </c>
      <c r="N127" s="136" t="s">
        <v>4907</v>
      </c>
      <c r="O127" s="133" t="s">
        <v>5992</v>
      </c>
      <c r="P127" s="133" t="s">
        <v>4807</v>
      </c>
      <c r="Q127" s="456">
        <v>41800</v>
      </c>
      <c r="R127" s="308">
        <v>2.57</v>
      </c>
      <c r="S127" s="1">
        <v>72</v>
      </c>
      <c r="V127" s="1">
        <f t="shared" si="13"/>
        <v>10120</v>
      </c>
      <c r="W127" s="1">
        <v>92</v>
      </c>
      <c r="X127" s="1" t="s">
        <v>2584</v>
      </c>
      <c r="Y127" s="1"/>
      <c r="Z127" s="1"/>
      <c r="AA127" s="183">
        <f t="shared" si="19"/>
        <v>5.574710964705881</v>
      </c>
      <c r="AB127" s="183">
        <f t="shared" si="20"/>
        <v>10.701337552888891</v>
      </c>
      <c r="AC127" s="183">
        <f t="shared" si="21"/>
        <v>0</v>
      </c>
      <c r="AD127" s="183">
        <f t="shared" si="22"/>
        <v>0</v>
      </c>
      <c r="AE127" s="183">
        <f t="shared" si="23"/>
        <v>256.08</v>
      </c>
    </row>
    <row r="128" spans="1:31" x14ac:dyDescent="0.2">
      <c r="A128" s="7224" t="s">
        <v>1386</v>
      </c>
      <c r="B128" s="7225"/>
      <c r="C128" s="7225"/>
      <c r="D128" s="7225"/>
      <c r="E128" s="7225"/>
      <c r="F128" s="7225"/>
      <c r="G128" s="7225"/>
      <c r="H128" s="7225"/>
      <c r="I128" s="7225"/>
      <c r="J128" s="7225"/>
      <c r="K128" s="7225"/>
      <c r="L128" s="7225"/>
      <c r="M128" s="7225"/>
      <c r="N128" s="7225"/>
      <c r="O128" s="7225"/>
      <c r="P128" s="7225"/>
      <c r="Q128" s="7226"/>
      <c r="Y128" s="1"/>
      <c r="Z128" s="1"/>
      <c r="AA128" s="183"/>
      <c r="AB128" s="183"/>
      <c r="AC128" s="183"/>
      <c r="AD128" s="183"/>
      <c r="AE128" s="183"/>
    </row>
    <row r="129" spans="1:31" x14ac:dyDescent="0.2">
      <c r="A129" s="133" t="s">
        <v>6054</v>
      </c>
      <c r="B129" s="133">
        <v>59</v>
      </c>
      <c r="C129" s="136" t="s">
        <v>6148</v>
      </c>
      <c r="D129" s="136" t="s">
        <v>1651</v>
      </c>
      <c r="E129" s="136" t="s">
        <v>3323</v>
      </c>
      <c r="F129" s="133" t="s">
        <v>3847</v>
      </c>
      <c r="G129" s="136" t="s">
        <v>3325</v>
      </c>
      <c r="H129" s="133">
        <v>240</v>
      </c>
      <c r="I129" s="133">
        <v>1</v>
      </c>
      <c r="J129" s="133">
        <v>550</v>
      </c>
      <c r="K129" s="133">
        <v>18</v>
      </c>
      <c r="L129" s="133">
        <v>3500</v>
      </c>
      <c r="M129" s="133" t="s">
        <v>1853</v>
      </c>
      <c r="N129" s="136" t="s">
        <v>1822</v>
      </c>
      <c r="O129" s="133" t="s">
        <v>6053</v>
      </c>
      <c r="P129" s="133" t="s">
        <v>4807</v>
      </c>
      <c r="Q129" s="166">
        <v>41865</v>
      </c>
      <c r="R129" s="1">
        <v>2.57</v>
      </c>
      <c r="S129" s="1">
        <v>567</v>
      </c>
      <c r="V129" s="1">
        <f t="shared" si="13"/>
        <v>10120</v>
      </c>
      <c r="W129" s="1">
        <v>92</v>
      </c>
      <c r="X129" s="1" t="s">
        <v>2584</v>
      </c>
      <c r="Y129" s="1"/>
      <c r="Z129" s="1"/>
      <c r="AA129" s="183">
        <f t="shared" ref="AA129:AA136" si="24">(K129*100*J129*I129)/17*16*R129/10000*S129/1000</f>
        <v>135.77582117647057</v>
      </c>
      <c r="AB129" s="183">
        <f t="shared" ref="AB129:AB136" si="25">V129/36*35*J129*I129*1.108/10000*W129/1000</f>
        <v>55.161533777777791</v>
      </c>
      <c r="AC129" s="183">
        <f t="shared" ref="AC129:AC136" si="26">(K129*100*J129*I129)/13*R129/10000*U129/1000</f>
        <v>0</v>
      </c>
      <c r="AD129" s="183">
        <f t="shared" ref="AD129:AD136" si="27">V129/36*J129*I129*1.108/10000*Y129/1000</f>
        <v>0</v>
      </c>
      <c r="AE129" s="183">
        <f t="shared" ref="AE129:AE136" si="28">J129*I129*(G129/100)</f>
        <v>1210</v>
      </c>
    </row>
    <row r="130" spans="1:31" ht="13.5" thickBot="1" x14ac:dyDescent="0.25">
      <c r="A130" s="133" t="s">
        <v>6054</v>
      </c>
      <c r="B130" s="133">
        <v>59</v>
      </c>
      <c r="C130" s="136" t="s">
        <v>6148</v>
      </c>
      <c r="D130" s="136" t="s">
        <v>1634</v>
      </c>
      <c r="E130" s="136" t="s">
        <v>3323</v>
      </c>
      <c r="F130" s="133" t="s">
        <v>3847</v>
      </c>
      <c r="G130" s="136" t="s">
        <v>3325</v>
      </c>
      <c r="H130" s="133">
        <v>240</v>
      </c>
      <c r="I130" s="133">
        <v>1</v>
      </c>
      <c r="J130" s="133">
        <v>550</v>
      </c>
      <c r="K130" s="133">
        <v>18</v>
      </c>
      <c r="L130" s="133">
        <v>3500</v>
      </c>
      <c r="M130" s="133" t="s">
        <v>1853</v>
      </c>
      <c r="N130" s="136" t="s">
        <v>1822</v>
      </c>
      <c r="O130" s="133" t="s">
        <v>6053</v>
      </c>
      <c r="P130" s="133" t="s">
        <v>4807</v>
      </c>
      <c r="Q130" s="166">
        <v>41877</v>
      </c>
      <c r="R130" s="308">
        <v>2.57</v>
      </c>
      <c r="S130" s="1">
        <v>567</v>
      </c>
      <c r="V130" s="1">
        <f t="shared" si="13"/>
        <v>10120</v>
      </c>
      <c r="W130" s="1">
        <v>92</v>
      </c>
      <c r="X130" s="1" t="s">
        <v>2584</v>
      </c>
      <c r="Y130" s="1"/>
      <c r="Z130" s="1"/>
      <c r="AA130" s="183">
        <f t="shared" si="24"/>
        <v>135.77582117647057</v>
      </c>
      <c r="AB130" s="183">
        <f t="shared" si="25"/>
        <v>55.161533777777791</v>
      </c>
      <c r="AC130" s="183">
        <f t="shared" si="26"/>
        <v>0</v>
      </c>
      <c r="AD130" s="183">
        <f t="shared" si="27"/>
        <v>0</v>
      </c>
      <c r="AE130" s="183">
        <f t="shared" si="28"/>
        <v>1210</v>
      </c>
    </row>
    <row r="131" spans="1:31" x14ac:dyDescent="0.2">
      <c r="A131" s="133" t="s">
        <v>6054</v>
      </c>
      <c r="B131" s="133">
        <v>59</v>
      </c>
      <c r="C131" s="136" t="s">
        <v>6148</v>
      </c>
      <c r="D131" s="136" t="s">
        <v>2726</v>
      </c>
      <c r="E131" s="136" t="s">
        <v>3323</v>
      </c>
      <c r="F131" s="133" t="s">
        <v>3847</v>
      </c>
      <c r="G131" s="136" t="s">
        <v>3325</v>
      </c>
      <c r="H131" s="133">
        <v>240</v>
      </c>
      <c r="I131" s="133">
        <v>1</v>
      </c>
      <c r="J131" s="133">
        <v>550</v>
      </c>
      <c r="K131" s="133">
        <v>18</v>
      </c>
      <c r="L131" s="133">
        <v>3500</v>
      </c>
      <c r="M131" s="133" t="s">
        <v>1853</v>
      </c>
      <c r="N131" s="136" t="s">
        <v>1822</v>
      </c>
      <c r="O131" s="133" t="s">
        <v>6053</v>
      </c>
      <c r="P131" s="133" t="s">
        <v>4807</v>
      </c>
      <c r="Q131" s="166">
        <v>41885</v>
      </c>
      <c r="R131" s="1">
        <v>2.57</v>
      </c>
      <c r="S131" s="1">
        <v>567</v>
      </c>
      <c r="V131" s="1">
        <f t="shared" si="13"/>
        <v>10120</v>
      </c>
      <c r="W131" s="1">
        <v>92</v>
      </c>
      <c r="X131" s="1" t="s">
        <v>2584</v>
      </c>
      <c r="Y131" s="1"/>
      <c r="Z131" s="1"/>
      <c r="AA131" s="183">
        <f t="shared" si="24"/>
        <v>135.77582117647057</v>
      </c>
      <c r="AB131" s="183">
        <f t="shared" si="25"/>
        <v>55.161533777777791</v>
      </c>
      <c r="AC131" s="183">
        <f t="shared" si="26"/>
        <v>0</v>
      </c>
      <c r="AD131" s="183">
        <f t="shared" si="27"/>
        <v>0</v>
      </c>
      <c r="AE131" s="183">
        <f t="shared" si="28"/>
        <v>1210</v>
      </c>
    </row>
    <row r="132" spans="1:31" ht="13.5" thickBot="1" x14ac:dyDescent="0.25">
      <c r="A132" s="133" t="s">
        <v>6054</v>
      </c>
      <c r="B132" s="133">
        <v>59</v>
      </c>
      <c r="C132" s="136" t="s">
        <v>6148</v>
      </c>
      <c r="D132" s="136" t="s">
        <v>1641</v>
      </c>
      <c r="E132" s="136" t="s">
        <v>3323</v>
      </c>
      <c r="F132" s="133" t="s">
        <v>3847</v>
      </c>
      <c r="G132" s="136" t="s">
        <v>3325</v>
      </c>
      <c r="H132" s="133">
        <v>240</v>
      </c>
      <c r="I132" s="133">
        <v>1</v>
      </c>
      <c r="J132" s="133">
        <v>550</v>
      </c>
      <c r="K132" s="133">
        <v>18</v>
      </c>
      <c r="L132" s="133">
        <v>3500</v>
      </c>
      <c r="M132" s="133" t="s">
        <v>1853</v>
      </c>
      <c r="N132" s="136" t="s">
        <v>1822</v>
      </c>
      <c r="O132" s="133" t="s">
        <v>6053</v>
      </c>
      <c r="P132" s="133" t="s">
        <v>4816</v>
      </c>
      <c r="Q132" s="166">
        <v>41894</v>
      </c>
      <c r="R132" s="308">
        <v>2.57</v>
      </c>
      <c r="S132" s="1">
        <v>567</v>
      </c>
      <c r="V132" s="1">
        <f t="shared" si="13"/>
        <v>10120</v>
      </c>
      <c r="W132" s="1">
        <v>92</v>
      </c>
      <c r="X132" s="1" t="s">
        <v>2584</v>
      </c>
      <c r="Y132" s="1"/>
      <c r="Z132" s="1"/>
      <c r="AA132" s="183">
        <f t="shared" si="24"/>
        <v>135.77582117647057</v>
      </c>
      <c r="AB132" s="183">
        <f t="shared" si="25"/>
        <v>55.161533777777791</v>
      </c>
      <c r="AC132" s="183">
        <f t="shared" si="26"/>
        <v>0</v>
      </c>
      <c r="AD132" s="183">
        <f t="shared" si="27"/>
        <v>0</v>
      </c>
      <c r="AE132" s="183">
        <f t="shared" si="28"/>
        <v>1210</v>
      </c>
    </row>
    <row r="133" spans="1:31" x14ac:dyDescent="0.2">
      <c r="A133" s="133" t="s">
        <v>6191</v>
      </c>
      <c r="B133" s="133">
        <v>59</v>
      </c>
      <c r="C133" s="136" t="s">
        <v>6148</v>
      </c>
      <c r="D133" s="136" t="s">
        <v>3704</v>
      </c>
      <c r="E133" s="136" t="s">
        <v>5239</v>
      </c>
      <c r="F133" s="133">
        <v>130370</v>
      </c>
      <c r="G133" s="136" t="s">
        <v>1289</v>
      </c>
      <c r="H133" s="133">
        <v>250</v>
      </c>
      <c r="I133" s="133">
        <v>1</v>
      </c>
      <c r="J133" s="133">
        <v>705</v>
      </c>
      <c r="K133" s="133">
        <v>30</v>
      </c>
      <c r="L133" s="133">
        <v>1100</v>
      </c>
      <c r="M133" s="133" t="s">
        <v>5948</v>
      </c>
      <c r="N133" s="136" t="s">
        <v>4914</v>
      </c>
      <c r="O133" s="133" t="s">
        <v>5639</v>
      </c>
      <c r="P133" s="133" t="s">
        <v>2277</v>
      </c>
      <c r="Q133" s="166">
        <v>41919</v>
      </c>
      <c r="R133" s="1">
        <v>2.57</v>
      </c>
      <c r="S133" s="1">
        <v>72</v>
      </c>
      <c r="V133" s="1">
        <f t="shared" si="13"/>
        <v>10120</v>
      </c>
      <c r="W133" s="1">
        <v>92</v>
      </c>
      <c r="X133" s="1" t="s">
        <v>2584</v>
      </c>
      <c r="Y133" s="1"/>
      <c r="Z133" s="1"/>
      <c r="AA133" s="183">
        <f t="shared" si="24"/>
        <v>36.833844705882349</v>
      </c>
      <c r="AB133" s="183">
        <f t="shared" si="25"/>
        <v>70.707056933333334</v>
      </c>
      <c r="AC133" s="183">
        <f t="shared" si="26"/>
        <v>0</v>
      </c>
      <c r="AD133" s="183">
        <f t="shared" si="27"/>
        <v>0</v>
      </c>
      <c r="AE133" s="183">
        <f t="shared" si="28"/>
        <v>1692</v>
      </c>
    </row>
    <row r="134" spans="1:31" x14ac:dyDescent="0.2">
      <c r="A134" s="7224" t="s">
        <v>1386</v>
      </c>
      <c r="B134" s="7225"/>
      <c r="C134" s="7225"/>
      <c r="D134" s="7225"/>
      <c r="E134" s="7225"/>
      <c r="F134" s="7225"/>
      <c r="G134" s="7225"/>
      <c r="H134" s="7225"/>
      <c r="I134" s="7225"/>
      <c r="J134" s="7225"/>
      <c r="K134" s="7225"/>
      <c r="L134" s="7225"/>
      <c r="M134" s="7225"/>
      <c r="N134" s="7225"/>
      <c r="O134" s="7225"/>
      <c r="P134" s="7225"/>
      <c r="Q134" s="7226"/>
      <c r="Y134" s="1"/>
      <c r="Z134" s="1"/>
      <c r="AA134" s="183"/>
      <c r="AB134" s="183"/>
      <c r="AC134" s="183"/>
      <c r="AD134" s="183"/>
      <c r="AE134" s="183"/>
    </row>
    <row r="135" spans="1:31" x14ac:dyDescent="0.2">
      <c r="A135" s="133" t="s">
        <v>6054</v>
      </c>
      <c r="B135" s="133">
        <v>59</v>
      </c>
      <c r="C135" s="136" t="s">
        <v>6331</v>
      </c>
      <c r="D135" s="136" t="s">
        <v>1651</v>
      </c>
      <c r="E135" s="136" t="s">
        <v>3323</v>
      </c>
      <c r="F135" s="133" t="s">
        <v>3847</v>
      </c>
      <c r="G135" s="136" t="s">
        <v>1289</v>
      </c>
      <c r="H135" s="133">
        <v>250</v>
      </c>
      <c r="I135" s="133">
        <v>1</v>
      </c>
      <c r="J135" s="133">
        <v>550</v>
      </c>
      <c r="K135" s="133">
        <v>18</v>
      </c>
      <c r="L135" s="133">
        <v>1100</v>
      </c>
      <c r="M135" s="133" t="s">
        <v>6274</v>
      </c>
      <c r="N135" s="136" t="s">
        <v>4907</v>
      </c>
      <c r="O135" s="133" t="s">
        <v>3316</v>
      </c>
      <c r="P135" s="133" t="s">
        <v>4816</v>
      </c>
      <c r="Q135" s="166">
        <v>41929</v>
      </c>
      <c r="R135" s="1">
        <v>2.57</v>
      </c>
      <c r="S135" s="1">
        <v>567</v>
      </c>
      <c r="V135" s="1">
        <f t="shared" si="13"/>
        <v>10120</v>
      </c>
      <c r="W135" s="1">
        <v>92</v>
      </c>
      <c r="X135" s="1" t="s">
        <v>2584</v>
      </c>
      <c r="Y135" s="1"/>
      <c r="Z135" s="1"/>
      <c r="AA135" s="183">
        <f t="shared" si="24"/>
        <v>135.77582117647057</v>
      </c>
      <c r="AB135" s="183">
        <f t="shared" si="25"/>
        <v>55.161533777777791</v>
      </c>
      <c r="AC135" s="183">
        <f t="shared" si="26"/>
        <v>0</v>
      </c>
      <c r="AD135" s="183">
        <f t="shared" si="27"/>
        <v>0</v>
      </c>
      <c r="AE135" s="183">
        <f t="shared" si="28"/>
        <v>1320</v>
      </c>
    </row>
    <row r="136" spans="1:31" ht="13.5" thickBot="1" x14ac:dyDescent="0.25">
      <c r="A136" s="133" t="s">
        <v>6054</v>
      </c>
      <c r="B136" s="133">
        <v>59</v>
      </c>
      <c r="C136" s="136" t="s">
        <v>6331</v>
      </c>
      <c r="D136" s="136" t="s">
        <v>1634</v>
      </c>
      <c r="E136" s="136" t="s">
        <v>3323</v>
      </c>
      <c r="F136" s="133" t="s">
        <v>3847</v>
      </c>
      <c r="G136" s="136" t="s">
        <v>1289</v>
      </c>
      <c r="H136" s="133">
        <v>250</v>
      </c>
      <c r="I136" s="133">
        <v>1</v>
      </c>
      <c r="J136" s="133">
        <v>550</v>
      </c>
      <c r="K136" s="133">
        <v>18</v>
      </c>
      <c r="L136" s="133">
        <v>1100</v>
      </c>
      <c r="M136" s="133" t="s">
        <v>6274</v>
      </c>
      <c r="N136" s="136" t="s">
        <v>4907</v>
      </c>
      <c r="O136" s="133" t="s">
        <v>3316</v>
      </c>
      <c r="P136" s="133" t="s">
        <v>663</v>
      </c>
      <c r="Q136" s="166">
        <v>41935</v>
      </c>
      <c r="R136" s="308">
        <v>2.57</v>
      </c>
      <c r="S136" s="1">
        <v>567</v>
      </c>
      <c r="V136" s="1">
        <f t="shared" si="13"/>
        <v>10120</v>
      </c>
      <c r="W136" s="1">
        <v>92</v>
      </c>
      <c r="X136" s="1" t="s">
        <v>2584</v>
      </c>
      <c r="Y136" s="1"/>
      <c r="Z136" s="1"/>
      <c r="AA136" s="183">
        <f t="shared" si="24"/>
        <v>135.77582117647057</v>
      </c>
      <c r="AB136" s="183">
        <f t="shared" si="25"/>
        <v>55.161533777777791</v>
      </c>
      <c r="AC136" s="183">
        <f t="shared" si="26"/>
        <v>0</v>
      </c>
      <c r="AD136" s="183">
        <f t="shared" si="27"/>
        <v>0</v>
      </c>
      <c r="AE136" s="183">
        <f t="shared" si="28"/>
        <v>1320</v>
      </c>
    </row>
    <row r="137" spans="1:31" ht="13.5" thickBot="1" x14ac:dyDescent="0.25">
      <c r="A137" s="133" t="s">
        <v>6910</v>
      </c>
      <c r="B137" s="133">
        <v>59</v>
      </c>
      <c r="C137" s="136" t="s">
        <v>6331</v>
      </c>
      <c r="D137" s="136" t="s">
        <v>2726</v>
      </c>
      <c r="E137" s="136" t="s">
        <v>6911</v>
      </c>
      <c r="F137" s="133" t="s">
        <v>6912</v>
      </c>
      <c r="G137" s="136" t="s">
        <v>1289</v>
      </c>
      <c r="H137" s="133">
        <v>250</v>
      </c>
      <c r="I137" s="133">
        <v>1</v>
      </c>
      <c r="J137" s="133">
        <v>13</v>
      </c>
      <c r="K137" s="133">
        <v>18</v>
      </c>
      <c r="L137" s="133">
        <v>20</v>
      </c>
      <c r="M137" s="133" t="s">
        <v>6913</v>
      </c>
      <c r="N137" s="136" t="s">
        <v>4833</v>
      </c>
      <c r="O137" s="133" t="s">
        <v>6914</v>
      </c>
      <c r="P137" s="133" t="s">
        <v>2277</v>
      </c>
      <c r="Q137" s="166">
        <v>42118</v>
      </c>
      <c r="R137" s="308">
        <v>2.57</v>
      </c>
      <c r="S137" s="1">
        <f>167*3</f>
        <v>501</v>
      </c>
      <c r="V137" s="1">
        <f t="shared" si="13"/>
        <v>10120</v>
      </c>
      <c r="W137" s="1">
        <v>92</v>
      </c>
      <c r="X137" s="1" t="s">
        <v>2584</v>
      </c>
      <c r="Y137" s="1"/>
      <c r="Z137" s="1"/>
      <c r="AA137" s="183">
        <f t="shared" ref="AA137:AA142" si="29">(K137*100*J137*I137)/17*16*R137/10000*S137/1000</f>
        <v>2.8356835764705886</v>
      </c>
      <c r="AB137" s="183">
        <f t="shared" ref="AB137:AB142" si="30">V137/36*35*J137*I137*1.108/10000*W137/1000</f>
        <v>1.3038180711111111</v>
      </c>
      <c r="AC137" s="183">
        <f t="shared" ref="AC137:AC142" si="31">(K137*100*J137*I137)/13*R137/10000*U137/1000</f>
        <v>0</v>
      </c>
      <c r="AD137" s="183">
        <f t="shared" ref="AD137:AD142" si="32">V137/36*J137*I137*1.108/10000*Y137/1000</f>
        <v>0</v>
      </c>
      <c r="AE137" s="183">
        <f t="shared" ref="AE137:AE142" si="33">J137*I137*(G137/100)</f>
        <v>31.2</v>
      </c>
    </row>
    <row r="138" spans="1:31" ht="13.5" thickBot="1" x14ac:dyDescent="0.25">
      <c r="A138" s="133" t="s">
        <v>6935</v>
      </c>
      <c r="B138" s="133">
        <v>59</v>
      </c>
      <c r="C138" s="136" t="s">
        <v>6331</v>
      </c>
      <c r="D138" s="136" t="s">
        <v>1641</v>
      </c>
      <c r="E138" s="136" t="s">
        <v>6911</v>
      </c>
      <c r="F138" s="133" t="s">
        <v>6912</v>
      </c>
      <c r="G138" s="136" t="s">
        <v>3325</v>
      </c>
      <c r="H138" s="133">
        <v>240</v>
      </c>
      <c r="I138" s="133">
        <v>1</v>
      </c>
      <c r="J138" s="133">
        <v>200</v>
      </c>
      <c r="K138" s="133">
        <v>18</v>
      </c>
      <c r="L138" s="133">
        <v>4400</v>
      </c>
      <c r="M138" s="133" t="s">
        <v>6913</v>
      </c>
      <c r="N138" s="136" t="s">
        <v>3947</v>
      </c>
      <c r="O138" s="133" t="s">
        <v>6936</v>
      </c>
      <c r="P138" s="133" t="s">
        <v>4816</v>
      </c>
      <c r="Q138" s="166">
        <v>42151</v>
      </c>
      <c r="R138" s="308">
        <v>2.57</v>
      </c>
      <c r="S138" s="1">
        <f>167*3</f>
        <v>501</v>
      </c>
      <c r="V138" s="1">
        <f t="shared" si="13"/>
        <v>10120</v>
      </c>
      <c r="W138" s="1">
        <v>92</v>
      </c>
      <c r="X138" s="1" t="s">
        <v>2584</v>
      </c>
      <c r="Y138" s="1"/>
      <c r="Z138" s="1"/>
      <c r="AA138" s="183">
        <f t="shared" si="29"/>
        <v>43.625901176470578</v>
      </c>
      <c r="AB138" s="183">
        <f t="shared" si="30"/>
        <v>20.058739555555558</v>
      </c>
      <c r="AC138" s="183">
        <f t="shared" si="31"/>
        <v>0</v>
      </c>
      <c r="AD138" s="183">
        <f t="shared" si="32"/>
        <v>0</v>
      </c>
      <c r="AE138" s="183">
        <f t="shared" si="33"/>
        <v>440.00000000000006</v>
      </c>
    </row>
    <row r="139" spans="1:31" x14ac:dyDescent="0.2">
      <c r="A139" s="133" t="s">
        <v>6935</v>
      </c>
      <c r="B139" s="133">
        <v>59</v>
      </c>
      <c r="C139" s="136" t="s">
        <v>6331</v>
      </c>
      <c r="D139" s="136" t="s">
        <v>3704</v>
      </c>
      <c r="E139" s="136" t="s">
        <v>6911</v>
      </c>
      <c r="F139" s="133" t="s">
        <v>6912</v>
      </c>
      <c r="G139" s="136" t="s">
        <v>3325</v>
      </c>
      <c r="H139" s="133">
        <v>240</v>
      </c>
      <c r="I139" s="133">
        <v>1</v>
      </c>
      <c r="J139" s="133">
        <v>460</v>
      </c>
      <c r="K139" s="133">
        <v>18</v>
      </c>
      <c r="L139" s="133">
        <v>4400</v>
      </c>
      <c r="M139" s="133" t="s">
        <v>6913</v>
      </c>
      <c r="N139" s="136" t="s">
        <v>3947</v>
      </c>
      <c r="O139" s="133" t="s">
        <v>6936</v>
      </c>
      <c r="P139" s="133" t="s">
        <v>4816</v>
      </c>
      <c r="Q139" s="166">
        <v>42156</v>
      </c>
      <c r="R139" s="1">
        <v>2.57</v>
      </c>
      <c r="S139" s="1">
        <v>501</v>
      </c>
      <c r="V139" s="1">
        <f>5060*2</f>
        <v>10120</v>
      </c>
      <c r="W139" s="1">
        <v>92</v>
      </c>
      <c r="X139" s="1" t="s">
        <v>2584</v>
      </c>
      <c r="Y139" s="1"/>
      <c r="Z139" s="1"/>
      <c r="AA139" s="183">
        <f t="shared" si="29"/>
        <v>100.33957270588236</v>
      </c>
      <c r="AB139" s="183">
        <f t="shared" si="30"/>
        <v>46.135100977777782</v>
      </c>
      <c r="AC139" s="183">
        <f t="shared" si="31"/>
        <v>0</v>
      </c>
      <c r="AD139" s="183">
        <f t="shared" si="32"/>
        <v>0</v>
      </c>
      <c r="AE139" s="183">
        <f t="shared" si="33"/>
        <v>1012.0000000000001</v>
      </c>
    </row>
    <row r="140" spans="1:31" x14ac:dyDescent="0.2">
      <c r="A140" s="133" t="s">
        <v>6935</v>
      </c>
      <c r="B140" s="133">
        <v>59</v>
      </c>
      <c r="C140" s="136" t="s">
        <v>6331</v>
      </c>
      <c r="D140" s="136" t="s">
        <v>1645</v>
      </c>
      <c r="E140" s="136" t="s">
        <v>6911</v>
      </c>
      <c r="F140" s="133" t="s">
        <v>6912</v>
      </c>
      <c r="G140" s="136" t="s">
        <v>3325</v>
      </c>
      <c r="H140" s="133">
        <v>240</v>
      </c>
      <c r="I140" s="133">
        <v>1</v>
      </c>
      <c r="J140" s="133">
        <v>460</v>
      </c>
      <c r="K140" s="133">
        <v>18</v>
      </c>
      <c r="L140" s="133">
        <v>4400</v>
      </c>
      <c r="M140" s="133" t="s">
        <v>6913</v>
      </c>
      <c r="N140" s="136" t="s">
        <v>3947</v>
      </c>
      <c r="O140" s="133" t="s">
        <v>6936</v>
      </c>
      <c r="P140" s="133" t="s">
        <v>4816</v>
      </c>
      <c r="Q140" s="166">
        <v>42164</v>
      </c>
      <c r="R140" s="1">
        <v>2.57</v>
      </c>
      <c r="S140" s="1">
        <v>501</v>
      </c>
      <c r="V140" s="1">
        <f>5060*2</f>
        <v>10120</v>
      </c>
      <c r="W140" s="1">
        <v>92</v>
      </c>
      <c r="X140" s="1" t="s">
        <v>2584</v>
      </c>
      <c r="Y140" s="1"/>
      <c r="Z140" s="1"/>
      <c r="AA140" s="183">
        <f t="shared" si="29"/>
        <v>100.33957270588236</v>
      </c>
      <c r="AB140" s="183">
        <f t="shared" si="30"/>
        <v>46.135100977777782</v>
      </c>
      <c r="AC140" s="183">
        <f t="shared" si="31"/>
        <v>0</v>
      </c>
      <c r="AD140" s="183">
        <f t="shared" si="32"/>
        <v>0</v>
      </c>
      <c r="AE140" s="183">
        <f t="shared" si="33"/>
        <v>1012.0000000000001</v>
      </c>
    </row>
    <row r="141" spans="1:31" x14ac:dyDescent="0.2">
      <c r="A141" s="133" t="s">
        <v>6935</v>
      </c>
      <c r="B141" s="133">
        <v>59</v>
      </c>
      <c r="C141" s="136" t="s">
        <v>6331</v>
      </c>
      <c r="D141" s="136" t="s">
        <v>2447</v>
      </c>
      <c r="E141" s="136" t="s">
        <v>6911</v>
      </c>
      <c r="F141" s="133" t="s">
        <v>6912</v>
      </c>
      <c r="G141" s="136" t="s">
        <v>3325</v>
      </c>
      <c r="H141" s="133">
        <v>240</v>
      </c>
      <c r="I141" s="133">
        <v>1</v>
      </c>
      <c r="J141" s="133">
        <v>380</v>
      </c>
      <c r="K141" s="133">
        <v>18</v>
      </c>
      <c r="L141" s="133">
        <v>4400</v>
      </c>
      <c r="M141" s="133" t="s">
        <v>6913</v>
      </c>
      <c r="N141" s="136" t="s">
        <v>3947</v>
      </c>
      <c r="O141" s="133" t="s">
        <v>6936</v>
      </c>
      <c r="P141" s="133" t="s">
        <v>4816</v>
      </c>
      <c r="Q141" s="166">
        <v>42171</v>
      </c>
      <c r="R141" s="1">
        <v>2.57</v>
      </c>
      <c r="S141" s="1">
        <v>501</v>
      </c>
      <c r="V141" s="1">
        <f>5060*2</f>
        <v>10120</v>
      </c>
      <c r="W141" s="1">
        <v>92</v>
      </c>
      <c r="X141" s="1" t="s">
        <v>2584</v>
      </c>
      <c r="Y141" s="1"/>
      <c r="Z141" s="1"/>
      <c r="AA141" s="183">
        <f t="shared" si="29"/>
        <v>82.889212235294096</v>
      </c>
      <c r="AB141" s="183">
        <f t="shared" si="30"/>
        <v>38.111605155555559</v>
      </c>
      <c r="AC141" s="183">
        <f t="shared" si="31"/>
        <v>0</v>
      </c>
      <c r="AD141" s="183">
        <f t="shared" si="32"/>
        <v>0</v>
      </c>
      <c r="AE141" s="183">
        <f t="shared" si="33"/>
        <v>836.00000000000011</v>
      </c>
    </row>
    <row r="142" spans="1:31" ht="13.5" thickBot="1" x14ac:dyDescent="0.25">
      <c r="A142" s="133" t="s">
        <v>6935</v>
      </c>
      <c r="B142" s="133">
        <v>59</v>
      </c>
      <c r="C142" s="136" t="s">
        <v>6331</v>
      </c>
      <c r="D142" s="136" t="s">
        <v>2451</v>
      </c>
      <c r="E142" s="136" t="s">
        <v>6911</v>
      </c>
      <c r="F142" s="133" t="s">
        <v>6912</v>
      </c>
      <c r="G142" s="136" t="s">
        <v>3325</v>
      </c>
      <c r="H142" s="133">
        <v>240</v>
      </c>
      <c r="I142" s="133">
        <v>1</v>
      </c>
      <c r="J142" s="133">
        <v>493</v>
      </c>
      <c r="K142" s="133">
        <v>18</v>
      </c>
      <c r="L142" s="133">
        <v>4400</v>
      </c>
      <c r="M142" s="133" t="s">
        <v>6913</v>
      </c>
      <c r="N142" s="136" t="s">
        <v>3947</v>
      </c>
      <c r="O142" s="133" t="s">
        <v>6936</v>
      </c>
      <c r="P142" s="133" t="s">
        <v>2277</v>
      </c>
      <c r="Q142" s="166">
        <v>42179</v>
      </c>
      <c r="R142" s="308">
        <v>2.57</v>
      </c>
      <c r="S142" s="1">
        <v>501</v>
      </c>
      <c r="V142" s="1">
        <f>5060*2</f>
        <v>10120</v>
      </c>
      <c r="W142" s="1">
        <v>92</v>
      </c>
      <c r="X142" s="1" t="s">
        <v>2584</v>
      </c>
      <c r="Y142" s="1"/>
      <c r="Z142" s="1"/>
      <c r="AA142" s="183">
        <f t="shared" si="29"/>
        <v>107.53784639999999</v>
      </c>
      <c r="AB142" s="183">
        <f t="shared" si="30"/>
        <v>49.444793004444449</v>
      </c>
      <c r="AC142" s="183">
        <f t="shared" si="31"/>
        <v>0</v>
      </c>
      <c r="AD142" s="183">
        <f t="shared" si="32"/>
        <v>0</v>
      </c>
      <c r="AE142" s="183">
        <f t="shared" si="33"/>
        <v>1084.6000000000001</v>
      </c>
    </row>
    <row r="143" spans="1:31" x14ac:dyDescent="0.2">
      <c r="A143" s="133" t="s">
        <v>6935</v>
      </c>
      <c r="B143" s="133">
        <v>59</v>
      </c>
      <c r="C143" s="136" t="s">
        <v>6331</v>
      </c>
      <c r="D143" s="136" t="s">
        <v>2200</v>
      </c>
      <c r="E143" s="136" t="s">
        <v>6911</v>
      </c>
      <c r="F143" s="133" t="s">
        <v>6912</v>
      </c>
      <c r="G143" s="136" t="s">
        <v>3325</v>
      </c>
      <c r="H143" s="133">
        <v>240</v>
      </c>
      <c r="I143" s="133">
        <v>1</v>
      </c>
      <c r="J143" s="133">
        <v>82</v>
      </c>
      <c r="K143" s="133">
        <v>18</v>
      </c>
      <c r="L143" s="133">
        <v>4400</v>
      </c>
      <c r="M143" s="133" t="s">
        <v>6913</v>
      </c>
      <c r="N143" s="136" t="s">
        <v>3947</v>
      </c>
      <c r="O143" s="133" t="s">
        <v>6936</v>
      </c>
      <c r="P143" s="133" t="s">
        <v>2277</v>
      </c>
      <c r="Q143" s="166">
        <v>42185</v>
      </c>
      <c r="R143" s="1">
        <v>2.57</v>
      </c>
      <c r="S143" s="1">
        <v>501</v>
      </c>
      <c r="V143" s="1">
        <f>5060*2</f>
        <v>10120</v>
      </c>
      <c r="W143" s="1">
        <v>92</v>
      </c>
      <c r="X143" s="1" t="s">
        <v>2584</v>
      </c>
      <c r="Y143" s="1"/>
      <c r="Z143" s="1"/>
      <c r="AA143" s="183">
        <f>(K143*100*J143*I143)/17*16*R143/10000*S143/1000</f>
        <v>17.886619482352941</v>
      </c>
      <c r="AB143" s="183">
        <f>V143/36*35*J143*I143*1.108/10000*W143/1000</f>
        <v>8.2240832177777783</v>
      </c>
      <c r="AC143" s="183">
        <f>(K143*100*J143*I143)/13*R143/10000*U143/1000</f>
        <v>0</v>
      </c>
      <c r="AD143" s="183">
        <f>V143/36*J143*I143*1.108/10000*Y143/1000</f>
        <v>0</v>
      </c>
      <c r="AE143" s="183">
        <f>J143*I143*(G143/100)</f>
        <v>180.4</v>
      </c>
    </row>
    <row r="144" spans="1:31" x14ac:dyDescent="0.2">
      <c r="A144" s="7224" t="s">
        <v>1386</v>
      </c>
      <c r="B144" s="7225"/>
      <c r="C144" s="7225"/>
      <c r="D144" s="7225"/>
      <c r="E144" s="7225"/>
      <c r="F144" s="7225"/>
      <c r="G144" s="7225"/>
      <c r="H144" s="7225"/>
      <c r="I144" s="7225"/>
      <c r="J144" s="7225"/>
      <c r="K144" s="7225"/>
      <c r="L144" s="7225"/>
      <c r="M144" s="7225"/>
      <c r="N144" s="7225"/>
      <c r="O144" s="7225"/>
      <c r="P144" s="7225"/>
      <c r="Q144" s="7226"/>
      <c r="Y144" s="1"/>
      <c r="Z144" s="1"/>
      <c r="AA144" s="183"/>
      <c r="AB144" s="183"/>
      <c r="AC144" s="183"/>
      <c r="AD144" s="183"/>
      <c r="AE144" s="183"/>
    </row>
    <row r="145" spans="1:31" x14ac:dyDescent="0.2">
      <c r="A145" s="133" t="s">
        <v>6935</v>
      </c>
      <c r="B145" s="133">
        <v>59</v>
      </c>
      <c r="C145" s="136" t="s">
        <v>7114</v>
      </c>
      <c r="D145" s="136" t="s">
        <v>1651</v>
      </c>
      <c r="E145" s="136" t="s">
        <v>6911</v>
      </c>
      <c r="F145" s="133" t="s">
        <v>6912</v>
      </c>
      <c r="G145" s="136" t="s">
        <v>3325</v>
      </c>
      <c r="H145" s="133">
        <v>240</v>
      </c>
      <c r="I145" s="133">
        <v>1</v>
      </c>
      <c r="J145" s="133">
        <v>460</v>
      </c>
      <c r="K145" s="133">
        <v>18</v>
      </c>
      <c r="L145" s="133">
        <v>4400</v>
      </c>
      <c r="M145" s="133" t="s">
        <v>6913</v>
      </c>
      <c r="N145" s="136" t="s">
        <v>3947</v>
      </c>
      <c r="O145" s="133" t="s">
        <v>6936</v>
      </c>
      <c r="P145" s="133" t="s">
        <v>4816</v>
      </c>
      <c r="Q145" s="166">
        <v>42193</v>
      </c>
      <c r="R145" s="1">
        <v>2.57</v>
      </c>
      <c r="S145" s="1">
        <v>501</v>
      </c>
      <c r="V145" s="1">
        <f t="shared" ref="V145:V157" si="34">5060*2</f>
        <v>10120</v>
      </c>
      <c r="W145" s="1">
        <v>92</v>
      </c>
      <c r="X145" s="1" t="s">
        <v>2584</v>
      </c>
      <c r="Y145" s="1"/>
      <c r="Z145" s="1"/>
      <c r="AA145" s="183">
        <f t="shared" ref="AA145:AA153" si="35">(K145*100*J145*I145)/17*16*R145/10000*S145/1000</f>
        <v>100.33957270588236</v>
      </c>
      <c r="AB145" s="183">
        <f t="shared" ref="AB145:AB153" si="36">V145/36*35*J145*I145*1.108/10000*W145/1000</f>
        <v>46.135100977777782</v>
      </c>
      <c r="AC145" s="183">
        <f t="shared" ref="AC145:AC153" si="37">(K145*100*J145*I145)/13*R145/10000*U145/1000</f>
        <v>0</v>
      </c>
      <c r="AD145" s="183">
        <f t="shared" ref="AD145:AD153" si="38">V145/36*J145*I145*1.108/10000*Y145/1000</f>
        <v>0</v>
      </c>
      <c r="AE145" s="183">
        <f t="shared" ref="AE145:AE153" si="39">J145*I145*(G145/100)</f>
        <v>1012.0000000000001</v>
      </c>
    </row>
    <row r="146" spans="1:31" x14ac:dyDescent="0.2">
      <c r="A146" s="133" t="s">
        <v>6935</v>
      </c>
      <c r="B146" s="133">
        <v>59</v>
      </c>
      <c r="C146" s="136" t="s">
        <v>7114</v>
      </c>
      <c r="D146" s="136" t="s">
        <v>1634</v>
      </c>
      <c r="E146" s="136" t="s">
        <v>6911</v>
      </c>
      <c r="F146" s="133" t="s">
        <v>6912</v>
      </c>
      <c r="G146" s="136" t="s">
        <v>3325</v>
      </c>
      <c r="H146" s="133">
        <v>240</v>
      </c>
      <c r="I146" s="133">
        <v>1</v>
      </c>
      <c r="J146" s="133">
        <v>460</v>
      </c>
      <c r="K146" s="133">
        <v>18</v>
      </c>
      <c r="L146" s="133">
        <v>4400</v>
      </c>
      <c r="M146" s="133" t="s">
        <v>6913</v>
      </c>
      <c r="N146" s="136" t="s">
        <v>3947</v>
      </c>
      <c r="O146" s="133" t="s">
        <v>6936</v>
      </c>
      <c r="P146" s="133" t="s">
        <v>4816</v>
      </c>
      <c r="Q146" s="166">
        <v>42200</v>
      </c>
      <c r="R146" s="1">
        <v>2.57</v>
      </c>
      <c r="S146" s="1">
        <v>501</v>
      </c>
      <c r="V146" s="1">
        <f t="shared" si="34"/>
        <v>10120</v>
      </c>
      <c r="W146" s="1">
        <v>92</v>
      </c>
      <c r="X146" s="1" t="s">
        <v>2584</v>
      </c>
      <c r="Y146" s="1"/>
      <c r="Z146" s="1"/>
      <c r="AA146" s="183">
        <f t="shared" si="35"/>
        <v>100.33957270588236</v>
      </c>
      <c r="AB146" s="183">
        <f t="shared" si="36"/>
        <v>46.135100977777782</v>
      </c>
      <c r="AC146" s="183">
        <f t="shared" si="37"/>
        <v>0</v>
      </c>
      <c r="AD146" s="183">
        <f t="shared" si="38"/>
        <v>0</v>
      </c>
      <c r="AE146" s="183">
        <f t="shared" si="39"/>
        <v>1012.0000000000001</v>
      </c>
    </row>
    <row r="147" spans="1:31" ht="13.5" thickBot="1" x14ac:dyDescent="0.25">
      <c r="A147" s="133" t="s">
        <v>6935</v>
      </c>
      <c r="B147" s="133">
        <v>59</v>
      </c>
      <c r="C147" s="136" t="s">
        <v>7114</v>
      </c>
      <c r="D147" s="136" t="s">
        <v>2726</v>
      </c>
      <c r="E147" s="136" t="s">
        <v>6911</v>
      </c>
      <c r="F147" s="133" t="s">
        <v>6912</v>
      </c>
      <c r="G147" s="136" t="s">
        <v>3325</v>
      </c>
      <c r="H147" s="133">
        <v>240</v>
      </c>
      <c r="I147" s="133">
        <v>1</v>
      </c>
      <c r="J147" s="133">
        <v>473</v>
      </c>
      <c r="K147" s="133">
        <v>18</v>
      </c>
      <c r="L147" s="133">
        <v>4400</v>
      </c>
      <c r="M147" s="133" t="s">
        <v>6913</v>
      </c>
      <c r="N147" s="136" t="s">
        <v>3947</v>
      </c>
      <c r="O147" s="133" t="s">
        <v>6936</v>
      </c>
      <c r="P147" s="133" t="s">
        <v>4816</v>
      </c>
      <c r="Q147" s="166">
        <v>42208</v>
      </c>
      <c r="R147" s="308">
        <v>2.57</v>
      </c>
      <c r="S147" s="1">
        <v>501</v>
      </c>
      <c r="V147" s="1">
        <f t="shared" si="34"/>
        <v>10120</v>
      </c>
      <c r="W147" s="1">
        <v>92</v>
      </c>
      <c r="X147" s="1" t="s">
        <v>2584</v>
      </c>
      <c r="Y147" s="1"/>
      <c r="Z147" s="1"/>
      <c r="AA147" s="183">
        <f t="shared" si="35"/>
        <v>103.17525628235292</v>
      </c>
      <c r="AB147" s="183">
        <f t="shared" si="36"/>
        <v>47.438919048888899</v>
      </c>
      <c r="AC147" s="183">
        <f t="shared" si="37"/>
        <v>0</v>
      </c>
      <c r="AD147" s="183">
        <f t="shared" si="38"/>
        <v>0</v>
      </c>
      <c r="AE147" s="183">
        <f t="shared" si="39"/>
        <v>1040.6000000000001</v>
      </c>
    </row>
    <row r="148" spans="1:31" x14ac:dyDescent="0.2">
      <c r="A148" s="133" t="s">
        <v>6935</v>
      </c>
      <c r="B148" s="133">
        <v>59</v>
      </c>
      <c r="C148" s="136" t="s">
        <v>7114</v>
      </c>
      <c r="D148" s="136" t="s">
        <v>1641</v>
      </c>
      <c r="E148" s="136" t="s">
        <v>6911</v>
      </c>
      <c r="F148" s="133" t="s">
        <v>6912</v>
      </c>
      <c r="G148" s="136" t="s">
        <v>3325</v>
      </c>
      <c r="H148" s="133">
        <v>240</v>
      </c>
      <c r="I148" s="133">
        <v>1</v>
      </c>
      <c r="J148" s="133">
        <v>490</v>
      </c>
      <c r="K148" s="133">
        <v>18</v>
      </c>
      <c r="L148" s="133">
        <v>4400</v>
      </c>
      <c r="M148" s="133" t="s">
        <v>6913</v>
      </c>
      <c r="N148" s="136" t="s">
        <v>3947</v>
      </c>
      <c r="O148" s="133" t="s">
        <v>6936</v>
      </c>
      <c r="P148" s="133" t="s">
        <v>2277</v>
      </c>
      <c r="Q148" s="166">
        <v>42219</v>
      </c>
      <c r="R148" s="1">
        <v>2.57</v>
      </c>
      <c r="S148" s="1">
        <v>501</v>
      </c>
      <c r="V148" s="1">
        <f t="shared" si="34"/>
        <v>10120</v>
      </c>
      <c r="W148" s="1">
        <v>92</v>
      </c>
      <c r="X148" s="1" t="s">
        <v>2584</v>
      </c>
      <c r="Y148" s="1"/>
      <c r="Z148" s="1"/>
      <c r="AA148" s="183">
        <f t="shared" si="35"/>
        <v>106.88345788235293</v>
      </c>
      <c r="AB148" s="183">
        <f t="shared" si="36"/>
        <v>49.143911911111104</v>
      </c>
      <c r="AC148" s="183">
        <f t="shared" si="37"/>
        <v>0</v>
      </c>
      <c r="AD148" s="183">
        <f t="shared" si="38"/>
        <v>0</v>
      </c>
      <c r="AE148" s="183">
        <f t="shared" si="39"/>
        <v>1078</v>
      </c>
    </row>
    <row r="149" spans="1:31" x14ac:dyDescent="0.2">
      <c r="A149" s="133" t="s">
        <v>6935</v>
      </c>
      <c r="B149" s="133">
        <v>59</v>
      </c>
      <c r="C149" s="136" t="s">
        <v>7114</v>
      </c>
      <c r="D149" s="136" t="s">
        <v>3704</v>
      </c>
      <c r="E149" s="136" t="s">
        <v>6911</v>
      </c>
      <c r="F149" s="133" t="s">
        <v>6912</v>
      </c>
      <c r="G149" s="136" t="s">
        <v>3325</v>
      </c>
      <c r="H149" s="133">
        <v>240</v>
      </c>
      <c r="I149" s="133">
        <v>1</v>
      </c>
      <c r="J149" s="133">
        <v>450</v>
      </c>
      <c r="K149" s="133">
        <v>18</v>
      </c>
      <c r="L149" s="133">
        <v>4400</v>
      </c>
      <c r="M149" s="133" t="s">
        <v>6913</v>
      </c>
      <c r="N149" s="136" t="s">
        <v>3947</v>
      </c>
      <c r="O149" s="133" t="s">
        <v>6936</v>
      </c>
      <c r="P149" s="133" t="s">
        <v>4816</v>
      </c>
      <c r="Q149" s="166">
        <v>42227</v>
      </c>
      <c r="R149" s="1">
        <v>2.57</v>
      </c>
      <c r="S149" s="1">
        <v>501</v>
      </c>
      <c r="V149" s="1">
        <f t="shared" si="34"/>
        <v>10120</v>
      </c>
      <c r="W149" s="1">
        <v>92</v>
      </c>
      <c r="X149" s="1" t="s">
        <v>2584</v>
      </c>
      <c r="Y149" s="1"/>
      <c r="Z149" s="1"/>
      <c r="AA149" s="183">
        <f t="shared" si="35"/>
        <v>98.158277647058824</v>
      </c>
      <c r="AB149" s="183">
        <f t="shared" si="36"/>
        <v>45.132164000000003</v>
      </c>
      <c r="AC149" s="183">
        <f t="shared" si="37"/>
        <v>0</v>
      </c>
      <c r="AD149" s="183">
        <f t="shared" si="38"/>
        <v>0</v>
      </c>
      <c r="AE149" s="183">
        <f t="shared" si="39"/>
        <v>990.00000000000011</v>
      </c>
    </row>
    <row r="150" spans="1:31" x14ac:dyDescent="0.2">
      <c r="A150" s="133"/>
      <c r="B150" s="133">
        <v>59</v>
      </c>
      <c r="C150" s="136" t="s">
        <v>7114</v>
      </c>
      <c r="D150" s="136" t="s">
        <v>1645</v>
      </c>
      <c r="E150" s="136"/>
      <c r="F150" s="133">
        <v>115900</v>
      </c>
      <c r="G150" s="136" t="s">
        <v>3325</v>
      </c>
      <c r="H150" s="133">
        <v>240</v>
      </c>
      <c r="I150" s="133">
        <v>1</v>
      </c>
      <c r="J150" s="133">
        <v>22</v>
      </c>
      <c r="K150" s="133">
        <v>15</v>
      </c>
      <c r="L150" s="133">
        <v>22</v>
      </c>
      <c r="M150" s="133" t="s">
        <v>7220</v>
      </c>
      <c r="N150" s="136"/>
      <c r="O150" s="133" t="s">
        <v>2584</v>
      </c>
      <c r="P150" s="133" t="s">
        <v>4816</v>
      </c>
      <c r="Q150" s="166">
        <v>42228</v>
      </c>
      <c r="R150" s="1">
        <v>2.57</v>
      </c>
      <c r="S150" s="1">
        <v>92</v>
      </c>
      <c r="V150" s="1">
        <f t="shared" si="34"/>
        <v>10120</v>
      </c>
      <c r="W150" s="1">
        <v>92</v>
      </c>
      <c r="X150" s="1" t="s">
        <v>2584</v>
      </c>
      <c r="Y150" s="1"/>
      <c r="Z150" s="1"/>
      <c r="AA150" s="183">
        <f t="shared" si="35"/>
        <v>0.73435482352941173</v>
      </c>
      <c r="AB150" s="183">
        <f t="shared" si="36"/>
        <v>2.2064613511111117</v>
      </c>
      <c r="AC150" s="183">
        <f t="shared" si="37"/>
        <v>0</v>
      </c>
      <c r="AD150" s="183">
        <f t="shared" si="38"/>
        <v>0</v>
      </c>
      <c r="AE150" s="183">
        <f t="shared" si="39"/>
        <v>48.400000000000006</v>
      </c>
    </row>
    <row r="151" spans="1:31" x14ac:dyDescent="0.2">
      <c r="A151" s="133" t="s">
        <v>6935</v>
      </c>
      <c r="B151" s="133">
        <v>59</v>
      </c>
      <c r="C151" s="136" t="s">
        <v>7114</v>
      </c>
      <c r="D151" s="136" t="s">
        <v>2447</v>
      </c>
      <c r="E151" s="136" t="s">
        <v>6911</v>
      </c>
      <c r="F151" s="133" t="s">
        <v>6912</v>
      </c>
      <c r="G151" s="136" t="s">
        <v>3325</v>
      </c>
      <c r="H151" s="133">
        <v>240</v>
      </c>
      <c r="I151" s="133">
        <v>1</v>
      </c>
      <c r="J151" s="133">
        <v>490</v>
      </c>
      <c r="K151" s="133">
        <v>18</v>
      </c>
      <c r="L151" s="133">
        <v>4400</v>
      </c>
      <c r="M151" s="133" t="s">
        <v>6913</v>
      </c>
      <c r="N151" s="136" t="s">
        <v>3947</v>
      </c>
      <c r="O151" s="133" t="s">
        <v>6936</v>
      </c>
      <c r="P151" s="133" t="s">
        <v>4816</v>
      </c>
      <c r="Q151" s="166">
        <v>42240</v>
      </c>
      <c r="R151" s="1">
        <v>2.57</v>
      </c>
      <c r="S151" s="1">
        <v>501</v>
      </c>
      <c r="V151" s="1">
        <f t="shared" si="34"/>
        <v>10120</v>
      </c>
      <c r="W151" s="1">
        <v>92</v>
      </c>
      <c r="X151" s="1" t="s">
        <v>2584</v>
      </c>
      <c r="Y151" s="1"/>
      <c r="Z151" s="1"/>
      <c r="AA151" s="183">
        <f t="shared" si="35"/>
        <v>106.88345788235293</v>
      </c>
      <c r="AB151" s="183">
        <f t="shared" si="36"/>
        <v>49.143911911111104</v>
      </c>
      <c r="AC151" s="183">
        <f t="shared" si="37"/>
        <v>0</v>
      </c>
      <c r="AD151" s="183">
        <f t="shared" si="38"/>
        <v>0</v>
      </c>
      <c r="AE151" s="183">
        <f t="shared" si="39"/>
        <v>1078</v>
      </c>
    </row>
    <row r="152" spans="1:31" x14ac:dyDescent="0.2">
      <c r="A152" s="133"/>
      <c r="B152" s="133" t="s">
        <v>7262</v>
      </c>
      <c r="C152" s="136" t="s">
        <v>7114</v>
      </c>
      <c r="D152" s="136" t="s">
        <v>2451</v>
      </c>
      <c r="E152" s="136"/>
      <c r="F152" s="133" t="s">
        <v>7238</v>
      </c>
      <c r="G152" s="136" t="s">
        <v>3007</v>
      </c>
      <c r="H152" s="133"/>
      <c r="I152" s="133">
        <v>1</v>
      </c>
      <c r="J152" s="133">
        <v>2.9</v>
      </c>
      <c r="K152" s="133">
        <v>42</v>
      </c>
      <c r="L152" s="133"/>
      <c r="M152" s="133" t="s">
        <v>6647</v>
      </c>
      <c r="N152" s="136"/>
      <c r="O152" s="133" t="s">
        <v>7263</v>
      </c>
      <c r="P152" s="133" t="s">
        <v>4816</v>
      </c>
      <c r="Q152" s="166">
        <v>42240</v>
      </c>
      <c r="R152" s="1">
        <v>2.57</v>
      </c>
      <c r="S152" s="1">
        <f>78*2</f>
        <v>156</v>
      </c>
      <c r="V152" s="1">
        <f t="shared" si="34"/>
        <v>10120</v>
      </c>
      <c r="W152" s="1">
        <v>92</v>
      </c>
      <c r="X152" s="1" t="s">
        <v>2584</v>
      </c>
      <c r="Y152" s="1"/>
      <c r="Z152" s="1"/>
      <c r="AA152" s="183">
        <f t="shared" si="35"/>
        <v>0.45959582117647058</v>
      </c>
      <c r="AB152" s="183">
        <f t="shared" si="36"/>
        <v>0.29085172355555555</v>
      </c>
      <c r="AC152" s="183">
        <f t="shared" si="37"/>
        <v>0</v>
      </c>
      <c r="AD152" s="183">
        <f t="shared" si="38"/>
        <v>0</v>
      </c>
      <c r="AE152" s="183">
        <f t="shared" si="39"/>
        <v>5.0169999999999995</v>
      </c>
    </row>
    <row r="153" spans="1:31" ht="13.5" thickBot="1" x14ac:dyDescent="0.25">
      <c r="A153" s="133" t="s">
        <v>6935</v>
      </c>
      <c r="B153" s="133" t="s">
        <v>7262</v>
      </c>
      <c r="C153" s="136" t="s">
        <v>7114</v>
      </c>
      <c r="D153" s="136" t="s">
        <v>2200</v>
      </c>
      <c r="E153" s="136" t="s">
        <v>6911</v>
      </c>
      <c r="F153" s="133" t="s">
        <v>6912</v>
      </c>
      <c r="G153" s="136" t="s">
        <v>3325</v>
      </c>
      <c r="H153" s="133">
        <v>240</v>
      </c>
      <c r="I153" s="133">
        <v>1</v>
      </c>
      <c r="J153" s="133">
        <v>400</v>
      </c>
      <c r="K153" s="133">
        <v>18</v>
      </c>
      <c r="L153" s="133">
        <v>4400</v>
      </c>
      <c r="M153" s="133" t="s">
        <v>6913</v>
      </c>
      <c r="N153" s="136" t="s">
        <v>3947</v>
      </c>
      <c r="O153" s="133" t="s">
        <v>6936</v>
      </c>
      <c r="P153" s="133" t="s">
        <v>4816</v>
      </c>
      <c r="Q153" s="166">
        <v>42247</v>
      </c>
      <c r="R153" s="308">
        <v>2.57</v>
      </c>
      <c r="S153" s="1">
        <v>501</v>
      </c>
      <c r="V153" s="1">
        <f t="shared" si="34"/>
        <v>10120</v>
      </c>
      <c r="W153" s="1">
        <v>92</v>
      </c>
      <c r="X153" s="1" t="s">
        <v>2584</v>
      </c>
      <c r="Y153" s="1"/>
      <c r="Z153" s="1"/>
      <c r="AA153" s="183">
        <f t="shared" si="35"/>
        <v>87.251802352941155</v>
      </c>
      <c r="AB153" s="183">
        <f t="shared" si="36"/>
        <v>40.117479111111116</v>
      </c>
      <c r="AC153" s="183">
        <f t="shared" si="37"/>
        <v>0</v>
      </c>
      <c r="AD153" s="183">
        <f t="shared" si="38"/>
        <v>0</v>
      </c>
      <c r="AE153" s="183">
        <f t="shared" si="39"/>
        <v>880.00000000000011</v>
      </c>
    </row>
    <row r="154" spans="1:31" x14ac:dyDescent="0.2">
      <c r="A154" s="7224" t="s">
        <v>1386</v>
      </c>
      <c r="B154" s="7225"/>
      <c r="C154" s="7225"/>
      <c r="D154" s="7225"/>
      <c r="E154" s="7225"/>
      <c r="F154" s="7225"/>
      <c r="G154" s="7225"/>
      <c r="H154" s="7225"/>
      <c r="I154" s="7225"/>
      <c r="J154" s="7225"/>
      <c r="K154" s="7225"/>
      <c r="L154" s="7225"/>
      <c r="M154" s="7225"/>
      <c r="N154" s="7225"/>
      <c r="O154" s="7225"/>
      <c r="P154" s="7225"/>
      <c r="Q154" s="7226"/>
      <c r="Y154" s="1"/>
      <c r="Z154" s="1"/>
      <c r="AA154" s="183"/>
      <c r="AB154" s="183"/>
      <c r="AC154" s="183"/>
      <c r="AD154" s="183"/>
      <c r="AE154" s="183"/>
    </row>
    <row r="155" spans="1:31" ht="13.5" thickBot="1" x14ac:dyDescent="0.25">
      <c r="B155" s="133" t="s">
        <v>7262</v>
      </c>
      <c r="C155" s="136" t="s">
        <v>7501</v>
      </c>
      <c r="D155" s="136" t="s">
        <v>1651</v>
      </c>
      <c r="E155" s="136"/>
      <c r="F155" s="133">
        <v>115900</v>
      </c>
      <c r="G155" s="136" t="s">
        <v>7502</v>
      </c>
      <c r="H155" s="133">
        <v>250</v>
      </c>
      <c r="I155" s="133">
        <v>1</v>
      </c>
      <c r="J155" s="133">
        <v>50</v>
      </c>
      <c r="K155" s="133">
        <v>15</v>
      </c>
      <c r="L155" s="133"/>
      <c r="M155" s="133" t="s">
        <v>7040</v>
      </c>
      <c r="N155" s="136"/>
      <c r="O155" s="133" t="s">
        <v>4593</v>
      </c>
      <c r="P155" s="133" t="s">
        <v>4816</v>
      </c>
      <c r="Q155" s="166">
        <v>42319</v>
      </c>
      <c r="R155" s="308">
        <v>2.57</v>
      </c>
      <c r="S155" s="1">
        <v>92</v>
      </c>
      <c r="V155" s="1">
        <f t="shared" si="34"/>
        <v>10120</v>
      </c>
      <c r="W155" s="1">
        <v>92</v>
      </c>
      <c r="X155" s="1" t="s">
        <v>2584</v>
      </c>
      <c r="Y155" s="1"/>
      <c r="Z155" s="1"/>
      <c r="AA155" s="183">
        <f>(K155*100*J155*I155)/17*16*R155/10000*S155/1000</f>
        <v>1.6689882352941177</v>
      </c>
      <c r="AB155" s="183">
        <f>V155/36*35*J155*I155*1.108/10000*W155/1000</f>
        <v>5.0146848888888895</v>
      </c>
      <c r="AC155" s="183">
        <f>(K155*100*J155*I155)/13*R155/10000*U155/1000</f>
        <v>0</v>
      </c>
      <c r="AD155" s="183">
        <f>V155/36*J155*I155*1.108/10000*Y155/1000</f>
        <v>0</v>
      </c>
      <c r="AE155" s="183">
        <f>J155*I155*(G155/100)</f>
        <v>125</v>
      </c>
    </row>
    <row r="156" spans="1:31" x14ac:dyDescent="0.2">
      <c r="A156" s="133" t="s">
        <v>7940</v>
      </c>
      <c r="B156" s="133" t="s">
        <v>7262</v>
      </c>
      <c r="C156" s="136" t="s">
        <v>7501</v>
      </c>
      <c r="D156" s="136" t="s">
        <v>1634</v>
      </c>
      <c r="E156" s="133">
        <v>200265</v>
      </c>
      <c r="F156" s="133" t="s">
        <v>6912</v>
      </c>
      <c r="G156" s="133">
        <v>220</v>
      </c>
      <c r="H156" s="133">
        <v>250</v>
      </c>
      <c r="I156" s="133">
        <v>1</v>
      </c>
      <c r="J156" s="133">
        <v>440</v>
      </c>
      <c r="K156" s="133">
        <v>18</v>
      </c>
      <c r="L156" s="133">
        <v>1320</v>
      </c>
      <c r="M156" s="133" t="s">
        <v>1853</v>
      </c>
      <c r="N156" s="133"/>
      <c r="O156" s="133" t="s">
        <v>7941</v>
      </c>
      <c r="P156" s="133" t="s">
        <v>663</v>
      </c>
      <c r="Q156" s="166">
        <v>42500</v>
      </c>
      <c r="R156" s="1">
        <v>2.57</v>
      </c>
      <c r="S156" s="1">
        <v>501</v>
      </c>
      <c r="V156" s="1">
        <f t="shared" si="34"/>
        <v>10120</v>
      </c>
      <c r="W156" s="1">
        <v>92</v>
      </c>
      <c r="X156" s="1" t="s">
        <v>2584</v>
      </c>
      <c r="Y156" s="1"/>
      <c r="Z156" s="1"/>
      <c r="AA156" s="183">
        <f>(K156*100*J156*I156)/17*16*R156/10000*S156/1000</f>
        <v>95.976982588235288</v>
      </c>
      <c r="AB156" s="183">
        <f>V156/36*35*J156*I156*1.108/10000*W156/1000</f>
        <v>44.129227022222224</v>
      </c>
      <c r="AC156" s="183">
        <f>(K156*100*J156*I156)/13*R156/10000*U156/1000</f>
        <v>0</v>
      </c>
      <c r="AD156" s="183">
        <f>V156/36*J156*I156*1.108/10000*Y156/1000</f>
        <v>0</v>
      </c>
      <c r="AE156" s="183">
        <f>J156*I156*(G156/100)</f>
        <v>968.00000000000011</v>
      </c>
    </row>
    <row r="157" spans="1:31" ht="13.5" thickBot="1" x14ac:dyDescent="0.25">
      <c r="A157" s="133" t="s">
        <v>7940</v>
      </c>
      <c r="B157" s="133" t="s">
        <v>7262</v>
      </c>
      <c r="C157" s="136" t="s">
        <v>7501</v>
      </c>
      <c r="D157" s="136" t="s">
        <v>2726</v>
      </c>
      <c r="E157" s="133">
        <v>200265</v>
      </c>
      <c r="F157" s="133" t="s">
        <v>6912</v>
      </c>
      <c r="G157" s="133">
        <v>220</v>
      </c>
      <c r="H157" s="133">
        <v>250</v>
      </c>
      <c r="I157" s="133">
        <v>1</v>
      </c>
      <c r="J157" s="133">
        <v>440</v>
      </c>
      <c r="K157" s="133">
        <v>18</v>
      </c>
      <c r="L157" s="133">
        <v>1320</v>
      </c>
      <c r="M157" s="133" t="s">
        <v>1853</v>
      </c>
      <c r="N157" s="133"/>
      <c r="O157" s="133" t="s">
        <v>7941</v>
      </c>
      <c r="P157" s="133" t="s">
        <v>663</v>
      </c>
      <c r="Q157" s="166">
        <v>42503</v>
      </c>
      <c r="R157" s="308">
        <v>2.57</v>
      </c>
      <c r="S157" s="1">
        <v>501</v>
      </c>
      <c r="V157" s="1">
        <f t="shared" si="34"/>
        <v>10120</v>
      </c>
      <c r="W157" s="1">
        <v>92</v>
      </c>
      <c r="X157" s="1" t="s">
        <v>2584</v>
      </c>
      <c r="Y157" s="1"/>
      <c r="Z157" s="1"/>
      <c r="AA157" s="183">
        <f>(K157*100*J157*I157)/17*16*R157/10000*S157/1000</f>
        <v>95.976982588235288</v>
      </c>
      <c r="AB157" s="183">
        <f>V157/36*35*J157*I157*1.108/10000*W157/1000</f>
        <v>44.129227022222224</v>
      </c>
      <c r="AC157" s="183">
        <f>(K157*100*J157*I157)/13*R157/10000*U157/1000</f>
        <v>0</v>
      </c>
      <c r="AD157" s="183">
        <f>V157/36*J157*I157*1.108/10000*Y157/1000</f>
        <v>0</v>
      </c>
      <c r="AE157" s="183">
        <f>J157*I157*(G157/100)</f>
        <v>968.00000000000011</v>
      </c>
    </row>
    <row r="192" spans="23:24" x14ac:dyDescent="0.2">
      <c r="W192" s="183"/>
      <c r="X192" s="183"/>
    </row>
    <row r="193" spans="23:24" x14ac:dyDescent="0.2">
      <c r="W193" s="183"/>
      <c r="X193" s="183"/>
    </row>
    <row r="195" spans="23:24" x14ac:dyDescent="0.2">
      <c r="W195" s="183"/>
      <c r="X195" s="183"/>
    </row>
    <row r="196" spans="23:24" x14ac:dyDescent="0.2">
      <c r="W196" s="183"/>
      <c r="X196" s="183"/>
    </row>
    <row r="381" spans="18:24" x14ac:dyDescent="0.2">
      <c r="R381" s="255"/>
      <c r="S381" s="255"/>
      <c r="T381" s="255"/>
      <c r="U381" s="255"/>
      <c r="V381" s="255"/>
      <c r="W381" s="255"/>
      <c r="X381" s="255"/>
    </row>
    <row r="382" spans="18:24" x14ac:dyDescent="0.2">
      <c r="W382" s="183"/>
      <c r="X382" s="183"/>
    </row>
    <row r="383" spans="18:24" x14ac:dyDescent="0.2">
      <c r="W383" s="183"/>
      <c r="X383" s="183"/>
    </row>
  </sheetData>
  <customSheetViews>
    <customSheetView guid="{4952E460-A0CC-4193-B39B-FD9157215013}">
      <pane ySplit="1" topLeftCell="A90" activePane="bottomLeft" state="frozen"/>
      <selection pane="bottomLeft" activeCell="R117" sqref="R117:AE119"/>
      <pageMargins left="0.34" right="0.28000000000000003" top="0.984251969" bottom="0.984251969" header="0.4921259845" footer="0.4921259845"/>
      <pageSetup paperSize="9" orientation="landscape" r:id="rId1"/>
      <headerFooter alignWithMargins="0"/>
    </customSheetView>
    <customSheetView guid="{698F4881-4298-4AB6-984E-F8B011B9F18F}">
      <pane ySplit="1" topLeftCell="A90" activePane="bottomLeft" state="frozen"/>
      <selection pane="bottomLeft" activeCell="R117" sqref="R117:AE119"/>
      <pageMargins left="0.34" right="0.28000000000000003" top="0.984251969" bottom="0.984251969" header="0.4921259845" footer="0.4921259845"/>
      <pageSetup paperSize="9" orientation="landscape" r:id="rId2"/>
      <headerFooter alignWithMargins="0"/>
    </customSheetView>
    <customSheetView guid="{7CF31FC0-A2A4-4688-92B7-9678E8764428}">
      <pane ySplit="1" topLeftCell="A90" activePane="bottomLeft" state="frozen"/>
      <selection pane="bottomLeft" activeCell="R117" sqref="R117:AE119"/>
      <pageMargins left="0.34" right="0.28000000000000003" top="0.984251969" bottom="0.984251969" header="0.4921259845" footer="0.4921259845"/>
      <pageSetup paperSize="9" orientation="landscape" r:id="rId3"/>
      <headerFooter alignWithMargins="0"/>
    </customSheetView>
    <customSheetView guid="{E87373D5-2DBC-4BB6-BBDE-73CF70111DDC}">
      <pane ySplit="1" topLeftCell="A90" activePane="bottomLeft" state="frozen"/>
      <selection pane="bottomLeft" activeCell="R117" sqref="R117:AE119"/>
      <pageMargins left="0.34" right="0.28000000000000003" top="0.984251969" bottom="0.984251969" header="0.4921259845" footer="0.4921259845"/>
      <pageSetup paperSize="9" orientation="landscape" r:id="rId4"/>
      <headerFooter alignWithMargins="0"/>
    </customSheetView>
    <customSheetView guid="{5EE8ACEB-D391-4612-92B6-7F7E727A8D99}">
      <pane ySplit="1" topLeftCell="A126" activePane="bottomLeft" state="frozen"/>
      <selection pane="bottomLeft" activeCell="C148" sqref="C148:AE153"/>
      <pageMargins left="0.34" right="0.28000000000000003" top="0.984251969" bottom="0.984251969" header="0.4921259845" footer="0.4921259845"/>
      <pageSetup paperSize="9" orientation="landscape" r:id="rId5"/>
      <headerFooter alignWithMargins="0"/>
    </customSheetView>
  </customSheetViews>
  <mergeCells count="6">
    <mergeCell ref="A154:Q154"/>
    <mergeCell ref="A110:Q110"/>
    <mergeCell ref="A120:Q120"/>
    <mergeCell ref="A128:Q128"/>
    <mergeCell ref="A134:Q134"/>
    <mergeCell ref="A144:Q144"/>
  </mergeCells>
  <phoneticPr fontId="0" type="noConversion"/>
  <conditionalFormatting sqref="H105:I109">
    <cfRule type="expression" dxfId="1" priority="1" stopIfTrue="1">
      <formula>NOT(ISERROR(SEARCH("x",H105)))</formula>
    </cfRule>
  </conditionalFormatting>
  <pageMargins left="0.34" right="0.28000000000000003" top="0.984251969" bottom="0.984251969" header="0.4921259845" footer="0.4921259845"/>
  <pageSetup paperSize="9" orientation="landscape" r:id="rId6"/>
  <headerFooter alignWithMargins="0"/>
  <legacyDrawing r:id="rId7"/>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Tabelle19"/>
  <dimension ref="A1:R78"/>
  <sheetViews>
    <sheetView workbookViewId="0">
      <selection activeCell="C175" sqref="C175:AE178"/>
    </sheetView>
  </sheetViews>
  <sheetFormatPr baseColWidth="10" defaultRowHeight="12.75" x14ac:dyDescent="0.2"/>
  <cols>
    <col min="8" max="8" width="21.140625" customWidth="1"/>
  </cols>
  <sheetData>
    <row r="1" spans="1:18" x14ac:dyDescent="0.2">
      <c r="A1" s="3" t="s">
        <v>4416</v>
      </c>
      <c r="B1" s="3" t="s">
        <v>4417</v>
      </c>
      <c r="C1" s="3" t="s">
        <v>4418</v>
      </c>
      <c r="D1" s="3" t="s">
        <v>4419</v>
      </c>
      <c r="E1" s="3" t="s">
        <v>4427</v>
      </c>
      <c r="F1" s="4"/>
      <c r="G1" s="4"/>
      <c r="H1" s="3" t="s">
        <v>4420</v>
      </c>
      <c r="I1" s="3" t="s">
        <v>4421</v>
      </c>
      <c r="J1" s="4"/>
      <c r="K1" s="3"/>
      <c r="L1" s="4"/>
      <c r="M1" s="4"/>
      <c r="N1" s="4"/>
      <c r="O1" s="4"/>
      <c r="P1" s="4"/>
      <c r="Q1" s="4"/>
      <c r="R1" s="4"/>
    </row>
    <row r="2" spans="1:18" x14ac:dyDescent="0.2">
      <c r="A2" s="2" t="s">
        <v>4422</v>
      </c>
      <c r="B2" s="2">
        <v>680</v>
      </c>
      <c r="C2" s="5">
        <v>0.55000000000000004</v>
      </c>
      <c r="D2" s="6">
        <f t="shared" ref="D2:D18" si="0">B2*C2</f>
        <v>374.00000000000006</v>
      </c>
      <c r="E2" s="18">
        <v>1.85</v>
      </c>
      <c r="F2" s="2"/>
      <c r="G2" s="4"/>
      <c r="H2" s="8" t="s">
        <v>4452</v>
      </c>
      <c r="I2" s="6">
        <v>100</v>
      </c>
      <c r="J2" s="4"/>
      <c r="K2" s="4"/>
      <c r="L2" s="4"/>
      <c r="M2" s="4"/>
      <c r="N2" s="4"/>
      <c r="O2" s="4"/>
      <c r="P2" s="4"/>
      <c r="Q2" s="4"/>
      <c r="R2" s="4"/>
    </row>
    <row r="3" spans="1:18" x14ac:dyDescent="0.2">
      <c r="A3" s="212" t="s">
        <v>7227</v>
      </c>
      <c r="B3" s="6">
        <v>285</v>
      </c>
      <c r="C3" s="7">
        <v>0.55000000000000004</v>
      </c>
      <c r="D3" s="6">
        <f t="shared" si="0"/>
        <v>156.75</v>
      </c>
      <c r="E3" s="15">
        <v>3.7</v>
      </c>
      <c r="F3" s="6"/>
      <c r="G3" s="4"/>
      <c r="H3" s="6" t="s">
        <v>4561</v>
      </c>
      <c r="I3" s="6">
        <v>127.7</v>
      </c>
      <c r="J3" s="4"/>
      <c r="K3" s="4"/>
      <c r="L3" s="4"/>
      <c r="M3" s="4"/>
      <c r="N3" s="4"/>
      <c r="O3" s="4"/>
      <c r="P3" s="4"/>
      <c r="Q3" s="4"/>
      <c r="R3" s="4"/>
    </row>
    <row r="4" spans="1:18" x14ac:dyDescent="0.2">
      <c r="A4" s="212" t="s">
        <v>7262</v>
      </c>
      <c r="B4" s="6">
        <v>292</v>
      </c>
      <c r="C4" s="7">
        <v>0.55000000000000004</v>
      </c>
      <c r="D4" s="6">
        <f t="shared" si="0"/>
        <v>160.60000000000002</v>
      </c>
      <c r="E4" s="15">
        <v>2.4</v>
      </c>
      <c r="F4" s="6"/>
      <c r="G4" s="4"/>
      <c r="H4" s="8" t="s">
        <v>4492</v>
      </c>
      <c r="I4" s="6">
        <v>30</v>
      </c>
      <c r="J4" s="4"/>
      <c r="K4" s="4"/>
      <c r="L4" s="4"/>
      <c r="M4" s="4"/>
      <c r="N4" s="4"/>
      <c r="O4" s="4"/>
      <c r="P4" s="4"/>
      <c r="Q4" s="4"/>
      <c r="R4" s="4"/>
    </row>
    <row r="5" spans="1:18" x14ac:dyDescent="0.2">
      <c r="A5" s="212" t="s">
        <v>7228</v>
      </c>
      <c r="B5" s="6">
        <v>288</v>
      </c>
      <c r="C5" s="7">
        <v>0.6</v>
      </c>
      <c r="D5" s="6">
        <f t="shared" si="0"/>
        <v>172.79999999999998</v>
      </c>
      <c r="E5" s="18">
        <v>3.7</v>
      </c>
      <c r="F5" s="6"/>
      <c r="G5" s="4"/>
      <c r="H5" s="8" t="s">
        <v>4487</v>
      </c>
      <c r="I5" s="6">
        <v>132.5</v>
      </c>
      <c r="J5" s="4"/>
      <c r="K5" s="4"/>
      <c r="L5" s="4"/>
      <c r="M5" s="4"/>
      <c r="N5" s="4"/>
      <c r="O5" s="4"/>
      <c r="P5" s="4"/>
      <c r="Q5" s="4"/>
      <c r="R5" s="4"/>
    </row>
    <row r="6" spans="1:18" x14ac:dyDescent="0.2">
      <c r="A6" s="1" t="s">
        <v>7304</v>
      </c>
      <c r="B6" s="6">
        <v>295</v>
      </c>
      <c r="C6" s="5">
        <v>0.55000000000000004</v>
      </c>
      <c r="D6" s="6">
        <f t="shared" si="0"/>
        <v>162.25</v>
      </c>
      <c r="E6" s="18">
        <v>3.7</v>
      </c>
      <c r="F6" s="6"/>
      <c r="G6" s="4"/>
      <c r="H6" s="6" t="s">
        <v>4490</v>
      </c>
      <c r="I6" s="6">
        <v>85.5</v>
      </c>
      <c r="J6" s="4"/>
      <c r="K6" s="4"/>
      <c r="L6" s="4"/>
      <c r="M6" s="4"/>
      <c r="N6" s="4"/>
      <c r="O6" s="4"/>
      <c r="P6" s="4"/>
      <c r="Q6" s="4"/>
      <c r="R6" s="4"/>
    </row>
    <row r="7" spans="1:18" x14ac:dyDescent="0.2">
      <c r="A7" s="212" t="s">
        <v>7318</v>
      </c>
      <c r="B7" s="6">
        <v>247</v>
      </c>
      <c r="C7" s="9">
        <v>0.5</v>
      </c>
      <c r="D7" s="6">
        <f t="shared" si="0"/>
        <v>123.5</v>
      </c>
      <c r="E7" s="18">
        <v>1.7</v>
      </c>
      <c r="F7" s="4"/>
      <c r="G7" s="4"/>
      <c r="H7" s="2" t="s">
        <v>4423</v>
      </c>
      <c r="I7" s="2">
        <v>85.5</v>
      </c>
      <c r="J7" s="4"/>
      <c r="K7" s="4"/>
      <c r="L7" s="4"/>
      <c r="M7" s="4"/>
      <c r="N7" s="4"/>
      <c r="O7" s="4"/>
      <c r="P7" s="4"/>
      <c r="Q7" s="4"/>
      <c r="R7" s="4"/>
    </row>
    <row r="8" spans="1:18" x14ac:dyDescent="0.2">
      <c r="A8" s="212" t="s">
        <v>7229</v>
      </c>
      <c r="B8" s="6">
        <v>334</v>
      </c>
      <c r="C8" s="7">
        <v>0.75</v>
      </c>
      <c r="D8" s="6">
        <f t="shared" si="0"/>
        <v>250.5</v>
      </c>
      <c r="E8" s="18">
        <v>1.75</v>
      </c>
      <c r="F8" s="6"/>
      <c r="G8" s="4"/>
      <c r="H8" s="6" t="s">
        <v>1406</v>
      </c>
      <c r="I8" s="6">
        <v>214.8</v>
      </c>
      <c r="J8" s="4"/>
      <c r="K8" s="4"/>
      <c r="L8" s="4"/>
      <c r="M8" s="4"/>
      <c r="N8" s="4"/>
      <c r="O8" s="4"/>
      <c r="P8" s="4"/>
      <c r="Q8" s="4"/>
      <c r="R8" s="4"/>
    </row>
    <row r="9" spans="1:18" x14ac:dyDescent="0.2">
      <c r="A9" s="212" t="s">
        <v>7317</v>
      </c>
      <c r="B9" s="6">
        <v>284</v>
      </c>
      <c r="C9" s="7">
        <v>0.75</v>
      </c>
      <c r="D9" s="6">
        <f t="shared" si="0"/>
        <v>213</v>
      </c>
      <c r="E9" s="15">
        <v>3.7</v>
      </c>
      <c r="F9" s="6"/>
      <c r="G9" s="4"/>
      <c r="H9" s="6" t="s">
        <v>1378</v>
      </c>
      <c r="I9" s="6">
        <v>54.6</v>
      </c>
      <c r="J9" s="4"/>
      <c r="K9" s="4"/>
      <c r="L9" s="4"/>
      <c r="M9" s="4"/>
    </row>
    <row r="10" spans="1:18" x14ac:dyDescent="0.2">
      <c r="A10" s="212" t="s">
        <v>7260</v>
      </c>
      <c r="B10" s="6">
        <v>288</v>
      </c>
      <c r="C10" s="9">
        <v>0.5</v>
      </c>
      <c r="D10" s="6">
        <f t="shared" si="0"/>
        <v>144</v>
      </c>
      <c r="E10" s="15">
        <v>2.8</v>
      </c>
      <c r="F10" s="4"/>
      <c r="G10" s="4"/>
      <c r="H10" s="6" t="s">
        <v>4489</v>
      </c>
      <c r="I10" s="6">
        <v>182</v>
      </c>
      <c r="J10" s="4"/>
      <c r="K10" s="4"/>
      <c r="L10" s="4"/>
      <c r="M10" s="4"/>
    </row>
    <row r="11" spans="1:18" x14ac:dyDescent="0.2">
      <c r="A11" s="1" t="s">
        <v>7291</v>
      </c>
      <c r="B11" s="6">
        <v>280</v>
      </c>
      <c r="C11" s="5">
        <v>0.55000000000000004</v>
      </c>
      <c r="D11" s="15">
        <f t="shared" si="0"/>
        <v>154</v>
      </c>
      <c r="E11" s="6">
        <v>3.03</v>
      </c>
      <c r="F11" s="4"/>
      <c r="G11" s="4"/>
      <c r="H11" s="6" t="s">
        <v>4493</v>
      </c>
      <c r="I11" s="6">
        <v>108.7</v>
      </c>
      <c r="J11" s="4"/>
      <c r="K11" s="4"/>
      <c r="L11" s="4"/>
      <c r="M11" s="4"/>
    </row>
    <row r="12" spans="1:18" x14ac:dyDescent="0.2">
      <c r="A12" s="212" t="s">
        <v>7294</v>
      </c>
      <c r="B12" s="6">
        <v>338</v>
      </c>
      <c r="C12" s="9">
        <v>0.65</v>
      </c>
      <c r="D12" s="6">
        <f t="shared" si="0"/>
        <v>219.70000000000002</v>
      </c>
      <c r="E12" s="15">
        <v>1.7</v>
      </c>
      <c r="F12" s="6"/>
      <c r="G12" s="4"/>
      <c r="H12" s="6" t="s">
        <v>4556</v>
      </c>
      <c r="I12" s="6">
        <v>59.5</v>
      </c>
      <c r="J12" s="4"/>
      <c r="K12" s="4"/>
      <c r="L12" s="4"/>
      <c r="M12" s="4"/>
    </row>
    <row r="13" spans="1:18" x14ac:dyDescent="0.2">
      <c r="A13" s="1" t="s">
        <v>7255</v>
      </c>
      <c r="B13" s="6">
        <v>250</v>
      </c>
      <c r="C13" s="5">
        <v>0.55000000000000004</v>
      </c>
      <c r="D13" s="6">
        <f t="shared" si="0"/>
        <v>137.5</v>
      </c>
      <c r="E13" s="15">
        <v>3.7</v>
      </c>
      <c r="F13" s="6"/>
      <c r="G13" s="4"/>
      <c r="H13" s="6" t="s">
        <v>4451</v>
      </c>
      <c r="I13" s="6">
        <v>72</v>
      </c>
      <c r="J13" s="4"/>
      <c r="K13" s="4"/>
      <c r="L13" s="4"/>
      <c r="M13" s="4"/>
    </row>
    <row r="14" spans="1:18" x14ac:dyDescent="0.2">
      <c r="A14" s="1" t="s">
        <v>7253</v>
      </c>
      <c r="B14" s="6">
        <v>475</v>
      </c>
      <c r="C14" s="5">
        <v>0.55000000000000004</v>
      </c>
      <c r="D14" s="6">
        <f t="shared" si="0"/>
        <v>261.25</v>
      </c>
      <c r="E14" s="6">
        <v>3.03</v>
      </c>
      <c r="F14" s="6"/>
      <c r="G14" s="4"/>
      <c r="H14" s="6" t="s">
        <v>4488</v>
      </c>
      <c r="I14" s="6">
        <v>106.5</v>
      </c>
      <c r="J14" s="4"/>
      <c r="K14" s="4"/>
      <c r="L14" s="4"/>
      <c r="M14" s="4"/>
    </row>
    <row r="15" spans="1:18" x14ac:dyDescent="0.2">
      <c r="A15" s="1" t="s">
        <v>7276</v>
      </c>
      <c r="B15" s="6">
        <v>600</v>
      </c>
      <c r="C15" s="7">
        <v>0.85</v>
      </c>
      <c r="D15" s="6">
        <f t="shared" si="0"/>
        <v>510</v>
      </c>
      <c r="E15" s="15">
        <v>1.75</v>
      </c>
      <c r="F15" s="4"/>
      <c r="G15" s="4"/>
      <c r="H15" s="2" t="s">
        <v>4557</v>
      </c>
      <c r="I15" s="2">
        <v>102.1</v>
      </c>
      <c r="J15" s="4"/>
      <c r="K15" s="4"/>
      <c r="L15" s="4"/>
      <c r="M15" s="4"/>
    </row>
    <row r="16" spans="1:18" x14ac:dyDescent="0.2">
      <c r="A16" s="1" t="s">
        <v>7244</v>
      </c>
      <c r="B16" s="6">
        <v>630</v>
      </c>
      <c r="C16" s="7">
        <v>0.85</v>
      </c>
      <c r="D16" s="6">
        <f t="shared" si="0"/>
        <v>535.5</v>
      </c>
      <c r="E16" s="15">
        <v>1.75</v>
      </c>
      <c r="F16" s="4"/>
      <c r="G16" s="4"/>
      <c r="H16" s="8" t="s">
        <v>4491</v>
      </c>
      <c r="I16" s="6">
        <v>25.3</v>
      </c>
      <c r="J16" s="4"/>
      <c r="K16" s="4"/>
      <c r="L16" s="4"/>
      <c r="M16" s="4"/>
    </row>
    <row r="17" spans="1:18" x14ac:dyDescent="0.2">
      <c r="A17" s="1" t="s">
        <v>7271</v>
      </c>
      <c r="B17" s="6">
        <v>600</v>
      </c>
      <c r="C17" s="7">
        <v>0.85</v>
      </c>
      <c r="D17" s="6">
        <f t="shared" si="0"/>
        <v>510</v>
      </c>
      <c r="E17" s="15">
        <v>2.8</v>
      </c>
      <c r="F17" s="4"/>
      <c r="G17" s="4"/>
      <c r="H17" s="2" t="s">
        <v>1415</v>
      </c>
      <c r="I17" s="6">
        <v>68</v>
      </c>
      <c r="J17" s="4"/>
      <c r="K17" s="4"/>
      <c r="L17" s="4"/>
      <c r="M17" s="4"/>
      <c r="N17" s="4"/>
      <c r="O17" s="4"/>
      <c r="P17" s="4"/>
      <c r="Q17" s="4"/>
      <c r="R17" s="4"/>
    </row>
    <row r="18" spans="1:18" x14ac:dyDescent="0.2">
      <c r="A18" s="1" t="s">
        <v>7272</v>
      </c>
      <c r="B18" s="6">
        <v>600</v>
      </c>
      <c r="C18" s="7">
        <v>0.85</v>
      </c>
      <c r="D18" s="6">
        <f t="shared" si="0"/>
        <v>510</v>
      </c>
      <c r="E18" s="15">
        <v>3.1</v>
      </c>
      <c r="F18" s="4"/>
      <c r="G18" s="4"/>
      <c r="H18" s="2" t="s">
        <v>1407</v>
      </c>
      <c r="I18" s="6">
        <v>100</v>
      </c>
      <c r="J18" s="4"/>
      <c r="K18" s="4"/>
      <c r="L18" s="4"/>
      <c r="M18" s="4"/>
      <c r="N18" s="4"/>
      <c r="O18" s="4"/>
      <c r="P18" s="4"/>
      <c r="Q18" s="4"/>
      <c r="R18" s="4"/>
    </row>
    <row r="19" spans="1:18" x14ac:dyDescent="0.2">
      <c r="A19" s="8"/>
      <c r="B19" s="6"/>
      <c r="C19" s="7"/>
      <c r="D19" s="6"/>
      <c r="E19" s="6"/>
      <c r="F19" s="4"/>
      <c r="G19" s="4"/>
      <c r="H19" s="2" t="s">
        <v>1397</v>
      </c>
      <c r="I19" s="6">
        <v>60</v>
      </c>
      <c r="J19" s="4"/>
      <c r="K19" s="4"/>
      <c r="L19" s="4"/>
      <c r="M19" s="4"/>
      <c r="N19" s="4"/>
      <c r="O19" s="4"/>
      <c r="P19" s="4"/>
      <c r="Q19" s="4"/>
      <c r="R19" s="4"/>
    </row>
    <row r="20" spans="1:18" x14ac:dyDescent="0.2">
      <c r="A20" s="8"/>
      <c r="B20" s="6"/>
      <c r="C20" s="7"/>
      <c r="D20" s="6"/>
      <c r="E20" s="6"/>
      <c r="F20" s="6"/>
      <c r="G20" s="4"/>
      <c r="H20" s="2" t="s">
        <v>4412</v>
      </c>
      <c r="I20" s="6">
        <v>107.7</v>
      </c>
      <c r="J20" s="4"/>
      <c r="K20" s="4"/>
      <c r="L20" s="4"/>
      <c r="M20" s="4"/>
      <c r="N20" s="4"/>
      <c r="O20" s="4"/>
      <c r="P20" s="4"/>
      <c r="Q20" s="4"/>
      <c r="R20" s="4"/>
    </row>
    <row r="21" spans="1:18" x14ac:dyDescent="0.2">
      <c r="A21" s="4"/>
      <c r="B21" s="4"/>
      <c r="C21" s="4"/>
      <c r="D21" s="4"/>
      <c r="E21" s="4"/>
      <c r="F21" s="4"/>
      <c r="G21" s="4"/>
      <c r="H21" s="2" t="s">
        <v>4447</v>
      </c>
      <c r="I21" s="2">
        <v>182</v>
      </c>
      <c r="J21" s="4"/>
      <c r="K21" s="4"/>
      <c r="L21" s="4"/>
      <c r="M21" s="4"/>
      <c r="N21" s="4"/>
      <c r="O21" s="4"/>
      <c r="P21" s="4"/>
      <c r="Q21" s="4"/>
      <c r="R21" s="4"/>
    </row>
    <row r="22" spans="1:18" x14ac:dyDescent="0.2">
      <c r="A22" s="4"/>
      <c r="B22" s="4"/>
      <c r="C22" s="4"/>
      <c r="D22" s="4"/>
      <c r="E22" s="4"/>
      <c r="F22" s="4"/>
      <c r="G22" s="4"/>
      <c r="H22" s="2" t="s">
        <v>4448</v>
      </c>
      <c r="I22" s="2">
        <v>17</v>
      </c>
      <c r="J22" s="4"/>
      <c r="K22" s="4"/>
      <c r="L22" s="4"/>
      <c r="M22" s="4"/>
      <c r="N22" s="4"/>
      <c r="O22" s="4"/>
      <c r="P22" s="4"/>
      <c r="Q22" s="4"/>
      <c r="R22" s="4"/>
    </row>
    <row r="23" spans="1:18" x14ac:dyDescent="0.2">
      <c r="A23" s="4"/>
      <c r="B23" s="4"/>
      <c r="C23" s="4"/>
      <c r="D23" s="4"/>
      <c r="E23" s="4"/>
      <c r="F23" s="4"/>
      <c r="G23" s="4"/>
      <c r="H23" s="2" t="s">
        <v>1392</v>
      </c>
      <c r="I23" s="2">
        <v>500</v>
      </c>
      <c r="J23" s="4"/>
      <c r="K23" s="4"/>
      <c r="L23" s="4"/>
      <c r="M23" s="4"/>
      <c r="N23" s="4"/>
      <c r="O23" s="4"/>
      <c r="P23" s="4"/>
      <c r="Q23" s="4"/>
      <c r="R23" s="4"/>
    </row>
    <row r="24" spans="1:18" x14ac:dyDescent="0.2">
      <c r="A24" s="4"/>
      <c r="B24" s="4"/>
      <c r="C24" s="4"/>
      <c r="D24" s="4"/>
      <c r="E24" s="4"/>
      <c r="F24" s="4"/>
      <c r="G24" s="4"/>
      <c r="H24" s="2" t="s">
        <v>4443</v>
      </c>
      <c r="I24" s="2">
        <v>16.2</v>
      </c>
      <c r="J24" s="4"/>
      <c r="K24" s="4"/>
      <c r="L24" s="4"/>
      <c r="M24" s="4"/>
      <c r="N24" s="4"/>
      <c r="O24" s="4"/>
      <c r="P24" s="4"/>
      <c r="Q24" s="4"/>
      <c r="R24" s="4"/>
    </row>
    <row r="25" spans="1:18" x14ac:dyDescent="0.2">
      <c r="A25" s="4"/>
      <c r="B25" s="4"/>
      <c r="C25" s="4"/>
      <c r="D25" s="4"/>
      <c r="E25" s="4"/>
      <c r="F25" s="4"/>
      <c r="G25" s="4"/>
      <c r="H25" s="2" t="s">
        <v>4434</v>
      </c>
      <c r="I25" s="2">
        <v>101</v>
      </c>
      <c r="J25" s="4"/>
      <c r="K25" s="4"/>
      <c r="L25" s="4"/>
      <c r="M25" s="4"/>
      <c r="N25" s="4"/>
      <c r="O25" s="4"/>
      <c r="P25" s="4"/>
      <c r="Q25" s="4"/>
      <c r="R25" s="4"/>
    </row>
    <row r="26" spans="1:18" x14ac:dyDescent="0.2">
      <c r="A26" s="4"/>
      <c r="B26" s="4"/>
      <c r="C26" s="4"/>
      <c r="D26" s="4"/>
      <c r="E26" s="4"/>
      <c r="F26" s="4"/>
      <c r="G26" s="4"/>
      <c r="H26" s="19" t="s">
        <v>4433</v>
      </c>
      <c r="I26" s="2">
        <v>105</v>
      </c>
      <c r="J26" s="4"/>
      <c r="K26" s="4"/>
      <c r="L26" s="4"/>
      <c r="M26" s="4"/>
      <c r="N26" s="4"/>
      <c r="O26" s="4"/>
      <c r="P26" s="4"/>
      <c r="Q26" s="4"/>
      <c r="R26" s="4"/>
    </row>
    <row r="27" spans="1:18" x14ac:dyDescent="0.2">
      <c r="A27" s="4"/>
      <c r="B27" s="4"/>
      <c r="C27" s="4"/>
      <c r="D27" s="4"/>
      <c r="E27" s="4"/>
      <c r="F27" s="4"/>
      <c r="G27" s="4"/>
      <c r="H27" s="6" t="s">
        <v>1382</v>
      </c>
      <c r="I27" s="6">
        <v>113</v>
      </c>
      <c r="J27" s="6"/>
      <c r="K27" s="6"/>
      <c r="L27" s="6"/>
      <c r="M27" s="6"/>
      <c r="N27" s="6"/>
      <c r="O27" s="6"/>
      <c r="P27" s="6"/>
      <c r="Q27" s="6"/>
      <c r="R27" s="6"/>
    </row>
    <row r="28" spans="1:18" x14ac:dyDescent="0.2">
      <c r="A28" s="4"/>
      <c r="B28" s="4"/>
      <c r="C28" s="4"/>
      <c r="D28" s="4"/>
      <c r="E28" s="4"/>
      <c r="F28" s="4"/>
      <c r="G28" s="4"/>
      <c r="H28" s="6" t="s">
        <v>2032</v>
      </c>
      <c r="I28" s="6">
        <v>39</v>
      </c>
      <c r="J28" s="6"/>
      <c r="K28" s="6"/>
      <c r="L28" s="6"/>
      <c r="M28" s="6"/>
      <c r="N28" s="6"/>
      <c r="O28" s="6"/>
      <c r="P28" s="6"/>
      <c r="Q28" s="6"/>
      <c r="R28" s="6"/>
    </row>
    <row r="29" spans="1:18" x14ac:dyDescent="0.2">
      <c r="A29" s="4"/>
      <c r="B29" s="4"/>
      <c r="C29" s="4"/>
      <c r="D29" s="4"/>
      <c r="E29" s="4"/>
      <c r="F29" s="4"/>
      <c r="G29" s="4"/>
      <c r="H29" s="1" t="s">
        <v>7139</v>
      </c>
      <c r="I29" s="6">
        <v>20</v>
      </c>
      <c r="J29" s="6"/>
      <c r="K29" s="6"/>
      <c r="L29" s="6"/>
      <c r="M29" s="6"/>
      <c r="N29" s="6"/>
      <c r="O29" s="6"/>
      <c r="P29" s="6"/>
      <c r="Q29" s="6"/>
      <c r="R29" s="6"/>
    </row>
    <row r="30" spans="1:18" x14ac:dyDescent="0.2">
      <c r="A30" s="4"/>
      <c r="B30" s="4"/>
      <c r="C30" s="4"/>
      <c r="D30" s="4"/>
      <c r="E30" s="4"/>
      <c r="F30" s="4"/>
      <c r="G30" s="4"/>
      <c r="H30" s="1" t="s">
        <v>1300</v>
      </c>
      <c r="I30" s="6">
        <v>67.5</v>
      </c>
      <c r="J30" s="6"/>
      <c r="K30" s="6"/>
      <c r="L30" s="6"/>
      <c r="M30" s="6"/>
      <c r="N30" s="6"/>
      <c r="O30" s="6"/>
      <c r="P30" s="6"/>
      <c r="Q30" s="6"/>
      <c r="R30" s="6"/>
    </row>
    <row r="31" spans="1:18" x14ac:dyDescent="0.2">
      <c r="A31" s="4"/>
      <c r="B31" s="4"/>
      <c r="C31" s="4"/>
      <c r="D31" s="4"/>
      <c r="E31" s="4"/>
      <c r="F31" s="6"/>
      <c r="G31" s="6"/>
      <c r="H31" s="6"/>
      <c r="I31" s="6"/>
      <c r="J31" s="6"/>
      <c r="K31" s="6"/>
      <c r="L31" s="6"/>
      <c r="M31" s="6"/>
      <c r="N31" s="6"/>
      <c r="O31" s="6"/>
      <c r="P31" s="6"/>
      <c r="Q31" s="6"/>
      <c r="R31" s="6"/>
    </row>
    <row r="32" spans="1:18" x14ac:dyDescent="0.2">
      <c r="A32" s="4"/>
      <c r="B32" s="4"/>
      <c r="C32" s="4"/>
      <c r="D32" s="4"/>
      <c r="E32" s="4"/>
      <c r="F32" s="6"/>
      <c r="G32" s="6"/>
      <c r="H32" s="6"/>
      <c r="I32" s="6"/>
      <c r="J32" s="6"/>
      <c r="K32" s="6"/>
      <c r="L32" s="6"/>
      <c r="M32" s="6"/>
      <c r="N32" s="6"/>
      <c r="O32" s="6"/>
      <c r="P32" s="6"/>
      <c r="Q32" s="6"/>
      <c r="R32" s="6"/>
    </row>
    <row r="33" spans="1:18" x14ac:dyDescent="0.2">
      <c r="A33" s="6" t="s">
        <v>1399</v>
      </c>
      <c r="B33" s="6" t="s">
        <v>1400</v>
      </c>
      <c r="C33" s="6" t="s">
        <v>1401</v>
      </c>
      <c r="D33" s="6" t="s">
        <v>1402</v>
      </c>
      <c r="E33" s="6" t="s">
        <v>1403</v>
      </c>
      <c r="F33" s="6"/>
      <c r="G33" s="6"/>
      <c r="H33" s="6"/>
      <c r="I33" s="6"/>
      <c r="J33" s="6"/>
      <c r="K33" s="6"/>
      <c r="L33" s="6"/>
      <c r="M33" s="6"/>
      <c r="N33" s="6"/>
      <c r="O33" s="6"/>
      <c r="P33" s="6"/>
      <c r="Q33" s="6"/>
      <c r="R33" s="6"/>
    </row>
    <row r="34" spans="1:18" x14ac:dyDescent="0.2">
      <c r="A34" s="6">
        <v>5</v>
      </c>
      <c r="B34" s="6">
        <f t="shared" ref="B34:B51" si="1">SUM(C34:D34)</f>
        <v>178</v>
      </c>
      <c r="C34" s="6">
        <v>150</v>
      </c>
      <c r="D34" s="6">
        <v>28</v>
      </c>
      <c r="E34" s="6"/>
      <c r="F34" s="6"/>
      <c r="G34" s="6"/>
      <c r="H34" s="6"/>
      <c r="I34" s="6"/>
      <c r="J34" s="6"/>
      <c r="K34" s="6"/>
      <c r="L34" s="6"/>
      <c r="M34" s="6"/>
      <c r="N34" s="6"/>
      <c r="O34" s="6"/>
      <c r="P34" s="6"/>
      <c r="Q34" s="6"/>
      <c r="R34" s="6"/>
    </row>
    <row r="35" spans="1:18" x14ac:dyDescent="0.2">
      <c r="A35" s="6">
        <v>10</v>
      </c>
      <c r="B35" s="6">
        <f t="shared" si="1"/>
        <v>22</v>
      </c>
      <c r="C35" s="6">
        <v>18</v>
      </c>
      <c r="D35" s="6">
        <v>4</v>
      </c>
      <c r="E35" s="6"/>
      <c r="F35" s="6"/>
      <c r="G35" s="6"/>
      <c r="H35" s="6"/>
      <c r="I35" s="6"/>
      <c r="J35" s="6"/>
      <c r="K35" s="6"/>
      <c r="L35" s="6"/>
      <c r="M35" s="6"/>
      <c r="N35" s="6"/>
      <c r="O35" s="6"/>
      <c r="P35" s="6"/>
      <c r="Q35" s="6"/>
      <c r="R35" s="6"/>
    </row>
    <row r="36" spans="1:18" x14ac:dyDescent="0.2">
      <c r="A36" s="6">
        <v>15</v>
      </c>
      <c r="B36" s="6">
        <f t="shared" si="1"/>
        <v>22</v>
      </c>
      <c r="C36" s="6">
        <v>20</v>
      </c>
      <c r="D36" s="6">
        <v>2</v>
      </c>
      <c r="E36" s="6"/>
      <c r="F36" s="6"/>
      <c r="G36" s="6"/>
      <c r="H36" s="6"/>
      <c r="I36" s="6"/>
      <c r="J36" s="6"/>
      <c r="K36" s="6"/>
      <c r="L36" s="6"/>
      <c r="M36" s="6"/>
      <c r="N36" s="6"/>
      <c r="O36" s="6"/>
      <c r="P36" s="6"/>
      <c r="Q36" s="6"/>
      <c r="R36" s="6"/>
    </row>
    <row r="37" spans="1:18" x14ac:dyDescent="0.2">
      <c r="A37" s="6">
        <v>20</v>
      </c>
      <c r="B37" s="6">
        <f t="shared" si="1"/>
        <v>122</v>
      </c>
      <c r="C37" s="6">
        <v>104</v>
      </c>
      <c r="D37" s="6">
        <v>18</v>
      </c>
      <c r="E37" s="6"/>
      <c r="F37" s="6"/>
      <c r="G37" s="6"/>
      <c r="H37" s="6"/>
      <c r="I37" s="6"/>
      <c r="J37" s="6"/>
      <c r="K37" s="6"/>
      <c r="L37" s="6"/>
      <c r="M37" s="6"/>
      <c r="N37" s="6"/>
      <c r="O37" s="6"/>
      <c r="P37" s="6"/>
      <c r="Q37" s="6"/>
      <c r="R37" s="6"/>
    </row>
    <row r="38" spans="1:18" x14ac:dyDescent="0.2">
      <c r="A38" s="6">
        <v>25</v>
      </c>
      <c r="B38" s="6">
        <f t="shared" si="1"/>
        <v>121</v>
      </c>
      <c r="C38" s="6">
        <v>76</v>
      </c>
      <c r="D38" s="6">
        <v>45</v>
      </c>
      <c r="E38" s="6"/>
      <c r="F38" s="6"/>
      <c r="G38" s="6"/>
      <c r="H38" s="6"/>
      <c r="I38" s="6"/>
      <c r="J38" s="6"/>
      <c r="K38" s="6"/>
      <c r="L38" s="6"/>
      <c r="M38" s="6"/>
      <c r="N38" s="6"/>
      <c r="O38" s="6"/>
      <c r="P38" s="6"/>
      <c r="Q38" s="6"/>
      <c r="R38" s="6"/>
    </row>
    <row r="39" spans="1:18" x14ac:dyDescent="0.2">
      <c r="A39" s="6">
        <v>30</v>
      </c>
      <c r="B39" s="6">
        <f t="shared" si="1"/>
        <v>154</v>
      </c>
      <c r="C39" s="6">
        <v>114</v>
      </c>
      <c r="D39" s="6">
        <v>40</v>
      </c>
      <c r="E39" s="6"/>
      <c r="F39" s="6"/>
      <c r="G39" s="6"/>
      <c r="H39" s="6"/>
      <c r="I39" s="6"/>
      <c r="J39" s="6"/>
      <c r="K39" s="6"/>
      <c r="L39" s="6"/>
      <c r="M39" s="6"/>
      <c r="N39" s="6"/>
      <c r="O39" s="6"/>
      <c r="P39" s="6"/>
      <c r="Q39" s="6"/>
      <c r="R39" s="6"/>
    </row>
    <row r="40" spans="1:18" x14ac:dyDescent="0.2">
      <c r="A40" s="6">
        <v>35</v>
      </c>
      <c r="B40" s="6">
        <f t="shared" si="1"/>
        <v>154</v>
      </c>
      <c r="C40" s="6">
        <v>44</v>
      </c>
      <c r="D40" s="6">
        <v>110</v>
      </c>
      <c r="E40" s="6"/>
      <c r="F40" s="6"/>
      <c r="G40" s="6"/>
      <c r="H40" s="6"/>
      <c r="I40" s="6"/>
      <c r="J40" s="6"/>
      <c r="K40" s="6"/>
      <c r="L40" s="6"/>
      <c r="M40" s="6"/>
      <c r="N40" s="6"/>
      <c r="O40" s="6"/>
      <c r="P40" s="6"/>
      <c r="Q40" s="6"/>
      <c r="R40" s="6"/>
    </row>
    <row r="41" spans="1:18" x14ac:dyDescent="0.2">
      <c r="A41" s="6">
        <v>40</v>
      </c>
      <c r="B41" s="6">
        <f t="shared" si="1"/>
        <v>240</v>
      </c>
      <c r="C41" s="6">
        <v>120</v>
      </c>
      <c r="D41" s="6">
        <v>120</v>
      </c>
      <c r="E41" s="6"/>
      <c r="F41" s="6"/>
      <c r="G41" s="6"/>
      <c r="H41" s="6"/>
      <c r="I41" s="6"/>
      <c r="J41" s="6"/>
      <c r="K41" s="6"/>
      <c r="L41" s="6"/>
      <c r="M41" s="6"/>
      <c r="N41" s="6"/>
      <c r="O41" s="6"/>
      <c r="P41" s="6"/>
      <c r="Q41" s="6"/>
      <c r="R41" s="6"/>
    </row>
    <row r="42" spans="1:18" x14ac:dyDescent="0.2">
      <c r="A42" s="6">
        <v>45</v>
      </c>
      <c r="B42" s="6">
        <f t="shared" si="1"/>
        <v>302</v>
      </c>
      <c r="C42" s="6">
        <v>151</v>
      </c>
      <c r="D42" s="6">
        <v>151</v>
      </c>
      <c r="E42" s="6"/>
      <c r="F42" s="6"/>
      <c r="G42" s="6"/>
      <c r="H42" s="6"/>
      <c r="I42" s="6"/>
      <c r="J42" s="6"/>
      <c r="K42" s="6"/>
      <c r="L42" s="6"/>
      <c r="M42" s="6"/>
      <c r="N42" s="6"/>
      <c r="O42" s="6"/>
      <c r="P42" s="6"/>
      <c r="Q42" s="6"/>
      <c r="R42" s="6"/>
    </row>
    <row r="43" spans="1:18" x14ac:dyDescent="0.2">
      <c r="A43" s="6">
        <v>50</v>
      </c>
      <c r="B43" s="6">
        <f t="shared" si="1"/>
        <v>240</v>
      </c>
      <c r="C43" s="6">
        <v>120</v>
      </c>
      <c r="D43" s="6">
        <v>120</v>
      </c>
      <c r="E43" s="6"/>
      <c r="F43" s="6"/>
      <c r="G43" s="6"/>
      <c r="H43" s="6"/>
      <c r="I43" s="6"/>
      <c r="J43" s="6"/>
      <c r="K43" s="6"/>
      <c r="L43" s="6"/>
      <c r="M43" s="6"/>
      <c r="N43" s="6"/>
      <c r="O43" s="6"/>
      <c r="P43" s="6"/>
      <c r="Q43" s="6"/>
      <c r="R43" s="6"/>
    </row>
    <row r="44" spans="1:18" x14ac:dyDescent="0.2">
      <c r="A44" s="6">
        <v>55</v>
      </c>
      <c r="B44" s="6">
        <f t="shared" si="1"/>
        <v>302</v>
      </c>
      <c r="C44" s="6">
        <v>151</v>
      </c>
      <c r="D44" s="6">
        <v>151</v>
      </c>
      <c r="E44" s="6"/>
      <c r="F44" s="6"/>
      <c r="G44" s="6"/>
      <c r="H44" s="6"/>
      <c r="I44" s="6"/>
      <c r="J44" s="6"/>
      <c r="K44" s="6"/>
      <c r="L44" s="6"/>
      <c r="M44" s="6"/>
      <c r="N44" s="6"/>
      <c r="O44" s="6"/>
      <c r="P44" s="6"/>
      <c r="Q44" s="6"/>
      <c r="R44" s="6"/>
    </row>
    <row r="45" spans="1:18" x14ac:dyDescent="0.2">
      <c r="A45" s="6">
        <v>60</v>
      </c>
      <c r="B45" s="6">
        <f t="shared" si="1"/>
        <v>2334</v>
      </c>
      <c r="C45" s="6">
        <v>2318</v>
      </c>
      <c r="D45" s="6">
        <v>16</v>
      </c>
      <c r="E45" s="6"/>
      <c r="F45" s="6"/>
      <c r="G45" s="6"/>
      <c r="H45" s="6"/>
      <c r="I45" s="6"/>
      <c r="J45" s="6"/>
      <c r="K45" s="6"/>
      <c r="L45" s="6"/>
      <c r="M45" s="6"/>
      <c r="N45" s="6"/>
      <c r="O45" s="6"/>
      <c r="P45" s="6"/>
      <c r="Q45" s="6"/>
      <c r="R45" s="6"/>
    </row>
    <row r="46" spans="1:18" x14ac:dyDescent="0.2">
      <c r="A46" s="6">
        <v>65</v>
      </c>
      <c r="B46" s="6">
        <f t="shared" si="1"/>
        <v>2334</v>
      </c>
      <c r="C46" s="6">
        <v>2134</v>
      </c>
      <c r="D46" s="6">
        <v>200</v>
      </c>
      <c r="E46" s="6"/>
      <c r="F46" s="6"/>
      <c r="G46" s="6"/>
      <c r="H46" s="6"/>
      <c r="I46" s="6"/>
      <c r="J46" s="6"/>
      <c r="K46" s="6"/>
      <c r="L46" s="6"/>
      <c r="M46" s="6"/>
      <c r="N46" s="6"/>
      <c r="O46" s="6"/>
      <c r="P46" s="6"/>
      <c r="Q46" s="6"/>
      <c r="R46" s="6"/>
    </row>
    <row r="47" spans="1:18" x14ac:dyDescent="0.2">
      <c r="A47" s="6">
        <v>70</v>
      </c>
      <c r="B47" s="6">
        <f t="shared" si="1"/>
        <v>2294</v>
      </c>
      <c r="C47" s="6">
        <v>2078</v>
      </c>
      <c r="D47" s="6">
        <v>216</v>
      </c>
      <c r="E47" s="6"/>
      <c r="F47" s="6"/>
      <c r="G47" s="6"/>
      <c r="H47" s="6"/>
      <c r="I47" s="6"/>
      <c r="J47" s="6"/>
      <c r="K47" s="6"/>
      <c r="L47" s="6"/>
      <c r="M47" s="6"/>
      <c r="N47" s="6"/>
      <c r="O47" s="6"/>
      <c r="P47" s="6"/>
      <c r="Q47" s="6"/>
      <c r="R47" s="6"/>
    </row>
    <row r="48" spans="1:18" x14ac:dyDescent="0.2">
      <c r="A48" s="6">
        <v>95</v>
      </c>
      <c r="B48" s="6">
        <f t="shared" si="1"/>
        <v>1792</v>
      </c>
      <c r="C48" s="6">
        <v>1768</v>
      </c>
      <c r="D48" s="6">
        <v>24</v>
      </c>
      <c r="E48" s="6"/>
      <c r="F48" s="6"/>
      <c r="G48" s="6"/>
      <c r="H48" s="6"/>
      <c r="I48" s="6"/>
      <c r="J48" s="6"/>
      <c r="K48" s="6"/>
      <c r="L48" s="6"/>
      <c r="M48" s="6"/>
      <c r="N48" s="6"/>
      <c r="O48" s="6"/>
      <c r="P48" s="6"/>
      <c r="Q48" s="6"/>
      <c r="R48" s="6"/>
    </row>
    <row r="49" spans="1:18" x14ac:dyDescent="0.2">
      <c r="A49" s="6">
        <v>100</v>
      </c>
      <c r="B49" s="6">
        <f t="shared" si="1"/>
        <v>1.68</v>
      </c>
      <c r="C49" s="6">
        <v>0.85</v>
      </c>
      <c r="D49" s="6">
        <v>0.83</v>
      </c>
      <c r="E49" s="6"/>
      <c r="F49" s="6"/>
      <c r="G49" s="6"/>
      <c r="H49" s="6"/>
      <c r="I49" s="6"/>
      <c r="J49" s="6"/>
      <c r="K49" s="6"/>
      <c r="L49" s="6"/>
      <c r="M49" s="6"/>
      <c r="N49" s="6"/>
      <c r="O49" s="6"/>
      <c r="P49" s="6"/>
      <c r="Q49" s="6"/>
      <c r="R49" s="6"/>
    </row>
    <row r="50" spans="1:18" x14ac:dyDescent="0.2">
      <c r="A50" s="6">
        <v>105</v>
      </c>
      <c r="B50" s="6">
        <f t="shared" si="1"/>
        <v>40</v>
      </c>
      <c r="C50" s="6">
        <v>39</v>
      </c>
      <c r="D50" s="6">
        <v>1</v>
      </c>
      <c r="E50" s="6"/>
      <c r="F50" s="6"/>
      <c r="G50" s="6"/>
      <c r="H50" s="6"/>
      <c r="I50" s="6"/>
      <c r="J50" s="6"/>
      <c r="K50" s="6"/>
      <c r="L50" s="6"/>
      <c r="M50" s="6"/>
      <c r="N50" s="6"/>
      <c r="O50" s="6"/>
      <c r="P50" s="6"/>
      <c r="Q50" s="6"/>
      <c r="R50" s="6"/>
    </row>
    <row r="51" spans="1:18" x14ac:dyDescent="0.2">
      <c r="A51" s="6">
        <v>155</v>
      </c>
      <c r="B51" s="6">
        <f t="shared" si="1"/>
        <v>1080</v>
      </c>
      <c r="C51" s="6">
        <v>540</v>
      </c>
      <c r="D51" s="6">
        <v>540</v>
      </c>
      <c r="E51" s="6"/>
      <c r="F51" s="6"/>
      <c r="G51" s="6"/>
      <c r="H51" s="6"/>
      <c r="I51" s="6"/>
      <c r="J51" s="6"/>
      <c r="K51" s="6"/>
      <c r="L51" s="6"/>
      <c r="M51" s="6"/>
      <c r="N51" s="6"/>
      <c r="O51" s="6"/>
      <c r="P51" s="6"/>
      <c r="Q51" s="6"/>
      <c r="R51" s="6"/>
    </row>
    <row r="52" spans="1:18" x14ac:dyDescent="0.2">
      <c r="A52" s="6" t="s">
        <v>1380</v>
      </c>
      <c r="B52" s="6">
        <v>17</v>
      </c>
      <c r="C52" s="6">
        <v>16</v>
      </c>
      <c r="D52" s="6">
        <v>1</v>
      </c>
      <c r="E52" s="6"/>
      <c r="F52" s="6"/>
      <c r="G52" s="6"/>
      <c r="H52" s="6"/>
      <c r="I52" s="6"/>
      <c r="J52" s="6"/>
      <c r="K52" s="6"/>
      <c r="L52" s="6"/>
      <c r="M52" s="6"/>
      <c r="N52" s="6"/>
      <c r="O52" s="6"/>
      <c r="P52" s="6"/>
      <c r="Q52" s="6"/>
      <c r="R52" s="6"/>
    </row>
    <row r="53" spans="1:18" x14ac:dyDescent="0.2">
      <c r="A53" s="6">
        <v>999</v>
      </c>
      <c r="B53" s="6">
        <v>4</v>
      </c>
      <c r="C53" s="6">
        <v>3</v>
      </c>
      <c r="D53" s="6">
        <v>1</v>
      </c>
      <c r="E53" s="6"/>
      <c r="F53" s="6"/>
      <c r="G53" s="6"/>
      <c r="H53" s="6"/>
      <c r="I53" s="6"/>
      <c r="J53" s="6"/>
      <c r="K53" s="6"/>
      <c r="L53" s="6"/>
      <c r="M53" s="6"/>
      <c r="N53" s="6"/>
      <c r="O53" s="6"/>
      <c r="P53" s="6"/>
      <c r="Q53" s="6"/>
      <c r="R53" s="6"/>
    </row>
    <row r="54" spans="1:18" x14ac:dyDescent="0.2">
      <c r="A54" s="6"/>
      <c r="B54" s="6"/>
      <c r="C54" s="6"/>
      <c r="D54" s="6"/>
      <c r="E54" s="6"/>
      <c r="F54" s="6"/>
      <c r="G54" s="6"/>
      <c r="H54" s="6"/>
      <c r="I54" s="6"/>
      <c r="J54" s="6"/>
      <c r="K54" s="6"/>
      <c r="L54" s="6"/>
      <c r="M54" s="6"/>
      <c r="N54" s="6"/>
      <c r="O54" s="6"/>
      <c r="P54" s="6"/>
      <c r="Q54" s="6"/>
      <c r="R54" s="6"/>
    </row>
    <row r="55" spans="1:18" x14ac:dyDescent="0.2">
      <c r="A55" s="6" t="s">
        <v>1404</v>
      </c>
      <c r="B55" s="6"/>
      <c r="C55" s="6"/>
      <c r="D55" s="6"/>
      <c r="E55" s="6"/>
      <c r="F55" s="6"/>
      <c r="G55" s="6"/>
      <c r="H55" s="6"/>
      <c r="I55" s="6"/>
      <c r="J55" s="6"/>
      <c r="K55" s="6"/>
      <c r="L55" s="6"/>
      <c r="M55" s="6"/>
      <c r="N55" s="6"/>
      <c r="O55" s="6"/>
      <c r="P55" s="6"/>
      <c r="Q55" s="6"/>
      <c r="R55" s="6"/>
    </row>
    <row r="56" spans="1:18" x14ac:dyDescent="0.2">
      <c r="A56" s="6">
        <v>75</v>
      </c>
      <c r="B56" s="6">
        <f t="shared" ref="B56:B68" si="2">SUM(C56:E56)</f>
        <v>1120</v>
      </c>
      <c r="C56" s="6">
        <v>500</v>
      </c>
      <c r="D56" s="6">
        <v>20</v>
      </c>
      <c r="E56" s="6">
        <v>600</v>
      </c>
      <c r="F56" s="6"/>
      <c r="G56" s="6"/>
      <c r="H56" s="6"/>
      <c r="I56" s="6"/>
      <c r="J56" s="6"/>
      <c r="K56" s="6"/>
      <c r="L56" s="6"/>
      <c r="M56" s="6"/>
      <c r="N56" s="6"/>
      <c r="O56" s="6"/>
      <c r="P56" s="6"/>
      <c r="Q56" s="6"/>
      <c r="R56" s="6"/>
    </row>
    <row r="57" spans="1:18" x14ac:dyDescent="0.2">
      <c r="A57" s="6">
        <v>80</v>
      </c>
      <c r="B57" s="6">
        <f t="shared" si="2"/>
        <v>1120</v>
      </c>
      <c r="C57" s="6">
        <v>500</v>
      </c>
      <c r="D57" s="6">
        <v>20</v>
      </c>
      <c r="E57" s="6">
        <v>600</v>
      </c>
      <c r="F57" s="6"/>
      <c r="G57" s="6"/>
      <c r="H57" s="6"/>
      <c r="I57" s="6"/>
      <c r="J57" s="6"/>
      <c r="K57" s="6"/>
      <c r="L57" s="6"/>
      <c r="M57" s="6"/>
      <c r="N57" s="6"/>
      <c r="O57" s="6"/>
      <c r="P57" s="6"/>
      <c r="Q57" s="6"/>
      <c r="R57" s="6"/>
    </row>
    <row r="58" spans="1:18" x14ac:dyDescent="0.2">
      <c r="A58" s="6">
        <v>85</v>
      </c>
      <c r="B58" s="6">
        <f t="shared" si="2"/>
        <v>1160</v>
      </c>
      <c r="C58" s="6">
        <v>48</v>
      </c>
      <c r="D58" s="6">
        <v>992</v>
      </c>
      <c r="E58" s="6">
        <v>120</v>
      </c>
      <c r="F58" s="6"/>
      <c r="G58" s="6"/>
      <c r="H58" s="6"/>
      <c r="I58" s="6"/>
      <c r="J58" s="6"/>
      <c r="K58" s="6"/>
      <c r="L58" s="6"/>
      <c r="M58" s="6"/>
      <c r="N58" s="6"/>
      <c r="O58" s="6"/>
      <c r="P58" s="6"/>
      <c r="Q58" s="6"/>
      <c r="R58" s="6"/>
    </row>
    <row r="59" spans="1:18" x14ac:dyDescent="0.2">
      <c r="A59" s="6">
        <v>90</v>
      </c>
      <c r="B59" s="6">
        <f t="shared" si="2"/>
        <v>2294</v>
      </c>
      <c r="C59" s="6">
        <v>996</v>
      </c>
      <c r="D59" s="6">
        <v>216</v>
      </c>
      <c r="E59" s="6">
        <v>1082</v>
      </c>
      <c r="F59" s="6"/>
      <c r="G59" s="6"/>
      <c r="H59" s="6"/>
      <c r="I59" s="6"/>
      <c r="J59" s="6"/>
      <c r="K59" s="6"/>
      <c r="L59" s="6"/>
      <c r="M59" s="6"/>
      <c r="N59" s="6"/>
      <c r="O59" s="6"/>
      <c r="P59" s="6"/>
      <c r="Q59" s="6"/>
      <c r="R59" s="6"/>
    </row>
    <row r="60" spans="1:18" x14ac:dyDescent="0.2">
      <c r="A60" s="6">
        <v>110</v>
      </c>
      <c r="B60" s="6">
        <f t="shared" si="2"/>
        <v>2.91</v>
      </c>
      <c r="C60" s="6">
        <v>0.97</v>
      </c>
      <c r="D60" s="6">
        <v>0.97</v>
      </c>
      <c r="E60" s="6">
        <v>0.97</v>
      </c>
      <c r="F60" s="6"/>
      <c r="G60" s="6"/>
      <c r="H60" s="6"/>
      <c r="I60" s="6"/>
      <c r="J60" s="6"/>
      <c r="K60" s="6"/>
      <c r="L60" s="6"/>
      <c r="M60" s="6"/>
      <c r="N60" s="6"/>
      <c r="O60" s="6"/>
      <c r="P60" s="6"/>
      <c r="Q60" s="6"/>
      <c r="R60" s="6"/>
    </row>
    <row r="61" spans="1:18" x14ac:dyDescent="0.2">
      <c r="A61" s="6">
        <v>115</v>
      </c>
      <c r="B61" s="6">
        <f t="shared" si="2"/>
        <v>836</v>
      </c>
      <c r="C61" s="6">
        <v>90</v>
      </c>
      <c r="D61" s="6">
        <v>502</v>
      </c>
      <c r="E61" s="6">
        <v>244</v>
      </c>
      <c r="F61" s="6"/>
      <c r="G61" s="6"/>
      <c r="H61" s="6"/>
      <c r="I61" s="6"/>
      <c r="J61" s="6"/>
      <c r="K61" s="6"/>
      <c r="L61" s="6"/>
      <c r="M61" s="6"/>
      <c r="N61" s="6"/>
      <c r="O61" s="6"/>
      <c r="P61" s="6"/>
      <c r="Q61" s="6"/>
      <c r="R61" s="6"/>
    </row>
    <row r="62" spans="1:18" x14ac:dyDescent="0.2">
      <c r="A62" s="6">
        <v>120</v>
      </c>
      <c r="B62" s="6">
        <f t="shared" si="2"/>
        <v>1792</v>
      </c>
      <c r="C62" s="6">
        <v>1158</v>
      </c>
      <c r="D62" s="6">
        <v>446</v>
      </c>
      <c r="E62" s="6">
        <v>188</v>
      </c>
      <c r="F62" s="6"/>
      <c r="G62" s="6"/>
      <c r="H62" s="6"/>
      <c r="I62" s="6"/>
      <c r="J62" s="6"/>
      <c r="K62" s="6"/>
      <c r="L62" s="6"/>
      <c r="M62" s="6"/>
      <c r="N62" s="6"/>
      <c r="O62" s="6"/>
      <c r="P62" s="6"/>
      <c r="Q62" s="6"/>
      <c r="R62" s="6"/>
    </row>
    <row r="63" spans="1:18" x14ac:dyDescent="0.2">
      <c r="A63" s="6">
        <v>125</v>
      </c>
      <c r="B63" s="6">
        <f t="shared" si="2"/>
        <v>1880</v>
      </c>
      <c r="C63" s="6">
        <v>1547</v>
      </c>
      <c r="D63" s="6">
        <v>239</v>
      </c>
      <c r="E63" s="6">
        <v>94</v>
      </c>
      <c r="F63" s="6"/>
      <c r="G63" s="6"/>
      <c r="H63" s="6"/>
      <c r="I63" s="6"/>
      <c r="J63" s="6"/>
      <c r="K63" s="6"/>
      <c r="L63" s="6"/>
      <c r="M63" s="6"/>
      <c r="N63" s="6"/>
      <c r="O63" s="6"/>
      <c r="P63" s="6"/>
      <c r="Q63" s="6"/>
      <c r="R63" s="6"/>
    </row>
    <row r="64" spans="1:18" x14ac:dyDescent="0.2">
      <c r="A64" s="6">
        <v>130</v>
      </c>
      <c r="B64" s="6">
        <f t="shared" si="2"/>
        <v>2334</v>
      </c>
      <c r="C64" s="6">
        <v>1238</v>
      </c>
      <c r="D64" s="6">
        <v>72</v>
      </c>
      <c r="E64" s="6">
        <v>1024</v>
      </c>
      <c r="F64" s="4"/>
      <c r="G64" s="4"/>
      <c r="H64" s="4"/>
      <c r="I64" s="4"/>
      <c r="J64" s="4"/>
      <c r="K64" s="4"/>
      <c r="L64" s="4"/>
      <c r="M64" s="4"/>
      <c r="N64" s="4"/>
      <c r="O64" s="4"/>
      <c r="P64" s="4"/>
      <c r="Q64" s="4"/>
      <c r="R64" s="4"/>
    </row>
    <row r="65" spans="1:18" x14ac:dyDescent="0.2">
      <c r="A65" s="6">
        <v>135</v>
      </c>
      <c r="B65" s="6">
        <f t="shared" si="2"/>
        <v>1120</v>
      </c>
      <c r="C65" s="6">
        <v>100</v>
      </c>
      <c r="D65" s="6">
        <v>366</v>
      </c>
      <c r="E65" s="6">
        <v>654</v>
      </c>
      <c r="F65" s="4"/>
      <c r="G65" s="4"/>
      <c r="H65" s="4"/>
      <c r="I65" s="4"/>
      <c r="J65" s="4"/>
      <c r="K65" s="4"/>
      <c r="L65" s="4"/>
      <c r="M65" s="4"/>
      <c r="N65" s="4"/>
      <c r="O65" s="4"/>
      <c r="P65" s="4"/>
      <c r="Q65" s="4"/>
      <c r="R65" s="4"/>
    </row>
    <row r="66" spans="1:18" x14ac:dyDescent="0.2">
      <c r="A66" s="6">
        <v>140</v>
      </c>
      <c r="B66" s="6">
        <f t="shared" si="2"/>
        <v>1160</v>
      </c>
      <c r="C66" s="6">
        <v>48</v>
      </c>
      <c r="D66" s="6">
        <v>992</v>
      </c>
      <c r="E66" s="6">
        <v>120</v>
      </c>
      <c r="F66" s="4"/>
      <c r="G66" s="4"/>
      <c r="H66" s="4"/>
      <c r="I66" s="4"/>
      <c r="J66" s="4"/>
      <c r="K66" s="4"/>
      <c r="L66" s="4"/>
      <c r="M66" s="4"/>
      <c r="N66" s="4"/>
      <c r="O66" s="4"/>
      <c r="P66" s="4"/>
      <c r="Q66" s="4"/>
      <c r="R66" s="4"/>
    </row>
    <row r="67" spans="1:18" x14ac:dyDescent="0.2">
      <c r="A67" s="6">
        <v>145</v>
      </c>
      <c r="B67" s="6">
        <f t="shared" si="2"/>
        <v>1016</v>
      </c>
      <c r="C67" s="6">
        <v>32</v>
      </c>
      <c r="D67" s="6">
        <v>507</v>
      </c>
      <c r="E67" s="6">
        <v>477</v>
      </c>
      <c r="F67" s="4"/>
      <c r="G67" s="4"/>
      <c r="H67" s="4"/>
      <c r="I67" s="4"/>
      <c r="J67" s="4"/>
      <c r="K67" s="4"/>
      <c r="L67" s="4"/>
      <c r="M67" s="4"/>
      <c r="N67" s="4"/>
      <c r="O67" s="4"/>
      <c r="P67" s="4"/>
      <c r="Q67" s="4"/>
      <c r="R67" s="4"/>
    </row>
    <row r="68" spans="1:18" x14ac:dyDescent="0.2">
      <c r="A68" s="6">
        <v>150</v>
      </c>
      <c r="B68" s="6">
        <f t="shared" si="2"/>
        <v>408</v>
      </c>
      <c r="C68" s="6">
        <v>44</v>
      </c>
      <c r="D68" s="6">
        <v>240</v>
      </c>
      <c r="E68" s="6">
        <v>124</v>
      </c>
      <c r="F68" s="4"/>
      <c r="G68" s="4"/>
      <c r="H68" s="4"/>
      <c r="I68" s="4"/>
      <c r="J68" s="4"/>
      <c r="K68" s="4"/>
      <c r="L68" s="4"/>
      <c r="M68" s="4"/>
      <c r="N68" s="4"/>
      <c r="O68" s="4"/>
      <c r="P68" s="4"/>
      <c r="Q68" s="4"/>
      <c r="R68" s="4"/>
    </row>
    <row r="69" spans="1:18" x14ac:dyDescent="0.2">
      <c r="A69" s="4"/>
      <c r="B69" s="4"/>
      <c r="C69" s="4"/>
      <c r="D69" s="4"/>
      <c r="E69" s="4"/>
      <c r="F69" s="4"/>
      <c r="G69" s="4"/>
      <c r="H69" s="4"/>
      <c r="I69" s="4"/>
      <c r="J69" s="4"/>
      <c r="K69" s="4"/>
      <c r="L69" s="4"/>
      <c r="M69" s="4"/>
      <c r="N69" s="4"/>
      <c r="O69" s="4"/>
      <c r="P69" s="4"/>
      <c r="Q69" s="4"/>
      <c r="R69" s="4"/>
    </row>
    <row r="70" spans="1:18" x14ac:dyDescent="0.2">
      <c r="A70" s="4"/>
      <c r="B70" s="4"/>
      <c r="C70" s="4"/>
      <c r="D70" s="4"/>
      <c r="E70" s="4"/>
      <c r="F70" s="4"/>
      <c r="G70" s="4"/>
      <c r="H70" s="4"/>
      <c r="I70" s="4"/>
      <c r="J70" s="4"/>
      <c r="K70" s="4"/>
      <c r="L70" s="4"/>
      <c r="M70" s="4"/>
      <c r="N70" s="4"/>
      <c r="O70" s="4"/>
      <c r="P70" s="4"/>
      <c r="Q70" s="4"/>
      <c r="R70" s="4"/>
    </row>
    <row r="71" spans="1:18" x14ac:dyDescent="0.2">
      <c r="A71" s="4"/>
      <c r="B71" s="4"/>
      <c r="C71" s="4"/>
      <c r="D71" s="4"/>
      <c r="E71" s="4"/>
      <c r="F71" s="4"/>
      <c r="G71" s="4"/>
      <c r="H71" s="4"/>
      <c r="I71" s="4"/>
      <c r="J71" s="4"/>
      <c r="K71" s="4"/>
      <c r="L71" s="4"/>
      <c r="M71" s="4"/>
      <c r="N71" s="4"/>
      <c r="O71" s="4"/>
      <c r="P71" s="4"/>
      <c r="Q71" s="4"/>
      <c r="R71" s="4"/>
    </row>
    <row r="72" spans="1:18" x14ac:dyDescent="0.2">
      <c r="A72" s="4"/>
      <c r="B72" s="4"/>
      <c r="C72" s="4"/>
      <c r="D72" s="4"/>
      <c r="E72" s="4"/>
      <c r="F72" s="4"/>
      <c r="G72" s="4"/>
      <c r="H72" s="4"/>
      <c r="I72" s="4"/>
      <c r="J72" s="4"/>
      <c r="K72" s="4"/>
      <c r="L72" s="4"/>
      <c r="M72" s="4"/>
      <c r="N72" s="4"/>
      <c r="O72" s="4"/>
      <c r="P72" s="4"/>
      <c r="Q72" s="4"/>
      <c r="R72" s="4"/>
    </row>
    <row r="73" spans="1:18" x14ac:dyDescent="0.2">
      <c r="A73" s="4"/>
      <c r="B73" s="4"/>
      <c r="C73" s="4"/>
      <c r="D73" s="4"/>
      <c r="E73" s="4"/>
      <c r="F73" s="4"/>
      <c r="G73" s="4"/>
      <c r="H73" s="4"/>
      <c r="I73" s="4"/>
      <c r="J73" s="4"/>
      <c r="K73" s="4"/>
      <c r="L73" s="4"/>
      <c r="M73" s="4"/>
      <c r="N73" s="4"/>
      <c r="O73" s="4"/>
      <c r="P73" s="4"/>
      <c r="Q73" s="4"/>
      <c r="R73" s="4"/>
    </row>
    <row r="74" spans="1:18" x14ac:dyDescent="0.2">
      <c r="A74" s="4"/>
      <c r="B74" s="4"/>
      <c r="C74" s="4"/>
      <c r="D74" s="4"/>
      <c r="E74" s="4"/>
      <c r="F74" s="4"/>
      <c r="G74" s="4"/>
      <c r="H74" s="4"/>
      <c r="I74" s="4"/>
      <c r="J74" s="4"/>
      <c r="K74" s="4"/>
      <c r="L74" s="4"/>
      <c r="M74" s="4"/>
      <c r="N74" s="4"/>
      <c r="O74" s="4"/>
      <c r="P74" s="4"/>
      <c r="Q74" s="4"/>
      <c r="R74" s="4"/>
    </row>
    <row r="75" spans="1:18" x14ac:dyDescent="0.2">
      <c r="A75" s="4"/>
      <c r="B75" s="4"/>
      <c r="C75" s="4"/>
      <c r="D75" s="4"/>
      <c r="E75" s="4"/>
      <c r="F75" s="4"/>
      <c r="G75" s="4"/>
      <c r="H75" s="4"/>
      <c r="I75" s="4"/>
      <c r="J75" s="4"/>
      <c r="K75" s="4"/>
      <c r="L75" s="4"/>
      <c r="M75" s="4"/>
      <c r="N75" s="4"/>
      <c r="O75" s="4"/>
      <c r="P75" s="4"/>
      <c r="Q75" s="4"/>
      <c r="R75" s="4"/>
    </row>
    <row r="76" spans="1:18" x14ac:dyDescent="0.2">
      <c r="A76" s="4"/>
      <c r="B76" s="4"/>
      <c r="C76" s="4"/>
      <c r="D76" s="4"/>
      <c r="E76" s="4"/>
      <c r="F76" s="4"/>
      <c r="G76" s="4"/>
      <c r="H76" s="4"/>
      <c r="I76" s="4"/>
      <c r="J76" s="4"/>
      <c r="K76" s="4"/>
      <c r="L76" s="4"/>
      <c r="M76" s="4"/>
      <c r="N76" s="4"/>
      <c r="O76" s="4"/>
      <c r="P76" s="4"/>
      <c r="Q76" s="4"/>
      <c r="R76" s="4"/>
    </row>
    <row r="77" spans="1:18" x14ac:dyDescent="0.2">
      <c r="A77" s="4"/>
      <c r="B77" s="4"/>
      <c r="C77" s="4"/>
      <c r="D77" s="4"/>
      <c r="E77" s="4"/>
      <c r="F77" s="4"/>
      <c r="G77" s="4"/>
      <c r="H77" s="4"/>
      <c r="I77" s="4"/>
      <c r="J77" s="4"/>
      <c r="K77" s="4"/>
      <c r="L77" s="4"/>
      <c r="M77" s="4"/>
      <c r="N77" s="4"/>
      <c r="O77" s="4"/>
      <c r="P77" s="4"/>
      <c r="Q77" s="4"/>
      <c r="R77" s="4"/>
    </row>
    <row r="78" spans="1:18" x14ac:dyDescent="0.2">
      <c r="A78" s="4"/>
      <c r="B78" s="4"/>
      <c r="C78" s="4"/>
      <c r="D78" s="4"/>
      <c r="E78" s="4"/>
      <c r="F78" s="4"/>
      <c r="G78" s="4"/>
      <c r="H78" s="4"/>
      <c r="I78" s="4"/>
      <c r="J78" s="4"/>
      <c r="K78" s="4"/>
      <c r="L78" s="4"/>
      <c r="M78" s="4"/>
      <c r="N78" s="4"/>
      <c r="O78" s="4"/>
      <c r="P78" s="4"/>
      <c r="Q78" s="4"/>
      <c r="R78" s="4"/>
    </row>
  </sheetData>
  <customSheetViews>
    <customSheetView guid="{4952E460-A0CC-4193-B39B-FD9157215013}" topLeftCell="A28">
      <selection activeCell="B18" sqref="B18"/>
      <pageMargins left="0.78740157499999996" right="0.78740157499999996" top="0.984251969" bottom="0.984251969" header="0.4921259845" footer="0.4921259845"/>
      <pageSetup paperSize="9" orientation="portrait" horizontalDpi="0" verticalDpi="0" r:id="rId1"/>
      <headerFooter alignWithMargins="0"/>
    </customSheetView>
    <customSheetView guid="{698F4881-4298-4AB6-984E-F8B011B9F18F}" topLeftCell="A28">
      <selection activeCell="B18" sqref="B18"/>
      <pageMargins left="0.78740157499999996" right="0.78740157499999996" top="0.984251969" bottom="0.984251969" header="0.4921259845" footer="0.4921259845"/>
      <pageSetup paperSize="9" orientation="portrait" horizontalDpi="0" verticalDpi="0" r:id="rId2"/>
      <headerFooter alignWithMargins="0"/>
    </customSheetView>
    <customSheetView guid="{7CF31FC0-A2A4-4688-92B7-9678E8764428}" topLeftCell="A28">
      <selection activeCell="B18" sqref="B18"/>
      <pageMargins left="0.78740157499999996" right="0.78740157499999996" top="0.984251969" bottom="0.984251969" header="0.4921259845" footer="0.4921259845"/>
      <pageSetup paperSize="9" orientation="portrait" horizontalDpi="0" verticalDpi="0" r:id="rId3"/>
      <headerFooter alignWithMargins="0"/>
    </customSheetView>
    <customSheetView guid="{E87373D5-2DBC-4BB6-BBDE-73CF70111DDC}" topLeftCell="A28">
      <selection activeCell="B18" sqref="B18"/>
      <pageMargins left="0.78740157499999996" right="0.78740157499999996" top="0.984251969" bottom="0.984251969" header="0.4921259845" footer="0.4921259845"/>
      <pageSetup paperSize="9" orientation="portrait" horizontalDpi="0" verticalDpi="0" r:id="rId4"/>
      <headerFooter alignWithMargins="0"/>
    </customSheetView>
    <customSheetView guid="{5EE8ACEB-D391-4612-92B6-7F7E727A8D99}">
      <selection activeCell="C2" sqref="C2"/>
      <pageMargins left="0.78740157499999996" right="0.78740157499999996" top="0.984251969" bottom="0.984251969" header="0.4921259845" footer="0.4921259845"/>
      <pageSetup paperSize="9" orientation="portrait" horizontalDpi="4294967293" verticalDpi="4294967293" r:id="rId5"/>
      <headerFooter alignWithMargins="0"/>
    </customSheetView>
  </customSheetViews>
  <phoneticPr fontId="19" type="noConversion"/>
  <pageMargins left="0.78740157499999996" right="0.78740157499999996" top="0.984251969" bottom="0.984251969" header="0.4921259845" footer="0.4921259845"/>
  <pageSetup paperSize="9" orientation="portrait" horizontalDpi="4294967293" verticalDpi="4294967293" r:id="rId6"/>
  <headerFooter alignWithMargins="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Tabelle10">
    <pageSetUpPr fitToPage="1"/>
  </sheetPr>
  <dimension ref="A1:DA384"/>
  <sheetViews>
    <sheetView workbookViewId="0">
      <pane ySplit="1" topLeftCell="A194" activePane="bottomLeft" state="frozen"/>
      <selection activeCell="C175" sqref="C175:AE178"/>
      <selection pane="bottomLeft" activeCell="C175" sqref="C175:AE178"/>
    </sheetView>
  </sheetViews>
  <sheetFormatPr baseColWidth="10" defaultRowHeight="12.75" x14ac:dyDescent="0.2"/>
  <cols>
    <col min="1" max="1" width="11.42578125" style="196"/>
    <col min="3" max="3" width="9.28515625" style="223" customWidth="1"/>
    <col min="4" max="4" width="6.42578125" style="223" customWidth="1"/>
    <col min="5" max="5" width="10.7109375" style="214" customWidth="1"/>
    <col min="6" max="6" width="30" style="214" customWidth="1"/>
    <col min="7" max="8" width="7.85546875" style="214" customWidth="1"/>
    <col min="9" max="9" width="8.5703125" style="214" customWidth="1"/>
    <col min="10" max="10" width="9.28515625" style="214" customWidth="1"/>
    <col min="11" max="14" width="7.85546875" style="214" customWidth="1"/>
    <col min="15" max="15" width="27.140625" style="214" customWidth="1"/>
    <col min="16" max="16" width="11.85546875" style="214" bestFit="1" customWidth="1"/>
    <col min="17" max="17" width="10" style="216" customWidth="1"/>
    <col min="18" max="18" width="12.5703125" style="1" customWidth="1"/>
    <col min="19" max="19" width="15.5703125" style="1" customWidth="1"/>
    <col min="20" max="20" width="16.85546875" style="1" customWidth="1"/>
    <col min="21" max="21" width="18.140625" style="1" customWidth="1"/>
    <col min="22" max="22" width="11.42578125" style="1"/>
    <col min="23" max="23" width="13.42578125" style="1" customWidth="1"/>
    <col min="24" max="24" width="14.140625" style="1" customWidth="1"/>
    <col min="25" max="27" width="16.85546875" style="1" customWidth="1"/>
    <col min="28" max="28" width="17.5703125" style="1" customWidth="1"/>
    <col min="29" max="30" width="11.42578125" style="183"/>
    <col min="31" max="31" width="13.7109375" bestFit="1" customWidth="1"/>
    <col min="32" max="32" width="12.7109375" bestFit="1" customWidth="1"/>
  </cols>
  <sheetData>
    <row r="1" spans="1:32" ht="40.5" thickBot="1" x14ac:dyDescent="0.35">
      <c r="A1" s="185" t="s">
        <v>4870</v>
      </c>
      <c r="B1" s="185" t="s">
        <v>4871</v>
      </c>
      <c r="C1" s="349" t="s">
        <v>4872</v>
      </c>
      <c r="D1" s="349" t="s">
        <v>4873</v>
      </c>
      <c r="E1" s="186" t="s">
        <v>4874</v>
      </c>
      <c r="F1" s="350" t="s">
        <v>4554</v>
      </c>
      <c r="G1" s="190" t="s">
        <v>4427</v>
      </c>
      <c r="H1" s="186" t="s">
        <v>4875</v>
      </c>
      <c r="I1" s="186" t="s">
        <v>4876</v>
      </c>
      <c r="J1" s="186" t="s">
        <v>4877</v>
      </c>
      <c r="K1" s="187" t="s">
        <v>4878</v>
      </c>
      <c r="L1" s="188" t="s">
        <v>4879</v>
      </c>
      <c r="M1" s="187" t="s">
        <v>4414</v>
      </c>
      <c r="N1" s="187" t="s">
        <v>4415</v>
      </c>
      <c r="O1" s="189" t="s">
        <v>4880</v>
      </c>
      <c r="P1" s="190" t="s">
        <v>4881</v>
      </c>
      <c r="Q1" s="191" t="s">
        <v>1414</v>
      </c>
      <c r="R1" s="192" t="s">
        <v>4882</v>
      </c>
      <c r="S1" s="193" t="s">
        <v>2568</v>
      </c>
      <c r="T1" s="3" t="s">
        <v>4884</v>
      </c>
      <c r="U1" s="3" t="s">
        <v>2569</v>
      </c>
      <c r="V1" s="192" t="s">
        <v>4886</v>
      </c>
      <c r="W1" s="192" t="s">
        <v>2570</v>
      </c>
      <c r="X1" s="192" t="s">
        <v>4888</v>
      </c>
      <c r="Y1" s="3" t="s">
        <v>2571</v>
      </c>
      <c r="Z1" s="3" t="s">
        <v>4890</v>
      </c>
      <c r="AA1" s="194" t="s">
        <v>4891</v>
      </c>
      <c r="AB1" s="194" t="s">
        <v>4892</v>
      </c>
      <c r="AC1" s="195" t="s">
        <v>4893</v>
      </c>
      <c r="AD1" s="195" t="s">
        <v>4894</v>
      </c>
      <c r="AE1" s="3" t="s">
        <v>4895</v>
      </c>
      <c r="AF1" s="258" t="s">
        <v>2289</v>
      </c>
    </row>
    <row r="2" spans="1:32" ht="12.75" customHeight="1" x14ac:dyDescent="0.2">
      <c r="C2" s="212" t="s">
        <v>2572</v>
      </c>
      <c r="D2" s="198" t="s">
        <v>4903</v>
      </c>
      <c r="E2" s="497"/>
      <c r="F2" s="213">
        <v>136900</v>
      </c>
      <c r="G2" s="1">
        <v>150</v>
      </c>
      <c r="H2" s="1"/>
      <c r="I2" s="213">
        <v>2</v>
      </c>
      <c r="J2" s="1">
        <v>945</v>
      </c>
      <c r="K2" s="198" t="s">
        <v>803</v>
      </c>
      <c r="L2" s="198"/>
      <c r="M2" s="198"/>
      <c r="N2" s="198"/>
      <c r="O2" s="214" t="s">
        <v>2573</v>
      </c>
      <c r="P2" s="213" t="s">
        <v>639</v>
      </c>
      <c r="Q2" s="215">
        <v>39645</v>
      </c>
    </row>
    <row r="3" spans="1:32" x14ac:dyDescent="0.2">
      <c r="C3" s="498" t="s">
        <v>4453</v>
      </c>
      <c r="D3" s="353"/>
      <c r="E3" s="228"/>
      <c r="F3" s="228"/>
      <c r="G3" s="149"/>
      <c r="H3" s="149"/>
      <c r="I3" s="228"/>
      <c r="J3" s="149"/>
      <c r="K3" s="228"/>
      <c r="L3" s="228"/>
      <c r="M3" s="228"/>
      <c r="N3" s="228"/>
      <c r="O3" s="228"/>
      <c r="P3" s="228"/>
      <c r="Q3" s="230"/>
    </row>
    <row r="4" spans="1:32" x14ac:dyDescent="0.2">
      <c r="C4" s="212" t="s">
        <v>2574</v>
      </c>
      <c r="D4" s="223" t="s">
        <v>4898</v>
      </c>
      <c r="F4" s="214">
        <v>136900</v>
      </c>
      <c r="G4" s="1" t="s">
        <v>2575</v>
      </c>
      <c r="H4" s="1"/>
      <c r="I4" s="214">
        <v>2</v>
      </c>
      <c r="J4" s="1">
        <v>902</v>
      </c>
      <c r="K4" s="214">
        <v>33</v>
      </c>
      <c r="O4" s="214" t="s">
        <v>2573</v>
      </c>
      <c r="P4" s="214" t="s">
        <v>647</v>
      </c>
      <c r="Q4" s="216">
        <v>39653</v>
      </c>
    </row>
    <row r="5" spans="1:32" x14ac:dyDescent="0.2">
      <c r="C5" s="232" t="s">
        <v>2574</v>
      </c>
      <c r="D5" s="232" t="s">
        <v>4899</v>
      </c>
      <c r="E5" s="220"/>
      <c r="F5" s="220">
        <v>136900</v>
      </c>
      <c r="G5" s="499" t="s">
        <v>2575</v>
      </c>
      <c r="H5" s="499"/>
      <c r="I5" s="220">
        <v>2</v>
      </c>
      <c r="J5" s="220">
        <v>902</v>
      </c>
      <c r="K5" s="220">
        <v>33</v>
      </c>
      <c r="L5" s="220"/>
      <c r="M5" s="220"/>
      <c r="N5" s="220"/>
      <c r="O5" s="220" t="s">
        <v>2573</v>
      </c>
      <c r="P5" s="220" t="s">
        <v>1754</v>
      </c>
      <c r="Q5" s="500">
        <v>39683</v>
      </c>
    </row>
    <row r="6" spans="1:32" x14ac:dyDescent="0.2">
      <c r="C6" s="223" t="s">
        <v>2574</v>
      </c>
      <c r="D6" s="223" t="s">
        <v>4900</v>
      </c>
      <c r="F6" s="214">
        <v>136900</v>
      </c>
      <c r="G6" s="214" t="s">
        <v>2575</v>
      </c>
      <c r="I6" s="214">
        <v>2</v>
      </c>
      <c r="J6" s="214">
        <v>902</v>
      </c>
      <c r="K6" s="214">
        <v>33</v>
      </c>
      <c r="O6" s="214" t="s">
        <v>2573</v>
      </c>
      <c r="P6" s="214" t="s">
        <v>1754</v>
      </c>
      <c r="Q6" s="501">
        <v>39688</v>
      </c>
    </row>
    <row r="7" spans="1:32" x14ac:dyDescent="0.2">
      <c r="C7" s="502" t="s">
        <v>2574</v>
      </c>
      <c r="D7" s="232" t="s">
        <v>4901</v>
      </c>
      <c r="E7" s="220"/>
      <c r="F7" s="221">
        <v>136900</v>
      </c>
      <c r="G7" s="221" t="s">
        <v>2575</v>
      </c>
      <c r="H7" s="221"/>
      <c r="I7" s="503">
        <v>2</v>
      </c>
      <c r="J7" s="221">
        <v>902</v>
      </c>
      <c r="K7" s="220">
        <v>33</v>
      </c>
      <c r="L7" s="220"/>
      <c r="M7" s="220"/>
      <c r="N7" s="220"/>
      <c r="O7" s="220" t="s">
        <v>2573</v>
      </c>
      <c r="P7" s="221" t="s">
        <v>663</v>
      </c>
      <c r="Q7" s="504">
        <v>39693</v>
      </c>
    </row>
    <row r="8" spans="1:32" x14ac:dyDescent="0.2">
      <c r="C8" s="198" t="s">
        <v>2574</v>
      </c>
      <c r="D8" s="223" t="s">
        <v>4902</v>
      </c>
      <c r="F8" s="200">
        <v>136900</v>
      </c>
      <c r="G8" s="200" t="s">
        <v>2575</v>
      </c>
      <c r="H8" s="200"/>
      <c r="I8" s="199">
        <v>2</v>
      </c>
      <c r="J8" s="200">
        <v>903</v>
      </c>
      <c r="K8" s="214">
        <v>33</v>
      </c>
      <c r="O8" s="214" t="s">
        <v>2573</v>
      </c>
      <c r="P8" s="200" t="s">
        <v>647</v>
      </c>
      <c r="Q8" s="203">
        <v>39699</v>
      </c>
    </row>
    <row r="9" spans="1:32" x14ac:dyDescent="0.2">
      <c r="C9" s="502" t="s">
        <v>2574</v>
      </c>
      <c r="D9" s="232" t="s">
        <v>4903</v>
      </c>
      <c r="E9" s="220"/>
      <c r="F9" s="221">
        <v>136900</v>
      </c>
      <c r="G9" s="221" t="s">
        <v>2575</v>
      </c>
      <c r="H9" s="221"/>
      <c r="I9" s="503">
        <v>2</v>
      </c>
      <c r="J9" s="221">
        <v>260</v>
      </c>
      <c r="K9" s="220">
        <v>33</v>
      </c>
      <c r="L9" s="220"/>
      <c r="M9" s="220"/>
      <c r="N9" s="220"/>
      <c r="O9" s="220" t="s">
        <v>2573</v>
      </c>
      <c r="P9" s="221" t="s">
        <v>669</v>
      </c>
      <c r="Q9" s="504">
        <v>39737</v>
      </c>
      <c r="R9" s="181"/>
    </row>
    <row r="10" spans="1:32" x14ac:dyDescent="0.2">
      <c r="C10" s="505" t="s">
        <v>4453</v>
      </c>
      <c r="D10" s="353"/>
      <c r="E10" s="228"/>
      <c r="F10" s="229"/>
      <c r="G10" s="229"/>
      <c r="H10" s="229"/>
      <c r="I10" s="506"/>
      <c r="J10" s="229"/>
      <c r="K10" s="228"/>
      <c r="L10" s="228"/>
      <c r="M10" s="228"/>
      <c r="N10" s="228"/>
      <c r="O10" s="228"/>
      <c r="P10" s="229"/>
      <c r="Q10" s="507"/>
    </row>
    <row r="11" spans="1:32" x14ac:dyDescent="0.2">
      <c r="C11" s="198" t="s">
        <v>2576</v>
      </c>
      <c r="D11" s="223" t="s">
        <v>4898</v>
      </c>
      <c r="F11" s="200">
        <v>136900</v>
      </c>
      <c r="G11" s="200">
        <v>150</v>
      </c>
      <c r="H11" s="200"/>
      <c r="I11" s="199">
        <v>2</v>
      </c>
      <c r="J11" s="200">
        <v>600</v>
      </c>
      <c r="K11" s="214">
        <v>33</v>
      </c>
      <c r="O11" s="214" t="s">
        <v>2573</v>
      </c>
      <c r="P11" s="200" t="s">
        <v>639</v>
      </c>
      <c r="Q11" s="203">
        <v>39750</v>
      </c>
    </row>
    <row r="12" spans="1:32" x14ac:dyDescent="0.2">
      <c r="C12" s="502" t="s">
        <v>2576</v>
      </c>
      <c r="D12" s="232" t="s">
        <v>4899</v>
      </c>
      <c r="E12" s="220"/>
      <c r="F12" s="221">
        <v>136900</v>
      </c>
      <c r="G12" s="221">
        <v>150</v>
      </c>
      <c r="H12" s="221"/>
      <c r="I12" s="503">
        <v>2</v>
      </c>
      <c r="J12" s="221">
        <v>903</v>
      </c>
      <c r="K12" s="220">
        <v>33</v>
      </c>
      <c r="L12" s="220"/>
      <c r="M12" s="220"/>
      <c r="N12" s="220"/>
      <c r="O12" s="220" t="s">
        <v>2573</v>
      </c>
      <c r="P12" s="221" t="s">
        <v>1754</v>
      </c>
      <c r="Q12" s="504">
        <v>39758</v>
      </c>
    </row>
    <row r="13" spans="1:32" x14ac:dyDescent="0.2">
      <c r="C13" s="198" t="s">
        <v>2576</v>
      </c>
      <c r="D13" s="223" t="s">
        <v>4900</v>
      </c>
      <c r="F13" s="200">
        <v>136900</v>
      </c>
      <c r="G13" s="200">
        <v>150</v>
      </c>
      <c r="H13" s="200"/>
      <c r="I13" s="199">
        <v>2</v>
      </c>
      <c r="J13" s="200">
        <v>900</v>
      </c>
      <c r="K13" s="214">
        <v>33</v>
      </c>
      <c r="O13" s="214" t="s">
        <v>2573</v>
      </c>
      <c r="P13" s="200" t="s">
        <v>639</v>
      </c>
      <c r="Q13" s="203">
        <v>39763</v>
      </c>
    </row>
    <row r="14" spans="1:32" x14ac:dyDescent="0.2">
      <c r="C14" s="198" t="s">
        <v>2576</v>
      </c>
      <c r="D14" s="223" t="s">
        <v>4901</v>
      </c>
      <c r="F14" s="200">
        <v>136900</v>
      </c>
      <c r="G14" s="200">
        <v>150</v>
      </c>
      <c r="H14" s="200"/>
      <c r="I14" s="199">
        <v>2</v>
      </c>
      <c r="J14" s="200">
        <v>902</v>
      </c>
      <c r="K14" s="214">
        <v>33</v>
      </c>
      <c r="O14" s="214" t="s">
        <v>2573</v>
      </c>
      <c r="P14" s="200" t="s">
        <v>669</v>
      </c>
      <c r="Q14" s="203">
        <v>39767</v>
      </c>
    </row>
    <row r="15" spans="1:32" x14ac:dyDescent="0.2">
      <c r="C15" s="198" t="s">
        <v>2576</v>
      </c>
      <c r="D15" s="223" t="s">
        <v>4902</v>
      </c>
      <c r="F15" s="200">
        <v>136900</v>
      </c>
      <c r="G15" s="200">
        <v>150</v>
      </c>
      <c r="H15" s="200"/>
      <c r="I15" s="199">
        <v>2</v>
      </c>
      <c r="J15" s="200">
        <v>902</v>
      </c>
      <c r="K15" s="214">
        <v>33</v>
      </c>
      <c r="O15" s="214" t="s">
        <v>2573</v>
      </c>
      <c r="P15" s="200" t="s">
        <v>669</v>
      </c>
      <c r="Q15" s="203">
        <v>39774</v>
      </c>
    </row>
    <row r="16" spans="1:32" x14ac:dyDescent="0.2">
      <c r="C16" s="198" t="s">
        <v>2576</v>
      </c>
      <c r="D16" s="223" t="s">
        <v>4903</v>
      </c>
      <c r="F16" s="200">
        <v>136900</v>
      </c>
      <c r="G16" s="200">
        <v>150</v>
      </c>
      <c r="H16" s="200"/>
      <c r="I16" s="199">
        <v>2</v>
      </c>
      <c r="J16" s="200">
        <v>335</v>
      </c>
      <c r="K16" s="214">
        <v>33</v>
      </c>
      <c r="O16" s="214" t="s">
        <v>2573</v>
      </c>
      <c r="P16" s="200" t="s">
        <v>669</v>
      </c>
      <c r="Q16" s="203">
        <v>39779</v>
      </c>
    </row>
    <row r="17" spans="3:17" x14ac:dyDescent="0.2">
      <c r="C17" s="505" t="s">
        <v>4453</v>
      </c>
      <c r="D17" s="353"/>
      <c r="E17" s="228"/>
      <c r="F17" s="229"/>
      <c r="G17" s="229"/>
      <c r="H17" s="229"/>
      <c r="I17" s="506"/>
      <c r="J17" s="229"/>
      <c r="K17" s="228"/>
      <c r="L17" s="228"/>
      <c r="M17" s="228"/>
      <c r="N17" s="228"/>
      <c r="O17" s="228"/>
      <c r="P17" s="229"/>
      <c r="Q17" s="507"/>
    </row>
    <row r="18" spans="3:17" x14ac:dyDescent="0.2">
      <c r="C18" s="232" t="s">
        <v>2577</v>
      </c>
      <c r="D18" s="232" t="s">
        <v>4898</v>
      </c>
      <c r="E18" s="220"/>
      <c r="F18" s="220">
        <v>136900</v>
      </c>
      <c r="G18" s="220">
        <v>150</v>
      </c>
      <c r="H18" s="220"/>
      <c r="I18" s="220">
        <v>2</v>
      </c>
      <c r="J18" s="220">
        <v>418</v>
      </c>
      <c r="K18" s="220">
        <v>33</v>
      </c>
      <c r="L18" s="220"/>
      <c r="M18" s="220"/>
      <c r="N18" s="220"/>
      <c r="O18" s="220" t="s">
        <v>2573</v>
      </c>
      <c r="P18" s="220" t="s">
        <v>663</v>
      </c>
      <c r="Q18" s="222">
        <v>39783</v>
      </c>
    </row>
    <row r="19" spans="3:17" x14ac:dyDescent="0.2">
      <c r="C19" s="223" t="s">
        <v>2577</v>
      </c>
      <c r="D19" s="223" t="s">
        <v>4899</v>
      </c>
      <c r="F19" s="214">
        <v>136900</v>
      </c>
      <c r="G19" s="214" t="s">
        <v>4088</v>
      </c>
      <c r="I19" s="214">
        <v>2</v>
      </c>
      <c r="J19" s="214">
        <v>230</v>
      </c>
      <c r="K19" s="214">
        <v>33</v>
      </c>
      <c r="O19" s="214" t="s">
        <v>2573</v>
      </c>
      <c r="P19" s="214" t="s">
        <v>669</v>
      </c>
      <c r="Q19" s="216">
        <v>39784</v>
      </c>
    </row>
    <row r="20" spans="3:17" x14ac:dyDescent="0.2">
      <c r="C20" s="223" t="s">
        <v>2577</v>
      </c>
      <c r="D20" s="223" t="s">
        <v>4900</v>
      </c>
      <c r="F20" s="214">
        <v>136900</v>
      </c>
      <c r="G20" s="214" t="s">
        <v>4088</v>
      </c>
      <c r="I20" s="214">
        <v>2</v>
      </c>
      <c r="J20" s="214">
        <v>905</v>
      </c>
      <c r="K20" s="214">
        <v>33</v>
      </c>
      <c r="O20" s="214" t="s">
        <v>2573</v>
      </c>
      <c r="P20" s="214" t="s">
        <v>647</v>
      </c>
      <c r="Q20" s="216">
        <v>39790</v>
      </c>
    </row>
    <row r="21" spans="3:17" ht="13.5" thickBot="1" x14ac:dyDescent="0.25">
      <c r="C21" s="237" t="s">
        <v>2577</v>
      </c>
      <c r="D21" s="237" t="s">
        <v>4901</v>
      </c>
      <c r="E21" s="235"/>
      <c r="F21" s="235">
        <v>136900</v>
      </c>
      <c r="G21" s="235" t="s">
        <v>4088</v>
      </c>
      <c r="H21" s="235"/>
      <c r="I21" s="235">
        <v>2</v>
      </c>
      <c r="J21" s="235">
        <v>903</v>
      </c>
      <c r="K21" s="235">
        <v>33</v>
      </c>
      <c r="L21" s="235"/>
      <c r="M21" s="235"/>
      <c r="N21" s="235"/>
      <c r="O21" s="235" t="s">
        <v>2573</v>
      </c>
      <c r="P21" s="235" t="s">
        <v>647</v>
      </c>
      <c r="Q21" s="236">
        <v>39794</v>
      </c>
    </row>
    <row r="22" spans="3:17" x14ac:dyDescent="0.2">
      <c r="C22" s="223" t="s">
        <v>2577</v>
      </c>
      <c r="D22" s="223" t="s">
        <v>4902</v>
      </c>
      <c r="F22" s="214">
        <v>136900</v>
      </c>
      <c r="G22" s="214" t="s">
        <v>4088</v>
      </c>
      <c r="I22" s="214">
        <v>2</v>
      </c>
      <c r="J22" s="214">
        <v>902</v>
      </c>
      <c r="K22" s="214">
        <v>33</v>
      </c>
      <c r="O22" s="214" t="s">
        <v>2573</v>
      </c>
      <c r="P22" s="214" t="s">
        <v>669</v>
      </c>
      <c r="Q22" s="216">
        <v>39835</v>
      </c>
    </row>
    <row r="23" spans="3:17" ht="13.5" thickBot="1" x14ac:dyDescent="0.25">
      <c r="C23" s="237" t="s">
        <v>2577</v>
      </c>
      <c r="D23" s="237" t="s">
        <v>4903</v>
      </c>
      <c r="E23" s="235"/>
      <c r="F23" s="235">
        <v>136900</v>
      </c>
      <c r="G23" s="235" t="s">
        <v>4088</v>
      </c>
      <c r="H23" s="235"/>
      <c r="I23" s="235">
        <v>2</v>
      </c>
      <c r="J23" s="235">
        <v>903</v>
      </c>
      <c r="K23" s="235">
        <v>33</v>
      </c>
      <c r="L23" s="235"/>
      <c r="M23" s="235"/>
      <c r="N23" s="235"/>
      <c r="O23" s="235" t="s">
        <v>2573</v>
      </c>
      <c r="P23" s="235" t="s">
        <v>669</v>
      </c>
      <c r="Q23" s="236">
        <v>39841</v>
      </c>
    </row>
    <row r="24" spans="3:17" x14ac:dyDescent="0.2">
      <c r="C24" s="223" t="s">
        <v>2577</v>
      </c>
      <c r="D24" s="223" t="s">
        <v>4904</v>
      </c>
      <c r="F24" s="214">
        <v>136900</v>
      </c>
      <c r="G24" s="214" t="s">
        <v>4088</v>
      </c>
      <c r="I24" s="214">
        <v>2</v>
      </c>
      <c r="J24" s="214">
        <v>322</v>
      </c>
      <c r="K24" s="214">
        <v>33</v>
      </c>
      <c r="O24" s="214" t="s">
        <v>2573</v>
      </c>
      <c r="P24" s="214" t="s">
        <v>647</v>
      </c>
      <c r="Q24" s="216">
        <v>39847</v>
      </c>
    </row>
    <row r="25" spans="3:17" x14ac:dyDescent="0.2">
      <c r="C25" s="226" t="s">
        <v>4453</v>
      </c>
      <c r="D25" s="353"/>
      <c r="E25" s="228"/>
      <c r="F25" s="228"/>
      <c r="G25" s="228"/>
      <c r="H25" s="228"/>
      <c r="I25" s="228"/>
      <c r="J25" s="228"/>
      <c r="K25" s="228"/>
      <c r="L25" s="228"/>
      <c r="M25" s="228"/>
      <c r="N25" s="228"/>
      <c r="O25" s="228"/>
      <c r="P25" s="228"/>
      <c r="Q25" s="230"/>
    </row>
    <row r="26" spans="3:17" x14ac:dyDescent="0.2">
      <c r="C26" s="223" t="s">
        <v>2578</v>
      </c>
      <c r="D26" s="223" t="s">
        <v>4898</v>
      </c>
      <c r="F26" s="214">
        <v>136900</v>
      </c>
      <c r="G26" s="214">
        <v>150</v>
      </c>
      <c r="I26" s="214">
        <v>2</v>
      </c>
      <c r="J26" s="214">
        <v>901</v>
      </c>
      <c r="K26" s="214">
        <v>33</v>
      </c>
      <c r="O26" s="214" t="s">
        <v>2573</v>
      </c>
      <c r="P26" s="214" t="s">
        <v>1754</v>
      </c>
      <c r="Q26" s="216">
        <v>39855</v>
      </c>
    </row>
    <row r="27" spans="3:17" x14ac:dyDescent="0.2">
      <c r="C27" s="223" t="s">
        <v>2578</v>
      </c>
      <c r="D27" s="223" t="s">
        <v>4899</v>
      </c>
      <c r="F27" s="214">
        <v>136900</v>
      </c>
      <c r="G27" s="214">
        <v>150</v>
      </c>
      <c r="I27" s="214">
        <v>2</v>
      </c>
      <c r="J27" s="214">
        <v>901</v>
      </c>
      <c r="K27" s="214">
        <v>33</v>
      </c>
      <c r="O27" s="214" t="s">
        <v>2573</v>
      </c>
      <c r="P27" s="214" t="s">
        <v>1754</v>
      </c>
      <c r="Q27" s="216">
        <v>39862</v>
      </c>
    </row>
    <row r="28" spans="3:17" x14ac:dyDescent="0.2">
      <c r="C28" s="223" t="s">
        <v>2578</v>
      </c>
      <c r="D28" s="223" t="s">
        <v>4900</v>
      </c>
      <c r="F28" s="214">
        <v>136900</v>
      </c>
      <c r="G28" s="214">
        <v>150</v>
      </c>
      <c r="I28" s="214">
        <v>2</v>
      </c>
      <c r="J28" s="214">
        <v>901</v>
      </c>
      <c r="K28" s="214">
        <v>33</v>
      </c>
      <c r="O28" s="214" t="s">
        <v>2573</v>
      </c>
      <c r="P28" s="214" t="s">
        <v>647</v>
      </c>
      <c r="Q28" s="216">
        <v>39867</v>
      </c>
    </row>
    <row r="29" spans="3:17" ht="13.5" thickBot="1" x14ac:dyDescent="0.25">
      <c r="C29" s="237" t="s">
        <v>2578</v>
      </c>
      <c r="D29" s="237" t="s">
        <v>4901</v>
      </c>
      <c r="E29" s="235"/>
      <c r="F29" s="235">
        <v>136900</v>
      </c>
      <c r="G29" s="235">
        <v>150</v>
      </c>
      <c r="H29" s="235"/>
      <c r="I29" s="235">
        <v>2</v>
      </c>
      <c r="J29" s="235">
        <v>902</v>
      </c>
      <c r="K29" s="235">
        <v>33</v>
      </c>
      <c r="L29" s="235"/>
      <c r="M29" s="235"/>
      <c r="N29" s="235"/>
      <c r="O29" s="235" t="s">
        <v>2573</v>
      </c>
      <c r="P29" s="235" t="s">
        <v>647</v>
      </c>
      <c r="Q29" s="236">
        <v>39871</v>
      </c>
    </row>
    <row r="30" spans="3:17" x14ac:dyDescent="0.2">
      <c r="C30" s="223" t="s">
        <v>2578</v>
      </c>
      <c r="D30" s="223" t="s">
        <v>4902</v>
      </c>
      <c r="F30" s="214">
        <v>136900</v>
      </c>
      <c r="G30" s="214">
        <v>150</v>
      </c>
      <c r="I30" s="214">
        <v>2</v>
      </c>
      <c r="J30" s="214">
        <v>238</v>
      </c>
      <c r="K30" s="214">
        <v>33</v>
      </c>
      <c r="O30" s="214" t="s">
        <v>2573</v>
      </c>
      <c r="P30" s="214" t="s">
        <v>663</v>
      </c>
      <c r="Q30" s="216">
        <v>39877</v>
      </c>
    </row>
    <row r="31" spans="3:17" x14ac:dyDescent="0.2">
      <c r="C31" s="226" t="s">
        <v>4453</v>
      </c>
      <c r="D31" s="353"/>
      <c r="E31" s="228"/>
      <c r="F31" s="228"/>
      <c r="G31" s="228"/>
      <c r="H31" s="228"/>
      <c r="I31" s="228"/>
      <c r="J31" s="228"/>
      <c r="K31" s="228"/>
      <c r="L31" s="228"/>
      <c r="M31" s="228"/>
      <c r="N31" s="228"/>
      <c r="O31" s="228"/>
      <c r="P31" s="228"/>
      <c r="Q31" s="230"/>
    </row>
    <row r="32" spans="3:17" x14ac:dyDescent="0.2">
      <c r="C32" s="223" t="s">
        <v>2579</v>
      </c>
      <c r="D32" s="223" t="s">
        <v>4898</v>
      </c>
      <c r="F32" s="214">
        <v>136900</v>
      </c>
      <c r="G32" s="214">
        <v>150</v>
      </c>
      <c r="I32" s="214">
        <v>2</v>
      </c>
      <c r="J32" s="214">
        <v>902</v>
      </c>
      <c r="K32" s="214">
        <v>33</v>
      </c>
      <c r="O32" s="214" t="s">
        <v>2573</v>
      </c>
      <c r="P32" s="214" t="s">
        <v>1754</v>
      </c>
      <c r="Q32" s="216">
        <v>39884</v>
      </c>
    </row>
    <row r="33" spans="1:36" x14ac:dyDescent="0.2">
      <c r="C33" s="223" t="s">
        <v>2579</v>
      </c>
      <c r="D33" s="223" t="s">
        <v>4899</v>
      </c>
      <c r="F33" s="214">
        <v>136900</v>
      </c>
      <c r="G33" s="214">
        <v>150</v>
      </c>
      <c r="I33" s="214">
        <v>2</v>
      </c>
      <c r="J33" s="214">
        <v>902</v>
      </c>
      <c r="K33" s="214">
        <v>33</v>
      </c>
      <c r="O33" s="214" t="s">
        <v>2573</v>
      </c>
      <c r="P33" s="214" t="s">
        <v>663</v>
      </c>
      <c r="Q33" s="216">
        <v>39889</v>
      </c>
    </row>
    <row r="34" spans="1:36" ht="13.5" thickBot="1" x14ac:dyDescent="0.25">
      <c r="C34" s="237" t="s">
        <v>2579</v>
      </c>
      <c r="D34" s="237" t="s">
        <v>4900</v>
      </c>
      <c r="E34" s="235"/>
      <c r="F34" s="235">
        <v>136900</v>
      </c>
      <c r="G34" s="235">
        <v>150</v>
      </c>
      <c r="H34" s="235"/>
      <c r="I34" s="235">
        <v>2</v>
      </c>
      <c r="J34" s="235">
        <v>902</v>
      </c>
      <c r="K34" s="235">
        <v>33</v>
      </c>
      <c r="L34" s="235"/>
      <c r="M34" s="235"/>
      <c r="N34" s="235"/>
      <c r="O34" s="235" t="s">
        <v>2573</v>
      </c>
      <c r="P34" s="235" t="s">
        <v>1754</v>
      </c>
      <c r="Q34" s="236">
        <v>39902</v>
      </c>
    </row>
    <row r="35" spans="1:36" x14ac:dyDescent="0.2">
      <c r="C35" s="223" t="s">
        <v>2579</v>
      </c>
      <c r="D35" s="223" t="s">
        <v>4901</v>
      </c>
      <c r="F35" s="214">
        <v>136900</v>
      </c>
      <c r="G35" s="214">
        <v>150</v>
      </c>
      <c r="I35" s="214">
        <v>2</v>
      </c>
      <c r="J35" s="214">
        <v>902</v>
      </c>
      <c r="K35" s="214">
        <v>33</v>
      </c>
      <c r="O35" s="214" t="s">
        <v>2573</v>
      </c>
      <c r="P35" s="214" t="s">
        <v>669</v>
      </c>
      <c r="Q35" s="216">
        <v>39906</v>
      </c>
    </row>
    <row r="36" spans="1:36" x14ac:dyDescent="0.2">
      <c r="C36" s="223" t="s">
        <v>2579</v>
      </c>
      <c r="D36" s="223" t="s">
        <v>4902</v>
      </c>
      <c r="F36" s="214">
        <v>136900</v>
      </c>
      <c r="G36" s="214">
        <v>150</v>
      </c>
      <c r="I36" s="214">
        <v>2</v>
      </c>
      <c r="J36" s="214">
        <v>235</v>
      </c>
      <c r="K36" s="214">
        <v>33</v>
      </c>
      <c r="O36" s="214" t="s">
        <v>2573</v>
      </c>
      <c r="P36" s="214" t="s">
        <v>1754</v>
      </c>
      <c r="Q36" s="216">
        <v>39918</v>
      </c>
    </row>
    <row r="37" spans="1:36" x14ac:dyDescent="0.2">
      <c r="C37" s="226" t="s">
        <v>4453</v>
      </c>
      <c r="D37" s="353"/>
      <c r="E37" s="228"/>
      <c r="F37" s="228"/>
      <c r="G37" s="228"/>
      <c r="H37" s="228"/>
      <c r="I37" s="228"/>
      <c r="J37" s="228"/>
      <c r="K37" s="228"/>
      <c r="L37" s="228"/>
      <c r="M37" s="228"/>
      <c r="N37" s="228"/>
      <c r="O37" s="228"/>
      <c r="P37" s="228"/>
      <c r="Q37" s="230"/>
    </row>
    <row r="38" spans="1:36" x14ac:dyDescent="0.2">
      <c r="C38" s="223" t="s">
        <v>2580</v>
      </c>
      <c r="D38" s="223" t="s">
        <v>4898</v>
      </c>
      <c r="F38" s="214">
        <v>136900</v>
      </c>
      <c r="G38" s="214">
        <v>150</v>
      </c>
      <c r="I38" s="214">
        <v>2</v>
      </c>
      <c r="J38" s="214">
        <v>902</v>
      </c>
      <c r="K38" s="214">
        <v>33</v>
      </c>
      <c r="O38" s="214" t="s">
        <v>2573</v>
      </c>
      <c r="P38" s="214" t="s">
        <v>663</v>
      </c>
      <c r="Q38" s="216">
        <v>39924</v>
      </c>
    </row>
    <row r="39" spans="1:36" ht="13.5" thickBot="1" x14ac:dyDescent="0.25">
      <c r="C39" s="237" t="s">
        <v>2580</v>
      </c>
      <c r="D39" s="237" t="s">
        <v>4899</v>
      </c>
      <c r="E39" s="235"/>
      <c r="F39" s="235">
        <v>136900</v>
      </c>
      <c r="G39" s="235">
        <v>150</v>
      </c>
      <c r="H39" s="235"/>
      <c r="I39" s="235">
        <v>2</v>
      </c>
      <c r="J39" s="235">
        <v>902</v>
      </c>
      <c r="K39" s="235">
        <v>33</v>
      </c>
      <c r="L39" s="235"/>
      <c r="M39" s="235"/>
      <c r="N39" s="235"/>
      <c r="O39" s="235" t="s">
        <v>2573</v>
      </c>
      <c r="P39" s="235" t="s">
        <v>663</v>
      </c>
      <c r="Q39" s="236">
        <v>39932</v>
      </c>
    </row>
    <row r="40" spans="1:36" x14ac:dyDescent="0.2">
      <c r="C40" s="223" t="s">
        <v>2580</v>
      </c>
      <c r="D40" s="223" t="s">
        <v>4900</v>
      </c>
      <c r="F40" s="214">
        <v>136900</v>
      </c>
      <c r="G40" s="214">
        <v>150</v>
      </c>
      <c r="I40" s="214">
        <v>2</v>
      </c>
      <c r="J40" s="214">
        <v>902</v>
      </c>
      <c r="K40" s="214">
        <v>33</v>
      </c>
      <c r="O40" s="214" t="s">
        <v>2573</v>
      </c>
      <c r="P40" s="214" t="s">
        <v>663</v>
      </c>
      <c r="Q40" s="216">
        <v>39939</v>
      </c>
    </row>
    <row r="41" spans="1:36" x14ac:dyDescent="0.2">
      <c r="C41" s="223" t="s">
        <v>2580</v>
      </c>
      <c r="D41" s="223" t="s">
        <v>4901</v>
      </c>
      <c r="F41" s="214">
        <v>136900</v>
      </c>
      <c r="G41" s="214">
        <v>150</v>
      </c>
      <c r="I41" s="214">
        <v>2</v>
      </c>
      <c r="J41" s="214">
        <v>902</v>
      </c>
      <c r="K41" s="214">
        <v>33</v>
      </c>
      <c r="O41" s="214" t="s">
        <v>2573</v>
      </c>
      <c r="P41" s="214" t="s">
        <v>1754</v>
      </c>
      <c r="Q41" s="216">
        <v>39945</v>
      </c>
    </row>
    <row r="42" spans="1:36" ht="13.5" thickBot="1" x14ac:dyDescent="0.25">
      <c r="C42" s="237" t="s">
        <v>2580</v>
      </c>
      <c r="D42" s="237" t="s">
        <v>4902</v>
      </c>
      <c r="E42" s="235"/>
      <c r="F42" s="235">
        <v>136900</v>
      </c>
      <c r="G42" s="235">
        <v>150</v>
      </c>
      <c r="H42" s="235"/>
      <c r="I42" s="235">
        <v>2</v>
      </c>
      <c r="J42" s="235">
        <v>902</v>
      </c>
      <c r="K42" s="235">
        <v>33</v>
      </c>
      <c r="L42" s="235"/>
      <c r="M42" s="235"/>
      <c r="N42" s="235"/>
      <c r="O42" s="235" t="s">
        <v>2573</v>
      </c>
      <c r="P42" s="235" t="s">
        <v>663</v>
      </c>
      <c r="Q42" s="236">
        <v>39959</v>
      </c>
    </row>
    <row r="43" spans="1:36" s="509" customFormat="1" x14ac:dyDescent="0.2">
      <c r="A43" s="508"/>
      <c r="C43" s="217" t="s">
        <v>2580</v>
      </c>
      <c r="D43" s="217" t="s">
        <v>4903</v>
      </c>
      <c r="E43" s="200"/>
      <c r="F43" s="200">
        <v>136900</v>
      </c>
      <c r="G43" s="200">
        <v>150</v>
      </c>
      <c r="H43" s="200"/>
      <c r="I43" s="200">
        <v>2</v>
      </c>
      <c r="J43" s="200">
        <v>295</v>
      </c>
      <c r="K43" s="200">
        <v>33</v>
      </c>
      <c r="L43" s="200"/>
      <c r="M43" s="200"/>
      <c r="N43" s="200"/>
      <c r="O43" s="214" t="s">
        <v>2573</v>
      </c>
      <c r="P43" s="200" t="s">
        <v>669</v>
      </c>
      <c r="Q43" s="203">
        <v>39976</v>
      </c>
      <c r="R43" s="1"/>
      <c r="S43" s="1"/>
      <c r="T43" s="1"/>
      <c r="U43" s="1"/>
      <c r="V43" s="1"/>
      <c r="W43" s="1"/>
      <c r="X43" s="1"/>
      <c r="Y43" s="1"/>
      <c r="Z43" s="1"/>
      <c r="AA43" s="1"/>
      <c r="AB43" s="1"/>
      <c r="AC43" s="510"/>
      <c r="AD43" s="510"/>
    </row>
    <row r="44" spans="1:36" x14ac:dyDescent="0.2">
      <c r="C44" s="226" t="s">
        <v>4453</v>
      </c>
      <c r="D44" s="353"/>
      <c r="E44" s="228"/>
      <c r="F44" s="228"/>
      <c r="G44" s="228"/>
      <c r="H44" s="228"/>
      <c r="I44" s="228"/>
      <c r="J44" s="228"/>
      <c r="K44" s="228"/>
      <c r="L44" s="228"/>
      <c r="M44" s="228"/>
      <c r="N44" s="228"/>
      <c r="O44" s="228"/>
      <c r="P44" s="228"/>
      <c r="Q44" s="230"/>
    </row>
    <row r="45" spans="1:36" ht="13.5" thickBot="1" x14ac:dyDescent="0.25">
      <c r="C45" s="237" t="s">
        <v>2581</v>
      </c>
      <c r="D45" s="237" t="s">
        <v>4898</v>
      </c>
      <c r="E45" s="235"/>
      <c r="F45" s="235">
        <v>136900</v>
      </c>
      <c r="G45" s="235">
        <v>150</v>
      </c>
      <c r="H45" s="235"/>
      <c r="I45" s="235">
        <v>2</v>
      </c>
      <c r="J45" s="235">
        <v>903</v>
      </c>
      <c r="K45" s="235">
        <v>33</v>
      </c>
      <c r="L45" s="235"/>
      <c r="M45" s="235"/>
      <c r="N45" s="235"/>
      <c r="O45" s="235" t="s">
        <v>2573</v>
      </c>
      <c r="P45" s="235" t="s">
        <v>663</v>
      </c>
      <c r="Q45" s="236">
        <v>39993</v>
      </c>
    </row>
    <row r="46" spans="1:36" x14ac:dyDescent="0.2">
      <c r="C46" s="223" t="s">
        <v>2581</v>
      </c>
      <c r="D46" s="223" t="s">
        <v>4899</v>
      </c>
      <c r="F46" s="214">
        <v>136900</v>
      </c>
      <c r="G46" s="214">
        <v>150</v>
      </c>
      <c r="I46" s="214">
        <v>2</v>
      </c>
      <c r="J46" s="214">
        <v>903</v>
      </c>
      <c r="K46" s="214">
        <v>33</v>
      </c>
      <c r="O46" s="214" t="s">
        <v>2573</v>
      </c>
      <c r="P46" s="214" t="s">
        <v>669</v>
      </c>
      <c r="Q46" s="216">
        <v>40002</v>
      </c>
    </row>
    <row r="47" spans="1:36" ht="13.5" thickBot="1" x14ac:dyDescent="0.25">
      <c r="C47" s="237" t="s">
        <v>2581</v>
      </c>
      <c r="D47" s="237" t="s">
        <v>4900</v>
      </c>
      <c r="E47" s="235"/>
      <c r="F47" s="235">
        <v>136900</v>
      </c>
      <c r="G47" s="235">
        <v>150</v>
      </c>
      <c r="H47" s="235"/>
      <c r="I47" s="235">
        <v>2</v>
      </c>
      <c r="J47" s="235">
        <v>903</v>
      </c>
      <c r="K47" s="235">
        <v>33</v>
      </c>
      <c r="L47" s="235"/>
      <c r="M47" s="235"/>
      <c r="N47" s="235"/>
      <c r="O47" s="235" t="s">
        <v>2573</v>
      </c>
      <c r="P47" s="235" t="s">
        <v>663</v>
      </c>
      <c r="Q47" s="236">
        <v>40008</v>
      </c>
    </row>
    <row r="48" spans="1:36" ht="13.5" thickBot="1" x14ac:dyDescent="0.25">
      <c r="C48" s="238" t="s">
        <v>2581</v>
      </c>
      <c r="D48" s="238" t="s">
        <v>4901</v>
      </c>
      <c r="E48" s="240"/>
      <c r="F48" s="240">
        <v>136900</v>
      </c>
      <c r="G48" s="240">
        <v>150</v>
      </c>
      <c r="H48" s="240"/>
      <c r="I48" s="240">
        <v>2</v>
      </c>
      <c r="J48" s="240">
        <v>896</v>
      </c>
      <c r="K48" s="240">
        <v>33</v>
      </c>
      <c r="L48" s="240"/>
      <c r="M48" s="240"/>
      <c r="N48" s="240"/>
      <c r="O48" s="240" t="s">
        <v>2573</v>
      </c>
      <c r="P48" s="240" t="s">
        <v>1754</v>
      </c>
      <c r="Q48" s="242">
        <v>40078</v>
      </c>
      <c r="R48" s="3"/>
      <c r="S48" s="3"/>
      <c r="T48" s="3"/>
      <c r="U48" s="3"/>
      <c r="V48" s="3"/>
      <c r="W48" s="3"/>
      <c r="X48"/>
      <c r="Y48"/>
      <c r="Z48"/>
      <c r="AA48"/>
      <c r="AB48" s="3"/>
      <c r="AC48" s="261"/>
      <c r="AD48" s="261"/>
      <c r="AG48" s="261"/>
      <c r="AH48" s="261"/>
      <c r="AI48" s="3"/>
      <c r="AJ48" s="3"/>
    </row>
    <row r="49" spans="1:105" x14ac:dyDescent="0.2">
      <c r="C49" s="226" t="s">
        <v>4453</v>
      </c>
      <c r="D49" s="353"/>
      <c r="E49" s="228"/>
      <c r="F49" s="228"/>
      <c r="G49" s="228"/>
      <c r="H49" s="228"/>
      <c r="I49" s="228"/>
      <c r="J49" s="228"/>
      <c r="K49" s="228"/>
      <c r="L49" s="228"/>
      <c r="M49" s="228"/>
      <c r="N49" s="228"/>
      <c r="O49" s="228"/>
      <c r="P49" s="228"/>
      <c r="Q49" s="230"/>
    </row>
    <row r="50" spans="1:105" x14ac:dyDescent="0.2">
      <c r="C50" s="223" t="s">
        <v>2582</v>
      </c>
      <c r="D50" s="223" t="s">
        <v>4898</v>
      </c>
      <c r="F50" s="214">
        <v>136900</v>
      </c>
      <c r="G50" s="214" t="s">
        <v>4088</v>
      </c>
      <c r="I50" s="214">
        <v>2</v>
      </c>
      <c r="J50" s="214">
        <v>595</v>
      </c>
      <c r="K50" s="214">
        <v>33</v>
      </c>
      <c r="O50" s="214" t="s">
        <v>2573</v>
      </c>
      <c r="P50" s="214" t="s">
        <v>669</v>
      </c>
      <c r="Q50" s="216">
        <v>40087</v>
      </c>
    </row>
    <row r="51" spans="1:105" x14ac:dyDescent="0.2">
      <c r="C51" s="223" t="s">
        <v>2582</v>
      </c>
      <c r="D51" s="223" t="s">
        <v>4899</v>
      </c>
      <c r="F51" s="214">
        <v>136900</v>
      </c>
      <c r="G51" s="214" t="s">
        <v>4088</v>
      </c>
      <c r="I51" s="214">
        <v>2</v>
      </c>
      <c r="J51" s="214">
        <v>902</v>
      </c>
      <c r="K51" s="214">
        <v>33</v>
      </c>
      <c r="O51" s="214" t="s">
        <v>2573</v>
      </c>
      <c r="P51" s="214" t="s">
        <v>1037</v>
      </c>
      <c r="Q51" s="216">
        <v>40093</v>
      </c>
    </row>
    <row r="52" spans="1:105" x14ac:dyDescent="0.2">
      <c r="C52" s="223" t="s">
        <v>2582</v>
      </c>
      <c r="D52" s="223" t="s">
        <v>4900</v>
      </c>
      <c r="F52" s="214">
        <v>136900</v>
      </c>
      <c r="G52" s="214" t="s">
        <v>4088</v>
      </c>
      <c r="I52" s="214">
        <v>2</v>
      </c>
      <c r="J52" s="214">
        <v>902</v>
      </c>
      <c r="K52" s="214">
        <v>33</v>
      </c>
      <c r="O52" s="214" t="s">
        <v>2573</v>
      </c>
      <c r="P52" s="214" t="s">
        <v>1037</v>
      </c>
      <c r="Q52" s="216">
        <v>40097</v>
      </c>
    </row>
    <row r="53" spans="1:105" x14ac:dyDescent="0.2">
      <c r="C53" s="223" t="s">
        <v>2582</v>
      </c>
      <c r="D53" s="223" t="s">
        <v>4901</v>
      </c>
      <c r="F53" s="214">
        <v>136900</v>
      </c>
      <c r="G53" s="214" t="s">
        <v>4088</v>
      </c>
      <c r="I53" s="214">
        <v>2</v>
      </c>
      <c r="J53" s="214">
        <v>905</v>
      </c>
      <c r="K53" s="214">
        <v>33</v>
      </c>
      <c r="O53" s="214" t="s">
        <v>2573</v>
      </c>
      <c r="P53" s="214" t="s">
        <v>663</v>
      </c>
      <c r="Q53" s="216">
        <v>40101</v>
      </c>
    </row>
    <row r="54" spans="1:105" ht="13.5" thickBot="1" x14ac:dyDescent="0.25">
      <c r="C54" s="511" t="s">
        <v>2582</v>
      </c>
      <c r="D54" s="511" t="s">
        <v>4902</v>
      </c>
      <c r="E54" s="268"/>
      <c r="F54" s="268">
        <v>136900</v>
      </c>
      <c r="G54" s="268" t="s">
        <v>4088</v>
      </c>
      <c r="H54" s="268"/>
      <c r="I54" s="268">
        <v>2</v>
      </c>
      <c r="J54" s="268">
        <v>344</v>
      </c>
      <c r="K54" s="268">
        <v>33</v>
      </c>
      <c r="L54" s="268"/>
      <c r="M54" s="268"/>
      <c r="N54" s="268"/>
      <c r="O54" s="268" t="s">
        <v>2573</v>
      </c>
      <c r="P54" s="268" t="s">
        <v>1037</v>
      </c>
      <c r="Q54" s="270">
        <v>40105</v>
      </c>
    </row>
    <row r="55" spans="1:105" x14ac:dyDescent="0.2">
      <c r="C55" s="226" t="s">
        <v>4453</v>
      </c>
      <c r="D55" s="353"/>
      <c r="E55" s="228"/>
      <c r="F55" s="228"/>
      <c r="G55" s="228"/>
      <c r="H55" s="228"/>
      <c r="I55" s="228"/>
      <c r="J55" s="228"/>
      <c r="K55" s="228"/>
      <c r="L55" s="228"/>
      <c r="M55" s="228"/>
      <c r="N55" s="228"/>
      <c r="O55" s="228"/>
      <c r="P55" s="228"/>
      <c r="Q55" s="230"/>
    </row>
    <row r="56" spans="1:105" x14ac:dyDescent="0.2">
      <c r="C56" s="223" t="s">
        <v>2583</v>
      </c>
      <c r="D56" s="223" t="s">
        <v>4898</v>
      </c>
      <c r="F56" s="214">
        <v>136900</v>
      </c>
      <c r="G56" s="214">
        <v>150</v>
      </c>
      <c r="I56" s="214">
        <v>2</v>
      </c>
      <c r="J56" s="214">
        <v>902</v>
      </c>
      <c r="K56" s="214">
        <v>33</v>
      </c>
      <c r="O56" s="214" t="s">
        <v>2573</v>
      </c>
      <c r="P56" s="214" t="s">
        <v>1037</v>
      </c>
      <c r="Q56" s="216">
        <v>40163</v>
      </c>
    </row>
    <row r="57" spans="1:105" s="205" customFormat="1" ht="13.5" thickBot="1" x14ac:dyDescent="0.25">
      <c r="A57" s="204"/>
      <c r="C57" s="237" t="s">
        <v>2583</v>
      </c>
      <c r="D57" s="237" t="s">
        <v>4899</v>
      </c>
      <c r="E57" s="235"/>
      <c r="F57" s="235">
        <v>136900</v>
      </c>
      <c r="G57" s="235">
        <v>150</v>
      </c>
      <c r="H57" s="235"/>
      <c r="I57" s="235">
        <v>2</v>
      </c>
      <c r="J57" s="235">
        <v>902</v>
      </c>
      <c r="K57" s="235">
        <v>33</v>
      </c>
      <c r="L57" s="235"/>
      <c r="M57" s="235"/>
      <c r="N57" s="235"/>
      <c r="O57" s="235" t="s">
        <v>2573</v>
      </c>
      <c r="P57" s="235" t="s">
        <v>1754</v>
      </c>
      <c r="Q57" s="236">
        <v>40169</v>
      </c>
      <c r="R57" s="1"/>
      <c r="S57" s="1"/>
      <c r="T57" s="1"/>
      <c r="U57" s="1"/>
      <c r="V57" s="1"/>
      <c r="W57" s="1"/>
      <c r="X57" s="1"/>
      <c r="Y57" s="1"/>
      <c r="Z57" s="1"/>
      <c r="AA57" s="1"/>
      <c r="AB57" s="1"/>
      <c r="AC57" s="183"/>
      <c r="AD57" s="183"/>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row>
    <row r="58" spans="1:105" s="358" customFormat="1" ht="13.5" thickBot="1" x14ac:dyDescent="0.25">
      <c r="A58" s="357"/>
      <c r="C58" s="251"/>
      <c r="D58" s="251"/>
      <c r="E58" s="252"/>
      <c r="F58" s="253" t="s">
        <v>4333</v>
      </c>
      <c r="G58" s="252"/>
      <c r="H58" s="252"/>
      <c r="I58" s="252"/>
      <c r="J58" s="252"/>
      <c r="K58" s="252"/>
      <c r="L58" s="252"/>
      <c r="M58" s="252"/>
      <c r="N58" s="252"/>
      <c r="O58" s="252"/>
      <c r="P58" s="252"/>
      <c r="Q58" s="359"/>
      <c r="R58" s="1"/>
      <c r="S58" s="1"/>
      <c r="T58" s="1"/>
      <c r="U58" s="1"/>
      <c r="V58" s="1"/>
      <c r="W58" s="1"/>
      <c r="X58" s="1"/>
      <c r="Y58" s="1"/>
      <c r="Z58" s="1"/>
      <c r="AA58" s="1"/>
      <c r="AB58" s="1"/>
      <c r="AC58" s="256"/>
      <c r="AD58" s="256"/>
      <c r="AE58" s="250"/>
      <c r="AF58" s="250"/>
      <c r="AG58" s="250"/>
      <c r="AH58" s="250"/>
      <c r="AI58" s="250"/>
      <c r="AJ58" s="250"/>
      <c r="AK58" s="250"/>
      <c r="AL58" s="250"/>
      <c r="AM58" s="250"/>
      <c r="AN58" s="250"/>
      <c r="AO58" s="250"/>
      <c r="AP58" s="250"/>
      <c r="AQ58" s="250"/>
      <c r="AR58" s="250"/>
      <c r="AS58" s="250"/>
      <c r="AT58" s="250"/>
      <c r="AU58" s="250"/>
      <c r="AV58" s="250"/>
      <c r="AW58" s="250"/>
      <c r="AX58" s="250"/>
      <c r="AY58" s="250"/>
      <c r="AZ58" s="250"/>
      <c r="BA58" s="250"/>
      <c r="BB58" s="250"/>
      <c r="BC58" s="250"/>
      <c r="BD58" s="250"/>
      <c r="BE58" s="250"/>
      <c r="BF58" s="250"/>
      <c r="BG58" s="250"/>
      <c r="BH58" s="250"/>
      <c r="BI58" s="250"/>
      <c r="BJ58" s="250"/>
      <c r="BK58" s="250"/>
      <c r="BL58" s="250"/>
      <c r="BM58" s="250"/>
      <c r="BN58" s="250"/>
      <c r="BO58" s="250"/>
      <c r="BP58" s="250"/>
      <c r="BQ58" s="250"/>
      <c r="BR58" s="250"/>
      <c r="BS58" s="250"/>
      <c r="BT58" s="250"/>
      <c r="BU58" s="250"/>
      <c r="BV58" s="250"/>
      <c r="BW58" s="250"/>
      <c r="BX58" s="250"/>
      <c r="BY58" s="250"/>
      <c r="BZ58" s="250"/>
      <c r="CA58" s="250"/>
      <c r="CB58" s="250"/>
      <c r="CC58" s="250"/>
      <c r="CD58" s="250"/>
      <c r="CE58" s="250"/>
      <c r="CF58" s="250"/>
      <c r="CG58" s="250"/>
      <c r="CH58" s="250"/>
      <c r="CI58" s="250"/>
      <c r="CJ58" s="250"/>
      <c r="CK58" s="250"/>
      <c r="CL58" s="250"/>
      <c r="CM58" s="250"/>
      <c r="CN58" s="250"/>
      <c r="CO58" s="250"/>
      <c r="CP58" s="250"/>
      <c r="CQ58" s="250"/>
      <c r="CR58" s="250"/>
      <c r="CS58" s="250"/>
      <c r="CT58" s="250"/>
      <c r="CU58" s="250"/>
      <c r="CV58" s="250"/>
      <c r="CW58" s="250"/>
      <c r="CX58" s="250"/>
      <c r="CY58" s="250"/>
      <c r="CZ58" s="250"/>
      <c r="DA58" s="250"/>
    </row>
    <row r="59" spans="1:105" x14ac:dyDescent="0.2">
      <c r="C59" s="223" t="s">
        <v>2583</v>
      </c>
      <c r="D59" s="223" t="s">
        <v>4900</v>
      </c>
      <c r="F59" s="214">
        <v>136900</v>
      </c>
      <c r="G59" s="214">
        <v>150</v>
      </c>
      <c r="I59" s="214">
        <v>2</v>
      </c>
      <c r="J59" s="214">
        <v>901</v>
      </c>
      <c r="K59" s="214">
        <v>33</v>
      </c>
      <c r="O59" s="214" t="s">
        <v>2573</v>
      </c>
      <c r="P59" s="214" t="s">
        <v>1754</v>
      </c>
      <c r="Q59" s="216">
        <v>40186</v>
      </c>
      <c r="R59" s="1">
        <v>1.57</v>
      </c>
      <c r="S59" s="1">
        <v>92</v>
      </c>
      <c r="T59" s="1" t="s">
        <v>4561</v>
      </c>
      <c r="U59" s="1">
        <v>78</v>
      </c>
      <c r="V59" s="1">
        <v>10296</v>
      </c>
      <c r="W59" s="1">
        <v>92</v>
      </c>
      <c r="X59" s="1" t="s">
        <v>2584</v>
      </c>
      <c r="Y59" s="1">
        <v>78</v>
      </c>
      <c r="Z59" s="1" t="s">
        <v>4561</v>
      </c>
      <c r="AA59" s="183">
        <f t="shared" ref="AA59:AA65" si="0">(K59*100*J59*I59)/17*16*R59/10000*S59/1000</f>
        <v>80.840179199999994</v>
      </c>
      <c r="AB59" s="183">
        <f t="shared" ref="AB59:AB65" si="1">V59/36*35*J59*I59*1.108/10000*W59/1000</f>
        <v>183.87236067200001</v>
      </c>
      <c r="AC59" s="183">
        <f t="shared" ref="AC59:AC65" si="2">(K59*100*J59*I59)/17*R59/10000*U59/1000</f>
        <v>4.2836507999999993</v>
      </c>
      <c r="AD59" s="183">
        <f t="shared" ref="AD59:AD65" si="3">V59/36*J59*I59*1.108/10000*Y59/1000</f>
        <v>4.4540509728000011</v>
      </c>
      <c r="AE59" s="183">
        <f>J59*I59*(G59/100)</f>
        <v>2703</v>
      </c>
    </row>
    <row r="60" spans="1:105" ht="13.5" thickBot="1" x14ac:dyDescent="0.25">
      <c r="C60" s="237" t="s">
        <v>2583</v>
      </c>
      <c r="D60" s="237" t="s">
        <v>4901</v>
      </c>
      <c r="E60" s="235"/>
      <c r="F60" s="235">
        <v>136900</v>
      </c>
      <c r="G60" s="235" t="s">
        <v>4088</v>
      </c>
      <c r="H60" s="235"/>
      <c r="I60" s="235">
        <v>2</v>
      </c>
      <c r="J60" s="235">
        <v>885</v>
      </c>
      <c r="K60" s="235">
        <v>33</v>
      </c>
      <c r="L60" s="235"/>
      <c r="M60" s="235"/>
      <c r="N60" s="235"/>
      <c r="O60" s="235" t="s">
        <v>2573</v>
      </c>
      <c r="P60" s="235" t="s">
        <v>669</v>
      </c>
      <c r="Q60" s="236">
        <v>40192</v>
      </c>
      <c r="R60" s="1">
        <v>1.57</v>
      </c>
      <c r="S60" s="1">
        <v>92</v>
      </c>
      <c r="T60" s="1" t="s">
        <v>4561</v>
      </c>
      <c r="U60" s="1">
        <v>78</v>
      </c>
      <c r="V60" s="1">
        <v>10296</v>
      </c>
      <c r="W60" s="1">
        <v>92</v>
      </c>
      <c r="X60" s="1" t="s">
        <v>2584</v>
      </c>
      <c r="Y60" s="1">
        <v>78</v>
      </c>
      <c r="Z60" s="1" t="s">
        <v>4561</v>
      </c>
      <c r="AA60" s="183">
        <f t="shared" si="0"/>
        <v>79.404615529411757</v>
      </c>
      <c r="AB60" s="183">
        <f t="shared" si="1"/>
        <v>180.60714672000003</v>
      </c>
      <c r="AC60" s="183">
        <f t="shared" si="2"/>
        <v>4.2075815294117644</v>
      </c>
      <c r="AD60" s="183">
        <f t="shared" si="3"/>
        <v>4.3749557279999998</v>
      </c>
      <c r="AE60" s="183">
        <f>J60*I60*1.5</f>
        <v>2655</v>
      </c>
    </row>
    <row r="61" spans="1:105" x14ac:dyDescent="0.2">
      <c r="C61" s="223" t="s">
        <v>2585</v>
      </c>
      <c r="D61" s="223" t="s">
        <v>4898</v>
      </c>
      <c r="F61" s="214">
        <v>136900</v>
      </c>
      <c r="G61" s="214" t="s">
        <v>4088</v>
      </c>
      <c r="I61" s="214">
        <v>2</v>
      </c>
      <c r="J61" s="214">
        <v>643</v>
      </c>
      <c r="K61" s="214">
        <v>33</v>
      </c>
      <c r="O61" s="213" t="s">
        <v>2573</v>
      </c>
      <c r="Q61" s="216">
        <v>40225</v>
      </c>
      <c r="R61" s="1">
        <v>1.57</v>
      </c>
      <c r="S61" s="1">
        <v>92</v>
      </c>
      <c r="T61" s="1" t="s">
        <v>4561</v>
      </c>
      <c r="U61" s="1">
        <v>78</v>
      </c>
      <c r="V61" s="1">
        <v>10296</v>
      </c>
      <c r="W61" s="1">
        <v>92</v>
      </c>
      <c r="X61" s="1" t="s">
        <v>2584</v>
      </c>
      <c r="Y61" s="1">
        <v>78</v>
      </c>
      <c r="Z61" s="1" t="s">
        <v>4561</v>
      </c>
      <c r="AA61" s="183">
        <f t="shared" si="0"/>
        <v>57.691715011764714</v>
      </c>
      <c r="AB61" s="183">
        <f t="shared" si="1"/>
        <v>131.22078569600001</v>
      </c>
      <c r="AC61" s="183">
        <f t="shared" si="2"/>
        <v>3.0570338117647062</v>
      </c>
      <c r="AD61" s="183">
        <f t="shared" si="3"/>
        <v>3.1786401504000006</v>
      </c>
      <c r="AE61" s="183">
        <f>J61*I61*1.5</f>
        <v>1929</v>
      </c>
    </row>
    <row r="62" spans="1:105" ht="13.5" thickBot="1" x14ac:dyDescent="0.25">
      <c r="C62" s="237" t="s">
        <v>2585</v>
      </c>
      <c r="D62" s="237" t="s">
        <v>4899</v>
      </c>
      <c r="E62" s="235"/>
      <c r="F62" s="235">
        <v>136900</v>
      </c>
      <c r="G62" s="235">
        <v>150</v>
      </c>
      <c r="H62" s="235"/>
      <c r="I62" s="235">
        <v>2</v>
      </c>
      <c r="J62" s="235">
        <v>903</v>
      </c>
      <c r="K62" s="235">
        <v>33</v>
      </c>
      <c r="L62" s="235"/>
      <c r="M62" s="235"/>
      <c r="N62" s="235"/>
      <c r="O62" s="235" t="s">
        <v>2573</v>
      </c>
      <c r="P62" s="235" t="s">
        <v>669</v>
      </c>
      <c r="Q62" s="236">
        <v>40234</v>
      </c>
      <c r="R62" s="1">
        <v>1.57</v>
      </c>
      <c r="S62" s="1">
        <v>92</v>
      </c>
      <c r="T62" s="1" t="s">
        <v>4561</v>
      </c>
      <c r="U62" s="1">
        <v>78</v>
      </c>
      <c r="V62" s="1">
        <v>10296</v>
      </c>
      <c r="W62" s="1">
        <v>92</v>
      </c>
      <c r="X62" s="1" t="s">
        <v>2584</v>
      </c>
      <c r="Y62" s="1">
        <v>78</v>
      </c>
      <c r="Z62" s="1" t="s">
        <v>4561</v>
      </c>
      <c r="AA62" s="183">
        <f t="shared" si="0"/>
        <v>81.019624658823517</v>
      </c>
      <c r="AB62" s="183">
        <f t="shared" si="1"/>
        <v>184.28051241600002</v>
      </c>
      <c r="AC62" s="183">
        <f t="shared" si="2"/>
        <v>4.2931594588235296</v>
      </c>
      <c r="AD62" s="183">
        <f t="shared" si="3"/>
        <v>4.4639378784000003</v>
      </c>
      <c r="AE62" s="183">
        <f>J62*I62*(G62/100)</f>
        <v>2709</v>
      </c>
    </row>
    <row r="63" spans="1:105" x14ac:dyDescent="0.2">
      <c r="C63" s="223" t="s">
        <v>2585</v>
      </c>
      <c r="D63" s="223" t="s">
        <v>4900</v>
      </c>
      <c r="F63" s="214">
        <v>136900</v>
      </c>
      <c r="G63" s="214">
        <v>150</v>
      </c>
      <c r="I63" s="214">
        <v>2</v>
      </c>
      <c r="J63" s="214">
        <v>903</v>
      </c>
      <c r="K63" s="214">
        <v>33</v>
      </c>
      <c r="O63" s="214" t="s">
        <v>2573</v>
      </c>
      <c r="P63" s="214" t="s">
        <v>1754</v>
      </c>
      <c r="Q63" s="216">
        <v>40245</v>
      </c>
      <c r="R63" s="1">
        <v>1.57</v>
      </c>
      <c r="S63" s="1">
        <v>92</v>
      </c>
      <c r="T63" s="1" t="s">
        <v>4561</v>
      </c>
      <c r="U63" s="1">
        <v>78</v>
      </c>
      <c r="V63" s="1">
        <v>10296</v>
      </c>
      <c r="W63" s="1">
        <v>92</v>
      </c>
      <c r="X63" s="1" t="s">
        <v>2584</v>
      </c>
      <c r="Y63" s="1">
        <v>78</v>
      </c>
      <c r="Z63" s="1" t="s">
        <v>4561</v>
      </c>
      <c r="AA63" s="183">
        <f t="shared" si="0"/>
        <v>81.019624658823517</v>
      </c>
      <c r="AB63" s="183">
        <f t="shared" si="1"/>
        <v>184.28051241600002</v>
      </c>
      <c r="AC63" s="183">
        <f t="shared" si="2"/>
        <v>4.2931594588235296</v>
      </c>
      <c r="AD63" s="183">
        <f t="shared" si="3"/>
        <v>4.4639378784000003</v>
      </c>
      <c r="AE63" s="183">
        <f>J63*I63*(G63/100)</f>
        <v>2709</v>
      </c>
    </row>
    <row r="64" spans="1:105" x14ac:dyDescent="0.2">
      <c r="C64" s="223" t="s">
        <v>2585</v>
      </c>
      <c r="D64" s="223" t="s">
        <v>4901</v>
      </c>
      <c r="F64" s="214">
        <v>136900</v>
      </c>
      <c r="G64" s="214">
        <v>150</v>
      </c>
      <c r="I64" s="214">
        <v>2</v>
      </c>
      <c r="J64" s="214">
        <v>950</v>
      </c>
      <c r="K64" s="214">
        <v>33</v>
      </c>
      <c r="O64" s="214" t="s">
        <v>2573</v>
      </c>
      <c r="P64" s="214" t="s">
        <v>1754</v>
      </c>
      <c r="Q64" s="216">
        <v>40253</v>
      </c>
      <c r="R64" s="1">
        <v>1.57</v>
      </c>
      <c r="S64" s="1">
        <v>92</v>
      </c>
      <c r="T64" s="1" t="s">
        <v>4561</v>
      </c>
      <c r="U64" s="1">
        <v>78</v>
      </c>
      <c r="V64" s="1">
        <v>10296</v>
      </c>
      <c r="W64" s="1">
        <v>92</v>
      </c>
      <c r="X64" s="1" t="s">
        <v>2584</v>
      </c>
      <c r="Y64" s="1">
        <v>78</v>
      </c>
      <c r="Z64" s="1" t="s">
        <v>4561</v>
      </c>
      <c r="AA64" s="183">
        <f t="shared" si="0"/>
        <v>85.236592941176468</v>
      </c>
      <c r="AB64" s="183">
        <f t="shared" si="1"/>
        <v>193.87207839999996</v>
      </c>
      <c r="AC64" s="183">
        <f t="shared" si="2"/>
        <v>4.5166129411764704</v>
      </c>
      <c r="AD64" s="183">
        <f t="shared" si="3"/>
        <v>4.6962801600000006</v>
      </c>
      <c r="AE64" s="183">
        <f>J64*I64*(G64/100)</f>
        <v>2850</v>
      </c>
    </row>
    <row r="65" spans="3:31" ht="13.5" thickBot="1" x14ac:dyDescent="0.25">
      <c r="C65" s="237" t="s">
        <v>2585</v>
      </c>
      <c r="D65" s="237" t="s">
        <v>4902</v>
      </c>
      <c r="E65" s="235"/>
      <c r="F65" s="235">
        <v>136900</v>
      </c>
      <c r="G65" s="235">
        <v>150</v>
      </c>
      <c r="H65" s="235"/>
      <c r="I65" s="235">
        <v>2</v>
      </c>
      <c r="J65" s="235">
        <v>940</v>
      </c>
      <c r="K65" s="235">
        <v>33</v>
      </c>
      <c r="L65" s="235"/>
      <c r="M65" s="235"/>
      <c r="N65" s="235"/>
      <c r="O65" s="235" t="s">
        <v>2573</v>
      </c>
      <c r="P65" s="235" t="s">
        <v>1754</v>
      </c>
      <c r="Q65" s="236">
        <v>40262</v>
      </c>
      <c r="R65" s="1">
        <v>1.57</v>
      </c>
      <c r="S65" s="1">
        <v>92</v>
      </c>
      <c r="T65" s="1" t="s">
        <v>4561</v>
      </c>
      <c r="U65" s="1">
        <v>78</v>
      </c>
      <c r="V65" s="1">
        <v>10296</v>
      </c>
      <c r="W65" s="1">
        <v>92</v>
      </c>
      <c r="X65" s="1" t="s">
        <v>2584</v>
      </c>
      <c r="Y65" s="1">
        <v>78</v>
      </c>
      <c r="Z65" s="1" t="s">
        <v>4561</v>
      </c>
      <c r="AA65" s="183">
        <f t="shared" si="0"/>
        <v>84.339365647058827</v>
      </c>
      <c r="AB65" s="183">
        <f t="shared" si="1"/>
        <v>191.83131968000004</v>
      </c>
      <c r="AC65" s="183">
        <f t="shared" si="2"/>
        <v>4.4690696470588245</v>
      </c>
      <c r="AD65" s="183">
        <f t="shared" si="3"/>
        <v>4.6468456320000007</v>
      </c>
      <c r="AE65" s="183">
        <f>J65*I65*(G65/100)</f>
        <v>2820</v>
      </c>
    </row>
    <row r="66" spans="3:31" x14ac:dyDescent="0.2">
      <c r="C66" s="243" t="s">
        <v>4453</v>
      </c>
      <c r="D66" s="356"/>
      <c r="E66" s="245"/>
      <c r="F66" s="245"/>
      <c r="G66" s="245"/>
      <c r="H66" s="245"/>
      <c r="I66" s="245"/>
      <c r="J66" s="245"/>
      <c r="K66" s="245"/>
      <c r="L66" s="245"/>
      <c r="M66" s="245"/>
      <c r="N66" s="245"/>
      <c r="O66" s="245"/>
      <c r="P66" s="245"/>
      <c r="Q66" s="247"/>
      <c r="AE66" s="183">
        <f>J67*I67*(G67/100)</f>
        <v>2706</v>
      </c>
    </row>
    <row r="67" spans="3:31" x14ac:dyDescent="0.2">
      <c r="C67" s="223" t="s">
        <v>2586</v>
      </c>
      <c r="D67" s="223" t="s">
        <v>4898</v>
      </c>
      <c r="F67" s="214">
        <v>136900</v>
      </c>
      <c r="G67" s="214">
        <v>150</v>
      </c>
      <c r="I67" s="214">
        <v>2</v>
      </c>
      <c r="J67" s="214">
        <v>902</v>
      </c>
      <c r="K67" s="214">
        <v>33</v>
      </c>
      <c r="O67" s="214" t="s">
        <v>2573</v>
      </c>
      <c r="P67" s="214" t="s">
        <v>663</v>
      </c>
      <c r="Q67" s="216">
        <v>40269</v>
      </c>
      <c r="R67" s="1">
        <v>1.57</v>
      </c>
      <c r="S67" s="1">
        <v>92</v>
      </c>
      <c r="T67" s="1" t="s">
        <v>4561</v>
      </c>
      <c r="U67" s="1">
        <v>78</v>
      </c>
      <c r="V67" s="1">
        <v>10296</v>
      </c>
      <c r="W67" s="1">
        <v>92</v>
      </c>
      <c r="X67" s="1" t="s">
        <v>2584</v>
      </c>
      <c r="Y67" s="1">
        <v>78</v>
      </c>
      <c r="Z67" s="1" t="s">
        <v>4561</v>
      </c>
      <c r="AA67" s="183">
        <f>(K67*100*J67*I67)/17*16*R67/10000*S67/1000</f>
        <v>80.929901929411756</v>
      </c>
      <c r="AB67" s="183">
        <f>V67/36*35*J67*I67*1.108/10000*W67/1000</f>
        <v>184.07643654399999</v>
      </c>
      <c r="AC67" s="183">
        <f>(K67*100*J67*I67)/17*R67/10000*U67/1000</f>
        <v>4.288405129411764</v>
      </c>
      <c r="AD67" s="183">
        <f>V67/36*J67*I67*1.108/10000*Y67/1000</f>
        <v>4.4589944256000003</v>
      </c>
      <c r="AE67" s="183">
        <f>J67*I67*(G67/100)</f>
        <v>2706</v>
      </c>
    </row>
    <row r="68" spans="3:31" x14ac:dyDescent="0.2">
      <c r="C68" s="223" t="s">
        <v>2586</v>
      </c>
      <c r="D68" s="223" t="s">
        <v>4899</v>
      </c>
      <c r="F68" s="214">
        <v>136900</v>
      </c>
      <c r="G68" s="214">
        <v>150</v>
      </c>
      <c r="I68" s="214">
        <v>2</v>
      </c>
      <c r="J68" s="214">
        <v>902</v>
      </c>
      <c r="K68" s="214">
        <v>33</v>
      </c>
      <c r="O68" s="214" t="s">
        <v>2573</v>
      </c>
      <c r="P68" s="214" t="s">
        <v>663</v>
      </c>
      <c r="Q68" s="216">
        <v>40277</v>
      </c>
      <c r="R68" s="1">
        <v>1.57</v>
      </c>
      <c r="S68" s="1">
        <v>92</v>
      </c>
      <c r="T68" s="1" t="s">
        <v>4561</v>
      </c>
      <c r="U68" s="1">
        <v>78</v>
      </c>
      <c r="V68" s="1">
        <v>10296</v>
      </c>
      <c r="W68" s="1">
        <v>92</v>
      </c>
      <c r="X68" s="1" t="s">
        <v>2584</v>
      </c>
      <c r="Y68" s="1">
        <v>78</v>
      </c>
      <c r="Z68" s="1" t="s">
        <v>4561</v>
      </c>
      <c r="AA68" s="183">
        <f>(K68*100*J68*I68)/17*16*R68/10000*S68/1000</f>
        <v>80.929901929411756</v>
      </c>
      <c r="AB68" s="183">
        <f>V68/36*35*J68*I68*1.108/10000*W68/1000</f>
        <v>184.07643654399999</v>
      </c>
      <c r="AC68" s="183">
        <f>(K68*100*J68*I68)/17*R68/10000*U68/1000</f>
        <v>4.288405129411764</v>
      </c>
      <c r="AD68" s="183">
        <f>V68/36*J68*I68*1.108/10000*Y68/1000</f>
        <v>4.4589944256000003</v>
      </c>
      <c r="AE68" s="183">
        <f>J68*I68*(G68/100)</f>
        <v>2706</v>
      </c>
    </row>
    <row r="69" spans="3:31" x14ac:dyDescent="0.2">
      <c r="C69" s="223" t="s">
        <v>2586</v>
      </c>
      <c r="D69" s="223" t="s">
        <v>4900</v>
      </c>
      <c r="F69" s="214">
        <v>136900</v>
      </c>
      <c r="G69" s="214">
        <v>150</v>
      </c>
      <c r="I69" s="214">
        <v>2</v>
      </c>
      <c r="J69" s="214">
        <v>777</v>
      </c>
      <c r="K69" s="214">
        <v>33</v>
      </c>
      <c r="O69" s="214" t="s">
        <v>2573</v>
      </c>
      <c r="P69" s="214" t="s">
        <v>1754</v>
      </c>
      <c r="Q69" s="216">
        <v>40283</v>
      </c>
      <c r="R69" s="1">
        <v>1.57</v>
      </c>
      <c r="S69" s="1">
        <v>92</v>
      </c>
      <c r="T69" s="1" t="s">
        <v>4561</v>
      </c>
      <c r="U69" s="1">
        <v>78</v>
      </c>
      <c r="V69" s="1">
        <v>10296</v>
      </c>
      <c r="W69" s="1">
        <v>92</v>
      </c>
      <c r="X69" s="1" t="s">
        <v>2584</v>
      </c>
      <c r="Y69" s="1">
        <v>78</v>
      </c>
      <c r="Z69" s="1" t="s">
        <v>4561</v>
      </c>
      <c r="AA69" s="183">
        <f>(K69*100*J69*I69)/17*16*R69/10000*S69/1000</f>
        <v>69.714560752941168</v>
      </c>
      <c r="AB69" s="183">
        <f>V69/36*35*J69*I69*1.108/10000*W69/1000</f>
        <v>158.566952544</v>
      </c>
      <c r="AC69" s="183">
        <f>(K69*100*J69*I69)/17*R69/10000*U69/1000</f>
        <v>3.6941139529411764</v>
      </c>
      <c r="AD69" s="183">
        <f>V69/36*J69*I69*1.108/10000*Y69/1000</f>
        <v>3.8410628256000003</v>
      </c>
      <c r="AE69" s="183">
        <f>J69*I69*(G69/100)</f>
        <v>2331</v>
      </c>
    </row>
    <row r="70" spans="3:31" x14ac:dyDescent="0.2">
      <c r="C70" s="223" t="s">
        <v>2586</v>
      </c>
      <c r="D70" s="223" t="s">
        <v>4901</v>
      </c>
      <c r="F70" s="214">
        <v>136900</v>
      </c>
      <c r="G70" s="214">
        <v>150</v>
      </c>
      <c r="I70" s="214">
        <v>2</v>
      </c>
      <c r="J70" s="214">
        <v>911</v>
      </c>
      <c r="K70" s="214">
        <v>33</v>
      </c>
      <c r="O70" s="214" t="s">
        <v>2573</v>
      </c>
      <c r="P70" s="214" t="s">
        <v>1754</v>
      </c>
      <c r="Q70" s="216">
        <v>40290</v>
      </c>
      <c r="R70" s="1">
        <v>1.57</v>
      </c>
      <c r="S70" s="1">
        <v>92</v>
      </c>
      <c r="T70" s="1" t="s">
        <v>4561</v>
      </c>
      <c r="U70" s="1">
        <v>78</v>
      </c>
      <c r="V70" s="1">
        <v>10296</v>
      </c>
      <c r="W70" s="1">
        <v>92</v>
      </c>
      <c r="X70" s="1" t="s">
        <v>2584</v>
      </c>
      <c r="Y70" s="1">
        <v>78</v>
      </c>
      <c r="Z70" s="1" t="s">
        <v>4561</v>
      </c>
      <c r="AA70" s="183">
        <f>(K70*100*J70*I70)/17*16*R70/10000*S70/1000</f>
        <v>81.73740649411765</v>
      </c>
      <c r="AB70" s="183">
        <f>V70/36*35*J70*I70*1.108/10000*W70/1000</f>
        <v>185.91311939200003</v>
      </c>
      <c r="AC70" s="183">
        <f>(K70*100*J70*I70)/17*R70/10000*U70/1000</f>
        <v>4.331194094117647</v>
      </c>
      <c r="AD70" s="183">
        <f>V70/36*J70*I70*1.108/10000*Y70/1000</f>
        <v>4.503485500800001</v>
      </c>
      <c r="AE70" s="183">
        <f>J70*I70*(G70/100)</f>
        <v>2733</v>
      </c>
    </row>
    <row r="71" spans="3:31" ht="13.5" thickBot="1" x14ac:dyDescent="0.25">
      <c r="C71" s="237" t="s">
        <v>2586</v>
      </c>
      <c r="D71" s="237" t="s">
        <v>4902</v>
      </c>
      <c r="E71" s="235"/>
      <c r="F71" s="235">
        <v>136900</v>
      </c>
      <c r="G71" s="235">
        <v>150</v>
      </c>
      <c r="H71" s="235"/>
      <c r="I71" s="235">
        <v>2</v>
      </c>
      <c r="J71" s="235">
        <v>902</v>
      </c>
      <c r="K71" s="235">
        <v>33</v>
      </c>
      <c r="L71" s="235"/>
      <c r="M71" s="235"/>
      <c r="N71" s="235"/>
      <c r="O71" s="235" t="s">
        <v>2573</v>
      </c>
      <c r="P71" s="235" t="s">
        <v>663</v>
      </c>
      <c r="Q71" s="236">
        <v>40296</v>
      </c>
      <c r="R71" s="1">
        <v>1.57</v>
      </c>
      <c r="S71" s="1">
        <v>92</v>
      </c>
      <c r="T71" s="1" t="s">
        <v>4561</v>
      </c>
      <c r="U71" s="1">
        <v>78</v>
      </c>
      <c r="V71" s="1">
        <v>10296</v>
      </c>
      <c r="W71" s="1">
        <v>92</v>
      </c>
      <c r="X71" s="1" t="s">
        <v>2584</v>
      </c>
      <c r="Y71" s="1">
        <v>78</v>
      </c>
      <c r="Z71" s="1" t="s">
        <v>4561</v>
      </c>
      <c r="AA71" s="183">
        <f>(K71*100*J71*I71)/17*16*R71/10000*S71/1000</f>
        <v>80.929901929411756</v>
      </c>
      <c r="AB71" s="183">
        <f>V71/36*35*J71*I71*1.108/10000*W71/1000</f>
        <v>184.07643654399999</v>
      </c>
      <c r="AC71" s="183">
        <f>(K71*100*J71*I71)/17*R71/10000*U71/1000</f>
        <v>4.288405129411764</v>
      </c>
      <c r="AD71" s="183">
        <f>V71/36*J71*I71*1.108/10000*Y71/1000</f>
        <v>4.4589944256000003</v>
      </c>
      <c r="AE71" s="183">
        <f>J71*I71*(G71/100)</f>
        <v>2706</v>
      </c>
    </row>
    <row r="72" spans="3:31" x14ac:dyDescent="0.2">
      <c r="C72" s="243" t="s">
        <v>4453</v>
      </c>
      <c r="D72" s="356"/>
      <c r="E72" s="245"/>
      <c r="F72" s="245"/>
      <c r="G72" s="245"/>
      <c r="H72" s="245"/>
      <c r="I72" s="245"/>
      <c r="J72" s="245"/>
      <c r="K72" s="245"/>
      <c r="L72" s="245"/>
      <c r="M72" s="245"/>
      <c r="N72" s="245"/>
      <c r="O72" s="245"/>
      <c r="P72" s="245"/>
      <c r="Q72" s="247"/>
    </row>
    <row r="73" spans="3:31" x14ac:dyDescent="0.2">
      <c r="C73" s="223" t="s">
        <v>2587</v>
      </c>
      <c r="D73" s="223" t="s">
        <v>4898</v>
      </c>
      <c r="F73" s="214">
        <v>136900</v>
      </c>
      <c r="G73" s="214" t="s">
        <v>2575</v>
      </c>
      <c r="I73" s="214">
        <v>2</v>
      </c>
      <c r="J73" s="214">
        <v>903</v>
      </c>
      <c r="K73" s="214">
        <v>33</v>
      </c>
      <c r="O73" s="214" t="s">
        <v>2573</v>
      </c>
      <c r="Q73" s="216">
        <v>40317</v>
      </c>
      <c r="R73" s="1">
        <v>1.57</v>
      </c>
      <c r="S73" s="1">
        <v>92</v>
      </c>
      <c r="T73" s="1" t="s">
        <v>4561</v>
      </c>
      <c r="U73" s="1">
        <v>78</v>
      </c>
      <c r="V73" s="1">
        <v>10296</v>
      </c>
      <c r="W73" s="1">
        <v>92</v>
      </c>
      <c r="X73" s="1" t="s">
        <v>2584</v>
      </c>
      <c r="Y73" s="1">
        <v>78</v>
      </c>
      <c r="Z73" s="1" t="s">
        <v>4561</v>
      </c>
      <c r="AA73" s="183">
        <f t="shared" ref="AA73:AA78" si="4">(K73*100*J73*I73)/17*16*R73/10000*S73/1000</f>
        <v>81.019624658823517</v>
      </c>
      <c r="AB73" s="183">
        <f t="shared" ref="AB73:AB78" si="5">V73/36*35*J73*I73*1.108/10000*W73/1000</f>
        <v>184.28051241600002</v>
      </c>
      <c r="AC73" s="183">
        <f t="shared" ref="AC73:AC78" si="6">(K73*100*J73*I73)/17*R73/10000*U73/1000</f>
        <v>4.2931594588235296</v>
      </c>
      <c r="AD73" s="183">
        <f t="shared" ref="AD73:AD78" si="7">V73/36*J73*I73*1.108/10000*Y73/1000</f>
        <v>4.4639378784000003</v>
      </c>
      <c r="AE73" s="183">
        <f t="shared" ref="AE73:AE78" si="8">J73*I73*1.5</f>
        <v>2709</v>
      </c>
    </row>
    <row r="74" spans="3:31" ht="13.5" thickBot="1" x14ac:dyDescent="0.25">
      <c r="C74" s="237" t="s">
        <v>2587</v>
      </c>
      <c r="D74" s="237" t="s">
        <v>4899</v>
      </c>
      <c r="E74" s="235"/>
      <c r="F74" s="235">
        <v>136900</v>
      </c>
      <c r="G74" s="235" t="s">
        <v>2575</v>
      </c>
      <c r="H74" s="235"/>
      <c r="I74" s="235">
        <v>2</v>
      </c>
      <c r="J74" s="235">
        <v>903</v>
      </c>
      <c r="K74" s="235">
        <v>33</v>
      </c>
      <c r="L74" s="235"/>
      <c r="M74" s="235"/>
      <c r="N74" s="235"/>
      <c r="O74" s="235" t="s">
        <v>2573</v>
      </c>
      <c r="P74" s="235" t="s">
        <v>669</v>
      </c>
      <c r="Q74" s="236">
        <v>40325</v>
      </c>
      <c r="R74" s="1">
        <v>1.57</v>
      </c>
      <c r="S74" s="1">
        <v>92</v>
      </c>
      <c r="T74" s="1" t="s">
        <v>4561</v>
      </c>
      <c r="U74" s="1">
        <v>78</v>
      </c>
      <c r="V74" s="1">
        <v>10296</v>
      </c>
      <c r="W74" s="1">
        <v>92</v>
      </c>
      <c r="X74" s="1" t="s">
        <v>2584</v>
      </c>
      <c r="Y74" s="1">
        <v>78</v>
      </c>
      <c r="Z74" s="1" t="s">
        <v>4561</v>
      </c>
      <c r="AA74" s="183">
        <f t="shared" si="4"/>
        <v>81.019624658823517</v>
      </c>
      <c r="AB74" s="183">
        <f t="shared" si="5"/>
        <v>184.28051241600002</v>
      </c>
      <c r="AC74" s="183">
        <f t="shared" si="6"/>
        <v>4.2931594588235296</v>
      </c>
      <c r="AD74" s="183">
        <f t="shared" si="7"/>
        <v>4.4639378784000003</v>
      </c>
      <c r="AE74" s="183">
        <f t="shared" si="8"/>
        <v>2709</v>
      </c>
    </row>
    <row r="75" spans="3:31" x14ac:dyDescent="0.2">
      <c r="C75" s="223" t="s">
        <v>2587</v>
      </c>
      <c r="D75" s="223" t="s">
        <v>4900</v>
      </c>
      <c r="F75" s="214">
        <v>136900</v>
      </c>
      <c r="G75" s="214" t="s">
        <v>2575</v>
      </c>
      <c r="I75" s="214">
        <v>2</v>
      </c>
      <c r="J75" s="214">
        <v>903</v>
      </c>
      <c r="K75" s="214">
        <v>33</v>
      </c>
      <c r="O75" s="214" t="s">
        <v>2573</v>
      </c>
      <c r="P75" s="214" t="s">
        <v>663</v>
      </c>
      <c r="Q75" s="216">
        <v>40331</v>
      </c>
      <c r="R75" s="1">
        <v>1.57</v>
      </c>
      <c r="S75" s="1">
        <v>92</v>
      </c>
      <c r="T75" s="1" t="s">
        <v>4561</v>
      </c>
      <c r="U75" s="1">
        <v>78</v>
      </c>
      <c r="V75" s="1">
        <v>10296</v>
      </c>
      <c r="W75" s="1">
        <v>92</v>
      </c>
      <c r="X75" s="1" t="s">
        <v>2584</v>
      </c>
      <c r="Y75" s="1">
        <v>78</v>
      </c>
      <c r="Z75" s="1" t="s">
        <v>4561</v>
      </c>
      <c r="AA75" s="183">
        <f t="shared" si="4"/>
        <v>81.019624658823517</v>
      </c>
      <c r="AB75" s="183">
        <f t="shared" si="5"/>
        <v>184.28051241600002</v>
      </c>
      <c r="AC75" s="183">
        <f t="shared" si="6"/>
        <v>4.2931594588235296</v>
      </c>
      <c r="AD75" s="183">
        <f t="shared" si="7"/>
        <v>4.4639378784000003</v>
      </c>
      <c r="AE75" s="183">
        <f t="shared" si="8"/>
        <v>2709</v>
      </c>
    </row>
    <row r="76" spans="3:31" x14ac:dyDescent="0.2">
      <c r="C76" s="223" t="s">
        <v>2587</v>
      </c>
      <c r="D76" s="223" t="s">
        <v>4901</v>
      </c>
      <c r="F76" s="214">
        <v>136900</v>
      </c>
      <c r="G76" s="214" t="s">
        <v>2575</v>
      </c>
      <c r="I76" s="214">
        <v>2</v>
      </c>
      <c r="J76" s="214">
        <v>902</v>
      </c>
      <c r="K76" s="214">
        <v>33</v>
      </c>
      <c r="O76" s="214" t="s">
        <v>2573</v>
      </c>
      <c r="P76" s="214" t="s">
        <v>3192</v>
      </c>
      <c r="Q76" s="216">
        <v>40337</v>
      </c>
      <c r="R76" s="1">
        <v>1.57</v>
      </c>
      <c r="S76" s="1">
        <v>92</v>
      </c>
      <c r="T76" s="1" t="s">
        <v>4561</v>
      </c>
      <c r="U76" s="1">
        <v>78</v>
      </c>
      <c r="V76" s="1">
        <v>10296</v>
      </c>
      <c r="W76" s="1">
        <v>92</v>
      </c>
      <c r="X76" s="1" t="s">
        <v>2584</v>
      </c>
      <c r="Y76" s="1">
        <v>78</v>
      </c>
      <c r="Z76" s="1" t="s">
        <v>4561</v>
      </c>
      <c r="AA76" s="183">
        <f t="shared" si="4"/>
        <v>80.929901929411756</v>
      </c>
      <c r="AB76" s="183">
        <f t="shared" si="5"/>
        <v>184.07643654399999</v>
      </c>
      <c r="AC76" s="183">
        <f t="shared" si="6"/>
        <v>4.288405129411764</v>
      </c>
      <c r="AD76" s="183">
        <f t="shared" si="7"/>
        <v>4.4589944256000003</v>
      </c>
      <c r="AE76" s="183">
        <f t="shared" si="8"/>
        <v>2706</v>
      </c>
    </row>
    <row r="77" spans="3:31" x14ac:dyDescent="0.2">
      <c r="C77" s="223" t="s">
        <v>2587</v>
      </c>
      <c r="D77" s="223" t="s">
        <v>4902</v>
      </c>
      <c r="F77" s="214">
        <v>136900</v>
      </c>
      <c r="G77" s="214" t="s">
        <v>2575</v>
      </c>
      <c r="I77" s="214">
        <v>2</v>
      </c>
      <c r="J77" s="214">
        <v>903</v>
      </c>
      <c r="K77" s="214">
        <v>33</v>
      </c>
      <c r="O77" s="214" t="s">
        <v>2573</v>
      </c>
      <c r="P77" s="214" t="s">
        <v>669</v>
      </c>
      <c r="Q77" s="216">
        <v>40343</v>
      </c>
      <c r="R77" s="1">
        <v>1.57</v>
      </c>
      <c r="S77" s="1">
        <v>92</v>
      </c>
      <c r="T77" s="1" t="s">
        <v>4561</v>
      </c>
      <c r="U77" s="1">
        <v>78</v>
      </c>
      <c r="V77" s="1">
        <v>10296</v>
      </c>
      <c r="W77" s="1">
        <v>92</v>
      </c>
      <c r="X77" s="1" t="s">
        <v>2584</v>
      </c>
      <c r="Y77" s="1">
        <v>78</v>
      </c>
      <c r="Z77" s="1" t="s">
        <v>4561</v>
      </c>
      <c r="AA77" s="183">
        <f t="shared" si="4"/>
        <v>81.019624658823517</v>
      </c>
      <c r="AB77" s="183">
        <f t="shared" si="5"/>
        <v>184.28051241600002</v>
      </c>
      <c r="AC77" s="183">
        <f t="shared" si="6"/>
        <v>4.2931594588235296</v>
      </c>
      <c r="AD77" s="183">
        <f t="shared" si="7"/>
        <v>4.4639378784000003</v>
      </c>
      <c r="AE77" s="183">
        <f t="shared" si="8"/>
        <v>2709</v>
      </c>
    </row>
    <row r="78" spans="3:31" x14ac:dyDescent="0.2">
      <c r="C78" s="223" t="s">
        <v>2587</v>
      </c>
      <c r="D78" s="223" t="s">
        <v>4903</v>
      </c>
      <c r="F78" s="214">
        <v>136900</v>
      </c>
      <c r="G78" s="214" t="s">
        <v>2575</v>
      </c>
      <c r="I78" s="214">
        <v>2</v>
      </c>
      <c r="J78" s="214">
        <v>645</v>
      </c>
      <c r="K78" s="214">
        <v>33</v>
      </c>
      <c r="O78" s="214" t="s">
        <v>2573</v>
      </c>
      <c r="P78" s="214" t="s">
        <v>669</v>
      </c>
      <c r="Q78" s="216">
        <v>40353</v>
      </c>
      <c r="R78" s="1">
        <v>1.57</v>
      </c>
      <c r="S78" s="1">
        <v>92</v>
      </c>
      <c r="T78" s="1" t="s">
        <v>4561</v>
      </c>
      <c r="U78" s="1">
        <v>78</v>
      </c>
      <c r="V78" s="1">
        <v>10296</v>
      </c>
      <c r="W78" s="1">
        <v>92</v>
      </c>
      <c r="X78" s="1" t="s">
        <v>2584</v>
      </c>
      <c r="Y78" s="1">
        <v>78</v>
      </c>
      <c r="Z78" s="1" t="s">
        <v>4561</v>
      </c>
      <c r="AA78" s="183">
        <f t="shared" si="4"/>
        <v>57.871160470588244</v>
      </c>
      <c r="AB78" s="183">
        <f t="shared" si="5"/>
        <v>131.62893744000002</v>
      </c>
      <c r="AC78" s="183">
        <f t="shared" si="6"/>
        <v>3.0665424705882356</v>
      </c>
      <c r="AD78" s="183">
        <f t="shared" si="7"/>
        <v>3.1885270559999999</v>
      </c>
      <c r="AE78" s="183">
        <f t="shared" si="8"/>
        <v>1935</v>
      </c>
    </row>
    <row r="79" spans="3:31" x14ac:dyDescent="0.2">
      <c r="C79" s="243" t="s">
        <v>4453</v>
      </c>
      <c r="D79" s="356"/>
      <c r="E79" s="245"/>
      <c r="F79" s="245"/>
      <c r="G79" s="245"/>
      <c r="H79" s="245"/>
      <c r="I79" s="245"/>
      <c r="J79" s="245"/>
      <c r="K79" s="245"/>
      <c r="L79" s="245"/>
      <c r="M79" s="245"/>
      <c r="N79" s="245"/>
      <c r="O79" s="245"/>
      <c r="P79" s="245"/>
      <c r="Q79" s="247"/>
    </row>
    <row r="80" spans="3:31" ht="13.5" thickBot="1" x14ac:dyDescent="0.25">
      <c r="C80" s="237" t="s">
        <v>2588</v>
      </c>
      <c r="D80" s="237" t="s">
        <v>4898</v>
      </c>
      <c r="E80" s="235"/>
      <c r="F80" s="235">
        <v>136900</v>
      </c>
      <c r="G80" s="235" t="s">
        <v>2575</v>
      </c>
      <c r="H80" s="235"/>
      <c r="I80" s="235">
        <v>2</v>
      </c>
      <c r="J80" s="235">
        <v>902</v>
      </c>
      <c r="K80" s="235">
        <v>33</v>
      </c>
      <c r="L80" s="235"/>
      <c r="M80" s="235"/>
      <c r="N80" s="235"/>
      <c r="O80" s="235" t="s">
        <v>2573</v>
      </c>
      <c r="P80" s="235" t="s">
        <v>3192</v>
      </c>
      <c r="Q80" s="236">
        <v>40359</v>
      </c>
      <c r="R80" s="1">
        <v>1.57</v>
      </c>
      <c r="S80" s="1">
        <v>92</v>
      </c>
      <c r="T80" s="1" t="s">
        <v>4561</v>
      </c>
      <c r="U80" s="1">
        <v>78</v>
      </c>
      <c r="V80" s="1">
        <v>10296</v>
      </c>
      <c r="W80" s="1">
        <v>92</v>
      </c>
      <c r="X80" s="1" t="s">
        <v>2584</v>
      </c>
      <c r="Y80" s="1">
        <v>78</v>
      </c>
      <c r="Z80" s="1" t="s">
        <v>4561</v>
      </c>
      <c r="AA80" s="183">
        <f t="shared" ref="AA80:AA85" si="9">(K80*100*J80*I80)/17*16*R80/10000*S80/1000</f>
        <v>80.929901929411756</v>
      </c>
      <c r="AB80" s="183">
        <f t="shared" ref="AB80:AB85" si="10">V80/36*35*J80*I80*1.108/10000*W80/1000</f>
        <v>184.07643654399999</v>
      </c>
      <c r="AC80" s="183">
        <f t="shared" ref="AC80:AC85" si="11">(K80*100*J80*I80)/17*R80/10000*U80/1000</f>
        <v>4.288405129411764</v>
      </c>
      <c r="AD80" s="183">
        <f t="shared" ref="AD80:AD85" si="12">V80/36*J80*I80*1.108/10000*Y80/1000</f>
        <v>4.4589944256000003</v>
      </c>
      <c r="AE80" s="183">
        <f t="shared" ref="AE80:AE85" si="13">J80*I80*1.5</f>
        <v>2706</v>
      </c>
    </row>
    <row r="81" spans="3:59" x14ac:dyDescent="0.2">
      <c r="C81" s="223" t="s">
        <v>2588</v>
      </c>
      <c r="D81" s="223" t="s">
        <v>4899</v>
      </c>
      <c r="F81" s="214">
        <v>136900</v>
      </c>
      <c r="G81" s="214" t="s">
        <v>4088</v>
      </c>
      <c r="I81" s="214">
        <v>2</v>
      </c>
      <c r="J81" s="214">
        <v>955</v>
      </c>
      <c r="K81" s="214">
        <v>33</v>
      </c>
      <c r="O81" s="214" t="s">
        <v>2573</v>
      </c>
      <c r="P81" s="214" t="s">
        <v>669</v>
      </c>
      <c r="Q81" s="216">
        <v>40365</v>
      </c>
      <c r="R81" s="1">
        <v>1.57</v>
      </c>
      <c r="S81" s="1">
        <v>92</v>
      </c>
      <c r="T81" s="1" t="s">
        <v>4561</v>
      </c>
      <c r="U81" s="1">
        <v>78</v>
      </c>
      <c r="V81" s="1">
        <v>10296</v>
      </c>
      <c r="W81" s="1">
        <v>92</v>
      </c>
      <c r="X81" s="1" t="s">
        <v>2584</v>
      </c>
      <c r="Y81" s="1">
        <v>78</v>
      </c>
      <c r="Z81" s="1" t="s">
        <v>4561</v>
      </c>
      <c r="AA81" s="183">
        <f t="shared" si="9"/>
        <v>85.685206588235303</v>
      </c>
      <c r="AB81" s="183">
        <f t="shared" si="10"/>
        <v>194.89245775999999</v>
      </c>
      <c r="AC81" s="183">
        <f t="shared" si="11"/>
        <v>4.5403845882352956</v>
      </c>
      <c r="AD81" s="183">
        <f t="shared" si="12"/>
        <v>4.7209974240000001</v>
      </c>
      <c r="AE81" s="183">
        <f t="shared" si="13"/>
        <v>2865</v>
      </c>
    </row>
    <row r="82" spans="3:59" x14ac:dyDescent="0.2">
      <c r="C82" s="223" t="s">
        <v>2588</v>
      </c>
      <c r="D82" s="223" t="s">
        <v>4900</v>
      </c>
      <c r="F82" s="214">
        <v>136900</v>
      </c>
      <c r="G82" s="214" t="s">
        <v>4088</v>
      </c>
      <c r="I82" s="214">
        <v>2</v>
      </c>
      <c r="J82" s="214">
        <v>903</v>
      </c>
      <c r="K82" s="214">
        <v>33</v>
      </c>
      <c r="O82" s="214" t="s">
        <v>2573</v>
      </c>
      <c r="P82" s="214" t="s">
        <v>669</v>
      </c>
      <c r="Q82" s="216">
        <v>40371</v>
      </c>
      <c r="R82" s="1">
        <v>1.57</v>
      </c>
      <c r="S82" s="1">
        <v>92</v>
      </c>
      <c r="T82" s="1" t="s">
        <v>4561</v>
      </c>
      <c r="U82" s="1">
        <v>78</v>
      </c>
      <c r="V82" s="1">
        <v>10296</v>
      </c>
      <c r="W82" s="1">
        <v>92</v>
      </c>
      <c r="X82" s="1" t="s">
        <v>2584</v>
      </c>
      <c r="Y82" s="1">
        <v>78</v>
      </c>
      <c r="Z82" s="1" t="s">
        <v>4561</v>
      </c>
      <c r="AA82" s="183">
        <f t="shared" si="9"/>
        <v>81.019624658823517</v>
      </c>
      <c r="AB82" s="183">
        <f t="shared" si="10"/>
        <v>184.28051241600002</v>
      </c>
      <c r="AC82" s="183">
        <f t="shared" si="11"/>
        <v>4.2931594588235296</v>
      </c>
      <c r="AD82" s="183">
        <f t="shared" si="12"/>
        <v>4.4639378784000003</v>
      </c>
      <c r="AE82" s="183">
        <f t="shared" si="13"/>
        <v>2709</v>
      </c>
    </row>
    <row r="83" spans="3:59" x14ac:dyDescent="0.2">
      <c r="C83" s="223" t="s">
        <v>2588</v>
      </c>
      <c r="D83" s="223" t="s">
        <v>4901</v>
      </c>
      <c r="F83" s="214">
        <v>136900</v>
      </c>
      <c r="G83" s="214" t="s">
        <v>4088</v>
      </c>
      <c r="I83" s="214">
        <v>2</v>
      </c>
      <c r="J83" s="214">
        <v>902</v>
      </c>
      <c r="K83" s="214">
        <v>33</v>
      </c>
      <c r="O83" s="214" t="s">
        <v>2573</v>
      </c>
      <c r="P83" s="214" t="s">
        <v>669</v>
      </c>
      <c r="Q83" s="216">
        <v>40374</v>
      </c>
      <c r="R83" s="1">
        <v>1.57</v>
      </c>
      <c r="S83" s="1">
        <v>92</v>
      </c>
      <c r="T83" s="1" t="s">
        <v>4561</v>
      </c>
      <c r="U83" s="1">
        <v>78</v>
      </c>
      <c r="V83" s="1">
        <v>10296</v>
      </c>
      <c r="W83" s="1">
        <v>92</v>
      </c>
      <c r="X83" s="1" t="s">
        <v>2584</v>
      </c>
      <c r="Y83" s="1">
        <v>78</v>
      </c>
      <c r="Z83" s="1" t="s">
        <v>4561</v>
      </c>
      <c r="AA83" s="183">
        <f t="shared" si="9"/>
        <v>80.929901929411756</v>
      </c>
      <c r="AB83" s="183">
        <f t="shared" si="10"/>
        <v>184.07643654399999</v>
      </c>
      <c r="AC83" s="183">
        <f t="shared" si="11"/>
        <v>4.288405129411764</v>
      </c>
      <c r="AD83" s="183">
        <f t="shared" si="12"/>
        <v>4.4589944256000003</v>
      </c>
      <c r="AE83" s="183">
        <f t="shared" si="13"/>
        <v>2706</v>
      </c>
    </row>
    <row r="84" spans="3:59" x14ac:dyDescent="0.2">
      <c r="C84" s="223" t="s">
        <v>2588</v>
      </c>
      <c r="D84" s="223" t="s">
        <v>4902</v>
      </c>
      <c r="F84" s="214">
        <v>136900</v>
      </c>
      <c r="G84" s="214" t="s">
        <v>4088</v>
      </c>
      <c r="I84" s="214">
        <v>2</v>
      </c>
      <c r="J84" s="214">
        <v>105</v>
      </c>
      <c r="K84" s="214">
        <v>33</v>
      </c>
      <c r="O84" s="214" t="s">
        <v>2573</v>
      </c>
      <c r="P84" s="214" t="s">
        <v>3192</v>
      </c>
      <c r="Q84" s="216">
        <v>40375</v>
      </c>
      <c r="R84" s="1">
        <v>1.57</v>
      </c>
      <c r="S84" s="1">
        <v>92</v>
      </c>
      <c r="T84" s="1" t="s">
        <v>4561</v>
      </c>
      <c r="U84" s="1">
        <v>78</v>
      </c>
      <c r="V84" s="1">
        <v>10296</v>
      </c>
      <c r="W84" s="1">
        <v>92</v>
      </c>
      <c r="X84" s="1" t="s">
        <v>2584</v>
      </c>
      <c r="Y84" s="1">
        <v>78</v>
      </c>
      <c r="Z84" s="1" t="s">
        <v>4561</v>
      </c>
      <c r="AA84" s="183">
        <f t="shared" si="9"/>
        <v>9.4208865882352946</v>
      </c>
      <c r="AB84" s="183">
        <f t="shared" si="10"/>
        <v>21.427966560000002</v>
      </c>
      <c r="AC84" s="183">
        <f t="shared" si="11"/>
        <v>0.49920458823529418</v>
      </c>
      <c r="AD84" s="183">
        <f t="shared" si="12"/>
        <v>0.51906254400000007</v>
      </c>
      <c r="AE84" s="183">
        <f t="shared" si="13"/>
        <v>315</v>
      </c>
    </row>
    <row r="85" spans="3:59" ht="13.5" thickBot="1" x14ac:dyDescent="0.25">
      <c r="C85" s="237" t="s">
        <v>5057</v>
      </c>
      <c r="D85" s="237" t="s">
        <v>4903</v>
      </c>
      <c r="E85" s="235"/>
      <c r="F85" s="235">
        <v>136900</v>
      </c>
      <c r="G85" s="235">
        <v>150</v>
      </c>
      <c r="H85" s="235"/>
      <c r="I85" s="235">
        <v>2</v>
      </c>
      <c r="J85" s="235">
        <v>490</v>
      </c>
      <c r="K85" s="235">
        <v>33</v>
      </c>
      <c r="L85" s="235"/>
      <c r="M85" s="235"/>
      <c r="N85" s="235"/>
      <c r="O85" s="235" t="s">
        <v>2573</v>
      </c>
      <c r="P85" s="235" t="s">
        <v>2277</v>
      </c>
      <c r="Q85" s="236">
        <v>40382</v>
      </c>
      <c r="R85" s="1">
        <v>1.57</v>
      </c>
      <c r="S85" s="1">
        <v>92</v>
      </c>
      <c r="T85" s="1" t="s">
        <v>4561</v>
      </c>
      <c r="U85" s="1">
        <v>78</v>
      </c>
      <c r="V85" s="1">
        <v>10296</v>
      </c>
      <c r="W85" s="1">
        <v>92</v>
      </c>
      <c r="X85" s="1" t="s">
        <v>2584</v>
      </c>
      <c r="Y85" s="1">
        <v>78</v>
      </c>
      <c r="Z85" s="1" t="s">
        <v>4561</v>
      </c>
      <c r="AA85" s="183">
        <f t="shared" si="9"/>
        <v>43.964137411764703</v>
      </c>
      <c r="AB85" s="183">
        <f t="shared" si="10"/>
        <v>99.997177280000002</v>
      </c>
      <c r="AC85" s="183">
        <f t="shared" si="11"/>
        <v>2.3296214117647058</v>
      </c>
      <c r="AD85" s="183">
        <f t="shared" si="12"/>
        <v>2.4222918720000006</v>
      </c>
      <c r="AE85" s="183">
        <f t="shared" si="13"/>
        <v>1470</v>
      </c>
    </row>
    <row r="86" spans="3:59" ht="13.5" thickBot="1" x14ac:dyDescent="0.25">
      <c r="C86" s="243" t="s">
        <v>4453</v>
      </c>
      <c r="D86" s="356"/>
      <c r="E86" s="245"/>
      <c r="F86" s="245"/>
      <c r="G86" s="245"/>
      <c r="H86" s="245"/>
      <c r="I86" s="245"/>
      <c r="J86" s="245"/>
      <c r="K86" s="245"/>
      <c r="L86" s="245"/>
      <c r="M86" s="245"/>
      <c r="N86" s="245"/>
      <c r="O86" s="245"/>
      <c r="P86" s="245"/>
      <c r="Q86" s="247"/>
      <c r="BG86" s="205"/>
    </row>
    <row r="87" spans="3:59" ht="13.5" thickBot="1" x14ac:dyDescent="0.25">
      <c r="C87" s="237" t="s">
        <v>2589</v>
      </c>
      <c r="D87" s="237" t="s">
        <v>4898</v>
      </c>
      <c r="E87" s="235"/>
      <c r="F87" s="235">
        <v>136900</v>
      </c>
      <c r="G87" s="235">
        <v>308</v>
      </c>
      <c r="H87" s="235"/>
      <c r="I87" s="235">
        <v>1</v>
      </c>
      <c r="J87" s="235">
        <v>903</v>
      </c>
      <c r="K87" s="235">
        <v>33</v>
      </c>
      <c r="L87" s="235"/>
      <c r="M87" s="235"/>
      <c r="N87" s="235"/>
      <c r="O87" s="235" t="s">
        <v>2573</v>
      </c>
      <c r="P87" s="235" t="s">
        <v>669</v>
      </c>
      <c r="Q87" s="236">
        <v>40417</v>
      </c>
      <c r="R87" s="1">
        <v>3.08</v>
      </c>
      <c r="S87" s="1">
        <v>92</v>
      </c>
      <c r="T87" s="1" t="s">
        <v>4561</v>
      </c>
      <c r="U87" s="1">
        <v>78</v>
      </c>
      <c r="V87" s="1">
        <v>10296</v>
      </c>
      <c r="W87" s="1">
        <v>92</v>
      </c>
      <c r="X87" s="1" t="s">
        <v>2584</v>
      </c>
      <c r="Y87" s="1">
        <v>78</v>
      </c>
      <c r="Z87" s="1" t="s">
        <v>4561</v>
      </c>
      <c r="AA87" s="183">
        <f>(K87*100*J87*I87)/17*16*R87/10000*S87/1000</f>
        <v>79.471478964705895</v>
      </c>
      <c r="AB87" s="183">
        <f>V87/36*35*J87*I87*1.108/10000*W87/1000</f>
        <v>92.140256208000011</v>
      </c>
      <c r="AC87" s="183">
        <f>(K87*100*J87*I87)/17*R87/10000*U87/1000</f>
        <v>4.2111245647058828</v>
      </c>
      <c r="AD87" s="183">
        <f>V87/36*J87*I87*1.108/10000*Y87/1000</f>
        <v>2.2319689392000002</v>
      </c>
      <c r="AE87" s="183">
        <f>J87*I87*3.08</f>
        <v>2781.2400000000002</v>
      </c>
    </row>
    <row r="88" spans="3:59" x14ac:dyDescent="0.2">
      <c r="C88" s="223" t="s">
        <v>2589</v>
      </c>
      <c r="D88" s="223" t="s">
        <v>4899</v>
      </c>
      <c r="F88" s="214">
        <v>136900</v>
      </c>
      <c r="G88" s="214">
        <v>308</v>
      </c>
      <c r="I88" s="214">
        <v>1</v>
      </c>
      <c r="J88" s="214">
        <v>910</v>
      </c>
      <c r="K88" s="214">
        <v>33</v>
      </c>
      <c r="O88" s="214" t="s">
        <v>2573</v>
      </c>
      <c r="P88" s="214" t="s">
        <v>669</v>
      </c>
      <c r="Q88" s="216">
        <v>40423</v>
      </c>
      <c r="R88" s="1">
        <v>3.08</v>
      </c>
      <c r="S88" s="1">
        <v>92</v>
      </c>
      <c r="T88" s="1" t="s">
        <v>4561</v>
      </c>
      <c r="U88" s="1">
        <v>78</v>
      </c>
      <c r="V88" s="1">
        <v>10296</v>
      </c>
      <c r="W88" s="1">
        <v>92</v>
      </c>
      <c r="X88" s="1" t="s">
        <v>2584</v>
      </c>
      <c r="Y88" s="1">
        <v>78</v>
      </c>
      <c r="Z88" s="1" t="s">
        <v>4561</v>
      </c>
      <c r="AA88" s="183">
        <f>(K88*100*J88*I88)/17*16*R88/10000*S88/1000</f>
        <v>80.087536941176467</v>
      </c>
      <c r="AB88" s="183">
        <f>V88/36*35*J88*I88*1.108/10000*W88/1000</f>
        <v>92.854521759999997</v>
      </c>
      <c r="AC88" s="183">
        <f>(K88*100*J88*I88)/17*R88/10000*U88/1000</f>
        <v>4.2437689411764703</v>
      </c>
      <c r="AD88" s="183">
        <f>V88/36*J88*I88*1.108/10000*Y88/1000</f>
        <v>2.249271024</v>
      </c>
      <c r="AE88" s="183">
        <f>J88*I88*3.08</f>
        <v>2802.8</v>
      </c>
    </row>
    <row r="89" spans="3:59" x14ac:dyDescent="0.2">
      <c r="C89" s="223" t="s">
        <v>2589</v>
      </c>
      <c r="D89" s="223" t="s">
        <v>4900</v>
      </c>
      <c r="F89" s="214">
        <v>136900</v>
      </c>
      <c r="G89" s="214" t="s">
        <v>4088</v>
      </c>
      <c r="I89" s="214">
        <v>2</v>
      </c>
      <c r="J89" s="214">
        <v>903</v>
      </c>
      <c r="K89" s="214">
        <v>33</v>
      </c>
      <c r="O89" s="214" t="s">
        <v>2573</v>
      </c>
      <c r="P89" s="214" t="s">
        <v>669</v>
      </c>
      <c r="Q89" s="216">
        <v>40428</v>
      </c>
      <c r="R89" s="1">
        <v>1.57</v>
      </c>
      <c r="S89" s="1">
        <v>92</v>
      </c>
      <c r="T89" s="1" t="s">
        <v>4561</v>
      </c>
      <c r="U89" s="1">
        <v>78</v>
      </c>
      <c r="V89" s="1">
        <v>10296</v>
      </c>
      <c r="W89" s="1">
        <v>92</v>
      </c>
      <c r="X89" s="1" t="s">
        <v>2584</v>
      </c>
      <c r="Y89" s="1">
        <v>78</v>
      </c>
      <c r="Z89" s="1" t="s">
        <v>4561</v>
      </c>
      <c r="AA89" s="183">
        <f>(K89*100*J89*I89)/17*16*R89/10000*S89/1000</f>
        <v>81.019624658823517</v>
      </c>
      <c r="AB89" s="183">
        <f>V89/36*35*J89*I89*1.108/10000*W89/1000</f>
        <v>184.28051241600002</v>
      </c>
      <c r="AC89" s="183">
        <f>(K89*100*J89*I89)/17*R89/10000*U89/1000</f>
        <v>4.2931594588235296</v>
      </c>
      <c r="AD89" s="183">
        <f>V89/36*J89*I89*1.108/10000*Y89/1000</f>
        <v>4.4639378784000003</v>
      </c>
      <c r="AE89" s="183">
        <f>J89*I89*3.08</f>
        <v>5562.4800000000005</v>
      </c>
    </row>
    <row r="90" spans="3:59" x14ac:dyDescent="0.2">
      <c r="C90" s="223" t="s">
        <v>2589</v>
      </c>
      <c r="D90" s="223" t="s">
        <v>4901</v>
      </c>
      <c r="F90" s="214">
        <v>136900</v>
      </c>
      <c r="G90" s="214" t="s">
        <v>4088</v>
      </c>
      <c r="I90" s="214">
        <v>2</v>
      </c>
      <c r="J90" s="214">
        <v>900</v>
      </c>
      <c r="K90" s="214">
        <v>33</v>
      </c>
      <c r="O90" s="214" t="s">
        <v>2573</v>
      </c>
      <c r="P90" s="214" t="s">
        <v>4816</v>
      </c>
      <c r="Q90" s="216">
        <v>40435</v>
      </c>
      <c r="R90" s="1">
        <v>1.57</v>
      </c>
      <c r="S90" s="1">
        <v>92</v>
      </c>
      <c r="T90" s="1" t="s">
        <v>4561</v>
      </c>
      <c r="U90" s="1">
        <v>78</v>
      </c>
      <c r="V90" s="1">
        <v>10296</v>
      </c>
      <c r="W90" s="1">
        <v>92</v>
      </c>
      <c r="X90" s="1" t="s">
        <v>2584</v>
      </c>
      <c r="Y90" s="1">
        <v>78</v>
      </c>
      <c r="Z90" s="1" t="s">
        <v>4561</v>
      </c>
      <c r="AA90" s="183">
        <f>(K90*100*J90*I90)/17*16*R90/10000*S90/1000</f>
        <v>80.750456470588233</v>
      </c>
      <c r="AB90" s="183">
        <f>V90/36*35*J90*I90*1.108/10000*W90/1000</f>
        <v>183.66828479999998</v>
      </c>
      <c r="AC90" s="183">
        <f>(K90*100*J90*I90)/17*R90/10000*U90/1000</f>
        <v>4.2788964705882355</v>
      </c>
      <c r="AD90" s="183">
        <f>V90/36*J90*I90*1.108/10000*Y90/1000</f>
        <v>4.4491075200000001</v>
      </c>
      <c r="AE90" s="183">
        <f>J90*I90*3.08</f>
        <v>5544</v>
      </c>
    </row>
    <row r="91" spans="3:59" x14ac:dyDescent="0.2">
      <c r="C91" s="223" t="s">
        <v>2589</v>
      </c>
      <c r="D91" s="223" t="s">
        <v>4902</v>
      </c>
      <c r="F91" s="214">
        <v>136900</v>
      </c>
      <c r="G91" s="214" t="s">
        <v>4088</v>
      </c>
      <c r="I91" s="214">
        <v>2</v>
      </c>
      <c r="J91" s="214">
        <v>240</v>
      </c>
      <c r="K91" s="214">
        <v>33</v>
      </c>
      <c r="O91" s="214" t="s">
        <v>2573</v>
      </c>
      <c r="P91" s="214" t="s">
        <v>669</v>
      </c>
      <c r="Q91" s="216">
        <v>40438</v>
      </c>
      <c r="R91" s="1">
        <v>1.57</v>
      </c>
      <c r="S91" s="1">
        <v>92</v>
      </c>
      <c r="T91" s="1" t="s">
        <v>4561</v>
      </c>
      <c r="U91" s="1">
        <v>78</v>
      </c>
      <c r="V91" s="1">
        <v>10296</v>
      </c>
      <c r="W91" s="1">
        <v>92</v>
      </c>
      <c r="X91" s="1" t="s">
        <v>2584</v>
      </c>
      <c r="Y91" s="1">
        <v>78</v>
      </c>
      <c r="Z91" s="1" t="s">
        <v>4561</v>
      </c>
      <c r="AA91" s="183">
        <f>(K91*100*J91*I91)/17*16*R91/10000*S91/1000</f>
        <v>21.533455058823531</v>
      </c>
      <c r="AB91" s="183">
        <f>V91/36*35*J91*I91*1.108/10000*W91/1000</f>
        <v>48.978209280000002</v>
      </c>
      <c r="AC91" s="183">
        <f>(K91*100*J91*I91)/17*R91/10000*U91/1000</f>
        <v>1.1410390588235295</v>
      </c>
      <c r="AD91" s="183">
        <f>V91/36*J91*I91*1.108/10000*Y91/1000</f>
        <v>1.1864286720000001</v>
      </c>
      <c r="AE91" s="183">
        <f>J91*I91*3.08</f>
        <v>1478.4</v>
      </c>
    </row>
    <row r="92" spans="3:59" x14ac:dyDescent="0.2">
      <c r="C92" s="243" t="s">
        <v>4453</v>
      </c>
      <c r="D92" s="356"/>
      <c r="E92" s="245"/>
      <c r="F92" s="245"/>
      <c r="G92" s="245"/>
      <c r="H92" s="245"/>
      <c r="I92" s="245"/>
      <c r="J92" s="245"/>
      <c r="K92" s="245"/>
      <c r="L92" s="245"/>
      <c r="M92" s="245"/>
      <c r="N92" s="245"/>
      <c r="O92" s="245"/>
      <c r="P92" s="245"/>
      <c r="Q92" s="247"/>
      <c r="AA92" s="183"/>
      <c r="AB92" s="183"/>
      <c r="AE92" s="183"/>
    </row>
    <row r="93" spans="3:59" x14ac:dyDescent="0.2">
      <c r="C93" s="223" t="s">
        <v>2590</v>
      </c>
      <c r="D93" s="223" t="s">
        <v>4898</v>
      </c>
      <c r="F93" s="214">
        <v>136900</v>
      </c>
      <c r="G93" s="214" t="s">
        <v>4088</v>
      </c>
      <c r="I93" s="214">
        <v>2</v>
      </c>
      <c r="J93" s="214">
        <v>451</v>
      </c>
      <c r="K93" s="214">
        <v>33</v>
      </c>
      <c r="O93" s="214" t="s">
        <v>2573</v>
      </c>
      <c r="P93" s="214" t="s">
        <v>663</v>
      </c>
      <c r="Q93" s="216">
        <v>40442</v>
      </c>
      <c r="R93" s="1">
        <v>1.57</v>
      </c>
      <c r="S93" s="1">
        <v>92</v>
      </c>
      <c r="T93" s="1" t="s">
        <v>4561</v>
      </c>
      <c r="U93" s="1">
        <v>78</v>
      </c>
      <c r="V93" s="1">
        <v>10296</v>
      </c>
      <c r="W93" s="1">
        <v>92</v>
      </c>
      <c r="X93" s="1" t="s">
        <v>2584</v>
      </c>
      <c r="Y93" s="1">
        <v>78</v>
      </c>
      <c r="Z93" s="1" t="s">
        <v>4561</v>
      </c>
      <c r="AA93" s="183">
        <f>(K93*100*J93*I93)/17*16*R93/10000*S93/1000</f>
        <v>40.464950964705878</v>
      </c>
      <c r="AB93" s="183">
        <f>V93/36*35*J93*I93*1.108/10000*W93/1000</f>
        <v>92.038218271999995</v>
      </c>
      <c r="AC93" s="183">
        <f>(K93*100*J93*I93)/17*R93/10000*U93/1000</f>
        <v>2.144202564705882</v>
      </c>
      <c r="AD93" s="183">
        <f>V93/36*J93*I93*1.108/10000*Y93/1000</f>
        <v>2.2294972128000001</v>
      </c>
      <c r="AE93" s="183">
        <f>J93*I93*3.08</f>
        <v>2778.16</v>
      </c>
    </row>
    <row r="94" spans="3:59" x14ac:dyDescent="0.2">
      <c r="C94" s="223" t="s">
        <v>2590</v>
      </c>
      <c r="D94" s="223" t="s">
        <v>4899</v>
      </c>
      <c r="F94" s="214">
        <v>136900</v>
      </c>
      <c r="G94" s="214">
        <v>150</v>
      </c>
      <c r="I94" s="214">
        <v>2</v>
      </c>
      <c r="J94" s="214">
        <v>900</v>
      </c>
      <c r="K94" s="214">
        <v>33</v>
      </c>
      <c r="O94" s="214" t="s">
        <v>2573</v>
      </c>
      <c r="P94" s="214" t="s">
        <v>669</v>
      </c>
      <c r="Q94" s="216">
        <v>40448</v>
      </c>
      <c r="R94" s="1">
        <v>1.57</v>
      </c>
      <c r="S94" s="1">
        <v>92</v>
      </c>
      <c r="T94" s="1" t="s">
        <v>4561</v>
      </c>
      <c r="U94" s="1">
        <v>78</v>
      </c>
      <c r="V94" s="1">
        <v>10296</v>
      </c>
      <c r="W94" s="1">
        <v>92</v>
      </c>
      <c r="X94" s="1" t="s">
        <v>2584</v>
      </c>
      <c r="Y94" s="1">
        <v>78</v>
      </c>
      <c r="Z94" s="1" t="s">
        <v>4561</v>
      </c>
      <c r="AA94" s="183">
        <f>(K94*100*J94*I94)/17*16*R94/10000*S94/1000</f>
        <v>80.750456470588233</v>
      </c>
      <c r="AB94" s="183">
        <f>V94/36*35*J94*I94*1.108/10000*W94/1000</f>
        <v>183.66828479999998</v>
      </c>
      <c r="AC94" s="183">
        <f>(K94*100*J94*I94)/17*R94/10000*U94/1000</f>
        <v>4.2788964705882355</v>
      </c>
      <c r="AD94" s="183">
        <f>V94/36*J94*I94*1.108/10000*Y94/1000</f>
        <v>4.4491075200000001</v>
      </c>
      <c r="AE94" s="183">
        <f>J94*I94*3.08</f>
        <v>5544</v>
      </c>
    </row>
    <row r="95" spans="3:59" ht="13.5" thickBot="1" x14ac:dyDescent="0.25">
      <c r="C95" s="237" t="s">
        <v>2590</v>
      </c>
      <c r="D95" s="237" t="s">
        <v>4900</v>
      </c>
      <c r="E95" s="235"/>
      <c r="F95" s="235">
        <v>136900</v>
      </c>
      <c r="G95" s="235">
        <v>150</v>
      </c>
      <c r="H95" s="235"/>
      <c r="I95" s="235">
        <v>2</v>
      </c>
      <c r="J95" s="235">
        <v>904</v>
      </c>
      <c r="K95" s="235">
        <v>33</v>
      </c>
      <c r="L95" s="235"/>
      <c r="M95" s="235"/>
      <c r="N95" s="235"/>
      <c r="O95" s="235" t="s">
        <v>2573</v>
      </c>
      <c r="P95" s="235" t="s">
        <v>4816</v>
      </c>
      <c r="Q95" s="236">
        <v>40451</v>
      </c>
      <c r="R95" s="1">
        <v>1.57</v>
      </c>
      <c r="S95" s="1">
        <v>92</v>
      </c>
      <c r="T95" s="1" t="s">
        <v>4561</v>
      </c>
      <c r="U95" s="1">
        <v>78</v>
      </c>
      <c r="V95" s="1">
        <v>10296</v>
      </c>
      <c r="W95" s="1">
        <v>92</v>
      </c>
      <c r="X95" s="1" t="s">
        <v>2584</v>
      </c>
      <c r="Y95" s="1">
        <v>78</v>
      </c>
      <c r="Z95" s="1" t="s">
        <v>4561</v>
      </c>
      <c r="AA95" s="183">
        <f>(K95*100*J95*I95)/17*16*R95/10000*S95/1000</f>
        <v>81.109347388235292</v>
      </c>
      <c r="AB95" s="183">
        <f>V95/36*35*J95*I95*1.108/10000*W95/1000</f>
        <v>184.484588288</v>
      </c>
      <c r="AC95" s="183">
        <f>(K95*100*J95*I95)/17*R95/10000*U95/1000</f>
        <v>4.2979137882352942</v>
      </c>
      <c r="AD95" s="183">
        <f>V95/36*J95*I95*1.108/10000*Y95/1000</f>
        <v>4.4688813312000004</v>
      </c>
      <c r="AE95" s="183">
        <f>J95*I95*3.08</f>
        <v>5568.64</v>
      </c>
    </row>
    <row r="96" spans="3:59" ht="13.5" thickBot="1" x14ac:dyDescent="0.25">
      <c r="C96" s="436" t="s">
        <v>2590</v>
      </c>
      <c r="D96" s="237" t="s">
        <v>4901</v>
      </c>
      <c r="E96" s="235"/>
      <c r="F96" s="235">
        <v>136900</v>
      </c>
      <c r="G96" s="235">
        <v>150</v>
      </c>
      <c r="H96" s="235"/>
      <c r="I96" s="235">
        <v>2</v>
      </c>
      <c r="J96" s="235">
        <v>903</v>
      </c>
      <c r="K96" s="235">
        <v>33</v>
      </c>
      <c r="L96" s="235"/>
      <c r="M96" s="235"/>
      <c r="N96" s="235"/>
      <c r="O96" s="235" t="s">
        <v>2573</v>
      </c>
      <c r="P96" s="235" t="s">
        <v>4816</v>
      </c>
      <c r="Q96" s="437">
        <v>40457</v>
      </c>
      <c r="R96" s="1">
        <v>1.57</v>
      </c>
      <c r="S96" s="1">
        <v>92</v>
      </c>
      <c r="T96" s="1" t="s">
        <v>4561</v>
      </c>
      <c r="U96" s="1">
        <v>78</v>
      </c>
      <c r="V96" s="1">
        <v>10296</v>
      </c>
      <c r="W96" s="1">
        <v>92</v>
      </c>
      <c r="X96" s="1" t="s">
        <v>2584</v>
      </c>
      <c r="Y96" s="1">
        <v>78</v>
      </c>
      <c r="Z96" s="1" t="s">
        <v>4561</v>
      </c>
      <c r="AA96" s="183">
        <f>(K96*100*J96*I96)/17*16*R96/10000*S96/1000</f>
        <v>81.019624658823517</v>
      </c>
      <c r="AB96" s="183">
        <f>V96/36*35*J96*I96*1.108/10000*W96/1000</f>
        <v>184.28051241600002</v>
      </c>
      <c r="AC96" s="183">
        <f>(K96*100*J96*I96)/17*R96/10000*U96/1000</f>
        <v>4.2931594588235296</v>
      </c>
      <c r="AD96" s="183">
        <f>V96/36*J96*I96*1.108/10000*Y96/1000</f>
        <v>4.4639378784000003</v>
      </c>
      <c r="AE96" s="183">
        <f>J96*I96*3.08</f>
        <v>5562.4800000000005</v>
      </c>
    </row>
    <row r="97" spans="3:32" ht="13.5" thickBot="1" x14ac:dyDescent="0.25">
      <c r="C97" s="237" t="s">
        <v>2590</v>
      </c>
      <c r="D97" s="237" t="s">
        <v>4902</v>
      </c>
      <c r="E97" s="235"/>
      <c r="F97" s="235">
        <v>136900</v>
      </c>
      <c r="G97" s="235">
        <v>150</v>
      </c>
      <c r="H97" s="235"/>
      <c r="I97" s="235">
        <v>2</v>
      </c>
      <c r="J97" s="235">
        <v>726</v>
      </c>
      <c r="K97" s="235">
        <v>33</v>
      </c>
      <c r="L97" s="235"/>
      <c r="M97" s="235"/>
      <c r="N97" s="235"/>
      <c r="O97" s="235" t="s">
        <v>2573</v>
      </c>
      <c r="P97" s="235" t="s">
        <v>669</v>
      </c>
      <c r="Q97" s="236">
        <v>40494</v>
      </c>
      <c r="R97" s="1">
        <v>1.57</v>
      </c>
      <c r="S97" s="1">
        <v>92</v>
      </c>
      <c r="T97" s="1" t="s">
        <v>4561</v>
      </c>
      <c r="U97" s="1">
        <v>78</v>
      </c>
      <c r="V97" s="1">
        <v>10296</v>
      </c>
      <c r="W97" s="1">
        <v>92</v>
      </c>
      <c r="X97" s="1" t="s">
        <v>2584</v>
      </c>
      <c r="Y97" s="1">
        <v>78</v>
      </c>
      <c r="Z97" s="1" t="s">
        <v>4561</v>
      </c>
      <c r="AA97" s="183">
        <f>(K97*100*J97*I97)/17*16*R97/10000*S97/1000</f>
        <v>65.138701552941185</v>
      </c>
      <c r="AB97" s="183">
        <f>V97/36*35*J97*I97*1.108/10000*W97/1000</f>
        <v>148.15908307200002</v>
      </c>
      <c r="AC97" s="183">
        <f>(K97*100*J97*I97)/17*R97/10000*U97/1000</f>
        <v>3.4516431529411764</v>
      </c>
      <c r="AD97" s="183">
        <f>V97/36*J97*I97*1.108/10000*Y97/1000</f>
        <v>3.5889467328000002</v>
      </c>
      <c r="AE97" s="183">
        <f>J97*I97*3.08</f>
        <v>4472.16</v>
      </c>
    </row>
    <row r="98" spans="3:32" ht="13.5" thickBot="1" x14ac:dyDescent="0.25">
      <c r="C98" s="279"/>
      <c r="D98" s="279"/>
      <c r="E98" s="281"/>
      <c r="F98" s="282" t="s">
        <v>2288</v>
      </c>
      <c r="G98" s="281"/>
      <c r="H98" s="281"/>
      <c r="I98" s="281"/>
      <c r="J98" s="281"/>
      <c r="K98" s="281"/>
      <c r="L98" s="281"/>
      <c r="M98" s="281"/>
      <c r="N98" s="281"/>
      <c r="O98" s="281"/>
      <c r="P98" s="281"/>
      <c r="Q98" s="284"/>
    </row>
    <row r="99" spans="3:32" x14ac:dyDescent="0.2">
      <c r="C99" s="223" t="s">
        <v>2591</v>
      </c>
      <c r="D99" s="223" t="s">
        <v>4898</v>
      </c>
      <c r="F99" s="214">
        <v>136900</v>
      </c>
      <c r="G99" s="214">
        <v>150</v>
      </c>
      <c r="I99" s="214">
        <v>2</v>
      </c>
      <c r="J99" s="214">
        <v>900</v>
      </c>
      <c r="K99" s="214">
        <v>33</v>
      </c>
      <c r="O99" s="214" t="s">
        <v>2573</v>
      </c>
      <c r="P99" s="214" t="s">
        <v>4816</v>
      </c>
      <c r="Q99" s="216">
        <v>40547</v>
      </c>
      <c r="AF99" s="419">
        <f t="shared" ref="AF99:AF119" si="14">K99*J99*100/1000</f>
        <v>2970</v>
      </c>
    </row>
    <row r="100" spans="3:32" x14ac:dyDescent="0.2">
      <c r="C100" s="223" t="s">
        <v>2591</v>
      </c>
      <c r="D100" s="223" t="s">
        <v>4899</v>
      </c>
      <c r="F100" s="214">
        <v>136900</v>
      </c>
      <c r="G100" s="214">
        <v>150</v>
      </c>
      <c r="I100" s="214">
        <v>2</v>
      </c>
      <c r="J100" s="214">
        <v>906</v>
      </c>
      <c r="K100" s="214">
        <v>33</v>
      </c>
      <c r="O100" s="214" t="s">
        <v>2573</v>
      </c>
      <c r="P100" s="214" t="s">
        <v>2277</v>
      </c>
      <c r="Q100" s="216">
        <v>40554</v>
      </c>
      <c r="AF100" s="419">
        <f t="shared" si="14"/>
        <v>2989.8</v>
      </c>
    </row>
    <row r="101" spans="3:32" ht="13.5" thickBot="1" x14ac:dyDescent="0.25">
      <c r="C101" s="237" t="s">
        <v>2591</v>
      </c>
      <c r="D101" s="237" t="s">
        <v>4900</v>
      </c>
      <c r="E101" s="235"/>
      <c r="F101" s="235">
        <v>136900</v>
      </c>
      <c r="G101" s="235">
        <v>150</v>
      </c>
      <c r="H101" s="235"/>
      <c r="I101" s="235">
        <v>2</v>
      </c>
      <c r="J101" s="235">
        <v>902</v>
      </c>
      <c r="K101" s="235">
        <v>33</v>
      </c>
      <c r="L101" s="235"/>
      <c r="M101" s="235"/>
      <c r="N101" s="235"/>
      <c r="O101" s="235" t="s">
        <v>2573</v>
      </c>
      <c r="P101" s="235" t="s">
        <v>4816</v>
      </c>
      <c r="Q101" s="236">
        <v>40561</v>
      </c>
      <c r="AF101" s="419">
        <f t="shared" si="14"/>
        <v>2976.6</v>
      </c>
    </row>
    <row r="102" spans="3:32" x14ac:dyDescent="0.2">
      <c r="C102" s="223" t="s">
        <v>2591</v>
      </c>
      <c r="D102" s="223" t="s">
        <v>4901</v>
      </c>
      <c r="F102" s="214">
        <v>136900</v>
      </c>
      <c r="G102" s="214">
        <v>150</v>
      </c>
      <c r="I102" s="214">
        <v>2</v>
      </c>
      <c r="J102" s="214">
        <v>789</v>
      </c>
      <c r="K102" s="214">
        <v>33</v>
      </c>
      <c r="O102" s="214" t="s">
        <v>2573</v>
      </c>
      <c r="P102" s="214" t="s">
        <v>669</v>
      </c>
      <c r="Q102" s="216">
        <v>40583</v>
      </c>
      <c r="AF102" s="419">
        <f t="shared" si="14"/>
        <v>2603.6999999999998</v>
      </c>
    </row>
    <row r="103" spans="3:32" x14ac:dyDescent="0.2">
      <c r="C103" s="243" t="s">
        <v>4453</v>
      </c>
      <c r="D103" s="356"/>
      <c r="E103" s="245"/>
      <c r="F103" s="245"/>
      <c r="G103" s="245"/>
      <c r="H103" s="245"/>
      <c r="I103" s="245"/>
      <c r="J103" s="245"/>
      <c r="K103" s="245"/>
      <c r="L103" s="245"/>
      <c r="M103" s="245"/>
      <c r="N103" s="245"/>
      <c r="O103" s="245"/>
      <c r="P103" s="245"/>
      <c r="Q103" s="247"/>
      <c r="AA103" s="183"/>
      <c r="AB103" s="183"/>
      <c r="AE103" s="183"/>
      <c r="AF103" s="419">
        <f t="shared" si="14"/>
        <v>0</v>
      </c>
    </row>
    <row r="104" spans="3:32" ht="13.5" thickBot="1" x14ac:dyDescent="0.25">
      <c r="C104" s="237" t="s">
        <v>2592</v>
      </c>
      <c r="D104" s="237" t="s">
        <v>4898</v>
      </c>
      <c r="E104" s="235"/>
      <c r="F104" s="235">
        <v>136900</v>
      </c>
      <c r="G104" s="235">
        <v>150</v>
      </c>
      <c r="H104" s="235"/>
      <c r="I104" s="235">
        <v>2</v>
      </c>
      <c r="J104" s="235">
        <v>902</v>
      </c>
      <c r="K104" s="235">
        <v>33</v>
      </c>
      <c r="L104" s="235"/>
      <c r="M104" s="235"/>
      <c r="N104" s="235"/>
      <c r="O104" s="235" t="s">
        <v>2573</v>
      </c>
      <c r="P104" s="235" t="s">
        <v>2277</v>
      </c>
      <c r="Q104" s="236">
        <v>40596</v>
      </c>
      <c r="R104" s="1">
        <v>1.57</v>
      </c>
      <c r="S104" s="1">
        <v>92</v>
      </c>
      <c r="T104" s="1" t="s">
        <v>4561</v>
      </c>
      <c r="U104" s="1">
        <v>78</v>
      </c>
      <c r="V104" s="1">
        <v>10296</v>
      </c>
      <c r="W104" s="1">
        <v>92</v>
      </c>
      <c r="X104" s="1" t="s">
        <v>2584</v>
      </c>
      <c r="Y104" s="1">
        <v>78</v>
      </c>
      <c r="Z104" s="1" t="s">
        <v>4561</v>
      </c>
      <c r="AA104" s="183">
        <f>(K104*100*J104*I104)/17*16*R104/10000*S104/1000</f>
        <v>80.929901929411756</v>
      </c>
      <c r="AB104" s="183">
        <f>V104/36*35*J104*I104*1.108/10000*W104/1000</f>
        <v>184.07643654399999</v>
      </c>
      <c r="AC104" s="183">
        <f>(K104*100*J104*I104)/17*R104/10000*U104/1000</f>
        <v>4.288405129411764</v>
      </c>
      <c r="AD104" s="183">
        <f>V104/36*J104*I104*1.108/10000*Y104/1000</f>
        <v>4.4589944256000003</v>
      </c>
      <c r="AE104" s="183">
        <f>J104*I104*3.08</f>
        <v>5556.32</v>
      </c>
      <c r="AF104" s="419">
        <f t="shared" si="14"/>
        <v>2976.6</v>
      </c>
    </row>
    <row r="105" spans="3:32" x14ac:dyDescent="0.2">
      <c r="C105" s="223" t="s">
        <v>2592</v>
      </c>
      <c r="D105" s="223" t="s">
        <v>4899</v>
      </c>
      <c r="F105" s="214">
        <v>136900</v>
      </c>
      <c r="G105" s="214">
        <v>150</v>
      </c>
      <c r="I105" s="214">
        <v>2</v>
      </c>
      <c r="J105" s="214">
        <v>902</v>
      </c>
      <c r="K105" s="214">
        <v>33</v>
      </c>
      <c r="O105" s="214" t="s">
        <v>2593</v>
      </c>
      <c r="P105" s="214" t="s">
        <v>4816</v>
      </c>
      <c r="Q105" s="216">
        <v>40603</v>
      </c>
      <c r="AF105" s="419">
        <f t="shared" si="14"/>
        <v>2976.6</v>
      </c>
    </row>
    <row r="106" spans="3:32" x14ac:dyDescent="0.2">
      <c r="C106" s="223" t="s">
        <v>2592</v>
      </c>
      <c r="D106" s="223" t="s">
        <v>4900</v>
      </c>
      <c r="F106" s="214">
        <v>136900</v>
      </c>
      <c r="G106" s="214">
        <v>150</v>
      </c>
      <c r="I106" s="214">
        <v>2</v>
      </c>
      <c r="J106" s="214">
        <v>905</v>
      </c>
      <c r="K106" s="214">
        <v>33</v>
      </c>
      <c r="O106" s="214" t="s">
        <v>2593</v>
      </c>
      <c r="P106" s="214" t="s">
        <v>2277</v>
      </c>
      <c r="Q106" s="216">
        <v>40610</v>
      </c>
      <c r="AF106" s="419">
        <f t="shared" si="14"/>
        <v>2986.5</v>
      </c>
    </row>
    <row r="107" spans="3:32" x14ac:dyDescent="0.2">
      <c r="C107" s="223" t="s">
        <v>2592</v>
      </c>
      <c r="D107" s="223" t="s">
        <v>4901</v>
      </c>
      <c r="F107" s="214">
        <v>136900</v>
      </c>
      <c r="G107" s="214" t="s">
        <v>4088</v>
      </c>
      <c r="I107" s="214">
        <v>2</v>
      </c>
      <c r="J107" s="214">
        <v>902</v>
      </c>
      <c r="K107" s="214">
        <v>33</v>
      </c>
      <c r="O107" s="214" t="s">
        <v>2593</v>
      </c>
      <c r="P107" s="214" t="s">
        <v>4816</v>
      </c>
      <c r="Q107" s="216">
        <v>40617</v>
      </c>
      <c r="AF107" s="419">
        <f t="shared" si="14"/>
        <v>2976.6</v>
      </c>
    </row>
    <row r="108" spans="3:32" x14ac:dyDescent="0.2">
      <c r="C108" s="223" t="s">
        <v>2592</v>
      </c>
      <c r="D108" s="223" t="s">
        <v>4902</v>
      </c>
      <c r="F108" s="214">
        <v>136900</v>
      </c>
      <c r="G108" s="214" t="s">
        <v>4088</v>
      </c>
      <c r="I108" s="214">
        <v>2</v>
      </c>
      <c r="J108" s="214">
        <v>536</v>
      </c>
      <c r="K108" s="214">
        <v>33</v>
      </c>
      <c r="O108" s="214" t="s">
        <v>2593</v>
      </c>
      <c r="P108" s="214" t="s">
        <v>669</v>
      </c>
      <c r="Q108" s="216">
        <v>40626</v>
      </c>
      <c r="AF108" s="419">
        <f t="shared" si="14"/>
        <v>1768.8</v>
      </c>
    </row>
    <row r="109" spans="3:32" x14ac:dyDescent="0.2">
      <c r="C109" s="243" t="s">
        <v>4453</v>
      </c>
      <c r="D109" s="356"/>
      <c r="E109" s="245"/>
      <c r="F109" s="245"/>
      <c r="G109" s="245"/>
      <c r="H109" s="245"/>
      <c r="I109" s="245"/>
      <c r="J109" s="245"/>
      <c r="K109" s="245"/>
      <c r="L109" s="245"/>
      <c r="M109" s="245"/>
      <c r="N109" s="245"/>
      <c r="O109" s="245"/>
      <c r="P109" s="245"/>
      <c r="Q109" s="247"/>
      <c r="AF109" s="419">
        <f t="shared" si="14"/>
        <v>0</v>
      </c>
    </row>
    <row r="110" spans="3:32" ht="13.5" thickBot="1" x14ac:dyDescent="0.25">
      <c r="C110" s="237" t="s">
        <v>2594</v>
      </c>
      <c r="D110" s="237" t="s">
        <v>4898</v>
      </c>
      <c r="E110" s="235"/>
      <c r="F110" s="235">
        <v>136900</v>
      </c>
      <c r="G110" s="235" t="s">
        <v>4088</v>
      </c>
      <c r="H110" s="235"/>
      <c r="I110" s="235">
        <v>2</v>
      </c>
      <c r="J110" s="235">
        <v>903</v>
      </c>
      <c r="K110" s="235">
        <v>33</v>
      </c>
      <c r="L110" s="235"/>
      <c r="M110" s="235"/>
      <c r="N110" s="235"/>
      <c r="O110" s="235" t="s">
        <v>2593</v>
      </c>
      <c r="P110" s="235" t="s">
        <v>669</v>
      </c>
      <c r="Q110" s="236">
        <v>40633</v>
      </c>
      <c r="AF110" s="419">
        <f t="shared" si="14"/>
        <v>2979.9</v>
      </c>
    </row>
    <row r="111" spans="3:32" x14ac:dyDescent="0.2">
      <c r="C111" s="512" t="s">
        <v>2594</v>
      </c>
      <c r="D111" s="512" t="s">
        <v>4899</v>
      </c>
      <c r="E111" s="213"/>
      <c r="F111" s="213">
        <v>136900</v>
      </c>
      <c r="G111" s="213" t="s">
        <v>4088</v>
      </c>
      <c r="H111" s="213"/>
      <c r="I111" s="213">
        <v>2</v>
      </c>
      <c r="J111" s="213">
        <v>903</v>
      </c>
      <c r="K111" s="213">
        <v>33</v>
      </c>
      <c r="L111" s="213"/>
      <c r="M111" s="213"/>
      <c r="N111" s="213"/>
      <c r="O111" s="213" t="s">
        <v>2593</v>
      </c>
      <c r="P111" s="213" t="s">
        <v>669</v>
      </c>
      <c r="Q111" s="215">
        <v>40640</v>
      </c>
      <c r="AF111" s="419">
        <f t="shared" si="14"/>
        <v>2979.9</v>
      </c>
    </row>
    <row r="112" spans="3:32" ht="13.5" thickBot="1" x14ac:dyDescent="0.25">
      <c r="C112" s="237" t="s">
        <v>2594</v>
      </c>
      <c r="D112" s="237" t="s">
        <v>4900</v>
      </c>
      <c r="E112" s="235"/>
      <c r="F112" s="235">
        <v>136900</v>
      </c>
      <c r="G112" s="235" t="s">
        <v>4088</v>
      </c>
      <c r="H112" s="235"/>
      <c r="I112" s="235">
        <v>2</v>
      </c>
      <c r="J112" s="235">
        <v>903</v>
      </c>
      <c r="K112" s="235">
        <v>33</v>
      </c>
      <c r="L112" s="235"/>
      <c r="M112" s="235"/>
      <c r="N112" s="235"/>
      <c r="O112" s="235" t="s">
        <v>2573</v>
      </c>
      <c r="P112" s="235" t="s">
        <v>663</v>
      </c>
      <c r="Q112" s="236">
        <v>40646</v>
      </c>
      <c r="AF112" s="419">
        <f t="shared" si="14"/>
        <v>2979.9</v>
      </c>
    </row>
    <row r="113" spans="3:32" ht="13.5" thickBot="1" x14ac:dyDescent="0.25">
      <c r="C113" s="238" t="s">
        <v>2594</v>
      </c>
      <c r="D113" s="238" t="s">
        <v>4901</v>
      </c>
      <c r="E113" s="240"/>
      <c r="F113" s="240">
        <v>136900</v>
      </c>
      <c r="G113" s="240" t="s">
        <v>4088</v>
      </c>
      <c r="H113" s="240"/>
      <c r="I113" s="240">
        <v>2</v>
      </c>
      <c r="J113" s="240">
        <v>745</v>
      </c>
      <c r="K113" s="240">
        <v>33</v>
      </c>
      <c r="L113" s="240"/>
      <c r="M113" s="240"/>
      <c r="N113" s="240"/>
      <c r="O113" s="240" t="s">
        <v>2573</v>
      </c>
      <c r="P113" s="240" t="s">
        <v>669</v>
      </c>
      <c r="Q113" s="242">
        <v>40668</v>
      </c>
      <c r="AF113" s="419">
        <f t="shared" si="14"/>
        <v>2458.5</v>
      </c>
    </row>
    <row r="114" spans="3:32" x14ac:dyDescent="0.2">
      <c r="C114" s="243" t="s">
        <v>4453</v>
      </c>
      <c r="D114" s="356"/>
      <c r="E114" s="245"/>
      <c r="F114" s="245"/>
      <c r="G114" s="245"/>
      <c r="H114" s="245"/>
      <c r="I114" s="245"/>
      <c r="J114" s="245"/>
      <c r="K114" s="245"/>
      <c r="L114" s="245"/>
      <c r="M114" s="245"/>
      <c r="N114" s="245"/>
      <c r="O114" s="245"/>
      <c r="P114" s="245"/>
      <c r="Q114" s="247"/>
      <c r="AF114" s="419">
        <f t="shared" si="14"/>
        <v>0</v>
      </c>
    </row>
    <row r="115" spans="3:32" x14ac:dyDescent="0.2">
      <c r="C115" s="223" t="s">
        <v>2595</v>
      </c>
      <c r="D115" s="223" t="s">
        <v>4898</v>
      </c>
      <c r="E115" s="214" t="s">
        <v>2596</v>
      </c>
      <c r="F115" s="214">
        <v>136900</v>
      </c>
      <c r="G115" s="214" t="s">
        <v>4088</v>
      </c>
      <c r="I115" s="214">
        <v>2</v>
      </c>
      <c r="J115" s="214">
        <v>903</v>
      </c>
      <c r="K115" s="214">
        <v>33</v>
      </c>
      <c r="O115" s="214" t="s">
        <v>2573</v>
      </c>
      <c r="P115" s="214" t="s">
        <v>2277</v>
      </c>
      <c r="Q115" s="216">
        <v>40855</v>
      </c>
      <c r="AF115" s="419">
        <f t="shared" si="14"/>
        <v>2979.9</v>
      </c>
    </row>
    <row r="116" spans="3:32" x14ac:dyDescent="0.2">
      <c r="C116" s="223" t="s">
        <v>2595</v>
      </c>
      <c r="D116" s="223" t="s">
        <v>4899</v>
      </c>
      <c r="E116" s="214" t="s">
        <v>2596</v>
      </c>
      <c r="F116" s="214">
        <v>136900</v>
      </c>
      <c r="G116" s="214" t="s">
        <v>4088</v>
      </c>
      <c r="I116" s="214">
        <v>2</v>
      </c>
      <c r="J116" s="214">
        <v>902</v>
      </c>
      <c r="K116" s="214">
        <v>33</v>
      </c>
      <c r="O116" s="214" t="s">
        <v>2573</v>
      </c>
      <c r="P116" s="214" t="s">
        <v>4816</v>
      </c>
      <c r="Q116" s="216">
        <v>40862</v>
      </c>
      <c r="AF116" s="419">
        <f t="shared" si="14"/>
        <v>2976.6</v>
      </c>
    </row>
    <row r="117" spans="3:32" x14ac:dyDescent="0.2">
      <c r="C117" s="223" t="s">
        <v>2595</v>
      </c>
      <c r="D117" s="223" t="s">
        <v>4900</v>
      </c>
      <c r="E117" s="214" t="s">
        <v>2596</v>
      </c>
      <c r="F117" s="214">
        <v>136900</v>
      </c>
      <c r="G117" s="214" t="s">
        <v>4088</v>
      </c>
      <c r="I117" s="214">
        <v>2</v>
      </c>
      <c r="J117" s="214">
        <v>903</v>
      </c>
      <c r="K117" s="214">
        <v>33</v>
      </c>
      <c r="O117" s="214" t="s">
        <v>2573</v>
      </c>
      <c r="P117" s="214" t="s">
        <v>4804</v>
      </c>
      <c r="Q117" s="216">
        <v>40871</v>
      </c>
      <c r="AF117" s="419">
        <f t="shared" si="14"/>
        <v>2979.9</v>
      </c>
    </row>
    <row r="118" spans="3:32" ht="13.5" thickBot="1" x14ac:dyDescent="0.25">
      <c r="C118" s="237" t="s">
        <v>2595</v>
      </c>
      <c r="D118" s="237" t="s">
        <v>4901</v>
      </c>
      <c r="E118" s="235" t="s">
        <v>2596</v>
      </c>
      <c r="F118" s="235">
        <v>136900</v>
      </c>
      <c r="G118" s="235" t="s">
        <v>4088</v>
      </c>
      <c r="H118" s="235"/>
      <c r="I118" s="235">
        <v>2</v>
      </c>
      <c r="J118" s="235">
        <v>903</v>
      </c>
      <c r="K118" s="235">
        <v>33</v>
      </c>
      <c r="L118" s="235"/>
      <c r="M118" s="235"/>
      <c r="N118" s="235"/>
      <c r="O118" s="235" t="s">
        <v>2597</v>
      </c>
      <c r="P118" s="235" t="s">
        <v>4816</v>
      </c>
      <c r="Q118" s="236">
        <v>40877</v>
      </c>
      <c r="AF118" s="419">
        <f t="shared" si="14"/>
        <v>2979.9</v>
      </c>
    </row>
    <row r="119" spans="3:32" ht="13.5" thickBot="1" x14ac:dyDescent="0.25">
      <c r="C119" s="238" t="s">
        <v>2595</v>
      </c>
      <c r="D119" s="238" t="s">
        <v>4902</v>
      </c>
      <c r="E119" s="240" t="s">
        <v>2598</v>
      </c>
      <c r="F119" s="240">
        <v>136900</v>
      </c>
      <c r="G119" s="240" t="s">
        <v>4088</v>
      </c>
      <c r="H119" s="240"/>
      <c r="I119" s="240">
        <v>2</v>
      </c>
      <c r="J119" s="240">
        <v>1020</v>
      </c>
      <c r="K119" s="240">
        <v>33</v>
      </c>
      <c r="L119" s="240"/>
      <c r="M119" s="240"/>
      <c r="N119" s="240"/>
      <c r="O119" s="240" t="s">
        <v>2573</v>
      </c>
      <c r="P119" s="240" t="s">
        <v>4816</v>
      </c>
      <c r="Q119" s="242">
        <v>40889</v>
      </c>
      <c r="AF119" s="421">
        <f t="shared" si="14"/>
        <v>3366</v>
      </c>
    </row>
    <row r="120" spans="3:32" x14ac:dyDescent="0.2">
      <c r="C120" s="287"/>
      <c r="D120" s="287"/>
      <c r="E120" s="288"/>
      <c r="F120" s="289" t="s">
        <v>1319</v>
      </c>
      <c r="G120" s="288"/>
      <c r="H120" s="288"/>
      <c r="I120" s="288"/>
      <c r="J120" s="288"/>
      <c r="K120" s="288"/>
      <c r="L120" s="288"/>
      <c r="M120" s="288"/>
      <c r="N120" s="288"/>
      <c r="O120" s="288"/>
      <c r="P120" s="288"/>
      <c r="Q120" s="290"/>
      <c r="AF120" s="374">
        <f>SUM(AF99:AF119)</f>
        <v>51905.700000000004</v>
      </c>
    </row>
    <row r="121" spans="3:32" x14ac:dyDescent="0.2">
      <c r="C121" s="243" t="s">
        <v>4453</v>
      </c>
      <c r="D121" s="356"/>
      <c r="E121" s="245"/>
      <c r="F121" s="245"/>
      <c r="G121" s="245"/>
      <c r="H121" s="245"/>
      <c r="I121" s="245"/>
      <c r="J121" s="245"/>
      <c r="K121" s="245"/>
      <c r="L121" s="245"/>
      <c r="M121" s="245"/>
      <c r="N121" s="245"/>
      <c r="O121" s="245"/>
      <c r="P121" s="245"/>
      <c r="Q121" s="247"/>
    </row>
    <row r="122" spans="3:32" x14ac:dyDescent="0.2">
      <c r="C122" s="223" t="s">
        <v>2599</v>
      </c>
      <c r="D122" s="223" t="s">
        <v>4898</v>
      </c>
      <c r="E122" s="214" t="s">
        <v>2598</v>
      </c>
      <c r="F122" s="214">
        <v>136900</v>
      </c>
      <c r="G122" s="214" t="s">
        <v>4088</v>
      </c>
      <c r="I122" s="214">
        <v>2</v>
      </c>
      <c r="J122" s="214">
        <v>903</v>
      </c>
      <c r="K122" s="214">
        <v>33</v>
      </c>
      <c r="O122" s="214" t="s">
        <v>2573</v>
      </c>
      <c r="P122" s="214" t="s">
        <v>2277</v>
      </c>
      <c r="Q122" s="216">
        <v>40911</v>
      </c>
      <c r="R122" s="1">
        <v>1.57</v>
      </c>
      <c r="S122" s="1">
        <v>92</v>
      </c>
      <c r="T122" s="1" t="s">
        <v>4561</v>
      </c>
      <c r="U122" s="1">
        <v>78</v>
      </c>
      <c r="V122" s="1">
        <v>10296</v>
      </c>
      <c r="W122" s="1">
        <v>92</v>
      </c>
      <c r="X122" s="1" t="s">
        <v>2584</v>
      </c>
      <c r="Y122" s="1">
        <v>78</v>
      </c>
      <c r="Z122" s="1" t="s">
        <v>4561</v>
      </c>
      <c r="AA122" s="183">
        <f t="shared" ref="AA122:AA143" si="15">(K122*100*J122*I122)/17*16*R122/10000*S122/1000</f>
        <v>81.019624658823517</v>
      </c>
      <c r="AB122" s="183">
        <f t="shared" ref="AB122:AB143" si="16">V122/36*35*J122*I122*1.108/10000*W122/1000</f>
        <v>184.28051241600002</v>
      </c>
      <c r="AC122" s="183">
        <f t="shared" ref="AC122:AC143" si="17">(K122*100*J122*I122)/17*R122/10000*U122/1000</f>
        <v>4.2931594588235296</v>
      </c>
      <c r="AD122" s="183">
        <f t="shared" ref="AD122:AD143" si="18">V122/36*J122*I122*1.108/10000*Y122/1000</f>
        <v>4.4639378784000003</v>
      </c>
      <c r="AE122" s="513">
        <f t="shared" ref="AE122:AE143" si="19">J122*I122*R122</f>
        <v>2835.42</v>
      </c>
    </row>
    <row r="123" spans="3:32" x14ac:dyDescent="0.2">
      <c r="C123" s="223" t="s">
        <v>2599</v>
      </c>
      <c r="D123" s="223" t="s">
        <v>4899</v>
      </c>
      <c r="E123" s="214" t="s">
        <v>2598</v>
      </c>
      <c r="F123" s="214">
        <v>136900</v>
      </c>
      <c r="G123" s="214" t="s">
        <v>4088</v>
      </c>
      <c r="I123" s="214">
        <v>2</v>
      </c>
      <c r="J123" s="214">
        <v>903</v>
      </c>
      <c r="K123" s="214">
        <v>33</v>
      </c>
      <c r="O123" s="214" t="s">
        <v>2600</v>
      </c>
      <c r="P123" s="214" t="s">
        <v>663</v>
      </c>
      <c r="Q123" s="216">
        <v>40915</v>
      </c>
      <c r="R123" s="1">
        <v>1.57</v>
      </c>
      <c r="S123" s="1">
        <v>92</v>
      </c>
      <c r="T123" s="1" t="s">
        <v>4561</v>
      </c>
      <c r="U123" s="1">
        <v>78</v>
      </c>
      <c r="V123" s="1">
        <v>10296</v>
      </c>
      <c r="W123" s="1">
        <v>92</v>
      </c>
      <c r="X123" s="1" t="s">
        <v>2584</v>
      </c>
      <c r="Y123" s="1">
        <v>78</v>
      </c>
      <c r="Z123" s="1" t="s">
        <v>4561</v>
      </c>
      <c r="AA123" s="183">
        <f t="shared" si="15"/>
        <v>81.019624658823517</v>
      </c>
      <c r="AB123" s="183">
        <f t="shared" si="16"/>
        <v>184.28051241600002</v>
      </c>
      <c r="AC123" s="183">
        <f t="shared" si="17"/>
        <v>4.2931594588235296</v>
      </c>
      <c r="AD123" s="183">
        <f t="shared" si="18"/>
        <v>4.4639378784000003</v>
      </c>
      <c r="AE123" s="513">
        <f t="shared" si="19"/>
        <v>2835.42</v>
      </c>
    </row>
    <row r="124" spans="3:32" x14ac:dyDescent="0.2">
      <c r="C124" s="294" t="s">
        <v>2599</v>
      </c>
      <c r="D124" s="294" t="s">
        <v>4900</v>
      </c>
      <c r="E124" s="295" t="s">
        <v>2598</v>
      </c>
      <c r="F124" s="295">
        <v>136900</v>
      </c>
      <c r="G124" s="295" t="s">
        <v>4088</v>
      </c>
      <c r="H124" s="295"/>
      <c r="I124" s="295">
        <v>2</v>
      </c>
      <c r="J124" s="295">
        <v>903</v>
      </c>
      <c r="K124" s="295">
        <v>33</v>
      </c>
      <c r="L124" s="295"/>
      <c r="M124" s="295"/>
      <c r="N124" s="295"/>
      <c r="O124" s="295" t="s">
        <v>2601</v>
      </c>
      <c r="P124" s="295" t="s">
        <v>4804</v>
      </c>
      <c r="Q124" s="300">
        <v>40928</v>
      </c>
      <c r="R124" s="1">
        <v>1.57</v>
      </c>
      <c r="S124" s="1">
        <v>92</v>
      </c>
      <c r="T124" s="1" t="s">
        <v>4561</v>
      </c>
      <c r="U124" s="1">
        <v>78</v>
      </c>
      <c r="V124" s="1">
        <v>10296</v>
      </c>
      <c r="W124" s="1">
        <v>92</v>
      </c>
      <c r="X124" s="1" t="s">
        <v>2584</v>
      </c>
      <c r="Y124" s="1">
        <v>78</v>
      </c>
      <c r="Z124" s="1" t="s">
        <v>4561</v>
      </c>
      <c r="AA124" s="183">
        <f t="shared" si="15"/>
        <v>81.019624658823517</v>
      </c>
      <c r="AB124" s="183">
        <f t="shared" si="16"/>
        <v>184.28051241600002</v>
      </c>
      <c r="AC124" s="183">
        <f t="shared" si="17"/>
        <v>4.2931594588235296</v>
      </c>
      <c r="AD124" s="183">
        <f t="shared" si="18"/>
        <v>4.4639378784000003</v>
      </c>
      <c r="AE124" s="513">
        <f t="shared" si="19"/>
        <v>2835.42</v>
      </c>
    </row>
    <row r="125" spans="3:32" x14ac:dyDescent="0.2">
      <c r="C125" s="294" t="s">
        <v>2599</v>
      </c>
      <c r="D125" s="294" t="s">
        <v>4901</v>
      </c>
      <c r="E125" s="295" t="s">
        <v>2598</v>
      </c>
      <c r="F125" s="295">
        <v>136900</v>
      </c>
      <c r="G125" s="295" t="s">
        <v>4088</v>
      </c>
      <c r="H125" s="295"/>
      <c r="I125" s="295">
        <v>2</v>
      </c>
      <c r="J125" s="295">
        <v>903</v>
      </c>
      <c r="K125" s="295">
        <v>33</v>
      </c>
      <c r="L125" s="295"/>
      <c r="M125" s="295"/>
      <c r="N125" s="295"/>
      <c r="O125" s="295" t="s">
        <v>2601</v>
      </c>
      <c r="P125" s="295" t="s">
        <v>4804</v>
      </c>
      <c r="Q125" s="301">
        <v>40933</v>
      </c>
      <c r="R125" s="1">
        <v>1.57</v>
      </c>
      <c r="S125" s="1">
        <v>92</v>
      </c>
      <c r="T125" s="1" t="s">
        <v>4561</v>
      </c>
      <c r="U125" s="1">
        <v>78</v>
      </c>
      <c r="V125" s="1">
        <v>10296</v>
      </c>
      <c r="W125" s="1">
        <v>92</v>
      </c>
      <c r="X125" s="1" t="s">
        <v>2584</v>
      </c>
      <c r="Y125" s="1">
        <v>78</v>
      </c>
      <c r="Z125" s="1" t="s">
        <v>4561</v>
      </c>
      <c r="AA125" s="183">
        <f t="shared" si="15"/>
        <v>81.019624658823517</v>
      </c>
      <c r="AB125" s="183">
        <f t="shared" si="16"/>
        <v>184.28051241600002</v>
      </c>
      <c r="AC125" s="183">
        <f t="shared" si="17"/>
        <v>4.2931594588235296</v>
      </c>
      <c r="AD125" s="183">
        <f t="shared" si="18"/>
        <v>4.4639378784000003</v>
      </c>
      <c r="AE125" s="513">
        <f t="shared" si="19"/>
        <v>2835.42</v>
      </c>
    </row>
    <row r="126" spans="3:32" x14ac:dyDescent="0.2">
      <c r="C126" s="136" t="s">
        <v>2599</v>
      </c>
      <c r="D126" s="133">
        <v>5</v>
      </c>
      <c r="E126" s="133" t="s">
        <v>2598</v>
      </c>
      <c r="F126" s="133">
        <v>136900</v>
      </c>
      <c r="G126" s="133">
        <v>130</v>
      </c>
      <c r="H126" s="133"/>
      <c r="I126" s="133">
        <v>1</v>
      </c>
      <c r="J126" s="133">
        <v>904</v>
      </c>
      <c r="K126" s="133">
        <v>33</v>
      </c>
      <c r="L126" s="133"/>
      <c r="M126" s="133"/>
      <c r="N126" s="133"/>
      <c r="O126" s="133" t="s">
        <v>2601</v>
      </c>
      <c r="P126" s="133" t="s">
        <v>669</v>
      </c>
      <c r="Q126" s="166">
        <v>40940</v>
      </c>
      <c r="R126" s="1">
        <v>1.57</v>
      </c>
      <c r="S126" s="1">
        <v>92</v>
      </c>
      <c r="T126" s="1" t="s">
        <v>4561</v>
      </c>
      <c r="U126" s="1">
        <v>78</v>
      </c>
      <c r="V126" s="1">
        <v>10296</v>
      </c>
      <c r="W126" s="1">
        <v>92</v>
      </c>
      <c r="X126" s="1" t="s">
        <v>2584</v>
      </c>
      <c r="Y126" s="1">
        <v>78</v>
      </c>
      <c r="Z126" s="1" t="s">
        <v>4561</v>
      </c>
      <c r="AA126" s="183">
        <f t="shared" si="15"/>
        <v>40.554673694117646</v>
      </c>
      <c r="AB126" s="183">
        <f t="shared" si="16"/>
        <v>92.242294143999999</v>
      </c>
      <c r="AC126" s="183">
        <f t="shared" si="17"/>
        <v>2.1489568941176471</v>
      </c>
      <c r="AD126" s="183">
        <f t="shared" si="18"/>
        <v>2.2344406656000002</v>
      </c>
      <c r="AE126" s="513">
        <f t="shared" si="19"/>
        <v>1419.28</v>
      </c>
    </row>
    <row r="127" spans="3:32" x14ac:dyDescent="0.2">
      <c r="C127" s="136" t="s">
        <v>2599</v>
      </c>
      <c r="D127" s="133">
        <v>5</v>
      </c>
      <c r="E127" s="133" t="s">
        <v>2598</v>
      </c>
      <c r="F127" s="133">
        <v>136900</v>
      </c>
      <c r="G127" s="133">
        <v>170</v>
      </c>
      <c r="H127" s="133"/>
      <c r="I127" s="133">
        <v>1</v>
      </c>
      <c r="J127" s="133">
        <v>904</v>
      </c>
      <c r="K127" s="133">
        <v>33</v>
      </c>
      <c r="L127" s="133"/>
      <c r="M127" s="133"/>
      <c r="N127" s="133"/>
      <c r="O127" s="133" t="s">
        <v>2601</v>
      </c>
      <c r="P127" s="133" t="s">
        <v>669</v>
      </c>
      <c r="Q127" s="166">
        <v>40940</v>
      </c>
      <c r="R127" s="1">
        <v>1.57</v>
      </c>
      <c r="S127" s="1">
        <v>92</v>
      </c>
      <c r="T127" s="1" t="s">
        <v>4561</v>
      </c>
      <c r="U127" s="1">
        <v>78</v>
      </c>
      <c r="V127" s="1">
        <v>10296</v>
      </c>
      <c r="W127" s="1">
        <v>92</v>
      </c>
      <c r="X127" s="1" t="s">
        <v>2584</v>
      </c>
      <c r="Y127" s="1">
        <v>78</v>
      </c>
      <c r="Z127" s="1" t="s">
        <v>4561</v>
      </c>
      <c r="AA127" s="183">
        <f t="shared" si="15"/>
        <v>40.554673694117646</v>
      </c>
      <c r="AB127" s="183">
        <f t="shared" si="16"/>
        <v>92.242294143999999</v>
      </c>
      <c r="AC127" s="183">
        <f t="shared" si="17"/>
        <v>2.1489568941176471</v>
      </c>
      <c r="AD127" s="183">
        <f t="shared" si="18"/>
        <v>2.2344406656000002</v>
      </c>
      <c r="AE127" s="513">
        <f t="shared" si="19"/>
        <v>1419.28</v>
      </c>
    </row>
    <row r="128" spans="3:32" x14ac:dyDescent="0.2">
      <c r="C128" s="136">
        <v>610</v>
      </c>
      <c r="D128" s="133">
        <v>6</v>
      </c>
      <c r="E128" s="133" t="s">
        <v>2598</v>
      </c>
      <c r="F128" s="133">
        <v>136900</v>
      </c>
      <c r="G128" s="133">
        <v>130</v>
      </c>
      <c r="H128" s="133"/>
      <c r="I128" s="133">
        <v>1</v>
      </c>
      <c r="J128" s="133">
        <v>118</v>
      </c>
      <c r="K128" s="133">
        <v>33</v>
      </c>
      <c r="L128" s="133"/>
      <c r="M128" s="133"/>
      <c r="N128" s="133"/>
      <c r="O128" s="133" t="s">
        <v>2602</v>
      </c>
      <c r="P128" s="133" t="s">
        <v>2277</v>
      </c>
      <c r="Q128" s="166">
        <v>40948</v>
      </c>
      <c r="R128" s="1">
        <v>1.57</v>
      </c>
      <c r="S128" s="1">
        <v>92</v>
      </c>
      <c r="T128" s="1" t="s">
        <v>4561</v>
      </c>
      <c r="U128" s="1">
        <v>78</v>
      </c>
      <c r="V128" s="1">
        <v>10296</v>
      </c>
      <c r="W128" s="1">
        <v>92</v>
      </c>
      <c r="X128" s="1" t="s">
        <v>2584</v>
      </c>
      <c r="Y128" s="1">
        <v>78</v>
      </c>
      <c r="Z128" s="1" t="s">
        <v>4561</v>
      </c>
      <c r="AA128" s="183">
        <f t="shared" si="15"/>
        <v>5.2936410352941179</v>
      </c>
      <c r="AB128" s="183">
        <f t="shared" si="16"/>
        <v>12.040476448000001</v>
      </c>
      <c r="AC128" s="183">
        <f t="shared" si="17"/>
        <v>0.28050543529411759</v>
      </c>
      <c r="AD128" s="183">
        <f t="shared" si="18"/>
        <v>0.29166371520000001</v>
      </c>
      <c r="AE128" s="513">
        <f t="shared" si="19"/>
        <v>185.26000000000002</v>
      </c>
    </row>
    <row r="129" spans="1:31" x14ac:dyDescent="0.2">
      <c r="C129" s="136">
        <v>610</v>
      </c>
      <c r="D129" s="133">
        <v>6</v>
      </c>
      <c r="E129" s="133" t="s">
        <v>2598</v>
      </c>
      <c r="F129" s="133">
        <v>136900</v>
      </c>
      <c r="G129" s="133">
        <v>170</v>
      </c>
      <c r="H129" s="133"/>
      <c r="I129" s="133">
        <v>1</v>
      </c>
      <c r="J129" s="133">
        <v>118</v>
      </c>
      <c r="K129" s="133">
        <v>33</v>
      </c>
      <c r="L129" s="133"/>
      <c r="M129" s="133"/>
      <c r="N129" s="133"/>
      <c r="O129" s="133" t="s">
        <v>2602</v>
      </c>
      <c r="P129" s="133" t="s">
        <v>2277</v>
      </c>
      <c r="Q129" s="166">
        <v>40948</v>
      </c>
      <c r="R129" s="1">
        <v>1.57</v>
      </c>
      <c r="S129" s="1">
        <v>92</v>
      </c>
      <c r="T129" s="1" t="s">
        <v>4561</v>
      </c>
      <c r="U129" s="1">
        <v>78</v>
      </c>
      <c r="V129" s="1">
        <v>10296</v>
      </c>
      <c r="W129" s="1">
        <v>92</v>
      </c>
      <c r="X129" s="1" t="s">
        <v>2584</v>
      </c>
      <c r="Y129" s="1">
        <v>78</v>
      </c>
      <c r="Z129" s="1" t="s">
        <v>4561</v>
      </c>
      <c r="AA129" s="183">
        <f t="shared" si="15"/>
        <v>5.2936410352941179</v>
      </c>
      <c r="AB129" s="183">
        <f t="shared" si="16"/>
        <v>12.040476448000001</v>
      </c>
      <c r="AC129" s="183">
        <f t="shared" si="17"/>
        <v>0.28050543529411759</v>
      </c>
      <c r="AD129" s="183">
        <f t="shared" si="18"/>
        <v>0.29166371520000001</v>
      </c>
      <c r="AE129" s="513">
        <f t="shared" si="19"/>
        <v>185.26000000000002</v>
      </c>
    </row>
    <row r="130" spans="1:31" x14ac:dyDescent="0.2">
      <c r="C130" s="243" t="s">
        <v>4453</v>
      </c>
      <c r="D130" s="356"/>
      <c r="E130" s="245"/>
      <c r="F130" s="245"/>
      <c r="G130" s="245"/>
      <c r="H130" s="245"/>
      <c r="I130" s="245"/>
      <c r="J130" s="245"/>
      <c r="K130" s="245"/>
      <c r="L130" s="245"/>
      <c r="M130" s="245"/>
      <c r="N130" s="245"/>
      <c r="O130" s="245"/>
      <c r="P130" s="245"/>
      <c r="Q130" s="247"/>
      <c r="R130" s="1">
        <v>1.57</v>
      </c>
      <c r="S130" s="1">
        <v>92</v>
      </c>
      <c r="T130" s="1" t="s">
        <v>4561</v>
      </c>
      <c r="U130" s="1">
        <v>78</v>
      </c>
      <c r="V130" s="1">
        <v>10296</v>
      </c>
      <c r="W130" s="1">
        <v>92</v>
      </c>
      <c r="X130" s="1" t="s">
        <v>2584</v>
      </c>
      <c r="Y130" s="1">
        <v>78</v>
      </c>
      <c r="Z130" s="1" t="s">
        <v>4561</v>
      </c>
      <c r="AA130" s="183">
        <f t="shared" si="15"/>
        <v>0</v>
      </c>
      <c r="AB130" s="183">
        <f t="shared" si="16"/>
        <v>0</v>
      </c>
      <c r="AC130" s="183">
        <f t="shared" si="17"/>
        <v>0</v>
      </c>
      <c r="AD130" s="183">
        <f t="shared" si="18"/>
        <v>0</v>
      </c>
      <c r="AE130" s="513">
        <f t="shared" si="19"/>
        <v>0</v>
      </c>
    </row>
    <row r="131" spans="1:31" x14ac:dyDescent="0.2">
      <c r="C131" s="136" t="s">
        <v>2603</v>
      </c>
      <c r="D131" s="133">
        <v>1</v>
      </c>
      <c r="E131" s="133" t="s">
        <v>2598</v>
      </c>
      <c r="F131" s="133">
        <v>136900</v>
      </c>
      <c r="G131" s="133" t="s">
        <v>4088</v>
      </c>
      <c r="H131" s="133"/>
      <c r="I131" s="133">
        <v>2</v>
      </c>
      <c r="J131" s="133">
        <v>903</v>
      </c>
      <c r="K131" s="133">
        <v>33</v>
      </c>
      <c r="L131" s="133"/>
      <c r="M131" s="133"/>
      <c r="N131" s="133"/>
      <c r="O131" s="133" t="s">
        <v>2601</v>
      </c>
      <c r="P131" s="133"/>
      <c r="Q131" s="166"/>
      <c r="R131" s="1">
        <v>1.57</v>
      </c>
      <c r="S131" s="1">
        <v>92</v>
      </c>
      <c r="T131" s="1" t="s">
        <v>4561</v>
      </c>
      <c r="U131" s="1">
        <v>78</v>
      </c>
      <c r="V131" s="1">
        <v>10296</v>
      </c>
      <c r="W131" s="1">
        <v>92</v>
      </c>
      <c r="X131" s="1" t="s">
        <v>2584</v>
      </c>
      <c r="Y131" s="1">
        <v>78</v>
      </c>
      <c r="Z131" s="1" t="s">
        <v>4561</v>
      </c>
      <c r="AA131" s="183">
        <f t="shared" si="15"/>
        <v>81.019624658823517</v>
      </c>
      <c r="AB131" s="183">
        <f t="shared" si="16"/>
        <v>184.28051241600002</v>
      </c>
      <c r="AC131" s="183">
        <f t="shared" si="17"/>
        <v>4.2931594588235296</v>
      </c>
      <c r="AD131" s="183">
        <f t="shared" si="18"/>
        <v>4.4639378784000003</v>
      </c>
      <c r="AE131" s="513">
        <f t="shared" si="19"/>
        <v>2835.42</v>
      </c>
    </row>
    <row r="132" spans="1:31" x14ac:dyDescent="0.2">
      <c r="C132" s="136" t="s">
        <v>2603</v>
      </c>
      <c r="D132" s="133">
        <v>2</v>
      </c>
      <c r="E132" s="133" t="s">
        <v>2598</v>
      </c>
      <c r="F132" s="133">
        <v>136900</v>
      </c>
      <c r="G132" s="133" t="s">
        <v>4088</v>
      </c>
      <c r="H132" s="133"/>
      <c r="I132" s="133">
        <v>2</v>
      </c>
      <c r="J132" s="133">
        <v>903</v>
      </c>
      <c r="K132" s="133">
        <v>33</v>
      </c>
      <c r="L132" s="133"/>
      <c r="M132" s="133"/>
      <c r="N132" s="133"/>
      <c r="O132" s="133" t="s">
        <v>2601</v>
      </c>
      <c r="P132" s="133" t="s">
        <v>4804</v>
      </c>
      <c r="Q132" s="166">
        <v>40961</v>
      </c>
      <c r="R132" s="1">
        <v>1.57</v>
      </c>
      <c r="S132" s="1">
        <v>92</v>
      </c>
      <c r="T132" s="1" t="s">
        <v>4561</v>
      </c>
      <c r="U132" s="1">
        <v>78</v>
      </c>
      <c r="V132" s="1">
        <v>10296</v>
      </c>
      <c r="W132" s="1">
        <v>92</v>
      </c>
      <c r="X132" s="1" t="s">
        <v>2584</v>
      </c>
      <c r="Y132" s="1">
        <v>78</v>
      </c>
      <c r="Z132" s="1" t="s">
        <v>4561</v>
      </c>
      <c r="AA132" s="183">
        <f t="shared" si="15"/>
        <v>81.019624658823517</v>
      </c>
      <c r="AB132" s="183">
        <f t="shared" si="16"/>
        <v>184.28051241600002</v>
      </c>
      <c r="AC132" s="183">
        <f t="shared" si="17"/>
        <v>4.2931594588235296</v>
      </c>
      <c r="AD132" s="183">
        <f t="shared" si="18"/>
        <v>4.4639378784000003</v>
      </c>
      <c r="AE132" s="513">
        <f t="shared" si="19"/>
        <v>2835.42</v>
      </c>
    </row>
    <row r="133" spans="1:31" x14ac:dyDescent="0.2">
      <c r="C133" s="136" t="s">
        <v>2603</v>
      </c>
      <c r="D133" s="133">
        <v>3</v>
      </c>
      <c r="E133" s="133" t="s">
        <v>2604</v>
      </c>
      <c r="F133" s="133">
        <v>136900</v>
      </c>
      <c r="G133" s="133" t="s">
        <v>4088</v>
      </c>
      <c r="H133" s="133"/>
      <c r="I133" s="133">
        <v>2</v>
      </c>
      <c r="J133" s="133">
        <v>903</v>
      </c>
      <c r="K133" s="133">
        <v>33</v>
      </c>
      <c r="L133" s="133"/>
      <c r="M133" s="133"/>
      <c r="N133" s="133"/>
      <c r="O133" s="133" t="s">
        <v>2601</v>
      </c>
      <c r="P133" s="133" t="s">
        <v>2523</v>
      </c>
      <c r="Q133" s="166">
        <v>40967</v>
      </c>
      <c r="R133" s="1">
        <v>1.57</v>
      </c>
      <c r="S133" s="1">
        <v>92</v>
      </c>
      <c r="T133" s="1" t="s">
        <v>4561</v>
      </c>
      <c r="U133" s="1">
        <v>78</v>
      </c>
      <c r="V133" s="1">
        <v>10296</v>
      </c>
      <c r="W133" s="1">
        <v>92</v>
      </c>
      <c r="X133" s="1" t="s">
        <v>2584</v>
      </c>
      <c r="Y133" s="1">
        <v>78</v>
      </c>
      <c r="Z133" s="1" t="s">
        <v>4561</v>
      </c>
      <c r="AA133" s="183">
        <f t="shared" si="15"/>
        <v>81.019624658823517</v>
      </c>
      <c r="AB133" s="183">
        <f t="shared" si="16"/>
        <v>184.28051241600002</v>
      </c>
      <c r="AC133" s="183">
        <f t="shared" si="17"/>
        <v>4.2931594588235296</v>
      </c>
      <c r="AD133" s="183">
        <f t="shared" si="18"/>
        <v>4.4639378784000003</v>
      </c>
      <c r="AE133" s="513">
        <f t="shared" si="19"/>
        <v>2835.42</v>
      </c>
    </row>
    <row r="134" spans="1:31" x14ac:dyDescent="0.2">
      <c r="C134" s="136" t="s">
        <v>2603</v>
      </c>
      <c r="D134" s="133">
        <v>4</v>
      </c>
      <c r="E134" s="133" t="s">
        <v>2598</v>
      </c>
      <c r="F134" s="133">
        <v>136900</v>
      </c>
      <c r="G134" s="133">
        <v>170</v>
      </c>
      <c r="H134" s="133"/>
      <c r="I134" s="133">
        <v>1</v>
      </c>
      <c r="J134" s="133">
        <v>903</v>
      </c>
      <c r="K134" s="133">
        <v>33</v>
      </c>
      <c r="L134" s="133"/>
      <c r="M134" s="133"/>
      <c r="N134" s="133"/>
      <c r="O134" s="133" t="s">
        <v>2601</v>
      </c>
      <c r="P134" s="133" t="s">
        <v>4804</v>
      </c>
      <c r="Q134" s="166">
        <v>40973</v>
      </c>
      <c r="R134" s="1">
        <v>1.57</v>
      </c>
      <c r="S134" s="1">
        <v>92</v>
      </c>
      <c r="T134" s="1" t="s">
        <v>4561</v>
      </c>
      <c r="U134" s="1">
        <v>78</v>
      </c>
      <c r="V134" s="1">
        <v>10296</v>
      </c>
      <c r="W134" s="1">
        <v>92</v>
      </c>
      <c r="X134" s="1" t="s">
        <v>2584</v>
      </c>
      <c r="Y134" s="1">
        <v>78</v>
      </c>
      <c r="Z134" s="1" t="s">
        <v>4561</v>
      </c>
      <c r="AA134" s="183">
        <f t="shared" si="15"/>
        <v>40.509812329411758</v>
      </c>
      <c r="AB134" s="183">
        <f t="shared" si="16"/>
        <v>92.140256208000011</v>
      </c>
      <c r="AC134" s="183">
        <f t="shared" si="17"/>
        <v>2.1465797294117648</v>
      </c>
      <c r="AD134" s="183">
        <f t="shared" si="18"/>
        <v>2.2319689392000002</v>
      </c>
      <c r="AE134" s="513">
        <f t="shared" si="19"/>
        <v>1417.71</v>
      </c>
    </row>
    <row r="135" spans="1:31" x14ac:dyDescent="0.2">
      <c r="C135" s="136" t="s">
        <v>2603</v>
      </c>
      <c r="D135" s="133">
        <v>4</v>
      </c>
      <c r="E135" s="135" t="s">
        <v>2598</v>
      </c>
      <c r="F135" s="133">
        <v>136900</v>
      </c>
      <c r="G135" s="133">
        <v>130</v>
      </c>
      <c r="H135" s="133"/>
      <c r="I135" s="133">
        <v>1</v>
      </c>
      <c r="J135" s="133">
        <v>903</v>
      </c>
      <c r="K135" s="133">
        <v>33</v>
      </c>
      <c r="L135" s="133"/>
      <c r="M135" s="133"/>
      <c r="N135" s="133"/>
      <c r="O135" s="133" t="s">
        <v>2601</v>
      </c>
      <c r="P135" s="133" t="s">
        <v>4804</v>
      </c>
      <c r="Q135" s="166">
        <v>40973</v>
      </c>
      <c r="R135" s="1">
        <v>1.57</v>
      </c>
      <c r="S135" s="1">
        <v>92</v>
      </c>
      <c r="T135" s="1" t="s">
        <v>4561</v>
      </c>
      <c r="U135" s="1">
        <v>78</v>
      </c>
      <c r="V135" s="1">
        <v>10296</v>
      </c>
      <c r="W135" s="1">
        <v>92</v>
      </c>
      <c r="X135" s="1" t="s">
        <v>2584</v>
      </c>
      <c r="Y135" s="1">
        <v>78</v>
      </c>
      <c r="Z135" s="1" t="s">
        <v>4561</v>
      </c>
      <c r="AA135" s="183">
        <f t="shared" si="15"/>
        <v>40.509812329411758</v>
      </c>
      <c r="AB135" s="183">
        <f t="shared" si="16"/>
        <v>92.140256208000011</v>
      </c>
      <c r="AC135" s="183">
        <f t="shared" si="17"/>
        <v>2.1465797294117648</v>
      </c>
      <c r="AD135" s="183">
        <f t="shared" si="18"/>
        <v>2.2319689392000002</v>
      </c>
      <c r="AE135" s="513">
        <f t="shared" si="19"/>
        <v>1417.71</v>
      </c>
    </row>
    <row r="136" spans="1:31" x14ac:dyDescent="0.2">
      <c r="C136" s="133">
        <v>618</v>
      </c>
      <c r="D136" s="133">
        <v>6</v>
      </c>
      <c r="E136" s="135" t="s">
        <v>2598</v>
      </c>
      <c r="F136" s="133">
        <v>136900</v>
      </c>
      <c r="G136" s="135" t="s">
        <v>4088</v>
      </c>
      <c r="H136" s="135"/>
      <c r="I136" s="133">
        <v>2</v>
      </c>
      <c r="J136" s="133">
        <v>264</v>
      </c>
      <c r="K136" s="133">
        <v>33</v>
      </c>
      <c r="L136" s="133"/>
      <c r="M136" s="133"/>
      <c r="N136" s="133"/>
      <c r="O136" s="135" t="s">
        <v>2601</v>
      </c>
      <c r="P136" s="133" t="s">
        <v>669</v>
      </c>
      <c r="Q136" s="166">
        <v>40982</v>
      </c>
      <c r="R136" s="1">
        <v>1.57</v>
      </c>
      <c r="S136" s="1">
        <v>92</v>
      </c>
      <c r="T136" s="1" t="s">
        <v>4561</v>
      </c>
      <c r="U136" s="1">
        <v>78</v>
      </c>
      <c r="V136" s="1">
        <v>10296</v>
      </c>
      <c r="W136" s="1">
        <v>92</v>
      </c>
      <c r="X136" s="1" t="s">
        <v>2584</v>
      </c>
      <c r="Y136" s="1">
        <v>78</v>
      </c>
      <c r="Z136" s="1" t="s">
        <v>4561</v>
      </c>
      <c r="AA136" s="183">
        <f t="shared" si="15"/>
        <v>23.686800564705884</v>
      </c>
      <c r="AB136" s="183">
        <f t="shared" si="16"/>
        <v>53.876030207999996</v>
      </c>
      <c r="AC136" s="183">
        <f t="shared" si="17"/>
        <v>1.2551429647058823</v>
      </c>
      <c r="AD136" s="183">
        <f t="shared" si="18"/>
        <v>1.3050715392000003</v>
      </c>
      <c r="AE136" s="513">
        <f t="shared" si="19"/>
        <v>828.96</v>
      </c>
    </row>
    <row r="137" spans="1:31" x14ac:dyDescent="0.2">
      <c r="C137" s="316"/>
      <c r="D137" s="316"/>
      <c r="E137" s="317">
        <v>40981</v>
      </c>
      <c r="F137" s="319" t="s">
        <v>2605</v>
      </c>
      <c r="G137" s="319"/>
      <c r="H137" s="319"/>
      <c r="I137" s="319"/>
      <c r="J137" s="319"/>
      <c r="K137" s="319"/>
      <c r="L137" s="319"/>
      <c r="M137" s="319"/>
      <c r="N137" s="319"/>
      <c r="O137" s="319"/>
      <c r="P137" s="319"/>
      <c r="Q137" s="320"/>
      <c r="R137" s="1">
        <v>1.57</v>
      </c>
      <c r="S137" s="1">
        <v>92</v>
      </c>
      <c r="T137" s="1" t="s">
        <v>4561</v>
      </c>
      <c r="U137" s="1">
        <v>78</v>
      </c>
      <c r="V137" s="1">
        <v>10296</v>
      </c>
      <c r="W137" s="1">
        <v>92</v>
      </c>
      <c r="X137" s="1" t="s">
        <v>2584</v>
      </c>
      <c r="Y137" s="1">
        <v>78</v>
      </c>
      <c r="Z137" s="1" t="s">
        <v>4561</v>
      </c>
      <c r="AA137" s="183">
        <f t="shared" si="15"/>
        <v>0</v>
      </c>
      <c r="AB137" s="183">
        <f t="shared" si="16"/>
        <v>0</v>
      </c>
      <c r="AC137" s="183">
        <f t="shared" si="17"/>
        <v>0</v>
      </c>
      <c r="AD137" s="183">
        <f t="shared" si="18"/>
        <v>0</v>
      </c>
      <c r="AE137" s="513">
        <f t="shared" si="19"/>
        <v>0</v>
      </c>
    </row>
    <row r="138" spans="1:31" ht="13.5" thickBot="1" x14ac:dyDescent="0.25">
      <c r="C138" s="136" t="s">
        <v>2606</v>
      </c>
      <c r="D138" s="133">
        <v>1</v>
      </c>
      <c r="E138" s="133" t="s">
        <v>2598</v>
      </c>
      <c r="F138" s="133">
        <v>136900</v>
      </c>
      <c r="G138" s="133" t="s">
        <v>4088</v>
      </c>
      <c r="H138" s="133"/>
      <c r="I138" s="133">
        <v>2</v>
      </c>
      <c r="J138" s="133">
        <v>903</v>
      </c>
      <c r="K138" s="133">
        <v>33</v>
      </c>
      <c r="L138" s="133"/>
      <c r="M138" s="133"/>
      <c r="N138" s="133"/>
      <c r="O138" s="133" t="s">
        <v>2607</v>
      </c>
      <c r="P138" s="133" t="s">
        <v>669</v>
      </c>
      <c r="Q138" s="166">
        <v>40990</v>
      </c>
      <c r="R138" s="308">
        <v>1.57</v>
      </c>
      <c r="S138" s="1">
        <v>92</v>
      </c>
      <c r="T138" s="1" t="s">
        <v>4561</v>
      </c>
      <c r="U138" s="1">
        <v>78</v>
      </c>
      <c r="V138" s="1">
        <v>10296</v>
      </c>
      <c r="W138" s="1">
        <v>92</v>
      </c>
      <c r="X138" s="1" t="s">
        <v>2584</v>
      </c>
      <c r="Y138" s="1">
        <v>78</v>
      </c>
      <c r="Z138" s="1" t="s">
        <v>4561</v>
      </c>
      <c r="AA138" s="183">
        <f t="shared" si="15"/>
        <v>81.019624658823517</v>
      </c>
      <c r="AB138" s="183">
        <f t="shared" si="16"/>
        <v>184.28051241600002</v>
      </c>
      <c r="AC138" s="183">
        <f t="shared" si="17"/>
        <v>4.2931594588235296</v>
      </c>
      <c r="AD138" s="183">
        <f t="shared" si="18"/>
        <v>4.4639378784000003</v>
      </c>
      <c r="AE138" s="513">
        <f t="shared" si="19"/>
        <v>2835.42</v>
      </c>
    </row>
    <row r="139" spans="1:31" s="515" customFormat="1" ht="14.25" customHeight="1" x14ac:dyDescent="0.25">
      <c r="A139" s="514"/>
      <c r="C139" s="293" t="s">
        <v>2606</v>
      </c>
      <c r="D139" s="293" t="s">
        <v>3633</v>
      </c>
      <c r="E139" s="12" t="s">
        <v>2608</v>
      </c>
      <c r="F139" s="12">
        <v>136900</v>
      </c>
      <c r="G139" s="12" t="s">
        <v>4088</v>
      </c>
      <c r="H139" s="12"/>
      <c r="I139" s="12">
        <v>2</v>
      </c>
      <c r="J139" s="12">
        <v>903</v>
      </c>
      <c r="K139" s="12">
        <v>3</v>
      </c>
      <c r="L139" s="12"/>
      <c r="M139" s="12"/>
      <c r="N139" s="12"/>
      <c r="O139" s="12" t="s">
        <v>2607</v>
      </c>
      <c r="P139" s="12" t="s">
        <v>663</v>
      </c>
      <c r="Q139" s="166">
        <v>40997</v>
      </c>
      <c r="R139" s="1">
        <v>1.57</v>
      </c>
      <c r="S139" s="1">
        <v>92</v>
      </c>
      <c r="T139" s="1" t="s">
        <v>4561</v>
      </c>
      <c r="U139" s="1">
        <v>78</v>
      </c>
      <c r="V139" s="1">
        <v>10296</v>
      </c>
      <c r="W139" s="1">
        <v>92</v>
      </c>
      <c r="X139" s="1" t="s">
        <v>2584</v>
      </c>
      <c r="Y139" s="1">
        <v>78</v>
      </c>
      <c r="Z139" s="1" t="s">
        <v>4561</v>
      </c>
      <c r="AA139" s="183">
        <f t="shared" si="15"/>
        <v>7.3654204235294127</v>
      </c>
      <c r="AB139" s="183">
        <f t="shared" si="16"/>
        <v>184.28051241600002</v>
      </c>
      <c r="AC139" s="183">
        <f t="shared" si="17"/>
        <v>0.39028722352941181</v>
      </c>
      <c r="AD139" s="183">
        <f t="shared" si="18"/>
        <v>4.4639378784000003</v>
      </c>
      <c r="AE139" s="513">
        <f t="shared" si="19"/>
        <v>2835.42</v>
      </c>
    </row>
    <row r="140" spans="1:31" x14ac:dyDescent="0.2">
      <c r="C140" s="293" t="s">
        <v>2606</v>
      </c>
      <c r="D140" s="293" t="s">
        <v>3612</v>
      </c>
      <c r="E140" s="12" t="s">
        <v>2608</v>
      </c>
      <c r="F140" s="12">
        <v>136900</v>
      </c>
      <c r="G140" s="12" t="s">
        <v>4088</v>
      </c>
      <c r="H140" s="12"/>
      <c r="I140" s="12">
        <v>2</v>
      </c>
      <c r="J140" s="12">
        <v>903</v>
      </c>
      <c r="K140" s="12">
        <v>3</v>
      </c>
      <c r="L140" s="12"/>
      <c r="M140" s="12"/>
      <c r="N140" s="12"/>
      <c r="O140" s="12" t="s">
        <v>2607</v>
      </c>
      <c r="P140" s="12" t="s">
        <v>669</v>
      </c>
      <c r="Q140" s="166">
        <v>41003</v>
      </c>
      <c r="R140" s="1">
        <v>1.57</v>
      </c>
      <c r="S140" s="1">
        <v>92</v>
      </c>
      <c r="T140" s="1" t="s">
        <v>4561</v>
      </c>
      <c r="U140" s="1">
        <v>78</v>
      </c>
      <c r="V140" s="1">
        <v>10296</v>
      </c>
      <c r="W140" s="1">
        <v>92</v>
      </c>
      <c r="X140" s="1" t="s">
        <v>2584</v>
      </c>
      <c r="Y140" s="1">
        <v>78</v>
      </c>
      <c r="Z140" s="1" t="s">
        <v>4561</v>
      </c>
      <c r="AA140" s="183">
        <f t="shared" si="15"/>
        <v>7.3654204235294127</v>
      </c>
      <c r="AB140" s="183">
        <f t="shared" si="16"/>
        <v>184.28051241600002</v>
      </c>
      <c r="AC140" s="183">
        <f t="shared" si="17"/>
        <v>0.39028722352941181</v>
      </c>
      <c r="AD140" s="183">
        <f t="shared" si="18"/>
        <v>4.4639378784000003</v>
      </c>
      <c r="AE140" s="513">
        <f t="shared" si="19"/>
        <v>2835.42</v>
      </c>
    </row>
    <row r="141" spans="1:31" x14ac:dyDescent="0.2">
      <c r="C141" s="293" t="s">
        <v>2606</v>
      </c>
      <c r="D141" s="293" t="s">
        <v>3595</v>
      </c>
      <c r="E141" s="12" t="s">
        <v>2608</v>
      </c>
      <c r="F141" s="12">
        <v>136900</v>
      </c>
      <c r="G141" s="12" t="s">
        <v>4088</v>
      </c>
      <c r="H141" s="12"/>
      <c r="I141" s="12">
        <v>2</v>
      </c>
      <c r="J141" s="12">
        <v>110</v>
      </c>
      <c r="K141" s="12">
        <v>3</v>
      </c>
      <c r="L141" s="12"/>
      <c r="M141" s="12"/>
      <c r="N141" s="12"/>
      <c r="O141" s="12" t="s">
        <v>2607</v>
      </c>
      <c r="P141" s="12"/>
      <c r="Q141" s="166">
        <v>41009</v>
      </c>
      <c r="R141" s="1">
        <v>1.57</v>
      </c>
      <c r="S141" s="1">
        <v>92</v>
      </c>
      <c r="T141" s="1" t="s">
        <v>4561</v>
      </c>
      <c r="U141" s="1">
        <v>78</v>
      </c>
      <c r="V141" s="1">
        <v>10296</v>
      </c>
      <c r="W141" s="1">
        <v>92</v>
      </c>
      <c r="X141" s="1" t="s">
        <v>2584</v>
      </c>
      <c r="Y141" s="1">
        <v>78</v>
      </c>
      <c r="Z141" s="1" t="s">
        <v>4561</v>
      </c>
      <c r="AA141" s="183">
        <f t="shared" si="15"/>
        <v>0.89722729411764723</v>
      </c>
      <c r="AB141" s="183">
        <f t="shared" si="16"/>
        <v>22.448345920000001</v>
      </c>
      <c r="AC141" s="183">
        <f t="shared" si="17"/>
        <v>4.7543294117647066E-2</v>
      </c>
      <c r="AD141" s="183">
        <f t="shared" si="18"/>
        <v>0.54377980800000003</v>
      </c>
      <c r="AE141" s="513">
        <f t="shared" si="19"/>
        <v>345.40000000000003</v>
      </c>
    </row>
    <row r="142" spans="1:31" ht="13.5" thickBot="1" x14ac:dyDescent="0.25">
      <c r="C142" s="136" t="s">
        <v>2606</v>
      </c>
      <c r="D142" s="133">
        <v>5</v>
      </c>
      <c r="E142" s="133" t="s">
        <v>2598</v>
      </c>
      <c r="F142" s="133">
        <v>136900</v>
      </c>
      <c r="G142" s="133" t="s">
        <v>4088</v>
      </c>
      <c r="H142" s="133"/>
      <c r="I142" s="133">
        <v>2</v>
      </c>
      <c r="J142" s="133">
        <v>903</v>
      </c>
      <c r="K142" s="133">
        <v>33</v>
      </c>
      <c r="L142" s="133"/>
      <c r="M142" s="133"/>
      <c r="N142" s="133"/>
      <c r="O142" s="133" t="s">
        <v>2609</v>
      </c>
      <c r="P142" s="133" t="s">
        <v>663</v>
      </c>
      <c r="Q142" s="166">
        <v>41016</v>
      </c>
      <c r="R142" s="308">
        <v>1.57</v>
      </c>
      <c r="S142" s="1">
        <v>92</v>
      </c>
      <c r="T142" s="1" t="s">
        <v>4561</v>
      </c>
      <c r="U142" s="1">
        <v>78</v>
      </c>
      <c r="V142" s="1">
        <v>10296</v>
      </c>
      <c r="W142" s="1">
        <v>92</v>
      </c>
      <c r="X142" s="1" t="s">
        <v>2584</v>
      </c>
      <c r="Y142" s="1">
        <v>78</v>
      </c>
      <c r="Z142" s="1" t="s">
        <v>4561</v>
      </c>
      <c r="AA142" s="183">
        <f t="shared" si="15"/>
        <v>81.019624658823517</v>
      </c>
      <c r="AB142" s="183">
        <f t="shared" si="16"/>
        <v>184.28051241600002</v>
      </c>
      <c r="AC142" s="183">
        <f t="shared" si="17"/>
        <v>4.2931594588235296</v>
      </c>
      <c r="AD142" s="183">
        <f t="shared" si="18"/>
        <v>4.4639378784000003</v>
      </c>
      <c r="AE142" s="513">
        <f t="shared" si="19"/>
        <v>2835.42</v>
      </c>
    </row>
    <row r="143" spans="1:31" x14ac:dyDescent="0.2">
      <c r="C143" s="136" t="s">
        <v>2606</v>
      </c>
      <c r="D143" s="133">
        <v>6</v>
      </c>
      <c r="E143" s="133" t="s">
        <v>2598</v>
      </c>
      <c r="F143" s="133">
        <v>136900</v>
      </c>
      <c r="G143" s="133" t="s">
        <v>4088</v>
      </c>
      <c r="H143" s="133"/>
      <c r="I143" s="133">
        <v>2</v>
      </c>
      <c r="J143" s="133">
        <v>450</v>
      </c>
      <c r="K143" s="133">
        <v>33</v>
      </c>
      <c r="L143" s="133"/>
      <c r="M143" s="133"/>
      <c r="N143" s="133"/>
      <c r="O143" s="133" t="s">
        <v>2609</v>
      </c>
      <c r="P143" s="133" t="s">
        <v>669</v>
      </c>
      <c r="Q143" s="166">
        <v>41019</v>
      </c>
      <c r="R143" s="1">
        <v>1.57</v>
      </c>
      <c r="S143" s="1">
        <v>92</v>
      </c>
      <c r="T143" s="1" t="s">
        <v>4561</v>
      </c>
      <c r="U143" s="1">
        <v>78</v>
      </c>
      <c r="V143" s="1">
        <v>10296</v>
      </c>
      <c r="W143" s="1">
        <v>92</v>
      </c>
      <c r="X143" s="1" t="s">
        <v>2584</v>
      </c>
      <c r="Y143" s="1">
        <v>78</v>
      </c>
      <c r="Z143" s="1" t="s">
        <v>4561</v>
      </c>
      <c r="AA143" s="183">
        <f t="shared" si="15"/>
        <v>40.375228235294117</v>
      </c>
      <c r="AB143" s="183">
        <f t="shared" si="16"/>
        <v>91.83414239999999</v>
      </c>
      <c r="AC143" s="183">
        <f t="shared" si="17"/>
        <v>2.1394482352941178</v>
      </c>
      <c r="AD143" s="183">
        <f t="shared" si="18"/>
        <v>2.22455376</v>
      </c>
      <c r="AE143" s="513">
        <f t="shared" si="19"/>
        <v>1413</v>
      </c>
    </row>
    <row r="144" spans="1:31" x14ac:dyDescent="0.2">
      <c r="C144" s="312"/>
      <c r="D144" s="313"/>
      <c r="E144" s="313"/>
      <c r="F144" s="313"/>
      <c r="G144" s="313"/>
      <c r="H144" s="313"/>
      <c r="I144" s="314" t="s">
        <v>1539</v>
      </c>
      <c r="J144" s="314">
        <f>SUM(J138:J143)</f>
        <v>4172</v>
      </c>
      <c r="K144" s="313"/>
      <c r="L144" s="313"/>
      <c r="M144" s="313"/>
      <c r="N144" s="313"/>
      <c r="O144" s="313"/>
      <c r="P144" s="313"/>
      <c r="Q144" s="315"/>
      <c r="AA144" s="183"/>
      <c r="AB144" s="183"/>
      <c r="AE144" s="513"/>
    </row>
    <row r="145" spans="1:31" x14ac:dyDescent="0.2">
      <c r="C145" s="516"/>
      <c r="D145" s="516"/>
      <c r="E145" s="517"/>
      <c r="F145" s="517" t="s">
        <v>2610</v>
      </c>
      <c r="G145" s="517"/>
      <c r="H145" s="517"/>
      <c r="I145" s="517"/>
      <c r="J145" s="517"/>
      <c r="K145" s="517"/>
      <c r="L145" s="517"/>
      <c r="M145" s="517"/>
      <c r="N145" s="517"/>
      <c r="O145" s="517"/>
      <c r="P145" s="517"/>
      <c r="Q145" s="518"/>
    </row>
    <row r="146" spans="1:31" x14ac:dyDescent="0.2">
      <c r="C146" s="316"/>
      <c r="D146" s="316"/>
      <c r="E146" s="317">
        <v>41036</v>
      </c>
      <c r="F146" s="318" t="s">
        <v>2611</v>
      </c>
      <c r="G146" s="319"/>
      <c r="H146" s="319"/>
      <c r="I146" s="319"/>
      <c r="J146" s="319"/>
      <c r="K146" s="319"/>
      <c r="L146" s="319"/>
      <c r="M146" s="319"/>
      <c r="N146" s="319"/>
      <c r="O146" s="319"/>
      <c r="P146" s="319"/>
      <c r="Q146" s="320"/>
    </row>
    <row r="147" spans="1:31" ht="13.5" thickBot="1" x14ac:dyDescent="0.25">
      <c r="C147" s="136" t="s">
        <v>2612</v>
      </c>
      <c r="D147" s="133">
        <v>1</v>
      </c>
      <c r="E147" s="133" t="s">
        <v>2613</v>
      </c>
      <c r="F147" s="133">
        <v>136900</v>
      </c>
      <c r="G147" s="133">
        <v>150</v>
      </c>
      <c r="H147" s="133"/>
      <c r="I147" s="133">
        <v>2</v>
      </c>
      <c r="J147" s="133">
        <v>752</v>
      </c>
      <c r="K147" s="133">
        <v>33</v>
      </c>
      <c r="L147" s="133"/>
      <c r="M147" s="133"/>
      <c r="N147" s="133"/>
      <c r="O147" s="133" t="s">
        <v>2722</v>
      </c>
      <c r="P147" s="133" t="s">
        <v>4804</v>
      </c>
      <c r="Q147" s="166">
        <v>41059</v>
      </c>
      <c r="R147" s="308">
        <v>1.57</v>
      </c>
      <c r="S147" s="1">
        <v>92</v>
      </c>
      <c r="T147" s="1" t="s">
        <v>4561</v>
      </c>
      <c r="U147" s="1">
        <v>78</v>
      </c>
      <c r="V147" s="1">
        <v>10296</v>
      </c>
      <c r="W147" s="1">
        <v>92</v>
      </c>
      <c r="X147" s="1" t="s">
        <v>2584</v>
      </c>
      <c r="Y147" s="1">
        <v>78</v>
      </c>
      <c r="Z147" s="1" t="s">
        <v>4561</v>
      </c>
      <c r="AA147" s="183">
        <f>(K147*100*J147*I147)/17*16*R147/10000*S147/1000</f>
        <v>67.47149251764705</v>
      </c>
      <c r="AB147" s="183">
        <f>V147/36*35*J147*I147*1.108/10000*W147/1000</f>
        <v>153.46505574400001</v>
      </c>
      <c r="AC147" s="183">
        <f>(K147*100*J147*I147)/17*R147/10000*U147/1000</f>
        <v>3.575255717647059</v>
      </c>
      <c r="AD147" s="183">
        <f>V147/36*J147*I147*1.108/10000*Y147/1000</f>
        <v>3.7174765056000005</v>
      </c>
      <c r="AE147" s="513">
        <f>J147*I147*R147</f>
        <v>2361.2800000000002</v>
      </c>
    </row>
    <row r="148" spans="1:31" x14ac:dyDescent="0.2">
      <c r="C148" s="136" t="s">
        <v>2612</v>
      </c>
      <c r="D148" s="133">
        <v>2</v>
      </c>
      <c r="E148" s="133" t="s">
        <v>2613</v>
      </c>
      <c r="F148" s="133">
        <v>136900</v>
      </c>
      <c r="G148" s="133">
        <v>150</v>
      </c>
      <c r="H148" s="133"/>
      <c r="I148" s="133">
        <v>2</v>
      </c>
      <c r="J148" s="133">
        <v>903</v>
      </c>
      <c r="K148" s="133">
        <v>33</v>
      </c>
      <c r="L148" s="133"/>
      <c r="M148" s="133"/>
      <c r="N148" s="133"/>
      <c r="O148" s="133" t="s">
        <v>2614</v>
      </c>
      <c r="P148" s="133" t="s">
        <v>663</v>
      </c>
      <c r="Q148" s="166">
        <v>41066</v>
      </c>
    </row>
    <row r="149" spans="1:31" x14ac:dyDescent="0.2">
      <c r="C149" s="136" t="s">
        <v>2612</v>
      </c>
      <c r="D149" s="133">
        <v>3</v>
      </c>
      <c r="E149" s="133" t="s">
        <v>2613</v>
      </c>
      <c r="F149" s="133">
        <v>136900</v>
      </c>
      <c r="G149" s="133">
        <v>150</v>
      </c>
      <c r="H149" s="133"/>
      <c r="I149" s="133">
        <v>2</v>
      </c>
      <c r="J149" s="133">
        <v>903</v>
      </c>
      <c r="K149" s="133">
        <v>33</v>
      </c>
      <c r="L149" s="133"/>
      <c r="M149" s="133"/>
      <c r="N149" s="133"/>
      <c r="O149" s="133" t="s">
        <v>2609</v>
      </c>
      <c r="P149" s="133" t="s">
        <v>4804</v>
      </c>
      <c r="Q149" s="166">
        <v>41073</v>
      </c>
    </row>
    <row r="150" spans="1:31" ht="13.5" thickBot="1" x14ac:dyDescent="0.25">
      <c r="C150" s="136" t="s">
        <v>2612</v>
      </c>
      <c r="D150" s="133">
        <v>4</v>
      </c>
      <c r="E150" s="133" t="s">
        <v>2613</v>
      </c>
      <c r="F150" s="133">
        <v>136900</v>
      </c>
      <c r="G150" s="133">
        <v>150</v>
      </c>
      <c r="H150" s="133"/>
      <c r="I150" s="133">
        <v>2</v>
      </c>
      <c r="J150" s="133">
        <v>903</v>
      </c>
      <c r="K150" s="133">
        <v>33</v>
      </c>
      <c r="L150" s="133"/>
      <c r="M150" s="133"/>
      <c r="N150" s="133"/>
      <c r="O150" s="133" t="s">
        <v>2722</v>
      </c>
      <c r="P150" s="133" t="s">
        <v>4807</v>
      </c>
      <c r="Q150" s="166">
        <v>41186</v>
      </c>
      <c r="R150" s="308">
        <v>1.57</v>
      </c>
      <c r="S150" s="1">
        <v>92</v>
      </c>
      <c r="T150" s="1" t="s">
        <v>4561</v>
      </c>
      <c r="U150" s="1">
        <v>78</v>
      </c>
      <c r="V150" s="1">
        <v>10296</v>
      </c>
      <c r="W150" s="1">
        <v>92</v>
      </c>
      <c r="X150" s="1" t="s">
        <v>2584</v>
      </c>
      <c r="Y150" s="1">
        <v>78</v>
      </c>
      <c r="Z150" s="1" t="s">
        <v>4561</v>
      </c>
      <c r="AA150" s="183">
        <f>(K150*100*J150*I150)/17*16*R150/10000*S150/1000</f>
        <v>81.019624658823517</v>
      </c>
      <c r="AB150" s="183">
        <f>V150/36*35*J150*I150*1.108/10000*W150/1000</f>
        <v>184.28051241600002</v>
      </c>
      <c r="AC150" s="183">
        <f>(K150*100*J150*I150)/17*R150/10000*U150/1000</f>
        <v>4.2931594588235296</v>
      </c>
      <c r="AD150" s="183">
        <f>V150/36*J150*I150*1.108/10000*Y150/1000</f>
        <v>4.4639378784000003</v>
      </c>
      <c r="AE150" s="513">
        <f>J150*I150*G150/100</f>
        <v>2709</v>
      </c>
    </row>
    <row r="151" spans="1:31" x14ac:dyDescent="0.2">
      <c r="B151" s="133">
        <v>41</v>
      </c>
      <c r="C151" s="136" t="s">
        <v>2612</v>
      </c>
      <c r="D151" s="133">
        <v>5</v>
      </c>
      <c r="E151" s="133" t="s">
        <v>2613</v>
      </c>
      <c r="F151" s="133">
        <v>136900</v>
      </c>
      <c r="G151" s="133">
        <v>151</v>
      </c>
      <c r="H151" s="12"/>
      <c r="I151" s="133">
        <v>2</v>
      </c>
      <c r="J151" s="133">
        <v>657</v>
      </c>
      <c r="K151" s="133">
        <v>33</v>
      </c>
      <c r="L151" s="12"/>
      <c r="M151" s="12"/>
      <c r="N151" s="12"/>
      <c r="O151" s="133" t="s">
        <v>2609</v>
      </c>
      <c r="P151" s="133" t="s">
        <v>2615</v>
      </c>
      <c r="Q151" s="166">
        <v>41240</v>
      </c>
    </row>
    <row r="152" spans="1:31" x14ac:dyDescent="0.2">
      <c r="B152" s="313"/>
      <c r="C152" s="312"/>
      <c r="D152" s="313"/>
      <c r="E152" s="313"/>
      <c r="F152" s="313"/>
      <c r="G152" s="313"/>
      <c r="I152" s="314" t="s">
        <v>1539</v>
      </c>
      <c r="J152" s="314">
        <f>SUM(J147:J151)</f>
        <v>4118</v>
      </c>
      <c r="K152" s="313"/>
      <c r="O152" s="313"/>
      <c r="P152" s="313"/>
      <c r="Q152" s="315"/>
    </row>
    <row r="153" spans="1:31" x14ac:dyDescent="0.2">
      <c r="A153" s="327"/>
      <c r="B153" s="287"/>
      <c r="C153" s="287"/>
      <c r="D153" s="287"/>
      <c r="E153" s="288"/>
      <c r="F153" s="289" t="s">
        <v>3652</v>
      </c>
      <c r="G153" s="288"/>
      <c r="H153" s="288"/>
      <c r="I153" s="288"/>
      <c r="J153" s="288"/>
      <c r="K153" s="288"/>
      <c r="L153" s="288"/>
      <c r="M153" s="288"/>
      <c r="N153" s="288"/>
      <c r="O153" s="288"/>
      <c r="P153" s="288"/>
      <c r="Q153" s="290"/>
      <c r="R153" s="291">
        <f>SUM(R75:R152)</f>
        <v>73.669999999999959</v>
      </c>
      <c r="AA153" s="183"/>
      <c r="AB153" s="183"/>
      <c r="AC153"/>
      <c r="AD153"/>
      <c r="AE153" s="1"/>
    </row>
    <row r="154" spans="1:31" x14ac:dyDescent="0.2">
      <c r="A154" s="466"/>
      <c r="B154" s="316"/>
      <c r="C154" s="316"/>
      <c r="D154" s="317"/>
      <c r="E154" s="519" t="s">
        <v>2616</v>
      </c>
      <c r="F154" s="319"/>
      <c r="G154" s="319"/>
      <c r="H154" s="319"/>
      <c r="I154" s="319"/>
      <c r="J154" s="319"/>
      <c r="K154" s="319"/>
      <c r="L154" s="319"/>
      <c r="M154" s="319"/>
      <c r="N154" s="319"/>
      <c r="O154" s="319"/>
      <c r="P154" s="320"/>
      <c r="Q154" s="1"/>
      <c r="AB154" s="183"/>
      <c r="AD154"/>
    </row>
    <row r="155" spans="1:31" x14ac:dyDescent="0.2">
      <c r="B155" s="394">
        <v>41</v>
      </c>
      <c r="C155" s="336" t="s">
        <v>3942</v>
      </c>
      <c r="D155" s="336" t="s">
        <v>1651</v>
      </c>
      <c r="E155" s="336"/>
      <c r="F155" s="394">
        <v>136900</v>
      </c>
      <c r="G155" s="336" t="s">
        <v>3636</v>
      </c>
      <c r="H155" s="394">
        <v>150</v>
      </c>
      <c r="I155" s="394">
        <v>1</v>
      </c>
      <c r="J155" s="394">
        <v>903</v>
      </c>
      <c r="K155" s="394">
        <v>33</v>
      </c>
      <c r="L155" s="394"/>
      <c r="M155" s="394" t="s">
        <v>1380</v>
      </c>
      <c r="N155" s="336"/>
      <c r="O155" s="394" t="s">
        <v>2722</v>
      </c>
      <c r="P155" s="394" t="s">
        <v>4816</v>
      </c>
      <c r="Q155" s="337">
        <v>41463</v>
      </c>
      <c r="R155" s="1">
        <v>1.57</v>
      </c>
      <c r="S155" s="1">
        <v>90</v>
      </c>
      <c r="T155" s="1" t="s">
        <v>4561</v>
      </c>
      <c r="U155" s="1">
        <v>78.5</v>
      </c>
      <c r="V155" s="1">
        <v>10296</v>
      </c>
      <c r="W155" s="1">
        <v>90</v>
      </c>
      <c r="X155" s="1" t="s">
        <v>2584</v>
      </c>
      <c r="Y155" s="1">
        <v>78.5</v>
      </c>
      <c r="Z155" s="1" t="s">
        <v>4561</v>
      </c>
      <c r="AA155" s="183">
        <f>(K155*100*J155*I155)/17*16*R155/10000*S155/1000</f>
        <v>39.629164235294112</v>
      </c>
      <c r="AB155" s="183">
        <f>V155/36*35*J155*I155*1.108/10000*W155/1000</f>
        <v>90.137207160000003</v>
      </c>
      <c r="AC155" s="183">
        <f>(K155*100*J155*I155)/17*R155/10000*U155/1000</f>
        <v>2.160339855882353</v>
      </c>
      <c r="AD155" s="183">
        <f>V155/36*J155*I155*1.108/10000*Y155/1000</f>
        <v>2.2462764324000002</v>
      </c>
      <c r="AE155" s="513">
        <f>J155*I155*R155</f>
        <v>1417.71</v>
      </c>
    </row>
    <row r="156" spans="1:31" x14ac:dyDescent="0.2">
      <c r="B156" s="394">
        <v>41</v>
      </c>
      <c r="C156" s="336" t="s">
        <v>3942</v>
      </c>
      <c r="D156" s="336" t="s">
        <v>1631</v>
      </c>
      <c r="E156" s="336"/>
      <c r="F156" s="394">
        <v>136900</v>
      </c>
      <c r="G156" s="336" t="s">
        <v>3636</v>
      </c>
      <c r="H156" s="394">
        <v>150</v>
      </c>
      <c r="I156" s="394">
        <v>1</v>
      </c>
      <c r="J156" s="394">
        <v>903</v>
      </c>
      <c r="K156" s="394">
        <v>33</v>
      </c>
      <c r="L156" s="394"/>
      <c r="M156" s="394" t="s">
        <v>1380</v>
      </c>
      <c r="N156" s="336"/>
      <c r="O156" s="394" t="s">
        <v>2722</v>
      </c>
      <c r="P156" s="394" t="s">
        <v>4816</v>
      </c>
      <c r="Q156" s="337">
        <v>41463</v>
      </c>
      <c r="R156" s="1">
        <v>1.57</v>
      </c>
      <c r="S156" s="1">
        <v>90</v>
      </c>
      <c r="T156" s="1" t="s">
        <v>4561</v>
      </c>
      <c r="U156" s="1">
        <v>78.5</v>
      </c>
      <c r="V156" s="1">
        <v>10296</v>
      </c>
      <c r="W156" s="1">
        <v>90</v>
      </c>
      <c r="X156" s="1" t="s">
        <v>2584</v>
      </c>
      <c r="Y156" s="1">
        <v>78.5</v>
      </c>
      <c r="Z156" s="1" t="s">
        <v>4561</v>
      </c>
      <c r="AA156" s="183">
        <f t="shared" ref="AA156:AA164" si="20">(K156*100*J156*I156)/17*16*R156/10000*S156/1000</f>
        <v>39.629164235294112</v>
      </c>
      <c r="AB156" s="183">
        <f t="shared" ref="AB156:AB164" si="21">V156/36*35*J156*I156*1.108/10000*W156/1000</f>
        <v>90.137207160000003</v>
      </c>
      <c r="AC156" s="183">
        <f t="shared" ref="AC156:AC164" si="22">(K156*100*J156*I156)/17*R156/10000*U156/1000</f>
        <v>2.160339855882353</v>
      </c>
      <c r="AD156" s="183">
        <f t="shared" ref="AD156:AD164" si="23">V156/36*J156*I156*1.108/10000*Y156/1000</f>
        <v>2.2462764324000002</v>
      </c>
      <c r="AE156" s="513">
        <f t="shared" ref="AE156:AE164" si="24">J156*I156*R156</f>
        <v>1417.71</v>
      </c>
    </row>
    <row r="157" spans="1:31" x14ac:dyDescent="0.2">
      <c r="B157" s="394">
        <v>41</v>
      </c>
      <c r="C157" s="336" t="s">
        <v>3942</v>
      </c>
      <c r="D157" s="336" t="s">
        <v>1634</v>
      </c>
      <c r="E157" s="336"/>
      <c r="F157" s="394">
        <v>136900</v>
      </c>
      <c r="G157" s="336" t="s">
        <v>3636</v>
      </c>
      <c r="H157" s="394">
        <v>150</v>
      </c>
      <c r="I157" s="394">
        <v>1</v>
      </c>
      <c r="J157" s="394">
        <v>890</v>
      </c>
      <c r="K157" s="394">
        <v>33</v>
      </c>
      <c r="L157" s="394"/>
      <c r="M157" s="394" t="s">
        <v>1380</v>
      </c>
      <c r="N157" s="336"/>
      <c r="O157" s="394" t="s">
        <v>2722</v>
      </c>
      <c r="P157" s="394" t="s">
        <v>4807</v>
      </c>
      <c r="Q157" s="337">
        <v>41467</v>
      </c>
      <c r="R157" s="1">
        <v>1.57</v>
      </c>
      <c r="S157" s="1">
        <v>90</v>
      </c>
      <c r="T157" s="1" t="s">
        <v>4561</v>
      </c>
      <c r="U157" s="1">
        <v>78.5</v>
      </c>
      <c r="V157" s="1">
        <v>10296</v>
      </c>
      <c r="W157" s="1">
        <v>90</v>
      </c>
      <c r="X157" s="1" t="s">
        <v>2584</v>
      </c>
      <c r="Y157" s="1">
        <v>78.5</v>
      </c>
      <c r="Z157" s="1" t="s">
        <v>4561</v>
      </c>
      <c r="AA157" s="183">
        <f t="shared" si="20"/>
        <v>39.058644705882358</v>
      </c>
      <c r="AB157" s="183">
        <f t="shared" si="21"/>
        <v>88.839550800000012</v>
      </c>
      <c r="AC157" s="183">
        <f t="shared" si="22"/>
        <v>2.1292386176470592</v>
      </c>
      <c r="AD157" s="183">
        <f t="shared" si="23"/>
        <v>2.2139380120000003</v>
      </c>
      <c r="AE157" s="513">
        <f t="shared" si="24"/>
        <v>1397.3</v>
      </c>
    </row>
    <row r="158" spans="1:31" x14ac:dyDescent="0.2">
      <c r="B158" s="394">
        <v>41</v>
      </c>
      <c r="C158" s="336" t="s">
        <v>3942</v>
      </c>
      <c r="D158" s="336" t="s">
        <v>1637</v>
      </c>
      <c r="E158" s="336"/>
      <c r="F158" s="394">
        <v>136900</v>
      </c>
      <c r="G158" s="336" t="s">
        <v>3636</v>
      </c>
      <c r="H158" s="394">
        <v>150</v>
      </c>
      <c r="I158" s="394">
        <v>1</v>
      </c>
      <c r="J158" s="394">
        <v>890</v>
      </c>
      <c r="K158" s="394">
        <v>33</v>
      </c>
      <c r="L158" s="394"/>
      <c r="M158" s="394" t="s">
        <v>1380</v>
      </c>
      <c r="N158" s="336"/>
      <c r="O158" s="394" t="s">
        <v>2722</v>
      </c>
      <c r="P158" s="394" t="s">
        <v>4807</v>
      </c>
      <c r="Q158" s="337">
        <v>41467</v>
      </c>
      <c r="R158" s="1">
        <v>1.57</v>
      </c>
      <c r="S158" s="1">
        <v>90</v>
      </c>
      <c r="T158" s="1" t="s">
        <v>4561</v>
      </c>
      <c r="U158" s="1">
        <v>78.5</v>
      </c>
      <c r="V158" s="1">
        <v>10296</v>
      </c>
      <c r="W158" s="1">
        <v>90</v>
      </c>
      <c r="X158" s="1" t="s">
        <v>2584</v>
      </c>
      <c r="Y158" s="1">
        <v>78.5</v>
      </c>
      <c r="Z158" s="1" t="s">
        <v>4561</v>
      </c>
      <c r="AA158" s="183">
        <f t="shared" si="20"/>
        <v>39.058644705882358</v>
      </c>
      <c r="AB158" s="183">
        <f t="shared" si="21"/>
        <v>88.839550800000012</v>
      </c>
      <c r="AC158" s="183">
        <f t="shared" si="22"/>
        <v>2.1292386176470592</v>
      </c>
      <c r="AD158" s="183">
        <f t="shared" si="23"/>
        <v>2.2139380120000003</v>
      </c>
      <c r="AE158" s="513">
        <f t="shared" si="24"/>
        <v>1397.3</v>
      </c>
    </row>
    <row r="159" spans="1:31" x14ac:dyDescent="0.2">
      <c r="B159" s="133">
        <v>41</v>
      </c>
      <c r="C159" s="136" t="s">
        <v>3942</v>
      </c>
      <c r="D159" s="136" t="s">
        <v>2726</v>
      </c>
      <c r="E159" s="136"/>
      <c r="F159" s="133">
        <v>136900</v>
      </c>
      <c r="G159" s="136" t="s">
        <v>857</v>
      </c>
      <c r="H159" s="133">
        <v>150</v>
      </c>
      <c r="I159" s="133">
        <v>1</v>
      </c>
      <c r="J159" s="133">
        <v>903</v>
      </c>
      <c r="K159" s="133">
        <v>33</v>
      </c>
      <c r="L159" s="133"/>
      <c r="M159" s="133" t="s">
        <v>1380</v>
      </c>
      <c r="N159" s="136"/>
      <c r="O159" s="133" t="s">
        <v>2722</v>
      </c>
      <c r="P159" s="133" t="s">
        <v>4807</v>
      </c>
      <c r="Q159" s="166">
        <v>41473</v>
      </c>
      <c r="R159" s="1">
        <v>1.57</v>
      </c>
      <c r="S159" s="1">
        <v>90</v>
      </c>
      <c r="T159" s="1" t="s">
        <v>4561</v>
      </c>
      <c r="U159" s="1">
        <v>78.5</v>
      </c>
      <c r="V159" s="1">
        <v>10296</v>
      </c>
      <c r="W159" s="1">
        <v>90</v>
      </c>
      <c r="X159" s="1" t="s">
        <v>2584</v>
      </c>
      <c r="Y159" s="1">
        <v>78.5</v>
      </c>
      <c r="Z159" s="1" t="s">
        <v>4561</v>
      </c>
      <c r="AA159" s="183">
        <f t="shared" si="20"/>
        <v>39.629164235294112</v>
      </c>
      <c r="AB159" s="183">
        <f t="shared" si="21"/>
        <v>90.137207160000003</v>
      </c>
      <c r="AC159" s="183">
        <f t="shared" si="22"/>
        <v>2.160339855882353</v>
      </c>
      <c r="AD159" s="183">
        <f t="shared" si="23"/>
        <v>2.2462764324000002</v>
      </c>
      <c r="AE159" s="513">
        <f t="shared" si="24"/>
        <v>1417.71</v>
      </c>
    </row>
    <row r="160" spans="1:31" x14ac:dyDescent="0.2">
      <c r="B160" s="133">
        <v>41</v>
      </c>
      <c r="C160" s="136" t="s">
        <v>3942</v>
      </c>
      <c r="D160" s="136" t="s">
        <v>2729</v>
      </c>
      <c r="E160" s="136"/>
      <c r="F160" s="133">
        <v>136900</v>
      </c>
      <c r="G160" s="136" t="s">
        <v>3636</v>
      </c>
      <c r="H160" s="133">
        <v>150</v>
      </c>
      <c r="I160" s="133">
        <v>1</v>
      </c>
      <c r="J160" s="133">
        <v>903</v>
      </c>
      <c r="K160" s="133">
        <v>33</v>
      </c>
      <c r="L160" s="133"/>
      <c r="M160" s="133" t="s">
        <v>1380</v>
      </c>
      <c r="N160" s="136"/>
      <c r="O160" s="133" t="s">
        <v>2722</v>
      </c>
      <c r="P160" s="133" t="s">
        <v>4807</v>
      </c>
      <c r="Q160" s="166">
        <v>41473</v>
      </c>
      <c r="R160" s="1">
        <v>1.57</v>
      </c>
      <c r="S160" s="1">
        <v>90</v>
      </c>
      <c r="T160" s="1" t="s">
        <v>4561</v>
      </c>
      <c r="U160" s="1">
        <v>78.5</v>
      </c>
      <c r="V160" s="1">
        <v>10296</v>
      </c>
      <c r="W160" s="1">
        <v>90</v>
      </c>
      <c r="X160" s="1" t="s">
        <v>2584</v>
      </c>
      <c r="Y160" s="1">
        <v>78.5</v>
      </c>
      <c r="Z160" s="1" t="s">
        <v>4561</v>
      </c>
      <c r="AA160" s="183">
        <f t="shared" si="20"/>
        <v>39.629164235294112</v>
      </c>
      <c r="AB160" s="183">
        <f t="shared" si="21"/>
        <v>90.137207160000003</v>
      </c>
      <c r="AC160" s="183">
        <f t="shared" si="22"/>
        <v>2.160339855882353</v>
      </c>
      <c r="AD160" s="183">
        <f t="shared" si="23"/>
        <v>2.2462764324000002</v>
      </c>
      <c r="AE160" s="513">
        <f t="shared" si="24"/>
        <v>1417.71</v>
      </c>
    </row>
    <row r="161" spans="1:31" x14ac:dyDescent="0.2">
      <c r="B161" s="394">
        <v>41</v>
      </c>
      <c r="C161" s="336" t="s">
        <v>3942</v>
      </c>
      <c r="D161" s="336" t="s">
        <v>1641</v>
      </c>
      <c r="E161" s="336"/>
      <c r="F161" s="394">
        <v>136900</v>
      </c>
      <c r="G161" s="336" t="s">
        <v>3636</v>
      </c>
      <c r="H161" s="394">
        <v>150</v>
      </c>
      <c r="I161" s="394">
        <v>1</v>
      </c>
      <c r="J161" s="394">
        <v>903</v>
      </c>
      <c r="K161" s="394">
        <v>33</v>
      </c>
      <c r="L161" s="394"/>
      <c r="M161" s="394" t="s">
        <v>1380</v>
      </c>
      <c r="N161" s="336"/>
      <c r="O161" s="394" t="s">
        <v>2722</v>
      </c>
      <c r="P161" s="394" t="s">
        <v>4807</v>
      </c>
      <c r="Q161" s="713">
        <v>23072013</v>
      </c>
      <c r="R161" s="1">
        <v>1.57</v>
      </c>
      <c r="S161" s="1">
        <v>90</v>
      </c>
      <c r="T161" s="1" t="s">
        <v>4561</v>
      </c>
      <c r="U161" s="1">
        <v>78.5</v>
      </c>
      <c r="V161" s="1">
        <v>10296</v>
      </c>
      <c r="W161" s="1">
        <v>90</v>
      </c>
      <c r="X161" s="1" t="s">
        <v>2584</v>
      </c>
      <c r="Y161" s="1">
        <v>78.5</v>
      </c>
      <c r="Z161" s="1" t="s">
        <v>4561</v>
      </c>
      <c r="AA161" s="183">
        <f t="shared" si="20"/>
        <v>39.629164235294112</v>
      </c>
      <c r="AB161" s="183">
        <f t="shared" si="21"/>
        <v>90.137207160000003</v>
      </c>
      <c r="AC161" s="183">
        <f t="shared" si="22"/>
        <v>2.160339855882353</v>
      </c>
      <c r="AD161" s="183">
        <f t="shared" si="23"/>
        <v>2.2462764324000002</v>
      </c>
      <c r="AE161" s="513">
        <f t="shared" si="24"/>
        <v>1417.71</v>
      </c>
    </row>
    <row r="162" spans="1:31" x14ac:dyDescent="0.2">
      <c r="B162" s="394">
        <v>41</v>
      </c>
      <c r="C162" s="336" t="s">
        <v>3942</v>
      </c>
      <c r="D162" s="336" t="s">
        <v>1641</v>
      </c>
      <c r="E162" s="336"/>
      <c r="F162" s="394">
        <v>136900</v>
      </c>
      <c r="G162" s="336" t="s">
        <v>3636</v>
      </c>
      <c r="H162" s="394">
        <v>150</v>
      </c>
      <c r="I162" s="394">
        <v>1</v>
      </c>
      <c r="J162" s="394">
        <v>903</v>
      </c>
      <c r="K162" s="394">
        <v>33</v>
      </c>
      <c r="L162" s="394"/>
      <c r="M162" s="394" t="s">
        <v>1380</v>
      </c>
      <c r="N162" s="336"/>
      <c r="O162" s="394" t="s">
        <v>2722</v>
      </c>
      <c r="P162" s="394" t="s">
        <v>4807</v>
      </c>
      <c r="Q162" s="337">
        <v>41478</v>
      </c>
      <c r="R162" s="1">
        <v>1.57</v>
      </c>
      <c r="S162" s="1">
        <v>90</v>
      </c>
      <c r="T162" s="1" t="s">
        <v>4561</v>
      </c>
      <c r="U162" s="1">
        <v>78.5</v>
      </c>
      <c r="V162" s="1">
        <v>10296</v>
      </c>
      <c r="W162" s="1">
        <v>90</v>
      </c>
      <c r="X162" s="1" t="s">
        <v>2584</v>
      </c>
      <c r="Y162" s="1">
        <v>78.5</v>
      </c>
      <c r="Z162" s="1" t="s">
        <v>4561</v>
      </c>
      <c r="AA162" s="183">
        <f t="shared" si="20"/>
        <v>39.629164235294112</v>
      </c>
      <c r="AB162" s="183">
        <f t="shared" si="21"/>
        <v>90.137207160000003</v>
      </c>
      <c r="AC162" s="183">
        <f t="shared" si="22"/>
        <v>2.160339855882353</v>
      </c>
      <c r="AD162" s="183">
        <f t="shared" si="23"/>
        <v>2.2462764324000002</v>
      </c>
      <c r="AE162" s="513">
        <f t="shared" si="24"/>
        <v>1417.71</v>
      </c>
    </row>
    <row r="163" spans="1:31" x14ac:dyDescent="0.2">
      <c r="B163" s="133">
        <v>41</v>
      </c>
      <c r="C163" s="136" t="s">
        <v>3942</v>
      </c>
      <c r="D163" s="136" t="s">
        <v>3704</v>
      </c>
      <c r="E163" s="136"/>
      <c r="F163" s="133">
        <v>136900</v>
      </c>
      <c r="G163" s="136" t="s">
        <v>3636</v>
      </c>
      <c r="H163" s="133">
        <v>150</v>
      </c>
      <c r="I163" s="133">
        <v>1</v>
      </c>
      <c r="J163" s="133">
        <v>840</v>
      </c>
      <c r="K163" s="133">
        <v>33</v>
      </c>
      <c r="L163" s="133"/>
      <c r="M163" s="133" t="s">
        <v>1380</v>
      </c>
      <c r="N163" s="136"/>
      <c r="O163" s="133" t="s">
        <v>2722</v>
      </c>
      <c r="P163" s="133" t="s">
        <v>4807</v>
      </c>
      <c r="Q163" s="166">
        <v>41484</v>
      </c>
      <c r="R163" s="1">
        <v>1.57</v>
      </c>
      <c r="S163" s="1">
        <v>90</v>
      </c>
      <c r="T163" s="1" t="s">
        <v>4561</v>
      </c>
      <c r="U163" s="1">
        <v>78.5</v>
      </c>
      <c r="V163" s="1">
        <v>10296</v>
      </c>
      <c r="W163" s="1">
        <v>90</v>
      </c>
      <c r="X163" s="1" t="s">
        <v>2584</v>
      </c>
      <c r="Y163" s="1">
        <v>78.5</v>
      </c>
      <c r="Z163" s="1" t="s">
        <v>4561</v>
      </c>
      <c r="AA163" s="183">
        <f t="shared" si="20"/>
        <v>36.864338823529408</v>
      </c>
      <c r="AB163" s="183">
        <f t="shared" si="21"/>
        <v>83.848564800000005</v>
      </c>
      <c r="AC163" s="183">
        <f t="shared" si="22"/>
        <v>2.0096184705882352</v>
      </c>
      <c r="AD163" s="183">
        <f t="shared" si="23"/>
        <v>2.0895594720000004</v>
      </c>
      <c r="AE163" s="513">
        <f t="shared" si="24"/>
        <v>1318.8</v>
      </c>
    </row>
    <row r="164" spans="1:31" ht="13.5" thickBot="1" x14ac:dyDescent="0.25">
      <c r="B164" s="133">
        <v>41</v>
      </c>
      <c r="C164" s="136" t="s">
        <v>3942</v>
      </c>
      <c r="D164" s="136" t="s">
        <v>3707</v>
      </c>
      <c r="E164" s="136"/>
      <c r="F164" s="133">
        <v>136900</v>
      </c>
      <c r="G164" s="136" t="s">
        <v>3636</v>
      </c>
      <c r="H164" s="133">
        <v>150</v>
      </c>
      <c r="I164" s="133">
        <v>1</v>
      </c>
      <c r="J164" s="133">
        <v>840</v>
      </c>
      <c r="K164" s="133">
        <v>33</v>
      </c>
      <c r="L164" s="133"/>
      <c r="M164" s="133" t="s">
        <v>1380</v>
      </c>
      <c r="N164" s="136"/>
      <c r="O164" s="133" t="s">
        <v>2722</v>
      </c>
      <c r="P164" s="133" t="s">
        <v>4807</v>
      </c>
      <c r="Q164" s="166">
        <v>41484</v>
      </c>
      <c r="R164" s="308">
        <v>1.57</v>
      </c>
      <c r="S164" s="1">
        <v>90</v>
      </c>
      <c r="T164" s="1" t="s">
        <v>4561</v>
      </c>
      <c r="U164" s="1">
        <v>78.5</v>
      </c>
      <c r="V164" s="1">
        <v>10296</v>
      </c>
      <c r="W164" s="1">
        <v>90</v>
      </c>
      <c r="X164" s="1" t="s">
        <v>2584</v>
      </c>
      <c r="Y164" s="1">
        <v>78.5</v>
      </c>
      <c r="Z164" s="1" t="s">
        <v>4561</v>
      </c>
      <c r="AA164" s="183">
        <f t="shared" si="20"/>
        <v>36.864338823529408</v>
      </c>
      <c r="AB164" s="183">
        <f t="shared" si="21"/>
        <v>83.848564800000005</v>
      </c>
      <c r="AC164" s="183">
        <f t="shared" si="22"/>
        <v>2.0096184705882352</v>
      </c>
      <c r="AD164" s="183">
        <f t="shared" si="23"/>
        <v>2.0895594720000004</v>
      </c>
      <c r="AE164" s="513">
        <f t="shared" si="24"/>
        <v>1318.8</v>
      </c>
    </row>
    <row r="165" spans="1:31" x14ac:dyDescent="0.2">
      <c r="B165" s="133">
        <v>41</v>
      </c>
      <c r="C165" s="136" t="s">
        <v>3942</v>
      </c>
      <c r="D165" s="136" t="s">
        <v>1645</v>
      </c>
      <c r="E165" s="136"/>
      <c r="F165" s="133">
        <v>136900</v>
      </c>
      <c r="G165" s="136" t="s">
        <v>3636</v>
      </c>
      <c r="H165" s="133">
        <v>150</v>
      </c>
      <c r="I165" s="133">
        <v>1</v>
      </c>
      <c r="J165" s="133">
        <v>903</v>
      </c>
      <c r="K165" s="133">
        <v>33</v>
      </c>
      <c r="L165" s="133"/>
      <c r="M165" s="133" t="s">
        <v>1380</v>
      </c>
      <c r="N165" s="136"/>
      <c r="O165" s="133" t="s">
        <v>2722</v>
      </c>
      <c r="P165" s="133" t="s">
        <v>4807</v>
      </c>
      <c r="Q165" s="166">
        <v>41490</v>
      </c>
      <c r="R165" s="1">
        <v>1.57</v>
      </c>
      <c r="S165" s="1">
        <v>90</v>
      </c>
      <c r="T165" s="1" t="s">
        <v>4561</v>
      </c>
      <c r="U165" s="1">
        <v>78.5</v>
      </c>
      <c r="V165" s="1">
        <v>10296</v>
      </c>
      <c r="W165" s="1">
        <v>90</v>
      </c>
      <c r="X165" s="1" t="s">
        <v>2584</v>
      </c>
      <c r="Y165" s="1">
        <v>78.5</v>
      </c>
      <c r="Z165" s="1" t="s">
        <v>4561</v>
      </c>
      <c r="AA165" s="183">
        <f t="shared" ref="AA165:AA173" si="25">(K165*100*J165*I165)/17*16*R165/10000*S165/1000</f>
        <v>39.629164235294112</v>
      </c>
      <c r="AB165" s="183">
        <f t="shared" ref="AB165:AB173" si="26">V165/36*35*J165*I165*1.108/10000*W165/1000</f>
        <v>90.137207160000003</v>
      </c>
      <c r="AC165" s="183">
        <f t="shared" ref="AC165:AC173" si="27">(K165*100*J165*I165)/17*R165/10000*U165/1000</f>
        <v>2.160339855882353</v>
      </c>
      <c r="AD165" s="183">
        <f t="shared" ref="AD165:AD173" si="28">V165/36*J165*I165*1.108/10000*Y165/1000</f>
        <v>2.2462764324000002</v>
      </c>
      <c r="AE165" s="513">
        <f t="shared" ref="AE165:AE173" si="29">J165*I165*R165</f>
        <v>1417.71</v>
      </c>
    </row>
    <row r="166" spans="1:31" x14ac:dyDescent="0.2">
      <c r="B166" s="133">
        <v>41</v>
      </c>
      <c r="C166" s="136" t="s">
        <v>3942</v>
      </c>
      <c r="D166" s="136" t="s">
        <v>1650</v>
      </c>
      <c r="E166" s="136"/>
      <c r="F166" s="133">
        <v>133900</v>
      </c>
      <c r="G166" s="136" t="s">
        <v>3636</v>
      </c>
      <c r="H166" s="133">
        <v>150</v>
      </c>
      <c r="I166" s="133">
        <v>1</v>
      </c>
      <c r="J166" s="133">
        <v>903</v>
      </c>
      <c r="K166" s="133">
        <v>33</v>
      </c>
      <c r="L166" s="133"/>
      <c r="M166" s="133" t="s">
        <v>1380</v>
      </c>
      <c r="N166" s="136"/>
      <c r="O166" s="133" t="s">
        <v>2722</v>
      </c>
      <c r="P166" s="133" t="s">
        <v>4807</v>
      </c>
      <c r="Q166" s="166">
        <v>41490</v>
      </c>
      <c r="R166" s="1">
        <v>1.57</v>
      </c>
      <c r="S166" s="1">
        <v>90</v>
      </c>
      <c r="T166" s="1" t="s">
        <v>4561</v>
      </c>
      <c r="U166" s="1">
        <v>78.5</v>
      </c>
      <c r="V166" s="1">
        <v>10296</v>
      </c>
      <c r="W166" s="1">
        <v>90</v>
      </c>
      <c r="X166" s="1" t="s">
        <v>2584</v>
      </c>
      <c r="Y166" s="1">
        <v>78.5</v>
      </c>
      <c r="Z166" s="1" t="s">
        <v>4561</v>
      </c>
      <c r="AA166" s="183">
        <f t="shared" si="25"/>
        <v>39.629164235294112</v>
      </c>
      <c r="AB166" s="183">
        <f t="shared" si="26"/>
        <v>90.137207160000003</v>
      </c>
      <c r="AC166" s="183">
        <f t="shared" si="27"/>
        <v>2.160339855882353</v>
      </c>
      <c r="AD166" s="183">
        <f t="shared" si="28"/>
        <v>2.2462764324000002</v>
      </c>
      <c r="AE166" s="513">
        <f t="shared" si="29"/>
        <v>1417.71</v>
      </c>
    </row>
    <row r="167" spans="1:31" x14ac:dyDescent="0.2">
      <c r="B167" s="133">
        <v>41</v>
      </c>
      <c r="C167" s="136" t="s">
        <v>3942</v>
      </c>
      <c r="D167" s="136" t="s">
        <v>2447</v>
      </c>
      <c r="E167" s="136"/>
      <c r="F167" s="133">
        <v>136900</v>
      </c>
      <c r="G167" s="136" t="s">
        <v>3636</v>
      </c>
      <c r="H167" s="133">
        <v>150</v>
      </c>
      <c r="I167" s="133">
        <v>1</v>
      </c>
      <c r="J167" s="133">
        <v>184</v>
      </c>
      <c r="K167" s="133">
        <v>33</v>
      </c>
      <c r="L167" s="133"/>
      <c r="M167" s="133" t="s">
        <v>1380</v>
      </c>
      <c r="N167" s="136"/>
      <c r="O167" s="133" t="s">
        <v>2722</v>
      </c>
      <c r="P167" s="133" t="s">
        <v>4804</v>
      </c>
      <c r="Q167" s="166">
        <v>41492</v>
      </c>
      <c r="R167" s="1">
        <v>1.57</v>
      </c>
      <c r="S167" s="1">
        <v>90</v>
      </c>
      <c r="T167" s="1" t="s">
        <v>4561</v>
      </c>
      <c r="U167" s="1">
        <v>78.5</v>
      </c>
      <c r="V167" s="1">
        <v>10296</v>
      </c>
      <c r="W167" s="1">
        <v>90</v>
      </c>
      <c r="X167" s="1" t="s">
        <v>2584</v>
      </c>
      <c r="Y167" s="1">
        <v>78.5</v>
      </c>
      <c r="Z167" s="1" t="s">
        <v>4561</v>
      </c>
      <c r="AA167" s="183">
        <f t="shared" si="25"/>
        <v>8.0750456470588237</v>
      </c>
      <c r="AB167" s="183">
        <f t="shared" si="26"/>
        <v>18.366828480000002</v>
      </c>
      <c r="AC167" s="183">
        <f t="shared" si="27"/>
        <v>0.44020214117647066</v>
      </c>
      <c r="AD167" s="183">
        <f t="shared" si="28"/>
        <v>0.45771302720000007</v>
      </c>
      <c r="AE167" s="513">
        <f t="shared" si="29"/>
        <v>288.88</v>
      </c>
    </row>
    <row r="168" spans="1:31" x14ac:dyDescent="0.2">
      <c r="B168" s="133">
        <v>41</v>
      </c>
      <c r="C168" s="136" t="s">
        <v>3942</v>
      </c>
      <c r="D168" s="136" t="s">
        <v>2449</v>
      </c>
      <c r="E168" s="136"/>
      <c r="F168" s="133">
        <v>136900</v>
      </c>
      <c r="G168" s="136" t="s">
        <v>3636</v>
      </c>
      <c r="H168" s="133">
        <v>150</v>
      </c>
      <c r="I168" s="133">
        <v>1</v>
      </c>
      <c r="J168" s="133">
        <v>184</v>
      </c>
      <c r="K168" s="133">
        <v>33</v>
      </c>
      <c r="L168" s="133"/>
      <c r="M168" s="133" t="s">
        <v>1380</v>
      </c>
      <c r="N168" s="136"/>
      <c r="O168" s="133" t="s">
        <v>2722</v>
      </c>
      <c r="P168" s="133" t="s">
        <v>4804</v>
      </c>
      <c r="Q168" s="166">
        <v>41492</v>
      </c>
      <c r="R168" s="1">
        <v>1.57</v>
      </c>
      <c r="S168" s="1">
        <v>90</v>
      </c>
      <c r="T168" s="1" t="s">
        <v>4561</v>
      </c>
      <c r="U168" s="1">
        <v>78.5</v>
      </c>
      <c r="V168" s="1">
        <v>10296</v>
      </c>
      <c r="W168" s="1">
        <v>90</v>
      </c>
      <c r="X168" s="1" t="s">
        <v>2584</v>
      </c>
      <c r="Y168" s="1">
        <v>78.5</v>
      </c>
      <c r="Z168" s="1" t="s">
        <v>4561</v>
      </c>
      <c r="AA168" s="183">
        <f t="shared" si="25"/>
        <v>8.0750456470588237</v>
      </c>
      <c r="AB168" s="183">
        <f t="shared" si="26"/>
        <v>18.366828480000002</v>
      </c>
      <c r="AC168" s="183">
        <f t="shared" si="27"/>
        <v>0.44020214117647066</v>
      </c>
      <c r="AD168" s="183">
        <f t="shared" si="28"/>
        <v>0.45771302720000007</v>
      </c>
      <c r="AE168" s="513">
        <f t="shared" si="29"/>
        <v>288.88</v>
      </c>
    </row>
    <row r="169" spans="1:31" x14ac:dyDescent="0.2">
      <c r="A169" s="7267" t="s">
        <v>1386</v>
      </c>
      <c r="B169" s="7267"/>
      <c r="C169" s="7267"/>
      <c r="D169" s="7267"/>
      <c r="E169" s="7267"/>
      <c r="F169" s="7267"/>
      <c r="G169" s="7267"/>
      <c r="H169" s="7267"/>
      <c r="I169" s="7267"/>
      <c r="J169" s="7267"/>
      <c r="K169" s="7267"/>
      <c r="L169" s="7267"/>
      <c r="M169" s="7267"/>
      <c r="N169" s="7267"/>
      <c r="O169" s="7267"/>
      <c r="P169" s="7267"/>
      <c r="Q169" s="7268"/>
      <c r="R169" s="1">
        <v>1.57</v>
      </c>
      <c r="S169" s="1">
        <v>90</v>
      </c>
      <c r="T169" s="1" t="s">
        <v>4561</v>
      </c>
      <c r="U169" s="1">
        <v>78.5</v>
      </c>
      <c r="V169" s="1">
        <v>10296</v>
      </c>
      <c r="W169" s="1">
        <v>90</v>
      </c>
      <c r="X169" s="1" t="s">
        <v>2584</v>
      </c>
      <c r="Y169" s="1">
        <v>78.5</v>
      </c>
      <c r="Z169" s="1" t="s">
        <v>4561</v>
      </c>
      <c r="AA169" s="183">
        <f t="shared" si="25"/>
        <v>0</v>
      </c>
      <c r="AB169" s="183">
        <f t="shared" si="26"/>
        <v>0</v>
      </c>
      <c r="AC169" s="183">
        <f t="shared" si="27"/>
        <v>0</v>
      </c>
      <c r="AD169" s="183">
        <f t="shared" si="28"/>
        <v>0</v>
      </c>
      <c r="AE169" s="513">
        <f t="shared" si="29"/>
        <v>0</v>
      </c>
    </row>
    <row r="170" spans="1:31" x14ac:dyDescent="0.2">
      <c r="B170" s="133">
        <v>41</v>
      </c>
      <c r="C170" s="136" t="s">
        <v>5247</v>
      </c>
      <c r="D170" s="136" t="s">
        <v>1651</v>
      </c>
      <c r="E170" s="136"/>
      <c r="F170" s="133">
        <v>136900</v>
      </c>
      <c r="G170" s="136" t="s">
        <v>3636</v>
      </c>
      <c r="H170" s="133">
        <v>150</v>
      </c>
      <c r="I170" s="133">
        <v>1</v>
      </c>
      <c r="J170" s="133">
        <v>903</v>
      </c>
      <c r="K170" s="133">
        <v>33</v>
      </c>
      <c r="L170" s="133"/>
      <c r="M170" s="133" t="s">
        <v>1380</v>
      </c>
      <c r="N170" s="136"/>
      <c r="O170" s="133" t="s">
        <v>2722</v>
      </c>
      <c r="P170" s="133" t="s">
        <v>4807</v>
      </c>
      <c r="Q170" s="166">
        <v>41509</v>
      </c>
      <c r="R170" s="1">
        <v>1.57</v>
      </c>
      <c r="S170" s="1">
        <v>90</v>
      </c>
      <c r="T170" s="1" t="s">
        <v>4561</v>
      </c>
      <c r="U170" s="1">
        <v>78.5</v>
      </c>
      <c r="V170" s="1">
        <v>10296</v>
      </c>
      <c r="W170" s="1">
        <v>90</v>
      </c>
      <c r="X170" s="1" t="s">
        <v>2584</v>
      </c>
      <c r="Y170" s="1">
        <v>78.5</v>
      </c>
      <c r="Z170" s="1" t="s">
        <v>4561</v>
      </c>
      <c r="AA170" s="183">
        <f t="shared" si="25"/>
        <v>39.629164235294112</v>
      </c>
      <c r="AB170" s="183">
        <f t="shared" si="26"/>
        <v>90.137207160000003</v>
      </c>
      <c r="AC170" s="183">
        <f t="shared" si="27"/>
        <v>2.160339855882353</v>
      </c>
      <c r="AD170" s="183">
        <f t="shared" si="28"/>
        <v>2.2462764324000002</v>
      </c>
      <c r="AE170" s="513">
        <f t="shared" si="29"/>
        <v>1417.71</v>
      </c>
    </row>
    <row r="171" spans="1:31" x14ac:dyDescent="0.2">
      <c r="B171" s="133">
        <v>41</v>
      </c>
      <c r="C171" s="136" t="s">
        <v>5247</v>
      </c>
      <c r="D171" s="136" t="s">
        <v>1631</v>
      </c>
      <c r="E171" s="136"/>
      <c r="F171" s="133">
        <v>136900</v>
      </c>
      <c r="G171" s="136" t="s">
        <v>3636</v>
      </c>
      <c r="H171" s="133">
        <v>150</v>
      </c>
      <c r="I171" s="133">
        <v>1</v>
      </c>
      <c r="J171" s="133">
        <v>903</v>
      </c>
      <c r="K171" s="133">
        <v>33</v>
      </c>
      <c r="L171" s="133"/>
      <c r="M171" s="133" t="s">
        <v>1380</v>
      </c>
      <c r="N171" s="136"/>
      <c r="O171" s="133" t="s">
        <v>2722</v>
      </c>
      <c r="P171" s="133" t="s">
        <v>4807</v>
      </c>
      <c r="Q171" s="166">
        <v>41509</v>
      </c>
      <c r="R171" s="1">
        <v>1.57</v>
      </c>
      <c r="S171" s="1">
        <v>90</v>
      </c>
      <c r="T171" s="1" t="s">
        <v>4561</v>
      </c>
      <c r="U171" s="1">
        <v>78.5</v>
      </c>
      <c r="V171" s="1">
        <v>10296</v>
      </c>
      <c r="W171" s="1">
        <v>90</v>
      </c>
      <c r="X171" s="1" t="s">
        <v>2584</v>
      </c>
      <c r="Y171" s="1">
        <v>78.5</v>
      </c>
      <c r="Z171" s="1" t="s">
        <v>4561</v>
      </c>
      <c r="AA171" s="183">
        <f t="shared" si="25"/>
        <v>39.629164235294112</v>
      </c>
      <c r="AB171" s="183">
        <f t="shared" si="26"/>
        <v>90.137207160000003</v>
      </c>
      <c r="AC171" s="183">
        <f t="shared" si="27"/>
        <v>2.160339855882353</v>
      </c>
      <c r="AD171" s="183">
        <f t="shared" si="28"/>
        <v>2.2462764324000002</v>
      </c>
      <c r="AE171" s="513">
        <f t="shared" si="29"/>
        <v>1417.71</v>
      </c>
    </row>
    <row r="172" spans="1:31" x14ac:dyDescent="0.2">
      <c r="B172" s="133">
        <v>41</v>
      </c>
      <c r="C172" s="136" t="s">
        <v>5247</v>
      </c>
      <c r="D172" s="136" t="s">
        <v>1634</v>
      </c>
      <c r="E172" s="136"/>
      <c r="F172" s="133">
        <v>136900</v>
      </c>
      <c r="G172" s="136"/>
      <c r="H172" s="133">
        <v>150</v>
      </c>
      <c r="I172" s="133">
        <v>1</v>
      </c>
      <c r="J172" s="133">
        <v>903</v>
      </c>
      <c r="K172" s="133">
        <v>33</v>
      </c>
      <c r="L172" s="133"/>
      <c r="M172" s="133" t="s">
        <v>1380</v>
      </c>
      <c r="N172" s="136"/>
      <c r="O172" s="133" t="s">
        <v>2614</v>
      </c>
      <c r="P172" s="133" t="s">
        <v>4804</v>
      </c>
      <c r="Q172" s="166">
        <v>41516</v>
      </c>
      <c r="R172" s="1">
        <v>1.57</v>
      </c>
      <c r="S172" s="1">
        <v>90</v>
      </c>
      <c r="T172" s="1" t="s">
        <v>4561</v>
      </c>
      <c r="U172" s="1">
        <v>78.5</v>
      </c>
      <c r="V172" s="1">
        <v>10296</v>
      </c>
      <c r="W172" s="1">
        <v>90</v>
      </c>
      <c r="X172" s="1" t="s">
        <v>2584</v>
      </c>
      <c r="Y172" s="1">
        <v>78.5</v>
      </c>
      <c r="Z172" s="1" t="s">
        <v>4561</v>
      </c>
      <c r="AA172" s="183">
        <f t="shared" si="25"/>
        <v>39.629164235294112</v>
      </c>
      <c r="AB172" s="183">
        <f t="shared" si="26"/>
        <v>90.137207160000003</v>
      </c>
      <c r="AC172" s="183">
        <f t="shared" si="27"/>
        <v>2.160339855882353</v>
      </c>
      <c r="AD172" s="183">
        <f t="shared" si="28"/>
        <v>2.2462764324000002</v>
      </c>
      <c r="AE172" s="513">
        <f t="shared" si="29"/>
        <v>1417.71</v>
      </c>
    </row>
    <row r="173" spans="1:31" ht="13.5" thickBot="1" x14ac:dyDescent="0.25">
      <c r="B173" s="133">
        <v>41</v>
      </c>
      <c r="C173" s="136" t="s">
        <v>5247</v>
      </c>
      <c r="D173" s="136" t="s">
        <v>1637</v>
      </c>
      <c r="E173" s="136"/>
      <c r="F173" s="133">
        <v>136900</v>
      </c>
      <c r="G173" s="136"/>
      <c r="H173" s="133">
        <v>150</v>
      </c>
      <c r="I173" s="133">
        <v>1</v>
      </c>
      <c r="J173" s="133">
        <v>903</v>
      </c>
      <c r="K173" s="133">
        <v>33</v>
      </c>
      <c r="L173" s="133"/>
      <c r="M173" s="133" t="s">
        <v>1380</v>
      </c>
      <c r="N173" s="136"/>
      <c r="O173" s="133" t="s">
        <v>2614</v>
      </c>
      <c r="P173" s="133" t="s">
        <v>4804</v>
      </c>
      <c r="Q173" s="166">
        <v>41516</v>
      </c>
      <c r="R173" s="308">
        <v>1.57</v>
      </c>
      <c r="S173" s="1">
        <v>90</v>
      </c>
      <c r="T173" s="1" t="s">
        <v>4561</v>
      </c>
      <c r="U173" s="1">
        <v>78.5</v>
      </c>
      <c r="V173" s="1">
        <v>10296</v>
      </c>
      <c r="W173" s="1">
        <v>90</v>
      </c>
      <c r="X173" s="1" t="s">
        <v>2584</v>
      </c>
      <c r="Y173" s="1">
        <v>78.5</v>
      </c>
      <c r="Z173" s="1" t="s">
        <v>4561</v>
      </c>
      <c r="AA173" s="183">
        <f t="shared" si="25"/>
        <v>39.629164235294112</v>
      </c>
      <c r="AB173" s="183">
        <f t="shared" si="26"/>
        <v>90.137207160000003</v>
      </c>
      <c r="AC173" s="183">
        <f t="shared" si="27"/>
        <v>2.160339855882353</v>
      </c>
      <c r="AD173" s="183">
        <f t="shared" si="28"/>
        <v>2.2462764324000002</v>
      </c>
      <c r="AE173" s="513">
        <f t="shared" si="29"/>
        <v>1417.71</v>
      </c>
    </row>
    <row r="174" spans="1:31" x14ac:dyDescent="0.2">
      <c r="B174" s="133">
        <v>41</v>
      </c>
      <c r="C174" s="136" t="s">
        <v>5247</v>
      </c>
      <c r="D174" s="136" t="s">
        <v>2726</v>
      </c>
      <c r="E174" s="136"/>
      <c r="F174" s="133">
        <v>136900</v>
      </c>
      <c r="G174" s="136" t="s">
        <v>3636</v>
      </c>
      <c r="H174" s="133">
        <v>150</v>
      </c>
      <c r="I174" s="133">
        <v>1</v>
      </c>
      <c r="J174" s="133">
        <v>903</v>
      </c>
      <c r="K174" s="133">
        <v>33</v>
      </c>
      <c r="L174" s="133"/>
      <c r="M174" s="133" t="s">
        <v>1380</v>
      </c>
      <c r="N174" s="136"/>
      <c r="O174" s="133" t="s">
        <v>2614</v>
      </c>
      <c r="P174" s="133" t="s">
        <v>4807</v>
      </c>
      <c r="Q174" s="166">
        <v>41522</v>
      </c>
      <c r="R174" s="1">
        <v>1.57</v>
      </c>
      <c r="S174" s="1">
        <v>90</v>
      </c>
      <c r="T174" s="1" t="s">
        <v>4561</v>
      </c>
      <c r="U174" s="1">
        <v>78.5</v>
      </c>
      <c r="V174" s="1">
        <v>10296</v>
      </c>
      <c r="W174" s="1">
        <v>90</v>
      </c>
      <c r="X174" s="1" t="s">
        <v>2584</v>
      </c>
      <c r="Y174" s="1">
        <v>78.5</v>
      </c>
      <c r="Z174" s="1" t="s">
        <v>4561</v>
      </c>
      <c r="AA174" s="183">
        <f t="shared" ref="AA174:AA179" si="30">(K174*100*J174*I174)/17*16*R174/10000*S174/1000</f>
        <v>39.629164235294112</v>
      </c>
      <c r="AB174" s="183">
        <f t="shared" ref="AB174:AB179" si="31">V174/36*35*J174*I174*1.108/10000*W174/1000</f>
        <v>90.137207160000003</v>
      </c>
      <c r="AC174" s="183">
        <f t="shared" ref="AC174:AC179" si="32">(K174*100*J174*I174)/17*R174/10000*U174/1000</f>
        <v>2.160339855882353</v>
      </c>
      <c r="AD174" s="183">
        <f>V174/36*J174*I174*1.108/10000*Y174/1000</f>
        <v>2.2462764324000002</v>
      </c>
      <c r="AE174" s="513">
        <f t="shared" ref="AE174:AE179" si="33">J174*I174*R174</f>
        <v>1417.71</v>
      </c>
    </row>
    <row r="175" spans="1:31" x14ac:dyDescent="0.2">
      <c r="B175" s="133">
        <v>41</v>
      </c>
      <c r="C175" s="136" t="s">
        <v>5247</v>
      </c>
      <c r="D175" s="136" t="s">
        <v>2729</v>
      </c>
      <c r="E175" s="136"/>
      <c r="F175" s="133">
        <v>136900</v>
      </c>
      <c r="G175" s="136" t="s">
        <v>3636</v>
      </c>
      <c r="H175" s="133">
        <v>150</v>
      </c>
      <c r="I175" s="133">
        <v>1</v>
      </c>
      <c r="J175" s="133">
        <v>903</v>
      </c>
      <c r="K175" s="133">
        <v>33</v>
      </c>
      <c r="L175" s="133"/>
      <c r="M175" s="133" t="s">
        <v>1380</v>
      </c>
      <c r="N175" s="136"/>
      <c r="O175" s="133" t="s">
        <v>2614</v>
      </c>
      <c r="P175" s="133" t="s">
        <v>4807</v>
      </c>
      <c r="Q175" s="166">
        <v>41522</v>
      </c>
      <c r="R175" s="1">
        <v>1.57</v>
      </c>
      <c r="S175" s="1">
        <v>90</v>
      </c>
      <c r="T175" s="1" t="s">
        <v>4561</v>
      </c>
      <c r="U175" s="1">
        <v>78.5</v>
      </c>
      <c r="V175" s="1">
        <v>10296</v>
      </c>
      <c r="W175" s="1">
        <v>90</v>
      </c>
      <c r="X175" s="1" t="s">
        <v>2584</v>
      </c>
      <c r="Y175" s="1">
        <v>78.5</v>
      </c>
      <c r="Z175" s="1" t="s">
        <v>4561</v>
      </c>
      <c r="AA175" s="183">
        <f t="shared" si="30"/>
        <v>39.629164235294112</v>
      </c>
      <c r="AB175" s="183">
        <f t="shared" si="31"/>
        <v>90.137207160000003</v>
      </c>
      <c r="AC175" s="183">
        <f t="shared" si="32"/>
        <v>2.160339855882353</v>
      </c>
      <c r="AD175" s="183">
        <f>V175/36*J175*I175*1.108/10000*Y175/1000</f>
        <v>2.2462764324000002</v>
      </c>
      <c r="AE175" s="513">
        <f t="shared" si="33"/>
        <v>1417.71</v>
      </c>
    </row>
    <row r="176" spans="1:31" x14ac:dyDescent="0.2">
      <c r="B176" s="133">
        <v>41</v>
      </c>
      <c r="C176" s="136" t="s">
        <v>5247</v>
      </c>
      <c r="D176" s="136" t="s">
        <v>1641</v>
      </c>
      <c r="E176" s="136"/>
      <c r="F176" s="133">
        <v>136900</v>
      </c>
      <c r="G176" s="136" t="s">
        <v>3636</v>
      </c>
      <c r="H176" s="133">
        <v>150</v>
      </c>
      <c r="I176" s="133">
        <v>1</v>
      </c>
      <c r="J176" s="133">
        <v>418</v>
      </c>
      <c r="K176" s="133">
        <v>33</v>
      </c>
      <c r="L176" s="133"/>
      <c r="M176" s="133" t="s">
        <v>1380</v>
      </c>
      <c r="N176" s="136"/>
      <c r="O176" s="133" t="s">
        <v>2722</v>
      </c>
      <c r="P176" s="133" t="s">
        <v>4807</v>
      </c>
      <c r="Q176" s="166">
        <v>41526</v>
      </c>
      <c r="R176" s="1">
        <v>1.57</v>
      </c>
      <c r="S176" s="1">
        <v>90</v>
      </c>
      <c r="T176" s="1" t="s">
        <v>4561</v>
      </c>
      <c r="U176" s="1">
        <v>78.5</v>
      </c>
      <c r="V176" s="1">
        <v>10296</v>
      </c>
      <c r="W176" s="1">
        <v>90</v>
      </c>
      <c r="X176" s="1" t="s">
        <v>2584</v>
      </c>
      <c r="Y176" s="1">
        <v>78.5</v>
      </c>
      <c r="Z176" s="1" t="s">
        <v>4561</v>
      </c>
      <c r="AA176" s="183">
        <f t="shared" si="30"/>
        <v>18.34439717647059</v>
      </c>
      <c r="AB176" s="183">
        <f t="shared" si="31"/>
        <v>41.724642960000004</v>
      </c>
      <c r="AC176" s="183">
        <f t="shared" si="32"/>
        <v>1.0000244294117648</v>
      </c>
      <c r="AD176" s="183">
        <f>V176/36*J176*I176*1.108/10000*Y176/1000</f>
        <v>1.0398045944000001</v>
      </c>
      <c r="AE176" s="513">
        <f t="shared" si="33"/>
        <v>656.26</v>
      </c>
    </row>
    <row r="177" spans="1:31" ht="13.5" thickBot="1" x14ac:dyDescent="0.25">
      <c r="B177" s="133">
        <v>41</v>
      </c>
      <c r="C177" s="136" t="s">
        <v>5247</v>
      </c>
      <c r="D177" s="136" t="s">
        <v>1642</v>
      </c>
      <c r="E177" s="136"/>
      <c r="F177" s="133">
        <v>136900</v>
      </c>
      <c r="G177" s="136" t="s">
        <v>3636</v>
      </c>
      <c r="H177" s="133">
        <v>150</v>
      </c>
      <c r="I177" s="133">
        <v>1</v>
      </c>
      <c r="J177" s="133">
        <v>418</v>
      </c>
      <c r="K177" s="133">
        <v>33</v>
      </c>
      <c r="L177" s="133"/>
      <c r="M177" s="133" t="s">
        <v>1380</v>
      </c>
      <c r="N177" s="136"/>
      <c r="O177" s="133" t="s">
        <v>2722</v>
      </c>
      <c r="P177" s="133" t="s">
        <v>4807</v>
      </c>
      <c r="Q177" s="166">
        <v>41526</v>
      </c>
      <c r="R177" s="308">
        <v>1.57</v>
      </c>
      <c r="S177" s="1">
        <v>90</v>
      </c>
      <c r="T177" s="1" t="s">
        <v>4561</v>
      </c>
      <c r="U177" s="1">
        <v>78.5</v>
      </c>
      <c r="V177" s="1">
        <v>10296</v>
      </c>
      <c r="W177" s="1">
        <v>90</v>
      </c>
      <c r="X177" s="1" t="s">
        <v>2584</v>
      </c>
      <c r="Y177" s="1">
        <v>78.5</v>
      </c>
      <c r="Z177" s="1" t="s">
        <v>4561</v>
      </c>
      <c r="AA177" s="183">
        <f t="shared" si="30"/>
        <v>18.34439717647059</v>
      </c>
      <c r="AB177" s="183">
        <f t="shared" si="31"/>
        <v>41.724642960000004</v>
      </c>
      <c r="AC177" s="183">
        <f t="shared" si="32"/>
        <v>1.0000244294117648</v>
      </c>
      <c r="AD177" s="183">
        <f>V177/36*J177*I177*1.108/10000*Y177/1000</f>
        <v>1.0398045944000001</v>
      </c>
      <c r="AE177" s="513">
        <f t="shared" si="33"/>
        <v>656.26</v>
      </c>
    </row>
    <row r="178" spans="1:31" x14ac:dyDescent="0.2">
      <c r="B178" s="133">
        <v>41</v>
      </c>
      <c r="C178" s="136" t="s">
        <v>5247</v>
      </c>
      <c r="D178" s="136" t="s">
        <v>3704</v>
      </c>
      <c r="E178" s="136"/>
      <c r="F178" s="133">
        <v>136900</v>
      </c>
      <c r="G178" s="136" t="s">
        <v>3636</v>
      </c>
      <c r="H178" s="133">
        <v>150</v>
      </c>
      <c r="I178" s="133">
        <v>1</v>
      </c>
      <c r="J178" s="133">
        <v>918</v>
      </c>
      <c r="K178" s="133">
        <v>33</v>
      </c>
      <c r="L178" s="133"/>
      <c r="M178" s="133" t="s">
        <v>1380</v>
      </c>
      <c r="N178" s="136"/>
      <c r="O178" s="133" t="s">
        <v>5312</v>
      </c>
      <c r="P178" s="133" t="s">
        <v>2277</v>
      </c>
      <c r="Q178" s="166">
        <v>41555</v>
      </c>
      <c r="R178" s="1">
        <v>1.57</v>
      </c>
      <c r="S178" s="1">
        <v>90</v>
      </c>
      <c r="T178" s="1" t="s">
        <v>4561</v>
      </c>
      <c r="U178" s="1">
        <v>78.5</v>
      </c>
      <c r="V178" s="1">
        <v>10296</v>
      </c>
      <c r="W178" s="1">
        <v>90</v>
      </c>
      <c r="X178" s="1" t="s">
        <v>2584</v>
      </c>
      <c r="Y178" s="1">
        <v>78.5</v>
      </c>
      <c r="Z178" s="1" t="s">
        <v>4561</v>
      </c>
      <c r="AA178" s="183">
        <f t="shared" si="30"/>
        <v>40.287455999999999</v>
      </c>
      <c r="AB178" s="183">
        <f t="shared" si="31"/>
        <v>91.634502960000006</v>
      </c>
      <c r="AC178" s="183">
        <f t="shared" si="32"/>
        <v>2.1962259</v>
      </c>
      <c r="AD178" s="183">
        <f t="shared" ref="AD178:AD186" si="34">V178/36*J178*I178*1.108/10000*Y178/1000</f>
        <v>2.2835899944000002</v>
      </c>
      <c r="AE178" s="833">
        <f t="shared" si="33"/>
        <v>1441.26</v>
      </c>
    </row>
    <row r="179" spans="1:31" ht="13.5" thickBot="1" x14ac:dyDescent="0.25">
      <c r="B179" s="133">
        <v>41</v>
      </c>
      <c r="C179" s="136" t="s">
        <v>5247</v>
      </c>
      <c r="D179" s="136" t="s">
        <v>3707</v>
      </c>
      <c r="E179" s="136"/>
      <c r="F179" s="133">
        <v>136900</v>
      </c>
      <c r="G179" s="136" t="s">
        <v>3636</v>
      </c>
      <c r="H179" s="133">
        <v>150</v>
      </c>
      <c r="I179" s="133">
        <v>1</v>
      </c>
      <c r="J179" s="133">
        <v>918</v>
      </c>
      <c r="K179" s="133">
        <v>33</v>
      </c>
      <c r="L179" s="133"/>
      <c r="M179" s="133" t="s">
        <v>1380</v>
      </c>
      <c r="N179" s="136"/>
      <c r="O179" s="133" t="s">
        <v>2722</v>
      </c>
      <c r="P179" s="133" t="s">
        <v>2277</v>
      </c>
      <c r="Q179" s="166">
        <v>41555</v>
      </c>
      <c r="R179" s="308">
        <v>1.57</v>
      </c>
      <c r="S179" s="1">
        <v>90</v>
      </c>
      <c r="T179" s="1" t="s">
        <v>4561</v>
      </c>
      <c r="U179" s="1">
        <v>78.5</v>
      </c>
      <c r="V179" s="1">
        <v>10296</v>
      </c>
      <c r="W179" s="1">
        <v>90</v>
      </c>
      <c r="X179" s="1" t="s">
        <v>2584</v>
      </c>
      <c r="Y179" s="1">
        <v>78.5</v>
      </c>
      <c r="Z179" s="1" t="s">
        <v>4561</v>
      </c>
      <c r="AA179" s="183">
        <f t="shared" si="30"/>
        <v>40.287455999999999</v>
      </c>
      <c r="AB179" s="183">
        <f t="shared" si="31"/>
        <v>91.634502960000006</v>
      </c>
      <c r="AC179" s="183">
        <f t="shared" si="32"/>
        <v>2.1962259</v>
      </c>
      <c r="AD179" s="183">
        <f t="shared" si="34"/>
        <v>2.2835899944000002</v>
      </c>
      <c r="AE179" s="833">
        <f t="shared" si="33"/>
        <v>1441.26</v>
      </c>
    </row>
    <row r="180" spans="1:31" x14ac:dyDescent="0.2">
      <c r="A180" s="7267" t="s">
        <v>1386</v>
      </c>
      <c r="B180" s="7267"/>
      <c r="C180" s="7267"/>
      <c r="D180" s="7267"/>
      <c r="E180" s="7267"/>
      <c r="F180" s="7267"/>
      <c r="G180" s="7267"/>
      <c r="H180" s="7267"/>
      <c r="I180" s="7267"/>
      <c r="J180" s="7267"/>
      <c r="K180" s="7267"/>
      <c r="L180" s="7267"/>
      <c r="M180" s="7267"/>
      <c r="N180" s="7267"/>
      <c r="O180" s="7267"/>
      <c r="P180" s="7267"/>
      <c r="Q180" s="7268"/>
      <c r="AA180" s="183"/>
      <c r="AB180" s="183"/>
      <c r="AD180" s="183">
        <f t="shared" si="34"/>
        <v>0</v>
      </c>
      <c r="AE180" s="513">
        <f t="shared" ref="AE180:AE186" si="35">J180*I180*R180</f>
        <v>0</v>
      </c>
    </row>
    <row r="181" spans="1:31" x14ac:dyDescent="0.2">
      <c r="B181" s="133">
        <v>41</v>
      </c>
      <c r="C181" s="136" t="s">
        <v>5390</v>
      </c>
      <c r="D181" s="136" t="s">
        <v>1651</v>
      </c>
      <c r="E181" s="136"/>
      <c r="F181" s="133">
        <v>136900</v>
      </c>
      <c r="G181" s="136" t="s">
        <v>3040</v>
      </c>
      <c r="H181" s="133">
        <v>130</v>
      </c>
      <c r="I181" s="133">
        <v>1</v>
      </c>
      <c r="J181" s="133">
        <v>902</v>
      </c>
      <c r="K181" s="133">
        <v>33</v>
      </c>
      <c r="L181" s="133">
        <v>900</v>
      </c>
      <c r="M181" s="133" t="s">
        <v>1380</v>
      </c>
      <c r="N181" s="136"/>
      <c r="O181" s="133" t="s">
        <v>2722</v>
      </c>
      <c r="P181" s="133" t="s">
        <v>4807</v>
      </c>
      <c r="Q181" s="166">
        <v>41599</v>
      </c>
      <c r="R181" s="1">
        <v>1.37</v>
      </c>
      <c r="S181" s="1">
        <v>90</v>
      </c>
      <c r="T181" s="1" t="s">
        <v>4561</v>
      </c>
      <c r="U181" s="1">
        <v>78.5</v>
      </c>
      <c r="V181" s="1">
        <v>10296</v>
      </c>
      <c r="W181" s="1">
        <v>90</v>
      </c>
      <c r="X181" s="1" t="s">
        <v>2584</v>
      </c>
      <c r="Y181" s="1">
        <v>78.5</v>
      </c>
      <c r="Z181" s="1" t="s">
        <v>4561</v>
      </c>
      <c r="AA181" s="183">
        <f t="shared" ref="AA181:AA186" si="36">(K181*100*J181*I181)/17*16*R181/10000*S181/1000</f>
        <v>34.54256752941177</v>
      </c>
      <c r="AB181" s="183">
        <f t="shared" ref="AB181:AB186" si="37">V181/36*35*J181*I181*1.108/10000*W181/1000</f>
        <v>90.037387440000003</v>
      </c>
      <c r="AC181" s="183">
        <f t="shared" ref="AC181:AC186" si="38">(K181*100*J181*I181)/17*R181/10000*U181/1000</f>
        <v>1.8830496882352941</v>
      </c>
      <c r="AD181" s="183">
        <f t="shared" si="34"/>
        <v>2.2437888616000001</v>
      </c>
      <c r="AE181" s="513">
        <f t="shared" si="35"/>
        <v>1235.74</v>
      </c>
    </row>
    <row r="182" spans="1:31" x14ac:dyDescent="0.2">
      <c r="B182" s="133">
        <v>41</v>
      </c>
      <c r="C182" s="136" t="s">
        <v>5390</v>
      </c>
      <c r="D182" s="136" t="s">
        <v>1631</v>
      </c>
      <c r="E182" s="136"/>
      <c r="F182" s="133">
        <v>136900</v>
      </c>
      <c r="G182" s="136" t="s">
        <v>3001</v>
      </c>
      <c r="H182" s="133">
        <v>170</v>
      </c>
      <c r="I182" s="133">
        <v>1</v>
      </c>
      <c r="J182" s="133">
        <v>902</v>
      </c>
      <c r="K182" s="133">
        <v>33</v>
      </c>
      <c r="L182" s="133">
        <v>900</v>
      </c>
      <c r="M182" s="133" t="s">
        <v>1380</v>
      </c>
      <c r="N182" s="136"/>
      <c r="O182" s="133" t="s">
        <v>2722</v>
      </c>
      <c r="P182" s="133" t="s">
        <v>4807</v>
      </c>
      <c r="Q182" s="166">
        <v>41599</v>
      </c>
      <c r="R182" s="1">
        <v>1.77</v>
      </c>
      <c r="S182" s="1">
        <v>90</v>
      </c>
      <c r="T182" s="1" t="s">
        <v>4561</v>
      </c>
      <c r="U182" s="1">
        <v>78.5</v>
      </c>
      <c r="V182" s="1">
        <v>10296</v>
      </c>
      <c r="W182" s="1">
        <v>90</v>
      </c>
      <c r="X182" s="1" t="s">
        <v>2584</v>
      </c>
      <c r="Y182" s="1">
        <v>78.5</v>
      </c>
      <c r="Z182" s="1" t="s">
        <v>4561</v>
      </c>
      <c r="AA182" s="183">
        <f t="shared" si="36"/>
        <v>44.627988705882352</v>
      </c>
      <c r="AB182" s="183">
        <f t="shared" si="37"/>
        <v>90.037387440000003</v>
      </c>
      <c r="AC182" s="183">
        <f t="shared" si="38"/>
        <v>2.4328452176470585</v>
      </c>
      <c r="AD182" s="183">
        <f t="shared" si="34"/>
        <v>2.2437888616000001</v>
      </c>
      <c r="AE182" s="513">
        <f t="shared" si="35"/>
        <v>1596.54</v>
      </c>
    </row>
    <row r="183" spans="1:31" x14ac:dyDescent="0.2">
      <c r="B183" s="133">
        <v>41</v>
      </c>
      <c r="C183" s="136" t="s">
        <v>5390</v>
      </c>
      <c r="D183" s="136" t="s">
        <v>1634</v>
      </c>
      <c r="E183" s="136"/>
      <c r="F183" s="133">
        <v>136900</v>
      </c>
      <c r="G183" s="136" t="s">
        <v>3040</v>
      </c>
      <c r="H183" s="133">
        <v>130</v>
      </c>
      <c r="I183" s="133">
        <v>1</v>
      </c>
      <c r="J183" s="133">
        <v>350</v>
      </c>
      <c r="K183" s="133">
        <v>33</v>
      </c>
      <c r="L183" s="133"/>
      <c r="M183" s="133" t="s">
        <v>1380</v>
      </c>
      <c r="N183" s="136"/>
      <c r="O183" s="133" t="s">
        <v>2722</v>
      </c>
      <c r="P183" s="133" t="s">
        <v>2277</v>
      </c>
      <c r="Q183" s="166">
        <v>41603</v>
      </c>
      <c r="R183" s="1">
        <v>1.37</v>
      </c>
      <c r="S183" s="1">
        <v>90</v>
      </c>
      <c r="T183" s="1" t="s">
        <v>4561</v>
      </c>
      <c r="U183" s="1">
        <v>78.5</v>
      </c>
      <c r="V183" s="1">
        <v>10296</v>
      </c>
      <c r="W183" s="1">
        <v>90</v>
      </c>
      <c r="X183" s="1" t="s">
        <v>2584</v>
      </c>
      <c r="Y183" s="1">
        <v>78.5</v>
      </c>
      <c r="Z183" s="1" t="s">
        <v>4561</v>
      </c>
      <c r="AA183" s="183">
        <f t="shared" si="36"/>
        <v>13.403435294117648</v>
      </c>
      <c r="AB183" s="183">
        <f t="shared" si="37"/>
        <v>34.936902000000003</v>
      </c>
      <c r="AC183" s="183">
        <f t="shared" si="38"/>
        <v>0.73067338235294121</v>
      </c>
      <c r="AD183" s="183">
        <f t="shared" si="34"/>
        <v>0.87064977999999993</v>
      </c>
      <c r="AE183" s="513">
        <f t="shared" si="35"/>
        <v>479.50000000000006</v>
      </c>
    </row>
    <row r="184" spans="1:31" x14ac:dyDescent="0.2">
      <c r="B184" s="133">
        <v>41</v>
      </c>
      <c r="C184" s="136" t="s">
        <v>5390</v>
      </c>
      <c r="D184" s="136" t="s">
        <v>1637</v>
      </c>
      <c r="E184" s="136"/>
      <c r="F184" s="133">
        <v>136900</v>
      </c>
      <c r="G184" s="136" t="s">
        <v>3001</v>
      </c>
      <c r="H184" s="133">
        <v>170</v>
      </c>
      <c r="I184" s="133">
        <v>1</v>
      </c>
      <c r="J184" s="133">
        <v>350</v>
      </c>
      <c r="K184" s="133">
        <v>33</v>
      </c>
      <c r="L184" s="133"/>
      <c r="M184" s="133" t="s">
        <v>1380</v>
      </c>
      <c r="N184" s="136"/>
      <c r="O184" s="133" t="s">
        <v>2722</v>
      </c>
      <c r="P184" s="133" t="s">
        <v>2277</v>
      </c>
      <c r="Q184" s="166">
        <v>41603</v>
      </c>
      <c r="R184" s="1">
        <v>1.77</v>
      </c>
      <c r="S184" s="1">
        <v>90</v>
      </c>
      <c r="T184" s="1" t="s">
        <v>4561</v>
      </c>
      <c r="U184" s="1">
        <v>78.5</v>
      </c>
      <c r="V184" s="1">
        <v>10296</v>
      </c>
      <c r="W184" s="1">
        <v>90</v>
      </c>
      <c r="X184" s="1" t="s">
        <v>2584</v>
      </c>
      <c r="Y184" s="1">
        <v>78.5</v>
      </c>
      <c r="Z184" s="1" t="s">
        <v>4561</v>
      </c>
      <c r="AA184" s="183">
        <f t="shared" si="36"/>
        <v>17.316847058823534</v>
      </c>
      <c r="AB184" s="183">
        <f t="shared" si="37"/>
        <v>34.936902000000003</v>
      </c>
      <c r="AC184" s="183">
        <f t="shared" si="38"/>
        <v>0.94400867647058839</v>
      </c>
      <c r="AD184" s="183">
        <f t="shared" si="34"/>
        <v>0.87064977999999993</v>
      </c>
      <c r="AE184" s="513">
        <f t="shared" si="35"/>
        <v>619.5</v>
      </c>
    </row>
    <row r="185" spans="1:31" x14ac:dyDescent="0.2">
      <c r="B185" s="133">
        <v>41</v>
      </c>
      <c r="C185" s="136" t="s">
        <v>5390</v>
      </c>
      <c r="D185" s="136" t="s">
        <v>2726</v>
      </c>
      <c r="E185" s="136"/>
      <c r="F185" s="133">
        <v>136900</v>
      </c>
      <c r="G185" s="136" t="s">
        <v>3040</v>
      </c>
      <c r="H185" s="133">
        <v>130</v>
      </c>
      <c r="I185" s="133">
        <v>1</v>
      </c>
      <c r="J185" s="133">
        <v>903</v>
      </c>
      <c r="K185" s="133">
        <v>33</v>
      </c>
      <c r="L185" s="133"/>
      <c r="M185" s="133" t="s">
        <v>1380</v>
      </c>
      <c r="N185" s="136"/>
      <c r="O185" s="133" t="s">
        <v>2722</v>
      </c>
      <c r="P185" s="133" t="s">
        <v>2277</v>
      </c>
      <c r="Q185" s="166">
        <v>41607</v>
      </c>
      <c r="R185" s="1">
        <v>1.37</v>
      </c>
      <c r="S185" s="1">
        <v>90</v>
      </c>
      <c r="T185" s="1" t="s">
        <v>4561</v>
      </c>
      <c r="U185" s="1">
        <v>78.5</v>
      </c>
      <c r="V185" s="1">
        <v>10296</v>
      </c>
      <c r="W185" s="1">
        <v>90</v>
      </c>
      <c r="X185" s="1" t="s">
        <v>2584</v>
      </c>
      <c r="Y185" s="1">
        <v>78.5</v>
      </c>
      <c r="Z185" s="1" t="s">
        <v>4561</v>
      </c>
      <c r="AA185" s="183">
        <f t="shared" si="36"/>
        <v>34.580863058823532</v>
      </c>
      <c r="AB185" s="183">
        <f t="shared" si="37"/>
        <v>90.137207160000003</v>
      </c>
      <c r="AC185" s="183">
        <f t="shared" si="38"/>
        <v>1.8851373264705884</v>
      </c>
      <c r="AD185" s="183">
        <f t="shared" si="34"/>
        <v>2.2462764324000002</v>
      </c>
      <c r="AE185" s="513">
        <f t="shared" si="35"/>
        <v>1237.1100000000001</v>
      </c>
    </row>
    <row r="186" spans="1:31" ht="13.5" thickBot="1" x14ac:dyDescent="0.25">
      <c r="B186" s="133">
        <v>41</v>
      </c>
      <c r="C186" s="136" t="s">
        <v>5390</v>
      </c>
      <c r="D186" s="136" t="s">
        <v>2729</v>
      </c>
      <c r="E186" s="136"/>
      <c r="F186" s="133">
        <v>136900</v>
      </c>
      <c r="G186" s="136" t="s">
        <v>3001</v>
      </c>
      <c r="H186" s="133">
        <v>170</v>
      </c>
      <c r="I186" s="133">
        <v>1</v>
      </c>
      <c r="J186" s="133">
        <v>903</v>
      </c>
      <c r="K186" s="133">
        <v>33</v>
      </c>
      <c r="L186" s="133"/>
      <c r="M186" s="133" t="s">
        <v>1380</v>
      </c>
      <c r="N186" s="136"/>
      <c r="O186" s="133" t="s">
        <v>2722</v>
      </c>
      <c r="P186" s="133" t="s">
        <v>2277</v>
      </c>
      <c r="Q186" s="166">
        <v>41607</v>
      </c>
      <c r="R186" s="308">
        <v>1.77</v>
      </c>
      <c r="S186" s="1">
        <v>90</v>
      </c>
      <c r="T186" s="1" t="s">
        <v>4561</v>
      </c>
      <c r="U186" s="1">
        <v>78.5</v>
      </c>
      <c r="V186" s="1">
        <v>10296</v>
      </c>
      <c r="W186" s="1">
        <v>90</v>
      </c>
      <c r="X186" s="1" t="s">
        <v>2584</v>
      </c>
      <c r="Y186" s="1">
        <v>78.5</v>
      </c>
      <c r="Z186" s="1" t="s">
        <v>4561</v>
      </c>
      <c r="AA186" s="183">
        <f t="shared" si="36"/>
        <v>44.677465411764707</v>
      </c>
      <c r="AB186" s="183">
        <f t="shared" si="37"/>
        <v>90.137207160000003</v>
      </c>
      <c r="AC186" s="183">
        <f t="shared" si="38"/>
        <v>2.4355423852941174</v>
      </c>
      <c r="AD186" s="183">
        <f t="shared" si="34"/>
        <v>2.2462764324000002</v>
      </c>
      <c r="AE186" s="513">
        <f t="shared" si="35"/>
        <v>1598.31</v>
      </c>
    </row>
    <row r="187" spans="1:31" x14ac:dyDescent="0.2">
      <c r="B187" s="133">
        <v>41</v>
      </c>
      <c r="C187" s="136" t="s">
        <v>5390</v>
      </c>
      <c r="D187" s="136" t="s">
        <v>1641</v>
      </c>
      <c r="E187" s="136"/>
      <c r="F187" s="133">
        <v>136900</v>
      </c>
      <c r="G187" s="136" t="s">
        <v>3040</v>
      </c>
      <c r="H187" s="133">
        <v>130</v>
      </c>
      <c r="I187" s="133">
        <v>1</v>
      </c>
      <c r="J187" s="133">
        <v>903</v>
      </c>
      <c r="K187" s="133">
        <v>33</v>
      </c>
      <c r="L187" s="133"/>
      <c r="M187" s="133" t="s">
        <v>1380</v>
      </c>
      <c r="N187" s="136"/>
      <c r="O187" s="133" t="s">
        <v>2722</v>
      </c>
      <c r="P187" s="133" t="s">
        <v>4807</v>
      </c>
      <c r="Q187" s="166">
        <v>41613</v>
      </c>
    </row>
    <row r="188" spans="1:31" x14ac:dyDescent="0.2">
      <c r="B188" s="133">
        <v>41</v>
      </c>
      <c r="C188" s="136" t="s">
        <v>5390</v>
      </c>
      <c r="D188" s="136" t="s">
        <v>1642</v>
      </c>
      <c r="E188" s="136"/>
      <c r="F188" s="133">
        <v>136900</v>
      </c>
      <c r="G188" s="136" t="s">
        <v>3001</v>
      </c>
      <c r="H188" s="133">
        <v>130</v>
      </c>
      <c r="I188" s="133">
        <v>1</v>
      </c>
      <c r="J188" s="133">
        <v>903</v>
      </c>
      <c r="K188" s="133">
        <v>33</v>
      </c>
      <c r="L188" s="133"/>
      <c r="M188" s="133" t="s">
        <v>1380</v>
      </c>
      <c r="N188" s="136"/>
      <c r="O188" s="133" t="s">
        <v>2722</v>
      </c>
      <c r="P188" s="133" t="s">
        <v>4807</v>
      </c>
      <c r="Q188" s="166">
        <v>41613</v>
      </c>
    </row>
    <row r="189" spans="1:31" x14ac:dyDescent="0.2">
      <c r="B189" s="133">
        <v>41</v>
      </c>
      <c r="C189" s="136" t="s">
        <v>5390</v>
      </c>
      <c r="D189" s="136" t="s">
        <v>1645</v>
      </c>
      <c r="E189" s="136"/>
      <c r="F189" s="133">
        <v>136900</v>
      </c>
      <c r="G189" s="136" t="s">
        <v>3636</v>
      </c>
      <c r="H189" s="133">
        <v>149</v>
      </c>
      <c r="I189" s="133">
        <v>1</v>
      </c>
      <c r="J189" s="133">
        <v>902</v>
      </c>
      <c r="K189" s="133">
        <v>33</v>
      </c>
      <c r="L189" s="133"/>
      <c r="M189" s="133" t="s">
        <v>1380</v>
      </c>
      <c r="N189" s="136"/>
      <c r="O189" s="133" t="s">
        <v>2722</v>
      </c>
      <c r="P189" s="133" t="s">
        <v>663</v>
      </c>
      <c r="Q189" s="166">
        <v>41625</v>
      </c>
    </row>
    <row r="190" spans="1:31" x14ac:dyDescent="0.2">
      <c r="B190" s="133">
        <v>41</v>
      </c>
      <c r="C190" s="136" t="s">
        <v>5390</v>
      </c>
      <c r="D190" s="136" t="s">
        <v>1650</v>
      </c>
      <c r="E190" s="136"/>
      <c r="F190" s="133">
        <v>136900</v>
      </c>
      <c r="G190" s="136" t="s">
        <v>3636</v>
      </c>
      <c r="H190" s="133">
        <v>149</v>
      </c>
      <c r="I190" s="133">
        <v>1</v>
      </c>
      <c r="J190" s="133">
        <v>902</v>
      </c>
      <c r="K190" s="133">
        <v>33</v>
      </c>
      <c r="L190" s="133"/>
      <c r="M190" s="133" t="s">
        <v>1380</v>
      </c>
      <c r="N190" s="136"/>
      <c r="O190" s="133" t="s">
        <v>2722</v>
      </c>
      <c r="P190" s="133" t="s">
        <v>663</v>
      </c>
      <c r="Q190" s="166">
        <v>41625</v>
      </c>
      <c r="R190" s="181"/>
      <c r="AA190" s="183"/>
      <c r="AB190" s="183"/>
    </row>
    <row r="191" spans="1:31" x14ac:dyDescent="0.2">
      <c r="B191" s="133">
        <v>41</v>
      </c>
      <c r="C191" s="136" t="s">
        <v>5390</v>
      </c>
      <c r="D191" s="136" t="s">
        <v>2447</v>
      </c>
      <c r="E191" s="136"/>
      <c r="F191" s="133">
        <v>136900</v>
      </c>
      <c r="G191" s="136" t="s">
        <v>3636</v>
      </c>
      <c r="H191" s="133">
        <v>149</v>
      </c>
      <c r="I191" s="133">
        <v>1</v>
      </c>
      <c r="J191" s="133">
        <v>675</v>
      </c>
      <c r="K191" s="133">
        <v>33</v>
      </c>
      <c r="L191" s="133"/>
      <c r="M191" s="133" t="s">
        <v>1380</v>
      </c>
      <c r="N191" s="136"/>
      <c r="O191" s="133" t="s">
        <v>2722</v>
      </c>
      <c r="P191" s="133" t="s">
        <v>4807</v>
      </c>
      <c r="Q191" s="166">
        <v>41642</v>
      </c>
      <c r="R191" s="1">
        <v>1.57</v>
      </c>
      <c r="S191" s="1">
        <v>90</v>
      </c>
      <c r="T191" s="1" t="s">
        <v>4561</v>
      </c>
      <c r="U191" s="1">
        <v>78.5</v>
      </c>
      <c r="V191" s="1">
        <v>10296</v>
      </c>
      <c r="W191" s="1">
        <v>90</v>
      </c>
      <c r="X191" s="1" t="s">
        <v>2584</v>
      </c>
      <c r="Y191" s="1">
        <v>78.5</v>
      </c>
      <c r="Z191" s="1" t="s">
        <v>4561</v>
      </c>
      <c r="AA191" s="183">
        <f>(K191*100*J191*I191)/17*16*R191/10000*S191/1000</f>
        <v>29.623129411764708</v>
      </c>
      <c r="AB191" s="183">
        <f>V191/36*35*J191*I191*1.108/10000*W191/1000</f>
        <v>67.378310999999997</v>
      </c>
      <c r="AC191" s="183">
        <f>(K191*100*J191*I191)/17*R191/10000*U191/1000</f>
        <v>1.6148719852941178</v>
      </c>
      <c r="AD191" s="183">
        <f>V191/36*J191*I191*1.108/10000*Y191/1000</f>
        <v>1.6791102900000003</v>
      </c>
      <c r="AE191" s="513">
        <f>J191*I191*R191</f>
        <v>1059.75</v>
      </c>
    </row>
    <row r="192" spans="1:31" ht="13.5" thickBot="1" x14ac:dyDescent="0.25">
      <c r="B192" s="133">
        <v>41</v>
      </c>
      <c r="C192" s="136" t="s">
        <v>5390</v>
      </c>
      <c r="D192" s="136" t="s">
        <v>2449</v>
      </c>
      <c r="E192" s="136"/>
      <c r="F192" s="133">
        <v>136900</v>
      </c>
      <c r="G192" s="136" t="s">
        <v>3636</v>
      </c>
      <c r="H192" s="133">
        <v>149</v>
      </c>
      <c r="I192" s="133">
        <v>1</v>
      </c>
      <c r="J192" s="133">
        <v>675</v>
      </c>
      <c r="K192" s="133">
        <v>33</v>
      </c>
      <c r="L192" s="133"/>
      <c r="M192" s="133" t="s">
        <v>1380</v>
      </c>
      <c r="N192" s="136"/>
      <c r="O192" s="133" t="s">
        <v>2722</v>
      </c>
      <c r="P192" s="133" t="s">
        <v>4807</v>
      </c>
      <c r="Q192" s="166">
        <v>41642</v>
      </c>
      <c r="R192" s="308">
        <v>1.57</v>
      </c>
      <c r="S192" s="1">
        <v>90</v>
      </c>
      <c r="T192" s="1" t="s">
        <v>4561</v>
      </c>
      <c r="U192" s="1">
        <v>78.5</v>
      </c>
      <c r="V192" s="1">
        <v>10296</v>
      </c>
      <c r="W192" s="1">
        <v>90</v>
      </c>
      <c r="X192" s="1" t="s">
        <v>2584</v>
      </c>
      <c r="Y192" s="1">
        <v>78.5</v>
      </c>
      <c r="Z192" s="1" t="s">
        <v>4561</v>
      </c>
      <c r="AA192" s="183">
        <f>(K192*100*J192*I192)/17*16*R192/10000*S192/1000</f>
        <v>29.623129411764708</v>
      </c>
      <c r="AB192" s="183">
        <f>V192/36*35*J192*I192*1.108/10000*W192/1000</f>
        <v>67.378310999999997</v>
      </c>
      <c r="AC192" s="183">
        <f>(K192*100*J192*I192)/17*R192/10000*U192/1000</f>
        <v>1.6148719852941178</v>
      </c>
      <c r="AD192" s="183">
        <f>V192/36*J192*I192*1.108/10000*Y192/1000</f>
        <v>1.6791102900000003</v>
      </c>
      <c r="AE192" s="513">
        <f>J192*I192*R192</f>
        <v>1059.75</v>
      </c>
    </row>
    <row r="193" spans="1:31" x14ac:dyDescent="0.2">
      <c r="A193" s="7267" t="s">
        <v>1386</v>
      </c>
      <c r="B193" s="7267"/>
      <c r="C193" s="7267"/>
      <c r="D193" s="7267"/>
      <c r="E193" s="7267"/>
      <c r="F193" s="7267"/>
      <c r="G193" s="7267"/>
      <c r="H193" s="7267"/>
      <c r="I193" s="7267"/>
      <c r="J193" s="7267"/>
      <c r="K193" s="7267"/>
      <c r="L193" s="7267"/>
      <c r="M193" s="7267"/>
      <c r="N193" s="7267"/>
      <c r="O193" s="7267"/>
      <c r="P193" s="7267"/>
      <c r="Q193" s="7268"/>
      <c r="R193" s="181"/>
      <c r="AA193" s="183"/>
      <c r="AB193" s="183"/>
      <c r="AE193" s="513"/>
    </row>
    <row r="194" spans="1:31" x14ac:dyDescent="0.2">
      <c r="B194" s="133">
        <v>41</v>
      </c>
      <c r="C194" s="136" t="s">
        <v>5647</v>
      </c>
      <c r="D194" s="136" t="s">
        <v>1651</v>
      </c>
      <c r="E194" s="136"/>
      <c r="F194" s="133">
        <v>136900</v>
      </c>
      <c r="G194" s="136" t="s">
        <v>3636</v>
      </c>
      <c r="H194" s="133">
        <v>149</v>
      </c>
      <c r="I194" s="133">
        <v>1</v>
      </c>
      <c r="J194" s="133">
        <v>602</v>
      </c>
      <c r="K194" s="133">
        <v>33</v>
      </c>
      <c r="L194" s="133"/>
      <c r="M194" s="133" t="s">
        <v>1380</v>
      </c>
      <c r="N194" s="136"/>
      <c r="O194" s="133" t="s">
        <v>2722</v>
      </c>
      <c r="P194" s="133" t="s">
        <v>4816</v>
      </c>
      <c r="Q194" s="166">
        <v>41675</v>
      </c>
      <c r="R194" s="1">
        <v>1.57</v>
      </c>
      <c r="S194" s="1">
        <v>90</v>
      </c>
      <c r="T194" s="1" t="s">
        <v>4561</v>
      </c>
      <c r="U194" s="1">
        <v>78.5</v>
      </c>
      <c r="V194" s="1">
        <v>10296</v>
      </c>
      <c r="W194" s="1">
        <v>90</v>
      </c>
      <c r="X194" s="1" t="s">
        <v>2584</v>
      </c>
      <c r="Y194" s="1">
        <v>78.5</v>
      </c>
      <c r="Z194" s="1" t="s">
        <v>4561</v>
      </c>
      <c r="AA194" s="183">
        <f t="shared" ref="AA194:AA199" si="39">(K194*100*J194*I194)/17*16*R194/10000*S194/1000</f>
        <v>26.419442823529412</v>
      </c>
      <c r="AB194" s="183">
        <f t="shared" ref="AB194:AB199" si="40">V194/36*35*J194*I194*1.108/10000*W194/1000</f>
        <v>60.091471440000007</v>
      </c>
      <c r="AC194" s="183">
        <f t="shared" ref="AC194:AC199" si="41">(K194*100*J194*I194)/17*R194/10000*U194/1000</f>
        <v>1.4402265705882353</v>
      </c>
      <c r="AD194" s="183">
        <f t="shared" ref="AD194:AD199" si="42">V194/36*J194*I194*1.108/10000*Y194/1000</f>
        <v>1.4975176216000003</v>
      </c>
      <c r="AE194" s="513">
        <f t="shared" ref="AE194:AE199" si="43">J194*I194*R194</f>
        <v>945.14</v>
      </c>
    </row>
    <row r="195" spans="1:31" x14ac:dyDescent="0.2">
      <c r="B195" s="133">
        <v>41</v>
      </c>
      <c r="C195" s="136" t="s">
        <v>5647</v>
      </c>
      <c r="D195" s="136" t="s">
        <v>1631</v>
      </c>
      <c r="E195" s="136"/>
      <c r="F195" s="133">
        <v>136900</v>
      </c>
      <c r="G195" s="136" t="s">
        <v>3636</v>
      </c>
      <c r="H195" s="133">
        <v>149</v>
      </c>
      <c r="I195" s="133">
        <v>1</v>
      </c>
      <c r="J195" s="133">
        <v>602</v>
      </c>
      <c r="K195" s="133">
        <v>33</v>
      </c>
      <c r="L195" s="133"/>
      <c r="M195" s="133" t="s">
        <v>1380</v>
      </c>
      <c r="N195" s="136"/>
      <c r="O195" s="133" t="s">
        <v>2722</v>
      </c>
      <c r="P195" s="133" t="s">
        <v>4816</v>
      </c>
      <c r="Q195" s="166">
        <v>41675</v>
      </c>
      <c r="R195" s="1">
        <v>1.57</v>
      </c>
      <c r="S195" s="1">
        <v>90</v>
      </c>
      <c r="T195" s="1" t="s">
        <v>4561</v>
      </c>
      <c r="U195" s="1">
        <v>78.5</v>
      </c>
      <c r="V195" s="1">
        <v>10296</v>
      </c>
      <c r="W195" s="1">
        <v>90</v>
      </c>
      <c r="X195" s="1" t="s">
        <v>2584</v>
      </c>
      <c r="Y195" s="1">
        <v>78.5</v>
      </c>
      <c r="Z195" s="1" t="s">
        <v>4561</v>
      </c>
      <c r="AA195" s="183">
        <f t="shared" si="39"/>
        <v>26.419442823529412</v>
      </c>
      <c r="AB195" s="183">
        <f t="shared" si="40"/>
        <v>60.091471440000007</v>
      </c>
      <c r="AC195" s="183">
        <f t="shared" si="41"/>
        <v>1.4402265705882353</v>
      </c>
      <c r="AD195" s="183">
        <f t="shared" si="42"/>
        <v>1.4975176216000003</v>
      </c>
      <c r="AE195" s="513">
        <f t="shared" si="43"/>
        <v>945.14</v>
      </c>
    </row>
    <row r="196" spans="1:31" x14ac:dyDescent="0.2">
      <c r="B196" s="133">
        <v>41</v>
      </c>
      <c r="C196" s="136" t="s">
        <v>5647</v>
      </c>
      <c r="D196" s="425" t="s">
        <v>1634</v>
      </c>
      <c r="E196" s="136"/>
      <c r="F196" s="133">
        <v>136900</v>
      </c>
      <c r="G196" s="136" t="s">
        <v>3636</v>
      </c>
      <c r="H196" s="133">
        <v>149</v>
      </c>
      <c r="I196" s="133">
        <v>1</v>
      </c>
      <c r="J196" s="133">
        <v>602</v>
      </c>
      <c r="K196" s="133">
        <v>33</v>
      </c>
      <c r="L196" s="133"/>
      <c r="M196" s="133" t="s">
        <v>1380</v>
      </c>
      <c r="N196" s="136"/>
      <c r="O196" s="133" t="s">
        <v>2722</v>
      </c>
      <c r="P196" s="133" t="s">
        <v>4807</v>
      </c>
      <c r="Q196" s="166">
        <v>41681</v>
      </c>
      <c r="R196" s="1">
        <v>1.57</v>
      </c>
      <c r="S196" s="1">
        <v>90</v>
      </c>
      <c r="T196" s="1" t="s">
        <v>4561</v>
      </c>
      <c r="U196" s="1">
        <v>78.5</v>
      </c>
      <c r="V196" s="1">
        <v>10296</v>
      </c>
      <c r="W196" s="1">
        <v>90</v>
      </c>
      <c r="X196" s="1" t="s">
        <v>2584</v>
      </c>
      <c r="Y196" s="1">
        <v>78.5</v>
      </c>
      <c r="Z196" s="1" t="s">
        <v>4561</v>
      </c>
      <c r="AA196" s="183">
        <f t="shared" si="39"/>
        <v>26.419442823529412</v>
      </c>
      <c r="AB196" s="183">
        <f t="shared" si="40"/>
        <v>60.091471440000007</v>
      </c>
      <c r="AC196" s="183">
        <f t="shared" si="41"/>
        <v>1.4402265705882353</v>
      </c>
      <c r="AD196" s="183">
        <f t="shared" si="42"/>
        <v>1.4975176216000003</v>
      </c>
      <c r="AE196" s="513">
        <f t="shared" si="43"/>
        <v>945.14</v>
      </c>
    </row>
    <row r="197" spans="1:31" x14ac:dyDescent="0.2">
      <c r="B197" s="133">
        <v>41</v>
      </c>
      <c r="C197" s="136" t="s">
        <v>5647</v>
      </c>
      <c r="D197" s="136" t="s">
        <v>1637</v>
      </c>
      <c r="E197" s="136"/>
      <c r="F197" s="133">
        <v>136900</v>
      </c>
      <c r="G197" s="136" t="s">
        <v>3636</v>
      </c>
      <c r="H197" s="133">
        <v>149</v>
      </c>
      <c r="I197" s="133">
        <v>1</v>
      </c>
      <c r="J197" s="133">
        <v>602</v>
      </c>
      <c r="K197" s="133">
        <v>33</v>
      </c>
      <c r="L197" s="133"/>
      <c r="M197" s="133" t="s">
        <v>1380</v>
      </c>
      <c r="N197" s="136"/>
      <c r="O197" s="133" t="s">
        <v>2722</v>
      </c>
      <c r="P197" s="133" t="s">
        <v>4807</v>
      </c>
      <c r="Q197" s="166">
        <v>41681</v>
      </c>
      <c r="R197" s="1">
        <v>1.57</v>
      </c>
      <c r="S197" s="1">
        <v>90</v>
      </c>
      <c r="T197" s="1" t="s">
        <v>4561</v>
      </c>
      <c r="U197" s="1">
        <v>78.5</v>
      </c>
      <c r="V197" s="1">
        <v>10296</v>
      </c>
      <c r="W197" s="1">
        <v>90</v>
      </c>
      <c r="X197" s="1" t="s">
        <v>2584</v>
      </c>
      <c r="Y197" s="1">
        <v>78.5</v>
      </c>
      <c r="Z197" s="1" t="s">
        <v>4561</v>
      </c>
      <c r="AA197" s="183">
        <f t="shared" si="39"/>
        <v>26.419442823529412</v>
      </c>
      <c r="AB197" s="183">
        <f t="shared" si="40"/>
        <v>60.091471440000007</v>
      </c>
      <c r="AC197" s="183">
        <f t="shared" si="41"/>
        <v>1.4402265705882353</v>
      </c>
      <c r="AD197" s="183">
        <f t="shared" si="42"/>
        <v>1.4975176216000003</v>
      </c>
      <c r="AE197" s="513">
        <f t="shared" si="43"/>
        <v>945.14</v>
      </c>
    </row>
    <row r="198" spans="1:31" x14ac:dyDescent="0.2">
      <c r="B198" s="133">
        <v>41</v>
      </c>
      <c r="C198" s="136" t="s">
        <v>5647</v>
      </c>
      <c r="D198" s="136" t="s">
        <v>2726</v>
      </c>
      <c r="E198" s="136"/>
      <c r="F198" s="133">
        <v>136900</v>
      </c>
      <c r="G198" s="136" t="s">
        <v>3636</v>
      </c>
      <c r="H198" s="133">
        <v>149</v>
      </c>
      <c r="I198" s="133">
        <v>1</v>
      </c>
      <c r="J198" s="133">
        <v>903</v>
      </c>
      <c r="K198" s="133">
        <v>33</v>
      </c>
      <c r="L198" s="133"/>
      <c r="M198" s="133" t="s">
        <v>1380</v>
      </c>
      <c r="N198" s="136"/>
      <c r="O198" s="133" t="s">
        <v>2722</v>
      </c>
      <c r="P198" s="133" t="s">
        <v>4807</v>
      </c>
      <c r="Q198" s="378">
        <v>41689</v>
      </c>
      <c r="R198" s="1">
        <v>1.57</v>
      </c>
      <c r="S198" s="1">
        <v>90</v>
      </c>
      <c r="T198" s="1" t="s">
        <v>4561</v>
      </c>
      <c r="U198" s="1">
        <v>78.5</v>
      </c>
      <c r="V198" s="1">
        <v>10296</v>
      </c>
      <c r="W198" s="1">
        <v>90</v>
      </c>
      <c r="X198" s="1" t="s">
        <v>2584</v>
      </c>
      <c r="Y198" s="1">
        <v>78.5</v>
      </c>
      <c r="Z198" s="1" t="s">
        <v>4561</v>
      </c>
      <c r="AA198" s="183">
        <f t="shared" si="39"/>
        <v>39.629164235294112</v>
      </c>
      <c r="AB198" s="183">
        <f t="shared" si="40"/>
        <v>90.137207160000003</v>
      </c>
      <c r="AC198" s="183">
        <f t="shared" si="41"/>
        <v>2.160339855882353</v>
      </c>
      <c r="AD198" s="183">
        <f t="shared" si="42"/>
        <v>2.2462764324000002</v>
      </c>
      <c r="AE198" s="513">
        <f t="shared" si="43"/>
        <v>1417.71</v>
      </c>
    </row>
    <row r="199" spans="1:31" x14ac:dyDescent="0.2">
      <c r="B199" s="133">
        <v>41</v>
      </c>
      <c r="C199" s="136" t="s">
        <v>5647</v>
      </c>
      <c r="D199" s="136" t="s">
        <v>2729</v>
      </c>
      <c r="E199" s="136"/>
      <c r="F199" s="133">
        <v>136900</v>
      </c>
      <c r="G199" s="136" t="s">
        <v>3636</v>
      </c>
      <c r="H199" s="133">
        <v>149</v>
      </c>
      <c r="I199" s="133">
        <v>1</v>
      </c>
      <c r="J199" s="133">
        <v>903</v>
      </c>
      <c r="K199" s="133">
        <v>33</v>
      </c>
      <c r="L199" s="133"/>
      <c r="M199" s="133" t="s">
        <v>1380</v>
      </c>
      <c r="N199" s="136"/>
      <c r="O199" s="133" t="s">
        <v>2722</v>
      </c>
      <c r="P199" s="133" t="s">
        <v>4807</v>
      </c>
      <c r="Q199" s="166">
        <v>41689</v>
      </c>
      <c r="R199" s="1">
        <v>1.57</v>
      </c>
      <c r="S199" s="1">
        <v>90</v>
      </c>
      <c r="T199" s="1" t="s">
        <v>4561</v>
      </c>
      <c r="U199" s="1">
        <v>78.5</v>
      </c>
      <c r="V199" s="1">
        <v>10296</v>
      </c>
      <c r="W199" s="1">
        <v>90</v>
      </c>
      <c r="X199" s="1" t="s">
        <v>2584</v>
      </c>
      <c r="Y199" s="1">
        <v>78.5</v>
      </c>
      <c r="Z199" s="1" t="s">
        <v>4561</v>
      </c>
      <c r="AA199" s="183">
        <f t="shared" si="39"/>
        <v>39.629164235294112</v>
      </c>
      <c r="AB199" s="183">
        <f t="shared" si="40"/>
        <v>90.137207160000003</v>
      </c>
      <c r="AC199" s="183">
        <f t="shared" si="41"/>
        <v>2.160339855882353</v>
      </c>
      <c r="AD199" s="183">
        <f t="shared" si="42"/>
        <v>2.2462764324000002</v>
      </c>
      <c r="AE199" s="513">
        <f t="shared" si="43"/>
        <v>1417.71</v>
      </c>
    </row>
    <row r="200" spans="1:31" x14ac:dyDescent="0.2">
      <c r="B200" s="133">
        <v>41</v>
      </c>
      <c r="C200" s="136" t="s">
        <v>5647</v>
      </c>
      <c r="D200" s="136" t="s">
        <v>1641</v>
      </c>
      <c r="E200" s="136"/>
      <c r="F200" s="133">
        <v>136900</v>
      </c>
      <c r="G200" s="136" t="s">
        <v>3040</v>
      </c>
      <c r="H200" s="133">
        <v>130</v>
      </c>
      <c r="I200" s="133">
        <v>1</v>
      </c>
      <c r="J200" s="133">
        <v>903</v>
      </c>
      <c r="K200" s="133">
        <v>33</v>
      </c>
      <c r="L200" s="133"/>
      <c r="M200" s="133" t="s">
        <v>1380</v>
      </c>
      <c r="N200" s="136"/>
      <c r="O200" s="133" t="s">
        <v>2722</v>
      </c>
      <c r="P200" s="133" t="s">
        <v>4807</v>
      </c>
      <c r="Q200" s="166">
        <v>41697</v>
      </c>
      <c r="R200" s="1">
        <v>1.37</v>
      </c>
      <c r="S200" s="1">
        <v>90</v>
      </c>
      <c r="T200" s="1" t="s">
        <v>4561</v>
      </c>
      <c r="U200" s="1">
        <v>78.5</v>
      </c>
      <c r="V200" s="1">
        <v>10296</v>
      </c>
      <c r="W200" s="1">
        <v>90</v>
      </c>
      <c r="X200" s="1" t="s">
        <v>2584</v>
      </c>
      <c r="Y200" s="1">
        <v>78.5</v>
      </c>
      <c r="Z200" s="1" t="s">
        <v>4561</v>
      </c>
      <c r="AA200" s="183">
        <f t="shared" ref="AA200:AA205" si="44">(K200*100*J200*I200)/17*16*R200/10000*S200/1000</f>
        <v>34.580863058823532</v>
      </c>
      <c r="AB200" s="183">
        <f t="shared" ref="AB200:AB205" si="45">V200/36*35*J200*I200*1.108/10000*W200/1000</f>
        <v>90.137207160000003</v>
      </c>
      <c r="AC200" s="183">
        <f t="shared" ref="AC200:AC205" si="46">(K200*100*J200*I200)/17*R200/10000*U200/1000</f>
        <v>1.8851373264705884</v>
      </c>
      <c r="AD200" s="183">
        <f t="shared" ref="AD200:AD205" si="47">V200/36*J200*I200*1.108/10000*Y200/1000</f>
        <v>2.2462764324000002</v>
      </c>
      <c r="AE200" s="513">
        <f t="shared" ref="AE200:AE205" si="48">J200*I200*R200</f>
        <v>1237.1100000000001</v>
      </c>
    </row>
    <row r="201" spans="1:31" ht="13.5" thickBot="1" x14ac:dyDescent="0.25">
      <c r="B201" s="133">
        <v>41</v>
      </c>
      <c r="C201" s="136" t="s">
        <v>5647</v>
      </c>
      <c r="D201" s="136" t="s">
        <v>1642</v>
      </c>
      <c r="E201" s="136"/>
      <c r="F201" s="133">
        <v>136900</v>
      </c>
      <c r="G201" s="136" t="s">
        <v>3001</v>
      </c>
      <c r="H201" s="133">
        <v>170</v>
      </c>
      <c r="I201" s="133">
        <v>1</v>
      </c>
      <c r="J201" s="133">
        <v>903</v>
      </c>
      <c r="K201" s="133">
        <v>33</v>
      </c>
      <c r="L201" s="133"/>
      <c r="M201" s="133" t="s">
        <v>1380</v>
      </c>
      <c r="N201" s="136"/>
      <c r="O201" s="133" t="s">
        <v>2722</v>
      </c>
      <c r="P201" s="133" t="s">
        <v>4807</v>
      </c>
      <c r="Q201" s="166">
        <v>41697</v>
      </c>
      <c r="R201" s="308">
        <v>1.77</v>
      </c>
      <c r="S201" s="1">
        <v>90</v>
      </c>
      <c r="T201" s="1" t="s">
        <v>4561</v>
      </c>
      <c r="U201" s="1">
        <v>78.5</v>
      </c>
      <c r="V201" s="1">
        <v>10296</v>
      </c>
      <c r="W201" s="1">
        <v>90</v>
      </c>
      <c r="X201" s="1" t="s">
        <v>2584</v>
      </c>
      <c r="Y201" s="1">
        <v>78.5</v>
      </c>
      <c r="Z201" s="1" t="s">
        <v>4561</v>
      </c>
      <c r="AA201" s="183">
        <f t="shared" si="44"/>
        <v>44.677465411764707</v>
      </c>
      <c r="AB201" s="183">
        <f t="shared" si="45"/>
        <v>90.137207160000003</v>
      </c>
      <c r="AC201" s="183">
        <f t="shared" si="46"/>
        <v>2.4355423852941174</v>
      </c>
      <c r="AD201" s="183">
        <f t="shared" si="47"/>
        <v>2.2462764324000002</v>
      </c>
      <c r="AE201" s="513">
        <f t="shared" si="48"/>
        <v>1598.31</v>
      </c>
    </row>
    <row r="202" spans="1:31" x14ac:dyDescent="0.2">
      <c r="B202" s="133">
        <v>41</v>
      </c>
      <c r="C202" s="136" t="s">
        <v>5647</v>
      </c>
      <c r="D202" s="136" t="s">
        <v>3707</v>
      </c>
      <c r="E202" s="136"/>
      <c r="F202" s="133">
        <v>136900</v>
      </c>
      <c r="G202" s="136" t="s">
        <v>3001</v>
      </c>
      <c r="H202" s="133">
        <v>170</v>
      </c>
      <c r="I202" s="133">
        <v>1</v>
      </c>
      <c r="J202" s="133">
        <v>903</v>
      </c>
      <c r="K202" s="133">
        <v>33</v>
      </c>
      <c r="L202" s="133"/>
      <c r="M202" s="133" t="s">
        <v>1380</v>
      </c>
      <c r="N202" s="136"/>
      <c r="O202" s="133" t="s">
        <v>2722</v>
      </c>
      <c r="P202" s="133" t="s">
        <v>4807</v>
      </c>
      <c r="Q202" s="166">
        <v>41705</v>
      </c>
      <c r="R202" s="1">
        <v>1.77</v>
      </c>
      <c r="S202" s="1">
        <v>90</v>
      </c>
      <c r="T202" s="1" t="s">
        <v>4561</v>
      </c>
      <c r="U202" s="1">
        <v>78.5</v>
      </c>
      <c r="V202" s="1">
        <v>10296</v>
      </c>
      <c r="W202" s="1">
        <v>90</v>
      </c>
      <c r="X202" s="1" t="s">
        <v>2584</v>
      </c>
      <c r="Y202" s="1">
        <v>78.5</v>
      </c>
      <c r="Z202" s="1" t="s">
        <v>4561</v>
      </c>
      <c r="AA202" s="183">
        <f t="shared" si="44"/>
        <v>44.677465411764707</v>
      </c>
      <c r="AB202" s="183">
        <f t="shared" si="45"/>
        <v>90.137207160000003</v>
      </c>
      <c r="AC202" s="183">
        <f t="shared" si="46"/>
        <v>2.4355423852941174</v>
      </c>
      <c r="AD202" s="183">
        <f t="shared" si="47"/>
        <v>2.2462764324000002</v>
      </c>
      <c r="AE202" s="513">
        <f t="shared" si="48"/>
        <v>1598.31</v>
      </c>
    </row>
    <row r="203" spans="1:31" x14ac:dyDescent="0.2">
      <c r="B203" s="133">
        <v>41</v>
      </c>
      <c r="C203" s="136" t="s">
        <v>5647</v>
      </c>
      <c r="D203" s="136" t="s">
        <v>3704</v>
      </c>
      <c r="E203" s="136"/>
      <c r="F203" s="133">
        <v>136900</v>
      </c>
      <c r="G203" s="136" t="s">
        <v>3040</v>
      </c>
      <c r="H203" s="133">
        <v>130</v>
      </c>
      <c r="I203" s="133">
        <v>1</v>
      </c>
      <c r="J203" s="133">
        <v>903</v>
      </c>
      <c r="K203" s="133">
        <v>33</v>
      </c>
      <c r="L203" s="133"/>
      <c r="M203" s="133" t="s">
        <v>1380</v>
      </c>
      <c r="N203" s="136"/>
      <c r="O203" s="133" t="s">
        <v>2722</v>
      </c>
      <c r="P203" s="133" t="s">
        <v>4807</v>
      </c>
      <c r="Q203" s="166">
        <v>41705</v>
      </c>
      <c r="R203" s="1">
        <v>1.37</v>
      </c>
      <c r="S203" s="1">
        <v>90</v>
      </c>
      <c r="T203" s="1" t="s">
        <v>4561</v>
      </c>
      <c r="U203" s="1">
        <v>78.5</v>
      </c>
      <c r="V203" s="1">
        <v>10296</v>
      </c>
      <c r="W203" s="1">
        <v>90</v>
      </c>
      <c r="X203" s="1" t="s">
        <v>2584</v>
      </c>
      <c r="Y203" s="1">
        <v>78.5</v>
      </c>
      <c r="Z203" s="1" t="s">
        <v>4561</v>
      </c>
      <c r="AA203" s="183">
        <f t="shared" si="44"/>
        <v>34.580863058823532</v>
      </c>
      <c r="AB203" s="183">
        <f t="shared" si="45"/>
        <v>90.137207160000003</v>
      </c>
      <c r="AC203" s="183">
        <f t="shared" si="46"/>
        <v>1.8851373264705884</v>
      </c>
      <c r="AD203" s="183">
        <f t="shared" si="47"/>
        <v>2.2462764324000002</v>
      </c>
      <c r="AE203" s="513">
        <f t="shared" si="48"/>
        <v>1237.1100000000001</v>
      </c>
    </row>
    <row r="204" spans="1:31" x14ac:dyDescent="0.2">
      <c r="B204" s="133">
        <v>41</v>
      </c>
      <c r="C204" s="136" t="s">
        <v>5647</v>
      </c>
      <c r="D204" s="136" t="s">
        <v>1645</v>
      </c>
      <c r="E204" s="136"/>
      <c r="F204" s="133">
        <v>136900</v>
      </c>
      <c r="G204" s="136" t="s">
        <v>1948</v>
      </c>
      <c r="H204" s="133">
        <v>150</v>
      </c>
      <c r="I204" s="133">
        <v>1</v>
      </c>
      <c r="J204" s="133">
        <v>610</v>
      </c>
      <c r="K204" s="133">
        <v>33</v>
      </c>
      <c r="L204" s="133"/>
      <c r="M204" s="133" t="s">
        <v>1380</v>
      </c>
      <c r="N204" s="136"/>
      <c r="O204" s="133" t="s">
        <v>2722</v>
      </c>
      <c r="P204" s="133" t="s">
        <v>4816</v>
      </c>
      <c r="Q204" s="166">
        <v>41711</v>
      </c>
      <c r="R204" s="1">
        <v>1.57</v>
      </c>
      <c r="S204" s="1">
        <v>90</v>
      </c>
      <c r="T204" s="1" t="s">
        <v>4561</v>
      </c>
      <c r="U204" s="1">
        <v>78.5</v>
      </c>
      <c r="V204" s="1">
        <v>10296</v>
      </c>
      <c r="W204" s="1">
        <v>90</v>
      </c>
      <c r="X204" s="1" t="s">
        <v>2584</v>
      </c>
      <c r="Y204" s="1">
        <v>78.5</v>
      </c>
      <c r="Z204" s="1" t="s">
        <v>4561</v>
      </c>
      <c r="AA204" s="183">
        <f t="shared" si="44"/>
        <v>26.770531764705883</v>
      </c>
      <c r="AB204" s="183">
        <f t="shared" si="45"/>
        <v>60.890029200000015</v>
      </c>
      <c r="AC204" s="183">
        <f t="shared" si="46"/>
        <v>1.4593657941176472</v>
      </c>
      <c r="AD204" s="183">
        <f t="shared" si="47"/>
        <v>1.5174181880000002</v>
      </c>
      <c r="AE204" s="513">
        <f t="shared" si="48"/>
        <v>957.7</v>
      </c>
    </row>
    <row r="205" spans="1:31" ht="13.5" thickBot="1" x14ac:dyDescent="0.25">
      <c r="B205" s="133">
        <v>41</v>
      </c>
      <c r="C205" s="136" t="s">
        <v>5647</v>
      </c>
      <c r="D205" s="136" t="s">
        <v>1650</v>
      </c>
      <c r="E205" s="136"/>
      <c r="F205" s="133">
        <v>136900</v>
      </c>
      <c r="G205" s="136" t="s">
        <v>1948</v>
      </c>
      <c r="H205" s="133">
        <v>150</v>
      </c>
      <c r="I205" s="133">
        <v>1</v>
      </c>
      <c r="J205" s="133">
        <v>610</v>
      </c>
      <c r="K205" s="133">
        <v>33</v>
      </c>
      <c r="L205" s="133"/>
      <c r="M205" s="133" t="s">
        <v>1380</v>
      </c>
      <c r="N205" s="136"/>
      <c r="O205" s="133" t="s">
        <v>2722</v>
      </c>
      <c r="P205" s="133" t="s">
        <v>4816</v>
      </c>
      <c r="Q205" s="166">
        <v>41711</v>
      </c>
      <c r="R205" s="308">
        <v>1.57</v>
      </c>
      <c r="S205" s="1">
        <v>90</v>
      </c>
      <c r="T205" s="1" t="s">
        <v>4561</v>
      </c>
      <c r="U205" s="1">
        <v>78.5</v>
      </c>
      <c r="V205" s="1">
        <v>10296</v>
      </c>
      <c r="W205" s="1">
        <v>90</v>
      </c>
      <c r="X205" s="1" t="s">
        <v>2584</v>
      </c>
      <c r="Y205" s="1">
        <v>78.5</v>
      </c>
      <c r="Z205" s="1" t="s">
        <v>4561</v>
      </c>
      <c r="AA205" s="183">
        <f t="shared" si="44"/>
        <v>26.770531764705883</v>
      </c>
      <c r="AB205" s="183">
        <f t="shared" si="45"/>
        <v>60.890029200000015</v>
      </c>
      <c r="AC205" s="183">
        <f t="shared" si="46"/>
        <v>1.4593657941176472</v>
      </c>
      <c r="AD205" s="183">
        <f t="shared" si="47"/>
        <v>1.5174181880000002</v>
      </c>
      <c r="AE205" s="513">
        <f t="shared" si="48"/>
        <v>957.7</v>
      </c>
    </row>
    <row r="206" spans="1:31" x14ac:dyDescent="0.2">
      <c r="A206" s="7267" t="s">
        <v>1386</v>
      </c>
      <c r="B206" s="7267"/>
      <c r="C206" s="7267"/>
      <c r="D206" s="7267"/>
      <c r="E206" s="7267"/>
      <c r="F206" s="7267"/>
      <c r="G206" s="7267"/>
      <c r="H206" s="7267"/>
      <c r="I206" s="7267"/>
      <c r="J206" s="7267"/>
      <c r="K206" s="7267"/>
      <c r="L206" s="7267"/>
      <c r="M206" s="7267"/>
      <c r="N206" s="7267"/>
      <c r="O206" s="7267"/>
      <c r="P206" s="7267"/>
      <c r="Q206" s="7268"/>
      <c r="AA206" s="183"/>
      <c r="AB206" s="183"/>
      <c r="AE206" s="513"/>
    </row>
    <row r="207" spans="1:31" x14ac:dyDescent="0.2">
      <c r="B207" s="133">
        <v>41</v>
      </c>
      <c r="C207" s="136" t="s">
        <v>5957</v>
      </c>
      <c r="D207" s="136" t="s">
        <v>1651</v>
      </c>
      <c r="E207" s="136"/>
      <c r="F207" s="133">
        <v>136900</v>
      </c>
      <c r="G207" s="136"/>
      <c r="H207" s="133">
        <v>150</v>
      </c>
      <c r="I207" s="133">
        <v>1</v>
      </c>
      <c r="J207" s="133">
        <v>903</v>
      </c>
      <c r="K207" s="133">
        <v>33</v>
      </c>
      <c r="L207" s="133"/>
      <c r="M207" s="133" t="s">
        <v>1380</v>
      </c>
      <c r="N207" s="136"/>
      <c r="O207" s="133" t="s">
        <v>2722</v>
      </c>
      <c r="P207" s="133" t="s">
        <v>4807</v>
      </c>
      <c r="Q207" s="166">
        <v>41780</v>
      </c>
      <c r="R207" s="1">
        <v>1.57</v>
      </c>
      <c r="S207" s="1">
        <v>90</v>
      </c>
      <c r="T207" s="1" t="s">
        <v>4561</v>
      </c>
      <c r="U207" s="1">
        <v>78.5</v>
      </c>
      <c r="V207" s="1">
        <v>10296</v>
      </c>
      <c r="W207" s="1">
        <v>90</v>
      </c>
      <c r="X207" s="1" t="s">
        <v>2584</v>
      </c>
      <c r="Y207" s="1">
        <v>78.5</v>
      </c>
      <c r="Z207" s="1" t="s">
        <v>4561</v>
      </c>
      <c r="AA207" s="183">
        <f t="shared" ref="AA207:AA214" si="49">(K207*100*J207*I207)/17*16*R207/10000*S207/1000</f>
        <v>39.629164235294112</v>
      </c>
      <c r="AB207" s="183">
        <f t="shared" ref="AB207:AB214" si="50">V207/36*35*J207*I207*1.108/10000*W207/1000</f>
        <v>90.137207160000003</v>
      </c>
      <c r="AC207" s="183">
        <f t="shared" ref="AC207:AC214" si="51">(K207*100*J207*I207)/17*R207/10000*U207/1000</f>
        <v>2.160339855882353</v>
      </c>
      <c r="AD207" s="183">
        <f t="shared" ref="AD207:AD214" si="52">V207/36*J207*I207*1.108/10000*Y207/1000</f>
        <v>2.2462764324000002</v>
      </c>
      <c r="AE207" s="513">
        <f t="shared" ref="AE207:AE214" si="53">J207*I207*R207</f>
        <v>1417.71</v>
      </c>
    </row>
    <row r="208" spans="1:31" ht="13.5" thickBot="1" x14ac:dyDescent="0.25">
      <c r="B208" s="133">
        <v>41</v>
      </c>
      <c r="C208" s="136" t="s">
        <v>5957</v>
      </c>
      <c r="D208" s="136" t="s">
        <v>1631</v>
      </c>
      <c r="E208" s="136"/>
      <c r="F208" s="133">
        <v>136900</v>
      </c>
      <c r="G208" s="136"/>
      <c r="H208" s="133">
        <v>150</v>
      </c>
      <c r="I208" s="133">
        <v>1</v>
      </c>
      <c r="J208" s="133">
        <v>903</v>
      </c>
      <c r="K208" s="133">
        <v>33</v>
      </c>
      <c r="L208" s="133"/>
      <c r="M208" s="133" t="s">
        <v>1380</v>
      </c>
      <c r="N208" s="136"/>
      <c r="O208" s="133" t="s">
        <v>2722</v>
      </c>
      <c r="P208" s="133" t="s">
        <v>4807</v>
      </c>
      <c r="Q208" s="166">
        <v>41780</v>
      </c>
      <c r="R208" s="308">
        <v>1.57</v>
      </c>
      <c r="S208" s="1">
        <v>90</v>
      </c>
      <c r="T208" s="1" t="s">
        <v>4561</v>
      </c>
      <c r="U208" s="1">
        <v>78.5</v>
      </c>
      <c r="V208" s="1">
        <v>10296</v>
      </c>
      <c r="W208" s="1">
        <v>90</v>
      </c>
      <c r="X208" s="1" t="s">
        <v>2584</v>
      </c>
      <c r="Y208" s="1">
        <v>78.5</v>
      </c>
      <c r="Z208" s="1" t="s">
        <v>4561</v>
      </c>
      <c r="AA208" s="183">
        <f t="shared" si="49"/>
        <v>39.629164235294112</v>
      </c>
      <c r="AB208" s="183">
        <f t="shared" si="50"/>
        <v>90.137207160000003</v>
      </c>
      <c r="AC208" s="183">
        <f t="shared" si="51"/>
        <v>2.160339855882353</v>
      </c>
      <c r="AD208" s="183">
        <f t="shared" si="52"/>
        <v>2.2462764324000002</v>
      </c>
      <c r="AE208" s="513">
        <f t="shared" si="53"/>
        <v>1417.71</v>
      </c>
    </row>
    <row r="209" spans="1:31" x14ac:dyDescent="0.2">
      <c r="B209" s="133">
        <v>41</v>
      </c>
      <c r="C209" s="136" t="s">
        <v>5957</v>
      </c>
      <c r="D209" s="136" t="s">
        <v>1634</v>
      </c>
      <c r="E209" s="136"/>
      <c r="F209" s="133">
        <v>136900</v>
      </c>
      <c r="G209" s="136"/>
      <c r="H209" s="133">
        <v>150</v>
      </c>
      <c r="I209" s="133">
        <v>1</v>
      </c>
      <c r="J209" s="133">
        <v>903</v>
      </c>
      <c r="K209" s="133">
        <v>33</v>
      </c>
      <c r="L209" s="133"/>
      <c r="M209" s="133" t="s">
        <v>1380</v>
      </c>
      <c r="N209" s="136"/>
      <c r="O209" s="133" t="s">
        <v>2722</v>
      </c>
      <c r="P209" s="133" t="s">
        <v>663</v>
      </c>
      <c r="Q209" s="166">
        <v>41792</v>
      </c>
      <c r="R209" s="1">
        <v>1.57</v>
      </c>
      <c r="S209" s="1">
        <v>90</v>
      </c>
      <c r="T209" s="1" t="s">
        <v>4561</v>
      </c>
      <c r="U209" s="1">
        <v>78.5</v>
      </c>
      <c r="V209" s="1">
        <v>10296</v>
      </c>
      <c r="W209" s="1">
        <v>90</v>
      </c>
      <c r="X209" s="1" t="s">
        <v>2584</v>
      </c>
      <c r="Y209" s="1">
        <v>78.5</v>
      </c>
      <c r="Z209" s="1" t="s">
        <v>4561</v>
      </c>
      <c r="AA209" s="183">
        <f t="shared" si="49"/>
        <v>39.629164235294112</v>
      </c>
      <c r="AB209" s="183">
        <f t="shared" si="50"/>
        <v>90.137207160000003</v>
      </c>
      <c r="AC209" s="183">
        <f t="shared" si="51"/>
        <v>2.160339855882353</v>
      </c>
      <c r="AD209" s="183">
        <f t="shared" si="52"/>
        <v>2.2462764324000002</v>
      </c>
      <c r="AE209" s="513">
        <f t="shared" si="53"/>
        <v>1417.71</v>
      </c>
    </row>
    <row r="210" spans="1:31" x14ac:dyDescent="0.2">
      <c r="B210" s="133">
        <v>41</v>
      </c>
      <c r="C210" s="136" t="s">
        <v>5957</v>
      </c>
      <c r="D210" s="136" t="s">
        <v>1637</v>
      </c>
      <c r="E210" s="136"/>
      <c r="F210" s="133">
        <v>136900</v>
      </c>
      <c r="G210" s="136"/>
      <c r="H210" s="133">
        <v>150</v>
      </c>
      <c r="I210" s="133">
        <v>1</v>
      </c>
      <c r="J210" s="133">
        <v>903</v>
      </c>
      <c r="K210" s="133">
        <v>33</v>
      </c>
      <c r="L210" s="133"/>
      <c r="M210" s="133" t="s">
        <v>1380</v>
      </c>
      <c r="N210" s="136"/>
      <c r="O210" s="133" t="s">
        <v>2722</v>
      </c>
      <c r="P210" s="133" t="s">
        <v>663</v>
      </c>
      <c r="Q210" s="166">
        <v>41792</v>
      </c>
      <c r="R210" s="1">
        <v>1.57</v>
      </c>
      <c r="S210" s="1">
        <v>90</v>
      </c>
      <c r="T210" s="1" t="s">
        <v>4561</v>
      </c>
      <c r="U210" s="1">
        <v>78.5</v>
      </c>
      <c r="V210" s="1">
        <v>10296</v>
      </c>
      <c r="W210" s="1">
        <v>90</v>
      </c>
      <c r="X210" s="1" t="s">
        <v>2584</v>
      </c>
      <c r="Y210" s="1">
        <v>78.5</v>
      </c>
      <c r="Z210" s="1" t="s">
        <v>4561</v>
      </c>
      <c r="AA210" s="183">
        <f t="shared" si="49"/>
        <v>39.629164235294112</v>
      </c>
      <c r="AB210" s="183">
        <f t="shared" si="50"/>
        <v>90.137207160000003</v>
      </c>
      <c r="AC210" s="183">
        <f t="shared" si="51"/>
        <v>2.160339855882353</v>
      </c>
      <c r="AD210" s="183">
        <f t="shared" si="52"/>
        <v>2.2462764324000002</v>
      </c>
      <c r="AE210" s="513">
        <f t="shared" si="53"/>
        <v>1417.71</v>
      </c>
    </row>
    <row r="211" spans="1:31" x14ac:dyDescent="0.2">
      <c r="B211" s="133">
        <v>41</v>
      </c>
      <c r="C211" s="136" t="s">
        <v>5957</v>
      </c>
      <c r="D211" s="136" t="s">
        <v>2726</v>
      </c>
      <c r="E211" s="136"/>
      <c r="F211" s="133">
        <v>136900</v>
      </c>
      <c r="G211" s="136"/>
      <c r="H211" s="133">
        <v>150</v>
      </c>
      <c r="I211" s="133">
        <v>1</v>
      </c>
      <c r="J211" s="133">
        <v>903</v>
      </c>
      <c r="K211" s="133">
        <v>33</v>
      </c>
      <c r="L211" s="133">
        <v>903</v>
      </c>
      <c r="M211" s="133" t="s">
        <v>1380</v>
      </c>
      <c r="N211" s="136"/>
      <c r="O211" s="133" t="s">
        <v>2722</v>
      </c>
      <c r="P211" s="133" t="s">
        <v>4807</v>
      </c>
      <c r="Q211" s="166">
        <v>41801</v>
      </c>
      <c r="R211" s="1">
        <v>1.57</v>
      </c>
      <c r="S211" s="1">
        <v>90</v>
      </c>
      <c r="T211" s="1" t="s">
        <v>4561</v>
      </c>
      <c r="U211" s="1">
        <v>78.5</v>
      </c>
      <c r="V211" s="1">
        <v>10296</v>
      </c>
      <c r="W211" s="1">
        <v>90</v>
      </c>
      <c r="X211" s="1" t="s">
        <v>2584</v>
      </c>
      <c r="Y211" s="1">
        <v>78.5</v>
      </c>
      <c r="Z211" s="1" t="s">
        <v>4561</v>
      </c>
      <c r="AA211" s="183">
        <f t="shared" si="49"/>
        <v>39.629164235294112</v>
      </c>
      <c r="AB211" s="183">
        <f t="shared" si="50"/>
        <v>90.137207160000003</v>
      </c>
      <c r="AC211" s="183">
        <f t="shared" si="51"/>
        <v>2.160339855882353</v>
      </c>
      <c r="AD211" s="183">
        <f t="shared" si="52"/>
        <v>2.2462764324000002</v>
      </c>
      <c r="AE211" s="513">
        <f t="shared" si="53"/>
        <v>1417.71</v>
      </c>
    </row>
    <row r="212" spans="1:31" x14ac:dyDescent="0.2">
      <c r="B212" s="133">
        <v>41</v>
      </c>
      <c r="C212" s="136" t="s">
        <v>5957</v>
      </c>
      <c r="D212" s="136" t="s">
        <v>2729</v>
      </c>
      <c r="E212" s="136"/>
      <c r="F212" s="133">
        <v>136900</v>
      </c>
      <c r="G212" s="136"/>
      <c r="H212" s="133">
        <v>150</v>
      </c>
      <c r="I212" s="133">
        <v>1</v>
      </c>
      <c r="J212" s="133">
        <v>903</v>
      </c>
      <c r="K212" s="133">
        <v>33</v>
      </c>
      <c r="L212" s="133">
        <v>903</v>
      </c>
      <c r="M212" s="133" t="s">
        <v>1380</v>
      </c>
      <c r="N212" s="136"/>
      <c r="O212" s="133" t="s">
        <v>2722</v>
      </c>
      <c r="P212" s="133" t="s">
        <v>4807</v>
      </c>
      <c r="Q212" s="166">
        <v>41801</v>
      </c>
      <c r="R212" s="1">
        <v>1.57</v>
      </c>
      <c r="S212" s="1">
        <v>90</v>
      </c>
      <c r="T212" s="1" t="s">
        <v>4561</v>
      </c>
      <c r="U212" s="1">
        <v>78.5</v>
      </c>
      <c r="V212" s="1">
        <v>10296</v>
      </c>
      <c r="W212" s="1">
        <v>90</v>
      </c>
      <c r="X212" s="1" t="s">
        <v>2584</v>
      </c>
      <c r="Y212" s="1">
        <v>78.5</v>
      </c>
      <c r="Z212" s="1" t="s">
        <v>4561</v>
      </c>
      <c r="AA212" s="183">
        <f t="shared" si="49"/>
        <v>39.629164235294112</v>
      </c>
      <c r="AB212" s="183">
        <f t="shared" si="50"/>
        <v>90.137207160000003</v>
      </c>
      <c r="AC212" s="183">
        <f t="shared" si="51"/>
        <v>2.160339855882353</v>
      </c>
      <c r="AD212" s="183">
        <f t="shared" si="52"/>
        <v>2.2462764324000002</v>
      </c>
      <c r="AE212" s="513">
        <f t="shared" si="53"/>
        <v>1417.71</v>
      </c>
    </row>
    <row r="213" spans="1:31" x14ac:dyDescent="0.2">
      <c r="B213" s="133">
        <v>41</v>
      </c>
      <c r="C213" s="136" t="s">
        <v>5957</v>
      </c>
      <c r="D213" s="136" t="s">
        <v>1641</v>
      </c>
      <c r="E213" s="136"/>
      <c r="F213" s="133">
        <v>136900</v>
      </c>
      <c r="G213" s="136"/>
      <c r="H213" s="133">
        <v>150</v>
      </c>
      <c r="I213" s="133">
        <v>1</v>
      </c>
      <c r="J213" s="133">
        <v>953</v>
      </c>
      <c r="K213" s="133">
        <v>33</v>
      </c>
      <c r="L213" s="133"/>
      <c r="M213" s="133" t="s">
        <v>1380</v>
      </c>
      <c r="N213" s="136"/>
      <c r="O213" s="133" t="s">
        <v>2722</v>
      </c>
      <c r="P213" s="133" t="s">
        <v>4807</v>
      </c>
      <c r="Q213" s="166">
        <v>41814</v>
      </c>
      <c r="R213" s="1">
        <v>1.57</v>
      </c>
      <c r="S213" s="1">
        <v>90</v>
      </c>
      <c r="T213" s="1" t="s">
        <v>4561</v>
      </c>
      <c r="U213" s="1">
        <v>78.5</v>
      </c>
      <c r="V213" s="1">
        <v>10296</v>
      </c>
      <c r="W213" s="1">
        <v>90</v>
      </c>
      <c r="X213" s="1" t="s">
        <v>2584</v>
      </c>
      <c r="Y213" s="1">
        <v>78.5</v>
      </c>
      <c r="Z213" s="1" t="s">
        <v>4561</v>
      </c>
      <c r="AA213" s="183">
        <f t="shared" si="49"/>
        <v>41.823470117647055</v>
      </c>
      <c r="AB213" s="183">
        <f t="shared" si="50"/>
        <v>95.128193159999995</v>
      </c>
      <c r="AC213" s="183">
        <f t="shared" si="51"/>
        <v>2.2799600029411762</v>
      </c>
      <c r="AD213" s="183">
        <f t="shared" si="52"/>
        <v>2.3706549724000001</v>
      </c>
      <c r="AE213" s="513">
        <f t="shared" si="53"/>
        <v>1496.21</v>
      </c>
    </row>
    <row r="214" spans="1:31" ht="13.5" thickBot="1" x14ac:dyDescent="0.25">
      <c r="B214" s="133">
        <v>41</v>
      </c>
      <c r="C214" s="136" t="s">
        <v>5957</v>
      </c>
      <c r="D214" s="136" t="s">
        <v>1642</v>
      </c>
      <c r="E214" s="136"/>
      <c r="F214" s="133">
        <v>136900</v>
      </c>
      <c r="G214" s="136"/>
      <c r="H214" s="133">
        <v>150</v>
      </c>
      <c r="I214" s="133">
        <v>1</v>
      </c>
      <c r="J214" s="133">
        <v>953</v>
      </c>
      <c r="K214" s="133">
        <v>33</v>
      </c>
      <c r="L214" s="133"/>
      <c r="M214" s="133" t="s">
        <v>1380</v>
      </c>
      <c r="N214" s="136"/>
      <c r="O214" s="133" t="s">
        <v>2722</v>
      </c>
      <c r="P214" s="133" t="s">
        <v>4807</v>
      </c>
      <c r="Q214" s="166">
        <v>41814</v>
      </c>
      <c r="R214" s="308">
        <v>1.57</v>
      </c>
      <c r="S214" s="1">
        <v>90</v>
      </c>
      <c r="T214" s="1" t="s">
        <v>4561</v>
      </c>
      <c r="U214" s="1">
        <v>78.5</v>
      </c>
      <c r="V214" s="1">
        <v>10296</v>
      </c>
      <c r="W214" s="1">
        <v>90</v>
      </c>
      <c r="X214" s="1" t="s">
        <v>2584</v>
      </c>
      <c r="Y214" s="1">
        <v>78.5</v>
      </c>
      <c r="Z214" s="1" t="s">
        <v>4561</v>
      </c>
      <c r="AA214" s="183">
        <f t="shared" si="49"/>
        <v>41.823470117647055</v>
      </c>
      <c r="AB214" s="183">
        <f t="shared" si="50"/>
        <v>95.128193159999995</v>
      </c>
      <c r="AC214" s="183">
        <f t="shared" si="51"/>
        <v>2.2799600029411762</v>
      </c>
      <c r="AD214" s="183">
        <f t="shared" si="52"/>
        <v>2.3706549724000001</v>
      </c>
      <c r="AE214" s="513">
        <f t="shared" si="53"/>
        <v>1496.21</v>
      </c>
    </row>
    <row r="215" spans="1:31" x14ac:dyDescent="0.2">
      <c r="B215" s="133">
        <v>41</v>
      </c>
      <c r="C215" s="136" t="s">
        <v>5957</v>
      </c>
      <c r="D215" s="136" t="s">
        <v>3704</v>
      </c>
      <c r="E215" s="136"/>
      <c r="F215" s="133">
        <v>136900</v>
      </c>
      <c r="G215" s="136"/>
      <c r="H215" s="133">
        <v>150</v>
      </c>
      <c r="I215" s="133">
        <v>1</v>
      </c>
      <c r="J215" s="133">
        <v>850</v>
      </c>
      <c r="K215" s="133">
        <v>33</v>
      </c>
      <c r="L215" s="133"/>
      <c r="M215" s="133" t="s">
        <v>1380</v>
      </c>
      <c r="N215" s="136"/>
      <c r="O215" s="133" t="s">
        <v>2722</v>
      </c>
      <c r="P215" s="133" t="s">
        <v>4807</v>
      </c>
      <c r="Q215" s="166">
        <v>41822</v>
      </c>
      <c r="R215" s="1">
        <v>1.57</v>
      </c>
      <c r="S215" s="1">
        <v>90</v>
      </c>
      <c r="T215" s="1" t="s">
        <v>4561</v>
      </c>
      <c r="U215" s="1">
        <v>78.5</v>
      </c>
      <c r="V215" s="1">
        <v>10296</v>
      </c>
      <c r="W215" s="1">
        <v>90</v>
      </c>
      <c r="X215" s="1" t="s">
        <v>2584</v>
      </c>
      <c r="Y215" s="1">
        <v>78.5</v>
      </c>
      <c r="Z215" s="1" t="s">
        <v>4561</v>
      </c>
      <c r="AA215" s="183">
        <f t="shared" ref="AA215:AA221" si="54">(K215*100*J215*I215)/17*16*R215/10000*S215/1000</f>
        <v>37.303200000000004</v>
      </c>
      <c r="AB215" s="183">
        <f t="shared" ref="AB215:AB221" si="55">V215/36*35*J215*I215*1.108/10000*W215/1000</f>
        <v>84.846761999999998</v>
      </c>
      <c r="AC215" s="183">
        <f t="shared" ref="AC215:AC221" si="56">(K215*100*J215*I215)/17*R215/10000*U215/1000</f>
        <v>2.0335424999999998</v>
      </c>
      <c r="AD215" s="183">
        <f t="shared" ref="AD215:AD221" si="57">V215/36*J215*I215*1.108/10000*Y215/1000</f>
        <v>2.1144351800000005</v>
      </c>
      <c r="AE215" s="513">
        <f t="shared" ref="AE215:AE221" si="58">J215*I215*R215</f>
        <v>1334.5</v>
      </c>
    </row>
    <row r="216" spans="1:31" x14ac:dyDescent="0.2">
      <c r="B216" s="133">
        <v>41</v>
      </c>
      <c r="C216" s="136" t="s">
        <v>5957</v>
      </c>
      <c r="D216" s="136" t="s">
        <v>3707</v>
      </c>
      <c r="E216" s="136"/>
      <c r="F216" s="133">
        <v>136900</v>
      </c>
      <c r="G216" s="136"/>
      <c r="H216" s="133">
        <v>150</v>
      </c>
      <c r="I216" s="133">
        <v>1</v>
      </c>
      <c r="J216" s="133">
        <v>850</v>
      </c>
      <c r="K216" s="133">
        <v>33</v>
      </c>
      <c r="L216" s="133"/>
      <c r="M216" s="133" t="s">
        <v>1380</v>
      </c>
      <c r="N216" s="136"/>
      <c r="O216" s="133" t="s">
        <v>2722</v>
      </c>
      <c r="P216" s="133" t="s">
        <v>4807</v>
      </c>
      <c r="Q216" s="166">
        <v>41822</v>
      </c>
      <c r="R216" s="1">
        <v>1.57</v>
      </c>
      <c r="S216" s="1">
        <v>90</v>
      </c>
      <c r="T216" s="1" t="s">
        <v>4561</v>
      </c>
      <c r="U216" s="1">
        <v>78.5</v>
      </c>
      <c r="V216" s="1">
        <v>10296</v>
      </c>
      <c r="W216" s="1">
        <v>90</v>
      </c>
      <c r="X216" s="1" t="s">
        <v>2584</v>
      </c>
      <c r="Y216" s="1">
        <v>78.5</v>
      </c>
      <c r="Z216" s="1" t="s">
        <v>4561</v>
      </c>
      <c r="AA216" s="183">
        <f t="shared" si="54"/>
        <v>37.303200000000004</v>
      </c>
      <c r="AB216" s="183">
        <f t="shared" si="55"/>
        <v>84.846761999999998</v>
      </c>
      <c r="AC216" s="183">
        <f t="shared" si="56"/>
        <v>2.0335424999999998</v>
      </c>
      <c r="AD216" s="183">
        <f t="shared" si="57"/>
        <v>2.1144351800000005</v>
      </c>
      <c r="AE216" s="513">
        <f t="shared" si="58"/>
        <v>1334.5</v>
      </c>
    </row>
    <row r="217" spans="1:31" x14ac:dyDescent="0.2">
      <c r="A217" s="7267" t="s">
        <v>1386</v>
      </c>
      <c r="B217" s="7267"/>
      <c r="C217" s="7267"/>
      <c r="D217" s="7267"/>
      <c r="E217" s="7267"/>
      <c r="F217" s="7267"/>
      <c r="G217" s="7267"/>
      <c r="H217" s="7267"/>
      <c r="I217" s="7267"/>
      <c r="J217" s="7267"/>
      <c r="K217" s="7267"/>
      <c r="L217" s="7267"/>
      <c r="M217" s="7267"/>
      <c r="N217" s="7267"/>
      <c r="O217" s="7267"/>
      <c r="P217" s="7267"/>
      <c r="Q217" s="7268"/>
      <c r="AA217" s="183"/>
      <c r="AB217" s="183"/>
      <c r="AE217" s="513"/>
    </row>
    <row r="218" spans="1:31" x14ac:dyDescent="0.2">
      <c r="B218" s="133">
        <v>41</v>
      </c>
      <c r="C218" s="136" t="s">
        <v>6073</v>
      </c>
      <c r="D218" s="136" t="s">
        <v>1651</v>
      </c>
      <c r="E218" s="136"/>
      <c r="F218" s="133">
        <v>136900</v>
      </c>
      <c r="G218" s="136"/>
      <c r="H218" s="133">
        <v>150</v>
      </c>
      <c r="I218" s="133">
        <v>1</v>
      </c>
      <c r="J218" s="133">
        <v>903</v>
      </c>
      <c r="K218" s="133">
        <v>33</v>
      </c>
      <c r="L218" s="133"/>
      <c r="M218" s="133" t="s">
        <v>1380</v>
      </c>
      <c r="N218" s="136"/>
      <c r="O218" s="133" t="s">
        <v>2722</v>
      </c>
      <c r="P218" s="133" t="s">
        <v>4807</v>
      </c>
      <c r="Q218" s="166">
        <v>41835</v>
      </c>
      <c r="R218" s="1">
        <v>1.57</v>
      </c>
      <c r="S218" s="1">
        <v>90</v>
      </c>
      <c r="T218" s="1" t="s">
        <v>4561</v>
      </c>
      <c r="U218" s="1">
        <v>78.5</v>
      </c>
      <c r="V218" s="1">
        <v>10296</v>
      </c>
      <c r="W218" s="1">
        <v>90</v>
      </c>
      <c r="X218" s="1" t="s">
        <v>2584</v>
      </c>
      <c r="Y218" s="1">
        <v>78.5</v>
      </c>
      <c r="Z218" s="1" t="s">
        <v>4561</v>
      </c>
      <c r="AA218" s="183">
        <f t="shared" si="54"/>
        <v>39.629164235294112</v>
      </c>
      <c r="AB218" s="183">
        <f t="shared" si="55"/>
        <v>90.137207160000003</v>
      </c>
      <c r="AC218" s="183">
        <f t="shared" si="56"/>
        <v>2.160339855882353</v>
      </c>
      <c r="AD218" s="183">
        <f t="shared" si="57"/>
        <v>2.2462764324000002</v>
      </c>
      <c r="AE218" s="513">
        <f t="shared" si="58"/>
        <v>1417.71</v>
      </c>
    </row>
    <row r="219" spans="1:31" x14ac:dyDescent="0.2">
      <c r="B219" s="133">
        <v>41</v>
      </c>
      <c r="C219" s="136" t="s">
        <v>6073</v>
      </c>
      <c r="D219" s="136" t="s">
        <v>1631</v>
      </c>
      <c r="E219" s="136"/>
      <c r="F219" s="133">
        <v>136900</v>
      </c>
      <c r="G219" s="136"/>
      <c r="H219" s="133">
        <v>150</v>
      </c>
      <c r="I219" s="133">
        <v>1</v>
      </c>
      <c r="J219" s="133">
        <v>903</v>
      </c>
      <c r="K219" s="133">
        <v>33</v>
      </c>
      <c r="L219" s="133"/>
      <c r="M219" s="133" t="s">
        <v>1380</v>
      </c>
      <c r="N219" s="136"/>
      <c r="O219" s="133" t="s">
        <v>2722</v>
      </c>
      <c r="P219" s="133" t="s">
        <v>4807</v>
      </c>
      <c r="Q219" s="166">
        <v>41835</v>
      </c>
      <c r="R219" s="1">
        <v>1.57</v>
      </c>
      <c r="S219" s="1">
        <v>90</v>
      </c>
      <c r="T219" s="1" t="s">
        <v>4561</v>
      </c>
      <c r="U219" s="1">
        <v>78.5</v>
      </c>
      <c r="V219" s="1">
        <v>10296</v>
      </c>
      <c r="W219" s="1">
        <v>90</v>
      </c>
      <c r="X219" s="1" t="s">
        <v>2584</v>
      </c>
      <c r="Y219" s="1">
        <v>78.5</v>
      </c>
      <c r="Z219" s="1" t="s">
        <v>4561</v>
      </c>
      <c r="AA219" s="183">
        <f t="shared" si="54"/>
        <v>39.629164235294112</v>
      </c>
      <c r="AB219" s="183">
        <f t="shared" si="55"/>
        <v>90.137207160000003</v>
      </c>
      <c r="AC219" s="183">
        <f t="shared" si="56"/>
        <v>2.160339855882353</v>
      </c>
      <c r="AD219" s="183">
        <f t="shared" si="57"/>
        <v>2.2462764324000002</v>
      </c>
      <c r="AE219" s="513">
        <f t="shared" si="58"/>
        <v>1417.71</v>
      </c>
    </row>
    <row r="220" spans="1:31" x14ac:dyDescent="0.2">
      <c r="B220" s="133">
        <v>41</v>
      </c>
      <c r="C220" s="136" t="s">
        <v>6073</v>
      </c>
      <c r="D220" s="136" t="s">
        <v>1634</v>
      </c>
      <c r="E220" s="136"/>
      <c r="F220" s="133">
        <v>136900</v>
      </c>
      <c r="G220" s="136"/>
      <c r="H220" s="133">
        <v>150</v>
      </c>
      <c r="I220" s="133">
        <v>1</v>
      </c>
      <c r="J220" s="133">
        <v>903</v>
      </c>
      <c r="K220" s="133">
        <v>33</v>
      </c>
      <c r="L220" s="133"/>
      <c r="M220" s="133" t="s">
        <v>1380</v>
      </c>
      <c r="N220" s="136"/>
      <c r="O220" s="133" t="s">
        <v>2722</v>
      </c>
      <c r="P220" s="133" t="s">
        <v>4807</v>
      </c>
      <c r="Q220" s="166">
        <v>41844</v>
      </c>
      <c r="R220" s="1">
        <v>1.57</v>
      </c>
      <c r="S220" s="1">
        <v>90</v>
      </c>
      <c r="T220" s="1" t="s">
        <v>4561</v>
      </c>
      <c r="U220" s="1">
        <v>78.5</v>
      </c>
      <c r="V220" s="1">
        <v>10296</v>
      </c>
      <c r="W220" s="1">
        <v>90</v>
      </c>
      <c r="X220" s="1" t="s">
        <v>2584</v>
      </c>
      <c r="Y220" s="1">
        <v>78.5</v>
      </c>
      <c r="Z220" s="1" t="s">
        <v>4561</v>
      </c>
      <c r="AA220" s="183">
        <f t="shared" si="54"/>
        <v>39.629164235294112</v>
      </c>
      <c r="AB220" s="183">
        <f t="shared" si="55"/>
        <v>90.137207160000003</v>
      </c>
      <c r="AC220" s="183">
        <f t="shared" si="56"/>
        <v>2.160339855882353</v>
      </c>
      <c r="AD220" s="183">
        <f t="shared" si="57"/>
        <v>2.2462764324000002</v>
      </c>
      <c r="AE220" s="513">
        <f t="shared" si="58"/>
        <v>1417.71</v>
      </c>
    </row>
    <row r="221" spans="1:31" ht="13.5" thickBot="1" x14ac:dyDescent="0.25">
      <c r="B221" s="133">
        <v>41</v>
      </c>
      <c r="C221" s="136" t="s">
        <v>6073</v>
      </c>
      <c r="D221" s="136" t="s">
        <v>1637</v>
      </c>
      <c r="E221" s="136"/>
      <c r="F221" s="133">
        <v>136900</v>
      </c>
      <c r="G221" s="136"/>
      <c r="H221" s="133">
        <v>150</v>
      </c>
      <c r="I221" s="133">
        <v>1</v>
      </c>
      <c r="J221" s="133">
        <v>903</v>
      </c>
      <c r="K221" s="133">
        <v>33</v>
      </c>
      <c r="L221" s="133"/>
      <c r="M221" s="133" t="s">
        <v>1380</v>
      </c>
      <c r="N221" s="136"/>
      <c r="O221" s="133" t="s">
        <v>2722</v>
      </c>
      <c r="P221" s="133" t="s">
        <v>4807</v>
      </c>
      <c r="Q221" s="166">
        <v>41844</v>
      </c>
      <c r="R221" s="308">
        <v>1.57</v>
      </c>
      <c r="S221" s="1">
        <v>90</v>
      </c>
      <c r="T221" s="1" t="s">
        <v>4561</v>
      </c>
      <c r="U221" s="1">
        <v>78.5</v>
      </c>
      <c r="V221" s="1">
        <v>10296</v>
      </c>
      <c r="W221" s="1">
        <v>90</v>
      </c>
      <c r="X221" s="1" t="s">
        <v>2584</v>
      </c>
      <c r="Y221" s="1">
        <v>78.5</v>
      </c>
      <c r="Z221" s="1" t="s">
        <v>4561</v>
      </c>
      <c r="AA221" s="183">
        <f t="shared" si="54"/>
        <v>39.629164235294112</v>
      </c>
      <c r="AB221" s="183">
        <f t="shared" si="55"/>
        <v>90.137207160000003</v>
      </c>
      <c r="AC221" s="183">
        <f t="shared" si="56"/>
        <v>2.160339855882353</v>
      </c>
      <c r="AD221" s="183">
        <f t="shared" si="57"/>
        <v>2.2462764324000002</v>
      </c>
      <c r="AE221" s="513">
        <f t="shared" si="58"/>
        <v>1417.71</v>
      </c>
    </row>
    <row r="222" spans="1:31" x14ac:dyDescent="0.2">
      <c r="B222" s="133">
        <v>41</v>
      </c>
      <c r="C222" s="136" t="s">
        <v>6073</v>
      </c>
      <c r="D222" s="136" t="s">
        <v>2726</v>
      </c>
      <c r="E222" s="136"/>
      <c r="F222" s="133">
        <v>136900</v>
      </c>
      <c r="G222" s="136" t="s">
        <v>1948</v>
      </c>
      <c r="H222" s="133">
        <v>150</v>
      </c>
      <c r="I222" s="133">
        <v>1</v>
      </c>
      <c r="J222" s="133">
        <v>903</v>
      </c>
      <c r="K222" s="133">
        <v>33</v>
      </c>
      <c r="L222" s="133"/>
      <c r="M222" s="133" t="s">
        <v>1380</v>
      </c>
      <c r="N222" s="136"/>
      <c r="O222" s="133" t="s">
        <v>2722</v>
      </c>
      <c r="P222" s="133" t="s">
        <v>4807</v>
      </c>
      <c r="Q222" s="166">
        <v>41857</v>
      </c>
      <c r="R222" s="1">
        <v>1.57</v>
      </c>
      <c r="S222" s="1">
        <v>90</v>
      </c>
      <c r="T222" s="1" t="s">
        <v>4561</v>
      </c>
      <c r="U222" s="1">
        <v>78.5</v>
      </c>
      <c r="V222" s="1">
        <v>10296</v>
      </c>
      <c r="W222" s="1">
        <v>90</v>
      </c>
      <c r="X222" s="1" t="s">
        <v>2584</v>
      </c>
      <c r="Y222" s="1">
        <v>78.5</v>
      </c>
      <c r="Z222" s="1" t="s">
        <v>4561</v>
      </c>
      <c r="AA222" s="183">
        <f t="shared" ref="AA222:AA227" si="59">(K222*100*J222*I222)/17*16*R222/10000*S222/1000</f>
        <v>39.629164235294112</v>
      </c>
      <c r="AB222" s="183">
        <f t="shared" ref="AB222:AB227" si="60">V222/36*35*J222*I222*1.108/10000*W222/1000</f>
        <v>90.137207160000003</v>
      </c>
      <c r="AC222" s="183">
        <f t="shared" ref="AC222:AC227" si="61">(K222*100*J222*I222)/17*R222/10000*U222/1000</f>
        <v>2.160339855882353</v>
      </c>
      <c r="AD222" s="183">
        <f t="shared" ref="AD222:AD227" si="62">V222/36*J222*I222*1.108/10000*Y222/1000</f>
        <v>2.2462764324000002</v>
      </c>
      <c r="AE222" s="513">
        <f t="shared" ref="AE222:AE227" si="63">J222*I222*R222</f>
        <v>1417.71</v>
      </c>
    </row>
    <row r="223" spans="1:31" x14ac:dyDescent="0.2">
      <c r="B223" s="133">
        <v>41</v>
      </c>
      <c r="C223" s="136" t="s">
        <v>6073</v>
      </c>
      <c r="D223" s="136" t="s">
        <v>2729</v>
      </c>
      <c r="E223" s="136"/>
      <c r="F223" s="133">
        <v>136900</v>
      </c>
      <c r="G223" s="136" t="s">
        <v>1948</v>
      </c>
      <c r="H223" s="133">
        <v>150</v>
      </c>
      <c r="I223" s="133">
        <v>1</v>
      </c>
      <c r="J223" s="133">
        <v>903</v>
      </c>
      <c r="K223" s="133">
        <v>33</v>
      </c>
      <c r="L223" s="133"/>
      <c r="M223" s="133" t="s">
        <v>1380</v>
      </c>
      <c r="N223" s="136"/>
      <c r="O223" s="133" t="s">
        <v>2722</v>
      </c>
      <c r="P223" s="133" t="s">
        <v>4807</v>
      </c>
      <c r="Q223" s="166">
        <v>41857</v>
      </c>
      <c r="R223" s="1">
        <v>1.57</v>
      </c>
      <c r="S223" s="1">
        <v>90</v>
      </c>
      <c r="T223" s="1" t="s">
        <v>4561</v>
      </c>
      <c r="U223" s="1">
        <v>78.5</v>
      </c>
      <c r="V223" s="1">
        <v>10296</v>
      </c>
      <c r="W223" s="1">
        <v>90</v>
      </c>
      <c r="X223" s="1" t="s">
        <v>2584</v>
      </c>
      <c r="Y223" s="1">
        <v>78.5</v>
      </c>
      <c r="Z223" s="1" t="s">
        <v>4561</v>
      </c>
      <c r="AA223" s="183">
        <f t="shared" si="59"/>
        <v>39.629164235294112</v>
      </c>
      <c r="AB223" s="183">
        <f t="shared" si="60"/>
        <v>90.137207160000003</v>
      </c>
      <c r="AC223" s="183">
        <f t="shared" si="61"/>
        <v>2.160339855882353</v>
      </c>
      <c r="AD223" s="183">
        <f t="shared" si="62"/>
        <v>2.2462764324000002</v>
      </c>
      <c r="AE223" s="513">
        <f t="shared" si="63"/>
        <v>1417.71</v>
      </c>
    </row>
    <row r="224" spans="1:31" x14ac:dyDescent="0.2">
      <c r="B224" s="133">
        <v>41</v>
      </c>
      <c r="C224" s="136" t="s">
        <v>6073</v>
      </c>
      <c r="D224" s="136" t="s">
        <v>1641</v>
      </c>
      <c r="E224" s="136"/>
      <c r="F224" s="133">
        <v>136900</v>
      </c>
      <c r="G224" s="136"/>
      <c r="H224" s="133">
        <v>150</v>
      </c>
      <c r="I224" s="133">
        <v>1</v>
      </c>
      <c r="J224" s="133">
        <v>903</v>
      </c>
      <c r="K224" s="133">
        <v>33</v>
      </c>
      <c r="L224" s="133"/>
      <c r="M224" s="133" t="s">
        <v>1380</v>
      </c>
      <c r="N224" s="136"/>
      <c r="O224" s="133" t="s">
        <v>2722</v>
      </c>
      <c r="P224" s="133" t="s">
        <v>4807</v>
      </c>
      <c r="Q224" s="166">
        <v>41878</v>
      </c>
      <c r="R224" s="1">
        <v>1.57</v>
      </c>
      <c r="S224" s="1">
        <v>90</v>
      </c>
      <c r="T224" s="1" t="s">
        <v>4561</v>
      </c>
      <c r="U224" s="1">
        <v>78.5</v>
      </c>
      <c r="V224" s="1">
        <v>10296</v>
      </c>
      <c r="W224" s="1">
        <v>90</v>
      </c>
      <c r="X224" s="1" t="s">
        <v>2584</v>
      </c>
      <c r="Y224" s="1">
        <v>78.5</v>
      </c>
      <c r="Z224" s="1" t="s">
        <v>4561</v>
      </c>
      <c r="AA224" s="183">
        <f t="shared" si="59"/>
        <v>39.629164235294112</v>
      </c>
      <c r="AB224" s="183">
        <f t="shared" si="60"/>
        <v>90.137207160000003</v>
      </c>
      <c r="AC224" s="183">
        <f t="shared" si="61"/>
        <v>2.160339855882353</v>
      </c>
      <c r="AD224" s="183">
        <f t="shared" si="62"/>
        <v>2.2462764324000002</v>
      </c>
      <c r="AE224" s="513">
        <f t="shared" si="63"/>
        <v>1417.71</v>
      </c>
    </row>
    <row r="225" spans="2:31" ht="13.5" thickBot="1" x14ac:dyDescent="0.25">
      <c r="B225" s="133">
        <v>41</v>
      </c>
      <c r="C225" s="136" t="s">
        <v>6073</v>
      </c>
      <c r="D225" s="136" t="s">
        <v>1642</v>
      </c>
      <c r="E225" s="136"/>
      <c r="F225" s="133">
        <v>136900</v>
      </c>
      <c r="G225" s="136"/>
      <c r="H225" s="133">
        <v>150</v>
      </c>
      <c r="I225" s="133">
        <v>1</v>
      </c>
      <c r="J225" s="133">
        <v>903</v>
      </c>
      <c r="K225" s="133">
        <v>33</v>
      </c>
      <c r="L225" s="133"/>
      <c r="M225" s="133" t="s">
        <v>1380</v>
      </c>
      <c r="N225" s="136"/>
      <c r="O225" s="133" t="s">
        <v>2722</v>
      </c>
      <c r="P225" s="133" t="s">
        <v>4807</v>
      </c>
      <c r="Q225" s="166">
        <v>41878</v>
      </c>
      <c r="R225" s="308">
        <v>1.57</v>
      </c>
      <c r="S225" s="1">
        <v>90</v>
      </c>
      <c r="T225" s="1" t="s">
        <v>4561</v>
      </c>
      <c r="U225" s="1">
        <v>78.5</v>
      </c>
      <c r="V225" s="1">
        <v>10296</v>
      </c>
      <c r="W225" s="1">
        <v>90</v>
      </c>
      <c r="X225" s="1" t="s">
        <v>2584</v>
      </c>
      <c r="Y225" s="1">
        <v>78.5</v>
      </c>
      <c r="Z225" s="1" t="s">
        <v>4561</v>
      </c>
      <c r="AA225" s="183">
        <f t="shared" si="59"/>
        <v>39.629164235294112</v>
      </c>
      <c r="AB225" s="183">
        <f t="shared" si="60"/>
        <v>90.137207160000003</v>
      </c>
      <c r="AC225" s="183">
        <f t="shared" si="61"/>
        <v>2.160339855882353</v>
      </c>
      <c r="AD225" s="183">
        <f t="shared" si="62"/>
        <v>2.2462764324000002</v>
      </c>
      <c r="AE225" s="513">
        <f t="shared" si="63"/>
        <v>1417.71</v>
      </c>
    </row>
    <row r="226" spans="2:31" x14ac:dyDescent="0.2">
      <c r="B226" s="133">
        <v>41</v>
      </c>
      <c r="C226" s="136" t="s">
        <v>6073</v>
      </c>
      <c r="D226" s="136" t="s">
        <v>3704</v>
      </c>
      <c r="E226" s="136"/>
      <c r="F226" s="133">
        <v>136900</v>
      </c>
      <c r="G226" s="136"/>
      <c r="H226" s="133">
        <v>150</v>
      </c>
      <c r="I226" s="133">
        <v>1</v>
      </c>
      <c r="J226" s="133">
        <v>988</v>
      </c>
      <c r="K226" s="133">
        <v>33</v>
      </c>
      <c r="L226" s="133"/>
      <c r="M226" s="133" t="s">
        <v>1380</v>
      </c>
      <c r="N226" s="136"/>
      <c r="O226" s="133" t="s">
        <v>2722</v>
      </c>
      <c r="P226" s="133" t="s">
        <v>4816</v>
      </c>
      <c r="Q226" s="166">
        <v>41898</v>
      </c>
      <c r="R226" s="1">
        <v>1.57</v>
      </c>
      <c r="S226" s="1">
        <v>90</v>
      </c>
      <c r="T226" s="1" t="s">
        <v>4561</v>
      </c>
      <c r="U226" s="1">
        <v>78.5</v>
      </c>
      <c r="V226" s="1">
        <v>10296</v>
      </c>
      <c r="W226" s="1">
        <v>90</v>
      </c>
      <c r="X226" s="1" t="s">
        <v>2584</v>
      </c>
      <c r="Y226" s="1">
        <v>78.5</v>
      </c>
      <c r="Z226" s="1" t="s">
        <v>4561</v>
      </c>
      <c r="AA226" s="183">
        <f t="shared" si="59"/>
        <v>43.359484235294119</v>
      </c>
      <c r="AB226" s="183">
        <f t="shared" si="60"/>
        <v>98.621883360000012</v>
      </c>
      <c r="AC226" s="183">
        <f t="shared" si="61"/>
        <v>2.3636941058823533</v>
      </c>
      <c r="AD226" s="183">
        <f t="shared" si="62"/>
        <v>2.4577199504</v>
      </c>
      <c r="AE226" s="513">
        <f t="shared" si="63"/>
        <v>1551.16</v>
      </c>
    </row>
    <row r="227" spans="2:31" ht="13.5" thickBot="1" x14ac:dyDescent="0.25">
      <c r="B227" s="133">
        <v>41</v>
      </c>
      <c r="C227" s="136" t="s">
        <v>6073</v>
      </c>
      <c r="D227" s="136" t="s">
        <v>3707</v>
      </c>
      <c r="E227" s="136"/>
      <c r="F227" s="133">
        <v>136900</v>
      </c>
      <c r="G227" s="136"/>
      <c r="H227" s="133">
        <v>150</v>
      </c>
      <c r="I227" s="133">
        <v>1</v>
      </c>
      <c r="J227" s="133">
        <v>988</v>
      </c>
      <c r="K227" s="133">
        <v>33</v>
      </c>
      <c r="L227" s="133"/>
      <c r="M227" s="133" t="s">
        <v>1380</v>
      </c>
      <c r="N227" s="136"/>
      <c r="O227" s="133" t="s">
        <v>2722</v>
      </c>
      <c r="P227" s="133" t="s">
        <v>4816</v>
      </c>
      <c r="Q227" s="166">
        <v>41898</v>
      </c>
      <c r="R227" s="308">
        <v>1.57</v>
      </c>
      <c r="S227" s="1">
        <v>90</v>
      </c>
      <c r="T227" s="1" t="s">
        <v>4561</v>
      </c>
      <c r="U227" s="1">
        <v>78.5</v>
      </c>
      <c r="V227" s="1">
        <v>10296</v>
      </c>
      <c r="W227" s="1">
        <v>90</v>
      </c>
      <c r="X227" s="1" t="s">
        <v>2584</v>
      </c>
      <c r="Y227" s="1">
        <v>78.5</v>
      </c>
      <c r="Z227" s="1" t="s">
        <v>4561</v>
      </c>
      <c r="AA227" s="183">
        <f t="shared" si="59"/>
        <v>43.359484235294119</v>
      </c>
      <c r="AB227" s="183">
        <f t="shared" si="60"/>
        <v>98.621883360000012</v>
      </c>
      <c r="AC227" s="183">
        <f t="shared" si="61"/>
        <v>2.3636941058823533</v>
      </c>
      <c r="AD227" s="183">
        <f t="shared" si="62"/>
        <v>2.4577199504</v>
      </c>
      <c r="AE227" s="513">
        <f t="shared" si="63"/>
        <v>1551.16</v>
      </c>
    </row>
    <row r="230" spans="2:31" ht="20.25" x14ac:dyDescent="0.3">
      <c r="E230" s="220"/>
      <c r="F230" s="1252" t="s">
        <v>6954</v>
      </c>
      <c r="G230" s="220"/>
    </row>
    <row r="382" spans="18:28" x14ac:dyDescent="0.2">
      <c r="R382" s="255"/>
      <c r="S382" s="255"/>
      <c r="T382" s="255"/>
      <c r="U382" s="255"/>
      <c r="V382" s="255"/>
      <c r="W382" s="255"/>
      <c r="X382" s="255"/>
      <c r="Y382" s="255"/>
      <c r="Z382" s="255"/>
      <c r="AA382" s="255"/>
      <c r="AB382" s="255"/>
    </row>
    <row r="383" spans="18:28" x14ac:dyDescent="0.2">
      <c r="AA383" s="183"/>
      <c r="AB383" s="183"/>
    </row>
    <row r="384" spans="18:28" x14ac:dyDescent="0.2">
      <c r="AA384" s="183"/>
      <c r="AB384" s="183"/>
    </row>
  </sheetData>
  <customSheetViews>
    <customSheetView guid="{4952E460-A0CC-4193-B39B-FD9157215013}" fitToPage="1" topLeftCell="R1">
      <pane ySplit="1" topLeftCell="A170" activePane="bottomLeft" state="frozen"/>
      <selection pane="bottomLeft" activeCell="C202" sqref="C202:AE205"/>
      <pageMargins left="0.78740157499999996" right="0.78740157499999996" top="0.984251969" bottom="0.984251969" header="0.4921259845" footer="0.4921259845"/>
      <pageSetup paperSize="9" scale="17" orientation="landscape" r:id="rId1"/>
      <headerFooter alignWithMargins="0"/>
    </customSheetView>
    <customSheetView guid="{698F4881-4298-4AB6-984E-F8B011B9F18F}" fitToPage="1" topLeftCell="R1">
      <pane ySplit="1" topLeftCell="A170" activePane="bottomLeft" state="frozen"/>
      <selection pane="bottomLeft" activeCell="C202" sqref="C202:AE205"/>
      <pageMargins left="0.78740157499999996" right="0.78740157499999996" top="0.984251969" bottom="0.984251969" header="0.4921259845" footer="0.4921259845"/>
      <pageSetup paperSize="9" scale="17" orientation="landscape" r:id="rId2"/>
      <headerFooter alignWithMargins="0"/>
    </customSheetView>
    <customSheetView guid="{7CF31FC0-A2A4-4688-92B7-9678E8764428}" fitToPage="1" topLeftCell="R1">
      <pane ySplit="1" topLeftCell="A170" activePane="bottomLeft" state="frozen"/>
      <selection pane="bottomLeft" activeCell="C202" sqref="C202:AE205"/>
      <pageMargins left="0.78740157499999996" right="0.78740157499999996" top="0.984251969" bottom="0.984251969" header="0.4921259845" footer="0.4921259845"/>
      <pageSetup paperSize="9" scale="17" orientation="landscape" r:id="rId3"/>
      <headerFooter alignWithMargins="0"/>
    </customSheetView>
    <customSheetView guid="{E87373D5-2DBC-4BB6-BBDE-73CF70111DDC}" fitToPage="1" topLeftCell="R1">
      <pane ySplit="1" topLeftCell="A170" activePane="bottomLeft" state="frozen"/>
      <selection pane="bottomLeft" activeCell="C202" sqref="C202:AE205"/>
      <pageMargins left="0.78740157499999996" right="0.78740157499999996" top="0.984251969" bottom="0.984251969" header="0.4921259845" footer="0.4921259845"/>
      <pageSetup paperSize="9" scale="17" orientation="landscape" r:id="rId4"/>
      <headerFooter alignWithMargins="0"/>
    </customSheetView>
    <customSheetView guid="{5EE8ACEB-D391-4612-92B6-7F7E727A8D99}" fitToPage="1">
      <pane ySplit="1" topLeftCell="A194" activePane="bottomLeft" state="frozen"/>
      <selection pane="bottomLeft" activeCell="J191" activeCellId="4" sqref="J218:J227 J207:J216 J194:J205 J192 J191"/>
      <pageMargins left="0.78740157499999996" right="0.78740157499999996" top="0.984251969" bottom="0.984251969" header="0.4921259845" footer="0.4921259845"/>
      <pageSetup paperSize="9" scale="17" orientation="landscape" r:id="rId5"/>
      <headerFooter alignWithMargins="0"/>
    </customSheetView>
  </customSheetViews>
  <mergeCells count="5">
    <mergeCell ref="A169:Q169"/>
    <mergeCell ref="A180:Q180"/>
    <mergeCell ref="A193:Q193"/>
    <mergeCell ref="A206:Q206"/>
    <mergeCell ref="A217:Q217"/>
  </mergeCells>
  <phoneticPr fontId="0" type="noConversion"/>
  <conditionalFormatting sqref="H155:I158">
    <cfRule type="expression" dxfId="0" priority="1" stopIfTrue="1">
      <formula>NOT(ISERROR(SEARCH("x",H155)))</formula>
    </cfRule>
  </conditionalFormatting>
  <pageMargins left="0.78740157499999996" right="0.78740157499999996" top="0.984251969" bottom="0.984251969" header="0.4921259845" footer="0.4921259845"/>
  <pageSetup paperSize="9" scale="15" orientation="landscape" r:id="rId6"/>
  <headerFooter alignWithMargins="0"/>
  <legacyDrawing r:id="rId7"/>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Tabelle15"/>
  <dimension ref="A1:AF375"/>
  <sheetViews>
    <sheetView workbookViewId="0">
      <pane ySplit="1" topLeftCell="A157" activePane="bottomLeft" state="frozen"/>
      <selection activeCell="C175" sqref="C175:AE178"/>
      <selection pane="bottomLeft" activeCell="C175" sqref="C175:AE178"/>
    </sheetView>
  </sheetViews>
  <sheetFormatPr baseColWidth="10" defaultRowHeight="12.75" x14ac:dyDescent="0.2"/>
  <cols>
    <col min="1" max="1" width="11.42578125" style="196"/>
    <col min="3" max="3" width="9.28515625" style="223" customWidth="1"/>
    <col min="4" max="4" width="6.42578125" style="223" customWidth="1"/>
    <col min="5" max="5" width="10.7109375" style="214" customWidth="1"/>
    <col min="6" max="6" width="30" style="214" customWidth="1"/>
    <col min="7" max="8" width="7.85546875" style="214" customWidth="1"/>
    <col min="9" max="9" width="8.5703125" style="214" customWidth="1"/>
    <col min="10" max="10" width="9.28515625" style="214" customWidth="1"/>
    <col min="11" max="14" width="7.85546875" style="214" customWidth="1"/>
    <col min="15" max="15" width="27.140625" style="214" customWidth="1"/>
    <col min="16" max="16" width="11.85546875" style="214" bestFit="1" customWidth="1"/>
    <col min="17" max="17" width="10" style="216" customWidth="1"/>
    <col min="18" max="18" width="12.5703125" style="1" customWidth="1"/>
    <col min="19" max="19" width="15.5703125" style="1" customWidth="1"/>
    <col min="20" max="20" width="16.85546875" style="1" customWidth="1"/>
    <col min="21" max="21" width="18.140625" style="1" customWidth="1"/>
    <col min="22" max="22" width="11.42578125" style="1"/>
    <col min="23" max="23" width="13.42578125" style="1" customWidth="1"/>
    <col min="24" max="24" width="14.140625" style="1" customWidth="1"/>
    <col min="25" max="27" width="16.85546875" style="1" customWidth="1"/>
    <col min="28" max="28" width="17.5703125" style="1" customWidth="1"/>
    <col min="29" max="30" width="11.42578125" style="183"/>
    <col min="32" max="32" width="12.7109375" bestFit="1" customWidth="1"/>
  </cols>
  <sheetData>
    <row r="1" spans="1:32" ht="40.5" thickBot="1" x14ac:dyDescent="0.35">
      <c r="A1" s="185" t="s">
        <v>4870</v>
      </c>
      <c r="B1" s="185" t="s">
        <v>4871</v>
      </c>
      <c r="C1" s="349" t="s">
        <v>4872</v>
      </c>
      <c r="D1" s="349" t="s">
        <v>4873</v>
      </c>
      <c r="E1" s="186" t="s">
        <v>4874</v>
      </c>
      <c r="F1" s="350" t="s">
        <v>4554</v>
      </c>
      <c r="G1" s="190" t="s">
        <v>4427</v>
      </c>
      <c r="H1" s="186" t="s">
        <v>4875</v>
      </c>
      <c r="I1" s="186" t="s">
        <v>4876</v>
      </c>
      <c r="J1" s="186" t="s">
        <v>4877</v>
      </c>
      <c r="K1" s="187" t="s">
        <v>4878</v>
      </c>
      <c r="L1" s="188" t="s">
        <v>4879</v>
      </c>
      <c r="M1" s="187" t="s">
        <v>4414</v>
      </c>
      <c r="N1" s="187" t="s">
        <v>4415</v>
      </c>
      <c r="O1" s="189" t="s">
        <v>4880</v>
      </c>
      <c r="P1" s="190" t="s">
        <v>4881</v>
      </c>
      <c r="Q1" s="191" t="s">
        <v>1414</v>
      </c>
      <c r="R1" s="192" t="s">
        <v>4882</v>
      </c>
      <c r="S1" s="193" t="s">
        <v>2568</v>
      </c>
      <c r="T1" s="3" t="s">
        <v>4884</v>
      </c>
      <c r="U1" s="3" t="s">
        <v>2569</v>
      </c>
      <c r="V1" s="192" t="s">
        <v>4886</v>
      </c>
      <c r="W1" s="192" t="s">
        <v>2570</v>
      </c>
      <c r="X1" s="192" t="s">
        <v>4888</v>
      </c>
      <c r="Y1" s="3" t="s">
        <v>2571</v>
      </c>
      <c r="Z1" s="3" t="s">
        <v>4890</v>
      </c>
      <c r="AA1" s="194" t="s">
        <v>4891</v>
      </c>
      <c r="AB1" s="194" t="s">
        <v>4892</v>
      </c>
      <c r="AC1" s="195" t="s">
        <v>4893</v>
      </c>
      <c r="AD1" s="195" t="s">
        <v>4894</v>
      </c>
      <c r="AE1" s="3" t="s">
        <v>4895</v>
      </c>
      <c r="AF1" s="258" t="s">
        <v>2289</v>
      </c>
    </row>
    <row r="2" spans="1:32" s="509" customFormat="1" ht="12.75" customHeight="1" x14ac:dyDescent="0.2">
      <c r="A2" s="508"/>
      <c r="C2" s="593" t="s">
        <v>2777</v>
      </c>
      <c r="D2" s="594" t="s">
        <v>4903</v>
      </c>
      <c r="E2" s="594"/>
      <c r="F2" s="595">
        <v>136900</v>
      </c>
      <c r="G2" s="595">
        <v>179</v>
      </c>
      <c r="H2" s="595"/>
      <c r="I2" s="595">
        <v>1</v>
      </c>
      <c r="J2" s="595">
        <v>455</v>
      </c>
      <c r="K2" s="594" t="s">
        <v>803</v>
      </c>
      <c r="L2" s="594"/>
      <c r="M2" s="594"/>
      <c r="N2" s="594"/>
      <c r="O2" s="594" t="s">
        <v>2584</v>
      </c>
      <c r="P2" s="595" t="s">
        <v>663</v>
      </c>
      <c r="Q2" s="596">
        <v>39645</v>
      </c>
      <c r="R2" s="1"/>
      <c r="S2" s="1"/>
      <c r="T2" s="1"/>
      <c r="U2" s="1"/>
      <c r="V2" s="1"/>
      <c r="W2" s="1"/>
      <c r="X2" s="1"/>
      <c r="Y2" s="1"/>
      <c r="Z2" s="1"/>
      <c r="AA2" s="1"/>
      <c r="AB2" s="1"/>
      <c r="AC2" s="183"/>
      <c r="AD2" s="183"/>
    </row>
    <row r="3" spans="1:32" x14ac:dyDescent="0.2">
      <c r="C3" s="597" t="s">
        <v>4453</v>
      </c>
      <c r="D3" s="485"/>
      <c r="E3" s="486"/>
      <c r="F3" s="486"/>
      <c r="G3" s="486"/>
      <c r="H3" s="486"/>
      <c r="I3" s="486"/>
      <c r="J3" s="486"/>
      <c r="K3" s="486"/>
      <c r="L3" s="486"/>
      <c r="M3" s="486"/>
      <c r="N3" s="486"/>
      <c r="O3" s="486"/>
      <c r="P3" s="486"/>
      <c r="Q3" s="487"/>
    </row>
    <row r="4" spans="1:32" x14ac:dyDescent="0.2">
      <c r="C4" s="223" t="s">
        <v>2778</v>
      </c>
      <c r="D4" s="223" t="s">
        <v>4898</v>
      </c>
      <c r="F4" s="214">
        <v>136900</v>
      </c>
      <c r="G4" s="214">
        <v>175</v>
      </c>
      <c r="I4" s="214">
        <v>1</v>
      </c>
      <c r="J4" s="214">
        <v>903</v>
      </c>
      <c r="K4" s="214">
        <v>33</v>
      </c>
      <c r="O4" s="214" t="s">
        <v>2584</v>
      </c>
      <c r="P4" s="214" t="s">
        <v>647</v>
      </c>
      <c r="Q4" s="216">
        <v>39651</v>
      </c>
    </row>
    <row r="5" spans="1:32" x14ac:dyDescent="0.2">
      <c r="C5" s="232" t="s">
        <v>2778</v>
      </c>
      <c r="D5" s="232" t="s">
        <v>4899</v>
      </c>
      <c r="E5" s="220"/>
      <c r="F5" s="220">
        <v>136900</v>
      </c>
      <c r="G5" s="220">
        <v>175</v>
      </c>
      <c r="H5" s="220"/>
      <c r="I5" s="220">
        <v>1</v>
      </c>
      <c r="J5" s="220">
        <v>900</v>
      </c>
      <c r="K5" s="220">
        <v>33</v>
      </c>
      <c r="L5" s="220"/>
      <c r="M5" s="220"/>
      <c r="N5" s="220"/>
      <c r="O5" s="220" t="s">
        <v>2584</v>
      </c>
      <c r="P5" s="220" t="s">
        <v>647</v>
      </c>
      <c r="Q5" s="222">
        <v>39674</v>
      </c>
    </row>
    <row r="6" spans="1:32" x14ac:dyDescent="0.2">
      <c r="C6" s="223" t="s">
        <v>2778</v>
      </c>
      <c r="D6" s="223" t="s">
        <v>4900</v>
      </c>
      <c r="F6" s="214">
        <v>136900</v>
      </c>
      <c r="G6" s="214">
        <v>175</v>
      </c>
      <c r="I6" s="214">
        <v>1</v>
      </c>
      <c r="J6" s="214">
        <v>500</v>
      </c>
      <c r="K6" s="214">
        <v>33</v>
      </c>
      <c r="O6" s="214" t="s">
        <v>2584</v>
      </c>
      <c r="P6" s="214" t="s">
        <v>1754</v>
      </c>
      <c r="Q6" s="216">
        <v>39685</v>
      </c>
    </row>
    <row r="7" spans="1:32" x14ac:dyDescent="0.2">
      <c r="C7" s="223" t="s">
        <v>2778</v>
      </c>
      <c r="D7" s="223" t="s">
        <v>4901</v>
      </c>
      <c r="F7" s="214" t="s">
        <v>2628</v>
      </c>
      <c r="G7" s="214">
        <v>175</v>
      </c>
      <c r="I7" s="214">
        <v>1</v>
      </c>
      <c r="J7" s="214">
        <v>315</v>
      </c>
      <c r="K7" s="214">
        <v>26</v>
      </c>
      <c r="O7" s="214" t="s">
        <v>2629</v>
      </c>
      <c r="P7" s="214" t="s">
        <v>1754</v>
      </c>
      <c r="Q7" s="216">
        <v>39686</v>
      </c>
    </row>
    <row r="8" spans="1:32" x14ac:dyDescent="0.2">
      <c r="C8" s="232" t="s">
        <v>2778</v>
      </c>
      <c r="D8" s="232" t="s">
        <v>4902</v>
      </c>
      <c r="E8" s="220"/>
      <c r="F8" s="220">
        <v>136900</v>
      </c>
      <c r="G8" s="220">
        <v>175</v>
      </c>
      <c r="H8" s="220"/>
      <c r="I8" s="220">
        <v>1</v>
      </c>
      <c r="J8" s="220">
        <v>903</v>
      </c>
      <c r="K8" s="220">
        <v>33</v>
      </c>
      <c r="L8" s="220"/>
      <c r="M8" s="220"/>
      <c r="N8" s="220"/>
      <c r="O8" s="220" t="s">
        <v>2584</v>
      </c>
      <c r="P8" s="220" t="s">
        <v>669</v>
      </c>
      <c r="Q8" s="222">
        <v>39692</v>
      </c>
    </row>
    <row r="9" spans="1:32" x14ac:dyDescent="0.2">
      <c r="C9" s="198" t="s">
        <v>2778</v>
      </c>
      <c r="D9" s="223" t="s">
        <v>4903</v>
      </c>
      <c r="F9" s="200">
        <v>136900</v>
      </c>
      <c r="G9" s="200">
        <v>175</v>
      </c>
      <c r="H9" s="200"/>
      <c r="I9" s="199">
        <v>1</v>
      </c>
      <c r="J9" s="200">
        <v>902</v>
      </c>
      <c r="K9" s="214">
        <v>33</v>
      </c>
      <c r="O9" s="214" t="s">
        <v>2584</v>
      </c>
      <c r="P9" s="200" t="s">
        <v>669</v>
      </c>
      <c r="Q9" s="203">
        <v>39696</v>
      </c>
      <c r="R9" s="181"/>
    </row>
    <row r="10" spans="1:32" x14ac:dyDescent="0.2">
      <c r="C10" s="198" t="s">
        <v>2778</v>
      </c>
      <c r="D10" s="223" t="s">
        <v>4904</v>
      </c>
      <c r="F10" s="200">
        <v>136900</v>
      </c>
      <c r="G10" s="200">
        <v>175</v>
      </c>
      <c r="H10" s="200"/>
      <c r="I10" s="199">
        <v>1</v>
      </c>
      <c r="J10" s="200">
        <v>492</v>
      </c>
      <c r="K10" s="214">
        <v>33</v>
      </c>
      <c r="O10" s="214" t="s">
        <v>2573</v>
      </c>
      <c r="P10" s="200" t="s">
        <v>639</v>
      </c>
      <c r="Q10" s="203">
        <v>39701</v>
      </c>
    </row>
    <row r="11" spans="1:32" x14ac:dyDescent="0.2">
      <c r="C11" s="554" t="s">
        <v>4453</v>
      </c>
      <c r="D11" s="485"/>
      <c r="E11" s="486"/>
      <c r="F11" s="555"/>
      <c r="G11" s="555"/>
      <c r="H11" s="555"/>
      <c r="I11" s="556"/>
      <c r="J11" s="555"/>
      <c r="K11" s="486"/>
      <c r="L11" s="486"/>
      <c r="M11" s="486"/>
      <c r="N11" s="486"/>
      <c r="O11" s="486"/>
      <c r="P11" s="555"/>
      <c r="Q11" s="558"/>
    </row>
    <row r="12" spans="1:32" x14ac:dyDescent="0.2">
      <c r="C12" s="198" t="s">
        <v>2779</v>
      </c>
      <c r="D12" s="223" t="s">
        <v>4898</v>
      </c>
      <c r="F12" s="200">
        <v>136900</v>
      </c>
      <c r="G12" s="200">
        <v>175</v>
      </c>
      <c r="H12" s="200"/>
      <c r="I12" s="199">
        <v>1</v>
      </c>
      <c r="J12" s="200">
        <v>902</v>
      </c>
      <c r="K12" s="214">
        <v>33</v>
      </c>
      <c r="O12" s="214" t="s">
        <v>2573</v>
      </c>
      <c r="P12" s="200" t="s">
        <v>663</v>
      </c>
      <c r="Q12" s="203">
        <v>39706</v>
      </c>
    </row>
    <row r="13" spans="1:32" x14ac:dyDescent="0.2">
      <c r="C13" s="198" t="s">
        <v>2779</v>
      </c>
      <c r="D13" s="223" t="s">
        <v>4899</v>
      </c>
      <c r="F13" s="200">
        <v>136900</v>
      </c>
      <c r="G13" s="200">
        <v>175</v>
      </c>
      <c r="H13" s="200"/>
      <c r="I13" s="199">
        <v>1</v>
      </c>
      <c r="J13" s="200">
        <v>903</v>
      </c>
      <c r="K13" s="214">
        <v>33</v>
      </c>
      <c r="O13" s="214" t="s">
        <v>2573</v>
      </c>
      <c r="P13" s="200" t="s">
        <v>669</v>
      </c>
      <c r="Q13" s="203">
        <v>39679</v>
      </c>
    </row>
    <row r="14" spans="1:32" x14ac:dyDescent="0.2">
      <c r="C14" s="502" t="s">
        <v>2779</v>
      </c>
      <c r="D14" s="232" t="s">
        <v>4900</v>
      </c>
      <c r="E14" s="220"/>
      <c r="F14" s="221">
        <v>136900</v>
      </c>
      <c r="G14" s="221">
        <v>175</v>
      </c>
      <c r="H14" s="221"/>
      <c r="I14" s="503">
        <v>1</v>
      </c>
      <c r="J14" s="221">
        <v>903</v>
      </c>
      <c r="K14" s="220">
        <v>36</v>
      </c>
      <c r="L14" s="220"/>
      <c r="M14" s="220"/>
      <c r="N14" s="220"/>
      <c r="O14" s="220" t="s">
        <v>2573</v>
      </c>
      <c r="P14" s="221" t="s">
        <v>669</v>
      </c>
      <c r="Q14" s="504">
        <v>39715</v>
      </c>
    </row>
    <row r="15" spans="1:32" x14ac:dyDescent="0.2">
      <c r="C15" s="198" t="s">
        <v>2779</v>
      </c>
      <c r="D15" s="223" t="s">
        <v>4901</v>
      </c>
      <c r="F15" s="200">
        <v>136900</v>
      </c>
      <c r="G15" s="200">
        <v>175</v>
      </c>
      <c r="H15" s="200"/>
      <c r="I15" s="199">
        <v>1</v>
      </c>
      <c r="J15" s="200">
        <v>902</v>
      </c>
      <c r="K15" s="214">
        <v>33</v>
      </c>
      <c r="O15" s="214" t="s">
        <v>2573</v>
      </c>
      <c r="P15" s="200" t="s">
        <v>1754</v>
      </c>
      <c r="Q15" s="203">
        <v>39719</v>
      </c>
    </row>
    <row r="16" spans="1:32" x14ac:dyDescent="0.2">
      <c r="C16" s="502" t="s">
        <v>2779</v>
      </c>
      <c r="D16" s="232" t="s">
        <v>4902</v>
      </c>
      <c r="E16" s="220"/>
      <c r="F16" s="221">
        <v>136900</v>
      </c>
      <c r="G16" s="221">
        <v>175</v>
      </c>
      <c r="H16" s="221"/>
      <c r="I16" s="503">
        <v>1</v>
      </c>
      <c r="J16" s="221">
        <v>570</v>
      </c>
      <c r="K16" s="220">
        <v>33</v>
      </c>
      <c r="L16" s="220"/>
      <c r="M16" s="220"/>
      <c r="N16" s="220"/>
      <c r="O16" s="220" t="s">
        <v>2573</v>
      </c>
      <c r="P16" s="221" t="s">
        <v>663</v>
      </c>
      <c r="Q16" s="504">
        <v>39722</v>
      </c>
    </row>
    <row r="17" spans="3:17" x14ac:dyDescent="0.2">
      <c r="C17" s="223" t="s">
        <v>2779</v>
      </c>
      <c r="D17" s="223" t="s">
        <v>4903</v>
      </c>
      <c r="F17" s="214">
        <v>133913</v>
      </c>
      <c r="G17" s="214">
        <v>173</v>
      </c>
      <c r="I17" s="214">
        <v>1</v>
      </c>
      <c r="J17" s="214">
        <v>789</v>
      </c>
      <c r="K17" s="214">
        <v>33</v>
      </c>
      <c r="O17" s="214" t="s">
        <v>2573</v>
      </c>
      <c r="P17" s="214" t="s">
        <v>3192</v>
      </c>
      <c r="Q17" s="216">
        <v>39730</v>
      </c>
    </row>
    <row r="18" spans="3:17" x14ac:dyDescent="0.2">
      <c r="C18" s="597" t="s">
        <v>4453</v>
      </c>
      <c r="D18" s="485"/>
      <c r="E18" s="486"/>
      <c r="F18" s="486"/>
      <c r="G18" s="486"/>
      <c r="H18" s="486"/>
      <c r="I18" s="486"/>
      <c r="J18" s="486"/>
      <c r="K18" s="486"/>
      <c r="L18" s="486"/>
      <c r="M18" s="486"/>
      <c r="N18" s="486"/>
      <c r="O18" s="486"/>
      <c r="P18" s="486"/>
      <c r="Q18" s="487"/>
    </row>
    <row r="19" spans="3:17" x14ac:dyDescent="0.2">
      <c r="C19" s="223" t="s">
        <v>2780</v>
      </c>
      <c r="D19" s="223" t="s">
        <v>4898</v>
      </c>
      <c r="E19" s="214" t="s">
        <v>2781</v>
      </c>
      <c r="F19" s="214">
        <v>133913</v>
      </c>
      <c r="G19" s="214">
        <v>172</v>
      </c>
      <c r="I19" s="214">
        <v>1</v>
      </c>
      <c r="J19" s="214">
        <v>902</v>
      </c>
      <c r="K19" s="214">
        <v>36</v>
      </c>
      <c r="O19" s="214" t="s">
        <v>2573</v>
      </c>
      <c r="P19" s="214" t="s">
        <v>647</v>
      </c>
      <c r="Q19" s="216">
        <v>39735</v>
      </c>
    </row>
    <row r="20" spans="3:17" x14ac:dyDescent="0.2">
      <c r="C20" s="223" t="s">
        <v>2780</v>
      </c>
      <c r="D20" s="223" t="s">
        <v>4899</v>
      </c>
      <c r="E20" s="214" t="s">
        <v>2781</v>
      </c>
      <c r="F20" s="214">
        <v>133913</v>
      </c>
      <c r="G20" s="214">
        <v>172</v>
      </c>
      <c r="I20" s="214">
        <v>1</v>
      </c>
      <c r="J20" s="214">
        <v>902</v>
      </c>
      <c r="K20" s="214">
        <v>36</v>
      </c>
      <c r="O20" s="214" t="s">
        <v>2573</v>
      </c>
      <c r="P20" s="214" t="s">
        <v>669</v>
      </c>
      <c r="Q20" s="216">
        <v>39749</v>
      </c>
    </row>
    <row r="21" spans="3:17" x14ac:dyDescent="0.2">
      <c r="C21" s="232" t="s">
        <v>2780</v>
      </c>
      <c r="D21" s="232" t="s">
        <v>4900</v>
      </c>
      <c r="E21" s="220" t="s">
        <v>2781</v>
      </c>
      <c r="F21" s="220">
        <v>133913</v>
      </c>
      <c r="G21" s="220">
        <v>172</v>
      </c>
      <c r="H21" s="220"/>
      <c r="I21" s="220">
        <v>1</v>
      </c>
      <c r="J21" s="220">
        <v>902</v>
      </c>
      <c r="K21" s="220">
        <v>36</v>
      </c>
      <c r="L21" s="220"/>
      <c r="M21" s="220"/>
      <c r="N21" s="220"/>
      <c r="O21" s="220" t="s">
        <v>2573</v>
      </c>
      <c r="P21" s="220" t="s">
        <v>647</v>
      </c>
      <c r="Q21" s="222">
        <v>39756</v>
      </c>
    </row>
    <row r="22" spans="3:17" x14ac:dyDescent="0.2">
      <c r="C22" s="223" t="s">
        <v>2780</v>
      </c>
      <c r="D22" s="223" t="s">
        <v>4901</v>
      </c>
      <c r="E22" s="214" t="s">
        <v>2781</v>
      </c>
      <c r="F22" s="214">
        <v>133913</v>
      </c>
      <c r="G22" s="214">
        <v>172</v>
      </c>
      <c r="I22" s="214">
        <v>1</v>
      </c>
      <c r="J22" s="214">
        <v>903</v>
      </c>
      <c r="K22" s="214">
        <v>36</v>
      </c>
      <c r="O22" s="214" t="s">
        <v>2573</v>
      </c>
      <c r="P22" s="214" t="s">
        <v>639</v>
      </c>
      <c r="Q22" s="216">
        <v>39761</v>
      </c>
    </row>
    <row r="23" spans="3:17" x14ac:dyDescent="0.2">
      <c r="C23" s="223" t="s">
        <v>2780</v>
      </c>
      <c r="D23" s="223" t="s">
        <v>4902</v>
      </c>
      <c r="E23" s="214" t="s">
        <v>2781</v>
      </c>
      <c r="F23" s="214">
        <v>133913</v>
      </c>
      <c r="G23" s="214">
        <v>172</v>
      </c>
      <c r="I23" s="214">
        <v>1</v>
      </c>
      <c r="J23" s="214">
        <v>902</v>
      </c>
      <c r="K23" s="214">
        <v>36</v>
      </c>
      <c r="O23" s="214" t="s">
        <v>2573</v>
      </c>
      <c r="P23" s="214" t="s">
        <v>663</v>
      </c>
      <c r="Q23" s="216">
        <v>39766</v>
      </c>
    </row>
    <row r="24" spans="3:17" x14ac:dyDescent="0.2">
      <c r="C24" s="223" t="s">
        <v>2780</v>
      </c>
      <c r="D24" s="223" t="s">
        <v>4903</v>
      </c>
      <c r="E24" s="214" t="s">
        <v>2781</v>
      </c>
      <c r="F24" s="214">
        <v>133913</v>
      </c>
      <c r="G24" s="214">
        <v>172</v>
      </c>
      <c r="I24" s="214">
        <v>1</v>
      </c>
      <c r="J24" s="214">
        <v>840</v>
      </c>
      <c r="K24" s="214">
        <v>36</v>
      </c>
      <c r="O24" s="214" t="s">
        <v>2573</v>
      </c>
      <c r="P24" s="214" t="s">
        <v>663</v>
      </c>
      <c r="Q24" s="216">
        <v>39772</v>
      </c>
    </row>
    <row r="25" spans="3:17" x14ac:dyDescent="0.2">
      <c r="C25" s="597" t="s">
        <v>4453</v>
      </c>
      <c r="D25" s="485"/>
      <c r="E25" s="486"/>
      <c r="F25" s="486"/>
      <c r="G25" s="486"/>
      <c r="H25" s="486"/>
      <c r="I25" s="486"/>
      <c r="J25" s="486"/>
      <c r="K25" s="486"/>
      <c r="L25" s="486"/>
      <c r="M25" s="486"/>
      <c r="N25" s="486"/>
      <c r="O25" s="486"/>
      <c r="P25" s="486"/>
      <c r="Q25" s="487"/>
    </row>
    <row r="26" spans="3:17" x14ac:dyDescent="0.2">
      <c r="C26" s="223" t="s">
        <v>2782</v>
      </c>
      <c r="D26" s="223" t="s">
        <v>4898</v>
      </c>
      <c r="F26" s="214">
        <v>133913</v>
      </c>
      <c r="G26" s="214">
        <v>172</v>
      </c>
      <c r="I26" s="214">
        <v>1</v>
      </c>
      <c r="J26" s="214">
        <v>902</v>
      </c>
      <c r="K26" s="214">
        <v>36</v>
      </c>
      <c r="O26" s="214" t="s">
        <v>2573</v>
      </c>
      <c r="P26" s="214" t="s">
        <v>1754</v>
      </c>
      <c r="Q26" s="216">
        <v>39778</v>
      </c>
    </row>
    <row r="27" spans="3:17" ht="13.5" thickBot="1" x14ac:dyDescent="0.25">
      <c r="C27" s="237" t="s">
        <v>2782</v>
      </c>
      <c r="D27" s="237" t="s">
        <v>4899</v>
      </c>
      <c r="E27" s="235"/>
      <c r="F27" s="235" t="s">
        <v>2628</v>
      </c>
      <c r="G27" s="235">
        <v>171</v>
      </c>
      <c r="H27" s="235"/>
      <c r="I27" s="235">
        <v>1</v>
      </c>
      <c r="J27" s="235">
        <v>550</v>
      </c>
      <c r="K27" s="235">
        <v>26</v>
      </c>
      <c r="L27" s="235"/>
      <c r="M27" s="235"/>
      <c r="N27" s="235"/>
      <c r="O27" s="235" t="s">
        <v>2629</v>
      </c>
      <c r="P27" s="235" t="s">
        <v>1754</v>
      </c>
      <c r="Q27" s="236">
        <v>39780</v>
      </c>
    </row>
    <row r="28" spans="3:17" ht="13.5" thickBot="1" x14ac:dyDescent="0.25">
      <c r="C28" s="237" t="s">
        <v>2782</v>
      </c>
      <c r="D28" s="237" t="s">
        <v>4900</v>
      </c>
      <c r="E28" s="235"/>
      <c r="F28" s="235" t="s">
        <v>2628</v>
      </c>
      <c r="G28" s="235">
        <v>171</v>
      </c>
      <c r="H28" s="235"/>
      <c r="I28" s="235">
        <v>1</v>
      </c>
      <c r="J28" s="235">
        <v>425</v>
      </c>
      <c r="K28" s="235">
        <v>26</v>
      </c>
      <c r="L28" s="235"/>
      <c r="M28" s="235"/>
      <c r="N28" s="235"/>
      <c r="O28" s="235" t="s">
        <v>2629</v>
      </c>
      <c r="P28" s="235" t="s">
        <v>663</v>
      </c>
      <c r="Q28" s="236">
        <v>39785</v>
      </c>
    </row>
    <row r="29" spans="3:17" x14ac:dyDescent="0.2">
      <c r="C29" s="259" t="s">
        <v>4453</v>
      </c>
    </row>
    <row r="30" spans="3:17" x14ac:dyDescent="0.2">
      <c r="C30" s="223" t="s">
        <v>2783</v>
      </c>
      <c r="D30" s="223" t="s">
        <v>4898</v>
      </c>
      <c r="F30" s="214">
        <v>136900</v>
      </c>
      <c r="G30" s="214">
        <v>171</v>
      </c>
      <c r="I30" s="214">
        <v>1</v>
      </c>
      <c r="J30" s="214">
        <v>902</v>
      </c>
      <c r="K30" s="214">
        <v>33</v>
      </c>
      <c r="O30" s="214" t="s">
        <v>2573</v>
      </c>
      <c r="P30" s="214" t="s">
        <v>647</v>
      </c>
      <c r="Q30" s="216">
        <v>39848</v>
      </c>
    </row>
    <row r="31" spans="3:17" x14ac:dyDescent="0.2">
      <c r="C31" s="223" t="s">
        <v>2783</v>
      </c>
      <c r="D31" s="223" t="s">
        <v>4899</v>
      </c>
      <c r="F31" s="214">
        <v>136900</v>
      </c>
      <c r="G31" s="214">
        <v>171</v>
      </c>
      <c r="I31" s="214">
        <v>1</v>
      </c>
      <c r="J31" s="214">
        <v>902</v>
      </c>
      <c r="K31" s="214">
        <v>33</v>
      </c>
      <c r="O31" s="214" t="s">
        <v>2573</v>
      </c>
      <c r="P31" s="214" t="s">
        <v>647</v>
      </c>
      <c r="Q31" s="216">
        <v>39854</v>
      </c>
    </row>
    <row r="32" spans="3:17" x14ac:dyDescent="0.2">
      <c r="C32" s="223" t="s">
        <v>2783</v>
      </c>
      <c r="D32" s="223" t="s">
        <v>4900</v>
      </c>
      <c r="F32" s="214">
        <v>136900</v>
      </c>
      <c r="G32" s="214">
        <v>171</v>
      </c>
      <c r="I32" s="214">
        <v>1</v>
      </c>
      <c r="J32" s="214">
        <v>902</v>
      </c>
      <c r="K32" s="214">
        <v>33</v>
      </c>
      <c r="O32" s="214" t="s">
        <v>2573</v>
      </c>
      <c r="P32" s="214" t="s">
        <v>1754</v>
      </c>
      <c r="Q32" s="216">
        <v>39860</v>
      </c>
    </row>
    <row r="33" spans="1:30" x14ac:dyDescent="0.2">
      <c r="C33" s="223" t="s">
        <v>2783</v>
      </c>
      <c r="D33" s="223" t="s">
        <v>4901</v>
      </c>
      <c r="F33" s="214">
        <v>136900</v>
      </c>
      <c r="G33" s="214">
        <v>171</v>
      </c>
      <c r="I33" s="214">
        <v>1</v>
      </c>
      <c r="J33" s="214">
        <v>901</v>
      </c>
      <c r="K33" s="214">
        <v>33</v>
      </c>
      <c r="O33" s="214" t="s">
        <v>2573</v>
      </c>
      <c r="P33" s="214" t="s">
        <v>647</v>
      </c>
      <c r="Q33" s="216">
        <v>39863</v>
      </c>
    </row>
    <row r="34" spans="1:30" x14ac:dyDescent="0.2">
      <c r="C34" s="223" t="s">
        <v>2783</v>
      </c>
      <c r="D34" s="223" t="s">
        <v>4902</v>
      </c>
      <c r="F34" s="214">
        <v>136900</v>
      </c>
      <c r="G34" s="214">
        <v>171</v>
      </c>
      <c r="I34" s="214">
        <v>1</v>
      </c>
      <c r="J34" s="214">
        <v>500</v>
      </c>
      <c r="K34" s="214">
        <v>33</v>
      </c>
      <c r="O34" s="214" t="s">
        <v>2573</v>
      </c>
      <c r="P34" s="214" t="s">
        <v>669</v>
      </c>
      <c r="Q34" s="216">
        <v>39870</v>
      </c>
    </row>
    <row r="35" spans="1:30" ht="13.5" thickBot="1" x14ac:dyDescent="0.25">
      <c r="C35" s="237" t="s">
        <v>2783</v>
      </c>
      <c r="D35" s="237" t="s">
        <v>4903</v>
      </c>
      <c r="E35" s="235"/>
      <c r="F35" s="235" t="s">
        <v>2784</v>
      </c>
      <c r="G35" s="235">
        <v>171</v>
      </c>
      <c r="H35" s="235"/>
      <c r="I35" s="235">
        <v>1</v>
      </c>
      <c r="J35" s="235">
        <v>20</v>
      </c>
      <c r="K35" s="235">
        <v>27</v>
      </c>
      <c r="L35" s="235"/>
      <c r="M35" s="235"/>
      <c r="N35" s="235"/>
      <c r="O35" s="235" t="s">
        <v>2785</v>
      </c>
      <c r="P35" s="235" t="s">
        <v>669</v>
      </c>
      <c r="Q35" s="236">
        <v>39870</v>
      </c>
    </row>
    <row r="36" spans="1:30" x14ac:dyDescent="0.2">
      <c r="C36" s="259" t="s">
        <v>4453</v>
      </c>
    </row>
    <row r="37" spans="1:30" x14ac:dyDescent="0.2">
      <c r="C37" s="223" t="s">
        <v>2786</v>
      </c>
      <c r="D37" s="223" t="s">
        <v>4898</v>
      </c>
      <c r="F37" s="214">
        <v>136900</v>
      </c>
      <c r="G37" s="214">
        <v>171</v>
      </c>
      <c r="I37" s="214">
        <v>1</v>
      </c>
      <c r="J37" s="214">
        <v>902</v>
      </c>
      <c r="K37" s="214">
        <v>33</v>
      </c>
      <c r="O37" s="214" t="s">
        <v>2573</v>
      </c>
      <c r="P37" s="214" t="s">
        <v>669</v>
      </c>
      <c r="Q37" s="216">
        <v>39875</v>
      </c>
    </row>
    <row r="38" spans="1:30" x14ac:dyDescent="0.2">
      <c r="C38" s="223" t="s">
        <v>2786</v>
      </c>
      <c r="D38" s="223" t="s">
        <v>4899</v>
      </c>
      <c r="F38" s="214">
        <v>136900</v>
      </c>
      <c r="G38" s="214">
        <v>171</v>
      </c>
      <c r="I38" s="214">
        <v>1</v>
      </c>
      <c r="J38" s="214">
        <v>902</v>
      </c>
      <c r="K38" s="214">
        <v>33</v>
      </c>
      <c r="O38" s="214" t="s">
        <v>2573</v>
      </c>
      <c r="P38" s="214" t="s">
        <v>1754</v>
      </c>
      <c r="Q38" s="216">
        <v>39881</v>
      </c>
    </row>
    <row r="39" spans="1:30" x14ac:dyDescent="0.2">
      <c r="C39" s="223" t="s">
        <v>2786</v>
      </c>
      <c r="D39" s="223" t="s">
        <v>4900</v>
      </c>
      <c r="F39" s="214">
        <v>136900</v>
      </c>
      <c r="G39" s="214">
        <v>171</v>
      </c>
      <c r="I39" s="214">
        <v>1</v>
      </c>
      <c r="J39" s="214">
        <v>902</v>
      </c>
      <c r="K39" s="214">
        <v>33</v>
      </c>
      <c r="O39" s="214" t="s">
        <v>2573</v>
      </c>
      <c r="P39" s="214" t="s">
        <v>1754</v>
      </c>
      <c r="Q39" s="216">
        <v>39884</v>
      </c>
    </row>
    <row r="40" spans="1:30" x14ac:dyDescent="0.2">
      <c r="C40" s="223" t="s">
        <v>2786</v>
      </c>
      <c r="D40" s="223" t="s">
        <v>4901</v>
      </c>
      <c r="F40" s="214">
        <v>136900</v>
      </c>
      <c r="G40" s="214">
        <v>171</v>
      </c>
      <c r="I40" s="214">
        <v>1</v>
      </c>
      <c r="J40" s="214">
        <v>902</v>
      </c>
      <c r="K40" s="214">
        <v>33</v>
      </c>
      <c r="O40" s="214" t="s">
        <v>2573</v>
      </c>
      <c r="P40" s="214" t="s">
        <v>663</v>
      </c>
      <c r="Q40" s="216">
        <v>39890</v>
      </c>
    </row>
    <row r="41" spans="1:30" s="509" customFormat="1" ht="13.5" thickBot="1" x14ac:dyDescent="0.25">
      <c r="A41" s="508"/>
      <c r="C41" s="234" t="s">
        <v>2786</v>
      </c>
      <c r="D41" s="234" t="s">
        <v>4902</v>
      </c>
      <c r="E41" s="208"/>
      <c r="F41" s="208" t="s">
        <v>2628</v>
      </c>
      <c r="G41" s="208">
        <v>171</v>
      </c>
      <c r="H41" s="208"/>
      <c r="I41" s="208">
        <v>1</v>
      </c>
      <c r="J41" s="208">
        <v>550</v>
      </c>
      <c r="K41" s="208">
        <v>25</v>
      </c>
      <c r="L41" s="208"/>
      <c r="M41" s="208"/>
      <c r="N41" s="208"/>
      <c r="O41" s="208" t="s">
        <v>2629</v>
      </c>
      <c r="P41" s="208" t="s">
        <v>3192</v>
      </c>
      <c r="Q41" s="536">
        <v>39892</v>
      </c>
      <c r="R41" s="1"/>
      <c r="S41" s="1"/>
      <c r="T41" s="1"/>
      <c r="U41" s="1"/>
      <c r="V41" s="1"/>
      <c r="W41" s="1"/>
      <c r="X41" s="1"/>
      <c r="Y41" s="1"/>
      <c r="Z41" s="1"/>
      <c r="AA41" s="1"/>
      <c r="AB41" s="1"/>
      <c r="AC41" s="183"/>
      <c r="AD41" s="183"/>
    </row>
    <row r="42" spans="1:30" x14ac:dyDescent="0.2">
      <c r="C42" s="259" t="s">
        <v>4453</v>
      </c>
    </row>
    <row r="43" spans="1:30" x14ac:dyDescent="0.2">
      <c r="C43" s="223" t="s">
        <v>2787</v>
      </c>
      <c r="D43" s="223" t="s">
        <v>4898</v>
      </c>
      <c r="F43" s="214" t="s">
        <v>2628</v>
      </c>
      <c r="G43" s="214">
        <v>171</v>
      </c>
      <c r="I43" s="214">
        <v>1</v>
      </c>
      <c r="J43" s="214">
        <v>902</v>
      </c>
      <c r="K43" s="214">
        <v>25</v>
      </c>
      <c r="O43" s="200" t="s">
        <v>2629</v>
      </c>
      <c r="P43" s="214" t="s">
        <v>669</v>
      </c>
      <c r="Q43" s="216">
        <v>39906</v>
      </c>
      <c r="AC43" s="510"/>
      <c r="AD43" s="510"/>
    </row>
    <row r="44" spans="1:30" x14ac:dyDescent="0.2">
      <c r="C44" s="223" t="s">
        <v>2787</v>
      </c>
      <c r="D44" s="223" t="s">
        <v>4899</v>
      </c>
      <c r="F44" s="214" t="s">
        <v>2628</v>
      </c>
      <c r="G44" s="214">
        <v>171</v>
      </c>
      <c r="I44" s="214">
        <v>1</v>
      </c>
      <c r="J44" s="214">
        <v>370</v>
      </c>
      <c r="K44" s="214">
        <v>25</v>
      </c>
      <c r="O44" s="200" t="s">
        <v>2629</v>
      </c>
      <c r="P44" s="214" t="s">
        <v>1037</v>
      </c>
      <c r="Q44" s="216">
        <v>39909</v>
      </c>
    </row>
    <row r="45" spans="1:30" x14ac:dyDescent="0.2">
      <c r="C45" s="223" t="s">
        <v>2787</v>
      </c>
      <c r="D45" s="223" t="s">
        <v>4900</v>
      </c>
      <c r="F45" s="214">
        <v>136900</v>
      </c>
      <c r="G45" s="214">
        <v>171</v>
      </c>
      <c r="I45" s="214">
        <v>1</v>
      </c>
      <c r="J45" s="214">
        <v>902</v>
      </c>
      <c r="K45" s="214">
        <v>33</v>
      </c>
      <c r="O45" s="214" t="s">
        <v>2573</v>
      </c>
      <c r="P45" s="214" t="s">
        <v>1754</v>
      </c>
      <c r="Q45" s="216">
        <v>39918</v>
      </c>
    </row>
    <row r="46" spans="1:30" x14ac:dyDescent="0.2">
      <c r="C46" s="223" t="s">
        <v>2787</v>
      </c>
      <c r="D46" s="223" t="s">
        <v>4901</v>
      </c>
      <c r="F46" s="214">
        <v>136900</v>
      </c>
      <c r="G46" s="214">
        <v>171</v>
      </c>
      <c r="I46" s="214">
        <v>1</v>
      </c>
      <c r="J46" s="214">
        <v>902</v>
      </c>
      <c r="K46" s="214">
        <v>33</v>
      </c>
      <c r="O46" s="214" t="s">
        <v>2573</v>
      </c>
      <c r="P46" s="214" t="s">
        <v>669</v>
      </c>
      <c r="Q46" s="216">
        <v>39923</v>
      </c>
    </row>
    <row r="47" spans="1:30" ht="13.5" thickBot="1" x14ac:dyDescent="0.25">
      <c r="C47" s="237" t="s">
        <v>2787</v>
      </c>
      <c r="D47" s="237" t="s">
        <v>4902</v>
      </c>
      <c r="E47" s="235"/>
      <c r="F47" s="235">
        <v>136900</v>
      </c>
      <c r="G47" s="235">
        <v>171</v>
      </c>
      <c r="H47" s="235"/>
      <c r="I47" s="235">
        <v>1</v>
      </c>
      <c r="J47" s="235">
        <v>902</v>
      </c>
      <c r="K47" s="235">
        <v>33</v>
      </c>
      <c r="L47" s="235"/>
      <c r="M47" s="235"/>
      <c r="N47" s="235"/>
      <c r="O47" s="235" t="s">
        <v>2573</v>
      </c>
      <c r="P47" s="235" t="s">
        <v>669</v>
      </c>
      <c r="Q47" s="236">
        <v>39932</v>
      </c>
    </row>
    <row r="48" spans="1:30" x14ac:dyDescent="0.2">
      <c r="C48" s="223" t="s">
        <v>2787</v>
      </c>
      <c r="D48" s="223" t="s">
        <v>4903</v>
      </c>
      <c r="F48" s="214">
        <v>136900</v>
      </c>
      <c r="G48" s="214">
        <v>171</v>
      </c>
      <c r="I48" s="214">
        <v>1</v>
      </c>
      <c r="J48" s="214">
        <v>586</v>
      </c>
      <c r="K48" s="214">
        <v>33</v>
      </c>
      <c r="O48" s="214" t="s">
        <v>2573</v>
      </c>
      <c r="P48" s="214" t="s">
        <v>669</v>
      </c>
      <c r="Q48" s="216">
        <v>39940</v>
      </c>
      <c r="R48" s="3"/>
      <c r="S48" s="3"/>
      <c r="T48" s="3"/>
      <c r="U48" s="3"/>
      <c r="V48" s="3"/>
      <c r="W48" s="3"/>
      <c r="X48"/>
      <c r="Y48"/>
      <c r="Z48"/>
      <c r="AA48"/>
      <c r="AB48" s="3"/>
      <c r="AC48" s="261"/>
      <c r="AD48" s="261"/>
    </row>
    <row r="49" spans="3:30" x14ac:dyDescent="0.2">
      <c r="C49" s="259" t="s">
        <v>4453</v>
      </c>
    </row>
    <row r="50" spans="3:30" x14ac:dyDescent="0.2">
      <c r="C50" s="223" t="s">
        <v>2788</v>
      </c>
      <c r="D50" s="223" t="s">
        <v>4898</v>
      </c>
      <c r="F50" s="214">
        <v>136900</v>
      </c>
      <c r="G50" s="214">
        <v>171</v>
      </c>
      <c r="I50" s="214">
        <v>1</v>
      </c>
      <c r="J50" s="214">
        <v>903</v>
      </c>
      <c r="K50" s="214">
        <v>33</v>
      </c>
      <c r="O50" s="214" t="s">
        <v>2573</v>
      </c>
      <c r="P50" s="214" t="s">
        <v>663</v>
      </c>
      <c r="Q50" s="216">
        <v>39946</v>
      </c>
    </row>
    <row r="51" spans="3:30" ht="13.5" thickBot="1" x14ac:dyDescent="0.25">
      <c r="C51" s="237" t="s">
        <v>2788</v>
      </c>
      <c r="D51" s="237" t="s">
        <v>4899</v>
      </c>
      <c r="E51" s="235"/>
      <c r="F51" s="235">
        <v>136900</v>
      </c>
      <c r="G51" s="235">
        <v>171</v>
      </c>
      <c r="H51" s="235"/>
      <c r="I51" s="235">
        <v>1</v>
      </c>
      <c r="J51" s="235">
        <v>902</v>
      </c>
      <c r="K51" s="235">
        <v>33</v>
      </c>
      <c r="L51" s="235"/>
      <c r="M51" s="235"/>
      <c r="N51" s="235"/>
      <c r="O51" s="235" t="s">
        <v>2573</v>
      </c>
      <c r="P51" s="235" t="s">
        <v>663</v>
      </c>
      <c r="Q51" s="236">
        <v>39959</v>
      </c>
    </row>
    <row r="52" spans="3:30" ht="13.5" thickBot="1" x14ac:dyDescent="0.25">
      <c r="C52" s="238" t="s">
        <v>2788</v>
      </c>
      <c r="D52" s="238" t="s">
        <v>4900</v>
      </c>
      <c r="E52" s="240"/>
      <c r="F52" s="240">
        <v>136900</v>
      </c>
      <c r="G52" s="240">
        <v>171</v>
      </c>
      <c r="H52" s="240"/>
      <c r="I52" s="240">
        <v>1</v>
      </c>
      <c r="J52" s="240">
        <v>903</v>
      </c>
      <c r="K52" s="240">
        <v>33</v>
      </c>
      <c r="L52" s="240"/>
      <c r="M52" s="240"/>
      <c r="N52" s="240"/>
      <c r="O52" s="240" t="s">
        <v>2573</v>
      </c>
      <c r="P52" s="240" t="s">
        <v>1754</v>
      </c>
      <c r="Q52" s="242">
        <v>39968</v>
      </c>
    </row>
    <row r="53" spans="3:30" x14ac:dyDescent="0.2">
      <c r="C53" s="223" t="s">
        <v>2788</v>
      </c>
      <c r="D53" s="223" t="s">
        <v>4901</v>
      </c>
      <c r="F53" s="214">
        <v>136900</v>
      </c>
      <c r="G53" s="214">
        <v>171</v>
      </c>
      <c r="I53" s="214">
        <v>1</v>
      </c>
      <c r="J53" s="214">
        <v>845</v>
      </c>
      <c r="K53" s="214">
        <v>33</v>
      </c>
      <c r="O53" s="214" t="s">
        <v>2573</v>
      </c>
      <c r="P53" s="214" t="s">
        <v>663</v>
      </c>
      <c r="Q53" s="216">
        <v>40030</v>
      </c>
    </row>
    <row r="54" spans="3:30" x14ac:dyDescent="0.2">
      <c r="C54" s="259" t="s">
        <v>4453</v>
      </c>
    </row>
    <row r="55" spans="3:30" x14ac:dyDescent="0.2">
      <c r="C55" s="223" t="s">
        <v>2789</v>
      </c>
      <c r="D55" s="223" t="s">
        <v>4898</v>
      </c>
      <c r="F55" s="214">
        <v>133913</v>
      </c>
      <c r="G55" s="214">
        <v>171</v>
      </c>
      <c r="I55" s="214">
        <v>1</v>
      </c>
      <c r="J55" s="214">
        <v>903</v>
      </c>
      <c r="K55" s="214">
        <v>36</v>
      </c>
      <c r="O55" s="214" t="s">
        <v>2573</v>
      </c>
      <c r="P55" s="214" t="s">
        <v>1754</v>
      </c>
      <c r="Q55" s="216">
        <v>40037</v>
      </c>
    </row>
    <row r="56" spans="3:30" x14ac:dyDescent="0.2">
      <c r="C56" s="223" t="s">
        <v>2789</v>
      </c>
      <c r="D56" s="223" t="s">
        <v>4899</v>
      </c>
      <c r="F56" s="214">
        <v>133913</v>
      </c>
      <c r="G56" s="214">
        <v>171</v>
      </c>
      <c r="I56" s="214">
        <v>1</v>
      </c>
      <c r="J56" s="214">
        <v>902</v>
      </c>
      <c r="K56" s="214">
        <v>36</v>
      </c>
      <c r="O56" s="214" t="s">
        <v>2573</v>
      </c>
      <c r="P56" s="214" t="s">
        <v>1754</v>
      </c>
      <c r="Q56" s="216">
        <v>40044</v>
      </c>
    </row>
    <row r="57" spans="3:30" ht="13.5" thickBot="1" x14ac:dyDescent="0.25">
      <c r="C57" s="237" t="s">
        <v>2789</v>
      </c>
      <c r="D57" s="237" t="s">
        <v>4900</v>
      </c>
      <c r="E57" s="235"/>
      <c r="F57" s="235">
        <v>133913</v>
      </c>
      <c r="G57" s="235">
        <v>171</v>
      </c>
      <c r="H57" s="235"/>
      <c r="I57" s="235">
        <v>1</v>
      </c>
      <c r="J57" s="235">
        <v>905</v>
      </c>
      <c r="K57" s="235">
        <v>36</v>
      </c>
      <c r="L57" s="235"/>
      <c r="M57" s="235"/>
      <c r="N57" s="235"/>
      <c r="O57" s="235" t="s">
        <v>2573</v>
      </c>
      <c r="P57" s="235" t="s">
        <v>663</v>
      </c>
      <c r="Q57" s="236">
        <v>40051</v>
      </c>
    </row>
    <row r="58" spans="3:30" x14ac:dyDescent="0.2">
      <c r="C58" s="223" t="s">
        <v>2789</v>
      </c>
      <c r="D58" s="223" t="s">
        <v>4901</v>
      </c>
      <c r="F58" s="214">
        <v>133913</v>
      </c>
      <c r="G58" s="214">
        <v>171</v>
      </c>
      <c r="I58" s="214">
        <v>1</v>
      </c>
      <c r="J58" s="214">
        <v>904</v>
      </c>
      <c r="K58" s="214">
        <v>36</v>
      </c>
      <c r="O58" s="214" t="s">
        <v>2573</v>
      </c>
      <c r="P58" s="214" t="s">
        <v>663</v>
      </c>
      <c r="Q58" s="216">
        <v>40057</v>
      </c>
      <c r="AC58" s="256"/>
      <c r="AD58" s="256"/>
    </row>
    <row r="59" spans="3:30" x14ac:dyDescent="0.2">
      <c r="C59" s="223" t="s">
        <v>2789</v>
      </c>
      <c r="D59" s="223" t="s">
        <v>4902</v>
      </c>
      <c r="F59" s="214">
        <v>133913</v>
      </c>
      <c r="G59" s="214">
        <v>171</v>
      </c>
      <c r="I59" s="214">
        <v>1</v>
      </c>
      <c r="J59" s="214">
        <v>638</v>
      </c>
      <c r="K59" s="214">
        <v>36</v>
      </c>
      <c r="O59" s="214" t="s">
        <v>2573</v>
      </c>
      <c r="P59" s="214" t="s">
        <v>1754</v>
      </c>
      <c r="Q59" s="216">
        <v>40072</v>
      </c>
      <c r="AA59" s="183"/>
      <c r="AB59" s="183"/>
    </row>
    <row r="60" spans="3:30" x14ac:dyDescent="0.2">
      <c r="C60" s="259" t="s">
        <v>4453</v>
      </c>
      <c r="AA60" s="183"/>
      <c r="AB60" s="183"/>
    </row>
    <row r="61" spans="3:30" x14ac:dyDescent="0.2">
      <c r="C61" s="223" t="s">
        <v>2790</v>
      </c>
      <c r="D61" s="223" t="s">
        <v>4898</v>
      </c>
      <c r="F61" s="214">
        <v>136900</v>
      </c>
      <c r="G61" s="214">
        <v>171</v>
      </c>
      <c r="I61" s="214">
        <v>1</v>
      </c>
      <c r="J61" s="214">
        <v>903</v>
      </c>
      <c r="K61" s="214">
        <v>33</v>
      </c>
      <c r="O61" s="214" t="s">
        <v>2573</v>
      </c>
      <c r="P61" s="214" t="s">
        <v>663</v>
      </c>
      <c r="Q61" s="216">
        <v>40079</v>
      </c>
    </row>
    <row r="62" spans="3:30" ht="13.5" thickBot="1" x14ac:dyDescent="0.25">
      <c r="C62" s="237" t="s">
        <v>2790</v>
      </c>
      <c r="D62" s="237" t="s">
        <v>4899</v>
      </c>
      <c r="E62" s="235"/>
      <c r="F62" s="235">
        <v>136900</v>
      </c>
      <c r="G62" s="235">
        <v>171</v>
      </c>
      <c r="H62" s="235"/>
      <c r="I62" s="235">
        <v>1</v>
      </c>
      <c r="J62" s="235">
        <v>602</v>
      </c>
      <c r="K62" s="235">
        <v>33</v>
      </c>
      <c r="L62" s="235"/>
      <c r="M62" s="235"/>
      <c r="N62" s="235"/>
      <c r="O62" s="235" t="s">
        <v>2573</v>
      </c>
      <c r="P62" s="235" t="s">
        <v>669</v>
      </c>
      <c r="Q62" s="236">
        <v>40082</v>
      </c>
    </row>
    <row r="63" spans="3:30" x14ac:dyDescent="0.2">
      <c r="C63" s="223" t="s">
        <v>2790</v>
      </c>
      <c r="D63" s="223" t="s">
        <v>4900</v>
      </c>
      <c r="F63" s="214">
        <v>136900</v>
      </c>
      <c r="G63" s="214">
        <v>171</v>
      </c>
      <c r="I63" s="214">
        <v>1</v>
      </c>
      <c r="J63" s="214">
        <v>903</v>
      </c>
      <c r="K63" s="214">
        <v>33</v>
      </c>
      <c r="O63" s="214" t="s">
        <v>2573</v>
      </c>
      <c r="P63" s="214" t="s">
        <v>663</v>
      </c>
      <c r="Q63" s="216">
        <v>40093</v>
      </c>
    </row>
    <row r="64" spans="3:30" x14ac:dyDescent="0.2">
      <c r="C64" s="356" t="s">
        <v>2790</v>
      </c>
      <c r="D64" s="356" t="s">
        <v>4901</v>
      </c>
      <c r="E64" s="245"/>
      <c r="F64" s="245">
        <v>136900</v>
      </c>
      <c r="G64" s="245">
        <v>171</v>
      </c>
      <c r="H64" s="245"/>
      <c r="I64" s="245">
        <v>1</v>
      </c>
      <c r="J64" s="245">
        <v>902</v>
      </c>
      <c r="K64" s="245">
        <v>33</v>
      </c>
      <c r="L64" s="245"/>
      <c r="M64" s="245"/>
      <c r="N64" s="245"/>
      <c r="O64" s="245" t="s">
        <v>2573</v>
      </c>
      <c r="P64" s="245" t="s">
        <v>1754</v>
      </c>
      <c r="Q64" s="247">
        <v>40096</v>
      </c>
    </row>
    <row r="65" spans="1:31" ht="13.5" thickBot="1" x14ac:dyDescent="0.25">
      <c r="C65" s="237" t="s">
        <v>2790</v>
      </c>
      <c r="D65" s="237" t="s">
        <v>4902</v>
      </c>
      <c r="E65" s="235"/>
      <c r="F65" s="235">
        <v>136900</v>
      </c>
      <c r="G65" s="235">
        <v>171</v>
      </c>
      <c r="H65" s="235"/>
      <c r="I65" s="235">
        <v>1</v>
      </c>
      <c r="J65" s="235">
        <v>830</v>
      </c>
      <c r="K65" s="235">
        <v>33</v>
      </c>
      <c r="L65" s="235"/>
      <c r="M65" s="235"/>
      <c r="N65" s="235"/>
      <c r="O65" s="235" t="s">
        <v>2573</v>
      </c>
      <c r="P65" s="235" t="s">
        <v>1037</v>
      </c>
      <c r="Q65" s="236">
        <v>40112</v>
      </c>
    </row>
    <row r="66" spans="1:31" x14ac:dyDescent="0.2">
      <c r="C66" s="243" t="s">
        <v>4453</v>
      </c>
      <c r="D66" s="356"/>
      <c r="E66" s="245"/>
      <c r="F66" s="245"/>
      <c r="G66" s="245"/>
      <c r="H66" s="245"/>
      <c r="I66" s="245"/>
      <c r="J66" s="245"/>
      <c r="K66" s="245"/>
      <c r="L66" s="245"/>
      <c r="M66" s="245"/>
      <c r="N66" s="245"/>
      <c r="O66" s="245"/>
      <c r="P66" s="245"/>
      <c r="Q66" s="247"/>
    </row>
    <row r="67" spans="1:31" x14ac:dyDescent="0.2">
      <c r="C67" s="223" t="s">
        <v>2791</v>
      </c>
      <c r="D67" s="223" t="s">
        <v>4898</v>
      </c>
      <c r="F67" s="214">
        <v>136900</v>
      </c>
      <c r="G67" s="214">
        <v>171</v>
      </c>
      <c r="I67" s="214">
        <v>1</v>
      </c>
      <c r="J67" s="214">
        <v>902</v>
      </c>
      <c r="K67" s="214">
        <v>33</v>
      </c>
      <c r="O67" s="214" t="s">
        <v>2573</v>
      </c>
      <c r="P67" s="214" t="s">
        <v>669</v>
      </c>
      <c r="Q67" s="216">
        <v>40159</v>
      </c>
    </row>
    <row r="68" spans="1:31" x14ac:dyDescent="0.2">
      <c r="C68" s="223" t="s">
        <v>2791</v>
      </c>
      <c r="D68" s="223" t="s">
        <v>4899</v>
      </c>
      <c r="F68" s="214">
        <v>136900</v>
      </c>
      <c r="G68" s="214">
        <v>171</v>
      </c>
      <c r="I68" s="214">
        <v>1</v>
      </c>
      <c r="J68" s="214">
        <v>903</v>
      </c>
      <c r="K68" s="214">
        <v>33</v>
      </c>
      <c r="O68" s="214" t="s">
        <v>2573</v>
      </c>
      <c r="P68" s="214" t="s">
        <v>663</v>
      </c>
      <c r="Q68" s="216">
        <v>40164</v>
      </c>
    </row>
    <row r="69" spans="1:31" s="531" customFormat="1" x14ac:dyDescent="0.2">
      <c r="A69" s="530"/>
      <c r="C69" s="532"/>
      <c r="D69" s="532"/>
      <c r="E69" s="533"/>
      <c r="F69" s="534" t="s">
        <v>4333</v>
      </c>
      <c r="G69" s="533"/>
      <c r="H69" s="533"/>
      <c r="I69" s="533"/>
      <c r="J69" s="533"/>
      <c r="K69" s="533"/>
      <c r="L69" s="533"/>
      <c r="M69" s="533"/>
      <c r="N69" s="533"/>
      <c r="O69" s="533"/>
      <c r="P69" s="533"/>
      <c r="Q69" s="535"/>
      <c r="R69" s="1"/>
      <c r="S69" s="1"/>
      <c r="T69" s="1"/>
      <c r="U69" s="1"/>
      <c r="V69" s="1"/>
      <c r="W69" s="1"/>
      <c r="X69" s="1"/>
      <c r="Y69" s="1"/>
      <c r="Z69" s="1"/>
      <c r="AA69" s="1"/>
      <c r="AB69" s="1"/>
      <c r="AC69" s="183"/>
      <c r="AD69" s="183"/>
    </row>
    <row r="70" spans="1:31" x14ac:dyDescent="0.2">
      <c r="C70" s="223" t="s">
        <v>2791</v>
      </c>
      <c r="D70" s="223" t="s">
        <v>4900</v>
      </c>
      <c r="F70" s="214">
        <v>136900</v>
      </c>
      <c r="G70" s="214">
        <v>171</v>
      </c>
      <c r="I70" s="214">
        <v>1</v>
      </c>
      <c r="J70" s="214">
        <v>903</v>
      </c>
      <c r="K70" s="214">
        <v>33</v>
      </c>
      <c r="O70" s="214" t="s">
        <v>2573</v>
      </c>
      <c r="P70" s="214" t="s">
        <v>669</v>
      </c>
      <c r="Q70" s="216">
        <v>40182</v>
      </c>
      <c r="R70" s="1">
        <v>1.83</v>
      </c>
      <c r="S70" s="1">
        <v>92</v>
      </c>
      <c r="T70" s="1" t="s">
        <v>4561</v>
      </c>
      <c r="U70" s="1">
        <v>78</v>
      </c>
      <c r="V70" s="1">
        <v>12048</v>
      </c>
      <c r="W70" s="1">
        <v>92</v>
      </c>
      <c r="X70" s="1" t="s">
        <v>2584</v>
      </c>
      <c r="Y70" s="1">
        <v>78</v>
      </c>
      <c r="Z70" s="1" t="s">
        <v>4561</v>
      </c>
      <c r="AA70" s="183">
        <f>(K70*100*J70*I70)/17*16*R70/10000*S70/1000</f>
        <v>47.218443670588243</v>
      </c>
      <c r="AB70" s="183">
        <f>V70/36*35*J70*I70*1.108/10000*W70/1000</f>
        <v>107.819134304</v>
      </c>
      <c r="AC70" s="183">
        <f>(K70*100*J70*I70)/17*R70/10000*U70/1000</f>
        <v>2.5020642705882357</v>
      </c>
      <c r="AD70" s="183">
        <f>V70/36*J70*I70*1.108/10000*Y70/1000</f>
        <v>2.6117678496000005</v>
      </c>
      <c r="AE70" s="183">
        <f>J70*I70*(G70/100)</f>
        <v>1544.1299999999999</v>
      </c>
    </row>
    <row r="71" spans="1:31" x14ac:dyDescent="0.2">
      <c r="C71" s="223" t="s">
        <v>2791</v>
      </c>
      <c r="D71" s="223" t="s">
        <v>4901</v>
      </c>
    </row>
    <row r="72" spans="1:31" ht="13.5" thickBot="1" x14ac:dyDescent="0.25">
      <c r="C72" s="237" t="s">
        <v>2791</v>
      </c>
      <c r="D72" s="237" t="s">
        <v>4902</v>
      </c>
      <c r="E72" s="235"/>
      <c r="F72" s="235">
        <v>136900</v>
      </c>
      <c r="G72" s="235">
        <v>171</v>
      </c>
      <c r="H72" s="235"/>
      <c r="I72" s="235">
        <v>1</v>
      </c>
      <c r="J72" s="235">
        <v>1025</v>
      </c>
      <c r="K72" s="235">
        <v>33</v>
      </c>
      <c r="L72" s="235"/>
      <c r="M72" s="235"/>
      <c r="N72" s="235"/>
      <c r="O72" s="235" t="s">
        <v>2573</v>
      </c>
      <c r="P72" s="235" t="s">
        <v>1754</v>
      </c>
      <c r="Q72" s="236">
        <v>40198</v>
      </c>
      <c r="R72" s="1">
        <v>1.83</v>
      </c>
      <c r="S72" s="1">
        <v>92</v>
      </c>
      <c r="T72" s="1" t="s">
        <v>4561</v>
      </c>
      <c r="U72" s="1">
        <v>78</v>
      </c>
      <c r="V72" s="1">
        <v>12048</v>
      </c>
      <c r="W72" s="1">
        <v>92</v>
      </c>
      <c r="X72" s="1" t="s">
        <v>2584</v>
      </c>
      <c r="Y72" s="1">
        <v>78</v>
      </c>
      <c r="Z72" s="1" t="s">
        <v>4561</v>
      </c>
      <c r="AA72" s="183">
        <f t="shared" ref="AA72:AA77" si="0">(K72*100*J72*I72)/17*16*R72/10000*S72/1000</f>
        <v>53.597901176470593</v>
      </c>
      <c r="AB72" s="183">
        <f t="shared" ref="AB72:AB77" si="1">V72/36*35*J72*I72*1.108/10000*W72/1000</f>
        <v>122.38606053333336</v>
      </c>
      <c r="AC72" s="183">
        <f t="shared" ref="AC72:AC77" si="2">(K72*100*J72*I72)/17*R72/10000*U72/1000</f>
        <v>2.8401061764705884</v>
      </c>
      <c r="AD72" s="183">
        <f t="shared" ref="AD72:AD77" si="3">V72/36*J72*I72*1.108/10000*Y72/1000</f>
        <v>2.9646312800000003</v>
      </c>
      <c r="AE72" s="183">
        <f t="shared" ref="AE72:AE77" si="4">J72*I72*(G72/100)</f>
        <v>1752.75</v>
      </c>
    </row>
    <row r="73" spans="1:31" x14ac:dyDescent="0.2">
      <c r="C73" s="223" t="s">
        <v>2792</v>
      </c>
      <c r="D73" s="223" t="s">
        <v>4898</v>
      </c>
      <c r="F73" s="214">
        <v>136900</v>
      </c>
      <c r="G73" s="214">
        <v>171</v>
      </c>
      <c r="I73" s="214">
        <v>1</v>
      </c>
      <c r="J73" s="214">
        <v>903</v>
      </c>
      <c r="K73" s="214">
        <v>33</v>
      </c>
      <c r="O73" s="214" t="s">
        <v>2573</v>
      </c>
      <c r="P73" s="214" t="s">
        <v>663</v>
      </c>
      <c r="Q73" s="216">
        <v>40214</v>
      </c>
      <c r="R73" s="1">
        <v>1.83</v>
      </c>
      <c r="S73" s="1">
        <v>92</v>
      </c>
      <c r="T73" s="1" t="s">
        <v>4561</v>
      </c>
      <c r="U73" s="1">
        <v>78</v>
      </c>
      <c r="V73" s="1">
        <v>12048</v>
      </c>
      <c r="W73" s="1">
        <v>92</v>
      </c>
      <c r="X73" s="1" t="s">
        <v>2584</v>
      </c>
      <c r="Y73" s="1">
        <v>78</v>
      </c>
      <c r="Z73" s="1" t="s">
        <v>4561</v>
      </c>
      <c r="AA73" s="183">
        <f t="shared" si="0"/>
        <v>47.218443670588243</v>
      </c>
      <c r="AB73" s="183">
        <f t="shared" si="1"/>
        <v>107.819134304</v>
      </c>
      <c r="AC73" s="183">
        <f t="shared" si="2"/>
        <v>2.5020642705882357</v>
      </c>
      <c r="AD73" s="183">
        <f t="shared" si="3"/>
        <v>2.6117678496000005</v>
      </c>
      <c r="AE73" s="183">
        <f t="shared" si="4"/>
        <v>1544.1299999999999</v>
      </c>
    </row>
    <row r="74" spans="1:31" x14ac:dyDescent="0.2">
      <c r="C74" s="223" t="s">
        <v>2792</v>
      </c>
      <c r="D74" s="223" t="s">
        <v>4899</v>
      </c>
      <c r="F74" s="214">
        <v>136900</v>
      </c>
      <c r="G74" s="214">
        <v>171</v>
      </c>
      <c r="I74" s="214">
        <v>1</v>
      </c>
      <c r="J74" s="214">
        <v>903</v>
      </c>
      <c r="K74" s="214">
        <v>33</v>
      </c>
      <c r="O74" s="214" t="s">
        <v>2573</v>
      </c>
      <c r="P74" s="214" t="s">
        <v>663</v>
      </c>
      <c r="Q74" s="216">
        <v>40219</v>
      </c>
      <c r="R74" s="1">
        <v>1.83</v>
      </c>
      <c r="S74" s="1">
        <v>92</v>
      </c>
      <c r="T74" s="1" t="s">
        <v>4561</v>
      </c>
      <c r="U74" s="1">
        <v>78</v>
      </c>
      <c r="V74" s="1">
        <v>12048</v>
      </c>
      <c r="W74" s="1">
        <v>92</v>
      </c>
      <c r="X74" s="1" t="s">
        <v>2584</v>
      </c>
      <c r="Y74" s="1">
        <v>78</v>
      </c>
      <c r="Z74" s="1" t="s">
        <v>4561</v>
      </c>
      <c r="AA74" s="183">
        <f t="shared" si="0"/>
        <v>47.218443670588243</v>
      </c>
      <c r="AB74" s="183">
        <f t="shared" si="1"/>
        <v>107.819134304</v>
      </c>
      <c r="AC74" s="183">
        <f t="shared" si="2"/>
        <v>2.5020642705882357</v>
      </c>
      <c r="AD74" s="183">
        <f t="shared" si="3"/>
        <v>2.6117678496000005</v>
      </c>
      <c r="AE74" s="183">
        <f t="shared" si="4"/>
        <v>1544.1299999999999</v>
      </c>
    </row>
    <row r="75" spans="1:31" x14ac:dyDescent="0.2">
      <c r="C75" s="223" t="s">
        <v>2792</v>
      </c>
      <c r="D75" s="223" t="s">
        <v>4900</v>
      </c>
      <c r="F75" s="214">
        <v>136900</v>
      </c>
      <c r="G75" s="214">
        <v>171</v>
      </c>
      <c r="I75" s="214">
        <v>1</v>
      </c>
      <c r="J75" s="214">
        <v>903</v>
      </c>
      <c r="K75" s="214">
        <v>33</v>
      </c>
      <c r="O75" s="214" t="s">
        <v>2573</v>
      </c>
      <c r="P75" s="214" t="s">
        <v>3192</v>
      </c>
      <c r="Q75" s="216">
        <v>40227</v>
      </c>
      <c r="R75" s="1">
        <v>1.83</v>
      </c>
      <c r="S75" s="1">
        <v>92</v>
      </c>
      <c r="T75" s="1" t="s">
        <v>4561</v>
      </c>
      <c r="U75" s="1">
        <v>78</v>
      </c>
      <c r="V75" s="1">
        <v>12048</v>
      </c>
      <c r="W75" s="1">
        <v>92</v>
      </c>
      <c r="X75" s="1" t="s">
        <v>2584</v>
      </c>
      <c r="Y75" s="1">
        <v>78</v>
      </c>
      <c r="Z75" s="1" t="s">
        <v>4561</v>
      </c>
      <c r="AA75" s="183">
        <f t="shared" si="0"/>
        <v>47.218443670588243</v>
      </c>
      <c r="AB75" s="183">
        <f t="shared" si="1"/>
        <v>107.819134304</v>
      </c>
      <c r="AC75" s="183">
        <f t="shared" si="2"/>
        <v>2.5020642705882357</v>
      </c>
      <c r="AD75" s="183">
        <f t="shared" si="3"/>
        <v>2.6117678496000005</v>
      </c>
      <c r="AE75" s="183">
        <f t="shared" si="4"/>
        <v>1544.1299999999999</v>
      </c>
    </row>
    <row r="76" spans="1:31" ht="13.5" thickBot="1" x14ac:dyDescent="0.25">
      <c r="C76" s="237" t="s">
        <v>2792</v>
      </c>
      <c r="D76" s="237" t="s">
        <v>4901</v>
      </c>
      <c r="E76" s="235"/>
      <c r="F76" s="235">
        <v>136900</v>
      </c>
      <c r="G76" s="235">
        <v>171</v>
      </c>
      <c r="H76" s="235"/>
      <c r="I76" s="235">
        <v>1</v>
      </c>
      <c r="J76" s="235">
        <v>903</v>
      </c>
      <c r="K76" s="235">
        <v>33</v>
      </c>
      <c r="L76" s="235"/>
      <c r="M76" s="235"/>
      <c r="N76" s="235"/>
      <c r="O76" s="235" t="s">
        <v>2573</v>
      </c>
      <c r="P76" s="235" t="s">
        <v>1754</v>
      </c>
      <c r="Q76" s="236">
        <v>40233</v>
      </c>
      <c r="R76" s="1">
        <v>1.83</v>
      </c>
      <c r="S76" s="1">
        <v>92</v>
      </c>
      <c r="T76" s="1" t="s">
        <v>4561</v>
      </c>
      <c r="U76" s="1">
        <v>78</v>
      </c>
      <c r="V76" s="1">
        <v>12048</v>
      </c>
      <c r="W76" s="1">
        <v>92</v>
      </c>
      <c r="X76" s="1" t="s">
        <v>2584</v>
      </c>
      <c r="Y76" s="1">
        <v>78</v>
      </c>
      <c r="Z76" s="1" t="s">
        <v>4561</v>
      </c>
      <c r="AA76" s="183">
        <f t="shared" si="0"/>
        <v>47.218443670588243</v>
      </c>
      <c r="AB76" s="183">
        <f t="shared" si="1"/>
        <v>107.819134304</v>
      </c>
      <c r="AC76" s="183">
        <f t="shared" si="2"/>
        <v>2.5020642705882357</v>
      </c>
      <c r="AD76" s="183">
        <f t="shared" si="3"/>
        <v>2.6117678496000005</v>
      </c>
      <c r="AE76" s="183">
        <f t="shared" si="4"/>
        <v>1544.1299999999999</v>
      </c>
    </row>
    <row r="77" spans="1:31" x14ac:dyDescent="0.2">
      <c r="C77" s="223" t="s">
        <v>2792</v>
      </c>
      <c r="D77" s="223" t="s">
        <v>4902</v>
      </c>
      <c r="F77" s="214">
        <v>136900</v>
      </c>
      <c r="G77" s="214">
        <v>171</v>
      </c>
      <c r="I77" s="214">
        <v>1</v>
      </c>
      <c r="J77" s="214">
        <v>826</v>
      </c>
      <c r="K77" s="214">
        <v>33</v>
      </c>
      <c r="O77" s="214" t="s">
        <v>2573</v>
      </c>
      <c r="P77" s="214" t="s">
        <v>1754</v>
      </c>
      <c r="Q77" s="216">
        <v>40241</v>
      </c>
      <c r="R77" s="1">
        <v>1.83</v>
      </c>
      <c r="S77" s="1">
        <v>92</v>
      </c>
      <c r="T77" s="1" t="s">
        <v>4561</v>
      </c>
      <c r="U77" s="1">
        <v>78</v>
      </c>
      <c r="V77" s="1">
        <v>12048</v>
      </c>
      <c r="W77" s="1">
        <v>92</v>
      </c>
      <c r="X77" s="1" t="s">
        <v>2584</v>
      </c>
      <c r="Y77" s="1">
        <v>78</v>
      </c>
      <c r="Z77" s="1" t="s">
        <v>4561</v>
      </c>
      <c r="AA77" s="183">
        <f t="shared" si="0"/>
        <v>43.192064752941171</v>
      </c>
      <c r="AB77" s="183">
        <f t="shared" si="1"/>
        <v>98.625254634666675</v>
      </c>
      <c r="AC77" s="183">
        <f t="shared" si="2"/>
        <v>2.2887099529411761</v>
      </c>
      <c r="AD77" s="183">
        <f t="shared" si="3"/>
        <v>2.3890589632000001</v>
      </c>
      <c r="AE77" s="183">
        <f t="shared" si="4"/>
        <v>1412.46</v>
      </c>
    </row>
    <row r="78" spans="1:31" x14ac:dyDescent="0.2">
      <c r="C78" s="243" t="s">
        <v>4453</v>
      </c>
      <c r="D78" s="356"/>
      <c r="E78" s="245"/>
      <c r="F78" s="245"/>
      <c r="G78" s="245"/>
      <c r="H78" s="245"/>
      <c r="I78" s="245"/>
      <c r="J78" s="245"/>
      <c r="K78" s="245"/>
      <c r="L78" s="245"/>
      <c r="M78" s="245"/>
      <c r="N78" s="245"/>
      <c r="O78" s="245"/>
      <c r="P78" s="245"/>
      <c r="Q78" s="247"/>
    </row>
    <row r="79" spans="1:31" x14ac:dyDescent="0.2">
      <c r="C79" s="223" t="s">
        <v>2793</v>
      </c>
      <c r="D79" s="223" t="s">
        <v>4898</v>
      </c>
      <c r="F79" s="214">
        <v>136900</v>
      </c>
      <c r="G79" s="214">
        <v>171</v>
      </c>
      <c r="I79" s="214">
        <v>1</v>
      </c>
      <c r="J79" s="214">
        <v>900</v>
      </c>
      <c r="K79" s="214">
        <v>33</v>
      </c>
      <c r="O79" s="214" t="s">
        <v>2573</v>
      </c>
      <c r="P79" s="214" t="s">
        <v>1754</v>
      </c>
      <c r="Q79" s="216">
        <v>40252</v>
      </c>
      <c r="R79" s="1">
        <v>1.83</v>
      </c>
      <c r="S79" s="1">
        <v>92</v>
      </c>
      <c r="T79" s="1" t="s">
        <v>4561</v>
      </c>
      <c r="U79" s="1">
        <v>78</v>
      </c>
      <c r="V79" s="1">
        <v>12048</v>
      </c>
      <c r="W79" s="1">
        <v>92</v>
      </c>
      <c r="X79" s="1" t="s">
        <v>2584</v>
      </c>
      <c r="Y79" s="1">
        <v>78</v>
      </c>
      <c r="Z79" s="1" t="s">
        <v>4561</v>
      </c>
      <c r="AA79" s="183">
        <f t="shared" ref="AA79:AA84" si="5">(K79*100*J79*I79)/17*16*R79/10000*S79/1000</f>
        <v>47.061571764705882</v>
      </c>
      <c r="AB79" s="183">
        <f t="shared" ref="AB79:AB84" si="6">V79/36*35*J79*I79*1.108/10000*W79/1000</f>
        <v>107.46093120000002</v>
      </c>
      <c r="AC79" s="183">
        <f t="shared" ref="AC79:AC84" si="7">(K79*100*J79*I79)/17*R79/10000*U79/1000</f>
        <v>2.4937517647058827</v>
      </c>
      <c r="AD79" s="183">
        <f t="shared" ref="AD79:AD84" si="8">V79/36*J79*I79*1.108/10000*Y79/1000</f>
        <v>2.6030908800000008</v>
      </c>
      <c r="AE79" s="183">
        <f t="shared" ref="AE79:AE84" si="9">J79*I79*(G79/100)</f>
        <v>1539</v>
      </c>
    </row>
    <row r="80" spans="1:31" x14ac:dyDescent="0.2">
      <c r="C80" s="223" t="s">
        <v>2793</v>
      </c>
      <c r="D80" s="223" t="s">
        <v>4899</v>
      </c>
      <c r="F80" s="214">
        <v>136900</v>
      </c>
      <c r="G80" s="214">
        <v>171</v>
      </c>
      <c r="I80" s="214">
        <v>1</v>
      </c>
      <c r="J80" s="214">
        <v>900</v>
      </c>
      <c r="K80" s="214">
        <v>33</v>
      </c>
      <c r="O80" s="214" t="s">
        <v>2573</v>
      </c>
      <c r="P80" s="214" t="s">
        <v>1754</v>
      </c>
      <c r="Q80" s="216">
        <v>40256</v>
      </c>
      <c r="R80" s="1">
        <v>1.83</v>
      </c>
      <c r="S80" s="1">
        <v>92</v>
      </c>
      <c r="T80" s="1" t="s">
        <v>4561</v>
      </c>
      <c r="U80" s="1">
        <v>78</v>
      </c>
      <c r="V80" s="1">
        <v>12048</v>
      </c>
      <c r="W80" s="1">
        <v>92</v>
      </c>
      <c r="X80" s="1" t="s">
        <v>2584</v>
      </c>
      <c r="Y80" s="1">
        <v>78</v>
      </c>
      <c r="Z80" s="1" t="s">
        <v>4561</v>
      </c>
      <c r="AA80" s="183">
        <f t="shared" si="5"/>
        <v>47.061571764705882</v>
      </c>
      <c r="AB80" s="183">
        <f t="shared" si="6"/>
        <v>107.46093120000002</v>
      </c>
      <c r="AC80" s="183">
        <f t="shared" si="7"/>
        <v>2.4937517647058827</v>
      </c>
      <c r="AD80" s="183">
        <f t="shared" si="8"/>
        <v>2.6030908800000008</v>
      </c>
      <c r="AE80" s="183">
        <f t="shared" si="9"/>
        <v>1539</v>
      </c>
    </row>
    <row r="81" spans="3:31" x14ac:dyDescent="0.2">
      <c r="C81" s="223" t="s">
        <v>2793</v>
      </c>
      <c r="D81" s="223" t="s">
        <v>4900</v>
      </c>
      <c r="F81" s="214">
        <v>136900</v>
      </c>
      <c r="G81" s="214">
        <v>171</v>
      </c>
      <c r="I81" s="214">
        <v>1</v>
      </c>
      <c r="J81" s="214">
        <v>450</v>
      </c>
      <c r="K81" s="214">
        <v>33</v>
      </c>
      <c r="O81" s="214" t="s">
        <v>2573</v>
      </c>
      <c r="P81" s="214" t="s">
        <v>1754</v>
      </c>
      <c r="Q81" s="216">
        <v>40260</v>
      </c>
      <c r="R81" s="1">
        <v>1.83</v>
      </c>
      <c r="S81" s="1">
        <v>92</v>
      </c>
      <c r="T81" s="1" t="s">
        <v>4561</v>
      </c>
      <c r="U81" s="1">
        <v>78</v>
      </c>
      <c r="V81" s="1">
        <v>12048</v>
      </c>
      <c r="W81" s="1">
        <v>92</v>
      </c>
      <c r="X81" s="1" t="s">
        <v>2584</v>
      </c>
      <c r="Y81" s="1">
        <v>78</v>
      </c>
      <c r="Z81" s="1" t="s">
        <v>4561</v>
      </c>
      <c r="AA81" s="183">
        <f t="shared" si="5"/>
        <v>23.530785882352941</v>
      </c>
      <c r="AB81" s="183">
        <f t="shared" si="6"/>
        <v>53.730465600000009</v>
      </c>
      <c r="AC81" s="183">
        <f t="shared" si="7"/>
        <v>1.2468758823529413</v>
      </c>
      <c r="AD81" s="183">
        <f t="shared" si="8"/>
        <v>1.3015454400000004</v>
      </c>
      <c r="AE81" s="183">
        <f t="shared" si="9"/>
        <v>769.5</v>
      </c>
    </row>
    <row r="82" spans="3:31" ht="13.5" thickBot="1" x14ac:dyDescent="0.25">
      <c r="C82" s="237" t="s">
        <v>2793</v>
      </c>
      <c r="D82" s="237" t="s">
        <v>4901</v>
      </c>
      <c r="E82" s="235"/>
      <c r="F82" s="235">
        <v>133913</v>
      </c>
      <c r="G82" s="235">
        <v>172</v>
      </c>
      <c r="H82" s="235"/>
      <c r="I82" s="235">
        <v>1</v>
      </c>
      <c r="J82" s="235">
        <v>1000</v>
      </c>
      <c r="K82" s="235">
        <v>36</v>
      </c>
      <c r="L82" s="235"/>
      <c r="M82" s="235"/>
      <c r="N82" s="235"/>
      <c r="O82" s="235" t="s">
        <v>2573</v>
      </c>
      <c r="P82" s="235" t="s">
        <v>1754</v>
      </c>
      <c r="Q82" s="236">
        <v>40267</v>
      </c>
      <c r="R82" s="1">
        <v>1.83</v>
      </c>
      <c r="S82" s="1">
        <v>92</v>
      </c>
      <c r="T82" s="1" t="s">
        <v>4561</v>
      </c>
      <c r="U82" s="1">
        <v>78</v>
      </c>
      <c r="V82" s="1">
        <v>12048</v>
      </c>
      <c r="W82" s="1">
        <v>92</v>
      </c>
      <c r="X82" s="1" t="s">
        <v>2584</v>
      </c>
      <c r="Y82" s="1">
        <v>78</v>
      </c>
      <c r="Z82" s="1" t="s">
        <v>4561</v>
      </c>
      <c r="AA82" s="183">
        <f t="shared" si="5"/>
        <v>57.044329411764707</v>
      </c>
      <c r="AB82" s="183">
        <f t="shared" si="6"/>
        <v>119.40103466666669</v>
      </c>
      <c r="AC82" s="183">
        <f t="shared" si="7"/>
        <v>3.0227294117647063</v>
      </c>
      <c r="AD82" s="183">
        <f t="shared" si="8"/>
        <v>2.8923232000000003</v>
      </c>
      <c r="AE82" s="183">
        <f t="shared" si="9"/>
        <v>1720</v>
      </c>
    </row>
    <row r="83" spans="3:31" x14ac:dyDescent="0.2">
      <c r="C83" s="223" t="s">
        <v>2793</v>
      </c>
      <c r="D83" s="223" t="s">
        <v>4902</v>
      </c>
      <c r="F83" s="214">
        <v>133913</v>
      </c>
      <c r="G83" s="214">
        <v>172</v>
      </c>
      <c r="I83" s="214">
        <v>1</v>
      </c>
      <c r="J83" s="214">
        <v>903</v>
      </c>
      <c r="K83" s="214">
        <v>36</v>
      </c>
      <c r="O83" s="214" t="s">
        <v>2573</v>
      </c>
      <c r="P83" s="214" t="s">
        <v>1754</v>
      </c>
      <c r="Q83" s="216">
        <v>40276</v>
      </c>
      <c r="R83" s="1">
        <v>1.83</v>
      </c>
      <c r="S83" s="1">
        <v>92</v>
      </c>
      <c r="T83" s="1" t="s">
        <v>4561</v>
      </c>
      <c r="U83" s="1">
        <v>78</v>
      </c>
      <c r="V83" s="1">
        <v>12048</v>
      </c>
      <c r="W83" s="1">
        <v>92</v>
      </c>
      <c r="X83" s="1" t="s">
        <v>2584</v>
      </c>
      <c r="Y83" s="1">
        <v>78</v>
      </c>
      <c r="Z83" s="1" t="s">
        <v>4561</v>
      </c>
      <c r="AA83" s="183">
        <f t="shared" si="5"/>
        <v>51.511029458823529</v>
      </c>
      <c r="AB83" s="183">
        <f t="shared" si="6"/>
        <v>107.819134304</v>
      </c>
      <c r="AC83" s="183">
        <f t="shared" si="7"/>
        <v>2.7295246588235296</v>
      </c>
      <c r="AD83" s="183">
        <f t="shared" si="8"/>
        <v>2.6117678496000005</v>
      </c>
      <c r="AE83" s="183">
        <f t="shared" si="9"/>
        <v>1553.16</v>
      </c>
    </row>
    <row r="84" spans="3:31" x14ac:dyDescent="0.2">
      <c r="C84" s="223" t="s">
        <v>2793</v>
      </c>
      <c r="D84" s="223" t="s">
        <v>4903</v>
      </c>
      <c r="F84" s="214">
        <v>133913</v>
      </c>
      <c r="G84" s="214">
        <v>172</v>
      </c>
      <c r="I84" s="214">
        <v>1</v>
      </c>
      <c r="J84" s="214">
        <v>290</v>
      </c>
      <c r="K84" s="214">
        <v>36</v>
      </c>
      <c r="O84" s="214" t="s">
        <v>2573</v>
      </c>
      <c r="P84" s="214" t="s">
        <v>3192</v>
      </c>
      <c r="Q84" s="216">
        <v>40277</v>
      </c>
      <c r="R84" s="1">
        <v>1.83</v>
      </c>
      <c r="S84" s="1">
        <v>92</v>
      </c>
      <c r="T84" s="1" t="s">
        <v>4561</v>
      </c>
      <c r="U84" s="1">
        <v>78</v>
      </c>
      <c r="V84" s="1">
        <v>12048</v>
      </c>
      <c r="W84" s="1">
        <v>92</v>
      </c>
      <c r="X84" s="1" t="s">
        <v>2584</v>
      </c>
      <c r="Y84" s="1">
        <v>78</v>
      </c>
      <c r="Z84" s="1" t="s">
        <v>4561</v>
      </c>
      <c r="AA84" s="183">
        <f t="shared" si="5"/>
        <v>16.54285552941176</v>
      </c>
      <c r="AB84" s="183">
        <f t="shared" si="6"/>
        <v>34.626300053333338</v>
      </c>
      <c r="AC84" s="183">
        <f t="shared" si="7"/>
        <v>0.87659152941176455</v>
      </c>
      <c r="AD84" s="183">
        <f t="shared" si="8"/>
        <v>0.83877372800000016</v>
      </c>
      <c r="AE84" s="183">
        <f t="shared" si="9"/>
        <v>498.8</v>
      </c>
    </row>
    <row r="85" spans="3:31" x14ac:dyDescent="0.2">
      <c r="C85" s="243" t="s">
        <v>4453</v>
      </c>
      <c r="D85" s="356"/>
      <c r="E85" s="245"/>
      <c r="F85" s="245"/>
      <c r="G85" s="245"/>
      <c r="H85" s="245"/>
      <c r="I85" s="245"/>
      <c r="J85" s="245"/>
      <c r="K85" s="245"/>
      <c r="L85" s="245"/>
      <c r="M85" s="245"/>
      <c r="N85" s="245"/>
      <c r="O85" s="245"/>
      <c r="P85" s="245"/>
      <c r="Q85" s="247"/>
    </row>
    <row r="86" spans="3:31" x14ac:dyDescent="0.2">
      <c r="C86" s="223" t="s">
        <v>2794</v>
      </c>
      <c r="D86" s="223" t="s">
        <v>4898</v>
      </c>
      <c r="F86" s="214">
        <v>133913</v>
      </c>
      <c r="G86" s="214">
        <v>172</v>
      </c>
      <c r="I86" s="214">
        <v>1</v>
      </c>
      <c r="J86" s="214">
        <v>450</v>
      </c>
      <c r="K86" s="214">
        <v>36</v>
      </c>
      <c r="O86" s="214" t="s">
        <v>2573</v>
      </c>
      <c r="P86" s="214" t="s">
        <v>663</v>
      </c>
      <c r="Q86" s="216">
        <v>40284</v>
      </c>
      <c r="R86" s="1">
        <v>1.83</v>
      </c>
      <c r="S86" s="1">
        <v>92</v>
      </c>
      <c r="T86" s="1" t="s">
        <v>4561</v>
      </c>
      <c r="U86" s="1">
        <v>78</v>
      </c>
      <c r="V86" s="1">
        <v>12048</v>
      </c>
      <c r="W86" s="1">
        <v>92</v>
      </c>
      <c r="X86" s="1" t="s">
        <v>2584</v>
      </c>
      <c r="Y86" s="1">
        <v>78</v>
      </c>
      <c r="Z86" s="1" t="s">
        <v>4561</v>
      </c>
      <c r="AA86" s="183">
        <f t="shared" ref="AA86:AA91" si="10">(K86*100*J86*I86)/17*16*R86/10000*S86/1000</f>
        <v>25.669948235294115</v>
      </c>
      <c r="AB86" s="183">
        <f t="shared" ref="AB86:AB91" si="11">V86/36*35*J86*I86*1.108/10000*W86/1000</f>
        <v>53.730465600000009</v>
      </c>
      <c r="AC86" s="183">
        <f t="shared" ref="AC86:AC91" si="12">(K86*100*J86*I86)/17*R86/10000*U86/1000</f>
        <v>1.3602282352941175</v>
      </c>
      <c r="AD86" s="183">
        <f t="shared" ref="AD86:AD91" si="13">V86/36*J86*I86*1.108/10000*Y86/1000</f>
        <v>1.3015454400000004</v>
      </c>
      <c r="AE86" s="183">
        <f t="shared" ref="AE86:AE91" si="14">J86*I86*(G86/100)</f>
        <v>774</v>
      </c>
    </row>
    <row r="87" spans="3:31" ht="13.5" thickBot="1" x14ac:dyDescent="0.25">
      <c r="C87" s="237" t="s">
        <v>2794</v>
      </c>
      <c r="D87" s="237" t="s">
        <v>4899</v>
      </c>
      <c r="E87" s="235"/>
      <c r="F87" s="235">
        <v>133913</v>
      </c>
      <c r="G87" s="235">
        <v>172</v>
      </c>
      <c r="H87" s="235"/>
      <c r="I87" s="235">
        <v>1</v>
      </c>
      <c r="J87" s="235">
        <v>1020</v>
      </c>
      <c r="K87" s="235">
        <v>36</v>
      </c>
      <c r="L87" s="235"/>
      <c r="M87" s="235"/>
      <c r="N87" s="235"/>
      <c r="O87" s="235" t="s">
        <v>2573</v>
      </c>
      <c r="P87" s="235" t="s">
        <v>663</v>
      </c>
      <c r="Q87" s="236">
        <v>40291</v>
      </c>
      <c r="R87" s="1">
        <v>1.83</v>
      </c>
      <c r="S87" s="1">
        <v>92</v>
      </c>
      <c r="T87" s="1" t="s">
        <v>4561</v>
      </c>
      <c r="U87" s="1">
        <v>78</v>
      </c>
      <c r="V87" s="1">
        <v>12048</v>
      </c>
      <c r="W87" s="1">
        <v>92</v>
      </c>
      <c r="X87" s="1" t="s">
        <v>2584</v>
      </c>
      <c r="Y87" s="1">
        <v>78</v>
      </c>
      <c r="Z87" s="1" t="s">
        <v>4561</v>
      </c>
      <c r="AA87" s="183">
        <f t="shared" si="10"/>
        <v>58.185215999999997</v>
      </c>
      <c r="AB87" s="183">
        <f t="shared" si="11"/>
        <v>121.78905536000001</v>
      </c>
      <c r="AC87" s="183">
        <f t="shared" si="12"/>
        <v>3.0831839999999997</v>
      </c>
      <c r="AD87" s="183">
        <f t="shared" si="13"/>
        <v>2.9501696640000001</v>
      </c>
      <c r="AE87" s="183">
        <f t="shared" si="14"/>
        <v>1754.3999999999999</v>
      </c>
    </row>
    <row r="88" spans="3:31" x14ac:dyDescent="0.2">
      <c r="C88" s="223" t="s">
        <v>2794</v>
      </c>
      <c r="D88" s="223" t="s">
        <v>4900</v>
      </c>
      <c r="F88" s="214">
        <v>133913</v>
      </c>
      <c r="G88" s="214">
        <v>172</v>
      </c>
      <c r="I88" s="214">
        <v>1</v>
      </c>
      <c r="J88" s="214">
        <v>902</v>
      </c>
      <c r="K88" s="214">
        <v>36</v>
      </c>
      <c r="O88" s="214" t="s">
        <v>2573</v>
      </c>
      <c r="P88" s="214" t="s">
        <v>663</v>
      </c>
      <c r="Q88" s="216">
        <v>40301</v>
      </c>
      <c r="R88" s="1">
        <v>1.83</v>
      </c>
      <c r="S88" s="1">
        <v>92</v>
      </c>
      <c r="T88" s="1" t="s">
        <v>4561</v>
      </c>
      <c r="U88" s="1">
        <v>78</v>
      </c>
      <c r="V88" s="1">
        <v>12048</v>
      </c>
      <c r="W88" s="1">
        <v>92</v>
      </c>
      <c r="X88" s="1" t="s">
        <v>2584</v>
      </c>
      <c r="Y88" s="1">
        <v>78</v>
      </c>
      <c r="Z88" s="1" t="s">
        <v>4561</v>
      </c>
      <c r="AA88" s="183">
        <f t="shared" si="10"/>
        <v>51.45398512941177</v>
      </c>
      <c r="AB88" s="183">
        <f t="shared" si="11"/>
        <v>107.69973326933336</v>
      </c>
      <c r="AC88" s="183">
        <f t="shared" si="12"/>
        <v>2.7265019294117647</v>
      </c>
      <c r="AD88" s="183">
        <f t="shared" si="13"/>
        <v>2.6088755264000003</v>
      </c>
      <c r="AE88" s="183">
        <f t="shared" si="14"/>
        <v>1551.44</v>
      </c>
    </row>
    <row r="89" spans="3:31" x14ac:dyDescent="0.2">
      <c r="C89" s="223" t="s">
        <v>2794</v>
      </c>
      <c r="D89" s="223" t="s">
        <v>4901</v>
      </c>
      <c r="F89" s="214">
        <v>133913</v>
      </c>
      <c r="G89" s="214">
        <v>172</v>
      </c>
      <c r="I89" s="214">
        <v>1</v>
      </c>
      <c r="J89" s="214">
        <v>903</v>
      </c>
      <c r="K89" s="214">
        <v>36</v>
      </c>
      <c r="O89" s="214" t="s">
        <v>2573</v>
      </c>
      <c r="P89" s="214" t="s">
        <v>3192</v>
      </c>
      <c r="Q89" s="216">
        <v>40315</v>
      </c>
      <c r="R89" s="1">
        <v>1.83</v>
      </c>
      <c r="S89" s="1">
        <v>92</v>
      </c>
      <c r="T89" s="1" t="s">
        <v>4561</v>
      </c>
      <c r="U89" s="1">
        <v>78</v>
      </c>
      <c r="V89" s="1">
        <v>12048</v>
      </c>
      <c r="W89" s="1">
        <v>92</v>
      </c>
      <c r="X89" s="1" t="s">
        <v>2584</v>
      </c>
      <c r="Y89" s="1">
        <v>78</v>
      </c>
      <c r="Z89" s="1" t="s">
        <v>4561</v>
      </c>
      <c r="AA89" s="183">
        <f t="shared" si="10"/>
        <v>51.511029458823529</v>
      </c>
      <c r="AB89" s="183">
        <f t="shared" si="11"/>
        <v>107.819134304</v>
      </c>
      <c r="AC89" s="183">
        <f t="shared" si="12"/>
        <v>2.7295246588235296</v>
      </c>
      <c r="AD89" s="183">
        <f t="shared" si="13"/>
        <v>2.6117678496000005</v>
      </c>
      <c r="AE89" s="183">
        <f t="shared" si="14"/>
        <v>1553.16</v>
      </c>
    </row>
    <row r="90" spans="3:31" ht="13.5" thickBot="1" x14ac:dyDescent="0.25">
      <c r="C90" s="237" t="s">
        <v>2794</v>
      </c>
      <c r="D90" s="237" t="s">
        <v>4902</v>
      </c>
      <c r="E90" s="235"/>
      <c r="F90" s="235">
        <v>133913</v>
      </c>
      <c r="G90" s="235">
        <v>172</v>
      </c>
      <c r="H90" s="235"/>
      <c r="I90" s="235">
        <v>1</v>
      </c>
      <c r="J90" s="235">
        <v>903</v>
      </c>
      <c r="K90" s="235">
        <v>36</v>
      </c>
      <c r="L90" s="235"/>
      <c r="M90" s="235"/>
      <c r="N90" s="235"/>
      <c r="O90" s="235" t="s">
        <v>2573</v>
      </c>
      <c r="P90" s="235" t="s">
        <v>663</v>
      </c>
      <c r="Q90" s="236">
        <v>40323</v>
      </c>
      <c r="R90" s="1">
        <v>1.83</v>
      </c>
      <c r="S90" s="1">
        <v>92</v>
      </c>
      <c r="T90" s="1" t="s">
        <v>4561</v>
      </c>
      <c r="U90" s="1">
        <v>78</v>
      </c>
      <c r="V90" s="1">
        <v>12048</v>
      </c>
      <c r="W90" s="1">
        <v>92</v>
      </c>
      <c r="X90" s="1" t="s">
        <v>2584</v>
      </c>
      <c r="Y90" s="1">
        <v>78</v>
      </c>
      <c r="Z90" s="1" t="s">
        <v>4561</v>
      </c>
      <c r="AA90" s="183">
        <f t="shared" si="10"/>
        <v>51.511029458823529</v>
      </c>
      <c r="AB90" s="183">
        <f t="shared" si="11"/>
        <v>107.819134304</v>
      </c>
      <c r="AC90" s="183">
        <f t="shared" si="12"/>
        <v>2.7295246588235296</v>
      </c>
      <c r="AD90" s="183">
        <f t="shared" si="13"/>
        <v>2.6117678496000005</v>
      </c>
      <c r="AE90" s="183">
        <f t="shared" si="14"/>
        <v>1553.16</v>
      </c>
    </row>
    <row r="91" spans="3:31" ht="13.5" thickBot="1" x14ac:dyDescent="0.25">
      <c r="C91" s="238" t="s">
        <v>2794</v>
      </c>
      <c r="D91" s="238" t="s">
        <v>4903</v>
      </c>
      <c r="E91" s="240"/>
      <c r="F91" s="240">
        <v>133913</v>
      </c>
      <c r="G91" s="240">
        <v>172</v>
      </c>
      <c r="H91" s="240"/>
      <c r="I91" s="240">
        <v>1</v>
      </c>
      <c r="J91" s="240">
        <v>1192</v>
      </c>
      <c r="K91" s="240">
        <v>36</v>
      </c>
      <c r="L91" s="240"/>
      <c r="M91" s="240"/>
      <c r="N91" s="240"/>
      <c r="O91" s="240" t="s">
        <v>2573</v>
      </c>
      <c r="P91" s="240" t="s">
        <v>2277</v>
      </c>
      <c r="Q91" s="242">
        <v>40336</v>
      </c>
      <c r="R91" s="1">
        <v>1.83</v>
      </c>
      <c r="S91" s="1">
        <v>92</v>
      </c>
      <c r="T91" s="1" t="s">
        <v>4561</v>
      </c>
      <c r="U91" s="1">
        <v>78</v>
      </c>
      <c r="V91" s="1">
        <v>12048</v>
      </c>
      <c r="W91" s="1">
        <v>92</v>
      </c>
      <c r="X91" s="1" t="s">
        <v>2584</v>
      </c>
      <c r="Y91" s="1">
        <v>78</v>
      </c>
      <c r="Z91" s="1" t="s">
        <v>4561</v>
      </c>
      <c r="AA91" s="183">
        <f t="shared" si="10"/>
        <v>67.99684065882353</v>
      </c>
      <c r="AB91" s="183">
        <f t="shared" si="11"/>
        <v>142.32603332266669</v>
      </c>
      <c r="AC91" s="183">
        <f t="shared" si="12"/>
        <v>3.6030934588235293</v>
      </c>
      <c r="AD91" s="183">
        <f t="shared" si="13"/>
        <v>3.4476492544000004</v>
      </c>
      <c r="AE91" s="183">
        <f t="shared" si="14"/>
        <v>2050.2399999999998</v>
      </c>
    </row>
    <row r="92" spans="3:31" x14ac:dyDescent="0.2">
      <c r="C92" s="243" t="s">
        <v>4453</v>
      </c>
      <c r="D92" s="356"/>
      <c r="E92" s="245"/>
      <c r="F92" s="245"/>
      <c r="G92" s="245"/>
      <c r="H92" s="245"/>
      <c r="I92" s="245"/>
      <c r="J92" s="245"/>
      <c r="K92" s="245"/>
      <c r="L92" s="245"/>
      <c r="M92" s="245"/>
      <c r="N92" s="245"/>
      <c r="O92" s="245"/>
      <c r="P92" s="245"/>
      <c r="Q92" s="247"/>
    </row>
    <row r="93" spans="3:31" x14ac:dyDescent="0.2">
      <c r="C93" s="223" t="s">
        <v>2795</v>
      </c>
      <c r="D93" s="223" t="s">
        <v>4898</v>
      </c>
      <c r="F93" s="214">
        <v>133913</v>
      </c>
      <c r="G93" s="214">
        <v>172</v>
      </c>
      <c r="I93" s="214">
        <v>1</v>
      </c>
      <c r="J93" s="214">
        <v>902</v>
      </c>
      <c r="K93" s="214">
        <v>36</v>
      </c>
      <c r="O93" s="214" t="s">
        <v>2573</v>
      </c>
      <c r="P93" s="214" t="s">
        <v>3192</v>
      </c>
      <c r="Q93" s="216">
        <v>40378</v>
      </c>
      <c r="R93" s="1">
        <v>1.83</v>
      </c>
      <c r="S93" s="1">
        <v>92</v>
      </c>
      <c r="T93" s="1" t="s">
        <v>4561</v>
      </c>
      <c r="U93" s="1">
        <v>78</v>
      </c>
      <c r="V93" s="1">
        <v>12048</v>
      </c>
      <c r="W93" s="1">
        <v>92</v>
      </c>
      <c r="X93" s="1" t="s">
        <v>2584</v>
      </c>
      <c r="Y93" s="1">
        <v>78</v>
      </c>
      <c r="Z93" s="1" t="s">
        <v>4561</v>
      </c>
      <c r="AA93" s="183">
        <f t="shared" ref="AA93:AA98" si="15">(K93*100*J93*I93)/17*16*R93/10000*S93/1000</f>
        <v>51.45398512941177</v>
      </c>
      <c r="AB93" s="183">
        <f t="shared" ref="AB93:AB98" si="16">V93/36*35*J93*I93*1.108/10000*W93/1000</f>
        <v>107.69973326933336</v>
      </c>
      <c r="AC93" s="183">
        <f t="shared" ref="AC93:AC98" si="17">(K93*100*J93*I93)/17*R93/10000*U93/1000</f>
        <v>2.7265019294117647</v>
      </c>
      <c r="AD93" s="183">
        <f t="shared" ref="AD93:AD98" si="18">V93/36*J93*I93*1.108/10000*Y93/1000</f>
        <v>2.6088755264000003</v>
      </c>
      <c r="AE93" s="183">
        <f t="shared" ref="AE93:AE98" si="19">J93*I93*(G93/100)</f>
        <v>1551.44</v>
      </c>
    </row>
    <row r="94" spans="3:31" x14ac:dyDescent="0.2">
      <c r="C94" s="223" t="s">
        <v>2795</v>
      </c>
      <c r="D94" s="223" t="s">
        <v>4899</v>
      </c>
      <c r="F94" s="214">
        <v>133913</v>
      </c>
      <c r="G94" s="214">
        <v>172</v>
      </c>
      <c r="I94" s="214">
        <v>1</v>
      </c>
      <c r="J94" s="214">
        <v>313</v>
      </c>
      <c r="K94" s="214">
        <v>36</v>
      </c>
      <c r="O94" s="214" t="s">
        <v>2573</v>
      </c>
      <c r="P94" s="214" t="s">
        <v>3192</v>
      </c>
      <c r="Q94" s="216">
        <v>40379</v>
      </c>
      <c r="R94" s="1">
        <v>1.83</v>
      </c>
      <c r="S94" s="1">
        <v>92</v>
      </c>
      <c r="T94" s="1" t="s">
        <v>4561</v>
      </c>
      <c r="U94" s="1">
        <v>78</v>
      </c>
      <c r="V94" s="1">
        <v>12048</v>
      </c>
      <c r="W94" s="1">
        <v>92</v>
      </c>
      <c r="X94" s="1" t="s">
        <v>2584</v>
      </c>
      <c r="Y94" s="1">
        <v>78</v>
      </c>
      <c r="Z94" s="1" t="s">
        <v>4561</v>
      </c>
      <c r="AA94" s="183">
        <f t="shared" si="15"/>
        <v>17.854875105882353</v>
      </c>
      <c r="AB94" s="183">
        <f t="shared" si="16"/>
        <v>37.372523850666674</v>
      </c>
      <c r="AC94" s="183">
        <f t="shared" si="17"/>
        <v>0.94611430588235301</v>
      </c>
      <c r="AD94" s="183">
        <f t="shared" si="18"/>
        <v>0.90529716160000018</v>
      </c>
      <c r="AE94" s="183">
        <f t="shared" si="19"/>
        <v>538.36</v>
      </c>
    </row>
    <row r="95" spans="3:31" ht="13.5" thickBot="1" x14ac:dyDescent="0.25">
      <c r="C95" s="237" t="s">
        <v>2795</v>
      </c>
      <c r="D95" s="237" t="s">
        <v>4900</v>
      </c>
      <c r="E95" s="235"/>
      <c r="F95" s="235">
        <v>133913</v>
      </c>
      <c r="G95" s="235">
        <v>172</v>
      </c>
      <c r="H95" s="235"/>
      <c r="I95" s="235">
        <v>1</v>
      </c>
      <c r="J95" s="235">
        <v>780</v>
      </c>
      <c r="K95" s="235">
        <v>36</v>
      </c>
      <c r="L95" s="235"/>
      <c r="M95" s="235"/>
      <c r="N95" s="235"/>
      <c r="O95" s="235" t="s">
        <v>2573</v>
      </c>
      <c r="P95" s="235" t="s">
        <v>669</v>
      </c>
      <c r="Q95" s="236">
        <v>40382</v>
      </c>
      <c r="R95" s="1">
        <v>1.83</v>
      </c>
      <c r="S95" s="1">
        <v>92</v>
      </c>
      <c r="T95" s="1" t="s">
        <v>4561</v>
      </c>
      <c r="U95" s="1">
        <v>78</v>
      </c>
      <c r="V95" s="1">
        <v>12048</v>
      </c>
      <c r="W95" s="1">
        <v>92</v>
      </c>
      <c r="X95" s="1" t="s">
        <v>2584</v>
      </c>
      <c r="Y95" s="1">
        <v>78</v>
      </c>
      <c r="Z95" s="1" t="s">
        <v>4561</v>
      </c>
      <c r="AA95" s="183">
        <f t="shared" si="15"/>
        <v>44.494576941176469</v>
      </c>
      <c r="AB95" s="183">
        <f t="shared" si="16"/>
        <v>93.132807040000017</v>
      </c>
      <c r="AC95" s="183">
        <f t="shared" si="17"/>
        <v>2.3577289411764704</v>
      </c>
      <c r="AD95" s="183">
        <f t="shared" si="18"/>
        <v>2.2560120960000005</v>
      </c>
      <c r="AE95" s="183">
        <f t="shared" si="19"/>
        <v>1341.6</v>
      </c>
    </row>
    <row r="96" spans="3:31" x14ac:dyDescent="0.2">
      <c r="C96" s="223" t="s">
        <v>2795</v>
      </c>
      <c r="D96" s="223" t="s">
        <v>4901</v>
      </c>
      <c r="F96" s="214">
        <v>133913</v>
      </c>
      <c r="G96" s="214">
        <v>172</v>
      </c>
      <c r="I96" s="214">
        <v>1</v>
      </c>
      <c r="J96" s="214">
        <v>1000</v>
      </c>
      <c r="K96" s="214">
        <v>36</v>
      </c>
      <c r="O96" s="214" t="s">
        <v>2573</v>
      </c>
      <c r="P96" s="214" t="s">
        <v>4807</v>
      </c>
      <c r="Q96" s="216">
        <v>40402</v>
      </c>
      <c r="R96" s="1">
        <v>1.83</v>
      </c>
      <c r="S96" s="1">
        <v>92</v>
      </c>
      <c r="T96" s="1" t="s">
        <v>4561</v>
      </c>
      <c r="U96" s="1">
        <v>78</v>
      </c>
      <c r="V96" s="1">
        <v>12048</v>
      </c>
      <c r="W96" s="1">
        <v>92</v>
      </c>
      <c r="X96" s="1" t="s">
        <v>2584</v>
      </c>
      <c r="Y96" s="1">
        <v>78</v>
      </c>
      <c r="Z96" s="1" t="s">
        <v>4561</v>
      </c>
      <c r="AA96" s="183">
        <f t="shared" si="15"/>
        <v>57.044329411764707</v>
      </c>
      <c r="AB96" s="183">
        <f t="shared" si="16"/>
        <v>119.40103466666669</v>
      </c>
      <c r="AC96" s="183">
        <f t="shared" si="17"/>
        <v>3.0227294117647063</v>
      </c>
      <c r="AD96" s="183">
        <f t="shared" si="18"/>
        <v>2.8923232000000003</v>
      </c>
      <c r="AE96" s="183">
        <f t="shared" si="19"/>
        <v>1720</v>
      </c>
    </row>
    <row r="97" spans="3:31" x14ac:dyDescent="0.2">
      <c r="C97" s="223" t="s">
        <v>2795</v>
      </c>
      <c r="D97" s="223" t="s">
        <v>4902</v>
      </c>
      <c r="F97" s="214">
        <v>133913</v>
      </c>
      <c r="G97" s="214">
        <v>172</v>
      </c>
      <c r="I97" s="214">
        <v>1</v>
      </c>
      <c r="J97" s="214">
        <v>1022</v>
      </c>
      <c r="K97" s="214">
        <v>36</v>
      </c>
      <c r="O97" s="214" t="s">
        <v>2573</v>
      </c>
      <c r="P97" s="214" t="s">
        <v>663</v>
      </c>
      <c r="Q97" s="216">
        <v>40407</v>
      </c>
      <c r="R97" s="1">
        <v>1.83</v>
      </c>
      <c r="S97" s="1">
        <v>92</v>
      </c>
      <c r="T97" s="1" t="s">
        <v>4561</v>
      </c>
      <c r="U97" s="1">
        <v>78</v>
      </c>
      <c r="V97" s="1">
        <v>12048</v>
      </c>
      <c r="W97" s="1">
        <v>92</v>
      </c>
      <c r="X97" s="1" t="s">
        <v>2584</v>
      </c>
      <c r="Y97" s="1">
        <v>78</v>
      </c>
      <c r="Z97" s="1" t="s">
        <v>4561</v>
      </c>
      <c r="AA97" s="183">
        <f t="shared" si="15"/>
        <v>58.299304658823523</v>
      </c>
      <c r="AB97" s="183">
        <f t="shared" si="16"/>
        <v>122.02785742933335</v>
      </c>
      <c r="AC97" s="183">
        <f t="shared" si="17"/>
        <v>3.089229458823529</v>
      </c>
      <c r="AD97" s="183">
        <f t="shared" si="18"/>
        <v>2.955954310400001</v>
      </c>
      <c r="AE97" s="183">
        <f t="shared" si="19"/>
        <v>1757.84</v>
      </c>
    </row>
    <row r="98" spans="3:31" x14ac:dyDescent="0.2">
      <c r="C98" s="223" t="s">
        <v>2795</v>
      </c>
      <c r="D98" s="223" t="s">
        <v>4903</v>
      </c>
      <c r="F98" s="214">
        <v>133913</v>
      </c>
      <c r="G98" s="214">
        <v>172</v>
      </c>
      <c r="I98" s="214">
        <v>1</v>
      </c>
      <c r="J98" s="214">
        <v>313</v>
      </c>
      <c r="K98" s="214">
        <v>36</v>
      </c>
      <c r="O98" s="214" t="s">
        <v>2573</v>
      </c>
      <c r="P98" s="214" t="s">
        <v>663</v>
      </c>
      <c r="Q98" s="216">
        <v>40409</v>
      </c>
      <c r="R98" s="1">
        <v>1.83</v>
      </c>
      <c r="S98" s="1">
        <v>92</v>
      </c>
      <c r="T98" s="1" t="s">
        <v>4561</v>
      </c>
      <c r="U98" s="1">
        <v>78</v>
      </c>
      <c r="V98" s="1">
        <v>12048</v>
      </c>
      <c r="W98" s="1">
        <v>92</v>
      </c>
      <c r="X98" s="1" t="s">
        <v>2584</v>
      </c>
      <c r="Y98" s="1">
        <v>78</v>
      </c>
      <c r="Z98" s="1" t="s">
        <v>4561</v>
      </c>
      <c r="AA98" s="183">
        <f t="shared" si="15"/>
        <v>17.854875105882353</v>
      </c>
      <c r="AB98" s="183">
        <f t="shared" si="16"/>
        <v>37.372523850666674</v>
      </c>
      <c r="AC98" s="183">
        <f t="shared" si="17"/>
        <v>0.94611430588235301</v>
      </c>
      <c r="AD98" s="183">
        <f t="shared" si="18"/>
        <v>0.90529716160000018</v>
      </c>
      <c r="AE98" s="183">
        <f t="shared" si="19"/>
        <v>538.36</v>
      </c>
    </row>
    <row r="99" spans="3:31" x14ac:dyDescent="0.2">
      <c r="C99" s="243" t="s">
        <v>4453</v>
      </c>
      <c r="D99" s="356"/>
      <c r="E99" s="245"/>
      <c r="F99" s="245"/>
      <c r="G99" s="245"/>
      <c r="H99" s="245"/>
      <c r="I99" s="245"/>
      <c r="J99" s="245"/>
      <c r="K99" s="245"/>
      <c r="L99" s="245"/>
      <c r="M99" s="245"/>
      <c r="N99" s="245"/>
      <c r="O99" s="245"/>
      <c r="P99" s="245"/>
      <c r="Q99" s="247"/>
    </row>
    <row r="100" spans="3:31" x14ac:dyDescent="0.2">
      <c r="C100" s="223" t="s">
        <v>2796</v>
      </c>
      <c r="D100" s="223" t="s">
        <v>4898</v>
      </c>
      <c r="F100" s="214">
        <v>133913</v>
      </c>
      <c r="G100" s="214">
        <v>172</v>
      </c>
      <c r="I100" s="214">
        <v>1</v>
      </c>
      <c r="J100" s="214">
        <v>903</v>
      </c>
      <c r="K100" s="214">
        <v>36</v>
      </c>
      <c r="O100" s="214" t="s">
        <v>2573</v>
      </c>
      <c r="P100" s="214" t="s">
        <v>4816</v>
      </c>
      <c r="Q100" s="216">
        <v>40443</v>
      </c>
      <c r="R100" s="1">
        <v>1.83</v>
      </c>
      <c r="S100" s="1">
        <v>92</v>
      </c>
      <c r="T100" s="1" t="s">
        <v>4561</v>
      </c>
      <c r="U100" s="1">
        <v>78</v>
      </c>
      <c r="V100" s="1">
        <v>12048</v>
      </c>
      <c r="W100" s="1">
        <v>92</v>
      </c>
      <c r="X100" s="1" t="s">
        <v>2584</v>
      </c>
      <c r="Y100" s="1">
        <v>78</v>
      </c>
      <c r="Z100" s="1" t="s">
        <v>4561</v>
      </c>
      <c r="AA100" s="183">
        <f>(K100*100*J100*I100)/17*16*R100/10000*S100/1000</f>
        <v>51.511029458823529</v>
      </c>
      <c r="AB100" s="183">
        <f>V100/36*35*J100*I100*1.108/10000*W100/1000</f>
        <v>107.819134304</v>
      </c>
      <c r="AC100" s="183">
        <f>(K100*100*J100*I100)/17*R100/10000*U100/1000</f>
        <v>2.7295246588235296</v>
      </c>
      <c r="AD100" s="183">
        <f>V100/36*J100*I100*1.108/10000*Y100/1000</f>
        <v>2.6117678496000005</v>
      </c>
      <c r="AE100" s="183">
        <f>J100*I100*(G100/100)</f>
        <v>1553.16</v>
      </c>
    </row>
    <row r="101" spans="3:31" ht="13.5" thickBot="1" x14ac:dyDescent="0.25">
      <c r="C101" s="237" t="s">
        <v>2796</v>
      </c>
      <c r="D101" s="237" t="s">
        <v>4899</v>
      </c>
      <c r="E101" s="235"/>
      <c r="F101" s="235">
        <v>133913</v>
      </c>
      <c r="G101" s="235">
        <v>172</v>
      </c>
      <c r="H101" s="235"/>
      <c r="I101" s="235">
        <v>1</v>
      </c>
      <c r="J101" s="235">
        <v>891</v>
      </c>
      <c r="K101" s="235">
        <v>36</v>
      </c>
      <c r="L101" s="235"/>
      <c r="M101" s="235"/>
      <c r="N101" s="235"/>
      <c r="O101" s="235" t="s">
        <v>2573</v>
      </c>
      <c r="P101" s="235" t="s">
        <v>4816</v>
      </c>
      <c r="Q101" s="236">
        <v>40448</v>
      </c>
      <c r="R101" s="1">
        <v>1.83</v>
      </c>
      <c r="S101" s="1">
        <v>92</v>
      </c>
      <c r="T101" s="1" t="s">
        <v>4561</v>
      </c>
      <c r="U101" s="1">
        <v>78</v>
      </c>
      <c r="V101" s="1">
        <v>12048</v>
      </c>
      <c r="W101" s="1">
        <v>92</v>
      </c>
      <c r="X101" s="1" t="s">
        <v>2584</v>
      </c>
      <c r="Y101" s="1">
        <v>78</v>
      </c>
      <c r="Z101" s="1" t="s">
        <v>4561</v>
      </c>
      <c r="AA101" s="183">
        <f>(K101*100*J101*I101)/17*16*R101/10000*S101/1000</f>
        <v>50.826497505882351</v>
      </c>
      <c r="AB101" s="183">
        <f>V101/36*35*J101*I101*1.108/10000*W101/1000</f>
        <v>106.38632188800001</v>
      </c>
      <c r="AC101" s="183">
        <f>(K101*100*J101*I101)/17*R101/10000*U101/1000</f>
        <v>2.6932519058823527</v>
      </c>
      <c r="AD101" s="183">
        <f>V101/36*J101*I101*1.108/10000*Y101/1000</f>
        <v>2.5770599712000002</v>
      </c>
      <c r="AE101" s="183">
        <f>J101*I101*(G101/100)</f>
        <v>1532.52</v>
      </c>
    </row>
    <row r="102" spans="3:31" x14ac:dyDescent="0.2">
      <c r="C102" s="223" t="s">
        <v>2796</v>
      </c>
      <c r="D102" s="223" t="s">
        <v>4900</v>
      </c>
      <c r="F102" s="214">
        <v>133913</v>
      </c>
      <c r="G102" s="214">
        <v>172</v>
      </c>
      <c r="I102" s="214">
        <v>1</v>
      </c>
      <c r="J102" s="214">
        <v>903</v>
      </c>
      <c r="K102" s="214">
        <v>36</v>
      </c>
      <c r="O102" s="214" t="s">
        <v>2573</v>
      </c>
      <c r="P102" s="214" t="s">
        <v>669</v>
      </c>
      <c r="Q102" s="216">
        <v>40455</v>
      </c>
      <c r="R102" s="1">
        <v>1.83</v>
      </c>
      <c r="S102" s="1">
        <v>92</v>
      </c>
      <c r="T102" s="1" t="s">
        <v>4561</v>
      </c>
      <c r="U102" s="1">
        <v>78</v>
      </c>
      <c r="V102" s="1">
        <v>12048</v>
      </c>
      <c r="W102" s="1">
        <v>92</v>
      </c>
      <c r="X102" s="1" t="s">
        <v>2584</v>
      </c>
      <c r="Y102" s="1">
        <v>78</v>
      </c>
      <c r="Z102" s="1" t="s">
        <v>4561</v>
      </c>
      <c r="AA102" s="183">
        <f>(K102*100*J102*I102)/17*16*R102/10000*S102/1000</f>
        <v>51.511029458823529</v>
      </c>
      <c r="AB102" s="183">
        <f>V102/36*35*J102*I102*1.108/10000*W102/1000</f>
        <v>107.819134304</v>
      </c>
      <c r="AC102" s="183">
        <f>(K102*100*J102*I102)/17*R102/10000*U102/1000</f>
        <v>2.7295246588235296</v>
      </c>
      <c r="AD102" s="183">
        <f>V102/36*J102*I102*1.108/10000*Y102/1000</f>
        <v>2.6117678496000005</v>
      </c>
      <c r="AE102" s="183">
        <f>J102*I102*(G102/100)</f>
        <v>1553.16</v>
      </c>
    </row>
    <row r="103" spans="3:31" x14ac:dyDescent="0.2">
      <c r="C103" s="223" t="s">
        <v>2796</v>
      </c>
      <c r="D103" s="223" t="s">
        <v>4901</v>
      </c>
      <c r="F103" s="214">
        <v>133913</v>
      </c>
      <c r="G103" s="214">
        <v>172</v>
      </c>
      <c r="I103" s="214">
        <v>1</v>
      </c>
      <c r="J103" s="214">
        <v>902</v>
      </c>
      <c r="K103" s="214">
        <v>36</v>
      </c>
      <c r="O103" s="214" t="s">
        <v>2573</v>
      </c>
      <c r="P103" s="214" t="s">
        <v>4816</v>
      </c>
      <c r="Q103" s="216">
        <v>40459</v>
      </c>
      <c r="R103" s="1">
        <v>1.83</v>
      </c>
      <c r="S103" s="1">
        <v>92</v>
      </c>
      <c r="T103" s="1" t="s">
        <v>4561</v>
      </c>
      <c r="U103" s="1">
        <v>78</v>
      </c>
      <c r="V103" s="1">
        <v>12048</v>
      </c>
      <c r="W103" s="1">
        <v>92</v>
      </c>
      <c r="X103" s="1" t="s">
        <v>2584</v>
      </c>
      <c r="Y103" s="1">
        <v>78</v>
      </c>
      <c r="Z103" s="1" t="s">
        <v>4561</v>
      </c>
      <c r="AA103" s="183">
        <f>(K103*100*J103*I103)/17*16*R103/10000*S103/1000</f>
        <v>51.45398512941177</v>
      </c>
      <c r="AB103" s="183">
        <f>V103/36*35*J103*I103*1.108/10000*W103/1000</f>
        <v>107.69973326933336</v>
      </c>
      <c r="AC103" s="183">
        <f>(K103*100*J103*I103)/17*R103/10000*U103/1000</f>
        <v>2.7265019294117647</v>
      </c>
      <c r="AD103" s="183">
        <f>V103/36*J103*I103*1.108/10000*Y103/1000</f>
        <v>2.6088755264000003</v>
      </c>
      <c r="AE103" s="183">
        <f>J103*I103*(G103/100)</f>
        <v>1551.44</v>
      </c>
    </row>
    <row r="104" spans="3:31" x14ac:dyDescent="0.2">
      <c r="C104" s="223" t="s">
        <v>2796</v>
      </c>
      <c r="D104" s="223" t="s">
        <v>4902</v>
      </c>
      <c r="F104" s="214">
        <v>133913</v>
      </c>
      <c r="G104" s="214">
        <v>172</v>
      </c>
      <c r="I104" s="214">
        <v>1</v>
      </c>
      <c r="J104" s="214">
        <v>903</v>
      </c>
      <c r="K104" s="214">
        <v>36</v>
      </c>
      <c r="O104" s="214" t="s">
        <v>2573</v>
      </c>
      <c r="P104" s="214" t="s">
        <v>4816</v>
      </c>
      <c r="Q104" s="216">
        <v>40465</v>
      </c>
      <c r="R104" s="1">
        <v>1.83</v>
      </c>
      <c r="S104" s="1">
        <v>92</v>
      </c>
      <c r="T104" s="1" t="s">
        <v>4561</v>
      </c>
      <c r="U104" s="1">
        <v>78</v>
      </c>
      <c r="V104" s="1">
        <v>12048</v>
      </c>
      <c r="W104" s="1">
        <v>92</v>
      </c>
      <c r="X104" s="1" t="s">
        <v>2584</v>
      </c>
      <c r="Y104" s="1">
        <v>78</v>
      </c>
      <c r="Z104" s="1" t="s">
        <v>4561</v>
      </c>
      <c r="AA104" s="183">
        <f>(K104*100*J104*I104)/17*16*R104/10000*S104/1000</f>
        <v>51.511029458823529</v>
      </c>
      <c r="AB104" s="183">
        <f>V104/36*35*J104*I104*1.108/10000*W104/1000</f>
        <v>107.819134304</v>
      </c>
      <c r="AC104" s="183">
        <f>(K104*100*J104*I104)/17*R104/10000*U104/1000</f>
        <v>2.7295246588235296</v>
      </c>
      <c r="AD104" s="183">
        <f>V104/36*J104*I104*1.108/10000*Y104/1000</f>
        <v>2.6117678496000005</v>
      </c>
      <c r="AE104" s="183">
        <f>J104*I104*(G104/100)</f>
        <v>1553.16</v>
      </c>
    </row>
    <row r="105" spans="3:31" x14ac:dyDescent="0.2">
      <c r="C105" s="243" t="s">
        <v>4453</v>
      </c>
      <c r="D105" s="356"/>
      <c r="E105" s="245"/>
      <c r="F105" s="245"/>
      <c r="G105" s="245"/>
      <c r="H105" s="245"/>
      <c r="I105" s="245"/>
      <c r="J105" s="245"/>
      <c r="K105" s="245"/>
      <c r="L105" s="245"/>
      <c r="M105" s="245"/>
      <c r="N105" s="245"/>
      <c r="O105" s="245"/>
      <c r="P105" s="245"/>
      <c r="Q105" s="247"/>
      <c r="AA105" s="183"/>
      <c r="AB105" s="183"/>
      <c r="AE105" s="183"/>
    </row>
    <row r="106" spans="3:31" ht="13.5" thickBot="1" x14ac:dyDescent="0.25">
      <c r="C106" s="237" t="s">
        <v>2797</v>
      </c>
      <c r="D106" s="237" t="s">
        <v>4898</v>
      </c>
      <c r="E106" s="235"/>
      <c r="F106" s="235">
        <v>133913</v>
      </c>
      <c r="G106" s="235">
        <v>172</v>
      </c>
      <c r="H106" s="235"/>
      <c r="I106" s="235">
        <v>1</v>
      </c>
      <c r="J106" s="235">
        <v>903</v>
      </c>
      <c r="K106" s="235">
        <v>36</v>
      </c>
      <c r="L106" s="235"/>
      <c r="M106" s="235"/>
      <c r="N106" s="235"/>
      <c r="O106" s="235" t="s">
        <v>2573</v>
      </c>
      <c r="P106" s="235" t="s">
        <v>4816</v>
      </c>
      <c r="Q106" s="236">
        <v>40479</v>
      </c>
      <c r="R106" s="1">
        <v>1.83</v>
      </c>
      <c r="S106" s="1">
        <v>92</v>
      </c>
      <c r="T106" s="1" t="s">
        <v>4561</v>
      </c>
      <c r="U106" s="1">
        <v>78</v>
      </c>
      <c r="V106" s="1">
        <v>12048</v>
      </c>
      <c r="W106" s="1">
        <v>92</v>
      </c>
      <c r="X106" s="1" t="s">
        <v>2584</v>
      </c>
      <c r="Y106" s="1">
        <v>78</v>
      </c>
      <c r="Z106" s="1" t="s">
        <v>4561</v>
      </c>
      <c r="AA106" s="183">
        <f>(K106*100*J106*I106)/17*16*R106/10000*S106/1000</f>
        <v>51.511029458823529</v>
      </c>
      <c r="AB106" s="183">
        <f>V106/36*35*J106*I106*1.108/10000*W106/1000</f>
        <v>107.819134304</v>
      </c>
      <c r="AC106" s="183">
        <f>(K106*100*J106*I106)/17*R106/10000*U106/1000</f>
        <v>2.7295246588235296</v>
      </c>
      <c r="AD106" s="183">
        <f>V106/36*J106*I106*1.108/10000*Y106/1000</f>
        <v>2.6117678496000005</v>
      </c>
      <c r="AE106" s="183">
        <f>J106*I106*(G106/100)</f>
        <v>1553.16</v>
      </c>
    </row>
    <row r="107" spans="3:31" x14ac:dyDescent="0.2">
      <c r="C107" s="223" t="s">
        <v>2797</v>
      </c>
      <c r="D107" s="223" t="s">
        <v>4899</v>
      </c>
      <c r="F107" s="214">
        <v>133913</v>
      </c>
      <c r="G107" s="214">
        <v>172</v>
      </c>
      <c r="I107" s="214">
        <v>1</v>
      </c>
      <c r="J107" s="214">
        <v>902</v>
      </c>
      <c r="K107" s="214">
        <v>36</v>
      </c>
      <c r="O107" s="214" t="s">
        <v>2573</v>
      </c>
      <c r="P107" s="214" t="s">
        <v>663</v>
      </c>
      <c r="Q107" s="216">
        <v>40486</v>
      </c>
      <c r="R107" s="1">
        <v>1.83</v>
      </c>
      <c r="S107" s="1">
        <v>92</v>
      </c>
      <c r="T107" s="1" t="s">
        <v>4561</v>
      </c>
      <c r="U107" s="1">
        <v>78</v>
      </c>
      <c r="V107" s="1">
        <v>12048</v>
      </c>
      <c r="W107" s="1">
        <v>92</v>
      </c>
      <c r="X107" s="1" t="s">
        <v>2584</v>
      </c>
      <c r="Y107" s="1">
        <v>78</v>
      </c>
      <c r="Z107" s="1" t="s">
        <v>4561</v>
      </c>
      <c r="AA107" s="183">
        <f>(K107*100*J107*I107)/17*16*R107/10000*S107/1000</f>
        <v>51.45398512941177</v>
      </c>
      <c r="AB107" s="183">
        <f>V107/36*35*J107*I107*1.108/10000*W107/1000</f>
        <v>107.69973326933336</v>
      </c>
      <c r="AC107" s="183">
        <f>(K107*100*J107*I107)/17*R107/10000*U107/1000</f>
        <v>2.7265019294117647</v>
      </c>
      <c r="AD107" s="183">
        <f>V107/36*J107*I107*1.108/10000*Y107/1000</f>
        <v>2.6088755264000003</v>
      </c>
      <c r="AE107" s="183">
        <f>J107*I107*(G107/100)</f>
        <v>1551.44</v>
      </c>
    </row>
    <row r="108" spans="3:31" x14ac:dyDescent="0.2">
      <c r="C108" s="223" t="s">
        <v>2797</v>
      </c>
      <c r="D108" s="223" t="s">
        <v>4900</v>
      </c>
      <c r="F108" s="214">
        <v>133913</v>
      </c>
      <c r="G108" s="214">
        <v>172</v>
      </c>
      <c r="I108" s="214">
        <v>1</v>
      </c>
      <c r="J108" s="214">
        <v>902</v>
      </c>
      <c r="K108" s="214">
        <v>36</v>
      </c>
      <c r="O108" s="214" t="s">
        <v>2573</v>
      </c>
      <c r="P108" s="214" t="s">
        <v>663</v>
      </c>
      <c r="Q108" s="216">
        <v>40497</v>
      </c>
      <c r="R108" s="1">
        <v>1.83</v>
      </c>
      <c r="S108" s="1">
        <v>92</v>
      </c>
      <c r="T108" s="1" t="s">
        <v>4561</v>
      </c>
      <c r="U108" s="1">
        <v>78</v>
      </c>
      <c r="V108" s="1">
        <v>12048</v>
      </c>
      <c r="W108" s="1">
        <v>92</v>
      </c>
      <c r="X108" s="1" t="s">
        <v>2584</v>
      </c>
      <c r="Y108" s="1">
        <v>78</v>
      </c>
      <c r="Z108" s="1" t="s">
        <v>4561</v>
      </c>
      <c r="AA108" s="183">
        <f>(K108*100*J108*I108)/17*16*R108/10000*S108/1000</f>
        <v>51.45398512941177</v>
      </c>
      <c r="AB108" s="183">
        <f>V108/36*35*J108*I108*1.108/10000*W108/1000</f>
        <v>107.69973326933336</v>
      </c>
      <c r="AC108" s="183">
        <f>(K108*100*J108*I108)/17*R108/10000*U108/1000</f>
        <v>2.7265019294117647</v>
      </c>
      <c r="AD108" s="183">
        <f>V108/36*J108*I108*1.108/10000*Y108/1000</f>
        <v>2.6088755264000003</v>
      </c>
      <c r="AE108" s="183">
        <f>J108*I108*(G108/100)</f>
        <v>1551.44</v>
      </c>
    </row>
    <row r="109" spans="3:31" ht="13.5" thickBot="1" x14ac:dyDescent="0.25">
      <c r="C109" s="237" t="s">
        <v>2797</v>
      </c>
      <c r="D109" s="237" t="s">
        <v>4901</v>
      </c>
      <c r="E109" s="235"/>
      <c r="F109" s="235">
        <v>133913</v>
      </c>
      <c r="G109" s="235">
        <v>172</v>
      </c>
      <c r="H109" s="235"/>
      <c r="I109" s="235">
        <v>1</v>
      </c>
      <c r="J109" s="235">
        <v>903</v>
      </c>
      <c r="K109" s="235">
        <v>36</v>
      </c>
      <c r="L109" s="235"/>
      <c r="M109" s="235"/>
      <c r="N109" s="235"/>
      <c r="O109" s="235" t="s">
        <v>2573</v>
      </c>
      <c r="P109" s="235" t="s">
        <v>669</v>
      </c>
      <c r="Q109" s="236">
        <v>40506</v>
      </c>
      <c r="R109" s="1">
        <v>1.83</v>
      </c>
      <c r="S109" s="1">
        <v>92</v>
      </c>
      <c r="T109" s="1" t="s">
        <v>4561</v>
      </c>
      <c r="U109" s="1">
        <v>78</v>
      </c>
      <c r="V109" s="1">
        <v>12048</v>
      </c>
      <c r="W109" s="1">
        <v>92</v>
      </c>
      <c r="X109" s="1" t="s">
        <v>2584</v>
      </c>
      <c r="Y109" s="1">
        <v>78</v>
      </c>
      <c r="Z109" s="1" t="s">
        <v>4561</v>
      </c>
      <c r="AA109" s="183">
        <f>(K109*100*J109*I109)/17*16*R109/10000*S109/1000</f>
        <v>51.511029458823529</v>
      </c>
      <c r="AB109" s="183">
        <f>V109/36*35*J109*I109*1.108/10000*W109/1000</f>
        <v>107.819134304</v>
      </c>
      <c r="AC109" s="183">
        <f>(K109*100*J109*I109)/17*R109/10000*U109/1000</f>
        <v>2.7295246588235296</v>
      </c>
      <c r="AD109" s="183">
        <f>V109/36*J109*I109*1.108/10000*Y109/1000</f>
        <v>2.6117678496000005</v>
      </c>
      <c r="AE109" s="183">
        <f>J109*I109*(G109/100)</f>
        <v>1553.16</v>
      </c>
    </row>
    <row r="110" spans="3:31" x14ac:dyDescent="0.2">
      <c r="C110" s="243" t="s">
        <v>4453</v>
      </c>
      <c r="D110" s="356"/>
      <c r="E110" s="245"/>
      <c r="F110" s="245"/>
      <c r="G110" s="245"/>
      <c r="H110" s="245"/>
      <c r="I110" s="245"/>
      <c r="J110" s="245"/>
      <c r="K110" s="245"/>
      <c r="L110" s="245"/>
      <c r="M110" s="245"/>
      <c r="N110" s="245"/>
      <c r="O110" s="245"/>
      <c r="P110" s="245"/>
      <c r="Q110" s="247"/>
      <c r="AA110" s="183"/>
      <c r="AB110" s="183"/>
      <c r="AE110" s="183"/>
    </row>
    <row r="111" spans="3:31" x14ac:dyDescent="0.2">
      <c r="C111" s="223" t="s">
        <v>2798</v>
      </c>
      <c r="D111" s="223" t="s">
        <v>4898</v>
      </c>
      <c r="F111" s="214">
        <v>133913</v>
      </c>
      <c r="G111" s="214">
        <v>171</v>
      </c>
      <c r="I111" s="214">
        <v>1</v>
      </c>
      <c r="J111" s="214">
        <v>902</v>
      </c>
      <c r="K111" s="214">
        <v>36</v>
      </c>
      <c r="O111" s="214" t="s">
        <v>2573</v>
      </c>
      <c r="P111" s="214" t="s">
        <v>663</v>
      </c>
      <c r="Q111" s="216">
        <v>40519</v>
      </c>
      <c r="R111" s="1">
        <v>1.83</v>
      </c>
      <c r="S111" s="1">
        <v>92</v>
      </c>
      <c r="T111" s="1" t="s">
        <v>4561</v>
      </c>
      <c r="U111" s="1">
        <v>78</v>
      </c>
      <c r="V111" s="1">
        <v>12048</v>
      </c>
      <c r="W111" s="1">
        <v>92</v>
      </c>
      <c r="X111" s="1" t="s">
        <v>2584</v>
      </c>
      <c r="Y111" s="1">
        <v>78</v>
      </c>
      <c r="Z111" s="1" t="s">
        <v>4561</v>
      </c>
      <c r="AA111" s="183" t="e">
        <f>(#REF!*100*#REF!*#REF!)/17*16*R111/10000*S111/1000</f>
        <v>#REF!</v>
      </c>
      <c r="AB111" s="183" t="e">
        <f>V111/36*35*#REF!*#REF!*1.108/10000*W111/1000</f>
        <v>#REF!</v>
      </c>
      <c r="AC111" s="183" t="e">
        <f>(#REF!*100*#REF!*#REF!)/17*R111/10000*U111/1000</f>
        <v>#REF!</v>
      </c>
      <c r="AD111" s="183" t="e">
        <f>V111/36*#REF!*#REF!*1.108/10000*Y111/1000</f>
        <v>#REF!</v>
      </c>
      <c r="AE111" s="183" t="e">
        <f>#REF!*#REF!*(#REF!/100)</f>
        <v>#REF!</v>
      </c>
    </row>
    <row r="112" spans="3:31" x14ac:dyDescent="0.2">
      <c r="C112" s="223" t="s">
        <v>2798</v>
      </c>
      <c r="D112" s="223" t="s">
        <v>4899</v>
      </c>
      <c r="F112" s="214">
        <v>133913</v>
      </c>
      <c r="G112" s="214">
        <v>172</v>
      </c>
      <c r="I112" s="214">
        <v>1</v>
      </c>
      <c r="J112" s="214">
        <v>903</v>
      </c>
      <c r="K112" s="214">
        <v>36</v>
      </c>
      <c r="O112" s="214" t="s">
        <v>2573</v>
      </c>
      <c r="P112" s="214" t="s">
        <v>663</v>
      </c>
      <c r="Q112" s="216">
        <v>40525</v>
      </c>
      <c r="AA112" s="183"/>
      <c r="AB112" s="183"/>
      <c r="AE112" s="183">
        <f>J111*I111*(G111/100)</f>
        <v>1542.42</v>
      </c>
    </row>
    <row r="113" spans="3:32" ht="13.5" thickBot="1" x14ac:dyDescent="0.25">
      <c r="C113" s="237" t="s">
        <v>2798</v>
      </c>
      <c r="D113" s="237" t="s">
        <v>4900</v>
      </c>
      <c r="E113" s="235"/>
      <c r="F113" s="235">
        <v>133913</v>
      </c>
      <c r="G113" s="235">
        <v>172</v>
      </c>
      <c r="H113" s="235"/>
      <c r="I113" s="235">
        <v>1</v>
      </c>
      <c r="J113" s="235">
        <v>903</v>
      </c>
      <c r="K113" s="235">
        <v>36</v>
      </c>
      <c r="L113" s="235"/>
      <c r="M113" s="235"/>
      <c r="N113" s="235"/>
      <c r="O113" s="235" t="s">
        <v>2573</v>
      </c>
      <c r="P113" s="235" t="s">
        <v>663</v>
      </c>
      <c r="Q113" s="236">
        <v>40529</v>
      </c>
      <c r="AA113" s="183"/>
      <c r="AB113" s="183"/>
      <c r="AE113" s="183"/>
    </row>
    <row r="114" spans="3:32" ht="13.5" thickBot="1" x14ac:dyDescent="0.25">
      <c r="C114" s="366"/>
      <c r="D114" s="366"/>
      <c r="E114" s="368"/>
      <c r="F114" s="367" t="s">
        <v>2288</v>
      </c>
      <c r="G114" s="368"/>
      <c r="H114" s="368"/>
      <c r="I114" s="368"/>
      <c r="J114" s="368"/>
      <c r="K114" s="368"/>
      <c r="L114" s="368"/>
      <c r="M114" s="368"/>
      <c r="N114" s="368"/>
      <c r="O114" s="368"/>
      <c r="P114" s="368"/>
      <c r="Q114" s="369"/>
    </row>
    <row r="115" spans="3:32" x14ac:dyDescent="0.2">
      <c r="C115" s="223" t="s">
        <v>2798</v>
      </c>
      <c r="D115" s="223" t="s">
        <v>4901</v>
      </c>
      <c r="F115" s="214">
        <v>133913</v>
      </c>
      <c r="G115" s="214">
        <v>172</v>
      </c>
      <c r="I115" s="214">
        <v>1</v>
      </c>
      <c r="J115" s="214">
        <v>813</v>
      </c>
      <c r="K115" s="214">
        <v>36</v>
      </c>
      <c r="O115" s="214" t="s">
        <v>2573</v>
      </c>
      <c r="P115" s="214" t="s">
        <v>4816</v>
      </c>
      <c r="Q115" s="216">
        <v>40582</v>
      </c>
      <c r="AF115" s="579">
        <f t="shared" ref="AF115:AF153" si="20">K115*J115*100/1000</f>
        <v>2926.8</v>
      </c>
    </row>
    <row r="116" spans="3:32" x14ac:dyDescent="0.2">
      <c r="C116" s="243" t="s">
        <v>4453</v>
      </c>
      <c r="D116" s="356"/>
      <c r="E116" s="245"/>
      <c r="F116" s="245"/>
      <c r="G116" s="245"/>
      <c r="H116" s="245"/>
      <c r="I116" s="245"/>
      <c r="J116" s="245"/>
      <c r="K116" s="245"/>
      <c r="L116" s="245"/>
      <c r="M116" s="245"/>
      <c r="N116" s="245"/>
      <c r="O116" s="245"/>
      <c r="P116" s="245"/>
      <c r="Q116" s="247"/>
      <c r="AF116" s="579">
        <f t="shared" si="20"/>
        <v>0</v>
      </c>
    </row>
    <row r="117" spans="3:32" x14ac:dyDescent="0.2">
      <c r="C117" s="223" t="s">
        <v>2799</v>
      </c>
      <c r="D117" s="223" t="s">
        <v>4898</v>
      </c>
      <c r="E117" s="214" t="s">
        <v>2800</v>
      </c>
      <c r="F117" s="214" t="s">
        <v>1616</v>
      </c>
      <c r="G117" s="214">
        <v>174</v>
      </c>
      <c r="I117" s="214">
        <v>1</v>
      </c>
      <c r="J117" s="214">
        <v>1000</v>
      </c>
      <c r="K117" s="214">
        <v>33</v>
      </c>
      <c r="O117" s="214" t="s">
        <v>2573</v>
      </c>
      <c r="P117" s="214" t="s">
        <v>669</v>
      </c>
      <c r="Q117" s="216">
        <v>40590</v>
      </c>
      <c r="R117" s="1">
        <v>1.83</v>
      </c>
      <c r="S117" s="1">
        <v>92</v>
      </c>
      <c r="T117" s="1" t="s">
        <v>4561</v>
      </c>
      <c r="U117" s="1">
        <v>78</v>
      </c>
      <c r="V117" s="1">
        <v>12048</v>
      </c>
      <c r="W117" s="1">
        <v>92</v>
      </c>
      <c r="X117" s="1" t="s">
        <v>2584</v>
      </c>
      <c r="Y117" s="1">
        <v>78</v>
      </c>
      <c r="Z117" s="1" t="s">
        <v>4561</v>
      </c>
      <c r="AA117" s="183">
        <f>(K117*100*J117*I117)/13*12*R117/10000*S117/1000</f>
        <v>51.285046153846153</v>
      </c>
      <c r="AB117" s="183">
        <f>V117/36*35*J117*I117*1.108/10000*W117/1000</f>
        <v>119.40103466666669</v>
      </c>
      <c r="AC117" s="183">
        <f>(K117*100*J117*I117)/13*R117/10000*U117/1000</f>
        <v>3.6234000000000002</v>
      </c>
      <c r="AD117" s="183">
        <f>V117/36*J117*I117*1.108/10000*Y117/1000</f>
        <v>2.8923232000000003</v>
      </c>
      <c r="AE117" s="183">
        <f>J117*I117*(G117/100)</f>
        <v>1740</v>
      </c>
      <c r="AF117" s="579">
        <f t="shared" si="20"/>
        <v>3300</v>
      </c>
    </row>
    <row r="118" spans="3:32" ht="13.5" thickBot="1" x14ac:dyDescent="0.25">
      <c r="C118" s="237" t="s">
        <v>2799</v>
      </c>
      <c r="D118" s="237" t="s">
        <v>4899</v>
      </c>
      <c r="E118" s="235" t="s">
        <v>2800</v>
      </c>
      <c r="F118" s="235" t="s">
        <v>1616</v>
      </c>
      <c r="G118" s="235">
        <v>174</v>
      </c>
      <c r="H118" s="235"/>
      <c r="I118" s="235">
        <v>1</v>
      </c>
      <c r="J118" s="235">
        <v>1003</v>
      </c>
      <c r="K118" s="235">
        <v>33</v>
      </c>
      <c r="L118" s="235"/>
      <c r="M118" s="235"/>
      <c r="N118" s="235"/>
      <c r="O118" s="235" t="s">
        <v>2573</v>
      </c>
      <c r="P118" s="235" t="s">
        <v>669</v>
      </c>
      <c r="Q118" s="236">
        <v>40598</v>
      </c>
      <c r="R118" s="1">
        <v>1.83</v>
      </c>
      <c r="S118" s="1">
        <v>92</v>
      </c>
      <c r="T118" s="1" t="s">
        <v>4561</v>
      </c>
      <c r="U118" s="1">
        <v>78</v>
      </c>
      <c r="V118" s="1">
        <v>12048</v>
      </c>
      <c r="W118" s="1">
        <v>92</v>
      </c>
      <c r="X118" s="1" t="s">
        <v>2584</v>
      </c>
      <c r="Y118" s="1">
        <v>78</v>
      </c>
      <c r="Z118" s="1" t="s">
        <v>4561</v>
      </c>
      <c r="AA118" s="183">
        <f>(K118*100*J118*I118)/13*12*R118/10000*S118/1000</f>
        <v>51.438901292307698</v>
      </c>
      <c r="AB118" s="183">
        <f>V118/36*35*J118*I118*1.108/10000*W118/1000</f>
        <v>119.75923777066669</v>
      </c>
      <c r="AC118" s="183">
        <f>(K118*100*J118*I118)/13*R118/10000*U118/1000</f>
        <v>3.6342702</v>
      </c>
      <c r="AD118" s="183">
        <f>V118/36*J118*I118*1.108/10000*Y118/1000</f>
        <v>2.9010001696000005</v>
      </c>
      <c r="AE118" s="183">
        <f>J118*I118*(G118/100)</f>
        <v>1745.22</v>
      </c>
      <c r="AF118" s="579">
        <f t="shared" si="20"/>
        <v>3309.9</v>
      </c>
    </row>
    <row r="119" spans="3:32" x14ac:dyDescent="0.2">
      <c r="C119" s="223" t="s">
        <v>2799</v>
      </c>
      <c r="D119" s="223" t="s">
        <v>4900</v>
      </c>
      <c r="F119" s="214">
        <v>136900</v>
      </c>
      <c r="G119" s="214">
        <v>172</v>
      </c>
      <c r="I119" s="214">
        <v>1</v>
      </c>
      <c r="J119" s="214">
        <v>903</v>
      </c>
      <c r="K119" s="214">
        <v>33</v>
      </c>
      <c r="O119" s="214" t="s">
        <v>2573</v>
      </c>
      <c r="P119" s="214" t="s">
        <v>669</v>
      </c>
      <c r="Q119" s="216">
        <v>40603</v>
      </c>
      <c r="AF119" s="579">
        <f t="shared" si="20"/>
        <v>2979.9</v>
      </c>
    </row>
    <row r="120" spans="3:32" x14ac:dyDescent="0.2">
      <c r="C120" s="223" t="s">
        <v>2799</v>
      </c>
      <c r="D120" s="223" t="s">
        <v>4901</v>
      </c>
      <c r="F120" s="214">
        <v>136900</v>
      </c>
      <c r="G120" s="214">
        <v>172</v>
      </c>
      <c r="I120" s="214">
        <v>1</v>
      </c>
      <c r="J120" s="214">
        <v>903</v>
      </c>
      <c r="K120" s="214">
        <v>33</v>
      </c>
      <c r="O120" s="214" t="s">
        <v>2573</v>
      </c>
      <c r="P120" s="214" t="s">
        <v>669</v>
      </c>
      <c r="Q120" s="216">
        <v>40609</v>
      </c>
      <c r="AF120" s="579">
        <f t="shared" si="20"/>
        <v>2979.9</v>
      </c>
    </row>
    <row r="121" spans="3:32" ht="13.5" thickBot="1" x14ac:dyDescent="0.25">
      <c r="C121" s="237" t="s">
        <v>2799</v>
      </c>
      <c r="D121" s="237" t="s">
        <v>4902</v>
      </c>
      <c r="E121" s="235" t="s">
        <v>2801</v>
      </c>
      <c r="F121" s="235">
        <v>133913</v>
      </c>
      <c r="G121" s="235">
        <v>172</v>
      </c>
      <c r="H121" s="235"/>
      <c r="I121" s="235">
        <v>1</v>
      </c>
      <c r="J121" s="235">
        <v>902</v>
      </c>
      <c r="K121" s="235">
        <v>36</v>
      </c>
      <c r="L121" s="235"/>
      <c r="M121" s="235"/>
      <c r="N121" s="235"/>
      <c r="O121" s="235" t="s">
        <v>2573</v>
      </c>
      <c r="P121" s="235" t="s">
        <v>669</v>
      </c>
      <c r="Q121" s="236">
        <v>40623</v>
      </c>
      <c r="AF121" s="579">
        <f t="shared" si="20"/>
        <v>3247.2</v>
      </c>
    </row>
    <row r="122" spans="3:32" x14ac:dyDescent="0.2">
      <c r="C122" s="223" t="s">
        <v>2799</v>
      </c>
      <c r="D122" s="223" t="s">
        <v>4903</v>
      </c>
      <c r="E122" s="214" t="s">
        <v>2801</v>
      </c>
      <c r="F122" s="214">
        <v>133913</v>
      </c>
      <c r="G122" s="214">
        <v>172</v>
      </c>
      <c r="I122" s="214">
        <v>1</v>
      </c>
      <c r="J122" s="214">
        <v>912</v>
      </c>
      <c r="K122" s="214">
        <v>36</v>
      </c>
      <c r="O122" s="214" t="s">
        <v>2573</v>
      </c>
      <c r="P122" s="214" t="s">
        <v>669</v>
      </c>
      <c r="Q122" s="216">
        <v>40641</v>
      </c>
      <c r="AF122" s="579">
        <f t="shared" si="20"/>
        <v>3283.2</v>
      </c>
    </row>
    <row r="123" spans="3:32" x14ac:dyDescent="0.2">
      <c r="C123" s="243" t="s">
        <v>4453</v>
      </c>
      <c r="D123" s="356"/>
      <c r="E123" s="245"/>
      <c r="F123" s="245"/>
      <c r="G123" s="245"/>
      <c r="H123" s="245"/>
      <c r="I123" s="245"/>
      <c r="J123" s="245"/>
      <c r="K123" s="245"/>
      <c r="L123" s="245"/>
      <c r="M123" s="245"/>
      <c r="N123" s="245"/>
      <c r="O123" s="245"/>
      <c r="P123" s="245"/>
      <c r="Q123" s="247"/>
      <c r="AF123" s="579">
        <f t="shared" si="20"/>
        <v>0</v>
      </c>
    </row>
    <row r="124" spans="3:32" x14ac:dyDescent="0.2">
      <c r="C124" s="223" t="s">
        <v>2802</v>
      </c>
      <c r="D124" s="223" t="s">
        <v>4898</v>
      </c>
      <c r="E124" s="214" t="s">
        <v>2801</v>
      </c>
      <c r="F124" s="214">
        <v>133913</v>
      </c>
      <c r="G124" s="214">
        <v>172</v>
      </c>
      <c r="I124" s="214">
        <v>1</v>
      </c>
      <c r="J124" s="214">
        <v>902</v>
      </c>
      <c r="K124" s="214">
        <v>36</v>
      </c>
      <c r="O124" s="214" t="s">
        <v>2573</v>
      </c>
      <c r="P124" s="214" t="s">
        <v>4816</v>
      </c>
      <c r="Q124" s="216">
        <v>40646</v>
      </c>
      <c r="AF124" s="579">
        <f t="shared" si="20"/>
        <v>3247.2</v>
      </c>
    </row>
    <row r="125" spans="3:32" x14ac:dyDescent="0.2">
      <c r="C125" s="223" t="s">
        <v>2802</v>
      </c>
      <c r="D125" s="223" t="s">
        <v>4899</v>
      </c>
      <c r="E125" s="214" t="s">
        <v>2801</v>
      </c>
      <c r="F125" s="214">
        <v>133913</v>
      </c>
      <c r="G125" s="214">
        <v>172</v>
      </c>
      <c r="I125" s="214">
        <v>1</v>
      </c>
      <c r="J125" s="214">
        <v>903</v>
      </c>
      <c r="K125" s="214">
        <v>36</v>
      </c>
      <c r="O125" s="214" t="s">
        <v>2573</v>
      </c>
      <c r="P125" s="214" t="s">
        <v>4816</v>
      </c>
      <c r="Q125" s="216">
        <v>40652</v>
      </c>
      <c r="AF125" s="579">
        <f t="shared" si="20"/>
        <v>3250.8</v>
      </c>
    </row>
    <row r="126" spans="3:32" ht="13.5" thickBot="1" x14ac:dyDescent="0.25">
      <c r="C126" s="237" t="s">
        <v>2802</v>
      </c>
      <c r="D126" s="237" t="s">
        <v>4900</v>
      </c>
      <c r="E126" s="235" t="s">
        <v>2803</v>
      </c>
      <c r="F126" s="235">
        <v>133913</v>
      </c>
      <c r="G126" s="235">
        <v>172</v>
      </c>
      <c r="H126" s="235"/>
      <c r="I126" s="235">
        <v>1</v>
      </c>
      <c r="J126" s="235">
        <v>904</v>
      </c>
      <c r="K126" s="235">
        <v>36</v>
      </c>
      <c r="L126" s="235"/>
      <c r="M126" s="235"/>
      <c r="N126" s="235"/>
      <c r="O126" s="235" t="s">
        <v>2573</v>
      </c>
      <c r="P126" s="235" t="s">
        <v>4816</v>
      </c>
      <c r="Q126" s="236">
        <v>40659</v>
      </c>
      <c r="AF126" s="579">
        <f t="shared" si="20"/>
        <v>3254.4</v>
      </c>
    </row>
    <row r="127" spans="3:32" x14ac:dyDescent="0.2">
      <c r="C127" s="223" t="s">
        <v>2802</v>
      </c>
      <c r="D127" s="223" t="s">
        <v>4901</v>
      </c>
      <c r="E127" s="214" t="s">
        <v>2803</v>
      </c>
      <c r="F127" s="214">
        <v>133913</v>
      </c>
      <c r="G127" s="214">
        <v>172</v>
      </c>
      <c r="I127" s="214">
        <v>1</v>
      </c>
      <c r="J127" s="214">
        <v>903</v>
      </c>
      <c r="K127" s="214">
        <v>36</v>
      </c>
      <c r="O127" s="214" t="s">
        <v>2573</v>
      </c>
      <c r="P127" s="214" t="s">
        <v>663</v>
      </c>
      <c r="Q127" s="216">
        <v>40665</v>
      </c>
      <c r="AF127" s="579">
        <f t="shared" si="20"/>
        <v>3250.8</v>
      </c>
    </row>
    <row r="128" spans="3:32" x14ac:dyDescent="0.2">
      <c r="C128" s="223" t="s">
        <v>2802</v>
      </c>
      <c r="D128" s="223" t="s">
        <v>4902</v>
      </c>
      <c r="E128" s="214" t="s">
        <v>2803</v>
      </c>
      <c r="F128" s="214">
        <v>133913</v>
      </c>
      <c r="G128" s="214">
        <v>172</v>
      </c>
      <c r="I128" s="214">
        <v>1</v>
      </c>
      <c r="J128" s="214">
        <v>903</v>
      </c>
      <c r="K128" s="214">
        <v>36</v>
      </c>
      <c r="O128" s="214" t="s">
        <v>2573</v>
      </c>
      <c r="P128" s="214" t="s">
        <v>669</v>
      </c>
      <c r="Q128" s="216">
        <v>40668</v>
      </c>
      <c r="AF128" s="579">
        <f t="shared" si="20"/>
        <v>3250.8</v>
      </c>
    </row>
    <row r="129" spans="3:32" x14ac:dyDescent="0.2">
      <c r="C129" s="223" t="s">
        <v>2802</v>
      </c>
      <c r="D129" s="223" t="s">
        <v>4903</v>
      </c>
      <c r="E129" s="214" t="s">
        <v>2803</v>
      </c>
      <c r="F129" s="214">
        <v>133913</v>
      </c>
      <c r="G129" s="214">
        <v>172</v>
      </c>
      <c r="I129" s="214">
        <v>1</v>
      </c>
      <c r="J129" s="214">
        <v>539</v>
      </c>
      <c r="K129" s="214">
        <v>36</v>
      </c>
      <c r="O129" s="214" t="s">
        <v>2573</v>
      </c>
      <c r="P129" s="214" t="s">
        <v>2277</v>
      </c>
      <c r="Q129" s="216">
        <v>40682</v>
      </c>
      <c r="AF129" s="579">
        <f t="shared" si="20"/>
        <v>1940.4</v>
      </c>
    </row>
    <row r="130" spans="3:32" x14ac:dyDescent="0.2">
      <c r="C130" s="223" t="s">
        <v>2802</v>
      </c>
      <c r="D130" s="223" t="s">
        <v>4904</v>
      </c>
      <c r="E130" s="214" t="s">
        <v>2803</v>
      </c>
      <c r="F130" s="214">
        <v>133913</v>
      </c>
      <c r="G130" s="214">
        <v>172</v>
      </c>
      <c r="I130" s="214">
        <v>1</v>
      </c>
      <c r="J130" s="214">
        <v>903</v>
      </c>
      <c r="K130" s="214">
        <v>36</v>
      </c>
      <c r="O130" s="214" t="s">
        <v>2573</v>
      </c>
      <c r="P130" s="214" t="s">
        <v>663</v>
      </c>
      <c r="Q130" s="216">
        <v>40688</v>
      </c>
      <c r="AF130" s="579">
        <f t="shared" si="20"/>
        <v>3250.8</v>
      </c>
    </row>
    <row r="131" spans="3:32" ht="13.5" thickBot="1" x14ac:dyDescent="0.25">
      <c r="C131" s="237" t="s">
        <v>2802</v>
      </c>
      <c r="D131" s="237" t="s">
        <v>4905</v>
      </c>
      <c r="E131" s="235" t="s">
        <v>2803</v>
      </c>
      <c r="F131" s="235">
        <v>133913</v>
      </c>
      <c r="G131" s="235">
        <v>172</v>
      </c>
      <c r="H131" s="235"/>
      <c r="I131" s="235">
        <v>1</v>
      </c>
      <c r="J131" s="235">
        <v>902</v>
      </c>
      <c r="K131" s="235">
        <v>36</v>
      </c>
      <c r="L131" s="235"/>
      <c r="M131" s="235"/>
      <c r="N131" s="235"/>
      <c r="O131" s="235" t="s">
        <v>2573</v>
      </c>
      <c r="P131" s="235" t="s">
        <v>4816</v>
      </c>
      <c r="Q131" s="236">
        <v>40693</v>
      </c>
      <c r="AF131" s="579">
        <f t="shared" si="20"/>
        <v>3247.2</v>
      </c>
    </row>
    <row r="132" spans="3:32" x14ac:dyDescent="0.2">
      <c r="C132" s="223" t="s">
        <v>2802</v>
      </c>
      <c r="D132" s="223" t="s">
        <v>4906</v>
      </c>
      <c r="E132" s="214" t="s">
        <v>2804</v>
      </c>
      <c r="F132" s="214">
        <v>133913</v>
      </c>
      <c r="G132" s="214">
        <v>172</v>
      </c>
      <c r="I132" s="214">
        <v>1</v>
      </c>
      <c r="J132" s="214">
        <v>903</v>
      </c>
      <c r="K132" s="214">
        <v>36</v>
      </c>
      <c r="O132" s="214" t="s">
        <v>2573</v>
      </c>
      <c r="P132" s="214" t="s">
        <v>669</v>
      </c>
      <c r="Q132" s="216">
        <v>40702</v>
      </c>
      <c r="AF132" s="579">
        <f t="shared" si="20"/>
        <v>3250.8</v>
      </c>
    </row>
    <row r="133" spans="3:32" x14ac:dyDescent="0.2">
      <c r="C133" s="223" t="s">
        <v>2802</v>
      </c>
      <c r="D133" s="223" t="s">
        <v>4907</v>
      </c>
      <c r="E133" s="214" t="s">
        <v>2804</v>
      </c>
      <c r="F133" s="214">
        <v>133913</v>
      </c>
      <c r="G133" s="214">
        <v>172</v>
      </c>
      <c r="I133" s="214">
        <v>1</v>
      </c>
      <c r="J133" s="214">
        <v>903</v>
      </c>
      <c r="K133" s="214">
        <v>36</v>
      </c>
      <c r="O133" s="214" t="s">
        <v>2573</v>
      </c>
      <c r="P133" s="214" t="s">
        <v>669</v>
      </c>
      <c r="Q133" s="216">
        <v>40708</v>
      </c>
      <c r="AF133" s="579">
        <f t="shared" si="20"/>
        <v>3250.8</v>
      </c>
    </row>
    <row r="134" spans="3:32" x14ac:dyDescent="0.2">
      <c r="C134" s="223" t="s">
        <v>2802</v>
      </c>
      <c r="D134" s="223" t="s">
        <v>4908</v>
      </c>
      <c r="E134" s="214" t="s">
        <v>2804</v>
      </c>
      <c r="F134" s="214">
        <v>133913</v>
      </c>
      <c r="G134" s="214">
        <v>172</v>
      </c>
      <c r="I134" s="214">
        <v>1</v>
      </c>
      <c r="J134" s="214">
        <v>903</v>
      </c>
      <c r="K134" s="214">
        <v>36</v>
      </c>
      <c r="O134" s="214" t="s">
        <v>2573</v>
      </c>
      <c r="P134" s="214" t="s">
        <v>669</v>
      </c>
      <c r="Q134" s="216">
        <v>40714</v>
      </c>
      <c r="AF134" s="579">
        <f t="shared" si="20"/>
        <v>3250.8</v>
      </c>
    </row>
    <row r="135" spans="3:32" ht="13.5" thickBot="1" x14ac:dyDescent="0.25">
      <c r="C135" s="237" t="s">
        <v>2802</v>
      </c>
      <c r="D135" s="237" t="s">
        <v>4909</v>
      </c>
      <c r="E135" s="235" t="s">
        <v>2804</v>
      </c>
      <c r="F135" s="235">
        <v>133913</v>
      </c>
      <c r="G135" s="235">
        <v>172</v>
      </c>
      <c r="H135" s="235"/>
      <c r="I135" s="235">
        <v>1</v>
      </c>
      <c r="J135" s="235">
        <v>510</v>
      </c>
      <c r="K135" s="235">
        <v>36</v>
      </c>
      <c r="L135" s="235"/>
      <c r="M135" s="235"/>
      <c r="N135" s="235"/>
      <c r="O135" s="235" t="s">
        <v>2573</v>
      </c>
      <c r="P135" s="235" t="s">
        <v>669</v>
      </c>
      <c r="Q135" s="236">
        <v>40720</v>
      </c>
      <c r="AF135" s="579">
        <f t="shared" si="20"/>
        <v>1836</v>
      </c>
    </row>
    <row r="136" spans="3:32" ht="13.5" thickBot="1" x14ac:dyDescent="0.25">
      <c r="C136" s="238" t="s">
        <v>2802</v>
      </c>
      <c r="D136" s="238" t="s">
        <v>4910</v>
      </c>
      <c r="E136" s="240" t="s">
        <v>2804</v>
      </c>
      <c r="F136" s="240">
        <v>122913</v>
      </c>
      <c r="G136" s="240">
        <v>172</v>
      </c>
      <c r="H136" s="240"/>
      <c r="I136" s="240">
        <v>1</v>
      </c>
      <c r="J136" s="240">
        <v>234</v>
      </c>
      <c r="K136" s="240">
        <v>36</v>
      </c>
      <c r="L136" s="240"/>
      <c r="M136" s="240"/>
      <c r="N136" s="240"/>
      <c r="O136" s="240" t="s">
        <v>2573</v>
      </c>
      <c r="P136" s="240" t="s">
        <v>669</v>
      </c>
      <c r="Q136" s="242">
        <v>40753</v>
      </c>
      <c r="AF136" s="579">
        <f t="shared" si="20"/>
        <v>842.4</v>
      </c>
    </row>
    <row r="137" spans="3:32" x14ac:dyDescent="0.2">
      <c r="C137" s="243" t="s">
        <v>4453</v>
      </c>
      <c r="D137" s="356"/>
      <c r="E137" s="245"/>
      <c r="F137" s="245"/>
      <c r="G137" s="245"/>
      <c r="H137" s="245"/>
      <c r="I137" s="245"/>
      <c r="J137" s="245"/>
      <c r="K137" s="245"/>
      <c r="L137" s="245"/>
      <c r="M137" s="245"/>
      <c r="N137" s="245"/>
      <c r="O137" s="245"/>
      <c r="P137" s="245"/>
      <c r="Q137" s="247"/>
      <c r="AF137" s="579">
        <f t="shared" si="20"/>
        <v>0</v>
      </c>
    </row>
    <row r="138" spans="3:32" x14ac:dyDescent="0.2">
      <c r="C138" s="223" t="s">
        <v>2805</v>
      </c>
      <c r="D138" s="223" t="s">
        <v>4898</v>
      </c>
      <c r="E138" s="214" t="s">
        <v>2806</v>
      </c>
      <c r="F138" s="214">
        <v>133913</v>
      </c>
      <c r="G138" s="214">
        <v>172</v>
      </c>
      <c r="I138" s="214">
        <v>1</v>
      </c>
      <c r="J138" s="214">
        <v>902</v>
      </c>
      <c r="K138" s="214">
        <v>36</v>
      </c>
      <c r="O138" s="214" t="s">
        <v>2573</v>
      </c>
      <c r="P138" s="214" t="s">
        <v>669</v>
      </c>
      <c r="Q138" s="216">
        <v>40760</v>
      </c>
      <c r="AF138" s="579">
        <f t="shared" si="20"/>
        <v>3247.2</v>
      </c>
    </row>
    <row r="139" spans="3:32" x14ac:dyDescent="0.2">
      <c r="C139" s="217" t="s">
        <v>2805</v>
      </c>
      <c r="D139" s="223" t="s">
        <v>4899</v>
      </c>
      <c r="E139" s="214" t="s">
        <v>2806</v>
      </c>
      <c r="F139" s="214">
        <v>133913</v>
      </c>
      <c r="G139" s="214">
        <v>172</v>
      </c>
      <c r="I139" s="214">
        <v>1</v>
      </c>
      <c r="J139" s="214">
        <v>902</v>
      </c>
      <c r="K139" s="214">
        <v>33</v>
      </c>
      <c r="O139" s="214" t="s">
        <v>2573</v>
      </c>
      <c r="P139" s="214" t="s">
        <v>669</v>
      </c>
      <c r="Q139" s="216">
        <v>40764</v>
      </c>
      <c r="AF139" s="579">
        <f t="shared" si="20"/>
        <v>2976.6</v>
      </c>
    </row>
    <row r="140" spans="3:32" x14ac:dyDescent="0.2">
      <c r="C140" s="217" t="s">
        <v>2805</v>
      </c>
      <c r="D140" s="217" t="s">
        <v>4900</v>
      </c>
      <c r="E140" s="200" t="s">
        <v>2806</v>
      </c>
      <c r="F140" s="214">
        <v>133913</v>
      </c>
      <c r="G140" s="214">
        <v>172</v>
      </c>
      <c r="I140" s="214">
        <v>1</v>
      </c>
      <c r="J140" s="214">
        <v>902</v>
      </c>
      <c r="K140" s="214">
        <v>36</v>
      </c>
      <c r="O140" s="200" t="s">
        <v>2573</v>
      </c>
      <c r="P140" s="200" t="s">
        <v>2360</v>
      </c>
      <c r="Q140" s="216">
        <v>40768</v>
      </c>
      <c r="AF140" s="579">
        <f t="shared" si="20"/>
        <v>3247.2</v>
      </c>
    </row>
    <row r="141" spans="3:32" ht="13.5" thickBot="1" x14ac:dyDescent="0.25">
      <c r="C141" s="237" t="s">
        <v>2805</v>
      </c>
      <c r="D141" s="237" t="s">
        <v>4901</v>
      </c>
      <c r="E141" s="235" t="s">
        <v>2806</v>
      </c>
      <c r="F141" s="235">
        <v>133913</v>
      </c>
      <c r="G141" s="235">
        <v>172</v>
      </c>
      <c r="H141" s="235"/>
      <c r="I141" s="235">
        <v>1</v>
      </c>
      <c r="J141" s="235">
        <v>903</v>
      </c>
      <c r="K141" s="235">
        <v>36</v>
      </c>
      <c r="L141" s="235"/>
      <c r="M141" s="235"/>
      <c r="N141" s="235"/>
      <c r="O141" s="235" t="s">
        <v>2573</v>
      </c>
      <c r="P141" s="235" t="s">
        <v>4816</v>
      </c>
      <c r="Q141" s="236">
        <v>40773</v>
      </c>
      <c r="AF141" s="579">
        <f t="shared" si="20"/>
        <v>3250.8</v>
      </c>
    </row>
    <row r="142" spans="3:32" x14ac:dyDescent="0.2">
      <c r="C142" s="223" t="s">
        <v>2805</v>
      </c>
      <c r="D142" s="223" t="s">
        <v>4902</v>
      </c>
      <c r="E142" s="214" t="s">
        <v>2807</v>
      </c>
      <c r="F142" s="214">
        <v>133913</v>
      </c>
      <c r="G142" s="214">
        <v>172</v>
      </c>
      <c r="I142" s="214">
        <v>1</v>
      </c>
      <c r="J142" s="214">
        <v>1090</v>
      </c>
      <c r="K142" s="214">
        <v>36</v>
      </c>
      <c r="O142" s="214" t="s">
        <v>2573</v>
      </c>
      <c r="P142" s="214" t="s">
        <v>2277</v>
      </c>
      <c r="Q142" s="216">
        <v>40800</v>
      </c>
      <c r="AF142" s="579">
        <f t="shared" si="20"/>
        <v>3924</v>
      </c>
    </row>
    <row r="143" spans="3:32" x14ac:dyDescent="0.2">
      <c r="C143" s="243" t="s">
        <v>4453</v>
      </c>
      <c r="D143" s="356"/>
      <c r="E143" s="245"/>
      <c r="F143" s="245"/>
      <c r="G143" s="245"/>
      <c r="H143" s="245"/>
      <c r="I143" s="245"/>
      <c r="J143" s="245"/>
      <c r="K143" s="245"/>
      <c r="L143" s="245"/>
      <c r="M143" s="245"/>
      <c r="N143" s="245"/>
      <c r="O143" s="245"/>
      <c r="P143" s="245"/>
      <c r="Q143" s="247"/>
      <c r="AF143" s="579">
        <f t="shared" si="20"/>
        <v>0</v>
      </c>
    </row>
    <row r="144" spans="3:32" x14ac:dyDescent="0.2">
      <c r="C144" s="223" t="s">
        <v>2808</v>
      </c>
      <c r="D144" s="223" t="s">
        <v>4898</v>
      </c>
      <c r="E144" s="214" t="s">
        <v>2809</v>
      </c>
      <c r="F144" s="214">
        <v>136900</v>
      </c>
      <c r="G144" s="214">
        <v>172</v>
      </c>
      <c r="I144" s="214">
        <v>1</v>
      </c>
      <c r="J144" s="214">
        <v>903</v>
      </c>
      <c r="K144" s="214">
        <v>33</v>
      </c>
      <c r="O144" s="214" t="s">
        <v>2573</v>
      </c>
      <c r="P144" s="214" t="s">
        <v>663</v>
      </c>
      <c r="Q144" s="216">
        <v>40807</v>
      </c>
      <c r="AF144" s="579">
        <f t="shared" si="20"/>
        <v>2979.9</v>
      </c>
    </row>
    <row r="145" spans="3:32" ht="13.5" thickBot="1" x14ac:dyDescent="0.25">
      <c r="C145" s="237" t="s">
        <v>2808</v>
      </c>
      <c r="D145" s="237" t="s">
        <v>4899</v>
      </c>
      <c r="E145" s="235" t="s">
        <v>2809</v>
      </c>
      <c r="F145" s="235">
        <v>136900</v>
      </c>
      <c r="G145" s="235">
        <v>172</v>
      </c>
      <c r="H145" s="235"/>
      <c r="I145" s="235">
        <v>1</v>
      </c>
      <c r="J145" s="235">
        <v>903</v>
      </c>
      <c r="K145" s="235">
        <v>33</v>
      </c>
      <c r="L145" s="235"/>
      <c r="M145" s="235"/>
      <c r="N145" s="235"/>
      <c r="O145" s="235" t="s">
        <v>2573</v>
      </c>
      <c r="P145" s="235" t="s">
        <v>776</v>
      </c>
      <c r="Q145" s="236">
        <v>40813</v>
      </c>
      <c r="AF145" s="579">
        <f t="shared" si="20"/>
        <v>2979.9</v>
      </c>
    </row>
    <row r="146" spans="3:32" x14ac:dyDescent="0.2">
      <c r="C146" s="512" t="s">
        <v>2808</v>
      </c>
      <c r="D146" s="512" t="s">
        <v>4900</v>
      </c>
      <c r="E146" s="213" t="s">
        <v>2809</v>
      </c>
      <c r="F146" s="213">
        <v>136900</v>
      </c>
      <c r="G146" s="213">
        <v>172</v>
      </c>
      <c r="H146" s="213"/>
      <c r="I146" s="213">
        <v>1</v>
      </c>
      <c r="J146" s="213">
        <v>902</v>
      </c>
      <c r="K146" s="213">
        <v>33</v>
      </c>
      <c r="L146" s="213"/>
      <c r="M146" s="213"/>
      <c r="N146" s="213"/>
      <c r="O146" s="213" t="s">
        <v>2573</v>
      </c>
      <c r="P146" s="213" t="s">
        <v>776</v>
      </c>
      <c r="Q146" s="215">
        <v>40819</v>
      </c>
      <c r="AF146" s="579">
        <f t="shared" si="20"/>
        <v>2976.6</v>
      </c>
    </row>
    <row r="147" spans="3:32" ht="13.5" thickBot="1" x14ac:dyDescent="0.25">
      <c r="C147" s="237" t="s">
        <v>2808</v>
      </c>
      <c r="D147" s="237" t="s">
        <v>4901</v>
      </c>
      <c r="E147" s="235" t="s">
        <v>2809</v>
      </c>
      <c r="F147" s="235">
        <v>136900</v>
      </c>
      <c r="G147" s="235">
        <v>172</v>
      </c>
      <c r="H147" s="235"/>
      <c r="I147" s="235">
        <v>1</v>
      </c>
      <c r="J147" s="235">
        <v>556</v>
      </c>
      <c r="K147" s="235">
        <v>33</v>
      </c>
      <c r="L147" s="235"/>
      <c r="M147" s="235"/>
      <c r="N147" s="235"/>
      <c r="O147" s="235" t="s">
        <v>2573</v>
      </c>
      <c r="P147" s="235" t="s">
        <v>669</v>
      </c>
      <c r="Q147" s="236">
        <v>40830</v>
      </c>
      <c r="AF147" s="579">
        <f t="shared" si="20"/>
        <v>1834.8</v>
      </c>
    </row>
    <row r="148" spans="3:32" x14ac:dyDescent="0.2">
      <c r="C148" s="223" t="s">
        <v>2808</v>
      </c>
      <c r="D148" s="223" t="s">
        <v>4902</v>
      </c>
      <c r="E148" s="214" t="s">
        <v>2810</v>
      </c>
      <c r="F148" s="214">
        <v>136970</v>
      </c>
      <c r="G148" s="214">
        <v>172</v>
      </c>
      <c r="I148" s="214">
        <v>1</v>
      </c>
      <c r="J148" s="214">
        <v>902</v>
      </c>
      <c r="K148" s="214">
        <v>33</v>
      </c>
      <c r="O148" s="214" t="s">
        <v>2573</v>
      </c>
      <c r="P148" s="214" t="s">
        <v>4804</v>
      </c>
      <c r="Q148" s="216">
        <v>40869</v>
      </c>
      <c r="AF148" s="579">
        <f t="shared" si="20"/>
        <v>2976.6</v>
      </c>
    </row>
    <row r="149" spans="3:32" ht="13.5" thickBot="1" x14ac:dyDescent="0.25">
      <c r="C149" s="237" t="s">
        <v>2808</v>
      </c>
      <c r="D149" s="237" t="s">
        <v>4903</v>
      </c>
      <c r="E149" s="235" t="s">
        <v>2810</v>
      </c>
      <c r="F149" s="235">
        <v>136970</v>
      </c>
      <c r="G149" s="235">
        <v>172</v>
      </c>
      <c r="H149" s="235"/>
      <c r="I149" s="235">
        <v>1</v>
      </c>
      <c r="J149" s="235">
        <v>903</v>
      </c>
      <c r="K149" s="235">
        <v>33</v>
      </c>
      <c r="L149" s="235"/>
      <c r="M149" s="235"/>
      <c r="N149" s="235"/>
      <c r="O149" s="235" t="s">
        <v>2573</v>
      </c>
      <c r="P149" s="235" t="s">
        <v>2360</v>
      </c>
      <c r="Q149" s="236">
        <v>40875</v>
      </c>
      <c r="AF149" s="579">
        <f t="shared" si="20"/>
        <v>2979.9</v>
      </c>
    </row>
    <row r="150" spans="3:32" x14ac:dyDescent="0.2">
      <c r="C150" s="223" t="s">
        <v>2808</v>
      </c>
      <c r="D150" s="223" t="s">
        <v>4904</v>
      </c>
      <c r="E150" s="214" t="s">
        <v>2811</v>
      </c>
      <c r="F150" s="214">
        <v>136970</v>
      </c>
      <c r="G150" s="214">
        <v>172</v>
      </c>
      <c r="I150" s="214">
        <v>1</v>
      </c>
      <c r="J150" s="214">
        <v>902</v>
      </c>
      <c r="K150" s="214">
        <v>33</v>
      </c>
      <c r="O150" s="214" t="s">
        <v>2573</v>
      </c>
      <c r="P150" s="214" t="s">
        <v>4816</v>
      </c>
      <c r="Q150" s="216">
        <v>40879</v>
      </c>
      <c r="AF150" s="579">
        <f t="shared" si="20"/>
        <v>2976.6</v>
      </c>
    </row>
    <row r="151" spans="3:32" x14ac:dyDescent="0.2">
      <c r="C151" s="223" t="s">
        <v>2808</v>
      </c>
      <c r="D151" s="223" t="s">
        <v>4905</v>
      </c>
      <c r="E151" s="214" t="s">
        <v>2810</v>
      </c>
      <c r="F151" s="214">
        <v>136970</v>
      </c>
      <c r="G151" s="214">
        <v>172</v>
      </c>
      <c r="I151" s="214">
        <v>1</v>
      </c>
      <c r="J151" s="214">
        <v>483</v>
      </c>
      <c r="K151" s="214">
        <v>33</v>
      </c>
      <c r="O151" s="214" t="s">
        <v>2573</v>
      </c>
      <c r="P151" s="214" t="s">
        <v>4804</v>
      </c>
      <c r="Q151" s="216">
        <v>40885</v>
      </c>
      <c r="AF151" s="579">
        <f t="shared" si="20"/>
        <v>1593.9</v>
      </c>
    </row>
    <row r="152" spans="3:32" x14ac:dyDescent="0.2">
      <c r="C152" s="243" t="s">
        <v>4453</v>
      </c>
      <c r="D152" s="356"/>
      <c r="E152" s="245"/>
      <c r="F152" s="245"/>
      <c r="G152" s="245"/>
      <c r="H152" s="245"/>
      <c r="I152" s="245"/>
      <c r="J152" s="245"/>
      <c r="K152" s="245"/>
      <c r="L152" s="245"/>
      <c r="M152" s="245"/>
      <c r="N152" s="245"/>
      <c r="O152" s="245"/>
      <c r="P152" s="245"/>
      <c r="Q152" s="247"/>
      <c r="AF152" s="579">
        <f t="shared" si="20"/>
        <v>0</v>
      </c>
    </row>
    <row r="153" spans="3:32" ht="13.5" thickBot="1" x14ac:dyDescent="0.25">
      <c r="C153" s="237" t="s">
        <v>2812</v>
      </c>
      <c r="D153" s="237" t="s">
        <v>4898</v>
      </c>
      <c r="E153" s="235" t="s">
        <v>2813</v>
      </c>
      <c r="F153" s="235">
        <v>133913</v>
      </c>
      <c r="G153" s="235">
        <v>172</v>
      </c>
      <c r="H153" s="235"/>
      <c r="I153" s="235">
        <v>1</v>
      </c>
      <c r="J153" s="235">
        <v>902</v>
      </c>
      <c r="K153" s="235">
        <v>36</v>
      </c>
      <c r="L153" s="235"/>
      <c r="M153" s="235"/>
      <c r="N153" s="235"/>
      <c r="O153" s="235" t="s">
        <v>2602</v>
      </c>
      <c r="P153" s="235" t="s">
        <v>4816</v>
      </c>
      <c r="Q153" s="236">
        <v>40892</v>
      </c>
      <c r="AF153" s="421">
        <f t="shared" si="20"/>
        <v>3247.2</v>
      </c>
    </row>
    <row r="154" spans="3:32" x14ac:dyDescent="0.2">
      <c r="C154" s="287"/>
      <c r="D154" s="287"/>
      <c r="E154" s="288"/>
      <c r="F154" s="289" t="s">
        <v>1319</v>
      </c>
      <c r="G154" s="288"/>
      <c r="H154" s="288"/>
      <c r="I154" s="288"/>
      <c r="J154" s="288"/>
      <c r="K154" s="288"/>
      <c r="L154" s="288"/>
      <c r="M154" s="288"/>
      <c r="N154" s="288"/>
      <c r="O154" s="288"/>
      <c r="P154" s="288"/>
      <c r="Q154" s="288"/>
      <c r="AF154" s="598">
        <f>SUM(AF115:AF153)</f>
        <v>100341.30000000002</v>
      </c>
    </row>
    <row r="155" spans="3:32" x14ac:dyDescent="0.2">
      <c r="C155" s="223" t="s">
        <v>2812</v>
      </c>
      <c r="D155" s="223" t="s">
        <v>4899</v>
      </c>
      <c r="E155" s="214" t="s">
        <v>2813</v>
      </c>
      <c r="F155" s="214">
        <v>133913</v>
      </c>
      <c r="G155" s="214">
        <v>172</v>
      </c>
      <c r="I155" s="214">
        <v>1</v>
      </c>
      <c r="J155" s="214">
        <v>905</v>
      </c>
      <c r="K155" s="214">
        <v>36</v>
      </c>
      <c r="O155" s="214" t="s">
        <v>2602</v>
      </c>
      <c r="P155" s="214" t="s">
        <v>663</v>
      </c>
      <c r="Q155" s="216">
        <v>40913</v>
      </c>
      <c r="R155" s="1">
        <v>1.83</v>
      </c>
      <c r="S155" s="1">
        <v>92</v>
      </c>
      <c r="T155" s="1" t="s">
        <v>4561</v>
      </c>
      <c r="U155" s="1">
        <v>78</v>
      </c>
      <c r="V155" s="1">
        <v>12048</v>
      </c>
      <c r="W155" s="1">
        <v>92</v>
      </c>
      <c r="X155" s="1" t="s">
        <v>2584</v>
      </c>
      <c r="Y155" s="1">
        <v>78</v>
      </c>
      <c r="Z155" s="1" t="s">
        <v>4561</v>
      </c>
      <c r="AA155" s="183">
        <f t="shared" ref="AA155:AA169" si="21">(K155*100*J155*I155)/13*12*R155/10000*S155/1000</f>
        <v>50.632327384615394</v>
      </c>
      <c r="AB155" s="183">
        <f t="shared" ref="AB155:AB169" si="22">V155/36*35*J155*I155*1.108/10000*W155/1000</f>
        <v>108.05793637333336</v>
      </c>
      <c r="AC155" s="183">
        <f t="shared" ref="AC155:AC169" si="23">(K155*100*J155*I155)/13*R155/10000*U155/1000</f>
        <v>3.5772840000000001</v>
      </c>
      <c r="AD155" s="183">
        <f t="shared" ref="AD155:AD169" si="24">V155/36*J155*I155*1.108/10000*Y155/1000</f>
        <v>2.6175524960000001</v>
      </c>
      <c r="AE155" s="183">
        <f t="shared" ref="AE155:AE169" si="25">J155*I155*(G155/100)</f>
        <v>1556.6</v>
      </c>
    </row>
    <row r="156" spans="3:32" x14ac:dyDescent="0.2">
      <c r="C156" s="223" t="s">
        <v>2812</v>
      </c>
      <c r="D156" s="223" t="s">
        <v>4900</v>
      </c>
      <c r="E156" s="214" t="s">
        <v>2813</v>
      </c>
      <c r="F156" s="214">
        <v>133913</v>
      </c>
      <c r="G156" s="214">
        <v>172</v>
      </c>
      <c r="I156" s="214">
        <v>1</v>
      </c>
      <c r="J156" s="214">
        <v>905</v>
      </c>
      <c r="K156" s="214">
        <v>36</v>
      </c>
      <c r="O156" s="214" t="s">
        <v>2602</v>
      </c>
      <c r="P156" s="214" t="s">
        <v>2277</v>
      </c>
      <c r="Q156" s="216">
        <v>40919</v>
      </c>
      <c r="R156" s="1">
        <v>1.83</v>
      </c>
      <c r="S156" s="1">
        <v>92</v>
      </c>
      <c r="T156" s="1" t="s">
        <v>4561</v>
      </c>
      <c r="U156" s="1">
        <v>78</v>
      </c>
      <c r="V156" s="1">
        <v>12048</v>
      </c>
      <c r="W156" s="1">
        <v>92</v>
      </c>
      <c r="X156" s="1" t="s">
        <v>2584</v>
      </c>
      <c r="Y156" s="1">
        <v>78</v>
      </c>
      <c r="Z156" s="1" t="s">
        <v>4561</v>
      </c>
      <c r="AA156" s="183">
        <f t="shared" si="21"/>
        <v>50.632327384615394</v>
      </c>
      <c r="AB156" s="183">
        <f t="shared" si="22"/>
        <v>108.05793637333336</v>
      </c>
      <c r="AC156" s="183">
        <f t="shared" si="23"/>
        <v>3.5772840000000001</v>
      </c>
      <c r="AD156" s="183">
        <f t="shared" si="24"/>
        <v>2.6175524960000001</v>
      </c>
      <c r="AE156" s="183">
        <f t="shared" si="25"/>
        <v>1556.6</v>
      </c>
    </row>
    <row r="157" spans="3:32" x14ac:dyDescent="0.2">
      <c r="C157" s="294" t="s">
        <v>2812</v>
      </c>
      <c r="D157" s="294" t="s">
        <v>4901</v>
      </c>
      <c r="E157" s="295" t="s">
        <v>2814</v>
      </c>
      <c r="F157" s="295">
        <v>126973</v>
      </c>
      <c r="G157" s="295">
        <v>172</v>
      </c>
      <c r="H157" s="295"/>
      <c r="I157" s="295">
        <v>1</v>
      </c>
      <c r="J157" s="295">
        <v>120</v>
      </c>
      <c r="K157" s="295">
        <v>26</v>
      </c>
      <c r="L157" s="295"/>
      <c r="M157" s="295"/>
      <c r="N157" s="295"/>
      <c r="O157" s="295" t="s">
        <v>2815</v>
      </c>
      <c r="P157" s="295" t="s">
        <v>669</v>
      </c>
      <c r="Q157" s="300">
        <v>40925</v>
      </c>
      <c r="R157" s="1">
        <v>1.83</v>
      </c>
      <c r="S157" s="1">
        <v>92</v>
      </c>
      <c r="T157" s="1" t="s">
        <v>4561</v>
      </c>
      <c r="U157" s="1">
        <v>78</v>
      </c>
      <c r="V157" s="1">
        <v>12048</v>
      </c>
      <c r="W157" s="1">
        <v>92</v>
      </c>
      <c r="X157" s="1" t="s">
        <v>2584</v>
      </c>
      <c r="Y157" s="1">
        <v>78</v>
      </c>
      <c r="Z157" s="1" t="s">
        <v>4561</v>
      </c>
      <c r="AA157" s="183">
        <f t="shared" si="21"/>
        <v>4.8487679999999997</v>
      </c>
      <c r="AB157" s="183">
        <f t="shared" si="22"/>
        <v>14.32812416</v>
      </c>
      <c r="AC157" s="183">
        <f t="shared" si="23"/>
        <v>0.34257600000000005</v>
      </c>
      <c r="AD157" s="183">
        <f t="shared" si="24"/>
        <v>0.34707878400000003</v>
      </c>
      <c r="AE157" s="183">
        <f t="shared" si="25"/>
        <v>206.4</v>
      </c>
    </row>
    <row r="158" spans="3:32" x14ac:dyDescent="0.2">
      <c r="C158" s="294" t="s">
        <v>2812</v>
      </c>
      <c r="D158" s="294">
        <v>5</v>
      </c>
      <c r="E158" s="295" t="s">
        <v>2813</v>
      </c>
      <c r="F158" s="295">
        <v>133913</v>
      </c>
      <c r="G158" s="295">
        <v>172</v>
      </c>
      <c r="H158" s="295"/>
      <c r="I158" s="295">
        <v>1</v>
      </c>
      <c r="J158" s="295">
        <v>903</v>
      </c>
      <c r="K158" s="295">
        <v>36</v>
      </c>
      <c r="L158" s="295"/>
      <c r="M158" s="295"/>
      <c r="N158" s="295"/>
      <c r="O158" s="295" t="s">
        <v>2602</v>
      </c>
      <c r="P158" s="295" t="s">
        <v>669</v>
      </c>
      <c r="Q158" s="300">
        <v>40931</v>
      </c>
      <c r="R158" s="1">
        <v>1.83</v>
      </c>
      <c r="S158" s="1">
        <v>92</v>
      </c>
      <c r="T158" s="1" t="s">
        <v>4561</v>
      </c>
      <c r="U158" s="1">
        <v>78</v>
      </c>
      <c r="V158" s="1">
        <v>12048</v>
      </c>
      <c r="W158" s="1">
        <v>92</v>
      </c>
      <c r="X158" s="1" t="s">
        <v>2584</v>
      </c>
      <c r="Y158" s="1">
        <v>78</v>
      </c>
      <c r="Z158" s="1" t="s">
        <v>4561</v>
      </c>
      <c r="AA158" s="183">
        <f t="shared" si="21"/>
        <v>50.520432738461544</v>
      </c>
      <c r="AB158" s="183">
        <f t="shared" si="22"/>
        <v>107.819134304</v>
      </c>
      <c r="AC158" s="183">
        <f t="shared" si="23"/>
        <v>3.5693784000000006</v>
      </c>
      <c r="AD158" s="183">
        <f t="shared" si="24"/>
        <v>2.6117678496000005</v>
      </c>
      <c r="AE158" s="183">
        <f t="shared" si="25"/>
        <v>1553.16</v>
      </c>
    </row>
    <row r="159" spans="3:32" x14ac:dyDescent="0.2">
      <c r="C159" s="294" t="s">
        <v>2812</v>
      </c>
      <c r="D159" s="294" t="s">
        <v>4903</v>
      </c>
      <c r="E159" s="295" t="s">
        <v>2813</v>
      </c>
      <c r="F159" s="295">
        <v>133913</v>
      </c>
      <c r="G159" s="295">
        <v>172</v>
      </c>
      <c r="H159" s="295"/>
      <c r="I159" s="295">
        <v>1</v>
      </c>
      <c r="J159" s="295">
        <v>602</v>
      </c>
      <c r="K159" s="295">
        <v>36</v>
      </c>
      <c r="L159" s="295"/>
      <c r="M159" s="295"/>
      <c r="N159" s="295"/>
      <c r="O159" s="295" t="s">
        <v>2601</v>
      </c>
      <c r="P159" s="295" t="s">
        <v>4804</v>
      </c>
      <c r="Q159" s="301">
        <v>40934</v>
      </c>
      <c r="R159" s="1">
        <v>1.83</v>
      </c>
      <c r="S159" s="1">
        <v>92</v>
      </c>
      <c r="T159" s="1" t="s">
        <v>4561</v>
      </c>
      <c r="U159" s="1">
        <v>78</v>
      </c>
      <c r="V159" s="1">
        <v>12048</v>
      </c>
      <c r="W159" s="1">
        <v>92</v>
      </c>
      <c r="X159" s="1" t="s">
        <v>2584</v>
      </c>
      <c r="Y159" s="1">
        <v>78</v>
      </c>
      <c r="Z159" s="1" t="s">
        <v>4561</v>
      </c>
      <c r="AA159" s="183">
        <f t="shared" si="21"/>
        <v>33.680288492307703</v>
      </c>
      <c r="AB159" s="183">
        <f t="shared" si="22"/>
        <v>71.879422869333339</v>
      </c>
      <c r="AC159" s="183">
        <f t="shared" si="23"/>
        <v>2.3795856000000004</v>
      </c>
      <c r="AD159" s="183">
        <f t="shared" si="24"/>
        <v>1.7411785664000003</v>
      </c>
      <c r="AE159" s="183">
        <f t="shared" si="25"/>
        <v>1035.44</v>
      </c>
    </row>
    <row r="160" spans="3:32" x14ac:dyDescent="0.2">
      <c r="C160" s="294" t="s">
        <v>2812</v>
      </c>
      <c r="D160" s="294">
        <v>7</v>
      </c>
      <c r="E160" s="295" t="s">
        <v>2813</v>
      </c>
      <c r="F160" s="295">
        <v>133913</v>
      </c>
      <c r="G160" s="295">
        <v>172</v>
      </c>
      <c r="H160" s="295"/>
      <c r="I160" s="295">
        <v>1</v>
      </c>
      <c r="J160" s="295">
        <v>303</v>
      </c>
      <c r="K160" s="295">
        <v>36</v>
      </c>
      <c r="L160" s="295"/>
      <c r="M160" s="295"/>
      <c r="N160" s="295"/>
      <c r="O160" s="295" t="s">
        <v>2601</v>
      </c>
      <c r="P160" s="295" t="s">
        <v>669</v>
      </c>
      <c r="Q160" s="599">
        <v>40940</v>
      </c>
      <c r="R160" s="1">
        <v>1.83</v>
      </c>
      <c r="S160" s="1">
        <v>92</v>
      </c>
      <c r="T160" s="1" t="s">
        <v>4561</v>
      </c>
      <c r="U160" s="1">
        <v>78</v>
      </c>
      <c r="V160" s="1">
        <v>12048</v>
      </c>
      <c r="W160" s="1">
        <v>92</v>
      </c>
      <c r="X160" s="1" t="s">
        <v>2584</v>
      </c>
      <c r="Y160" s="1">
        <v>78</v>
      </c>
      <c r="Z160" s="1" t="s">
        <v>4561</v>
      </c>
      <c r="AA160" s="183">
        <f t="shared" si="21"/>
        <v>16.952038892307694</v>
      </c>
      <c r="AB160" s="183">
        <f t="shared" si="22"/>
        <v>36.178513504000001</v>
      </c>
      <c r="AC160" s="183">
        <f t="shared" si="23"/>
        <v>1.1976984000000002</v>
      </c>
      <c r="AD160" s="183">
        <f t="shared" si="24"/>
        <v>0.87637392960000016</v>
      </c>
      <c r="AE160" s="183">
        <f t="shared" si="25"/>
        <v>521.16</v>
      </c>
    </row>
    <row r="161" spans="1:31" x14ac:dyDescent="0.2">
      <c r="C161" s="136" t="s">
        <v>2812</v>
      </c>
      <c r="D161" s="133">
        <v>8</v>
      </c>
      <c r="E161" s="133" t="s">
        <v>1457</v>
      </c>
      <c r="F161" s="133">
        <v>136970</v>
      </c>
      <c r="G161" s="133">
        <v>172</v>
      </c>
      <c r="H161" s="133"/>
      <c r="I161" s="133">
        <v>1</v>
      </c>
      <c r="J161" s="133">
        <v>903</v>
      </c>
      <c r="K161" s="133">
        <v>33</v>
      </c>
      <c r="L161" s="133"/>
      <c r="M161" s="133"/>
      <c r="N161" s="133"/>
      <c r="O161" s="133" t="s">
        <v>2573</v>
      </c>
      <c r="P161" s="133" t="s">
        <v>2277</v>
      </c>
      <c r="Q161" s="166">
        <v>40947</v>
      </c>
      <c r="R161" s="1">
        <v>1.83</v>
      </c>
      <c r="S161" s="1">
        <v>92</v>
      </c>
      <c r="T161" s="1" t="s">
        <v>4561</v>
      </c>
      <c r="U161" s="1">
        <v>78</v>
      </c>
      <c r="V161" s="1">
        <v>12048</v>
      </c>
      <c r="W161" s="1">
        <v>92</v>
      </c>
      <c r="X161" s="1" t="s">
        <v>2584</v>
      </c>
      <c r="Y161" s="1">
        <v>78</v>
      </c>
      <c r="Z161" s="1" t="s">
        <v>4561</v>
      </c>
      <c r="AA161" s="183">
        <f t="shared" si="21"/>
        <v>46.310396676923077</v>
      </c>
      <c r="AB161" s="183">
        <f t="shared" si="22"/>
        <v>107.819134304</v>
      </c>
      <c r="AC161" s="183">
        <f t="shared" si="23"/>
        <v>3.2719302000000003</v>
      </c>
      <c r="AD161" s="183">
        <f t="shared" si="24"/>
        <v>2.6117678496000005</v>
      </c>
      <c r="AE161" s="183">
        <f t="shared" si="25"/>
        <v>1553.16</v>
      </c>
    </row>
    <row r="162" spans="1:31" x14ac:dyDescent="0.2">
      <c r="C162" s="136" t="s">
        <v>2812</v>
      </c>
      <c r="D162" s="133">
        <v>9</v>
      </c>
      <c r="E162" s="133" t="s">
        <v>1457</v>
      </c>
      <c r="F162" s="133">
        <v>136970</v>
      </c>
      <c r="G162" s="133">
        <v>172</v>
      </c>
      <c r="H162" s="133"/>
      <c r="I162" s="133">
        <v>1</v>
      </c>
      <c r="J162" s="133">
        <v>881</v>
      </c>
      <c r="K162" s="133">
        <v>33</v>
      </c>
      <c r="L162" s="133"/>
      <c r="M162" s="133"/>
      <c r="N162" s="133"/>
      <c r="O162" s="133" t="s">
        <v>2573</v>
      </c>
      <c r="P162" s="133" t="s">
        <v>2277</v>
      </c>
      <c r="Q162" s="166">
        <v>40953</v>
      </c>
      <c r="R162" s="1">
        <v>1.83</v>
      </c>
      <c r="S162" s="1">
        <v>92</v>
      </c>
      <c r="T162" s="1" t="s">
        <v>4561</v>
      </c>
      <c r="U162" s="1">
        <v>78</v>
      </c>
      <c r="V162" s="1">
        <v>12048</v>
      </c>
      <c r="W162" s="1">
        <v>92</v>
      </c>
      <c r="X162" s="1" t="s">
        <v>2584</v>
      </c>
      <c r="Y162" s="1">
        <v>78</v>
      </c>
      <c r="Z162" s="1" t="s">
        <v>4561</v>
      </c>
      <c r="AA162" s="183">
        <f t="shared" si="21"/>
        <v>45.182125661538471</v>
      </c>
      <c r="AB162" s="183">
        <f t="shared" si="22"/>
        <v>105.19231154133334</v>
      </c>
      <c r="AC162" s="183">
        <f t="shared" si="23"/>
        <v>3.1922154000000003</v>
      </c>
      <c r="AD162" s="183">
        <f t="shared" si="24"/>
        <v>2.5481367392000007</v>
      </c>
      <c r="AE162" s="183">
        <f t="shared" si="25"/>
        <v>1515.32</v>
      </c>
    </row>
    <row r="163" spans="1:31" x14ac:dyDescent="0.2">
      <c r="C163" s="136" t="s">
        <v>2812</v>
      </c>
      <c r="D163" s="133">
        <v>10</v>
      </c>
      <c r="E163" s="133" t="s">
        <v>1457</v>
      </c>
      <c r="F163" s="133">
        <v>136900</v>
      </c>
      <c r="G163" s="133">
        <v>172</v>
      </c>
      <c r="H163" s="133"/>
      <c r="I163" s="133">
        <v>1</v>
      </c>
      <c r="J163" s="133">
        <v>100</v>
      </c>
      <c r="K163" s="133">
        <v>33</v>
      </c>
      <c r="L163" s="133"/>
      <c r="M163" s="133"/>
      <c r="N163" s="133"/>
      <c r="O163" s="133" t="s">
        <v>2816</v>
      </c>
      <c r="P163" s="133" t="s">
        <v>4804</v>
      </c>
      <c r="Q163" s="166">
        <v>40961</v>
      </c>
      <c r="R163" s="1">
        <v>1.83</v>
      </c>
      <c r="S163" s="1">
        <v>92</v>
      </c>
      <c r="T163" s="1" t="s">
        <v>4561</v>
      </c>
      <c r="U163" s="1">
        <v>78</v>
      </c>
      <c r="V163" s="1">
        <v>12048</v>
      </c>
      <c r="W163" s="1">
        <v>92</v>
      </c>
      <c r="X163" s="1" t="s">
        <v>2584</v>
      </c>
      <c r="Y163" s="1">
        <v>78</v>
      </c>
      <c r="Z163" s="1" t="s">
        <v>4561</v>
      </c>
      <c r="AA163" s="183">
        <f t="shared" si="21"/>
        <v>5.1285046153846148</v>
      </c>
      <c r="AB163" s="183">
        <f t="shared" si="22"/>
        <v>11.94010346666667</v>
      </c>
      <c r="AC163" s="183">
        <f t="shared" si="23"/>
        <v>0.36234</v>
      </c>
      <c r="AD163" s="183">
        <f t="shared" si="24"/>
        <v>0.28923232000000004</v>
      </c>
      <c r="AE163" s="183">
        <f t="shared" si="25"/>
        <v>172</v>
      </c>
    </row>
    <row r="164" spans="1:31" x14ac:dyDescent="0.2">
      <c r="C164" s="316"/>
      <c r="D164" s="316"/>
      <c r="E164" s="319"/>
      <c r="F164" s="319" t="s">
        <v>1386</v>
      </c>
      <c r="G164" s="319"/>
      <c r="H164" s="319"/>
      <c r="I164" s="319"/>
      <c r="J164" s="319"/>
      <c r="K164" s="319"/>
      <c r="L164" s="319"/>
      <c r="M164" s="319"/>
      <c r="N164" s="319"/>
      <c r="O164" s="319"/>
      <c r="P164" s="319"/>
      <c r="Q164" s="320"/>
      <c r="R164" s="1">
        <v>1.83</v>
      </c>
      <c r="S164" s="1">
        <v>92</v>
      </c>
      <c r="T164" s="1" t="s">
        <v>4561</v>
      </c>
      <c r="U164" s="1">
        <v>78</v>
      </c>
      <c r="V164" s="1">
        <v>12048</v>
      </c>
      <c r="W164" s="1">
        <v>92</v>
      </c>
      <c r="X164" s="1" t="s">
        <v>2584</v>
      </c>
      <c r="Y164" s="1">
        <v>78</v>
      </c>
      <c r="Z164" s="1" t="s">
        <v>4561</v>
      </c>
      <c r="AA164" s="183">
        <f t="shared" si="21"/>
        <v>0</v>
      </c>
      <c r="AB164" s="183">
        <f t="shared" si="22"/>
        <v>0</v>
      </c>
      <c r="AC164" s="183">
        <f t="shared" si="23"/>
        <v>0</v>
      </c>
      <c r="AD164" s="183">
        <f t="shared" si="24"/>
        <v>0</v>
      </c>
      <c r="AE164" s="183">
        <f t="shared" si="25"/>
        <v>0</v>
      </c>
    </row>
    <row r="165" spans="1:31" x14ac:dyDescent="0.2">
      <c r="C165" s="136" t="s">
        <v>2817</v>
      </c>
      <c r="D165" s="133">
        <v>1</v>
      </c>
      <c r="E165" s="133" t="s">
        <v>1467</v>
      </c>
      <c r="F165" s="133">
        <v>133913</v>
      </c>
      <c r="G165" s="133">
        <v>172</v>
      </c>
      <c r="H165" s="133"/>
      <c r="I165" s="133">
        <v>1</v>
      </c>
      <c r="J165" s="133">
        <v>903</v>
      </c>
      <c r="K165" s="133">
        <v>36</v>
      </c>
      <c r="L165" s="133"/>
      <c r="M165" s="133"/>
      <c r="N165" s="133"/>
      <c r="O165" s="133" t="s">
        <v>2601</v>
      </c>
      <c r="P165" s="133" t="s">
        <v>2523</v>
      </c>
      <c r="Q165" s="166">
        <v>40967</v>
      </c>
      <c r="R165" s="1">
        <v>1.83</v>
      </c>
      <c r="S165" s="1">
        <v>92</v>
      </c>
      <c r="T165" s="1" t="s">
        <v>4561</v>
      </c>
      <c r="U165" s="1">
        <v>78</v>
      </c>
      <c r="V165" s="1">
        <v>12048</v>
      </c>
      <c r="W165" s="1">
        <v>92</v>
      </c>
      <c r="X165" s="1" t="s">
        <v>2584</v>
      </c>
      <c r="Y165" s="1">
        <v>78</v>
      </c>
      <c r="Z165" s="1" t="s">
        <v>4561</v>
      </c>
      <c r="AA165" s="183">
        <f t="shared" si="21"/>
        <v>50.520432738461544</v>
      </c>
      <c r="AB165" s="183">
        <f t="shared" si="22"/>
        <v>107.819134304</v>
      </c>
      <c r="AC165" s="183">
        <f t="shared" si="23"/>
        <v>3.5693784000000006</v>
      </c>
      <c r="AD165" s="183">
        <f t="shared" si="24"/>
        <v>2.6117678496000005</v>
      </c>
      <c r="AE165" s="183">
        <f t="shared" si="25"/>
        <v>1553.16</v>
      </c>
    </row>
    <row r="166" spans="1:31" x14ac:dyDescent="0.2">
      <c r="C166" s="136" t="s">
        <v>2817</v>
      </c>
      <c r="D166" s="133">
        <v>2</v>
      </c>
      <c r="E166" s="133" t="s">
        <v>1467</v>
      </c>
      <c r="F166" s="133">
        <v>133913</v>
      </c>
      <c r="G166" s="133">
        <v>172</v>
      </c>
      <c r="H166" s="133"/>
      <c r="I166" s="133">
        <v>1</v>
      </c>
      <c r="J166" s="133">
        <v>903</v>
      </c>
      <c r="K166" s="133">
        <v>36</v>
      </c>
      <c r="L166" s="133"/>
      <c r="M166" s="133"/>
      <c r="N166" s="133"/>
      <c r="O166" s="133" t="s">
        <v>2601</v>
      </c>
      <c r="P166" s="133" t="s">
        <v>4804</v>
      </c>
      <c r="Q166" s="166">
        <v>40973</v>
      </c>
      <c r="R166" s="1">
        <v>1.83</v>
      </c>
      <c r="S166" s="1">
        <v>92</v>
      </c>
      <c r="T166" s="1" t="s">
        <v>4561</v>
      </c>
      <c r="U166" s="1">
        <v>78</v>
      </c>
      <c r="V166" s="1">
        <v>12048</v>
      </c>
      <c r="W166" s="1">
        <v>92</v>
      </c>
      <c r="X166" s="1" t="s">
        <v>2584</v>
      </c>
      <c r="Y166" s="1">
        <v>78</v>
      </c>
      <c r="Z166" s="1" t="s">
        <v>4561</v>
      </c>
      <c r="AA166" s="183">
        <f t="shared" si="21"/>
        <v>50.520432738461544</v>
      </c>
      <c r="AB166" s="183">
        <f t="shared" si="22"/>
        <v>107.819134304</v>
      </c>
      <c r="AC166" s="183">
        <f t="shared" si="23"/>
        <v>3.5693784000000006</v>
      </c>
      <c r="AD166" s="183">
        <f t="shared" si="24"/>
        <v>2.6117678496000005</v>
      </c>
      <c r="AE166" s="183">
        <f t="shared" si="25"/>
        <v>1553.16</v>
      </c>
    </row>
    <row r="167" spans="1:31" x14ac:dyDescent="0.2">
      <c r="C167" s="136" t="s">
        <v>2817</v>
      </c>
      <c r="D167" s="133">
        <v>3</v>
      </c>
      <c r="E167" s="133" t="s">
        <v>1467</v>
      </c>
      <c r="F167" s="133">
        <v>133913</v>
      </c>
      <c r="G167" s="133">
        <v>172</v>
      </c>
      <c r="H167" s="133"/>
      <c r="I167" s="133">
        <v>1</v>
      </c>
      <c r="J167" s="133">
        <v>903</v>
      </c>
      <c r="K167" s="133">
        <v>36</v>
      </c>
      <c r="L167" s="133"/>
      <c r="M167" s="133"/>
      <c r="N167" s="133"/>
      <c r="O167" s="133" t="s">
        <v>2601</v>
      </c>
      <c r="P167" s="133" t="s">
        <v>4807</v>
      </c>
      <c r="Q167" s="166">
        <v>40977</v>
      </c>
      <c r="R167" s="1">
        <v>1.83</v>
      </c>
      <c r="S167" s="1">
        <v>92</v>
      </c>
      <c r="T167" s="1" t="s">
        <v>4561</v>
      </c>
      <c r="U167" s="1">
        <v>78</v>
      </c>
      <c r="V167" s="1">
        <v>12048</v>
      </c>
      <c r="W167" s="1">
        <v>92</v>
      </c>
      <c r="X167" s="1" t="s">
        <v>2584</v>
      </c>
      <c r="Y167" s="1">
        <v>78</v>
      </c>
      <c r="Z167" s="1" t="s">
        <v>4561</v>
      </c>
      <c r="AA167" s="183">
        <f t="shared" si="21"/>
        <v>50.520432738461544</v>
      </c>
      <c r="AB167" s="183">
        <f t="shared" si="22"/>
        <v>107.819134304</v>
      </c>
      <c r="AC167" s="183">
        <f t="shared" si="23"/>
        <v>3.5693784000000006</v>
      </c>
      <c r="AD167" s="183">
        <f t="shared" si="24"/>
        <v>2.6117678496000005</v>
      </c>
      <c r="AE167" s="183">
        <f t="shared" si="25"/>
        <v>1553.16</v>
      </c>
    </row>
    <row r="168" spans="1:31" x14ac:dyDescent="0.2">
      <c r="C168" s="136" t="s">
        <v>2817</v>
      </c>
      <c r="D168" s="133">
        <v>5</v>
      </c>
      <c r="E168" s="133" t="s">
        <v>2818</v>
      </c>
      <c r="F168" s="133" t="s">
        <v>2819</v>
      </c>
      <c r="G168" s="133">
        <v>172</v>
      </c>
      <c r="H168" s="133"/>
      <c r="I168" s="133">
        <v>1</v>
      </c>
      <c r="J168" s="133">
        <v>90</v>
      </c>
      <c r="K168" s="133">
        <v>36</v>
      </c>
      <c r="L168" s="133"/>
      <c r="M168" s="133"/>
      <c r="N168" s="133"/>
      <c r="O168" s="133" t="s">
        <v>2820</v>
      </c>
      <c r="P168" s="133" t="s">
        <v>2360</v>
      </c>
      <c r="Q168" s="166">
        <v>40981</v>
      </c>
      <c r="R168" s="1">
        <v>1.83</v>
      </c>
      <c r="S168" s="1">
        <v>92</v>
      </c>
      <c r="T168" s="1" t="s">
        <v>4561</v>
      </c>
      <c r="U168" s="1">
        <v>78</v>
      </c>
      <c r="V168" s="1">
        <v>12048</v>
      </c>
      <c r="W168" s="1">
        <v>92</v>
      </c>
      <c r="X168" s="1" t="s">
        <v>2584</v>
      </c>
      <c r="Y168" s="1">
        <v>78</v>
      </c>
      <c r="Z168" s="1" t="s">
        <v>4561</v>
      </c>
      <c r="AA168" s="183">
        <f t="shared" si="21"/>
        <v>5.0352590769230776</v>
      </c>
      <c r="AB168" s="183">
        <f t="shared" si="22"/>
        <v>10.746093120000001</v>
      </c>
      <c r="AC168" s="183">
        <f t="shared" si="23"/>
        <v>0.35575199999999996</v>
      </c>
      <c r="AD168" s="183">
        <f t="shared" si="24"/>
        <v>0.26030908800000002</v>
      </c>
      <c r="AE168" s="183">
        <f t="shared" si="25"/>
        <v>154.80000000000001</v>
      </c>
    </row>
    <row r="169" spans="1:31" x14ac:dyDescent="0.2">
      <c r="C169" s="136" t="s">
        <v>2817</v>
      </c>
      <c r="D169" s="133">
        <v>6</v>
      </c>
      <c r="E169" s="133" t="s">
        <v>1467</v>
      </c>
      <c r="F169" s="133">
        <v>133913</v>
      </c>
      <c r="G169" s="133">
        <v>172</v>
      </c>
      <c r="H169" s="133"/>
      <c r="I169" s="133">
        <v>1</v>
      </c>
      <c r="J169" s="133">
        <v>904</v>
      </c>
      <c r="K169" s="133">
        <v>36</v>
      </c>
      <c r="L169" s="133"/>
      <c r="M169" s="133"/>
      <c r="N169" s="133"/>
      <c r="O169" s="133" t="s">
        <v>2601</v>
      </c>
      <c r="P169" s="133" t="s">
        <v>4804</v>
      </c>
      <c r="Q169" s="166">
        <v>40986</v>
      </c>
      <c r="R169" s="1">
        <v>1.83</v>
      </c>
      <c r="S169" s="1">
        <v>92</v>
      </c>
      <c r="T169" s="1" t="s">
        <v>4561</v>
      </c>
      <c r="U169" s="1">
        <v>78</v>
      </c>
      <c r="V169" s="1">
        <v>12048</v>
      </c>
      <c r="W169" s="1">
        <v>92</v>
      </c>
      <c r="X169" s="1" t="s">
        <v>2584</v>
      </c>
      <c r="Y169" s="1">
        <v>78</v>
      </c>
      <c r="Z169" s="1" t="s">
        <v>4561</v>
      </c>
      <c r="AA169" s="183">
        <f t="shared" si="21"/>
        <v>50.576380061538465</v>
      </c>
      <c r="AB169" s="183">
        <f t="shared" si="22"/>
        <v>107.93853533866668</v>
      </c>
      <c r="AC169" s="183">
        <f t="shared" si="23"/>
        <v>3.5733312000000002</v>
      </c>
      <c r="AD169" s="183">
        <f t="shared" si="24"/>
        <v>2.6146601727999998</v>
      </c>
      <c r="AE169" s="183">
        <f t="shared" si="25"/>
        <v>1554.8799999999999</v>
      </c>
    </row>
    <row r="171" spans="1:31" ht="13.5" thickBot="1" x14ac:dyDescent="0.25">
      <c r="C171" s="136" t="s">
        <v>2817</v>
      </c>
      <c r="D171" s="133">
        <v>8</v>
      </c>
      <c r="E171" s="133" t="s">
        <v>1467</v>
      </c>
      <c r="F171" s="133">
        <v>133913</v>
      </c>
      <c r="G171" s="133">
        <v>172</v>
      </c>
      <c r="H171" s="133"/>
      <c r="I171" s="133">
        <v>1</v>
      </c>
      <c r="J171" s="133">
        <v>903</v>
      </c>
      <c r="K171" s="133">
        <v>36</v>
      </c>
      <c r="L171" s="133"/>
      <c r="M171" s="133"/>
      <c r="N171" s="133"/>
      <c r="O171" s="133" t="s">
        <v>2607</v>
      </c>
      <c r="P171" s="133" t="s">
        <v>669</v>
      </c>
      <c r="Q171" s="166">
        <v>40990</v>
      </c>
      <c r="R171" s="308">
        <v>1.83</v>
      </c>
      <c r="S171" s="1">
        <v>92</v>
      </c>
      <c r="T171" s="1" t="s">
        <v>4561</v>
      </c>
      <c r="U171" s="1">
        <v>78</v>
      </c>
      <c r="V171" s="1">
        <v>12048</v>
      </c>
      <c r="W171" s="1">
        <v>92</v>
      </c>
      <c r="X171" s="1" t="s">
        <v>2584</v>
      </c>
      <c r="Y171" s="1">
        <v>78</v>
      </c>
      <c r="Z171" s="1" t="s">
        <v>4561</v>
      </c>
      <c r="AA171" s="183">
        <f>(K171*100*J171*I171)/13*12*R171/10000*S171/1000</f>
        <v>50.520432738461544</v>
      </c>
      <c r="AB171" s="183">
        <f>V171/36*35*J171*I171*1.108/10000*W171/1000</f>
        <v>107.819134304</v>
      </c>
      <c r="AC171" s="183">
        <f>(K171*100*J171*I171)/13*R171/10000*U171/1000</f>
        <v>3.5693784000000006</v>
      </c>
      <c r="AD171" s="183">
        <f>V171/36*J171*I171*1.108/10000*Y171/1000</f>
        <v>2.6117678496000005</v>
      </c>
      <c r="AE171" s="183">
        <f>J171*I171*(G171/100)</f>
        <v>1553.16</v>
      </c>
    </row>
    <row r="172" spans="1:31" ht="13.5" thickBot="1" x14ac:dyDescent="0.25">
      <c r="C172" s="136" t="s">
        <v>2817</v>
      </c>
      <c r="D172" s="133">
        <v>9</v>
      </c>
      <c r="E172" s="133" t="s">
        <v>1467</v>
      </c>
      <c r="F172" s="133">
        <v>133913</v>
      </c>
      <c r="G172" s="133">
        <v>172</v>
      </c>
      <c r="H172" s="133"/>
      <c r="I172" s="133">
        <v>1</v>
      </c>
      <c r="J172" s="133">
        <v>750</v>
      </c>
      <c r="K172" s="133">
        <v>36</v>
      </c>
      <c r="L172" s="133"/>
      <c r="M172" s="133"/>
      <c r="N172" s="133"/>
      <c r="O172" s="133" t="s">
        <v>2573</v>
      </c>
      <c r="P172" s="133" t="s">
        <v>2360</v>
      </c>
      <c r="Q172" s="166">
        <v>41011</v>
      </c>
      <c r="R172" s="311">
        <v>1.83</v>
      </c>
      <c r="S172" s="1">
        <v>92</v>
      </c>
      <c r="T172" s="1" t="s">
        <v>4561</v>
      </c>
      <c r="U172" s="1">
        <v>78</v>
      </c>
      <c r="V172" s="1">
        <v>12048</v>
      </c>
      <c r="W172" s="1">
        <v>92</v>
      </c>
      <c r="X172" s="1" t="s">
        <v>2584</v>
      </c>
      <c r="Y172" s="1">
        <v>78</v>
      </c>
      <c r="Z172" s="1" t="s">
        <v>4561</v>
      </c>
      <c r="AA172" s="183">
        <f>(K172*100*J172*I172)/13*12*R172/10000*S172/1000</f>
        <v>41.960492307692306</v>
      </c>
      <c r="AB172" s="183">
        <f>V172/36*35*J172*I172*1.108/10000*W172/1000</f>
        <v>89.550775999999999</v>
      </c>
      <c r="AC172" s="183">
        <f>(K172*100*J172*I172)/13*R172/10000*U172/1000</f>
        <v>2.9646000000000003</v>
      </c>
      <c r="AD172" s="183">
        <f>V172/36*J172*I172*1.108/10000*Y172/1000</f>
        <v>2.1692423999999999</v>
      </c>
      <c r="AE172" s="183">
        <f>J172*I172*(G172/100)</f>
        <v>1290</v>
      </c>
    </row>
    <row r="173" spans="1:31" x14ac:dyDescent="0.2">
      <c r="I173" s="214" t="s">
        <v>1539</v>
      </c>
      <c r="J173" s="214">
        <f>SUM(J165:J172)</f>
        <v>5356</v>
      </c>
    </row>
    <row r="174" spans="1:31" x14ac:dyDescent="0.2">
      <c r="A174" s="600"/>
      <c r="B174" s="356"/>
      <c r="C174" s="356"/>
      <c r="D174" s="356"/>
      <c r="E174" s="245"/>
      <c r="F174" s="245" t="s">
        <v>4598</v>
      </c>
      <c r="G174" s="245"/>
      <c r="H174" s="245"/>
      <c r="I174" s="245"/>
      <c r="J174" s="245"/>
      <c r="K174" s="245"/>
      <c r="L174" s="245"/>
      <c r="M174" s="245"/>
      <c r="N174" s="245"/>
      <c r="O174" s="245"/>
      <c r="P174" s="245"/>
      <c r="Q174" s="247"/>
    </row>
    <row r="175" spans="1:31" x14ac:dyDescent="0.2">
      <c r="A175" s="601"/>
      <c r="B175" s="316"/>
      <c r="C175" s="316"/>
      <c r="D175" s="316"/>
      <c r="E175" s="319"/>
      <c r="F175" s="319" t="s">
        <v>2821</v>
      </c>
      <c r="G175" s="319"/>
      <c r="H175" s="319"/>
      <c r="I175" s="319"/>
      <c r="J175" s="319"/>
      <c r="K175" s="319"/>
      <c r="L175" s="319"/>
      <c r="M175" s="319"/>
      <c r="N175" s="319"/>
      <c r="O175" s="319"/>
      <c r="P175" s="319"/>
      <c r="Q175" s="320"/>
    </row>
    <row r="176" spans="1:31" ht="13.5" thickBot="1" x14ac:dyDescent="0.25">
      <c r="A176" s="379"/>
      <c r="B176" s="380"/>
      <c r="C176" s="287"/>
      <c r="D176" s="287"/>
      <c r="E176" s="288"/>
      <c r="F176" s="289" t="s">
        <v>3652</v>
      </c>
      <c r="G176" s="288"/>
      <c r="H176" s="288"/>
      <c r="I176" s="288"/>
      <c r="J176" s="288"/>
      <c r="K176" s="288"/>
      <c r="L176" s="288"/>
      <c r="M176" s="288"/>
      <c r="N176" s="288"/>
      <c r="O176" s="288"/>
      <c r="P176" s="288"/>
      <c r="Q176" s="290"/>
      <c r="R176" s="291">
        <f>SUM(R98:R175)</f>
        <v>54.899999999999963</v>
      </c>
      <c r="AA176" s="183"/>
      <c r="AB176" s="183"/>
      <c r="AC176"/>
      <c r="AD176"/>
      <c r="AE176" s="1"/>
    </row>
    <row r="177" spans="1:32" s="381" customFormat="1" ht="13.5" thickBot="1" x14ac:dyDescent="0.25">
      <c r="A177" s="602" t="s">
        <v>2822</v>
      </c>
      <c r="B177" s="603"/>
      <c r="C177" s="398" t="s">
        <v>2817</v>
      </c>
      <c r="D177" s="397">
        <v>9</v>
      </c>
      <c r="E177" s="397" t="s">
        <v>1467</v>
      </c>
      <c r="F177" s="397">
        <v>133913</v>
      </c>
      <c r="G177" s="397">
        <v>165</v>
      </c>
      <c r="H177" s="397">
        <v>172</v>
      </c>
      <c r="I177" s="397">
        <v>1</v>
      </c>
      <c r="J177" s="397">
        <v>750</v>
      </c>
      <c r="K177" s="397">
        <v>36</v>
      </c>
      <c r="L177" s="397"/>
      <c r="M177" s="397"/>
      <c r="N177" s="397"/>
      <c r="O177" s="397" t="s">
        <v>2573</v>
      </c>
      <c r="P177" s="397" t="s">
        <v>2360</v>
      </c>
      <c r="Q177" s="604">
        <v>41011</v>
      </c>
      <c r="R177" s="605">
        <v>1.83</v>
      </c>
      <c r="S177" s="329">
        <v>92</v>
      </c>
      <c r="T177" s="329" t="s">
        <v>4561</v>
      </c>
      <c r="U177" s="329">
        <v>78</v>
      </c>
      <c r="V177" s="329">
        <v>12048</v>
      </c>
      <c r="W177" s="329">
        <v>92</v>
      </c>
      <c r="X177" s="329" t="s">
        <v>2584</v>
      </c>
      <c r="Y177" s="329">
        <v>78</v>
      </c>
      <c r="Z177" s="329" t="s">
        <v>4561</v>
      </c>
      <c r="AA177" s="606">
        <f>(K177*100*J177*I177)/13*12*R177/10000*S177/1000</f>
        <v>41.960492307692306</v>
      </c>
      <c r="AB177" s="606">
        <f>V177/36*35*J177*I177*1.108/10000*W177/1000</f>
        <v>89.550775999999999</v>
      </c>
      <c r="AC177" s="606">
        <f>(K177*100*J177*I177)/13*R177/10000*U177/1000</f>
        <v>2.9646000000000003</v>
      </c>
      <c r="AD177" s="606">
        <f>V177/36*J177*I177*1.108/10000*Y177/1000</f>
        <v>2.1692423999999999</v>
      </c>
      <c r="AE177" s="606">
        <f>J177*I177*(H177/100)</f>
        <v>1290</v>
      </c>
      <c r="AF177" s="328">
        <f>(K177*100*J177)/1000</f>
        <v>2700</v>
      </c>
    </row>
    <row r="178" spans="1:32" x14ac:dyDescent="0.2">
      <c r="A178" s="133" t="s">
        <v>5962</v>
      </c>
      <c r="B178" s="133">
        <v>46</v>
      </c>
      <c r="C178" s="136" t="s">
        <v>5989</v>
      </c>
      <c r="D178" s="136" t="s">
        <v>1651</v>
      </c>
      <c r="E178" s="136" t="s">
        <v>4611</v>
      </c>
      <c r="F178" s="133">
        <v>133913</v>
      </c>
      <c r="G178" s="136" t="s">
        <v>3655</v>
      </c>
      <c r="H178" s="133">
        <v>172</v>
      </c>
      <c r="I178" s="133">
        <v>1</v>
      </c>
      <c r="J178" s="133">
        <v>1085</v>
      </c>
      <c r="K178" s="133">
        <v>36</v>
      </c>
      <c r="L178" s="133"/>
      <c r="M178" s="133" t="s">
        <v>1494</v>
      </c>
      <c r="N178" s="136"/>
      <c r="O178" s="133" t="s">
        <v>2597</v>
      </c>
      <c r="P178" s="133" t="s">
        <v>4807</v>
      </c>
      <c r="Q178" s="166">
        <v>41806</v>
      </c>
      <c r="R178" s="1">
        <v>1.83</v>
      </c>
      <c r="S178" s="1">
        <v>92</v>
      </c>
      <c r="T178" s="1" t="s">
        <v>4561</v>
      </c>
      <c r="U178" s="1">
        <v>78</v>
      </c>
      <c r="V178" s="1">
        <v>12048</v>
      </c>
      <c r="W178" s="1">
        <v>92</v>
      </c>
      <c r="X178" s="1" t="s">
        <v>2584</v>
      </c>
      <c r="Y178" s="1">
        <v>78</v>
      </c>
      <c r="Z178" s="1" t="s">
        <v>4561</v>
      </c>
      <c r="AA178" s="183">
        <f>(K178*100*J178*I178)/13*12*R178/10000*S178/1000</f>
        <v>60.702845538461538</v>
      </c>
      <c r="AB178" s="183">
        <f>V178/36*35*J178*I178*1.108/10000*W178/1000</f>
        <v>129.55012261333337</v>
      </c>
      <c r="AC178" s="183">
        <f>(K178*100*J178*I178)/13*R178/10000*U178/1000</f>
        <v>4.2887879999999994</v>
      </c>
      <c r="AD178" s="183">
        <f>V178/36*J178*I178*1.108/10000*Y178/1000</f>
        <v>3.1381706720000002</v>
      </c>
      <c r="AE178" s="183">
        <f>J178*I178*(G178/100)</f>
        <v>1757.7</v>
      </c>
    </row>
    <row r="179" spans="1:32" ht="13.5" thickBot="1" x14ac:dyDescent="0.25">
      <c r="A179" s="133" t="s">
        <v>6021</v>
      </c>
      <c r="B179" s="133">
        <v>46</v>
      </c>
      <c r="C179" s="136" t="s">
        <v>5989</v>
      </c>
      <c r="D179" s="136" t="s">
        <v>1645</v>
      </c>
      <c r="E179" s="136" t="s">
        <v>4611</v>
      </c>
      <c r="F179" s="133">
        <v>133913</v>
      </c>
      <c r="G179" s="136" t="s">
        <v>3655</v>
      </c>
      <c r="H179" s="133">
        <v>172</v>
      </c>
      <c r="I179" s="133">
        <v>1</v>
      </c>
      <c r="J179" s="133">
        <v>90</v>
      </c>
      <c r="K179" s="133">
        <v>36</v>
      </c>
      <c r="L179" s="133">
        <v>5500</v>
      </c>
      <c r="M179" s="133" t="s">
        <v>1494</v>
      </c>
      <c r="N179" s="136"/>
      <c r="O179" s="133" t="s">
        <v>2722</v>
      </c>
      <c r="P179" s="133" t="s">
        <v>4807</v>
      </c>
      <c r="Q179" s="166">
        <v>41810</v>
      </c>
      <c r="R179" s="308">
        <v>1.83</v>
      </c>
      <c r="S179" s="1">
        <v>92</v>
      </c>
      <c r="T179" s="1" t="s">
        <v>4561</v>
      </c>
      <c r="U179" s="1">
        <v>78</v>
      </c>
      <c r="V179" s="1">
        <v>12048</v>
      </c>
      <c r="W179" s="1">
        <v>92</v>
      </c>
      <c r="X179" s="1" t="s">
        <v>2584</v>
      </c>
      <c r="Y179" s="1">
        <v>78</v>
      </c>
      <c r="Z179" s="1" t="s">
        <v>4561</v>
      </c>
      <c r="AA179" s="183">
        <f>(K179*100*J179*I179)/13*12*R179/10000*S179/1000</f>
        <v>5.0352590769230776</v>
      </c>
      <c r="AB179" s="183">
        <f>V179/36*35*J179*I179*1.108/10000*W179/1000</f>
        <v>10.746093120000001</v>
      </c>
      <c r="AC179" s="183">
        <f>(K179*100*J179*I179)/13*R179/10000*U179/1000</f>
        <v>0.35575199999999996</v>
      </c>
      <c r="AD179" s="183">
        <f>V179/36*J179*I179*1.108/10000*Y179/1000</f>
        <v>0.26030908800000002</v>
      </c>
      <c r="AE179" s="183">
        <f>J179*I179*(G179/100)</f>
        <v>145.80000000000001</v>
      </c>
    </row>
    <row r="180" spans="1:32" ht="13.5" thickBot="1" x14ac:dyDescent="0.25">
      <c r="A180" s="133" t="s">
        <v>6021</v>
      </c>
      <c r="B180" s="133">
        <v>46</v>
      </c>
      <c r="C180" s="136" t="s">
        <v>5989</v>
      </c>
      <c r="D180" s="136" t="s">
        <v>2726</v>
      </c>
      <c r="E180" s="136"/>
      <c r="F180" s="133">
        <v>133913</v>
      </c>
      <c r="G180" s="136" t="s">
        <v>3655</v>
      </c>
      <c r="H180" s="133">
        <v>172</v>
      </c>
      <c r="I180" s="133">
        <v>1</v>
      </c>
      <c r="J180" s="133">
        <v>710</v>
      </c>
      <c r="K180" s="133">
        <v>36</v>
      </c>
      <c r="L180" s="133"/>
      <c r="M180" s="133" t="s">
        <v>1494</v>
      </c>
      <c r="N180" s="136"/>
      <c r="O180" s="133" t="s">
        <v>2722</v>
      </c>
      <c r="P180" s="133" t="s">
        <v>4816</v>
      </c>
      <c r="Q180" s="166">
        <v>41827</v>
      </c>
      <c r="R180" s="308">
        <v>1.83</v>
      </c>
      <c r="S180" s="1">
        <v>92</v>
      </c>
      <c r="T180" s="1" t="s">
        <v>4561</v>
      </c>
      <c r="U180" s="1">
        <v>78</v>
      </c>
      <c r="V180" s="1">
        <v>12048</v>
      </c>
      <c r="W180" s="1">
        <v>92</v>
      </c>
      <c r="X180" s="1" t="s">
        <v>2584</v>
      </c>
      <c r="Y180" s="1">
        <v>78</v>
      </c>
      <c r="Z180" s="1" t="s">
        <v>4561</v>
      </c>
      <c r="AA180" s="183">
        <f>(K180*100*J180*I180)/13*12*R180/10000*S180/1000</f>
        <v>39.722599384615393</v>
      </c>
      <c r="AB180" s="183">
        <f>V180/36*35*J180*I180*1.108/10000*W180/1000</f>
        <v>84.774734613333351</v>
      </c>
      <c r="AC180" s="183">
        <f>(K180*100*J180*I180)/13*R180/10000*U180/1000</f>
        <v>2.8064880000000003</v>
      </c>
      <c r="AD180" s="183">
        <f>V180/36*J180*I180*1.108/10000*Y180/1000</f>
        <v>2.0535494720000003</v>
      </c>
      <c r="AE180" s="183">
        <f>J180*I180*(G180/100)</f>
        <v>1150.2</v>
      </c>
    </row>
    <row r="184" spans="1:32" x14ac:dyDescent="0.2">
      <c r="R184" s="181"/>
      <c r="AA184" s="183"/>
      <c r="AB184" s="183"/>
    </row>
    <row r="185" spans="1:32" x14ac:dyDescent="0.2">
      <c r="R185" s="181"/>
      <c r="AA185" s="183"/>
      <c r="AB185" s="183"/>
    </row>
    <row r="187" spans="1:32" x14ac:dyDescent="0.2">
      <c r="R187" s="181"/>
      <c r="AA187" s="183"/>
      <c r="AB187" s="183"/>
    </row>
    <row r="188" spans="1:32" x14ac:dyDescent="0.2">
      <c r="R188" s="181"/>
      <c r="AA188" s="183"/>
      <c r="AB188" s="183"/>
    </row>
    <row r="373" spans="18:28" x14ac:dyDescent="0.2">
      <c r="R373" s="255"/>
      <c r="S373" s="255"/>
      <c r="T373" s="255"/>
      <c r="U373" s="255"/>
      <c r="V373" s="255"/>
      <c r="W373" s="255"/>
      <c r="X373" s="255"/>
      <c r="Y373" s="255"/>
      <c r="Z373" s="255"/>
      <c r="AA373" s="255"/>
      <c r="AB373" s="255"/>
    </row>
    <row r="374" spans="18:28" x14ac:dyDescent="0.2">
      <c r="AA374" s="183"/>
      <c r="AB374" s="183"/>
    </row>
    <row r="375" spans="18:28" x14ac:dyDescent="0.2">
      <c r="AA375" s="183"/>
      <c r="AB375" s="183"/>
    </row>
  </sheetData>
  <customSheetViews>
    <customSheetView guid="{4952E460-A0CC-4193-B39B-FD9157215013}">
      <pane ySplit="1" topLeftCell="A145" activePane="bottomLeft" state="frozen"/>
      <selection pane="bottomLeft" activeCell="C165" sqref="C165"/>
      <pageMargins left="0.78740157499999996" right="0.78740157499999996" top="0.984251969" bottom="0.984251969" header="0.4921259845" footer="0.4921259845"/>
      <pageSetup paperSize="9" orientation="portrait" r:id="rId1"/>
      <headerFooter alignWithMargins="0"/>
    </customSheetView>
    <customSheetView guid="{698F4881-4298-4AB6-984E-F8B011B9F18F}">
      <pane ySplit="1" topLeftCell="A145" activePane="bottomLeft" state="frozen"/>
      <selection pane="bottomLeft" activeCell="C165" sqref="C165"/>
      <pageMargins left="0.78740157499999996" right="0.78740157499999996" top="0.984251969" bottom="0.984251969" header="0.4921259845" footer="0.4921259845"/>
      <pageSetup paperSize="9" orientation="portrait" r:id="rId2"/>
      <headerFooter alignWithMargins="0"/>
    </customSheetView>
    <customSheetView guid="{7CF31FC0-A2A4-4688-92B7-9678E8764428}">
      <pane ySplit="1" topLeftCell="A145" activePane="bottomLeft" state="frozen"/>
      <selection pane="bottomLeft" activeCell="C165" sqref="C165"/>
      <pageMargins left="0.78740157499999996" right="0.78740157499999996" top="0.984251969" bottom="0.984251969" header="0.4921259845" footer="0.4921259845"/>
      <pageSetup paperSize="9" orientation="portrait" r:id="rId3"/>
      <headerFooter alignWithMargins="0"/>
    </customSheetView>
    <customSheetView guid="{E87373D5-2DBC-4BB6-BBDE-73CF70111DDC}">
      <pane ySplit="1" topLeftCell="A145" activePane="bottomLeft" state="frozen"/>
      <selection pane="bottomLeft" activeCell="C165" sqref="C165"/>
      <pageMargins left="0.78740157499999996" right="0.78740157499999996" top="0.984251969" bottom="0.984251969" header="0.4921259845" footer="0.4921259845"/>
      <pageSetup paperSize="9" orientation="portrait" r:id="rId4"/>
      <headerFooter alignWithMargins="0"/>
    </customSheetView>
    <customSheetView guid="{5EE8ACEB-D391-4612-92B6-7F7E727A8D99}">
      <pane ySplit="1" topLeftCell="A157" activePane="bottomLeft" state="frozen"/>
      <selection pane="bottomLeft" activeCell="Q184" sqref="Q184"/>
      <pageMargins left="0.78740157499999996" right="0.78740157499999996" top="0.984251969" bottom="0.984251969" header="0.4921259845" footer="0.4921259845"/>
      <pageSetup paperSize="9" orientation="portrait" r:id="rId5"/>
      <headerFooter alignWithMargins="0"/>
    </customSheetView>
  </customSheetViews>
  <phoneticPr fontId="0" type="noConversion"/>
  <pageMargins left="0.78740157499999996" right="0.78740157499999996" top="0.984251969" bottom="0.984251969" header="0.4921259845" footer="0.4921259845"/>
  <pageSetup paperSize="9" orientation="portrait" r:id="rId6"/>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Tabelle25"/>
  <dimension ref="A1:IU373"/>
  <sheetViews>
    <sheetView zoomScale="75" workbookViewId="0">
      <pane ySplit="1" topLeftCell="A2" activePane="bottomLeft" state="frozen"/>
      <selection activeCell="C175" sqref="C175:AE178"/>
      <selection pane="bottomLeft" activeCell="C175" sqref="C175:AE178"/>
    </sheetView>
  </sheetViews>
  <sheetFormatPr baseColWidth="10" defaultRowHeight="12.75" x14ac:dyDescent="0.2"/>
  <cols>
    <col min="1" max="1" width="11.42578125" style="196"/>
    <col min="3" max="3" width="9.28515625" style="223" customWidth="1"/>
    <col min="4" max="4" width="6.42578125" style="223" customWidth="1"/>
    <col min="5" max="5" width="10.7109375" style="214" customWidth="1"/>
    <col min="6" max="6" width="30" style="214" customWidth="1"/>
    <col min="7" max="8" width="7.85546875" style="214" customWidth="1"/>
    <col min="9" max="9" width="8.5703125" style="214" customWidth="1"/>
    <col min="10" max="10" width="9.28515625" style="214" customWidth="1"/>
    <col min="11" max="14" width="7.85546875" style="214" customWidth="1"/>
    <col min="15" max="15" width="27.140625" style="214" customWidth="1"/>
    <col min="16" max="16" width="11.85546875" style="214" bestFit="1" customWidth="1"/>
    <col min="17" max="17" width="10" style="216" customWidth="1"/>
    <col min="18" max="18" width="12.5703125" style="1" customWidth="1"/>
    <col min="19" max="19" width="15.5703125" style="1" customWidth="1"/>
    <col min="20" max="20" width="16.5703125" style="1" customWidth="1"/>
    <col min="21" max="21" width="13.42578125" style="1" customWidth="1"/>
    <col min="22" max="22" width="14.140625" style="1" customWidth="1"/>
    <col min="23" max="23" width="16.85546875" style="1" customWidth="1"/>
    <col min="24" max="24" width="17.5703125" style="1" customWidth="1"/>
  </cols>
  <sheetData>
    <row r="1" spans="1:255" ht="40.5" thickBot="1" x14ac:dyDescent="0.35">
      <c r="A1" s="185" t="s">
        <v>4870</v>
      </c>
      <c r="B1" s="185" t="s">
        <v>4871</v>
      </c>
      <c r="C1" s="471" t="s">
        <v>4872</v>
      </c>
      <c r="D1" s="471" t="s">
        <v>4873</v>
      </c>
      <c r="E1" s="472" t="s">
        <v>4874</v>
      </c>
      <c r="F1" s="473" t="s">
        <v>4554</v>
      </c>
      <c r="G1" s="474" t="s">
        <v>4427</v>
      </c>
      <c r="H1" s="186" t="s">
        <v>4875</v>
      </c>
      <c r="I1" s="472" t="s">
        <v>4876</v>
      </c>
      <c r="J1" s="186" t="s">
        <v>4877</v>
      </c>
      <c r="K1" s="202" t="s">
        <v>4878</v>
      </c>
      <c r="L1" s="188" t="s">
        <v>4879</v>
      </c>
      <c r="M1" s="187" t="s">
        <v>4414</v>
      </c>
      <c r="N1" s="187" t="s">
        <v>4415</v>
      </c>
      <c r="O1" s="201" t="s">
        <v>4880</v>
      </c>
      <c r="P1" s="474" t="s">
        <v>4881</v>
      </c>
      <c r="Q1" s="475" t="s">
        <v>1414</v>
      </c>
      <c r="R1" s="192" t="s">
        <v>4882</v>
      </c>
      <c r="S1" s="193" t="s">
        <v>4883</v>
      </c>
      <c r="T1" s="193" t="s">
        <v>4884</v>
      </c>
      <c r="U1" s="193" t="s">
        <v>4885</v>
      </c>
      <c r="V1" s="192" t="s">
        <v>4886</v>
      </c>
      <c r="W1" s="192" t="s">
        <v>4887</v>
      </c>
      <c r="X1" s="192" t="s">
        <v>4888</v>
      </c>
      <c r="Y1" s="192" t="s">
        <v>4889</v>
      </c>
      <c r="Z1" s="192" t="s">
        <v>4890</v>
      </c>
      <c r="AA1" s="194" t="s">
        <v>4891</v>
      </c>
      <c r="AB1" s="194" t="s">
        <v>4892</v>
      </c>
      <c r="AC1" s="195" t="s">
        <v>4893</v>
      </c>
      <c r="AD1" s="195" t="s">
        <v>4894</v>
      </c>
      <c r="AE1" s="3" t="s">
        <v>4895</v>
      </c>
      <c r="AF1" s="258" t="s">
        <v>2289</v>
      </c>
    </row>
    <row r="2" spans="1:255" s="509" customFormat="1" ht="12.75" customHeight="1" x14ac:dyDescent="0.2">
      <c r="A2" s="508"/>
      <c r="C2" s="685" t="s">
        <v>4175</v>
      </c>
      <c r="D2" s="685" t="s">
        <v>1756</v>
      </c>
      <c r="E2" s="685" t="s">
        <v>3328</v>
      </c>
      <c r="F2" s="685" t="s">
        <v>3426</v>
      </c>
      <c r="G2" s="685" t="s">
        <v>2721</v>
      </c>
      <c r="H2" s="685"/>
      <c r="I2" s="685" t="s">
        <v>3633</v>
      </c>
      <c r="J2" s="685" t="s">
        <v>3329</v>
      </c>
      <c r="K2" s="685" t="s">
        <v>778</v>
      </c>
      <c r="L2" s="685"/>
      <c r="M2" s="685"/>
      <c r="N2" s="685"/>
      <c r="O2" s="685" t="s">
        <v>4491</v>
      </c>
      <c r="P2" s="685" t="s">
        <v>1754</v>
      </c>
      <c r="Q2" s="686">
        <v>39694</v>
      </c>
      <c r="R2" s="1"/>
      <c r="S2" s="1"/>
      <c r="T2" s="1"/>
      <c r="U2" s="1"/>
      <c r="V2" s="1"/>
      <c r="W2" s="1"/>
      <c r="X2" s="1"/>
    </row>
    <row r="3" spans="1:255" x14ac:dyDescent="0.2">
      <c r="C3" s="198" t="s">
        <v>4175</v>
      </c>
      <c r="D3" s="223" t="s">
        <v>774</v>
      </c>
      <c r="E3" s="214" t="s">
        <v>3328</v>
      </c>
      <c r="F3" s="214" t="s">
        <v>3426</v>
      </c>
      <c r="G3" s="200">
        <v>172</v>
      </c>
      <c r="H3" s="200"/>
      <c r="I3" s="199">
        <v>2</v>
      </c>
      <c r="J3" s="200">
        <v>337</v>
      </c>
      <c r="K3" s="214">
        <v>26</v>
      </c>
      <c r="O3" s="214" t="s">
        <v>4491</v>
      </c>
      <c r="P3" s="200" t="s">
        <v>663</v>
      </c>
      <c r="Q3" s="203">
        <v>39701</v>
      </c>
    </row>
    <row r="4" spans="1:255" x14ac:dyDescent="0.2">
      <c r="C4" s="198" t="s">
        <v>4175</v>
      </c>
      <c r="D4" s="223" t="s">
        <v>778</v>
      </c>
      <c r="E4" s="214" t="s">
        <v>3330</v>
      </c>
      <c r="F4" s="200" t="s">
        <v>654</v>
      </c>
      <c r="G4" s="200">
        <v>172</v>
      </c>
      <c r="H4" s="200"/>
      <c r="I4" s="199">
        <v>2</v>
      </c>
      <c r="J4" s="200">
        <v>418</v>
      </c>
      <c r="K4" s="214">
        <v>39</v>
      </c>
      <c r="O4" s="214" t="s">
        <v>4490</v>
      </c>
      <c r="P4" s="200" t="s">
        <v>663</v>
      </c>
      <c r="Q4" s="203">
        <v>39679</v>
      </c>
    </row>
    <row r="5" spans="1:255" ht="13.5" thickBot="1" x14ac:dyDescent="0.25">
      <c r="C5" s="207" t="s">
        <v>4175</v>
      </c>
      <c r="D5" s="237" t="s">
        <v>780</v>
      </c>
      <c r="E5" s="235" t="s">
        <v>3331</v>
      </c>
      <c r="F5" s="208">
        <v>246342</v>
      </c>
      <c r="G5" s="208">
        <v>172</v>
      </c>
      <c r="H5" s="208"/>
      <c r="I5" s="209">
        <v>2</v>
      </c>
      <c r="J5" s="208">
        <v>280.5</v>
      </c>
      <c r="K5" s="235">
        <v>45</v>
      </c>
      <c r="L5" s="235"/>
      <c r="M5" s="235"/>
      <c r="N5" s="235"/>
      <c r="O5" s="235" t="s">
        <v>4451</v>
      </c>
      <c r="P5" s="208" t="s">
        <v>669</v>
      </c>
      <c r="Q5" s="536">
        <v>39721</v>
      </c>
    </row>
    <row r="6" spans="1:255" s="531" customFormat="1" ht="13.5" thickBot="1" x14ac:dyDescent="0.25">
      <c r="A6" s="530"/>
      <c r="C6" s="251"/>
      <c r="D6" s="251"/>
      <c r="E6" s="252"/>
      <c r="F6" s="253" t="s">
        <v>4333</v>
      </c>
      <c r="G6" s="252"/>
      <c r="H6" s="252"/>
      <c r="I6" s="252"/>
      <c r="J6" s="252"/>
      <c r="K6" s="252"/>
      <c r="L6" s="252"/>
      <c r="M6" s="252"/>
      <c r="N6" s="252"/>
      <c r="O6" s="252"/>
      <c r="P6" s="252"/>
      <c r="Q6" s="359"/>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row>
    <row r="7" spans="1:255" ht="13.5" thickBot="1" x14ac:dyDescent="0.25">
      <c r="A7" s="687"/>
      <c r="B7" s="366"/>
      <c r="C7" s="366"/>
      <c r="D7" s="366"/>
      <c r="E7" s="368"/>
      <c r="F7" s="367" t="s">
        <v>2288</v>
      </c>
      <c r="G7" s="368"/>
      <c r="H7" s="368"/>
      <c r="I7" s="368"/>
      <c r="J7" s="368"/>
      <c r="K7" s="368"/>
      <c r="L7" s="368"/>
      <c r="M7" s="368"/>
      <c r="N7" s="368"/>
      <c r="O7" s="368"/>
      <c r="P7" s="368"/>
      <c r="Q7" s="369"/>
    </row>
    <row r="8" spans="1:255" ht="13.5" thickBot="1" x14ac:dyDescent="0.25">
      <c r="A8" s="687"/>
      <c r="B8" s="366"/>
      <c r="C8" s="366"/>
      <c r="D8" s="366"/>
      <c r="E8" s="368"/>
      <c r="F8" s="367" t="s">
        <v>1319</v>
      </c>
      <c r="G8" s="368"/>
      <c r="H8" s="368"/>
      <c r="I8" s="368"/>
      <c r="J8" s="368"/>
      <c r="K8" s="368"/>
      <c r="L8" s="368"/>
      <c r="M8" s="368"/>
      <c r="N8" s="368"/>
      <c r="O8" s="368"/>
      <c r="P8" s="368"/>
      <c r="Q8" s="369"/>
    </row>
    <row r="9" spans="1:255" x14ac:dyDescent="0.2">
      <c r="A9" s="327"/>
      <c r="B9" s="287"/>
      <c r="C9" s="287"/>
      <c r="D9" s="287"/>
      <c r="E9" s="288"/>
      <c r="F9" s="289" t="s">
        <v>3652</v>
      </c>
      <c r="G9" s="288"/>
      <c r="H9" s="288"/>
      <c r="I9" s="288"/>
      <c r="J9" s="288"/>
      <c r="K9" s="288"/>
      <c r="L9" s="288"/>
      <c r="M9" s="288"/>
      <c r="N9" s="288"/>
      <c r="O9" s="288"/>
      <c r="P9" s="288"/>
      <c r="Q9" s="290"/>
      <c r="R9" s="181"/>
    </row>
    <row r="10" spans="1:255" x14ac:dyDescent="0.2">
      <c r="A10" s="327"/>
      <c r="B10" s="287"/>
      <c r="C10" s="287"/>
      <c r="D10" s="287"/>
      <c r="E10" s="288"/>
      <c r="F10" s="289" t="s">
        <v>3652</v>
      </c>
      <c r="G10" s="288"/>
      <c r="H10" s="288"/>
      <c r="I10" s="288"/>
      <c r="J10" s="288"/>
      <c r="K10" s="288"/>
      <c r="L10" s="288"/>
      <c r="M10" s="288"/>
      <c r="N10" s="288"/>
      <c r="O10" s="288"/>
      <c r="P10" s="288"/>
      <c r="Q10" s="290"/>
      <c r="R10" s="291" t="e">
        <f>SUM(#REF!)</f>
        <v>#REF!</v>
      </c>
      <c r="S10" s="583" t="s">
        <v>3332</v>
      </c>
      <c r="Y10" s="1"/>
      <c r="Z10" s="1"/>
      <c r="AA10" s="183"/>
      <c r="AB10" s="183"/>
      <c r="AE10" s="1"/>
    </row>
    <row r="11" spans="1:255" x14ac:dyDescent="0.2">
      <c r="C11" s="198"/>
      <c r="F11" s="200"/>
      <c r="G11" s="200"/>
      <c r="H11" s="200"/>
      <c r="I11" s="199"/>
      <c r="J11" s="200"/>
      <c r="P11" s="200"/>
      <c r="Q11" s="203"/>
    </row>
    <row r="12" spans="1:255" x14ac:dyDescent="0.2">
      <c r="C12" s="198"/>
      <c r="F12" s="200"/>
      <c r="G12" s="200"/>
      <c r="H12" s="200"/>
      <c r="I12" s="199"/>
      <c r="J12" s="200"/>
      <c r="P12" s="200"/>
      <c r="Q12" s="203"/>
    </row>
    <row r="13" spans="1:255" x14ac:dyDescent="0.2">
      <c r="C13" s="198"/>
      <c r="F13" s="200"/>
      <c r="G13" s="200"/>
      <c r="H13" s="200"/>
      <c r="I13" s="199"/>
      <c r="J13" s="200"/>
      <c r="P13" s="200"/>
      <c r="Q13" s="203"/>
    </row>
    <row r="14" spans="1:255" x14ac:dyDescent="0.2">
      <c r="C14" s="198"/>
      <c r="F14" s="200"/>
      <c r="G14" s="200"/>
      <c r="H14" s="200"/>
      <c r="I14" s="199"/>
      <c r="J14" s="200"/>
      <c r="P14" s="200"/>
      <c r="Q14" s="203"/>
    </row>
    <row r="15" spans="1:255" x14ac:dyDescent="0.2">
      <c r="C15" s="198"/>
      <c r="F15" s="200"/>
      <c r="G15" s="200"/>
      <c r="H15" s="200"/>
      <c r="I15" s="199"/>
      <c r="J15" s="200"/>
      <c r="P15" s="200"/>
      <c r="Q15" s="203"/>
    </row>
    <row r="16" spans="1:255" x14ac:dyDescent="0.2">
      <c r="C16" s="198"/>
      <c r="F16" s="200"/>
      <c r="G16" s="200"/>
      <c r="H16" s="200"/>
      <c r="I16" s="199"/>
      <c r="J16" s="200"/>
      <c r="P16" s="200"/>
      <c r="Q16" s="203"/>
    </row>
    <row r="17" spans="3:17" x14ac:dyDescent="0.2">
      <c r="C17" s="198"/>
      <c r="F17" s="200"/>
      <c r="G17" s="200"/>
      <c r="H17" s="200"/>
      <c r="I17" s="199"/>
      <c r="J17" s="200"/>
      <c r="P17" s="200"/>
      <c r="Q17" s="203"/>
    </row>
    <row r="43" spans="3:17" x14ac:dyDescent="0.2">
      <c r="C43" s="259"/>
      <c r="D43" s="201"/>
      <c r="E43" s="201"/>
      <c r="F43" s="201"/>
      <c r="G43" s="201"/>
      <c r="H43" s="201"/>
      <c r="I43" s="201"/>
      <c r="J43" s="201"/>
      <c r="K43" s="201"/>
      <c r="L43" s="201"/>
      <c r="M43" s="201"/>
      <c r="N43" s="201"/>
      <c r="O43" s="201"/>
      <c r="P43" s="201"/>
      <c r="Q43" s="260"/>
    </row>
    <row r="89" spans="18:18" x14ac:dyDescent="0.2">
      <c r="R89" s="181"/>
    </row>
    <row r="182" spans="18:24" x14ac:dyDescent="0.2">
      <c r="R182" s="181"/>
      <c r="W182" s="183"/>
      <c r="X182" s="183"/>
    </row>
    <row r="183" spans="18:24" x14ac:dyDescent="0.2">
      <c r="R183" s="181"/>
      <c r="W183" s="183"/>
      <c r="X183" s="183"/>
    </row>
    <row r="185" spans="18:24" x14ac:dyDescent="0.2">
      <c r="R185" s="181"/>
      <c r="W185" s="183"/>
      <c r="X185" s="183"/>
    </row>
    <row r="186" spans="18:24" x14ac:dyDescent="0.2">
      <c r="R186" s="181"/>
      <c r="W186" s="183"/>
      <c r="X186" s="183"/>
    </row>
    <row r="371" spans="18:24" x14ac:dyDescent="0.2">
      <c r="R371" s="255"/>
      <c r="S371" s="255"/>
      <c r="T371" s="255"/>
      <c r="U371" s="255"/>
      <c r="V371" s="255"/>
      <c r="W371" s="255"/>
      <c r="X371" s="255"/>
    </row>
    <row r="372" spans="18:24" x14ac:dyDescent="0.2">
      <c r="W372" s="183"/>
      <c r="X372" s="183"/>
    </row>
    <row r="373" spans="18:24" x14ac:dyDescent="0.2">
      <c r="W373" s="183"/>
      <c r="X373" s="183"/>
    </row>
  </sheetData>
  <customSheetViews>
    <customSheetView guid="{4952E460-A0CC-4193-B39B-FD9157215013}" scale="75">
      <pane ySplit="1" topLeftCell="A2" activePane="bottomLeft" state="frozen"/>
      <selection pane="bottomLeft" activeCell="C59" sqref="C59"/>
      <pageMargins left="0.78740157499999996" right="0.78740157499999996" top="0.984251969" bottom="0.984251969" header="0.4921259845" footer="0.4921259845"/>
      <headerFooter alignWithMargins="0"/>
    </customSheetView>
    <customSheetView guid="{698F4881-4298-4AB6-984E-F8B011B9F18F}" scale="75">
      <pane ySplit="1" topLeftCell="A2" activePane="bottomLeft" state="frozen"/>
      <selection pane="bottomLeft" activeCell="C59" sqref="C59"/>
      <pageMargins left="0.78740157499999996" right="0.78740157499999996" top="0.984251969" bottom="0.984251969" header="0.4921259845" footer="0.4921259845"/>
      <headerFooter alignWithMargins="0"/>
    </customSheetView>
    <customSheetView guid="{7CF31FC0-A2A4-4688-92B7-9678E8764428}" scale="75">
      <pane ySplit="1" topLeftCell="A2" activePane="bottomLeft" state="frozen"/>
      <selection pane="bottomLeft" activeCell="C59" sqref="C59"/>
      <pageMargins left="0.78740157499999996" right="0.78740157499999996" top="0.984251969" bottom="0.984251969" header="0.4921259845" footer="0.4921259845"/>
      <headerFooter alignWithMargins="0"/>
    </customSheetView>
    <customSheetView guid="{E87373D5-2DBC-4BB6-BBDE-73CF70111DDC}" scale="75">
      <pane ySplit="1" topLeftCell="A2" activePane="bottomLeft" state="frozen"/>
      <selection pane="bottomLeft" activeCell="C59" sqref="C59"/>
      <pageMargins left="0.78740157499999996" right="0.78740157499999996" top="0.984251969" bottom="0.984251969" header="0.4921259845" footer="0.4921259845"/>
      <headerFooter alignWithMargins="0"/>
    </customSheetView>
    <customSheetView guid="{5EE8ACEB-D391-4612-92B6-7F7E727A8D99}" scale="75">
      <pane ySplit="1" topLeftCell="A2" activePane="bottomLeft" state="frozen"/>
      <selection pane="bottomLeft" activeCell="C59" sqref="C59"/>
      <pageMargins left="0.78740157499999996" right="0.78740157499999996" top="0.984251969" bottom="0.984251969" header="0.4921259845" footer="0.4921259845"/>
      <headerFooter alignWithMargins="0"/>
    </customSheetView>
  </customSheetViews>
  <phoneticPr fontId="0" type="noConversion"/>
  <pageMargins left="0.78740157499999996" right="0.78740157499999996" top="0.984251969" bottom="0.984251969" header="0.4921259845" footer="0.4921259845"/>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31</vt:i4>
      </vt:variant>
      <vt:variant>
        <vt:lpstr>Benannte Bereiche</vt:lpstr>
      </vt:variant>
      <vt:variant>
        <vt:i4>2</vt:i4>
      </vt:variant>
    </vt:vector>
  </HeadingPairs>
  <TitlesOfParts>
    <vt:vector size="33" baseType="lpstr">
      <vt:lpstr>Weberei 2013-2016</vt:lpstr>
      <vt:lpstr>Maschinenbelegung 2013</vt:lpstr>
      <vt:lpstr>Maschinenbelegung 2015 - 2016</vt:lpstr>
      <vt:lpstr>Maschinenbelegung 2017</vt:lpstr>
      <vt:lpstr>Maschinenbelegung 2018</vt:lpstr>
      <vt:lpstr>Maschinenbelegung 2019</vt:lpstr>
      <vt:lpstr>Maschinenbelegung 2020</vt:lpstr>
      <vt:lpstr>Kapazität</vt:lpstr>
      <vt:lpstr>Maschinenbelegung 2025</vt:lpstr>
      <vt:lpstr>Maschinenbelegung 2026</vt:lpstr>
      <vt:lpstr>J1 (J1)</vt:lpstr>
      <vt:lpstr>JM5 (J2)</vt:lpstr>
      <vt:lpstr>J11 (J3)</vt:lpstr>
      <vt:lpstr>J13 (J4)</vt:lpstr>
      <vt:lpstr>J16 (J5)</vt:lpstr>
      <vt:lpstr>L17 (42)</vt:lpstr>
      <vt:lpstr>L18 (43)</vt:lpstr>
      <vt:lpstr>L19 (44)</vt:lpstr>
      <vt:lpstr>L20 (45)</vt:lpstr>
      <vt:lpstr>G12 (49)</vt:lpstr>
      <vt:lpstr>G7 (50)</vt:lpstr>
      <vt:lpstr>G4 (53)</vt:lpstr>
      <vt:lpstr>G8 (54)</vt:lpstr>
      <vt:lpstr>G9 (55)</vt:lpstr>
      <vt:lpstr>G6 (56)</vt:lpstr>
      <vt:lpstr>G2 (58)</vt:lpstr>
      <vt:lpstr>G3 (59)</vt:lpstr>
      <vt:lpstr>Daten</vt:lpstr>
      <vt:lpstr>(41)</vt:lpstr>
      <vt:lpstr>(46)</vt:lpstr>
      <vt:lpstr>(60)</vt:lpstr>
      <vt:lpstr>'Maschinenbelegung 2013'!Druckbereich</vt:lpstr>
      <vt:lpstr>'Maschinenbelegung 2015 - 2016'!Druckbereich</vt:lpstr>
    </vt:vector>
  </TitlesOfParts>
  <Manager>Disponent</Manager>
  <Company>Plauener Seidneweiberei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Maschinenbelegung</dc:title>
  <dc:subject>Plan der Bestückung nach Produktionsaufträgen</dc:subject>
  <dc:creator>Das Krümelmonster</dc:creator>
  <cp:keywords>Produktionsplanung</cp:keywords>
  <cp:lastModifiedBy>Susann Senneke</cp:lastModifiedBy>
  <cp:lastPrinted>2025-09-30T07:25:21Z</cp:lastPrinted>
  <dcterms:created xsi:type="dcterms:W3CDTF">2006-06-12T13:10:34Z</dcterms:created>
  <dcterms:modified xsi:type="dcterms:W3CDTF">2026-01-15T09:44:27Z</dcterms:modified>
</cp:coreProperties>
</file>